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  <sheet name="Winback" sheetId="2" state="visible" r:id="rId2"/>
    <sheet name="Cruce" sheetId="3" state="visible" r:id="rId3"/>
    <sheet name="Resumen" sheetId="4" state="visible" r:id="rId4"/>
  </sheets>
  <definedNames>
    <definedName name="_xlnm._FilterDatabase" localSheetId="0" hidden="1">'Registros'!$A$1:$K$5076</definedName>
    <definedName name="_xlnm._FilterDatabase" localSheetId="2" hidden="1">'Cruce'!$A$1:$T$5080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" fontId="0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40" customWidth="1" min="4" max="4"/>
    <col width="30" customWidth="1" min="5" max="5"/>
    <col width="10" customWidth="1" min="6" max="6"/>
    <col width="22" customWidth="1" min="7" max="7"/>
    <col width="13" customWidth="1" min="8" max="8"/>
    <col width="10" customWidth="1" min="9" max="9"/>
    <col width="14" customWidth="1" min="10" max="10"/>
    <col width="16" customWidth="1" min="11" max="11"/>
  </cols>
  <sheetData>
    <row r="1">
      <c r="A1" s="1" t="inlineStr">
        <is>
          <t>FUENTE</t>
        </is>
      </c>
      <c r="B1" s="1" t="inlineStr">
        <is>
          <t>CUENTA</t>
        </is>
      </c>
      <c r="C1" s="1" t="inlineStr">
        <is>
          <t>CUST_NO</t>
        </is>
      </c>
      <c r="D1" s="1" t="inlineStr">
        <is>
          <t>NOMBRE</t>
        </is>
      </c>
      <c r="E1" s="1" t="inlineStr">
        <is>
          <t>NKEY</t>
        </is>
      </c>
      <c r="F1" s="1" t="inlineStr">
        <is>
          <t>MRC</t>
        </is>
      </c>
      <c r="G1" s="1" t="inlineStr">
        <is>
          <t>EJECUTIVA</t>
        </is>
      </c>
      <c r="H1" s="1" t="inlineStr">
        <is>
          <t>TELEFONO</t>
        </is>
      </c>
      <c r="I1" s="1" t="inlineStr">
        <is>
          <t>SERVICIOS</t>
        </is>
      </c>
      <c r="J1" s="1" t="inlineStr">
        <is>
          <t>CONTACTO_MOVIL</t>
        </is>
      </c>
      <c r="K1" s="1" t="inlineStr">
        <is>
          <t>TIPO</t>
        </is>
      </c>
    </row>
    <row r="2">
      <c r="A2" t="inlineStr">
        <is>
          <t>NP</t>
        </is>
      </c>
      <c r="B2" t="inlineStr">
        <is>
          <t>355382970000</t>
        </is>
      </c>
      <c r="C2" t="inlineStr">
        <is>
          <t>35538297</t>
        </is>
      </c>
      <c r="D2" t="inlineStr">
        <is>
          <t>EDIL GOMEZ ARCE</t>
        </is>
      </c>
      <c r="E2" t="inlineStr">
        <is>
          <t>EDILGOMEZARCE</t>
        </is>
      </c>
      <c r="F2" s="2" t="n">
        <v>15</v>
      </c>
      <c r="G2" t="inlineStr">
        <is>
          <t>Solanye Acuña</t>
        </is>
      </c>
      <c r="H2" t="inlineStr">
        <is>
          <t>68879413.0</t>
        </is>
      </c>
      <c r="I2" t="n">
        <v>0</v>
      </c>
      <c r="J2" t="n">
        <v>1</v>
      </c>
      <c r="K2" t="inlineStr"/>
    </row>
    <row r="3">
      <c r="A3" t="inlineStr">
        <is>
          <t>NP</t>
        </is>
      </c>
      <c r="B3" t="inlineStr">
        <is>
          <t>353338240000</t>
        </is>
      </c>
      <c r="C3" t="inlineStr">
        <is>
          <t>35333824</t>
        </is>
      </c>
      <c r="D3" t="inlineStr">
        <is>
          <t>MEYVIS CALVO</t>
        </is>
      </c>
      <c r="E3" t="inlineStr">
        <is>
          <t>MEYVISCALVO</t>
        </is>
      </c>
      <c r="F3" s="2" t="n">
        <v>15</v>
      </c>
      <c r="G3" t="inlineStr">
        <is>
          <t>Michelle Zambrano</t>
        </is>
      </c>
      <c r="H3" t="inlineStr">
        <is>
          <t>67325039.0</t>
        </is>
      </c>
      <c r="I3" t="n">
        <v>0</v>
      </c>
      <c r="J3" t="n">
        <v>1</v>
      </c>
      <c r="K3" t="inlineStr"/>
    </row>
    <row r="4">
      <c r="A4" t="inlineStr">
        <is>
          <t>NP</t>
        </is>
      </c>
      <c r="B4" t="inlineStr">
        <is>
          <t>321157030000</t>
        </is>
      </c>
      <c r="C4" t="inlineStr">
        <is>
          <t>32115703</t>
        </is>
      </c>
      <c r="D4" t="inlineStr">
        <is>
          <t>GRUPO CORPORA</t>
        </is>
      </c>
      <c r="E4" t="inlineStr">
        <is>
          <t>GRUPOCORPORA</t>
        </is>
      </c>
      <c r="F4" s="2" t="n">
        <v>226.5</v>
      </c>
      <c r="G4" t="inlineStr">
        <is>
          <t>Ines Lizbeth Trujillo</t>
        </is>
      </c>
      <c r="H4" t="inlineStr">
        <is>
          <t>66711672.0</t>
        </is>
      </c>
      <c r="I4" t="n">
        <v>0</v>
      </c>
      <c r="J4" t="n">
        <v>1</v>
      </c>
      <c r="K4" t="inlineStr"/>
    </row>
    <row r="5">
      <c r="A5" t="inlineStr">
        <is>
          <t>NP</t>
        </is>
      </c>
      <c r="B5" t="inlineStr">
        <is>
          <t>369050850000</t>
        </is>
      </c>
      <c r="C5" t="inlineStr">
        <is>
          <t>36905085</t>
        </is>
      </c>
      <c r="D5" t="inlineStr">
        <is>
          <t>SILVIA ARAUZ</t>
        </is>
      </c>
      <c r="E5" t="inlineStr">
        <is>
          <t>SILVIAARAUZ</t>
        </is>
      </c>
      <c r="F5" s="2" t="n">
        <v>19.52</v>
      </c>
      <c r="G5" t="inlineStr">
        <is>
          <t>Alejandra Mabel Hawkins</t>
        </is>
      </c>
      <c r="H5" t="inlineStr"/>
      <c r="I5" t="n">
        <v>0</v>
      </c>
      <c r="J5" t="n">
        <v>1</v>
      </c>
      <c r="K5" t="inlineStr"/>
    </row>
    <row r="6">
      <c r="A6" t="inlineStr">
        <is>
          <t>NP</t>
        </is>
      </c>
      <c r="B6" t="inlineStr">
        <is>
          <t>355282350000</t>
        </is>
      </c>
      <c r="C6" t="inlineStr">
        <is>
          <t>35528235</t>
        </is>
      </c>
      <c r="D6" t="inlineStr">
        <is>
          <t>SIMON WALTEROVA</t>
        </is>
      </c>
      <c r="E6" t="inlineStr">
        <is>
          <t>SIMONWALTEROVA</t>
        </is>
      </c>
      <c r="F6" s="2" t="n">
        <v>30</v>
      </c>
      <c r="G6" t="inlineStr">
        <is>
          <t>Maria Fernanda</t>
        </is>
      </c>
      <c r="H6" t="inlineStr">
        <is>
          <t>62110427.0</t>
        </is>
      </c>
      <c r="I6" t="n">
        <v>0</v>
      </c>
      <c r="J6" t="n">
        <v>1</v>
      </c>
      <c r="K6" t="inlineStr"/>
    </row>
    <row r="7">
      <c r="A7" t="inlineStr">
        <is>
          <t>NP</t>
        </is>
      </c>
      <c r="B7" t="inlineStr">
        <is>
          <t>312235730000</t>
        </is>
      </c>
      <c r="C7" t="inlineStr">
        <is>
          <t>31223573</t>
        </is>
      </c>
      <c r="D7" t="inlineStr">
        <is>
          <t>CORPORACION JEMS, S.A. --</t>
        </is>
      </c>
      <c r="E7" t="inlineStr">
        <is>
          <t>CORPORACIONJEMSSA</t>
        </is>
      </c>
      <c r="F7" s="2" t="n">
        <v>326.24</v>
      </c>
      <c r="G7" t="inlineStr">
        <is>
          <t>Yarelis Tulloch</t>
        </is>
      </c>
      <c r="H7" t="inlineStr">
        <is>
          <t>62005659.0</t>
        </is>
      </c>
      <c r="I7" t="n">
        <v>0</v>
      </c>
      <c r="J7" t="n">
        <v>1</v>
      </c>
      <c r="K7" t="inlineStr"/>
    </row>
    <row r="8">
      <c r="A8" t="inlineStr">
        <is>
          <t>NP</t>
        </is>
      </c>
      <c r="B8" t="inlineStr">
        <is>
          <t>322504520000</t>
        </is>
      </c>
      <c r="C8" t="inlineStr">
        <is>
          <t>32250452</t>
        </is>
      </c>
      <c r="D8" t="inlineStr">
        <is>
          <t>Ardines CPA Y Asociados Sa</t>
        </is>
      </c>
      <c r="E8" t="inlineStr">
        <is>
          <t>ARDINESCPAYASOCIADOSSA</t>
        </is>
      </c>
      <c r="F8" s="2" t="n">
        <v>64.25</v>
      </c>
      <c r="G8" t="inlineStr">
        <is>
          <t>Abril Aparicio</t>
        </is>
      </c>
      <c r="H8" t="inlineStr">
        <is>
          <t>69493738.0</t>
        </is>
      </c>
      <c r="I8" t="n">
        <v>0</v>
      </c>
      <c r="J8" t="n">
        <v>1</v>
      </c>
      <c r="K8" t="inlineStr"/>
    </row>
    <row r="9">
      <c r="A9" t="inlineStr">
        <is>
          <t>NP</t>
        </is>
      </c>
      <c r="B9" t="inlineStr">
        <is>
          <t>323672910000</t>
        </is>
      </c>
      <c r="C9" t="inlineStr">
        <is>
          <t>32367291</t>
        </is>
      </c>
      <c r="D9" t="inlineStr">
        <is>
          <t>Ademar SA</t>
        </is>
      </c>
      <c r="E9" t="inlineStr">
        <is>
          <t>ADEMARSA</t>
        </is>
      </c>
      <c r="F9" s="2" t="n">
        <v>44</v>
      </c>
      <c r="G9" t="inlineStr">
        <is>
          <t>Yariela Galarce</t>
        </is>
      </c>
      <c r="H9" t="inlineStr">
        <is>
          <t>66131951.0</t>
        </is>
      </c>
      <c r="I9" t="n">
        <v>0</v>
      </c>
      <c r="J9" t="n">
        <v>1</v>
      </c>
      <c r="K9" t="inlineStr"/>
    </row>
    <row r="10">
      <c r="A10" t="inlineStr">
        <is>
          <t>NP</t>
        </is>
      </c>
      <c r="B10" t="inlineStr">
        <is>
          <t>349277210000</t>
        </is>
      </c>
      <c r="C10" t="inlineStr">
        <is>
          <t>34927721</t>
        </is>
      </c>
      <c r="D10" t="inlineStr">
        <is>
          <t>SMART COMMUNICATIONS, SA</t>
        </is>
      </c>
      <c r="E10" t="inlineStr">
        <is>
          <t>SMARTCOMMUNICATIONSSA</t>
        </is>
      </c>
      <c r="F10" s="2" t="n">
        <v>16.25</v>
      </c>
      <c r="G10" t="inlineStr">
        <is>
          <t>Nailyn Martinez</t>
        </is>
      </c>
      <c r="H10" t="inlineStr">
        <is>
          <t>67424735.0</t>
        </is>
      </c>
      <c r="I10" t="n">
        <v>0</v>
      </c>
      <c r="J10" t="n">
        <v>1</v>
      </c>
      <c r="K10" t="inlineStr"/>
    </row>
    <row r="11">
      <c r="A11" t="inlineStr">
        <is>
          <t>NP</t>
        </is>
      </c>
      <c r="B11" t="inlineStr">
        <is>
          <t>324167750000</t>
        </is>
      </c>
      <c r="C11" t="inlineStr">
        <is>
          <t>32416775</t>
        </is>
      </c>
      <c r="D11" t="inlineStr">
        <is>
          <t>HACIENDA LOMA LINDA</t>
        </is>
      </c>
      <c r="E11" t="inlineStr">
        <is>
          <t>HACIENDALOMALINDA</t>
        </is>
      </c>
      <c r="F11" s="2" t="n">
        <v>291.5</v>
      </c>
      <c r="G11" t="inlineStr">
        <is>
          <t>Yamali Rodriguez</t>
        </is>
      </c>
      <c r="H11" t="inlineStr">
        <is>
          <t>69834668.0</t>
        </is>
      </c>
      <c r="I11" t="n">
        <v>0</v>
      </c>
      <c r="J11" t="n">
        <v>1</v>
      </c>
      <c r="K11" t="inlineStr"/>
    </row>
    <row r="12">
      <c r="A12" t="inlineStr">
        <is>
          <t>NP</t>
        </is>
      </c>
      <c r="B12" t="inlineStr">
        <is>
          <t>361003450000</t>
        </is>
      </c>
      <c r="C12" t="inlineStr">
        <is>
          <t>36100345</t>
        </is>
      </c>
      <c r="D12" t="inlineStr">
        <is>
          <t>FERNANDO JOSE ARAUZ HERNANDEZ</t>
        </is>
      </c>
      <c r="E12" t="inlineStr">
        <is>
          <t>FERNANDOJOSEARAUZHERNANDEZ</t>
        </is>
      </c>
      <c r="F12" s="2" t="n">
        <v>15</v>
      </c>
      <c r="G12" t="inlineStr">
        <is>
          <t>Osiris Aguilar</t>
        </is>
      </c>
      <c r="H12" t="inlineStr">
        <is>
          <t>69722675.0</t>
        </is>
      </c>
      <c r="I12" t="n">
        <v>0</v>
      </c>
      <c r="J12" t="n">
        <v>1</v>
      </c>
      <c r="K12" t="inlineStr"/>
    </row>
    <row r="13">
      <c r="A13" t="inlineStr">
        <is>
          <t>NP</t>
        </is>
      </c>
      <c r="B13" t="inlineStr">
        <is>
          <t>352329430000</t>
        </is>
      </c>
      <c r="C13" t="inlineStr">
        <is>
          <t>35232943</t>
        </is>
      </c>
      <c r="D13" t="inlineStr">
        <is>
          <t>YDALIDES VALDES</t>
        </is>
      </c>
      <c r="E13" t="inlineStr">
        <is>
          <t>YDALIDESVALDES</t>
        </is>
      </c>
      <c r="F13" s="2" t="n">
        <v>15</v>
      </c>
      <c r="G13" t="inlineStr">
        <is>
          <t>Karla Mc Intryre</t>
        </is>
      </c>
      <c r="H13" t="inlineStr">
        <is>
          <t>67344173.0</t>
        </is>
      </c>
      <c r="I13" t="n">
        <v>0</v>
      </c>
      <c r="J13" t="n">
        <v>1</v>
      </c>
      <c r="K13" t="inlineStr"/>
    </row>
    <row r="14">
      <c r="A14" t="inlineStr">
        <is>
          <t>NP</t>
        </is>
      </c>
      <c r="B14" t="inlineStr">
        <is>
          <t>354175000000</t>
        </is>
      </c>
      <c r="C14" t="inlineStr">
        <is>
          <t>35417500</t>
        </is>
      </c>
      <c r="D14" t="inlineStr">
        <is>
          <t>THIAGO DAVID CABALLERO</t>
        </is>
      </c>
      <c r="E14" t="inlineStr">
        <is>
          <t>THIAGODAVIDCABALLERO</t>
        </is>
      </c>
      <c r="F14" s="2" t="n">
        <v>15</v>
      </c>
      <c r="G14" t="inlineStr">
        <is>
          <t>Michelle Zambrano</t>
        </is>
      </c>
      <c r="H14" t="inlineStr">
        <is>
          <t>62475467.0</t>
        </is>
      </c>
      <c r="I14" t="n">
        <v>0</v>
      </c>
      <c r="J14" t="n">
        <v>1</v>
      </c>
      <c r="K14" t="inlineStr"/>
    </row>
    <row r="15">
      <c r="A15" t="inlineStr">
        <is>
          <t>NP</t>
        </is>
      </c>
      <c r="B15" t="inlineStr">
        <is>
          <t>327604400000</t>
        </is>
      </c>
      <c r="C15" t="inlineStr">
        <is>
          <t>32760440</t>
        </is>
      </c>
      <c r="D15" t="inlineStr">
        <is>
          <t>GLOBAL LANGUAGE,S.A.</t>
        </is>
      </c>
      <c r="E15" t="inlineStr">
        <is>
          <t>GLOBALLANGUAGESA</t>
        </is>
      </c>
      <c r="F15" s="2" t="n">
        <v>275</v>
      </c>
      <c r="G15" t="inlineStr">
        <is>
          <t>Ines Lizbeth Trujillo</t>
        </is>
      </c>
      <c r="H15" t="inlineStr">
        <is>
          <t>69973283.0</t>
        </is>
      </c>
      <c r="I15" t="n">
        <v>0</v>
      </c>
      <c r="J15" t="n">
        <v>1</v>
      </c>
      <c r="K15" t="inlineStr"/>
    </row>
    <row r="16">
      <c r="A16" t="inlineStr">
        <is>
          <t>NP</t>
        </is>
      </c>
      <c r="B16" t="inlineStr">
        <is>
          <t>322366890200</t>
        </is>
      </c>
      <c r="C16" t="inlineStr">
        <is>
          <t>32236689</t>
        </is>
      </c>
      <c r="D16" t="inlineStr">
        <is>
          <t>LIMAYON, S.A</t>
        </is>
      </c>
      <c r="E16" t="inlineStr">
        <is>
          <t>LIMAYONSA</t>
        </is>
      </c>
      <c r="F16" s="2" t="n">
        <v>124.95</v>
      </c>
      <c r="G16" t="inlineStr">
        <is>
          <t>Alejandra Mabel Hawkins</t>
        </is>
      </c>
      <c r="H16" t="inlineStr">
        <is>
          <t>69824192.0</t>
        </is>
      </c>
      <c r="I16" t="n">
        <v>0</v>
      </c>
      <c r="J16" t="n">
        <v>1</v>
      </c>
      <c r="K16" t="inlineStr"/>
    </row>
    <row r="17">
      <c r="A17" t="inlineStr">
        <is>
          <t>NP</t>
        </is>
      </c>
      <c r="B17" t="inlineStr">
        <is>
          <t>322366890200</t>
        </is>
      </c>
      <c r="C17" t="inlineStr">
        <is>
          <t>32236689</t>
        </is>
      </c>
      <c r="D17" t="inlineStr">
        <is>
          <t>Asociacion de</t>
        </is>
      </c>
      <c r="E17" t="inlineStr">
        <is>
          <t>ASOCIACIONDE</t>
        </is>
      </c>
      <c r="F17" s="2" t="n">
        <v>30.74</v>
      </c>
      <c r="G17" t="inlineStr">
        <is>
          <t>Maria Fernanda</t>
        </is>
      </c>
      <c r="H17" t="inlineStr">
        <is>
          <t>69824192.0</t>
        </is>
      </c>
      <c r="I17" t="n">
        <v>0</v>
      </c>
      <c r="J17" t="n">
        <v>1</v>
      </c>
      <c r="K17" t="inlineStr"/>
    </row>
    <row r="18">
      <c r="A18" t="inlineStr">
        <is>
          <t>NP</t>
        </is>
      </c>
      <c r="B18" t="inlineStr">
        <is>
          <t>353343550000</t>
        </is>
      </c>
      <c r="C18" t="inlineStr">
        <is>
          <t>35334355</t>
        </is>
      </c>
      <c r="D18" t="inlineStr">
        <is>
          <t>JONATHAN ANDRES GUTIERREZ GOMEZ</t>
        </is>
      </c>
      <c r="E18" t="inlineStr">
        <is>
          <t>JONATHANANDRESGUTIERREZGOMEZ</t>
        </is>
      </c>
      <c r="F18" s="2" t="n">
        <v>15</v>
      </c>
      <c r="G18" t="inlineStr">
        <is>
          <t>Yarelis Tulloch</t>
        </is>
      </c>
      <c r="H18" t="inlineStr">
        <is>
          <t>67643185.0</t>
        </is>
      </c>
      <c r="I18" t="n">
        <v>0</v>
      </c>
      <c r="J18" t="n">
        <v>1</v>
      </c>
      <c r="K18" t="inlineStr"/>
    </row>
    <row r="19">
      <c r="A19" t="inlineStr">
        <is>
          <t>NP</t>
        </is>
      </c>
      <c r="B19" t="inlineStr">
        <is>
          <t>312202760000</t>
        </is>
      </c>
      <c r="C19" t="inlineStr">
        <is>
          <t>31220276</t>
        </is>
      </c>
      <c r="D19" t="inlineStr">
        <is>
          <t>INGENIEROS CIVILES ASOCIADOS ICASA PAC 4</t>
        </is>
      </c>
      <c r="E19" t="inlineStr">
        <is>
          <t>INGENIEROSCIVILESASOCIADOSICASAPAC4</t>
        </is>
      </c>
      <c r="F19" s="2" t="n">
        <v>31</v>
      </c>
      <c r="G19" t="inlineStr">
        <is>
          <t>Abril Aparicio</t>
        </is>
      </c>
      <c r="H19" t="inlineStr">
        <is>
          <t>67470780.0</t>
        </is>
      </c>
      <c r="I19" t="n">
        <v>0</v>
      </c>
      <c r="J19" t="n">
        <v>1</v>
      </c>
      <c r="K19" t="inlineStr"/>
    </row>
    <row r="20">
      <c r="A20" t="inlineStr">
        <is>
          <t>NP</t>
        </is>
      </c>
      <c r="B20" t="inlineStr">
        <is>
          <t>321174580000</t>
        </is>
      </c>
      <c r="C20" t="inlineStr">
        <is>
          <t>32117458</t>
        </is>
      </c>
      <c r="D20" t="inlineStr">
        <is>
          <t>MUNDO DE IMPR ABDIEL D.CESPEDES</t>
        </is>
      </c>
      <c r="E20" t="inlineStr">
        <is>
          <t>MUNDODEIMPRABDIELDCESPEDES</t>
        </is>
      </c>
      <c r="F20" s="2" t="n">
        <v>70.75</v>
      </c>
      <c r="G20" t="inlineStr">
        <is>
          <t>Yariela Galarce</t>
        </is>
      </c>
      <c r="H20" t="inlineStr">
        <is>
          <t>69483448.0</t>
        </is>
      </c>
      <c r="I20" t="n">
        <v>0</v>
      </c>
      <c r="J20" t="n">
        <v>1</v>
      </c>
      <c r="K20" t="inlineStr"/>
    </row>
    <row r="21">
      <c r="A21" t="inlineStr">
        <is>
          <t>NP</t>
        </is>
      </c>
      <c r="B21" t="inlineStr">
        <is>
          <t>327442080000</t>
        </is>
      </c>
      <c r="C21" t="inlineStr">
        <is>
          <t>32744208</t>
        </is>
      </c>
      <c r="D21" t="inlineStr">
        <is>
          <t>Distribuidora Paulino Palma S.A</t>
        </is>
      </c>
      <c r="E21" t="inlineStr">
        <is>
          <t>DISTRIBUIDORAPAULINOPALMASA</t>
        </is>
      </c>
      <c r="F21" s="2" t="n">
        <v>42</v>
      </c>
      <c r="G21" t="inlineStr">
        <is>
          <t>Nailyn Martinez</t>
        </is>
      </c>
      <c r="H21" t="inlineStr">
        <is>
          <t>65928498.0</t>
        </is>
      </c>
      <c r="I21" t="n">
        <v>0</v>
      </c>
      <c r="J21" t="n">
        <v>1</v>
      </c>
      <c r="K21" t="inlineStr"/>
    </row>
    <row r="22">
      <c r="A22" t="inlineStr">
        <is>
          <t>NP</t>
        </is>
      </c>
      <c r="B22" t="inlineStr">
        <is>
          <t>331319550000</t>
        </is>
      </c>
      <c r="C22" t="inlineStr">
        <is>
          <t>33131955</t>
        </is>
      </c>
      <c r="D22" t="inlineStr">
        <is>
          <t>BUENOS RAICES, SA</t>
        </is>
      </c>
      <c r="E22" t="inlineStr">
        <is>
          <t>BUENOSRAICESSA</t>
        </is>
      </c>
      <c r="F22" s="2" t="n">
        <v>75</v>
      </c>
      <c r="G22" t="inlineStr">
        <is>
          <t>Yamali Rodriguez</t>
        </is>
      </c>
      <c r="H22" t="inlineStr">
        <is>
          <t>62937293.0</t>
        </is>
      </c>
      <c r="I22" t="n">
        <v>0</v>
      </c>
      <c r="J22" t="n">
        <v>1</v>
      </c>
      <c r="K22" t="inlineStr"/>
    </row>
    <row r="23">
      <c r="A23" t="inlineStr">
        <is>
          <t>NP</t>
        </is>
      </c>
      <c r="B23" t="inlineStr">
        <is>
          <t>321282680200</t>
        </is>
      </c>
      <c r="C23" t="inlineStr">
        <is>
          <t>32128268</t>
        </is>
      </c>
      <c r="D23" t="inlineStr">
        <is>
          <t>William Call Fitzgerald</t>
        </is>
      </c>
      <c r="E23" t="inlineStr">
        <is>
          <t>WILLIAMCALLFITZGERALD</t>
        </is>
      </c>
      <c r="F23" s="2" t="n">
        <v>42</v>
      </c>
      <c r="G23" t="inlineStr">
        <is>
          <t>Osiris Aguilar</t>
        </is>
      </c>
      <c r="H23" t="inlineStr">
        <is>
          <t>66747909.0</t>
        </is>
      </c>
      <c r="I23" t="n">
        <v>0</v>
      </c>
      <c r="J23" t="n">
        <v>1</v>
      </c>
      <c r="K23" t="inlineStr"/>
    </row>
    <row r="24">
      <c r="A24" t="inlineStr">
        <is>
          <t>NP</t>
        </is>
      </c>
      <c r="B24" t="inlineStr">
        <is>
          <t>357330850000</t>
        </is>
      </c>
      <c r="C24" t="inlineStr">
        <is>
          <t>35733085</t>
        </is>
      </c>
      <c r="D24" t="inlineStr">
        <is>
          <t>NIXIA FUENTES</t>
        </is>
      </c>
      <c r="E24" t="inlineStr">
        <is>
          <t>NIXIAFUENTES</t>
        </is>
      </c>
      <c r="F24" s="2" t="n">
        <v>15</v>
      </c>
      <c r="G24" t="inlineStr">
        <is>
          <t>Karla Mc Intryre</t>
        </is>
      </c>
      <c r="H24" t="inlineStr">
        <is>
          <t>69604446.0</t>
        </is>
      </c>
      <c r="I24" t="n">
        <v>0</v>
      </c>
      <c r="J24" t="n">
        <v>1</v>
      </c>
      <c r="K24" t="inlineStr"/>
    </row>
    <row r="25">
      <c r="A25" t="inlineStr">
        <is>
          <t>NP</t>
        </is>
      </c>
      <c r="B25" t="inlineStr">
        <is>
          <t>321747330000</t>
        </is>
      </c>
      <c r="C25" t="inlineStr">
        <is>
          <t>32174733</t>
        </is>
      </c>
      <c r="D25" t="inlineStr">
        <is>
          <t>FRIO BARU, S.A.</t>
        </is>
      </c>
      <c r="E25" t="inlineStr">
        <is>
          <t>FRIOBARUSA</t>
        </is>
      </c>
      <c r="F25" s="2" t="n">
        <v>21.75</v>
      </c>
      <c r="G25" t="inlineStr">
        <is>
          <t>Solanye Acuña</t>
        </is>
      </c>
      <c r="H25" t="inlineStr">
        <is>
          <t>66769427.0</t>
        </is>
      </c>
      <c r="I25" t="n">
        <v>0</v>
      </c>
      <c r="J25" t="n">
        <v>1</v>
      </c>
      <c r="K25" t="inlineStr"/>
    </row>
    <row r="26">
      <c r="A26" t="inlineStr">
        <is>
          <t>NP</t>
        </is>
      </c>
      <c r="B26" t="inlineStr">
        <is>
          <t>312208330000</t>
        </is>
      </c>
      <c r="C26" t="inlineStr">
        <is>
          <t>31220833</t>
        </is>
      </c>
      <c r="D26" t="inlineStr">
        <is>
          <t>E P MARINECONSULTANTS S.A. -</t>
        </is>
      </c>
      <c r="E26" t="inlineStr">
        <is>
          <t>EPMARINECONSULTANTSSA</t>
        </is>
      </c>
      <c r="F26" s="2" t="n">
        <v>40</v>
      </c>
      <c r="G26" t="inlineStr">
        <is>
          <t>Michelle Zambrano</t>
        </is>
      </c>
      <c r="H26" t="inlineStr">
        <is>
          <t>62408808.0</t>
        </is>
      </c>
      <c r="I26" t="n">
        <v>0</v>
      </c>
      <c r="J26" t="n">
        <v>1</v>
      </c>
      <c r="K26" t="inlineStr"/>
    </row>
    <row r="27">
      <c r="A27" t="inlineStr">
        <is>
          <t>NP</t>
        </is>
      </c>
      <c r="B27" t="inlineStr">
        <is>
          <t>358336950000</t>
        </is>
      </c>
      <c r="C27" t="inlineStr">
        <is>
          <t>35833695</t>
        </is>
      </c>
      <c r="D27" t="inlineStr">
        <is>
          <t>LUCRECIA CASTILLO</t>
        </is>
      </c>
      <c r="E27" t="inlineStr">
        <is>
          <t>LUCRECIACASTILLO</t>
        </is>
      </c>
      <c r="F27" s="2" t="n">
        <v>15</v>
      </c>
      <c r="G27" t="inlineStr">
        <is>
          <t>Ines Lizbeth Trujillo</t>
        </is>
      </c>
      <c r="H27" t="inlineStr">
        <is>
          <t>66806515.0</t>
        </is>
      </c>
      <c r="I27" t="n">
        <v>0</v>
      </c>
      <c r="J27" t="n">
        <v>1</v>
      </c>
      <c r="K27" t="inlineStr"/>
    </row>
    <row r="28">
      <c r="A28" t="inlineStr">
        <is>
          <t>NP</t>
        </is>
      </c>
      <c r="B28" t="inlineStr">
        <is>
          <t>312214360000</t>
        </is>
      </c>
      <c r="C28" t="inlineStr">
        <is>
          <t>31221436</t>
        </is>
      </c>
      <c r="D28" t="inlineStr">
        <is>
          <t>SIEMENS ENERGY, S.A. .</t>
        </is>
      </c>
      <c r="E28" t="inlineStr">
        <is>
          <t>SIEMENSENERGYSA</t>
        </is>
      </c>
      <c r="F28" s="2" t="n">
        <v>30</v>
      </c>
      <c r="G28" t="inlineStr">
        <is>
          <t>Alejandra Mabel Hawkins</t>
        </is>
      </c>
      <c r="H28" t="inlineStr">
        <is>
          <t>62038999.0</t>
        </is>
      </c>
      <c r="I28" t="n">
        <v>0</v>
      </c>
      <c r="J28" t="n">
        <v>1</v>
      </c>
      <c r="K28" t="inlineStr"/>
    </row>
    <row r="29">
      <c r="A29" t="inlineStr">
        <is>
          <t>NP</t>
        </is>
      </c>
      <c r="B29" t="inlineStr">
        <is>
          <t>312196900000</t>
        </is>
      </c>
      <c r="C29" t="inlineStr">
        <is>
          <t>31219690</t>
        </is>
      </c>
      <c r="D29" t="inlineStr">
        <is>
          <t>SIEMENS, S.A.</t>
        </is>
      </c>
      <c r="E29" t="inlineStr">
        <is>
          <t>SIEMENSSA</t>
        </is>
      </c>
      <c r="F29" s="2" t="n">
        <v>16.25</v>
      </c>
      <c r="G29" t="inlineStr">
        <is>
          <t>Maria Fernanda</t>
        </is>
      </c>
      <c r="H29" t="inlineStr">
        <is>
          <t>62021690.0</t>
        </is>
      </c>
      <c r="I29" t="n">
        <v>0</v>
      </c>
      <c r="J29" t="n">
        <v>1</v>
      </c>
      <c r="K29" t="inlineStr"/>
    </row>
    <row r="30">
      <c r="A30" t="inlineStr">
        <is>
          <t>NP</t>
        </is>
      </c>
      <c r="B30" t="inlineStr">
        <is>
          <t>321843970000</t>
        </is>
      </c>
      <c r="C30" t="inlineStr">
        <is>
          <t>32184397</t>
        </is>
      </c>
      <c r="D30" t="inlineStr">
        <is>
          <t>SERVI PLAZA S.A GUIZADO</t>
        </is>
      </c>
      <c r="E30" t="inlineStr">
        <is>
          <t>SERVIPLAZASAGUIZADO</t>
        </is>
      </c>
      <c r="F30" s="2" t="n">
        <v>86</v>
      </c>
      <c r="G30" t="inlineStr">
        <is>
          <t>Yarelis Tulloch</t>
        </is>
      </c>
      <c r="H30" t="inlineStr">
        <is>
          <t>66743007.0</t>
        </is>
      </c>
      <c r="I30" t="n">
        <v>0</v>
      </c>
      <c r="J30" t="n">
        <v>1</v>
      </c>
      <c r="K30" t="inlineStr"/>
    </row>
    <row r="31">
      <c r="A31" t="inlineStr">
        <is>
          <t>NP</t>
        </is>
      </c>
      <c r="B31" t="inlineStr">
        <is>
          <t>358373570000</t>
        </is>
      </c>
      <c r="C31" t="inlineStr">
        <is>
          <t>35837357</t>
        </is>
      </c>
      <c r="D31" t="inlineStr">
        <is>
          <t>FELIX JURADO</t>
        </is>
      </c>
      <c r="E31" t="inlineStr">
        <is>
          <t>FELIXJURADO</t>
        </is>
      </c>
      <c r="F31" s="2" t="n">
        <v>15</v>
      </c>
      <c r="G31" t="inlineStr">
        <is>
          <t>Abril Aparicio</t>
        </is>
      </c>
      <c r="H31" t="inlineStr">
        <is>
          <t>63412434.0</t>
        </is>
      </c>
      <c r="I31" t="n">
        <v>0</v>
      </c>
      <c r="J31" t="n">
        <v>1</v>
      </c>
      <c r="K31" t="inlineStr"/>
    </row>
    <row r="32">
      <c r="A32" t="inlineStr">
        <is>
          <t>NP</t>
        </is>
      </c>
      <c r="B32" t="inlineStr">
        <is>
          <t>322403790100</t>
        </is>
      </c>
      <c r="C32" t="inlineStr">
        <is>
          <t>32240379</t>
        </is>
      </c>
      <c r="D32" t="inlineStr">
        <is>
          <t>Hostspots Huawei</t>
        </is>
      </c>
      <c r="E32" t="inlineStr">
        <is>
          <t>HOSTSPOTSHUAWEI</t>
        </is>
      </c>
      <c r="F32" s="2" t="n">
        <v>87.48</v>
      </c>
      <c r="G32" t="inlineStr">
        <is>
          <t>Yariela Galarce</t>
        </is>
      </c>
      <c r="H32" t="inlineStr">
        <is>
          <t>66702110.0</t>
        </is>
      </c>
      <c r="I32" t="n">
        <v>0</v>
      </c>
      <c r="J32" t="n">
        <v>1</v>
      </c>
      <c r="K32" t="inlineStr"/>
    </row>
    <row r="33">
      <c r="A33" t="inlineStr">
        <is>
          <t>NP</t>
        </is>
      </c>
      <c r="B33" t="inlineStr">
        <is>
          <t>312235790000</t>
        </is>
      </c>
      <c r="C33" t="inlineStr">
        <is>
          <t>31223579</t>
        </is>
      </c>
      <c r="D33" t="inlineStr">
        <is>
          <t>SEGUROS MOLINA, S.A. -</t>
        </is>
      </c>
      <c r="E33" t="inlineStr">
        <is>
          <t>SEGUROSMOLINASA</t>
        </is>
      </c>
      <c r="F33" s="2" t="n">
        <v>150.5</v>
      </c>
      <c r="G33" t="inlineStr">
        <is>
          <t>Nailyn Martinez</t>
        </is>
      </c>
      <c r="H33" t="inlineStr">
        <is>
          <t>60705235.0</t>
        </is>
      </c>
      <c r="I33" t="n">
        <v>0</v>
      </c>
      <c r="J33" t="n">
        <v>1</v>
      </c>
      <c r="K33" t="inlineStr"/>
    </row>
    <row r="34">
      <c r="A34" t="inlineStr">
        <is>
          <t>NP</t>
        </is>
      </c>
      <c r="B34" t="inlineStr">
        <is>
          <t>321800010000</t>
        </is>
      </c>
      <c r="C34" t="inlineStr">
        <is>
          <t>32180001</t>
        </is>
      </c>
      <c r="D34" t="inlineStr">
        <is>
          <t>CONCEPTO DE SEGURIDAD Y RIESGO</t>
        </is>
      </c>
      <c r="E34" t="inlineStr">
        <is>
          <t>CONCEPTODESEGURIDADYRIESGO</t>
        </is>
      </c>
      <c r="F34" s="2" t="n">
        <v>82.95</v>
      </c>
      <c r="G34" t="inlineStr">
        <is>
          <t>Yamali Rodriguez</t>
        </is>
      </c>
      <c r="H34" t="inlineStr">
        <is>
          <t>66746655.0</t>
        </is>
      </c>
      <c r="I34" t="n">
        <v>0</v>
      </c>
      <c r="J34" t="n">
        <v>1</v>
      </c>
      <c r="K34" t="inlineStr"/>
    </row>
    <row r="35">
      <c r="A35" t="inlineStr">
        <is>
          <t>NP</t>
        </is>
      </c>
      <c r="B35" t="inlineStr">
        <is>
          <t>321341500800</t>
        </is>
      </c>
      <c r="C35" t="inlineStr">
        <is>
          <t>32134150</t>
        </is>
      </c>
      <c r="D35" t="inlineStr">
        <is>
          <t>H&amp;D INGENIEROS, S.A.</t>
        </is>
      </c>
      <c r="E35" t="inlineStr">
        <is>
          <t>HDINGENIEROSSA</t>
        </is>
      </c>
      <c r="F35" s="2" t="n">
        <v>125</v>
      </c>
      <c r="G35" t="inlineStr">
        <is>
          <t>Osiris Aguilar</t>
        </is>
      </c>
      <c r="H35" t="inlineStr">
        <is>
          <t>69973333.0</t>
        </is>
      </c>
      <c r="I35" t="n">
        <v>0</v>
      </c>
      <c r="J35" t="n">
        <v>1</v>
      </c>
      <c r="K35" t="inlineStr"/>
    </row>
    <row r="36">
      <c r="A36" t="inlineStr">
        <is>
          <t>NP</t>
        </is>
      </c>
      <c r="B36" t="inlineStr">
        <is>
          <t>321341500800</t>
        </is>
      </c>
      <c r="C36" t="inlineStr">
        <is>
          <t>32134150</t>
        </is>
      </c>
      <c r="D36" t="inlineStr">
        <is>
          <t>D. DUCLIAS CONSULTOR S.A</t>
        </is>
      </c>
      <c r="E36" t="inlineStr">
        <is>
          <t>DDUCLIASCONSULTORSA</t>
        </is>
      </c>
      <c r="F36" s="2" t="n">
        <v>41.5</v>
      </c>
      <c r="G36" t="inlineStr">
        <is>
          <t>Karla Mc Intryre</t>
        </is>
      </c>
      <c r="H36" t="inlineStr">
        <is>
          <t>69973333.0</t>
        </is>
      </c>
      <c r="I36" t="n">
        <v>0</v>
      </c>
      <c r="J36" t="n">
        <v>1</v>
      </c>
      <c r="K36" t="inlineStr"/>
    </row>
    <row r="37">
      <c r="A37" t="inlineStr">
        <is>
          <t>NP</t>
        </is>
      </c>
      <c r="B37" t="inlineStr">
        <is>
          <t>366015590000</t>
        </is>
      </c>
      <c r="C37" t="inlineStr">
        <is>
          <t>36601559</t>
        </is>
      </c>
      <c r="D37" t="inlineStr">
        <is>
          <t>MANUEL RIVERA</t>
        </is>
      </c>
      <c r="E37" t="inlineStr">
        <is>
          <t>MANUELRIVERA</t>
        </is>
      </c>
      <c r="F37" s="2" t="n">
        <v>15</v>
      </c>
      <c r="G37" t="inlineStr">
        <is>
          <t>Michelle Zambrano</t>
        </is>
      </c>
      <c r="H37" t="inlineStr">
        <is>
          <t>66238909.0</t>
        </is>
      </c>
      <c r="I37" t="n">
        <v>0</v>
      </c>
      <c r="J37" t="n">
        <v>1</v>
      </c>
      <c r="K37" t="inlineStr"/>
    </row>
    <row r="38">
      <c r="A38" t="inlineStr">
        <is>
          <t>NP</t>
        </is>
      </c>
      <c r="B38" t="inlineStr">
        <is>
          <t>324316310000</t>
        </is>
      </c>
      <c r="C38" t="inlineStr">
        <is>
          <t>32431631</t>
        </is>
      </c>
      <c r="D38" t="inlineStr">
        <is>
          <t>ESTEREO AZUL S.A.</t>
        </is>
      </c>
      <c r="E38" t="inlineStr">
        <is>
          <t>ESTEREOAZULSA</t>
        </is>
      </c>
      <c r="F38" s="2" t="n">
        <v>121.96</v>
      </c>
      <c r="G38" t="inlineStr">
        <is>
          <t>Ines Lizbeth Trujillo</t>
        </is>
      </c>
      <c r="H38" t="inlineStr">
        <is>
          <t>64260632.0</t>
        </is>
      </c>
      <c r="I38" t="n">
        <v>0</v>
      </c>
      <c r="J38" t="n">
        <v>1</v>
      </c>
      <c r="K38" t="inlineStr"/>
    </row>
    <row r="39">
      <c r="A39" t="inlineStr">
        <is>
          <t>NP</t>
        </is>
      </c>
      <c r="B39" t="inlineStr">
        <is>
          <t>312236840000</t>
        </is>
      </c>
      <c r="C39" t="inlineStr">
        <is>
          <t>31223684</t>
        </is>
      </c>
      <c r="D39" t="inlineStr">
        <is>
          <t>BELLEZA INTEGRAL S.A. ----</t>
        </is>
      </c>
      <c r="E39" t="inlineStr">
        <is>
          <t>BELLEZAINTEGRALSA</t>
        </is>
      </c>
      <c r="F39" s="2" t="n">
        <v>20.75</v>
      </c>
      <c r="G39" t="inlineStr">
        <is>
          <t>Alejandra Mabel Hawkins</t>
        </is>
      </c>
      <c r="H39" t="inlineStr">
        <is>
          <t>65686204.0</t>
        </is>
      </c>
      <c r="I39" t="n">
        <v>0</v>
      </c>
      <c r="J39" t="n">
        <v>1</v>
      </c>
      <c r="K39" t="inlineStr"/>
    </row>
    <row r="40">
      <c r="A40" t="inlineStr">
        <is>
          <t>NP</t>
        </is>
      </c>
      <c r="B40" t="inlineStr">
        <is>
          <t>312197790000</t>
        </is>
      </c>
      <c r="C40" t="inlineStr">
        <is>
          <t>31219779</t>
        </is>
      </c>
      <c r="D40" t="inlineStr">
        <is>
          <t>BELLEZA INTREGAL, S.A. - ESCUL -</t>
        </is>
      </c>
      <c r="E40" t="inlineStr">
        <is>
          <t>BELLEZAINTREGALSAESCUL</t>
        </is>
      </c>
      <c r="F40" s="2" t="n">
        <v>31</v>
      </c>
      <c r="G40" t="inlineStr">
        <is>
          <t>Maria Fernanda</t>
        </is>
      </c>
      <c r="H40" t="inlineStr">
        <is>
          <t>65674285.0</t>
        </is>
      </c>
      <c r="I40" t="n">
        <v>0</v>
      </c>
      <c r="J40" t="n">
        <v>1</v>
      </c>
      <c r="K40" t="inlineStr"/>
    </row>
    <row r="41">
      <c r="A41" t="inlineStr">
        <is>
          <t>NP</t>
        </is>
      </c>
      <c r="B41" t="inlineStr">
        <is>
          <t>346213660000</t>
        </is>
      </c>
      <c r="C41" t="inlineStr">
        <is>
          <t>34621366</t>
        </is>
      </c>
      <c r="D41" t="inlineStr">
        <is>
          <t>PROFIRIO CABALLERO DEIMOND</t>
        </is>
      </c>
      <c r="E41" t="inlineStr">
        <is>
          <t>PROFIRIOCABALLERODEIMOND</t>
        </is>
      </c>
      <c r="F41" s="2" t="n">
        <v>32.5</v>
      </c>
      <c r="G41" t="inlineStr">
        <is>
          <t>Yarelis Tulloch</t>
        </is>
      </c>
      <c r="H41" t="inlineStr">
        <is>
          <t>68625606.0</t>
        </is>
      </c>
      <c r="I41" t="n">
        <v>0</v>
      </c>
      <c r="J41" t="n">
        <v>1</v>
      </c>
      <c r="K41" t="inlineStr"/>
    </row>
    <row r="42">
      <c r="A42" t="inlineStr">
        <is>
          <t>NP</t>
        </is>
      </c>
      <c r="B42" t="inlineStr">
        <is>
          <t>346095830000</t>
        </is>
      </c>
      <c r="C42" t="inlineStr">
        <is>
          <t>34609583</t>
        </is>
      </c>
      <c r="D42" t="inlineStr">
        <is>
          <t>HOSTAL DON MANUEL</t>
        </is>
      </c>
      <c r="E42" t="inlineStr">
        <is>
          <t>HOSTALDONMANUEL</t>
        </is>
      </c>
      <c r="F42" s="2" t="n">
        <v>137.5</v>
      </c>
      <c r="G42" t="inlineStr">
        <is>
          <t>Abril Aparicio</t>
        </is>
      </c>
      <c r="H42" t="inlineStr">
        <is>
          <t>67408069.0</t>
        </is>
      </c>
      <c r="I42" t="n">
        <v>0</v>
      </c>
      <c r="J42" t="n">
        <v>1</v>
      </c>
      <c r="K42" t="inlineStr"/>
    </row>
    <row r="43">
      <c r="A43" t="inlineStr">
        <is>
          <t>NP</t>
        </is>
      </c>
      <c r="B43" t="inlineStr">
        <is>
          <t>349390730000</t>
        </is>
      </c>
      <c r="C43" t="inlineStr">
        <is>
          <t>34939073</t>
        </is>
      </c>
      <c r="D43" t="inlineStr">
        <is>
          <t>SANDRA ROVIRA</t>
        </is>
      </c>
      <c r="E43" t="inlineStr">
        <is>
          <t>SANDRAROVIRA</t>
        </is>
      </c>
      <c r="F43" s="2" t="n">
        <v>16.25</v>
      </c>
      <c r="G43" t="inlineStr">
        <is>
          <t>Yariela Galarce</t>
        </is>
      </c>
      <c r="H43" t="inlineStr">
        <is>
          <t>69414311.0</t>
        </is>
      </c>
      <c r="I43" t="n">
        <v>0</v>
      </c>
      <c r="J43" t="n">
        <v>1</v>
      </c>
      <c r="K43" t="inlineStr"/>
    </row>
    <row r="44">
      <c r="A44" t="inlineStr">
        <is>
          <t>NP</t>
        </is>
      </c>
      <c r="B44" t="inlineStr">
        <is>
          <t>358014910000</t>
        </is>
      </c>
      <c r="C44" t="inlineStr">
        <is>
          <t>35801491</t>
        </is>
      </c>
      <c r="D44" t="inlineStr">
        <is>
          <t>ISMAEL REINERO BATISTA MUÑOZ</t>
        </is>
      </c>
      <c r="E44" t="inlineStr">
        <is>
          <t>ISMAELREINEROBATISTAMUNOZ</t>
        </is>
      </c>
      <c r="F44" s="2" t="n">
        <v>15</v>
      </c>
      <c r="G44" t="inlineStr">
        <is>
          <t>Nailyn Martinez</t>
        </is>
      </c>
      <c r="H44" t="inlineStr">
        <is>
          <t>69099320.0</t>
        </is>
      </c>
      <c r="I44" t="n">
        <v>0</v>
      </c>
      <c r="J44" t="n">
        <v>1</v>
      </c>
      <c r="K44" t="inlineStr"/>
    </row>
    <row r="45">
      <c r="A45" t="inlineStr">
        <is>
          <t>NP</t>
        </is>
      </c>
      <c r="B45" t="inlineStr">
        <is>
          <t>368028590000</t>
        </is>
      </c>
      <c r="C45" t="inlineStr">
        <is>
          <t>36802859</t>
        </is>
      </c>
      <c r="D45" t="inlineStr">
        <is>
          <t>PEDRO GONZALEZ</t>
        </is>
      </c>
      <c r="E45" t="inlineStr">
        <is>
          <t>PEDROGONZALEZ</t>
        </is>
      </c>
      <c r="F45" s="2" t="n">
        <v>17.58</v>
      </c>
      <c r="G45" t="inlineStr">
        <is>
          <t>Yamali Rodriguez</t>
        </is>
      </c>
      <c r="H45" t="inlineStr">
        <is>
          <t>69533223.0</t>
        </is>
      </c>
      <c r="I45" t="n">
        <v>0</v>
      </c>
      <c r="J45" t="n">
        <v>1</v>
      </c>
      <c r="K45" t="inlineStr"/>
    </row>
    <row r="46">
      <c r="A46" t="inlineStr">
        <is>
          <t>NP</t>
        </is>
      </c>
      <c r="B46" t="inlineStr">
        <is>
          <t>349377320000</t>
        </is>
      </c>
      <c r="C46" t="inlineStr">
        <is>
          <t>34937732</t>
        </is>
      </c>
      <c r="D46" t="inlineStr">
        <is>
          <t>VIDAL AGUILAR</t>
        </is>
      </c>
      <c r="E46" t="inlineStr">
        <is>
          <t>VIDALAGUILAR</t>
        </is>
      </c>
      <c r="F46" s="2" t="n">
        <v>16.25</v>
      </c>
      <c r="G46" t="inlineStr">
        <is>
          <t>Osiris Aguilar</t>
        </is>
      </c>
      <c r="H46" t="inlineStr">
        <is>
          <t>68366378.0</t>
        </is>
      </c>
      <c r="I46" t="n">
        <v>0</v>
      </c>
      <c r="J46" t="n">
        <v>1</v>
      </c>
      <c r="K46" t="inlineStr"/>
    </row>
    <row r="47">
      <c r="A47" t="inlineStr">
        <is>
          <t>NP</t>
        </is>
      </c>
      <c r="B47" t="inlineStr">
        <is>
          <t>355337330000</t>
        </is>
      </c>
      <c r="C47" t="inlineStr">
        <is>
          <t>35533733</t>
        </is>
      </c>
      <c r="D47" t="inlineStr">
        <is>
          <t>ENOC PONTE HERNANDEZ</t>
        </is>
      </c>
      <c r="E47" t="inlineStr">
        <is>
          <t>ENOCPONTEHERNANDEZ</t>
        </is>
      </c>
      <c r="F47" s="2" t="n">
        <v>15</v>
      </c>
      <c r="G47" t="inlineStr">
        <is>
          <t>Karla Mc Intryre</t>
        </is>
      </c>
      <c r="H47" t="inlineStr">
        <is>
          <t>66856253.0</t>
        </is>
      </c>
      <c r="I47" t="n">
        <v>0</v>
      </c>
      <c r="J47" t="n">
        <v>1</v>
      </c>
      <c r="K47" t="inlineStr"/>
    </row>
    <row r="48">
      <c r="A48" t="inlineStr">
        <is>
          <t>NP</t>
        </is>
      </c>
      <c r="B48" t="inlineStr">
        <is>
          <t>352330620000</t>
        </is>
      </c>
      <c r="C48" t="inlineStr">
        <is>
          <t>35233062</t>
        </is>
      </c>
      <c r="D48" t="inlineStr">
        <is>
          <t>BENIGNO CABRERA</t>
        </is>
      </c>
      <c r="E48" t="inlineStr">
        <is>
          <t>BENIGNOCABRERA</t>
        </is>
      </c>
      <c r="F48" s="2" t="n">
        <v>15</v>
      </c>
      <c r="G48" t="inlineStr">
        <is>
          <t>Solanye Acuña</t>
        </is>
      </c>
      <c r="H48" t="inlineStr">
        <is>
          <t>68932205.0</t>
        </is>
      </c>
      <c r="I48" t="n">
        <v>0</v>
      </c>
      <c r="J48" t="n">
        <v>1</v>
      </c>
      <c r="K48" t="inlineStr"/>
    </row>
    <row r="49">
      <c r="A49" t="inlineStr">
        <is>
          <t>NP</t>
        </is>
      </c>
      <c r="B49" t="inlineStr">
        <is>
          <t>353357830000</t>
        </is>
      </c>
      <c r="C49" t="inlineStr">
        <is>
          <t>35335783</t>
        </is>
      </c>
      <c r="D49" t="inlineStr">
        <is>
          <t>DALLYS ZARRAONANDIA</t>
        </is>
      </c>
      <c r="E49" t="inlineStr">
        <is>
          <t>DALLYSZARRAONANDIA</t>
        </is>
      </c>
      <c r="F49" s="2" t="n">
        <v>15</v>
      </c>
      <c r="G49" t="inlineStr">
        <is>
          <t>Michelle Zambrano</t>
        </is>
      </c>
      <c r="H49" t="inlineStr">
        <is>
          <t>67730900.0</t>
        </is>
      </c>
      <c r="I49" t="n">
        <v>0</v>
      </c>
      <c r="J49" t="n">
        <v>1</v>
      </c>
      <c r="K49" t="inlineStr"/>
    </row>
    <row r="50">
      <c r="A50" t="inlineStr">
        <is>
          <t>NP</t>
        </is>
      </c>
      <c r="B50" t="inlineStr">
        <is>
          <t>349364030000</t>
        </is>
      </c>
      <c r="C50" t="inlineStr">
        <is>
          <t>34936403</t>
        </is>
      </c>
      <c r="D50" t="inlineStr">
        <is>
          <t>EDUINA MORALES DIAZ DE NUÑEZ</t>
        </is>
      </c>
      <c r="E50" t="inlineStr">
        <is>
          <t>EDUINAMORALESDIAZDENUNEZ</t>
        </is>
      </c>
      <c r="F50" s="2" t="n">
        <v>32.5</v>
      </c>
      <c r="G50" t="inlineStr">
        <is>
          <t>Ines Lizbeth Trujillo</t>
        </is>
      </c>
      <c r="H50" t="inlineStr">
        <is>
          <t>66788783.0</t>
        </is>
      </c>
      <c r="I50" t="n">
        <v>0</v>
      </c>
      <c r="J50" t="n">
        <v>1</v>
      </c>
      <c r="K50" t="inlineStr"/>
    </row>
    <row r="51">
      <c r="A51" t="inlineStr">
        <is>
          <t>NP</t>
        </is>
      </c>
      <c r="B51" t="inlineStr">
        <is>
          <t>321830810000</t>
        </is>
      </c>
      <c r="C51" t="inlineStr">
        <is>
          <t>32183081</t>
        </is>
      </c>
      <c r="D51" t="inlineStr">
        <is>
          <t>LEILY EREIDA RODRÍGUEZ R</t>
        </is>
      </c>
      <c r="E51" t="inlineStr">
        <is>
          <t>LEILYEREIDARODRIGUEZR</t>
        </is>
      </c>
      <c r="F51" s="2" t="n">
        <v>22</v>
      </c>
      <c r="G51" t="inlineStr">
        <is>
          <t>Alejandra Mabel Hawkins</t>
        </is>
      </c>
      <c r="H51" t="inlineStr">
        <is>
          <t>67473215.0</t>
        </is>
      </c>
      <c r="I51" t="n">
        <v>0</v>
      </c>
      <c r="J51" t="n">
        <v>1</v>
      </c>
      <c r="K51" t="inlineStr"/>
    </row>
    <row r="52">
      <c r="A52" t="inlineStr">
        <is>
          <t>NP</t>
        </is>
      </c>
      <c r="B52" t="inlineStr">
        <is>
          <t>312208060000</t>
        </is>
      </c>
      <c r="C52" t="inlineStr">
        <is>
          <t>31220806</t>
        </is>
      </c>
      <c r="D52" t="inlineStr">
        <is>
          <t>RODOLFO PÉREZ RÍOS</t>
        </is>
      </c>
      <c r="E52" t="inlineStr">
        <is>
          <t>RODOLFOPEREZRIOS</t>
        </is>
      </c>
      <c r="F52" s="2" t="n">
        <v>12</v>
      </c>
      <c r="G52" t="inlineStr">
        <is>
          <t>Maria Fernanda</t>
        </is>
      </c>
      <c r="H52" t="inlineStr">
        <is>
          <t>62202767.0</t>
        </is>
      </c>
      <c r="I52" t="n">
        <v>0</v>
      </c>
      <c r="J52" t="n">
        <v>1</v>
      </c>
      <c r="K52" t="inlineStr"/>
    </row>
    <row r="53">
      <c r="A53" t="inlineStr">
        <is>
          <t>NP</t>
        </is>
      </c>
      <c r="B53" t="inlineStr">
        <is>
          <t>312213850000</t>
        </is>
      </c>
      <c r="C53" t="inlineStr">
        <is>
          <t>31221385</t>
        </is>
      </c>
      <c r="D53" t="inlineStr">
        <is>
          <t>MAQ CONSTRUCTORES -</t>
        </is>
      </c>
      <c r="E53" t="inlineStr">
        <is>
          <t>MAQCONSTRUCTORES</t>
        </is>
      </c>
      <c r="F53" s="2" t="n">
        <v>42</v>
      </c>
      <c r="G53" t="inlineStr">
        <is>
          <t>Yarelis Tulloch</t>
        </is>
      </c>
      <c r="H53" t="inlineStr">
        <is>
          <t>62081494.0</t>
        </is>
      </c>
      <c r="I53" t="n">
        <v>0</v>
      </c>
      <c r="J53" t="n">
        <v>1</v>
      </c>
      <c r="K53" t="inlineStr"/>
    </row>
    <row r="54">
      <c r="A54" t="inlineStr">
        <is>
          <t>NP</t>
        </is>
      </c>
      <c r="B54" t="inlineStr">
        <is>
          <t>351246240000</t>
        </is>
      </c>
      <c r="C54" t="inlineStr">
        <is>
          <t>35124624</t>
        </is>
      </c>
      <c r="D54" t="inlineStr">
        <is>
          <t>YASSER ESPINOSA</t>
        </is>
      </c>
      <c r="E54" t="inlineStr">
        <is>
          <t>YASSERESPINOSA</t>
        </is>
      </c>
      <c r="F54" s="2" t="n">
        <v>15</v>
      </c>
      <c r="G54" t="inlineStr">
        <is>
          <t>Abril Aparicio</t>
        </is>
      </c>
      <c r="H54" t="inlineStr">
        <is>
          <t>68132021.0</t>
        </is>
      </c>
      <c r="I54" t="n">
        <v>0</v>
      </c>
      <c r="J54" t="n">
        <v>1</v>
      </c>
      <c r="K54" t="inlineStr"/>
    </row>
    <row r="55">
      <c r="A55" t="inlineStr">
        <is>
          <t>NP</t>
        </is>
      </c>
      <c r="B55" t="inlineStr">
        <is>
          <t>332224100000</t>
        </is>
      </c>
      <c r="C55" t="inlineStr">
        <is>
          <t>33222410</t>
        </is>
      </c>
      <c r="D55" t="inlineStr">
        <is>
          <t>H.D.T.M. ENTERPISES</t>
        </is>
      </c>
      <c r="E55" t="inlineStr">
        <is>
          <t>HDTMENTERPISES</t>
        </is>
      </c>
      <c r="F55" s="2" t="n">
        <v>41.5</v>
      </c>
      <c r="G55" t="inlineStr">
        <is>
          <t>Yariela Galarce</t>
        </is>
      </c>
      <c r="H55" t="inlineStr">
        <is>
          <t>62071805.0</t>
        </is>
      </c>
      <c r="I55" t="n">
        <v>0</v>
      </c>
      <c r="J55" t="n">
        <v>1</v>
      </c>
      <c r="K55" t="inlineStr"/>
    </row>
    <row r="56">
      <c r="A56" t="inlineStr">
        <is>
          <t>NP</t>
        </is>
      </c>
      <c r="B56" t="inlineStr">
        <is>
          <t>323453620000</t>
        </is>
      </c>
      <c r="C56" t="inlineStr">
        <is>
          <t>32345362</t>
        </is>
      </c>
      <c r="D56" t="inlineStr">
        <is>
          <t>ENVASES S.A.</t>
        </is>
      </c>
      <c r="E56" t="inlineStr">
        <is>
          <t>ENVASESSA</t>
        </is>
      </c>
      <c r="F56" s="2" t="n">
        <v>126</v>
      </c>
      <c r="G56" t="inlineStr">
        <is>
          <t>Nailyn Martinez</t>
        </is>
      </c>
      <c r="H56" t="inlineStr">
        <is>
          <t>66153492.0</t>
        </is>
      </c>
      <c r="I56" t="n">
        <v>0</v>
      </c>
      <c r="J56" t="n">
        <v>1</v>
      </c>
      <c r="K56" t="inlineStr"/>
    </row>
    <row r="57">
      <c r="A57" t="inlineStr">
        <is>
          <t>NP</t>
        </is>
      </c>
      <c r="B57" t="inlineStr">
        <is>
          <t>322399380000</t>
        </is>
      </c>
      <c r="C57" t="inlineStr">
        <is>
          <t>32239938</t>
        </is>
      </c>
      <c r="D57" t="inlineStr">
        <is>
          <t>CORPORACION S</t>
        </is>
      </c>
      <c r="E57" t="inlineStr">
        <is>
          <t>CORPORACIONS</t>
        </is>
      </c>
      <c r="F57" s="2" t="n">
        <v>100.5</v>
      </c>
      <c r="G57" t="inlineStr">
        <is>
          <t>Yamali Rodriguez</t>
        </is>
      </c>
      <c r="H57" t="inlineStr">
        <is>
          <t>65506448.0</t>
        </is>
      </c>
      <c r="I57" t="n">
        <v>0</v>
      </c>
      <c r="J57" t="n">
        <v>1</v>
      </c>
      <c r="K57" t="inlineStr"/>
    </row>
    <row r="58">
      <c r="A58" t="inlineStr">
        <is>
          <t>NP</t>
        </is>
      </c>
      <c r="B58" t="inlineStr">
        <is>
          <t>312209290000</t>
        </is>
      </c>
      <c r="C58" t="inlineStr">
        <is>
          <t>31220929</t>
        </is>
      </c>
      <c r="D58" t="inlineStr">
        <is>
          <t>GRUPO PRESTO RAPIDO, S.A. -</t>
        </is>
      </c>
      <c r="E58" t="inlineStr">
        <is>
          <t>GRUPOPRESTORAPIDOSA</t>
        </is>
      </c>
      <c r="F58" s="2" t="n">
        <v>20</v>
      </c>
      <c r="G58" t="inlineStr">
        <is>
          <t>Osiris Aguilar</t>
        </is>
      </c>
      <c r="H58" t="inlineStr">
        <is>
          <t>63499255.0</t>
        </is>
      </c>
      <c r="I58" t="n">
        <v>0</v>
      </c>
      <c r="J58" t="n">
        <v>1</v>
      </c>
      <c r="K58" t="inlineStr"/>
    </row>
    <row r="59">
      <c r="A59" t="inlineStr">
        <is>
          <t>NP</t>
        </is>
      </c>
      <c r="B59" t="inlineStr">
        <is>
          <t>321589550100</t>
        </is>
      </c>
      <c r="C59" t="inlineStr">
        <is>
          <t>32158955</t>
        </is>
      </c>
      <c r="D59" t="inlineStr">
        <is>
          <t>UNICARGA, SA</t>
        </is>
      </c>
      <c r="E59" t="inlineStr">
        <is>
          <t>UNICARGASA</t>
        </is>
      </c>
      <c r="F59" s="2" t="n">
        <v>46.45</v>
      </c>
      <c r="G59" t="inlineStr">
        <is>
          <t>Karla Mc Intryre</t>
        </is>
      </c>
      <c r="H59" t="inlineStr">
        <is>
          <t>66736182.0</t>
        </is>
      </c>
      <c r="I59" t="n">
        <v>0</v>
      </c>
      <c r="J59" t="n">
        <v>1</v>
      </c>
      <c r="K59" t="inlineStr"/>
    </row>
    <row r="60">
      <c r="A60" t="inlineStr">
        <is>
          <t>NP</t>
        </is>
      </c>
      <c r="B60" t="inlineStr">
        <is>
          <t>325518630000</t>
        </is>
      </c>
      <c r="C60" t="inlineStr">
        <is>
          <t>32551863</t>
        </is>
      </c>
      <c r="D60" t="inlineStr">
        <is>
          <t>AGENCIA DE AD</t>
        </is>
      </c>
      <c r="E60" t="inlineStr">
        <is>
          <t>AGENCIADEAD</t>
        </is>
      </c>
      <c r="F60" s="2" t="n">
        <v>278.23</v>
      </c>
      <c r="G60" t="inlineStr">
        <is>
          <t>Michelle Zambrano</t>
        </is>
      </c>
      <c r="H60" t="inlineStr">
        <is>
          <t>61506946.0</t>
        </is>
      </c>
      <c r="I60" t="n">
        <v>0</v>
      </c>
      <c r="J60" t="n">
        <v>1</v>
      </c>
      <c r="K60" t="inlineStr"/>
    </row>
    <row r="61">
      <c r="A61" t="inlineStr">
        <is>
          <t>NP</t>
        </is>
      </c>
      <c r="B61" t="inlineStr">
        <is>
          <t>321447220000</t>
        </is>
      </c>
      <c r="C61" t="inlineStr">
        <is>
          <t>32144722</t>
        </is>
      </c>
      <c r="D61" t="inlineStr">
        <is>
          <t>COMUNICACIONE</t>
        </is>
      </c>
      <c r="E61" t="inlineStr">
        <is>
          <t>COMUNICACIONE</t>
        </is>
      </c>
      <c r="F61" s="2" t="n">
        <v>40</v>
      </c>
      <c r="G61" t="inlineStr">
        <is>
          <t>Ines Lizbeth Trujillo</t>
        </is>
      </c>
      <c r="H61" t="inlineStr">
        <is>
          <t>66773296.0</t>
        </is>
      </c>
      <c r="I61" t="n">
        <v>0</v>
      </c>
      <c r="J61" t="n">
        <v>1</v>
      </c>
      <c r="K61" t="inlineStr"/>
    </row>
    <row r="62">
      <c r="A62" t="inlineStr">
        <is>
          <t>NP</t>
        </is>
      </c>
      <c r="B62" t="inlineStr">
        <is>
          <t>312203160000</t>
        </is>
      </c>
      <c r="C62" t="inlineStr">
        <is>
          <t>31220316</t>
        </is>
      </c>
      <c r="D62" t="inlineStr">
        <is>
          <t>GRUPO J-3, S.A -</t>
        </is>
      </c>
      <c r="E62" t="inlineStr">
        <is>
          <t>GRUPOJ3SA</t>
        </is>
      </c>
      <c r="F62" s="2" t="n">
        <v>40.5</v>
      </c>
      <c r="G62" t="inlineStr">
        <is>
          <t>Alejandra Mabel Hawkins</t>
        </is>
      </c>
      <c r="H62" t="inlineStr">
        <is>
          <t>66166767.0</t>
        </is>
      </c>
      <c r="I62" t="n">
        <v>0</v>
      </c>
      <c r="J62" t="n">
        <v>1</v>
      </c>
      <c r="K62" t="inlineStr"/>
    </row>
    <row r="63">
      <c r="A63" t="inlineStr">
        <is>
          <t>NP</t>
        </is>
      </c>
      <c r="B63" t="inlineStr">
        <is>
          <t>321339270000</t>
        </is>
      </c>
      <c r="C63" t="inlineStr">
        <is>
          <t>32133927</t>
        </is>
      </c>
      <c r="D63" t="inlineStr">
        <is>
          <t>DOVY, S.A.</t>
        </is>
      </c>
      <c r="E63" t="inlineStr">
        <is>
          <t>DOVYSA</t>
        </is>
      </c>
      <c r="F63" s="2" t="n">
        <v>116.24</v>
      </c>
      <c r="G63" t="inlineStr">
        <is>
          <t>Maria Fernanda</t>
        </is>
      </c>
      <c r="H63" t="inlineStr">
        <is>
          <t>65503544.0</t>
        </is>
      </c>
      <c r="I63" t="n">
        <v>0</v>
      </c>
      <c r="J63" t="n">
        <v>1</v>
      </c>
      <c r="K63" t="inlineStr"/>
    </row>
    <row r="64">
      <c r="A64" t="inlineStr">
        <is>
          <t>NP</t>
        </is>
      </c>
      <c r="B64" t="inlineStr">
        <is>
          <t>321455630100</t>
        </is>
      </c>
      <c r="C64" t="inlineStr">
        <is>
          <t>32145563</t>
        </is>
      </c>
      <c r="D64" t="inlineStr">
        <is>
          <t>DISENOS Y CONSTRUCCIONES</t>
        </is>
      </c>
      <c r="E64" t="inlineStr">
        <is>
          <t>DISENOSYCONSTRUCCIONES</t>
        </is>
      </c>
      <c r="F64" s="2" t="n">
        <v>493.95</v>
      </c>
      <c r="G64" t="inlineStr">
        <is>
          <t>Yarelis Tulloch</t>
        </is>
      </c>
      <c r="H64" t="inlineStr">
        <is>
          <t>67474616.0</t>
        </is>
      </c>
      <c r="I64" t="n">
        <v>0</v>
      </c>
      <c r="J64" t="n">
        <v>1</v>
      </c>
      <c r="K64" t="inlineStr"/>
    </row>
    <row r="65">
      <c r="A65" t="inlineStr">
        <is>
          <t>NP</t>
        </is>
      </c>
      <c r="B65" t="inlineStr">
        <is>
          <t>321487120000</t>
        </is>
      </c>
      <c r="C65" t="inlineStr">
        <is>
          <t>32148712</t>
        </is>
      </c>
      <c r="D65" t="inlineStr">
        <is>
          <t>SONICEL S.A.</t>
        </is>
      </c>
      <c r="E65" t="inlineStr">
        <is>
          <t>SONICELSA</t>
        </is>
      </c>
      <c r="F65" s="2" t="n">
        <v>71.98</v>
      </c>
      <c r="G65" t="inlineStr">
        <is>
          <t>Abril Aparicio</t>
        </is>
      </c>
      <c r="H65" t="inlineStr">
        <is>
          <t>66762900.0</t>
        </is>
      </c>
      <c r="I65" t="n">
        <v>0</v>
      </c>
      <c r="J65" t="n">
        <v>1</v>
      </c>
      <c r="K65" t="inlineStr"/>
    </row>
    <row r="66">
      <c r="A66" t="inlineStr">
        <is>
          <t>NP</t>
        </is>
      </c>
      <c r="B66" t="inlineStr">
        <is>
          <t>312231000000</t>
        </is>
      </c>
      <c r="C66" t="inlineStr">
        <is>
          <t>31223100</t>
        </is>
      </c>
      <c r="D66" t="inlineStr">
        <is>
          <t>IMPORTADORA Y EXPORTADORA AUTO -</t>
        </is>
      </c>
      <c r="E66" t="inlineStr">
        <is>
          <t>IMPORTADORAYEXPORTADORAAUTO</t>
        </is>
      </c>
      <c r="F66" s="2" t="n">
        <v>9.99</v>
      </c>
      <c r="G66" t="inlineStr">
        <is>
          <t>Yariela Galarce</t>
        </is>
      </c>
      <c r="H66" t="inlineStr">
        <is>
          <t>64925723.0</t>
        </is>
      </c>
      <c r="I66" t="n">
        <v>0</v>
      </c>
      <c r="J66" t="n">
        <v>1</v>
      </c>
      <c r="K66" t="inlineStr"/>
    </row>
    <row r="67">
      <c r="A67" t="inlineStr">
        <is>
          <t>NP</t>
        </is>
      </c>
      <c r="B67" t="inlineStr">
        <is>
          <t>312221370000</t>
        </is>
      </c>
      <c r="C67" t="inlineStr">
        <is>
          <t>31222137</t>
        </is>
      </c>
      <c r="D67" t="inlineStr">
        <is>
          <t>THUNDERBIRD ENTERTAIMENT, S.A. -</t>
        </is>
      </c>
      <c r="E67" t="inlineStr">
        <is>
          <t>THUNDERBIRDENTERTAIMENTSA</t>
        </is>
      </c>
      <c r="F67" s="2" t="n">
        <v>204</v>
      </c>
      <c r="G67" t="inlineStr">
        <is>
          <t>Nailyn Martinez</t>
        </is>
      </c>
      <c r="H67" t="inlineStr">
        <is>
          <t>62287661.0</t>
        </is>
      </c>
      <c r="I67" t="n">
        <v>0</v>
      </c>
      <c r="J67" t="n">
        <v>1</v>
      </c>
      <c r="K67" t="inlineStr"/>
    </row>
    <row r="68">
      <c r="A68" t="inlineStr">
        <is>
          <t>NP</t>
        </is>
      </c>
      <c r="B68" t="inlineStr">
        <is>
          <t>321746800100</t>
        </is>
      </c>
      <c r="C68" t="inlineStr">
        <is>
          <t>32174680</t>
        </is>
      </c>
      <c r="D68" t="inlineStr">
        <is>
          <t>ELITE IMPRESOS</t>
        </is>
      </c>
      <c r="E68" t="inlineStr">
        <is>
          <t>ELITEIMPRESOS</t>
        </is>
      </c>
      <c r="F68" s="2" t="n">
        <v>73</v>
      </c>
      <c r="G68" t="inlineStr">
        <is>
          <t>Yamali Rodriguez</t>
        </is>
      </c>
      <c r="H68" t="inlineStr">
        <is>
          <t>65247725.0</t>
        </is>
      </c>
      <c r="I68" t="n">
        <v>0</v>
      </c>
      <c r="J68" t="n">
        <v>1</v>
      </c>
      <c r="K68" t="inlineStr"/>
    </row>
    <row r="69">
      <c r="A69" t="inlineStr">
        <is>
          <t>NP</t>
        </is>
      </c>
      <c r="B69" t="inlineStr">
        <is>
          <t>312235820000</t>
        </is>
      </c>
      <c r="C69" t="inlineStr">
        <is>
          <t>31223582</t>
        </is>
      </c>
      <c r="D69" t="inlineStr">
        <is>
          <t>INVERSIONES DHANANI -</t>
        </is>
      </c>
      <c r="E69" t="inlineStr">
        <is>
          <t>INVERSIONESDHANANI</t>
        </is>
      </c>
      <c r="F69" s="2" t="n">
        <v>30</v>
      </c>
      <c r="G69" t="inlineStr">
        <is>
          <t>Osiris Aguilar</t>
        </is>
      </c>
      <c r="H69" t="inlineStr">
        <is>
          <t>62451427.0</t>
        </is>
      </c>
      <c r="I69" t="n">
        <v>0</v>
      </c>
      <c r="J69" t="n">
        <v>1</v>
      </c>
      <c r="K69" t="inlineStr"/>
    </row>
    <row r="70">
      <c r="A70" t="inlineStr">
        <is>
          <t>NP</t>
        </is>
      </c>
      <c r="B70" t="inlineStr">
        <is>
          <t>312199880000</t>
        </is>
      </c>
      <c r="C70" t="inlineStr">
        <is>
          <t>31219988</t>
        </is>
      </c>
      <c r="D70" t="inlineStr">
        <is>
          <t>PANAMA CONSULTING AN -</t>
        </is>
      </c>
      <c r="E70" t="inlineStr">
        <is>
          <t>PANAMACONSULTINGAN</t>
        </is>
      </c>
      <c r="F70" s="2" t="n">
        <v>270</v>
      </c>
      <c r="G70" t="inlineStr">
        <is>
          <t>Karla Mc Intryre</t>
        </is>
      </c>
      <c r="H70" t="inlineStr">
        <is>
          <t>66733303.0</t>
        </is>
      </c>
      <c r="I70" t="n">
        <v>0</v>
      </c>
      <c r="J70" t="n">
        <v>1</v>
      </c>
      <c r="K70" t="inlineStr"/>
    </row>
    <row r="71">
      <c r="A71" t="inlineStr">
        <is>
          <t>NP</t>
        </is>
      </c>
      <c r="B71" t="inlineStr">
        <is>
          <t>349079760000</t>
        </is>
      </c>
      <c r="C71" t="inlineStr">
        <is>
          <t>34907976</t>
        </is>
      </c>
      <c r="D71" t="inlineStr">
        <is>
          <t>GMB, GRUPO MB, SA</t>
        </is>
      </c>
      <c r="E71" t="inlineStr">
        <is>
          <t>GMBGRUPOMBSA</t>
        </is>
      </c>
      <c r="F71" s="2" t="n">
        <v>143</v>
      </c>
      <c r="G71" t="inlineStr">
        <is>
          <t>Solanye Acuña</t>
        </is>
      </c>
      <c r="H71" t="inlineStr">
        <is>
          <t>68518044.0</t>
        </is>
      </c>
      <c r="I71" t="n">
        <v>0</v>
      </c>
      <c r="J71" t="n">
        <v>1</v>
      </c>
      <c r="K71" t="inlineStr"/>
    </row>
    <row r="72">
      <c r="A72" t="inlineStr">
        <is>
          <t>NP</t>
        </is>
      </c>
      <c r="B72" t="inlineStr">
        <is>
          <t>368008150000</t>
        </is>
      </c>
      <c r="C72" t="inlineStr">
        <is>
          <t>36800815</t>
        </is>
      </c>
      <c r="D72" t="inlineStr">
        <is>
          <t>ECOGAS S.A.</t>
        </is>
      </c>
      <c r="E72" t="inlineStr">
        <is>
          <t>ECOGASSA</t>
        </is>
      </c>
      <c r="F72" s="2" t="n">
        <v>37</v>
      </c>
      <c r="G72" t="inlineStr">
        <is>
          <t>Michelle Zambrano</t>
        </is>
      </c>
      <c r="H72" t="inlineStr">
        <is>
          <t>69831383.0</t>
        </is>
      </c>
      <c r="I72" t="n">
        <v>0</v>
      </c>
      <c r="J72" t="n">
        <v>1</v>
      </c>
      <c r="K72" t="inlineStr"/>
    </row>
    <row r="73">
      <c r="A73" t="inlineStr">
        <is>
          <t>NP</t>
        </is>
      </c>
      <c r="B73" t="inlineStr">
        <is>
          <t>322238030300</t>
        </is>
      </c>
      <c r="C73" t="inlineStr">
        <is>
          <t>32223803</t>
        </is>
      </c>
      <c r="D73" t="inlineStr">
        <is>
          <t>Gabriela Ortega</t>
        </is>
      </c>
      <c r="E73" t="inlineStr">
        <is>
          <t>GABRIELAORTEGA</t>
        </is>
      </c>
      <c r="F73" s="2" t="n">
        <v>38.5</v>
      </c>
      <c r="G73" t="inlineStr">
        <is>
          <t>Ines Lizbeth Trujillo</t>
        </is>
      </c>
      <c r="H73" t="inlineStr">
        <is>
          <t>69828199.0</t>
        </is>
      </c>
      <c r="I73" t="n">
        <v>0</v>
      </c>
      <c r="J73" t="n">
        <v>1</v>
      </c>
      <c r="K73" t="inlineStr"/>
    </row>
    <row r="74">
      <c r="A74" t="inlineStr">
        <is>
          <t>NP</t>
        </is>
      </c>
      <c r="B74" t="inlineStr">
        <is>
          <t>322413030100</t>
        </is>
      </c>
      <c r="C74" t="inlineStr">
        <is>
          <t>32241303</t>
        </is>
      </c>
      <c r="D74" t="inlineStr">
        <is>
          <t>MARIA TERESA MEDINA DE ARGOTE</t>
        </is>
      </c>
      <c r="E74" t="inlineStr">
        <is>
          <t>MARIATERESAMEDINADEARGOTE</t>
        </is>
      </c>
      <c r="F74" s="2" t="n">
        <v>22.74</v>
      </c>
      <c r="G74" t="inlineStr">
        <is>
          <t>Alejandra Mabel Hawkins</t>
        </is>
      </c>
      <c r="H74" t="inlineStr">
        <is>
          <t>66724313.0</t>
        </is>
      </c>
      <c r="I74" t="n">
        <v>0</v>
      </c>
      <c r="J74" t="n">
        <v>1</v>
      </c>
      <c r="K74" t="inlineStr"/>
    </row>
    <row r="75">
      <c r="A75" t="inlineStr">
        <is>
          <t>NP</t>
        </is>
      </c>
      <c r="B75" t="inlineStr">
        <is>
          <t>322413030100</t>
        </is>
      </c>
      <c r="C75" t="inlineStr">
        <is>
          <t>32241303</t>
        </is>
      </c>
      <c r="D75" t="inlineStr">
        <is>
          <t>Teresa Argote Medina</t>
        </is>
      </c>
      <c r="E75" t="inlineStr">
        <is>
          <t>TERESAARGOTEMEDINA</t>
        </is>
      </c>
      <c r="F75" s="2" t="n">
        <v>45</v>
      </c>
      <c r="G75" t="inlineStr">
        <is>
          <t>Maria Fernanda</t>
        </is>
      </c>
      <c r="H75" t="inlineStr">
        <is>
          <t>66724313.0</t>
        </is>
      </c>
      <c r="I75" t="n">
        <v>0</v>
      </c>
      <c r="J75" t="n">
        <v>1</v>
      </c>
      <c r="K75" t="inlineStr"/>
    </row>
    <row r="76">
      <c r="A76" t="inlineStr">
        <is>
          <t>NP</t>
        </is>
      </c>
      <c r="B76" t="inlineStr">
        <is>
          <t>322413030100</t>
        </is>
      </c>
      <c r="C76" t="inlineStr">
        <is>
          <t>32241303</t>
        </is>
      </c>
      <c r="D76" t="inlineStr">
        <is>
          <t>Teresa Argote</t>
        </is>
      </c>
      <c r="E76" t="inlineStr">
        <is>
          <t>TERESAARGOTE</t>
        </is>
      </c>
      <c r="F76" s="2" t="n">
        <v>20.75</v>
      </c>
      <c r="G76" t="inlineStr">
        <is>
          <t>Yarelis Tulloch</t>
        </is>
      </c>
      <c r="H76" t="inlineStr">
        <is>
          <t>66724313.0</t>
        </is>
      </c>
      <c r="I76" t="n">
        <v>0</v>
      </c>
      <c r="J76" t="n">
        <v>1</v>
      </c>
      <c r="K76" t="inlineStr"/>
    </row>
    <row r="77">
      <c r="A77" t="inlineStr">
        <is>
          <t>NP</t>
        </is>
      </c>
      <c r="B77" t="inlineStr">
        <is>
          <t>322413030100</t>
        </is>
      </c>
      <c r="C77" t="inlineStr">
        <is>
          <t>32241303</t>
        </is>
      </c>
      <c r="D77" t="inlineStr">
        <is>
          <t>ALICIA ARGOTE</t>
        </is>
      </c>
      <c r="E77" t="inlineStr">
        <is>
          <t>ALICIAARGOTE</t>
        </is>
      </c>
      <c r="F77" s="2" t="n">
        <v>28.75</v>
      </c>
      <c r="G77" t="inlineStr">
        <is>
          <t>Abril Aparicio</t>
        </is>
      </c>
      <c r="H77" t="inlineStr">
        <is>
          <t>66724313.0</t>
        </is>
      </c>
      <c r="I77" t="n">
        <v>0</v>
      </c>
      <c r="J77" t="n">
        <v>1</v>
      </c>
      <c r="K77" t="inlineStr"/>
    </row>
    <row r="78">
      <c r="A78" t="inlineStr">
        <is>
          <t>NP</t>
        </is>
      </c>
      <c r="B78" t="inlineStr">
        <is>
          <t>322413030100</t>
        </is>
      </c>
      <c r="C78" t="inlineStr">
        <is>
          <t>32241303</t>
        </is>
      </c>
      <c r="D78" t="inlineStr">
        <is>
          <t>ARGOMEDI S.A</t>
        </is>
      </c>
      <c r="E78" t="inlineStr">
        <is>
          <t>ARGOMEDISA</t>
        </is>
      </c>
      <c r="F78" s="2" t="n">
        <v>21.74</v>
      </c>
      <c r="G78" t="inlineStr">
        <is>
          <t>Yariela Galarce</t>
        </is>
      </c>
      <c r="H78" t="inlineStr">
        <is>
          <t>66724313.0</t>
        </is>
      </c>
      <c r="I78" t="n">
        <v>0</v>
      </c>
      <c r="J78" t="n">
        <v>1</v>
      </c>
      <c r="K78" t="inlineStr"/>
    </row>
    <row r="79">
      <c r="A79" t="inlineStr">
        <is>
          <t>NP</t>
        </is>
      </c>
      <c r="B79" t="inlineStr">
        <is>
          <t>322413030100</t>
        </is>
      </c>
      <c r="C79" t="inlineStr">
        <is>
          <t>32241303</t>
        </is>
      </c>
      <c r="D79" t="inlineStr">
        <is>
          <t>ALICIA ARGOTE DE CABRERA</t>
        </is>
      </c>
      <c r="E79" t="inlineStr">
        <is>
          <t>ALICIAARGOTEDECABRERA</t>
        </is>
      </c>
      <c r="F79" s="2" t="n">
        <v>28.75</v>
      </c>
      <c r="G79" t="inlineStr">
        <is>
          <t>Nailyn Martinez</t>
        </is>
      </c>
      <c r="H79" t="inlineStr">
        <is>
          <t>66724313.0</t>
        </is>
      </c>
      <c r="I79" t="n">
        <v>0</v>
      </c>
      <c r="J79" t="n">
        <v>1</v>
      </c>
      <c r="K79" t="inlineStr"/>
    </row>
    <row r="80">
      <c r="A80" t="inlineStr">
        <is>
          <t>NP</t>
        </is>
      </c>
      <c r="B80" t="inlineStr">
        <is>
          <t>324835070000</t>
        </is>
      </c>
      <c r="C80" t="inlineStr">
        <is>
          <t>32483507</t>
        </is>
      </c>
      <c r="D80" t="inlineStr">
        <is>
          <t>Penrod S.A.</t>
        </is>
      </c>
      <c r="E80" t="inlineStr">
        <is>
          <t>PENRODSA</t>
        </is>
      </c>
      <c r="F80" s="2" t="n">
        <v>87</v>
      </c>
      <c r="G80" t="inlineStr">
        <is>
          <t>Yamali Rodriguez</t>
        </is>
      </c>
      <c r="H80" t="inlineStr">
        <is>
          <t>66713349.0</t>
        </is>
      </c>
      <c r="I80" t="n">
        <v>0</v>
      </c>
      <c r="J80" t="n">
        <v>1</v>
      </c>
      <c r="K80" t="inlineStr"/>
    </row>
    <row r="81">
      <c r="A81" t="inlineStr">
        <is>
          <t>NP</t>
        </is>
      </c>
      <c r="B81" t="inlineStr">
        <is>
          <t>312213380000</t>
        </is>
      </c>
      <c r="C81" t="inlineStr">
        <is>
          <t>31221338</t>
        </is>
      </c>
      <c r="D81" t="inlineStr">
        <is>
          <t>SOCODA PANAMA, S.A.</t>
        </is>
      </c>
      <c r="E81" t="inlineStr">
        <is>
          <t>SOCODAPANAMASA</t>
        </is>
      </c>
      <c r="F81" s="2" t="n">
        <v>61</v>
      </c>
      <c r="G81" t="inlineStr">
        <is>
          <t>Osiris Aguilar</t>
        </is>
      </c>
      <c r="H81" t="inlineStr">
        <is>
          <t>62635241.0</t>
        </is>
      </c>
      <c r="I81" t="n">
        <v>0</v>
      </c>
      <c r="J81" t="n">
        <v>1</v>
      </c>
      <c r="K81" t="inlineStr"/>
    </row>
    <row r="82">
      <c r="A82" t="inlineStr">
        <is>
          <t>NP</t>
        </is>
      </c>
      <c r="B82" t="inlineStr">
        <is>
          <t>312238070000</t>
        </is>
      </c>
      <c r="C82" t="inlineStr">
        <is>
          <t>31223807</t>
        </is>
      </c>
      <c r="D82" t="inlineStr">
        <is>
          <t>MULTIVALORES S.A. -</t>
        </is>
      </c>
      <c r="E82" t="inlineStr">
        <is>
          <t>MULTIVALORESSA</t>
        </is>
      </c>
      <c r="F82" s="2" t="n">
        <v>161.5</v>
      </c>
      <c r="G82" t="inlineStr">
        <is>
          <t>Karla Mc Intryre</t>
        </is>
      </c>
      <c r="H82" t="inlineStr">
        <is>
          <t>66141021.0</t>
        </is>
      </c>
      <c r="I82" t="n">
        <v>0</v>
      </c>
      <c r="J82" t="n">
        <v>1</v>
      </c>
      <c r="K82" t="inlineStr"/>
    </row>
    <row r="83">
      <c r="A83" t="inlineStr">
        <is>
          <t>NP</t>
        </is>
      </c>
      <c r="B83" t="inlineStr">
        <is>
          <t>323953900000</t>
        </is>
      </c>
      <c r="C83" t="inlineStr">
        <is>
          <t>32395390</t>
        </is>
      </c>
      <c r="D83" t="inlineStr">
        <is>
          <t>TRANSPORTE Y</t>
        </is>
      </c>
      <c r="E83" t="inlineStr">
        <is>
          <t>TRANSPORTEY</t>
        </is>
      </c>
      <c r="F83" s="2" t="n">
        <v>89.59999999999999</v>
      </c>
      <c r="G83" t="inlineStr">
        <is>
          <t>Michelle Zambrano</t>
        </is>
      </c>
      <c r="H83" t="inlineStr">
        <is>
          <t>67805902.0</t>
        </is>
      </c>
      <c r="I83" t="n">
        <v>0</v>
      </c>
      <c r="J83" t="n">
        <v>1</v>
      </c>
      <c r="K83" t="inlineStr"/>
    </row>
    <row r="84">
      <c r="A84" t="inlineStr">
        <is>
          <t>NP</t>
        </is>
      </c>
      <c r="B84" t="inlineStr">
        <is>
          <t>329151230000</t>
        </is>
      </c>
      <c r="C84" t="inlineStr">
        <is>
          <t>32915123</t>
        </is>
      </c>
      <c r="D84" t="inlineStr">
        <is>
          <t>RIGOBERTO A LGUERO NAVARRO</t>
        </is>
      </c>
      <c r="E84" t="inlineStr">
        <is>
          <t>RIGOBERTOALGUERONAVARRO</t>
        </is>
      </c>
      <c r="F84" s="2" t="n">
        <v>15</v>
      </c>
      <c r="G84" t="inlineStr">
        <is>
          <t>Ines Lizbeth Trujillo</t>
        </is>
      </c>
      <c r="H84" t="inlineStr">
        <is>
          <t>67310889.0</t>
        </is>
      </c>
      <c r="I84" t="n">
        <v>0</v>
      </c>
      <c r="J84" t="n">
        <v>1</v>
      </c>
      <c r="K84" t="inlineStr"/>
    </row>
    <row r="85">
      <c r="A85" t="inlineStr">
        <is>
          <t>NP</t>
        </is>
      </c>
      <c r="B85" t="inlineStr">
        <is>
          <t>312209890000</t>
        </is>
      </c>
      <c r="C85" t="inlineStr">
        <is>
          <t>31220989</t>
        </is>
      </c>
      <c r="D85" t="inlineStr">
        <is>
          <t>UROLOGOS ASOCIADOS, S.A. -</t>
        </is>
      </c>
      <c r="E85" t="inlineStr">
        <is>
          <t>UROLOGOSASOCIADOSSA</t>
        </is>
      </c>
      <c r="F85" s="2" t="n">
        <v>162</v>
      </c>
      <c r="G85" t="inlineStr">
        <is>
          <t>Alejandra Mabel Hawkins</t>
        </is>
      </c>
      <c r="H85" t="inlineStr">
        <is>
          <t>62084014.0</t>
        </is>
      </c>
      <c r="I85" t="n">
        <v>0</v>
      </c>
      <c r="J85" t="n">
        <v>1</v>
      </c>
      <c r="K85" t="inlineStr"/>
    </row>
    <row r="86">
      <c r="A86" t="inlineStr">
        <is>
          <t>NP</t>
        </is>
      </c>
      <c r="B86" t="inlineStr">
        <is>
          <t>312209940000</t>
        </is>
      </c>
      <c r="C86" t="inlineStr">
        <is>
          <t>31220994</t>
        </is>
      </c>
      <c r="D86" t="inlineStr">
        <is>
          <t>UROLOGOS ASOCIADOS, S.A. -</t>
        </is>
      </c>
      <c r="E86" t="inlineStr">
        <is>
          <t>UROLOGOSASOCIADOSSA</t>
        </is>
      </c>
      <c r="F86" s="2" t="n">
        <v>31</v>
      </c>
      <c r="G86" t="inlineStr">
        <is>
          <t>Maria Fernanda</t>
        </is>
      </c>
      <c r="H86" t="inlineStr">
        <is>
          <t>62082799.0</t>
        </is>
      </c>
      <c r="I86" t="n">
        <v>0</v>
      </c>
      <c r="J86" t="n">
        <v>1</v>
      </c>
      <c r="K86" t="inlineStr"/>
    </row>
    <row r="87">
      <c r="A87" t="inlineStr">
        <is>
          <t>NP</t>
        </is>
      </c>
      <c r="B87" t="inlineStr">
        <is>
          <t>364043730000</t>
        </is>
      </c>
      <c r="C87" t="inlineStr">
        <is>
          <t>36404373</t>
        </is>
      </c>
      <c r="D87" t="inlineStr">
        <is>
          <t>BALTAZAR GOMEZ</t>
        </is>
      </c>
      <c r="E87" t="inlineStr">
        <is>
          <t>BALTAZARGOMEZ</t>
        </is>
      </c>
      <c r="F87" s="2" t="n">
        <v>16.94</v>
      </c>
      <c r="G87" t="inlineStr">
        <is>
          <t>Yarelis Tulloch</t>
        </is>
      </c>
      <c r="H87" t="inlineStr"/>
      <c r="I87" t="n">
        <v>0</v>
      </c>
      <c r="J87" t="n">
        <v>1</v>
      </c>
      <c r="K87" t="inlineStr"/>
    </row>
    <row r="88">
      <c r="A88" t="inlineStr">
        <is>
          <t>NP</t>
        </is>
      </c>
      <c r="B88" t="inlineStr">
        <is>
          <t>359354310000</t>
        </is>
      </c>
      <c r="C88" t="inlineStr">
        <is>
          <t>35935431</t>
        </is>
      </c>
      <c r="D88" t="inlineStr">
        <is>
          <t>JAFETH LOPEZ</t>
        </is>
      </c>
      <c r="E88" t="inlineStr">
        <is>
          <t>JAFETHLOPEZ</t>
        </is>
      </c>
      <c r="F88" s="2" t="n">
        <v>15</v>
      </c>
      <c r="G88" t="inlineStr">
        <is>
          <t>Abril Aparicio</t>
        </is>
      </c>
      <c r="H88" t="inlineStr">
        <is>
          <t>67793454.0</t>
        </is>
      </c>
      <c r="I88" t="n">
        <v>0</v>
      </c>
      <c r="J88" t="n">
        <v>1</v>
      </c>
      <c r="K88" t="inlineStr"/>
    </row>
    <row r="89">
      <c r="A89" t="inlineStr">
        <is>
          <t>NP</t>
        </is>
      </c>
      <c r="B89" t="inlineStr">
        <is>
          <t>325374980000</t>
        </is>
      </c>
      <c r="C89" t="inlineStr">
        <is>
          <t>32537498</t>
        </is>
      </c>
      <c r="D89" t="inlineStr">
        <is>
          <t>HENG CHANG, S.A.</t>
        </is>
      </c>
      <c r="E89" t="inlineStr">
        <is>
          <t>HENGCHANGSA</t>
        </is>
      </c>
      <c r="F89" s="2" t="n">
        <v>215</v>
      </c>
      <c r="G89" t="inlineStr">
        <is>
          <t>Yariela Galarce</t>
        </is>
      </c>
      <c r="H89" t="inlineStr">
        <is>
          <t>67076180.0</t>
        </is>
      </c>
      <c r="I89" t="n">
        <v>0</v>
      </c>
      <c r="J89" t="n">
        <v>1</v>
      </c>
      <c r="K89" t="inlineStr"/>
    </row>
    <row r="90">
      <c r="A90" t="inlineStr">
        <is>
          <t>NP</t>
        </is>
      </c>
      <c r="B90" t="inlineStr">
        <is>
          <t>353355830000</t>
        </is>
      </c>
      <c r="C90" t="inlineStr">
        <is>
          <t>35335583</t>
        </is>
      </c>
      <c r="D90" t="inlineStr">
        <is>
          <t>MARÍA RIVAS</t>
        </is>
      </c>
      <c r="E90" t="inlineStr">
        <is>
          <t>MARIARIVAS</t>
        </is>
      </c>
      <c r="F90" s="2" t="n">
        <v>15</v>
      </c>
      <c r="G90" t="inlineStr">
        <is>
          <t>Nailyn Martinez</t>
        </is>
      </c>
      <c r="H90" t="inlineStr">
        <is>
          <t>65161910.0</t>
        </is>
      </c>
      <c r="I90" t="n">
        <v>0</v>
      </c>
      <c r="J90" t="n">
        <v>1</v>
      </c>
      <c r="K90" t="inlineStr"/>
    </row>
    <row r="91">
      <c r="A91" t="inlineStr">
        <is>
          <t>NP</t>
        </is>
      </c>
      <c r="B91" t="inlineStr">
        <is>
          <t>321439070100</t>
        </is>
      </c>
      <c r="C91" t="inlineStr">
        <is>
          <t>32143907</t>
        </is>
      </c>
      <c r="D91" t="inlineStr">
        <is>
          <t>POWER EXTERMINATOR</t>
        </is>
      </c>
      <c r="E91" t="inlineStr">
        <is>
          <t>POWEREXTERMINATOR</t>
        </is>
      </c>
      <c r="F91" s="2" t="n">
        <v>353.77</v>
      </c>
      <c r="G91" t="inlineStr">
        <is>
          <t>Yamali Rodriguez</t>
        </is>
      </c>
      <c r="H91" t="inlineStr">
        <is>
          <t>69987657.0</t>
        </is>
      </c>
      <c r="I91" t="n">
        <v>0</v>
      </c>
      <c r="J91" t="n">
        <v>1</v>
      </c>
      <c r="K91" t="inlineStr"/>
    </row>
    <row r="92">
      <c r="A92" t="inlineStr">
        <is>
          <t>NP</t>
        </is>
      </c>
      <c r="B92" t="inlineStr">
        <is>
          <t>346090040000</t>
        </is>
      </c>
      <c r="C92" t="inlineStr">
        <is>
          <t>34609004</t>
        </is>
      </c>
      <c r="D92" t="inlineStr">
        <is>
          <t>MARY HELEN CASTAÑEDA DE CALDERON</t>
        </is>
      </c>
      <c r="E92" t="inlineStr">
        <is>
          <t>MARYHELENCASTANEDADECALDERON</t>
        </is>
      </c>
      <c r="F92" s="2" t="n">
        <v>15</v>
      </c>
      <c r="G92" t="inlineStr">
        <is>
          <t>Osiris Aguilar</t>
        </is>
      </c>
      <c r="H92" t="inlineStr">
        <is>
          <t>66600631.0</t>
        </is>
      </c>
      <c r="I92" t="n">
        <v>0</v>
      </c>
      <c r="J92" t="n">
        <v>1</v>
      </c>
      <c r="K92" t="inlineStr"/>
    </row>
    <row r="93">
      <c r="A93" t="inlineStr">
        <is>
          <t>NP</t>
        </is>
      </c>
      <c r="B93" t="inlineStr">
        <is>
          <t>345006480000</t>
        </is>
      </c>
      <c r="C93" t="inlineStr">
        <is>
          <t>34500648</t>
        </is>
      </c>
      <c r="D93" t="inlineStr">
        <is>
          <t>THOMAS JEFFERSON SCHOOL, S.A.</t>
        </is>
      </c>
      <c r="E93" t="inlineStr">
        <is>
          <t>THOMASJEFFERSONSCHOOLSA</t>
        </is>
      </c>
      <c r="F93" s="2" t="n">
        <v>245</v>
      </c>
      <c r="G93" t="inlineStr">
        <is>
          <t>Karla Mc Intryre</t>
        </is>
      </c>
      <c r="H93" t="inlineStr">
        <is>
          <t>68784059.0</t>
        </is>
      </c>
      <c r="I93" t="n">
        <v>0</v>
      </c>
      <c r="J93" t="n">
        <v>1</v>
      </c>
      <c r="K93" t="inlineStr"/>
    </row>
    <row r="94">
      <c r="A94" t="inlineStr">
        <is>
          <t>NP</t>
        </is>
      </c>
      <c r="B94" t="inlineStr">
        <is>
          <t>343249890000</t>
        </is>
      </c>
      <c r="C94" t="inlineStr">
        <is>
          <t>34324989</t>
        </is>
      </c>
      <c r="D94" t="inlineStr">
        <is>
          <t>ISELA MARIA CASTAÑEDAS DE SINGH</t>
        </is>
      </c>
      <c r="E94" t="inlineStr">
        <is>
          <t>ISELAMARIACASTANEDASDESINGH</t>
        </is>
      </c>
      <c r="F94" s="2" t="n">
        <v>12</v>
      </c>
      <c r="G94" t="inlineStr">
        <is>
          <t>Solanye Acuña</t>
        </is>
      </c>
      <c r="H94" t="inlineStr">
        <is>
          <t>66409300.0</t>
        </is>
      </c>
      <c r="I94" t="n">
        <v>0</v>
      </c>
      <c r="J94" t="n">
        <v>1</v>
      </c>
      <c r="K94" t="inlineStr"/>
    </row>
    <row r="95">
      <c r="A95" t="inlineStr">
        <is>
          <t>NP</t>
        </is>
      </c>
      <c r="B95" t="inlineStr">
        <is>
          <t>353003570000</t>
        </is>
      </c>
      <c r="C95" t="inlineStr">
        <is>
          <t>35300357</t>
        </is>
      </c>
      <c r="D95" t="inlineStr">
        <is>
          <t>FAVIO VANEGAS</t>
        </is>
      </c>
      <c r="E95" t="inlineStr">
        <is>
          <t>FAVIOVANEGAS</t>
        </is>
      </c>
      <c r="F95" s="2" t="n">
        <v>15</v>
      </c>
      <c r="G95" t="inlineStr">
        <is>
          <t>Michelle Zambrano</t>
        </is>
      </c>
      <c r="H95" t="inlineStr">
        <is>
          <t>67035338.0</t>
        </is>
      </c>
      <c r="I95" t="n">
        <v>0</v>
      </c>
      <c r="J95" t="n">
        <v>1</v>
      </c>
      <c r="K95" t="inlineStr"/>
    </row>
    <row r="96">
      <c r="A96" t="inlineStr">
        <is>
          <t>NP</t>
        </is>
      </c>
      <c r="B96" t="inlineStr">
        <is>
          <t>342412720000</t>
        </is>
      </c>
      <c r="C96" t="inlineStr">
        <is>
          <t>34241272</t>
        </is>
      </c>
      <c r="D96" t="inlineStr">
        <is>
          <t>JAFET BERTIAGA MOSQUERA</t>
        </is>
      </c>
      <c r="E96" t="inlineStr">
        <is>
          <t>JAFETBERTIAGAMOSQUERA</t>
        </is>
      </c>
      <c r="F96" s="2" t="n">
        <v>16.25</v>
      </c>
      <c r="G96" t="inlineStr">
        <is>
          <t>Ines Lizbeth Trujillo</t>
        </is>
      </c>
      <c r="H96" t="inlineStr">
        <is>
          <t>66011050.0</t>
        </is>
      </c>
      <c r="I96" t="n">
        <v>0</v>
      </c>
      <c r="J96" t="n">
        <v>1</v>
      </c>
      <c r="K96" t="inlineStr"/>
    </row>
    <row r="97">
      <c r="A97" t="inlineStr">
        <is>
          <t>NP</t>
        </is>
      </c>
      <c r="B97" t="inlineStr">
        <is>
          <t>354334670000</t>
        </is>
      </c>
      <c r="C97" t="inlineStr">
        <is>
          <t>35433467</t>
        </is>
      </c>
      <c r="D97" t="inlineStr">
        <is>
          <t>ARISTIDES BARRIOS CARRION</t>
        </is>
      </c>
      <c r="E97" t="inlineStr">
        <is>
          <t>ARISTIDESBARRIOSCARRION</t>
        </is>
      </c>
      <c r="F97" s="2" t="n">
        <v>15</v>
      </c>
      <c r="G97" t="inlineStr">
        <is>
          <t>Alejandra Mabel Hawkins</t>
        </is>
      </c>
      <c r="H97" t="inlineStr">
        <is>
          <t>66951128.0</t>
        </is>
      </c>
      <c r="I97" t="n">
        <v>0</v>
      </c>
      <c r="J97" t="n">
        <v>1</v>
      </c>
      <c r="K97" t="inlineStr"/>
    </row>
    <row r="98">
      <c r="A98" t="inlineStr">
        <is>
          <t>NP</t>
        </is>
      </c>
      <c r="B98" t="inlineStr">
        <is>
          <t>312216560000</t>
        </is>
      </c>
      <c r="C98" t="inlineStr">
        <is>
          <t>31221656</t>
        </is>
      </c>
      <c r="D98" t="inlineStr">
        <is>
          <t>JADE TECHNOLOGY S.A -</t>
        </is>
      </c>
      <c r="E98" t="inlineStr">
        <is>
          <t>JADETECHNOLOGYSA</t>
        </is>
      </c>
      <c r="F98" s="2" t="n">
        <v>109.5</v>
      </c>
      <c r="G98" t="inlineStr">
        <is>
          <t>Maria Fernanda</t>
        </is>
      </c>
      <c r="H98" t="inlineStr">
        <is>
          <t>61126980.0</t>
        </is>
      </c>
      <c r="I98" t="n">
        <v>0</v>
      </c>
      <c r="J98" t="n">
        <v>1</v>
      </c>
      <c r="K98" t="inlineStr"/>
    </row>
    <row r="99">
      <c r="A99" t="inlineStr">
        <is>
          <t>NP</t>
        </is>
      </c>
      <c r="B99" t="inlineStr">
        <is>
          <t>369039290000</t>
        </is>
      </c>
      <c r="C99" t="inlineStr">
        <is>
          <t>36903929</t>
        </is>
      </c>
      <c r="D99" t="inlineStr">
        <is>
          <t>PETRA PABLA MOSQUERA BLANCO</t>
        </is>
      </c>
      <c r="E99" t="inlineStr">
        <is>
          <t>PETRAPABLAMOSQUERABLANCO</t>
        </is>
      </c>
      <c r="F99" s="2" t="n">
        <v>16.94</v>
      </c>
      <c r="G99" t="inlineStr">
        <is>
          <t>Yarelis Tulloch</t>
        </is>
      </c>
      <c r="H99" t="inlineStr"/>
      <c r="I99" t="n">
        <v>0</v>
      </c>
      <c r="J99" t="n">
        <v>1</v>
      </c>
      <c r="K99" t="inlineStr"/>
    </row>
    <row r="100">
      <c r="A100" t="inlineStr">
        <is>
          <t>NP</t>
        </is>
      </c>
      <c r="B100" t="inlineStr">
        <is>
          <t>323540060100</t>
        </is>
      </c>
      <c r="C100" t="inlineStr">
        <is>
          <t>32354006</t>
        </is>
      </c>
      <c r="D100" t="inlineStr">
        <is>
          <t>Jacqueline Quintero Dominguez</t>
        </is>
      </c>
      <c r="E100" t="inlineStr">
        <is>
          <t>JACQUELINEQUINTERODOMINGUEZ</t>
        </is>
      </c>
      <c r="F100" s="2" t="n">
        <v>52.74</v>
      </c>
      <c r="G100" t="inlineStr">
        <is>
          <t>Abril Aparicio</t>
        </is>
      </c>
      <c r="H100" t="inlineStr">
        <is>
          <t>67812138.0</t>
        </is>
      </c>
      <c r="I100" t="n">
        <v>0</v>
      </c>
      <c r="J100" t="n">
        <v>1</v>
      </c>
      <c r="K100" t="inlineStr"/>
    </row>
    <row r="101">
      <c r="A101" t="inlineStr">
        <is>
          <t>NP</t>
        </is>
      </c>
      <c r="B101" t="inlineStr">
        <is>
          <t>323540060100</t>
        </is>
      </c>
      <c r="C101" t="inlineStr">
        <is>
          <t>32354006</t>
        </is>
      </c>
      <c r="D101" t="inlineStr">
        <is>
          <t>Jacqueline Quintero Dominguez</t>
        </is>
      </c>
      <c r="E101" t="inlineStr">
        <is>
          <t>JACQUELINEQUINTERODOMINGUEZ</t>
        </is>
      </c>
      <c r="F101" s="2" t="n">
        <v>14.99</v>
      </c>
      <c r="G101" t="inlineStr">
        <is>
          <t>Yariela Galarce</t>
        </is>
      </c>
      <c r="H101" t="inlineStr">
        <is>
          <t>67812138.0</t>
        </is>
      </c>
      <c r="I101" t="n">
        <v>0</v>
      </c>
      <c r="J101" t="n">
        <v>1</v>
      </c>
      <c r="K101" t="inlineStr"/>
    </row>
    <row r="102">
      <c r="A102" t="inlineStr">
        <is>
          <t>NP</t>
        </is>
      </c>
      <c r="B102" t="inlineStr">
        <is>
          <t>345179830000</t>
        </is>
      </c>
      <c r="C102" t="inlineStr">
        <is>
          <t>34517983</t>
        </is>
      </c>
      <c r="D102" t="inlineStr">
        <is>
          <t>LEGUMBRES Y FRUTAS IVERSON</t>
        </is>
      </c>
      <c r="E102" t="inlineStr">
        <is>
          <t>LEGUMBRESYFRUTASIVERSON</t>
        </is>
      </c>
      <c r="F102" s="2" t="n">
        <v>40</v>
      </c>
      <c r="G102" t="inlineStr">
        <is>
          <t>Nailyn Martinez</t>
        </is>
      </c>
      <c r="H102" t="inlineStr">
        <is>
          <t>69505541.0</t>
        </is>
      </c>
      <c r="I102" t="n">
        <v>0</v>
      </c>
      <c r="J102" t="n">
        <v>1</v>
      </c>
      <c r="K102" t="inlineStr"/>
    </row>
    <row r="103">
      <c r="A103" t="inlineStr">
        <is>
          <t>NP</t>
        </is>
      </c>
      <c r="B103" t="inlineStr">
        <is>
          <t>349132360000</t>
        </is>
      </c>
      <c r="C103" t="inlineStr">
        <is>
          <t>34913236</t>
        </is>
      </c>
      <c r="D103" t="inlineStr">
        <is>
          <t>AHAVA LATIN AMERCA</t>
        </is>
      </c>
      <c r="E103" t="inlineStr">
        <is>
          <t>AHAVALATINAMERCA</t>
        </is>
      </c>
      <c r="F103" s="2" t="n">
        <v>21</v>
      </c>
      <c r="G103" t="inlineStr">
        <is>
          <t>Yamali Rodriguez</t>
        </is>
      </c>
      <c r="H103" t="inlineStr">
        <is>
          <t>60138979.0</t>
        </is>
      </c>
      <c r="I103" t="n">
        <v>0</v>
      </c>
      <c r="J103" t="n">
        <v>1</v>
      </c>
      <c r="K103" t="inlineStr"/>
    </row>
    <row r="104">
      <c r="A104" t="inlineStr">
        <is>
          <t>NP</t>
        </is>
      </c>
      <c r="B104" t="inlineStr">
        <is>
          <t>344414740000</t>
        </is>
      </c>
      <c r="C104" t="inlineStr">
        <is>
          <t>34441474</t>
        </is>
      </c>
      <c r="D104" t="inlineStr">
        <is>
          <t>NORBERTO ANTONIO CERNA LOPEZ</t>
        </is>
      </c>
      <c r="E104" t="inlineStr">
        <is>
          <t>NORBERTOANTONIOCERNALOPEZ</t>
        </is>
      </c>
      <c r="F104" s="2" t="n">
        <v>16.25</v>
      </c>
      <c r="G104" t="inlineStr">
        <is>
          <t>Osiris Aguilar</t>
        </is>
      </c>
      <c r="H104" t="inlineStr">
        <is>
          <t>67769361.0</t>
        </is>
      </c>
      <c r="I104" t="n">
        <v>0</v>
      </c>
      <c r="J104" t="n">
        <v>1</v>
      </c>
      <c r="K104" t="inlineStr"/>
    </row>
    <row r="105">
      <c r="A105" t="inlineStr">
        <is>
          <t>NP</t>
        </is>
      </c>
      <c r="B105" t="inlineStr">
        <is>
          <t>341297900000</t>
        </is>
      </c>
      <c r="C105" t="inlineStr">
        <is>
          <t>34129790</t>
        </is>
      </c>
      <c r="D105" t="inlineStr">
        <is>
          <t>HERCILIA PACHECO SECAIDA</t>
        </is>
      </c>
      <c r="E105" t="inlineStr">
        <is>
          <t>HERCILIAPACHECOSECAIDA</t>
        </is>
      </c>
      <c r="F105" s="2" t="n">
        <v>16.25</v>
      </c>
      <c r="G105" t="inlineStr">
        <is>
          <t>Karla Mc Intryre</t>
        </is>
      </c>
      <c r="H105" t="inlineStr">
        <is>
          <t>65372281.0</t>
        </is>
      </c>
      <c r="I105" t="n">
        <v>0</v>
      </c>
      <c r="J105" t="n">
        <v>1</v>
      </c>
      <c r="K105" t="inlineStr"/>
    </row>
    <row r="106">
      <c r="A106" t="inlineStr">
        <is>
          <t>NP</t>
        </is>
      </c>
      <c r="B106" t="inlineStr">
        <is>
          <t>312209910000</t>
        </is>
      </c>
      <c r="C106" t="inlineStr">
        <is>
          <t>31220991</t>
        </is>
      </c>
      <c r="D106" t="inlineStr">
        <is>
          <t>DISTRIBUIDORA CARIVA, S.A. -</t>
        </is>
      </c>
      <c r="E106" t="inlineStr">
        <is>
          <t>DISTRIBUIDORACARIVASA</t>
        </is>
      </c>
      <c r="F106" s="2" t="n">
        <v>64</v>
      </c>
      <c r="G106" t="inlineStr">
        <is>
          <t>Michelle Zambrano</t>
        </is>
      </c>
      <c r="H106" t="inlineStr">
        <is>
          <t>62269500.0</t>
        </is>
      </c>
      <c r="I106" t="n">
        <v>0</v>
      </c>
      <c r="J106" t="n">
        <v>1</v>
      </c>
      <c r="K106" t="inlineStr"/>
    </row>
    <row r="107">
      <c r="A107" t="inlineStr">
        <is>
          <t>NP</t>
        </is>
      </c>
      <c r="B107" t="inlineStr">
        <is>
          <t>325409780200</t>
        </is>
      </c>
      <c r="C107" t="inlineStr">
        <is>
          <t>32540978</t>
        </is>
      </c>
      <c r="D107" t="inlineStr">
        <is>
          <t>NUBIA ARENAS GOMEZ</t>
        </is>
      </c>
      <c r="E107" t="inlineStr">
        <is>
          <t>NUBIAARENASGOMEZ</t>
        </is>
      </c>
      <c r="F107" s="2" t="n">
        <v>28.75</v>
      </c>
      <c r="G107" t="inlineStr">
        <is>
          <t>Ines Lizbeth Trujillo</t>
        </is>
      </c>
      <c r="H107" t="inlineStr">
        <is>
          <t>66131158.0</t>
        </is>
      </c>
      <c r="I107" t="n">
        <v>0</v>
      </c>
      <c r="J107" t="n">
        <v>1</v>
      </c>
      <c r="K107" t="inlineStr"/>
    </row>
    <row r="108">
      <c r="A108" t="inlineStr">
        <is>
          <t>NP</t>
        </is>
      </c>
      <c r="B108" t="inlineStr">
        <is>
          <t>322462760200</t>
        </is>
      </c>
      <c r="C108" t="inlineStr">
        <is>
          <t>32246276</t>
        </is>
      </c>
      <c r="D108" t="inlineStr">
        <is>
          <t>A.J.FOTOS S.A.</t>
        </is>
      </c>
      <c r="E108" t="inlineStr">
        <is>
          <t>AJFOTOSSA</t>
        </is>
      </c>
      <c r="F108" s="2" t="n">
        <v>42</v>
      </c>
      <c r="G108" t="inlineStr">
        <is>
          <t>Alejandra Mabel Hawkins</t>
        </is>
      </c>
      <c r="H108" t="inlineStr">
        <is>
          <t>67810778.0</t>
        </is>
      </c>
      <c r="I108" t="n">
        <v>0</v>
      </c>
      <c r="J108" t="n">
        <v>1</v>
      </c>
      <c r="K108" t="inlineStr"/>
    </row>
    <row r="109">
      <c r="A109" t="inlineStr">
        <is>
          <t>NP</t>
        </is>
      </c>
      <c r="B109" t="inlineStr">
        <is>
          <t>341145610000</t>
        </is>
      </c>
      <c r="C109" t="inlineStr">
        <is>
          <t>34114561</t>
        </is>
      </c>
      <c r="D109" t="inlineStr">
        <is>
          <t>LUIS HERNAN VALENCIA</t>
        </is>
      </c>
      <c r="E109" t="inlineStr">
        <is>
          <t>LUISHERNANVALENCIA</t>
        </is>
      </c>
      <c r="F109" s="2" t="n">
        <v>16.25</v>
      </c>
      <c r="G109" t="inlineStr">
        <is>
          <t>Maria Fernanda</t>
        </is>
      </c>
      <c r="H109" t="inlineStr">
        <is>
          <t>60037002.0</t>
        </is>
      </c>
      <c r="I109" t="n">
        <v>0</v>
      </c>
      <c r="J109" t="n">
        <v>1</v>
      </c>
      <c r="K109" t="inlineStr"/>
    </row>
    <row r="110">
      <c r="A110" t="inlineStr">
        <is>
          <t>NP</t>
        </is>
      </c>
      <c r="B110" t="inlineStr">
        <is>
          <t>346146550000</t>
        </is>
      </c>
      <c r="C110" t="inlineStr">
        <is>
          <t>34614655</t>
        </is>
      </c>
      <c r="D110" t="inlineStr">
        <is>
          <t>LUIS HERNAN VALENCIA</t>
        </is>
      </c>
      <c r="E110" t="inlineStr">
        <is>
          <t>LUISHERNANVALENCIA</t>
        </is>
      </c>
      <c r="F110" s="2" t="n">
        <v>32.5</v>
      </c>
      <c r="G110" t="inlineStr">
        <is>
          <t>Yarelis Tulloch</t>
        </is>
      </c>
      <c r="H110" t="inlineStr">
        <is>
          <t>66283511.0</t>
        </is>
      </c>
      <c r="I110" t="n">
        <v>0</v>
      </c>
      <c r="J110" t="n">
        <v>1</v>
      </c>
      <c r="K110" t="inlineStr"/>
    </row>
    <row r="111">
      <c r="A111" t="inlineStr">
        <is>
          <t>NP</t>
        </is>
      </c>
      <c r="B111" t="inlineStr">
        <is>
          <t>326656630100</t>
        </is>
      </c>
      <c r="C111" t="inlineStr">
        <is>
          <t>32665663</t>
        </is>
      </c>
      <c r="D111" t="inlineStr">
        <is>
          <t>INVERSIONES KALY, SA</t>
        </is>
      </c>
      <c r="E111" t="inlineStr">
        <is>
          <t>INVERSIONESKALYSA</t>
        </is>
      </c>
      <c r="F111" s="2" t="n">
        <v>40</v>
      </c>
      <c r="G111" t="inlineStr">
        <is>
          <t>Abril Aparicio</t>
        </is>
      </c>
      <c r="H111" t="inlineStr">
        <is>
          <t>66712509.0</t>
        </is>
      </c>
      <c r="I111" t="n">
        <v>0</v>
      </c>
      <c r="J111" t="n">
        <v>1</v>
      </c>
      <c r="K111" t="inlineStr"/>
    </row>
    <row r="112">
      <c r="A112" t="inlineStr">
        <is>
          <t>NP</t>
        </is>
      </c>
      <c r="B112" t="inlineStr">
        <is>
          <t>326656630100</t>
        </is>
      </c>
      <c r="C112" t="inlineStr">
        <is>
          <t>32665663</t>
        </is>
      </c>
      <c r="D112" t="inlineStr">
        <is>
          <t>inversiones Kaly S.A inversiones Kaly S.A</t>
        </is>
      </c>
      <c r="E112" t="inlineStr">
        <is>
          <t>INVERSIONESKALYSAINVERSIONESKALYSA</t>
        </is>
      </c>
      <c r="F112" s="2" t="n">
        <v>43.5</v>
      </c>
      <c r="G112" t="inlineStr">
        <is>
          <t>Yariela Galarce</t>
        </is>
      </c>
      <c r="H112" t="inlineStr">
        <is>
          <t>66712509.0</t>
        </is>
      </c>
      <c r="I112" t="n">
        <v>0</v>
      </c>
      <c r="J112" t="n">
        <v>1</v>
      </c>
      <c r="K112" t="inlineStr"/>
    </row>
    <row r="113">
      <c r="A113" t="inlineStr">
        <is>
          <t>NP</t>
        </is>
      </c>
      <c r="B113" t="inlineStr">
        <is>
          <t>322584160100</t>
        </is>
      </c>
      <c r="C113" t="inlineStr">
        <is>
          <t>32258416</t>
        </is>
      </c>
      <c r="D113" t="inlineStr">
        <is>
          <t>MICHELLE BREWER</t>
        </is>
      </c>
      <c r="E113" t="inlineStr">
        <is>
          <t>MICHELLEBREWER</t>
        </is>
      </c>
      <c r="F113" s="2" t="n">
        <v>43.5</v>
      </c>
      <c r="G113" t="inlineStr">
        <is>
          <t>Nailyn Martinez</t>
        </is>
      </c>
      <c r="H113" t="inlineStr">
        <is>
          <t>66773299.0</t>
        </is>
      </c>
      <c r="I113" t="n">
        <v>0</v>
      </c>
      <c r="J113" t="n">
        <v>1</v>
      </c>
      <c r="K113" t="inlineStr"/>
    </row>
    <row r="114">
      <c r="A114" t="inlineStr">
        <is>
          <t>NP</t>
        </is>
      </c>
      <c r="B114" t="inlineStr">
        <is>
          <t>359375260000</t>
        </is>
      </c>
      <c r="C114" t="inlineStr">
        <is>
          <t>35937526</t>
        </is>
      </c>
      <c r="D114" t="inlineStr">
        <is>
          <t>INVERSIONES LASSNER S.A.</t>
        </is>
      </c>
      <c r="E114" t="inlineStr">
        <is>
          <t>INVERSIONESLASSNERSA</t>
        </is>
      </c>
      <c r="F114" s="2" t="n">
        <v>25</v>
      </c>
      <c r="G114" t="inlineStr">
        <is>
          <t>Yamali Rodriguez</t>
        </is>
      </c>
      <c r="H114" t="inlineStr">
        <is>
          <t>63388133.0</t>
        </is>
      </c>
      <c r="I114" t="n">
        <v>0</v>
      </c>
      <c r="J114" t="n">
        <v>1</v>
      </c>
      <c r="K114" t="inlineStr"/>
    </row>
    <row r="115">
      <c r="A115" t="inlineStr">
        <is>
          <t>NP</t>
        </is>
      </c>
      <c r="B115" t="inlineStr">
        <is>
          <t>321491270000</t>
        </is>
      </c>
      <c r="C115" t="inlineStr">
        <is>
          <t>32149127</t>
        </is>
      </c>
      <c r="D115" t="inlineStr">
        <is>
          <t>LEDAKON</t>
        </is>
      </c>
      <c r="E115" t="inlineStr">
        <is>
          <t>LEDAKON</t>
        </is>
      </c>
      <c r="F115" s="2" t="n">
        <v>81</v>
      </c>
      <c r="G115" t="inlineStr">
        <is>
          <t>Osiris Aguilar</t>
        </is>
      </c>
      <c r="H115" t="inlineStr">
        <is>
          <t>66768885.0</t>
        </is>
      </c>
      <c r="I115" t="n">
        <v>0</v>
      </c>
      <c r="J115" t="n">
        <v>1</v>
      </c>
      <c r="K115" t="inlineStr"/>
    </row>
    <row r="116">
      <c r="A116" t="inlineStr">
        <is>
          <t>NP</t>
        </is>
      </c>
      <c r="B116" t="inlineStr">
        <is>
          <t>326204760000</t>
        </is>
      </c>
      <c r="C116" t="inlineStr">
        <is>
          <t>32620476</t>
        </is>
      </c>
      <c r="D116" t="inlineStr">
        <is>
          <t>GAZ ZONA LIBRE, S.A.</t>
        </is>
      </c>
      <c r="E116" t="inlineStr">
        <is>
          <t>GAZZONALIBRESA</t>
        </is>
      </c>
      <c r="F116" s="2" t="n">
        <v>110.24</v>
      </c>
      <c r="G116" t="inlineStr">
        <is>
          <t>Karla Mc Intryre</t>
        </is>
      </c>
      <c r="H116" t="inlineStr">
        <is>
          <t>66160066.0</t>
        </is>
      </c>
      <c r="I116" t="n">
        <v>0</v>
      </c>
      <c r="J116" t="n">
        <v>1</v>
      </c>
      <c r="K116" t="inlineStr"/>
    </row>
    <row r="117">
      <c r="A117" t="inlineStr">
        <is>
          <t>NP</t>
        </is>
      </c>
      <c r="B117" t="inlineStr">
        <is>
          <t>359296310000</t>
        </is>
      </c>
      <c r="C117" t="inlineStr">
        <is>
          <t>35929631</t>
        </is>
      </c>
      <c r="D117" t="inlineStr">
        <is>
          <t>SANDRA LUZ HERAZO ACOSTA DE MORENO</t>
        </is>
      </c>
      <c r="E117" t="inlineStr">
        <is>
          <t>SANDRALUZHERAZOACOSTADEMORENO</t>
        </is>
      </c>
      <c r="F117" s="2" t="n">
        <v>18</v>
      </c>
      <c r="G117" t="inlineStr">
        <is>
          <t>Solanye Acuña</t>
        </is>
      </c>
      <c r="H117" t="inlineStr">
        <is>
          <t>67009788.0</t>
        </is>
      </c>
      <c r="I117" t="n">
        <v>0</v>
      </c>
      <c r="J117" t="n">
        <v>1</v>
      </c>
      <c r="K117" t="inlineStr"/>
    </row>
    <row r="118">
      <c r="A118" t="inlineStr">
        <is>
          <t>NP</t>
        </is>
      </c>
      <c r="B118" t="inlineStr">
        <is>
          <t>351254340000</t>
        </is>
      </c>
      <c r="C118" t="inlineStr">
        <is>
          <t>35125434</t>
        </is>
      </c>
      <c r="D118" t="inlineStr">
        <is>
          <t>BILMANIA MARTINEZ</t>
        </is>
      </c>
      <c r="E118" t="inlineStr">
        <is>
          <t>BILMANIAMARTINEZ</t>
        </is>
      </c>
      <c r="F118" s="2" t="n">
        <v>15</v>
      </c>
      <c r="G118" t="inlineStr">
        <is>
          <t>Michelle Zambrano</t>
        </is>
      </c>
      <c r="H118" t="inlineStr">
        <is>
          <t>67150735.0</t>
        </is>
      </c>
      <c r="I118" t="n">
        <v>0</v>
      </c>
      <c r="J118" t="n">
        <v>1</v>
      </c>
      <c r="K118" t="inlineStr"/>
    </row>
    <row r="119">
      <c r="A119" t="inlineStr">
        <is>
          <t>NP</t>
        </is>
      </c>
      <c r="B119" t="inlineStr">
        <is>
          <t>355288540000</t>
        </is>
      </c>
      <c r="C119" t="inlineStr">
        <is>
          <t>35528854</t>
        </is>
      </c>
      <c r="D119" t="inlineStr">
        <is>
          <t>BRENDA ELIZABETH HERAZO ACOSTA</t>
        </is>
      </c>
      <c r="E119" t="inlineStr">
        <is>
          <t>BRENDAELIZABETHHERAZOACOSTA</t>
        </is>
      </c>
      <c r="F119" s="2" t="n">
        <v>18</v>
      </c>
      <c r="G119" t="inlineStr">
        <is>
          <t>Ines Lizbeth Trujillo</t>
        </is>
      </c>
      <c r="H119" t="inlineStr">
        <is>
          <t>69065210.0</t>
        </is>
      </c>
      <c r="I119" t="n">
        <v>0</v>
      </c>
      <c r="J119" t="n">
        <v>1</v>
      </c>
      <c r="K119" t="inlineStr"/>
    </row>
    <row r="120">
      <c r="A120" t="inlineStr">
        <is>
          <t>NP</t>
        </is>
      </c>
      <c r="B120" t="inlineStr">
        <is>
          <t>365052370000</t>
        </is>
      </c>
      <c r="C120" t="inlineStr">
        <is>
          <t>36505237</t>
        </is>
      </c>
      <c r="D120" t="inlineStr">
        <is>
          <t>ARELIO CABEZON CHOCHO</t>
        </is>
      </c>
      <c r="E120" t="inlineStr">
        <is>
          <t>ARELIOCABEZONCHOCHO</t>
        </is>
      </c>
      <c r="F120" s="2" t="n">
        <v>16.94</v>
      </c>
      <c r="G120" t="inlineStr">
        <is>
          <t>Alejandra Mabel Hawkins</t>
        </is>
      </c>
      <c r="H120" t="inlineStr"/>
      <c r="I120" t="n">
        <v>0</v>
      </c>
      <c r="J120" t="n">
        <v>1</v>
      </c>
      <c r="K120" t="inlineStr"/>
    </row>
    <row r="121">
      <c r="A121" t="inlineStr">
        <is>
          <t>NP</t>
        </is>
      </c>
      <c r="B121" t="inlineStr">
        <is>
          <t>349093270000</t>
        </is>
      </c>
      <c r="C121" t="inlineStr">
        <is>
          <t>34909327</t>
        </is>
      </c>
      <c r="D121" t="inlineStr">
        <is>
          <t>CARMELO ALVARADO</t>
        </is>
      </c>
      <c r="E121" t="inlineStr">
        <is>
          <t>CARMELOALVARADO</t>
        </is>
      </c>
      <c r="F121" s="2" t="n">
        <v>32.5</v>
      </c>
      <c r="G121" t="inlineStr">
        <is>
          <t>Maria Fernanda</t>
        </is>
      </c>
      <c r="H121" t="inlineStr">
        <is>
          <t>68241659.0</t>
        </is>
      </c>
      <c r="I121" t="n">
        <v>0</v>
      </c>
      <c r="J121" t="n">
        <v>1</v>
      </c>
      <c r="K121" t="inlineStr"/>
    </row>
    <row r="122">
      <c r="A122" t="inlineStr">
        <is>
          <t>NP</t>
        </is>
      </c>
      <c r="B122" t="inlineStr">
        <is>
          <t>358004430000</t>
        </is>
      </c>
      <c r="C122" t="inlineStr">
        <is>
          <t>35800443</t>
        </is>
      </c>
      <c r="D122" t="inlineStr">
        <is>
          <t>ISMAEL RAMOS MURILLO</t>
        </is>
      </c>
      <c r="E122" t="inlineStr">
        <is>
          <t>ISMAELRAMOSMURILLO</t>
        </is>
      </c>
      <c r="F122" s="2" t="n">
        <v>15</v>
      </c>
      <c r="G122" t="inlineStr">
        <is>
          <t>Yarelis Tulloch</t>
        </is>
      </c>
      <c r="H122" t="inlineStr">
        <is>
          <t>66456509.0</t>
        </is>
      </c>
      <c r="I122" t="n">
        <v>0</v>
      </c>
      <c r="J122" t="n">
        <v>1</v>
      </c>
      <c r="K122" t="inlineStr"/>
    </row>
    <row r="123">
      <c r="A123" t="inlineStr">
        <is>
          <t>NP</t>
        </is>
      </c>
      <c r="B123" t="inlineStr">
        <is>
          <t>361050650000</t>
        </is>
      </c>
      <c r="C123" t="inlineStr">
        <is>
          <t>36105065</t>
        </is>
      </c>
      <c r="D123" t="inlineStr">
        <is>
          <t>KENY BIPURO</t>
        </is>
      </c>
      <c r="E123" t="inlineStr">
        <is>
          <t>KENYBIPURO</t>
        </is>
      </c>
      <c r="F123" s="2" t="n">
        <v>27.42</v>
      </c>
      <c r="G123" t="inlineStr">
        <is>
          <t>Abril Aparicio</t>
        </is>
      </c>
      <c r="H123" t="inlineStr"/>
      <c r="I123" t="n">
        <v>0</v>
      </c>
      <c r="J123" t="n">
        <v>1</v>
      </c>
      <c r="K123" t="inlineStr"/>
    </row>
    <row r="124">
      <c r="A124" t="inlineStr">
        <is>
          <t>NP</t>
        </is>
      </c>
      <c r="B124" t="inlineStr">
        <is>
          <t>322390980400</t>
        </is>
      </c>
      <c r="C124" t="inlineStr">
        <is>
          <t>32239098</t>
        </is>
      </c>
      <c r="D124" t="inlineStr">
        <is>
          <t>Servicio de Winche</t>
        </is>
      </c>
      <c r="E124" t="inlineStr">
        <is>
          <t>SERVICIODEWINCHE</t>
        </is>
      </c>
      <c r="F124" s="2" t="n">
        <v>42</v>
      </c>
      <c r="G124" t="inlineStr">
        <is>
          <t>Yariela Galarce</t>
        </is>
      </c>
      <c r="H124" t="inlineStr">
        <is>
          <t>66798629.0</t>
        </is>
      </c>
      <c r="I124" t="n">
        <v>0</v>
      </c>
      <c r="J124" t="n">
        <v>1</v>
      </c>
      <c r="K124" t="inlineStr"/>
    </row>
    <row r="125">
      <c r="A125" t="inlineStr">
        <is>
          <t>NP</t>
        </is>
      </c>
      <c r="B125" t="inlineStr">
        <is>
          <t>322897600000</t>
        </is>
      </c>
      <c r="C125" t="inlineStr">
        <is>
          <t>32289760</t>
        </is>
      </c>
      <c r="D125" t="inlineStr">
        <is>
          <t>Servidental S.A.</t>
        </is>
      </c>
      <c r="E125" t="inlineStr">
        <is>
          <t>SERVIDENTALSA</t>
        </is>
      </c>
      <c r="F125" s="2" t="n">
        <v>25</v>
      </c>
      <c r="G125" t="inlineStr">
        <is>
          <t>Nailyn Martinez</t>
        </is>
      </c>
      <c r="H125" t="inlineStr">
        <is>
          <t>69532354.0</t>
        </is>
      </c>
      <c r="I125" t="n">
        <v>0</v>
      </c>
      <c r="J125" t="n">
        <v>1</v>
      </c>
      <c r="K125" t="inlineStr"/>
    </row>
    <row r="126">
      <c r="A126" t="inlineStr">
        <is>
          <t>NP</t>
        </is>
      </c>
      <c r="B126" t="inlineStr">
        <is>
          <t>312222690000</t>
        </is>
      </c>
      <c r="C126" t="inlineStr">
        <is>
          <t>31222269</t>
        </is>
      </c>
      <c r="D126" t="inlineStr">
        <is>
          <t>SERVIDENTAL, S.A.</t>
        </is>
      </c>
      <c r="E126" t="inlineStr">
        <is>
          <t>SERVIDENTALSA</t>
        </is>
      </c>
      <c r="F126" s="2" t="n">
        <v>50</v>
      </c>
      <c r="G126" t="inlineStr">
        <is>
          <t>Yamali Rodriguez</t>
        </is>
      </c>
      <c r="H126" t="inlineStr">
        <is>
          <t>66707039.0</t>
        </is>
      </c>
      <c r="I126" t="n">
        <v>0</v>
      </c>
      <c r="J126" t="n">
        <v>1</v>
      </c>
      <c r="K126" t="inlineStr"/>
    </row>
    <row r="127">
      <c r="A127" t="inlineStr">
        <is>
          <t>NP</t>
        </is>
      </c>
      <c r="B127" t="inlineStr">
        <is>
          <t>346344050000</t>
        </is>
      </c>
      <c r="C127" t="inlineStr">
        <is>
          <t>34634405</t>
        </is>
      </c>
      <c r="D127" t="inlineStr">
        <is>
          <t>ADAN RODRIGUEZ</t>
        </is>
      </c>
      <c r="E127" t="inlineStr">
        <is>
          <t>ADANRODRIGUEZ</t>
        </is>
      </c>
      <c r="F127" s="2" t="n">
        <v>16.25</v>
      </c>
      <c r="G127" t="inlineStr">
        <is>
          <t>Osiris Aguilar</t>
        </is>
      </c>
      <c r="H127" t="inlineStr">
        <is>
          <t>69380286.0</t>
        </is>
      </c>
      <c r="I127" t="n">
        <v>0</v>
      </c>
      <c r="J127" t="n">
        <v>1</v>
      </c>
      <c r="K127" t="inlineStr"/>
    </row>
    <row r="128">
      <c r="A128" t="inlineStr">
        <is>
          <t>NP</t>
        </is>
      </c>
      <c r="B128" t="inlineStr">
        <is>
          <t>312220250000</t>
        </is>
      </c>
      <c r="C128" t="inlineStr">
        <is>
          <t>31222025</t>
        </is>
      </c>
      <c r="D128" t="inlineStr">
        <is>
          <t>SOFTWARE OF HARDWARE PANAMA, S -</t>
        </is>
      </c>
      <c r="E128" t="inlineStr">
        <is>
          <t>SOFTWAREOFHARDWAREPANAMAS</t>
        </is>
      </c>
      <c r="F128" s="2" t="n">
        <v>31</v>
      </c>
      <c r="G128" t="inlineStr">
        <is>
          <t>Karla Mc Intryre</t>
        </is>
      </c>
      <c r="H128" t="inlineStr">
        <is>
          <t>62788377.0</t>
        </is>
      </c>
      <c r="I128" t="n">
        <v>0</v>
      </c>
      <c r="J128" t="n">
        <v>1</v>
      </c>
      <c r="K128" t="inlineStr"/>
    </row>
    <row r="129">
      <c r="A129" t="inlineStr">
        <is>
          <t>NP</t>
        </is>
      </c>
      <c r="B129" t="inlineStr">
        <is>
          <t>354233640000</t>
        </is>
      </c>
      <c r="C129" t="inlineStr">
        <is>
          <t>35423364</t>
        </is>
      </c>
      <c r="D129" t="inlineStr">
        <is>
          <t>EDGARDO GUEVARA</t>
        </is>
      </c>
      <c r="E129" t="inlineStr">
        <is>
          <t>EDGARDOGUEVARA</t>
        </is>
      </c>
      <c r="F129" s="2" t="n">
        <v>15</v>
      </c>
      <c r="G129" t="inlineStr">
        <is>
          <t>Michelle Zambrano</t>
        </is>
      </c>
      <c r="H129" t="inlineStr">
        <is>
          <t>66740947.0</t>
        </is>
      </c>
      <c r="I129" t="n">
        <v>0</v>
      </c>
      <c r="J129" t="n">
        <v>1</v>
      </c>
      <c r="K129" t="inlineStr"/>
    </row>
    <row r="130">
      <c r="A130" t="inlineStr">
        <is>
          <t>NP</t>
        </is>
      </c>
      <c r="B130" t="inlineStr">
        <is>
          <t>355304160000</t>
        </is>
      </c>
      <c r="C130" t="inlineStr">
        <is>
          <t>35530416</t>
        </is>
      </c>
      <c r="D130" t="inlineStr">
        <is>
          <t>ZONA DE PODER</t>
        </is>
      </c>
      <c r="E130" t="inlineStr">
        <is>
          <t>ZONADEPODER</t>
        </is>
      </c>
      <c r="F130" s="2" t="n">
        <v>20</v>
      </c>
      <c r="G130" t="inlineStr">
        <is>
          <t>Ines Lizbeth Trujillo</t>
        </is>
      </c>
      <c r="H130" t="inlineStr">
        <is>
          <t>65000662.0</t>
        </is>
      </c>
      <c r="I130" t="n">
        <v>0</v>
      </c>
      <c r="J130" t="n">
        <v>1</v>
      </c>
      <c r="K130" t="inlineStr"/>
    </row>
    <row r="131">
      <c r="A131" t="inlineStr">
        <is>
          <t>NP</t>
        </is>
      </c>
      <c r="B131" t="inlineStr">
        <is>
          <t>357168280000</t>
        </is>
      </c>
      <c r="C131" t="inlineStr">
        <is>
          <t>35716828</t>
        </is>
      </c>
      <c r="D131" t="inlineStr">
        <is>
          <t>EDILSA HITUCAMA NEGRIA</t>
        </is>
      </c>
      <c r="E131" t="inlineStr">
        <is>
          <t>EDILSAHITUCAMANEGRIA</t>
        </is>
      </c>
      <c r="F131" s="2" t="n">
        <v>15</v>
      </c>
      <c r="G131" t="inlineStr">
        <is>
          <t>Alejandra Mabel Hawkins</t>
        </is>
      </c>
      <c r="H131" t="inlineStr">
        <is>
          <t>68894702.0</t>
        </is>
      </c>
      <c r="I131" t="n">
        <v>0</v>
      </c>
      <c r="J131" t="n">
        <v>1</v>
      </c>
      <c r="K131" t="inlineStr"/>
    </row>
    <row r="132">
      <c r="A132" t="inlineStr">
        <is>
          <t>NP</t>
        </is>
      </c>
      <c r="B132" t="inlineStr">
        <is>
          <t>321464410000</t>
        </is>
      </c>
      <c r="C132" t="inlineStr">
        <is>
          <t>32146441</t>
        </is>
      </c>
      <c r="D132" t="inlineStr">
        <is>
          <t>PSI Panama S.A</t>
        </is>
      </c>
      <c r="E132" t="inlineStr">
        <is>
          <t>PSIPANAMASA</t>
        </is>
      </c>
      <c r="F132" s="2" t="n">
        <v>386</v>
      </c>
      <c r="G132" t="inlineStr">
        <is>
          <t>Maria Fernanda</t>
        </is>
      </c>
      <c r="H132" t="inlineStr">
        <is>
          <t>67475277.0</t>
        </is>
      </c>
      <c r="I132" t="n">
        <v>0</v>
      </c>
      <c r="J132" t="n">
        <v>1</v>
      </c>
      <c r="K132" t="inlineStr"/>
    </row>
    <row r="133">
      <c r="A133" t="inlineStr">
        <is>
          <t>NP</t>
        </is>
      </c>
      <c r="B133" t="inlineStr">
        <is>
          <t>312227510000</t>
        </is>
      </c>
      <c r="C133" t="inlineStr">
        <is>
          <t>31222751</t>
        </is>
      </c>
      <c r="D133" t="inlineStr">
        <is>
          <t>CALDERA ENERGY CORP CALDERA ENERGY CORP</t>
        </is>
      </c>
      <c r="E133" t="inlineStr">
        <is>
          <t>CALDERAENERGYCORPCALDERAENERGYCORP</t>
        </is>
      </c>
      <c r="F133" s="2" t="n">
        <v>16.25</v>
      </c>
      <c r="G133" t="inlineStr">
        <is>
          <t>Yarelis Tulloch</t>
        </is>
      </c>
      <c r="H133" t="inlineStr">
        <is>
          <t>62506248.0</t>
        </is>
      </c>
      <c r="I133" t="n">
        <v>0</v>
      </c>
      <c r="J133" t="n">
        <v>1</v>
      </c>
      <c r="K133" t="inlineStr"/>
    </row>
    <row r="134">
      <c r="A134" t="inlineStr">
        <is>
          <t>NP</t>
        </is>
      </c>
      <c r="B134" t="inlineStr">
        <is>
          <t>334303920000</t>
        </is>
      </c>
      <c r="C134" t="inlineStr">
        <is>
          <t>33430392</t>
        </is>
      </c>
      <c r="D134" t="inlineStr">
        <is>
          <t>SERVICIOS Y ALQUILERES DE EQUIPOS S.A</t>
        </is>
      </c>
      <c r="E134" t="inlineStr">
        <is>
          <t>SERVICIOSYALQUILERESDEEQUIPOSSA</t>
        </is>
      </c>
      <c r="F134" s="2" t="n">
        <v>145</v>
      </c>
      <c r="G134" t="inlineStr">
        <is>
          <t>Abril Aparicio</t>
        </is>
      </c>
      <c r="H134" t="inlineStr">
        <is>
          <t>69496174.0</t>
        </is>
      </c>
      <c r="I134" t="n">
        <v>0</v>
      </c>
      <c r="J134" t="n">
        <v>1</v>
      </c>
      <c r="K134" t="inlineStr"/>
    </row>
    <row r="135">
      <c r="A135" t="inlineStr">
        <is>
          <t>NP</t>
        </is>
      </c>
      <c r="B135" t="inlineStr">
        <is>
          <t>356219260000</t>
        </is>
      </c>
      <c r="C135" t="inlineStr">
        <is>
          <t>35621926</t>
        </is>
      </c>
      <c r="D135" t="inlineStr">
        <is>
          <t>MANIX CHORCHI</t>
        </is>
      </c>
      <c r="E135" t="inlineStr">
        <is>
          <t>MANIXCHORCHI</t>
        </is>
      </c>
      <c r="F135" s="2" t="n">
        <v>15</v>
      </c>
      <c r="G135" t="inlineStr">
        <is>
          <t>Yariela Galarce</t>
        </is>
      </c>
      <c r="H135" t="inlineStr">
        <is>
          <t>63034976.0</t>
        </is>
      </c>
      <c r="I135" t="n">
        <v>0</v>
      </c>
      <c r="J135" t="n">
        <v>1</v>
      </c>
      <c r="K135" t="inlineStr"/>
    </row>
    <row r="136">
      <c r="A136" t="inlineStr">
        <is>
          <t>NP</t>
        </is>
      </c>
      <c r="B136" t="inlineStr">
        <is>
          <t>354278020000</t>
        </is>
      </c>
      <c r="C136" t="inlineStr">
        <is>
          <t>35427802</t>
        </is>
      </c>
      <c r="D136" t="inlineStr">
        <is>
          <t>NILQUIADES MURILLO</t>
        </is>
      </c>
      <c r="E136" t="inlineStr">
        <is>
          <t>NILQUIADESMURILLO</t>
        </is>
      </c>
      <c r="F136" s="2" t="n">
        <v>15</v>
      </c>
      <c r="G136" t="inlineStr">
        <is>
          <t>Nailyn Martinez</t>
        </is>
      </c>
      <c r="H136" t="inlineStr">
        <is>
          <t>67725782.0</t>
        </is>
      </c>
      <c r="I136" t="n">
        <v>0</v>
      </c>
      <c r="J136" t="n">
        <v>1</v>
      </c>
      <c r="K136" t="inlineStr"/>
    </row>
    <row r="137">
      <c r="A137" t="inlineStr">
        <is>
          <t>NP</t>
        </is>
      </c>
      <c r="B137" t="inlineStr">
        <is>
          <t>312196610000</t>
        </is>
      </c>
      <c r="C137" t="inlineStr">
        <is>
          <t>31219661</t>
        </is>
      </c>
      <c r="D137" t="inlineStr">
        <is>
          <t>OCEAN IMPORT &amp; EXPORT -</t>
        </is>
      </c>
      <c r="E137" t="inlineStr">
        <is>
          <t>OCEANIMPORTEXPORT</t>
        </is>
      </c>
      <c r="F137" s="2" t="n">
        <v>198</v>
      </c>
      <c r="G137" t="inlineStr">
        <is>
          <t>Yamali Rodriguez</t>
        </is>
      </c>
      <c r="H137" t="inlineStr">
        <is>
          <t>62306800.0</t>
        </is>
      </c>
      <c r="I137" t="n">
        <v>0</v>
      </c>
      <c r="J137" t="n">
        <v>1</v>
      </c>
      <c r="K137" t="inlineStr"/>
    </row>
    <row r="138">
      <c r="A138" t="inlineStr">
        <is>
          <t>NP</t>
        </is>
      </c>
      <c r="B138" t="inlineStr">
        <is>
          <t>341288720000</t>
        </is>
      </c>
      <c r="C138" t="inlineStr">
        <is>
          <t>34128872</t>
        </is>
      </c>
      <c r="D138" t="inlineStr">
        <is>
          <t>TRANSPORTE FREDY</t>
        </is>
      </c>
      <c r="E138" t="inlineStr">
        <is>
          <t>TRANSPORTEFREDY</t>
        </is>
      </c>
      <c r="F138" s="2" t="n">
        <v>82.5</v>
      </c>
      <c r="G138" t="inlineStr">
        <is>
          <t>Osiris Aguilar</t>
        </is>
      </c>
      <c r="H138" t="inlineStr">
        <is>
          <t>63792819.0</t>
        </is>
      </c>
      <c r="I138" t="n">
        <v>0</v>
      </c>
      <c r="J138" t="n">
        <v>1</v>
      </c>
      <c r="K138" t="inlineStr"/>
    </row>
    <row r="139">
      <c r="A139" t="inlineStr">
        <is>
          <t>NP</t>
        </is>
      </c>
      <c r="B139" t="inlineStr">
        <is>
          <t>348331690000</t>
        </is>
      </c>
      <c r="C139" t="inlineStr">
        <is>
          <t>34833169</t>
        </is>
      </c>
      <c r="D139" t="inlineStr">
        <is>
          <t>SEGUROS GENERALES SA</t>
        </is>
      </c>
      <c r="E139" t="inlineStr">
        <is>
          <t>SEGUROSGENERALESSA</t>
        </is>
      </c>
      <c r="F139" s="2" t="n">
        <v>25.75</v>
      </c>
      <c r="G139" t="inlineStr">
        <is>
          <t>Karla Mc Intryre</t>
        </is>
      </c>
      <c r="H139" t="inlineStr">
        <is>
          <t>68722333.0</t>
        </is>
      </c>
      <c r="I139" t="n">
        <v>0</v>
      </c>
      <c r="J139" t="n">
        <v>1</v>
      </c>
      <c r="K139" t="inlineStr"/>
    </row>
    <row r="140">
      <c r="A140" t="inlineStr">
        <is>
          <t>NP</t>
        </is>
      </c>
      <c r="B140" t="inlineStr">
        <is>
          <t>312192460000</t>
        </is>
      </c>
      <c r="C140" t="inlineStr">
        <is>
          <t>31219246</t>
        </is>
      </c>
      <c r="D140" t="inlineStr">
        <is>
          <t>ADAMO PROPERTIES PANAMA SA</t>
        </is>
      </c>
      <c r="E140" t="inlineStr">
        <is>
          <t>ADAMOPROPERTIESPANAMASA</t>
        </is>
      </c>
      <c r="F140" s="2" t="n">
        <v>81</v>
      </c>
      <c r="G140" t="inlineStr">
        <is>
          <t>Solanye Acuña</t>
        </is>
      </c>
      <c r="H140" t="inlineStr">
        <is>
          <t>69279493.0</t>
        </is>
      </c>
      <c r="I140" t="n">
        <v>0</v>
      </c>
      <c r="J140" t="n">
        <v>1</v>
      </c>
      <c r="K140" t="inlineStr"/>
    </row>
    <row r="141">
      <c r="A141" t="inlineStr">
        <is>
          <t>NP</t>
        </is>
      </c>
      <c r="B141" t="inlineStr">
        <is>
          <t>321478380200</t>
        </is>
      </c>
      <c r="C141" t="inlineStr">
        <is>
          <t>32147838</t>
        </is>
      </c>
      <c r="D141" t="inlineStr">
        <is>
          <t>GLOBAL CONCEP</t>
        </is>
      </c>
      <c r="E141" t="inlineStr">
        <is>
          <t>GLOBALCONCEP</t>
        </is>
      </c>
      <c r="F141" s="2" t="n">
        <v>41.5</v>
      </c>
      <c r="G141" t="inlineStr">
        <is>
          <t>Michelle Zambrano</t>
        </is>
      </c>
      <c r="H141" t="inlineStr">
        <is>
          <t>66771212.0</t>
        </is>
      </c>
      <c r="I141" t="n">
        <v>0</v>
      </c>
      <c r="J141" t="n">
        <v>1</v>
      </c>
      <c r="K141" t="inlineStr"/>
    </row>
    <row r="142">
      <c r="A142" t="inlineStr">
        <is>
          <t>NP</t>
        </is>
      </c>
      <c r="B142" t="inlineStr">
        <is>
          <t>348121410000</t>
        </is>
      </c>
      <c r="C142" t="inlineStr">
        <is>
          <t>34812141</t>
        </is>
      </c>
      <c r="D142" t="inlineStr">
        <is>
          <t>TECNOJAPAN S.A.</t>
        </is>
      </c>
      <c r="E142" t="inlineStr">
        <is>
          <t>TECNOJAPANSA</t>
        </is>
      </c>
      <c r="F142" s="2" t="n">
        <v>45</v>
      </c>
      <c r="G142" t="inlineStr">
        <is>
          <t>Ines Lizbeth Trujillo</t>
        </is>
      </c>
      <c r="H142" t="inlineStr">
        <is>
          <t>66157506.0</t>
        </is>
      </c>
      <c r="I142" t="n">
        <v>0</v>
      </c>
      <c r="J142" t="n">
        <v>1</v>
      </c>
      <c r="K142" t="inlineStr"/>
    </row>
    <row r="143">
      <c r="A143" t="inlineStr">
        <is>
          <t>NP</t>
        </is>
      </c>
      <c r="B143" t="inlineStr">
        <is>
          <t>354331790000</t>
        </is>
      </c>
      <c r="C143" t="inlineStr">
        <is>
          <t>35433179</t>
        </is>
      </c>
      <c r="D143" t="inlineStr">
        <is>
          <t>LOIRA DEL CARMEN FORBES RUIZ</t>
        </is>
      </c>
      <c r="E143" t="inlineStr">
        <is>
          <t>LOIRADELCARMENFORBESRUIZ</t>
        </is>
      </c>
      <c r="F143" s="2" t="n">
        <v>15</v>
      </c>
      <c r="G143" t="inlineStr">
        <is>
          <t>Alejandra Mabel Hawkins</t>
        </is>
      </c>
      <c r="H143" t="inlineStr">
        <is>
          <t>63429641.0</t>
        </is>
      </c>
      <c r="I143" t="n">
        <v>0</v>
      </c>
      <c r="J143" t="n">
        <v>1</v>
      </c>
      <c r="K143" t="inlineStr"/>
    </row>
    <row r="144">
      <c r="A144" t="inlineStr">
        <is>
          <t>NP</t>
        </is>
      </c>
      <c r="B144" t="inlineStr">
        <is>
          <t>322665170100</t>
        </is>
      </c>
      <c r="C144" t="inlineStr">
        <is>
          <t>32266517</t>
        </is>
      </c>
      <c r="D144" t="inlineStr">
        <is>
          <t>Luis Lazarte</t>
        </is>
      </c>
      <c r="E144" t="inlineStr">
        <is>
          <t>LUISLAZARTE</t>
        </is>
      </c>
      <c r="F144" s="2" t="n">
        <v>126.49</v>
      </c>
      <c r="G144" t="inlineStr">
        <is>
          <t>Maria Fernanda</t>
        </is>
      </c>
      <c r="H144" t="inlineStr">
        <is>
          <t>69482365.0</t>
        </is>
      </c>
      <c r="I144" t="n">
        <v>0</v>
      </c>
      <c r="J144" t="n">
        <v>1</v>
      </c>
      <c r="K144" t="inlineStr"/>
    </row>
    <row r="145">
      <c r="A145" t="inlineStr">
        <is>
          <t>NP</t>
        </is>
      </c>
      <c r="B145" t="inlineStr">
        <is>
          <t>322665170100</t>
        </is>
      </c>
      <c r="C145" t="inlineStr">
        <is>
          <t>32266517</t>
        </is>
      </c>
      <c r="D145" t="inlineStr">
        <is>
          <t>santiago lazarte</t>
        </is>
      </c>
      <c r="E145" t="inlineStr">
        <is>
          <t>SANTIAGOLAZARTE</t>
        </is>
      </c>
      <c r="F145" s="2" t="n">
        <v>28.74</v>
      </c>
      <c r="G145" t="inlineStr">
        <is>
          <t>Yarelis Tulloch</t>
        </is>
      </c>
      <c r="H145" t="inlineStr">
        <is>
          <t>69482365.0</t>
        </is>
      </c>
      <c r="I145" t="n">
        <v>0</v>
      </c>
      <c r="J145" t="n">
        <v>1</v>
      </c>
      <c r="K145" t="inlineStr"/>
    </row>
    <row r="146">
      <c r="A146" t="inlineStr">
        <is>
          <t>NP</t>
        </is>
      </c>
      <c r="B146" t="inlineStr">
        <is>
          <t>352234340000</t>
        </is>
      </c>
      <c r="C146" t="inlineStr">
        <is>
          <t>35223434</t>
        </is>
      </c>
      <c r="D146" t="inlineStr">
        <is>
          <t>RECORSA</t>
        </is>
      </c>
      <c r="E146" t="inlineStr">
        <is>
          <t>RECORSA</t>
        </is>
      </c>
      <c r="F146" s="2" t="n">
        <v>45</v>
      </c>
      <c r="G146" t="inlineStr">
        <is>
          <t>Abril Aparicio</t>
        </is>
      </c>
      <c r="H146" t="inlineStr">
        <is>
          <t>66750686.0</t>
        </is>
      </c>
      <c r="I146" t="n">
        <v>0</v>
      </c>
      <c r="J146" t="n">
        <v>1</v>
      </c>
      <c r="K146" t="inlineStr"/>
    </row>
    <row r="147">
      <c r="A147" t="inlineStr">
        <is>
          <t>NP</t>
        </is>
      </c>
      <c r="B147" t="inlineStr">
        <is>
          <t>312226130000</t>
        </is>
      </c>
      <c r="C147" t="inlineStr">
        <is>
          <t>31222613</t>
        </is>
      </c>
      <c r="D147" t="inlineStr">
        <is>
          <t>CONSTRUCTORA CALI, S.A. (CONCALI)</t>
        </is>
      </c>
      <c r="E147" t="inlineStr">
        <is>
          <t>CONSTRUCTORACALISACONCALI</t>
        </is>
      </c>
      <c r="F147" s="2" t="n">
        <v>325</v>
      </c>
      <c r="G147" t="inlineStr">
        <is>
          <t>Yariela Galarce</t>
        </is>
      </c>
      <c r="H147" t="inlineStr">
        <is>
          <t>61084111.0</t>
        </is>
      </c>
      <c r="I147" t="n">
        <v>0</v>
      </c>
      <c r="J147" t="n">
        <v>1</v>
      </c>
      <c r="K147" t="inlineStr"/>
    </row>
    <row r="148">
      <c r="A148" t="inlineStr">
        <is>
          <t>NP</t>
        </is>
      </c>
      <c r="B148" t="inlineStr">
        <is>
          <t>359046430000</t>
        </is>
      </c>
      <c r="C148" t="inlineStr">
        <is>
          <t>35904643</t>
        </is>
      </c>
      <c r="D148" t="inlineStr">
        <is>
          <t>MIGUEL MENA</t>
        </is>
      </c>
      <c r="E148" t="inlineStr">
        <is>
          <t>MIGUELMENA</t>
        </is>
      </c>
      <c r="F148" s="2" t="n">
        <v>15</v>
      </c>
      <c r="G148" t="inlineStr">
        <is>
          <t>Nailyn Martinez</t>
        </is>
      </c>
      <c r="H148" t="inlineStr">
        <is>
          <t>65871605.0</t>
        </is>
      </c>
      <c r="I148" t="n">
        <v>0</v>
      </c>
      <c r="J148" t="n">
        <v>1</v>
      </c>
      <c r="K148" t="inlineStr"/>
    </row>
    <row r="149">
      <c r="A149" t="inlineStr">
        <is>
          <t>NP</t>
        </is>
      </c>
      <c r="B149" t="inlineStr">
        <is>
          <t>322985870000</t>
        </is>
      </c>
      <c r="C149" t="inlineStr">
        <is>
          <t>32298587</t>
        </is>
      </c>
      <c r="D149" t="inlineStr">
        <is>
          <t>Eilyn S.A.</t>
        </is>
      </c>
      <c r="E149" t="inlineStr">
        <is>
          <t>EILYNSA</t>
        </is>
      </c>
      <c r="F149" s="2" t="n">
        <v>42</v>
      </c>
      <c r="G149" t="inlineStr">
        <is>
          <t>Yamali Rodriguez</t>
        </is>
      </c>
      <c r="H149" t="inlineStr">
        <is>
          <t>66773822.0</t>
        </is>
      </c>
      <c r="I149" t="n">
        <v>0</v>
      </c>
      <c r="J149" t="n">
        <v>1</v>
      </c>
      <c r="K149" t="inlineStr"/>
    </row>
    <row r="150">
      <c r="A150" t="inlineStr">
        <is>
          <t>NP</t>
        </is>
      </c>
      <c r="B150" t="inlineStr">
        <is>
          <t>321769060000</t>
        </is>
      </c>
      <c r="C150" t="inlineStr">
        <is>
          <t>32176906</t>
        </is>
      </c>
      <c r="D150" t="inlineStr">
        <is>
          <t>PREMIER MARKE</t>
        </is>
      </c>
      <c r="E150" t="inlineStr">
        <is>
          <t>PREMIERMARKE</t>
        </is>
      </c>
      <c r="F150" s="2" t="n">
        <v>20.75</v>
      </c>
      <c r="G150" t="inlineStr">
        <is>
          <t>Osiris Aguilar</t>
        </is>
      </c>
      <c r="H150" t="inlineStr">
        <is>
          <t>66778759.0</t>
        </is>
      </c>
      <c r="I150" t="n">
        <v>0</v>
      </c>
      <c r="J150" t="n">
        <v>1</v>
      </c>
      <c r="K150" t="inlineStr"/>
    </row>
    <row r="151">
      <c r="A151" t="inlineStr">
        <is>
          <t>NP</t>
        </is>
      </c>
      <c r="B151" t="inlineStr">
        <is>
          <t>325533390100</t>
        </is>
      </c>
      <c r="C151" t="inlineStr">
        <is>
          <t>32553339</t>
        </is>
      </c>
      <c r="D151" t="inlineStr">
        <is>
          <t>Elyanis Caceres</t>
        </is>
      </c>
      <c r="E151" t="inlineStr">
        <is>
          <t>ELYANISCACERES</t>
        </is>
      </c>
      <c r="F151" s="2" t="n">
        <v>31.5</v>
      </c>
      <c r="G151" t="inlineStr">
        <is>
          <t>Karla Mc Intryre</t>
        </is>
      </c>
      <c r="H151" t="inlineStr">
        <is>
          <t>66736533.0</t>
        </is>
      </c>
      <c r="I151" t="n">
        <v>0</v>
      </c>
      <c r="J151" t="n">
        <v>1</v>
      </c>
      <c r="K151" t="inlineStr"/>
    </row>
    <row r="152">
      <c r="A152" t="inlineStr">
        <is>
          <t>NP</t>
        </is>
      </c>
      <c r="B152" t="inlineStr">
        <is>
          <t>356324220000</t>
        </is>
      </c>
      <c r="C152" t="inlineStr">
        <is>
          <t>35632422</t>
        </is>
      </c>
      <c r="D152" t="inlineStr">
        <is>
          <t>JORGE PINO</t>
        </is>
      </c>
      <c r="E152" t="inlineStr">
        <is>
          <t>JORGEPINO</t>
        </is>
      </c>
      <c r="F152" s="2" t="n">
        <v>15</v>
      </c>
      <c r="G152" t="inlineStr">
        <is>
          <t>Michelle Zambrano</t>
        </is>
      </c>
      <c r="H152" t="inlineStr">
        <is>
          <t>67604571.0</t>
        </is>
      </c>
      <c r="I152" t="n">
        <v>0</v>
      </c>
      <c r="J152" t="n">
        <v>1</v>
      </c>
      <c r="K152" t="inlineStr"/>
    </row>
    <row r="153">
      <c r="A153" t="inlineStr">
        <is>
          <t>NP</t>
        </is>
      </c>
      <c r="B153" t="inlineStr">
        <is>
          <t>322532660000</t>
        </is>
      </c>
      <c r="C153" t="inlineStr">
        <is>
          <t>32253266</t>
        </is>
      </c>
      <c r="D153" t="inlineStr">
        <is>
          <t>Servicios Odo</t>
        </is>
      </c>
      <c r="E153" t="inlineStr">
        <is>
          <t>SERVICIOSODO</t>
        </is>
      </c>
      <c r="F153" s="2" t="n">
        <v>20.75</v>
      </c>
      <c r="G153" t="inlineStr">
        <is>
          <t>Ines Lizbeth Trujillo</t>
        </is>
      </c>
      <c r="H153" t="inlineStr">
        <is>
          <t>66763096.0</t>
        </is>
      </c>
      <c r="I153" t="n">
        <v>0</v>
      </c>
      <c r="J153" t="n">
        <v>1</v>
      </c>
      <c r="K153" t="inlineStr"/>
    </row>
    <row r="154">
      <c r="A154" t="inlineStr">
        <is>
          <t>NP</t>
        </is>
      </c>
      <c r="B154" t="inlineStr">
        <is>
          <t>326571630000</t>
        </is>
      </c>
      <c r="C154" t="inlineStr">
        <is>
          <t>32657163</t>
        </is>
      </c>
      <c r="D154" t="inlineStr">
        <is>
          <t>ORTEGA Y ORTEGA</t>
        </is>
      </c>
      <c r="E154" t="inlineStr">
        <is>
          <t>ORTEGAYORTEGA</t>
        </is>
      </c>
      <c r="F154" s="2" t="n">
        <v>44</v>
      </c>
      <c r="G154" t="inlineStr">
        <is>
          <t>Alejandra Mabel Hawkins</t>
        </is>
      </c>
      <c r="H154" t="inlineStr">
        <is>
          <t>63464967.0</t>
        </is>
      </c>
      <c r="I154" t="n">
        <v>0</v>
      </c>
      <c r="J154" t="n">
        <v>1</v>
      </c>
      <c r="K154" t="inlineStr"/>
    </row>
    <row r="155">
      <c r="A155" t="inlineStr">
        <is>
          <t>NP</t>
        </is>
      </c>
      <c r="B155" t="inlineStr">
        <is>
          <t>326571070000</t>
        </is>
      </c>
      <c r="C155" t="inlineStr">
        <is>
          <t>32657107</t>
        </is>
      </c>
      <c r="D155" t="inlineStr">
        <is>
          <t>PH River Park park</t>
        </is>
      </c>
      <c r="E155" t="inlineStr">
        <is>
          <t>PHRIVERPARKPARK</t>
        </is>
      </c>
      <c r="F155" s="2" t="n">
        <v>14.99</v>
      </c>
      <c r="G155" t="inlineStr">
        <is>
          <t>Maria Fernanda</t>
        </is>
      </c>
      <c r="H155" t="inlineStr">
        <is>
          <t>63066220.0</t>
        </is>
      </c>
      <c r="I155" t="n">
        <v>0</v>
      </c>
      <c r="J155" t="n">
        <v>1</v>
      </c>
      <c r="K155" t="inlineStr"/>
    </row>
    <row r="156">
      <c r="A156" t="inlineStr">
        <is>
          <t>NP</t>
        </is>
      </c>
      <c r="B156" t="inlineStr">
        <is>
          <t>326212220000</t>
        </is>
      </c>
      <c r="C156" t="inlineStr">
        <is>
          <t>32621222</t>
        </is>
      </c>
      <c r="D156" t="inlineStr">
        <is>
          <t>PH SM THE HERITAGE</t>
        </is>
      </c>
      <c r="E156" t="inlineStr">
        <is>
          <t>PHSMTHEHERITAGE</t>
        </is>
      </c>
      <c r="F156" s="2" t="n">
        <v>23.95</v>
      </c>
      <c r="G156" t="inlineStr">
        <is>
          <t>Yarelis Tulloch</t>
        </is>
      </c>
      <c r="H156" t="inlineStr">
        <is>
          <t>66734153.0</t>
        </is>
      </c>
      <c r="I156" t="n">
        <v>0</v>
      </c>
      <c r="J156" t="n">
        <v>1</v>
      </c>
      <c r="K156" t="inlineStr"/>
    </row>
    <row r="157">
      <c r="A157" t="inlineStr">
        <is>
          <t>NP</t>
        </is>
      </c>
      <c r="B157" t="inlineStr">
        <is>
          <t>346043770000</t>
        </is>
      </c>
      <c r="C157" t="inlineStr">
        <is>
          <t>34604377</t>
        </is>
      </c>
      <c r="D157" t="inlineStr">
        <is>
          <t>PLASTICOS ARENALES PANAMA SA</t>
        </is>
      </c>
      <c r="E157" t="inlineStr">
        <is>
          <t>PLASTICOSARENALESPANAMASA</t>
        </is>
      </c>
      <c r="F157" s="2" t="n">
        <v>73.25</v>
      </c>
      <c r="G157" t="inlineStr">
        <is>
          <t>Abril Aparicio</t>
        </is>
      </c>
      <c r="H157" t="inlineStr">
        <is>
          <t>69974522.0</t>
        </is>
      </c>
      <c r="I157" t="n">
        <v>0</v>
      </c>
      <c r="J157" t="n">
        <v>1</v>
      </c>
      <c r="K157" t="inlineStr"/>
    </row>
    <row r="158">
      <c r="A158" t="inlineStr">
        <is>
          <t>NP</t>
        </is>
      </c>
      <c r="B158" t="inlineStr">
        <is>
          <t>322690570000</t>
        </is>
      </c>
      <c r="C158" t="inlineStr">
        <is>
          <t>32269057</t>
        </is>
      </c>
      <c r="D158" t="inlineStr">
        <is>
          <t>Clara Solis Castillo</t>
        </is>
      </c>
      <c r="E158" t="inlineStr">
        <is>
          <t>CLARASOLISCASTILLO</t>
        </is>
      </c>
      <c r="F158" s="2" t="n">
        <v>22</v>
      </c>
      <c r="G158" t="inlineStr">
        <is>
          <t>Yariela Galarce</t>
        </is>
      </c>
      <c r="H158" t="inlineStr">
        <is>
          <t>66758277.0</t>
        </is>
      </c>
      <c r="I158" t="n">
        <v>0</v>
      </c>
      <c r="J158" t="n">
        <v>1</v>
      </c>
      <c r="K158" t="inlineStr"/>
    </row>
    <row r="159">
      <c r="A159" t="inlineStr">
        <is>
          <t>NP</t>
        </is>
      </c>
      <c r="B159" t="inlineStr">
        <is>
          <t>312213170000</t>
        </is>
      </c>
      <c r="C159" t="inlineStr">
        <is>
          <t>31221317</t>
        </is>
      </c>
      <c r="D159" t="inlineStr">
        <is>
          <t>ANCER NETWORK S.A.</t>
        </is>
      </c>
      <c r="E159" t="inlineStr">
        <is>
          <t>ANCERNETWORKSA</t>
        </is>
      </c>
      <c r="F159" s="2" t="n">
        <v>75</v>
      </c>
      <c r="G159" t="inlineStr">
        <is>
          <t>Nailyn Martinez</t>
        </is>
      </c>
      <c r="H159" t="inlineStr">
        <is>
          <t>66766956.0</t>
        </is>
      </c>
      <c r="I159" t="n">
        <v>0</v>
      </c>
      <c r="J159" t="n">
        <v>1</v>
      </c>
      <c r="K159" t="inlineStr"/>
    </row>
    <row r="160">
      <c r="A160" t="inlineStr">
        <is>
          <t>NP</t>
        </is>
      </c>
      <c r="B160" t="inlineStr">
        <is>
          <t>312210340000</t>
        </is>
      </c>
      <c r="C160" t="inlineStr">
        <is>
          <t>31221034</t>
        </is>
      </c>
      <c r="D160" t="inlineStr">
        <is>
          <t>COCINA DE CHARO SA -</t>
        </is>
      </c>
      <c r="E160" t="inlineStr">
        <is>
          <t>COCINADECHAROSA</t>
        </is>
      </c>
      <c r="F160" s="2" t="n">
        <v>62</v>
      </c>
      <c r="G160" t="inlineStr">
        <is>
          <t>Yamali Rodriguez</t>
        </is>
      </c>
      <c r="H160" t="inlineStr">
        <is>
          <t>62816814.0</t>
        </is>
      </c>
      <c r="I160" t="n">
        <v>0</v>
      </c>
      <c r="J160" t="n">
        <v>1</v>
      </c>
      <c r="K160" t="inlineStr"/>
    </row>
    <row r="161">
      <c r="A161" t="inlineStr">
        <is>
          <t>NP</t>
        </is>
      </c>
      <c r="B161" t="inlineStr">
        <is>
          <t>321480160200</t>
        </is>
      </c>
      <c r="C161" t="inlineStr">
        <is>
          <t>32148016</t>
        </is>
      </c>
      <c r="D161" t="inlineStr">
        <is>
          <t>Tamara Alvarado</t>
        </is>
      </c>
      <c r="E161" t="inlineStr">
        <is>
          <t>TAMARAALVARADO</t>
        </is>
      </c>
      <c r="F161" s="2" t="n">
        <v>44.95</v>
      </c>
      <c r="G161" t="inlineStr">
        <is>
          <t>Osiris Aguilar</t>
        </is>
      </c>
      <c r="H161" t="inlineStr">
        <is>
          <t>66747207.0</t>
        </is>
      </c>
      <c r="I161" t="n">
        <v>0</v>
      </c>
      <c r="J161" t="n">
        <v>1</v>
      </c>
      <c r="K161" t="inlineStr"/>
    </row>
    <row r="162">
      <c r="A162" t="inlineStr">
        <is>
          <t>NP</t>
        </is>
      </c>
      <c r="B162" t="inlineStr">
        <is>
          <t>357339280000</t>
        </is>
      </c>
      <c r="C162" t="inlineStr">
        <is>
          <t>35733928</t>
        </is>
      </c>
      <c r="D162" t="inlineStr">
        <is>
          <t>LEISA CABEZON CHOCHO</t>
        </is>
      </c>
      <c r="E162" t="inlineStr">
        <is>
          <t>LEISACABEZONCHOCHO</t>
        </is>
      </c>
      <c r="F162" s="2" t="n">
        <v>15</v>
      </c>
      <c r="G162" t="inlineStr">
        <is>
          <t>Karla Mc Intryre</t>
        </is>
      </c>
      <c r="H162" t="inlineStr">
        <is>
          <t>67538027.0</t>
        </is>
      </c>
      <c r="I162" t="n">
        <v>0</v>
      </c>
      <c r="J162" t="n">
        <v>1</v>
      </c>
      <c r="K162" t="inlineStr"/>
    </row>
    <row r="163">
      <c r="A163" t="inlineStr">
        <is>
          <t>NP</t>
        </is>
      </c>
      <c r="B163" t="inlineStr">
        <is>
          <t>323838631300</t>
        </is>
      </c>
      <c r="C163" t="inlineStr">
        <is>
          <t>32383863</t>
        </is>
      </c>
      <c r="D163" t="inlineStr">
        <is>
          <t>VICTOR TORRES</t>
        </is>
      </c>
      <c r="E163" t="inlineStr">
        <is>
          <t>VICTORTORRES</t>
        </is>
      </c>
      <c r="F163" s="2" t="n">
        <v>20</v>
      </c>
      <c r="G163" t="inlineStr">
        <is>
          <t>Solanye Acuña</t>
        </is>
      </c>
      <c r="H163" t="inlineStr">
        <is>
          <t>69312179.0</t>
        </is>
      </c>
      <c r="I163" t="n">
        <v>0</v>
      </c>
      <c r="J163" t="n">
        <v>1</v>
      </c>
      <c r="K163" t="inlineStr"/>
    </row>
    <row r="164">
      <c r="A164" t="inlineStr">
        <is>
          <t>NP</t>
        </is>
      </c>
      <c r="B164" t="inlineStr">
        <is>
          <t>357286330000</t>
        </is>
      </c>
      <c r="C164" t="inlineStr">
        <is>
          <t>35728633</t>
        </is>
      </c>
      <c r="D164" t="inlineStr">
        <is>
          <t>MULTISERVICIOS EXPRESS JV</t>
        </is>
      </c>
      <c r="E164" t="inlineStr">
        <is>
          <t>MULTISERVICIOSEXPRESSJV</t>
        </is>
      </c>
      <c r="F164" s="2" t="n">
        <v>45</v>
      </c>
      <c r="G164" t="inlineStr">
        <is>
          <t>Michelle Zambrano</t>
        </is>
      </c>
      <c r="H164" t="inlineStr">
        <is>
          <t>65953057.0</t>
        </is>
      </c>
      <c r="I164" t="n">
        <v>0</v>
      </c>
      <c r="J164" t="n">
        <v>1</v>
      </c>
      <c r="K164" t="inlineStr"/>
    </row>
    <row r="165">
      <c r="A165" t="inlineStr">
        <is>
          <t>NP</t>
        </is>
      </c>
      <c r="B165" t="inlineStr">
        <is>
          <t>326504700000</t>
        </is>
      </c>
      <c r="C165" t="inlineStr">
        <is>
          <t>32650470</t>
        </is>
      </c>
      <c r="D165" t="inlineStr">
        <is>
          <t>IMPORTADORA P</t>
        </is>
      </c>
      <c r="E165" t="inlineStr">
        <is>
          <t>IMPORTADORAP</t>
        </is>
      </c>
      <c r="F165" s="2" t="n">
        <v>108</v>
      </c>
      <c r="G165" t="inlineStr">
        <is>
          <t>Ines Lizbeth Trujillo</t>
        </is>
      </c>
      <c r="H165" t="inlineStr">
        <is>
          <t>69970404.0</t>
        </is>
      </c>
      <c r="I165" t="n">
        <v>0</v>
      </c>
      <c r="J165" t="n">
        <v>1</v>
      </c>
      <c r="K165" t="inlineStr"/>
    </row>
    <row r="166">
      <c r="A166" t="inlineStr">
        <is>
          <t>NP</t>
        </is>
      </c>
      <c r="B166" t="inlineStr">
        <is>
          <t>327302890000</t>
        </is>
      </c>
      <c r="C166" t="inlineStr">
        <is>
          <t>32730289</t>
        </is>
      </c>
      <c r="D166" t="inlineStr">
        <is>
          <t>Educartronic</t>
        </is>
      </c>
      <c r="E166" t="inlineStr">
        <is>
          <t>EDUCARTRONIC</t>
        </is>
      </c>
      <c r="F166" s="2" t="n">
        <v>57.5</v>
      </c>
      <c r="G166" t="inlineStr">
        <is>
          <t>Alejandra Mabel Hawkins</t>
        </is>
      </c>
      <c r="H166" t="inlineStr">
        <is>
          <t>66500127.0</t>
        </is>
      </c>
      <c r="I166" t="n">
        <v>0</v>
      </c>
      <c r="J166" t="n">
        <v>1</v>
      </c>
      <c r="K166" t="inlineStr"/>
    </row>
    <row r="167">
      <c r="A167" t="inlineStr">
        <is>
          <t>NP</t>
        </is>
      </c>
      <c r="B167" t="inlineStr">
        <is>
          <t>321726240000</t>
        </is>
      </c>
      <c r="C167" t="inlineStr">
        <is>
          <t>32172624</t>
        </is>
      </c>
      <c r="D167" t="inlineStr">
        <is>
          <t>DISENO Y ESPA</t>
        </is>
      </c>
      <c r="E167" t="inlineStr">
        <is>
          <t>DISENOYESPA</t>
        </is>
      </c>
      <c r="F167" s="2" t="n">
        <v>20.75</v>
      </c>
      <c r="G167" t="inlineStr">
        <is>
          <t>Maria Fernanda</t>
        </is>
      </c>
      <c r="H167" t="inlineStr">
        <is>
          <t>66750222.0</t>
        </is>
      </c>
      <c r="I167" t="n">
        <v>0</v>
      </c>
      <c r="J167" t="n">
        <v>1</v>
      </c>
      <c r="K167" t="inlineStr"/>
    </row>
    <row r="168">
      <c r="A168" t="inlineStr">
        <is>
          <t>NP</t>
        </is>
      </c>
      <c r="B168" t="inlineStr">
        <is>
          <t>348014020000</t>
        </is>
      </c>
      <c r="C168" t="inlineStr">
        <is>
          <t>34801402</t>
        </is>
      </c>
      <c r="D168" t="inlineStr">
        <is>
          <t>YAZUR SA</t>
        </is>
      </c>
      <c r="E168" t="inlineStr">
        <is>
          <t>YAZURSA</t>
        </is>
      </c>
      <c r="F168" s="2" t="n">
        <v>246</v>
      </c>
      <c r="G168" t="inlineStr">
        <is>
          <t>Yarelis Tulloch</t>
        </is>
      </c>
      <c r="H168" t="inlineStr">
        <is>
          <t>64686826.0</t>
        </is>
      </c>
      <c r="I168" t="n">
        <v>0</v>
      </c>
      <c r="J168" t="n">
        <v>1</v>
      </c>
      <c r="K168" t="inlineStr"/>
    </row>
    <row r="169">
      <c r="A169" t="inlineStr">
        <is>
          <t>NP</t>
        </is>
      </c>
      <c r="B169" t="inlineStr">
        <is>
          <t>326516120000</t>
        </is>
      </c>
      <c r="C169" t="inlineStr">
        <is>
          <t>32651612</t>
        </is>
      </c>
      <c r="D169" t="inlineStr">
        <is>
          <t>Panama Real E</t>
        </is>
      </c>
      <c r="E169" t="inlineStr">
        <is>
          <t>PANAMAREALE</t>
        </is>
      </c>
      <c r="F169" s="2" t="n">
        <v>162</v>
      </c>
      <c r="G169" t="inlineStr">
        <is>
          <t>Abril Aparicio</t>
        </is>
      </c>
      <c r="H169" t="inlineStr">
        <is>
          <t>67477269.0</t>
        </is>
      </c>
      <c r="I169" t="n">
        <v>0</v>
      </c>
      <c r="J169" t="n">
        <v>1</v>
      </c>
      <c r="K169" t="inlineStr"/>
    </row>
    <row r="170">
      <c r="A170" t="inlineStr">
        <is>
          <t>NP</t>
        </is>
      </c>
      <c r="B170" t="inlineStr">
        <is>
          <t>312236380000</t>
        </is>
      </c>
      <c r="C170" t="inlineStr">
        <is>
          <t>31223638</t>
        </is>
      </c>
      <c r="D170" t="inlineStr">
        <is>
          <t>DETUR PANAMA, S.A. -</t>
        </is>
      </c>
      <c r="E170" t="inlineStr">
        <is>
          <t>DETURPANAMASA</t>
        </is>
      </c>
      <c r="F170" s="2" t="n">
        <v>55</v>
      </c>
      <c r="G170" t="inlineStr">
        <is>
          <t>Yariela Galarce</t>
        </is>
      </c>
      <c r="H170" t="inlineStr">
        <is>
          <t>62270546.0</t>
        </is>
      </c>
      <c r="I170" t="n">
        <v>0</v>
      </c>
      <c r="J170" t="n">
        <v>1</v>
      </c>
      <c r="K170" t="inlineStr"/>
    </row>
    <row r="171">
      <c r="A171" t="inlineStr">
        <is>
          <t>NP</t>
        </is>
      </c>
      <c r="B171" t="inlineStr">
        <is>
          <t>333184060000</t>
        </is>
      </c>
      <c r="C171" t="inlineStr">
        <is>
          <t>33318406</t>
        </is>
      </c>
      <c r="D171" t="inlineStr">
        <is>
          <t>MichaelWillian Lawrence</t>
        </is>
      </c>
      <c r="E171" t="inlineStr">
        <is>
          <t>MICHAELWILLIANLAWRENCE</t>
        </is>
      </c>
      <c r="F171" s="2" t="n">
        <v>45.5</v>
      </c>
      <c r="G171" t="inlineStr">
        <is>
          <t>Nailyn Martinez</t>
        </is>
      </c>
      <c r="H171" t="inlineStr">
        <is>
          <t>66632149.0</t>
        </is>
      </c>
      <c r="I171" t="n">
        <v>0</v>
      </c>
      <c r="J171" t="n">
        <v>1</v>
      </c>
      <c r="K171" t="inlineStr"/>
    </row>
    <row r="172">
      <c r="A172" t="inlineStr">
        <is>
          <t>NP</t>
        </is>
      </c>
      <c r="B172" t="inlineStr">
        <is>
          <t>312229930000</t>
        </is>
      </c>
      <c r="C172" t="inlineStr">
        <is>
          <t>31222993</t>
        </is>
      </c>
      <c r="D172" t="inlineStr">
        <is>
          <t>HACIENDA SAN JOSE, S.A.</t>
        </is>
      </c>
      <c r="E172" t="inlineStr">
        <is>
          <t>HACIENDASANJOSESA</t>
        </is>
      </c>
      <c r="F172" s="2" t="n">
        <v>35</v>
      </c>
      <c r="G172" t="inlineStr">
        <is>
          <t>Yamali Rodriguez</t>
        </is>
      </c>
      <c r="H172" t="inlineStr">
        <is>
          <t>62911751.0</t>
        </is>
      </c>
      <c r="I172" t="n">
        <v>0</v>
      </c>
      <c r="J172" t="n">
        <v>1</v>
      </c>
      <c r="K172" t="inlineStr"/>
    </row>
    <row r="173">
      <c r="A173" t="inlineStr">
        <is>
          <t>NP</t>
        </is>
      </c>
      <c r="B173" t="inlineStr">
        <is>
          <t>321513310000</t>
        </is>
      </c>
      <c r="C173" t="inlineStr">
        <is>
          <t>32151331</t>
        </is>
      </c>
      <c r="D173" t="inlineStr">
        <is>
          <t>I.T GROUP S.A</t>
        </is>
      </c>
      <c r="E173" t="inlineStr">
        <is>
          <t>ITGROUPSA</t>
        </is>
      </c>
      <c r="F173" s="2" t="n">
        <v>82</v>
      </c>
      <c r="G173" t="inlineStr">
        <is>
          <t>Osiris Aguilar</t>
        </is>
      </c>
      <c r="H173" t="inlineStr">
        <is>
          <t>62485216.0</t>
        </is>
      </c>
      <c r="I173" t="n">
        <v>0</v>
      </c>
      <c r="J173" t="n">
        <v>1</v>
      </c>
      <c r="K173" t="inlineStr"/>
    </row>
    <row r="174">
      <c r="A174" t="inlineStr">
        <is>
          <t>NP</t>
        </is>
      </c>
      <c r="B174" t="inlineStr">
        <is>
          <t>321659360100</t>
        </is>
      </c>
      <c r="C174" t="inlineStr">
        <is>
          <t>32165936</t>
        </is>
      </c>
      <c r="D174" t="inlineStr">
        <is>
          <t>DISTRIBUIDORA</t>
        </is>
      </c>
      <c r="E174" t="inlineStr">
        <is>
          <t>DISTRIBUIDORA</t>
        </is>
      </c>
      <c r="F174" s="2" t="n">
        <v>15</v>
      </c>
      <c r="G174" t="inlineStr">
        <is>
          <t>Karla Mc Intryre</t>
        </is>
      </c>
      <c r="H174" t="inlineStr">
        <is>
          <t>66735623.0</t>
        </is>
      </c>
      <c r="I174" t="n">
        <v>0</v>
      </c>
      <c r="J174" t="n">
        <v>1</v>
      </c>
      <c r="K174" t="inlineStr"/>
    </row>
    <row r="175">
      <c r="A175" t="inlineStr">
        <is>
          <t>NP</t>
        </is>
      </c>
      <c r="B175" t="inlineStr">
        <is>
          <t>324860900000</t>
        </is>
      </c>
      <c r="C175" t="inlineStr">
        <is>
          <t>32486090</t>
        </is>
      </c>
      <c r="D175" t="inlineStr">
        <is>
          <t>TWO OCEANS SE</t>
        </is>
      </c>
      <c r="E175" t="inlineStr">
        <is>
          <t>TWOOCEANSSE</t>
        </is>
      </c>
      <c r="F175" s="2" t="n">
        <v>462.75</v>
      </c>
      <c r="G175" t="inlineStr">
        <is>
          <t>Michelle Zambrano</t>
        </is>
      </c>
      <c r="H175" t="inlineStr">
        <is>
          <t>66084464.0</t>
        </is>
      </c>
      <c r="I175" t="n">
        <v>0</v>
      </c>
      <c r="J175" t="n">
        <v>1</v>
      </c>
      <c r="K175" t="inlineStr"/>
    </row>
    <row r="176">
      <c r="A176" t="inlineStr">
        <is>
          <t>NP</t>
        </is>
      </c>
      <c r="B176" t="inlineStr">
        <is>
          <t>324876950000</t>
        </is>
      </c>
      <c r="C176" t="inlineStr">
        <is>
          <t>32487695</t>
        </is>
      </c>
      <c r="D176" t="inlineStr">
        <is>
          <t>Araja Trading S.A.</t>
        </is>
      </c>
      <c r="E176" t="inlineStr">
        <is>
          <t>ARAJATRADINGSA</t>
        </is>
      </c>
      <c r="F176" s="2" t="n">
        <v>137.5</v>
      </c>
      <c r="G176" t="inlineStr">
        <is>
          <t>Ines Lizbeth Trujillo</t>
        </is>
      </c>
      <c r="H176" t="inlineStr">
        <is>
          <t>61512247.0</t>
        </is>
      </c>
      <c r="I176" t="n">
        <v>0</v>
      </c>
      <c r="J176" t="n">
        <v>1</v>
      </c>
      <c r="K176" t="inlineStr"/>
    </row>
    <row r="177">
      <c r="A177" t="inlineStr">
        <is>
          <t>NP</t>
        </is>
      </c>
      <c r="B177" t="inlineStr">
        <is>
          <t>358098350000</t>
        </is>
      </c>
      <c r="C177" t="inlineStr">
        <is>
          <t>35809835</t>
        </is>
      </c>
      <c r="D177" t="inlineStr">
        <is>
          <t>NASIRA SA</t>
        </is>
      </c>
      <c r="E177" t="inlineStr">
        <is>
          <t>NASIRASA</t>
        </is>
      </c>
      <c r="F177" s="2" t="n">
        <v>240</v>
      </c>
      <c r="G177" t="inlineStr">
        <is>
          <t>Alejandra Mabel Hawkins</t>
        </is>
      </c>
      <c r="H177" t="inlineStr">
        <is>
          <t>69973407.0</t>
        </is>
      </c>
      <c r="I177" t="n">
        <v>0</v>
      </c>
      <c r="J177" t="n">
        <v>1</v>
      </c>
      <c r="K177" t="inlineStr"/>
    </row>
    <row r="178">
      <c r="A178" t="inlineStr">
        <is>
          <t>NP</t>
        </is>
      </c>
      <c r="B178" t="inlineStr">
        <is>
          <t>326246420000</t>
        </is>
      </c>
      <c r="C178" t="inlineStr">
        <is>
          <t>32624642</t>
        </is>
      </c>
      <c r="D178" t="inlineStr">
        <is>
          <t>TRASPORTE SAN</t>
        </is>
      </c>
      <c r="E178" t="inlineStr">
        <is>
          <t>TRASPORTESAN</t>
        </is>
      </c>
      <c r="F178" s="2" t="n">
        <v>37.5</v>
      </c>
      <c r="G178" t="inlineStr">
        <is>
          <t>Maria Fernanda</t>
        </is>
      </c>
      <c r="H178" t="inlineStr">
        <is>
          <t>66721881.0</t>
        </is>
      </c>
      <c r="I178" t="n">
        <v>0</v>
      </c>
      <c r="J178" t="n">
        <v>1</v>
      </c>
      <c r="K178" t="inlineStr"/>
    </row>
    <row r="179">
      <c r="A179" t="inlineStr">
        <is>
          <t>NP</t>
        </is>
      </c>
      <c r="B179" t="inlineStr">
        <is>
          <t>321471501200</t>
        </is>
      </c>
      <c r="C179" t="inlineStr">
        <is>
          <t>32147150</t>
        </is>
      </c>
      <c r="D179" t="inlineStr">
        <is>
          <t>Eddie Cybulkiewic</t>
        </is>
      </c>
      <c r="E179" t="inlineStr">
        <is>
          <t>EDDIECYBULKIEWIC</t>
        </is>
      </c>
      <c r="F179" s="2" t="n">
        <v>47.95</v>
      </c>
      <c r="G179" t="inlineStr">
        <is>
          <t>Yarelis Tulloch</t>
        </is>
      </c>
      <c r="H179" t="inlineStr">
        <is>
          <t>66774402.0</t>
        </is>
      </c>
      <c r="I179" t="n">
        <v>0</v>
      </c>
      <c r="J179" t="n">
        <v>1</v>
      </c>
      <c r="K179" t="inlineStr"/>
    </row>
    <row r="180">
      <c r="A180" t="inlineStr">
        <is>
          <t>NP</t>
        </is>
      </c>
      <c r="B180" t="inlineStr">
        <is>
          <t>326575830400</t>
        </is>
      </c>
      <c r="C180" t="inlineStr">
        <is>
          <t>32657583</t>
        </is>
      </c>
      <c r="D180" t="inlineStr">
        <is>
          <t>ARY ARY</t>
        </is>
      </c>
      <c r="E180" t="inlineStr">
        <is>
          <t>ARYARY</t>
        </is>
      </c>
      <c r="F180" s="2" t="n">
        <v>15.99</v>
      </c>
      <c r="G180" t="inlineStr">
        <is>
          <t>Abril Aparicio</t>
        </is>
      </c>
      <c r="H180" t="inlineStr">
        <is>
          <t>66774799.0</t>
        </is>
      </c>
      <c r="I180" t="n">
        <v>0</v>
      </c>
      <c r="J180" t="n">
        <v>1</v>
      </c>
      <c r="K180" t="inlineStr"/>
    </row>
    <row r="181">
      <c r="A181" t="inlineStr">
        <is>
          <t>NP</t>
        </is>
      </c>
      <c r="B181" t="inlineStr">
        <is>
          <t>326575830400</t>
        </is>
      </c>
      <c r="C181" t="inlineStr">
        <is>
          <t>32657583</t>
        </is>
      </c>
      <c r="D181" t="inlineStr">
        <is>
          <t>MARCELA COHEN</t>
        </is>
      </c>
      <c r="E181" t="inlineStr">
        <is>
          <t>MARCELACOHEN</t>
        </is>
      </c>
      <c r="F181" s="2" t="n">
        <v>22</v>
      </c>
      <c r="G181" t="inlineStr">
        <is>
          <t>Yariela Galarce</t>
        </is>
      </c>
      <c r="H181" t="inlineStr">
        <is>
          <t>66774799.0</t>
        </is>
      </c>
      <c r="I181" t="n">
        <v>0</v>
      </c>
      <c r="J181" t="n">
        <v>1</v>
      </c>
      <c r="K181" t="inlineStr"/>
    </row>
    <row r="182">
      <c r="A182" t="inlineStr">
        <is>
          <t>NP</t>
        </is>
      </c>
      <c r="B182" t="inlineStr">
        <is>
          <t>323993850000</t>
        </is>
      </c>
      <c r="C182" t="inlineStr">
        <is>
          <t>32399385</t>
        </is>
      </c>
      <c r="D182" t="inlineStr">
        <is>
          <t>Distribuidora</t>
        </is>
      </c>
      <c r="E182" t="inlineStr">
        <is>
          <t>DISTRIBUIDORA</t>
        </is>
      </c>
      <c r="F182" s="2" t="n">
        <v>134</v>
      </c>
      <c r="G182" t="inlineStr">
        <is>
          <t>Nailyn Martinez</t>
        </is>
      </c>
      <c r="H182" t="inlineStr">
        <is>
          <t>66744844.0</t>
        </is>
      </c>
      <c r="I182" t="n">
        <v>0</v>
      </c>
      <c r="J182" t="n">
        <v>1</v>
      </c>
      <c r="K182" t="inlineStr"/>
    </row>
    <row r="183">
      <c r="A183" t="inlineStr">
        <is>
          <t>NP</t>
        </is>
      </c>
      <c r="B183" t="inlineStr">
        <is>
          <t>322930040000</t>
        </is>
      </c>
      <c r="C183" t="inlineStr">
        <is>
          <t>32293004</t>
        </is>
      </c>
      <c r="D183" t="inlineStr">
        <is>
          <t>BEBE POROTOS S.A.</t>
        </is>
      </c>
      <c r="E183" t="inlineStr">
        <is>
          <t>BEBEPOROTOSSA</t>
        </is>
      </c>
      <c r="F183" s="2" t="n">
        <v>56.75</v>
      </c>
      <c r="G183" t="inlineStr">
        <is>
          <t>Yamali Rodriguez</t>
        </is>
      </c>
      <c r="H183" t="inlineStr">
        <is>
          <t>66729660.0</t>
        </is>
      </c>
      <c r="I183" t="n">
        <v>0</v>
      </c>
      <c r="J183" t="n">
        <v>1</v>
      </c>
      <c r="K183" t="inlineStr"/>
    </row>
    <row r="184">
      <c r="A184" t="inlineStr">
        <is>
          <t>NP</t>
        </is>
      </c>
      <c r="B184" t="inlineStr">
        <is>
          <t>333177670000</t>
        </is>
      </c>
      <c r="C184" t="inlineStr">
        <is>
          <t>33317767</t>
        </is>
      </c>
      <c r="D184" t="inlineStr">
        <is>
          <t>YULIANA LEONOR ALTAHONA BARBOSA</t>
        </is>
      </c>
      <c r="E184" t="inlineStr">
        <is>
          <t>YULIANALEONORALTAHONABARBOSA</t>
        </is>
      </c>
      <c r="F184" s="2" t="n">
        <v>15</v>
      </c>
      <c r="G184" t="inlineStr">
        <is>
          <t>Osiris Aguilar</t>
        </is>
      </c>
      <c r="H184" t="inlineStr">
        <is>
          <t>68036037.0</t>
        </is>
      </c>
      <c r="I184" t="n">
        <v>0</v>
      </c>
      <c r="J184" t="n">
        <v>1</v>
      </c>
      <c r="K184" t="inlineStr"/>
    </row>
    <row r="185">
      <c r="A185" t="inlineStr">
        <is>
          <t>NP</t>
        </is>
      </c>
      <c r="B185" t="inlineStr">
        <is>
          <t>331158730000</t>
        </is>
      </c>
      <c r="C185" t="inlineStr">
        <is>
          <t>33115873</t>
        </is>
      </c>
      <c r="D185" t="inlineStr">
        <is>
          <t>MARINE CHEMISTS CER TIFICATES, INC</t>
        </is>
      </c>
      <c r="E185" t="inlineStr">
        <is>
          <t>MARINECHEMISTSCERTIFICATESINC</t>
        </is>
      </c>
      <c r="F185" s="2" t="n">
        <v>307</v>
      </c>
      <c r="G185" t="inlineStr">
        <is>
          <t>Karla Mc Intryre</t>
        </is>
      </c>
      <c r="H185" t="inlineStr">
        <is>
          <t>60700268.0</t>
        </is>
      </c>
      <c r="I185" t="n">
        <v>0</v>
      </c>
      <c r="J185" t="n">
        <v>1</v>
      </c>
      <c r="K185" t="inlineStr"/>
    </row>
    <row r="186">
      <c r="A186" t="inlineStr">
        <is>
          <t>NP</t>
        </is>
      </c>
      <c r="B186" t="inlineStr">
        <is>
          <t>312228330000</t>
        </is>
      </c>
      <c r="C186" t="inlineStr">
        <is>
          <t>31222833</t>
        </is>
      </c>
      <c r="D186" t="inlineStr">
        <is>
          <t>INVERSIONES Y DESARROLLO TURISTICO -</t>
        </is>
      </c>
      <c r="E186" t="inlineStr">
        <is>
          <t>INVERSIONESYDESARROLLOTURISTICO</t>
        </is>
      </c>
      <c r="F186" s="2" t="n">
        <v>36</v>
      </c>
      <c r="G186" t="inlineStr">
        <is>
          <t>Solanye Acuña</t>
        </is>
      </c>
      <c r="H186" t="inlineStr">
        <is>
          <t>65252907.0</t>
        </is>
      </c>
      <c r="I186" t="n">
        <v>0</v>
      </c>
      <c r="J186" t="n">
        <v>1</v>
      </c>
      <c r="K186" t="inlineStr"/>
    </row>
    <row r="187">
      <c r="A187" t="inlineStr">
        <is>
          <t>NP</t>
        </is>
      </c>
      <c r="B187" t="inlineStr">
        <is>
          <t>322374850200</t>
        </is>
      </c>
      <c r="C187" t="inlineStr">
        <is>
          <t>32237485</t>
        </is>
      </c>
      <c r="D187" t="inlineStr">
        <is>
          <t>DANTE SALON AND SPA</t>
        </is>
      </c>
      <c r="E187" t="inlineStr">
        <is>
          <t>DANTESALONANDSPA</t>
        </is>
      </c>
      <c r="F187" s="2" t="n">
        <v>166</v>
      </c>
      <c r="G187" t="inlineStr">
        <is>
          <t>Michelle Zambrano</t>
        </is>
      </c>
      <c r="H187" t="inlineStr">
        <is>
          <t>62239221.0</t>
        </is>
      </c>
      <c r="I187" t="n">
        <v>0</v>
      </c>
      <c r="J187" t="n">
        <v>1</v>
      </c>
      <c r="K187" t="inlineStr"/>
    </row>
    <row r="188">
      <c r="A188" t="inlineStr">
        <is>
          <t>NP</t>
        </is>
      </c>
      <c r="B188" t="inlineStr">
        <is>
          <t>326351930100</t>
        </is>
      </c>
      <c r="C188" t="inlineStr">
        <is>
          <t>32635193</t>
        </is>
      </c>
      <c r="D188" t="inlineStr">
        <is>
          <t>BIENES SANTA MARTA</t>
        </is>
      </c>
      <c r="E188" t="inlineStr">
        <is>
          <t>BIENESSANTAMARTA</t>
        </is>
      </c>
      <c r="F188" s="2" t="n">
        <v>36</v>
      </c>
      <c r="G188" t="inlineStr">
        <is>
          <t>Ines Lizbeth Trujillo</t>
        </is>
      </c>
      <c r="H188" t="inlineStr">
        <is>
          <t>69575181.0</t>
        </is>
      </c>
      <c r="I188" t="n">
        <v>0</v>
      </c>
      <c r="J188" t="n">
        <v>1</v>
      </c>
      <c r="K188" t="inlineStr"/>
    </row>
    <row r="189">
      <c r="A189" t="inlineStr">
        <is>
          <t>NP</t>
        </is>
      </c>
      <c r="B189" t="inlineStr">
        <is>
          <t>312236370000</t>
        </is>
      </c>
      <c r="C189" t="inlineStr">
        <is>
          <t>31223637</t>
        </is>
      </c>
      <c r="D189" t="inlineStr">
        <is>
          <t>SERVICIOS Y TRANSPOR -</t>
        </is>
      </c>
      <c r="E189" t="inlineStr">
        <is>
          <t>SERVICIOSYTRANSPOR</t>
        </is>
      </c>
      <c r="F189" s="2" t="n">
        <v>223</v>
      </c>
      <c r="G189" t="inlineStr">
        <is>
          <t>Alejandra Mabel Hawkins</t>
        </is>
      </c>
      <c r="H189" t="inlineStr">
        <is>
          <t>66752838.0</t>
        </is>
      </c>
      <c r="I189" t="n">
        <v>0</v>
      </c>
      <c r="J189" t="n">
        <v>1</v>
      </c>
      <c r="K189" t="inlineStr"/>
    </row>
    <row r="190">
      <c r="A190" t="inlineStr">
        <is>
          <t>NP</t>
        </is>
      </c>
      <c r="B190" t="inlineStr">
        <is>
          <t>322992300200</t>
        </is>
      </c>
      <c r="C190" t="inlineStr">
        <is>
          <t>32299230</t>
        </is>
      </c>
      <c r="D190" t="inlineStr">
        <is>
          <t>TRANSLOG SERV</t>
        </is>
      </c>
      <c r="E190" t="inlineStr">
        <is>
          <t>TRANSLOGSERV</t>
        </is>
      </c>
      <c r="F190" s="2" t="n">
        <v>164.45</v>
      </c>
      <c r="G190" t="inlineStr">
        <is>
          <t>Maria Fernanda</t>
        </is>
      </c>
      <c r="H190" t="inlineStr">
        <is>
          <t>66747442.0</t>
        </is>
      </c>
      <c r="I190" t="n">
        <v>0</v>
      </c>
      <c r="J190" t="n">
        <v>1</v>
      </c>
      <c r="K190" t="inlineStr"/>
    </row>
    <row r="191">
      <c r="A191" t="inlineStr">
        <is>
          <t>NP</t>
        </is>
      </c>
      <c r="B191" t="inlineStr">
        <is>
          <t>347096590000</t>
        </is>
      </c>
      <c r="C191" t="inlineStr">
        <is>
          <t>34709659</t>
        </is>
      </c>
      <c r="D191" t="inlineStr">
        <is>
          <t>ADMINISTRACIONES Y ALQUIERES</t>
        </is>
      </c>
      <c r="E191" t="inlineStr">
        <is>
          <t>ADMINISTRACIONESYALQUIERES</t>
        </is>
      </c>
      <c r="F191" s="2" t="n">
        <v>18</v>
      </c>
      <c r="G191" t="inlineStr">
        <is>
          <t>Yarelis Tulloch</t>
        </is>
      </c>
      <c r="H191" t="inlineStr">
        <is>
          <t>61981576.0</t>
        </is>
      </c>
      <c r="I191" t="n">
        <v>0</v>
      </c>
      <c r="J191" t="n">
        <v>1</v>
      </c>
      <c r="K191" t="inlineStr"/>
    </row>
    <row r="192">
      <c r="A192" t="inlineStr">
        <is>
          <t>NP</t>
        </is>
      </c>
      <c r="B192" t="inlineStr">
        <is>
          <t>344087410000</t>
        </is>
      </c>
      <c r="C192" t="inlineStr">
        <is>
          <t>34408741</t>
        </is>
      </c>
      <c r="D192" t="inlineStr">
        <is>
          <t>ADMINISTRADORES Y ALQUILARES SA</t>
        </is>
      </c>
      <c r="E192" t="inlineStr">
        <is>
          <t>ADMINISTRADORESYALQUILARESSA</t>
        </is>
      </c>
      <c r="F192" s="2" t="n">
        <v>16.25</v>
      </c>
      <c r="G192" t="inlineStr">
        <is>
          <t>Abril Aparicio</t>
        </is>
      </c>
      <c r="H192" t="inlineStr">
        <is>
          <t>66130267.0</t>
        </is>
      </c>
      <c r="I192" t="n">
        <v>0</v>
      </c>
      <c r="J192" t="n">
        <v>1</v>
      </c>
      <c r="K192" t="inlineStr"/>
    </row>
    <row r="193">
      <c r="A193" t="inlineStr">
        <is>
          <t>NP</t>
        </is>
      </c>
      <c r="B193" t="inlineStr">
        <is>
          <t>359074480000</t>
        </is>
      </c>
      <c r="C193" t="inlineStr">
        <is>
          <t>35907448</t>
        </is>
      </c>
      <c r="D193" t="inlineStr">
        <is>
          <t>SIXTO GOVEA</t>
        </is>
      </c>
      <c r="E193" t="inlineStr">
        <is>
          <t>SIXTOGOVEA</t>
        </is>
      </c>
      <c r="F193" s="2" t="n">
        <v>15</v>
      </c>
      <c r="G193" t="inlineStr">
        <is>
          <t>Yariela Galarce</t>
        </is>
      </c>
      <c r="H193" t="inlineStr">
        <is>
          <t>67728209.0</t>
        </is>
      </c>
      <c r="I193" t="n">
        <v>0</v>
      </c>
      <c r="J193" t="n">
        <v>1</v>
      </c>
      <c r="K193" t="inlineStr"/>
    </row>
    <row r="194">
      <c r="A194" t="inlineStr">
        <is>
          <t>NP</t>
        </is>
      </c>
      <c r="B194" t="inlineStr">
        <is>
          <t>334198900000</t>
        </is>
      </c>
      <c r="C194" t="inlineStr">
        <is>
          <t>33419890</t>
        </is>
      </c>
      <c r="D194" t="inlineStr">
        <is>
          <t>C S LEGAL BUREAU</t>
        </is>
      </c>
      <c r="E194" t="inlineStr">
        <is>
          <t>CSLEGALBUREAU</t>
        </is>
      </c>
      <c r="F194" s="2" t="n">
        <v>147.5</v>
      </c>
      <c r="G194" t="inlineStr">
        <is>
          <t>Nailyn Martinez</t>
        </is>
      </c>
      <c r="H194" t="inlineStr">
        <is>
          <t>62036188.0</t>
        </is>
      </c>
      <c r="I194" t="n">
        <v>0</v>
      </c>
      <c r="J194" t="n">
        <v>1</v>
      </c>
      <c r="K194" t="inlineStr"/>
    </row>
    <row r="195">
      <c r="A195" t="inlineStr">
        <is>
          <t>NP</t>
        </is>
      </c>
      <c r="B195" t="inlineStr">
        <is>
          <t>323259100000</t>
        </is>
      </c>
      <c r="C195" t="inlineStr">
        <is>
          <t>32325910</t>
        </is>
      </c>
      <c r="D195" t="inlineStr">
        <is>
          <t>CONSTRUCTORA</t>
        </is>
      </c>
      <c r="E195" t="inlineStr">
        <is>
          <t>CONSTRUCTORA</t>
        </is>
      </c>
      <c r="F195" s="2" t="n">
        <v>153</v>
      </c>
      <c r="G195" t="inlineStr">
        <is>
          <t>Yamali Rodriguez</t>
        </is>
      </c>
      <c r="H195" t="inlineStr">
        <is>
          <t>69817413.0</t>
        </is>
      </c>
      <c r="I195" t="n">
        <v>0</v>
      </c>
      <c r="J195" t="n">
        <v>1</v>
      </c>
      <c r="K195" t="inlineStr"/>
    </row>
    <row r="196">
      <c r="A196" t="inlineStr">
        <is>
          <t>NP</t>
        </is>
      </c>
      <c r="B196" t="inlineStr">
        <is>
          <t>312205450000</t>
        </is>
      </c>
      <c r="C196" t="inlineStr">
        <is>
          <t>31220545</t>
        </is>
      </c>
      <c r="D196" t="inlineStr">
        <is>
          <t>SERVICIOS E INSTALACIONES DE ALARMAS, S.</t>
        </is>
      </c>
      <c r="E196" t="inlineStr">
        <is>
          <t>SERVICIOSEINSTALACIONESDEALARMASS</t>
        </is>
      </c>
      <c r="F196" s="2" t="n">
        <v>185</v>
      </c>
      <c r="G196" t="inlineStr">
        <is>
          <t>Osiris Aguilar</t>
        </is>
      </c>
      <c r="H196" t="inlineStr">
        <is>
          <t>67472784.0</t>
        </is>
      </c>
      <c r="I196" t="n">
        <v>0</v>
      </c>
      <c r="J196" t="n">
        <v>1</v>
      </c>
      <c r="K196" t="inlineStr"/>
    </row>
    <row r="197">
      <c r="A197" t="inlineStr">
        <is>
          <t>NP</t>
        </is>
      </c>
      <c r="B197" t="inlineStr">
        <is>
          <t>321831840100</t>
        </is>
      </c>
      <c r="C197" t="inlineStr">
        <is>
          <t>32183184</t>
        </is>
      </c>
      <c r="D197" t="inlineStr">
        <is>
          <t>Refresqueria</t>
        </is>
      </c>
      <c r="E197" t="inlineStr">
        <is>
          <t>REFRESQUERIA</t>
        </is>
      </c>
      <c r="F197" s="2" t="n">
        <v>31.5</v>
      </c>
      <c r="G197" t="inlineStr">
        <is>
          <t>Karla Mc Intryre</t>
        </is>
      </c>
      <c r="H197" t="inlineStr">
        <is>
          <t>66760493.0</t>
        </is>
      </c>
      <c r="I197" t="n">
        <v>0</v>
      </c>
      <c r="J197" t="n">
        <v>1</v>
      </c>
      <c r="K197" t="inlineStr"/>
    </row>
    <row r="198">
      <c r="A198" t="inlineStr">
        <is>
          <t>NP</t>
        </is>
      </c>
      <c r="B198" t="inlineStr">
        <is>
          <t>322393070100</t>
        </is>
      </c>
      <c r="C198" t="inlineStr">
        <is>
          <t>32239307</t>
        </is>
      </c>
      <c r="D198" t="inlineStr">
        <is>
          <t>DONA MARA S.A. PEYNADO GOLDBURN</t>
        </is>
      </c>
      <c r="E198" t="inlineStr">
        <is>
          <t>DONAMARASAPEYNADOGOLDBURN</t>
        </is>
      </c>
      <c r="F198" s="2" t="n">
        <v>25</v>
      </c>
      <c r="G198" t="inlineStr">
        <is>
          <t>Michelle Zambrano</t>
        </is>
      </c>
      <c r="H198" t="inlineStr">
        <is>
          <t>63301581.0</t>
        </is>
      </c>
      <c r="I198" t="n">
        <v>0</v>
      </c>
      <c r="J198" t="n">
        <v>1</v>
      </c>
      <c r="K198" t="inlineStr"/>
    </row>
    <row r="199">
      <c r="A199" t="inlineStr">
        <is>
          <t>NP</t>
        </is>
      </c>
      <c r="B199" t="inlineStr">
        <is>
          <t>341005290000</t>
        </is>
      </c>
      <c r="C199" t="inlineStr">
        <is>
          <t>34100529</t>
        </is>
      </c>
      <c r="D199" t="inlineStr">
        <is>
          <t>J&amp;F INVESTMENT, INC</t>
        </is>
      </c>
      <c r="E199" t="inlineStr">
        <is>
          <t>JFINVESTMENTINC</t>
        </is>
      </c>
      <c r="F199" s="2" t="n">
        <v>678.1</v>
      </c>
      <c r="G199" t="inlineStr">
        <is>
          <t>Ines Lizbeth Trujillo</t>
        </is>
      </c>
      <c r="H199" t="inlineStr">
        <is>
          <t>66197104.0</t>
        </is>
      </c>
      <c r="I199" t="n">
        <v>0</v>
      </c>
      <c r="J199" t="n">
        <v>1</v>
      </c>
      <c r="K199" t="inlineStr"/>
    </row>
    <row r="200">
      <c r="A200" t="inlineStr">
        <is>
          <t>NP</t>
        </is>
      </c>
      <c r="B200" t="inlineStr">
        <is>
          <t>332290480000</t>
        </is>
      </c>
      <c r="C200" t="inlineStr">
        <is>
          <t>33229048</t>
        </is>
      </c>
      <c r="D200" t="inlineStr">
        <is>
          <t>MUNDEX S A</t>
        </is>
      </c>
      <c r="E200" t="inlineStr">
        <is>
          <t>MUNDEXSA</t>
        </is>
      </c>
      <c r="F200" s="2" t="n">
        <v>42</v>
      </c>
      <c r="G200" t="inlineStr">
        <is>
          <t>Alejandra Mabel Hawkins</t>
        </is>
      </c>
      <c r="H200" t="inlineStr">
        <is>
          <t>66757490.0</t>
        </is>
      </c>
      <c r="I200" t="n">
        <v>0</v>
      </c>
      <c r="J200" t="n">
        <v>1</v>
      </c>
      <c r="K200" t="inlineStr"/>
    </row>
    <row r="201">
      <c r="A201" t="inlineStr">
        <is>
          <t>NP</t>
        </is>
      </c>
      <c r="B201" t="inlineStr">
        <is>
          <t>312237850000</t>
        </is>
      </c>
      <c r="C201" t="inlineStr">
        <is>
          <t>31223785</t>
        </is>
      </c>
      <c r="D201" t="inlineStr">
        <is>
          <t>MENAR INTERNATIONAL, S.A. -</t>
        </is>
      </c>
      <c r="E201" t="inlineStr">
        <is>
          <t>MENARINTERNATIONALSA</t>
        </is>
      </c>
      <c r="F201" s="2" t="n">
        <v>40.5</v>
      </c>
      <c r="G201" t="inlineStr">
        <is>
          <t>Maria Fernanda</t>
        </is>
      </c>
      <c r="H201" t="inlineStr">
        <is>
          <t>66172002.0</t>
        </is>
      </c>
      <c r="I201" t="n">
        <v>0</v>
      </c>
      <c r="J201" t="n">
        <v>1</v>
      </c>
      <c r="K201" t="inlineStr"/>
    </row>
    <row r="202">
      <c r="A202" t="inlineStr">
        <is>
          <t>NP</t>
        </is>
      </c>
      <c r="B202" t="inlineStr">
        <is>
          <t>326305360000</t>
        </is>
      </c>
      <c r="C202" t="inlineStr">
        <is>
          <t>32630536</t>
        </is>
      </c>
      <c r="D202" t="inlineStr">
        <is>
          <t>RIOS RODRIGUEZ CARLOS RAFAEL</t>
        </is>
      </c>
      <c r="E202" t="inlineStr">
        <is>
          <t>RIOSRODRIGUEZCARLOSRAFAEL</t>
        </is>
      </c>
      <c r="F202" s="2" t="n">
        <v>146.25</v>
      </c>
      <c r="G202" t="inlineStr">
        <is>
          <t>Yarelis Tulloch</t>
        </is>
      </c>
      <c r="H202" t="inlineStr">
        <is>
          <t>63303606.0</t>
        </is>
      </c>
      <c r="I202" t="n">
        <v>0</v>
      </c>
      <c r="J202" t="n">
        <v>1</v>
      </c>
      <c r="K202" t="inlineStr"/>
    </row>
    <row r="203">
      <c r="A203" t="inlineStr">
        <is>
          <t>NP</t>
        </is>
      </c>
      <c r="B203" t="inlineStr">
        <is>
          <t>351033780000</t>
        </is>
      </c>
      <c r="C203" t="inlineStr">
        <is>
          <t>35103378</t>
        </is>
      </c>
      <c r="D203" t="inlineStr">
        <is>
          <t>CONSTRUCTORA CATAM SA</t>
        </is>
      </c>
      <c r="E203" t="inlineStr">
        <is>
          <t>CONSTRUCTORACATAMSA</t>
        </is>
      </c>
      <c r="F203" s="2" t="n">
        <v>25</v>
      </c>
      <c r="G203" t="inlineStr">
        <is>
          <t>Abril Aparicio</t>
        </is>
      </c>
      <c r="H203" t="inlineStr">
        <is>
          <t>67728228.0</t>
        </is>
      </c>
      <c r="I203" t="n">
        <v>0</v>
      </c>
      <c r="J203" t="n">
        <v>1</v>
      </c>
      <c r="K203" t="inlineStr"/>
    </row>
    <row r="204">
      <c r="A204" t="inlineStr">
        <is>
          <t>NP</t>
        </is>
      </c>
      <c r="B204" t="inlineStr">
        <is>
          <t>321837080000</t>
        </is>
      </c>
      <c r="C204" t="inlineStr">
        <is>
          <t>32183708</t>
        </is>
      </c>
      <c r="D204" t="inlineStr">
        <is>
          <t>RIMIAR INTL</t>
        </is>
      </c>
      <c r="E204" t="inlineStr">
        <is>
          <t>RIMIARINTL</t>
        </is>
      </c>
      <c r="F204" s="2" t="n">
        <v>251.85</v>
      </c>
      <c r="G204" t="inlineStr">
        <is>
          <t>Yariela Galarce</t>
        </is>
      </c>
      <c r="H204" t="inlineStr">
        <is>
          <t>65776941.0</t>
        </is>
      </c>
      <c r="I204" t="n">
        <v>0</v>
      </c>
      <c r="J204" t="n">
        <v>1</v>
      </c>
      <c r="K204" t="inlineStr"/>
    </row>
    <row r="205">
      <c r="A205" t="inlineStr">
        <is>
          <t>NP</t>
        </is>
      </c>
      <c r="B205" t="inlineStr">
        <is>
          <t>321464690100</t>
        </is>
      </c>
      <c r="C205" t="inlineStr">
        <is>
          <t>32146469</t>
        </is>
      </c>
      <c r="D205" t="inlineStr">
        <is>
          <t>HACIENDA LA ESMERALDA S DE RL</t>
        </is>
      </c>
      <c r="E205" t="inlineStr">
        <is>
          <t>HACIENDALAESMERALDASDERL</t>
        </is>
      </c>
      <c r="F205" s="2" t="n">
        <v>211</v>
      </c>
      <c r="G205" t="inlineStr">
        <is>
          <t>Nailyn Martinez</t>
        </is>
      </c>
      <c r="H205" t="inlineStr">
        <is>
          <t>69806636.0</t>
        </is>
      </c>
      <c r="I205" t="n">
        <v>0</v>
      </c>
      <c r="J205" t="n">
        <v>1</v>
      </c>
      <c r="K205" t="inlineStr"/>
    </row>
    <row r="206">
      <c r="A206" t="inlineStr">
        <is>
          <t>NP</t>
        </is>
      </c>
      <c r="B206" t="inlineStr">
        <is>
          <t>325951730000</t>
        </is>
      </c>
      <c r="C206" t="inlineStr">
        <is>
          <t>32595173</t>
        </is>
      </c>
      <c r="D206" t="inlineStr">
        <is>
          <t>Jorney S.A.</t>
        </is>
      </c>
      <c r="E206" t="inlineStr">
        <is>
          <t>JORNEYSA</t>
        </is>
      </c>
      <c r="F206" s="2" t="n">
        <v>25</v>
      </c>
      <c r="G206" t="inlineStr">
        <is>
          <t>Yamali Rodriguez</t>
        </is>
      </c>
      <c r="H206" t="inlineStr">
        <is>
          <t>66745360.0</t>
        </is>
      </c>
      <c r="I206" t="n">
        <v>0</v>
      </c>
      <c r="J206" t="n">
        <v>1</v>
      </c>
      <c r="K206" t="inlineStr"/>
    </row>
    <row r="207">
      <c r="A207" t="inlineStr">
        <is>
          <t>NP</t>
        </is>
      </c>
      <c r="B207" t="inlineStr">
        <is>
          <t>337224510000</t>
        </is>
      </c>
      <c r="C207" t="inlineStr">
        <is>
          <t>33722451</t>
        </is>
      </c>
      <c r="D207" t="inlineStr">
        <is>
          <t>LIBANEX SA</t>
        </is>
      </c>
      <c r="E207" t="inlineStr">
        <is>
          <t>LIBANEXSA</t>
        </is>
      </c>
      <c r="F207" s="2" t="n">
        <v>126.25</v>
      </c>
      <c r="G207" t="inlineStr">
        <is>
          <t>Osiris Aguilar</t>
        </is>
      </c>
      <c r="H207" t="inlineStr">
        <is>
          <t>69482000.0</t>
        </is>
      </c>
      <c r="I207" t="n">
        <v>0</v>
      </c>
      <c r="J207" t="n">
        <v>1</v>
      </c>
      <c r="K207" t="inlineStr"/>
    </row>
    <row r="208">
      <c r="A208" t="inlineStr">
        <is>
          <t>NP</t>
        </is>
      </c>
      <c r="B208" t="inlineStr">
        <is>
          <t>325676950000</t>
        </is>
      </c>
      <c r="C208" t="inlineStr">
        <is>
          <t>32567695</t>
        </is>
      </c>
      <c r="D208" t="inlineStr">
        <is>
          <t>VD DISEOS DE</t>
        </is>
      </c>
      <c r="E208" t="inlineStr">
        <is>
          <t>VDDISEOSDE</t>
        </is>
      </c>
      <c r="F208" s="2" t="n">
        <v>21.75</v>
      </c>
      <c r="G208" t="inlineStr">
        <is>
          <t>Karla Mc Intryre</t>
        </is>
      </c>
      <c r="H208" t="inlineStr">
        <is>
          <t>64805880.0</t>
        </is>
      </c>
      <c r="I208" t="n">
        <v>0</v>
      </c>
      <c r="J208" t="n">
        <v>1</v>
      </c>
      <c r="K208" t="inlineStr"/>
    </row>
    <row r="209">
      <c r="A209" t="inlineStr">
        <is>
          <t>NP</t>
        </is>
      </c>
      <c r="B209" t="inlineStr">
        <is>
          <t>312201830000</t>
        </is>
      </c>
      <c r="C209" t="inlineStr">
        <is>
          <t>31220183</t>
        </is>
      </c>
      <c r="D209" t="inlineStr">
        <is>
          <t>CLINICAS UROLOGICAS S.A -</t>
        </is>
      </c>
      <c r="E209" t="inlineStr">
        <is>
          <t>CLINICASUROLOGICASSA</t>
        </is>
      </c>
      <c r="F209" s="2" t="n">
        <v>40.5</v>
      </c>
      <c r="G209" t="inlineStr">
        <is>
          <t>Solanye Acuña</t>
        </is>
      </c>
      <c r="H209" t="inlineStr">
        <is>
          <t>63070135.0</t>
        </is>
      </c>
      <c r="I209" t="n">
        <v>0</v>
      </c>
      <c r="J209" t="n">
        <v>1</v>
      </c>
      <c r="K209" t="inlineStr"/>
    </row>
    <row r="210">
      <c r="A210" t="inlineStr">
        <is>
          <t>NP</t>
        </is>
      </c>
      <c r="B210" t="inlineStr">
        <is>
          <t>312204220000</t>
        </is>
      </c>
      <c r="C210" t="inlineStr">
        <is>
          <t>31220422</t>
        </is>
      </c>
      <c r="D210" t="inlineStr">
        <is>
          <t>KUMHO PANAMA</t>
        </is>
      </c>
      <c r="E210" t="inlineStr">
        <is>
          <t>KUMHOPANAMA</t>
        </is>
      </c>
      <c r="F210" s="2" t="n">
        <v>103.5</v>
      </c>
      <c r="G210" t="inlineStr">
        <is>
          <t>Michelle Zambrano</t>
        </is>
      </c>
      <c r="H210" t="inlineStr">
        <is>
          <t>63569045.0</t>
        </is>
      </c>
      <c r="I210" t="n">
        <v>0</v>
      </c>
      <c r="J210" t="n">
        <v>1</v>
      </c>
      <c r="K210" t="inlineStr"/>
    </row>
    <row r="211">
      <c r="A211" t="inlineStr">
        <is>
          <t>NP</t>
        </is>
      </c>
      <c r="B211" t="inlineStr">
        <is>
          <t>323976190000</t>
        </is>
      </c>
      <c r="C211" t="inlineStr">
        <is>
          <t>32397619</t>
        </is>
      </c>
      <c r="D211" t="inlineStr">
        <is>
          <t>CONSULTING DE</t>
        </is>
      </c>
      <c r="E211" t="inlineStr">
        <is>
          <t>CONSULTINGDE</t>
        </is>
      </c>
      <c r="F211" s="2" t="n">
        <v>44</v>
      </c>
      <c r="G211" t="inlineStr">
        <is>
          <t>Ines Lizbeth Trujillo</t>
        </is>
      </c>
      <c r="H211" t="inlineStr">
        <is>
          <t>66756482.0</t>
        </is>
      </c>
      <c r="I211" t="n">
        <v>0</v>
      </c>
      <c r="J211" t="n">
        <v>1</v>
      </c>
      <c r="K211" t="inlineStr"/>
    </row>
    <row r="212">
      <c r="A212" t="inlineStr">
        <is>
          <t>NP</t>
        </is>
      </c>
      <c r="B212" t="inlineStr">
        <is>
          <t>312226740000</t>
        </is>
      </c>
      <c r="C212" t="inlineStr">
        <is>
          <t>31222674</t>
        </is>
      </c>
      <c r="D212" t="inlineStr">
        <is>
          <t>ONDAS DEL CANAJAGUA, S.A.</t>
        </is>
      </c>
      <c r="E212" t="inlineStr">
        <is>
          <t>ONDASDELCANAJAGUASA</t>
        </is>
      </c>
      <c r="F212" s="2" t="n">
        <v>182.5</v>
      </c>
      <c r="G212" t="inlineStr">
        <is>
          <t>Alejandra Mabel Hawkins</t>
        </is>
      </c>
      <c r="H212" t="inlineStr">
        <is>
          <t>67960533.0</t>
        </is>
      </c>
      <c r="I212" t="n">
        <v>0</v>
      </c>
      <c r="J212" t="n">
        <v>1</v>
      </c>
      <c r="K212" t="inlineStr"/>
    </row>
    <row r="213">
      <c r="A213" t="inlineStr">
        <is>
          <t>NP</t>
        </is>
      </c>
      <c r="B213" t="inlineStr">
        <is>
          <t>331173270000</t>
        </is>
      </c>
      <c r="C213" t="inlineStr">
        <is>
          <t>33117327</t>
        </is>
      </c>
      <c r="D213" t="inlineStr">
        <is>
          <t>Marledis Maria Arroyo Medina</t>
        </is>
      </c>
      <c r="E213" t="inlineStr">
        <is>
          <t>MARLEDISMARIAARROYOMEDINA</t>
        </is>
      </c>
      <c r="F213" s="2" t="n">
        <v>22.74</v>
      </c>
      <c r="G213" t="inlineStr">
        <is>
          <t>Maria Fernanda</t>
        </is>
      </c>
      <c r="H213" t="inlineStr">
        <is>
          <t>67711113.0</t>
        </is>
      </c>
      <c r="I213" t="n">
        <v>0</v>
      </c>
      <c r="J213" t="n">
        <v>1</v>
      </c>
      <c r="K213" t="inlineStr"/>
    </row>
    <row r="214">
      <c r="A214" t="inlineStr">
        <is>
          <t>NP</t>
        </is>
      </c>
      <c r="B214" t="inlineStr">
        <is>
          <t>312196850000</t>
        </is>
      </c>
      <c r="C214" t="inlineStr">
        <is>
          <t>31219685</t>
        </is>
      </c>
      <c r="D214" t="inlineStr">
        <is>
          <t>VIYA HEALTH ENTERPRISES. S.A</t>
        </is>
      </c>
      <c r="E214" t="inlineStr">
        <is>
          <t>VIYAHEALTHENTERPRISESSA</t>
        </is>
      </c>
      <c r="F214" s="2" t="n">
        <v>130.69</v>
      </c>
      <c r="G214" t="inlineStr">
        <is>
          <t>Yarelis Tulloch</t>
        </is>
      </c>
      <c r="H214" t="inlineStr">
        <is>
          <t>63176858.0</t>
        </is>
      </c>
      <c r="I214" t="n">
        <v>0</v>
      </c>
      <c r="J214" t="n">
        <v>1</v>
      </c>
      <c r="K214" t="inlineStr"/>
    </row>
    <row r="215">
      <c r="A215" t="inlineStr">
        <is>
          <t>NP</t>
        </is>
      </c>
      <c r="B215" t="inlineStr">
        <is>
          <t>321433490200</t>
        </is>
      </c>
      <c r="C215" t="inlineStr">
        <is>
          <t>32143349</t>
        </is>
      </c>
      <c r="D215" t="inlineStr">
        <is>
          <t>QUETZAL MOTIV JUAN MARQUEZ</t>
        </is>
      </c>
      <c r="E215" t="inlineStr">
        <is>
          <t>QUETZALMOTIVJUANMARQUEZ</t>
        </is>
      </c>
      <c r="F215" s="2" t="n">
        <v>28</v>
      </c>
      <c r="G215" t="inlineStr">
        <is>
          <t>Abril Aparicio</t>
        </is>
      </c>
      <c r="H215" t="inlineStr">
        <is>
          <t>66718430.0</t>
        </is>
      </c>
      <c r="I215" t="n">
        <v>0</v>
      </c>
      <c r="J215" t="n">
        <v>1</v>
      </c>
      <c r="K215" t="inlineStr"/>
    </row>
    <row r="216">
      <c r="A216" t="inlineStr">
        <is>
          <t>NP</t>
        </is>
      </c>
      <c r="B216" t="inlineStr">
        <is>
          <t>312200170000</t>
        </is>
      </c>
      <c r="C216" t="inlineStr">
        <is>
          <t>31220017</t>
        </is>
      </c>
      <c r="D216" t="inlineStr">
        <is>
          <t>BIZZCUIT, S.A. -</t>
        </is>
      </c>
      <c r="E216" t="inlineStr">
        <is>
          <t>BIZZCUITSA</t>
        </is>
      </c>
      <c r="F216" s="2" t="n">
        <v>153.5</v>
      </c>
      <c r="G216" t="inlineStr">
        <is>
          <t>Yariela Galarce</t>
        </is>
      </c>
      <c r="H216" t="inlineStr">
        <is>
          <t>62286967.0</t>
        </is>
      </c>
      <c r="I216" t="n">
        <v>0</v>
      </c>
      <c r="J216" t="n">
        <v>1</v>
      </c>
      <c r="K216" t="inlineStr"/>
    </row>
    <row r="217">
      <c r="A217" t="inlineStr">
        <is>
          <t>NP</t>
        </is>
      </c>
      <c r="B217" t="inlineStr">
        <is>
          <t>312219950000</t>
        </is>
      </c>
      <c r="C217" t="inlineStr">
        <is>
          <t>31221995</t>
        </is>
      </c>
      <c r="D217" t="inlineStr">
        <is>
          <t>BIZZCUIT, S.A. -</t>
        </is>
      </c>
      <c r="E217" t="inlineStr">
        <is>
          <t>BIZZCUITSA</t>
        </is>
      </c>
      <c r="F217" s="2" t="n">
        <v>128.4</v>
      </c>
      <c r="G217" t="inlineStr">
        <is>
          <t>Nailyn Martinez</t>
        </is>
      </c>
      <c r="H217" t="inlineStr">
        <is>
          <t>69803418.0</t>
        </is>
      </c>
      <c r="I217" t="n">
        <v>0</v>
      </c>
      <c r="J217" t="n">
        <v>1</v>
      </c>
      <c r="K217" t="inlineStr"/>
    </row>
    <row r="218">
      <c r="A218" t="inlineStr">
        <is>
          <t>NP</t>
        </is>
      </c>
      <c r="B218" t="inlineStr">
        <is>
          <t>324596900000</t>
        </is>
      </c>
      <c r="C218" t="inlineStr">
        <is>
          <t>32459690</t>
        </is>
      </c>
      <c r="D218" t="inlineStr">
        <is>
          <t>INVERSIONES D</t>
        </is>
      </c>
      <c r="E218" t="inlineStr">
        <is>
          <t>INVERSIONESD</t>
        </is>
      </c>
      <c r="F218" s="2" t="n">
        <v>103.75</v>
      </c>
      <c r="G218" t="inlineStr">
        <is>
          <t>Yamali Rodriguez</t>
        </is>
      </c>
      <c r="H218" t="inlineStr">
        <is>
          <t>69822869.0</t>
        </is>
      </c>
      <c r="I218" t="n">
        <v>0</v>
      </c>
      <c r="J218" t="n">
        <v>1</v>
      </c>
      <c r="K218" t="inlineStr"/>
    </row>
    <row r="219">
      <c r="A219" t="inlineStr">
        <is>
          <t>NP</t>
        </is>
      </c>
      <c r="B219" t="inlineStr">
        <is>
          <t>321574330000</t>
        </is>
      </c>
      <c r="C219" t="inlineStr">
        <is>
          <t>32157433</t>
        </is>
      </c>
      <c r="D219" t="inlineStr">
        <is>
          <t>EUGENIA CARO</t>
        </is>
      </c>
      <c r="E219" t="inlineStr">
        <is>
          <t>EUGENIACARO</t>
        </is>
      </c>
      <c r="F219" s="2" t="n">
        <v>5.5</v>
      </c>
      <c r="G219" t="inlineStr">
        <is>
          <t>Osiris Aguilar</t>
        </is>
      </c>
      <c r="H219" t="inlineStr">
        <is>
          <t>66732960.0</t>
        </is>
      </c>
      <c r="I219" t="n">
        <v>0</v>
      </c>
      <c r="J219" t="n">
        <v>1</v>
      </c>
      <c r="K219" t="inlineStr"/>
    </row>
    <row r="220">
      <c r="A220" t="inlineStr">
        <is>
          <t>NP</t>
        </is>
      </c>
      <c r="B220" t="inlineStr">
        <is>
          <t>321459710100</t>
        </is>
      </c>
      <c r="C220" t="inlineStr">
        <is>
          <t>32145971</t>
        </is>
      </c>
      <c r="D220" t="inlineStr">
        <is>
          <t>Doris Sing</t>
        </is>
      </c>
      <c r="E220" t="inlineStr">
        <is>
          <t>DORISSING</t>
        </is>
      </c>
      <c r="F220" s="2" t="n">
        <v>83</v>
      </c>
      <c r="G220" t="inlineStr">
        <is>
          <t>Karla Mc Intryre</t>
        </is>
      </c>
      <c r="H220" t="inlineStr">
        <is>
          <t>66729134.0</t>
        </is>
      </c>
      <c r="I220" t="n">
        <v>0</v>
      </c>
      <c r="J220" t="n">
        <v>1</v>
      </c>
      <c r="K220" t="inlineStr"/>
    </row>
    <row r="221">
      <c r="A221" t="inlineStr">
        <is>
          <t>NP</t>
        </is>
      </c>
      <c r="B221" t="inlineStr">
        <is>
          <t>321847500000</t>
        </is>
      </c>
      <c r="C221" t="inlineStr">
        <is>
          <t>32184750</t>
        </is>
      </c>
      <c r="D221" t="inlineStr">
        <is>
          <t>INFOTECH PANAMA S.A</t>
        </is>
      </c>
      <c r="E221" t="inlineStr">
        <is>
          <t>INFOTECHPANAMASA</t>
        </is>
      </c>
      <c r="F221" s="2" t="n">
        <v>85</v>
      </c>
      <c r="G221" t="inlineStr">
        <is>
          <t>Michelle Zambrano</t>
        </is>
      </c>
      <c r="H221" t="inlineStr">
        <is>
          <t>66717204.0</t>
        </is>
      </c>
      <c r="I221" t="n">
        <v>0</v>
      </c>
      <c r="J221" t="n">
        <v>1</v>
      </c>
      <c r="K221" t="inlineStr"/>
    </row>
    <row r="222">
      <c r="A222" t="inlineStr">
        <is>
          <t>NP</t>
        </is>
      </c>
      <c r="B222" t="inlineStr">
        <is>
          <t>326217760100</t>
        </is>
      </c>
      <c r="C222" t="inlineStr">
        <is>
          <t>32621776</t>
        </is>
      </c>
      <c r="D222" t="inlineStr">
        <is>
          <t>REPRESENTACIO</t>
        </is>
      </c>
      <c r="E222" t="inlineStr">
        <is>
          <t>REPRESENTACIO</t>
        </is>
      </c>
      <c r="F222" s="2" t="n">
        <v>42</v>
      </c>
      <c r="G222" t="inlineStr">
        <is>
          <t>Ines Lizbeth Trujillo</t>
        </is>
      </c>
      <c r="H222" t="inlineStr">
        <is>
          <t>66173222.0</t>
        </is>
      </c>
      <c r="I222" t="n">
        <v>0</v>
      </c>
      <c r="J222" t="n">
        <v>1</v>
      </c>
      <c r="K222" t="inlineStr"/>
    </row>
    <row r="223">
      <c r="A223" t="inlineStr">
        <is>
          <t>NP</t>
        </is>
      </c>
      <c r="B223" t="inlineStr">
        <is>
          <t>321304260800</t>
        </is>
      </c>
      <c r="C223" t="inlineStr">
        <is>
          <t>32130426</t>
        </is>
      </c>
      <c r="D223" t="inlineStr">
        <is>
          <t>Graciela Arias Campagnani</t>
        </is>
      </c>
      <c r="E223" t="inlineStr">
        <is>
          <t>GRACIELAARIASCAMPAGNANI</t>
        </is>
      </c>
      <c r="F223" s="2" t="n">
        <v>42</v>
      </c>
      <c r="G223" t="inlineStr">
        <is>
          <t>Alejandra Mabel Hawkins</t>
        </is>
      </c>
      <c r="H223" t="inlineStr">
        <is>
          <t>66716604.0</t>
        </is>
      </c>
      <c r="I223" t="n">
        <v>0</v>
      </c>
      <c r="J223" t="n">
        <v>1</v>
      </c>
      <c r="K223" t="inlineStr"/>
    </row>
    <row r="224">
      <c r="A224" t="inlineStr">
        <is>
          <t>NP</t>
        </is>
      </c>
      <c r="B224" t="inlineStr">
        <is>
          <t>327215610000</t>
        </is>
      </c>
      <c r="C224" t="inlineStr">
        <is>
          <t>32721561</t>
        </is>
      </c>
      <c r="D224" t="inlineStr">
        <is>
          <t>Despachos Gen</t>
        </is>
      </c>
      <c r="E224" t="inlineStr">
        <is>
          <t>DESPACHOSGEN</t>
        </is>
      </c>
      <c r="F224" s="2" t="n">
        <v>171</v>
      </c>
      <c r="G224" t="inlineStr">
        <is>
          <t>Maria Fernanda</t>
        </is>
      </c>
      <c r="H224" t="inlineStr">
        <is>
          <t>67279191.0</t>
        </is>
      </c>
      <c r="I224" t="n">
        <v>0</v>
      </c>
      <c r="J224" t="n">
        <v>1</v>
      </c>
      <c r="K224" t="inlineStr"/>
    </row>
    <row r="225">
      <c r="A225" t="inlineStr">
        <is>
          <t>NP</t>
        </is>
      </c>
      <c r="B225" t="inlineStr">
        <is>
          <t>322183480100</t>
        </is>
      </c>
      <c r="C225" t="inlineStr">
        <is>
          <t>32218348</t>
        </is>
      </c>
      <c r="D225" t="inlineStr">
        <is>
          <t>Eventos Nacio</t>
        </is>
      </c>
      <c r="E225" t="inlineStr">
        <is>
          <t>EVENTOSNACIO</t>
        </is>
      </c>
      <c r="F225" s="2" t="n">
        <v>115.48</v>
      </c>
      <c r="G225" t="inlineStr">
        <is>
          <t>Yarelis Tulloch</t>
        </is>
      </c>
      <c r="H225" t="inlineStr">
        <is>
          <t>69912398.0</t>
        </is>
      </c>
      <c r="I225" t="n">
        <v>0</v>
      </c>
      <c r="J225" t="n">
        <v>1</v>
      </c>
      <c r="K225" t="inlineStr"/>
    </row>
    <row r="226">
      <c r="A226" t="inlineStr">
        <is>
          <t>NP</t>
        </is>
      </c>
      <c r="B226" t="inlineStr">
        <is>
          <t>322230870200</t>
        </is>
      </c>
      <c r="C226" t="inlineStr">
        <is>
          <t>32223087</t>
        </is>
      </c>
      <c r="D226" t="inlineStr">
        <is>
          <t>Gerhard Oellrich</t>
        </is>
      </c>
      <c r="E226" t="inlineStr">
        <is>
          <t>GERHARDOELLRICH</t>
        </is>
      </c>
      <c r="F226" s="2" t="n">
        <v>42</v>
      </c>
      <c r="G226" t="inlineStr">
        <is>
          <t>Abril Aparicio</t>
        </is>
      </c>
      <c r="H226" t="inlineStr">
        <is>
          <t>66742085.0</t>
        </is>
      </c>
      <c r="I226" t="n">
        <v>0</v>
      </c>
      <c r="J226" t="n">
        <v>1</v>
      </c>
      <c r="K226" t="inlineStr"/>
    </row>
    <row r="227">
      <c r="A227" t="inlineStr">
        <is>
          <t>NP</t>
        </is>
      </c>
      <c r="B227" t="inlineStr">
        <is>
          <t>321378490100</t>
        </is>
      </c>
      <c r="C227" t="inlineStr">
        <is>
          <t>32137849</t>
        </is>
      </c>
      <c r="D227" t="inlineStr">
        <is>
          <t>Karla Miranda</t>
        </is>
      </c>
      <c r="E227" t="inlineStr">
        <is>
          <t>KARLAMIRANDA</t>
        </is>
      </c>
      <c r="F227" s="2" t="n">
        <v>22</v>
      </c>
      <c r="G227" t="inlineStr">
        <is>
          <t>Yariela Galarce</t>
        </is>
      </c>
      <c r="H227" t="inlineStr">
        <is>
          <t>66761465.0</t>
        </is>
      </c>
      <c r="I227" t="n">
        <v>0</v>
      </c>
      <c r="J227" t="n">
        <v>1</v>
      </c>
      <c r="K227" t="inlineStr"/>
    </row>
    <row r="228">
      <c r="A228" t="inlineStr">
        <is>
          <t>NP</t>
        </is>
      </c>
      <c r="B228" t="inlineStr">
        <is>
          <t>321378490100</t>
        </is>
      </c>
      <c r="C228" t="inlineStr">
        <is>
          <t>32137849</t>
        </is>
      </c>
      <c r="D228" t="inlineStr">
        <is>
          <t>Carla Miranda</t>
        </is>
      </c>
      <c r="E228" t="inlineStr">
        <is>
          <t>CARLAMIRANDA</t>
        </is>
      </c>
      <c r="F228" s="2" t="n">
        <v>12.99</v>
      </c>
      <c r="G228" t="inlineStr">
        <is>
          <t>Nailyn Martinez</t>
        </is>
      </c>
      <c r="H228" t="inlineStr">
        <is>
          <t>66761465.0</t>
        </is>
      </c>
      <c r="I228" t="n">
        <v>0</v>
      </c>
      <c r="J228" t="n">
        <v>1</v>
      </c>
      <c r="K228" t="inlineStr"/>
    </row>
    <row r="229">
      <c r="A229" t="inlineStr">
        <is>
          <t>NP</t>
        </is>
      </c>
      <c r="B229" t="inlineStr">
        <is>
          <t>321539790200</t>
        </is>
      </c>
      <c r="C229" t="inlineStr">
        <is>
          <t>32153979</t>
        </is>
      </c>
      <c r="D229" t="inlineStr">
        <is>
          <t>Pedro Fernandez</t>
        </is>
      </c>
      <c r="E229" t="inlineStr">
        <is>
          <t>PEDROFERNANDEZ</t>
        </is>
      </c>
      <c r="F229" s="2" t="n">
        <v>36.5</v>
      </c>
      <c r="G229" t="inlineStr">
        <is>
          <t>Yamali Rodriguez</t>
        </is>
      </c>
      <c r="H229" t="inlineStr">
        <is>
          <t>66758771.0</t>
        </is>
      </c>
      <c r="I229" t="n">
        <v>0</v>
      </c>
      <c r="J229" t="n">
        <v>1</v>
      </c>
      <c r="K229" t="inlineStr"/>
    </row>
    <row r="230">
      <c r="A230" t="inlineStr">
        <is>
          <t>NP</t>
        </is>
      </c>
      <c r="B230" t="inlineStr">
        <is>
          <t>324320690200</t>
        </is>
      </c>
      <c r="C230" t="inlineStr">
        <is>
          <t>32432069</t>
        </is>
      </c>
      <c r="D230" t="inlineStr">
        <is>
          <t>ENVASES MODERNOS</t>
        </is>
      </c>
      <c r="E230" t="inlineStr">
        <is>
          <t>ENVASESMODERNOS</t>
        </is>
      </c>
      <c r="F230" s="2" t="n">
        <v>117.42</v>
      </c>
      <c r="G230" t="inlineStr">
        <is>
          <t>Osiris Aguilar</t>
        </is>
      </c>
      <c r="H230" t="inlineStr">
        <is>
          <t>69119158.0</t>
        </is>
      </c>
      <c r="I230" t="n">
        <v>0</v>
      </c>
      <c r="J230" t="n">
        <v>1</v>
      </c>
      <c r="K230" t="inlineStr"/>
    </row>
    <row r="231">
      <c r="A231" t="inlineStr">
        <is>
          <t>NP</t>
        </is>
      </c>
      <c r="B231" t="inlineStr">
        <is>
          <t>346156280000</t>
        </is>
      </c>
      <c r="C231" t="inlineStr">
        <is>
          <t>34615628</t>
        </is>
      </c>
      <c r="D231" t="inlineStr">
        <is>
          <t>TRANSPORTE RDLT</t>
        </is>
      </c>
      <c r="E231" t="inlineStr">
        <is>
          <t>TRANSPORTERDLT</t>
        </is>
      </c>
      <c r="F231" s="2" t="n">
        <v>45</v>
      </c>
      <c r="G231" t="inlineStr">
        <is>
          <t>Karla Mc Intryre</t>
        </is>
      </c>
      <c r="H231" t="inlineStr">
        <is>
          <t>60970763.0</t>
        </is>
      </c>
      <c r="I231" t="n">
        <v>0</v>
      </c>
      <c r="J231" t="n">
        <v>1</v>
      </c>
      <c r="K231" t="inlineStr"/>
    </row>
    <row r="232">
      <c r="A232" t="inlineStr">
        <is>
          <t>NP</t>
        </is>
      </c>
      <c r="B232" t="inlineStr">
        <is>
          <t>326876690300</t>
        </is>
      </c>
      <c r="C232" t="inlineStr">
        <is>
          <t>32687669</t>
        </is>
      </c>
      <c r="D232" t="inlineStr">
        <is>
          <t>CANAL AIR MEC</t>
        </is>
      </c>
      <c r="E232" t="inlineStr">
        <is>
          <t>CANALAIRMEC</t>
        </is>
      </c>
      <c r="F232" s="2" t="n">
        <v>47.99</v>
      </c>
      <c r="G232" t="inlineStr">
        <is>
          <t>Solanye Acuña</t>
        </is>
      </c>
      <c r="H232" t="inlineStr">
        <is>
          <t>60908611.0</t>
        </is>
      </c>
      <c r="I232" t="n">
        <v>0</v>
      </c>
      <c r="J232" t="n">
        <v>1</v>
      </c>
      <c r="K232" t="inlineStr"/>
    </row>
    <row r="233">
      <c r="A233" t="inlineStr">
        <is>
          <t>NP</t>
        </is>
      </c>
      <c r="B233" t="inlineStr">
        <is>
          <t>312194550000</t>
        </is>
      </c>
      <c r="C233" t="inlineStr">
        <is>
          <t>31219455</t>
        </is>
      </c>
      <c r="D233" t="inlineStr">
        <is>
          <t>AGENTE DESPACHANTE DE ADUANA SA MAESTRA</t>
        </is>
      </c>
      <c r="E233" t="inlineStr">
        <is>
          <t>AGENTEDESPACHANTEDEADUANASAMAESTRA</t>
        </is>
      </c>
      <c r="F233" s="2" t="n">
        <v>30</v>
      </c>
      <c r="G233" t="inlineStr">
        <is>
          <t>Michelle Zambrano</t>
        </is>
      </c>
      <c r="H233" t="inlineStr">
        <is>
          <t>62386491.0</t>
        </is>
      </c>
      <c r="I233" t="n">
        <v>0</v>
      </c>
      <c r="J233" t="n">
        <v>1</v>
      </c>
      <c r="K233" t="inlineStr"/>
    </row>
    <row r="234">
      <c r="A234" t="inlineStr">
        <is>
          <t>NP</t>
        </is>
      </c>
      <c r="B234" t="inlineStr">
        <is>
          <t>312231010000</t>
        </is>
      </c>
      <c r="C234" t="inlineStr">
        <is>
          <t>31223101</t>
        </is>
      </c>
      <c r="D234" t="inlineStr">
        <is>
          <t>COMPANIA LOS DELFINES,S.A. -</t>
        </is>
      </c>
      <c r="E234" t="inlineStr">
        <is>
          <t>COMPANIALOSDELFINESSA</t>
        </is>
      </c>
      <c r="F234" s="2" t="n">
        <v>341.25</v>
      </c>
      <c r="G234" t="inlineStr">
        <is>
          <t>Ines Lizbeth Trujillo</t>
        </is>
      </c>
      <c r="H234" t="inlineStr">
        <is>
          <t>63450090.0</t>
        </is>
      </c>
      <c r="I234" t="n">
        <v>0</v>
      </c>
      <c r="J234" t="n">
        <v>1</v>
      </c>
      <c r="K234" t="inlineStr"/>
    </row>
    <row r="235">
      <c r="A235" t="inlineStr">
        <is>
          <t>NP</t>
        </is>
      </c>
      <c r="B235" t="inlineStr">
        <is>
          <t>327540880100</t>
        </is>
      </c>
      <c r="C235" t="inlineStr">
        <is>
          <t>32754088</t>
        </is>
      </c>
      <c r="D235" t="inlineStr">
        <is>
          <t>BEACH C LUB-LA CORALINA</t>
        </is>
      </c>
      <c r="E235" t="inlineStr">
        <is>
          <t>BEACHCLUBLACORALINA</t>
        </is>
      </c>
      <c r="F235" s="2" t="n">
        <v>22</v>
      </c>
      <c r="G235" t="inlineStr">
        <is>
          <t>Alejandra Mabel Hawkins</t>
        </is>
      </c>
      <c r="H235" t="inlineStr">
        <is>
          <t>67118298.0</t>
        </is>
      </c>
      <c r="I235" t="n">
        <v>0</v>
      </c>
      <c r="J235" t="n">
        <v>1</v>
      </c>
      <c r="K235" t="inlineStr"/>
    </row>
    <row r="236">
      <c r="A236" t="inlineStr">
        <is>
          <t>NP</t>
        </is>
      </c>
      <c r="B236" t="inlineStr">
        <is>
          <t>327540880100</t>
        </is>
      </c>
      <c r="C236" t="inlineStr">
        <is>
          <t>32754088</t>
        </is>
      </c>
      <c r="D236" t="inlineStr">
        <is>
          <t>Ariel Barrionuevo ARIEL BARRIONUEVO</t>
        </is>
      </c>
      <c r="E236" t="inlineStr">
        <is>
          <t>ARIELBARRIONUEVOARIELBARRIONUEVO</t>
        </is>
      </c>
      <c r="F236" s="2" t="n">
        <v>58.5</v>
      </c>
      <c r="G236" t="inlineStr">
        <is>
          <t>Maria Fernanda</t>
        </is>
      </c>
      <c r="H236" t="inlineStr">
        <is>
          <t>67118298.0</t>
        </is>
      </c>
      <c r="I236" t="n">
        <v>0</v>
      </c>
      <c r="J236" t="n">
        <v>1</v>
      </c>
      <c r="K236" t="inlineStr"/>
    </row>
    <row r="237">
      <c r="A237" t="inlineStr">
        <is>
          <t>NP</t>
        </is>
      </c>
      <c r="B237" t="inlineStr">
        <is>
          <t>327540880100</t>
        </is>
      </c>
      <c r="C237" t="inlineStr">
        <is>
          <t>32754088</t>
        </is>
      </c>
      <c r="D237" t="inlineStr">
        <is>
          <t>Juan Medo</t>
        </is>
      </c>
      <c r="E237" t="inlineStr">
        <is>
          <t>JUANMEDO</t>
        </is>
      </c>
      <c r="F237" s="2" t="n">
        <v>28.75</v>
      </c>
      <c r="G237" t="inlineStr">
        <is>
          <t>Yarelis Tulloch</t>
        </is>
      </c>
      <c r="H237" t="inlineStr">
        <is>
          <t>67118298.0</t>
        </is>
      </c>
      <c r="I237" t="n">
        <v>0</v>
      </c>
      <c r="J237" t="n">
        <v>1</v>
      </c>
      <c r="K237" t="inlineStr"/>
    </row>
    <row r="238">
      <c r="A238" t="inlineStr">
        <is>
          <t>NP</t>
        </is>
      </c>
      <c r="B238" t="inlineStr">
        <is>
          <t>327540880100</t>
        </is>
      </c>
      <c r="C238" t="inlineStr">
        <is>
          <t>32754088</t>
        </is>
      </c>
      <c r="D238" t="inlineStr">
        <is>
          <t>Juan Medo</t>
        </is>
      </c>
      <c r="E238" t="inlineStr">
        <is>
          <t>JUANMEDO</t>
        </is>
      </c>
      <c r="F238" s="2" t="n">
        <v>28.75</v>
      </c>
      <c r="G238" t="inlineStr">
        <is>
          <t>Abril Aparicio</t>
        </is>
      </c>
      <c r="H238" t="inlineStr">
        <is>
          <t>67118298.0</t>
        </is>
      </c>
      <c r="I238" t="n">
        <v>0</v>
      </c>
      <c r="J238" t="n">
        <v>1</v>
      </c>
      <c r="K238" t="inlineStr"/>
    </row>
    <row r="239">
      <c r="A239" t="inlineStr">
        <is>
          <t>NP</t>
        </is>
      </c>
      <c r="B239" t="inlineStr">
        <is>
          <t>327540880100</t>
        </is>
      </c>
      <c r="C239" t="inlineStr">
        <is>
          <t>32754088</t>
        </is>
      </c>
      <c r="D239" t="inlineStr">
        <is>
          <t>ARIEL BARRIONUEVO</t>
        </is>
      </c>
      <c r="E239" t="inlineStr">
        <is>
          <t>ARIELBARRIONUEVO</t>
        </is>
      </c>
      <c r="F239" s="2" t="n">
        <v>28</v>
      </c>
      <c r="G239" t="inlineStr">
        <is>
          <t>Yariela Galarce</t>
        </is>
      </c>
      <c r="H239" t="inlineStr">
        <is>
          <t>67118298.0</t>
        </is>
      </c>
      <c r="I239" t="n">
        <v>0</v>
      </c>
      <c r="J239" t="n">
        <v>1</v>
      </c>
      <c r="K239" t="inlineStr"/>
    </row>
    <row r="240">
      <c r="A240" t="inlineStr">
        <is>
          <t>NP</t>
        </is>
      </c>
      <c r="B240" t="inlineStr">
        <is>
          <t>327540880100</t>
        </is>
      </c>
      <c r="C240" t="inlineStr">
        <is>
          <t>32754088</t>
        </is>
      </c>
      <c r="D240" t="inlineStr">
        <is>
          <t>Ariel Barrionuevo ARIEL BARRIONUEVO</t>
        </is>
      </c>
      <c r="E240" t="inlineStr">
        <is>
          <t>ARIELBARRIONUEVOARIELBARRIONUEVO</t>
        </is>
      </c>
      <c r="F240" s="2" t="n">
        <v>22</v>
      </c>
      <c r="G240" t="inlineStr">
        <is>
          <t>Nailyn Martinez</t>
        </is>
      </c>
      <c r="H240" t="inlineStr">
        <is>
          <t>67118298.0</t>
        </is>
      </c>
      <c r="I240" t="n">
        <v>0</v>
      </c>
      <c r="J240" t="n">
        <v>1</v>
      </c>
      <c r="K240" t="inlineStr"/>
    </row>
    <row r="241">
      <c r="A241" t="inlineStr">
        <is>
          <t>NP</t>
        </is>
      </c>
      <c r="B241" t="inlineStr">
        <is>
          <t>327540880100</t>
        </is>
      </c>
      <c r="C241" t="inlineStr">
        <is>
          <t>32754088</t>
        </is>
      </c>
      <c r="D241" t="inlineStr">
        <is>
          <t>BEACH C LUB-LA CORALINA</t>
        </is>
      </c>
      <c r="E241" t="inlineStr">
        <is>
          <t>BEACHCLUBLACORALINA</t>
        </is>
      </c>
      <c r="F241" s="2" t="n">
        <v>93.5</v>
      </c>
      <c r="G241" t="inlineStr">
        <is>
          <t>Yamali Rodriguez</t>
        </is>
      </c>
      <c r="H241" t="inlineStr">
        <is>
          <t>67118298.0</t>
        </is>
      </c>
      <c r="I241" t="n">
        <v>0</v>
      </c>
      <c r="J241" t="n">
        <v>1</v>
      </c>
      <c r="K241" t="inlineStr"/>
    </row>
    <row r="242">
      <c r="A242" t="inlineStr">
        <is>
          <t>NP</t>
        </is>
      </c>
      <c r="B242" t="inlineStr">
        <is>
          <t>312235490000</t>
        </is>
      </c>
      <c r="C242" t="inlineStr">
        <is>
          <t>31223549</t>
        </is>
      </c>
      <c r="D242" t="inlineStr">
        <is>
          <t>INVERSIONES J.M.R. S.A</t>
        </is>
      </c>
      <c r="E242" t="inlineStr">
        <is>
          <t>INVERSIONESJMRSA</t>
        </is>
      </c>
      <c r="F242" s="2" t="n">
        <v>80</v>
      </c>
      <c r="G242" t="inlineStr">
        <is>
          <t>Osiris Aguilar</t>
        </is>
      </c>
      <c r="H242" t="inlineStr">
        <is>
          <t>62600479.0</t>
        </is>
      </c>
      <c r="I242" t="n">
        <v>0</v>
      </c>
      <c r="J242" t="n">
        <v>1</v>
      </c>
      <c r="K242" t="inlineStr"/>
    </row>
    <row r="243">
      <c r="A243" t="inlineStr">
        <is>
          <t>NP</t>
        </is>
      </c>
      <c r="B243" t="inlineStr">
        <is>
          <t>321222410200</t>
        </is>
      </c>
      <c r="C243" t="inlineStr">
        <is>
          <t>32122241</t>
        </is>
      </c>
      <c r="D243" t="inlineStr">
        <is>
          <t>Beatriz PalaciosdeArosemena</t>
        </is>
      </c>
      <c r="E243" t="inlineStr">
        <is>
          <t>BEATRIZPALACIOSDEAROSEMENA</t>
        </is>
      </c>
      <c r="F243" s="2" t="n">
        <v>42</v>
      </c>
      <c r="G243" t="inlineStr">
        <is>
          <t>Karla Mc Intryre</t>
        </is>
      </c>
      <c r="H243" t="inlineStr">
        <is>
          <t>66728630.0</t>
        </is>
      </c>
      <c r="I243" t="n">
        <v>0</v>
      </c>
      <c r="J243" t="n">
        <v>1</v>
      </c>
      <c r="K243" t="inlineStr"/>
    </row>
    <row r="244">
      <c r="A244" t="inlineStr">
        <is>
          <t>NP</t>
        </is>
      </c>
      <c r="B244" t="inlineStr">
        <is>
          <t>324609440200</t>
        </is>
      </c>
      <c r="C244" t="inlineStr">
        <is>
          <t>32460944</t>
        </is>
      </c>
      <c r="D244" t="inlineStr">
        <is>
          <t>Fiber Glass C Santos Diaz</t>
        </is>
      </c>
      <c r="E244" t="inlineStr">
        <is>
          <t>FIBERGLASSCSANTOSDIAZ</t>
        </is>
      </c>
      <c r="F244" s="2" t="n">
        <v>41.5</v>
      </c>
      <c r="G244" t="inlineStr">
        <is>
          <t>Michelle Zambrano</t>
        </is>
      </c>
      <c r="H244" t="inlineStr">
        <is>
          <t>66910849.0</t>
        </is>
      </c>
      <c r="I244" t="n">
        <v>0</v>
      </c>
      <c r="J244" t="n">
        <v>1</v>
      </c>
      <c r="K244" t="inlineStr"/>
    </row>
    <row r="245">
      <c r="A245" t="inlineStr">
        <is>
          <t>NP</t>
        </is>
      </c>
      <c r="B245" t="inlineStr">
        <is>
          <t>342335070000</t>
        </is>
      </c>
      <c r="C245" t="inlineStr">
        <is>
          <t>34233507</t>
        </is>
      </c>
      <c r="D245" t="inlineStr">
        <is>
          <t>PHILIA PROPERTIES MANAGEMENT, S.A.</t>
        </is>
      </c>
      <c r="E245" t="inlineStr">
        <is>
          <t>PHILIAPROPERTIESMANAGEMENTSA</t>
        </is>
      </c>
      <c r="F245" s="2" t="n">
        <v>136.5</v>
      </c>
      <c r="G245" t="inlineStr">
        <is>
          <t>Ines Lizbeth Trujillo</t>
        </is>
      </c>
      <c r="H245" t="inlineStr">
        <is>
          <t>69823997.0</t>
        </is>
      </c>
      <c r="I245" t="n">
        <v>0</v>
      </c>
      <c r="J245" t="n">
        <v>1</v>
      </c>
      <c r="K245" t="inlineStr"/>
    </row>
    <row r="246">
      <c r="A246" t="inlineStr">
        <is>
          <t>NP</t>
        </is>
      </c>
      <c r="B246" t="inlineStr">
        <is>
          <t>323139060200</t>
        </is>
      </c>
      <c r="C246" t="inlineStr">
        <is>
          <t>32313906</t>
        </is>
      </c>
      <c r="D246" t="inlineStr">
        <is>
          <t>Wold Trade Panama</t>
        </is>
      </c>
      <c r="E246" t="inlineStr">
        <is>
          <t>WOLDTRADEPANAMA</t>
        </is>
      </c>
      <c r="F246" s="2" t="n">
        <v>20.75</v>
      </c>
      <c r="G246" t="inlineStr">
        <is>
          <t>Alejandra Mabel Hawkins</t>
        </is>
      </c>
      <c r="H246" t="inlineStr">
        <is>
          <t>63791416.0</t>
        </is>
      </c>
      <c r="I246" t="n">
        <v>0</v>
      </c>
      <c r="J246" t="n">
        <v>1</v>
      </c>
      <c r="K246" t="inlineStr"/>
    </row>
    <row r="247">
      <c r="A247" t="inlineStr">
        <is>
          <t>NP</t>
        </is>
      </c>
      <c r="B247" t="inlineStr">
        <is>
          <t>310821460000</t>
        </is>
      </c>
      <c r="C247" t="inlineStr">
        <is>
          <t>31082146</t>
        </is>
      </c>
      <c r="D247" t="inlineStr">
        <is>
          <t>SI INMOBILIARIA, S. A.</t>
        </is>
      </c>
      <c r="E247" t="inlineStr">
        <is>
          <t>SIINMOBILIARIASA</t>
        </is>
      </c>
      <c r="F247" s="2" t="n">
        <v>97</v>
      </c>
      <c r="G247" t="inlineStr">
        <is>
          <t>Maria Fernanda</t>
        </is>
      </c>
      <c r="H247" t="inlineStr">
        <is>
          <t>65387883.0</t>
        </is>
      </c>
      <c r="I247" t="n">
        <v>0</v>
      </c>
      <c r="J247" t="n">
        <v>1</v>
      </c>
      <c r="K247" t="inlineStr"/>
    </row>
    <row r="248">
      <c r="A248" t="inlineStr">
        <is>
          <t>NP</t>
        </is>
      </c>
      <c r="B248" t="inlineStr">
        <is>
          <t>328738170000</t>
        </is>
      </c>
      <c r="C248" t="inlineStr">
        <is>
          <t>32873817</t>
        </is>
      </c>
      <c r="D248" t="inlineStr">
        <is>
          <t>ARCO SEGUROS, S.A</t>
        </is>
      </c>
      <c r="E248" t="inlineStr">
        <is>
          <t>ARCOSEGUROSSA</t>
        </is>
      </c>
      <c r="F248" s="2" t="n">
        <v>2110.35</v>
      </c>
      <c r="G248" t="inlineStr">
        <is>
          <t>Yarelis Tulloch</t>
        </is>
      </c>
      <c r="H248" t="inlineStr">
        <is>
          <t>69440237.0</t>
        </is>
      </c>
      <c r="I248" t="n">
        <v>0</v>
      </c>
      <c r="J248" t="n">
        <v>1</v>
      </c>
      <c r="K248" t="inlineStr"/>
    </row>
    <row r="249">
      <c r="A249" t="inlineStr">
        <is>
          <t>NP</t>
        </is>
      </c>
      <c r="B249" t="inlineStr">
        <is>
          <t>321313950400</t>
        </is>
      </c>
      <c r="C249" t="inlineStr">
        <is>
          <t>32131395</t>
        </is>
      </c>
      <c r="D249" t="inlineStr">
        <is>
          <t>Yorleni Bernal</t>
        </is>
      </c>
      <c r="E249" t="inlineStr">
        <is>
          <t>YORLENIBERNAL</t>
        </is>
      </c>
      <c r="F249" s="2" t="n">
        <v>28</v>
      </c>
      <c r="G249" t="inlineStr">
        <is>
          <t>Abril Aparicio</t>
        </is>
      </c>
      <c r="H249" t="inlineStr">
        <is>
          <t>66740713.0</t>
        </is>
      </c>
      <c r="I249" t="n">
        <v>0</v>
      </c>
      <c r="J249" t="n">
        <v>1</v>
      </c>
      <c r="K249" t="inlineStr"/>
    </row>
    <row r="250">
      <c r="A250" t="inlineStr">
        <is>
          <t>NP</t>
        </is>
      </c>
      <c r="B250" t="inlineStr">
        <is>
          <t>341118590000</t>
        </is>
      </c>
      <c r="C250" t="inlineStr">
        <is>
          <t>34111859</t>
        </is>
      </c>
      <c r="D250" t="inlineStr">
        <is>
          <t>YIZHU INVESTMENT</t>
        </is>
      </c>
      <c r="E250" t="inlineStr">
        <is>
          <t>YIZHUINVESTMENT</t>
        </is>
      </c>
      <c r="F250" s="2" t="n">
        <v>81.25</v>
      </c>
      <c r="G250" t="inlineStr">
        <is>
          <t>Yariela Galarce</t>
        </is>
      </c>
      <c r="H250" t="inlineStr">
        <is>
          <t>68678888.0</t>
        </is>
      </c>
      <c r="I250" t="n">
        <v>0</v>
      </c>
      <c r="J250" t="n">
        <v>1</v>
      </c>
      <c r="K250" t="inlineStr"/>
    </row>
    <row r="251">
      <c r="A251" t="inlineStr">
        <is>
          <t>NP</t>
        </is>
      </c>
      <c r="B251" t="inlineStr">
        <is>
          <t>345382290000</t>
        </is>
      </c>
      <c r="C251" t="inlineStr">
        <is>
          <t>34538229</t>
        </is>
      </c>
      <c r="D251" t="inlineStr">
        <is>
          <t>GMCG PANAMA CORP.</t>
        </is>
      </c>
      <c r="E251" t="inlineStr">
        <is>
          <t>GMCGPANAMACORP</t>
        </is>
      </c>
      <c r="F251" s="2" t="n">
        <v>25</v>
      </c>
      <c r="G251" t="inlineStr">
        <is>
          <t>Nailyn Martinez</t>
        </is>
      </c>
      <c r="H251" t="inlineStr">
        <is>
          <t>69054624.0</t>
        </is>
      </c>
      <c r="I251" t="n">
        <v>0</v>
      </c>
      <c r="J251" t="n">
        <v>1</v>
      </c>
      <c r="K251" t="inlineStr"/>
    </row>
    <row r="252">
      <c r="A252" t="inlineStr">
        <is>
          <t>NP</t>
        </is>
      </c>
      <c r="B252" t="inlineStr">
        <is>
          <t>351239380000</t>
        </is>
      </c>
      <c r="C252" t="inlineStr">
        <is>
          <t>35123938</t>
        </is>
      </c>
      <c r="D252" t="inlineStr">
        <is>
          <t>STECONFER S.A</t>
        </is>
      </c>
      <c r="E252" t="inlineStr">
        <is>
          <t>STECONFERSA</t>
        </is>
      </c>
      <c r="F252" s="2" t="n">
        <v>40</v>
      </c>
      <c r="G252" t="inlineStr">
        <is>
          <t>Yamali Rodriguez</t>
        </is>
      </c>
      <c r="H252" t="inlineStr">
        <is>
          <t>67372757.0</t>
        </is>
      </c>
      <c r="I252" t="n">
        <v>0</v>
      </c>
      <c r="J252" t="n">
        <v>1</v>
      </c>
      <c r="K252" t="inlineStr"/>
    </row>
    <row r="253">
      <c r="A253" t="inlineStr">
        <is>
          <t>NP</t>
        </is>
      </c>
      <c r="B253" t="inlineStr">
        <is>
          <t>321326041200</t>
        </is>
      </c>
      <c r="C253" t="inlineStr">
        <is>
          <t>32132604</t>
        </is>
      </c>
      <c r="D253" t="inlineStr">
        <is>
          <t>Maria Meis</t>
        </is>
      </c>
      <c r="E253" t="inlineStr">
        <is>
          <t>MARIAMEIS</t>
        </is>
      </c>
      <c r="F253" s="2" t="n">
        <v>22.75</v>
      </c>
      <c r="G253" t="inlineStr">
        <is>
          <t>Osiris Aguilar</t>
        </is>
      </c>
      <c r="H253" t="inlineStr">
        <is>
          <t>66751235.0</t>
        </is>
      </c>
      <c r="I253" t="n">
        <v>0</v>
      </c>
      <c r="J253" t="n">
        <v>1</v>
      </c>
      <c r="K253" t="inlineStr"/>
    </row>
    <row r="254">
      <c r="A254" t="inlineStr">
        <is>
          <t>NP</t>
        </is>
      </c>
      <c r="B254" t="inlineStr">
        <is>
          <t>358160140000</t>
        </is>
      </c>
      <c r="C254" t="inlineStr">
        <is>
          <t>35816014</t>
        </is>
      </c>
      <c r="D254" t="inlineStr">
        <is>
          <t>COLOMBIPAN PANADERIA Y DULCERÍA, S.A.</t>
        </is>
      </c>
      <c r="E254" t="inlineStr">
        <is>
          <t>COLOMBIPANPANADERIAYDULCERIASA</t>
        </is>
      </c>
      <c r="F254" s="2" t="n">
        <v>25</v>
      </c>
      <c r="G254" t="inlineStr">
        <is>
          <t>Karla Mc Intryre</t>
        </is>
      </c>
      <c r="H254" t="inlineStr">
        <is>
          <t>65006176.0</t>
        </is>
      </c>
      <c r="I254" t="n">
        <v>0</v>
      </c>
      <c r="J254" t="n">
        <v>1</v>
      </c>
      <c r="K254" t="inlineStr"/>
    </row>
    <row r="255">
      <c r="A255" t="inlineStr">
        <is>
          <t>NP</t>
        </is>
      </c>
      <c r="B255" t="inlineStr">
        <is>
          <t>312208320000</t>
        </is>
      </c>
      <c r="C255" t="inlineStr">
        <is>
          <t>31220832</t>
        </is>
      </c>
      <c r="D255" t="inlineStr">
        <is>
          <t>RA INVESTMENTS S.A -</t>
        </is>
      </c>
      <c r="E255" t="inlineStr">
        <is>
          <t>RAINVESTMENTSSA</t>
        </is>
      </c>
      <c r="F255" s="2" t="n">
        <v>255</v>
      </c>
      <c r="G255" t="inlineStr">
        <is>
          <t>Solanye Acuña</t>
        </is>
      </c>
      <c r="H255" t="inlineStr">
        <is>
          <t>62532575.0</t>
        </is>
      </c>
      <c r="I255" t="n">
        <v>0</v>
      </c>
      <c r="J255" t="n">
        <v>1</v>
      </c>
      <c r="K255" t="inlineStr"/>
    </row>
    <row r="256">
      <c r="A256" t="inlineStr">
        <is>
          <t>NP</t>
        </is>
      </c>
      <c r="B256" t="inlineStr">
        <is>
          <t>336213010000</t>
        </is>
      </c>
      <c r="C256" t="inlineStr">
        <is>
          <t>33621301</t>
        </is>
      </c>
      <c r="D256" t="inlineStr">
        <is>
          <t>CONNECTIVA NETWORK CORP</t>
        </is>
      </c>
      <c r="E256" t="inlineStr">
        <is>
          <t>CONNECTIVANETWORKCORP</t>
        </is>
      </c>
      <c r="F256" s="2" t="n">
        <v>47</v>
      </c>
      <c r="G256" t="inlineStr">
        <is>
          <t>Michelle Zambrano</t>
        </is>
      </c>
      <c r="H256" t="inlineStr">
        <is>
          <t>67268684.0</t>
        </is>
      </c>
      <c r="I256" t="n">
        <v>0</v>
      </c>
      <c r="J256" t="n">
        <v>1</v>
      </c>
      <c r="K256" t="inlineStr"/>
    </row>
    <row r="257">
      <c r="A257" t="inlineStr">
        <is>
          <t>NP</t>
        </is>
      </c>
      <c r="B257" t="inlineStr">
        <is>
          <t>326511850100</t>
        </is>
      </c>
      <c r="C257" t="inlineStr">
        <is>
          <t>32651185</t>
        </is>
      </c>
      <c r="D257" t="inlineStr">
        <is>
          <t>Jose Urieta</t>
        </is>
      </c>
      <c r="E257" t="inlineStr">
        <is>
          <t>JOSEURIETA</t>
        </is>
      </c>
      <c r="F257" s="2" t="n">
        <v>133</v>
      </c>
      <c r="G257" t="inlineStr">
        <is>
          <t>Ines Lizbeth Trujillo</t>
        </is>
      </c>
      <c r="H257" t="inlineStr">
        <is>
          <t>69987729.0</t>
        </is>
      </c>
      <c r="I257" t="n">
        <v>0</v>
      </c>
      <c r="J257" t="n">
        <v>1</v>
      </c>
      <c r="K257" t="inlineStr"/>
    </row>
    <row r="258">
      <c r="A258" t="inlineStr">
        <is>
          <t>NP</t>
        </is>
      </c>
      <c r="B258" t="inlineStr">
        <is>
          <t>326511850100</t>
        </is>
      </c>
      <c r="C258" t="inlineStr">
        <is>
          <t>32651185</t>
        </is>
      </c>
      <c r="D258" t="inlineStr">
        <is>
          <t>IZAEL URIETA</t>
        </is>
      </c>
      <c r="E258" t="inlineStr">
        <is>
          <t>IZAELURIETA</t>
        </is>
      </c>
      <c r="F258" s="2" t="n">
        <v>115.47</v>
      </c>
      <c r="G258" t="inlineStr">
        <is>
          <t>Alejandra Mabel Hawkins</t>
        </is>
      </c>
      <c r="H258" t="inlineStr">
        <is>
          <t>69987729.0</t>
        </is>
      </c>
      <c r="I258" t="n">
        <v>0</v>
      </c>
      <c r="J258" t="n">
        <v>1</v>
      </c>
      <c r="K258" t="inlineStr"/>
    </row>
    <row r="259">
      <c r="A259" t="inlineStr">
        <is>
          <t>NP</t>
        </is>
      </c>
      <c r="B259" t="inlineStr">
        <is>
          <t>335168650000</t>
        </is>
      </c>
      <c r="C259" t="inlineStr">
        <is>
          <t>33516865</t>
        </is>
      </c>
      <c r="D259" t="inlineStr">
        <is>
          <t>Centro Audio Foto</t>
        </is>
      </c>
      <c r="E259" t="inlineStr">
        <is>
          <t>CENTROAUDIOFOTO</t>
        </is>
      </c>
      <c r="F259" s="2" t="n">
        <v>266</v>
      </c>
      <c r="G259" t="inlineStr">
        <is>
          <t>Maria Fernanda</t>
        </is>
      </c>
      <c r="H259" t="inlineStr">
        <is>
          <t>69490461.0</t>
        </is>
      </c>
      <c r="I259" t="n">
        <v>0</v>
      </c>
      <c r="J259" t="n">
        <v>1</v>
      </c>
      <c r="K259" t="inlineStr"/>
    </row>
    <row r="260">
      <c r="A260" t="inlineStr">
        <is>
          <t>NP</t>
        </is>
      </c>
      <c r="B260" t="inlineStr">
        <is>
          <t>336321570000</t>
        </is>
      </c>
      <c r="C260" t="inlineStr">
        <is>
          <t>33632157</t>
        </is>
      </c>
      <c r="D260" t="inlineStr">
        <is>
          <t>OLMOS Y OLMOS ABOGADOS</t>
        </is>
      </c>
      <c r="E260" t="inlineStr">
        <is>
          <t>OLMOSYOLMOSABOGADOS</t>
        </is>
      </c>
      <c r="F260" s="2" t="n">
        <v>42</v>
      </c>
      <c r="G260" t="inlineStr">
        <is>
          <t>Yarelis Tulloch</t>
        </is>
      </c>
      <c r="H260" t="inlineStr">
        <is>
          <t>62057051.0</t>
        </is>
      </c>
      <c r="I260" t="n">
        <v>0</v>
      </c>
      <c r="J260" t="n">
        <v>1</v>
      </c>
      <c r="K260" t="inlineStr"/>
    </row>
    <row r="261">
      <c r="A261" t="inlineStr">
        <is>
          <t>NP</t>
        </is>
      </c>
      <c r="B261" t="inlineStr">
        <is>
          <t>325457270000</t>
        </is>
      </c>
      <c r="C261" t="inlineStr">
        <is>
          <t>32545727</t>
        </is>
      </c>
      <c r="D261" t="inlineStr">
        <is>
          <t>2 Ocean Service</t>
        </is>
      </c>
      <c r="E261" t="inlineStr">
        <is>
          <t>2OCEANSERVICE</t>
        </is>
      </c>
      <c r="F261" s="2" t="n">
        <v>42</v>
      </c>
      <c r="G261" t="inlineStr">
        <is>
          <t>Abril Aparicio</t>
        </is>
      </c>
      <c r="H261" t="inlineStr">
        <is>
          <t>66195325.0</t>
        </is>
      </c>
      <c r="I261" t="n">
        <v>0</v>
      </c>
      <c r="J261" t="n">
        <v>1</v>
      </c>
      <c r="K261" t="inlineStr"/>
    </row>
    <row r="262">
      <c r="A262" t="inlineStr">
        <is>
          <t>NP</t>
        </is>
      </c>
      <c r="B262" t="inlineStr">
        <is>
          <t>312228000000</t>
        </is>
      </c>
      <c r="C262" t="inlineStr">
        <is>
          <t>31222800</t>
        </is>
      </c>
      <c r="D262" t="inlineStr">
        <is>
          <t>EQUIPOS DE CONSTRUCCION HERCULES SA -</t>
        </is>
      </c>
      <c r="E262" t="inlineStr">
        <is>
          <t>EQUIPOSDECONSTRUCCIONHERCULESSA</t>
        </is>
      </c>
      <c r="F262" s="2" t="n">
        <v>62</v>
      </c>
      <c r="G262" t="inlineStr">
        <is>
          <t>Yariela Galarce</t>
        </is>
      </c>
      <c r="H262" t="inlineStr">
        <is>
          <t>62008402.0</t>
        </is>
      </c>
      <c r="I262" t="n">
        <v>0</v>
      </c>
      <c r="J262" t="n">
        <v>1</v>
      </c>
      <c r="K262" t="inlineStr"/>
    </row>
    <row r="263">
      <c r="A263" t="inlineStr">
        <is>
          <t>NP</t>
        </is>
      </c>
      <c r="B263" t="inlineStr">
        <is>
          <t>323942230000</t>
        </is>
      </c>
      <c r="C263" t="inlineStr">
        <is>
          <t>32394223</t>
        </is>
      </c>
      <c r="D263" t="inlineStr">
        <is>
          <t>DOULOS INSURA</t>
        </is>
      </c>
      <c r="E263" t="inlineStr">
        <is>
          <t>DOULOSINSURA</t>
        </is>
      </c>
      <c r="F263" s="2" t="n">
        <v>358.98</v>
      </c>
      <c r="G263" t="inlineStr">
        <is>
          <t>Nailyn Martinez</t>
        </is>
      </c>
      <c r="H263" t="inlineStr">
        <is>
          <t>64009425.0</t>
        </is>
      </c>
      <c r="I263" t="n">
        <v>0</v>
      </c>
      <c r="J263" t="n">
        <v>1</v>
      </c>
      <c r="K263" t="inlineStr"/>
    </row>
    <row r="264">
      <c r="A264" t="inlineStr">
        <is>
          <t>NP</t>
        </is>
      </c>
      <c r="B264" t="inlineStr">
        <is>
          <t>352368300000</t>
        </is>
      </c>
      <c r="C264" t="inlineStr">
        <is>
          <t>35236830</t>
        </is>
      </c>
      <c r="D264" t="inlineStr">
        <is>
          <t>ITMS PANAMA</t>
        </is>
      </c>
      <c r="E264" t="inlineStr">
        <is>
          <t>ITMSPANAMA</t>
        </is>
      </c>
      <c r="F264" s="2" t="n">
        <v>49</v>
      </c>
      <c r="G264" t="inlineStr">
        <is>
          <t>Yamali Rodriguez</t>
        </is>
      </c>
      <c r="H264" t="inlineStr">
        <is>
          <t>66582200.0</t>
        </is>
      </c>
      <c r="I264" t="n">
        <v>0</v>
      </c>
      <c r="J264" t="n">
        <v>1</v>
      </c>
      <c r="K264" t="inlineStr"/>
    </row>
    <row r="265">
      <c r="A265" t="inlineStr">
        <is>
          <t>NP</t>
        </is>
      </c>
      <c r="B265" t="inlineStr">
        <is>
          <t>344081960000</t>
        </is>
      </c>
      <c r="C265" t="inlineStr">
        <is>
          <t>34408196</t>
        </is>
      </c>
      <c r="D265" t="inlineStr">
        <is>
          <t>MOODYS LOCAL PA CALIFICADORA DE RIESGOS</t>
        </is>
      </c>
      <c r="E265" t="inlineStr">
        <is>
          <t>MOODYSLOCALPACALIFICADORADERIESGOS</t>
        </is>
      </c>
      <c r="F265" s="2" t="n">
        <v>28</v>
      </c>
      <c r="G265" t="inlineStr">
        <is>
          <t>Osiris Aguilar</t>
        </is>
      </c>
      <c r="H265" t="inlineStr">
        <is>
          <t>60597767.0</t>
        </is>
      </c>
      <c r="I265" t="n">
        <v>0</v>
      </c>
      <c r="J265" t="n">
        <v>1</v>
      </c>
      <c r="K265" t="inlineStr"/>
    </row>
    <row r="266">
      <c r="A266" t="inlineStr">
        <is>
          <t>NP</t>
        </is>
      </c>
      <c r="B266" t="inlineStr">
        <is>
          <t>342117940000</t>
        </is>
      </c>
      <c r="C266" t="inlineStr">
        <is>
          <t>34211794</t>
        </is>
      </c>
      <c r="D266" t="inlineStr">
        <is>
          <t>EULOGIO ATENCIO JUAREZ</t>
        </is>
      </c>
      <c r="E266" t="inlineStr">
        <is>
          <t>EULOGIOATENCIOJUAREZ</t>
        </is>
      </c>
      <c r="F266" s="2" t="n">
        <v>23.75</v>
      </c>
      <c r="G266" t="inlineStr">
        <is>
          <t>Karla Mc Intryre</t>
        </is>
      </c>
      <c r="H266" t="inlineStr">
        <is>
          <t>66742628.0</t>
        </is>
      </c>
      <c r="I266" t="n">
        <v>0</v>
      </c>
      <c r="J266" t="n">
        <v>1</v>
      </c>
      <c r="K266" t="inlineStr"/>
    </row>
    <row r="267">
      <c r="A267" t="inlineStr">
        <is>
          <t>NP</t>
        </is>
      </c>
      <c r="B267" t="inlineStr">
        <is>
          <t>332109410000</t>
        </is>
      </c>
      <c r="C267" t="inlineStr">
        <is>
          <t>33210941</t>
        </is>
      </c>
      <c r="D267" t="inlineStr">
        <is>
          <t>RJ INVERSIONES S.A.</t>
        </is>
      </c>
      <c r="E267" t="inlineStr">
        <is>
          <t>RJINVERSIONESSA</t>
        </is>
      </c>
      <c r="F267" s="2" t="n">
        <v>40</v>
      </c>
      <c r="G267" t="inlineStr">
        <is>
          <t>Michelle Zambrano</t>
        </is>
      </c>
      <c r="H267" t="inlineStr">
        <is>
          <t>63784550.0</t>
        </is>
      </c>
      <c r="I267" t="n">
        <v>0</v>
      </c>
      <c r="J267" t="n">
        <v>1</v>
      </c>
      <c r="K267" t="inlineStr"/>
    </row>
    <row r="268">
      <c r="A268" t="inlineStr">
        <is>
          <t>NP</t>
        </is>
      </c>
      <c r="B268" t="inlineStr">
        <is>
          <t>324861880000</t>
        </is>
      </c>
      <c r="C268" t="inlineStr">
        <is>
          <t>32486188</t>
        </is>
      </c>
      <c r="D268" t="inlineStr">
        <is>
          <t>ANTHOPO STUDIO INC</t>
        </is>
      </c>
      <c r="E268" t="inlineStr">
        <is>
          <t>ANTHOPOSTUDIOINC</t>
        </is>
      </c>
      <c r="F268" s="2" t="n">
        <v>103.75</v>
      </c>
      <c r="G268" t="inlineStr">
        <is>
          <t>Ines Lizbeth Trujillo</t>
        </is>
      </c>
      <c r="H268" t="inlineStr">
        <is>
          <t>68842446.0</t>
        </is>
      </c>
      <c r="I268" t="n">
        <v>0</v>
      </c>
      <c r="J268" t="n">
        <v>1</v>
      </c>
      <c r="K268" t="inlineStr"/>
    </row>
    <row r="269">
      <c r="A269" t="inlineStr">
        <is>
          <t>NP</t>
        </is>
      </c>
      <c r="B269" t="inlineStr">
        <is>
          <t>312214470000</t>
        </is>
      </c>
      <c r="C269" t="inlineStr">
        <is>
          <t>31221447</t>
        </is>
      </c>
      <c r="D269" t="inlineStr">
        <is>
          <t>CUSTODIOS Y AVALUOS S.A. -</t>
        </is>
      </c>
      <c r="E269" t="inlineStr">
        <is>
          <t>CUSTODIOSYAVALUOSSA</t>
        </is>
      </c>
      <c r="F269" s="2" t="n">
        <v>58</v>
      </c>
      <c r="G269" t="inlineStr">
        <is>
          <t>Alejandra Mabel Hawkins</t>
        </is>
      </c>
      <c r="H269" t="inlineStr">
        <is>
          <t>66713745.0</t>
        </is>
      </c>
      <c r="I269" t="n">
        <v>0</v>
      </c>
      <c r="J269" t="n">
        <v>1</v>
      </c>
      <c r="K269" t="inlineStr"/>
    </row>
    <row r="270">
      <c r="A270" t="inlineStr">
        <is>
          <t>NP</t>
        </is>
      </c>
      <c r="B270" t="inlineStr">
        <is>
          <t>323991460000</t>
        </is>
      </c>
      <c r="C270" t="inlineStr">
        <is>
          <t>32399146</t>
        </is>
      </c>
      <c r="D270" t="inlineStr">
        <is>
          <t>SERVIGLASS PA</t>
        </is>
      </c>
      <c r="E270" t="inlineStr">
        <is>
          <t>SERVIGLASSPA</t>
        </is>
      </c>
      <c r="F270" s="2" t="n">
        <v>32.5</v>
      </c>
      <c r="G270" t="inlineStr">
        <is>
          <t>Maria Fernanda</t>
        </is>
      </c>
      <c r="H270" t="inlineStr">
        <is>
          <t>69498217.0</t>
        </is>
      </c>
      <c r="I270" t="n">
        <v>0</v>
      </c>
      <c r="J270" t="n">
        <v>1</v>
      </c>
      <c r="K270" t="inlineStr"/>
    </row>
    <row r="271">
      <c r="A271" t="inlineStr">
        <is>
          <t>NP</t>
        </is>
      </c>
      <c r="B271" t="inlineStr">
        <is>
          <t>321279220100</t>
        </is>
      </c>
      <c r="C271" t="inlineStr">
        <is>
          <t>32127922</t>
        </is>
      </c>
      <c r="D271" t="inlineStr">
        <is>
          <t>COMPUTER PLACE</t>
        </is>
      </c>
      <c r="E271" t="inlineStr">
        <is>
          <t>COMPUTERPLACE</t>
        </is>
      </c>
      <c r="F271" s="2" t="n">
        <v>105.49</v>
      </c>
      <c r="G271" t="inlineStr">
        <is>
          <t>Yarelis Tulloch</t>
        </is>
      </c>
      <c r="H271" t="inlineStr">
        <is>
          <t>63790133.0</t>
        </is>
      </c>
      <c r="I271" t="n">
        <v>0</v>
      </c>
      <c r="J271" t="n">
        <v>1</v>
      </c>
      <c r="K271" t="inlineStr"/>
    </row>
    <row r="272">
      <c r="A272" t="inlineStr">
        <is>
          <t>NP</t>
        </is>
      </c>
      <c r="B272" t="inlineStr">
        <is>
          <t>321353880100</t>
        </is>
      </c>
      <c r="C272" t="inlineStr">
        <is>
          <t>32135388</t>
        </is>
      </c>
      <c r="D272" t="inlineStr">
        <is>
          <t>Industrial Ag</t>
        </is>
      </c>
      <c r="E272" t="inlineStr">
        <is>
          <t>INDUSTRIALAG</t>
        </is>
      </c>
      <c r="F272" s="2" t="n">
        <v>62.75</v>
      </c>
      <c r="G272" t="inlineStr">
        <is>
          <t>Abril Aparicio</t>
        </is>
      </c>
      <c r="H272" t="inlineStr">
        <is>
          <t>67818118.0</t>
        </is>
      </c>
      <c r="I272" t="n">
        <v>0</v>
      </c>
      <c r="J272" t="n">
        <v>1</v>
      </c>
      <c r="K272" t="inlineStr"/>
    </row>
    <row r="273">
      <c r="A273" t="inlineStr">
        <is>
          <t>NP</t>
        </is>
      </c>
      <c r="B273" t="inlineStr">
        <is>
          <t>321353880100</t>
        </is>
      </c>
      <c r="C273" t="inlineStr">
        <is>
          <t>32135388</t>
        </is>
      </c>
      <c r="D273" t="inlineStr">
        <is>
          <t>Industrias Ag</t>
        </is>
      </c>
      <c r="E273" t="inlineStr">
        <is>
          <t>INDUSTRIASAG</t>
        </is>
      </c>
      <c r="F273" s="2" t="n">
        <v>44</v>
      </c>
      <c r="G273" t="inlineStr">
        <is>
          <t>Yariela Galarce</t>
        </is>
      </c>
      <c r="H273" t="inlineStr">
        <is>
          <t>67818118.0</t>
        </is>
      </c>
      <c r="I273" t="n">
        <v>0</v>
      </c>
      <c r="J273" t="n">
        <v>1</v>
      </c>
      <c r="K273" t="inlineStr"/>
    </row>
    <row r="274">
      <c r="A274" t="inlineStr">
        <is>
          <t>NP</t>
        </is>
      </c>
      <c r="B274" t="inlineStr">
        <is>
          <t>323214110000</t>
        </is>
      </c>
      <c r="C274" t="inlineStr">
        <is>
          <t>32321411</t>
        </is>
      </c>
      <c r="D274" t="inlineStr">
        <is>
          <t>VITRO PANAMA, S.A.</t>
        </is>
      </c>
      <c r="E274" t="inlineStr">
        <is>
          <t>VITROPANAMASA</t>
        </is>
      </c>
      <c r="F274" s="2" t="n">
        <v>33.06</v>
      </c>
      <c r="G274" t="inlineStr">
        <is>
          <t>Nailyn Martinez</t>
        </is>
      </c>
      <c r="H274" t="inlineStr">
        <is>
          <t>69836609.0</t>
        </is>
      </c>
      <c r="I274" t="n">
        <v>0</v>
      </c>
      <c r="J274" t="n">
        <v>1</v>
      </c>
      <c r="K274" t="inlineStr"/>
    </row>
    <row r="275">
      <c r="A275" t="inlineStr">
        <is>
          <t>NP</t>
        </is>
      </c>
      <c r="B275" t="inlineStr">
        <is>
          <t>312225860000</t>
        </is>
      </c>
      <c r="C275" t="inlineStr">
        <is>
          <t>31222586</t>
        </is>
      </c>
      <c r="D275" t="inlineStr">
        <is>
          <t>MONTUFAR Y ASOCIADOS</t>
        </is>
      </c>
      <c r="E275" t="inlineStr">
        <is>
          <t>MONTUFARYASOCIADOS</t>
        </is>
      </c>
      <c r="F275" s="2" t="n">
        <v>110.5</v>
      </c>
      <c r="G275" t="inlineStr">
        <is>
          <t>Yamali Rodriguez</t>
        </is>
      </c>
      <c r="H275" t="inlineStr">
        <is>
          <t>62044202.0</t>
        </is>
      </c>
      <c r="I275" t="n">
        <v>0</v>
      </c>
      <c r="J275" t="n">
        <v>1</v>
      </c>
      <c r="K275" t="inlineStr"/>
    </row>
    <row r="276">
      <c r="A276" t="inlineStr">
        <is>
          <t>NP</t>
        </is>
      </c>
      <c r="B276" t="inlineStr">
        <is>
          <t>321294510000</t>
        </is>
      </c>
      <c r="C276" t="inlineStr">
        <is>
          <t>32129451</t>
        </is>
      </c>
      <c r="D276" t="inlineStr">
        <is>
          <t>NAVEEN NANDWANI</t>
        </is>
      </c>
      <c r="E276" t="inlineStr">
        <is>
          <t>NAVEENNANDWANI</t>
        </is>
      </c>
      <c r="F276" s="2" t="n">
        <v>51.25</v>
      </c>
      <c r="G276" t="inlineStr">
        <is>
          <t>Osiris Aguilar</t>
        </is>
      </c>
      <c r="H276" t="inlineStr">
        <is>
          <t>69484410.0</t>
        </is>
      </c>
      <c r="I276" t="n">
        <v>0</v>
      </c>
      <c r="J276" t="n">
        <v>1</v>
      </c>
      <c r="K276" t="inlineStr"/>
    </row>
    <row r="277">
      <c r="A277" t="inlineStr">
        <is>
          <t>NP</t>
        </is>
      </c>
      <c r="B277" t="inlineStr">
        <is>
          <t>347076390000</t>
        </is>
      </c>
      <c r="C277" t="inlineStr">
        <is>
          <t>34707639</t>
        </is>
      </c>
      <c r="D277" t="inlineStr">
        <is>
          <t>SISTEMA MOVIL AMADEUS SA</t>
        </is>
      </c>
      <c r="E277" t="inlineStr">
        <is>
          <t>SISTEMAMOVILAMADEUSSA</t>
        </is>
      </c>
      <c r="F277" s="2" t="n">
        <v>16.25</v>
      </c>
      <c r="G277" t="inlineStr">
        <is>
          <t>Karla Mc Intryre</t>
        </is>
      </c>
      <c r="H277" t="inlineStr">
        <is>
          <t>64804358.0</t>
        </is>
      </c>
      <c r="I277" t="n">
        <v>0</v>
      </c>
      <c r="J277" t="n">
        <v>1</v>
      </c>
      <c r="K277" t="inlineStr"/>
    </row>
    <row r="278">
      <c r="A278" t="inlineStr">
        <is>
          <t>NP</t>
        </is>
      </c>
      <c r="B278" t="inlineStr">
        <is>
          <t>321656290000</t>
        </is>
      </c>
      <c r="C278" t="inlineStr">
        <is>
          <t>32165629</t>
        </is>
      </c>
      <c r="D278" t="inlineStr">
        <is>
          <t>Completo Logi</t>
        </is>
      </c>
      <c r="E278" t="inlineStr">
        <is>
          <t>COMPLETOLOGI</t>
        </is>
      </c>
      <c r="F278" s="2" t="n">
        <v>42</v>
      </c>
      <c r="G278" t="inlineStr">
        <is>
          <t>Solanye Acuña</t>
        </is>
      </c>
      <c r="H278" t="inlineStr">
        <is>
          <t>66753585.0</t>
        </is>
      </c>
      <c r="I278" t="n">
        <v>0</v>
      </c>
      <c r="J278" t="n">
        <v>1</v>
      </c>
      <c r="K278" t="inlineStr"/>
    </row>
    <row r="279">
      <c r="A279" t="inlineStr">
        <is>
          <t>NP</t>
        </is>
      </c>
      <c r="B279" t="inlineStr">
        <is>
          <t>312230760000</t>
        </is>
      </c>
      <c r="C279" t="inlineStr">
        <is>
          <t>31223076</t>
        </is>
      </c>
      <c r="D279" t="inlineStr">
        <is>
          <t>SUPLIDORA RAMBAR, S.A. -</t>
        </is>
      </c>
      <c r="E279" t="inlineStr">
        <is>
          <t>SUPLIDORARAMBARSA</t>
        </is>
      </c>
      <c r="F279" s="2" t="n">
        <v>92</v>
      </c>
      <c r="G279" t="inlineStr">
        <is>
          <t>Michelle Zambrano</t>
        </is>
      </c>
      <c r="H279" t="inlineStr">
        <is>
          <t>66128330.0</t>
        </is>
      </c>
      <c r="I279" t="n">
        <v>0</v>
      </c>
      <c r="J279" t="n">
        <v>1</v>
      </c>
      <c r="K279" t="inlineStr"/>
    </row>
    <row r="280">
      <c r="A280" t="inlineStr">
        <is>
          <t>NP</t>
        </is>
      </c>
      <c r="B280" t="inlineStr">
        <is>
          <t>362040060000</t>
        </is>
      </c>
      <c r="C280" t="inlineStr">
        <is>
          <t>36204006</t>
        </is>
      </c>
      <c r="D280" t="inlineStr">
        <is>
          <t>ROXANA QUINTANA</t>
        </is>
      </c>
      <c r="E280" t="inlineStr">
        <is>
          <t>ROXANAQUINTANA</t>
        </is>
      </c>
      <c r="F280" s="2" t="n">
        <v>18.23</v>
      </c>
      <c r="G280" t="inlineStr">
        <is>
          <t>Ines Lizbeth Trujillo</t>
        </is>
      </c>
      <c r="H280" t="inlineStr"/>
      <c r="I280" t="n">
        <v>0</v>
      </c>
      <c r="J280" t="n">
        <v>1</v>
      </c>
      <c r="K280" t="inlineStr"/>
    </row>
    <row r="281">
      <c r="A281" t="inlineStr">
        <is>
          <t>NP</t>
        </is>
      </c>
      <c r="B281" t="inlineStr">
        <is>
          <t>358387480000</t>
        </is>
      </c>
      <c r="C281" t="inlineStr">
        <is>
          <t>35838748</t>
        </is>
      </c>
      <c r="D281" t="inlineStr">
        <is>
          <t>ZORAIDA PALACIO</t>
        </is>
      </c>
      <c r="E281" t="inlineStr">
        <is>
          <t>ZORAIDAPALACIO</t>
        </is>
      </c>
      <c r="F281" s="2" t="n">
        <v>20</v>
      </c>
      <c r="G281" t="inlineStr">
        <is>
          <t>Alejandra Mabel Hawkins</t>
        </is>
      </c>
      <c r="H281" t="inlineStr">
        <is>
          <t>69589128.0</t>
        </is>
      </c>
      <c r="I281" t="n">
        <v>0</v>
      </c>
      <c r="J281" t="n">
        <v>1</v>
      </c>
      <c r="K281" t="inlineStr"/>
    </row>
    <row r="282">
      <c r="A282" t="inlineStr">
        <is>
          <t>NP</t>
        </is>
      </c>
      <c r="B282" t="inlineStr">
        <is>
          <t>368051230000</t>
        </is>
      </c>
      <c r="C282" t="inlineStr">
        <is>
          <t>36805123</t>
        </is>
      </c>
      <c r="D282" t="inlineStr">
        <is>
          <t>LEISA BERRUGATE</t>
        </is>
      </c>
      <c r="E282" t="inlineStr">
        <is>
          <t>LEISABERRUGATE</t>
        </is>
      </c>
      <c r="F282" s="2" t="n">
        <v>16.94</v>
      </c>
      <c r="G282" t="inlineStr">
        <is>
          <t>Maria Fernanda</t>
        </is>
      </c>
      <c r="H282" t="inlineStr"/>
      <c r="I282" t="n">
        <v>0</v>
      </c>
      <c r="J282" t="n">
        <v>1</v>
      </c>
      <c r="K282" t="inlineStr"/>
    </row>
    <row r="283">
      <c r="A283" t="inlineStr">
        <is>
          <t>NP</t>
        </is>
      </c>
      <c r="B283" t="inlineStr">
        <is>
          <t>359348000000</t>
        </is>
      </c>
      <c r="C283" t="inlineStr">
        <is>
          <t>35934800</t>
        </is>
      </c>
      <c r="D283" t="inlineStr">
        <is>
          <t>MARCITA CHANAPI CABRERA</t>
        </is>
      </c>
      <c r="E283" t="inlineStr">
        <is>
          <t>MARCITACHANAPICABRERA</t>
        </is>
      </c>
      <c r="F283" s="2" t="n">
        <v>15</v>
      </c>
      <c r="G283" t="inlineStr">
        <is>
          <t>Yarelis Tulloch</t>
        </is>
      </c>
      <c r="H283" t="inlineStr">
        <is>
          <t>68339140.0</t>
        </is>
      </c>
      <c r="I283" t="n">
        <v>0</v>
      </c>
      <c r="J283" t="n">
        <v>1</v>
      </c>
      <c r="K283" t="inlineStr"/>
    </row>
    <row r="284">
      <c r="A284" t="inlineStr">
        <is>
          <t>NP</t>
        </is>
      </c>
      <c r="B284" t="inlineStr">
        <is>
          <t>345085720000</t>
        </is>
      </c>
      <c r="C284" t="inlineStr">
        <is>
          <t>34508572</t>
        </is>
      </c>
      <c r="D284" t="inlineStr">
        <is>
          <t>TRANSPORTE UMANA SA</t>
        </is>
      </c>
      <c r="E284" t="inlineStr">
        <is>
          <t>TRANSPORTEUMANASA</t>
        </is>
      </c>
      <c r="F284" s="2" t="n">
        <v>65.25</v>
      </c>
      <c r="G284" t="inlineStr">
        <is>
          <t>Abril Aparicio</t>
        </is>
      </c>
      <c r="H284" t="inlineStr">
        <is>
          <t>64886130.0</t>
        </is>
      </c>
      <c r="I284" t="n">
        <v>0</v>
      </c>
      <c r="J284" t="n">
        <v>1</v>
      </c>
      <c r="K284" t="inlineStr"/>
    </row>
    <row r="285">
      <c r="A285" t="inlineStr">
        <is>
          <t>NP</t>
        </is>
      </c>
      <c r="B285" t="inlineStr">
        <is>
          <t>342109320000</t>
        </is>
      </c>
      <c r="C285" t="inlineStr">
        <is>
          <t>34210932</t>
        </is>
      </c>
      <c r="D285" t="inlineStr">
        <is>
          <t>ESMITT ISMARE GARCIA</t>
        </is>
      </c>
      <c r="E285" t="inlineStr">
        <is>
          <t>ESMITTISMAREGARCIA</t>
        </is>
      </c>
      <c r="F285" s="2" t="n">
        <v>16.25</v>
      </c>
      <c r="G285" t="inlineStr">
        <is>
          <t>Yariela Galarce</t>
        </is>
      </c>
      <c r="H285" t="inlineStr">
        <is>
          <t>62053613.0</t>
        </is>
      </c>
      <c r="I285" t="n">
        <v>0</v>
      </c>
      <c r="J285" t="n">
        <v>1</v>
      </c>
      <c r="K285" t="inlineStr"/>
    </row>
    <row r="286">
      <c r="A286" t="inlineStr">
        <is>
          <t>NP</t>
        </is>
      </c>
      <c r="B286" t="inlineStr">
        <is>
          <t>357067150000</t>
        </is>
      </c>
      <c r="C286" t="inlineStr">
        <is>
          <t>35706715</t>
        </is>
      </c>
      <c r="D286" t="inlineStr">
        <is>
          <t>ISIDRO CHECA</t>
        </is>
      </c>
      <c r="E286" t="inlineStr">
        <is>
          <t>ISIDROCHECA</t>
        </is>
      </c>
      <c r="F286" s="2" t="n">
        <v>15</v>
      </c>
      <c r="G286" t="inlineStr">
        <is>
          <t>Nailyn Martinez</t>
        </is>
      </c>
      <c r="H286" t="inlineStr">
        <is>
          <t>66981368.0</t>
        </is>
      </c>
      <c r="I286" t="n">
        <v>0</v>
      </c>
      <c r="J286" t="n">
        <v>1</v>
      </c>
      <c r="K286" t="inlineStr"/>
    </row>
    <row r="287">
      <c r="A287" t="inlineStr">
        <is>
          <t>NP</t>
        </is>
      </c>
      <c r="B287" t="inlineStr">
        <is>
          <t>358029290000</t>
        </is>
      </c>
      <c r="C287" t="inlineStr">
        <is>
          <t>35802929</t>
        </is>
      </c>
      <c r="D287" t="inlineStr">
        <is>
          <t>FUNERARIA CEMACO</t>
        </is>
      </c>
      <c r="E287" t="inlineStr">
        <is>
          <t>FUNERARIACEMACO</t>
        </is>
      </c>
      <c r="F287" s="2" t="n">
        <v>15</v>
      </c>
      <c r="G287" t="inlineStr">
        <is>
          <t>Yamali Rodriguez</t>
        </is>
      </c>
      <c r="H287" t="inlineStr">
        <is>
          <t>67381314.0</t>
        </is>
      </c>
      <c r="I287" t="n">
        <v>0</v>
      </c>
      <c r="J287" t="n">
        <v>1</v>
      </c>
      <c r="K287" t="inlineStr"/>
    </row>
    <row r="288">
      <c r="A288" t="inlineStr">
        <is>
          <t>NP</t>
        </is>
      </c>
      <c r="B288" t="inlineStr">
        <is>
          <t>351368860000</t>
        </is>
      </c>
      <c r="C288" t="inlineStr">
        <is>
          <t>35136886</t>
        </is>
      </c>
      <c r="D288" t="inlineStr">
        <is>
          <t>ELIA VELASQUEZ</t>
        </is>
      </c>
      <c r="E288" t="inlineStr">
        <is>
          <t>ELIAVELASQUEZ</t>
        </is>
      </c>
      <c r="F288" s="2" t="n">
        <v>15</v>
      </c>
      <c r="G288" t="inlineStr">
        <is>
          <t>Osiris Aguilar</t>
        </is>
      </c>
      <c r="H288" t="inlineStr">
        <is>
          <t>65854460.0</t>
        </is>
      </c>
      <c r="I288" t="n">
        <v>0</v>
      </c>
      <c r="J288" t="n">
        <v>1</v>
      </c>
      <c r="K288" t="inlineStr"/>
    </row>
    <row r="289">
      <c r="A289" t="inlineStr">
        <is>
          <t>NP</t>
        </is>
      </c>
      <c r="B289" t="inlineStr">
        <is>
          <t>358313620000</t>
        </is>
      </c>
      <c r="C289" t="inlineStr">
        <is>
          <t>35831362</t>
        </is>
      </c>
      <c r="D289" t="inlineStr">
        <is>
          <t>ORIEL BONILLA</t>
        </is>
      </c>
      <c r="E289" t="inlineStr">
        <is>
          <t>ORIELBONILLA</t>
        </is>
      </c>
      <c r="F289" s="2" t="n">
        <v>15</v>
      </c>
      <c r="G289" t="inlineStr">
        <is>
          <t>Karla Mc Intryre</t>
        </is>
      </c>
      <c r="H289" t="inlineStr">
        <is>
          <t>61856444.0</t>
        </is>
      </c>
      <c r="I289" t="n">
        <v>0</v>
      </c>
      <c r="J289" t="n">
        <v>1</v>
      </c>
      <c r="K289" t="inlineStr"/>
    </row>
    <row r="290">
      <c r="A290" t="inlineStr">
        <is>
          <t>NP</t>
        </is>
      </c>
      <c r="B290" t="inlineStr">
        <is>
          <t>354303340000</t>
        </is>
      </c>
      <c r="C290" t="inlineStr">
        <is>
          <t>35430334</t>
        </is>
      </c>
      <c r="D290" t="inlineStr">
        <is>
          <t>YANETH BENILLDA SERNA CORDOBA</t>
        </is>
      </c>
      <c r="E290" t="inlineStr">
        <is>
          <t>YANETHBENILLDASERNACORDOBA</t>
        </is>
      </c>
      <c r="F290" s="2" t="n">
        <v>15</v>
      </c>
      <c r="G290" t="inlineStr">
        <is>
          <t>Michelle Zambrano</t>
        </is>
      </c>
      <c r="H290" t="inlineStr">
        <is>
          <t>68558258.0</t>
        </is>
      </c>
      <c r="I290" t="n">
        <v>0</v>
      </c>
      <c r="J290" t="n">
        <v>1</v>
      </c>
      <c r="K290" t="inlineStr"/>
    </row>
    <row r="291">
      <c r="A291" t="inlineStr">
        <is>
          <t>NP</t>
        </is>
      </c>
      <c r="B291" t="inlineStr">
        <is>
          <t>356096640000</t>
        </is>
      </c>
      <c r="C291" t="inlineStr">
        <is>
          <t>35609664</t>
        </is>
      </c>
      <c r="D291" t="inlineStr">
        <is>
          <t>YOLANDA CEDEÑO</t>
        </is>
      </c>
      <c r="E291" t="inlineStr">
        <is>
          <t>YOLANDACEDENO</t>
        </is>
      </c>
      <c r="F291" s="2" t="n">
        <v>15</v>
      </c>
      <c r="G291" t="inlineStr">
        <is>
          <t>Ines Lizbeth Trujillo</t>
        </is>
      </c>
      <c r="H291" t="inlineStr">
        <is>
          <t>65089323.0</t>
        </is>
      </c>
      <c r="I291" t="n">
        <v>0</v>
      </c>
      <c r="J291" t="n">
        <v>1</v>
      </c>
      <c r="K291" t="inlineStr"/>
    </row>
    <row r="292">
      <c r="A292" t="inlineStr">
        <is>
          <t>NP</t>
        </is>
      </c>
      <c r="B292" t="inlineStr">
        <is>
          <t>358201290000</t>
        </is>
      </c>
      <c r="C292" t="inlineStr">
        <is>
          <t>35820129</t>
        </is>
      </c>
      <c r="D292" t="inlineStr">
        <is>
          <t>ERIC YONARD HURTADO GONZALEZ</t>
        </is>
      </c>
      <c r="E292" t="inlineStr">
        <is>
          <t>ERICYONARDHURTADOGONZALEZ</t>
        </is>
      </c>
      <c r="F292" s="2" t="n">
        <v>25</v>
      </c>
      <c r="G292" t="inlineStr">
        <is>
          <t>Alejandra Mabel Hawkins</t>
        </is>
      </c>
      <c r="H292" t="inlineStr">
        <is>
          <t>63615141.0</t>
        </is>
      </c>
      <c r="I292" t="n">
        <v>0</v>
      </c>
      <c r="J292" t="n">
        <v>1</v>
      </c>
      <c r="K292" t="inlineStr"/>
    </row>
    <row r="293">
      <c r="A293" t="inlineStr">
        <is>
          <t>NP</t>
        </is>
      </c>
      <c r="B293" t="inlineStr">
        <is>
          <t>348369230000</t>
        </is>
      </c>
      <c r="C293" t="inlineStr">
        <is>
          <t>34836923</t>
        </is>
      </c>
      <c r="D293" t="inlineStr">
        <is>
          <t>LISET YARITZA QUINTANA</t>
        </is>
      </c>
      <c r="E293" t="inlineStr">
        <is>
          <t>LISETYARITZAQUINTANA</t>
        </is>
      </c>
      <c r="F293" s="2" t="n">
        <v>30</v>
      </c>
      <c r="G293" t="inlineStr">
        <is>
          <t>Maria Fernanda</t>
        </is>
      </c>
      <c r="H293" t="inlineStr">
        <is>
          <t>67872948.0</t>
        </is>
      </c>
      <c r="I293" t="n">
        <v>0</v>
      </c>
      <c r="J293" t="n">
        <v>1</v>
      </c>
      <c r="K293" t="inlineStr"/>
    </row>
    <row r="294">
      <c r="A294" t="inlineStr">
        <is>
          <t>NP</t>
        </is>
      </c>
      <c r="B294" t="inlineStr">
        <is>
          <t>349140520000</t>
        </is>
      </c>
      <c r="C294" t="inlineStr">
        <is>
          <t>34914052</t>
        </is>
      </c>
      <c r="D294" t="inlineStr">
        <is>
          <t>SULMA ISMARE PUCHICAMA DE CHAUCARAMA</t>
        </is>
      </c>
      <c r="E294" t="inlineStr">
        <is>
          <t>SULMAISMAREPUCHICAMADECHAUCARAMA</t>
        </is>
      </c>
      <c r="F294" s="2" t="n">
        <v>37.5</v>
      </c>
      <c r="G294" t="inlineStr">
        <is>
          <t>Yarelis Tulloch</t>
        </is>
      </c>
      <c r="H294" t="inlineStr">
        <is>
          <t>63365812.0</t>
        </is>
      </c>
      <c r="I294" t="n">
        <v>0</v>
      </c>
      <c r="J294" t="n">
        <v>1</v>
      </c>
      <c r="K294" t="inlineStr"/>
    </row>
    <row r="295">
      <c r="A295" t="inlineStr">
        <is>
          <t>NP</t>
        </is>
      </c>
      <c r="B295" t="inlineStr">
        <is>
          <t>369024930000</t>
        </is>
      </c>
      <c r="C295" t="inlineStr">
        <is>
          <t>36902493</t>
        </is>
      </c>
      <c r="D295" t="inlineStr">
        <is>
          <t>BENJAMIN PUCHICAMA ROBLES</t>
        </is>
      </c>
      <c r="E295" t="inlineStr">
        <is>
          <t>BENJAMINPUCHICAMAROBLES</t>
        </is>
      </c>
      <c r="F295" s="2" t="n">
        <v>15</v>
      </c>
      <c r="G295" t="inlineStr">
        <is>
          <t>Abril Aparicio</t>
        </is>
      </c>
      <c r="H295" t="inlineStr">
        <is>
          <t>68875635.0</t>
        </is>
      </c>
      <c r="I295" t="n">
        <v>0</v>
      </c>
      <c r="J295" t="n">
        <v>1</v>
      </c>
      <c r="K295" t="inlineStr"/>
    </row>
    <row r="296">
      <c r="A296" t="inlineStr">
        <is>
          <t>NP</t>
        </is>
      </c>
      <c r="B296" t="inlineStr">
        <is>
          <t>352345920000</t>
        </is>
      </c>
      <c r="C296" t="inlineStr">
        <is>
          <t>35234592</t>
        </is>
      </c>
      <c r="D296" t="inlineStr">
        <is>
          <t>SOPHIA DUARTE</t>
        </is>
      </c>
      <c r="E296" t="inlineStr">
        <is>
          <t>SOPHIADUARTE</t>
        </is>
      </c>
      <c r="F296" s="2" t="n">
        <v>15</v>
      </c>
      <c r="G296" t="inlineStr">
        <is>
          <t>Yariela Galarce</t>
        </is>
      </c>
      <c r="H296" t="inlineStr">
        <is>
          <t>61651287.0</t>
        </is>
      </c>
      <c r="I296" t="n">
        <v>0</v>
      </c>
      <c r="J296" t="n">
        <v>1</v>
      </c>
      <c r="K296" t="inlineStr"/>
    </row>
    <row r="297">
      <c r="A297" t="inlineStr">
        <is>
          <t>NP</t>
        </is>
      </c>
      <c r="B297" t="inlineStr">
        <is>
          <t>353345890000</t>
        </is>
      </c>
      <c r="C297" t="inlineStr">
        <is>
          <t>35334589</t>
        </is>
      </c>
      <c r="D297" t="inlineStr">
        <is>
          <t>SOPHIA DUARTE</t>
        </is>
      </c>
      <c r="E297" t="inlineStr">
        <is>
          <t>SOPHIADUARTE</t>
        </is>
      </c>
      <c r="F297" s="2" t="n">
        <v>12</v>
      </c>
      <c r="G297" t="inlineStr">
        <is>
          <t>Nailyn Martinez</t>
        </is>
      </c>
      <c r="H297" t="inlineStr">
        <is>
          <t>68493761.0</t>
        </is>
      </c>
      <c r="I297" t="n">
        <v>0</v>
      </c>
      <c r="J297" t="n">
        <v>1</v>
      </c>
      <c r="K297" t="inlineStr"/>
    </row>
    <row r="298">
      <c r="A298" t="inlineStr">
        <is>
          <t>NP</t>
        </is>
      </c>
      <c r="B298" t="inlineStr">
        <is>
          <t>332128210000</t>
        </is>
      </c>
      <c r="C298" t="inlineStr">
        <is>
          <t>33212821</t>
        </is>
      </c>
      <c r="D298" t="inlineStr">
        <is>
          <t>Sebastiana Avila</t>
        </is>
      </c>
      <c r="E298" t="inlineStr">
        <is>
          <t>SEBASTIANAAVILA</t>
        </is>
      </c>
      <c r="F298" s="2" t="n">
        <v>22</v>
      </c>
      <c r="G298" t="inlineStr">
        <is>
          <t>Yamali Rodriguez</t>
        </is>
      </c>
      <c r="H298" t="inlineStr">
        <is>
          <t>68480951.0</t>
        </is>
      </c>
      <c r="I298" t="n">
        <v>0</v>
      </c>
      <c r="J298" t="n">
        <v>1</v>
      </c>
      <c r="K298" t="inlineStr"/>
    </row>
    <row r="299">
      <c r="A299" t="inlineStr">
        <is>
          <t>NP</t>
        </is>
      </c>
      <c r="B299" t="inlineStr">
        <is>
          <t>365031170000</t>
        </is>
      </c>
      <c r="C299" t="inlineStr">
        <is>
          <t>36503117</t>
        </is>
      </c>
      <c r="D299" t="inlineStr">
        <is>
          <t>CRISTIANO TOCAMO</t>
        </is>
      </c>
      <c r="E299" t="inlineStr">
        <is>
          <t>CRISTIANOTOCAMO</t>
        </is>
      </c>
      <c r="F299" s="2" t="n">
        <v>48.87</v>
      </c>
      <c r="G299" t="inlineStr">
        <is>
          <t>Osiris Aguilar</t>
        </is>
      </c>
      <c r="H299" t="inlineStr">
        <is>
          <t>67779130.0</t>
        </is>
      </c>
      <c r="I299" t="n">
        <v>0</v>
      </c>
      <c r="J299" t="n">
        <v>1</v>
      </c>
      <c r="K299" t="inlineStr"/>
    </row>
    <row r="300">
      <c r="A300" t="inlineStr">
        <is>
          <t>NP</t>
        </is>
      </c>
      <c r="B300" t="inlineStr">
        <is>
          <t>353222730000</t>
        </is>
      </c>
      <c r="C300" t="inlineStr">
        <is>
          <t>35322273</t>
        </is>
      </c>
      <c r="D300" t="inlineStr">
        <is>
          <t>JOAD MARTINEZ</t>
        </is>
      </c>
      <c r="E300" t="inlineStr">
        <is>
          <t>JOADMARTINEZ</t>
        </is>
      </c>
      <c r="F300" s="2" t="n">
        <v>15</v>
      </c>
      <c r="G300" t="inlineStr">
        <is>
          <t>Karla Mc Intryre</t>
        </is>
      </c>
      <c r="H300" t="inlineStr">
        <is>
          <t>67834880.0</t>
        </is>
      </c>
      <c r="I300" t="n">
        <v>0</v>
      </c>
      <c r="J300" t="n">
        <v>1</v>
      </c>
      <c r="K300" t="inlineStr"/>
    </row>
    <row r="301">
      <c r="A301" t="inlineStr">
        <is>
          <t>NP</t>
        </is>
      </c>
      <c r="B301" t="inlineStr">
        <is>
          <t>358222720000</t>
        </is>
      </c>
      <c r="C301" t="inlineStr">
        <is>
          <t>35822272</t>
        </is>
      </c>
      <c r="D301" t="inlineStr">
        <is>
          <t>JOAD MARTINEZ</t>
        </is>
      </c>
      <c r="E301" t="inlineStr">
        <is>
          <t>JOADMARTINEZ</t>
        </is>
      </c>
      <c r="F301" s="2" t="n">
        <v>15</v>
      </c>
      <c r="G301" t="inlineStr">
        <is>
          <t>Solanye Acuña</t>
        </is>
      </c>
      <c r="H301" t="inlineStr">
        <is>
          <t>68720680.0</t>
        </is>
      </c>
      <c r="I301" t="n">
        <v>0</v>
      </c>
      <c r="J301" t="n">
        <v>1</v>
      </c>
      <c r="K301" t="inlineStr"/>
    </row>
    <row r="302">
      <c r="A302" t="inlineStr">
        <is>
          <t>NP</t>
        </is>
      </c>
      <c r="B302" t="inlineStr">
        <is>
          <t>359222720000</t>
        </is>
      </c>
      <c r="C302" t="inlineStr">
        <is>
          <t>35922272</t>
        </is>
      </c>
      <c r="D302" t="inlineStr">
        <is>
          <t>JOAD MARTINEZ</t>
        </is>
      </c>
      <c r="E302" t="inlineStr">
        <is>
          <t>JOADMARTINEZ</t>
        </is>
      </c>
      <c r="F302" s="2" t="n">
        <v>15</v>
      </c>
      <c r="G302" t="inlineStr">
        <is>
          <t>Michelle Zambrano</t>
        </is>
      </c>
      <c r="H302" t="inlineStr">
        <is>
          <t>67956182.0</t>
        </is>
      </c>
      <c r="I302" t="n">
        <v>0</v>
      </c>
      <c r="J302" t="n">
        <v>1</v>
      </c>
      <c r="K302" t="inlineStr"/>
    </row>
    <row r="303">
      <c r="A303" t="inlineStr">
        <is>
          <t>NP</t>
        </is>
      </c>
      <c r="B303" t="inlineStr">
        <is>
          <t>321642230100</t>
        </is>
      </c>
      <c r="C303" t="inlineStr">
        <is>
          <t>32164223</t>
        </is>
      </c>
      <c r="D303" t="inlineStr">
        <is>
          <t>Dufrio, S.A.</t>
        </is>
      </c>
      <c r="E303" t="inlineStr">
        <is>
          <t>DUFRIOSA</t>
        </is>
      </c>
      <c r="F303" s="2" t="n">
        <v>142.6</v>
      </c>
      <c r="G303" t="inlineStr">
        <is>
          <t>Ines Lizbeth Trujillo</t>
        </is>
      </c>
      <c r="H303" t="inlineStr">
        <is>
          <t>66730034.0</t>
        </is>
      </c>
      <c r="I303" t="n">
        <v>0</v>
      </c>
      <c r="J303" t="n">
        <v>1</v>
      </c>
      <c r="K303" t="inlineStr"/>
    </row>
    <row r="304">
      <c r="A304" t="inlineStr">
        <is>
          <t>NP</t>
        </is>
      </c>
      <c r="B304" t="inlineStr">
        <is>
          <t>367023820000</t>
        </is>
      </c>
      <c r="C304" t="inlineStr">
        <is>
          <t>36702382</t>
        </is>
      </c>
      <c r="D304" t="inlineStr">
        <is>
          <t>JOSUE CORDOBA</t>
        </is>
      </c>
      <c r="E304" t="inlineStr">
        <is>
          <t>JOSUECORDOBA</t>
        </is>
      </c>
      <c r="F304" s="2" t="n">
        <v>30</v>
      </c>
      <c r="G304" t="inlineStr">
        <is>
          <t>Alejandra Mabel Hawkins</t>
        </is>
      </c>
      <c r="H304" t="inlineStr">
        <is>
          <t>65295285.0</t>
        </is>
      </c>
      <c r="I304" t="n">
        <v>0</v>
      </c>
      <c r="J304" t="n">
        <v>1</v>
      </c>
      <c r="K304" t="inlineStr"/>
    </row>
    <row r="305">
      <c r="A305" t="inlineStr">
        <is>
          <t>NP</t>
        </is>
      </c>
      <c r="B305" t="inlineStr"/>
      <c r="C305" t="inlineStr">
        <is>
          <t>35828394</t>
        </is>
      </c>
      <c r="D305" t="inlineStr">
        <is>
          <t>ELIGIO MOSQUERA BARCO</t>
        </is>
      </c>
      <c r="E305" t="inlineStr">
        <is>
          <t>ELIGIOMOSQUERABARCO</t>
        </is>
      </c>
      <c r="F305" s="2" t="n">
        <v>45</v>
      </c>
      <c r="G305" t="inlineStr">
        <is>
          <t>Maria Fernanda</t>
        </is>
      </c>
      <c r="H305" t="inlineStr"/>
      <c r="I305" t="n">
        <v>0</v>
      </c>
      <c r="J305" t="n">
        <v>1</v>
      </c>
      <c r="K305" t="inlineStr"/>
    </row>
    <row r="306">
      <c r="A306" t="inlineStr">
        <is>
          <t>NP</t>
        </is>
      </c>
      <c r="B306" t="inlineStr">
        <is>
          <t>355039520000</t>
        </is>
      </c>
      <c r="C306" t="inlineStr">
        <is>
          <t>35503952</t>
        </is>
      </c>
      <c r="D306" t="inlineStr">
        <is>
          <t>PRISCILA MEDINA</t>
        </is>
      </c>
      <c r="E306" t="inlineStr">
        <is>
          <t>PRISCILAMEDINA</t>
        </is>
      </c>
      <c r="F306" s="2" t="n">
        <v>15</v>
      </c>
      <c r="G306" t="inlineStr">
        <is>
          <t>Yarelis Tulloch</t>
        </is>
      </c>
      <c r="H306" t="inlineStr">
        <is>
          <t>69456169.0</t>
        </is>
      </c>
      <c r="I306" t="n">
        <v>0</v>
      </c>
      <c r="J306" t="n">
        <v>1</v>
      </c>
      <c r="K306" t="inlineStr"/>
    </row>
    <row r="307">
      <c r="A307" t="inlineStr">
        <is>
          <t>NP</t>
        </is>
      </c>
      <c r="B307" t="inlineStr">
        <is>
          <t>351246120000</t>
        </is>
      </c>
      <c r="C307" t="inlineStr">
        <is>
          <t>35124612</t>
        </is>
      </c>
      <c r="D307" t="inlineStr">
        <is>
          <t>NORBERTO VELANCIA</t>
        </is>
      </c>
      <c r="E307" t="inlineStr">
        <is>
          <t>NORBERTOVELANCIA</t>
        </is>
      </c>
      <c r="F307" s="2" t="n">
        <v>15</v>
      </c>
      <c r="G307" t="inlineStr">
        <is>
          <t>Abril Aparicio</t>
        </is>
      </c>
      <c r="H307" t="inlineStr">
        <is>
          <t>68673589.0</t>
        </is>
      </c>
      <c r="I307" t="n">
        <v>0</v>
      </c>
      <c r="J307" t="n">
        <v>1</v>
      </c>
      <c r="K307" t="inlineStr"/>
    </row>
    <row r="308">
      <c r="A308" t="inlineStr">
        <is>
          <t>NP</t>
        </is>
      </c>
      <c r="B308" t="inlineStr">
        <is>
          <t>357364020000</t>
        </is>
      </c>
      <c r="C308" t="inlineStr">
        <is>
          <t>35736402</t>
        </is>
      </c>
      <c r="D308" t="inlineStr">
        <is>
          <t>DAVID REYES</t>
        </is>
      </c>
      <c r="E308" t="inlineStr">
        <is>
          <t>DAVIDREYES</t>
        </is>
      </c>
      <c r="F308" s="2" t="n">
        <v>15</v>
      </c>
      <c r="G308" t="inlineStr">
        <is>
          <t>Yariela Galarce</t>
        </is>
      </c>
      <c r="H308" t="inlineStr">
        <is>
          <t>63643600.0</t>
        </is>
      </c>
      <c r="I308" t="n">
        <v>0</v>
      </c>
      <c r="J308" t="n">
        <v>1</v>
      </c>
      <c r="K308" t="inlineStr"/>
    </row>
    <row r="309">
      <c r="A309" t="inlineStr">
        <is>
          <t>NP</t>
        </is>
      </c>
      <c r="B309" t="inlineStr">
        <is>
          <t>356149210000</t>
        </is>
      </c>
      <c r="C309" t="inlineStr">
        <is>
          <t>35614921</t>
        </is>
      </c>
      <c r="D309" t="inlineStr">
        <is>
          <t>NILVA MIGDALIA RIVAS ESPINOZA</t>
        </is>
      </c>
      <c r="E309" t="inlineStr">
        <is>
          <t>NILVAMIGDALIARIVASESPINOZA</t>
        </is>
      </c>
      <c r="F309" s="2" t="n">
        <v>15</v>
      </c>
      <c r="G309" t="inlineStr">
        <is>
          <t>Nailyn Martinez</t>
        </is>
      </c>
      <c r="H309" t="inlineStr">
        <is>
          <t>66685183.0</t>
        </is>
      </c>
      <c r="I309" t="n">
        <v>0</v>
      </c>
      <c r="J309" t="n">
        <v>1</v>
      </c>
      <c r="K309" t="inlineStr"/>
    </row>
    <row r="310">
      <c r="A310" t="inlineStr">
        <is>
          <t>NP</t>
        </is>
      </c>
      <c r="B310" t="inlineStr">
        <is>
          <t>356118310000</t>
        </is>
      </c>
      <c r="C310" t="inlineStr">
        <is>
          <t>35611831</t>
        </is>
      </c>
      <c r="D310" t="inlineStr">
        <is>
          <t>DAIHANA DE LA ROSA</t>
        </is>
      </c>
      <c r="E310" t="inlineStr">
        <is>
          <t>DAIHANADELAROSA</t>
        </is>
      </c>
      <c r="F310" s="2" t="n">
        <v>15</v>
      </c>
      <c r="G310" t="inlineStr">
        <is>
          <t>Yamali Rodriguez</t>
        </is>
      </c>
      <c r="H310" t="inlineStr">
        <is>
          <t>63727402.0</t>
        </is>
      </c>
      <c r="I310" t="n">
        <v>0</v>
      </c>
      <c r="J310" t="n">
        <v>1</v>
      </c>
      <c r="K310" t="inlineStr"/>
    </row>
    <row r="311">
      <c r="A311" t="inlineStr">
        <is>
          <t>NP</t>
        </is>
      </c>
      <c r="B311" t="inlineStr">
        <is>
          <t>349331440000</t>
        </is>
      </c>
      <c r="C311" t="inlineStr">
        <is>
          <t>34933144</t>
        </is>
      </c>
      <c r="D311" t="inlineStr">
        <is>
          <t>ARNALDO LOPEZ</t>
        </is>
      </c>
      <c r="E311" t="inlineStr">
        <is>
          <t>ARNALDOLOPEZ</t>
        </is>
      </c>
      <c r="F311" s="2" t="n">
        <v>23.25</v>
      </c>
      <c r="G311" t="inlineStr">
        <is>
          <t>Osiris Aguilar</t>
        </is>
      </c>
      <c r="H311" t="inlineStr">
        <is>
          <t>66094339.0</t>
        </is>
      </c>
      <c r="I311" t="n">
        <v>0</v>
      </c>
      <c r="J311" t="n">
        <v>1</v>
      </c>
      <c r="K311" t="inlineStr"/>
    </row>
    <row r="312">
      <c r="A312" t="inlineStr">
        <is>
          <t>NP</t>
        </is>
      </c>
      <c r="B312" t="inlineStr">
        <is>
          <t>355130350000</t>
        </is>
      </c>
      <c r="C312" t="inlineStr">
        <is>
          <t>35513035</t>
        </is>
      </c>
      <c r="D312" t="inlineStr">
        <is>
          <t>DISMA TOCAMO</t>
        </is>
      </c>
      <c r="E312" t="inlineStr">
        <is>
          <t>DISMATOCAMO</t>
        </is>
      </c>
      <c r="F312" s="2" t="n">
        <v>15</v>
      </c>
      <c r="G312" t="inlineStr">
        <is>
          <t>Karla Mc Intryre</t>
        </is>
      </c>
      <c r="H312" t="inlineStr">
        <is>
          <t>69921447.0</t>
        </is>
      </c>
      <c r="I312" t="n">
        <v>0</v>
      </c>
      <c r="J312" t="n">
        <v>1</v>
      </c>
      <c r="K312" t="inlineStr"/>
    </row>
    <row r="313">
      <c r="A313" t="inlineStr">
        <is>
          <t>NP</t>
        </is>
      </c>
      <c r="B313" t="inlineStr">
        <is>
          <t>364037000000</t>
        </is>
      </c>
      <c r="C313" t="inlineStr">
        <is>
          <t>36403700</t>
        </is>
      </c>
      <c r="D313" t="inlineStr">
        <is>
          <t>LIANNE SHERILL PINEDA MOSQUERA</t>
        </is>
      </c>
      <c r="E313" t="inlineStr">
        <is>
          <t>LIANNESHERILLPINEDAMOSQUERA</t>
        </is>
      </c>
      <c r="F313" s="2" t="n">
        <v>16.29</v>
      </c>
      <c r="G313" t="inlineStr">
        <is>
          <t>Michelle Zambrano</t>
        </is>
      </c>
      <c r="H313" t="inlineStr"/>
      <c r="I313" t="n">
        <v>0</v>
      </c>
      <c r="J313" t="n">
        <v>1</v>
      </c>
      <c r="K313" t="inlineStr"/>
    </row>
    <row r="314">
      <c r="A314" t="inlineStr">
        <is>
          <t>NP</t>
        </is>
      </c>
      <c r="B314" t="inlineStr">
        <is>
          <t>347400570000</t>
        </is>
      </c>
      <c r="C314" t="inlineStr">
        <is>
          <t>34740057</t>
        </is>
      </c>
      <c r="D314" t="inlineStr">
        <is>
          <t>DAYANIS DIMAS</t>
        </is>
      </c>
      <c r="E314" t="inlineStr">
        <is>
          <t>DAYANISDIMAS</t>
        </is>
      </c>
      <c r="F314" s="2" t="n">
        <v>16.25</v>
      </c>
      <c r="G314" t="inlineStr">
        <is>
          <t>Ines Lizbeth Trujillo</t>
        </is>
      </c>
      <c r="H314" t="inlineStr">
        <is>
          <t>68764376.0</t>
        </is>
      </c>
      <c r="I314" t="n">
        <v>0</v>
      </c>
      <c r="J314" t="n">
        <v>1</v>
      </c>
      <c r="K314" t="inlineStr"/>
    </row>
    <row r="315">
      <c r="A315" t="inlineStr">
        <is>
          <t>NP</t>
        </is>
      </c>
      <c r="B315" t="inlineStr">
        <is>
          <t>341182820000</t>
        </is>
      </c>
      <c r="C315" t="inlineStr">
        <is>
          <t>34118282</t>
        </is>
      </c>
      <c r="D315" t="inlineStr">
        <is>
          <t>ELIDIA PERALTA</t>
        </is>
      </c>
      <c r="E315" t="inlineStr">
        <is>
          <t>ELIDIAPERALTA</t>
        </is>
      </c>
      <c r="F315" s="2" t="n">
        <v>106.5</v>
      </c>
      <c r="G315" t="inlineStr">
        <is>
          <t>Alejandra Mabel Hawkins</t>
        </is>
      </c>
      <c r="H315" t="inlineStr">
        <is>
          <t>60691264.0</t>
        </is>
      </c>
      <c r="I315" t="n">
        <v>0</v>
      </c>
      <c r="J315" t="n">
        <v>1</v>
      </c>
      <c r="K315" t="inlineStr"/>
    </row>
    <row r="316">
      <c r="A316" t="inlineStr">
        <is>
          <t>NP</t>
        </is>
      </c>
      <c r="B316" t="inlineStr">
        <is>
          <t>337275680000</t>
        </is>
      </c>
      <c r="C316" t="inlineStr">
        <is>
          <t>33727568</t>
        </is>
      </c>
      <c r="D316" t="inlineStr">
        <is>
          <t>THE ENGLISH LANGUAGE CENTER, INC.</t>
        </is>
      </c>
      <c r="E316" t="inlineStr">
        <is>
          <t>THEENGLISHLANGUAGECENTERINC</t>
        </is>
      </c>
      <c r="F316" s="2" t="n">
        <v>200.23</v>
      </c>
      <c r="G316" t="inlineStr">
        <is>
          <t>Maria Fernanda</t>
        </is>
      </c>
      <c r="H316" t="inlineStr">
        <is>
          <t>66775277.0</t>
        </is>
      </c>
      <c r="I316" t="n">
        <v>0</v>
      </c>
      <c r="J316" t="n">
        <v>1</v>
      </c>
      <c r="K316" t="inlineStr"/>
    </row>
    <row r="317">
      <c r="A317" t="inlineStr">
        <is>
          <t>NP</t>
        </is>
      </c>
      <c r="B317" t="inlineStr">
        <is>
          <t>344330260000</t>
        </is>
      </c>
      <c r="C317" t="inlineStr">
        <is>
          <t>34433026</t>
        </is>
      </c>
      <c r="D317" t="inlineStr">
        <is>
          <t>ISMILDA VICTORIA LOPEZ PALACIOS</t>
        </is>
      </c>
      <c r="E317" t="inlineStr">
        <is>
          <t>ISMILDAVICTORIALOPEZPALACIOS</t>
        </is>
      </c>
      <c r="F317" s="2" t="n">
        <v>20.75</v>
      </c>
      <c r="G317" t="inlineStr">
        <is>
          <t>Yarelis Tulloch</t>
        </is>
      </c>
      <c r="H317" t="inlineStr">
        <is>
          <t>67276141.0</t>
        </is>
      </c>
      <c r="I317" t="n">
        <v>0</v>
      </c>
      <c r="J317" t="n">
        <v>1</v>
      </c>
      <c r="K317" t="inlineStr"/>
    </row>
    <row r="318">
      <c r="A318" t="inlineStr">
        <is>
          <t>NP</t>
        </is>
      </c>
      <c r="B318" t="inlineStr">
        <is>
          <t>332153930000</t>
        </is>
      </c>
      <c r="C318" t="inlineStr">
        <is>
          <t>33215393</t>
        </is>
      </c>
      <c r="D318" t="inlineStr">
        <is>
          <t>ABDIEL GUASERUCA MESUA</t>
        </is>
      </c>
      <c r="E318" t="inlineStr">
        <is>
          <t>ABDIELGUASERUCAMESUA</t>
        </is>
      </c>
      <c r="F318" s="2" t="n">
        <v>22.5</v>
      </c>
      <c r="G318" t="inlineStr">
        <is>
          <t>Abril Aparicio</t>
        </is>
      </c>
      <c r="H318" t="inlineStr">
        <is>
          <t>63496886.0</t>
        </is>
      </c>
      <c r="I318" t="n">
        <v>0</v>
      </c>
      <c r="J318" t="n">
        <v>1</v>
      </c>
      <c r="K318" t="inlineStr"/>
    </row>
    <row r="319">
      <c r="A319" t="inlineStr">
        <is>
          <t>NP</t>
        </is>
      </c>
      <c r="B319" t="inlineStr">
        <is>
          <t>362057130000</t>
        </is>
      </c>
      <c r="C319" t="inlineStr">
        <is>
          <t>36205713</t>
        </is>
      </c>
      <c r="D319" t="inlineStr">
        <is>
          <t>BENJAMIN VALDESPINO</t>
        </is>
      </c>
      <c r="E319" t="inlineStr">
        <is>
          <t>BENJAMINVALDESPINO</t>
        </is>
      </c>
      <c r="F319" s="2" t="n">
        <v>16.29</v>
      </c>
      <c r="G319" t="inlineStr">
        <is>
          <t>Yariela Galarce</t>
        </is>
      </c>
      <c r="H319" t="inlineStr"/>
      <c r="I319" t="n">
        <v>0</v>
      </c>
      <c r="J319" t="n">
        <v>1</v>
      </c>
      <c r="K319" t="inlineStr"/>
    </row>
    <row r="320">
      <c r="A320" t="inlineStr">
        <is>
          <t>NP</t>
        </is>
      </c>
      <c r="B320" t="inlineStr">
        <is>
          <t>351280280000</t>
        </is>
      </c>
      <c r="C320" t="inlineStr">
        <is>
          <t>35128028</t>
        </is>
      </c>
      <c r="D320" t="inlineStr">
        <is>
          <t>MARTA MACHUCA</t>
        </is>
      </c>
      <c r="E320" t="inlineStr">
        <is>
          <t>MARTAMACHUCA</t>
        </is>
      </c>
      <c r="F320" s="2" t="n">
        <v>15</v>
      </c>
      <c r="G320" t="inlineStr">
        <is>
          <t>Nailyn Martinez</t>
        </is>
      </c>
      <c r="H320" t="inlineStr">
        <is>
          <t>67309564.0</t>
        </is>
      </c>
      <c r="I320" t="n">
        <v>0</v>
      </c>
      <c r="J320" t="n">
        <v>1</v>
      </c>
      <c r="K320" t="inlineStr"/>
    </row>
    <row r="321">
      <c r="A321" t="inlineStr">
        <is>
          <t>NP</t>
        </is>
      </c>
      <c r="B321" t="inlineStr">
        <is>
          <t>354353420000</t>
        </is>
      </c>
      <c r="C321" t="inlineStr">
        <is>
          <t>35435342</t>
        </is>
      </c>
      <c r="D321" t="inlineStr">
        <is>
          <t>LLAMILEICA BERRUGATE</t>
        </is>
      </c>
      <c r="E321" t="inlineStr">
        <is>
          <t>LLAMILEICABERRUGATE</t>
        </is>
      </c>
      <c r="F321" s="2" t="n">
        <v>15</v>
      </c>
      <c r="G321" t="inlineStr">
        <is>
          <t>Yamali Rodriguez</t>
        </is>
      </c>
      <c r="H321" t="inlineStr">
        <is>
          <t>65531545.0</t>
        </is>
      </c>
      <c r="I321" t="n">
        <v>0</v>
      </c>
      <c r="J321" t="n">
        <v>1</v>
      </c>
      <c r="K321" t="inlineStr"/>
    </row>
    <row r="322">
      <c r="A322" t="inlineStr">
        <is>
          <t>NP</t>
        </is>
      </c>
      <c r="B322" t="inlineStr">
        <is>
          <t>356343590000</t>
        </is>
      </c>
      <c r="C322" t="inlineStr">
        <is>
          <t>35634359</t>
        </is>
      </c>
      <c r="D322" t="inlineStr">
        <is>
          <t>CESAR PUCHIGAMA</t>
        </is>
      </c>
      <c r="E322" t="inlineStr">
        <is>
          <t>CESARPUCHIGAMA</t>
        </is>
      </c>
      <c r="F322" s="2" t="n">
        <v>15</v>
      </c>
      <c r="G322" t="inlineStr">
        <is>
          <t>Osiris Aguilar</t>
        </is>
      </c>
      <c r="H322" t="inlineStr">
        <is>
          <t>65831896.0</t>
        </is>
      </c>
      <c r="I322" t="n">
        <v>0</v>
      </c>
      <c r="J322" t="n">
        <v>1</v>
      </c>
      <c r="K322" t="inlineStr"/>
    </row>
    <row r="323">
      <c r="A323" t="inlineStr">
        <is>
          <t>NP</t>
        </is>
      </c>
      <c r="B323" t="inlineStr">
        <is>
          <t>364036650000</t>
        </is>
      </c>
      <c r="C323" t="inlineStr">
        <is>
          <t>36403665</t>
        </is>
      </c>
      <c r="D323" t="inlineStr">
        <is>
          <t>LUIS CHIRIPUA TEUCAMA</t>
        </is>
      </c>
      <c r="E323" t="inlineStr">
        <is>
          <t>LUISCHIRIPUATEUCAMA</t>
        </is>
      </c>
      <c r="F323" s="2" t="n">
        <v>20.16</v>
      </c>
      <c r="G323" t="inlineStr">
        <is>
          <t>Karla Mc Intryre</t>
        </is>
      </c>
      <c r="H323" t="inlineStr"/>
      <c r="I323" t="n">
        <v>0</v>
      </c>
      <c r="J323" t="n">
        <v>1</v>
      </c>
      <c r="K323" t="inlineStr"/>
    </row>
    <row r="324">
      <c r="A324" t="inlineStr">
        <is>
          <t>NP</t>
        </is>
      </c>
      <c r="B324" t="inlineStr">
        <is>
          <t>352030160000</t>
        </is>
      </c>
      <c r="C324" t="inlineStr">
        <is>
          <t>35203016</t>
        </is>
      </c>
      <c r="D324" t="inlineStr">
        <is>
          <t>MAXIMA MURILLO</t>
        </is>
      </c>
      <c r="E324" t="inlineStr">
        <is>
          <t>MAXIMAMURILLO</t>
        </is>
      </c>
      <c r="F324" s="2" t="n">
        <v>15</v>
      </c>
      <c r="G324" t="inlineStr">
        <is>
          <t>Solanye Acuña</t>
        </is>
      </c>
      <c r="H324" t="inlineStr">
        <is>
          <t>63349166.0</t>
        </is>
      </c>
      <c r="I324" t="n">
        <v>0</v>
      </c>
      <c r="J324" t="n">
        <v>1</v>
      </c>
      <c r="K324" t="inlineStr"/>
    </row>
    <row r="325">
      <c r="A325" t="inlineStr">
        <is>
          <t>NP</t>
        </is>
      </c>
      <c r="B325" t="inlineStr">
        <is>
          <t>346172980000</t>
        </is>
      </c>
      <c r="C325" t="inlineStr">
        <is>
          <t>34617298</t>
        </is>
      </c>
      <c r="D325" t="inlineStr">
        <is>
          <t>LUIS ENRIQUE ISAZA MARANDOLA</t>
        </is>
      </c>
      <c r="E325" t="inlineStr">
        <is>
          <t>LUISENRIQUEISAZAMARANDOLA</t>
        </is>
      </c>
      <c r="F325" s="2" t="n">
        <v>32.5</v>
      </c>
      <c r="G325" t="inlineStr">
        <is>
          <t>Michelle Zambrano</t>
        </is>
      </c>
      <c r="H325" t="inlineStr">
        <is>
          <t>67654284.0</t>
        </is>
      </c>
      <c r="I325" t="n">
        <v>0</v>
      </c>
      <c r="J325" t="n">
        <v>1</v>
      </c>
      <c r="K325" t="inlineStr"/>
    </row>
    <row r="326">
      <c r="A326" t="inlineStr">
        <is>
          <t>NP</t>
        </is>
      </c>
      <c r="B326" t="inlineStr">
        <is>
          <t>359324330000</t>
        </is>
      </c>
      <c r="C326" t="inlineStr">
        <is>
          <t>35932433</t>
        </is>
      </c>
      <c r="D326" t="inlineStr">
        <is>
          <t>ROSALINDA MOSQUERA</t>
        </is>
      </c>
      <c r="E326" t="inlineStr">
        <is>
          <t>ROSALINDAMOSQUERA</t>
        </is>
      </c>
      <c r="F326" s="2" t="n">
        <v>15</v>
      </c>
      <c r="G326" t="inlineStr">
        <is>
          <t>Ines Lizbeth Trujillo</t>
        </is>
      </c>
      <c r="H326" t="inlineStr">
        <is>
          <t>65231111.0</t>
        </is>
      </c>
      <c r="I326" t="n">
        <v>0</v>
      </c>
      <c r="J326" t="n">
        <v>1</v>
      </c>
      <c r="K326" t="inlineStr"/>
    </row>
    <row r="327">
      <c r="A327" t="inlineStr">
        <is>
          <t>NP</t>
        </is>
      </c>
      <c r="B327" t="inlineStr">
        <is>
          <t>361056030000</t>
        </is>
      </c>
      <c r="C327" t="inlineStr">
        <is>
          <t>36105603</t>
        </is>
      </c>
      <c r="D327" t="inlineStr">
        <is>
          <t>DONAL BARQUEÑO CARDENA</t>
        </is>
      </c>
      <c r="E327" t="inlineStr">
        <is>
          <t>DONALBARQUENOCARDENA</t>
        </is>
      </c>
      <c r="F327" s="2" t="n">
        <v>16.94</v>
      </c>
      <c r="G327" t="inlineStr">
        <is>
          <t>Alejandra Mabel Hawkins</t>
        </is>
      </c>
      <c r="H327" t="inlineStr"/>
      <c r="I327" t="n">
        <v>0</v>
      </c>
      <c r="J327" t="n">
        <v>1</v>
      </c>
      <c r="K327" t="inlineStr"/>
    </row>
    <row r="328">
      <c r="A328" t="inlineStr">
        <is>
          <t>NP</t>
        </is>
      </c>
      <c r="B328" t="inlineStr">
        <is>
          <t>369043560000</t>
        </is>
      </c>
      <c r="C328" t="inlineStr">
        <is>
          <t>36904356</t>
        </is>
      </c>
      <c r="D328" t="inlineStr">
        <is>
          <t>ERIC CANZARI BERRUGATE</t>
        </is>
      </c>
      <c r="E328" t="inlineStr">
        <is>
          <t>ERICCANZARIBERRUGATE</t>
        </is>
      </c>
      <c r="F328" s="2" t="n">
        <v>17.58</v>
      </c>
      <c r="G328" t="inlineStr">
        <is>
          <t>Maria Fernanda</t>
        </is>
      </c>
      <c r="H328" t="inlineStr"/>
      <c r="I328" t="n">
        <v>0</v>
      </c>
      <c r="J328" t="n">
        <v>1</v>
      </c>
      <c r="K328" t="inlineStr"/>
    </row>
    <row r="329">
      <c r="A329" t="inlineStr">
        <is>
          <t>NP</t>
        </is>
      </c>
      <c r="B329" t="inlineStr">
        <is>
          <t>356348450000</t>
        </is>
      </c>
      <c r="C329" t="inlineStr">
        <is>
          <t>35634845</t>
        </is>
      </c>
      <c r="D329" t="inlineStr">
        <is>
          <t>ISAAC ATENCIÓ</t>
        </is>
      </c>
      <c r="E329" t="inlineStr">
        <is>
          <t>ISAACATENCIO</t>
        </is>
      </c>
      <c r="F329" s="2" t="n">
        <v>15</v>
      </c>
      <c r="G329" t="inlineStr">
        <is>
          <t>Yarelis Tulloch</t>
        </is>
      </c>
      <c r="H329" t="inlineStr">
        <is>
          <t>66651002.0</t>
        </is>
      </c>
      <c r="I329" t="n">
        <v>0</v>
      </c>
      <c r="J329" t="n">
        <v>1</v>
      </c>
      <c r="K329" t="inlineStr"/>
    </row>
    <row r="330">
      <c r="A330" t="inlineStr">
        <is>
          <t>NP</t>
        </is>
      </c>
      <c r="B330" t="inlineStr">
        <is>
          <t>338258610000</t>
        </is>
      </c>
      <c r="C330" t="inlineStr">
        <is>
          <t>33825861</t>
        </is>
      </c>
      <c r="D330" t="inlineStr">
        <is>
          <t>FRANQUILINO BLADIMIR JAEN ANDRADES</t>
        </is>
      </c>
      <c r="E330" t="inlineStr">
        <is>
          <t>FRANQUILINOBLADIMIRJAENANDRADES</t>
        </is>
      </c>
      <c r="F330" s="2" t="n">
        <v>32.75</v>
      </c>
      <c r="G330" t="inlineStr">
        <is>
          <t>Abril Aparicio</t>
        </is>
      </c>
      <c r="H330" t="inlineStr">
        <is>
          <t>65434211.0</t>
        </is>
      </c>
      <c r="I330" t="n">
        <v>0</v>
      </c>
      <c r="J330" t="n">
        <v>1</v>
      </c>
      <c r="K330" t="inlineStr"/>
    </row>
    <row r="331">
      <c r="A331" t="inlineStr">
        <is>
          <t>NP</t>
        </is>
      </c>
      <c r="B331" t="inlineStr">
        <is>
          <t>356321670000</t>
        </is>
      </c>
      <c r="C331" t="inlineStr">
        <is>
          <t>35632167</t>
        </is>
      </c>
      <c r="D331" t="inlineStr">
        <is>
          <t>NOE MEMBORA</t>
        </is>
      </c>
      <c r="E331" t="inlineStr">
        <is>
          <t>NOEMEMBORA</t>
        </is>
      </c>
      <c r="F331" s="2" t="n">
        <v>15</v>
      </c>
      <c r="G331" t="inlineStr">
        <is>
          <t>Yariela Galarce</t>
        </is>
      </c>
      <c r="H331" t="inlineStr">
        <is>
          <t>67550945.0</t>
        </is>
      </c>
      <c r="I331" t="n">
        <v>0</v>
      </c>
      <c r="J331" t="n">
        <v>1</v>
      </c>
      <c r="K331" t="inlineStr"/>
    </row>
    <row r="332">
      <c r="A332" t="inlineStr">
        <is>
          <t>NP</t>
        </is>
      </c>
      <c r="B332" t="inlineStr">
        <is>
          <t>321442290100</t>
        </is>
      </c>
      <c r="C332" t="inlineStr">
        <is>
          <t>32144229</t>
        </is>
      </c>
      <c r="D332" t="inlineStr">
        <is>
          <t>REPRESENTACIO</t>
        </is>
      </c>
      <c r="E332" t="inlineStr">
        <is>
          <t>REPRESENTACIO</t>
        </is>
      </c>
      <c r="F332" s="2" t="n">
        <v>358.4</v>
      </c>
      <c r="G332" t="inlineStr">
        <is>
          <t>Nailyn Martinez</t>
        </is>
      </c>
      <c r="H332" t="inlineStr">
        <is>
          <t>66711900.0</t>
        </is>
      </c>
      <c r="I332" t="n">
        <v>0</v>
      </c>
      <c r="J332" t="n">
        <v>1</v>
      </c>
      <c r="K332" t="inlineStr"/>
    </row>
    <row r="333">
      <c r="A333" t="inlineStr">
        <is>
          <t>NP</t>
        </is>
      </c>
      <c r="B333" t="inlineStr">
        <is>
          <t>329246170000</t>
        </is>
      </c>
      <c r="C333" t="inlineStr">
        <is>
          <t>32924617</t>
        </is>
      </c>
      <c r="D333" t="inlineStr">
        <is>
          <t>Kevin Asprilla</t>
        </is>
      </c>
      <c r="E333" t="inlineStr">
        <is>
          <t>KEVINASPRILLA</t>
        </is>
      </c>
      <c r="F333" s="2" t="n">
        <v>20.75</v>
      </c>
      <c r="G333" t="inlineStr">
        <is>
          <t>Yamali Rodriguez</t>
        </is>
      </c>
      <c r="H333" t="inlineStr">
        <is>
          <t>69199170.0</t>
        </is>
      </c>
      <c r="I333" t="n">
        <v>0</v>
      </c>
      <c r="J333" t="n">
        <v>1</v>
      </c>
      <c r="K333" t="inlineStr"/>
    </row>
    <row r="334">
      <c r="A334" t="inlineStr">
        <is>
          <t>NP</t>
        </is>
      </c>
      <c r="B334" t="inlineStr">
        <is>
          <t>351331250000</t>
        </is>
      </c>
      <c r="C334" t="inlineStr">
        <is>
          <t>35133125</t>
        </is>
      </c>
      <c r="D334" t="inlineStr">
        <is>
          <t>YEIKA RODRIGUEZ</t>
        </is>
      </c>
      <c r="E334" t="inlineStr">
        <is>
          <t>YEIKARODRIGUEZ</t>
        </is>
      </c>
      <c r="F334" s="2" t="n">
        <v>15</v>
      </c>
      <c r="G334" t="inlineStr">
        <is>
          <t>Osiris Aguilar</t>
        </is>
      </c>
      <c r="H334" t="inlineStr">
        <is>
          <t>69097421.0</t>
        </is>
      </c>
      <c r="I334" t="n">
        <v>0</v>
      </c>
      <c r="J334" t="n">
        <v>1</v>
      </c>
      <c r="K334" t="inlineStr"/>
    </row>
    <row r="335">
      <c r="A335" t="inlineStr">
        <is>
          <t>NP</t>
        </is>
      </c>
      <c r="B335" t="inlineStr">
        <is>
          <t>352342990000</t>
        </is>
      </c>
      <c r="C335" t="inlineStr">
        <is>
          <t>35234299</t>
        </is>
      </c>
      <c r="D335" t="inlineStr">
        <is>
          <t>FELIX NUÑEZ</t>
        </is>
      </c>
      <c r="E335" t="inlineStr">
        <is>
          <t>FELIXNUNEZ</t>
        </is>
      </c>
      <c r="F335" s="2" t="n">
        <v>15</v>
      </c>
      <c r="G335" t="inlineStr">
        <is>
          <t>Karla Mc Intryre</t>
        </is>
      </c>
      <c r="H335" t="inlineStr">
        <is>
          <t>67208537.0</t>
        </is>
      </c>
      <c r="I335" t="n">
        <v>0</v>
      </c>
      <c r="J335" t="n">
        <v>1</v>
      </c>
      <c r="K335" t="inlineStr"/>
    </row>
    <row r="336">
      <c r="A336" t="inlineStr">
        <is>
          <t>NP</t>
        </is>
      </c>
      <c r="B336" t="inlineStr">
        <is>
          <t>351055600000</t>
        </is>
      </c>
      <c r="C336" t="inlineStr">
        <is>
          <t>35105560</t>
        </is>
      </c>
      <c r="D336" t="inlineStr">
        <is>
          <t>ANGEL VERGARA</t>
        </is>
      </c>
      <c r="E336" t="inlineStr">
        <is>
          <t>ANGELVERGARA</t>
        </is>
      </c>
      <c r="F336" s="2" t="n">
        <v>18</v>
      </c>
      <c r="G336" t="inlineStr">
        <is>
          <t>Michelle Zambrano</t>
        </is>
      </c>
      <c r="H336" t="inlineStr">
        <is>
          <t>69928702.0</t>
        </is>
      </c>
      <c r="I336" t="n">
        <v>0</v>
      </c>
      <c r="J336" t="n">
        <v>1</v>
      </c>
      <c r="K336" t="inlineStr"/>
    </row>
    <row r="337">
      <c r="A337" t="inlineStr">
        <is>
          <t>NP</t>
        </is>
      </c>
      <c r="B337" t="inlineStr">
        <is>
          <t>356344720000</t>
        </is>
      </c>
      <c r="C337" t="inlineStr">
        <is>
          <t>35634472</t>
        </is>
      </c>
      <c r="D337" t="inlineStr">
        <is>
          <t>YOMAXI MEJIA OPUA</t>
        </is>
      </c>
      <c r="E337" t="inlineStr">
        <is>
          <t>YOMAXIMEJIAOPUA</t>
        </is>
      </c>
      <c r="F337" s="2" t="n">
        <v>15</v>
      </c>
      <c r="G337" t="inlineStr">
        <is>
          <t>Ines Lizbeth Trujillo</t>
        </is>
      </c>
      <c r="H337" t="inlineStr">
        <is>
          <t>69087087.0</t>
        </is>
      </c>
      <c r="I337" t="n">
        <v>0</v>
      </c>
      <c r="J337" t="n">
        <v>1</v>
      </c>
      <c r="K337" t="inlineStr"/>
    </row>
    <row r="338">
      <c r="A338" t="inlineStr">
        <is>
          <t>NP</t>
        </is>
      </c>
      <c r="B338" t="inlineStr">
        <is>
          <t>361061330000</t>
        </is>
      </c>
      <c r="C338" t="inlineStr">
        <is>
          <t>36106133</t>
        </is>
      </c>
      <c r="D338" t="inlineStr">
        <is>
          <t>ROSA CÁRDENAS</t>
        </is>
      </c>
      <c r="E338" t="inlineStr">
        <is>
          <t>ROSACARDENAS</t>
        </is>
      </c>
      <c r="F338" s="2" t="n">
        <v>0</v>
      </c>
      <c r="G338" t="inlineStr">
        <is>
          <t>Alejandra Mabel Hawkins</t>
        </is>
      </c>
      <c r="H338" t="inlineStr"/>
      <c r="I338" t="n">
        <v>0</v>
      </c>
      <c r="J338" t="n">
        <v>1</v>
      </c>
      <c r="K338" t="inlineStr"/>
    </row>
    <row r="339">
      <c r="A339" t="inlineStr">
        <is>
          <t>NP</t>
        </is>
      </c>
      <c r="B339" t="inlineStr">
        <is>
          <t>331094400000</t>
        </is>
      </c>
      <c r="C339" t="inlineStr">
        <is>
          <t>33109440</t>
        </is>
      </c>
      <c r="D339" t="inlineStr">
        <is>
          <t>Manuel A mador Gonzalez Solis</t>
        </is>
      </c>
      <c r="E339" t="inlineStr">
        <is>
          <t>MANUELAMADORGONZALEZSOLIS</t>
        </is>
      </c>
      <c r="F339" s="2" t="n">
        <v>12</v>
      </c>
      <c r="G339" t="inlineStr">
        <is>
          <t>Maria Fernanda</t>
        </is>
      </c>
      <c r="H339" t="inlineStr">
        <is>
          <t>68837496.0</t>
        </is>
      </c>
      <c r="I339" t="n">
        <v>0</v>
      </c>
      <c r="J339" t="n">
        <v>1</v>
      </c>
      <c r="K339" t="inlineStr"/>
    </row>
    <row r="340">
      <c r="A340" t="inlineStr">
        <is>
          <t>NP</t>
        </is>
      </c>
      <c r="B340" t="inlineStr">
        <is>
          <t>321430530100</t>
        </is>
      </c>
      <c r="C340" t="inlineStr">
        <is>
          <t>32143053</t>
        </is>
      </c>
      <c r="D340" t="inlineStr">
        <is>
          <t>MARCO ANTONIO CORTES</t>
        </is>
      </c>
      <c r="E340" t="inlineStr">
        <is>
          <t>MARCOANTONIOCORTES</t>
        </is>
      </c>
      <c r="F340" s="2" t="n">
        <v>44</v>
      </c>
      <c r="G340" t="inlineStr">
        <is>
          <t>Yarelis Tulloch</t>
        </is>
      </c>
      <c r="H340" t="inlineStr">
        <is>
          <t>66762726.0</t>
        </is>
      </c>
      <c r="I340" t="n">
        <v>0</v>
      </c>
      <c r="J340" t="n">
        <v>1</v>
      </c>
      <c r="K340" t="inlineStr"/>
    </row>
    <row r="341">
      <c r="A341" t="inlineStr">
        <is>
          <t>NP</t>
        </is>
      </c>
      <c r="B341" t="inlineStr">
        <is>
          <t>321430530100</t>
        </is>
      </c>
      <c r="C341" t="inlineStr">
        <is>
          <t>32143053</t>
        </is>
      </c>
      <c r="D341" t="inlineStr">
        <is>
          <t>CARMEN DE BROCE</t>
        </is>
      </c>
      <c r="E341" t="inlineStr">
        <is>
          <t>CARMENDEBROCE</t>
        </is>
      </c>
      <c r="F341" s="2" t="n">
        <v>44</v>
      </c>
      <c r="G341" t="inlineStr">
        <is>
          <t>Abril Aparicio</t>
        </is>
      </c>
      <c r="H341" t="inlineStr">
        <is>
          <t>66762726.0</t>
        </is>
      </c>
      <c r="I341" t="n">
        <v>0</v>
      </c>
      <c r="J341" t="n">
        <v>1</v>
      </c>
      <c r="K341" t="inlineStr"/>
    </row>
    <row r="342">
      <c r="A342" t="inlineStr">
        <is>
          <t>NP</t>
        </is>
      </c>
      <c r="B342" t="inlineStr">
        <is>
          <t>321430530100</t>
        </is>
      </c>
      <c r="C342" t="inlineStr">
        <is>
          <t>32143053</t>
        </is>
      </c>
      <c r="D342" t="inlineStr">
        <is>
          <t>PLATINO EXECU</t>
        </is>
      </c>
      <c r="E342" t="inlineStr">
        <is>
          <t>PLATINOEXECU</t>
        </is>
      </c>
      <c r="F342" s="2" t="n">
        <v>171.5</v>
      </c>
      <c r="G342" t="inlineStr">
        <is>
          <t>Yariela Galarce</t>
        </is>
      </c>
      <c r="H342" t="inlineStr">
        <is>
          <t>66762726.0</t>
        </is>
      </c>
      <c r="I342" t="n">
        <v>0</v>
      </c>
      <c r="J342" t="n">
        <v>1</v>
      </c>
      <c r="K342" t="inlineStr"/>
    </row>
    <row r="343">
      <c r="A343" t="inlineStr">
        <is>
          <t>NP</t>
        </is>
      </c>
      <c r="B343" t="inlineStr">
        <is>
          <t>343101640000</t>
        </is>
      </c>
      <c r="C343" t="inlineStr">
        <is>
          <t>34310164</t>
        </is>
      </c>
      <c r="D343" t="inlineStr">
        <is>
          <t>MARIA DE LOS SANTOS DUARTE CABRERA</t>
        </is>
      </c>
      <c r="E343" t="inlineStr">
        <is>
          <t>MARIADELOSSANTOSDUARTECABRERA</t>
        </is>
      </c>
      <c r="F343" s="2" t="n">
        <v>37.5</v>
      </c>
      <c r="G343" t="inlineStr">
        <is>
          <t>Nailyn Martinez</t>
        </is>
      </c>
      <c r="H343" t="inlineStr">
        <is>
          <t>64162091.0</t>
        </is>
      </c>
      <c r="I343" t="n">
        <v>0</v>
      </c>
      <c r="J343" t="n">
        <v>1</v>
      </c>
      <c r="K343" t="inlineStr"/>
    </row>
    <row r="344">
      <c r="A344" t="inlineStr">
        <is>
          <t>NP</t>
        </is>
      </c>
      <c r="B344" t="inlineStr">
        <is>
          <t>369046470000</t>
        </is>
      </c>
      <c r="C344" t="inlineStr">
        <is>
          <t>36904647</t>
        </is>
      </c>
      <c r="D344" t="inlineStr">
        <is>
          <t>JEAN CARLOS MENDEZ GUERRA</t>
        </is>
      </c>
      <c r="E344" t="inlineStr">
        <is>
          <t>JEANCARLOSMENDEZGUERRA</t>
        </is>
      </c>
      <c r="F344" s="2" t="n">
        <v>15.65</v>
      </c>
      <c r="G344" t="inlineStr">
        <is>
          <t>Yamali Rodriguez</t>
        </is>
      </c>
      <c r="H344" t="inlineStr"/>
      <c r="I344" t="n">
        <v>0</v>
      </c>
      <c r="J344" t="n">
        <v>1</v>
      </c>
      <c r="K344" t="inlineStr"/>
    </row>
    <row r="345">
      <c r="A345" t="inlineStr">
        <is>
          <t>NP</t>
        </is>
      </c>
      <c r="B345" t="inlineStr">
        <is>
          <t>367049270000</t>
        </is>
      </c>
      <c r="C345" t="inlineStr">
        <is>
          <t>36704927</t>
        </is>
      </c>
      <c r="D345" t="inlineStr">
        <is>
          <t>DIANELYS ACEVEDO</t>
        </is>
      </c>
      <c r="E345" t="inlineStr">
        <is>
          <t>DIANELYSACEVEDO</t>
        </is>
      </c>
      <c r="F345" s="2" t="n">
        <v>133.34</v>
      </c>
      <c r="G345" t="inlineStr">
        <is>
          <t>Osiris Aguilar</t>
        </is>
      </c>
      <c r="H345" t="inlineStr"/>
      <c r="I345" t="n">
        <v>0</v>
      </c>
      <c r="J345" t="n">
        <v>1</v>
      </c>
      <c r="K345" t="inlineStr"/>
    </row>
    <row r="346">
      <c r="A346" t="inlineStr">
        <is>
          <t>NP</t>
        </is>
      </c>
      <c r="B346" t="inlineStr">
        <is>
          <t>354160710000</t>
        </is>
      </c>
      <c r="C346" t="inlineStr">
        <is>
          <t>35416071</t>
        </is>
      </c>
      <c r="D346" t="inlineStr">
        <is>
          <t>WILSON ASPRILLA</t>
        </is>
      </c>
      <c r="E346" t="inlineStr">
        <is>
          <t>WILSONASPRILLA</t>
        </is>
      </c>
      <c r="F346" s="2" t="n">
        <v>15</v>
      </c>
      <c r="G346" t="inlineStr">
        <is>
          <t>Karla Mc Intryre</t>
        </is>
      </c>
      <c r="H346" t="inlineStr">
        <is>
          <t>66032071.0</t>
        </is>
      </c>
      <c r="I346" t="n">
        <v>0</v>
      </c>
      <c r="J346" t="n">
        <v>1</v>
      </c>
      <c r="K346" t="inlineStr"/>
    </row>
    <row r="347">
      <c r="A347" t="inlineStr">
        <is>
          <t>NP</t>
        </is>
      </c>
      <c r="B347" t="inlineStr">
        <is>
          <t>361059940000</t>
        </is>
      </c>
      <c r="C347" t="inlineStr">
        <is>
          <t>36105994</t>
        </is>
      </c>
      <c r="D347" t="inlineStr">
        <is>
          <t>OSIRIS PEREA</t>
        </is>
      </c>
      <c r="E347" t="inlineStr">
        <is>
          <t>OSIRISPEREA</t>
        </is>
      </c>
      <c r="F347" s="2" t="n">
        <v>0</v>
      </c>
      <c r="G347" t="inlineStr">
        <is>
          <t>Solanye Acuña</t>
        </is>
      </c>
      <c r="H347" t="inlineStr"/>
      <c r="I347" t="n">
        <v>0</v>
      </c>
      <c r="J347" t="n">
        <v>1</v>
      </c>
      <c r="K347" t="inlineStr"/>
    </row>
    <row r="348">
      <c r="A348" t="inlineStr">
        <is>
          <t>NP</t>
        </is>
      </c>
      <c r="B348" t="inlineStr">
        <is>
          <t>368038220000</t>
        </is>
      </c>
      <c r="C348" t="inlineStr">
        <is>
          <t>36803822</t>
        </is>
      </c>
      <c r="D348" t="inlineStr">
        <is>
          <t>ISAAC SOBRICAMA</t>
        </is>
      </c>
      <c r="E348" t="inlineStr">
        <is>
          <t>ISAACSOBRICAMA</t>
        </is>
      </c>
      <c r="F348" s="2" t="n">
        <v>18.87</v>
      </c>
      <c r="G348" t="inlineStr">
        <is>
          <t>Michelle Zambrano</t>
        </is>
      </c>
      <c r="H348" t="inlineStr"/>
      <c r="I348" t="n">
        <v>0</v>
      </c>
      <c r="J348" t="n">
        <v>1</v>
      </c>
      <c r="K348" t="inlineStr"/>
    </row>
    <row r="349">
      <c r="A349" t="inlineStr">
        <is>
          <t>NP</t>
        </is>
      </c>
      <c r="B349" t="inlineStr">
        <is>
          <t>344453280000</t>
        </is>
      </c>
      <c r="C349" t="inlineStr">
        <is>
          <t>34445328</t>
        </is>
      </c>
      <c r="D349" t="inlineStr">
        <is>
          <t>BERCELIA CABEZON CHOCHO</t>
        </is>
      </c>
      <c r="E349" t="inlineStr">
        <is>
          <t>BERCELIACABEZONCHOCHO</t>
        </is>
      </c>
      <c r="F349" s="2" t="n">
        <v>16.25</v>
      </c>
      <c r="G349" t="inlineStr">
        <is>
          <t>Ines Lizbeth Trujillo</t>
        </is>
      </c>
      <c r="H349" t="inlineStr">
        <is>
          <t>65592425.0</t>
        </is>
      </c>
      <c r="I349" t="n">
        <v>0</v>
      </c>
      <c r="J349" t="n">
        <v>1</v>
      </c>
      <c r="K349" t="inlineStr"/>
    </row>
    <row r="350">
      <c r="A350" t="inlineStr">
        <is>
          <t>NP</t>
        </is>
      </c>
      <c r="B350" t="inlineStr">
        <is>
          <t>324297140100</t>
        </is>
      </c>
      <c r="C350" t="inlineStr">
        <is>
          <t>32429714</t>
        </is>
      </c>
      <c r="D350" t="inlineStr">
        <is>
          <t>ALBROOK FOODS SA</t>
        </is>
      </c>
      <c r="E350" t="inlineStr">
        <is>
          <t>ALBROOKFOODSSA</t>
        </is>
      </c>
      <c r="F350" s="2" t="n">
        <v>77.3</v>
      </c>
      <c r="G350" t="inlineStr">
        <is>
          <t>Alejandra Mabel Hawkins</t>
        </is>
      </c>
      <c r="H350" t="inlineStr">
        <is>
          <t>67803802.0</t>
        </is>
      </c>
      <c r="I350" t="n">
        <v>0</v>
      </c>
      <c r="J350" t="n">
        <v>1</v>
      </c>
      <c r="K350" t="inlineStr"/>
    </row>
    <row r="351">
      <c r="A351" t="inlineStr">
        <is>
          <t>NP</t>
        </is>
      </c>
      <c r="B351" t="inlineStr">
        <is>
          <t>324297140100</t>
        </is>
      </c>
      <c r="C351" t="inlineStr">
        <is>
          <t>32429714</t>
        </is>
      </c>
      <c r="D351" t="inlineStr">
        <is>
          <t>Marcos Cardoze</t>
        </is>
      </c>
      <c r="E351" t="inlineStr">
        <is>
          <t>MARCOSCARDOZE</t>
        </is>
      </c>
      <c r="F351" s="2" t="n">
        <v>28</v>
      </c>
      <c r="G351" t="inlineStr">
        <is>
          <t>Maria Fernanda</t>
        </is>
      </c>
      <c r="H351" t="inlineStr">
        <is>
          <t>67803802.0</t>
        </is>
      </c>
      <c r="I351" t="n">
        <v>0</v>
      </c>
      <c r="J351" t="n">
        <v>1</v>
      </c>
      <c r="K351" t="inlineStr"/>
    </row>
    <row r="352">
      <c r="A352" t="inlineStr">
        <is>
          <t>NP</t>
        </is>
      </c>
      <c r="B352" t="inlineStr">
        <is>
          <t>356311640000</t>
        </is>
      </c>
      <c r="C352" t="inlineStr">
        <is>
          <t>35631164</t>
        </is>
      </c>
      <c r="D352" t="inlineStr">
        <is>
          <t>VICTOR CHOCHO</t>
        </is>
      </c>
      <c r="E352" t="inlineStr">
        <is>
          <t>VICTORCHOCHO</t>
        </is>
      </c>
      <c r="F352" s="2" t="n">
        <v>15</v>
      </c>
      <c r="G352" t="inlineStr">
        <is>
          <t>Yarelis Tulloch</t>
        </is>
      </c>
      <c r="H352" t="inlineStr">
        <is>
          <t>60583643.0</t>
        </is>
      </c>
      <c r="I352" t="n">
        <v>0</v>
      </c>
      <c r="J352" t="n">
        <v>1</v>
      </c>
      <c r="K352" t="inlineStr"/>
    </row>
    <row r="353">
      <c r="A353" t="inlineStr">
        <is>
          <t>NP</t>
        </is>
      </c>
      <c r="B353" t="inlineStr">
        <is>
          <t>352153780000</t>
        </is>
      </c>
      <c r="C353" t="inlineStr">
        <is>
          <t>35215378</t>
        </is>
      </c>
      <c r="D353" t="inlineStr">
        <is>
          <t>MARLYN ALMANZA</t>
        </is>
      </c>
      <c r="E353" t="inlineStr">
        <is>
          <t>MARLYNALMANZA</t>
        </is>
      </c>
      <c r="F353" s="2" t="n">
        <v>15</v>
      </c>
      <c r="G353" t="inlineStr">
        <is>
          <t>Abril Aparicio</t>
        </is>
      </c>
      <c r="H353" t="inlineStr">
        <is>
          <t>67237220.0</t>
        </is>
      </c>
      <c r="I353" t="n">
        <v>0</v>
      </c>
      <c r="J353" t="n">
        <v>1</v>
      </c>
      <c r="K353" t="inlineStr"/>
    </row>
    <row r="354">
      <c r="A354" t="inlineStr">
        <is>
          <t>NP</t>
        </is>
      </c>
      <c r="B354" t="inlineStr">
        <is>
          <t>354333790000</t>
        </is>
      </c>
      <c r="C354" t="inlineStr">
        <is>
          <t>35433379</t>
        </is>
      </c>
      <c r="D354" t="inlineStr">
        <is>
          <t>YANIBETH LINO</t>
        </is>
      </c>
      <c r="E354" t="inlineStr">
        <is>
          <t>YANIBETHLINO</t>
        </is>
      </c>
      <c r="F354" s="2" t="n">
        <v>15</v>
      </c>
      <c r="G354" t="inlineStr">
        <is>
          <t>Yariela Galarce</t>
        </is>
      </c>
      <c r="H354" t="inlineStr">
        <is>
          <t>69447848.0</t>
        </is>
      </c>
      <c r="I354" t="n">
        <v>0</v>
      </c>
      <c r="J354" t="n">
        <v>1</v>
      </c>
      <c r="K354" t="inlineStr"/>
    </row>
    <row r="355">
      <c r="A355" t="inlineStr">
        <is>
          <t>NP</t>
        </is>
      </c>
      <c r="B355" t="inlineStr">
        <is>
          <t>357311470000</t>
        </is>
      </c>
      <c r="C355" t="inlineStr">
        <is>
          <t>35731147</t>
        </is>
      </c>
      <c r="D355" t="inlineStr">
        <is>
          <t>YASIEL BONILLA</t>
        </is>
      </c>
      <c r="E355" t="inlineStr">
        <is>
          <t>YASIELBONILLA</t>
        </is>
      </c>
      <c r="F355" s="2" t="n">
        <v>15</v>
      </c>
      <c r="G355" t="inlineStr">
        <is>
          <t>Nailyn Martinez</t>
        </is>
      </c>
      <c r="H355" t="inlineStr">
        <is>
          <t>69793531.0</t>
        </is>
      </c>
      <c r="I355" t="n">
        <v>0</v>
      </c>
      <c r="J355" t="n">
        <v>1</v>
      </c>
      <c r="K355" t="inlineStr"/>
    </row>
    <row r="356">
      <c r="A356" t="inlineStr">
        <is>
          <t>NP</t>
        </is>
      </c>
      <c r="B356" t="inlineStr">
        <is>
          <t>355360770000</t>
        </is>
      </c>
      <c r="C356" t="inlineStr">
        <is>
          <t>35536077</t>
        </is>
      </c>
      <c r="D356" t="inlineStr">
        <is>
          <t>CARLOS GUADAMUZ</t>
        </is>
      </c>
      <c r="E356" t="inlineStr">
        <is>
          <t>CARLOSGUADAMUZ</t>
        </is>
      </c>
      <c r="F356" s="2" t="n">
        <v>45</v>
      </c>
      <c r="G356" t="inlineStr">
        <is>
          <t>Yamali Rodriguez</t>
        </is>
      </c>
      <c r="H356" t="inlineStr">
        <is>
          <t>69056740.0</t>
        </is>
      </c>
      <c r="I356" t="n">
        <v>0</v>
      </c>
      <c r="J356" t="n">
        <v>1</v>
      </c>
      <c r="K356" t="inlineStr"/>
    </row>
    <row r="357">
      <c r="A357" t="inlineStr">
        <is>
          <t>NP</t>
        </is>
      </c>
      <c r="B357" t="inlineStr">
        <is>
          <t>354354110000</t>
        </is>
      </c>
      <c r="C357" t="inlineStr">
        <is>
          <t>35435411</t>
        </is>
      </c>
      <c r="D357" t="inlineStr">
        <is>
          <t>AYADITH AVILA</t>
        </is>
      </c>
      <c r="E357" t="inlineStr">
        <is>
          <t>AYADITHAVILA</t>
        </is>
      </c>
      <c r="F357" s="2" t="n">
        <v>15</v>
      </c>
      <c r="G357" t="inlineStr">
        <is>
          <t>Osiris Aguilar</t>
        </is>
      </c>
      <c r="H357" t="inlineStr">
        <is>
          <t>63171146.0</t>
        </is>
      </c>
      <c r="I357" t="n">
        <v>0</v>
      </c>
      <c r="J357" t="n">
        <v>1</v>
      </c>
      <c r="K357" t="inlineStr"/>
    </row>
    <row r="358">
      <c r="A358" t="inlineStr">
        <is>
          <t>NP</t>
        </is>
      </c>
      <c r="B358" t="inlineStr">
        <is>
          <t>351270930000</t>
        </is>
      </c>
      <c r="C358" t="inlineStr">
        <is>
          <t>35127093</t>
        </is>
      </c>
      <c r="D358" t="inlineStr">
        <is>
          <t>ORLANDO DIAZ LOPEZ</t>
        </is>
      </c>
      <c r="E358" t="inlineStr">
        <is>
          <t>ORLANDODIAZLOPEZ</t>
        </is>
      </c>
      <c r="F358" s="2" t="n">
        <v>15</v>
      </c>
      <c r="G358" t="inlineStr">
        <is>
          <t>Karla Mc Intryre</t>
        </is>
      </c>
      <c r="H358" t="inlineStr">
        <is>
          <t>65052478.0</t>
        </is>
      </c>
      <c r="I358" t="n">
        <v>0</v>
      </c>
      <c r="J358" t="n">
        <v>1</v>
      </c>
      <c r="K358" t="inlineStr"/>
    </row>
    <row r="359">
      <c r="A359" t="inlineStr">
        <is>
          <t>NP</t>
        </is>
      </c>
      <c r="B359" t="inlineStr">
        <is>
          <t>332311380000</t>
        </is>
      </c>
      <c r="C359" t="inlineStr">
        <is>
          <t>33231138</t>
        </is>
      </c>
      <c r="D359" t="inlineStr">
        <is>
          <t>GRUPO PANALANG-UNION, INC.</t>
        </is>
      </c>
      <c r="E359" t="inlineStr">
        <is>
          <t>GRUPOPANALANGUNIONINC</t>
        </is>
      </c>
      <c r="F359" s="2" t="n">
        <v>744.5</v>
      </c>
      <c r="G359" t="inlineStr">
        <is>
          <t>Michelle Zambrano</t>
        </is>
      </c>
      <c r="H359" t="inlineStr">
        <is>
          <t>64504551.0</t>
        </is>
      </c>
      <c r="I359" t="n">
        <v>0</v>
      </c>
      <c r="J359" t="n">
        <v>1</v>
      </c>
      <c r="K359" t="inlineStr"/>
    </row>
    <row r="360">
      <c r="A360" t="inlineStr">
        <is>
          <t>NP</t>
        </is>
      </c>
      <c r="B360" t="inlineStr">
        <is>
          <t>353352960000</t>
        </is>
      </c>
      <c r="C360" t="inlineStr">
        <is>
          <t>35335296</t>
        </is>
      </c>
      <c r="D360" t="inlineStr">
        <is>
          <t>LEONEL CACERES</t>
        </is>
      </c>
      <c r="E360" t="inlineStr">
        <is>
          <t>LEONELCACERES</t>
        </is>
      </c>
      <c r="F360" s="2" t="n">
        <v>15</v>
      </c>
      <c r="G360" t="inlineStr">
        <is>
          <t>Ines Lizbeth Trujillo</t>
        </is>
      </c>
      <c r="H360" t="inlineStr">
        <is>
          <t>66576143.0</t>
        </is>
      </c>
      <c r="I360" t="n">
        <v>0</v>
      </c>
      <c r="J360" t="n">
        <v>1</v>
      </c>
      <c r="K360" t="inlineStr"/>
    </row>
    <row r="361">
      <c r="A361" t="inlineStr">
        <is>
          <t>NP</t>
        </is>
      </c>
      <c r="B361" t="inlineStr">
        <is>
          <t>358212880000</t>
        </is>
      </c>
      <c r="C361" t="inlineStr">
        <is>
          <t>35821288</t>
        </is>
      </c>
      <c r="D361" t="inlineStr">
        <is>
          <t>LEISI CHOCHO</t>
        </is>
      </c>
      <c r="E361" t="inlineStr">
        <is>
          <t>LEISICHOCHO</t>
        </is>
      </c>
      <c r="F361" s="2" t="n">
        <v>15</v>
      </c>
      <c r="G361" t="inlineStr">
        <is>
          <t>Alejandra Mabel Hawkins</t>
        </is>
      </c>
      <c r="H361" t="inlineStr">
        <is>
          <t>65172676.0</t>
        </is>
      </c>
      <c r="I361" t="n">
        <v>0</v>
      </c>
      <c r="J361" t="n">
        <v>1</v>
      </c>
      <c r="K361" t="inlineStr"/>
    </row>
    <row r="362">
      <c r="A362" t="inlineStr">
        <is>
          <t>NP</t>
        </is>
      </c>
      <c r="B362" t="inlineStr">
        <is>
          <t>358175110000</t>
        </is>
      </c>
      <c r="C362" t="inlineStr">
        <is>
          <t>35817511</t>
        </is>
      </c>
      <c r="D362" t="inlineStr">
        <is>
          <t>LEISI CHOCHO CHIRIPUA</t>
        </is>
      </c>
      <c r="E362" t="inlineStr">
        <is>
          <t>LEISICHOCHOCHIRIPUA</t>
        </is>
      </c>
      <c r="F362" s="2" t="n">
        <v>15</v>
      </c>
      <c r="G362" t="inlineStr">
        <is>
          <t>Maria Fernanda</t>
        </is>
      </c>
      <c r="H362" t="inlineStr">
        <is>
          <t>63488970.0</t>
        </is>
      </c>
      <c r="I362" t="n">
        <v>0</v>
      </c>
      <c r="J362" t="n">
        <v>1</v>
      </c>
      <c r="K362" t="inlineStr"/>
    </row>
    <row r="363">
      <c r="A363" t="inlineStr">
        <is>
          <t>NP</t>
        </is>
      </c>
      <c r="B363" t="inlineStr">
        <is>
          <t>354094670000</t>
        </is>
      </c>
      <c r="C363" t="inlineStr">
        <is>
          <t>35409467</t>
        </is>
      </c>
      <c r="D363" t="inlineStr">
        <is>
          <t>YOLANIS SOLANO</t>
        </is>
      </c>
      <c r="E363" t="inlineStr">
        <is>
          <t>YOLANISSOLANO</t>
        </is>
      </c>
      <c r="F363" s="2" t="n">
        <v>15</v>
      </c>
      <c r="G363" t="inlineStr">
        <is>
          <t>Yarelis Tulloch</t>
        </is>
      </c>
      <c r="H363" t="inlineStr">
        <is>
          <t>65416201.0</t>
        </is>
      </c>
      <c r="I363" t="n">
        <v>0</v>
      </c>
      <c r="J363" t="n">
        <v>1</v>
      </c>
      <c r="K363" t="inlineStr"/>
    </row>
    <row r="364">
      <c r="A364" t="inlineStr">
        <is>
          <t>NP</t>
        </is>
      </c>
      <c r="B364" t="inlineStr">
        <is>
          <t>352336400000</t>
        </is>
      </c>
      <c r="C364" t="inlineStr">
        <is>
          <t>35233640</t>
        </is>
      </c>
      <c r="D364" t="inlineStr">
        <is>
          <t>EDIXON GUERRA</t>
        </is>
      </c>
      <c r="E364" t="inlineStr">
        <is>
          <t>EDIXONGUERRA</t>
        </is>
      </c>
      <c r="F364" s="2" t="n">
        <v>18</v>
      </c>
      <c r="G364" t="inlineStr">
        <is>
          <t>Abril Aparicio</t>
        </is>
      </c>
      <c r="H364" t="inlineStr">
        <is>
          <t>69244370.0</t>
        </is>
      </c>
      <c r="I364" t="n">
        <v>0</v>
      </c>
      <c r="J364" t="n">
        <v>1</v>
      </c>
      <c r="K364" t="inlineStr"/>
    </row>
    <row r="365">
      <c r="A365" t="inlineStr">
        <is>
          <t>NP</t>
        </is>
      </c>
      <c r="B365" t="inlineStr">
        <is>
          <t>323734740000</t>
        </is>
      </c>
      <c r="C365" t="inlineStr">
        <is>
          <t>32373474</t>
        </is>
      </c>
      <c r="D365" t="inlineStr">
        <is>
          <t>MARTI PEREZ VERNAZA</t>
        </is>
      </c>
      <c r="E365" t="inlineStr">
        <is>
          <t>MARTIPEREZVERNAZA</t>
        </is>
      </c>
      <c r="F365" s="2" t="n">
        <v>18.99</v>
      </c>
      <c r="G365" t="inlineStr">
        <is>
          <t>Yariela Galarce</t>
        </is>
      </c>
      <c r="H365" t="inlineStr">
        <is>
          <t>69974537.0</t>
        </is>
      </c>
      <c r="I365" t="n">
        <v>0</v>
      </c>
      <c r="J365" t="n">
        <v>1</v>
      </c>
      <c r="K365" t="inlineStr"/>
    </row>
    <row r="366">
      <c r="A366" t="inlineStr">
        <is>
          <t>NP</t>
        </is>
      </c>
      <c r="B366" t="inlineStr">
        <is>
          <t>327318550000</t>
        </is>
      </c>
      <c r="C366" t="inlineStr">
        <is>
          <t>32731855</t>
        </is>
      </c>
      <c r="D366" t="inlineStr">
        <is>
          <t>TRANSPPORTE MARTI SA</t>
        </is>
      </c>
      <c r="E366" t="inlineStr">
        <is>
          <t>TRANSPPORTEMARTISA</t>
        </is>
      </c>
      <c r="F366" s="2" t="n">
        <v>87.5</v>
      </c>
      <c r="G366" t="inlineStr">
        <is>
          <t>Nailyn Martinez</t>
        </is>
      </c>
      <c r="H366" t="inlineStr">
        <is>
          <t>69974562.0</t>
        </is>
      </c>
      <c r="I366" t="n">
        <v>0</v>
      </c>
      <c r="J366" t="n">
        <v>1</v>
      </c>
      <c r="K366" t="inlineStr"/>
    </row>
    <row r="367">
      <c r="A367" t="inlineStr">
        <is>
          <t>NP</t>
        </is>
      </c>
      <c r="B367" t="inlineStr">
        <is>
          <t>323130750000</t>
        </is>
      </c>
      <c r="C367" t="inlineStr">
        <is>
          <t>32313075</t>
        </is>
      </c>
      <c r="D367" t="inlineStr">
        <is>
          <t>Inversiones 1</t>
        </is>
      </c>
      <c r="E367" t="inlineStr">
        <is>
          <t>INVERSIONES1</t>
        </is>
      </c>
      <c r="F367" s="2" t="n">
        <v>20</v>
      </c>
      <c r="G367" t="inlineStr">
        <is>
          <t>Yamali Rodriguez</t>
        </is>
      </c>
      <c r="H367" t="inlineStr">
        <is>
          <t>69825934.0</t>
        </is>
      </c>
      <c r="I367" t="n">
        <v>0</v>
      </c>
      <c r="J367" t="n">
        <v>1</v>
      </c>
      <c r="K367" t="inlineStr"/>
    </row>
    <row r="368">
      <c r="A368" t="inlineStr">
        <is>
          <t>NP</t>
        </is>
      </c>
      <c r="B368" t="inlineStr">
        <is>
          <t>312209790000</t>
        </is>
      </c>
      <c r="C368" t="inlineStr">
        <is>
          <t>31220979</t>
        </is>
      </c>
      <c r="D368" t="inlineStr">
        <is>
          <t>AIR QUALITY SERV. INC -</t>
        </is>
      </c>
      <c r="E368" t="inlineStr">
        <is>
          <t>AIRQUALITYSERVINC</t>
        </is>
      </c>
      <c r="F368" s="2" t="n">
        <v>71.75</v>
      </c>
      <c r="G368" t="inlineStr">
        <is>
          <t>Osiris Aguilar</t>
        </is>
      </c>
      <c r="H368" t="inlineStr">
        <is>
          <t>67816405.0</t>
        </is>
      </c>
      <c r="I368" t="n">
        <v>0</v>
      </c>
      <c r="J368" t="n">
        <v>1</v>
      </c>
      <c r="K368" t="inlineStr"/>
    </row>
    <row r="369">
      <c r="A369" t="inlineStr">
        <is>
          <t>NP</t>
        </is>
      </c>
      <c r="B369" t="inlineStr">
        <is>
          <t>323648230000</t>
        </is>
      </c>
      <c r="C369" t="inlineStr">
        <is>
          <t>32364823</t>
        </is>
      </c>
      <c r="D369" t="inlineStr">
        <is>
          <t>CLINICA NEUROPSICOLOGICA, S.A.</t>
        </is>
      </c>
      <c r="E369" t="inlineStr">
        <is>
          <t>CLINICANEUROPSICOLOGICASA</t>
        </is>
      </c>
      <c r="F369" s="2" t="n">
        <v>125.5</v>
      </c>
      <c r="G369" t="inlineStr">
        <is>
          <t>Karla Mc Intryre</t>
        </is>
      </c>
      <c r="H369" t="inlineStr">
        <is>
          <t>66748639.0</t>
        </is>
      </c>
      <c r="I369" t="n">
        <v>0</v>
      </c>
      <c r="J369" t="n">
        <v>1</v>
      </c>
      <c r="K369" t="inlineStr"/>
    </row>
    <row r="370">
      <c r="A370" t="inlineStr">
        <is>
          <t>NP</t>
        </is>
      </c>
      <c r="B370" t="inlineStr">
        <is>
          <t>322339660100</t>
        </is>
      </c>
      <c r="C370" t="inlineStr">
        <is>
          <t>32233966</t>
        </is>
      </c>
      <c r="D370" t="inlineStr">
        <is>
          <t>J CHEN S.A</t>
        </is>
      </c>
      <c r="E370" t="inlineStr">
        <is>
          <t>JCHENSA</t>
        </is>
      </c>
      <c r="F370" s="2" t="n">
        <v>224.93</v>
      </c>
      <c r="G370" t="inlineStr">
        <is>
          <t>Solanye Acuña</t>
        </is>
      </c>
      <c r="H370" t="inlineStr">
        <is>
          <t>67471299.0</t>
        </is>
      </c>
      <c r="I370" t="n">
        <v>0</v>
      </c>
      <c r="J370" t="n">
        <v>1</v>
      </c>
      <c r="K370" t="inlineStr"/>
    </row>
    <row r="371">
      <c r="A371" t="inlineStr">
        <is>
          <t>NP</t>
        </is>
      </c>
      <c r="B371" t="inlineStr">
        <is>
          <t>322339660100</t>
        </is>
      </c>
      <c r="C371" t="inlineStr">
        <is>
          <t>32233966</t>
        </is>
      </c>
      <c r="D371" t="inlineStr">
        <is>
          <t>JUSTINA DE CHEN</t>
        </is>
      </c>
      <c r="E371" t="inlineStr">
        <is>
          <t>JUSTINADECHEN</t>
        </is>
      </c>
      <c r="F371" s="2" t="n">
        <v>21.99</v>
      </c>
      <c r="G371" t="inlineStr">
        <is>
          <t>Michelle Zambrano</t>
        </is>
      </c>
      <c r="H371" t="inlineStr">
        <is>
          <t>67471299.0</t>
        </is>
      </c>
      <c r="I371" t="n">
        <v>0</v>
      </c>
      <c r="J371" t="n">
        <v>1</v>
      </c>
      <c r="K371" t="inlineStr"/>
    </row>
    <row r="372">
      <c r="A372" t="inlineStr">
        <is>
          <t>NP</t>
        </is>
      </c>
      <c r="B372" t="inlineStr">
        <is>
          <t>322339660100</t>
        </is>
      </c>
      <c r="C372" t="inlineStr">
        <is>
          <t>32233966</t>
        </is>
      </c>
      <c r="D372" t="inlineStr">
        <is>
          <t>LUIS GARCIA</t>
        </is>
      </c>
      <c r="E372" t="inlineStr">
        <is>
          <t>LUISGARCIA</t>
        </is>
      </c>
      <c r="F372" s="2" t="n">
        <v>51.99</v>
      </c>
      <c r="G372" t="inlineStr">
        <is>
          <t>Ines Lizbeth Trujillo</t>
        </is>
      </c>
      <c r="H372" t="inlineStr">
        <is>
          <t>67471299.0</t>
        </is>
      </c>
      <c r="I372" t="n">
        <v>0</v>
      </c>
      <c r="J372" t="n">
        <v>1</v>
      </c>
      <c r="K372" t="inlineStr"/>
    </row>
    <row r="373">
      <c r="A373" t="inlineStr">
        <is>
          <t>NP</t>
        </is>
      </c>
      <c r="B373" t="inlineStr">
        <is>
          <t>322339660100</t>
        </is>
      </c>
      <c r="C373" t="inlineStr">
        <is>
          <t>32233966</t>
        </is>
      </c>
      <c r="D373" t="inlineStr">
        <is>
          <t>JOSE CHEN</t>
        </is>
      </c>
      <c r="E373" t="inlineStr">
        <is>
          <t>JOSECHEN</t>
        </is>
      </c>
      <c r="F373" s="2" t="n">
        <v>3.5</v>
      </c>
      <c r="G373" t="inlineStr">
        <is>
          <t>Alejandra Mabel Hawkins</t>
        </is>
      </c>
      <c r="H373" t="inlineStr">
        <is>
          <t>67471299.0</t>
        </is>
      </c>
      <c r="I373" t="n">
        <v>0</v>
      </c>
      <c r="J373" t="n">
        <v>1</v>
      </c>
      <c r="K373" t="inlineStr"/>
    </row>
    <row r="374">
      <c r="A374" t="inlineStr">
        <is>
          <t>NP</t>
        </is>
      </c>
      <c r="B374" t="inlineStr">
        <is>
          <t>322339660100</t>
        </is>
      </c>
      <c r="C374" t="inlineStr">
        <is>
          <t>32233966</t>
        </is>
      </c>
      <c r="D374" t="inlineStr">
        <is>
          <t>MVP SPORT CITY</t>
        </is>
      </c>
      <c r="E374" t="inlineStr">
        <is>
          <t>MVPSPORTCITY</t>
        </is>
      </c>
      <c r="F374" s="2" t="n">
        <v>157.94</v>
      </c>
      <c r="G374" t="inlineStr">
        <is>
          <t>Maria Fernanda</t>
        </is>
      </c>
      <c r="H374" t="inlineStr">
        <is>
          <t>67471299.0</t>
        </is>
      </c>
      <c r="I374" t="n">
        <v>0</v>
      </c>
      <c r="J374" t="n">
        <v>1</v>
      </c>
      <c r="K374" t="inlineStr"/>
    </row>
    <row r="375">
      <c r="A375" t="inlineStr">
        <is>
          <t>NP</t>
        </is>
      </c>
      <c r="B375" t="inlineStr">
        <is>
          <t>312229420000</t>
        </is>
      </c>
      <c r="C375" t="inlineStr">
        <is>
          <t>31222942</t>
        </is>
      </c>
      <c r="D375" t="inlineStr">
        <is>
          <t>OLEFINAS PANAMA</t>
        </is>
      </c>
      <c r="E375" t="inlineStr">
        <is>
          <t>OLEFINASPANAMA</t>
        </is>
      </c>
      <c r="F375" s="2" t="n">
        <v>50.5</v>
      </c>
      <c r="G375" t="inlineStr">
        <is>
          <t>Yarelis Tulloch</t>
        </is>
      </c>
      <c r="H375" t="inlineStr">
        <is>
          <t>66770266.0</t>
        </is>
      </c>
      <c r="I375" t="n">
        <v>0</v>
      </c>
      <c r="J375" t="n">
        <v>1</v>
      </c>
      <c r="K375" t="inlineStr"/>
    </row>
    <row r="376">
      <c r="A376" t="inlineStr">
        <is>
          <t>NP</t>
        </is>
      </c>
      <c r="B376" t="inlineStr">
        <is>
          <t>312215850000</t>
        </is>
      </c>
      <c r="C376" t="inlineStr">
        <is>
          <t>31221585</t>
        </is>
      </c>
      <c r="D376" t="inlineStr">
        <is>
          <t>GHEON S.A -</t>
        </is>
      </c>
      <c r="E376" t="inlineStr">
        <is>
          <t>GHEONSA</t>
        </is>
      </c>
      <c r="F376" s="2" t="n">
        <v>40.5</v>
      </c>
      <c r="G376" t="inlineStr">
        <is>
          <t>Abril Aparicio</t>
        </is>
      </c>
      <c r="H376" t="inlineStr">
        <is>
          <t>62619060.0</t>
        </is>
      </c>
      <c r="I376" t="n">
        <v>0</v>
      </c>
      <c r="J376" t="n">
        <v>1</v>
      </c>
      <c r="K376" t="inlineStr"/>
    </row>
    <row r="377">
      <c r="A377" t="inlineStr">
        <is>
          <t>NP</t>
        </is>
      </c>
      <c r="B377" t="inlineStr">
        <is>
          <t>322363170400</t>
        </is>
      </c>
      <c r="C377" t="inlineStr">
        <is>
          <t>32236317</t>
        </is>
      </c>
      <c r="D377" t="inlineStr">
        <is>
          <t>MELVA HERNANDEZ ACOSTA</t>
        </is>
      </c>
      <c r="E377" t="inlineStr">
        <is>
          <t>MELVAHERNANDEZACOSTA</t>
        </is>
      </c>
      <c r="F377" s="2" t="n">
        <v>41.5</v>
      </c>
      <c r="G377" t="inlineStr">
        <is>
          <t>Yariela Galarce</t>
        </is>
      </c>
      <c r="H377" t="inlineStr">
        <is>
          <t>66714753.0</t>
        </is>
      </c>
      <c r="I377" t="n">
        <v>0</v>
      </c>
      <c r="J377" t="n">
        <v>1</v>
      </c>
      <c r="K377" t="inlineStr"/>
    </row>
    <row r="378">
      <c r="A378" t="inlineStr">
        <is>
          <t>NP</t>
        </is>
      </c>
      <c r="B378" t="inlineStr">
        <is>
          <t>327362610000</t>
        </is>
      </c>
      <c r="C378" t="inlineStr">
        <is>
          <t>32736261</t>
        </is>
      </c>
      <c r="D378" t="inlineStr">
        <is>
          <t>BECKER CORPOR</t>
        </is>
      </c>
      <c r="E378" t="inlineStr">
        <is>
          <t>BECKERCORPOR</t>
        </is>
      </c>
      <c r="F378" s="2" t="n">
        <v>60</v>
      </c>
      <c r="G378" t="inlineStr">
        <is>
          <t>Nailyn Martinez</t>
        </is>
      </c>
      <c r="H378" t="inlineStr">
        <is>
          <t>68818096.0</t>
        </is>
      </c>
      <c r="I378" t="n">
        <v>0</v>
      </c>
      <c r="J378" t="n">
        <v>1</v>
      </c>
      <c r="K378" t="inlineStr"/>
    </row>
    <row r="379">
      <c r="A379" t="inlineStr">
        <is>
          <t>NP</t>
        </is>
      </c>
      <c r="B379" t="inlineStr">
        <is>
          <t>329280350000</t>
        </is>
      </c>
      <c r="C379" t="inlineStr">
        <is>
          <t>32928035</t>
        </is>
      </c>
      <c r="D379" t="inlineStr">
        <is>
          <t>Ph EdifIcio Oceania 200</t>
        </is>
      </c>
      <c r="E379" t="inlineStr">
        <is>
          <t>PHEDIFICIOOCEANIA200</t>
        </is>
      </c>
      <c r="F379" s="2" t="n">
        <v>12</v>
      </c>
      <c r="G379" t="inlineStr">
        <is>
          <t>Yamali Rodriguez</t>
        </is>
      </c>
      <c r="H379" t="inlineStr">
        <is>
          <t>65772649.0</t>
        </is>
      </c>
      <c r="I379" t="n">
        <v>0</v>
      </c>
      <c r="J379" t="n">
        <v>1</v>
      </c>
      <c r="K379" t="inlineStr"/>
    </row>
    <row r="380">
      <c r="A380" t="inlineStr">
        <is>
          <t>NP</t>
        </is>
      </c>
      <c r="B380" t="inlineStr">
        <is>
          <t>321954630100</t>
        </is>
      </c>
      <c r="C380" t="inlineStr">
        <is>
          <t>32195463</t>
        </is>
      </c>
      <c r="D380" t="inlineStr">
        <is>
          <t>CONSTRUCTORA VIRCO</t>
        </is>
      </c>
      <c r="E380" t="inlineStr">
        <is>
          <t>CONSTRUCTORAVIRCO</t>
        </is>
      </c>
      <c r="F380" s="2" t="n">
        <v>102.5</v>
      </c>
      <c r="G380" t="inlineStr">
        <is>
          <t>Osiris Aguilar</t>
        </is>
      </c>
      <c r="H380" t="inlineStr">
        <is>
          <t>69811489.0</t>
        </is>
      </c>
      <c r="I380" t="n">
        <v>0</v>
      </c>
      <c r="J380" t="n">
        <v>1</v>
      </c>
      <c r="K380" t="inlineStr"/>
    </row>
    <row r="381">
      <c r="A381" t="inlineStr">
        <is>
          <t>NP</t>
        </is>
      </c>
      <c r="B381" t="inlineStr">
        <is>
          <t>321561960000</t>
        </is>
      </c>
      <c r="C381" t="inlineStr">
        <is>
          <t>32156196</t>
        </is>
      </c>
      <c r="D381" t="inlineStr">
        <is>
          <t>Kado Seguros</t>
        </is>
      </c>
      <c r="E381" t="inlineStr">
        <is>
          <t>KADOSEGUROS</t>
        </is>
      </c>
      <c r="F381" s="2" t="n">
        <v>262</v>
      </c>
      <c r="G381" t="inlineStr">
        <is>
          <t>Karla Mc Intryre</t>
        </is>
      </c>
      <c r="H381" t="inlineStr">
        <is>
          <t>63782324.0</t>
        </is>
      </c>
      <c r="I381" t="n">
        <v>0</v>
      </c>
      <c r="J381" t="n">
        <v>1</v>
      </c>
      <c r="K381" t="inlineStr"/>
    </row>
    <row r="382">
      <c r="A382" t="inlineStr">
        <is>
          <t>NP</t>
        </is>
      </c>
      <c r="B382" t="inlineStr">
        <is>
          <t>323556310100</t>
        </is>
      </c>
      <c r="C382" t="inlineStr">
        <is>
          <t>32355631</t>
        </is>
      </c>
      <c r="D382" t="inlineStr">
        <is>
          <t>Servicios Pro</t>
        </is>
      </c>
      <c r="E382" t="inlineStr">
        <is>
          <t>SERVICIOSPRO</t>
        </is>
      </c>
      <c r="F382" s="2" t="n">
        <v>83</v>
      </c>
      <c r="G382" t="inlineStr">
        <is>
          <t>Michelle Zambrano</t>
        </is>
      </c>
      <c r="H382" t="inlineStr">
        <is>
          <t>60306930.0</t>
        </is>
      </c>
      <c r="I382" t="n">
        <v>0</v>
      </c>
      <c r="J382" t="n">
        <v>1</v>
      </c>
      <c r="K382" t="inlineStr"/>
    </row>
    <row r="383">
      <c r="A383" t="inlineStr">
        <is>
          <t>NP</t>
        </is>
      </c>
      <c r="B383" t="inlineStr">
        <is>
          <t>322375370000</t>
        </is>
      </c>
      <c r="C383" t="inlineStr">
        <is>
          <t>32237537</t>
        </is>
      </c>
      <c r="D383" t="inlineStr">
        <is>
          <t>Hidroenergia, S.A.</t>
        </is>
      </c>
      <c r="E383" t="inlineStr">
        <is>
          <t>HIDROENERGIASA</t>
        </is>
      </c>
      <c r="F383" s="2" t="n">
        <v>84</v>
      </c>
      <c r="G383" t="inlineStr">
        <is>
          <t>Ines Lizbeth Trujillo</t>
        </is>
      </c>
      <c r="H383" t="inlineStr">
        <is>
          <t>66780934.0</t>
        </is>
      </c>
      <c r="I383" t="n">
        <v>0</v>
      </c>
      <c r="J383" t="n">
        <v>1</v>
      </c>
      <c r="K383" t="inlineStr"/>
    </row>
    <row r="384">
      <c r="A384" t="inlineStr">
        <is>
          <t>NP</t>
        </is>
      </c>
      <c r="B384" t="inlineStr">
        <is>
          <t>346021370000</t>
        </is>
      </c>
      <c r="C384" t="inlineStr">
        <is>
          <t>34602137</t>
        </is>
      </c>
      <c r="D384" t="inlineStr">
        <is>
          <t>HERBRUGER HOME CARE, S.A.</t>
        </is>
      </c>
      <c r="E384" t="inlineStr">
        <is>
          <t>HERBRUGERHOMECARESA</t>
        </is>
      </c>
      <c r="F384" s="2" t="n">
        <v>142</v>
      </c>
      <c r="G384" t="inlineStr">
        <is>
          <t>Alejandra Mabel Hawkins</t>
        </is>
      </c>
      <c r="H384" t="inlineStr">
        <is>
          <t>61508866.0</t>
        </is>
      </c>
      <c r="I384" t="n">
        <v>0</v>
      </c>
      <c r="J384" t="n">
        <v>1</v>
      </c>
      <c r="K384" t="inlineStr"/>
    </row>
    <row r="385">
      <c r="A385" t="inlineStr">
        <is>
          <t>NP</t>
        </is>
      </c>
      <c r="B385" t="inlineStr">
        <is>
          <t>323175200100</t>
        </is>
      </c>
      <c r="C385" t="inlineStr">
        <is>
          <t>32317520</t>
        </is>
      </c>
      <c r="D385" t="inlineStr">
        <is>
          <t>Especialistas Luis Amado</t>
        </is>
      </c>
      <c r="E385" t="inlineStr">
        <is>
          <t>ESPECIALISTASLUISAMADO</t>
        </is>
      </c>
      <c r="F385" s="2" t="n">
        <v>49.9</v>
      </c>
      <c r="G385" t="inlineStr">
        <is>
          <t>Maria Fernanda</t>
        </is>
      </c>
      <c r="H385" t="inlineStr">
        <is>
          <t>66755180.0</t>
        </is>
      </c>
      <c r="I385" t="n">
        <v>0</v>
      </c>
      <c r="J385" t="n">
        <v>1</v>
      </c>
      <c r="K385" t="inlineStr"/>
    </row>
    <row r="386">
      <c r="A386" t="inlineStr">
        <is>
          <t>NP</t>
        </is>
      </c>
      <c r="B386" t="inlineStr">
        <is>
          <t>323175200100</t>
        </is>
      </c>
      <c r="C386" t="inlineStr">
        <is>
          <t>32317520</t>
        </is>
      </c>
      <c r="D386" t="inlineStr">
        <is>
          <t>Especialistas</t>
        </is>
      </c>
      <c r="E386" t="inlineStr">
        <is>
          <t>ESPECIALISTAS</t>
        </is>
      </c>
      <c r="F386" s="2" t="n">
        <v>86</v>
      </c>
      <c r="G386" t="inlineStr">
        <is>
          <t>Yarelis Tulloch</t>
        </is>
      </c>
      <c r="H386" t="inlineStr">
        <is>
          <t>66755180.0</t>
        </is>
      </c>
      <c r="I386" t="n">
        <v>0</v>
      </c>
      <c r="J386" t="n">
        <v>1</v>
      </c>
      <c r="K386" t="inlineStr"/>
    </row>
    <row r="387">
      <c r="A387" t="inlineStr">
        <is>
          <t>NP</t>
        </is>
      </c>
      <c r="B387" t="inlineStr">
        <is>
          <t>326419430000</t>
        </is>
      </c>
      <c r="C387" t="inlineStr">
        <is>
          <t>32641943</t>
        </is>
      </c>
      <c r="D387" t="inlineStr">
        <is>
          <t>Preston Marine</t>
        </is>
      </c>
      <c r="E387" t="inlineStr">
        <is>
          <t>PRESTONMARINE</t>
        </is>
      </c>
      <c r="F387" s="2" t="n">
        <v>107</v>
      </c>
      <c r="G387" t="inlineStr">
        <is>
          <t>Abril Aparicio</t>
        </is>
      </c>
      <c r="H387" t="inlineStr">
        <is>
          <t>63302199.0</t>
        </is>
      </c>
      <c r="I387" t="n">
        <v>0</v>
      </c>
      <c r="J387" t="n">
        <v>1</v>
      </c>
      <c r="K387" t="inlineStr"/>
    </row>
    <row r="388">
      <c r="A388" t="inlineStr">
        <is>
          <t>NP</t>
        </is>
      </c>
      <c r="B388" t="inlineStr">
        <is>
          <t>322893300100</t>
        </is>
      </c>
      <c r="C388" t="inlineStr">
        <is>
          <t>32289330</t>
        </is>
      </c>
      <c r="D388" t="inlineStr">
        <is>
          <t>SIMEL S.A.</t>
        </is>
      </c>
      <c r="E388" t="inlineStr">
        <is>
          <t>SIMELSA</t>
        </is>
      </c>
      <c r="F388" s="2" t="n">
        <v>1341.51</v>
      </c>
      <c r="G388" t="inlineStr">
        <is>
          <t>Yariela Galarce</t>
        </is>
      </c>
      <c r="H388" t="inlineStr">
        <is>
          <t>67720289.0</t>
        </is>
      </c>
      <c r="I388" t="n">
        <v>0</v>
      </c>
      <c r="J388" t="n">
        <v>1</v>
      </c>
      <c r="K388" t="inlineStr"/>
    </row>
    <row r="389">
      <c r="A389" t="inlineStr">
        <is>
          <t>NP</t>
        </is>
      </c>
      <c r="B389" t="inlineStr">
        <is>
          <t>312196250000</t>
        </is>
      </c>
      <c r="C389" t="inlineStr">
        <is>
          <t>31219625</t>
        </is>
      </c>
      <c r="D389" t="inlineStr">
        <is>
          <t>DREAMCATCHER STUDIO CORP -</t>
        </is>
      </c>
      <c r="E389" t="inlineStr">
        <is>
          <t>DREAMCATCHERSTUDIOCORP</t>
        </is>
      </c>
      <c r="F389" s="2" t="n">
        <v>41.5</v>
      </c>
      <c r="G389" t="inlineStr">
        <is>
          <t>Nailyn Martinez</t>
        </is>
      </c>
      <c r="H389" t="inlineStr">
        <is>
          <t>66771042.0</t>
        </is>
      </c>
      <c r="I389" t="n">
        <v>0</v>
      </c>
      <c r="J389" t="n">
        <v>1</v>
      </c>
      <c r="K389" t="inlineStr"/>
    </row>
    <row r="390">
      <c r="A390" t="inlineStr">
        <is>
          <t>NP</t>
        </is>
      </c>
      <c r="B390" t="inlineStr">
        <is>
          <t>324214000000</t>
        </is>
      </c>
      <c r="C390" t="inlineStr">
        <is>
          <t>32421400</t>
        </is>
      </c>
      <c r="D390" t="inlineStr">
        <is>
          <t>OPTICA CHIRICANA SA</t>
        </is>
      </c>
      <c r="E390" t="inlineStr">
        <is>
          <t>OPTICACHIRICANASA</t>
        </is>
      </c>
      <c r="F390" s="2" t="n">
        <v>36</v>
      </c>
      <c r="G390" t="inlineStr">
        <is>
          <t>Yamali Rodriguez</t>
        </is>
      </c>
      <c r="H390" t="inlineStr">
        <is>
          <t>69492226.0</t>
        </is>
      </c>
      <c r="I390" t="n">
        <v>0</v>
      </c>
      <c r="J390" t="n">
        <v>1</v>
      </c>
      <c r="K390" t="inlineStr"/>
    </row>
    <row r="391">
      <c r="A391" t="inlineStr">
        <is>
          <t>NP</t>
        </is>
      </c>
      <c r="B391" t="inlineStr">
        <is>
          <t>323908470000</t>
        </is>
      </c>
      <c r="C391" t="inlineStr">
        <is>
          <t>32390847</t>
        </is>
      </c>
      <c r="D391" t="inlineStr">
        <is>
          <t>TRANSPORTES D</t>
        </is>
      </c>
      <c r="E391" t="inlineStr">
        <is>
          <t>TRANSPORTESD</t>
        </is>
      </c>
      <c r="F391" s="2" t="n">
        <v>75.98999999999999</v>
      </c>
      <c r="G391" t="inlineStr">
        <is>
          <t>Osiris Aguilar</t>
        </is>
      </c>
      <c r="H391" t="inlineStr">
        <is>
          <t>66153831.0</t>
        </is>
      </c>
      <c r="I391" t="n">
        <v>0</v>
      </c>
      <c r="J391" t="n">
        <v>1</v>
      </c>
      <c r="K391" t="inlineStr"/>
    </row>
    <row r="392">
      <c r="A392" t="inlineStr">
        <is>
          <t>NP</t>
        </is>
      </c>
      <c r="B392" t="inlineStr">
        <is>
          <t>322295180000</t>
        </is>
      </c>
      <c r="C392" t="inlineStr">
        <is>
          <t>32229518</t>
        </is>
      </c>
      <c r="D392" t="inlineStr">
        <is>
          <t>WINDGLASS SA</t>
        </is>
      </c>
      <c r="E392" t="inlineStr">
        <is>
          <t>WINDGLASSSA</t>
        </is>
      </c>
      <c r="F392" s="2" t="n">
        <v>69.5</v>
      </c>
      <c r="G392" t="inlineStr">
        <is>
          <t>Karla Mc Intryre</t>
        </is>
      </c>
      <c r="H392" t="inlineStr">
        <is>
          <t>63796668.0</t>
        </is>
      </c>
      <c r="I392" t="n">
        <v>0</v>
      </c>
      <c r="J392" t="n">
        <v>1</v>
      </c>
      <c r="K392" t="inlineStr"/>
    </row>
    <row r="393">
      <c r="A393" t="inlineStr">
        <is>
          <t>NP</t>
        </is>
      </c>
      <c r="B393" t="inlineStr">
        <is>
          <t>321423720100</t>
        </is>
      </c>
      <c r="C393" t="inlineStr">
        <is>
          <t>32142372</t>
        </is>
      </c>
      <c r="D393" t="inlineStr">
        <is>
          <t>Stanziola Y A</t>
        </is>
      </c>
      <c r="E393" t="inlineStr">
        <is>
          <t>STANZIOLAYA</t>
        </is>
      </c>
      <c r="F393" s="2" t="n">
        <v>41.5</v>
      </c>
      <c r="G393" t="inlineStr">
        <is>
          <t>Solanye Acuña</t>
        </is>
      </c>
      <c r="H393" t="inlineStr">
        <is>
          <t>66735783.0</t>
        </is>
      </c>
      <c r="I393" t="n">
        <v>0</v>
      </c>
      <c r="J393" t="n">
        <v>1</v>
      </c>
      <c r="K393" t="inlineStr"/>
    </row>
    <row r="394">
      <c r="A394" t="inlineStr">
        <is>
          <t>NP</t>
        </is>
      </c>
      <c r="B394" t="inlineStr">
        <is>
          <t>338209720000</t>
        </is>
      </c>
      <c r="C394" t="inlineStr">
        <is>
          <t>33820972</t>
        </is>
      </c>
      <c r="D394" t="inlineStr">
        <is>
          <t>Divio Amable Murillo Alvarado</t>
        </is>
      </c>
      <c r="E394" t="inlineStr">
        <is>
          <t>DIVIOAMABLEMURILLOALVARADO</t>
        </is>
      </c>
      <c r="F394" s="2" t="n">
        <v>12</v>
      </c>
      <c r="G394" t="inlineStr">
        <is>
          <t>Michelle Zambrano</t>
        </is>
      </c>
      <c r="H394" t="inlineStr">
        <is>
          <t>66744802.0</t>
        </is>
      </c>
      <c r="I394" t="n">
        <v>0</v>
      </c>
      <c r="J394" t="n">
        <v>1</v>
      </c>
      <c r="K394" t="inlineStr"/>
    </row>
    <row r="395">
      <c r="A395" t="inlineStr">
        <is>
          <t>NP</t>
        </is>
      </c>
      <c r="B395" t="inlineStr">
        <is>
          <t>322586270100</t>
        </is>
      </c>
      <c r="C395" t="inlineStr">
        <is>
          <t>32258627</t>
        </is>
      </c>
      <c r="D395" t="inlineStr">
        <is>
          <t>ROBERTO GARCIA DE PAREDES S.A</t>
        </is>
      </c>
      <c r="E395" t="inlineStr">
        <is>
          <t>ROBERTOGARCIADEPAREDESSA</t>
        </is>
      </c>
      <c r="F395" s="2" t="n">
        <v>14.99</v>
      </c>
      <c r="G395" t="inlineStr">
        <is>
          <t>Ines Lizbeth Trujillo</t>
        </is>
      </c>
      <c r="H395" t="inlineStr">
        <is>
          <t>66798381.0</t>
        </is>
      </c>
      <c r="I395" t="n">
        <v>0</v>
      </c>
      <c r="J395" t="n">
        <v>1</v>
      </c>
      <c r="K395" t="inlineStr"/>
    </row>
    <row r="396">
      <c r="A396" t="inlineStr">
        <is>
          <t>NP</t>
        </is>
      </c>
      <c r="B396" t="inlineStr">
        <is>
          <t>322586270100</t>
        </is>
      </c>
      <c r="C396" t="inlineStr">
        <is>
          <t>32258627</t>
        </is>
      </c>
      <c r="D396" t="inlineStr">
        <is>
          <t>ROBERTO GARCIA DE PAREDES S.A</t>
        </is>
      </c>
      <c r="E396" t="inlineStr">
        <is>
          <t>ROBERTOGARCIADEPAREDESSA</t>
        </is>
      </c>
      <c r="F396" s="2" t="n">
        <v>14.99</v>
      </c>
      <c r="G396" t="inlineStr">
        <is>
          <t>Alejandra Mabel Hawkins</t>
        </is>
      </c>
      <c r="H396" t="inlineStr">
        <is>
          <t>66798381.0</t>
        </is>
      </c>
      <c r="I396" t="n">
        <v>0</v>
      </c>
      <c r="J396" t="n">
        <v>1</v>
      </c>
      <c r="K396" t="inlineStr"/>
    </row>
    <row r="397">
      <c r="A397" t="inlineStr">
        <is>
          <t>NP</t>
        </is>
      </c>
      <c r="B397" t="inlineStr">
        <is>
          <t>322586270100</t>
        </is>
      </c>
      <c r="C397" t="inlineStr">
        <is>
          <t>32258627</t>
        </is>
      </c>
      <c r="D397" t="inlineStr">
        <is>
          <t>ROBERTO GARCIA DE PAREDES S.A</t>
        </is>
      </c>
      <c r="E397" t="inlineStr">
        <is>
          <t>ROBERTOGARCIADEPAREDESSA</t>
        </is>
      </c>
      <c r="F397" s="2" t="n">
        <v>14.99</v>
      </c>
      <c r="G397" t="inlineStr">
        <is>
          <t>Maria Fernanda</t>
        </is>
      </c>
      <c r="H397" t="inlineStr">
        <is>
          <t>66798381.0</t>
        </is>
      </c>
      <c r="I397" t="n">
        <v>0</v>
      </c>
      <c r="J397" t="n">
        <v>1</v>
      </c>
      <c r="K397" t="inlineStr"/>
    </row>
    <row r="398">
      <c r="A398" t="inlineStr">
        <is>
          <t>NP</t>
        </is>
      </c>
      <c r="B398" t="inlineStr">
        <is>
          <t>343036970000</t>
        </is>
      </c>
      <c r="C398" t="inlineStr">
        <is>
          <t>34303697</t>
        </is>
      </c>
      <c r="D398" t="inlineStr">
        <is>
          <t>LEGAL BUSINESS ADVISERS</t>
        </is>
      </c>
      <c r="E398" t="inlineStr">
        <is>
          <t>LEGALBUSINESSADVISERS</t>
        </is>
      </c>
      <c r="F398" s="2" t="n">
        <v>55.5</v>
      </c>
      <c r="G398" t="inlineStr">
        <is>
          <t>Yarelis Tulloch</t>
        </is>
      </c>
      <c r="H398" t="inlineStr">
        <is>
          <t>62043958.0</t>
        </is>
      </c>
      <c r="I398" t="n">
        <v>0</v>
      </c>
      <c r="J398" t="n">
        <v>1</v>
      </c>
      <c r="K398" t="inlineStr"/>
    </row>
    <row r="399">
      <c r="A399" t="inlineStr">
        <is>
          <t>NP</t>
        </is>
      </c>
      <c r="B399" t="inlineStr">
        <is>
          <t>363057760000</t>
        </is>
      </c>
      <c r="C399" t="inlineStr">
        <is>
          <t>36305776</t>
        </is>
      </c>
      <c r="D399" t="inlineStr">
        <is>
          <t>NORBERTO RODRIGUEZ</t>
        </is>
      </c>
      <c r="E399" t="inlineStr">
        <is>
          <t>NORBERTORODRIGUEZ</t>
        </is>
      </c>
      <c r="F399" s="2" t="n">
        <v>0</v>
      </c>
      <c r="G399" t="inlineStr">
        <is>
          <t>Abril Aparicio</t>
        </is>
      </c>
      <c r="H399" t="inlineStr"/>
      <c r="I399" t="n">
        <v>0</v>
      </c>
      <c r="J399" t="n">
        <v>1</v>
      </c>
      <c r="K399" t="inlineStr"/>
    </row>
    <row r="400">
      <c r="A400" t="inlineStr">
        <is>
          <t>NP</t>
        </is>
      </c>
      <c r="B400" t="inlineStr">
        <is>
          <t>326358651600</t>
        </is>
      </c>
      <c r="C400" t="inlineStr">
        <is>
          <t>32635865</t>
        </is>
      </c>
      <c r="D400" t="inlineStr">
        <is>
          <t>MOTEL MANUS AHIR</t>
        </is>
      </c>
      <c r="E400" t="inlineStr">
        <is>
          <t>MOTELMANUSAHIR</t>
        </is>
      </c>
      <c r="F400" s="2" t="n">
        <v>10</v>
      </c>
      <c r="G400" t="inlineStr">
        <is>
          <t>Yariela Galarce</t>
        </is>
      </c>
      <c r="H400" t="inlineStr">
        <is>
          <t>67670855.0</t>
        </is>
      </c>
      <c r="I400" t="n">
        <v>0</v>
      </c>
      <c r="J400" t="n">
        <v>1</v>
      </c>
      <c r="K400" t="inlineStr"/>
    </row>
    <row r="401">
      <c r="A401" t="inlineStr">
        <is>
          <t>NP</t>
        </is>
      </c>
      <c r="B401" t="inlineStr">
        <is>
          <t>326337540000</t>
        </is>
      </c>
      <c r="C401" t="inlineStr">
        <is>
          <t>32633754</t>
        </is>
      </c>
      <c r="D401" t="inlineStr">
        <is>
          <t>ECOFOREST S DE R.L.</t>
        </is>
      </c>
      <c r="E401" t="inlineStr">
        <is>
          <t>ECOFORESTSDERL</t>
        </is>
      </c>
      <c r="F401" s="2" t="n">
        <v>152.99</v>
      </c>
      <c r="G401" t="inlineStr">
        <is>
          <t>Nailyn Martinez</t>
        </is>
      </c>
      <c r="H401" t="inlineStr">
        <is>
          <t>63469666.0</t>
        </is>
      </c>
      <c r="I401" t="n">
        <v>0</v>
      </c>
      <c r="J401" t="n">
        <v>1</v>
      </c>
      <c r="K401" t="inlineStr"/>
    </row>
    <row r="402">
      <c r="A402" t="inlineStr">
        <is>
          <t>NP</t>
        </is>
      </c>
      <c r="B402" t="inlineStr">
        <is>
          <t>326726730000</t>
        </is>
      </c>
      <c r="C402" t="inlineStr">
        <is>
          <t>32672673</t>
        </is>
      </c>
      <c r="D402" t="inlineStr">
        <is>
          <t>BENITOMO WORLD, S.A.</t>
        </is>
      </c>
      <c r="E402" t="inlineStr">
        <is>
          <t>BENITOMOWORLDSA</t>
        </is>
      </c>
      <c r="F402" s="2" t="n">
        <v>29.99</v>
      </c>
      <c r="G402" t="inlineStr">
        <is>
          <t>Yamali Rodriguez</t>
        </is>
      </c>
      <c r="H402" t="inlineStr">
        <is>
          <t>63495278.0</t>
        </is>
      </c>
      <c r="I402" t="n">
        <v>0</v>
      </c>
      <c r="J402" t="n">
        <v>1</v>
      </c>
      <c r="K402" t="inlineStr"/>
    </row>
    <row r="403">
      <c r="A403" t="inlineStr">
        <is>
          <t>NP</t>
        </is>
      </c>
      <c r="B403" t="inlineStr">
        <is>
          <t>312237170000</t>
        </is>
      </c>
      <c r="C403" t="inlineStr">
        <is>
          <t>31223717</t>
        </is>
      </c>
      <c r="D403" t="inlineStr">
        <is>
          <t>LA SUPER ESTACION DE PANAMA, S -</t>
        </is>
      </c>
      <c r="E403" t="inlineStr">
        <is>
          <t>LASUPERESTACIONDEPANAMAS</t>
        </is>
      </c>
      <c r="F403" s="2" t="n">
        <v>144</v>
      </c>
      <c r="G403" t="inlineStr">
        <is>
          <t>Osiris Aguilar</t>
        </is>
      </c>
      <c r="H403" t="inlineStr">
        <is>
          <t>63001301.0</t>
        </is>
      </c>
      <c r="I403" t="n">
        <v>0</v>
      </c>
      <c r="J403" t="n">
        <v>1</v>
      </c>
      <c r="K403" t="inlineStr"/>
    </row>
    <row r="404">
      <c r="A404" t="inlineStr">
        <is>
          <t>NP</t>
        </is>
      </c>
      <c r="B404" t="inlineStr">
        <is>
          <t>342014950000</t>
        </is>
      </c>
      <c r="C404" t="inlineStr">
        <is>
          <t>34201495</t>
        </is>
      </c>
      <c r="D404" t="inlineStr">
        <is>
          <t>VIAJES IVONNE SA</t>
        </is>
      </c>
      <c r="E404" t="inlineStr">
        <is>
          <t>VIAJESIVONNESA</t>
        </is>
      </c>
      <c r="F404" s="2" t="n">
        <v>403</v>
      </c>
      <c r="G404" t="inlineStr">
        <is>
          <t>Karla Mc Intryre</t>
        </is>
      </c>
      <c r="H404" t="inlineStr">
        <is>
          <t>62207694.0</t>
        </is>
      </c>
      <c r="I404" t="n">
        <v>0</v>
      </c>
      <c r="J404" t="n">
        <v>1</v>
      </c>
      <c r="K404" t="inlineStr"/>
    </row>
    <row r="405">
      <c r="A405" t="inlineStr">
        <is>
          <t>NP</t>
        </is>
      </c>
      <c r="B405" t="inlineStr">
        <is>
          <t>334221040000</t>
        </is>
      </c>
      <c r="C405" t="inlineStr">
        <is>
          <t>33422104</t>
        </is>
      </c>
      <c r="D405" t="inlineStr">
        <is>
          <t>LERSA, S.A.</t>
        </is>
      </c>
      <c r="E405" t="inlineStr">
        <is>
          <t>LERSASA</t>
        </is>
      </c>
      <c r="F405" s="2" t="n">
        <v>236.16</v>
      </c>
      <c r="G405" t="inlineStr">
        <is>
          <t>Michelle Zambrano</t>
        </is>
      </c>
      <c r="H405" t="inlineStr">
        <is>
          <t>63217269.0</t>
        </is>
      </c>
      <c r="I405" t="n">
        <v>0</v>
      </c>
      <c r="J405" t="n">
        <v>1</v>
      </c>
      <c r="K405" t="inlineStr"/>
    </row>
    <row r="406">
      <c r="A406" t="inlineStr">
        <is>
          <t>NP</t>
        </is>
      </c>
      <c r="B406" t="inlineStr">
        <is>
          <t>321783170000</t>
        </is>
      </c>
      <c r="C406" t="inlineStr">
        <is>
          <t>32178317</t>
        </is>
      </c>
      <c r="D406" t="inlineStr">
        <is>
          <t>CORPORACIÓN CATTÁN S.A</t>
        </is>
      </c>
      <c r="E406" t="inlineStr">
        <is>
          <t>CORPORACIONCATTANSA</t>
        </is>
      </c>
      <c r="F406" s="2" t="n">
        <v>265.5</v>
      </c>
      <c r="G406" t="inlineStr">
        <is>
          <t>Ines Lizbeth Trujillo</t>
        </is>
      </c>
      <c r="H406" t="inlineStr">
        <is>
          <t>66743113.0</t>
        </is>
      </c>
      <c r="I406" t="n">
        <v>0</v>
      </c>
      <c r="J406" t="n">
        <v>1</v>
      </c>
      <c r="K406" t="inlineStr"/>
    </row>
    <row r="407">
      <c r="A407" t="inlineStr">
        <is>
          <t>NP</t>
        </is>
      </c>
      <c r="B407" t="inlineStr">
        <is>
          <t>341030800000</t>
        </is>
      </c>
      <c r="C407" t="inlineStr">
        <is>
          <t>34103080</t>
        </is>
      </c>
      <c r="D407" t="inlineStr">
        <is>
          <t>DOT DESIGN, SA</t>
        </is>
      </c>
      <c r="E407" t="inlineStr">
        <is>
          <t>DOTDESIGNSA</t>
        </is>
      </c>
      <c r="F407" s="2" t="n">
        <v>176.87</v>
      </c>
      <c r="G407" t="inlineStr">
        <is>
          <t>Alejandra Mabel Hawkins</t>
        </is>
      </c>
      <c r="H407" t="inlineStr">
        <is>
          <t>67801965.0</t>
        </is>
      </c>
      <c r="I407" t="n">
        <v>0</v>
      </c>
      <c r="J407" t="n">
        <v>1</v>
      </c>
      <c r="K407" t="inlineStr"/>
    </row>
    <row r="408">
      <c r="A408" t="inlineStr">
        <is>
          <t>NP</t>
        </is>
      </c>
      <c r="B408" t="inlineStr">
        <is>
          <t>341429780000</t>
        </is>
      </c>
      <c r="C408" t="inlineStr">
        <is>
          <t>34142978</t>
        </is>
      </c>
      <c r="D408" t="inlineStr">
        <is>
          <t>AMERICA LIBHARDT JUAREZ</t>
        </is>
      </c>
      <c r="E408" t="inlineStr">
        <is>
          <t>AMERICALIBHARDTJUAREZ</t>
        </is>
      </c>
      <c r="F408" s="2" t="n">
        <v>16.25</v>
      </c>
      <c r="G408" t="inlineStr">
        <is>
          <t>Maria Fernanda</t>
        </is>
      </c>
      <c r="H408" t="inlineStr">
        <is>
          <t>63738963.0</t>
        </is>
      </c>
      <c r="I408" t="n">
        <v>0</v>
      </c>
      <c r="J408" t="n">
        <v>1</v>
      </c>
      <c r="K408" t="inlineStr"/>
    </row>
    <row r="409">
      <c r="A409" t="inlineStr">
        <is>
          <t>NP</t>
        </is>
      </c>
      <c r="B409" t="inlineStr">
        <is>
          <t>312234320000</t>
        </is>
      </c>
      <c r="C409" t="inlineStr">
        <is>
          <t>31223432</t>
        </is>
      </c>
      <c r="D409" t="inlineStr">
        <is>
          <t>SERVICIOS QUIMICOS MECANICOS, -</t>
        </is>
      </c>
      <c r="E409" t="inlineStr">
        <is>
          <t>SERVICIOSQUIMICOSMECANICOS</t>
        </is>
      </c>
      <c r="F409" s="2" t="n">
        <v>120</v>
      </c>
      <c r="G409" t="inlineStr">
        <is>
          <t>Yarelis Tulloch</t>
        </is>
      </c>
      <c r="H409" t="inlineStr">
        <is>
          <t>62065032.0</t>
        </is>
      </c>
      <c r="I409" t="n">
        <v>0</v>
      </c>
      <c r="J409" t="n">
        <v>1</v>
      </c>
      <c r="K409" t="inlineStr"/>
    </row>
    <row r="410">
      <c r="A410" t="inlineStr">
        <is>
          <t>NP</t>
        </is>
      </c>
      <c r="B410" t="inlineStr">
        <is>
          <t>321829970000</t>
        </is>
      </c>
      <c r="C410" t="inlineStr">
        <is>
          <t>32182997</t>
        </is>
      </c>
      <c r="D410" t="inlineStr">
        <is>
          <t>West Pacific</t>
        </is>
      </c>
      <c r="E410" t="inlineStr">
        <is>
          <t>WESTPACIFIC</t>
        </is>
      </c>
      <c r="F410" s="2" t="n">
        <v>26.75</v>
      </c>
      <c r="G410" t="inlineStr">
        <is>
          <t>Abril Aparicio</t>
        </is>
      </c>
      <c r="H410" t="inlineStr">
        <is>
          <t>67475195.0</t>
        </is>
      </c>
      <c r="I410" t="n">
        <v>0</v>
      </c>
      <c r="J410" t="n">
        <v>1</v>
      </c>
      <c r="K410" t="inlineStr"/>
    </row>
    <row r="411">
      <c r="A411" t="inlineStr">
        <is>
          <t>NP</t>
        </is>
      </c>
      <c r="B411" t="inlineStr">
        <is>
          <t>321572740200</t>
        </is>
      </c>
      <c r="C411" t="inlineStr">
        <is>
          <t>32157274</t>
        </is>
      </c>
      <c r="D411" t="inlineStr">
        <is>
          <t>Diomedes Guerra</t>
        </is>
      </c>
      <c r="E411" t="inlineStr">
        <is>
          <t>DIOMEDESGUERRA</t>
        </is>
      </c>
      <c r="F411" s="2" t="n">
        <v>44</v>
      </c>
      <c r="G411" t="inlineStr">
        <is>
          <t>Yariela Galarce</t>
        </is>
      </c>
      <c r="H411" t="inlineStr">
        <is>
          <t>66728110.0</t>
        </is>
      </c>
      <c r="I411" t="n">
        <v>0</v>
      </c>
      <c r="J411" t="n">
        <v>1</v>
      </c>
      <c r="K411" t="inlineStr"/>
    </row>
    <row r="412">
      <c r="A412" t="inlineStr">
        <is>
          <t>NP</t>
        </is>
      </c>
      <c r="B412" t="inlineStr">
        <is>
          <t>324245910000</t>
        </is>
      </c>
      <c r="C412" t="inlineStr">
        <is>
          <t>32424591</t>
        </is>
      </c>
      <c r="D412" t="inlineStr">
        <is>
          <t>INVERSIONES S</t>
        </is>
      </c>
      <c r="E412" t="inlineStr">
        <is>
          <t>INVERSIONESS</t>
        </is>
      </c>
      <c r="F412" s="2" t="n">
        <v>82</v>
      </c>
      <c r="G412" t="inlineStr">
        <is>
          <t>Nailyn Martinez</t>
        </is>
      </c>
      <c r="H412" t="inlineStr">
        <is>
          <t>66770786.0</t>
        </is>
      </c>
      <c r="I412" t="n">
        <v>0</v>
      </c>
      <c r="J412" t="n">
        <v>1</v>
      </c>
      <c r="K412" t="inlineStr"/>
    </row>
    <row r="413">
      <c r="A413" t="inlineStr">
        <is>
          <t>NP</t>
        </is>
      </c>
      <c r="B413" t="inlineStr">
        <is>
          <t>367008170000</t>
        </is>
      </c>
      <c r="C413" t="inlineStr">
        <is>
          <t>36700817</t>
        </is>
      </c>
      <c r="D413" t="inlineStr">
        <is>
          <t>NICOLÁS RUBIDES</t>
        </is>
      </c>
      <c r="E413" t="inlineStr">
        <is>
          <t>NICOLASRUBIDES</t>
        </is>
      </c>
      <c r="F413" s="2" t="n">
        <v>15</v>
      </c>
      <c r="G413" t="inlineStr">
        <is>
          <t>Yamali Rodriguez</t>
        </is>
      </c>
      <c r="H413" t="inlineStr">
        <is>
          <t>69757296.0</t>
        </is>
      </c>
      <c r="I413" t="n">
        <v>0</v>
      </c>
      <c r="J413" t="n">
        <v>1</v>
      </c>
      <c r="K413" t="inlineStr"/>
    </row>
    <row r="414">
      <c r="A414" t="inlineStr">
        <is>
          <t>NP</t>
        </is>
      </c>
      <c r="B414" t="inlineStr">
        <is>
          <t>326173070000</t>
        </is>
      </c>
      <c r="C414" t="inlineStr">
        <is>
          <t>32617307</t>
        </is>
      </c>
      <c r="D414" t="inlineStr">
        <is>
          <t>SOLUCIONES LO OLUCIONELOGITIC,..</t>
        </is>
      </c>
      <c r="E414" t="inlineStr">
        <is>
          <t>SOLUCIONESLOOLUCIONELOGITIC</t>
        </is>
      </c>
      <c r="F414" s="2" t="n">
        <v>42</v>
      </c>
      <c r="G414" t="inlineStr">
        <is>
          <t>Osiris Aguilar</t>
        </is>
      </c>
      <c r="H414" t="inlineStr">
        <is>
          <t>66758607.0</t>
        </is>
      </c>
      <c r="I414" t="n">
        <v>0</v>
      </c>
      <c r="J414" t="n">
        <v>1</v>
      </c>
      <c r="K414" t="inlineStr"/>
    </row>
    <row r="415">
      <c r="A415" t="inlineStr">
        <is>
          <t>NP</t>
        </is>
      </c>
      <c r="B415" t="inlineStr">
        <is>
          <t>321720650100</t>
        </is>
      </c>
      <c r="C415" t="inlineStr">
        <is>
          <t>32172065</t>
        </is>
      </c>
      <c r="D415" t="inlineStr">
        <is>
          <t>Mteresa, S.A.</t>
        </is>
      </c>
      <c r="E415" t="inlineStr">
        <is>
          <t>MTERESASA</t>
        </is>
      </c>
      <c r="F415" s="2" t="n">
        <v>22.75</v>
      </c>
      <c r="G415" t="inlineStr">
        <is>
          <t>Karla Mc Intryre</t>
        </is>
      </c>
      <c r="H415" t="inlineStr">
        <is>
          <t>66743524.0</t>
        </is>
      </c>
      <c r="I415" t="n">
        <v>0</v>
      </c>
      <c r="J415" t="n">
        <v>1</v>
      </c>
      <c r="K415" t="inlineStr"/>
    </row>
    <row r="416">
      <c r="A416" t="inlineStr">
        <is>
          <t>NP</t>
        </is>
      </c>
      <c r="B416" t="inlineStr">
        <is>
          <t>321249560000</t>
        </is>
      </c>
      <c r="C416" t="inlineStr">
        <is>
          <t>32124956</t>
        </is>
      </c>
      <c r="D416" t="inlineStr">
        <is>
          <t>NEIL FISHER</t>
        </is>
      </c>
      <c r="E416" t="inlineStr">
        <is>
          <t>NEILFISHER</t>
        </is>
      </c>
      <c r="F416" s="2" t="n">
        <v>119.75</v>
      </c>
      <c r="G416" t="inlineStr">
        <is>
          <t>Solanye Acuña</t>
        </is>
      </c>
      <c r="H416" t="inlineStr">
        <is>
          <t>69974735.0</t>
        </is>
      </c>
      <c r="I416" t="n">
        <v>0</v>
      </c>
      <c r="J416" t="n">
        <v>1</v>
      </c>
      <c r="K416" t="inlineStr"/>
    </row>
    <row r="417">
      <c r="A417" t="inlineStr">
        <is>
          <t>NP</t>
        </is>
      </c>
      <c r="B417" t="inlineStr">
        <is>
          <t>324230390200</t>
        </is>
      </c>
      <c r="C417" t="inlineStr">
        <is>
          <t>32423039</t>
        </is>
      </c>
      <c r="D417" t="inlineStr">
        <is>
          <t>AHIR HEMANT AHIR</t>
        </is>
      </c>
      <c r="E417" t="inlineStr">
        <is>
          <t>AHIRHEMANTAHIR</t>
        </is>
      </c>
      <c r="F417" s="2" t="n">
        <v>28.75</v>
      </c>
      <c r="G417" t="inlineStr">
        <is>
          <t>Michelle Zambrano</t>
        </is>
      </c>
      <c r="H417" t="inlineStr">
        <is>
          <t>67819429.0</t>
        </is>
      </c>
      <c r="I417" t="n">
        <v>0</v>
      </c>
      <c r="J417" t="n">
        <v>1</v>
      </c>
      <c r="K417" t="inlineStr"/>
    </row>
    <row r="418">
      <c r="A418" t="inlineStr">
        <is>
          <t>NP</t>
        </is>
      </c>
      <c r="B418" t="inlineStr">
        <is>
          <t>323708740000</t>
        </is>
      </c>
      <c r="C418" t="inlineStr">
        <is>
          <t>32370874</t>
        </is>
      </c>
      <c r="D418" t="inlineStr">
        <is>
          <t>INGENIERIA CO</t>
        </is>
      </c>
      <c r="E418" t="inlineStr">
        <is>
          <t>INGENIERIACO</t>
        </is>
      </c>
      <c r="F418" s="2" t="n">
        <v>116.5</v>
      </c>
      <c r="G418" t="inlineStr">
        <is>
          <t>Ines Lizbeth Trujillo</t>
        </is>
      </c>
      <c r="H418" t="inlineStr">
        <is>
          <t>66129627.0</t>
        </is>
      </c>
      <c r="I418" t="n">
        <v>0</v>
      </c>
      <c r="J418" t="n">
        <v>1</v>
      </c>
      <c r="K418" t="inlineStr"/>
    </row>
    <row r="419">
      <c r="A419" t="inlineStr">
        <is>
          <t>NP</t>
        </is>
      </c>
      <c r="B419" t="inlineStr">
        <is>
          <t>338096990000</t>
        </is>
      </c>
      <c r="C419" t="inlineStr">
        <is>
          <t>33809699</t>
        </is>
      </c>
      <c r="D419" t="inlineStr">
        <is>
          <t>PH H2O on the ocean</t>
        </is>
      </c>
      <c r="E419" t="inlineStr">
        <is>
          <t>PHH2OONTHEOCEAN</t>
        </is>
      </c>
      <c r="F419" s="2" t="n">
        <v>20.75</v>
      </c>
      <c r="G419" t="inlineStr">
        <is>
          <t>Alejandra Mabel Hawkins</t>
        </is>
      </c>
      <c r="H419" t="inlineStr">
        <is>
          <t>63605007.0</t>
        </is>
      </c>
      <c r="I419" t="n">
        <v>0</v>
      </c>
      <c r="J419" t="n">
        <v>1</v>
      </c>
      <c r="K419" t="inlineStr"/>
    </row>
    <row r="420">
      <c r="A420" t="inlineStr">
        <is>
          <t>NP</t>
        </is>
      </c>
      <c r="B420" t="inlineStr">
        <is>
          <t>322158120000</t>
        </is>
      </c>
      <c r="C420" t="inlineStr">
        <is>
          <t>32215812</t>
        </is>
      </c>
      <c r="D420" t="inlineStr">
        <is>
          <t>Electrical pr</t>
        </is>
      </c>
      <c r="E420" t="inlineStr">
        <is>
          <t>ELECTRICALPR</t>
        </is>
      </c>
      <c r="F420" s="2" t="n">
        <v>20.75</v>
      </c>
      <c r="G420" t="inlineStr">
        <is>
          <t>Maria Fernanda</t>
        </is>
      </c>
      <c r="H420" t="inlineStr">
        <is>
          <t>66714927.0</t>
        </is>
      </c>
      <c r="I420" t="n">
        <v>0</v>
      </c>
      <c r="J420" t="n">
        <v>1</v>
      </c>
      <c r="K420" t="inlineStr"/>
    </row>
    <row r="421">
      <c r="A421" t="inlineStr">
        <is>
          <t>NP</t>
        </is>
      </c>
      <c r="B421" t="inlineStr">
        <is>
          <t>325722300100</t>
        </is>
      </c>
      <c r="C421" t="inlineStr">
        <is>
          <t>32572230</t>
        </is>
      </c>
      <c r="D421" t="inlineStr">
        <is>
          <t>ANDREA BASCONE MARTIN</t>
        </is>
      </c>
      <c r="E421" t="inlineStr">
        <is>
          <t>ANDREABASCONEMARTIN</t>
        </is>
      </c>
      <c r="F421" s="2" t="n">
        <v>28</v>
      </c>
      <c r="G421" t="inlineStr">
        <is>
          <t>Yarelis Tulloch</t>
        </is>
      </c>
      <c r="H421" t="inlineStr">
        <is>
          <t>66716764.0</t>
        </is>
      </c>
      <c r="I421" t="n">
        <v>0</v>
      </c>
      <c r="J421" t="n">
        <v>1</v>
      </c>
      <c r="K421" t="inlineStr"/>
    </row>
    <row r="422">
      <c r="A422" t="inlineStr">
        <is>
          <t>NP</t>
        </is>
      </c>
      <c r="B422" t="inlineStr">
        <is>
          <t>322170110000</t>
        </is>
      </c>
      <c r="C422" t="inlineStr">
        <is>
          <t>32217011</t>
        </is>
      </c>
      <c r="D422" t="inlineStr">
        <is>
          <t>INVERSIONES Y</t>
        </is>
      </c>
      <c r="E422" t="inlineStr">
        <is>
          <t>INVERSIONESY</t>
        </is>
      </c>
      <c r="F422" s="2" t="n">
        <v>28.23</v>
      </c>
      <c r="G422" t="inlineStr">
        <is>
          <t>Abril Aparicio</t>
        </is>
      </c>
      <c r="H422" t="inlineStr">
        <is>
          <t>66734094.0</t>
        </is>
      </c>
      <c r="I422" t="n">
        <v>0</v>
      </c>
      <c r="J422" t="n">
        <v>1</v>
      </c>
      <c r="K422" t="inlineStr"/>
    </row>
    <row r="423">
      <c r="A423" t="inlineStr">
        <is>
          <t>NP</t>
        </is>
      </c>
      <c r="B423" t="inlineStr">
        <is>
          <t>321382740300</t>
        </is>
      </c>
      <c r="C423" t="inlineStr">
        <is>
          <t>32138274</t>
        </is>
      </c>
      <c r="D423" t="inlineStr">
        <is>
          <t>Cafetales del</t>
        </is>
      </c>
      <c r="E423" t="inlineStr">
        <is>
          <t>CAFETALESDEL</t>
        </is>
      </c>
      <c r="F423" s="2" t="n">
        <v>49.5</v>
      </c>
      <c r="G423" t="inlineStr">
        <is>
          <t>Yariela Galarce</t>
        </is>
      </c>
      <c r="H423" t="inlineStr">
        <is>
          <t>66753224.0</t>
        </is>
      </c>
      <c r="I423" t="n">
        <v>0</v>
      </c>
      <c r="J423" t="n">
        <v>1</v>
      </c>
      <c r="K423" t="inlineStr"/>
    </row>
    <row r="424">
      <c r="A424" t="inlineStr">
        <is>
          <t>NP</t>
        </is>
      </c>
      <c r="B424" t="inlineStr">
        <is>
          <t>321382740300</t>
        </is>
      </c>
      <c r="C424" t="inlineStr">
        <is>
          <t>32138274</t>
        </is>
      </c>
      <c r="D424" t="inlineStr">
        <is>
          <t>Cafetales del</t>
        </is>
      </c>
      <c r="E424" t="inlineStr">
        <is>
          <t>CAFETALESDEL</t>
        </is>
      </c>
      <c r="F424" s="2" t="n">
        <v>22</v>
      </c>
      <c r="G424" t="inlineStr">
        <is>
          <t>Nailyn Martinez</t>
        </is>
      </c>
      <c r="H424" t="inlineStr">
        <is>
          <t>66753224.0</t>
        </is>
      </c>
      <c r="I424" t="n">
        <v>0</v>
      </c>
      <c r="J424" t="n">
        <v>1</v>
      </c>
      <c r="K424" t="inlineStr"/>
    </row>
    <row r="425">
      <c r="A425" t="inlineStr">
        <is>
          <t>NP</t>
        </is>
      </c>
      <c r="B425" t="inlineStr">
        <is>
          <t>321382740300</t>
        </is>
      </c>
      <c r="C425" t="inlineStr">
        <is>
          <t>32138274</t>
        </is>
      </c>
      <c r="D425" t="inlineStr">
        <is>
          <t>Godofredo Miranda</t>
        </is>
      </c>
      <c r="E425" t="inlineStr">
        <is>
          <t>GODOFREDOMIRANDA</t>
        </is>
      </c>
      <c r="F425" s="2" t="n">
        <v>20</v>
      </c>
      <c r="G425" t="inlineStr">
        <is>
          <t>Yamali Rodriguez</t>
        </is>
      </c>
      <c r="H425" t="inlineStr">
        <is>
          <t>66753224.0</t>
        </is>
      </c>
      <c r="I425" t="n">
        <v>0</v>
      </c>
      <c r="J425" t="n">
        <v>1</v>
      </c>
      <c r="K425" t="inlineStr"/>
    </row>
    <row r="426">
      <c r="A426" t="inlineStr">
        <is>
          <t>NP</t>
        </is>
      </c>
      <c r="B426" t="inlineStr">
        <is>
          <t>322202820200</t>
        </is>
      </c>
      <c r="C426" t="inlineStr">
        <is>
          <t>32220282</t>
        </is>
      </c>
      <c r="D426" t="inlineStr">
        <is>
          <t>BETZAIDA RODRIGUEZ</t>
        </is>
      </c>
      <c r="E426" t="inlineStr">
        <is>
          <t>BETZAIDARODRIGUEZ</t>
        </is>
      </c>
      <c r="F426" s="2" t="n">
        <v>26.75</v>
      </c>
      <c r="G426" t="inlineStr">
        <is>
          <t>Osiris Aguilar</t>
        </is>
      </c>
      <c r="H426" t="inlineStr">
        <is>
          <t>67809495.0</t>
        </is>
      </c>
      <c r="I426" t="n">
        <v>0</v>
      </c>
      <c r="J426" t="n">
        <v>1</v>
      </c>
      <c r="K426" t="inlineStr"/>
    </row>
    <row r="427">
      <c r="A427" t="inlineStr">
        <is>
          <t>NP</t>
        </is>
      </c>
      <c r="B427" t="inlineStr">
        <is>
          <t>321706870100</t>
        </is>
      </c>
      <c r="C427" t="inlineStr">
        <is>
          <t>32170687</t>
        </is>
      </c>
      <c r="D427" t="inlineStr">
        <is>
          <t>Instituto Leo</t>
        </is>
      </c>
      <c r="E427" t="inlineStr">
        <is>
          <t>INSTITUTOLEO</t>
        </is>
      </c>
      <c r="F427" s="2" t="n">
        <v>26</v>
      </c>
      <c r="G427" t="inlineStr">
        <is>
          <t>Karla Mc Intryre</t>
        </is>
      </c>
      <c r="H427" t="inlineStr">
        <is>
          <t>66749397.0</t>
        </is>
      </c>
      <c r="I427" t="n">
        <v>0</v>
      </c>
      <c r="J427" t="n">
        <v>1</v>
      </c>
      <c r="K427" t="inlineStr"/>
    </row>
    <row r="428">
      <c r="A428" t="inlineStr">
        <is>
          <t>NP</t>
        </is>
      </c>
      <c r="B428" t="inlineStr">
        <is>
          <t>321401390000</t>
        </is>
      </c>
      <c r="C428" t="inlineStr">
        <is>
          <t>32140139</t>
        </is>
      </c>
      <c r="D428" t="inlineStr">
        <is>
          <t>Jacqueline Santos</t>
        </is>
      </c>
      <c r="E428" t="inlineStr">
        <is>
          <t>JACQUELINESANTOS</t>
        </is>
      </c>
      <c r="F428" s="2" t="n">
        <v>20.75</v>
      </c>
      <c r="G428" t="inlineStr">
        <is>
          <t>Michelle Zambrano</t>
        </is>
      </c>
      <c r="H428" t="inlineStr">
        <is>
          <t>66181620.0</t>
        </is>
      </c>
      <c r="I428" t="n">
        <v>0</v>
      </c>
      <c r="J428" t="n">
        <v>1</v>
      </c>
      <c r="K428" t="inlineStr"/>
    </row>
    <row r="429">
      <c r="A429" t="inlineStr">
        <is>
          <t>NP</t>
        </is>
      </c>
      <c r="B429" t="inlineStr">
        <is>
          <t>312227450000</t>
        </is>
      </c>
      <c r="C429" t="inlineStr">
        <is>
          <t>31222745</t>
        </is>
      </c>
      <c r="D429" t="inlineStr">
        <is>
          <t>KALYANA, S.A. -</t>
        </is>
      </c>
      <c r="E429" t="inlineStr">
        <is>
          <t>KALYANASA</t>
        </is>
      </c>
      <c r="F429" s="2" t="n">
        <v>122.99</v>
      </c>
      <c r="G429" t="inlineStr">
        <is>
          <t>Ines Lizbeth Trujillo</t>
        </is>
      </c>
      <c r="H429" t="inlineStr">
        <is>
          <t>66180372.0</t>
        </is>
      </c>
      <c r="I429" t="n">
        <v>0</v>
      </c>
      <c r="J429" t="n">
        <v>1</v>
      </c>
      <c r="K429" t="inlineStr"/>
    </row>
    <row r="430">
      <c r="A430" t="inlineStr">
        <is>
          <t>NP</t>
        </is>
      </c>
      <c r="B430" t="inlineStr">
        <is>
          <t>321188240100</t>
        </is>
      </c>
      <c r="C430" t="inlineStr">
        <is>
          <t>32118824</t>
        </is>
      </c>
      <c r="D430" t="inlineStr">
        <is>
          <t>MARTINEZ Y WONG S.A. {GRUPO MG}</t>
        </is>
      </c>
      <c r="E430" t="inlineStr">
        <is>
          <t>MARTINEZYWONGSAGRUPOMG</t>
        </is>
      </c>
      <c r="F430" s="2" t="n">
        <v>154</v>
      </c>
      <c r="G430" t="inlineStr">
        <is>
          <t>Alejandra Mabel Hawkins</t>
        </is>
      </c>
      <c r="H430" t="inlineStr">
        <is>
          <t>66720271.0</t>
        </is>
      </c>
      <c r="I430" t="n">
        <v>0</v>
      </c>
      <c r="J430" t="n">
        <v>1</v>
      </c>
      <c r="K430" t="inlineStr"/>
    </row>
    <row r="431">
      <c r="A431" t="inlineStr">
        <is>
          <t>NP</t>
        </is>
      </c>
      <c r="B431" t="inlineStr">
        <is>
          <t>321638250100</t>
        </is>
      </c>
      <c r="C431" t="inlineStr">
        <is>
          <t>32163825</t>
        </is>
      </c>
      <c r="D431" t="inlineStr">
        <is>
          <t>Bienes Raices PB</t>
        </is>
      </c>
      <c r="E431" t="inlineStr">
        <is>
          <t>BIENESRAICESPB</t>
        </is>
      </c>
      <c r="F431" s="2" t="n">
        <v>97.75</v>
      </c>
      <c r="G431" t="inlineStr">
        <is>
          <t>Maria Fernanda</t>
        </is>
      </c>
      <c r="H431" t="inlineStr">
        <is>
          <t>66720095.0</t>
        </is>
      </c>
      <c r="I431" t="n">
        <v>0</v>
      </c>
      <c r="J431" t="n">
        <v>1</v>
      </c>
      <c r="K431" t="inlineStr"/>
    </row>
    <row r="432">
      <c r="A432" t="inlineStr">
        <is>
          <t>NP</t>
        </is>
      </c>
      <c r="B432" t="inlineStr">
        <is>
          <t>321638250100</t>
        </is>
      </c>
      <c r="C432" t="inlineStr">
        <is>
          <t>32163825</t>
        </is>
      </c>
      <c r="D432" t="inlineStr">
        <is>
          <t>JOSE ELIZONDO</t>
        </is>
      </c>
      <c r="E432" t="inlineStr">
        <is>
          <t>JOSEELIZONDO</t>
        </is>
      </c>
      <c r="F432" s="2" t="n">
        <v>42</v>
      </c>
      <c r="G432" t="inlineStr">
        <is>
          <t>Yarelis Tulloch</t>
        </is>
      </c>
      <c r="H432" t="inlineStr">
        <is>
          <t>66720095.0</t>
        </is>
      </c>
      <c r="I432" t="n">
        <v>0</v>
      </c>
      <c r="J432" t="n">
        <v>1</v>
      </c>
      <c r="K432" t="inlineStr"/>
    </row>
    <row r="433">
      <c r="A433" t="inlineStr">
        <is>
          <t>NP</t>
        </is>
      </c>
      <c r="B433" t="inlineStr">
        <is>
          <t>321638250100</t>
        </is>
      </c>
      <c r="C433" t="inlineStr">
        <is>
          <t>32163825</t>
        </is>
      </c>
      <c r="D433" t="inlineStr">
        <is>
          <t>Bienes Raices PB</t>
        </is>
      </c>
      <c r="E433" t="inlineStr">
        <is>
          <t>BIENESRAICESPB</t>
        </is>
      </c>
      <c r="F433" s="2" t="n">
        <v>22</v>
      </c>
      <c r="G433" t="inlineStr">
        <is>
          <t>Abril Aparicio</t>
        </is>
      </c>
      <c r="H433" t="inlineStr">
        <is>
          <t>66720095.0</t>
        </is>
      </c>
      <c r="I433" t="n">
        <v>0</v>
      </c>
      <c r="J433" t="n">
        <v>1</v>
      </c>
      <c r="K433" t="inlineStr"/>
    </row>
    <row r="434">
      <c r="A434" t="inlineStr">
        <is>
          <t>NP</t>
        </is>
      </c>
      <c r="B434" t="inlineStr">
        <is>
          <t>321807960000</t>
        </is>
      </c>
      <c r="C434" t="inlineStr">
        <is>
          <t>32180796</t>
        </is>
      </c>
      <c r="D434" t="inlineStr">
        <is>
          <t>INVERSIONES N</t>
        </is>
      </c>
      <c r="E434" t="inlineStr">
        <is>
          <t>INVERSIONESN</t>
        </is>
      </c>
      <c r="F434" s="2" t="n">
        <v>118.5</v>
      </c>
      <c r="G434" t="inlineStr">
        <is>
          <t>Yariela Galarce</t>
        </is>
      </c>
      <c r="H434" t="inlineStr">
        <is>
          <t>67478018.0</t>
        </is>
      </c>
      <c r="I434" t="n">
        <v>0</v>
      </c>
      <c r="J434" t="n">
        <v>1</v>
      </c>
      <c r="K434" t="inlineStr"/>
    </row>
    <row r="435">
      <c r="A435" t="inlineStr">
        <is>
          <t>NP</t>
        </is>
      </c>
      <c r="B435" t="inlineStr">
        <is>
          <t>321708640300</t>
        </is>
      </c>
      <c r="C435" t="inlineStr">
        <is>
          <t>32170864</t>
        </is>
      </c>
      <c r="D435" t="inlineStr">
        <is>
          <t>Trans. Express, S.A. .</t>
        </is>
      </c>
      <c r="E435" t="inlineStr">
        <is>
          <t>TRANSEXPRESSSA</t>
        </is>
      </c>
      <c r="F435" s="2" t="n">
        <v>20</v>
      </c>
      <c r="G435" t="inlineStr">
        <is>
          <t>Nailyn Martinez</t>
        </is>
      </c>
      <c r="H435" t="inlineStr">
        <is>
          <t>66739696.0</t>
        </is>
      </c>
      <c r="I435" t="n">
        <v>0</v>
      </c>
      <c r="J435" t="n">
        <v>1</v>
      </c>
      <c r="K435" t="inlineStr"/>
    </row>
    <row r="436">
      <c r="A436" t="inlineStr">
        <is>
          <t>NP</t>
        </is>
      </c>
      <c r="B436" t="inlineStr">
        <is>
          <t>336285040000</t>
        </is>
      </c>
      <c r="C436" t="inlineStr">
        <is>
          <t>33628504</t>
        </is>
      </c>
      <c r="D436" t="inlineStr">
        <is>
          <t>PROFESIONALES DE ADUANA</t>
        </is>
      </c>
      <c r="E436" t="inlineStr">
        <is>
          <t>PROFESIONALESDEADUANA</t>
        </is>
      </c>
      <c r="F436" s="2" t="n">
        <v>51.5</v>
      </c>
      <c r="G436" t="inlineStr">
        <is>
          <t>Yamali Rodriguez</t>
        </is>
      </c>
      <c r="H436" t="inlineStr">
        <is>
          <t>66128550.0</t>
        </is>
      </c>
      <c r="I436" t="n">
        <v>0</v>
      </c>
      <c r="J436" t="n">
        <v>1</v>
      </c>
      <c r="K436" t="inlineStr"/>
    </row>
    <row r="437">
      <c r="A437" t="inlineStr">
        <is>
          <t>NP</t>
        </is>
      </c>
      <c r="B437" t="inlineStr">
        <is>
          <t>322645060000</t>
        </is>
      </c>
      <c r="C437" t="inlineStr">
        <is>
          <t>32264506</t>
        </is>
      </c>
      <c r="D437" t="inlineStr">
        <is>
          <t>CONSULTORES NUEVO MUNDO</t>
        </is>
      </c>
      <c r="E437" t="inlineStr">
        <is>
          <t>CONSULTORESNUEVOMUNDO</t>
        </is>
      </c>
      <c r="F437" s="2" t="n">
        <v>335</v>
      </c>
      <c r="G437" t="inlineStr">
        <is>
          <t>Osiris Aguilar</t>
        </is>
      </c>
      <c r="H437" t="inlineStr">
        <is>
          <t>67308888.0</t>
        </is>
      </c>
      <c r="I437" t="n">
        <v>0</v>
      </c>
      <c r="J437" t="n">
        <v>1</v>
      </c>
      <c r="K437" t="inlineStr"/>
    </row>
    <row r="438">
      <c r="A438" t="inlineStr">
        <is>
          <t>NP</t>
        </is>
      </c>
      <c r="B438" t="inlineStr">
        <is>
          <t>324950260000</t>
        </is>
      </c>
      <c r="C438" t="inlineStr">
        <is>
          <t>32495026</t>
        </is>
      </c>
      <c r="D438" t="inlineStr">
        <is>
          <t>CONCEPTOS ARQ</t>
        </is>
      </c>
      <c r="E438" t="inlineStr">
        <is>
          <t>CONCEPTOSARQ</t>
        </is>
      </c>
      <c r="F438" s="2" t="n">
        <v>63.24</v>
      </c>
      <c r="G438" t="inlineStr">
        <is>
          <t>Karla Mc Intryre</t>
        </is>
      </c>
      <c r="H438" t="inlineStr">
        <is>
          <t>67814801.0</t>
        </is>
      </c>
      <c r="I438" t="n">
        <v>0</v>
      </c>
      <c r="J438" t="n">
        <v>1</v>
      </c>
      <c r="K438" t="inlineStr"/>
    </row>
    <row r="439">
      <c r="A439" t="inlineStr">
        <is>
          <t>NP</t>
        </is>
      </c>
      <c r="B439" t="inlineStr">
        <is>
          <t>312221080000</t>
        </is>
      </c>
      <c r="C439" t="inlineStr">
        <is>
          <t>31222108</t>
        </is>
      </c>
      <c r="D439" t="inlineStr">
        <is>
          <t>TORRERO Y ASOCIADOSÂ TORRERO Y ASOCIADOS</t>
        </is>
      </c>
      <c r="E439" t="inlineStr">
        <is>
          <t>TORREROYASOCIADOSATORREROYASOCIADOS</t>
        </is>
      </c>
      <c r="F439" s="2" t="n">
        <v>82.5</v>
      </c>
      <c r="G439" t="inlineStr">
        <is>
          <t>Solanye Acuña</t>
        </is>
      </c>
      <c r="H439" t="inlineStr">
        <is>
          <t>62057379.0</t>
        </is>
      </c>
      <c r="I439" t="n">
        <v>0</v>
      </c>
      <c r="J439" t="n">
        <v>1</v>
      </c>
      <c r="K439" t="inlineStr"/>
    </row>
    <row r="440">
      <c r="A440" t="inlineStr">
        <is>
          <t>NP</t>
        </is>
      </c>
      <c r="B440" t="inlineStr">
        <is>
          <t>322518690000</t>
        </is>
      </c>
      <c r="C440" t="inlineStr">
        <is>
          <t>32251869</t>
        </is>
      </c>
      <c r="D440" t="inlineStr">
        <is>
          <t>Deportivamente</t>
        </is>
      </c>
      <c r="E440" t="inlineStr">
        <is>
          <t>DEPORTIVAMENTE</t>
        </is>
      </c>
      <c r="F440" s="2" t="n">
        <v>132</v>
      </c>
      <c r="G440" t="inlineStr">
        <is>
          <t>Michelle Zambrano</t>
        </is>
      </c>
      <c r="H440" t="inlineStr">
        <is>
          <t>69494763.0</t>
        </is>
      </c>
      <c r="I440" t="n">
        <v>0</v>
      </c>
      <c r="J440" t="n">
        <v>1</v>
      </c>
      <c r="K440" t="inlineStr"/>
    </row>
    <row r="441">
      <c r="A441" t="inlineStr">
        <is>
          <t>NP</t>
        </is>
      </c>
      <c r="B441" t="inlineStr">
        <is>
          <t>324857460000</t>
        </is>
      </c>
      <c r="C441" t="inlineStr">
        <is>
          <t>32485746</t>
        </is>
      </c>
      <c r="D441" t="inlineStr">
        <is>
          <t>TROIA JOYEROS, S.A</t>
        </is>
      </c>
      <c r="E441" t="inlineStr">
        <is>
          <t>TROIAJOYEROSSA</t>
        </is>
      </c>
      <c r="F441" s="2" t="n">
        <v>12.9</v>
      </c>
      <c r="G441" t="inlineStr">
        <is>
          <t>Ines Lizbeth Trujillo</t>
        </is>
      </c>
      <c r="H441" t="inlineStr">
        <is>
          <t>66176651.0</t>
        </is>
      </c>
      <c r="I441" t="n">
        <v>0</v>
      </c>
      <c r="J441" t="n">
        <v>1</v>
      </c>
      <c r="K441" t="inlineStr"/>
    </row>
    <row r="442">
      <c r="A442" t="inlineStr">
        <is>
          <t>NP</t>
        </is>
      </c>
      <c r="B442" t="inlineStr">
        <is>
          <t>322360230000</t>
        </is>
      </c>
      <c r="C442" t="inlineStr">
        <is>
          <t>32236023</t>
        </is>
      </c>
      <c r="D442" t="inlineStr">
        <is>
          <t>Octavio Figueroa</t>
        </is>
      </c>
      <c r="E442" t="inlineStr">
        <is>
          <t>OCTAVIOFIGUEROA</t>
        </is>
      </c>
      <c r="F442" s="2" t="n">
        <v>42</v>
      </c>
      <c r="G442" t="inlineStr">
        <is>
          <t>Alejandra Mabel Hawkins</t>
        </is>
      </c>
      <c r="H442" t="inlineStr">
        <is>
          <t>66708073.0</t>
        </is>
      </c>
      <c r="I442" t="n">
        <v>0</v>
      </c>
      <c r="J442" t="n">
        <v>1</v>
      </c>
      <c r="K442" t="inlineStr"/>
    </row>
    <row r="443">
      <c r="A443" t="inlineStr">
        <is>
          <t>NP</t>
        </is>
      </c>
      <c r="B443" t="inlineStr">
        <is>
          <t>323385700100</t>
        </is>
      </c>
      <c r="C443" t="inlineStr">
        <is>
          <t>32338570</t>
        </is>
      </c>
      <c r="D443" t="inlineStr">
        <is>
          <t>Scooting Panama Inc Taylor</t>
        </is>
      </c>
      <c r="E443" t="inlineStr">
        <is>
          <t>SCOOTINGPANAMAINCTAYLOR</t>
        </is>
      </c>
      <c r="F443" s="2" t="n">
        <v>32</v>
      </c>
      <c r="G443" t="inlineStr">
        <is>
          <t>Maria Fernanda</t>
        </is>
      </c>
      <c r="H443" t="inlineStr">
        <is>
          <t>66744898.0</t>
        </is>
      </c>
      <c r="I443" t="n">
        <v>0</v>
      </c>
      <c r="J443" t="n">
        <v>1</v>
      </c>
      <c r="K443" t="inlineStr"/>
    </row>
    <row r="444">
      <c r="A444" t="inlineStr">
        <is>
          <t>NP</t>
        </is>
      </c>
      <c r="B444" t="inlineStr">
        <is>
          <t>312213180000</t>
        </is>
      </c>
      <c r="C444" t="inlineStr">
        <is>
          <t>31221318</t>
        </is>
      </c>
      <c r="D444" t="inlineStr">
        <is>
          <t>M. CRISTY TRUCKING, S.A. #1</t>
        </is>
      </c>
      <c r="E444" t="inlineStr">
        <is>
          <t>MCRISTYTRUCKINGSA1</t>
        </is>
      </c>
      <c r="F444" s="2" t="n">
        <v>37</v>
      </c>
      <c r="G444" t="inlineStr">
        <is>
          <t>Yarelis Tulloch</t>
        </is>
      </c>
      <c r="H444" t="inlineStr">
        <is>
          <t>69973745.0</t>
        </is>
      </c>
      <c r="I444" t="n">
        <v>0</v>
      </c>
      <c r="J444" t="n">
        <v>1</v>
      </c>
      <c r="K444" t="inlineStr"/>
    </row>
    <row r="445">
      <c r="A445" t="inlineStr">
        <is>
          <t>NP</t>
        </is>
      </c>
      <c r="B445" t="inlineStr">
        <is>
          <t>321749030100</t>
        </is>
      </c>
      <c r="C445" t="inlineStr">
        <is>
          <t>32174903</t>
        </is>
      </c>
      <c r="D445" t="inlineStr">
        <is>
          <t>EXPORTACION E</t>
        </is>
      </c>
      <c r="E445" t="inlineStr">
        <is>
          <t>EXPORTACIONE</t>
        </is>
      </c>
      <c r="F445" s="2" t="n">
        <v>155.05</v>
      </c>
      <c r="G445" t="inlineStr">
        <is>
          <t>Abril Aparicio</t>
        </is>
      </c>
      <c r="H445" t="inlineStr">
        <is>
          <t>66775254.0</t>
        </is>
      </c>
      <c r="I445" t="n">
        <v>0</v>
      </c>
      <c r="J445" t="n">
        <v>1</v>
      </c>
      <c r="K445" t="inlineStr"/>
    </row>
    <row r="446">
      <c r="A446" t="inlineStr">
        <is>
          <t>NP</t>
        </is>
      </c>
      <c r="B446" t="inlineStr">
        <is>
          <t>339101500000</t>
        </is>
      </c>
      <c r="C446" t="inlineStr">
        <is>
          <t>33910150</t>
        </is>
      </c>
      <c r="D446" t="inlineStr">
        <is>
          <t>Anuncios y Vayas publicitarias</t>
        </is>
      </c>
      <c r="E446" t="inlineStr">
        <is>
          <t>ANUNCIOSYVAYASPUBLICITARIAS</t>
        </is>
      </c>
      <c r="F446" s="2" t="n">
        <v>307.5</v>
      </c>
      <c r="G446" t="inlineStr">
        <is>
          <t>Yariela Galarce</t>
        </is>
      </c>
      <c r="H446" t="inlineStr">
        <is>
          <t>69800068.0</t>
        </is>
      </c>
      <c r="I446" t="n">
        <v>0</v>
      </c>
      <c r="J446" t="n">
        <v>1</v>
      </c>
      <c r="K446" t="inlineStr"/>
    </row>
    <row r="447">
      <c r="A447" t="inlineStr">
        <is>
          <t>NP</t>
        </is>
      </c>
      <c r="B447" t="inlineStr">
        <is>
          <t>321375670000</t>
        </is>
      </c>
      <c r="C447" t="inlineStr">
        <is>
          <t>32137567</t>
        </is>
      </c>
      <c r="D447" t="inlineStr">
        <is>
          <t>Pro- Ventas, S A</t>
        </is>
      </c>
      <c r="E447" t="inlineStr">
        <is>
          <t>PROVENTASSA</t>
        </is>
      </c>
      <c r="F447" s="2" t="n">
        <v>40</v>
      </c>
      <c r="G447" t="inlineStr">
        <is>
          <t>Nailyn Martinez</t>
        </is>
      </c>
      <c r="H447" t="inlineStr">
        <is>
          <t>66730279.0</t>
        </is>
      </c>
      <c r="I447" t="n">
        <v>0</v>
      </c>
      <c r="J447" t="n">
        <v>1</v>
      </c>
      <c r="K447" t="inlineStr"/>
    </row>
    <row r="448">
      <c r="A448" t="inlineStr">
        <is>
          <t>NP</t>
        </is>
      </c>
      <c r="B448" t="inlineStr">
        <is>
          <t>322845790000</t>
        </is>
      </c>
      <c r="C448" t="inlineStr">
        <is>
          <t>32284579</t>
        </is>
      </c>
      <c r="D448" t="inlineStr">
        <is>
          <t>HIDRO BOQUERON S.A.</t>
        </is>
      </c>
      <c r="E448" t="inlineStr">
        <is>
          <t>HIDROBOQUERONSA</t>
        </is>
      </c>
      <c r="F448" s="2" t="n">
        <v>145</v>
      </c>
      <c r="G448" t="inlineStr">
        <is>
          <t>Yamali Rodriguez</t>
        </is>
      </c>
      <c r="H448" t="inlineStr">
        <is>
          <t>69979475.0</t>
        </is>
      </c>
      <c r="I448" t="n">
        <v>0</v>
      </c>
      <c r="J448" t="n">
        <v>1</v>
      </c>
      <c r="K448" t="inlineStr"/>
    </row>
    <row r="449">
      <c r="A449" t="inlineStr">
        <is>
          <t>NP</t>
        </is>
      </c>
      <c r="B449" t="inlineStr">
        <is>
          <t>321464670200</t>
        </is>
      </c>
      <c r="C449" t="inlineStr">
        <is>
          <t>32146467</t>
        </is>
      </c>
      <c r="D449" t="inlineStr">
        <is>
          <t>Safe T Suplies</t>
        </is>
      </c>
      <c r="E449" t="inlineStr">
        <is>
          <t>SAFETSUPLIES</t>
        </is>
      </c>
      <c r="F449" s="2" t="n">
        <v>46</v>
      </c>
      <c r="G449" t="inlineStr">
        <is>
          <t>Osiris Aguilar</t>
        </is>
      </c>
      <c r="H449" t="inlineStr">
        <is>
          <t>66762719.0</t>
        </is>
      </c>
      <c r="I449" t="n">
        <v>0</v>
      </c>
      <c r="J449" t="n">
        <v>1</v>
      </c>
      <c r="K449" t="inlineStr"/>
    </row>
    <row r="450">
      <c r="A450" t="inlineStr">
        <is>
          <t>NP</t>
        </is>
      </c>
      <c r="B450" t="inlineStr">
        <is>
          <t>312204050000</t>
        </is>
      </c>
      <c r="C450" t="inlineStr">
        <is>
          <t>31220405</t>
        </is>
      </c>
      <c r="D450" t="inlineStr">
        <is>
          <t>PANITA GOURMET</t>
        </is>
      </c>
      <c r="E450" t="inlineStr">
        <is>
          <t>PANITAGOURMET</t>
        </is>
      </c>
      <c r="F450" s="2" t="n">
        <v>102.25</v>
      </c>
      <c r="G450" t="inlineStr">
        <is>
          <t>Karla Mc Intryre</t>
        </is>
      </c>
      <c r="H450" t="inlineStr">
        <is>
          <t>65899235.0</t>
        </is>
      </c>
      <c r="I450" t="n">
        <v>0</v>
      </c>
      <c r="J450" t="n">
        <v>1</v>
      </c>
      <c r="K450" t="inlineStr"/>
    </row>
    <row r="451">
      <c r="A451" t="inlineStr">
        <is>
          <t>NP</t>
        </is>
      </c>
      <c r="B451" t="inlineStr">
        <is>
          <t>326288360000</t>
        </is>
      </c>
      <c r="C451" t="inlineStr">
        <is>
          <t>32628836</t>
        </is>
      </c>
      <c r="D451" t="inlineStr">
        <is>
          <t>PH TORRES DE</t>
        </is>
      </c>
      <c r="E451" t="inlineStr">
        <is>
          <t>PHTORRESDE</t>
        </is>
      </c>
      <c r="F451" s="2" t="n">
        <v>56</v>
      </c>
      <c r="G451" t="inlineStr">
        <is>
          <t>Michelle Zambrano</t>
        </is>
      </c>
      <c r="H451" t="inlineStr">
        <is>
          <t>67365288.0</t>
        </is>
      </c>
      <c r="I451" t="n">
        <v>0</v>
      </c>
      <c r="J451" t="n">
        <v>1</v>
      </c>
      <c r="K451" t="inlineStr"/>
    </row>
    <row r="452">
      <c r="A452" t="inlineStr">
        <is>
          <t>NP</t>
        </is>
      </c>
      <c r="B452" t="inlineStr">
        <is>
          <t>312207290000</t>
        </is>
      </c>
      <c r="C452" t="inlineStr">
        <is>
          <t>31220729</t>
        </is>
      </c>
      <c r="D452" t="inlineStr">
        <is>
          <t>P.H. LUXOR TOWERS 300 -</t>
        </is>
      </c>
      <c r="E452" t="inlineStr">
        <is>
          <t>PHLUXORTOWERS300</t>
        </is>
      </c>
      <c r="F452" s="2" t="n">
        <v>28</v>
      </c>
      <c r="G452" t="inlineStr">
        <is>
          <t>Ines Lizbeth Trujillo</t>
        </is>
      </c>
      <c r="H452" t="inlineStr">
        <is>
          <t>62131045.0</t>
        </is>
      </c>
      <c r="I452" t="n">
        <v>0</v>
      </c>
      <c r="J452" t="n">
        <v>1</v>
      </c>
      <c r="K452" t="inlineStr"/>
    </row>
    <row r="453">
      <c r="A453" t="inlineStr">
        <is>
          <t>NP</t>
        </is>
      </c>
      <c r="B453" t="inlineStr">
        <is>
          <t>337162920000</t>
        </is>
      </c>
      <c r="C453" t="inlineStr">
        <is>
          <t>33716292</t>
        </is>
      </c>
      <c r="D453" t="inlineStr">
        <is>
          <t>CONSORCIO AC CIONA SABANITAS II</t>
        </is>
      </c>
      <c r="E453" t="inlineStr">
        <is>
          <t>CONSORCIOACCIONASABANITASII</t>
        </is>
      </c>
      <c r="F453" s="2" t="n">
        <v>435</v>
      </c>
      <c r="G453" t="inlineStr">
        <is>
          <t>Alejandra Mabel Hawkins</t>
        </is>
      </c>
      <c r="H453" t="inlineStr">
        <is>
          <t>69065025.0</t>
        </is>
      </c>
      <c r="I453" t="n">
        <v>0</v>
      </c>
      <c r="J453" t="n">
        <v>1</v>
      </c>
      <c r="K453" t="inlineStr"/>
    </row>
    <row r="454">
      <c r="A454" t="inlineStr">
        <is>
          <t>NP</t>
        </is>
      </c>
      <c r="B454" t="inlineStr">
        <is>
          <t>341297910000</t>
        </is>
      </c>
      <c r="C454" t="inlineStr">
        <is>
          <t>34129791</t>
        </is>
      </c>
      <c r="D454" t="inlineStr">
        <is>
          <t>NESTOR LUIS BARROSO ORTEGA</t>
        </is>
      </c>
      <c r="E454" t="inlineStr">
        <is>
          <t>NESTORLUISBARROSOORTEGA</t>
        </is>
      </c>
      <c r="F454" s="2" t="n">
        <v>48</v>
      </c>
      <c r="G454" t="inlineStr">
        <is>
          <t>Maria Fernanda</t>
        </is>
      </c>
      <c r="H454" t="inlineStr">
        <is>
          <t>65195667.0</t>
        </is>
      </c>
      <c r="I454" t="n">
        <v>0</v>
      </c>
      <c r="J454" t="n">
        <v>1</v>
      </c>
      <c r="K454" t="inlineStr"/>
    </row>
    <row r="455">
      <c r="A455" t="inlineStr">
        <is>
          <t>NP</t>
        </is>
      </c>
      <c r="B455" t="inlineStr">
        <is>
          <t>312221650000</t>
        </is>
      </c>
      <c r="C455" t="inlineStr">
        <is>
          <t>31222165</t>
        </is>
      </c>
      <c r="D455" t="inlineStr">
        <is>
          <t>PH MARKET PLAZA -</t>
        </is>
      </c>
      <c r="E455" t="inlineStr">
        <is>
          <t>PHMARKETPLAZA</t>
        </is>
      </c>
      <c r="F455" s="2" t="n">
        <v>296.22</v>
      </c>
      <c r="G455" t="inlineStr">
        <is>
          <t>Yarelis Tulloch</t>
        </is>
      </c>
      <c r="H455" t="inlineStr">
        <is>
          <t>62034122.0</t>
        </is>
      </c>
      <c r="I455" t="n">
        <v>0</v>
      </c>
      <c r="J455" t="n">
        <v>1</v>
      </c>
      <c r="K455" t="inlineStr"/>
    </row>
    <row r="456">
      <c r="A456" t="inlineStr">
        <is>
          <t>NP</t>
        </is>
      </c>
      <c r="B456" t="inlineStr">
        <is>
          <t>312192940000</t>
        </is>
      </c>
      <c r="C456" t="inlineStr">
        <is>
          <t>31219294</t>
        </is>
      </c>
      <c r="D456" t="inlineStr">
        <is>
          <t>PH SOLOK</t>
        </is>
      </c>
      <c r="E456" t="inlineStr">
        <is>
          <t>PHSOLOK</t>
        </is>
      </c>
      <c r="F456" s="2" t="n">
        <v>34.75</v>
      </c>
      <c r="G456" t="inlineStr">
        <is>
          <t>Abril Aparicio</t>
        </is>
      </c>
      <c r="H456" t="inlineStr">
        <is>
          <t>69139510.0</t>
        </is>
      </c>
      <c r="I456" t="n">
        <v>0</v>
      </c>
      <c r="J456" t="n">
        <v>1</v>
      </c>
      <c r="K456" t="inlineStr"/>
    </row>
    <row r="457">
      <c r="A457" t="inlineStr">
        <is>
          <t>NP</t>
        </is>
      </c>
      <c r="B457" t="inlineStr">
        <is>
          <t>323852340000</t>
        </is>
      </c>
      <c r="C457" t="inlineStr">
        <is>
          <t>32385234</t>
        </is>
      </c>
      <c r="D457" t="inlineStr">
        <is>
          <t>GARCO ASOCIADOS</t>
        </is>
      </c>
      <c r="E457" t="inlineStr">
        <is>
          <t>GARCOASOCIADOS</t>
        </is>
      </c>
      <c r="F457" s="2" t="n">
        <v>124.5</v>
      </c>
      <c r="G457" t="inlineStr">
        <is>
          <t>Yariela Galarce</t>
        </is>
      </c>
      <c r="H457" t="inlineStr">
        <is>
          <t>66127997.0</t>
        </is>
      </c>
      <c r="I457" t="n">
        <v>0</v>
      </c>
      <c r="J457" t="n">
        <v>1</v>
      </c>
      <c r="K457" t="inlineStr"/>
    </row>
    <row r="458">
      <c r="A458" t="inlineStr">
        <is>
          <t>NP</t>
        </is>
      </c>
      <c r="B458" t="inlineStr">
        <is>
          <t>321357700100</t>
        </is>
      </c>
      <c r="C458" t="inlineStr">
        <is>
          <t>32135770</t>
        </is>
      </c>
      <c r="D458" t="inlineStr">
        <is>
          <t>Canal &amp; Co.</t>
        </is>
      </c>
      <c r="E458" t="inlineStr">
        <is>
          <t>CANALCO</t>
        </is>
      </c>
      <c r="F458" s="2" t="n">
        <v>67.69</v>
      </c>
      <c r="G458" t="inlineStr">
        <is>
          <t>Nailyn Martinez</t>
        </is>
      </c>
      <c r="H458" t="inlineStr">
        <is>
          <t>66738772.0</t>
        </is>
      </c>
      <c r="I458" t="n">
        <v>0</v>
      </c>
      <c r="J458" t="n">
        <v>1</v>
      </c>
      <c r="K458" t="inlineStr"/>
    </row>
    <row r="459">
      <c r="A459" t="inlineStr">
        <is>
          <t>NP</t>
        </is>
      </c>
      <c r="B459" t="inlineStr">
        <is>
          <t>325925470000</t>
        </is>
      </c>
      <c r="C459" t="inlineStr">
        <is>
          <t>32592547</t>
        </is>
      </c>
      <c r="D459" t="inlineStr">
        <is>
          <t>CERMEÑO ISLAND CORP.</t>
        </is>
      </c>
      <c r="E459" t="inlineStr">
        <is>
          <t>CERMENOISLANDCORP</t>
        </is>
      </c>
      <c r="F459" s="2" t="n">
        <v>100</v>
      </c>
      <c r="G459" t="inlineStr">
        <is>
          <t>Yamali Rodriguez</t>
        </is>
      </c>
      <c r="H459" t="inlineStr">
        <is>
          <t>66714961.0</t>
        </is>
      </c>
      <c r="I459" t="n">
        <v>0</v>
      </c>
      <c r="J459" t="n">
        <v>1</v>
      </c>
      <c r="K459" t="inlineStr"/>
    </row>
    <row r="460">
      <c r="A460" t="inlineStr">
        <is>
          <t>NP</t>
        </is>
      </c>
      <c r="B460" t="inlineStr">
        <is>
          <t>312232830000</t>
        </is>
      </c>
      <c r="C460" t="inlineStr">
        <is>
          <t>31223283</t>
        </is>
      </c>
      <c r="D460" t="inlineStr">
        <is>
          <t>CONSTRUCTORA AGUILAR Y JIMENEZ</t>
        </is>
      </c>
      <c r="E460" t="inlineStr">
        <is>
          <t>CONSTRUCTORAAGUILARYJIMENEZ</t>
        </is>
      </c>
      <c r="F460" s="2" t="n">
        <v>274.5</v>
      </c>
      <c r="G460" t="inlineStr">
        <is>
          <t>Osiris Aguilar</t>
        </is>
      </c>
      <c r="H460" t="inlineStr">
        <is>
          <t>62214798.0</t>
        </is>
      </c>
      <c r="I460" t="n">
        <v>0</v>
      </c>
      <c r="J460" t="n">
        <v>1</v>
      </c>
      <c r="K460" t="inlineStr"/>
    </row>
    <row r="461">
      <c r="A461" t="inlineStr">
        <is>
          <t>NP</t>
        </is>
      </c>
      <c r="B461" t="inlineStr">
        <is>
          <t>348187260000</t>
        </is>
      </c>
      <c r="C461" t="inlineStr">
        <is>
          <t>34818726</t>
        </is>
      </c>
      <c r="D461" t="inlineStr">
        <is>
          <t>DUBROS INTERNATIONAL</t>
        </is>
      </c>
      <c r="E461" t="inlineStr">
        <is>
          <t>DUBROSINTERNATIONAL</t>
        </is>
      </c>
      <c r="F461" s="2" t="n">
        <v>49.5</v>
      </c>
      <c r="G461" t="inlineStr">
        <is>
          <t>Karla Mc Intryre</t>
        </is>
      </c>
      <c r="H461" t="inlineStr">
        <is>
          <t>66168041.0</t>
        </is>
      </c>
      <c r="I461" t="n">
        <v>0</v>
      </c>
      <c r="J461" t="n">
        <v>1</v>
      </c>
      <c r="K461" t="inlineStr"/>
    </row>
    <row r="462">
      <c r="A462" t="inlineStr">
        <is>
          <t>NP</t>
        </is>
      </c>
      <c r="B462" t="inlineStr">
        <is>
          <t>343187430000</t>
        </is>
      </c>
      <c r="C462" t="inlineStr">
        <is>
          <t>34318743</t>
        </is>
      </c>
      <c r="D462" t="inlineStr">
        <is>
          <t>DUBROS INTERNATIONAL SA</t>
        </is>
      </c>
      <c r="E462" t="inlineStr">
        <is>
          <t>DUBROSINTERNATIONALSA</t>
        </is>
      </c>
      <c r="F462" s="2" t="n">
        <v>62.25</v>
      </c>
      <c r="G462" t="inlineStr">
        <is>
          <t>Solanye Acuña</t>
        </is>
      </c>
      <c r="H462" t="inlineStr">
        <is>
          <t>62801253.0</t>
        </is>
      </c>
      <c r="I462" t="n">
        <v>0</v>
      </c>
      <c r="J462" t="n">
        <v>1</v>
      </c>
      <c r="K462" t="inlineStr"/>
    </row>
    <row r="463">
      <c r="A463" t="inlineStr">
        <is>
          <t>NP</t>
        </is>
      </c>
      <c r="B463" t="inlineStr">
        <is>
          <t>312197450000</t>
        </is>
      </c>
      <c r="C463" t="inlineStr">
        <is>
          <t>31219745</t>
        </is>
      </c>
      <c r="D463" t="inlineStr">
        <is>
          <t>DUBROS INTERNATIONAL, S.A. -</t>
        </is>
      </c>
      <c r="E463" t="inlineStr">
        <is>
          <t>DUBROSINTERNATIONALSA</t>
        </is>
      </c>
      <c r="F463" s="2" t="n">
        <v>200</v>
      </c>
      <c r="G463" t="inlineStr">
        <is>
          <t>Michelle Zambrano</t>
        </is>
      </c>
      <c r="H463" t="inlineStr">
        <is>
          <t>61120728.0</t>
        </is>
      </c>
      <c r="I463" t="n">
        <v>0</v>
      </c>
      <c r="J463" t="n">
        <v>1</v>
      </c>
      <c r="K463" t="inlineStr"/>
    </row>
    <row r="464">
      <c r="A464" t="inlineStr">
        <is>
          <t>NP</t>
        </is>
      </c>
      <c r="B464" t="inlineStr">
        <is>
          <t>312197470000</t>
        </is>
      </c>
      <c r="C464" t="inlineStr">
        <is>
          <t>31219747</t>
        </is>
      </c>
      <c r="D464" t="inlineStr">
        <is>
          <t>DUBROS INTERNATIONAL, S.A. -</t>
        </is>
      </c>
      <c r="E464" t="inlineStr">
        <is>
          <t>DUBROSINTERNATIONALSA</t>
        </is>
      </c>
      <c r="F464" s="2" t="n">
        <v>40.5</v>
      </c>
      <c r="G464" t="inlineStr">
        <is>
          <t>Ines Lizbeth Trujillo</t>
        </is>
      </c>
      <c r="H464" t="inlineStr">
        <is>
          <t>64802601.0</t>
        </is>
      </c>
      <c r="I464" t="n">
        <v>0</v>
      </c>
      <c r="J464" t="n">
        <v>1</v>
      </c>
      <c r="K464" t="inlineStr"/>
    </row>
    <row r="465">
      <c r="A465" t="inlineStr">
        <is>
          <t>NP</t>
        </is>
      </c>
      <c r="B465" t="inlineStr">
        <is>
          <t>312197440000</t>
        </is>
      </c>
      <c r="C465" t="inlineStr">
        <is>
          <t>31219744</t>
        </is>
      </c>
      <c r="D465" t="inlineStr">
        <is>
          <t>DUBROS INTERNATIONAL,S.A. -</t>
        </is>
      </c>
      <c r="E465" t="inlineStr">
        <is>
          <t>DUBROSINTERNATIONALSA</t>
        </is>
      </c>
      <c r="F465" s="2" t="n">
        <v>62</v>
      </c>
      <c r="G465" t="inlineStr">
        <is>
          <t>Alejandra Mabel Hawkins</t>
        </is>
      </c>
      <c r="H465" t="inlineStr">
        <is>
          <t>63142453.0</t>
        </is>
      </c>
      <c r="I465" t="n">
        <v>0</v>
      </c>
      <c r="J465" t="n">
        <v>1</v>
      </c>
      <c r="K465" t="inlineStr"/>
    </row>
    <row r="466">
      <c r="A466" t="inlineStr">
        <is>
          <t>NP</t>
        </is>
      </c>
      <c r="B466" t="inlineStr">
        <is>
          <t>312221260000</t>
        </is>
      </c>
      <c r="C466" t="inlineStr">
        <is>
          <t>31222126</t>
        </is>
      </c>
      <c r="D466" t="inlineStr">
        <is>
          <t>P.H. CENTRO MEDICO CUATRO ALTOS DE COLON</t>
        </is>
      </c>
      <c r="E466" t="inlineStr">
        <is>
          <t>PHCENTROMEDICOCUATROALTOSDECOLON</t>
        </is>
      </c>
      <c r="F466" s="2" t="n">
        <v>36</v>
      </c>
      <c r="G466" t="inlineStr">
        <is>
          <t>Maria Fernanda</t>
        </is>
      </c>
      <c r="H466" t="inlineStr">
        <is>
          <t>62294191.0</t>
        </is>
      </c>
      <c r="I466" t="n">
        <v>0</v>
      </c>
      <c r="J466" t="n">
        <v>1</v>
      </c>
      <c r="K466" t="inlineStr"/>
    </row>
    <row r="467">
      <c r="A467" t="inlineStr">
        <is>
          <t>NP</t>
        </is>
      </c>
      <c r="B467" t="inlineStr">
        <is>
          <t>335162900000</t>
        </is>
      </c>
      <c r="C467" t="inlineStr">
        <is>
          <t>33516290</t>
        </is>
      </c>
      <c r="D467" t="inlineStr">
        <is>
          <t>SMARTDEVELOPMENTSYS DE PANAMA, S.A.</t>
        </is>
      </c>
      <c r="E467" t="inlineStr">
        <is>
          <t>SMARTDEVELOPMENTSYSDEPANAMASA</t>
        </is>
      </c>
      <c r="F467" s="2" t="n">
        <v>583.3</v>
      </c>
      <c r="G467" t="inlineStr">
        <is>
          <t>Yarelis Tulloch</t>
        </is>
      </c>
      <c r="H467" t="inlineStr">
        <is>
          <t>66787548.0</t>
        </is>
      </c>
      <c r="I467" t="n">
        <v>0</v>
      </c>
      <c r="J467" t="n">
        <v>1</v>
      </c>
      <c r="K467" t="inlineStr"/>
    </row>
    <row r="468">
      <c r="A468" t="inlineStr">
        <is>
          <t>NP</t>
        </is>
      </c>
      <c r="B468" t="inlineStr">
        <is>
          <t>312200130000</t>
        </is>
      </c>
      <c r="C468" t="inlineStr">
        <is>
          <t>31220013</t>
        </is>
      </c>
      <c r="D468" t="inlineStr">
        <is>
          <t>DISENO Y CONSULTORIA S.A. -</t>
        </is>
      </c>
      <c r="E468" t="inlineStr">
        <is>
          <t>DISENOYCONSULTORIASA</t>
        </is>
      </c>
      <c r="F468" s="2" t="n">
        <v>220</v>
      </c>
      <c r="G468" t="inlineStr">
        <is>
          <t>Abril Aparicio</t>
        </is>
      </c>
      <c r="H468" t="inlineStr">
        <is>
          <t>63029403.0</t>
        </is>
      </c>
      <c r="I468" t="n">
        <v>0</v>
      </c>
      <c r="J468" t="n">
        <v>1</v>
      </c>
      <c r="K468" t="inlineStr"/>
    </row>
    <row r="469">
      <c r="A469" t="inlineStr">
        <is>
          <t>NP</t>
        </is>
      </c>
      <c r="B469" t="inlineStr">
        <is>
          <t>312211940000</t>
        </is>
      </c>
      <c r="C469" t="inlineStr">
        <is>
          <t>31221194</t>
        </is>
      </c>
      <c r="D469" t="inlineStr">
        <is>
          <t>DISENO Y CONSULTORIA S.A. -</t>
        </is>
      </c>
      <c r="E469" t="inlineStr">
        <is>
          <t>DISENOYCONSULTORIASA</t>
        </is>
      </c>
      <c r="F469" s="2" t="n">
        <v>35</v>
      </c>
      <c r="G469" t="inlineStr">
        <is>
          <t>Yariela Galarce</t>
        </is>
      </c>
      <c r="H469" t="inlineStr">
        <is>
          <t>66960139.0</t>
        </is>
      </c>
      <c r="I469" t="n">
        <v>0</v>
      </c>
      <c r="J469" t="n">
        <v>1</v>
      </c>
      <c r="K469" t="inlineStr"/>
    </row>
    <row r="470">
      <c r="A470" t="inlineStr">
        <is>
          <t>NP</t>
        </is>
      </c>
      <c r="B470" t="inlineStr">
        <is>
          <t>321466390100</t>
        </is>
      </c>
      <c r="C470" t="inlineStr">
        <is>
          <t>32146639</t>
        </is>
      </c>
      <c r="D470" t="inlineStr">
        <is>
          <t>De la Rosa Co</t>
        </is>
      </c>
      <c r="E470" t="inlineStr">
        <is>
          <t>DELAROSACO</t>
        </is>
      </c>
      <c r="F470" s="2" t="n">
        <v>46.29</v>
      </c>
      <c r="G470" t="inlineStr">
        <is>
          <t>Nailyn Martinez</t>
        </is>
      </c>
      <c r="H470" t="inlineStr">
        <is>
          <t>66770334.0</t>
        </is>
      </c>
      <c r="I470" t="n">
        <v>0</v>
      </c>
      <c r="J470" t="n">
        <v>1</v>
      </c>
      <c r="K470" t="inlineStr"/>
    </row>
    <row r="471">
      <c r="A471" t="inlineStr">
        <is>
          <t>NP</t>
        </is>
      </c>
      <c r="B471" t="inlineStr">
        <is>
          <t>353152550000</t>
        </is>
      </c>
      <c r="C471" t="inlineStr">
        <is>
          <t>35315255</t>
        </is>
      </c>
      <c r="D471" t="inlineStr">
        <is>
          <t>THERAPY INVESTMENTS INC.</t>
        </is>
      </c>
      <c r="E471" t="inlineStr">
        <is>
          <t>THERAPYINVESTMENTSINC</t>
        </is>
      </c>
      <c r="F471" s="2" t="n">
        <v>100</v>
      </c>
      <c r="G471" t="inlineStr">
        <is>
          <t>Yamali Rodriguez</t>
        </is>
      </c>
      <c r="H471" t="inlineStr">
        <is>
          <t>66769969.0</t>
        </is>
      </c>
      <c r="I471" t="n">
        <v>0</v>
      </c>
      <c r="J471" t="n">
        <v>1</v>
      </c>
      <c r="K471" t="inlineStr"/>
    </row>
    <row r="472">
      <c r="A472" t="inlineStr">
        <is>
          <t>NP</t>
        </is>
      </c>
      <c r="B472" t="inlineStr">
        <is>
          <t>328563830000</t>
        </is>
      </c>
      <c r="C472" t="inlineStr">
        <is>
          <t>32856383</t>
        </is>
      </c>
      <c r="D472" t="inlineStr">
        <is>
          <t>TRablos S.A.</t>
        </is>
      </c>
      <c r="E472" t="inlineStr">
        <is>
          <t>TRABLOSSA</t>
        </is>
      </c>
      <c r="F472" s="2" t="n">
        <v>102</v>
      </c>
      <c r="G472" t="inlineStr">
        <is>
          <t>Osiris Aguilar</t>
        </is>
      </c>
      <c r="H472" t="inlineStr">
        <is>
          <t>60613486.0</t>
        </is>
      </c>
      <c r="I472" t="n">
        <v>0</v>
      </c>
      <c r="J472" t="n">
        <v>1</v>
      </c>
      <c r="K472" t="inlineStr"/>
    </row>
    <row r="473">
      <c r="A473" t="inlineStr">
        <is>
          <t>NP</t>
        </is>
      </c>
      <c r="B473" t="inlineStr">
        <is>
          <t>351243000000</t>
        </is>
      </c>
      <c r="C473" t="inlineStr">
        <is>
          <t>35124300</t>
        </is>
      </c>
      <c r="D473" t="inlineStr">
        <is>
          <t>DESTINO NATUREZA S.A</t>
        </is>
      </c>
      <c r="E473" t="inlineStr">
        <is>
          <t>DESTINONATUREZASA</t>
        </is>
      </c>
      <c r="F473" s="2" t="n">
        <v>25</v>
      </c>
      <c r="G473" t="inlineStr">
        <is>
          <t>Karla Mc Intryre</t>
        </is>
      </c>
      <c r="H473" t="inlineStr">
        <is>
          <t>67474999.0</t>
        </is>
      </c>
      <c r="I473" t="n">
        <v>0</v>
      </c>
      <c r="J473" t="n">
        <v>1</v>
      </c>
      <c r="K473" t="inlineStr"/>
    </row>
    <row r="474">
      <c r="A474" t="inlineStr">
        <is>
          <t>NP</t>
        </is>
      </c>
      <c r="B474" t="inlineStr">
        <is>
          <t>321312180200</t>
        </is>
      </c>
      <c r="C474" t="inlineStr">
        <is>
          <t>32131218</t>
        </is>
      </c>
      <c r="D474" t="inlineStr">
        <is>
          <t>JUAN GONZALEZ</t>
        </is>
      </c>
      <c r="E474" t="inlineStr">
        <is>
          <t>JUANGONZALEZ</t>
        </is>
      </c>
      <c r="F474" s="2" t="n">
        <v>130</v>
      </c>
      <c r="G474" t="inlineStr">
        <is>
          <t>Michelle Zambrano</t>
        </is>
      </c>
      <c r="H474" t="inlineStr">
        <is>
          <t>66713565.0</t>
        </is>
      </c>
      <c r="I474" t="n">
        <v>0</v>
      </c>
      <c r="J474" t="n">
        <v>1</v>
      </c>
      <c r="K474" t="inlineStr"/>
    </row>
    <row r="475">
      <c r="A475" t="inlineStr">
        <is>
          <t>NP</t>
        </is>
      </c>
      <c r="B475" t="inlineStr">
        <is>
          <t>312216520000</t>
        </is>
      </c>
      <c r="C475" t="inlineStr">
        <is>
          <t>31221652</t>
        </is>
      </c>
      <c r="D475" t="inlineStr">
        <is>
          <t>ALZATE BOLIVAR -</t>
        </is>
      </c>
      <c r="E475" t="inlineStr">
        <is>
          <t>ALZATEBOLIVAR</t>
        </is>
      </c>
      <c r="F475" s="2" t="n">
        <v>127</v>
      </c>
      <c r="G475" t="inlineStr">
        <is>
          <t>Ines Lizbeth Trujillo</t>
        </is>
      </c>
      <c r="H475" t="inlineStr">
        <is>
          <t>60300749.0</t>
        </is>
      </c>
      <c r="I475" t="n">
        <v>0</v>
      </c>
      <c r="J475" t="n">
        <v>1</v>
      </c>
      <c r="K475" t="inlineStr"/>
    </row>
    <row r="476">
      <c r="A476" t="inlineStr">
        <is>
          <t>NP</t>
        </is>
      </c>
      <c r="B476" t="inlineStr">
        <is>
          <t>321427590100</t>
        </is>
      </c>
      <c r="C476" t="inlineStr">
        <is>
          <t>32142759</t>
        </is>
      </c>
      <c r="D476" t="inlineStr">
        <is>
          <t>Act. Internat</t>
        </is>
      </c>
      <c r="E476" t="inlineStr">
        <is>
          <t>ACTINTERNAT</t>
        </is>
      </c>
      <c r="F476" s="2" t="n">
        <v>37.5</v>
      </c>
      <c r="G476" t="inlineStr">
        <is>
          <t>Alejandra Mabel Hawkins</t>
        </is>
      </c>
      <c r="H476" t="inlineStr">
        <is>
          <t>65294377.0</t>
        </is>
      </c>
      <c r="I476" t="n">
        <v>0</v>
      </c>
      <c r="J476" t="n">
        <v>1</v>
      </c>
      <c r="K476" t="inlineStr"/>
    </row>
    <row r="477">
      <c r="A477" t="inlineStr">
        <is>
          <t>NP</t>
        </is>
      </c>
      <c r="B477" t="inlineStr">
        <is>
          <t>321427590100</t>
        </is>
      </c>
      <c r="C477" t="inlineStr">
        <is>
          <t>32142759</t>
        </is>
      </c>
      <c r="D477" t="inlineStr">
        <is>
          <t>Act. Internat</t>
        </is>
      </c>
      <c r="E477" t="inlineStr">
        <is>
          <t>ACTINTERNAT</t>
        </is>
      </c>
      <c r="F477" s="2" t="n">
        <v>43.5</v>
      </c>
      <c r="G477" t="inlineStr">
        <is>
          <t>Maria Fernanda</t>
        </is>
      </c>
      <c r="H477" t="inlineStr">
        <is>
          <t>65294377.0</t>
        </is>
      </c>
      <c r="I477" t="n">
        <v>0</v>
      </c>
      <c r="J477" t="n">
        <v>1</v>
      </c>
      <c r="K477" t="inlineStr"/>
    </row>
    <row r="478">
      <c r="A478" t="inlineStr">
        <is>
          <t>NP</t>
        </is>
      </c>
      <c r="B478" t="inlineStr">
        <is>
          <t>326805640000</t>
        </is>
      </c>
      <c r="C478" t="inlineStr">
        <is>
          <t>32680564</t>
        </is>
      </c>
      <c r="D478" t="inlineStr">
        <is>
          <t>ASRAG S.A</t>
        </is>
      </c>
      <c r="E478" t="inlineStr">
        <is>
          <t>ASRAGSA</t>
        </is>
      </c>
      <c r="F478" s="2" t="n">
        <v>148.5</v>
      </c>
      <c r="G478" t="inlineStr">
        <is>
          <t>Yarelis Tulloch</t>
        </is>
      </c>
      <c r="H478" t="inlineStr">
        <is>
          <t>66799254.0</t>
        </is>
      </c>
      <c r="I478" t="n">
        <v>0</v>
      </c>
      <c r="J478" t="n">
        <v>1</v>
      </c>
      <c r="K478" t="inlineStr"/>
    </row>
    <row r="479">
      <c r="A479" t="inlineStr">
        <is>
          <t>NP</t>
        </is>
      </c>
      <c r="B479" t="inlineStr">
        <is>
          <t>312228370000</t>
        </is>
      </c>
      <c r="C479" t="inlineStr">
        <is>
          <t>31222837</t>
        </is>
      </c>
      <c r="D479" t="inlineStr">
        <is>
          <t>CLINICAS OPTICAS SCHOUWE -</t>
        </is>
      </c>
      <c r="E479" t="inlineStr">
        <is>
          <t>CLINICASOPTICASSCHOUWE</t>
        </is>
      </c>
      <c r="F479" s="2" t="n">
        <v>250</v>
      </c>
      <c r="G479" t="inlineStr">
        <is>
          <t>Abril Aparicio</t>
        </is>
      </c>
      <c r="H479" t="inlineStr">
        <is>
          <t>62321904.0</t>
        </is>
      </c>
      <c r="I479" t="n">
        <v>0</v>
      </c>
      <c r="J479" t="n">
        <v>1</v>
      </c>
      <c r="K479" t="inlineStr"/>
    </row>
    <row r="480">
      <c r="A480" t="inlineStr">
        <is>
          <t>NP</t>
        </is>
      </c>
      <c r="B480" t="inlineStr">
        <is>
          <t>321832200200</t>
        </is>
      </c>
      <c r="C480" t="inlineStr">
        <is>
          <t>32183220</t>
        </is>
      </c>
      <c r="D480" t="inlineStr">
        <is>
          <t>Tuscan Hotel</t>
        </is>
      </c>
      <c r="E480" t="inlineStr">
        <is>
          <t>TUSCANHOTEL</t>
        </is>
      </c>
      <c r="F480" s="2" t="n">
        <v>192.99</v>
      </c>
      <c r="G480" t="inlineStr">
        <is>
          <t>Yariela Galarce</t>
        </is>
      </c>
      <c r="H480" t="inlineStr">
        <is>
          <t>66734289.0</t>
        </is>
      </c>
      <c r="I480" t="n">
        <v>0</v>
      </c>
      <c r="J480" t="n">
        <v>1</v>
      </c>
      <c r="K480" t="inlineStr"/>
    </row>
    <row r="481">
      <c r="A481" t="inlineStr">
        <is>
          <t>NP</t>
        </is>
      </c>
      <c r="B481" t="inlineStr">
        <is>
          <t>326496050000</t>
        </is>
      </c>
      <c r="C481" t="inlineStr">
        <is>
          <t>32649605</t>
        </is>
      </c>
      <c r="D481" t="inlineStr">
        <is>
          <t>PH RESIDENCIA</t>
        </is>
      </c>
      <c r="E481" t="inlineStr">
        <is>
          <t>PHRESIDENCIA</t>
        </is>
      </c>
      <c r="F481" s="2" t="n">
        <v>14.99</v>
      </c>
      <c r="G481" t="inlineStr">
        <is>
          <t>Nailyn Martinez</t>
        </is>
      </c>
      <c r="H481" t="inlineStr">
        <is>
          <t>63307264.0</t>
        </is>
      </c>
      <c r="I481" t="n">
        <v>0</v>
      </c>
      <c r="J481" t="n">
        <v>1</v>
      </c>
      <c r="K481" t="inlineStr"/>
    </row>
    <row r="482">
      <c r="A482" t="inlineStr">
        <is>
          <t>NP</t>
        </is>
      </c>
      <c r="B482" t="inlineStr">
        <is>
          <t>326404600000</t>
        </is>
      </c>
      <c r="C482" t="inlineStr">
        <is>
          <t>32640460</t>
        </is>
      </c>
      <c r="D482" t="inlineStr">
        <is>
          <t>Arrendadora S</t>
        </is>
      </c>
      <c r="E482" t="inlineStr">
        <is>
          <t>ARRENDADORAS</t>
        </is>
      </c>
      <c r="F482" s="2" t="n">
        <v>42</v>
      </c>
      <c r="G482" t="inlineStr">
        <is>
          <t>Yamali Rodriguez</t>
        </is>
      </c>
      <c r="H482" t="inlineStr">
        <is>
          <t>69065569.0</t>
        </is>
      </c>
      <c r="I482" t="n">
        <v>0</v>
      </c>
      <c r="J482" t="n">
        <v>1</v>
      </c>
      <c r="K482" t="inlineStr"/>
    </row>
    <row r="483">
      <c r="A483" t="inlineStr">
        <is>
          <t>NP</t>
        </is>
      </c>
      <c r="B483" t="inlineStr">
        <is>
          <t>323583780100</t>
        </is>
      </c>
      <c r="C483" t="inlineStr">
        <is>
          <t>32358378</t>
        </is>
      </c>
      <c r="D483" t="inlineStr">
        <is>
          <t>VOLQUETES Y T</t>
        </is>
      </c>
      <c r="E483" t="inlineStr">
        <is>
          <t>VOLQUETESYT</t>
        </is>
      </c>
      <c r="F483" s="2" t="n">
        <v>527.95</v>
      </c>
      <c r="G483" t="inlineStr">
        <is>
          <t>Osiris Aguilar</t>
        </is>
      </c>
      <c r="H483" t="inlineStr">
        <is>
          <t>69823015.0</t>
        </is>
      </c>
      <c r="I483" t="n">
        <v>0</v>
      </c>
      <c r="J483" t="n">
        <v>1</v>
      </c>
      <c r="K483" t="inlineStr"/>
    </row>
    <row r="484">
      <c r="A484" t="inlineStr">
        <is>
          <t>NP</t>
        </is>
      </c>
      <c r="B484" t="inlineStr">
        <is>
          <t>312230850000</t>
        </is>
      </c>
      <c r="C484" t="inlineStr">
        <is>
          <t>31223085</t>
        </is>
      </c>
      <c r="D484" t="inlineStr">
        <is>
          <t>INVERSIONES KARLA DE CHIRIQUI, -</t>
        </is>
      </c>
      <c r="E484" t="inlineStr">
        <is>
          <t>INVERSIONESKARLADECHIRIQUI</t>
        </is>
      </c>
      <c r="F484" s="2" t="n">
        <v>31</v>
      </c>
      <c r="G484" t="inlineStr">
        <is>
          <t>Karla Mc Intryre</t>
        </is>
      </c>
      <c r="H484" t="inlineStr">
        <is>
          <t>62464610.0</t>
        </is>
      </c>
      <c r="I484" t="n">
        <v>0</v>
      </c>
      <c r="J484" t="n">
        <v>1</v>
      </c>
      <c r="K484" t="inlineStr"/>
    </row>
    <row r="485">
      <c r="A485" t="inlineStr">
        <is>
          <t>NP</t>
        </is>
      </c>
      <c r="B485" t="inlineStr">
        <is>
          <t>312221550000</t>
        </is>
      </c>
      <c r="C485" t="inlineStr">
        <is>
          <t>31222155</t>
        </is>
      </c>
      <c r="D485" t="inlineStr">
        <is>
          <t>INVERSIONES KARLA DE CHIRIQUI, ..</t>
        </is>
      </c>
      <c r="E485" t="inlineStr">
        <is>
          <t>INVERSIONESKARLADECHIRIQUI</t>
        </is>
      </c>
      <c r="F485" s="2" t="n">
        <v>31</v>
      </c>
      <c r="G485" t="inlineStr">
        <is>
          <t>Solanye Acuña</t>
        </is>
      </c>
      <c r="H485" t="inlineStr">
        <is>
          <t>66720661.0</t>
        </is>
      </c>
      <c r="I485" t="n">
        <v>0</v>
      </c>
      <c r="J485" t="n">
        <v>1</v>
      </c>
      <c r="K485" t="inlineStr"/>
    </row>
    <row r="486">
      <c r="A486" t="inlineStr">
        <is>
          <t>NP</t>
        </is>
      </c>
      <c r="B486" t="inlineStr">
        <is>
          <t>312201880000</t>
        </is>
      </c>
      <c r="C486" t="inlineStr">
        <is>
          <t>31220188</t>
        </is>
      </c>
      <c r="D486" t="inlineStr">
        <is>
          <t>INVERSIONES KARLA DE CHIRIQUI, S.A. -</t>
        </is>
      </c>
      <c r="E486" t="inlineStr">
        <is>
          <t>INVERSIONESKARLADECHIRIQUISA</t>
        </is>
      </c>
      <c r="F486" s="2" t="n">
        <v>31</v>
      </c>
      <c r="G486" t="inlineStr">
        <is>
          <t>Michelle Zambrano</t>
        </is>
      </c>
      <c r="H486" t="inlineStr">
        <is>
          <t>66759145.0</t>
        </is>
      </c>
      <c r="I486" t="n">
        <v>0</v>
      </c>
      <c r="J486" t="n">
        <v>1</v>
      </c>
      <c r="K486" t="inlineStr"/>
    </row>
    <row r="487">
      <c r="A487" t="inlineStr">
        <is>
          <t>NP</t>
        </is>
      </c>
      <c r="B487" t="inlineStr">
        <is>
          <t>312220450000</t>
        </is>
      </c>
      <c r="C487" t="inlineStr">
        <is>
          <t>31222045</t>
        </is>
      </c>
      <c r="D487" t="inlineStr">
        <is>
          <t>DEYDAMIA DIAZ</t>
        </is>
      </c>
      <c r="E487" t="inlineStr">
        <is>
          <t>DEYDAMIADIAZ</t>
        </is>
      </c>
      <c r="F487" s="2" t="n">
        <v>37.5</v>
      </c>
      <c r="G487" t="inlineStr">
        <is>
          <t>Ines Lizbeth Trujillo</t>
        </is>
      </c>
      <c r="H487" t="inlineStr">
        <is>
          <t>62485992.0</t>
        </is>
      </c>
      <c r="I487" t="n">
        <v>0</v>
      </c>
      <c r="J487" t="n">
        <v>1</v>
      </c>
      <c r="K487" t="inlineStr"/>
    </row>
    <row r="488">
      <c r="A488" t="inlineStr">
        <is>
          <t>NP</t>
        </is>
      </c>
      <c r="B488" t="inlineStr">
        <is>
          <t>312234130000</t>
        </is>
      </c>
      <c r="C488" t="inlineStr">
        <is>
          <t>31223413</t>
        </is>
      </c>
      <c r="D488" t="inlineStr">
        <is>
          <t>EMPRESA DONA JOSE</t>
        </is>
      </c>
      <c r="E488" t="inlineStr">
        <is>
          <t>EMPRESADONAJOSE</t>
        </is>
      </c>
      <c r="F488" s="2" t="n">
        <v>51.75</v>
      </c>
      <c r="G488" t="inlineStr">
        <is>
          <t>Alejandra Mabel Hawkins</t>
        </is>
      </c>
      <c r="H488" t="inlineStr">
        <is>
          <t>62369245.0</t>
        </is>
      </c>
      <c r="I488" t="n">
        <v>0</v>
      </c>
      <c r="J488" t="n">
        <v>1</v>
      </c>
      <c r="K488" t="inlineStr"/>
    </row>
    <row r="489">
      <c r="A489" t="inlineStr">
        <is>
          <t>NP</t>
        </is>
      </c>
      <c r="B489" t="inlineStr">
        <is>
          <t>351171500000</t>
        </is>
      </c>
      <c r="C489" t="inlineStr">
        <is>
          <t>35117150</t>
        </is>
      </c>
      <c r="D489" t="inlineStr">
        <is>
          <t>ENCARNACION MIRO</t>
        </is>
      </c>
      <c r="E489" t="inlineStr">
        <is>
          <t>ENCARNACIONMIRO</t>
        </is>
      </c>
      <c r="F489" s="2" t="n">
        <v>15</v>
      </c>
      <c r="G489" t="inlineStr">
        <is>
          <t>Maria Fernanda</t>
        </is>
      </c>
      <c r="H489" t="inlineStr">
        <is>
          <t>66127986.0</t>
        </is>
      </c>
      <c r="I489" t="n">
        <v>0</v>
      </c>
      <c r="J489" t="n">
        <v>1</v>
      </c>
      <c r="K489" t="inlineStr"/>
    </row>
    <row r="490">
      <c r="A490" t="inlineStr">
        <is>
          <t>NP</t>
        </is>
      </c>
      <c r="B490" t="inlineStr">
        <is>
          <t>312205310000</t>
        </is>
      </c>
      <c r="C490" t="inlineStr">
        <is>
          <t>31220531</t>
        </is>
      </c>
      <c r="D490" t="inlineStr">
        <is>
          <t>TRANSPORTE Y EQUIPO ESCOBAR S.A</t>
        </is>
      </c>
      <c r="E490" t="inlineStr">
        <is>
          <t>TRANSPORTEYEQUIPOESCOBARSA</t>
        </is>
      </c>
      <c r="F490" s="2" t="n">
        <v>109.5</v>
      </c>
      <c r="G490" t="inlineStr">
        <is>
          <t>Yarelis Tulloch</t>
        </is>
      </c>
      <c r="H490" t="inlineStr">
        <is>
          <t>69301532.0</t>
        </is>
      </c>
      <c r="I490" t="n">
        <v>0</v>
      </c>
      <c r="J490" t="n">
        <v>1</v>
      </c>
      <c r="K490" t="inlineStr"/>
    </row>
    <row r="491">
      <c r="A491" t="inlineStr">
        <is>
          <t>NP</t>
        </is>
      </c>
      <c r="B491" t="inlineStr">
        <is>
          <t>357342670000</t>
        </is>
      </c>
      <c r="C491" t="inlineStr">
        <is>
          <t>35734267</t>
        </is>
      </c>
      <c r="D491" t="inlineStr">
        <is>
          <t>EDUARDO BUSTAMANTE</t>
        </is>
      </c>
      <c r="E491" t="inlineStr">
        <is>
          <t>EDUARDOBUSTAMANTE</t>
        </is>
      </c>
      <c r="F491" s="2" t="n">
        <v>30</v>
      </c>
      <c r="G491" t="inlineStr">
        <is>
          <t>Abril Aparicio</t>
        </is>
      </c>
      <c r="H491" t="inlineStr">
        <is>
          <t>64259185.0</t>
        </is>
      </c>
      <c r="I491" t="n">
        <v>0</v>
      </c>
      <c r="J491" t="n">
        <v>1</v>
      </c>
      <c r="K491" t="inlineStr"/>
    </row>
    <row r="492">
      <c r="A492" t="inlineStr">
        <is>
          <t>NP</t>
        </is>
      </c>
      <c r="B492" t="inlineStr">
        <is>
          <t>321454710000</t>
        </is>
      </c>
      <c r="C492" t="inlineStr">
        <is>
          <t>32145471</t>
        </is>
      </c>
      <c r="D492" t="inlineStr">
        <is>
          <t>Security Wind</t>
        </is>
      </c>
      <c r="E492" t="inlineStr">
        <is>
          <t>SECURITYWIND</t>
        </is>
      </c>
      <c r="F492" s="2" t="n">
        <v>42</v>
      </c>
      <c r="G492" t="inlineStr">
        <is>
          <t>Yariela Galarce</t>
        </is>
      </c>
      <c r="H492" t="inlineStr">
        <is>
          <t>66769819.0</t>
        </is>
      </c>
      <c r="I492" t="n">
        <v>0</v>
      </c>
      <c r="J492" t="n">
        <v>1</v>
      </c>
      <c r="K492" t="inlineStr"/>
    </row>
    <row r="493">
      <c r="A493" t="inlineStr">
        <is>
          <t>NP</t>
        </is>
      </c>
      <c r="B493" t="inlineStr">
        <is>
          <t>324436780100</t>
        </is>
      </c>
      <c r="C493" t="inlineStr">
        <is>
          <t>32443678</t>
        </is>
      </c>
      <c r="D493" t="inlineStr">
        <is>
          <t>RUE MONTMANTRE SA</t>
        </is>
      </c>
      <c r="E493" t="inlineStr">
        <is>
          <t>RUEMONTMANTRESA</t>
        </is>
      </c>
      <c r="F493" s="2" t="n">
        <v>155.5</v>
      </c>
      <c r="G493" t="inlineStr">
        <is>
          <t>Nailyn Martinez</t>
        </is>
      </c>
      <c r="H493" t="inlineStr">
        <is>
          <t>62272944.0</t>
        </is>
      </c>
      <c r="I493" t="n">
        <v>0</v>
      </c>
      <c r="J493" t="n">
        <v>1</v>
      </c>
      <c r="K493" t="inlineStr"/>
    </row>
    <row r="494">
      <c r="A494" t="inlineStr">
        <is>
          <t>NP</t>
        </is>
      </c>
      <c r="B494" t="inlineStr">
        <is>
          <t>312201920000</t>
        </is>
      </c>
      <c r="C494" t="inlineStr">
        <is>
          <t>31220192</t>
        </is>
      </c>
      <c r="D494" t="inlineStr">
        <is>
          <t>ALLTECH PANAMA,S.A. ----</t>
        </is>
      </c>
      <c r="E494" t="inlineStr">
        <is>
          <t>ALLTECHPANAMASA</t>
        </is>
      </c>
      <c r="F494" s="2" t="n">
        <v>40</v>
      </c>
      <c r="G494" t="inlineStr">
        <is>
          <t>Yamali Rodriguez</t>
        </is>
      </c>
      <c r="H494" t="inlineStr">
        <is>
          <t>69807040.0</t>
        </is>
      </c>
      <c r="I494" t="n">
        <v>0</v>
      </c>
      <c r="J494" t="n">
        <v>1</v>
      </c>
      <c r="K494" t="inlineStr"/>
    </row>
    <row r="495">
      <c r="A495" t="inlineStr">
        <is>
          <t>NP</t>
        </is>
      </c>
      <c r="B495" t="inlineStr">
        <is>
          <t>312208770000</t>
        </is>
      </c>
      <c r="C495" t="inlineStr">
        <is>
          <t>31220877</t>
        </is>
      </c>
      <c r="D495" t="inlineStr">
        <is>
          <t>HERMANOS CBD S.A .</t>
        </is>
      </c>
      <c r="E495" t="inlineStr">
        <is>
          <t>HERMANOSCBDSA</t>
        </is>
      </c>
      <c r="F495" s="2" t="n">
        <v>68.5</v>
      </c>
      <c r="G495" t="inlineStr">
        <is>
          <t>Osiris Aguilar</t>
        </is>
      </c>
      <c r="H495" t="inlineStr">
        <is>
          <t>66710089.0</t>
        </is>
      </c>
      <c r="I495" t="n">
        <v>0</v>
      </c>
      <c r="J495" t="n">
        <v>1</v>
      </c>
      <c r="K495" t="inlineStr"/>
    </row>
    <row r="496">
      <c r="A496" t="inlineStr">
        <is>
          <t>NP</t>
        </is>
      </c>
      <c r="B496" t="inlineStr">
        <is>
          <t>312217690000</t>
        </is>
      </c>
      <c r="C496" t="inlineStr">
        <is>
          <t>31221769</t>
        </is>
      </c>
      <c r="D496" t="inlineStr">
        <is>
          <t>HERMANOS CBD S.A _</t>
        </is>
      </c>
      <c r="E496" t="inlineStr">
        <is>
          <t>HERMANOSCBDSA</t>
        </is>
      </c>
      <c r="F496" s="2" t="n">
        <v>37.5</v>
      </c>
      <c r="G496" t="inlineStr">
        <is>
          <t>Karla Mc Intryre</t>
        </is>
      </c>
      <c r="H496" t="inlineStr">
        <is>
          <t>62537054.0</t>
        </is>
      </c>
      <c r="I496" t="n">
        <v>0</v>
      </c>
      <c r="J496" t="n">
        <v>1</v>
      </c>
      <c r="K496" t="inlineStr"/>
    </row>
    <row r="497">
      <c r="A497" t="inlineStr">
        <is>
          <t>NP</t>
        </is>
      </c>
      <c r="B497" t="inlineStr">
        <is>
          <t>346057740000</t>
        </is>
      </c>
      <c r="C497" t="inlineStr">
        <is>
          <t>34605774</t>
        </is>
      </c>
      <c r="D497" t="inlineStr">
        <is>
          <t>CONSID, SA</t>
        </is>
      </c>
      <c r="E497" t="inlineStr">
        <is>
          <t>CONSIDSA</t>
        </is>
      </c>
      <c r="F497" s="2" t="n">
        <v>40</v>
      </c>
      <c r="G497" t="inlineStr">
        <is>
          <t>Michelle Zambrano</t>
        </is>
      </c>
      <c r="H497" t="inlineStr">
        <is>
          <t>61409166.0</t>
        </is>
      </c>
      <c r="I497" t="n">
        <v>0</v>
      </c>
      <c r="J497" t="n">
        <v>1</v>
      </c>
      <c r="K497" t="inlineStr"/>
    </row>
    <row r="498">
      <c r="A498" t="inlineStr">
        <is>
          <t>NP</t>
        </is>
      </c>
      <c r="B498" t="inlineStr">
        <is>
          <t>324146210000</t>
        </is>
      </c>
      <c r="C498" t="inlineStr">
        <is>
          <t>32414621</t>
        </is>
      </c>
      <c r="D498" t="inlineStr">
        <is>
          <t>MUEBLERIA LA GARANTIA DE LAS TABLAS</t>
        </is>
      </c>
      <c r="E498" t="inlineStr">
        <is>
          <t>MUEBLERIALAGARANTIADELASTABLAS</t>
        </is>
      </c>
      <c r="F498" s="2" t="n">
        <v>100.75</v>
      </c>
      <c r="G498" t="inlineStr">
        <is>
          <t>Ines Lizbeth Trujillo</t>
        </is>
      </c>
      <c r="H498" t="inlineStr">
        <is>
          <t>69828202.0</t>
        </is>
      </c>
      <c r="I498" t="n">
        <v>0</v>
      </c>
      <c r="J498" t="n">
        <v>1</v>
      </c>
      <c r="K498" t="inlineStr"/>
    </row>
    <row r="499">
      <c r="A499" t="inlineStr">
        <is>
          <t>NP</t>
        </is>
      </c>
      <c r="B499" t="inlineStr">
        <is>
          <t>325510270000</t>
        </is>
      </c>
      <c r="C499" t="inlineStr">
        <is>
          <t>32551027</t>
        </is>
      </c>
      <c r="D499" t="inlineStr">
        <is>
          <t>RECUPERACION DE PROTEINAS, S.A.</t>
        </is>
      </c>
      <c r="E499" t="inlineStr">
        <is>
          <t>RECUPERACIONDEPROTEINASSA</t>
        </is>
      </c>
      <c r="F499" s="2" t="n">
        <v>248</v>
      </c>
      <c r="G499" t="inlineStr">
        <is>
          <t>Alejandra Mabel Hawkins</t>
        </is>
      </c>
      <c r="H499" t="inlineStr">
        <is>
          <t>62172573.0</t>
        </is>
      </c>
      <c r="I499" t="n">
        <v>0</v>
      </c>
      <c r="J499" t="n">
        <v>1</v>
      </c>
      <c r="K499" t="inlineStr"/>
    </row>
    <row r="500">
      <c r="A500" t="inlineStr">
        <is>
          <t>NP</t>
        </is>
      </c>
      <c r="B500" t="inlineStr">
        <is>
          <t>312196410000</t>
        </is>
      </c>
      <c r="C500" t="inlineStr">
        <is>
          <t>31219641</t>
        </is>
      </c>
      <c r="D500" t="inlineStr">
        <is>
          <t>DENIN DELUXE INDUSTRIES LTD -</t>
        </is>
      </c>
      <c r="E500" t="inlineStr">
        <is>
          <t>DENINDELUXEINDUSTRIESLTD</t>
        </is>
      </c>
      <c r="F500" s="2" t="n">
        <v>140</v>
      </c>
      <c r="G500" t="inlineStr">
        <is>
          <t>Maria Fernanda</t>
        </is>
      </c>
      <c r="H500" t="inlineStr">
        <is>
          <t>66140534.0</t>
        </is>
      </c>
      <c r="I500" t="n">
        <v>0</v>
      </c>
      <c r="J500" t="n">
        <v>1</v>
      </c>
      <c r="K500" t="inlineStr"/>
    </row>
    <row r="501">
      <c r="A501" t="inlineStr">
        <is>
          <t>NP</t>
        </is>
      </c>
      <c r="B501" t="inlineStr">
        <is>
          <t>312196430000</t>
        </is>
      </c>
      <c r="C501" t="inlineStr">
        <is>
          <t>31219643</t>
        </is>
      </c>
      <c r="D501" t="inlineStr">
        <is>
          <t>DENIN DELUXE INDUSTRIES LTD -</t>
        </is>
      </c>
      <c r="E501" t="inlineStr">
        <is>
          <t>DENINDELUXEINDUSTRIESLTD</t>
        </is>
      </c>
      <c r="F501" s="2" t="n">
        <v>90</v>
      </c>
      <c r="G501" t="inlineStr">
        <is>
          <t>Yarelis Tulloch</t>
        </is>
      </c>
      <c r="H501" t="inlineStr">
        <is>
          <t>66152466.0</t>
        </is>
      </c>
      <c r="I501" t="n">
        <v>0</v>
      </c>
      <c r="J501" t="n">
        <v>1</v>
      </c>
      <c r="K501" t="inlineStr"/>
    </row>
    <row r="502">
      <c r="A502" t="inlineStr">
        <is>
          <t>NP</t>
        </is>
      </c>
      <c r="B502" t="inlineStr">
        <is>
          <t>312196450000</t>
        </is>
      </c>
      <c r="C502" t="inlineStr">
        <is>
          <t>31219645</t>
        </is>
      </c>
      <c r="D502" t="inlineStr">
        <is>
          <t>DENIN DELUXE INDUSTRIES LTD -</t>
        </is>
      </c>
      <c r="E502" t="inlineStr">
        <is>
          <t>DENINDELUXEINDUSTRIESLTD</t>
        </is>
      </c>
      <c r="F502" s="2" t="n">
        <v>80</v>
      </c>
      <c r="G502" t="inlineStr">
        <is>
          <t>Abril Aparicio</t>
        </is>
      </c>
      <c r="H502" t="inlineStr">
        <is>
          <t>66162363.0</t>
        </is>
      </c>
      <c r="I502" t="n">
        <v>0</v>
      </c>
      <c r="J502" t="n">
        <v>1</v>
      </c>
      <c r="K502" t="inlineStr"/>
    </row>
    <row r="503">
      <c r="A503" t="inlineStr">
        <is>
          <t>NP</t>
        </is>
      </c>
      <c r="B503" t="inlineStr">
        <is>
          <t>312196510000</t>
        </is>
      </c>
      <c r="C503" t="inlineStr">
        <is>
          <t>31219651</t>
        </is>
      </c>
      <c r="D503" t="inlineStr">
        <is>
          <t>DENIN DELUXE INDUSTRIES LTD -</t>
        </is>
      </c>
      <c r="E503" t="inlineStr">
        <is>
          <t>DENINDELUXEINDUSTRIESLTD</t>
        </is>
      </c>
      <c r="F503" s="2" t="n">
        <v>120</v>
      </c>
      <c r="G503" t="inlineStr">
        <is>
          <t>Yariela Galarce</t>
        </is>
      </c>
      <c r="H503" t="inlineStr">
        <is>
          <t>62852303.0</t>
        </is>
      </c>
      <c r="I503" t="n">
        <v>0</v>
      </c>
      <c r="J503" t="n">
        <v>1</v>
      </c>
      <c r="K503" t="inlineStr"/>
    </row>
    <row r="504">
      <c r="A504" t="inlineStr">
        <is>
          <t>NP</t>
        </is>
      </c>
      <c r="B504" t="inlineStr">
        <is>
          <t>354228390000</t>
        </is>
      </c>
      <c r="C504" t="inlineStr">
        <is>
          <t>35422839</t>
        </is>
      </c>
      <c r="D504" t="inlineStr">
        <is>
          <t>COMPANY</t>
        </is>
      </c>
      <c r="E504" t="inlineStr">
        <is>
          <t>COMPANY</t>
        </is>
      </c>
      <c r="F504" s="2" t="n">
        <v>40</v>
      </c>
      <c r="G504" t="inlineStr">
        <is>
          <t>Nailyn Martinez</t>
        </is>
      </c>
      <c r="H504" t="inlineStr">
        <is>
          <t>66161759.0</t>
        </is>
      </c>
      <c r="I504" t="n">
        <v>0</v>
      </c>
      <c r="J504" t="n">
        <v>1</v>
      </c>
      <c r="K504" t="inlineStr"/>
    </row>
    <row r="505">
      <c r="A505" t="inlineStr">
        <is>
          <t>NP</t>
        </is>
      </c>
      <c r="B505" t="inlineStr">
        <is>
          <t>322796170100</t>
        </is>
      </c>
      <c r="C505" t="inlineStr">
        <is>
          <t>32279617</t>
        </is>
      </c>
      <c r="D505" t="inlineStr">
        <is>
          <t>GM POWER Y TE</t>
        </is>
      </c>
      <c r="E505" t="inlineStr">
        <is>
          <t>GMPOWERYTE</t>
        </is>
      </c>
      <c r="F505" s="2" t="n">
        <v>25</v>
      </c>
      <c r="G505" t="inlineStr">
        <is>
          <t>Yamali Rodriguez</t>
        </is>
      </c>
      <c r="H505" t="inlineStr">
        <is>
          <t>65500564.0</t>
        </is>
      </c>
      <c r="I505" t="n">
        <v>0</v>
      </c>
      <c r="J505" t="n">
        <v>1</v>
      </c>
      <c r="K505" t="inlineStr"/>
    </row>
    <row r="506">
      <c r="A506" t="inlineStr">
        <is>
          <t>NP</t>
        </is>
      </c>
      <c r="B506" t="inlineStr">
        <is>
          <t>312213940000</t>
        </is>
      </c>
      <c r="C506" t="inlineStr">
        <is>
          <t>31221394</t>
        </is>
      </c>
      <c r="D506" t="inlineStr">
        <is>
          <t>SUNLAND TRADING INC. -</t>
        </is>
      </c>
      <c r="E506" t="inlineStr">
        <is>
          <t>SUNLANDTRADINGINC</t>
        </is>
      </c>
      <c r="F506" s="2" t="n">
        <v>57.5</v>
      </c>
      <c r="G506" t="inlineStr">
        <is>
          <t>Osiris Aguilar</t>
        </is>
      </c>
      <c r="H506" t="inlineStr">
        <is>
          <t>66778809.0</t>
        </is>
      </c>
      <c r="I506" t="n">
        <v>0</v>
      </c>
      <c r="J506" t="n">
        <v>1</v>
      </c>
      <c r="K506" t="inlineStr"/>
    </row>
    <row r="507">
      <c r="A507" t="inlineStr">
        <is>
          <t>NP</t>
        </is>
      </c>
      <c r="B507" t="inlineStr">
        <is>
          <t>321194150100</t>
        </is>
      </c>
      <c r="C507" t="inlineStr">
        <is>
          <t>32119415</t>
        </is>
      </c>
      <c r="D507" t="inlineStr">
        <is>
          <t>MOISES HAYO</t>
        </is>
      </c>
      <c r="E507" t="inlineStr">
        <is>
          <t>MOISESHAYO</t>
        </is>
      </c>
      <c r="F507" s="2" t="n">
        <v>82.5</v>
      </c>
      <c r="G507" t="inlineStr">
        <is>
          <t>Karla Mc Intryre</t>
        </is>
      </c>
      <c r="H507" t="inlineStr">
        <is>
          <t>66701121.0</t>
        </is>
      </c>
      <c r="I507" t="n">
        <v>0</v>
      </c>
      <c r="J507" t="n">
        <v>1</v>
      </c>
      <c r="K507" t="inlineStr"/>
    </row>
    <row r="508">
      <c r="A508" t="inlineStr">
        <is>
          <t>NP</t>
        </is>
      </c>
      <c r="B508" t="inlineStr">
        <is>
          <t>321194150100</t>
        </is>
      </c>
      <c r="C508" t="inlineStr">
        <is>
          <t>32119415</t>
        </is>
      </c>
      <c r="D508" t="inlineStr">
        <is>
          <t>MOISES HAYO</t>
        </is>
      </c>
      <c r="E508" t="inlineStr">
        <is>
          <t>MOISESHAYO</t>
        </is>
      </c>
      <c r="F508" s="2" t="n">
        <v>40.5</v>
      </c>
      <c r="G508" t="inlineStr">
        <is>
          <t>Solanye Acuña</t>
        </is>
      </c>
      <c r="H508" t="inlineStr">
        <is>
          <t>66701121.0</t>
        </is>
      </c>
      <c r="I508" t="n">
        <v>0</v>
      </c>
      <c r="J508" t="n">
        <v>1</v>
      </c>
      <c r="K508" t="inlineStr"/>
    </row>
    <row r="509">
      <c r="A509" t="inlineStr">
        <is>
          <t>NP</t>
        </is>
      </c>
      <c r="B509" t="inlineStr">
        <is>
          <t>325175790000</t>
        </is>
      </c>
      <c r="C509" t="inlineStr">
        <is>
          <t>32517579</t>
        </is>
      </c>
      <c r="D509" t="inlineStr">
        <is>
          <t>FRANQUISIAS M</t>
        </is>
      </c>
      <c r="E509" t="inlineStr">
        <is>
          <t>FRANQUISIASM</t>
        </is>
      </c>
      <c r="F509" s="2" t="n">
        <v>42</v>
      </c>
      <c r="G509" t="inlineStr">
        <is>
          <t>Michelle Zambrano</t>
        </is>
      </c>
      <c r="H509" t="inlineStr">
        <is>
          <t>66724443.0</t>
        </is>
      </c>
      <c r="I509" t="n">
        <v>0</v>
      </c>
      <c r="J509" t="n">
        <v>1</v>
      </c>
      <c r="K509" t="inlineStr"/>
    </row>
    <row r="510">
      <c r="A510" t="inlineStr">
        <is>
          <t>NP</t>
        </is>
      </c>
      <c r="B510" t="inlineStr">
        <is>
          <t>322247970100</t>
        </is>
      </c>
      <c r="C510" t="inlineStr">
        <is>
          <t>32224797</t>
        </is>
      </c>
      <c r="D510" t="inlineStr">
        <is>
          <t>ORTEGA ORTEGA</t>
        </is>
      </c>
      <c r="E510" t="inlineStr">
        <is>
          <t>ORTEGAORTEGA</t>
        </is>
      </c>
      <c r="F510" s="2" t="n">
        <v>42.5</v>
      </c>
      <c r="G510" t="inlineStr">
        <is>
          <t>Ines Lizbeth Trujillo</t>
        </is>
      </c>
      <c r="H510" t="inlineStr">
        <is>
          <t>66769392.0</t>
        </is>
      </c>
      <c r="I510" t="n">
        <v>0</v>
      </c>
      <c r="J510" t="n">
        <v>1</v>
      </c>
      <c r="K510" t="inlineStr"/>
    </row>
    <row r="511">
      <c r="A511" t="inlineStr">
        <is>
          <t>NP</t>
        </is>
      </c>
      <c r="B511" t="inlineStr">
        <is>
          <t>326493580000</t>
        </is>
      </c>
      <c r="C511" t="inlineStr">
        <is>
          <t>32649358</t>
        </is>
      </c>
      <c r="D511" t="inlineStr">
        <is>
          <t>Ortega y Ortega</t>
        </is>
      </c>
      <c r="E511" t="inlineStr">
        <is>
          <t>ORTEGAYORTEGA</t>
        </is>
      </c>
      <c r="F511" s="2" t="n">
        <v>34</v>
      </c>
      <c r="G511" t="inlineStr">
        <is>
          <t>Alejandra Mabel Hawkins</t>
        </is>
      </c>
      <c r="H511" t="inlineStr">
        <is>
          <t>67806257.0</t>
        </is>
      </c>
      <c r="I511" t="n">
        <v>0</v>
      </c>
      <c r="J511" t="n">
        <v>1</v>
      </c>
      <c r="K511" t="inlineStr"/>
    </row>
    <row r="512">
      <c r="A512" t="inlineStr">
        <is>
          <t>NP</t>
        </is>
      </c>
      <c r="B512" t="inlineStr">
        <is>
          <t>325926620000</t>
        </is>
      </c>
      <c r="C512" t="inlineStr">
        <is>
          <t>32592662</t>
        </is>
      </c>
      <c r="D512" t="inlineStr">
        <is>
          <t>RJNY IMPORT &amp; EXPORT</t>
        </is>
      </c>
      <c r="E512" t="inlineStr">
        <is>
          <t>RJNYIMPORTEXPORT</t>
        </is>
      </c>
      <c r="F512" s="2" t="n">
        <v>22.74</v>
      </c>
      <c r="G512" t="inlineStr">
        <is>
          <t>Maria Fernanda</t>
        </is>
      </c>
      <c r="H512" t="inlineStr">
        <is>
          <t>66739350.0</t>
        </is>
      </c>
      <c r="I512" t="n">
        <v>0</v>
      </c>
      <c r="J512" t="n">
        <v>1</v>
      </c>
      <c r="K512" t="inlineStr"/>
    </row>
    <row r="513">
      <c r="A513" t="inlineStr">
        <is>
          <t>NP</t>
        </is>
      </c>
      <c r="B513" t="inlineStr">
        <is>
          <t>334294840000</t>
        </is>
      </c>
      <c r="C513" t="inlineStr">
        <is>
          <t>33429484</t>
        </is>
      </c>
      <c r="D513" t="inlineStr">
        <is>
          <t>RODRIGO FABREGA S A</t>
        </is>
      </c>
      <c r="E513" t="inlineStr">
        <is>
          <t>RODRIGOFABREGASA</t>
        </is>
      </c>
      <c r="F513" s="2" t="n">
        <v>91.25</v>
      </c>
      <c r="G513" t="inlineStr">
        <is>
          <t>Yarelis Tulloch</t>
        </is>
      </c>
      <c r="H513" t="inlineStr">
        <is>
          <t>61259204.0</t>
        </is>
      </c>
      <c r="I513" t="n">
        <v>0</v>
      </c>
      <c r="J513" t="n">
        <v>1</v>
      </c>
      <c r="K513" t="inlineStr"/>
    </row>
    <row r="514">
      <c r="A514" t="inlineStr">
        <is>
          <t>NP</t>
        </is>
      </c>
      <c r="B514" t="inlineStr">
        <is>
          <t>326693990000</t>
        </is>
      </c>
      <c r="C514" t="inlineStr">
        <is>
          <t>32669399</t>
        </is>
      </c>
      <c r="D514" t="inlineStr">
        <is>
          <t>BIOMAX</t>
        </is>
      </c>
      <c r="E514" t="inlineStr">
        <is>
          <t>BIOMAX</t>
        </is>
      </c>
      <c r="F514" s="2" t="n">
        <v>236.58</v>
      </c>
      <c r="G514" t="inlineStr">
        <is>
          <t>Abril Aparicio</t>
        </is>
      </c>
      <c r="H514" t="inlineStr">
        <is>
          <t>65506475.0</t>
        </is>
      </c>
      <c r="I514" t="n">
        <v>0</v>
      </c>
      <c r="J514" t="n">
        <v>1</v>
      </c>
      <c r="K514" t="inlineStr"/>
    </row>
    <row r="515">
      <c r="A515" t="inlineStr">
        <is>
          <t>NP</t>
        </is>
      </c>
      <c r="B515" t="inlineStr">
        <is>
          <t>321841720000</t>
        </is>
      </c>
      <c r="C515" t="inlineStr">
        <is>
          <t>32184172</t>
        </is>
      </c>
      <c r="D515" t="inlineStr">
        <is>
          <t>Orosman Gonzales</t>
        </is>
      </c>
      <c r="E515" t="inlineStr">
        <is>
          <t>OROSMANGONZALES</t>
        </is>
      </c>
      <c r="F515" s="2" t="n">
        <v>42</v>
      </c>
      <c r="G515" t="inlineStr">
        <is>
          <t>Yariela Galarce</t>
        </is>
      </c>
      <c r="H515" t="inlineStr">
        <is>
          <t>67476754.0</t>
        </is>
      </c>
      <c r="I515" t="n">
        <v>0</v>
      </c>
      <c r="J515" t="n">
        <v>1</v>
      </c>
      <c r="K515" t="inlineStr"/>
    </row>
    <row r="516">
      <c r="A516" t="inlineStr">
        <is>
          <t>NP</t>
        </is>
      </c>
      <c r="B516" t="inlineStr">
        <is>
          <t>332331280000</t>
        </is>
      </c>
      <c r="C516" t="inlineStr">
        <is>
          <t>33233128</t>
        </is>
      </c>
      <c r="D516" t="inlineStr">
        <is>
          <t>GGTEX SA</t>
        </is>
      </c>
      <c r="E516" t="inlineStr">
        <is>
          <t>GGTEXSA</t>
        </is>
      </c>
      <c r="F516" s="2" t="n">
        <v>104</v>
      </c>
      <c r="G516" t="inlineStr">
        <is>
          <t>Nailyn Martinez</t>
        </is>
      </c>
      <c r="H516" t="inlineStr">
        <is>
          <t>66758499.0</t>
        </is>
      </c>
      <c r="I516" t="n">
        <v>0</v>
      </c>
      <c r="J516" t="n">
        <v>1</v>
      </c>
      <c r="K516" t="inlineStr"/>
    </row>
    <row r="517">
      <c r="A517" t="inlineStr">
        <is>
          <t>NP</t>
        </is>
      </c>
      <c r="B517" t="inlineStr">
        <is>
          <t>312223780000</t>
        </is>
      </c>
      <c r="C517" t="inlineStr">
        <is>
          <t>31222378</t>
        </is>
      </c>
      <c r="D517" t="inlineStr">
        <is>
          <t>IMPERIAL GRAFICOS &amp; IMPRESIONES S.A.</t>
        </is>
      </c>
      <c r="E517" t="inlineStr">
        <is>
          <t>IMPERIALGRAFICOSIMPRESIONESSA</t>
        </is>
      </c>
      <c r="F517" s="2" t="n">
        <v>75.75</v>
      </c>
      <c r="G517" t="inlineStr">
        <is>
          <t>Yamali Rodriguez</t>
        </is>
      </c>
      <c r="H517" t="inlineStr">
        <is>
          <t>61016820.0</t>
        </is>
      </c>
      <c r="I517" t="n">
        <v>0</v>
      </c>
      <c r="J517" t="n">
        <v>1</v>
      </c>
      <c r="K517" t="inlineStr"/>
    </row>
    <row r="518">
      <c r="A518" t="inlineStr">
        <is>
          <t>NP</t>
        </is>
      </c>
      <c r="B518" t="inlineStr">
        <is>
          <t>321334590000</t>
        </is>
      </c>
      <c r="C518" t="inlineStr">
        <is>
          <t>32133459</t>
        </is>
      </c>
      <c r="D518" t="inlineStr">
        <is>
          <t>ELECTRO AUTOM</t>
        </is>
      </c>
      <c r="E518" t="inlineStr">
        <is>
          <t>ELECTROAUTOM</t>
        </is>
      </c>
      <c r="F518" s="2" t="n">
        <v>162.49</v>
      </c>
      <c r="G518" t="inlineStr">
        <is>
          <t>Osiris Aguilar</t>
        </is>
      </c>
      <c r="H518" t="inlineStr">
        <is>
          <t>69807497.0</t>
        </is>
      </c>
      <c r="I518" t="n">
        <v>0</v>
      </c>
      <c r="J518" t="n">
        <v>1</v>
      </c>
      <c r="K518" t="inlineStr"/>
    </row>
    <row r="519">
      <c r="A519" t="inlineStr">
        <is>
          <t>NP</t>
        </is>
      </c>
      <c r="B519" t="inlineStr">
        <is>
          <t>321328590400</t>
        </is>
      </c>
      <c r="C519" t="inlineStr">
        <is>
          <t>32132859</t>
        </is>
      </c>
      <c r="D519" t="inlineStr">
        <is>
          <t>Rosa Mangravita</t>
        </is>
      </c>
      <c r="E519" t="inlineStr">
        <is>
          <t>ROSAMANGRAVITA</t>
        </is>
      </c>
      <c r="F519" s="2" t="n">
        <v>21.75</v>
      </c>
      <c r="G519" t="inlineStr">
        <is>
          <t>Karla Mc Intryre</t>
        </is>
      </c>
      <c r="H519" t="inlineStr">
        <is>
          <t>66753478.0</t>
        </is>
      </c>
      <c r="I519" t="n">
        <v>0</v>
      </c>
      <c r="J519" t="n">
        <v>1</v>
      </c>
      <c r="K519" t="inlineStr"/>
    </row>
    <row r="520">
      <c r="A520" t="inlineStr">
        <is>
          <t>NP</t>
        </is>
      </c>
      <c r="B520" t="inlineStr">
        <is>
          <t>358114760000</t>
        </is>
      </c>
      <c r="C520" t="inlineStr">
        <is>
          <t>35811476</t>
        </is>
      </c>
      <c r="D520" t="inlineStr">
        <is>
          <t>NIDIA VILLARREAL</t>
        </is>
      </c>
      <c r="E520" t="inlineStr">
        <is>
          <t>NIDIAVILLARREAL</t>
        </is>
      </c>
      <c r="F520" s="2" t="n">
        <v>15</v>
      </c>
      <c r="G520" t="inlineStr">
        <is>
          <t>Michelle Zambrano</t>
        </is>
      </c>
      <c r="H520" t="inlineStr">
        <is>
          <t>67874073.0</t>
        </is>
      </c>
      <c r="I520" t="n">
        <v>0</v>
      </c>
      <c r="J520" t="n">
        <v>1</v>
      </c>
      <c r="K520" t="inlineStr"/>
    </row>
    <row r="521">
      <c r="A521" t="inlineStr">
        <is>
          <t>NP</t>
        </is>
      </c>
      <c r="B521" t="inlineStr">
        <is>
          <t>322635270000</t>
        </is>
      </c>
      <c r="C521" t="inlineStr">
        <is>
          <t>32263527</t>
        </is>
      </c>
      <c r="D521" t="inlineStr">
        <is>
          <t>SPLOGA,S.A</t>
        </is>
      </c>
      <c r="E521" t="inlineStr">
        <is>
          <t>SPLOGASA</t>
        </is>
      </c>
      <c r="F521" s="2" t="n">
        <v>131</v>
      </c>
      <c r="G521" t="inlineStr">
        <is>
          <t>Ines Lizbeth Trujillo</t>
        </is>
      </c>
      <c r="H521" t="inlineStr">
        <is>
          <t>66772364.0</t>
        </is>
      </c>
      <c r="I521" t="n">
        <v>0</v>
      </c>
      <c r="J521" t="n">
        <v>1</v>
      </c>
      <c r="K521" t="inlineStr"/>
    </row>
    <row r="522">
      <c r="A522" t="inlineStr">
        <is>
          <t>NP</t>
        </is>
      </c>
      <c r="B522" t="inlineStr">
        <is>
          <t>321499990000</t>
        </is>
      </c>
      <c r="C522" t="inlineStr">
        <is>
          <t>32149999</t>
        </is>
      </c>
      <c r="D522" t="inlineStr">
        <is>
          <t>FRANKLIN MELGAR SATURNO</t>
        </is>
      </c>
      <c r="E522" t="inlineStr">
        <is>
          <t>FRANKLINMELGARSATURNO</t>
        </is>
      </c>
      <c r="F522" s="2" t="n">
        <v>42</v>
      </c>
      <c r="G522" t="inlineStr">
        <is>
          <t>Alejandra Mabel Hawkins</t>
        </is>
      </c>
      <c r="H522" t="inlineStr">
        <is>
          <t>66781000.0</t>
        </is>
      </c>
      <c r="I522" t="n">
        <v>0</v>
      </c>
      <c r="J522" t="n">
        <v>1</v>
      </c>
      <c r="K522" t="inlineStr"/>
    </row>
    <row r="523">
      <c r="A523" t="inlineStr">
        <is>
          <t>NP</t>
        </is>
      </c>
      <c r="B523" t="inlineStr">
        <is>
          <t>345170630000</t>
        </is>
      </c>
      <c r="C523" t="inlineStr">
        <is>
          <t>34517063</t>
        </is>
      </c>
      <c r="D523" t="inlineStr">
        <is>
          <t>IRUN INVESTMENTS</t>
        </is>
      </c>
      <c r="E523" t="inlineStr">
        <is>
          <t>IRUNINVESTMENTS</t>
        </is>
      </c>
      <c r="F523" s="2" t="n">
        <v>26.75</v>
      </c>
      <c r="G523" t="inlineStr">
        <is>
          <t>Maria Fernanda</t>
        </is>
      </c>
      <c r="H523" t="inlineStr">
        <is>
          <t>66775793.0</t>
        </is>
      </c>
      <c r="I523" t="n">
        <v>0</v>
      </c>
      <c r="J523" t="n">
        <v>1</v>
      </c>
      <c r="K523" t="inlineStr"/>
    </row>
    <row r="524">
      <c r="A524" t="inlineStr">
        <is>
          <t>NP</t>
        </is>
      </c>
      <c r="B524" t="inlineStr">
        <is>
          <t>321334120100</t>
        </is>
      </c>
      <c r="C524" t="inlineStr">
        <is>
          <t>32133412</t>
        </is>
      </c>
      <c r="D524" t="inlineStr">
        <is>
          <t>AP PARTNERS</t>
        </is>
      </c>
      <c r="E524" t="inlineStr">
        <is>
          <t>APPARTNERS</t>
        </is>
      </c>
      <c r="F524" s="2" t="n">
        <v>42</v>
      </c>
      <c r="G524" t="inlineStr">
        <is>
          <t>Yarelis Tulloch</t>
        </is>
      </c>
      <c r="H524" t="inlineStr">
        <is>
          <t>66731042.0</t>
        </is>
      </c>
      <c r="I524" t="n">
        <v>0</v>
      </c>
      <c r="J524" t="n">
        <v>1</v>
      </c>
      <c r="K524" t="inlineStr"/>
    </row>
    <row r="525">
      <c r="A525" t="inlineStr">
        <is>
          <t>NP</t>
        </is>
      </c>
      <c r="B525" t="inlineStr">
        <is>
          <t>321951350200</t>
        </is>
      </c>
      <c r="C525" t="inlineStr">
        <is>
          <t>32195135</t>
        </is>
      </c>
      <c r="D525" t="inlineStr">
        <is>
          <t>The Pixel Panama Inc</t>
        </is>
      </c>
      <c r="E525" t="inlineStr">
        <is>
          <t>THEPIXELPANAMAINC</t>
        </is>
      </c>
      <c r="F525" s="2" t="n">
        <v>30.74</v>
      </c>
      <c r="G525" t="inlineStr">
        <is>
          <t>Abril Aparicio</t>
        </is>
      </c>
      <c r="H525" t="inlineStr">
        <is>
          <t>66746383.0</t>
        </is>
      </c>
      <c r="I525" t="n">
        <v>0</v>
      </c>
      <c r="J525" t="n">
        <v>1</v>
      </c>
      <c r="K525" t="inlineStr"/>
    </row>
    <row r="526">
      <c r="A526" t="inlineStr">
        <is>
          <t>NP</t>
        </is>
      </c>
      <c r="B526" t="inlineStr">
        <is>
          <t>321951350200</t>
        </is>
      </c>
      <c r="C526" t="inlineStr">
        <is>
          <t>32195135</t>
        </is>
      </c>
      <c r="D526" t="inlineStr">
        <is>
          <t>The Pixel Panama Inc</t>
        </is>
      </c>
      <c r="E526" t="inlineStr">
        <is>
          <t>THEPIXELPANAMAINC</t>
        </is>
      </c>
      <c r="F526" s="2" t="n">
        <v>45.5</v>
      </c>
      <c r="G526" t="inlineStr">
        <is>
          <t>Yariela Galarce</t>
        </is>
      </c>
      <c r="H526" t="inlineStr">
        <is>
          <t>66746383.0</t>
        </is>
      </c>
      <c r="I526" t="n">
        <v>0</v>
      </c>
      <c r="J526" t="n">
        <v>1</v>
      </c>
      <c r="K526" t="inlineStr"/>
    </row>
    <row r="527">
      <c r="A527" t="inlineStr">
        <is>
          <t>NP</t>
        </is>
      </c>
      <c r="B527" t="inlineStr">
        <is>
          <t>321951350200</t>
        </is>
      </c>
      <c r="C527" t="inlineStr">
        <is>
          <t>32195135</t>
        </is>
      </c>
      <c r="D527" t="inlineStr">
        <is>
          <t>The Pixel Panama Inc</t>
        </is>
      </c>
      <c r="E527" t="inlineStr">
        <is>
          <t>THEPIXELPANAMAINC</t>
        </is>
      </c>
      <c r="F527" s="2" t="n">
        <v>20.75</v>
      </c>
      <c r="G527" t="inlineStr">
        <is>
          <t>Nailyn Martinez</t>
        </is>
      </c>
      <c r="H527" t="inlineStr">
        <is>
          <t>66746383.0</t>
        </is>
      </c>
      <c r="I527" t="n">
        <v>0</v>
      </c>
      <c r="J527" t="n">
        <v>1</v>
      </c>
      <c r="K527" t="inlineStr"/>
    </row>
    <row r="528">
      <c r="A528" t="inlineStr">
        <is>
          <t>NP</t>
        </is>
      </c>
      <c r="B528" t="inlineStr">
        <is>
          <t>312205750000</t>
        </is>
      </c>
      <c r="C528" t="inlineStr">
        <is>
          <t>31220575</t>
        </is>
      </c>
      <c r="D528" t="inlineStr">
        <is>
          <t>FOREVER BEAUTY SALON FOREVER BEAUTY SAL</t>
        </is>
      </c>
      <c r="E528" t="inlineStr">
        <is>
          <t>FOREVERBEAUTYSALONFOREVERBEAUTYSAL</t>
        </is>
      </c>
      <c r="F528" s="2" t="n">
        <v>15</v>
      </c>
      <c r="G528" t="inlineStr">
        <is>
          <t>Yamali Rodriguez</t>
        </is>
      </c>
      <c r="H528" t="inlineStr">
        <is>
          <t>62660431.0</t>
        </is>
      </c>
      <c r="I528" t="n">
        <v>0</v>
      </c>
      <c r="J528" t="n">
        <v>1</v>
      </c>
      <c r="K528" t="inlineStr"/>
    </row>
    <row r="529">
      <c r="A529" t="inlineStr">
        <is>
          <t>NP</t>
        </is>
      </c>
      <c r="B529" t="inlineStr">
        <is>
          <t>321797270200</t>
        </is>
      </c>
      <c r="C529" t="inlineStr">
        <is>
          <t>32179727</t>
        </is>
      </c>
      <c r="D529" t="inlineStr">
        <is>
          <t>Aura De Leon</t>
        </is>
      </c>
      <c r="E529" t="inlineStr">
        <is>
          <t>AURADELEON</t>
        </is>
      </c>
      <c r="F529" s="2" t="n">
        <v>36</v>
      </c>
      <c r="G529" t="inlineStr">
        <is>
          <t>Osiris Aguilar</t>
        </is>
      </c>
      <c r="H529" t="inlineStr">
        <is>
          <t>65501541.0</t>
        </is>
      </c>
      <c r="I529" t="n">
        <v>0</v>
      </c>
      <c r="J529" t="n">
        <v>1</v>
      </c>
      <c r="K529" t="inlineStr"/>
    </row>
    <row r="530">
      <c r="A530" t="inlineStr">
        <is>
          <t>NP</t>
        </is>
      </c>
      <c r="B530" t="inlineStr">
        <is>
          <t>325762150000</t>
        </is>
      </c>
      <c r="C530" t="inlineStr">
        <is>
          <t>32576215</t>
        </is>
      </c>
      <c r="D530" t="inlineStr">
        <is>
          <t>AVICOLA DE CA</t>
        </is>
      </c>
      <c r="E530" t="inlineStr">
        <is>
          <t>AVICOLADECA</t>
        </is>
      </c>
      <c r="F530" s="2" t="n">
        <v>253</v>
      </c>
      <c r="G530" t="inlineStr">
        <is>
          <t>Karla Mc Intryre</t>
        </is>
      </c>
      <c r="H530" t="inlineStr">
        <is>
          <t>64808105.0</t>
        </is>
      </c>
      <c r="I530" t="n">
        <v>0</v>
      </c>
      <c r="J530" t="n">
        <v>1</v>
      </c>
      <c r="K530" t="inlineStr"/>
    </row>
    <row r="531">
      <c r="A531" t="inlineStr">
        <is>
          <t>NP</t>
        </is>
      </c>
      <c r="B531" t="inlineStr">
        <is>
          <t>312233040000</t>
        </is>
      </c>
      <c r="C531" t="inlineStr">
        <is>
          <t>31223304</t>
        </is>
      </c>
      <c r="D531" t="inlineStr">
        <is>
          <t>MADERINCO, S.A.</t>
        </is>
      </c>
      <c r="E531" t="inlineStr">
        <is>
          <t>MADERINCOSA</t>
        </is>
      </c>
      <c r="F531" s="2" t="n">
        <v>31</v>
      </c>
      <c r="G531" t="inlineStr">
        <is>
          <t>Solanye Acuña</t>
        </is>
      </c>
      <c r="H531" t="inlineStr">
        <is>
          <t>64994257.0</t>
        </is>
      </c>
      <c r="I531" t="n">
        <v>0</v>
      </c>
      <c r="J531" t="n">
        <v>1</v>
      </c>
      <c r="K531" t="inlineStr"/>
    </row>
    <row r="532">
      <c r="A532" t="inlineStr">
        <is>
          <t>NP</t>
        </is>
      </c>
      <c r="B532" t="inlineStr">
        <is>
          <t>341076080000</t>
        </is>
      </c>
      <c r="C532" t="inlineStr">
        <is>
          <t>34107608</t>
        </is>
      </c>
      <c r="D532" t="inlineStr">
        <is>
          <t>COIMCO</t>
        </is>
      </c>
      <c r="E532" t="inlineStr">
        <is>
          <t>COIMCO</t>
        </is>
      </c>
      <c r="F532" s="2" t="n">
        <v>190.49</v>
      </c>
      <c r="G532" t="inlineStr">
        <is>
          <t>Michelle Zambrano</t>
        </is>
      </c>
      <c r="H532" t="inlineStr">
        <is>
          <t>69660236.0</t>
        </is>
      </c>
      <c r="I532" t="n">
        <v>0</v>
      </c>
      <c r="J532" t="n">
        <v>1</v>
      </c>
      <c r="K532" t="inlineStr"/>
    </row>
    <row r="533">
      <c r="A533" t="inlineStr">
        <is>
          <t>NP</t>
        </is>
      </c>
      <c r="B533" t="inlineStr">
        <is>
          <t>356033060000</t>
        </is>
      </c>
      <c r="C533" t="inlineStr">
        <is>
          <t>35603306</t>
        </is>
      </c>
      <c r="D533" t="inlineStr">
        <is>
          <t>RESIDENCIAL CAMPESTRE LOS PINOS SA</t>
        </is>
      </c>
      <c r="E533" t="inlineStr">
        <is>
          <t>RESIDENCIALCAMPESTRELOSPINOSSA</t>
        </is>
      </c>
      <c r="F533" s="2" t="n">
        <v>37.2</v>
      </c>
      <c r="G533" t="inlineStr">
        <is>
          <t>Ines Lizbeth Trujillo</t>
        </is>
      </c>
      <c r="H533" t="inlineStr">
        <is>
          <t>67712796.0</t>
        </is>
      </c>
      <c r="I533" t="n">
        <v>0</v>
      </c>
      <c r="J533" t="n">
        <v>1</v>
      </c>
      <c r="K533" t="inlineStr"/>
    </row>
    <row r="534">
      <c r="A534" t="inlineStr">
        <is>
          <t>NP</t>
        </is>
      </c>
      <c r="B534" t="inlineStr">
        <is>
          <t>321499940100</t>
        </is>
      </c>
      <c r="C534" t="inlineStr">
        <is>
          <t>32149994</t>
        </is>
      </c>
      <c r="D534" t="inlineStr">
        <is>
          <t>Panama Trees, S.A. Walter Hutterli</t>
        </is>
      </c>
      <c r="E534" t="inlineStr">
        <is>
          <t>PANAMATREESSAWALTERHUTTERLI</t>
        </is>
      </c>
      <c r="F534" s="2" t="n">
        <v>83.5</v>
      </c>
      <c r="G534" t="inlineStr">
        <is>
          <t>Alejandra Mabel Hawkins</t>
        </is>
      </c>
      <c r="H534" t="inlineStr">
        <is>
          <t>66783337.0</t>
        </is>
      </c>
      <c r="I534" t="n">
        <v>0</v>
      </c>
      <c r="J534" t="n">
        <v>1</v>
      </c>
      <c r="K534" t="inlineStr"/>
    </row>
    <row r="535">
      <c r="A535" t="inlineStr">
        <is>
          <t>NP</t>
        </is>
      </c>
      <c r="B535" t="inlineStr">
        <is>
          <t>321499940100</t>
        </is>
      </c>
      <c r="C535" t="inlineStr">
        <is>
          <t>32149994</t>
        </is>
      </c>
      <c r="D535" t="inlineStr">
        <is>
          <t>Panama Trees</t>
        </is>
      </c>
      <c r="E535" t="inlineStr">
        <is>
          <t>PANAMATREES</t>
        </is>
      </c>
      <c r="F535" s="2" t="n">
        <v>20.94</v>
      </c>
      <c r="G535" t="inlineStr">
        <is>
          <t>Maria Fernanda</t>
        </is>
      </c>
      <c r="H535" t="inlineStr">
        <is>
          <t>66783337.0</t>
        </is>
      </c>
      <c r="I535" t="n">
        <v>0</v>
      </c>
      <c r="J535" t="n">
        <v>1</v>
      </c>
      <c r="K535" t="inlineStr"/>
    </row>
    <row r="536">
      <c r="A536" t="inlineStr">
        <is>
          <t>NP</t>
        </is>
      </c>
      <c r="B536" t="inlineStr">
        <is>
          <t>325276770000</t>
        </is>
      </c>
      <c r="C536" t="inlineStr">
        <is>
          <t>32527677</t>
        </is>
      </c>
      <c r="D536" t="inlineStr">
        <is>
          <t>INVERSIONES VALLESTER GONGALEZ, S.A.</t>
        </is>
      </c>
      <c r="E536" t="inlineStr">
        <is>
          <t>INVERSIONESVALLESTERGONGALEZSA</t>
        </is>
      </c>
      <c r="F536" s="2" t="n">
        <v>231.24</v>
      </c>
      <c r="G536" t="inlineStr">
        <is>
          <t>Yarelis Tulloch</t>
        </is>
      </c>
      <c r="H536" t="inlineStr">
        <is>
          <t>67269428.0</t>
        </is>
      </c>
      <c r="I536" t="n">
        <v>0</v>
      </c>
      <c r="J536" t="n">
        <v>1</v>
      </c>
      <c r="K536" t="inlineStr"/>
    </row>
    <row r="537">
      <c r="A537" t="inlineStr">
        <is>
          <t>NP</t>
        </is>
      </c>
      <c r="B537" t="inlineStr">
        <is>
          <t>312224880000</t>
        </is>
      </c>
      <c r="C537" t="inlineStr">
        <is>
          <t>31222488</t>
        </is>
      </c>
      <c r="D537" t="inlineStr">
        <is>
          <t>LA FUR S.A -</t>
        </is>
      </c>
      <c r="E537" t="inlineStr">
        <is>
          <t>LAFURSA</t>
        </is>
      </c>
      <c r="F537" s="2" t="n">
        <v>26.75</v>
      </c>
      <c r="G537" t="inlineStr">
        <is>
          <t>Abril Aparicio</t>
        </is>
      </c>
      <c r="H537" t="inlineStr">
        <is>
          <t>62399080.0</t>
        </is>
      </c>
      <c r="I537" t="n">
        <v>0</v>
      </c>
      <c r="J537" t="n">
        <v>1</v>
      </c>
      <c r="K537" t="inlineStr"/>
    </row>
    <row r="538">
      <c r="A538" t="inlineStr">
        <is>
          <t>NP</t>
        </is>
      </c>
      <c r="B538" t="inlineStr">
        <is>
          <t>321350530200</t>
        </is>
      </c>
      <c r="C538" t="inlineStr">
        <is>
          <t>32135053</t>
        </is>
      </c>
      <c r="D538" t="inlineStr">
        <is>
          <t>ABA LEGAL BUREAU</t>
        </is>
      </c>
      <c r="E538" t="inlineStr">
        <is>
          <t>ABALEGALBUREAU</t>
        </is>
      </c>
      <c r="F538" s="2" t="n">
        <v>43.5</v>
      </c>
      <c r="G538" t="inlineStr">
        <is>
          <t>Yariela Galarce</t>
        </is>
      </c>
      <c r="H538" t="inlineStr">
        <is>
          <t>66717707.0</t>
        </is>
      </c>
      <c r="I538" t="n">
        <v>0</v>
      </c>
      <c r="J538" t="n">
        <v>1</v>
      </c>
      <c r="K538" t="inlineStr"/>
    </row>
    <row r="539">
      <c r="A539" t="inlineStr">
        <is>
          <t>NP</t>
        </is>
      </c>
      <c r="B539" t="inlineStr">
        <is>
          <t>321350530200</t>
        </is>
      </c>
      <c r="C539" t="inlineStr">
        <is>
          <t>32135053</t>
        </is>
      </c>
      <c r="D539" t="inlineStr">
        <is>
          <t>ACELI RODRIGUEZ</t>
        </is>
      </c>
      <c r="E539" t="inlineStr">
        <is>
          <t>ACELIRODRIGUEZ</t>
        </is>
      </c>
      <c r="F539" s="2" t="n">
        <v>28</v>
      </c>
      <c r="G539" t="inlineStr">
        <is>
          <t>Nailyn Martinez</t>
        </is>
      </c>
      <c r="H539" t="inlineStr">
        <is>
          <t>66717707.0</t>
        </is>
      </c>
      <c r="I539" t="n">
        <v>0</v>
      </c>
      <c r="J539" t="n">
        <v>1</v>
      </c>
      <c r="K539" t="inlineStr"/>
    </row>
    <row r="540">
      <c r="A540" t="inlineStr">
        <is>
          <t>NP</t>
        </is>
      </c>
      <c r="B540" t="inlineStr">
        <is>
          <t>323772710000</t>
        </is>
      </c>
      <c r="C540" t="inlineStr">
        <is>
          <t>32377271</t>
        </is>
      </c>
      <c r="D540" t="inlineStr">
        <is>
          <t>CORDIG, S.A.</t>
        </is>
      </c>
      <c r="E540" t="inlineStr">
        <is>
          <t>CORDIGSA</t>
        </is>
      </c>
      <c r="F540" s="2" t="n">
        <v>147.5</v>
      </c>
      <c r="G540" t="inlineStr">
        <is>
          <t>Yamali Rodriguez</t>
        </is>
      </c>
      <c r="H540" t="inlineStr">
        <is>
          <t>64509760.0</t>
        </is>
      </c>
      <c r="I540" t="n">
        <v>0</v>
      </c>
      <c r="J540" t="n">
        <v>1</v>
      </c>
      <c r="K540" t="inlineStr"/>
    </row>
    <row r="541">
      <c r="A541" t="inlineStr">
        <is>
          <t>NP</t>
        </is>
      </c>
      <c r="B541" t="inlineStr">
        <is>
          <t>346153310000</t>
        </is>
      </c>
      <c r="C541" t="inlineStr">
        <is>
          <t>34615331</t>
        </is>
      </c>
      <c r="D541" t="inlineStr">
        <is>
          <t>EDILMA ROSA CEDEÑO</t>
        </is>
      </c>
      <c r="E541" t="inlineStr">
        <is>
          <t>EDILMAROSACEDENO</t>
        </is>
      </c>
      <c r="F541" s="2" t="n">
        <v>20</v>
      </c>
      <c r="G541" t="inlineStr">
        <is>
          <t>Osiris Aguilar</t>
        </is>
      </c>
      <c r="H541" t="inlineStr">
        <is>
          <t>62071989.0</t>
        </is>
      </c>
      <c r="I541" t="n">
        <v>0</v>
      </c>
      <c r="J541" t="n">
        <v>1</v>
      </c>
      <c r="K541" t="inlineStr"/>
    </row>
    <row r="542">
      <c r="A542" t="inlineStr">
        <is>
          <t>NP</t>
        </is>
      </c>
      <c r="B542" t="inlineStr">
        <is>
          <t>356279500000</t>
        </is>
      </c>
      <c r="C542" t="inlineStr">
        <is>
          <t>35627950</t>
        </is>
      </c>
      <c r="D542" t="inlineStr">
        <is>
          <t>JOSÉ PÉREZ PINTO</t>
        </is>
      </c>
      <c r="E542" t="inlineStr">
        <is>
          <t>JOSEPEREZPINTO</t>
        </is>
      </c>
      <c r="F542" s="2" t="n">
        <v>15</v>
      </c>
      <c r="G542" t="inlineStr">
        <is>
          <t>Karla Mc Intryre</t>
        </is>
      </c>
      <c r="H542" t="inlineStr">
        <is>
          <t>67757676.0</t>
        </is>
      </c>
      <c r="I542" t="n">
        <v>0</v>
      </c>
      <c r="J542" t="n">
        <v>1</v>
      </c>
      <c r="K542" t="inlineStr"/>
    </row>
    <row r="543">
      <c r="A543" t="inlineStr">
        <is>
          <t>NP</t>
        </is>
      </c>
      <c r="B543" t="inlineStr">
        <is>
          <t>321452420100</t>
        </is>
      </c>
      <c r="C543" t="inlineStr">
        <is>
          <t>32145242</t>
        </is>
      </c>
      <c r="D543" t="inlineStr">
        <is>
          <t>ESTEBAN DE PINERES HERZBERG</t>
        </is>
      </c>
      <c r="E543" t="inlineStr">
        <is>
          <t>ESTEBANDEPINERESHERZBERG</t>
        </is>
      </c>
      <c r="F543" s="2" t="n">
        <v>25</v>
      </c>
      <c r="G543" t="inlineStr">
        <is>
          <t>Michelle Zambrano</t>
        </is>
      </c>
      <c r="H543" t="inlineStr">
        <is>
          <t>68837824.0</t>
        </is>
      </c>
      <c r="I543" t="n">
        <v>0</v>
      </c>
      <c r="J543" t="n">
        <v>1</v>
      </c>
      <c r="K543" t="inlineStr"/>
    </row>
    <row r="544">
      <c r="A544" t="inlineStr">
        <is>
          <t>NP</t>
        </is>
      </c>
      <c r="B544" t="inlineStr">
        <is>
          <t>321452420100</t>
        </is>
      </c>
      <c r="C544" t="inlineStr">
        <is>
          <t>32145242</t>
        </is>
      </c>
      <c r="D544" t="inlineStr">
        <is>
          <t>JUDITH DE GUTIERREZ</t>
        </is>
      </c>
      <c r="E544" t="inlineStr">
        <is>
          <t>JUDITHDEGUTIERREZ</t>
        </is>
      </c>
      <c r="F544" s="2" t="n">
        <v>28.75</v>
      </c>
      <c r="G544" t="inlineStr">
        <is>
          <t>Ines Lizbeth Trujillo</t>
        </is>
      </c>
      <c r="H544" t="inlineStr">
        <is>
          <t>68837824.0</t>
        </is>
      </c>
      <c r="I544" t="n">
        <v>0</v>
      </c>
      <c r="J544" t="n">
        <v>1</v>
      </c>
      <c r="K544" t="inlineStr"/>
    </row>
    <row r="545">
      <c r="A545" t="inlineStr">
        <is>
          <t>NP</t>
        </is>
      </c>
      <c r="B545" t="inlineStr">
        <is>
          <t>321452420100</t>
        </is>
      </c>
      <c r="C545" t="inlineStr">
        <is>
          <t>32145242</t>
        </is>
      </c>
      <c r="D545" t="inlineStr">
        <is>
          <t>ESTEBAN DE PINERES HERZBERG</t>
        </is>
      </c>
      <c r="E545" t="inlineStr">
        <is>
          <t>ESTEBANDEPINERESHERZBERG</t>
        </is>
      </c>
      <c r="F545" s="2" t="n">
        <v>25</v>
      </c>
      <c r="G545" t="inlineStr">
        <is>
          <t>Alejandra Mabel Hawkins</t>
        </is>
      </c>
      <c r="H545" t="inlineStr">
        <is>
          <t>68837824.0</t>
        </is>
      </c>
      <c r="I545" t="n">
        <v>0</v>
      </c>
      <c r="J545" t="n">
        <v>1</v>
      </c>
      <c r="K545" t="inlineStr"/>
    </row>
    <row r="546">
      <c r="A546" t="inlineStr">
        <is>
          <t>NP</t>
        </is>
      </c>
      <c r="B546" t="inlineStr">
        <is>
          <t>321452420100</t>
        </is>
      </c>
      <c r="C546" t="inlineStr">
        <is>
          <t>32145242</t>
        </is>
      </c>
      <c r="D546" t="inlineStr">
        <is>
          <t>Esteban De Pineres Herzberg</t>
        </is>
      </c>
      <c r="E546" t="inlineStr">
        <is>
          <t>ESTEBANDEPINERESHERZBERG</t>
        </is>
      </c>
      <c r="F546" s="2" t="n">
        <v>25</v>
      </c>
      <c r="G546" t="inlineStr">
        <is>
          <t>Maria Fernanda</t>
        </is>
      </c>
      <c r="H546" t="inlineStr">
        <is>
          <t>68837824.0</t>
        </is>
      </c>
      <c r="I546" t="n">
        <v>0</v>
      </c>
      <c r="J546" t="n">
        <v>1</v>
      </c>
      <c r="K546" t="inlineStr"/>
    </row>
    <row r="547">
      <c r="A547" t="inlineStr">
        <is>
          <t>NP</t>
        </is>
      </c>
      <c r="B547" t="inlineStr">
        <is>
          <t>351310210000</t>
        </is>
      </c>
      <c r="C547" t="inlineStr">
        <is>
          <t>35131021</t>
        </is>
      </c>
      <c r="D547" t="inlineStr">
        <is>
          <t>AMERICA FAST FOOD CORPORATION</t>
        </is>
      </c>
      <c r="E547" t="inlineStr">
        <is>
          <t>AMERICAFASTFOODCORPORATION</t>
        </is>
      </c>
      <c r="F547" s="2" t="n">
        <v>25</v>
      </c>
      <c r="G547" t="inlineStr">
        <is>
          <t>Yarelis Tulloch</t>
        </is>
      </c>
      <c r="H547" t="inlineStr">
        <is>
          <t>69278776.0</t>
        </is>
      </c>
      <c r="I547" t="n">
        <v>0</v>
      </c>
      <c r="J547" t="n">
        <v>1</v>
      </c>
      <c r="K547" t="inlineStr"/>
    </row>
    <row r="548">
      <c r="A548" t="inlineStr">
        <is>
          <t>NP</t>
        </is>
      </c>
      <c r="B548" t="inlineStr">
        <is>
          <t>351310340000</t>
        </is>
      </c>
      <c r="C548" t="inlineStr">
        <is>
          <t>35131034</t>
        </is>
      </c>
      <c r="D548" t="inlineStr">
        <is>
          <t>AMERICA FAST FOOD CORPORATION</t>
        </is>
      </c>
      <c r="E548" t="inlineStr">
        <is>
          <t>AMERICAFASTFOODCORPORATION</t>
        </is>
      </c>
      <c r="F548" s="2" t="n">
        <v>15</v>
      </c>
      <c r="G548" t="inlineStr">
        <is>
          <t>Abril Aparicio</t>
        </is>
      </c>
      <c r="H548" t="inlineStr">
        <is>
          <t>66482569.0</t>
        </is>
      </c>
      <c r="I548" t="n">
        <v>0</v>
      </c>
      <c r="J548" t="n">
        <v>1</v>
      </c>
      <c r="K548" t="inlineStr"/>
    </row>
    <row r="549">
      <c r="A549" t="inlineStr">
        <is>
          <t>NP</t>
        </is>
      </c>
      <c r="B549" t="inlineStr">
        <is>
          <t>351310390000</t>
        </is>
      </c>
      <c r="C549" t="inlineStr">
        <is>
          <t>35131039</t>
        </is>
      </c>
      <c r="D549" t="inlineStr">
        <is>
          <t>AMERICA FAST FOOD CORPORATION</t>
        </is>
      </c>
      <c r="E549" t="inlineStr">
        <is>
          <t>AMERICAFASTFOODCORPORATION</t>
        </is>
      </c>
      <c r="F549" s="2" t="n">
        <v>25</v>
      </c>
      <c r="G549" t="inlineStr">
        <is>
          <t>Yariela Galarce</t>
        </is>
      </c>
      <c r="H549" t="inlineStr">
        <is>
          <t>69289867.0</t>
        </is>
      </c>
      <c r="I549" t="n">
        <v>0</v>
      </c>
      <c r="J549" t="n">
        <v>1</v>
      </c>
      <c r="K549" t="inlineStr"/>
    </row>
    <row r="550">
      <c r="A550" t="inlineStr">
        <is>
          <t>NP</t>
        </is>
      </c>
      <c r="B550" t="inlineStr">
        <is>
          <t>352310460000</t>
        </is>
      </c>
      <c r="C550" t="inlineStr">
        <is>
          <t>35231046</t>
        </is>
      </c>
      <c r="D550" t="inlineStr">
        <is>
          <t>AMERICA FAST FOOD CORPORATION</t>
        </is>
      </c>
      <c r="E550" t="inlineStr">
        <is>
          <t>AMERICAFASTFOODCORPORATION</t>
        </is>
      </c>
      <c r="F550" s="2" t="n">
        <v>25</v>
      </c>
      <c r="G550" t="inlineStr">
        <is>
          <t>Nailyn Martinez</t>
        </is>
      </c>
      <c r="H550" t="inlineStr">
        <is>
          <t>69800027.0</t>
        </is>
      </c>
      <c r="I550" t="n">
        <v>0</v>
      </c>
      <c r="J550" t="n">
        <v>1</v>
      </c>
      <c r="K550" t="inlineStr"/>
    </row>
    <row r="551">
      <c r="A551" t="inlineStr">
        <is>
          <t>NP</t>
        </is>
      </c>
      <c r="B551" t="inlineStr">
        <is>
          <t>352373070000</t>
        </is>
      </c>
      <c r="C551" t="inlineStr">
        <is>
          <t>35237307</t>
        </is>
      </c>
      <c r="D551" t="inlineStr">
        <is>
          <t>AMERICA FAST FOOD CORPORATION</t>
        </is>
      </c>
      <c r="E551" t="inlineStr">
        <is>
          <t>AMERICAFASTFOODCORPORATION</t>
        </is>
      </c>
      <c r="F551" s="2" t="n">
        <v>15</v>
      </c>
      <c r="G551" t="inlineStr">
        <is>
          <t>Yamali Rodriguez</t>
        </is>
      </c>
      <c r="H551" t="inlineStr">
        <is>
          <t>64418300.0</t>
        </is>
      </c>
      <c r="I551" t="n">
        <v>0</v>
      </c>
      <c r="J551" t="n">
        <v>1</v>
      </c>
      <c r="K551" t="inlineStr"/>
    </row>
    <row r="552">
      <c r="A552" t="inlineStr">
        <is>
          <t>NP</t>
        </is>
      </c>
      <c r="B552" t="inlineStr">
        <is>
          <t>353026540000</t>
        </is>
      </c>
      <c r="C552" t="inlineStr">
        <is>
          <t>35302654</t>
        </is>
      </c>
      <c r="D552" t="inlineStr">
        <is>
          <t>AMERICA FAST FOOD CORPORATION</t>
        </is>
      </c>
      <c r="E552" t="inlineStr">
        <is>
          <t>AMERICAFASTFOODCORPORATION</t>
        </is>
      </c>
      <c r="F552" s="2" t="n">
        <v>316</v>
      </c>
      <c r="G552" t="inlineStr">
        <is>
          <t>Osiris Aguilar</t>
        </is>
      </c>
      <c r="H552" t="inlineStr">
        <is>
          <t>63603498.0</t>
        </is>
      </c>
      <c r="I552" t="n">
        <v>0</v>
      </c>
      <c r="J552" t="n">
        <v>1</v>
      </c>
      <c r="K552" t="inlineStr"/>
    </row>
    <row r="553">
      <c r="A553" t="inlineStr">
        <is>
          <t>NP</t>
        </is>
      </c>
      <c r="B553" t="inlineStr">
        <is>
          <t>354373080000</t>
        </is>
      </c>
      <c r="C553" t="inlineStr">
        <is>
          <t>35437308</t>
        </is>
      </c>
      <c r="D553" t="inlineStr">
        <is>
          <t>AMERICA FAST FOOD CORPORATION</t>
        </is>
      </c>
      <c r="E553" t="inlineStr">
        <is>
          <t>AMERICAFASTFOODCORPORATION</t>
        </is>
      </c>
      <c r="F553" s="2" t="n">
        <v>20</v>
      </c>
      <c r="G553" t="inlineStr">
        <is>
          <t>Karla Mc Intryre</t>
        </is>
      </c>
      <c r="H553" t="inlineStr">
        <is>
          <t>68787673.0</t>
        </is>
      </c>
      <c r="I553" t="n">
        <v>0</v>
      </c>
      <c r="J553" t="n">
        <v>1</v>
      </c>
      <c r="K553" t="inlineStr"/>
    </row>
    <row r="554">
      <c r="A554" t="inlineStr">
        <is>
          <t>NP</t>
        </is>
      </c>
      <c r="B554" t="inlineStr">
        <is>
          <t>355374350000</t>
        </is>
      </c>
      <c r="C554" t="inlineStr">
        <is>
          <t>35537435</t>
        </is>
      </c>
      <c r="D554" t="inlineStr">
        <is>
          <t>AMERICA FAST FOOD CORPORATION</t>
        </is>
      </c>
      <c r="E554" t="inlineStr">
        <is>
          <t>AMERICAFASTFOODCORPORATION</t>
        </is>
      </c>
      <c r="F554" s="2" t="n">
        <v>10</v>
      </c>
      <c r="G554" t="inlineStr">
        <is>
          <t>Solanye Acuña</t>
        </is>
      </c>
      <c r="H554" t="inlineStr">
        <is>
          <t>68745278.0</t>
        </is>
      </c>
      <c r="I554" t="n">
        <v>0</v>
      </c>
      <c r="J554" t="n">
        <v>1</v>
      </c>
      <c r="K554" t="inlineStr"/>
    </row>
    <row r="555">
      <c r="A555" t="inlineStr">
        <is>
          <t>NP</t>
        </is>
      </c>
      <c r="B555" t="inlineStr">
        <is>
          <t>356374330000</t>
        </is>
      </c>
      <c r="C555" t="inlineStr">
        <is>
          <t>35637433</t>
        </is>
      </c>
      <c r="D555" t="inlineStr">
        <is>
          <t>AMERICA FAST FOOD CORPORATION</t>
        </is>
      </c>
      <c r="E555" t="inlineStr">
        <is>
          <t>AMERICAFASTFOODCORPORATION</t>
        </is>
      </c>
      <c r="F555" s="2" t="n">
        <v>5</v>
      </c>
      <c r="G555" t="inlineStr">
        <is>
          <t>Michelle Zambrano</t>
        </is>
      </c>
      <c r="H555" t="inlineStr">
        <is>
          <t>66573007.0</t>
        </is>
      </c>
      <c r="I555" t="n">
        <v>0</v>
      </c>
      <c r="J555" t="n">
        <v>1</v>
      </c>
      <c r="K555" t="inlineStr"/>
    </row>
    <row r="556">
      <c r="A556" t="inlineStr">
        <is>
          <t>NP</t>
        </is>
      </c>
      <c r="B556" t="inlineStr">
        <is>
          <t>357320320000</t>
        </is>
      </c>
      <c r="C556" t="inlineStr">
        <is>
          <t>35732032</t>
        </is>
      </c>
      <c r="D556" t="inlineStr">
        <is>
          <t>AMERICA FAST FOOD CORPORATION</t>
        </is>
      </c>
      <c r="E556" t="inlineStr">
        <is>
          <t>AMERICAFASTFOODCORPORATION</t>
        </is>
      </c>
      <c r="F556" s="2" t="n">
        <v>15</v>
      </c>
      <c r="G556" t="inlineStr">
        <is>
          <t>Ines Lizbeth Trujillo</t>
        </is>
      </c>
      <c r="H556" t="inlineStr">
        <is>
          <t>69805052.0</t>
        </is>
      </c>
      <c r="I556" t="n">
        <v>0</v>
      </c>
      <c r="J556" t="n">
        <v>1</v>
      </c>
      <c r="K556" t="inlineStr"/>
    </row>
    <row r="557">
      <c r="A557" t="inlineStr">
        <is>
          <t>NP</t>
        </is>
      </c>
      <c r="B557" t="inlineStr">
        <is>
          <t>357373060000</t>
        </is>
      </c>
      <c r="C557" t="inlineStr">
        <is>
          <t>35737306</t>
        </is>
      </c>
      <c r="D557" t="inlineStr">
        <is>
          <t>AMERICA FAST FOOD CORPORATION</t>
        </is>
      </c>
      <c r="E557" t="inlineStr">
        <is>
          <t>AMERICAFASTFOODCORPORATION</t>
        </is>
      </c>
      <c r="F557" s="2" t="n">
        <v>15</v>
      </c>
      <c r="G557" t="inlineStr">
        <is>
          <t>Alejandra Mabel Hawkins</t>
        </is>
      </c>
      <c r="H557" t="inlineStr">
        <is>
          <t>65538417.0</t>
        </is>
      </c>
      <c r="I557" t="n">
        <v>0</v>
      </c>
      <c r="J557" t="n">
        <v>1</v>
      </c>
      <c r="K557" t="inlineStr"/>
    </row>
    <row r="558">
      <c r="A558" t="inlineStr">
        <is>
          <t>NP</t>
        </is>
      </c>
      <c r="B558" t="inlineStr">
        <is>
          <t>357374340000</t>
        </is>
      </c>
      <c r="C558" t="inlineStr">
        <is>
          <t>35737434</t>
        </is>
      </c>
      <c r="D558" t="inlineStr">
        <is>
          <t>AMERICA FAST FOOD CORPORATION</t>
        </is>
      </c>
      <c r="E558" t="inlineStr">
        <is>
          <t>AMERICAFASTFOODCORPORATION</t>
        </is>
      </c>
      <c r="F558" s="2" t="n">
        <v>5</v>
      </c>
      <c r="G558" t="inlineStr">
        <is>
          <t>Maria Fernanda</t>
        </is>
      </c>
      <c r="H558" t="inlineStr">
        <is>
          <t>66572998.0</t>
        </is>
      </c>
      <c r="I558" t="n">
        <v>0</v>
      </c>
      <c r="J558" t="n">
        <v>1</v>
      </c>
      <c r="K558" t="inlineStr"/>
    </row>
    <row r="559">
      <c r="A559" t="inlineStr">
        <is>
          <t>NP</t>
        </is>
      </c>
      <c r="B559" t="inlineStr">
        <is>
          <t>358311260000</t>
        </is>
      </c>
      <c r="C559" t="inlineStr">
        <is>
          <t>35831126</t>
        </is>
      </c>
      <c r="D559" t="inlineStr">
        <is>
          <t>AMERICA FAST FOOD CORPORATION</t>
        </is>
      </c>
      <c r="E559" t="inlineStr">
        <is>
          <t>AMERICAFASTFOODCORPORATION</t>
        </is>
      </c>
      <c r="F559" s="2" t="n">
        <v>25</v>
      </c>
      <c r="G559" t="inlineStr">
        <is>
          <t>Yarelis Tulloch</t>
        </is>
      </c>
      <c r="H559" t="inlineStr">
        <is>
          <t>69240437.0</t>
        </is>
      </c>
      <c r="I559" t="n">
        <v>0</v>
      </c>
      <c r="J559" t="n">
        <v>1</v>
      </c>
      <c r="K559" t="inlineStr"/>
    </row>
    <row r="560">
      <c r="A560" t="inlineStr">
        <is>
          <t>NP</t>
        </is>
      </c>
      <c r="B560" t="inlineStr">
        <is>
          <t>358320750000</t>
        </is>
      </c>
      <c r="C560" t="inlineStr">
        <is>
          <t>35832075</t>
        </is>
      </c>
      <c r="D560" t="inlineStr">
        <is>
          <t>AMERICA FAST FOOD CORPORATION</t>
        </is>
      </c>
      <c r="E560" t="inlineStr">
        <is>
          <t>AMERICAFASTFOODCORPORATION</t>
        </is>
      </c>
      <c r="F560" s="2" t="n">
        <v>15</v>
      </c>
      <c r="G560" t="inlineStr">
        <is>
          <t>Abril Aparicio</t>
        </is>
      </c>
      <c r="H560" t="inlineStr">
        <is>
          <t>64691272.0</t>
        </is>
      </c>
      <c r="I560" t="n">
        <v>0</v>
      </c>
      <c r="J560" t="n">
        <v>1</v>
      </c>
      <c r="K560" t="inlineStr"/>
    </row>
    <row r="561">
      <c r="A561" t="inlineStr">
        <is>
          <t>NP</t>
        </is>
      </c>
      <c r="B561" t="inlineStr">
        <is>
          <t>357320840000</t>
        </is>
      </c>
      <c r="C561" t="inlineStr">
        <is>
          <t>35732084</t>
        </is>
      </c>
      <c r="D561" t="inlineStr">
        <is>
          <t>AMERICA FAST FOOD CORPORATION</t>
        </is>
      </c>
      <c r="E561" t="inlineStr">
        <is>
          <t>AMERICAFASTFOODCORPORATION</t>
        </is>
      </c>
      <c r="F561" s="2" t="n">
        <v>25</v>
      </c>
      <c r="G561" t="inlineStr">
        <is>
          <t>Yariela Galarce</t>
        </is>
      </c>
      <c r="H561" t="inlineStr">
        <is>
          <t>63790000.0</t>
        </is>
      </c>
      <c r="I561" t="n">
        <v>0</v>
      </c>
      <c r="J561" t="n">
        <v>1</v>
      </c>
      <c r="K561" t="inlineStr"/>
    </row>
    <row r="562">
      <c r="A562" t="inlineStr">
        <is>
          <t>NP</t>
        </is>
      </c>
      <c r="B562" t="inlineStr">
        <is>
          <t>355320800000</t>
        </is>
      </c>
      <c r="C562" t="inlineStr">
        <is>
          <t>35532080</t>
        </is>
      </c>
      <c r="D562" t="inlineStr">
        <is>
          <t>AMERICAN FAST FOOD CORPORATION</t>
        </is>
      </c>
      <c r="E562" t="inlineStr">
        <is>
          <t>AMERICANFASTFOODCORPORATION</t>
        </is>
      </c>
      <c r="F562" s="2" t="n">
        <v>15</v>
      </c>
      <c r="G562" t="inlineStr">
        <is>
          <t>Nailyn Martinez</t>
        </is>
      </c>
      <c r="H562" t="inlineStr">
        <is>
          <t>63790001.0</t>
        </is>
      </c>
      <c r="I562" t="n">
        <v>0</v>
      </c>
      <c r="J562" t="n">
        <v>1</v>
      </c>
      <c r="K562" t="inlineStr"/>
    </row>
    <row r="563">
      <c r="A563" t="inlineStr">
        <is>
          <t>NP</t>
        </is>
      </c>
      <c r="B563" t="inlineStr">
        <is>
          <t>356320770000</t>
        </is>
      </c>
      <c r="C563" t="inlineStr">
        <is>
          <t>35632077</t>
        </is>
      </c>
      <c r="D563" t="inlineStr">
        <is>
          <t>AMERICA FAST FOOD CORPORATION</t>
        </is>
      </c>
      <c r="E563" t="inlineStr">
        <is>
          <t>AMERICAFASTFOODCORPORATION</t>
        </is>
      </c>
      <c r="F563" s="2" t="n">
        <v>15</v>
      </c>
      <c r="G563" t="inlineStr">
        <is>
          <t>Yamali Rodriguez</t>
        </is>
      </c>
      <c r="H563" t="inlineStr">
        <is>
          <t>66162277.0</t>
        </is>
      </c>
      <c r="I563" t="n">
        <v>0</v>
      </c>
      <c r="J563" t="n">
        <v>1</v>
      </c>
      <c r="K563" t="inlineStr"/>
    </row>
    <row r="564">
      <c r="A564" t="inlineStr">
        <is>
          <t>NP</t>
        </is>
      </c>
      <c r="B564" t="inlineStr">
        <is>
          <t>321283270100</t>
        </is>
      </c>
      <c r="C564" t="inlineStr">
        <is>
          <t>32128327</t>
        </is>
      </c>
      <c r="D564" t="inlineStr">
        <is>
          <t>Guillermo Ortega</t>
        </is>
      </c>
      <c r="E564" t="inlineStr">
        <is>
          <t>GUILLERMOORTEGA</t>
        </is>
      </c>
      <c r="F564" s="2" t="n">
        <v>25</v>
      </c>
      <c r="G564" t="inlineStr">
        <is>
          <t>Osiris Aguilar</t>
        </is>
      </c>
      <c r="H564" t="inlineStr">
        <is>
          <t>67800124.0</t>
        </is>
      </c>
      <c r="I564" t="n">
        <v>0</v>
      </c>
      <c r="J564" t="n">
        <v>1</v>
      </c>
      <c r="K564" t="inlineStr"/>
    </row>
    <row r="565">
      <c r="A565" t="inlineStr">
        <is>
          <t>NP</t>
        </is>
      </c>
      <c r="B565" t="inlineStr">
        <is>
          <t>354152070000</t>
        </is>
      </c>
      <c r="C565" t="inlineStr">
        <is>
          <t>35415207</t>
        </is>
      </c>
      <c r="D565" t="inlineStr">
        <is>
          <t>CEFERINO MORENO</t>
        </is>
      </c>
      <c r="E565" t="inlineStr">
        <is>
          <t>CEFERINOMORENO</t>
        </is>
      </c>
      <c r="F565" s="2" t="n">
        <v>15</v>
      </c>
      <c r="G565" t="inlineStr">
        <is>
          <t>Karla Mc Intryre</t>
        </is>
      </c>
      <c r="H565" t="inlineStr">
        <is>
          <t>65181477.0</t>
        </is>
      </c>
      <c r="I565" t="n">
        <v>0</v>
      </c>
      <c r="J565" t="n">
        <v>1</v>
      </c>
      <c r="K565" t="inlineStr"/>
    </row>
    <row r="566">
      <c r="A566" t="inlineStr">
        <is>
          <t>NP</t>
        </is>
      </c>
      <c r="B566" t="inlineStr">
        <is>
          <t>312208180000</t>
        </is>
      </c>
      <c r="C566" t="inlineStr">
        <is>
          <t>31220818</t>
        </is>
      </c>
      <c r="D566" t="inlineStr">
        <is>
          <t>COMPUTER CONNECTION, S.A. -</t>
        </is>
      </c>
      <c r="E566" t="inlineStr">
        <is>
          <t>COMPUTERCONNECTIONSA</t>
        </is>
      </c>
      <c r="F566" s="2" t="n">
        <v>103.5</v>
      </c>
      <c r="G566" t="inlineStr">
        <is>
          <t>Michelle Zambrano</t>
        </is>
      </c>
      <c r="H566" t="inlineStr">
        <is>
          <t>66141209.0</t>
        </is>
      </c>
      <c r="I566" t="n">
        <v>0</v>
      </c>
      <c r="J566" t="n">
        <v>1</v>
      </c>
      <c r="K566" t="inlineStr"/>
    </row>
    <row r="567">
      <c r="A567" t="inlineStr">
        <is>
          <t>NP</t>
        </is>
      </c>
      <c r="B567" t="inlineStr">
        <is>
          <t>351352750000</t>
        </is>
      </c>
      <c r="C567" t="inlineStr">
        <is>
          <t>35135275</t>
        </is>
      </c>
      <c r="D567" t="inlineStr">
        <is>
          <t>MERCEDES VEGA</t>
        </is>
      </c>
      <c r="E567" t="inlineStr">
        <is>
          <t>MERCEDESVEGA</t>
        </is>
      </c>
      <c r="F567" s="2" t="n">
        <v>15</v>
      </c>
      <c r="G567" t="inlineStr">
        <is>
          <t>Ines Lizbeth Trujillo</t>
        </is>
      </c>
      <c r="H567" t="inlineStr">
        <is>
          <t>68483678.0</t>
        </is>
      </c>
      <c r="I567" t="n">
        <v>0</v>
      </c>
      <c r="J567" t="n">
        <v>1</v>
      </c>
      <c r="K567" t="inlineStr"/>
    </row>
    <row r="568">
      <c r="A568" t="inlineStr">
        <is>
          <t>NP</t>
        </is>
      </c>
      <c r="B568" t="inlineStr">
        <is>
          <t>357291560000</t>
        </is>
      </c>
      <c r="C568" t="inlineStr">
        <is>
          <t>35729156</t>
        </is>
      </c>
      <c r="D568" t="inlineStr">
        <is>
          <t>SILVESTRA SOTO</t>
        </is>
      </c>
      <c r="E568" t="inlineStr">
        <is>
          <t>SILVESTRASOTO</t>
        </is>
      </c>
      <c r="F568" s="2" t="n">
        <v>18</v>
      </c>
      <c r="G568" t="inlineStr">
        <is>
          <t>Alejandra Mabel Hawkins</t>
        </is>
      </c>
      <c r="H568" t="inlineStr">
        <is>
          <t>68010829.0</t>
        </is>
      </c>
      <c r="I568" t="n">
        <v>0</v>
      </c>
      <c r="J568" t="n">
        <v>1</v>
      </c>
      <c r="K568" t="inlineStr"/>
    </row>
    <row r="569">
      <c r="A569" t="inlineStr">
        <is>
          <t>NP</t>
        </is>
      </c>
      <c r="B569" t="inlineStr">
        <is>
          <t>323749480000</t>
        </is>
      </c>
      <c r="C569" t="inlineStr">
        <is>
          <t>32374948</t>
        </is>
      </c>
      <c r="D569" t="inlineStr">
        <is>
          <t>INVERSIONES Y</t>
        </is>
      </c>
      <c r="E569" t="inlineStr">
        <is>
          <t>INVERSIONESY</t>
        </is>
      </c>
      <c r="F569" s="2" t="n">
        <v>41.5</v>
      </c>
      <c r="G569" t="inlineStr">
        <is>
          <t>Maria Fernanda</t>
        </is>
      </c>
      <c r="H569" t="inlineStr">
        <is>
          <t>66773018.0</t>
        </is>
      </c>
      <c r="I569" t="n">
        <v>0</v>
      </c>
      <c r="J569" t="n">
        <v>1</v>
      </c>
      <c r="K569" t="inlineStr"/>
    </row>
    <row r="570">
      <c r="A570" t="inlineStr">
        <is>
          <t>NP</t>
        </is>
      </c>
      <c r="B570" t="inlineStr">
        <is>
          <t>312214150000</t>
        </is>
      </c>
      <c r="C570" t="inlineStr">
        <is>
          <t>31221415</t>
        </is>
      </c>
      <c r="D570" t="inlineStr">
        <is>
          <t>ANTONIO BARAHONA BATISTA</t>
        </is>
      </c>
      <c r="E570" t="inlineStr">
        <is>
          <t>ANTONIOBARAHONABATISTA</t>
        </is>
      </c>
      <c r="F570" s="2" t="n">
        <v>20.75</v>
      </c>
      <c r="G570" t="inlineStr">
        <is>
          <t>Yarelis Tulloch</t>
        </is>
      </c>
      <c r="H570" t="inlineStr">
        <is>
          <t>62051782.0</t>
        </is>
      </c>
      <c r="I570" t="n">
        <v>0</v>
      </c>
      <c r="J570" t="n">
        <v>1</v>
      </c>
      <c r="K570" t="inlineStr"/>
    </row>
    <row r="571">
      <c r="A571" t="inlineStr">
        <is>
          <t>NP</t>
        </is>
      </c>
      <c r="B571" t="inlineStr">
        <is>
          <t>312201910000</t>
        </is>
      </c>
      <c r="C571" t="inlineStr">
        <is>
          <t>31220191</t>
        </is>
      </c>
      <c r="D571" t="inlineStr">
        <is>
          <t>LOGISTIC EXPRESS SERVICES, INC -</t>
        </is>
      </c>
      <c r="E571" t="inlineStr">
        <is>
          <t>LOGISTICEXPRESSSERVICESINC</t>
        </is>
      </c>
      <c r="F571" s="2" t="n">
        <v>31</v>
      </c>
      <c r="G571" t="inlineStr">
        <is>
          <t>Abril Aparicio</t>
        </is>
      </c>
      <c r="H571" t="inlineStr">
        <is>
          <t>66151446.0</t>
        </is>
      </c>
      <c r="I571" t="n">
        <v>0</v>
      </c>
      <c r="J571" t="n">
        <v>1</v>
      </c>
      <c r="K571" t="inlineStr"/>
    </row>
    <row r="572">
      <c r="A572" t="inlineStr">
        <is>
          <t>NP</t>
        </is>
      </c>
      <c r="B572" t="inlineStr">
        <is>
          <t>368034140000</t>
        </is>
      </c>
      <c r="C572" t="inlineStr">
        <is>
          <t>36803414</t>
        </is>
      </c>
      <c r="D572" t="inlineStr">
        <is>
          <t>MIGUEL A ATENCIO G</t>
        </is>
      </c>
      <c r="E572" t="inlineStr">
        <is>
          <t>MIGUELAATENCIOG</t>
        </is>
      </c>
      <c r="F572" s="2" t="n">
        <v>17.58</v>
      </c>
      <c r="G572" t="inlineStr">
        <is>
          <t>Yariela Galarce</t>
        </is>
      </c>
      <c r="H572" t="inlineStr">
        <is>
          <t>65279265.0</t>
        </is>
      </c>
      <c r="I572" t="n">
        <v>0</v>
      </c>
      <c r="J572" t="n">
        <v>1</v>
      </c>
      <c r="K572" t="inlineStr"/>
    </row>
    <row r="573">
      <c r="A573" t="inlineStr">
        <is>
          <t>NP</t>
        </is>
      </c>
      <c r="B573" t="inlineStr">
        <is>
          <t>325488760000</t>
        </is>
      </c>
      <c r="C573" t="inlineStr">
        <is>
          <t>32548876</t>
        </is>
      </c>
      <c r="D573" t="inlineStr">
        <is>
          <t>GRUPO LUMARO, S.A</t>
        </is>
      </c>
      <c r="E573" t="inlineStr">
        <is>
          <t>GRUPOLUMAROSA</t>
        </is>
      </c>
      <c r="F573" s="2" t="n">
        <v>235.9</v>
      </c>
      <c r="G573" t="inlineStr">
        <is>
          <t>Nailyn Martinez</t>
        </is>
      </c>
      <c r="H573" t="inlineStr">
        <is>
          <t>61126037.0</t>
        </is>
      </c>
      <c r="I573" t="n">
        <v>0</v>
      </c>
      <c r="J573" t="n">
        <v>1</v>
      </c>
      <c r="K573" t="inlineStr"/>
    </row>
    <row r="574">
      <c r="A574" t="inlineStr">
        <is>
          <t>NP</t>
        </is>
      </c>
      <c r="B574" t="inlineStr">
        <is>
          <t>346054650000</t>
        </is>
      </c>
      <c r="C574" t="inlineStr">
        <is>
          <t>34605465</t>
        </is>
      </c>
      <c r="D574" t="inlineStr">
        <is>
          <t>RUBIELA BERNAL TELLO</t>
        </is>
      </c>
      <c r="E574" t="inlineStr">
        <is>
          <t>RUBIELABERNALTELLO</t>
        </is>
      </c>
      <c r="F574" s="2" t="n">
        <v>16.25</v>
      </c>
      <c r="G574" t="inlineStr">
        <is>
          <t>Yamali Rodriguez</t>
        </is>
      </c>
      <c r="H574" t="inlineStr">
        <is>
          <t>69546816.0</t>
        </is>
      </c>
      <c r="I574" t="n">
        <v>0</v>
      </c>
      <c r="J574" t="n">
        <v>1</v>
      </c>
      <c r="K574" t="inlineStr"/>
    </row>
    <row r="575">
      <c r="A575" t="inlineStr">
        <is>
          <t>NP</t>
        </is>
      </c>
      <c r="B575" t="inlineStr">
        <is>
          <t>357295050000</t>
        </is>
      </c>
      <c r="C575" t="inlineStr">
        <is>
          <t>35729505</t>
        </is>
      </c>
      <c r="D575" t="inlineStr">
        <is>
          <t>JUANA CAMPOS MONTILLA</t>
        </is>
      </c>
      <c r="E575" t="inlineStr">
        <is>
          <t>JUANACAMPOSMONTILLA</t>
        </is>
      </c>
      <c r="F575" s="2" t="n">
        <v>15</v>
      </c>
      <c r="G575" t="inlineStr">
        <is>
          <t>Osiris Aguilar</t>
        </is>
      </c>
      <c r="H575" t="inlineStr">
        <is>
          <t>64642539.0</t>
        </is>
      </c>
      <c r="I575" t="n">
        <v>0</v>
      </c>
      <c r="J575" t="n">
        <v>1</v>
      </c>
      <c r="K575" t="inlineStr"/>
    </row>
    <row r="576">
      <c r="A576" t="inlineStr">
        <is>
          <t>NP</t>
        </is>
      </c>
      <c r="B576" t="inlineStr">
        <is>
          <t>321566530000</t>
        </is>
      </c>
      <c r="C576" t="inlineStr">
        <is>
          <t>32156653</t>
        </is>
      </c>
      <c r="D576" t="inlineStr">
        <is>
          <t>Sacos Agroind Fernandez Jimenez</t>
        </is>
      </c>
      <c r="E576" t="inlineStr">
        <is>
          <t>SACOSAGROINDFERNANDEZJIMENEZ</t>
        </is>
      </c>
      <c r="F576" s="2" t="n">
        <v>80</v>
      </c>
      <c r="G576" t="inlineStr">
        <is>
          <t>Karla Mc Intryre</t>
        </is>
      </c>
      <c r="H576" t="inlineStr">
        <is>
          <t>66791039.0</t>
        </is>
      </c>
      <c r="I576" t="n">
        <v>0</v>
      </c>
      <c r="J576" t="n">
        <v>1</v>
      </c>
      <c r="K576" t="inlineStr"/>
    </row>
    <row r="577">
      <c r="A577" t="inlineStr">
        <is>
          <t>NP</t>
        </is>
      </c>
      <c r="B577" t="inlineStr">
        <is>
          <t>354302180000</t>
        </is>
      </c>
      <c r="C577" t="inlineStr">
        <is>
          <t>35430218</t>
        </is>
      </c>
      <c r="D577" t="inlineStr">
        <is>
          <t>VISITACION IBARRA MARCIAGA</t>
        </is>
      </c>
      <c r="E577" t="inlineStr">
        <is>
          <t>VISITACIONIBARRAMARCIAGA</t>
        </is>
      </c>
      <c r="F577" s="2" t="n">
        <v>15</v>
      </c>
      <c r="G577" t="inlineStr">
        <is>
          <t>Solanye Acuña</t>
        </is>
      </c>
      <c r="H577" t="inlineStr">
        <is>
          <t>67044726.0</t>
        </is>
      </c>
      <c r="I577" t="n">
        <v>0</v>
      </c>
      <c r="J577" t="n">
        <v>1</v>
      </c>
      <c r="K577" t="inlineStr"/>
    </row>
    <row r="578">
      <c r="A578" t="inlineStr">
        <is>
          <t>NP</t>
        </is>
      </c>
      <c r="B578" t="inlineStr">
        <is>
          <t>322372540100</t>
        </is>
      </c>
      <c r="C578" t="inlineStr">
        <is>
          <t>32237254</t>
        </is>
      </c>
      <c r="D578" t="inlineStr">
        <is>
          <t>JUAN GARCIA BARRERA</t>
        </is>
      </c>
      <c r="E578" t="inlineStr">
        <is>
          <t>JUANGARCIABARRERA</t>
        </is>
      </c>
      <c r="F578" s="2" t="n">
        <v>33.95</v>
      </c>
      <c r="G578" t="inlineStr">
        <is>
          <t>Michelle Zambrano</t>
        </is>
      </c>
      <c r="H578" t="inlineStr">
        <is>
          <t>66719113.0</t>
        </is>
      </c>
      <c r="I578" t="n">
        <v>0</v>
      </c>
      <c r="J578" t="n">
        <v>1</v>
      </c>
      <c r="K578" t="inlineStr"/>
    </row>
    <row r="579">
      <c r="A579" t="inlineStr">
        <is>
          <t>NP</t>
        </is>
      </c>
      <c r="B579" t="inlineStr">
        <is>
          <t>322372540100</t>
        </is>
      </c>
      <c r="C579" t="inlineStr">
        <is>
          <t>32237254</t>
        </is>
      </c>
      <c r="D579" t="inlineStr">
        <is>
          <t>MELISSA CHUNG</t>
        </is>
      </c>
      <c r="E579" t="inlineStr">
        <is>
          <t>MELISSACHUNG</t>
        </is>
      </c>
      <c r="F579" s="2" t="n">
        <v>25</v>
      </c>
      <c r="G579" t="inlineStr">
        <is>
          <t>Ines Lizbeth Trujillo</t>
        </is>
      </c>
      <c r="H579" t="inlineStr">
        <is>
          <t>66719113.0</t>
        </is>
      </c>
      <c r="I579" t="n">
        <v>0</v>
      </c>
      <c r="J579" t="n">
        <v>1</v>
      </c>
      <c r="K579" t="inlineStr"/>
    </row>
    <row r="580">
      <c r="A580" t="inlineStr">
        <is>
          <t>NP</t>
        </is>
      </c>
      <c r="B580" t="inlineStr">
        <is>
          <t>322372540100</t>
        </is>
      </c>
      <c r="C580" t="inlineStr">
        <is>
          <t>32237254</t>
        </is>
      </c>
      <c r="D580" t="inlineStr">
        <is>
          <t>Luis Delgado Corro</t>
        </is>
      </c>
      <c r="E580" t="inlineStr">
        <is>
          <t>LUISDELGADOCORRO</t>
        </is>
      </c>
      <c r="F580" s="2" t="n">
        <v>25</v>
      </c>
      <c r="G580" t="inlineStr">
        <is>
          <t>Alejandra Mabel Hawkins</t>
        </is>
      </c>
      <c r="H580" t="inlineStr">
        <is>
          <t>66719113.0</t>
        </is>
      </c>
      <c r="I580" t="n">
        <v>0</v>
      </c>
      <c r="J580" t="n">
        <v>1</v>
      </c>
      <c r="K580" t="inlineStr"/>
    </row>
    <row r="581">
      <c r="A581" t="inlineStr">
        <is>
          <t>NP</t>
        </is>
      </c>
      <c r="B581" t="inlineStr">
        <is>
          <t>349204830000</t>
        </is>
      </c>
      <c r="C581" t="inlineStr">
        <is>
          <t>34920483</t>
        </is>
      </c>
      <c r="D581" t="inlineStr">
        <is>
          <t>CELINIA SANDOVAL CEDEÑO</t>
        </is>
      </c>
      <c r="E581" t="inlineStr">
        <is>
          <t>CELINIASANDOVALCEDENO</t>
        </is>
      </c>
      <c r="F581" s="2" t="n">
        <v>20.75</v>
      </c>
      <c r="G581" t="inlineStr">
        <is>
          <t>Maria Fernanda</t>
        </is>
      </c>
      <c r="H581" t="inlineStr">
        <is>
          <t>68805458.0</t>
        </is>
      </c>
      <c r="I581" t="n">
        <v>0</v>
      </c>
      <c r="J581" t="n">
        <v>1</v>
      </c>
      <c r="K581" t="inlineStr"/>
    </row>
    <row r="582">
      <c r="A582" t="inlineStr">
        <is>
          <t>NP</t>
        </is>
      </c>
      <c r="B582" t="inlineStr">
        <is>
          <t>312221730000</t>
        </is>
      </c>
      <c r="C582" t="inlineStr">
        <is>
          <t>31222173</t>
        </is>
      </c>
      <c r="D582" t="inlineStr">
        <is>
          <t>PANAPARKING S.A. -</t>
        </is>
      </c>
      <c r="E582" t="inlineStr">
        <is>
          <t>PANAPARKINGSA</t>
        </is>
      </c>
      <c r="F582" s="2" t="n">
        <v>55.5</v>
      </c>
      <c r="G582" t="inlineStr">
        <is>
          <t>Yarelis Tulloch</t>
        </is>
      </c>
      <c r="H582" t="inlineStr">
        <is>
          <t>63137487.0</t>
        </is>
      </c>
      <c r="I582" t="n">
        <v>0</v>
      </c>
      <c r="J582" t="n">
        <v>1</v>
      </c>
      <c r="K582" t="inlineStr"/>
    </row>
    <row r="583">
      <c r="A583" t="inlineStr">
        <is>
          <t>NP</t>
        </is>
      </c>
      <c r="B583" t="inlineStr">
        <is>
          <t>321453300000</t>
        </is>
      </c>
      <c r="C583" t="inlineStr">
        <is>
          <t>32145330</t>
        </is>
      </c>
      <c r="D583" t="inlineStr">
        <is>
          <t>Constructora</t>
        </is>
      </c>
      <c r="E583" t="inlineStr">
        <is>
          <t>CONSTRUCTORA</t>
        </is>
      </c>
      <c r="F583" s="2" t="n">
        <v>105.2</v>
      </c>
      <c r="G583" t="inlineStr">
        <is>
          <t>Abril Aparicio</t>
        </is>
      </c>
      <c r="H583" t="inlineStr">
        <is>
          <t>66771610.0</t>
        </is>
      </c>
      <c r="I583" t="n">
        <v>0</v>
      </c>
      <c r="J583" t="n">
        <v>1</v>
      </c>
      <c r="K583" t="inlineStr"/>
    </row>
    <row r="584">
      <c r="A584" t="inlineStr">
        <is>
          <t>NP</t>
        </is>
      </c>
      <c r="B584" t="inlineStr">
        <is>
          <t>321772920100</t>
        </is>
      </c>
      <c r="C584" t="inlineStr">
        <is>
          <t>32177292</t>
        </is>
      </c>
      <c r="D584" t="inlineStr">
        <is>
          <t>Universidad L</t>
        </is>
      </c>
      <c r="E584" t="inlineStr">
        <is>
          <t>UNIVERSIDADL</t>
        </is>
      </c>
      <c r="F584" s="2" t="n">
        <v>324</v>
      </c>
      <c r="G584" t="inlineStr">
        <is>
          <t>Yariela Galarce</t>
        </is>
      </c>
      <c r="H584" t="inlineStr">
        <is>
          <t>67626251.0</t>
        </is>
      </c>
      <c r="I584" t="n">
        <v>0</v>
      </c>
      <c r="J584" t="n">
        <v>1</v>
      </c>
      <c r="K584" t="inlineStr"/>
    </row>
    <row r="585">
      <c r="A585" t="inlineStr">
        <is>
          <t>NP</t>
        </is>
      </c>
      <c r="B585" t="inlineStr">
        <is>
          <t>321448010200</t>
        </is>
      </c>
      <c r="C585" t="inlineStr">
        <is>
          <t>32144801</t>
        </is>
      </c>
      <c r="D585" t="inlineStr">
        <is>
          <t>RAMON LORENZANA INTERIANO</t>
        </is>
      </c>
      <c r="E585" t="inlineStr">
        <is>
          <t>RAMONLORENZANAINTERIANO</t>
        </is>
      </c>
      <c r="F585" s="2" t="n">
        <v>44</v>
      </c>
      <c r="G585" t="inlineStr">
        <is>
          <t>Nailyn Martinez</t>
        </is>
      </c>
      <c r="H585" t="inlineStr">
        <is>
          <t>66765163.0</t>
        </is>
      </c>
      <c r="I585" t="n">
        <v>0</v>
      </c>
      <c r="J585" t="n">
        <v>1</v>
      </c>
      <c r="K585" t="inlineStr"/>
    </row>
    <row r="586">
      <c r="A586" t="inlineStr">
        <is>
          <t>NP</t>
        </is>
      </c>
      <c r="B586" t="inlineStr">
        <is>
          <t>322602530000</t>
        </is>
      </c>
      <c r="C586" t="inlineStr">
        <is>
          <t>32260253</t>
        </is>
      </c>
      <c r="D586" t="inlineStr">
        <is>
          <t>Rovetto S.A</t>
        </is>
      </c>
      <c r="E586" t="inlineStr">
        <is>
          <t>ROVETTOSA</t>
        </is>
      </c>
      <c r="F586" s="2" t="n">
        <v>84</v>
      </c>
      <c r="G586" t="inlineStr">
        <is>
          <t>Yamali Rodriguez</t>
        </is>
      </c>
      <c r="H586" t="inlineStr">
        <is>
          <t>69424606.0</t>
        </is>
      </c>
      <c r="I586" t="n">
        <v>0</v>
      </c>
      <c r="J586" t="n">
        <v>1</v>
      </c>
      <c r="K586" t="inlineStr"/>
    </row>
    <row r="587">
      <c r="A587" t="inlineStr">
        <is>
          <t>NP</t>
        </is>
      </c>
      <c r="B587" t="inlineStr">
        <is>
          <t>352264190000</t>
        </is>
      </c>
      <c r="C587" t="inlineStr">
        <is>
          <t>35226419</t>
        </is>
      </c>
      <c r="D587" t="inlineStr">
        <is>
          <t>ROSA RAMONA BATISTA BERNAL DE HIM</t>
        </is>
      </c>
      <c r="E587" t="inlineStr">
        <is>
          <t>ROSARAMONABATISTABERNALDEHIM</t>
        </is>
      </c>
      <c r="F587" s="2" t="n">
        <v>18</v>
      </c>
      <c r="G587" t="inlineStr">
        <is>
          <t>Osiris Aguilar</t>
        </is>
      </c>
      <c r="H587" t="inlineStr">
        <is>
          <t>62304727.0</t>
        </is>
      </c>
      <c r="I587" t="n">
        <v>0</v>
      </c>
      <c r="J587" t="n">
        <v>1</v>
      </c>
      <c r="K587" t="inlineStr"/>
    </row>
    <row r="588">
      <c r="A588" t="inlineStr">
        <is>
          <t>NP</t>
        </is>
      </c>
      <c r="B588" t="inlineStr">
        <is>
          <t>347088690000</t>
        </is>
      </c>
      <c r="C588" t="inlineStr">
        <is>
          <t>34708869</t>
        </is>
      </c>
      <c r="D588" t="inlineStr">
        <is>
          <t>ALFREDO MARCIAGA</t>
        </is>
      </c>
      <c r="E588" t="inlineStr">
        <is>
          <t>ALFREDOMARCIAGA</t>
        </is>
      </c>
      <c r="F588" s="2" t="n">
        <v>16.25</v>
      </c>
      <c r="G588" t="inlineStr">
        <is>
          <t>Karla Mc Intryre</t>
        </is>
      </c>
      <c r="H588" t="inlineStr">
        <is>
          <t>66195530.0</t>
        </is>
      </c>
      <c r="I588" t="n">
        <v>0</v>
      </c>
      <c r="J588" t="n">
        <v>1</v>
      </c>
      <c r="K588" t="inlineStr"/>
    </row>
    <row r="589">
      <c r="A589" t="inlineStr">
        <is>
          <t>NP</t>
        </is>
      </c>
      <c r="B589" t="inlineStr">
        <is>
          <t>345047180000</t>
        </is>
      </c>
      <c r="C589" t="inlineStr">
        <is>
          <t>34504718</t>
        </is>
      </c>
      <c r="D589" t="inlineStr">
        <is>
          <t>JORGE ALEXIS DELGADO ANTUNEZ</t>
        </is>
      </c>
      <c r="E589" t="inlineStr">
        <is>
          <t>JORGEALEXISDELGADOANTUNEZ</t>
        </is>
      </c>
      <c r="F589" s="2" t="n">
        <v>-8</v>
      </c>
      <c r="G589" t="inlineStr">
        <is>
          <t>Michelle Zambrano</t>
        </is>
      </c>
      <c r="H589" t="inlineStr">
        <is>
          <t>67661775.0</t>
        </is>
      </c>
      <c r="I589" t="n">
        <v>0</v>
      </c>
      <c r="J589" t="n">
        <v>1</v>
      </c>
      <c r="K589" t="inlineStr"/>
    </row>
    <row r="590">
      <c r="A590" t="inlineStr">
        <is>
          <t>NP</t>
        </is>
      </c>
      <c r="B590" t="inlineStr">
        <is>
          <t>353302340000</t>
        </is>
      </c>
      <c r="C590" t="inlineStr">
        <is>
          <t>35330234</t>
        </is>
      </c>
      <c r="D590" t="inlineStr">
        <is>
          <t>MANUEL CEDEÑO</t>
        </is>
      </c>
      <c r="E590" t="inlineStr">
        <is>
          <t>MANUELCEDENO</t>
        </is>
      </c>
      <c r="F590" s="2" t="n">
        <v>12</v>
      </c>
      <c r="G590" t="inlineStr">
        <is>
          <t>Ines Lizbeth Trujillo</t>
        </is>
      </c>
      <c r="H590" t="inlineStr">
        <is>
          <t>65064675.0</t>
        </is>
      </c>
      <c r="I590" t="n">
        <v>0</v>
      </c>
      <c r="J590" t="n">
        <v>1</v>
      </c>
      <c r="K590" t="inlineStr"/>
    </row>
    <row r="591">
      <c r="A591" t="inlineStr">
        <is>
          <t>NP</t>
        </is>
      </c>
      <c r="B591" t="inlineStr">
        <is>
          <t>357034200000</t>
        </is>
      </c>
      <c r="C591" t="inlineStr">
        <is>
          <t>35703420</t>
        </is>
      </c>
      <c r="D591" t="inlineStr">
        <is>
          <t>GRACIELA BARBA</t>
        </is>
      </c>
      <c r="E591" t="inlineStr">
        <is>
          <t>GRACIELABARBA</t>
        </is>
      </c>
      <c r="F591" s="2" t="n">
        <v>15</v>
      </c>
      <c r="G591" t="inlineStr">
        <is>
          <t>Alejandra Mabel Hawkins</t>
        </is>
      </c>
      <c r="H591" t="inlineStr">
        <is>
          <t>69090381.0</t>
        </is>
      </c>
      <c r="I591" t="n">
        <v>0</v>
      </c>
      <c r="J591" t="n">
        <v>1</v>
      </c>
      <c r="K591" t="inlineStr"/>
    </row>
    <row r="592">
      <c r="A592" t="inlineStr">
        <is>
          <t>NP</t>
        </is>
      </c>
      <c r="B592" t="inlineStr">
        <is>
          <t>356292900000</t>
        </is>
      </c>
      <c r="C592" t="inlineStr">
        <is>
          <t>35629290</t>
        </is>
      </c>
      <c r="D592" t="inlineStr">
        <is>
          <t>EDDA D DEAGO</t>
        </is>
      </c>
      <c r="E592" t="inlineStr">
        <is>
          <t>EDDADDEAGO</t>
        </is>
      </c>
      <c r="F592" s="2" t="n">
        <v>25</v>
      </c>
      <c r="G592" t="inlineStr">
        <is>
          <t>Maria Fernanda</t>
        </is>
      </c>
      <c r="H592" t="inlineStr">
        <is>
          <t>62082336.0</t>
        </is>
      </c>
      <c r="I592" t="n">
        <v>0</v>
      </c>
      <c r="J592" t="n">
        <v>1</v>
      </c>
      <c r="K592" t="inlineStr"/>
    </row>
    <row r="593">
      <c r="A593" t="inlineStr">
        <is>
          <t>NP</t>
        </is>
      </c>
      <c r="B593" t="inlineStr">
        <is>
          <t>322365160300</t>
        </is>
      </c>
      <c r="C593" t="inlineStr">
        <is>
          <t>32236516</t>
        </is>
      </c>
      <c r="D593" t="inlineStr">
        <is>
          <t>AZUERO PANAMA TOURS</t>
        </is>
      </c>
      <c r="E593" t="inlineStr">
        <is>
          <t>AZUEROPANAMATOURS</t>
        </is>
      </c>
      <c r="F593" s="2" t="n">
        <v>5</v>
      </c>
      <c r="G593" t="inlineStr">
        <is>
          <t>Yarelis Tulloch</t>
        </is>
      </c>
      <c r="H593" t="inlineStr">
        <is>
          <t>66762023.0</t>
        </is>
      </c>
      <c r="I593" t="n">
        <v>0</v>
      </c>
      <c r="J593" t="n">
        <v>1</v>
      </c>
      <c r="K593" t="inlineStr"/>
    </row>
    <row r="594">
      <c r="A594" t="inlineStr">
        <is>
          <t>NP</t>
        </is>
      </c>
      <c r="B594" t="inlineStr">
        <is>
          <t>322365160300</t>
        </is>
      </c>
      <c r="C594" t="inlineStr">
        <is>
          <t>32236516</t>
        </is>
      </c>
      <c r="D594" t="inlineStr">
        <is>
          <t>Manuel Arauz Yuen</t>
        </is>
      </c>
      <c r="E594" t="inlineStr">
        <is>
          <t>MANUELARAUZYUEN</t>
        </is>
      </c>
      <c r="F594" s="2" t="n">
        <v>25.75</v>
      </c>
      <c r="G594" t="inlineStr">
        <is>
          <t>Abril Aparicio</t>
        </is>
      </c>
      <c r="H594" t="inlineStr">
        <is>
          <t>66762023.0</t>
        </is>
      </c>
      <c r="I594" t="n">
        <v>0</v>
      </c>
      <c r="J594" t="n">
        <v>1</v>
      </c>
      <c r="K594" t="inlineStr"/>
    </row>
    <row r="595">
      <c r="A595" t="inlineStr">
        <is>
          <t>NP</t>
        </is>
      </c>
      <c r="B595" t="inlineStr">
        <is>
          <t>358210840000</t>
        </is>
      </c>
      <c r="C595" t="inlineStr">
        <is>
          <t>35821084</t>
        </is>
      </c>
      <c r="D595" t="inlineStr">
        <is>
          <t>YOLA TEMBLEQUES Y MAS</t>
        </is>
      </c>
      <c r="E595" t="inlineStr">
        <is>
          <t>YOLATEMBLEQUESYMAS</t>
        </is>
      </c>
      <c r="F595" s="2" t="n">
        <v>12</v>
      </c>
      <c r="G595" t="inlineStr">
        <is>
          <t>Yariela Galarce</t>
        </is>
      </c>
      <c r="H595" t="inlineStr">
        <is>
          <t>67119000.0</t>
        </is>
      </c>
      <c r="I595" t="n">
        <v>0</v>
      </c>
      <c r="J595" t="n">
        <v>1</v>
      </c>
      <c r="K595" t="inlineStr"/>
    </row>
    <row r="596">
      <c r="A596" t="inlineStr">
        <is>
          <t>NP</t>
        </is>
      </c>
      <c r="B596" t="inlineStr">
        <is>
          <t>328666360000</t>
        </is>
      </c>
      <c r="C596" t="inlineStr">
        <is>
          <t>32866636</t>
        </is>
      </c>
      <c r="D596" t="inlineStr">
        <is>
          <t>Benigno Calderonderon Tejada</t>
        </is>
      </c>
      <c r="E596" t="inlineStr">
        <is>
          <t>BENIGNOCALDERONDERONTEJADA</t>
        </is>
      </c>
      <c r="F596" s="2" t="n">
        <v>8</v>
      </c>
      <c r="G596" t="inlineStr">
        <is>
          <t>Nailyn Martinez</t>
        </is>
      </c>
      <c r="H596" t="inlineStr">
        <is>
          <t>65215025.0</t>
        </is>
      </c>
      <c r="I596" t="n">
        <v>0</v>
      </c>
      <c r="J596" t="n">
        <v>1</v>
      </c>
      <c r="K596" t="inlineStr"/>
    </row>
    <row r="597">
      <c r="A597" t="inlineStr">
        <is>
          <t>NP</t>
        </is>
      </c>
      <c r="B597" t="inlineStr">
        <is>
          <t>325620900100</t>
        </is>
      </c>
      <c r="C597" t="inlineStr">
        <is>
          <t>32562090</t>
        </is>
      </c>
      <c r="D597" t="inlineStr">
        <is>
          <t>COSNTRUCCIONE</t>
        </is>
      </c>
      <c r="E597" t="inlineStr">
        <is>
          <t>COSNTRUCCIONE</t>
        </is>
      </c>
      <c r="F597" s="2" t="n">
        <v>52.75</v>
      </c>
      <c r="G597" t="inlineStr">
        <is>
          <t>Yamali Rodriguez</t>
        </is>
      </c>
      <c r="H597" t="inlineStr">
        <is>
          <t>69834351.0</t>
        </is>
      </c>
      <c r="I597" t="n">
        <v>0</v>
      </c>
      <c r="J597" t="n">
        <v>1</v>
      </c>
      <c r="K597" t="inlineStr"/>
    </row>
    <row r="598">
      <c r="A598" t="inlineStr">
        <is>
          <t>NP</t>
        </is>
      </c>
      <c r="B598" t="inlineStr">
        <is>
          <t>322550250000</t>
        </is>
      </c>
      <c r="C598" t="inlineStr">
        <is>
          <t>32255025</t>
        </is>
      </c>
      <c r="D598" t="inlineStr">
        <is>
          <t>PROSYSTEM, S.A SVETLANAPETRICHINADE</t>
        </is>
      </c>
      <c r="E598" t="inlineStr">
        <is>
          <t>PROSYSTEMSASVETLANAPETRICHINADE</t>
        </is>
      </c>
      <c r="F598" s="2" t="n">
        <v>175</v>
      </c>
      <c r="G598" t="inlineStr">
        <is>
          <t>Osiris Aguilar</t>
        </is>
      </c>
      <c r="H598" t="inlineStr">
        <is>
          <t>65061743.0</t>
        </is>
      </c>
      <c r="I598" t="n">
        <v>0</v>
      </c>
      <c r="J598" t="n">
        <v>1</v>
      </c>
      <c r="K598" t="inlineStr"/>
    </row>
    <row r="599">
      <c r="A599" t="inlineStr">
        <is>
          <t>NP</t>
        </is>
      </c>
      <c r="B599" t="inlineStr">
        <is>
          <t>368048150000</t>
        </is>
      </c>
      <c r="C599" t="inlineStr">
        <is>
          <t>36804815</t>
        </is>
      </c>
      <c r="D599" t="inlineStr">
        <is>
          <t>BIMBA &amp; LOLA PANAMA S.A</t>
        </is>
      </c>
      <c r="E599" t="inlineStr">
        <is>
          <t>BIMBALOLAPANAMASA</t>
        </is>
      </c>
      <c r="F599" s="2" t="n">
        <v>48.99</v>
      </c>
      <c r="G599" t="inlineStr">
        <is>
          <t>Karla Mc Intryre</t>
        </is>
      </c>
      <c r="H599" t="inlineStr"/>
      <c r="I599" t="n">
        <v>0</v>
      </c>
      <c r="J599" t="n">
        <v>1</v>
      </c>
      <c r="K599" t="inlineStr"/>
    </row>
    <row r="600">
      <c r="A600" t="inlineStr">
        <is>
          <t>NP</t>
        </is>
      </c>
      <c r="B600" t="inlineStr">
        <is>
          <t>312202310000</t>
        </is>
      </c>
      <c r="C600" t="inlineStr">
        <is>
          <t>31220231</t>
        </is>
      </c>
      <c r="D600" t="inlineStr">
        <is>
          <t>TERY MARITIME SERVICES, S.A. --</t>
        </is>
      </c>
      <c r="E600" t="inlineStr">
        <is>
          <t>TERYMARITIMESERVICESSA</t>
        </is>
      </c>
      <c r="F600" s="2" t="n">
        <v>290.5</v>
      </c>
      <c r="G600" t="inlineStr">
        <is>
          <t>Solanye Acuña</t>
        </is>
      </c>
      <c r="H600" t="inlineStr">
        <is>
          <t>62051542.0</t>
        </is>
      </c>
      <c r="I600" t="n">
        <v>0</v>
      </c>
      <c r="J600" t="n">
        <v>1</v>
      </c>
      <c r="K600" t="inlineStr"/>
    </row>
    <row r="601">
      <c r="A601" t="inlineStr">
        <is>
          <t>NP</t>
        </is>
      </c>
      <c r="B601" t="inlineStr">
        <is>
          <t>331308360000</t>
        </is>
      </c>
      <c r="C601" t="inlineStr">
        <is>
          <t>33130836</t>
        </is>
      </c>
      <c r="D601" t="inlineStr">
        <is>
          <t>MARTINEZ HERNANDEZ S.A</t>
        </is>
      </c>
      <c r="E601" t="inlineStr">
        <is>
          <t>MARTINEZHERNANDEZSA</t>
        </is>
      </c>
      <c r="F601" s="2" t="n">
        <v>125.75</v>
      </c>
      <c r="G601" t="inlineStr">
        <is>
          <t>Michelle Zambrano</t>
        </is>
      </c>
      <c r="H601" t="inlineStr">
        <is>
          <t>60592721.0</t>
        </is>
      </c>
      <c r="I601" t="n">
        <v>0</v>
      </c>
      <c r="J601" t="n">
        <v>1</v>
      </c>
      <c r="K601" t="inlineStr"/>
    </row>
    <row r="602">
      <c r="A602" t="inlineStr">
        <is>
          <t>NP</t>
        </is>
      </c>
      <c r="B602" t="inlineStr">
        <is>
          <t>353295610000</t>
        </is>
      </c>
      <c r="C602" t="inlineStr">
        <is>
          <t>35329561</t>
        </is>
      </c>
      <c r="D602" t="inlineStr">
        <is>
          <t>FRANCISCO LUIS RODRIGUEZ RIOS</t>
        </is>
      </c>
      <c r="E602" t="inlineStr">
        <is>
          <t>FRANCISCOLUISRODRIGUEZRIOS</t>
        </is>
      </c>
      <c r="F602" s="2" t="n">
        <v>15</v>
      </c>
      <c r="G602" t="inlineStr">
        <is>
          <t>Ines Lizbeth Trujillo</t>
        </is>
      </c>
      <c r="H602" t="inlineStr">
        <is>
          <t>66675537.0</t>
        </is>
      </c>
      <c r="I602" t="n">
        <v>0</v>
      </c>
      <c r="J602" t="n">
        <v>1</v>
      </c>
      <c r="K602" t="inlineStr"/>
    </row>
    <row r="603">
      <c r="A603" t="inlineStr">
        <is>
          <t>NP</t>
        </is>
      </c>
      <c r="B603" t="inlineStr">
        <is>
          <t>365019680000</t>
        </is>
      </c>
      <c r="C603" t="inlineStr">
        <is>
          <t>36501968</t>
        </is>
      </c>
      <c r="D603" t="inlineStr">
        <is>
          <t>JOSE VIDAL ARCIA</t>
        </is>
      </c>
      <c r="E603" t="inlineStr">
        <is>
          <t>JOSEVIDALARCIA</t>
        </is>
      </c>
      <c r="F603" s="2" t="n">
        <v>15</v>
      </c>
      <c r="G603" t="inlineStr">
        <is>
          <t>Alejandra Mabel Hawkins</t>
        </is>
      </c>
      <c r="H603" t="inlineStr">
        <is>
          <t>69964076.0</t>
        </is>
      </c>
      <c r="I603" t="n">
        <v>0</v>
      </c>
      <c r="J603" t="n">
        <v>1</v>
      </c>
      <c r="K603" t="inlineStr"/>
    </row>
    <row r="604">
      <c r="A604" t="inlineStr">
        <is>
          <t>NP</t>
        </is>
      </c>
      <c r="B604" t="inlineStr">
        <is>
          <t>356314330000</t>
        </is>
      </c>
      <c r="C604" t="inlineStr">
        <is>
          <t>35631433</t>
        </is>
      </c>
      <c r="D604" t="inlineStr">
        <is>
          <t>CARLOS ALBERTO RAMOS RIOS</t>
        </is>
      </c>
      <c r="E604" t="inlineStr">
        <is>
          <t>CARLOSALBERTORAMOSRIOS</t>
        </is>
      </c>
      <c r="F604" s="2" t="n">
        <v>15</v>
      </c>
      <c r="G604" t="inlineStr">
        <is>
          <t>Maria Fernanda</t>
        </is>
      </c>
      <c r="H604" t="inlineStr">
        <is>
          <t>64653472.0</t>
        </is>
      </c>
      <c r="I604" t="n">
        <v>0</v>
      </c>
      <c r="J604" t="n">
        <v>1</v>
      </c>
      <c r="K604" t="inlineStr"/>
    </row>
    <row r="605">
      <c r="A605" t="inlineStr">
        <is>
          <t>NP</t>
        </is>
      </c>
      <c r="B605" t="inlineStr">
        <is>
          <t>321372110100</t>
        </is>
      </c>
      <c r="C605" t="inlineStr">
        <is>
          <t>32137211</t>
        </is>
      </c>
      <c r="D605" t="inlineStr">
        <is>
          <t>RAMON GATEQO</t>
        </is>
      </c>
      <c r="E605" t="inlineStr">
        <is>
          <t>RAMONGATEQO</t>
        </is>
      </c>
      <c r="F605" s="2" t="n">
        <v>180</v>
      </c>
      <c r="G605" t="inlineStr">
        <is>
          <t>Yarelis Tulloch</t>
        </is>
      </c>
      <c r="H605" t="inlineStr">
        <is>
          <t>67819060.0</t>
        </is>
      </c>
      <c r="I605" t="n">
        <v>0</v>
      </c>
      <c r="J605" t="n">
        <v>1</v>
      </c>
      <c r="K605" t="inlineStr"/>
    </row>
    <row r="606">
      <c r="A606" t="inlineStr">
        <is>
          <t>NP</t>
        </is>
      </c>
      <c r="B606" t="inlineStr">
        <is>
          <t>321372110100</t>
        </is>
      </c>
      <c r="C606" t="inlineStr">
        <is>
          <t>32137211</t>
        </is>
      </c>
      <c r="D606" t="inlineStr">
        <is>
          <t>La Union Publ</t>
        </is>
      </c>
      <c r="E606" t="inlineStr">
        <is>
          <t>LAUNIONPUBL</t>
        </is>
      </c>
      <c r="F606" s="2" t="n">
        <v>37.5</v>
      </c>
      <c r="G606" t="inlineStr">
        <is>
          <t>Abril Aparicio</t>
        </is>
      </c>
      <c r="H606" t="inlineStr">
        <is>
          <t>67819060.0</t>
        </is>
      </c>
      <c r="I606" t="n">
        <v>0</v>
      </c>
      <c r="J606" t="n">
        <v>1</v>
      </c>
      <c r="K606" t="inlineStr"/>
    </row>
    <row r="607">
      <c r="A607" t="inlineStr">
        <is>
          <t>NP</t>
        </is>
      </c>
      <c r="B607" t="inlineStr">
        <is>
          <t>312217760000</t>
        </is>
      </c>
      <c r="C607" t="inlineStr">
        <is>
          <t>31221776</t>
        </is>
      </c>
      <c r="D607" t="inlineStr">
        <is>
          <t>MIT S.A CARLOS CAMPBELL DE LEON</t>
        </is>
      </c>
      <c r="E607" t="inlineStr">
        <is>
          <t>MITSACARLOSCAMPBELLDELEON</t>
        </is>
      </c>
      <c r="F607" s="2" t="n">
        <v>88</v>
      </c>
      <c r="G607" t="inlineStr">
        <is>
          <t>Yariela Galarce</t>
        </is>
      </c>
      <c r="H607" t="inlineStr">
        <is>
          <t>62831114.0</t>
        </is>
      </c>
      <c r="I607" t="n">
        <v>0</v>
      </c>
      <c r="J607" t="n">
        <v>1</v>
      </c>
      <c r="K607" t="inlineStr"/>
    </row>
    <row r="608">
      <c r="A608" t="inlineStr">
        <is>
          <t>NP</t>
        </is>
      </c>
      <c r="B608" t="inlineStr">
        <is>
          <t>364012310000</t>
        </is>
      </c>
      <c r="C608" t="inlineStr">
        <is>
          <t>36401231</t>
        </is>
      </c>
      <c r="D608" t="inlineStr">
        <is>
          <t>MIT S.A</t>
        </is>
      </c>
      <c r="E608" t="inlineStr">
        <is>
          <t>MITSA</t>
        </is>
      </c>
      <c r="F608" s="2" t="n">
        <v>15</v>
      </c>
      <c r="G608" t="inlineStr">
        <is>
          <t>Nailyn Martinez</t>
        </is>
      </c>
      <c r="H608" t="inlineStr">
        <is>
          <t>69808148.0</t>
        </is>
      </c>
      <c r="I608" t="n">
        <v>0</v>
      </c>
      <c r="J608" t="n">
        <v>1</v>
      </c>
      <c r="K608" t="inlineStr"/>
    </row>
    <row r="609">
      <c r="A609" t="inlineStr">
        <is>
          <t>NP</t>
        </is>
      </c>
      <c r="B609" t="inlineStr">
        <is>
          <t>323512820000</t>
        </is>
      </c>
      <c r="C609" t="inlineStr">
        <is>
          <t>32351282</t>
        </is>
      </c>
      <c r="D609" t="inlineStr">
        <is>
          <t>AIR FACILITY</t>
        </is>
      </c>
      <c r="E609" t="inlineStr">
        <is>
          <t>AIRFACILITY</t>
        </is>
      </c>
      <c r="F609" s="2" t="n">
        <v>254.97</v>
      </c>
      <c r="G609" t="inlineStr">
        <is>
          <t>Yamali Rodriguez</t>
        </is>
      </c>
      <c r="H609" t="inlineStr">
        <is>
          <t>66787018.0</t>
        </is>
      </c>
      <c r="I609" t="n">
        <v>0</v>
      </c>
      <c r="J609" t="n">
        <v>1</v>
      </c>
      <c r="K609" t="inlineStr"/>
    </row>
    <row r="610">
      <c r="A610" t="inlineStr">
        <is>
          <t>NP</t>
        </is>
      </c>
      <c r="B610" t="inlineStr">
        <is>
          <t>338181730000</t>
        </is>
      </c>
      <c r="C610" t="inlineStr">
        <is>
          <t>33818173</t>
        </is>
      </c>
      <c r="D610" t="inlineStr">
        <is>
          <t>Juana Castro Marciaga De Gonzalez</t>
        </is>
      </c>
      <c r="E610" t="inlineStr">
        <is>
          <t>JUANACASTROMARCIAGADEGONZALEZ</t>
        </is>
      </c>
      <c r="F610" s="2" t="n">
        <v>10</v>
      </c>
      <c r="G610" t="inlineStr">
        <is>
          <t>Osiris Aguilar</t>
        </is>
      </c>
      <c r="H610" t="inlineStr">
        <is>
          <t>66660968.0</t>
        </is>
      </c>
      <c r="I610" t="n">
        <v>0</v>
      </c>
      <c r="J610" t="n">
        <v>1</v>
      </c>
      <c r="K610" t="inlineStr"/>
    </row>
    <row r="611">
      <c r="A611" t="inlineStr">
        <is>
          <t>NP</t>
        </is>
      </c>
      <c r="B611" t="inlineStr">
        <is>
          <t>312211270000</t>
        </is>
      </c>
      <c r="C611" t="inlineStr">
        <is>
          <t>31221127</t>
        </is>
      </c>
      <c r="D611" t="inlineStr">
        <is>
          <t>QUINONES &amp; GONZALEZ CONTADORES</t>
        </is>
      </c>
      <c r="E611" t="inlineStr">
        <is>
          <t>QUINONESGONZALEZCONTADORES</t>
        </is>
      </c>
      <c r="F611" s="2" t="n">
        <v>148.5</v>
      </c>
      <c r="G611" t="inlineStr">
        <is>
          <t>Karla Mc Intryre</t>
        </is>
      </c>
      <c r="H611" t="inlineStr">
        <is>
          <t>62141434.0</t>
        </is>
      </c>
      <c r="I611" t="n">
        <v>0</v>
      </c>
      <c r="J611" t="n">
        <v>1</v>
      </c>
      <c r="K611" t="inlineStr"/>
    </row>
    <row r="612">
      <c r="A612" t="inlineStr">
        <is>
          <t>NP</t>
        </is>
      </c>
      <c r="B612" t="inlineStr">
        <is>
          <t>312216740000</t>
        </is>
      </c>
      <c r="C612" t="inlineStr">
        <is>
          <t>31221674</t>
        </is>
      </c>
      <c r="D612" t="inlineStr">
        <is>
          <t>STAMPS S.A -</t>
        </is>
      </c>
      <c r="E612" t="inlineStr">
        <is>
          <t>STAMPSSA</t>
        </is>
      </c>
      <c r="F612" s="2" t="n">
        <v>146</v>
      </c>
      <c r="G612" t="inlineStr">
        <is>
          <t>Michelle Zambrano</t>
        </is>
      </c>
      <c r="H612" t="inlineStr">
        <is>
          <t>63780781.0</t>
        </is>
      </c>
      <c r="I612" t="n">
        <v>0</v>
      </c>
      <c r="J612" t="n">
        <v>1</v>
      </c>
      <c r="K612" t="inlineStr"/>
    </row>
    <row r="613">
      <c r="A613" t="inlineStr">
        <is>
          <t>NP</t>
        </is>
      </c>
      <c r="B613" t="inlineStr">
        <is>
          <t>312207700000</t>
        </is>
      </c>
      <c r="C613" t="inlineStr">
        <is>
          <t>31220770</t>
        </is>
      </c>
      <c r="D613" t="inlineStr">
        <is>
          <t>STAMPS, S.A. -</t>
        </is>
      </c>
      <c r="E613" t="inlineStr">
        <is>
          <t>STAMPSSA</t>
        </is>
      </c>
      <c r="F613" s="2" t="n">
        <v>109.25</v>
      </c>
      <c r="G613" t="inlineStr">
        <is>
          <t>Ines Lizbeth Trujillo</t>
        </is>
      </c>
      <c r="H613" t="inlineStr">
        <is>
          <t>60904031.0</t>
        </is>
      </c>
      <c r="I613" t="n">
        <v>0</v>
      </c>
      <c r="J613" t="n">
        <v>1</v>
      </c>
      <c r="K613" t="inlineStr"/>
    </row>
    <row r="614">
      <c r="A614" t="inlineStr">
        <is>
          <t>NP</t>
        </is>
      </c>
      <c r="B614" t="inlineStr">
        <is>
          <t>312219140000</t>
        </is>
      </c>
      <c r="C614" t="inlineStr">
        <is>
          <t>31221914</t>
        </is>
      </c>
      <c r="D614" t="inlineStr">
        <is>
          <t>GRUPO WISA S.,A -</t>
        </is>
      </c>
      <c r="E614" t="inlineStr">
        <is>
          <t>GRUPOWISASA</t>
        </is>
      </c>
      <c r="F614" s="2" t="n">
        <v>331.04</v>
      </c>
      <c r="G614" t="inlineStr">
        <is>
          <t>Alejandra Mabel Hawkins</t>
        </is>
      </c>
      <c r="H614" t="inlineStr">
        <is>
          <t>66125550.0</t>
        </is>
      </c>
      <c r="I614" t="n">
        <v>0</v>
      </c>
      <c r="J614" t="n">
        <v>1</v>
      </c>
      <c r="K614" t="inlineStr"/>
    </row>
    <row r="615">
      <c r="A615" t="inlineStr">
        <is>
          <t>NP</t>
        </is>
      </c>
      <c r="B615" t="inlineStr">
        <is>
          <t>347147190000</t>
        </is>
      </c>
      <c r="C615" t="inlineStr">
        <is>
          <t>34714719</t>
        </is>
      </c>
      <c r="D615" t="inlineStr">
        <is>
          <t>SEGUNDO CORRALES</t>
        </is>
      </c>
      <c r="E615" t="inlineStr">
        <is>
          <t>SEGUNDOCORRALES</t>
        </is>
      </c>
      <c r="F615" s="2" t="n">
        <v>16.25</v>
      </c>
      <c r="G615" t="inlineStr">
        <is>
          <t>Maria Fernanda</t>
        </is>
      </c>
      <c r="H615" t="inlineStr">
        <is>
          <t>65871248.0</t>
        </is>
      </c>
      <c r="I615" t="n">
        <v>0</v>
      </c>
      <c r="J615" t="n">
        <v>1</v>
      </c>
      <c r="K615" t="inlineStr"/>
    </row>
    <row r="616">
      <c r="A616" t="inlineStr">
        <is>
          <t>NP</t>
        </is>
      </c>
      <c r="B616" t="inlineStr">
        <is>
          <t>321505070100</t>
        </is>
      </c>
      <c r="C616" t="inlineStr">
        <is>
          <t>32150507</t>
        </is>
      </c>
      <c r="D616" t="inlineStr">
        <is>
          <t>CLINICA DENTAL BALBOA, SA</t>
        </is>
      </c>
      <c r="E616" t="inlineStr">
        <is>
          <t>CLINICADENTALBALBOASA</t>
        </is>
      </c>
      <c r="F616" s="2" t="n">
        <v>80</v>
      </c>
      <c r="G616" t="inlineStr">
        <is>
          <t>Yarelis Tulloch</t>
        </is>
      </c>
      <c r="H616" t="inlineStr">
        <is>
          <t>66733667.0</t>
        </is>
      </c>
      <c r="I616" t="n">
        <v>0</v>
      </c>
      <c r="J616" t="n">
        <v>1</v>
      </c>
      <c r="K616" t="inlineStr"/>
    </row>
    <row r="617">
      <c r="A617" t="inlineStr">
        <is>
          <t>NP</t>
        </is>
      </c>
      <c r="B617" t="inlineStr">
        <is>
          <t>321505070100</t>
        </is>
      </c>
      <c r="C617" t="inlineStr">
        <is>
          <t>32150507</t>
        </is>
      </c>
      <c r="D617" t="inlineStr">
        <is>
          <t>Clinica Denta</t>
        </is>
      </c>
      <c r="E617" t="inlineStr">
        <is>
          <t>CLINICADENTA</t>
        </is>
      </c>
      <c r="F617" s="2" t="n">
        <v>25</v>
      </c>
      <c r="G617" t="inlineStr">
        <is>
          <t>Abril Aparicio</t>
        </is>
      </c>
      <c r="H617" t="inlineStr">
        <is>
          <t>66733667.0</t>
        </is>
      </c>
      <c r="I617" t="n">
        <v>0</v>
      </c>
      <c r="J617" t="n">
        <v>1</v>
      </c>
      <c r="K617" t="inlineStr"/>
    </row>
    <row r="618">
      <c r="A618" t="inlineStr">
        <is>
          <t>NP</t>
        </is>
      </c>
      <c r="B618" t="inlineStr">
        <is>
          <t>352321650000</t>
        </is>
      </c>
      <c r="C618" t="inlineStr">
        <is>
          <t>35232165</t>
        </is>
      </c>
      <c r="D618" t="inlineStr">
        <is>
          <t>NIDIA CEDEÑO</t>
        </is>
      </c>
      <c r="E618" t="inlineStr">
        <is>
          <t>NIDIACEDENO</t>
        </is>
      </c>
      <c r="F618" s="2" t="n">
        <v>15</v>
      </c>
      <c r="G618" t="inlineStr">
        <is>
          <t>Yariela Galarce</t>
        </is>
      </c>
      <c r="H618" t="inlineStr">
        <is>
          <t>69582441.0</t>
        </is>
      </c>
      <c r="I618" t="n">
        <v>0</v>
      </c>
      <c r="J618" t="n">
        <v>1</v>
      </c>
      <c r="K618" t="inlineStr"/>
    </row>
    <row r="619">
      <c r="A619" t="inlineStr">
        <is>
          <t>NP</t>
        </is>
      </c>
      <c r="B619" t="inlineStr">
        <is>
          <t>312209610000</t>
        </is>
      </c>
      <c r="C619" t="inlineStr">
        <is>
          <t>31220961</t>
        </is>
      </c>
      <c r="D619" t="inlineStr">
        <is>
          <t>TERRAMAR GROUP, S.A. -</t>
        </is>
      </c>
      <c r="E619" t="inlineStr">
        <is>
          <t>TERRAMARGROUPSA</t>
        </is>
      </c>
      <c r="F619" s="2" t="n">
        <v>53.25</v>
      </c>
      <c r="G619" t="inlineStr">
        <is>
          <t>Nailyn Martinez</t>
        </is>
      </c>
      <c r="H619" t="inlineStr">
        <is>
          <t>63255304.0</t>
        </is>
      </c>
      <c r="I619" t="n">
        <v>0</v>
      </c>
      <c r="J619" t="n">
        <v>1</v>
      </c>
      <c r="K619" t="inlineStr"/>
    </row>
    <row r="620">
      <c r="A620" t="inlineStr">
        <is>
          <t>NP</t>
        </is>
      </c>
      <c r="B620" t="inlineStr">
        <is>
          <t>354305690000</t>
        </is>
      </c>
      <c r="C620" t="inlineStr">
        <is>
          <t>35430569</t>
        </is>
      </c>
      <c r="D620" t="inlineStr">
        <is>
          <t>MARIA DE LOS REYES PINTO</t>
        </is>
      </c>
      <c r="E620" t="inlineStr">
        <is>
          <t>MARIADELOSREYESPINTO</t>
        </is>
      </c>
      <c r="F620" s="2" t="n">
        <v>15</v>
      </c>
      <c r="G620" t="inlineStr">
        <is>
          <t>Yamali Rodriguez</t>
        </is>
      </c>
      <c r="H620" t="inlineStr">
        <is>
          <t>67393320.0</t>
        </is>
      </c>
      <c r="I620" t="n">
        <v>0</v>
      </c>
      <c r="J620" t="n">
        <v>1</v>
      </c>
      <c r="K620" t="inlineStr"/>
    </row>
    <row r="621">
      <c r="A621" t="inlineStr">
        <is>
          <t>NP</t>
        </is>
      </c>
      <c r="B621" t="inlineStr">
        <is>
          <t>355353350000</t>
        </is>
      </c>
      <c r="C621" t="inlineStr">
        <is>
          <t>35535335</t>
        </is>
      </c>
      <c r="D621" t="inlineStr">
        <is>
          <t>JOSÉ PÉREZ OJO</t>
        </is>
      </c>
      <c r="E621" t="inlineStr">
        <is>
          <t>JOSEPEREZOJO</t>
        </is>
      </c>
      <c r="F621" s="2" t="n">
        <v>15</v>
      </c>
      <c r="G621" t="inlineStr">
        <is>
          <t>Osiris Aguilar</t>
        </is>
      </c>
      <c r="H621" t="inlineStr">
        <is>
          <t>66229242.0</t>
        </is>
      </c>
      <c r="I621" t="n">
        <v>0</v>
      </c>
      <c r="J621" t="n">
        <v>1</v>
      </c>
      <c r="K621" t="inlineStr"/>
    </row>
    <row r="622">
      <c r="A622" t="inlineStr">
        <is>
          <t>NP</t>
        </is>
      </c>
      <c r="B622" t="inlineStr">
        <is>
          <t>312221270000</t>
        </is>
      </c>
      <c r="C622" t="inlineStr">
        <is>
          <t>31222127</t>
        </is>
      </c>
      <c r="D622" t="inlineStr">
        <is>
          <t>MULLER Y MADRID INVESTIGACIONE -</t>
        </is>
      </c>
      <c r="E622" t="inlineStr">
        <is>
          <t>MULLERYMADRIDINVESTIGACIONE</t>
        </is>
      </c>
      <c r="F622" s="2" t="n">
        <v>120.65</v>
      </c>
      <c r="G622" t="inlineStr">
        <is>
          <t>Karla Mc Intryre</t>
        </is>
      </c>
      <c r="H622" t="inlineStr">
        <is>
          <t>67416182.0</t>
        </is>
      </c>
      <c r="I622" t="n">
        <v>0</v>
      </c>
      <c r="J622" t="n">
        <v>1</v>
      </c>
      <c r="K622" t="inlineStr"/>
    </row>
    <row r="623">
      <c r="A623" t="inlineStr">
        <is>
          <t>NP</t>
        </is>
      </c>
      <c r="B623" t="inlineStr">
        <is>
          <t>356153420000</t>
        </is>
      </c>
      <c r="C623" t="inlineStr">
        <is>
          <t>35615342</t>
        </is>
      </c>
      <c r="D623" t="inlineStr">
        <is>
          <t>DAISY REBECA PEREIRA LOPES DE RODRIGUEZ</t>
        </is>
      </c>
      <c r="E623" t="inlineStr">
        <is>
          <t>DAISYREBECAPEREIRALOPESDERODRIGUEZ</t>
        </is>
      </c>
      <c r="F623" s="2" t="n">
        <v>15</v>
      </c>
      <c r="G623" t="inlineStr">
        <is>
          <t>Solanye Acuña</t>
        </is>
      </c>
      <c r="H623" t="inlineStr">
        <is>
          <t>67418281.0</t>
        </is>
      </c>
      <c r="I623" t="n">
        <v>0</v>
      </c>
      <c r="J623" t="n">
        <v>1</v>
      </c>
      <c r="K623" t="inlineStr"/>
    </row>
    <row r="624">
      <c r="A624" t="inlineStr">
        <is>
          <t>NP</t>
        </is>
      </c>
      <c r="B624" t="inlineStr">
        <is>
          <t>321481840100</t>
        </is>
      </c>
      <c r="C624" t="inlineStr">
        <is>
          <t>32148184</t>
        </is>
      </c>
      <c r="D624" t="inlineStr">
        <is>
          <t>Byzan &amp; Co.</t>
        </is>
      </c>
      <c r="E624" t="inlineStr">
        <is>
          <t>BYZANCO</t>
        </is>
      </c>
      <c r="F624" s="2" t="n">
        <v>75</v>
      </c>
      <c r="G624" t="inlineStr">
        <is>
          <t>Michelle Zambrano</t>
        </is>
      </c>
      <c r="H624" t="inlineStr">
        <is>
          <t>66765022.0</t>
        </is>
      </c>
      <c r="I624" t="n">
        <v>0</v>
      </c>
      <c r="J624" t="n">
        <v>1</v>
      </c>
      <c r="K624" t="inlineStr"/>
    </row>
    <row r="625">
      <c r="A625" t="inlineStr">
        <is>
          <t>NP</t>
        </is>
      </c>
      <c r="B625" t="inlineStr">
        <is>
          <t>352312300000</t>
        </is>
      </c>
      <c r="C625" t="inlineStr">
        <is>
          <t>35231230</t>
        </is>
      </c>
      <c r="D625" t="inlineStr">
        <is>
          <t>EMMA R MADRIGALES</t>
        </is>
      </c>
      <c r="E625" t="inlineStr">
        <is>
          <t>EMMARMADRIGALES</t>
        </is>
      </c>
      <c r="F625" s="2" t="n">
        <v>14.4</v>
      </c>
      <c r="G625" t="inlineStr">
        <is>
          <t>Ines Lizbeth Trujillo</t>
        </is>
      </c>
      <c r="H625" t="inlineStr">
        <is>
          <t>64594305.0</t>
        </is>
      </c>
      <c r="I625" t="n">
        <v>0</v>
      </c>
      <c r="J625" t="n">
        <v>1</v>
      </c>
      <c r="K625" t="inlineStr"/>
    </row>
    <row r="626">
      <c r="A626" t="inlineStr">
        <is>
          <t>NP</t>
        </is>
      </c>
      <c r="B626" t="inlineStr">
        <is>
          <t>361057000000</t>
        </is>
      </c>
      <c r="C626" t="inlineStr">
        <is>
          <t>36105700</t>
        </is>
      </c>
      <c r="D626" t="inlineStr">
        <is>
          <t>LUIS ESTEBAN QUINTERO ROMERO</t>
        </is>
      </c>
      <c r="E626" t="inlineStr">
        <is>
          <t>LUISESTEBANQUINTEROROMERO</t>
        </is>
      </c>
      <c r="F626" s="2" t="n">
        <v>0</v>
      </c>
      <c r="G626" t="inlineStr">
        <is>
          <t>Alejandra Mabel Hawkins</t>
        </is>
      </c>
      <c r="H626" t="inlineStr"/>
      <c r="I626" t="n">
        <v>0</v>
      </c>
      <c r="J626" t="n">
        <v>1</v>
      </c>
      <c r="K626" t="inlineStr"/>
    </row>
    <row r="627">
      <c r="A627" t="inlineStr">
        <is>
          <t>NP</t>
        </is>
      </c>
      <c r="B627" t="inlineStr">
        <is>
          <t>363025660000</t>
        </is>
      </c>
      <c r="C627" t="inlineStr">
        <is>
          <t>36302566</t>
        </is>
      </c>
      <c r="D627" t="inlineStr">
        <is>
          <t>RICARDA PIMENTEL</t>
        </is>
      </c>
      <c r="E627" t="inlineStr">
        <is>
          <t>RICARDAPIMENTEL</t>
        </is>
      </c>
      <c r="F627" s="2" t="n">
        <v>37.74</v>
      </c>
      <c r="G627" t="inlineStr">
        <is>
          <t>Maria Fernanda</t>
        </is>
      </c>
      <c r="H627" t="inlineStr">
        <is>
          <t>67633694.0</t>
        </is>
      </c>
      <c r="I627" t="n">
        <v>0</v>
      </c>
      <c r="J627" t="n">
        <v>1</v>
      </c>
      <c r="K627" t="inlineStr"/>
    </row>
    <row r="628">
      <c r="A628" t="inlineStr">
        <is>
          <t>NP</t>
        </is>
      </c>
      <c r="B628" t="inlineStr">
        <is>
          <t>323148890000</t>
        </is>
      </c>
      <c r="C628" t="inlineStr">
        <is>
          <t>32314889</t>
        </is>
      </c>
      <c r="D628" t="inlineStr">
        <is>
          <t>OLIVERA E HIJOS S.A.</t>
        </is>
      </c>
      <c r="E628" t="inlineStr">
        <is>
          <t>OLIVERAEHIJOSSA</t>
        </is>
      </c>
      <c r="F628" s="2" t="n">
        <v>49.99</v>
      </c>
      <c r="G628" t="inlineStr">
        <is>
          <t>Yarelis Tulloch</t>
        </is>
      </c>
      <c r="H628" t="inlineStr">
        <is>
          <t>67817478.0</t>
        </is>
      </c>
      <c r="I628" t="n">
        <v>0</v>
      </c>
      <c r="J628" t="n">
        <v>1</v>
      </c>
      <c r="K628" t="inlineStr"/>
    </row>
    <row r="629">
      <c r="A629" t="inlineStr">
        <is>
          <t>NP</t>
        </is>
      </c>
      <c r="B629" t="inlineStr">
        <is>
          <t>341387610000</t>
        </is>
      </c>
      <c r="C629" t="inlineStr">
        <is>
          <t>34138761</t>
        </is>
      </c>
      <c r="D629" t="inlineStr">
        <is>
          <t>FERNANDO FERNANDEZ</t>
        </is>
      </c>
      <c r="E629" t="inlineStr">
        <is>
          <t>FERNANDOFERNANDEZ</t>
        </is>
      </c>
      <c r="F629" s="2" t="n">
        <v>16.25</v>
      </c>
      <c r="G629" t="inlineStr">
        <is>
          <t>Abril Aparicio</t>
        </is>
      </c>
      <c r="H629" t="inlineStr">
        <is>
          <t>61433300.0</t>
        </is>
      </c>
      <c r="I629" t="n">
        <v>0</v>
      </c>
      <c r="J629" t="n">
        <v>1</v>
      </c>
      <c r="K629" t="inlineStr"/>
    </row>
    <row r="630">
      <c r="A630" t="inlineStr">
        <is>
          <t>NP</t>
        </is>
      </c>
      <c r="B630" t="inlineStr">
        <is>
          <t>354219970000</t>
        </is>
      </c>
      <c r="C630" t="inlineStr">
        <is>
          <t>35421997</t>
        </is>
      </c>
      <c r="D630" t="inlineStr">
        <is>
          <t>EYRA MURILLO</t>
        </is>
      </c>
      <c r="E630" t="inlineStr">
        <is>
          <t>EYRAMURILLO</t>
        </is>
      </c>
      <c r="F630" s="2" t="n">
        <v>30</v>
      </c>
      <c r="G630" t="inlineStr">
        <is>
          <t>Yariela Galarce</t>
        </is>
      </c>
      <c r="H630" t="inlineStr">
        <is>
          <t>65394672.0</t>
        </is>
      </c>
      <c r="I630" t="n">
        <v>0</v>
      </c>
      <c r="J630" t="n">
        <v>1</v>
      </c>
      <c r="K630" t="inlineStr"/>
    </row>
    <row r="631">
      <c r="A631" t="inlineStr">
        <is>
          <t>NP</t>
        </is>
      </c>
      <c r="B631" t="inlineStr">
        <is>
          <t>352132060000</t>
        </is>
      </c>
      <c r="C631" t="inlineStr">
        <is>
          <t>35213206</t>
        </is>
      </c>
      <c r="D631" t="inlineStr">
        <is>
          <t>GLADYS ESTHER GARCIA SANTANA</t>
        </is>
      </c>
      <c r="E631" t="inlineStr">
        <is>
          <t>GLADYSESTHERGARCIASANTANA</t>
        </is>
      </c>
      <c r="F631" s="2" t="n">
        <v>15</v>
      </c>
      <c r="G631" t="inlineStr">
        <is>
          <t>Nailyn Martinez</t>
        </is>
      </c>
      <c r="H631" t="inlineStr">
        <is>
          <t>63073802.0</t>
        </is>
      </c>
      <c r="I631" t="n">
        <v>0</v>
      </c>
      <c r="J631" t="n">
        <v>1</v>
      </c>
      <c r="K631" t="inlineStr"/>
    </row>
    <row r="632">
      <c r="A632" t="inlineStr">
        <is>
          <t>NP</t>
        </is>
      </c>
      <c r="B632" t="inlineStr">
        <is>
          <t>322407110000</t>
        </is>
      </c>
      <c r="C632" t="inlineStr">
        <is>
          <t>32240711</t>
        </is>
      </c>
      <c r="D632" t="inlineStr">
        <is>
          <t>MATELEC, S.A.</t>
        </is>
      </c>
      <c r="E632" t="inlineStr">
        <is>
          <t>MATELECSA</t>
        </is>
      </c>
      <c r="F632" s="2" t="n">
        <v>40.5</v>
      </c>
      <c r="G632" t="inlineStr">
        <is>
          <t>Yamali Rodriguez</t>
        </is>
      </c>
      <c r="H632" t="inlineStr">
        <is>
          <t>66722840.0</t>
        </is>
      </c>
      <c r="I632" t="n">
        <v>0</v>
      </c>
      <c r="J632" t="n">
        <v>1</v>
      </c>
      <c r="K632" t="inlineStr"/>
    </row>
    <row r="633">
      <c r="A633" t="inlineStr">
        <is>
          <t>NP</t>
        </is>
      </c>
      <c r="B633" t="inlineStr">
        <is>
          <t>312228690000</t>
        </is>
      </c>
      <c r="C633" t="inlineStr">
        <is>
          <t>31222869</t>
        </is>
      </c>
      <c r="D633" t="inlineStr">
        <is>
          <t>MATELEC S.A -</t>
        </is>
      </c>
      <c r="E633" t="inlineStr">
        <is>
          <t>MATELECSA</t>
        </is>
      </c>
      <c r="F633" s="2" t="n">
        <v>16.25</v>
      </c>
      <c r="G633" t="inlineStr">
        <is>
          <t>Osiris Aguilar</t>
        </is>
      </c>
      <c r="H633" t="inlineStr">
        <is>
          <t>63186275.0</t>
        </is>
      </c>
      <c r="I633" t="n">
        <v>0</v>
      </c>
      <c r="J633" t="n">
        <v>1</v>
      </c>
      <c r="K633" t="inlineStr"/>
    </row>
    <row r="634">
      <c r="A634" t="inlineStr">
        <is>
          <t>NP</t>
        </is>
      </c>
      <c r="B634" t="inlineStr">
        <is>
          <t>312237340000</t>
        </is>
      </c>
      <c r="C634" t="inlineStr">
        <is>
          <t>31223734</t>
        </is>
      </c>
      <c r="D634" t="inlineStr">
        <is>
          <t>DAPLAM CORPORATION IN --</t>
        </is>
      </c>
      <c r="E634" t="inlineStr">
        <is>
          <t>DAPLAMCORPORATIONIN</t>
        </is>
      </c>
      <c r="F634" s="2" t="n">
        <v>29.97</v>
      </c>
      <c r="G634" t="inlineStr">
        <is>
          <t>Karla Mc Intryre</t>
        </is>
      </c>
      <c r="H634" t="inlineStr">
        <is>
          <t>66142610.0</t>
        </is>
      </c>
      <c r="I634" t="n">
        <v>0</v>
      </c>
      <c r="J634" t="n">
        <v>1</v>
      </c>
      <c r="K634" t="inlineStr"/>
    </row>
    <row r="635">
      <c r="A635" t="inlineStr">
        <is>
          <t>NP</t>
        </is>
      </c>
      <c r="B635" t="inlineStr">
        <is>
          <t>355088490000</t>
        </is>
      </c>
      <c r="C635" t="inlineStr">
        <is>
          <t>35508849</t>
        </is>
      </c>
      <c r="D635" t="inlineStr">
        <is>
          <t>INES MARÍA PIMENTEL</t>
        </is>
      </c>
      <c r="E635" t="inlineStr">
        <is>
          <t>INESMARIAPIMENTEL</t>
        </is>
      </c>
      <c r="F635" s="2" t="n">
        <v>15</v>
      </c>
      <c r="G635" t="inlineStr">
        <is>
          <t>Michelle Zambrano</t>
        </is>
      </c>
      <c r="H635" t="inlineStr">
        <is>
          <t>66887636.0</t>
        </is>
      </c>
      <c r="I635" t="n">
        <v>0</v>
      </c>
      <c r="J635" t="n">
        <v>1</v>
      </c>
      <c r="K635" t="inlineStr"/>
    </row>
    <row r="636">
      <c r="A636" t="inlineStr">
        <is>
          <t>NP</t>
        </is>
      </c>
      <c r="B636" t="inlineStr">
        <is>
          <t>345407100000</t>
        </is>
      </c>
      <c r="C636" t="inlineStr">
        <is>
          <t>34540710</t>
        </is>
      </c>
      <c r="D636" t="inlineStr">
        <is>
          <t>SANTOS QUINTERO</t>
        </is>
      </c>
      <c r="E636" t="inlineStr">
        <is>
          <t>SANTOSQUINTERO</t>
        </is>
      </c>
      <c r="F636" s="2" t="n">
        <v>16.25</v>
      </c>
      <c r="G636" t="inlineStr">
        <is>
          <t>Ines Lizbeth Trujillo</t>
        </is>
      </c>
      <c r="H636" t="inlineStr">
        <is>
          <t>68059608.0</t>
        </is>
      </c>
      <c r="I636" t="n">
        <v>0</v>
      </c>
      <c r="J636" t="n">
        <v>1</v>
      </c>
      <c r="K636" t="inlineStr"/>
    </row>
    <row r="637">
      <c r="A637" t="inlineStr">
        <is>
          <t>NP</t>
        </is>
      </c>
      <c r="B637" t="inlineStr">
        <is>
          <t>322350190000</t>
        </is>
      </c>
      <c r="C637" t="inlineStr">
        <is>
          <t>32235019</t>
        </is>
      </c>
      <c r="D637" t="inlineStr">
        <is>
          <t>Distribuidora</t>
        </is>
      </c>
      <c r="E637" t="inlineStr">
        <is>
          <t>DISTRIBUIDORA</t>
        </is>
      </c>
      <c r="F637" s="2" t="n">
        <v>21.75</v>
      </c>
      <c r="G637" t="inlineStr">
        <is>
          <t>Alejandra Mabel Hawkins</t>
        </is>
      </c>
      <c r="H637" t="inlineStr">
        <is>
          <t>66747914.0</t>
        </is>
      </c>
      <c r="I637" t="n">
        <v>0</v>
      </c>
      <c r="J637" t="n">
        <v>1</v>
      </c>
      <c r="K637" t="inlineStr"/>
    </row>
    <row r="638">
      <c r="A638" t="inlineStr">
        <is>
          <t>NP</t>
        </is>
      </c>
      <c r="B638" t="inlineStr">
        <is>
          <t>321257380100</t>
        </is>
      </c>
      <c r="C638" t="inlineStr">
        <is>
          <t>32125738</t>
        </is>
      </c>
      <c r="D638" t="inlineStr">
        <is>
          <t>RAFAEL PERALTA ESCOBAR</t>
        </is>
      </c>
      <c r="E638" t="inlineStr">
        <is>
          <t>RAFAELPERALTAESCOBAR</t>
        </is>
      </c>
      <c r="F638" s="2" t="n">
        <v>79.25</v>
      </c>
      <c r="G638" t="inlineStr">
        <is>
          <t>Maria Fernanda</t>
        </is>
      </c>
      <c r="H638" t="inlineStr">
        <is>
          <t>69800864.0</t>
        </is>
      </c>
      <c r="I638" t="n">
        <v>0</v>
      </c>
      <c r="J638" t="n">
        <v>1</v>
      </c>
      <c r="K638" t="inlineStr"/>
    </row>
    <row r="639">
      <c r="A639" t="inlineStr">
        <is>
          <t>NP</t>
        </is>
      </c>
      <c r="B639" t="inlineStr">
        <is>
          <t>337307930000</t>
        </is>
      </c>
      <c r="C639" t="inlineStr">
        <is>
          <t>33730793</t>
        </is>
      </c>
      <c r="D639" t="inlineStr">
        <is>
          <t>THE LINCOLN ACADEMY</t>
        </is>
      </c>
      <c r="E639" t="inlineStr">
        <is>
          <t>THELINCOLNACADEMY</t>
        </is>
      </c>
      <c r="F639" s="2" t="n">
        <v>68.25</v>
      </c>
      <c r="G639" t="inlineStr">
        <is>
          <t>Yarelis Tulloch</t>
        </is>
      </c>
      <c r="H639" t="inlineStr">
        <is>
          <t>63102467.0</t>
        </is>
      </c>
      <c r="I639" t="n">
        <v>0</v>
      </c>
      <c r="J639" t="n">
        <v>1</v>
      </c>
      <c r="K639" t="inlineStr"/>
    </row>
    <row r="640">
      <c r="A640" t="inlineStr">
        <is>
          <t>NP</t>
        </is>
      </c>
      <c r="B640" t="inlineStr">
        <is>
          <t>321942820000</t>
        </is>
      </c>
      <c r="C640" t="inlineStr">
        <is>
          <t>32194282</t>
        </is>
      </c>
      <c r="D640" t="inlineStr">
        <is>
          <t>SERVICIOS GEN</t>
        </is>
      </c>
      <c r="E640" t="inlineStr">
        <is>
          <t>SERVICIOSGEN</t>
        </is>
      </c>
      <c r="F640" s="2" t="n">
        <v>85.5</v>
      </c>
      <c r="G640" t="inlineStr">
        <is>
          <t>Abril Aparicio</t>
        </is>
      </c>
      <c r="H640" t="inlineStr">
        <is>
          <t>66734411.0</t>
        </is>
      </c>
      <c r="I640" t="n">
        <v>0</v>
      </c>
      <c r="J640" t="n">
        <v>1</v>
      </c>
      <c r="K640" t="inlineStr"/>
    </row>
    <row r="641">
      <c r="A641" t="inlineStr">
        <is>
          <t>NP</t>
        </is>
      </c>
      <c r="B641" t="inlineStr">
        <is>
          <t>352373820000</t>
        </is>
      </c>
      <c r="C641" t="inlineStr">
        <is>
          <t>35237382</t>
        </is>
      </c>
      <c r="D641" t="inlineStr">
        <is>
          <t>CORPORACION ANCON, SA</t>
        </is>
      </c>
      <c r="E641" t="inlineStr">
        <is>
          <t>CORPORACIONANCONSA</t>
        </is>
      </c>
      <c r="F641" s="2" t="n">
        <v>461</v>
      </c>
      <c r="G641" t="inlineStr">
        <is>
          <t>Yariela Galarce</t>
        </is>
      </c>
      <c r="H641" t="inlineStr">
        <is>
          <t>66773341.0</t>
        </is>
      </c>
      <c r="I641" t="n">
        <v>0</v>
      </c>
      <c r="J641" t="n">
        <v>1</v>
      </c>
      <c r="K641" t="inlineStr"/>
    </row>
    <row r="642">
      <c r="A642" t="inlineStr">
        <is>
          <t>NP</t>
        </is>
      </c>
      <c r="B642" t="inlineStr">
        <is>
          <t>326484320000</t>
        </is>
      </c>
      <c r="C642" t="inlineStr">
        <is>
          <t>32648432</t>
        </is>
      </c>
      <c r="D642" t="inlineStr">
        <is>
          <t>Kamay .</t>
        </is>
      </c>
      <c r="E642" t="inlineStr">
        <is>
          <t>KAMAY</t>
        </is>
      </c>
      <c r="F642" s="2" t="n">
        <v>25</v>
      </c>
      <c r="G642" t="inlineStr">
        <is>
          <t>Nailyn Martinez</t>
        </is>
      </c>
      <c r="H642" t="inlineStr">
        <is>
          <t>66703787.0</t>
        </is>
      </c>
      <c r="I642" t="n">
        <v>0</v>
      </c>
      <c r="J642" t="n">
        <v>1</v>
      </c>
      <c r="K642" t="inlineStr"/>
    </row>
    <row r="643">
      <c r="A643" t="inlineStr">
        <is>
          <t>NP</t>
        </is>
      </c>
      <c r="B643" t="inlineStr">
        <is>
          <t>329767730000</t>
        </is>
      </c>
      <c r="C643" t="inlineStr">
        <is>
          <t>32976773</t>
        </is>
      </c>
      <c r="D643" t="inlineStr">
        <is>
          <t>Edicta Emelda Campos Portugal Viuda de Burns</t>
        </is>
      </c>
      <c r="E643" t="inlineStr">
        <is>
          <t>EDICTAEMELDACAMPOSPORTUGALVIUDADEBURNS</t>
        </is>
      </c>
      <c r="F643" s="2" t="n">
        <v>10</v>
      </c>
      <c r="G643" t="inlineStr">
        <is>
          <t>Yamali Rodriguez</t>
        </is>
      </c>
      <c r="H643" t="inlineStr">
        <is>
          <t>66617996.0</t>
        </is>
      </c>
      <c r="I643" t="n">
        <v>0</v>
      </c>
      <c r="J643" t="n">
        <v>1</v>
      </c>
      <c r="K643" t="inlineStr"/>
    </row>
    <row r="644">
      <c r="A644" t="inlineStr">
        <is>
          <t>NP</t>
        </is>
      </c>
      <c r="B644" t="inlineStr">
        <is>
          <t>323319910000</t>
        </is>
      </c>
      <c r="C644" t="inlineStr">
        <is>
          <t>32331991</t>
        </is>
      </c>
      <c r="D644" t="inlineStr">
        <is>
          <t>REPARACIONES</t>
        </is>
      </c>
      <c r="E644" t="inlineStr">
        <is>
          <t>REPARACIONES</t>
        </is>
      </c>
      <c r="F644" s="2" t="n">
        <v>170.85</v>
      </c>
      <c r="G644" t="inlineStr">
        <is>
          <t>Osiris Aguilar</t>
        </is>
      </c>
      <c r="H644" t="inlineStr">
        <is>
          <t>66170849.0</t>
        </is>
      </c>
      <c r="I644" t="n">
        <v>0</v>
      </c>
      <c r="J644" t="n">
        <v>1</v>
      </c>
      <c r="K644" t="inlineStr"/>
    </row>
    <row r="645">
      <c r="A645" t="inlineStr">
        <is>
          <t>NP</t>
        </is>
      </c>
      <c r="B645" t="inlineStr">
        <is>
          <t>341283340000</t>
        </is>
      </c>
      <c r="C645" t="inlineStr">
        <is>
          <t>34128334</t>
        </is>
      </c>
      <c r="D645" t="inlineStr">
        <is>
          <t>MARCOS RODRÍGUEZ</t>
        </is>
      </c>
      <c r="E645" t="inlineStr">
        <is>
          <t>MARCOSRODRIGUEZ</t>
        </is>
      </c>
      <c r="F645" s="2" t="n">
        <v>16.25</v>
      </c>
      <c r="G645" t="inlineStr">
        <is>
          <t>Karla Mc Intryre</t>
        </is>
      </c>
      <c r="H645" t="inlineStr">
        <is>
          <t>68303084.0</t>
        </is>
      </c>
      <c r="I645" t="n">
        <v>0</v>
      </c>
      <c r="J645" t="n">
        <v>1</v>
      </c>
      <c r="K645" t="inlineStr"/>
    </row>
    <row r="646">
      <c r="A646" t="inlineStr">
        <is>
          <t>NP</t>
        </is>
      </c>
      <c r="B646" t="inlineStr">
        <is>
          <t>341378740000</t>
        </is>
      </c>
      <c r="C646" t="inlineStr">
        <is>
          <t>34137874</t>
        </is>
      </c>
      <c r="D646" t="inlineStr">
        <is>
          <t>GALO ANTONIO ARAUZ LOPEZ</t>
        </is>
      </c>
      <c r="E646" t="inlineStr">
        <is>
          <t>GALOANTONIOARAUZLOPEZ</t>
        </is>
      </c>
      <c r="F646" s="2" t="n">
        <v>32.5</v>
      </c>
      <c r="G646" t="inlineStr">
        <is>
          <t>Solanye Acuña</t>
        </is>
      </c>
      <c r="H646" t="inlineStr">
        <is>
          <t>63198834.0</t>
        </is>
      </c>
      <c r="I646" t="n">
        <v>0</v>
      </c>
      <c r="J646" t="n">
        <v>1</v>
      </c>
      <c r="K646" t="inlineStr"/>
    </row>
    <row r="647">
      <c r="A647" t="inlineStr">
        <is>
          <t>NP</t>
        </is>
      </c>
      <c r="B647" t="inlineStr">
        <is>
          <t>366013720000</t>
        </is>
      </c>
      <c r="C647" t="inlineStr">
        <is>
          <t>36601372</t>
        </is>
      </c>
      <c r="D647" t="inlineStr">
        <is>
          <t>JOSE ESTEBAN PEREZ RODRIGUEZ</t>
        </is>
      </c>
      <c r="E647" t="inlineStr">
        <is>
          <t>JOSEESTEBANPEREZRODRIGUEZ</t>
        </is>
      </c>
      <c r="F647" s="2" t="n">
        <v>15</v>
      </c>
      <c r="G647" t="inlineStr">
        <is>
          <t>Michelle Zambrano</t>
        </is>
      </c>
      <c r="H647" t="inlineStr">
        <is>
          <t>65101976.0</t>
        </is>
      </c>
      <c r="I647" t="n">
        <v>0</v>
      </c>
      <c r="J647" t="n">
        <v>1</v>
      </c>
      <c r="K647" t="inlineStr"/>
    </row>
    <row r="648">
      <c r="A648" t="inlineStr">
        <is>
          <t>NP</t>
        </is>
      </c>
      <c r="B648" t="inlineStr">
        <is>
          <t>337129560000</t>
        </is>
      </c>
      <c r="C648" t="inlineStr">
        <is>
          <t>33712956</t>
        </is>
      </c>
      <c r="D648" t="inlineStr">
        <is>
          <t>Clemente Centella</t>
        </is>
      </c>
      <c r="E648" t="inlineStr">
        <is>
          <t>CLEMENTECENTELLA</t>
        </is>
      </c>
      <c r="F648" s="2" t="n">
        <v>18.25</v>
      </c>
      <c r="G648" t="inlineStr">
        <is>
          <t>Ines Lizbeth Trujillo</t>
        </is>
      </c>
      <c r="H648" t="inlineStr">
        <is>
          <t>63123946.0</t>
        </is>
      </c>
      <c r="I648" t="n">
        <v>0</v>
      </c>
      <c r="J648" t="n">
        <v>1</v>
      </c>
      <c r="K648" t="inlineStr"/>
    </row>
    <row r="649">
      <c r="A649" t="inlineStr">
        <is>
          <t>NP</t>
        </is>
      </c>
      <c r="B649" t="inlineStr">
        <is>
          <t>359379790000</t>
        </is>
      </c>
      <c r="C649" t="inlineStr">
        <is>
          <t>35937979</t>
        </is>
      </c>
      <c r="D649" t="inlineStr">
        <is>
          <t>EUSEBIO MARIN</t>
        </is>
      </c>
      <c r="E649" t="inlineStr">
        <is>
          <t>EUSEBIOMARIN</t>
        </is>
      </c>
      <c r="F649" s="2" t="n">
        <v>15</v>
      </c>
      <c r="G649" t="inlineStr">
        <is>
          <t>Alejandra Mabel Hawkins</t>
        </is>
      </c>
      <c r="H649" t="inlineStr">
        <is>
          <t>65064206.0</t>
        </is>
      </c>
      <c r="I649" t="n">
        <v>0</v>
      </c>
      <c r="J649" t="n">
        <v>1</v>
      </c>
      <c r="K649" t="inlineStr"/>
    </row>
    <row r="650">
      <c r="A650" t="inlineStr">
        <is>
          <t>NP</t>
        </is>
      </c>
      <c r="B650" t="inlineStr">
        <is>
          <t>322893050200</t>
        </is>
      </c>
      <c r="C650" t="inlineStr">
        <is>
          <t>32289305</t>
        </is>
      </c>
      <c r="D650" t="inlineStr">
        <is>
          <t>Coral Associa</t>
        </is>
      </c>
      <c r="E650" t="inlineStr">
        <is>
          <t>CORALASSOCIA</t>
        </is>
      </c>
      <c r="F650" s="2" t="n">
        <v>37.5</v>
      </c>
      <c r="G650" t="inlineStr">
        <is>
          <t>Maria Fernanda</t>
        </is>
      </c>
      <c r="H650" t="inlineStr">
        <is>
          <t>66701606.0</t>
        </is>
      </c>
      <c r="I650" t="n">
        <v>0</v>
      </c>
      <c r="J650" t="n">
        <v>1</v>
      </c>
      <c r="K650" t="inlineStr"/>
    </row>
    <row r="651">
      <c r="A651" t="inlineStr">
        <is>
          <t>NP</t>
        </is>
      </c>
      <c r="B651" t="inlineStr">
        <is>
          <t>321849380400</t>
        </is>
      </c>
      <c r="C651" t="inlineStr">
        <is>
          <t>32184938</t>
        </is>
      </c>
      <c r="D651" t="inlineStr">
        <is>
          <t>CONSTRUCTORA</t>
        </is>
      </c>
      <c r="E651" t="inlineStr">
        <is>
          <t>CONSTRUCTORA</t>
        </is>
      </c>
      <c r="F651" s="2" t="n">
        <v>21.75</v>
      </c>
      <c r="G651" t="inlineStr">
        <is>
          <t>Yarelis Tulloch</t>
        </is>
      </c>
      <c r="H651" t="inlineStr">
        <is>
          <t>65506207.0</t>
        </is>
      </c>
      <c r="I651" t="n">
        <v>0</v>
      </c>
      <c r="J651" t="n">
        <v>1</v>
      </c>
      <c r="K651" t="inlineStr"/>
    </row>
    <row r="652">
      <c r="A652" t="inlineStr">
        <is>
          <t>NP</t>
        </is>
      </c>
      <c r="B652" t="inlineStr">
        <is>
          <t>321849380400</t>
        </is>
      </c>
      <c r="C652" t="inlineStr">
        <is>
          <t>32184938</t>
        </is>
      </c>
      <c r="D652" t="inlineStr">
        <is>
          <t>Constructora I beroistmena janeth</t>
        </is>
      </c>
      <c r="E652" t="inlineStr">
        <is>
          <t>CONSTRUCTORAIBEROISTMENAJANETH</t>
        </is>
      </c>
      <c r="F652" s="2" t="n">
        <v>42</v>
      </c>
      <c r="G652" t="inlineStr">
        <is>
          <t>Abril Aparicio</t>
        </is>
      </c>
      <c r="H652" t="inlineStr">
        <is>
          <t>65506207.0</t>
        </is>
      </c>
      <c r="I652" t="n">
        <v>0</v>
      </c>
      <c r="J652" t="n">
        <v>1</v>
      </c>
      <c r="K652" t="inlineStr"/>
    </row>
    <row r="653">
      <c r="A653" t="inlineStr">
        <is>
          <t>NP</t>
        </is>
      </c>
      <c r="B653" t="inlineStr">
        <is>
          <t>323520620000</t>
        </is>
      </c>
      <c r="C653" t="inlineStr">
        <is>
          <t>32352062</t>
        </is>
      </c>
      <c r="D653" t="inlineStr">
        <is>
          <t>Consorcio Int</t>
        </is>
      </c>
      <c r="E653" t="inlineStr">
        <is>
          <t>CONSORCIOINT</t>
        </is>
      </c>
      <c r="F653" s="2" t="n">
        <v>21.74</v>
      </c>
      <c r="G653" t="inlineStr">
        <is>
          <t>Yariela Galarce</t>
        </is>
      </c>
      <c r="H653" t="inlineStr">
        <is>
          <t>63796406.0</t>
        </is>
      </c>
      <c r="I653" t="n">
        <v>0</v>
      </c>
      <c r="J653" t="n">
        <v>1</v>
      </c>
      <c r="K653" t="inlineStr"/>
    </row>
    <row r="654">
      <c r="A654" t="inlineStr">
        <is>
          <t>NP</t>
        </is>
      </c>
      <c r="B654" t="inlineStr">
        <is>
          <t>332135720000</t>
        </is>
      </c>
      <c r="C654" t="inlineStr">
        <is>
          <t>33213572</t>
        </is>
      </c>
      <c r="D654" t="inlineStr">
        <is>
          <t>German Urena Solis</t>
        </is>
      </c>
      <c r="E654" t="inlineStr">
        <is>
          <t>GERMANURENASOLIS</t>
        </is>
      </c>
      <c r="F654" s="2" t="n">
        <v>18.25</v>
      </c>
      <c r="G654" t="inlineStr">
        <is>
          <t>Nailyn Martinez</t>
        </is>
      </c>
      <c r="H654" t="inlineStr">
        <is>
          <t>60419907.0</t>
        </is>
      </c>
      <c r="I654" t="n">
        <v>0</v>
      </c>
      <c r="J654" t="n">
        <v>1</v>
      </c>
      <c r="K654" t="inlineStr"/>
    </row>
    <row r="655">
      <c r="A655" t="inlineStr">
        <is>
          <t>NP</t>
        </is>
      </c>
      <c r="B655" t="inlineStr">
        <is>
          <t>366021230000</t>
        </is>
      </c>
      <c r="C655" t="inlineStr">
        <is>
          <t>36602123</t>
        </is>
      </c>
      <c r="D655" t="inlineStr">
        <is>
          <t>TERESA AYALA NIETO</t>
        </is>
      </c>
      <c r="E655" t="inlineStr">
        <is>
          <t>TERESAAYALANIETO</t>
        </is>
      </c>
      <c r="F655" s="2" t="n">
        <v>15</v>
      </c>
      <c r="G655" t="inlineStr">
        <is>
          <t>Yamali Rodriguez</t>
        </is>
      </c>
      <c r="H655" t="inlineStr">
        <is>
          <t>67259290.0</t>
        </is>
      </c>
      <c r="I655" t="n">
        <v>0</v>
      </c>
      <c r="J655" t="n">
        <v>1</v>
      </c>
      <c r="K655" t="inlineStr"/>
    </row>
    <row r="656">
      <c r="A656" t="inlineStr">
        <is>
          <t>NP</t>
        </is>
      </c>
      <c r="B656" t="inlineStr">
        <is>
          <t>312202490000</t>
        </is>
      </c>
      <c r="C656" t="inlineStr">
        <is>
          <t>31220249</t>
        </is>
      </c>
      <c r="D656" t="inlineStr">
        <is>
          <t>TRANSPORTES Y SERVICIOS GUADALUPE --</t>
        </is>
      </c>
      <c r="E656" t="inlineStr">
        <is>
          <t>TRANSPORTESYSERVICIOSGUADALUPE</t>
        </is>
      </c>
      <c r="F656" s="2" t="n">
        <v>31</v>
      </c>
      <c r="G656" t="inlineStr">
        <is>
          <t>Osiris Aguilar</t>
        </is>
      </c>
      <c r="H656" t="inlineStr">
        <is>
          <t>63183114.0</t>
        </is>
      </c>
      <c r="I656" t="n">
        <v>0</v>
      </c>
      <c r="J656" t="n">
        <v>1</v>
      </c>
      <c r="K656" t="inlineStr"/>
    </row>
    <row r="657">
      <c r="A657" t="inlineStr">
        <is>
          <t>NP</t>
        </is>
      </c>
      <c r="B657" t="inlineStr">
        <is>
          <t>321175820000</t>
        </is>
      </c>
      <c r="C657" t="inlineStr">
        <is>
          <t>32117582</t>
        </is>
      </c>
      <c r="D657" t="inlineStr">
        <is>
          <t>ROBERT MCINTOSH</t>
        </is>
      </c>
      <c r="E657" t="inlineStr">
        <is>
          <t>ROBERTMCINTOSH</t>
        </is>
      </c>
      <c r="F657" s="2" t="n">
        <v>257.45</v>
      </c>
      <c r="G657" t="inlineStr">
        <is>
          <t>Karla Mc Intryre</t>
        </is>
      </c>
      <c r="H657" t="inlineStr">
        <is>
          <t>66725500.0</t>
        </is>
      </c>
      <c r="I657" t="n">
        <v>0</v>
      </c>
      <c r="J657" t="n">
        <v>1</v>
      </c>
      <c r="K657" t="inlineStr"/>
    </row>
    <row r="658">
      <c r="A658" t="inlineStr">
        <is>
          <t>NP</t>
        </is>
      </c>
      <c r="B658" t="inlineStr">
        <is>
          <t>321175830100</t>
        </is>
      </c>
      <c r="C658" t="inlineStr">
        <is>
          <t>32117583</t>
        </is>
      </c>
      <c r="D658" t="inlineStr">
        <is>
          <t>MARIETA ISABEL DE LANDIS</t>
        </is>
      </c>
      <c r="E658" t="inlineStr">
        <is>
          <t>MARIETAISABELDELANDIS</t>
        </is>
      </c>
      <c r="F658" s="2" t="n">
        <v>42</v>
      </c>
      <c r="G658" t="inlineStr">
        <is>
          <t>Michelle Zambrano</t>
        </is>
      </c>
      <c r="H658" t="inlineStr">
        <is>
          <t>66732928.0</t>
        </is>
      </c>
      <c r="I658" t="n">
        <v>0</v>
      </c>
      <c r="J658" t="n">
        <v>1</v>
      </c>
      <c r="K658" t="inlineStr"/>
    </row>
    <row r="659">
      <c r="A659" t="inlineStr">
        <is>
          <t>NP</t>
        </is>
      </c>
      <c r="B659" t="inlineStr">
        <is>
          <t>359201220000</t>
        </is>
      </c>
      <c r="C659" t="inlineStr">
        <is>
          <t>35920122</t>
        </is>
      </c>
      <c r="D659" t="inlineStr">
        <is>
          <t>NELSON ANTONIO LOO RAMOS</t>
        </is>
      </c>
      <c r="E659" t="inlineStr">
        <is>
          <t>NELSONANTONIOLOORAMOS</t>
        </is>
      </c>
      <c r="F659" s="2" t="n">
        <v>25</v>
      </c>
      <c r="G659" t="inlineStr">
        <is>
          <t>Ines Lizbeth Trujillo</t>
        </is>
      </c>
      <c r="H659" t="inlineStr">
        <is>
          <t>64116411.0</t>
        </is>
      </c>
      <c r="I659" t="n">
        <v>0</v>
      </c>
      <c r="J659" t="n">
        <v>1</v>
      </c>
      <c r="K659" t="inlineStr"/>
    </row>
    <row r="660">
      <c r="A660" t="inlineStr">
        <is>
          <t>NP</t>
        </is>
      </c>
      <c r="B660" t="inlineStr">
        <is>
          <t>312234870000</t>
        </is>
      </c>
      <c r="C660" t="inlineStr">
        <is>
          <t>31223487</t>
        </is>
      </c>
      <c r="D660" t="inlineStr">
        <is>
          <t>J J PLUMBING, S.A.(R.L.JOSE A -</t>
        </is>
      </c>
      <c r="E660" t="inlineStr">
        <is>
          <t>JJPLUMBINGSARLJOSEA</t>
        </is>
      </c>
      <c r="F660" s="2" t="n">
        <v>462.25</v>
      </c>
      <c r="G660" t="inlineStr">
        <is>
          <t>Alejandra Mabel Hawkins</t>
        </is>
      </c>
      <c r="H660" t="inlineStr">
        <is>
          <t>62499832.0</t>
        </is>
      </c>
      <c r="I660" t="n">
        <v>0</v>
      </c>
      <c r="J660" t="n">
        <v>1</v>
      </c>
      <c r="K660" t="inlineStr"/>
    </row>
    <row r="661">
      <c r="A661" t="inlineStr">
        <is>
          <t>NP</t>
        </is>
      </c>
      <c r="B661" t="inlineStr">
        <is>
          <t>325358750100</t>
        </is>
      </c>
      <c r="C661" t="inlineStr">
        <is>
          <t>32535875</t>
        </is>
      </c>
      <c r="D661" t="inlineStr">
        <is>
          <t>ZAFIRO LOAN CON S.A.</t>
        </is>
      </c>
      <c r="E661" t="inlineStr">
        <is>
          <t>ZAFIROLOANCONSA</t>
        </is>
      </c>
      <c r="F661" s="2" t="n">
        <v>15.49</v>
      </c>
      <c r="G661" t="inlineStr">
        <is>
          <t>Maria Fernanda</t>
        </is>
      </c>
      <c r="H661" t="inlineStr">
        <is>
          <t>63784735.0</t>
        </is>
      </c>
      <c r="I661" t="n">
        <v>0</v>
      </c>
      <c r="J661" t="n">
        <v>1</v>
      </c>
      <c r="K661" t="inlineStr"/>
    </row>
    <row r="662">
      <c r="A662" t="inlineStr">
        <is>
          <t>NP</t>
        </is>
      </c>
      <c r="B662" t="inlineStr">
        <is>
          <t>358370780000</t>
        </is>
      </c>
      <c r="C662" t="inlineStr">
        <is>
          <t>35837078</t>
        </is>
      </c>
      <c r="D662" t="inlineStr">
        <is>
          <t>SARA MENDEZ</t>
        </is>
      </c>
      <c r="E662" t="inlineStr">
        <is>
          <t>SARAMENDEZ</t>
        </is>
      </c>
      <c r="F662" s="2" t="n">
        <v>15</v>
      </c>
      <c r="G662" t="inlineStr">
        <is>
          <t>Yarelis Tulloch</t>
        </is>
      </c>
      <c r="H662" t="inlineStr">
        <is>
          <t>69478047.0</t>
        </is>
      </c>
      <c r="I662" t="n">
        <v>0</v>
      </c>
      <c r="J662" t="n">
        <v>1</v>
      </c>
      <c r="K662" t="inlineStr"/>
    </row>
    <row r="663">
      <c r="A663" t="inlineStr">
        <is>
          <t>NP</t>
        </is>
      </c>
      <c r="B663" t="inlineStr">
        <is>
          <t>356226160000</t>
        </is>
      </c>
      <c r="C663" t="inlineStr">
        <is>
          <t>35622616</t>
        </is>
      </c>
      <c r="D663" t="inlineStr">
        <is>
          <t>FINCA AGROTURISTICA RAIMUNDO SANDOVAL</t>
        </is>
      </c>
      <c r="E663" t="inlineStr">
        <is>
          <t>FINCAAGROTURISTICARAIMUNDOSANDOVAL</t>
        </is>
      </c>
      <c r="F663" s="2" t="n">
        <v>15</v>
      </c>
      <c r="G663" t="inlineStr">
        <is>
          <t>Abril Aparicio</t>
        </is>
      </c>
      <c r="H663" t="inlineStr">
        <is>
          <t>68413348.0</t>
        </is>
      </c>
      <c r="I663" t="n">
        <v>0</v>
      </c>
      <c r="J663" t="n">
        <v>1</v>
      </c>
      <c r="K663" t="inlineStr"/>
    </row>
    <row r="664">
      <c r="A664" t="inlineStr">
        <is>
          <t>NP</t>
        </is>
      </c>
      <c r="B664" t="inlineStr">
        <is>
          <t>329508210000</t>
        </is>
      </c>
      <c r="C664" t="inlineStr">
        <is>
          <t>32950821</t>
        </is>
      </c>
      <c r="D664" t="inlineStr">
        <is>
          <t>Mayeli Castillero</t>
        </is>
      </c>
      <c r="E664" t="inlineStr">
        <is>
          <t>MAYELICASTILLERO</t>
        </is>
      </c>
      <c r="F664" s="2" t="n">
        <v>16.25</v>
      </c>
      <c r="G664" t="inlineStr">
        <is>
          <t>Yariela Galarce</t>
        </is>
      </c>
      <c r="H664" t="inlineStr">
        <is>
          <t>68695477.0</t>
        </is>
      </c>
      <c r="I664" t="n">
        <v>0</v>
      </c>
      <c r="J664" t="n">
        <v>1</v>
      </c>
      <c r="K664" t="inlineStr"/>
    </row>
    <row r="665">
      <c r="A665" t="inlineStr">
        <is>
          <t>NP</t>
        </is>
      </c>
      <c r="B665" t="inlineStr">
        <is>
          <t>312214870000</t>
        </is>
      </c>
      <c r="C665" t="inlineStr">
        <is>
          <t>31221487</t>
        </is>
      </c>
      <c r="D665" t="inlineStr">
        <is>
          <t>JOSE MANUEL MENDIETA</t>
        </is>
      </c>
      <c r="E665" t="inlineStr">
        <is>
          <t>JOSEMANUELMENDIETA</t>
        </is>
      </c>
      <c r="F665" s="2" t="n">
        <v>20.75</v>
      </c>
      <c r="G665" t="inlineStr">
        <is>
          <t>Nailyn Martinez</t>
        </is>
      </c>
      <c r="H665" t="inlineStr">
        <is>
          <t>62417481.0</t>
        </is>
      </c>
      <c r="I665" t="n">
        <v>0</v>
      </c>
      <c r="J665" t="n">
        <v>1</v>
      </c>
      <c r="K665" t="inlineStr"/>
    </row>
    <row r="666">
      <c r="A666" t="inlineStr">
        <is>
          <t>NP</t>
        </is>
      </c>
      <c r="B666" t="inlineStr">
        <is>
          <t>343114870000</t>
        </is>
      </c>
      <c r="C666" t="inlineStr">
        <is>
          <t>34311487</t>
        </is>
      </c>
      <c r="D666" t="inlineStr">
        <is>
          <t>ANGEL GARCIA QUINTERO</t>
        </is>
      </c>
      <c r="E666" t="inlineStr">
        <is>
          <t>ANGELGARCIAQUINTERO</t>
        </is>
      </c>
      <c r="F666" s="2" t="n">
        <v>20.75</v>
      </c>
      <c r="G666" t="inlineStr">
        <is>
          <t>Yamali Rodriguez</t>
        </is>
      </c>
      <c r="H666" t="inlineStr">
        <is>
          <t>67913014.0</t>
        </is>
      </c>
      <c r="I666" t="n">
        <v>0</v>
      </c>
      <c r="J666" t="n">
        <v>1</v>
      </c>
      <c r="K666" t="inlineStr"/>
    </row>
    <row r="667">
      <c r="A667" t="inlineStr">
        <is>
          <t>NP</t>
        </is>
      </c>
      <c r="B667" t="inlineStr">
        <is>
          <t>352088290000</t>
        </is>
      </c>
      <c r="C667" t="inlineStr">
        <is>
          <t>35208829</t>
        </is>
      </c>
      <c r="D667" t="inlineStr">
        <is>
          <t>DELFIN DIAZ SANTANA</t>
        </is>
      </c>
      <c r="E667" t="inlineStr">
        <is>
          <t>DELFINDIAZSANTANA</t>
        </is>
      </c>
      <c r="F667" s="2" t="n">
        <v>15</v>
      </c>
      <c r="G667" t="inlineStr">
        <is>
          <t>Osiris Aguilar</t>
        </is>
      </c>
      <c r="H667" t="inlineStr">
        <is>
          <t>66229412.0</t>
        </is>
      </c>
      <c r="I667" t="n">
        <v>0</v>
      </c>
      <c r="J667" t="n">
        <v>1</v>
      </c>
      <c r="K667" t="inlineStr"/>
    </row>
    <row r="668">
      <c r="A668" t="inlineStr">
        <is>
          <t>NP</t>
        </is>
      </c>
      <c r="B668" t="inlineStr">
        <is>
          <t>366034180000</t>
        </is>
      </c>
      <c r="C668" t="inlineStr">
        <is>
          <t>36603418</t>
        </is>
      </c>
      <c r="D668" t="inlineStr">
        <is>
          <t>NATALIO I MENDOZA</t>
        </is>
      </c>
      <c r="E668" t="inlineStr">
        <is>
          <t>NATALIOIMENDOZA</t>
        </is>
      </c>
      <c r="F668" s="2" t="n">
        <v>16.94</v>
      </c>
      <c r="G668" t="inlineStr">
        <is>
          <t>Karla Mc Intryre</t>
        </is>
      </c>
      <c r="H668" t="inlineStr"/>
      <c r="I668" t="n">
        <v>0</v>
      </c>
      <c r="J668" t="n">
        <v>1</v>
      </c>
      <c r="K668" t="inlineStr"/>
    </row>
    <row r="669">
      <c r="A669" t="inlineStr">
        <is>
          <t>NP</t>
        </is>
      </c>
      <c r="B669" t="inlineStr">
        <is>
          <t>312214880000</t>
        </is>
      </c>
      <c r="C669" t="inlineStr">
        <is>
          <t>31221488</t>
        </is>
      </c>
      <c r="D669" t="inlineStr">
        <is>
          <t>ROBERTO ANTONIO CIGARRUISTA SAAVEDRA</t>
        </is>
      </c>
      <c r="E669" t="inlineStr">
        <is>
          <t>ROBERTOANTONIOCIGARRUISTASAAVEDRA</t>
        </is>
      </c>
      <c r="F669" s="2" t="n">
        <v>20.75</v>
      </c>
      <c r="G669" t="inlineStr">
        <is>
          <t>Solanye Acuña</t>
        </is>
      </c>
      <c r="H669" t="inlineStr">
        <is>
          <t>62458227.0</t>
        </is>
      </c>
      <c r="I669" t="n">
        <v>0</v>
      </c>
      <c r="J669" t="n">
        <v>1</v>
      </c>
      <c r="K669" t="inlineStr"/>
    </row>
    <row r="670">
      <c r="A670" t="inlineStr">
        <is>
          <t>NP</t>
        </is>
      </c>
      <c r="B670" t="inlineStr">
        <is>
          <t>358036820000</t>
        </is>
      </c>
      <c r="C670" t="inlineStr">
        <is>
          <t>35803682</t>
        </is>
      </c>
      <c r="D670" t="inlineStr">
        <is>
          <t>DENIXA PEREZ</t>
        </is>
      </c>
      <c r="E670" t="inlineStr">
        <is>
          <t>DENIXAPEREZ</t>
        </is>
      </c>
      <c r="F670" s="2" t="n">
        <v>15</v>
      </c>
      <c r="G670" t="inlineStr">
        <is>
          <t>Michelle Zambrano</t>
        </is>
      </c>
      <c r="H670" t="inlineStr">
        <is>
          <t>62704338.0</t>
        </is>
      </c>
      <c r="I670" t="n">
        <v>0</v>
      </c>
      <c r="J670" t="n">
        <v>1</v>
      </c>
      <c r="K670" t="inlineStr"/>
    </row>
    <row r="671">
      <c r="A671" t="inlineStr">
        <is>
          <t>NP</t>
        </is>
      </c>
      <c r="B671" t="inlineStr">
        <is>
          <t>357175400000</t>
        </is>
      </c>
      <c r="C671" t="inlineStr">
        <is>
          <t>35717540</t>
        </is>
      </c>
      <c r="D671" t="inlineStr">
        <is>
          <t>REST LA PATRONA</t>
        </is>
      </c>
      <c r="E671" t="inlineStr">
        <is>
          <t>RESTLAPATRONA</t>
        </is>
      </c>
      <c r="F671" s="2" t="n">
        <v>45</v>
      </c>
      <c r="G671" t="inlineStr">
        <is>
          <t>Ines Lizbeth Trujillo</t>
        </is>
      </c>
      <c r="H671" t="inlineStr">
        <is>
          <t>67700815.0</t>
        </is>
      </c>
      <c r="I671" t="n">
        <v>0</v>
      </c>
      <c r="J671" t="n">
        <v>1</v>
      </c>
      <c r="K671" t="inlineStr"/>
    </row>
    <row r="672">
      <c r="A672" t="inlineStr">
        <is>
          <t>NP</t>
        </is>
      </c>
      <c r="B672" t="inlineStr">
        <is>
          <t>353327710000</t>
        </is>
      </c>
      <c r="C672" t="inlineStr">
        <is>
          <t>35332771</t>
        </is>
      </c>
      <c r="D672" t="inlineStr">
        <is>
          <t>DISTRIBUIDORA E INVERSIONES IMPERIO, SA</t>
        </is>
      </c>
      <c r="E672" t="inlineStr">
        <is>
          <t>DISTRIBUIDORAEINVERSIONESIMPERIOSA</t>
        </is>
      </c>
      <c r="F672" s="2" t="n">
        <v>100</v>
      </c>
      <c r="G672" t="inlineStr">
        <is>
          <t>Alejandra Mabel Hawkins</t>
        </is>
      </c>
      <c r="H672" t="inlineStr">
        <is>
          <t>67855764.0</t>
        </is>
      </c>
      <c r="I672" t="n">
        <v>0</v>
      </c>
      <c r="J672" t="n">
        <v>1</v>
      </c>
      <c r="K672" t="inlineStr"/>
    </row>
    <row r="673">
      <c r="A673" t="inlineStr">
        <is>
          <t>NP</t>
        </is>
      </c>
      <c r="B673" t="inlineStr">
        <is>
          <t>348129240000</t>
        </is>
      </c>
      <c r="C673" t="inlineStr">
        <is>
          <t>34812924</t>
        </is>
      </c>
      <c r="D673" t="inlineStr">
        <is>
          <t>PMI PANAMA</t>
        </is>
      </c>
      <c r="E673" t="inlineStr">
        <is>
          <t>PMIPANAMA</t>
        </is>
      </c>
      <c r="F673" s="2" t="n">
        <v>20</v>
      </c>
      <c r="G673" t="inlineStr">
        <is>
          <t>Maria Fernanda</t>
        </is>
      </c>
      <c r="H673" t="inlineStr">
        <is>
          <t>67748243.0</t>
        </is>
      </c>
      <c r="I673" t="n">
        <v>0</v>
      </c>
      <c r="J673" t="n">
        <v>1</v>
      </c>
      <c r="K673" t="inlineStr"/>
    </row>
    <row r="674">
      <c r="A674" t="inlineStr">
        <is>
          <t>NP</t>
        </is>
      </c>
      <c r="B674" t="inlineStr">
        <is>
          <t>359109760000</t>
        </is>
      </c>
      <c r="C674" t="inlineStr">
        <is>
          <t>35910976</t>
        </is>
      </c>
      <c r="D674" t="inlineStr">
        <is>
          <t>LEOVIGILDA JUDITH GARCIA IBARRA DE FRAGO</t>
        </is>
      </c>
      <c r="E674" t="inlineStr">
        <is>
          <t>LEOVIGILDAJUDITHGARCIAIBARRADEFRAGO</t>
        </is>
      </c>
      <c r="F674" s="2" t="n">
        <v>15</v>
      </c>
      <c r="G674" t="inlineStr">
        <is>
          <t>Yarelis Tulloch</t>
        </is>
      </c>
      <c r="H674" t="inlineStr">
        <is>
          <t>63937906.0</t>
        </is>
      </c>
      <c r="I674" t="n">
        <v>0</v>
      </c>
      <c r="J674" t="n">
        <v>1</v>
      </c>
      <c r="K674" t="inlineStr"/>
    </row>
    <row r="675">
      <c r="A675" t="inlineStr">
        <is>
          <t>NP</t>
        </is>
      </c>
      <c r="B675" t="inlineStr">
        <is>
          <t>362033360000</t>
        </is>
      </c>
      <c r="C675" t="inlineStr">
        <is>
          <t>36203336</t>
        </is>
      </c>
      <c r="D675" t="inlineStr">
        <is>
          <t>PLACIDO MANUEL CRESPO MELGAR</t>
        </is>
      </c>
      <c r="E675" t="inlineStr">
        <is>
          <t>PLACIDOMANUELCRESPOMELGAR</t>
        </is>
      </c>
      <c r="F675" s="2" t="n">
        <v>17.58</v>
      </c>
      <c r="G675" t="inlineStr">
        <is>
          <t>Abril Aparicio</t>
        </is>
      </c>
      <c r="H675" t="inlineStr">
        <is>
          <t>68343712.0</t>
        </is>
      </c>
      <c r="I675" t="n">
        <v>0</v>
      </c>
      <c r="J675" t="n">
        <v>1</v>
      </c>
      <c r="K675" t="inlineStr"/>
    </row>
    <row r="676">
      <c r="A676" t="inlineStr">
        <is>
          <t>NP</t>
        </is>
      </c>
      <c r="B676" t="inlineStr">
        <is>
          <t>325209780000</t>
        </is>
      </c>
      <c r="C676" t="inlineStr">
        <is>
          <t>32520978</t>
        </is>
      </c>
      <c r="D676" t="inlineStr">
        <is>
          <t>FINANCIAL WAR</t>
        </is>
      </c>
      <c r="E676" t="inlineStr">
        <is>
          <t>FINANCIALWAR</t>
        </is>
      </c>
      <c r="F676" s="2" t="n">
        <v>70.73999999999999</v>
      </c>
      <c r="G676" t="inlineStr">
        <is>
          <t>Yariela Galarce</t>
        </is>
      </c>
      <c r="H676" t="inlineStr">
        <is>
          <t>66175827.0</t>
        </is>
      </c>
      <c r="I676" t="n">
        <v>0</v>
      </c>
      <c r="J676" t="n">
        <v>1</v>
      </c>
      <c r="K676" t="inlineStr"/>
    </row>
    <row r="677">
      <c r="A677" t="inlineStr">
        <is>
          <t>NP</t>
        </is>
      </c>
      <c r="B677" t="inlineStr">
        <is>
          <t>312197130000</t>
        </is>
      </c>
      <c r="C677" t="inlineStr">
        <is>
          <t>31219713</t>
        </is>
      </c>
      <c r="D677" t="inlineStr">
        <is>
          <t>BOYD S REALTY, S.A. -</t>
        </is>
      </c>
      <c r="E677" t="inlineStr">
        <is>
          <t>BOYDSREALTYSA</t>
        </is>
      </c>
      <c r="F677" s="2" t="n">
        <v>31</v>
      </c>
      <c r="G677" t="inlineStr">
        <is>
          <t>Nailyn Martinez</t>
        </is>
      </c>
      <c r="H677" t="inlineStr">
        <is>
          <t>62613159.0</t>
        </is>
      </c>
      <c r="I677" t="n">
        <v>0</v>
      </c>
      <c r="J677" t="n">
        <v>1</v>
      </c>
      <c r="K677" t="inlineStr"/>
    </row>
    <row r="678">
      <c r="A678" t="inlineStr">
        <is>
          <t>NP</t>
        </is>
      </c>
      <c r="B678" t="inlineStr">
        <is>
          <t>321498440000</t>
        </is>
      </c>
      <c r="C678" t="inlineStr">
        <is>
          <t>32149844</t>
        </is>
      </c>
      <c r="D678" t="inlineStr">
        <is>
          <t>MELAR TRADING</t>
        </is>
      </c>
      <c r="E678" t="inlineStr">
        <is>
          <t>MELARTRADING</t>
        </is>
      </c>
      <c r="F678" s="2" t="n">
        <v>78.5</v>
      </c>
      <c r="G678" t="inlineStr">
        <is>
          <t>Yamali Rodriguez</t>
        </is>
      </c>
      <c r="H678" t="inlineStr">
        <is>
          <t>66796388.0</t>
        </is>
      </c>
      <c r="I678" t="n">
        <v>0</v>
      </c>
      <c r="J678" t="n">
        <v>1</v>
      </c>
      <c r="K678" t="inlineStr"/>
    </row>
    <row r="679">
      <c r="A679" t="inlineStr">
        <is>
          <t>NP</t>
        </is>
      </c>
      <c r="B679" t="inlineStr">
        <is>
          <t>312200020000</t>
        </is>
      </c>
      <c r="C679" t="inlineStr">
        <is>
          <t>31220002</t>
        </is>
      </c>
      <c r="D679" t="inlineStr">
        <is>
          <t>M.W. ASOCIADOS M.W. ASOCIADOS -</t>
        </is>
      </c>
      <c r="E679" t="inlineStr">
        <is>
          <t>MWASOCIADOSMWASOCIADOS</t>
        </is>
      </c>
      <c r="F679" s="2" t="n">
        <v>30.74</v>
      </c>
      <c r="G679" t="inlineStr">
        <is>
          <t>Osiris Aguilar</t>
        </is>
      </c>
      <c r="H679" t="inlineStr">
        <is>
          <t>62199905.0</t>
        </is>
      </c>
      <c r="I679" t="n">
        <v>0</v>
      </c>
      <c r="J679" t="n">
        <v>1</v>
      </c>
      <c r="K679" t="inlineStr"/>
    </row>
    <row r="680">
      <c r="A680" t="inlineStr">
        <is>
          <t>NP</t>
        </is>
      </c>
      <c r="B680" t="inlineStr">
        <is>
          <t>322417590000</t>
        </is>
      </c>
      <c r="C680" t="inlineStr">
        <is>
          <t>32241759</t>
        </is>
      </c>
      <c r="D680" t="inlineStr">
        <is>
          <t>ISTHMUS WORLD WIDE INVESTMENT CORP.</t>
        </is>
      </c>
      <c r="E680" t="inlineStr">
        <is>
          <t>ISTHMUSWORLDWIDEINVESTMENTCORP</t>
        </is>
      </c>
      <c r="F680" s="2" t="n">
        <v>611.5</v>
      </c>
      <c r="G680" t="inlineStr">
        <is>
          <t>Karla Mc Intryre</t>
        </is>
      </c>
      <c r="H680" t="inlineStr">
        <is>
          <t>66747960.0</t>
        </is>
      </c>
      <c r="I680" t="n">
        <v>0</v>
      </c>
      <c r="J680" t="n">
        <v>1</v>
      </c>
      <c r="K680" t="inlineStr"/>
    </row>
    <row r="681">
      <c r="A681" t="inlineStr">
        <is>
          <t>NP</t>
        </is>
      </c>
      <c r="B681" t="inlineStr">
        <is>
          <t>312228060000</t>
        </is>
      </c>
      <c r="C681" t="inlineStr">
        <is>
          <t>31222806</t>
        </is>
      </c>
      <c r="D681" t="inlineStr">
        <is>
          <t>VENTAS DE TECNOLOGIA -</t>
        </is>
      </c>
      <c r="E681" t="inlineStr">
        <is>
          <t>VENTASDETECNOLOGIA</t>
        </is>
      </c>
      <c r="F681" s="2" t="n">
        <v>155.25</v>
      </c>
      <c r="G681" t="inlineStr">
        <is>
          <t>Michelle Zambrano</t>
        </is>
      </c>
      <c r="H681" t="inlineStr">
        <is>
          <t>62008345.0</t>
        </is>
      </c>
      <c r="I681" t="n">
        <v>0</v>
      </c>
      <c r="J681" t="n">
        <v>1</v>
      </c>
      <c r="K681" t="inlineStr"/>
    </row>
    <row r="682">
      <c r="A682" t="inlineStr">
        <is>
          <t>NP</t>
        </is>
      </c>
      <c r="B682" t="inlineStr">
        <is>
          <t>359219490000</t>
        </is>
      </c>
      <c r="C682" t="inlineStr">
        <is>
          <t>35921949</t>
        </is>
      </c>
      <c r="D682" t="inlineStr">
        <is>
          <t>PANTALEON ALMANZA VEGA</t>
        </is>
      </c>
      <c r="E682" t="inlineStr">
        <is>
          <t>PANTALEONALMANZAVEGA</t>
        </is>
      </c>
      <c r="F682" s="2" t="n">
        <v>15</v>
      </c>
      <c r="G682" t="inlineStr">
        <is>
          <t>Ines Lizbeth Trujillo</t>
        </is>
      </c>
      <c r="H682" t="inlineStr">
        <is>
          <t>69613641.0</t>
        </is>
      </c>
      <c r="I682" t="n">
        <v>0</v>
      </c>
      <c r="J682" t="n">
        <v>1</v>
      </c>
      <c r="K682" t="inlineStr"/>
    </row>
    <row r="683">
      <c r="A683" t="inlineStr">
        <is>
          <t>NP</t>
        </is>
      </c>
      <c r="B683" t="inlineStr">
        <is>
          <t>359323240000</t>
        </is>
      </c>
      <c r="C683" t="inlineStr">
        <is>
          <t>35932324</t>
        </is>
      </c>
      <c r="D683" t="inlineStr">
        <is>
          <t>CIRO LUIS MENDOZA</t>
        </is>
      </c>
      <c r="E683" t="inlineStr">
        <is>
          <t>CIROLUISMENDOZA</t>
        </is>
      </c>
      <c r="F683" s="2" t="n">
        <v>15</v>
      </c>
      <c r="G683" t="inlineStr">
        <is>
          <t>Alejandra Mabel Hawkins</t>
        </is>
      </c>
      <c r="H683" t="inlineStr">
        <is>
          <t>68393223.0</t>
        </is>
      </c>
      <c r="I683" t="n">
        <v>0</v>
      </c>
      <c r="J683" t="n">
        <v>1</v>
      </c>
      <c r="K683" t="inlineStr"/>
    </row>
    <row r="684">
      <c r="A684" t="inlineStr">
        <is>
          <t>NP</t>
        </is>
      </c>
      <c r="B684" t="inlineStr">
        <is>
          <t>328794990000</t>
        </is>
      </c>
      <c r="C684" t="inlineStr">
        <is>
          <t>32879499</t>
        </is>
      </c>
      <c r="D684" t="inlineStr">
        <is>
          <t>Luis Beltran</t>
        </is>
      </c>
      <c r="E684" t="inlineStr">
        <is>
          <t>LUISBELTRAN</t>
        </is>
      </c>
      <c r="F684" s="2" t="n">
        <v>36</v>
      </c>
      <c r="G684" t="inlineStr">
        <is>
          <t>Maria Fernanda</t>
        </is>
      </c>
      <c r="H684" t="inlineStr">
        <is>
          <t>62152808.0</t>
        </is>
      </c>
      <c r="I684" t="n">
        <v>0</v>
      </c>
      <c r="J684" t="n">
        <v>1</v>
      </c>
      <c r="K684" t="inlineStr"/>
    </row>
    <row r="685">
      <c r="A685" t="inlineStr">
        <is>
          <t>NP</t>
        </is>
      </c>
      <c r="B685" t="inlineStr">
        <is>
          <t>352364020000</t>
        </is>
      </c>
      <c r="C685" t="inlineStr">
        <is>
          <t>35236402</t>
        </is>
      </c>
      <c r="D685" t="inlineStr">
        <is>
          <t>MARTHA LOPEZ</t>
        </is>
      </c>
      <c r="E685" t="inlineStr">
        <is>
          <t>MARTHALOPEZ</t>
        </is>
      </c>
      <c r="F685" s="2" t="n">
        <v>11.6</v>
      </c>
      <c r="G685" t="inlineStr">
        <is>
          <t>Yarelis Tulloch</t>
        </is>
      </c>
      <c r="H685" t="inlineStr">
        <is>
          <t>67764189.0</t>
        </is>
      </c>
      <c r="I685" t="n">
        <v>0</v>
      </c>
      <c r="J685" t="n">
        <v>1</v>
      </c>
      <c r="K685" t="inlineStr"/>
    </row>
    <row r="686">
      <c r="A686" t="inlineStr">
        <is>
          <t>NP</t>
        </is>
      </c>
      <c r="B686" t="inlineStr">
        <is>
          <t>359267400000</t>
        </is>
      </c>
      <c r="C686" t="inlineStr">
        <is>
          <t>35926740</t>
        </is>
      </c>
      <c r="D686" t="inlineStr">
        <is>
          <t>ALCILDA AVILA SANCHEZ</t>
        </is>
      </c>
      <c r="E686" t="inlineStr">
        <is>
          <t>ALCILDAAVILASANCHEZ</t>
        </is>
      </c>
      <c r="F686" s="2" t="n">
        <v>15</v>
      </c>
      <c r="G686" t="inlineStr">
        <is>
          <t>Abril Aparicio</t>
        </is>
      </c>
      <c r="H686" t="inlineStr">
        <is>
          <t>69125234.0</t>
        </is>
      </c>
      <c r="I686" t="n">
        <v>0</v>
      </c>
      <c r="J686" t="n">
        <v>1</v>
      </c>
      <c r="K686" t="inlineStr"/>
    </row>
    <row r="687">
      <c r="A687" t="inlineStr">
        <is>
          <t>NP</t>
        </is>
      </c>
      <c r="B687" t="inlineStr">
        <is>
          <t>348109050000</t>
        </is>
      </c>
      <c r="C687" t="inlineStr">
        <is>
          <t>34810905</t>
        </is>
      </c>
      <c r="D687" t="inlineStr">
        <is>
          <t>YALIMA ARIDNA TELLO PEREZ DE RIVADENEIRA</t>
        </is>
      </c>
      <c r="E687" t="inlineStr">
        <is>
          <t>YALIMAARIDNATELLOPEREZDERIVADENEIRA</t>
        </is>
      </c>
      <c r="F687" s="2" t="n">
        <v>20</v>
      </c>
      <c r="G687" t="inlineStr">
        <is>
          <t>Yariela Galarce</t>
        </is>
      </c>
      <c r="H687" t="inlineStr">
        <is>
          <t>66716715.0</t>
        </is>
      </c>
      <c r="I687" t="n">
        <v>0</v>
      </c>
      <c r="J687" t="n">
        <v>1</v>
      </c>
      <c r="K687" t="inlineStr"/>
    </row>
    <row r="688">
      <c r="A688" t="inlineStr">
        <is>
          <t>NP</t>
        </is>
      </c>
      <c r="B688" t="inlineStr">
        <is>
          <t>321285150100</t>
        </is>
      </c>
      <c r="C688" t="inlineStr">
        <is>
          <t>32128515</t>
        </is>
      </c>
      <c r="D688" t="inlineStr">
        <is>
          <t>Dionicio Sanchez Nieto</t>
        </is>
      </c>
      <c r="E688" t="inlineStr">
        <is>
          <t>DIONICIOSANCHEZNIETO</t>
        </is>
      </c>
      <c r="F688" s="2" t="n">
        <v>44</v>
      </c>
      <c r="G688" t="inlineStr">
        <is>
          <t>Nailyn Martinez</t>
        </is>
      </c>
      <c r="H688" t="inlineStr">
        <is>
          <t>66747912.0</t>
        </is>
      </c>
      <c r="I688" t="n">
        <v>0</v>
      </c>
      <c r="J688" t="n">
        <v>1</v>
      </c>
      <c r="K688" t="inlineStr"/>
    </row>
    <row r="689">
      <c r="A689" t="inlineStr">
        <is>
          <t>NP</t>
        </is>
      </c>
      <c r="B689" t="inlineStr">
        <is>
          <t>361002710000</t>
        </is>
      </c>
      <c r="C689" t="inlineStr">
        <is>
          <t>36100271</t>
        </is>
      </c>
      <c r="D689" t="inlineStr">
        <is>
          <t>BIENVENIDA BARRIA</t>
        </is>
      </c>
      <c r="E689" t="inlineStr">
        <is>
          <t>BIENVENIDABARRIA</t>
        </is>
      </c>
      <c r="F689" s="2" t="n">
        <v>15</v>
      </c>
      <c r="G689" t="inlineStr">
        <is>
          <t>Yamali Rodriguez</t>
        </is>
      </c>
      <c r="H689" t="inlineStr">
        <is>
          <t>69101247.0</t>
        </is>
      </c>
      <c r="I689" t="n">
        <v>0</v>
      </c>
      <c r="J689" t="n">
        <v>1</v>
      </c>
      <c r="K689" t="inlineStr"/>
    </row>
    <row r="690">
      <c r="A690" t="inlineStr">
        <is>
          <t>NP</t>
        </is>
      </c>
      <c r="B690" t="inlineStr">
        <is>
          <t>337287620000</t>
        </is>
      </c>
      <c r="C690" t="inlineStr">
        <is>
          <t>33728762</t>
        </is>
      </c>
      <c r="D690" t="inlineStr">
        <is>
          <t>PEDRO BARBA SAMANIEGO</t>
        </is>
      </c>
      <c r="E690" t="inlineStr">
        <is>
          <t>PEDROBARBASAMANIEGO</t>
        </is>
      </c>
      <c r="F690" s="2" t="n">
        <v>27.75</v>
      </c>
      <c r="G690" t="inlineStr">
        <is>
          <t>Osiris Aguilar</t>
        </is>
      </c>
      <c r="H690" t="inlineStr">
        <is>
          <t>65205844.0</t>
        </is>
      </c>
      <c r="I690" t="n">
        <v>0</v>
      </c>
      <c r="J690" t="n">
        <v>1</v>
      </c>
      <c r="K690" t="inlineStr"/>
    </row>
    <row r="691">
      <c r="A691" t="inlineStr">
        <is>
          <t>NP</t>
        </is>
      </c>
      <c r="B691" t="inlineStr">
        <is>
          <t>361031940000</t>
        </is>
      </c>
      <c r="C691" t="inlineStr">
        <is>
          <t>36103194</t>
        </is>
      </c>
      <c r="D691" t="inlineStr">
        <is>
          <t>MARIBEL SOLIS</t>
        </is>
      </c>
      <c r="E691" t="inlineStr">
        <is>
          <t>MARIBELSOLIS</t>
        </is>
      </c>
      <c r="F691" s="2" t="n">
        <v>39.04</v>
      </c>
      <c r="G691" t="inlineStr">
        <is>
          <t>Karla Mc Intryre</t>
        </is>
      </c>
      <c r="H691" t="inlineStr">
        <is>
          <t>69060706.0</t>
        </is>
      </c>
      <c r="I691" t="n">
        <v>0</v>
      </c>
      <c r="J691" t="n">
        <v>1</v>
      </c>
      <c r="K691" t="inlineStr"/>
    </row>
    <row r="692">
      <c r="A692" t="inlineStr">
        <is>
          <t>NP</t>
        </is>
      </c>
      <c r="B692" t="inlineStr">
        <is>
          <t>312199340000</t>
        </is>
      </c>
      <c r="C692" t="inlineStr">
        <is>
          <t>31219934</t>
        </is>
      </c>
      <c r="D692" t="inlineStr">
        <is>
          <t>BASIC TECHNOLOGIES S.A.</t>
        </is>
      </c>
      <c r="E692" t="inlineStr">
        <is>
          <t>BASICTECHNOLOGIESSA</t>
        </is>
      </c>
      <c r="F692" s="2" t="n">
        <v>340.84</v>
      </c>
      <c r="G692" t="inlineStr">
        <is>
          <t>Solanye Acuña</t>
        </is>
      </c>
      <c r="H692" t="inlineStr">
        <is>
          <t>63815934.0</t>
        </is>
      </c>
      <c r="I692" t="n">
        <v>0</v>
      </c>
      <c r="J692" t="n">
        <v>1</v>
      </c>
      <c r="K692" t="inlineStr"/>
    </row>
    <row r="693">
      <c r="A693" t="inlineStr">
        <is>
          <t>NP</t>
        </is>
      </c>
      <c r="B693" t="inlineStr">
        <is>
          <t>354088480000</t>
        </is>
      </c>
      <c r="C693" t="inlineStr">
        <is>
          <t>35408848</t>
        </is>
      </c>
      <c r="D693" t="inlineStr">
        <is>
          <t>ERASMO MONTILLA PEREZ</t>
        </is>
      </c>
      <c r="E693" t="inlineStr">
        <is>
          <t>ERASMOMONTILLAPEREZ</t>
        </is>
      </c>
      <c r="F693" s="2" t="n">
        <v>15</v>
      </c>
      <c r="G693" t="inlineStr">
        <is>
          <t>Michelle Zambrano</t>
        </is>
      </c>
      <c r="H693" t="inlineStr">
        <is>
          <t>68007261.0</t>
        </is>
      </c>
      <c r="I693" t="n">
        <v>0</v>
      </c>
      <c r="J693" t="n">
        <v>1</v>
      </c>
      <c r="K693" t="inlineStr"/>
    </row>
    <row r="694">
      <c r="A694" t="inlineStr">
        <is>
          <t>NP</t>
        </is>
      </c>
      <c r="B694" t="inlineStr">
        <is>
          <t>351204710000</t>
        </is>
      </c>
      <c r="C694" t="inlineStr">
        <is>
          <t>35120471</t>
        </is>
      </c>
      <c r="D694" t="inlineStr">
        <is>
          <t>DIONICIA VILLAR CANTO</t>
        </is>
      </c>
      <c r="E694" t="inlineStr">
        <is>
          <t>DIONICIAVILLARCANTO</t>
        </is>
      </c>
      <c r="F694" s="2" t="n">
        <v>15</v>
      </c>
      <c r="G694" t="inlineStr">
        <is>
          <t>Ines Lizbeth Trujillo</t>
        </is>
      </c>
      <c r="H694" t="inlineStr">
        <is>
          <t>69094428.0</t>
        </is>
      </c>
      <c r="I694" t="n">
        <v>0</v>
      </c>
      <c r="J694" t="n">
        <v>1</v>
      </c>
      <c r="K694" t="inlineStr"/>
    </row>
    <row r="695">
      <c r="A695" t="inlineStr">
        <is>
          <t>NP</t>
        </is>
      </c>
      <c r="B695" t="inlineStr">
        <is>
          <t>355204770000</t>
        </is>
      </c>
      <c r="C695" t="inlineStr">
        <is>
          <t>35520477</t>
        </is>
      </c>
      <c r="D695" t="inlineStr">
        <is>
          <t>DIONICIA VILLAR CANTO</t>
        </is>
      </c>
      <c r="E695" t="inlineStr">
        <is>
          <t>DIONICIAVILLARCANTO</t>
        </is>
      </c>
      <c r="F695" s="2" t="n">
        <v>15</v>
      </c>
      <c r="G695" t="inlineStr">
        <is>
          <t>Alejandra Mabel Hawkins</t>
        </is>
      </c>
      <c r="H695" t="inlineStr">
        <is>
          <t>66653212.0</t>
        </is>
      </c>
      <c r="I695" t="n">
        <v>0</v>
      </c>
      <c r="J695" t="n">
        <v>1</v>
      </c>
      <c r="K695" t="inlineStr"/>
    </row>
    <row r="696">
      <c r="A696" t="inlineStr">
        <is>
          <t>NP</t>
        </is>
      </c>
      <c r="B696" t="inlineStr">
        <is>
          <t>354385730000</t>
        </is>
      </c>
      <c r="C696" t="inlineStr">
        <is>
          <t>35438573</t>
        </is>
      </c>
      <c r="D696" t="inlineStr">
        <is>
          <t>JACINTA PEREZ</t>
        </is>
      </c>
      <c r="E696" t="inlineStr">
        <is>
          <t>JACINTAPEREZ</t>
        </is>
      </c>
      <c r="F696" s="2" t="n">
        <v>15</v>
      </c>
      <c r="G696" t="inlineStr">
        <is>
          <t>Maria Fernanda</t>
        </is>
      </c>
      <c r="H696" t="inlineStr">
        <is>
          <t>69549759.0</t>
        </is>
      </c>
      <c r="I696" t="n">
        <v>0</v>
      </c>
      <c r="J696" t="n">
        <v>1</v>
      </c>
      <c r="K696" t="inlineStr"/>
    </row>
    <row r="697">
      <c r="A697" t="inlineStr">
        <is>
          <t>NP</t>
        </is>
      </c>
      <c r="B697" t="inlineStr">
        <is>
          <t>351059940000</t>
        </is>
      </c>
      <c r="C697" t="inlineStr">
        <is>
          <t>35105994</t>
        </is>
      </c>
      <c r="D697" t="inlineStr">
        <is>
          <t>MARIELA PIMENTEL</t>
        </is>
      </c>
      <c r="E697" t="inlineStr">
        <is>
          <t>MARIELAPIMENTEL</t>
        </is>
      </c>
      <c r="F697" s="2" t="n">
        <v>15</v>
      </c>
      <c r="G697" t="inlineStr">
        <is>
          <t>Yarelis Tulloch</t>
        </is>
      </c>
      <c r="H697" t="inlineStr">
        <is>
          <t>65837006.0</t>
        </is>
      </c>
      <c r="I697" t="n">
        <v>0</v>
      </c>
      <c r="J697" t="n">
        <v>1</v>
      </c>
      <c r="K697" t="inlineStr"/>
    </row>
    <row r="698">
      <c r="A698" t="inlineStr">
        <is>
          <t>NP</t>
        </is>
      </c>
      <c r="B698" t="inlineStr">
        <is>
          <t>356255760000</t>
        </is>
      </c>
      <c r="C698" t="inlineStr">
        <is>
          <t>35625576</t>
        </is>
      </c>
      <c r="D698" t="inlineStr">
        <is>
          <t>RUBEN ANTONIO RODRIGUEZ MONTENEGRO</t>
        </is>
      </c>
      <c r="E698" t="inlineStr">
        <is>
          <t>RUBENANTONIORODRIGUEZMONTENEGRO</t>
        </is>
      </c>
      <c r="F698" s="2" t="n">
        <v>15</v>
      </c>
      <c r="G698" t="inlineStr">
        <is>
          <t>Abril Aparicio</t>
        </is>
      </c>
      <c r="H698" t="inlineStr">
        <is>
          <t>68167642.0</t>
        </is>
      </c>
      <c r="I698" t="n">
        <v>0</v>
      </c>
      <c r="J698" t="n">
        <v>1</v>
      </c>
      <c r="K698" t="inlineStr"/>
    </row>
    <row r="699">
      <c r="A699" t="inlineStr">
        <is>
          <t>NP</t>
        </is>
      </c>
      <c r="B699" t="inlineStr">
        <is>
          <t>327569880000</t>
        </is>
      </c>
      <c r="C699" t="inlineStr">
        <is>
          <t>32756988</t>
        </is>
      </c>
      <c r="D699" t="inlineStr">
        <is>
          <t>Wau Wau Estetica P ara Tu Mascota</t>
        </is>
      </c>
      <c r="E699" t="inlineStr">
        <is>
          <t>WAUWAUESTETICAPARATUMASCOTA</t>
        </is>
      </c>
      <c r="F699" s="2" t="n">
        <v>22.74</v>
      </c>
      <c r="G699" t="inlineStr">
        <is>
          <t>Yariela Galarce</t>
        </is>
      </c>
      <c r="H699" t="inlineStr">
        <is>
          <t>68082659.0</t>
        </is>
      </c>
      <c r="I699" t="n">
        <v>0</v>
      </c>
      <c r="J699" t="n">
        <v>1</v>
      </c>
      <c r="K699" t="inlineStr"/>
    </row>
    <row r="700">
      <c r="A700" t="inlineStr">
        <is>
          <t>NP</t>
        </is>
      </c>
      <c r="B700" t="inlineStr">
        <is>
          <t>348285740000</t>
        </is>
      </c>
      <c r="C700" t="inlineStr">
        <is>
          <t>34828574</t>
        </is>
      </c>
      <c r="D700" t="inlineStr">
        <is>
          <t>SATURNINO NORIEGA</t>
        </is>
      </c>
      <c r="E700" t="inlineStr">
        <is>
          <t>SATURNINONORIEGA</t>
        </is>
      </c>
      <c r="F700" s="2" t="n">
        <v>16.25</v>
      </c>
      <c r="G700" t="inlineStr">
        <is>
          <t>Nailyn Martinez</t>
        </is>
      </c>
      <c r="H700" t="inlineStr">
        <is>
          <t>62355642.0</t>
        </is>
      </c>
      <c r="I700" t="n">
        <v>0</v>
      </c>
      <c r="J700" t="n">
        <v>1</v>
      </c>
      <c r="K700" t="inlineStr"/>
    </row>
    <row r="701">
      <c r="A701" t="inlineStr">
        <is>
          <t>NP</t>
        </is>
      </c>
      <c r="B701" t="inlineStr">
        <is>
          <t>354097970000</t>
        </is>
      </c>
      <c r="C701" t="inlineStr">
        <is>
          <t>35409797</t>
        </is>
      </c>
      <c r="D701" t="inlineStr">
        <is>
          <t>JUANA RIOS RIOS</t>
        </is>
      </c>
      <c r="E701" t="inlineStr">
        <is>
          <t>JUANARIOSRIOS</t>
        </is>
      </c>
      <c r="F701" s="2" t="n">
        <v>15</v>
      </c>
      <c r="G701" t="inlineStr">
        <is>
          <t>Yamali Rodriguez</t>
        </is>
      </c>
      <c r="H701" t="inlineStr">
        <is>
          <t>69003088.0</t>
        </is>
      </c>
      <c r="I701" t="n">
        <v>0</v>
      </c>
      <c r="J701" t="n">
        <v>1</v>
      </c>
      <c r="K701" t="inlineStr"/>
    </row>
    <row r="702">
      <c r="A702" t="inlineStr">
        <is>
          <t>NP</t>
        </is>
      </c>
      <c r="B702" t="inlineStr">
        <is>
          <t>322878950200</t>
        </is>
      </c>
      <c r="C702" t="inlineStr">
        <is>
          <t>32287895</t>
        </is>
      </c>
      <c r="D702" t="inlineStr">
        <is>
          <t>3-Tons S.A.</t>
        </is>
      </c>
      <c r="E702" t="inlineStr">
        <is>
          <t>3TONSSA</t>
        </is>
      </c>
      <c r="F702" s="2" t="n">
        <v>28.75</v>
      </c>
      <c r="G702" t="inlineStr">
        <is>
          <t>Osiris Aguilar</t>
        </is>
      </c>
      <c r="H702" t="inlineStr">
        <is>
          <t>66772640.0</t>
        </is>
      </c>
      <c r="I702" t="n">
        <v>0</v>
      </c>
      <c r="J702" t="n">
        <v>1</v>
      </c>
      <c r="K702" t="inlineStr"/>
    </row>
    <row r="703">
      <c r="A703" t="inlineStr">
        <is>
          <t>NP</t>
        </is>
      </c>
      <c r="B703" t="inlineStr">
        <is>
          <t>321156400000</t>
        </is>
      </c>
      <c r="C703" t="inlineStr">
        <is>
          <t>32115640</t>
        </is>
      </c>
      <c r="D703" t="inlineStr">
        <is>
          <t>Efrain Delgado</t>
        </is>
      </c>
      <c r="E703" t="inlineStr">
        <is>
          <t>EFRAINDELGADO</t>
        </is>
      </c>
      <c r="F703" s="2" t="n">
        <v>42</v>
      </c>
      <c r="G703" t="inlineStr">
        <is>
          <t>Karla Mc Intryre</t>
        </is>
      </c>
      <c r="H703" t="inlineStr">
        <is>
          <t>66749611.0</t>
        </is>
      </c>
      <c r="I703" t="n">
        <v>0</v>
      </c>
      <c r="J703" t="n">
        <v>1</v>
      </c>
      <c r="K703" t="inlineStr"/>
    </row>
    <row r="704">
      <c r="A704" t="inlineStr">
        <is>
          <t>NP</t>
        </is>
      </c>
      <c r="B704" t="inlineStr">
        <is>
          <t>326142730000</t>
        </is>
      </c>
      <c r="C704" t="inlineStr">
        <is>
          <t>32614273</t>
        </is>
      </c>
      <c r="D704" t="inlineStr">
        <is>
          <t>CONSTRUCCIONES GICAS</t>
        </is>
      </c>
      <c r="E704" t="inlineStr">
        <is>
          <t>CONSTRUCCIONESGICAS</t>
        </is>
      </c>
      <c r="F704" s="2" t="n">
        <v>94</v>
      </c>
      <c r="G704" t="inlineStr">
        <is>
          <t>Michelle Zambrano</t>
        </is>
      </c>
      <c r="H704" t="inlineStr">
        <is>
          <t>66761672.0</t>
        </is>
      </c>
      <c r="I704" t="n">
        <v>0</v>
      </c>
      <c r="J704" t="n">
        <v>1</v>
      </c>
      <c r="K704" t="inlineStr"/>
    </row>
    <row r="705">
      <c r="A705" t="inlineStr">
        <is>
          <t>NP</t>
        </is>
      </c>
      <c r="B705" t="inlineStr">
        <is>
          <t>359356790000</t>
        </is>
      </c>
      <c r="C705" t="inlineStr">
        <is>
          <t>35935679</t>
        </is>
      </c>
      <c r="D705" t="inlineStr">
        <is>
          <t>HERCILIA MONTERREY</t>
        </is>
      </c>
      <c r="E705" t="inlineStr">
        <is>
          <t>HERCILIAMONTERREY</t>
        </is>
      </c>
      <c r="F705" s="2" t="n">
        <v>15</v>
      </c>
      <c r="G705" t="inlineStr">
        <is>
          <t>Ines Lizbeth Trujillo</t>
        </is>
      </c>
      <c r="H705" t="inlineStr">
        <is>
          <t>64884604.0</t>
        </is>
      </c>
      <c r="I705" t="n">
        <v>0</v>
      </c>
      <c r="J705" t="n">
        <v>1</v>
      </c>
      <c r="K705" t="inlineStr"/>
    </row>
    <row r="706">
      <c r="A706" t="inlineStr">
        <is>
          <t>NP</t>
        </is>
      </c>
      <c r="B706" t="inlineStr">
        <is>
          <t>345139280000</t>
        </is>
      </c>
      <c r="C706" t="inlineStr">
        <is>
          <t>34513928</t>
        </is>
      </c>
      <c r="D706" t="inlineStr">
        <is>
          <t>JOSÉ PEREZ</t>
        </is>
      </c>
      <c r="E706" t="inlineStr">
        <is>
          <t>JOSEPEREZ</t>
        </is>
      </c>
      <c r="F706" s="2" t="n">
        <v>12</v>
      </c>
      <c r="G706" t="inlineStr">
        <is>
          <t>Alejandra Mabel Hawkins</t>
        </is>
      </c>
      <c r="H706" t="inlineStr">
        <is>
          <t>65492236.0</t>
        </is>
      </c>
      <c r="I706" t="n">
        <v>0</v>
      </c>
      <c r="J706" t="n">
        <v>1</v>
      </c>
      <c r="K706" t="inlineStr"/>
    </row>
    <row r="707">
      <c r="A707" t="inlineStr">
        <is>
          <t>NP</t>
        </is>
      </c>
      <c r="B707" t="inlineStr">
        <is>
          <t>356353220000</t>
        </is>
      </c>
      <c r="C707" t="inlineStr">
        <is>
          <t>35635322</t>
        </is>
      </c>
      <c r="D707" t="inlineStr">
        <is>
          <t>JACINTA AVILA PEREZ</t>
        </is>
      </c>
      <c r="E707" t="inlineStr">
        <is>
          <t>JACINTAAVILAPEREZ</t>
        </is>
      </c>
      <c r="F707" s="2" t="n">
        <v>18</v>
      </c>
      <c r="G707" t="inlineStr">
        <is>
          <t>Maria Fernanda</t>
        </is>
      </c>
      <c r="H707" t="inlineStr">
        <is>
          <t>68183304.0</t>
        </is>
      </c>
      <c r="I707" t="n">
        <v>0</v>
      </c>
      <c r="J707" t="n">
        <v>1</v>
      </c>
      <c r="K707" t="inlineStr"/>
    </row>
    <row r="708">
      <c r="A708" t="inlineStr">
        <is>
          <t>NP</t>
        </is>
      </c>
      <c r="B708" t="inlineStr">
        <is>
          <t>354003060000</t>
        </is>
      </c>
      <c r="C708" t="inlineStr">
        <is>
          <t>35400306</t>
        </is>
      </c>
      <c r="D708" t="inlineStr">
        <is>
          <t>RAQUEL DOMINGUEZ</t>
        </is>
      </c>
      <c r="E708" t="inlineStr">
        <is>
          <t>RAQUELDOMINGUEZ</t>
        </is>
      </c>
      <c r="F708" s="2" t="n">
        <v>15</v>
      </c>
      <c r="G708" t="inlineStr">
        <is>
          <t>Yarelis Tulloch</t>
        </is>
      </c>
      <c r="H708" t="inlineStr">
        <is>
          <t>65576538.0</t>
        </is>
      </c>
      <c r="I708" t="n">
        <v>0</v>
      </c>
      <c r="J708" t="n">
        <v>1</v>
      </c>
      <c r="K708" t="inlineStr"/>
    </row>
    <row r="709">
      <c r="A709" t="inlineStr">
        <is>
          <t>NP</t>
        </is>
      </c>
      <c r="B709" t="inlineStr">
        <is>
          <t>363042940000</t>
        </is>
      </c>
      <c r="C709" t="inlineStr">
        <is>
          <t>36304294</t>
        </is>
      </c>
      <c r="D709" t="inlineStr">
        <is>
          <t>RAMONA MENDOZA</t>
        </is>
      </c>
      <c r="E709" t="inlineStr">
        <is>
          <t>RAMONAMENDOZA</t>
        </is>
      </c>
      <c r="F709" s="2" t="n">
        <v>16.94</v>
      </c>
      <c r="G709" t="inlineStr">
        <is>
          <t>Abril Aparicio</t>
        </is>
      </c>
      <c r="H709" t="inlineStr"/>
      <c r="I709" t="n">
        <v>0</v>
      </c>
      <c r="J709" t="n">
        <v>1</v>
      </c>
      <c r="K709" t="inlineStr"/>
    </row>
    <row r="710">
      <c r="A710" t="inlineStr">
        <is>
          <t>NP</t>
        </is>
      </c>
      <c r="B710" t="inlineStr">
        <is>
          <t>329959280000</t>
        </is>
      </c>
      <c r="C710" t="inlineStr">
        <is>
          <t>32995928</t>
        </is>
      </c>
      <c r="D710" t="inlineStr">
        <is>
          <t>Francisco Anton io Guerrero pinzon</t>
        </is>
      </c>
      <c r="E710" t="inlineStr">
        <is>
          <t>FRANCISCOANTONIOGUERREROPINZON</t>
        </is>
      </c>
      <c r="F710" s="2" t="n">
        <v>14.25</v>
      </c>
      <c r="G710" t="inlineStr">
        <is>
          <t>Yariela Galarce</t>
        </is>
      </c>
      <c r="H710" t="inlineStr">
        <is>
          <t>65054175.0</t>
        </is>
      </c>
      <c r="I710" t="n">
        <v>0</v>
      </c>
      <c r="J710" t="n">
        <v>1</v>
      </c>
      <c r="K710" t="inlineStr"/>
    </row>
    <row r="711">
      <c r="A711" t="inlineStr">
        <is>
          <t>NP</t>
        </is>
      </c>
      <c r="B711" t="inlineStr">
        <is>
          <t>327538040100</t>
        </is>
      </c>
      <c r="C711" t="inlineStr">
        <is>
          <t>32753804</t>
        </is>
      </c>
      <c r="D711" t="inlineStr">
        <is>
          <t>DAVID ARCAD IO VILLARREAL</t>
        </is>
      </c>
      <c r="E711" t="inlineStr">
        <is>
          <t>DAVIDARCADIOVILLARREAL</t>
        </is>
      </c>
      <c r="F711" s="2" t="n">
        <v>21</v>
      </c>
      <c r="G711" t="inlineStr">
        <is>
          <t>Nailyn Martinez</t>
        </is>
      </c>
      <c r="H711" t="inlineStr">
        <is>
          <t>67900494.0</t>
        </is>
      </c>
      <c r="I711" t="n">
        <v>0</v>
      </c>
      <c r="J711" t="n">
        <v>1</v>
      </c>
      <c r="K711" t="inlineStr"/>
    </row>
    <row r="712">
      <c r="A712" t="inlineStr">
        <is>
          <t>NP</t>
        </is>
      </c>
      <c r="B712" t="inlineStr">
        <is>
          <t>327538040100</t>
        </is>
      </c>
      <c r="C712" t="inlineStr">
        <is>
          <t>32753804</t>
        </is>
      </c>
      <c r="D712" t="inlineStr">
        <is>
          <t>David O lmedo Villarreal</t>
        </is>
      </c>
      <c r="E712" t="inlineStr">
        <is>
          <t>DAVIDOLMEDOVILLARREAL</t>
        </is>
      </c>
      <c r="F712" s="2" t="n">
        <v>15.99</v>
      </c>
      <c r="G712" t="inlineStr">
        <is>
          <t>Yamali Rodriguez</t>
        </is>
      </c>
      <c r="H712" t="inlineStr">
        <is>
          <t>67900494.0</t>
        </is>
      </c>
      <c r="I712" t="n">
        <v>0</v>
      </c>
      <c r="J712" t="n">
        <v>1</v>
      </c>
      <c r="K712" t="inlineStr"/>
    </row>
    <row r="713">
      <c r="A713" t="inlineStr">
        <is>
          <t>NP</t>
        </is>
      </c>
      <c r="B713" t="inlineStr">
        <is>
          <t>327538040100</t>
        </is>
      </c>
      <c r="C713" t="inlineStr">
        <is>
          <t>32753804</t>
        </is>
      </c>
      <c r="D713" t="inlineStr">
        <is>
          <t>Ana Delgado</t>
        </is>
      </c>
      <c r="E713" t="inlineStr">
        <is>
          <t>ANADELGADO</t>
        </is>
      </c>
      <c r="F713" s="2" t="n">
        <v>20.75</v>
      </c>
      <c r="G713" t="inlineStr">
        <is>
          <t>Osiris Aguilar</t>
        </is>
      </c>
      <c r="H713" t="inlineStr">
        <is>
          <t>67900494.0</t>
        </is>
      </c>
      <c r="I713" t="n">
        <v>0</v>
      </c>
      <c r="J713" t="n">
        <v>1</v>
      </c>
      <c r="K713" t="inlineStr"/>
    </row>
    <row r="714">
      <c r="A714" t="inlineStr">
        <is>
          <t>NP</t>
        </is>
      </c>
      <c r="B714" t="inlineStr">
        <is>
          <t>327538040100</t>
        </is>
      </c>
      <c r="C714" t="inlineStr">
        <is>
          <t>32753804</t>
        </is>
      </c>
      <c r="D714" t="inlineStr">
        <is>
          <t>Ana Delgado</t>
        </is>
      </c>
      <c r="E714" t="inlineStr">
        <is>
          <t>ANADELGADO</t>
        </is>
      </c>
      <c r="F714" s="2" t="n">
        <v>20.75</v>
      </c>
      <c r="G714" t="inlineStr">
        <is>
          <t>Karla Mc Intryre</t>
        </is>
      </c>
      <c r="H714" t="inlineStr">
        <is>
          <t>67900494.0</t>
        </is>
      </c>
      <c r="I714" t="n">
        <v>0</v>
      </c>
      <c r="J714" t="n">
        <v>1</v>
      </c>
      <c r="K714" t="inlineStr"/>
    </row>
    <row r="715">
      <c r="A715" t="inlineStr">
        <is>
          <t>NP</t>
        </is>
      </c>
      <c r="B715" t="inlineStr">
        <is>
          <t>327538040100</t>
        </is>
      </c>
      <c r="C715" t="inlineStr">
        <is>
          <t>32753804</t>
        </is>
      </c>
      <c r="D715" t="inlineStr">
        <is>
          <t>Zugeily Villarreal</t>
        </is>
      </c>
      <c r="E715" t="inlineStr">
        <is>
          <t>ZUGEILYVILLARREAL</t>
        </is>
      </c>
      <c r="F715" s="2" t="n">
        <v>22.75</v>
      </c>
      <c r="G715" t="inlineStr">
        <is>
          <t>Solanye Acuña</t>
        </is>
      </c>
      <c r="H715" t="inlineStr">
        <is>
          <t>67900494.0</t>
        </is>
      </c>
      <c r="I715" t="n">
        <v>0</v>
      </c>
      <c r="J715" t="n">
        <v>1</v>
      </c>
      <c r="K715" t="inlineStr"/>
    </row>
    <row r="716">
      <c r="A716" t="inlineStr">
        <is>
          <t>NP</t>
        </is>
      </c>
      <c r="B716" t="inlineStr">
        <is>
          <t>327538040100</t>
        </is>
      </c>
      <c r="C716" t="inlineStr">
        <is>
          <t>32753804</t>
        </is>
      </c>
      <c r="D716" t="inlineStr">
        <is>
          <t>David O lmedo Villarreal</t>
        </is>
      </c>
      <c r="E716" t="inlineStr">
        <is>
          <t>DAVIDOLMEDOVILLARREAL</t>
        </is>
      </c>
      <c r="F716" s="2" t="n">
        <v>42</v>
      </c>
      <c r="G716" t="inlineStr">
        <is>
          <t>Michelle Zambrano</t>
        </is>
      </c>
      <c r="H716" t="inlineStr">
        <is>
          <t>67900494.0</t>
        </is>
      </c>
      <c r="I716" t="n">
        <v>0</v>
      </c>
      <c r="J716" t="n">
        <v>1</v>
      </c>
      <c r="K716" t="inlineStr"/>
    </row>
    <row r="717">
      <c r="A717" t="inlineStr">
        <is>
          <t>NP</t>
        </is>
      </c>
      <c r="B717" t="inlineStr">
        <is>
          <t>327538040100</t>
        </is>
      </c>
      <c r="C717" t="inlineStr">
        <is>
          <t>32753804</t>
        </is>
      </c>
      <c r="D717" t="inlineStr">
        <is>
          <t>David O lmedo Villarreal</t>
        </is>
      </c>
      <c r="E717" t="inlineStr">
        <is>
          <t>DAVIDOLMEDOVILLARREAL</t>
        </is>
      </c>
      <c r="F717" s="2" t="n">
        <v>22.75</v>
      </c>
      <c r="G717" t="inlineStr">
        <is>
          <t>Ines Lizbeth Trujillo</t>
        </is>
      </c>
      <c r="H717" t="inlineStr">
        <is>
          <t>67900494.0</t>
        </is>
      </c>
      <c r="I717" t="n">
        <v>0</v>
      </c>
      <c r="J717" t="n">
        <v>1</v>
      </c>
      <c r="K717" t="inlineStr"/>
    </row>
    <row r="718">
      <c r="A718" t="inlineStr">
        <is>
          <t>NP</t>
        </is>
      </c>
      <c r="B718" t="inlineStr">
        <is>
          <t>335165640000</t>
        </is>
      </c>
      <c r="C718" t="inlineStr">
        <is>
          <t>33516564</t>
        </is>
      </c>
      <c r="D718" t="inlineStr">
        <is>
          <t>DBS Project</t>
        </is>
      </c>
      <c r="E718" t="inlineStr">
        <is>
          <t>DBSPROJECT</t>
        </is>
      </c>
      <c r="F718" s="2" t="n">
        <v>77.19</v>
      </c>
      <c r="G718" t="inlineStr">
        <is>
          <t>Alejandra Mabel Hawkins</t>
        </is>
      </c>
      <c r="H718" t="inlineStr">
        <is>
          <t>68456876.0</t>
        </is>
      </c>
      <c r="I718" t="n">
        <v>0</v>
      </c>
      <c r="J718" t="n">
        <v>1</v>
      </c>
      <c r="K718" t="inlineStr"/>
    </row>
    <row r="719">
      <c r="A719" t="inlineStr">
        <is>
          <t>NP</t>
        </is>
      </c>
      <c r="B719" t="inlineStr">
        <is>
          <t>351336350000</t>
        </is>
      </c>
      <c r="C719" t="inlineStr">
        <is>
          <t>35133635</t>
        </is>
      </c>
      <c r="D719" t="inlineStr">
        <is>
          <t>FLORENCIO SERRANO</t>
        </is>
      </c>
      <c r="E719" t="inlineStr">
        <is>
          <t>FLORENCIOSERRANO</t>
        </is>
      </c>
      <c r="F719" s="2" t="n">
        <v>15</v>
      </c>
      <c r="G719" t="inlineStr">
        <is>
          <t>Maria Fernanda</t>
        </is>
      </c>
      <c r="H719" t="inlineStr">
        <is>
          <t>66054966.0</t>
        </is>
      </c>
      <c r="I719" t="n">
        <v>0</v>
      </c>
      <c r="J719" t="n">
        <v>1</v>
      </c>
      <c r="K719" t="inlineStr"/>
    </row>
    <row r="720">
      <c r="A720" t="inlineStr">
        <is>
          <t>NP</t>
        </is>
      </c>
      <c r="B720" t="inlineStr">
        <is>
          <t>335214230000</t>
        </is>
      </c>
      <c r="C720" t="inlineStr">
        <is>
          <t>33521423</t>
        </is>
      </c>
      <c r="D720" t="inlineStr">
        <is>
          <t>Jilma Barria</t>
        </is>
      </c>
      <c r="E720" t="inlineStr">
        <is>
          <t>JILMABARRIA</t>
        </is>
      </c>
      <c r="F720" s="2" t="n">
        <v>16.25</v>
      </c>
      <c r="G720" t="inlineStr">
        <is>
          <t>Yarelis Tulloch</t>
        </is>
      </c>
      <c r="H720" t="inlineStr">
        <is>
          <t>64417815.0</t>
        </is>
      </c>
      <c r="I720" t="n">
        <v>0</v>
      </c>
      <c r="J720" t="n">
        <v>1</v>
      </c>
      <c r="K720" t="inlineStr"/>
    </row>
    <row r="721">
      <c r="A721" t="inlineStr">
        <is>
          <t>NP</t>
        </is>
      </c>
      <c r="B721" t="inlineStr">
        <is>
          <t>357375120000</t>
        </is>
      </c>
      <c r="C721" t="inlineStr">
        <is>
          <t>35737512</t>
        </is>
      </c>
      <c r="D721" t="inlineStr">
        <is>
          <t>NELIS HERNÁNDEZ RODRIGUEZ</t>
        </is>
      </c>
      <c r="E721" t="inlineStr">
        <is>
          <t>NELISHERNANDEZRODRIGUEZ</t>
        </is>
      </c>
      <c r="F721" s="2" t="n">
        <v>15</v>
      </c>
      <c r="G721" t="inlineStr">
        <is>
          <t>Abril Aparicio</t>
        </is>
      </c>
      <c r="H721" t="inlineStr">
        <is>
          <t>69763409.0</t>
        </is>
      </c>
      <c r="I721" t="n">
        <v>0</v>
      </c>
      <c r="J721" t="n">
        <v>1</v>
      </c>
      <c r="K721" t="inlineStr"/>
    </row>
    <row r="722">
      <c r="A722" t="inlineStr">
        <is>
          <t>NP</t>
        </is>
      </c>
      <c r="B722" t="inlineStr">
        <is>
          <t>351245730000</t>
        </is>
      </c>
      <c r="C722" t="inlineStr">
        <is>
          <t>35124573</t>
        </is>
      </c>
      <c r="D722" t="inlineStr">
        <is>
          <t>NELIS HERNÁNDEZ RODRÍGUEZ</t>
        </is>
      </c>
      <c r="E722" t="inlineStr">
        <is>
          <t>NELISHERNANDEZRODRIGUEZ</t>
        </is>
      </c>
      <c r="F722" s="2" t="n">
        <v>15</v>
      </c>
      <c r="G722" t="inlineStr">
        <is>
          <t>Yariela Galarce</t>
        </is>
      </c>
      <c r="H722" t="inlineStr">
        <is>
          <t>63854672.0</t>
        </is>
      </c>
      <c r="I722" t="n">
        <v>0</v>
      </c>
      <c r="J722" t="n">
        <v>1</v>
      </c>
      <c r="K722" t="inlineStr"/>
    </row>
    <row r="723">
      <c r="A723" t="inlineStr">
        <is>
          <t>NP</t>
        </is>
      </c>
      <c r="B723" t="inlineStr">
        <is>
          <t>321756320000</t>
        </is>
      </c>
      <c r="C723" t="inlineStr">
        <is>
          <t>32175632</t>
        </is>
      </c>
      <c r="D723" t="inlineStr">
        <is>
          <t>Dealers and S</t>
        </is>
      </c>
      <c r="E723" t="inlineStr">
        <is>
          <t>DEALERSANDS</t>
        </is>
      </c>
      <c r="F723" s="2" t="n">
        <v>240.48</v>
      </c>
      <c r="G723" t="inlineStr">
        <is>
          <t>Nailyn Martinez</t>
        </is>
      </c>
      <c r="H723" t="inlineStr">
        <is>
          <t>69838444.0</t>
        </is>
      </c>
      <c r="I723" t="n">
        <v>0</v>
      </c>
      <c r="J723" t="n">
        <v>1</v>
      </c>
      <c r="K723" t="inlineStr"/>
    </row>
    <row r="724">
      <c r="A724" t="inlineStr">
        <is>
          <t>NP</t>
        </is>
      </c>
      <c r="B724" t="inlineStr">
        <is>
          <t>352253530000</t>
        </is>
      </c>
      <c r="C724" t="inlineStr">
        <is>
          <t>35225353</t>
        </is>
      </c>
      <c r="D724" t="inlineStr">
        <is>
          <t>MANUEL CABRERA</t>
        </is>
      </c>
      <c r="E724" t="inlineStr">
        <is>
          <t>MANUELCABRERA</t>
        </is>
      </c>
      <c r="F724" s="2" t="n">
        <v>15</v>
      </c>
      <c r="G724" t="inlineStr">
        <is>
          <t>Yamali Rodriguez</t>
        </is>
      </c>
      <c r="H724" t="inlineStr">
        <is>
          <t>67413901.0</t>
        </is>
      </c>
      <c r="I724" t="n">
        <v>0</v>
      </c>
      <c r="J724" t="n">
        <v>1</v>
      </c>
      <c r="K724" t="inlineStr"/>
    </row>
    <row r="725">
      <c r="A725" t="inlineStr">
        <is>
          <t>NP</t>
        </is>
      </c>
      <c r="B725" t="inlineStr">
        <is>
          <t>312214720000</t>
        </is>
      </c>
      <c r="C725" t="inlineStr">
        <is>
          <t>31221472</t>
        </is>
      </c>
      <c r="D725" t="inlineStr">
        <is>
          <t>DAISY RUBIELA OCANA DIAZ</t>
        </is>
      </c>
      <c r="E725" t="inlineStr">
        <is>
          <t>DAISYRUBIELAOCANADIAZ</t>
        </is>
      </c>
      <c r="F725" s="2" t="n">
        <v>31</v>
      </c>
      <c r="G725" t="inlineStr">
        <is>
          <t>Osiris Aguilar</t>
        </is>
      </c>
      <c r="H725" t="inlineStr">
        <is>
          <t>66765100.0</t>
        </is>
      </c>
      <c r="I725" t="n">
        <v>0</v>
      </c>
      <c r="J725" t="n">
        <v>1</v>
      </c>
      <c r="K725" t="inlineStr"/>
    </row>
    <row r="726">
      <c r="A726" t="inlineStr">
        <is>
          <t>NP</t>
        </is>
      </c>
      <c r="B726" t="inlineStr">
        <is>
          <t>365037930000</t>
        </is>
      </c>
      <c r="C726" t="inlineStr">
        <is>
          <t>36503793</t>
        </is>
      </c>
      <c r="D726" t="inlineStr">
        <is>
          <t>IVAN SAEZ</t>
        </is>
      </c>
      <c r="E726" t="inlineStr">
        <is>
          <t>IVANSAEZ</t>
        </is>
      </c>
      <c r="F726" s="2" t="n">
        <v>19.52</v>
      </c>
      <c r="G726" t="inlineStr">
        <is>
          <t>Karla Mc Intryre</t>
        </is>
      </c>
      <c r="H726" t="inlineStr"/>
      <c r="I726" t="n">
        <v>0</v>
      </c>
      <c r="J726" t="n">
        <v>1</v>
      </c>
      <c r="K726" t="inlineStr"/>
    </row>
    <row r="727">
      <c r="A727" t="inlineStr">
        <is>
          <t>NP</t>
        </is>
      </c>
      <c r="B727" t="inlineStr">
        <is>
          <t>366002880000</t>
        </is>
      </c>
      <c r="C727" t="inlineStr">
        <is>
          <t>36600288</t>
        </is>
      </c>
      <c r="D727" t="inlineStr">
        <is>
          <t>CLARIBEL RODRIGUEZ</t>
        </is>
      </c>
      <c r="E727" t="inlineStr">
        <is>
          <t>CLARIBELRODRIGUEZ</t>
        </is>
      </c>
      <c r="F727" s="2" t="n">
        <v>15</v>
      </c>
      <c r="G727" t="inlineStr">
        <is>
          <t>Michelle Zambrano</t>
        </is>
      </c>
      <c r="H727" t="inlineStr">
        <is>
          <t>68858550.0</t>
        </is>
      </c>
      <c r="I727" t="n">
        <v>0</v>
      </c>
      <c r="J727" t="n">
        <v>1</v>
      </c>
      <c r="K727" t="inlineStr"/>
    </row>
    <row r="728">
      <c r="A728" t="inlineStr">
        <is>
          <t>NP</t>
        </is>
      </c>
      <c r="B728" t="inlineStr">
        <is>
          <t>368011330000</t>
        </is>
      </c>
      <c r="C728" t="inlineStr">
        <is>
          <t>36801133</t>
        </is>
      </c>
      <c r="D728" t="inlineStr">
        <is>
          <t>CLARIBEL RODRIGUEZ</t>
        </is>
      </c>
      <c r="E728" t="inlineStr">
        <is>
          <t>CLARIBELRODRIGUEZ</t>
        </is>
      </c>
      <c r="F728" s="2" t="n">
        <v>15</v>
      </c>
      <c r="G728" t="inlineStr">
        <is>
          <t>Ines Lizbeth Trujillo</t>
        </is>
      </c>
      <c r="H728" t="inlineStr">
        <is>
          <t>68888550.0</t>
        </is>
      </c>
      <c r="I728" t="n">
        <v>0</v>
      </c>
      <c r="J728" t="n">
        <v>1</v>
      </c>
      <c r="K728" t="inlineStr"/>
    </row>
    <row r="729">
      <c r="A729" t="inlineStr">
        <is>
          <t>NP</t>
        </is>
      </c>
      <c r="B729" t="inlineStr">
        <is>
          <t>354275990000</t>
        </is>
      </c>
      <c r="C729" t="inlineStr">
        <is>
          <t>35427599</t>
        </is>
      </c>
      <c r="D729" t="inlineStr">
        <is>
          <t>CORINA RIOS</t>
        </is>
      </c>
      <c r="E729" t="inlineStr">
        <is>
          <t>CORINARIOS</t>
        </is>
      </c>
      <c r="F729" s="2" t="n">
        <v>15</v>
      </c>
      <c r="G729" t="inlineStr">
        <is>
          <t>Alejandra Mabel Hawkins</t>
        </is>
      </c>
      <c r="H729" t="inlineStr">
        <is>
          <t>68432907.0</t>
        </is>
      </c>
      <c r="I729" t="n">
        <v>0</v>
      </c>
      <c r="J729" t="n">
        <v>1</v>
      </c>
      <c r="K729" t="inlineStr"/>
    </row>
    <row r="730">
      <c r="A730" t="inlineStr">
        <is>
          <t>NP</t>
        </is>
      </c>
      <c r="B730" t="inlineStr">
        <is>
          <t>354096390000</t>
        </is>
      </c>
      <c r="C730" t="inlineStr">
        <is>
          <t>35409639</t>
        </is>
      </c>
      <c r="D730" t="inlineStr">
        <is>
          <t>CARLOS NORIEGA</t>
        </is>
      </c>
      <c r="E730" t="inlineStr">
        <is>
          <t>CARLOSNORIEGA</t>
        </is>
      </c>
      <c r="F730" s="2" t="n">
        <v>20</v>
      </c>
      <c r="G730" t="inlineStr">
        <is>
          <t>Maria Fernanda</t>
        </is>
      </c>
      <c r="H730" t="inlineStr">
        <is>
          <t>67924009.0</t>
        </is>
      </c>
      <c r="I730" t="n">
        <v>0</v>
      </c>
      <c r="J730" t="n">
        <v>1</v>
      </c>
      <c r="K730" t="inlineStr"/>
    </row>
    <row r="731">
      <c r="A731" t="inlineStr">
        <is>
          <t>NP</t>
        </is>
      </c>
      <c r="B731" t="inlineStr">
        <is>
          <t>355292450000</t>
        </is>
      </c>
      <c r="C731" t="inlineStr">
        <is>
          <t>35529245</t>
        </is>
      </c>
      <c r="D731" t="inlineStr">
        <is>
          <t>BERNABE U RODRIGUEZ</t>
        </is>
      </c>
      <c r="E731" t="inlineStr">
        <is>
          <t>BERNABEURODRIGUEZ</t>
        </is>
      </c>
      <c r="F731" s="2" t="n">
        <v>15</v>
      </c>
      <c r="G731" t="inlineStr">
        <is>
          <t>Yarelis Tulloch</t>
        </is>
      </c>
      <c r="H731" t="inlineStr">
        <is>
          <t>64435572.0</t>
        </is>
      </c>
      <c r="I731" t="n">
        <v>0</v>
      </c>
      <c r="J731" t="n">
        <v>1</v>
      </c>
      <c r="K731" t="inlineStr"/>
    </row>
    <row r="732">
      <c r="A732" t="inlineStr">
        <is>
          <t>NP</t>
        </is>
      </c>
      <c r="B732" t="inlineStr">
        <is>
          <t>321557400000</t>
        </is>
      </c>
      <c r="C732" t="inlineStr">
        <is>
          <t>32155740</t>
        </is>
      </c>
      <c r="D732" t="inlineStr">
        <is>
          <t>Bytecom Inc</t>
        </is>
      </c>
      <c r="E732" t="inlineStr">
        <is>
          <t>BYTECOMINC</t>
        </is>
      </c>
      <c r="F732" s="2" t="n">
        <v>77.25</v>
      </c>
      <c r="G732" t="inlineStr">
        <is>
          <t>Abril Aparicio</t>
        </is>
      </c>
      <c r="H732" t="inlineStr">
        <is>
          <t>66764897.0</t>
        </is>
      </c>
      <c r="I732" t="n">
        <v>0</v>
      </c>
      <c r="J732" t="n">
        <v>1</v>
      </c>
      <c r="K732" t="inlineStr"/>
    </row>
    <row r="733">
      <c r="A733" t="inlineStr">
        <is>
          <t>NP</t>
        </is>
      </c>
      <c r="B733" t="inlineStr">
        <is>
          <t>312220130000</t>
        </is>
      </c>
      <c r="C733" t="inlineStr">
        <is>
          <t>31222013</t>
        </is>
      </c>
      <c r="D733" t="inlineStr">
        <is>
          <t>NETWORK SOLUTIONS SA</t>
        </is>
      </c>
      <c r="E733" t="inlineStr">
        <is>
          <t>NETWORKSOLUTIONSSA</t>
        </is>
      </c>
      <c r="F733" s="2" t="n">
        <v>48.75</v>
      </c>
      <c r="G733" t="inlineStr">
        <is>
          <t>Yariela Galarce</t>
        </is>
      </c>
      <c r="H733" t="inlineStr">
        <is>
          <t>64233502.0</t>
        </is>
      </c>
      <c r="I733" t="n">
        <v>0</v>
      </c>
      <c r="J733" t="n">
        <v>1</v>
      </c>
      <c r="K733" t="inlineStr"/>
    </row>
    <row r="734">
      <c r="A734" t="inlineStr">
        <is>
          <t>NP</t>
        </is>
      </c>
      <c r="B734" t="inlineStr">
        <is>
          <t>352195770000</t>
        </is>
      </c>
      <c r="C734" t="inlineStr">
        <is>
          <t>35219577</t>
        </is>
      </c>
      <c r="D734" t="inlineStr">
        <is>
          <t>LEGUMBRES BLEYSIN</t>
        </is>
      </c>
      <c r="E734" t="inlineStr">
        <is>
          <t>LEGUMBRESBLEYSIN</t>
        </is>
      </c>
      <c r="F734" s="2" t="n">
        <v>15</v>
      </c>
      <c r="G734" t="inlineStr">
        <is>
          <t>Nailyn Martinez</t>
        </is>
      </c>
      <c r="H734" t="inlineStr">
        <is>
          <t>64877931.0</t>
        </is>
      </c>
      <c r="I734" t="n">
        <v>0</v>
      </c>
      <c r="J734" t="n">
        <v>1</v>
      </c>
      <c r="K734" t="inlineStr"/>
    </row>
    <row r="735">
      <c r="A735" t="inlineStr">
        <is>
          <t>NP</t>
        </is>
      </c>
      <c r="B735" t="inlineStr">
        <is>
          <t>327913830000</t>
        </is>
      </c>
      <c r="C735" t="inlineStr">
        <is>
          <t>32791383</t>
        </is>
      </c>
      <c r="D735" t="inlineStr">
        <is>
          <t>DISTRIBUIDORA DE ALIMENTOS SAEZ</t>
        </is>
      </c>
      <c r="E735" t="inlineStr">
        <is>
          <t>DISTRIBUIDORADEALIMENTOSSAEZ</t>
        </is>
      </c>
      <c r="F735" s="2" t="n">
        <v>44</v>
      </c>
      <c r="G735" t="inlineStr">
        <is>
          <t>Yamali Rodriguez</t>
        </is>
      </c>
      <c r="H735" t="inlineStr">
        <is>
          <t>66225546.0</t>
        </is>
      </c>
      <c r="I735" t="n">
        <v>0</v>
      </c>
      <c r="J735" t="n">
        <v>1</v>
      </c>
      <c r="K735" t="inlineStr"/>
    </row>
    <row r="736">
      <c r="A736" t="inlineStr">
        <is>
          <t>NP</t>
        </is>
      </c>
      <c r="B736" t="inlineStr">
        <is>
          <t>326290780000</t>
        </is>
      </c>
      <c r="C736" t="inlineStr">
        <is>
          <t>32629078</t>
        </is>
      </c>
      <c r="D736" t="inlineStr">
        <is>
          <t>ERIC GALVEZ</t>
        </is>
      </c>
      <c r="E736" t="inlineStr">
        <is>
          <t>ERICGALVEZ</t>
        </is>
      </c>
      <c r="F736" s="2" t="n">
        <v>100.5</v>
      </c>
      <c r="G736" t="inlineStr">
        <is>
          <t>Osiris Aguilar</t>
        </is>
      </c>
      <c r="H736" t="inlineStr">
        <is>
          <t>66715453.0</t>
        </is>
      </c>
      <c r="I736" t="n">
        <v>0</v>
      </c>
      <c r="J736" t="n">
        <v>1</v>
      </c>
      <c r="K736" t="inlineStr"/>
    </row>
    <row r="737">
      <c r="A737" t="inlineStr">
        <is>
          <t>NP</t>
        </is>
      </c>
      <c r="B737" t="inlineStr">
        <is>
          <t>362058760000</t>
        </is>
      </c>
      <c r="C737" t="inlineStr">
        <is>
          <t>36205876</t>
        </is>
      </c>
      <c r="D737" t="inlineStr">
        <is>
          <t>GUILLERMINA MORENO CORDERO</t>
        </is>
      </c>
      <c r="E737" t="inlineStr">
        <is>
          <t>GUILLERMINAMORENOCORDERO</t>
        </is>
      </c>
      <c r="F737" s="2" t="n">
        <v>15.65</v>
      </c>
      <c r="G737" t="inlineStr">
        <is>
          <t>Karla Mc Intryre</t>
        </is>
      </c>
      <c r="H737" t="inlineStr"/>
      <c r="I737" t="n">
        <v>0</v>
      </c>
      <c r="J737" t="n">
        <v>1</v>
      </c>
      <c r="K737" t="inlineStr"/>
    </row>
    <row r="738">
      <c r="A738" t="inlineStr">
        <is>
          <t>NP</t>
        </is>
      </c>
      <c r="B738" t="inlineStr">
        <is>
          <t>339110860000</t>
        </is>
      </c>
      <c r="C738" t="inlineStr">
        <is>
          <t>33911086</t>
        </is>
      </c>
      <c r="D738" t="inlineStr">
        <is>
          <t>Marcia Esther Ruiz Aparicio</t>
        </is>
      </c>
      <c r="E738" t="inlineStr">
        <is>
          <t>MARCIAESTHERRUIZAPARICIO</t>
        </is>
      </c>
      <c r="F738" s="2" t="n">
        <v>12</v>
      </c>
      <c r="G738" t="inlineStr">
        <is>
          <t>Solanye Acuña</t>
        </is>
      </c>
      <c r="H738" t="inlineStr">
        <is>
          <t>68329196.0</t>
        </is>
      </c>
      <c r="I738" t="n">
        <v>0</v>
      </c>
      <c r="J738" t="n">
        <v>1</v>
      </c>
      <c r="K738" t="inlineStr"/>
    </row>
    <row r="739">
      <c r="A739" t="inlineStr">
        <is>
          <t>NP</t>
        </is>
      </c>
      <c r="B739" t="inlineStr">
        <is>
          <t>326587350000</t>
        </is>
      </c>
      <c r="C739" t="inlineStr">
        <is>
          <t>32658735</t>
        </is>
      </c>
      <c r="D739" t="inlineStr">
        <is>
          <t>FINANCE S.A</t>
        </is>
      </c>
      <c r="E739" t="inlineStr">
        <is>
          <t>FINANCESA</t>
        </is>
      </c>
      <c r="F739" s="2" t="n">
        <v>42</v>
      </c>
      <c r="G739" t="inlineStr">
        <is>
          <t>Michelle Zambrano</t>
        </is>
      </c>
      <c r="H739" t="inlineStr">
        <is>
          <t>63302899.0</t>
        </is>
      </c>
      <c r="I739" t="n">
        <v>0</v>
      </c>
      <c r="J739" t="n">
        <v>1</v>
      </c>
      <c r="K739" t="inlineStr"/>
    </row>
    <row r="740">
      <c r="A740" t="inlineStr">
        <is>
          <t>NP</t>
        </is>
      </c>
      <c r="B740" t="inlineStr">
        <is>
          <t>354049160000</t>
        </is>
      </c>
      <c r="C740" t="inlineStr">
        <is>
          <t>35404916</t>
        </is>
      </c>
      <c r="D740" t="inlineStr">
        <is>
          <t>JUANA CAMPOS</t>
        </is>
      </c>
      <c r="E740" t="inlineStr">
        <is>
          <t>JUANACAMPOS</t>
        </is>
      </c>
      <c r="F740" s="2" t="n">
        <v>15</v>
      </c>
      <c r="G740" t="inlineStr">
        <is>
          <t>Ines Lizbeth Trujillo</t>
        </is>
      </c>
      <c r="H740" t="inlineStr">
        <is>
          <t>64077341.0</t>
        </is>
      </c>
      <c r="I740" t="n">
        <v>0</v>
      </c>
      <c r="J740" t="n">
        <v>1</v>
      </c>
      <c r="K740" t="inlineStr"/>
    </row>
    <row r="741">
      <c r="A741" t="inlineStr">
        <is>
          <t>NP</t>
        </is>
      </c>
      <c r="B741" t="inlineStr">
        <is>
          <t>357234660000</t>
        </is>
      </c>
      <c r="C741" t="inlineStr">
        <is>
          <t>35723466</t>
        </is>
      </c>
      <c r="D741" t="inlineStr">
        <is>
          <t>JOSE SANCHEZ</t>
        </is>
      </c>
      <c r="E741" t="inlineStr">
        <is>
          <t>JOSESANCHEZ</t>
        </is>
      </c>
      <c r="F741" s="2" t="n">
        <v>15</v>
      </c>
      <c r="G741" t="inlineStr">
        <is>
          <t>Alejandra Mabel Hawkins</t>
        </is>
      </c>
      <c r="H741" t="inlineStr">
        <is>
          <t>63145879.0</t>
        </is>
      </c>
      <c r="I741" t="n">
        <v>0</v>
      </c>
      <c r="J741" t="n">
        <v>1</v>
      </c>
      <c r="K741" t="inlineStr"/>
    </row>
    <row r="742">
      <c r="A742" t="inlineStr">
        <is>
          <t>NP</t>
        </is>
      </c>
      <c r="B742" t="inlineStr">
        <is>
          <t>364016000000</t>
        </is>
      </c>
      <c r="C742" t="inlineStr">
        <is>
          <t>36401600</t>
        </is>
      </c>
      <c r="D742" t="inlineStr">
        <is>
          <t>APOLONIO OJO ALMANZA</t>
        </is>
      </c>
      <c r="E742" t="inlineStr">
        <is>
          <t>APOLONIOOJOALMANZA</t>
        </is>
      </c>
      <c r="F742" s="2" t="n">
        <v>15</v>
      </c>
      <c r="G742" t="inlineStr">
        <is>
          <t>Maria Fernanda</t>
        </is>
      </c>
      <c r="H742" t="inlineStr">
        <is>
          <t>65987653.0</t>
        </is>
      </c>
      <c r="I742" t="n">
        <v>0</v>
      </c>
      <c r="J742" t="n">
        <v>1</v>
      </c>
      <c r="K742" t="inlineStr"/>
    </row>
    <row r="743">
      <c r="A743" t="inlineStr">
        <is>
          <t>NP</t>
        </is>
      </c>
      <c r="B743" t="inlineStr">
        <is>
          <t>352173340000</t>
        </is>
      </c>
      <c r="C743" t="inlineStr">
        <is>
          <t>35217334</t>
        </is>
      </c>
      <c r="D743" t="inlineStr">
        <is>
          <t>ELIDIA MENDOZA BULTRON</t>
        </is>
      </c>
      <c r="E743" t="inlineStr">
        <is>
          <t>ELIDIAMENDOZABULTRON</t>
        </is>
      </c>
      <c r="F743" s="2" t="n">
        <v>15</v>
      </c>
      <c r="G743" t="inlineStr">
        <is>
          <t>Yarelis Tulloch</t>
        </is>
      </c>
      <c r="H743" t="inlineStr">
        <is>
          <t>64034635.0</t>
        </is>
      </c>
      <c r="I743" t="n">
        <v>0</v>
      </c>
      <c r="J743" t="n">
        <v>1</v>
      </c>
      <c r="K743" t="inlineStr"/>
    </row>
    <row r="744">
      <c r="A744" t="inlineStr">
        <is>
          <t>NP</t>
        </is>
      </c>
      <c r="B744" t="inlineStr">
        <is>
          <t>344439910000</t>
        </is>
      </c>
      <c r="C744" t="inlineStr">
        <is>
          <t>34443991</t>
        </is>
      </c>
      <c r="D744" t="inlineStr">
        <is>
          <t>AIDA HERNANDEZ</t>
        </is>
      </c>
      <c r="E744" t="inlineStr">
        <is>
          <t>AIDAHERNANDEZ</t>
        </is>
      </c>
      <c r="F744" s="2" t="n">
        <v>16.25</v>
      </c>
      <c r="G744" t="inlineStr">
        <is>
          <t>Abril Aparicio</t>
        </is>
      </c>
      <c r="H744" t="inlineStr">
        <is>
          <t>64660589.0</t>
        </is>
      </c>
      <c r="I744" t="n">
        <v>0</v>
      </c>
      <c r="J744" t="n">
        <v>1</v>
      </c>
      <c r="K744" t="inlineStr"/>
    </row>
    <row r="745">
      <c r="A745" t="inlineStr">
        <is>
          <t>NP</t>
        </is>
      </c>
      <c r="B745" t="inlineStr">
        <is>
          <t>325374720000</t>
        </is>
      </c>
      <c r="C745" t="inlineStr">
        <is>
          <t>32537472</t>
        </is>
      </c>
      <c r="D745" t="inlineStr">
        <is>
          <t>SRC CORPORATI</t>
        </is>
      </c>
      <c r="E745" t="inlineStr">
        <is>
          <t>SRCCORPORATI</t>
        </is>
      </c>
      <c r="F745" s="2" t="n">
        <v>290.5</v>
      </c>
      <c r="G745" t="inlineStr">
        <is>
          <t>Yariela Galarce</t>
        </is>
      </c>
      <c r="H745" t="inlineStr">
        <is>
          <t>60305000.0</t>
        </is>
      </c>
      <c r="I745" t="n">
        <v>0</v>
      </c>
      <c r="J745" t="n">
        <v>1</v>
      </c>
      <c r="K745" t="inlineStr"/>
    </row>
    <row r="746">
      <c r="A746" t="inlineStr">
        <is>
          <t>NP</t>
        </is>
      </c>
      <c r="B746" t="inlineStr">
        <is>
          <t>356328420000</t>
        </is>
      </c>
      <c r="C746" t="inlineStr">
        <is>
          <t>35632842</t>
        </is>
      </c>
      <c r="D746" t="inlineStr">
        <is>
          <t>VIELCA SOLIS</t>
        </is>
      </c>
      <c r="E746" t="inlineStr">
        <is>
          <t>VIELCASOLIS</t>
        </is>
      </c>
      <c r="F746" s="2" t="n">
        <v>15</v>
      </c>
      <c r="G746" t="inlineStr">
        <is>
          <t>Nailyn Martinez</t>
        </is>
      </c>
      <c r="H746" t="inlineStr">
        <is>
          <t>68401046.0</t>
        </is>
      </c>
      <c r="I746" t="n">
        <v>0</v>
      </c>
      <c r="J746" t="n">
        <v>1</v>
      </c>
      <c r="K746" t="inlineStr"/>
    </row>
    <row r="747">
      <c r="A747" t="inlineStr">
        <is>
          <t>NP</t>
        </is>
      </c>
      <c r="B747" t="inlineStr">
        <is>
          <t>343234110000</t>
        </is>
      </c>
      <c r="C747" t="inlineStr">
        <is>
          <t>34323411</t>
        </is>
      </c>
      <c r="D747" t="inlineStr">
        <is>
          <t>BLEYSIN HAYDEE CASA</t>
        </is>
      </c>
      <c r="E747" t="inlineStr">
        <is>
          <t>BLEYSINHAYDEECASA</t>
        </is>
      </c>
      <c r="F747" s="2" t="n">
        <v>20</v>
      </c>
      <c r="G747" t="inlineStr">
        <is>
          <t>Yamali Rodriguez</t>
        </is>
      </c>
      <c r="H747" t="inlineStr">
        <is>
          <t>65422877.0</t>
        </is>
      </c>
      <c r="I747" t="n">
        <v>0</v>
      </c>
      <c r="J747" t="n">
        <v>1</v>
      </c>
      <c r="K747" t="inlineStr"/>
    </row>
    <row r="748">
      <c r="A748" t="inlineStr">
        <is>
          <t>NP</t>
        </is>
      </c>
      <c r="B748" t="inlineStr">
        <is>
          <t>355380860000</t>
        </is>
      </c>
      <c r="C748" t="inlineStr">
        <is>
          <t>35538086</t>
        </is>
      </c>
      <c r="D748" t="inlineStr">
        <is>
          <t>MARYSELL POLANCO</t>
        </is>
      </c>
      <c r="E748" t="inlineStr">
        <is>
          <t>MARYSELLPOLANCO</t>
        </is>
      </c>
      <c r="F748" s="2" t="n">
        <v>35</v>
      </c>
      <c r="G748" t="inlineStr">
        <is>
          <t>Osiris Aguilar</t>
        </is>
      </c>
      <c r="H748" t="inlineStr">
        <is>
          <t>65220009.0</t>
        </is>
      </c>
      <c r="I748" t="n">
        <v>0</v>
      </c>
      <c r="J748" t="n">
        <v>1</v>
      </c>
      <c r="K748" t="inlineStr"/>
    </row>
    <row r="749">
      <c r="A749" t="inlineStr">
        <is>
          <t>NP</t>
        </is>
      </c>
      <c r="B749" t="inlineStr">
        <is>
          <t>323921340600</t>
        </is>
      </c>
      <c r="C749" t="inlineStr">
        <is>
          <t>32392134</t>
        </is>
      </c>
      <c r="D749" t="inlineStr">
        <is>
          <t>SCL TELECOMSERVICES CARLOSVALDEZPIMENTEL</t>
        </is>
      </c>
      <c r="E749" t="inlineStr">
        <is>
          <t>SCLTELECOMSERVICESCARLOSVALDEZPIMENTEL</t>
        </is>
      </c>
      <c r="F749" s="2" t="n">
        <v>42</v>
      </c>
      <c r="G749" t="inlineStr">
        <is>
          <t>Karla Mc Intryre</t>
        </is>
      </c>
      <c r="H749" t="inlineStr">
        <is>
          <t>67183303.0</t>
        </is>
      </c>
      <c r="I749" t="n">
        <v>0</v>
      </c>
      <c r="J749" t="n">
        <v>1</v>
      </c>
      <c r="K749" t="inlineStr"/>
    </row>
    <row r="750">
      <c r="A750" t="inlineStr">
        <is>
          <t>NP</t>
        </is>
      </c>
      <c r="B750" t="inlineStr">
        <is>
          <t>321248600100</t>
        </is>
      </c>
      <c r="C750" t="inlineStr">
        <is>
          <t>32124860</t>
        </is>
      </c>
      <c r="D750" t="inlineStr">
        <is>
          <t>MAGALI GRIFFITH</t>
        </is>
      </c>
      <c r="E750" t="inlineStr">
        <is>
          <t>MAGALIGRIFFITH</t>
        </is>
      </c>
      <c r="F750" s="2" t="n">
        <v>108</v>
      </c>
      <c r="G750" t="inlineStr">
        <is>
          <t>Michelle Zambrano</t>
        </is>
      </c>
      <c r="H750" t="inlineStr">
        <is>
          <t>66763831.0</t>
        </is>
      </c>
      <c r="I750" t="n">
        <v>0</v>
      </c>
      <c r="J750" t="n">
        <v>1</v>
      </c>
      <c r="K750" t="inlineStr"/>
    </row>
    <row r="751">
      <c r="A751" t="inlineStr">
        <is>
          <t>NP</t>
        </is>
      </c>
      <c r="B751" t="inlineStr">
        <is>
          <t>312199000000</t>
        </is>
      </c>
      <c r="C751" t="inlineStr">
        <is>
          <t>31219900</t>
        </is>
      </c>
      <c r="D751" t="inlineStr">
        <is>
          <t>SOLIS &amp; ELIAS SOLIS &amp; ELIAS -</t>
        </is>
      </c>
      <c r="E751" t="inlineStr">
        <is>
          <t>SOLISELIASSOLISELIAS</t>
        </is>
      </c>
      <c r="F751" s="2" t="n">
        <v>71.98999999999999</v>
      </c>
      <c r="G751" t="inlineStr">
        <is>
          <t>Ines Lizbeth Trujillo</t>
        </is>
      </c>
      <c r="H751" t="inlineStr">
        <is>
          <t>62416114.0</t>
        </is>
      </c>
      <c r="I751" t="n">
        <v>0</v>
      </c>
      <c r="J751" t="n">
        <v>1</v>
      </c>
      <c r="K751" t="inlineStr"/>
    </row>
    <row r="752">
      <c r="A752" t="inlineStr">
        <is>
          <t>NP</t>
        </is>
      </c>
      <c r="B752" t="inlineStr">
        <is>
          <t>321782190100</t>
        </is>
      </c>
      <c r="C752" t="inlineStr">
        <is>
          <t>32178219</t>
        </is>
      </c>
      <c r="D752" t="inlineStr">
        <is>
          <t>Agroveterinar</t>
        </is>
      </c>
      <c r="E752" t="inlineStr">
        <is>
          <t>AGROVETERINAR</t>
        </is>
      </c>
      <c r="F752" s="2" t="n">
        <v>36.5</v>
      </c>
      <c r="G752" t="inlineStr">
        <is>
          <t>Alejandra Mabel Hawkins</t>
        </is>
      </c>
      <c r="H752" t="inlineStr">
        <is>
          <t>66752396.0</t>
        </is>
      </c>
      <c r="I752" t="n">
        <v>0</v>
      </c>
      <c r="J752" t="n">
        <v>1</v>
      </c>
      <c r="K752" t="inlineStr"/>
    </row>
    <row r="753">
      <c r="A753" t="inlineStr">
        <is>
          <t>NP</t>
        </is>
      </c>
      <c r="B753" t="inlineStr">
        <is>
          <t>321782190100</t>
        </is>
      </c>
      <c r="C753" t="inlineStr">
        <is>
          <t>32178219</t>
        </is>
      </c>
      <c r="D753" t="inlineStr">
        <is>
          <t>DIOMEDES BARBA</t>
        </is>
      </c>
      <c r="E753" t="inlineStr">
        <is>
          <t>DIOMEDESBARBA</t>
        </is>
      </c>
      <c r="F753" s="2" t="n">
        <v>44</v>
      </c>
      <c r="G753" t="inlineStr">
        <is>
          <t>Maria Fernanda</t>
        </is>
      </c>
      <c r="H753" t="inlineStr">
        <is>
          <t>66752396.0</t>
        </is>
      </c>
      <c r="I753" t="n">
        <v>0</v>
      </c>
      <c r="J753" t="n">
        <v>1</v>
      </c>
      <c r="K753" t="inlineStr"/>
    </row>
    <row r="754">
      <c r="A754" t="inlineStr">
        <is>
          <t>NP</t>
        </is>
      </c>
      <c r="B754" t="inlineStr">
        <is>
          <t>369010090000</t>
        </is>
      </c>
      <c r="C754" t="inlineStr">
        <is>
          <t>36901009</t>
        </is>
      </c>
      <c r="D754" t="inlineStr">
        <is>
          <t>EDINA VEGA</t>
        </is>
      </c>
      <c r="E754" t="inlineStr">
        <is>
          <t>EDINAVEGA</t>
        </is>
      </c>
      <c r="F754" s="2" t="n">
        <v>15</v>
      </c>
      <c r="G754" t="inlineStr">
        <is>
          <t>Yarelis Tulloch</t>
        </is>
      </c>
      <c r="H754" t="inlineStr">
        <is>
          <t>66084404.0</t>
        </is>
      </c>
      <c r="I754" t="n">
        <v>0</v>
      </c>
      <c r="J754" t="n">
        <v>1</v>
      </c>
      <c r="K754" t="inlineStr"/>
    </row>
    <row r="755">
      <c r="A755" t="inlineStr">
        <is>
          <t>NP</t>
        </is>
      </c>
      <c r="B755" t="inlineStr">
        <is>
          <t>334163420000</t>
        </is>
      </c>
      <c r="C755" t="inlineStr">
        <is>
          <t>33416342</t>
        </is>
      </c>
      <c r="D755" t="inlineStr">
        <is>
          <t>YONIS ADILIO ALMANZA MITRE</t>
        </is>
      </c>
      <c r="E755" t="inlineStr">
        <is>
          <t>YONISADILIOALMANZAMITRE</t>
        </is>
      </c>
      <c r="F755" s="2" t="n">
        <v>63</v>
      </c>
      <c r="G755" t="inlineStr">
        <is>
          <t>Abril Aparicio</t>
        </is>
      </c>
      <c r="H755" t="inlineStr">
        <is>
          <t>65067712.0</t>
        </is>
      </c>
      <c r="I755" t="n">
        <v>0</v>
      </c>
      <c r="J755" t="n">
        <v>1</v>
      </c>
      <c r="K755" t="inlineStr"/>
    </row>
    <row r="756">
      <c r="A756" t="inlineStr">
        <is>
          <t>NP</t>
        </is>
      </c>
      <c r="B756" t="inlineStr">
        <is>
          <t>324899190100</t>
        </is>
      </c>
      <c r="C756" t="inlineStr">
        <is>
          <t>32489919</t>
        </is>
      </c>
      <c r="D756" t="inlineStr">
        <is>
          <t>DAY LIFE PROP</t>
        </is>
      </c>
      <c r="E756" t="inlineStr">
        <is>
          <t>DAYLIFEPROP</t>
        </is>
      </c>
      <c r="F756" s="2" t="n">
        <v>192</v>
      </c>
      <c r="G756" t="inlineStr">
        <is>
          <t>Yariela Galarce</t>
        </is>
      </c>
      <c r="H756" t="inlineStr">
        <is>
          <t>66158500.0</t>
        </is>
      </c>
      <c r="I756" t="n">
        <v>0</v>
      </c>
      <c r="J756" t="n">
        <v>1</v>
      </c>
      <c r="K756" t="inlineStr"/>
    </row>
    <row r="757">
      <c r="A757" t="inlineStr">
        <is>
          <t>NP</t>
        </is>
      </c>
      <c r="B757" t="inlineStr">
        <is>
          <t>353177120000</t>
        </is>
      </c>
      <c r="C757" t="inlineStr">
        <is>
          <t>35317712</t>
        </is>
      </c>
      <c r="D757" t="inlineStr">
        <is>
          <t>JDIAZ1967@GMAIL.COM</t>
        </is>
      </c>
      <c r="E757" t="inlineStr">
        <is>
          <t>JDIAZ1967GMAILCOM</t>
        </is>
      </c>
      <c r="F757" s="2" t="n">
        <v>15</v>
      </c>
      <c r="G757" t="inlineStr">
        <is>
          <t>Nailyn Martinez</t>
        </is>
      </c>
      <c r="H757" t="inlineStr">
        <is>
          <t>66616945.0</t>
        </is>
      </c>
      <c r="I757" t="n">
        <v>0</v>
      </c>
      <c r="J757" t="n">
        <v>1</v>
      </c>
      <c r="K757" t="inlineStr"/>
    </row>
    <row r="758">
      <c r="A758" t="inlineStr">
        <is>
          <t>NP</t>
        </is>
      </c>
      <c r="B758" t="inlineStr">
        <is>
          <t>358176900000</t>
        </is>
      </c>
      <c r="C758" t="inlineStr">
        <is>
          <t>35817690</t>
        </is>
      </c>
      <c r="D758" t="inlineStr">
        <is>
          <t>JOSE DIAZ CEDEÑO</t>
        </is>
      </c>
      <c r="E758" t="inlineStr">
        <is>
          <t>JOSEDIAZCEDENO</t>
        </is>
      </c>
      <c r="F758" s="2" t="n">
        <v>15</v>
      </c>
      <c r="G758" t="inlineStr">
        <is>
          <t>Yamali Rodriguez</t>
        </is>
      </c>
      <c r="H758" t="inlineStr">
        <is>
          <t>67627857.0</t>
        </is>
      </c>
      <c r="I758" t="n">
        <v>0</v>
      </c>
      <c r="J758" t="n">
        <v>1</v>
      </c>
      <c r="K758" t="inlineStr"/>
    </row>
    <row r="759">
      <c r="A759" t="inlineStr">
        <is>
          <t>NP</t>
        </is>
      </c>
      <c r="B759" t="inlineStr">
        <is>
          <t>321394620300</t>
        </is>
      </c>
      <c r="C759" t="inlineStr">
        <is>
          <t>32139462</t>
        </is>
      </c>
      <c r="D759" t="inlineStr">
        <is>
          <t>Marjorie salomon</t>
        </is>
      </c>
      <c r="E759" t="inlineStr">
        <is>
          <t>MARJORIESALOMON</t>
        </is>
      </c>
      <c r="F759" s="2" t="n">
        <v>28.75</v>
      </c>
      <c r="G759" t="inlineStr">
        <is>
          <t>Osiris Aguilar</t>
        </is>
      </c>
      <c r="H759" t="inlineStr">
        <is>
          <t>66763525.0</t>
        </is>
      </c>
      <c r="I759" t="n">
        <v>0</v>
      </c>
      <c r="J759" t="n">
        <v>1</v>
      </c>
      <c r="K759" t="inlineStr"/>
    </row>
    <row r="760">
      <c r="A760" t="inlineStr">
        <is>
          <t>NP</t>
        </is>
      </c>
      <c r="B760" t="inlineStr">
        <is>
          <t>321639230000</t>
        </is>
      </c>
      <c r="C760" t="inlineStr">
        <is>
          <t>32163923</t>
        </is>
      </c>
      <c r="D760" t="inlineStr">
        <is>
          <t>INVERSIONES S SERGIO DELGADO</t>
        </is>
      </c>
      <c r="E760" t="inlineStr">
        <is>
          <t>INVERSIONESSSERGIODELGADO</t>
        </is>
      </c>
      <c r="F760" s="2" t="n">
        <v>108.5</v>
      </c>
      <c r="G760" t="inlineStr">
        <is>
          <t>Karla Mc Intryre</t>
        </is>
      </c>
      <c r="H760" t="inlineStr">
        <is>
          <t>66768026.0</t>
        </is>
      </c>
      <c r="I760" t="n">
        <v>0</v>
      </c>
      <c r="J760" t="n">
        <v>1</v>
      </c>
      <c r="K760" t="inlineStr"/>
    </row>
    <row r="761">
      <c r="A761" t="inlineStr">
        <is>
          <t>NP</t>
        </is>
      </c>
      <c r="B761" t="inlineStr">
        <is>
          <t>321690790000</t>
        </is>
      </c>
      <c r="C761" t="inlineStr">
        <is>
          <t>32169079</t>
        </is>
      </c>
      <c r="D761" t="inlineStr">
        <is>
          <t>CRUCAR, S.A.</t>
        </is>
      </c>
      <c r="E761" t="inlineStr">
        <is>
          <t>CRUCARSA</t>
        </is>
      </c>
      <c r="F761" s="2" t="n">
        <v>60</v>
      </c>
      <c r="G761" t="inlineStr">
        <is>
          <t>Solanye Acuña</t>
        </is>
      </c>
      <c r="H761" t="inlineStr">
        <is>
          <t>67172929.0</t>
        </is>
      </c>
      <c r="I761" t="n">
        <v>0</v>
      </c>
      <c r="J761" t="n">
        <v>1</v>
      </c>
      <c r="K761" t="inlineStr"/>
    </row>
    <row r="762">
      <c r="A762" t="inlineStr">
        <is>
          <t>NP</t>
        </is>
      </c>
      <c r="B762" t="inlineStr">
        <is>
          <t>326957680000</t>
        </is>
      </c>
      <c r="C762" t="inlineStr">
        <is>
          <t>32695768</t>
        </is>
      </c>
      <c r="D762" t="inlineStr">
        <is>
          <t>Ventas Mi Cas</t>
        </is>
      </c>
      <c r="E762" t="inlineStr">
        <is>
          <t>VENTASMICAS</t>
        </is>
      </c>
      <c r="F762" s="2" t="n">
        <v>22.74</v>
      </c>
      <c r="G762" t="inlineStr">
        <is>
          <t>Michelle Zambrano</t>
        </is>
      </c>
      <c r="H762" t="inlineStr">
        <is>
          <t>66587514.0</t>
        </is>
      </c>
      <c r="I762" t="n">
        <v>0</v>
      </c>
      <c r="J762" t="n">
        <v>1</v>
      </c>
      <c r="K762" t="inlineStr"/>
    </row>
    <row r="763">
      <c r="A763" t="inlineStr">
        <is>
          <t>NP</t>
        </is>
      </c>
      <c r="B763" t="inlineStr">
        <is>
          <t>359357490000</t>
        </is>
      </c>
      <c r="C763" t="inlineStr">
        <is>
          <t>35935749</t>
        </is>
      </c>
      <c r="D763" t="inlineStr">
        <is>
          <t>GLADYS</t>
        </is>
      </c>
      <c r="E763" t="inlineStr">
        <is>
          <t>GLADYS</t>
        </is>
      </c>
      <c r="F763" s="2" t="n">
        <v>15</v>
      </c>
      <c r="G763" t="inlineStr">
        <is>
          <t>Ines Lizbeth Trujillo</t>
        </is>
      </c>
      <c r="H763" t="inlineStr">
        <is>
          <t>65892287.0</t>
        </is>
      </c>
      <c r="I763" t="n">
        <v>0</v>
      </c>
      <c r="J763" t="n">
        <v>1</v>
      </c>
      <c r="K763" t="inlineStr"/>
    </row>
    <row r="764">
      <c r="A764" t="inlineStr">
        <is>
          <t>NP</t>
        </is>
      </c>
      <c r="B764" t="inlineStr">
        <is>
          <t>366038030000</t>
        </is>
      </c>
      <c r="C764" t="inlineStr">
        <is>
          <t>36603803</t>
        </is>
      </c>
      <c r="D764" t="inlineStr">
        <is>
          <t>DIOMEDES VALENCIA</t>
        </is>
      </c>
      <c r="E764" t="inlineStr">
        <is>
          <t>DIOMEDESVALENCIA</t>
        </is>
      </c>
      <c r="F764" s="2" t="n">
        <v>19.52</v>
      </c>
      <c r="G764" t="inlineStr">
        <is>
          <t>Alejandra Mabel Hawkins</t>
        </is>
      </c>
      <c r="H764" t="inlineStr"/>
      <c r="I764" t="n">
        <v>0</v>
      </c>
      <c r="J764" t="n">
        <v>1</v>
      </c>
      <c r="K764" t="inlineStr"/>
    </row>
    <row r="765">
      <c r="A765" t="inlineStr">
        <is>
          <t>NP</t>
        </is>
      </c>
      <c r="B765" t="inlineStr">
        <is>
          <t>322159240100</t>
        </is>
      </c>
      <c r="C765" t="inlineStr">
        <is>
          <t>32215924</t>
        </is>
      </c>
      <c r="D765" t="inlineStr">
        <is>
          <t>CONSTRUCCIONE</t>
        </is>
      </c>
      <c r="E765" t="inlineStr">
        <is>
          <t>CONSTRUCCIONE</t>
        </is>
      </c>
      <c r="F765" s="2" t="n">
        <v>44</v>
      </c>
      <c r="G765" t="inlineStr">
        <is>
          <t>Maria Fernanda</t>
        </is>
      </c>
      <c r="H765" t="inlineStr">
        <is>
          <t>66748503.0</t>
        </is>
      </c>
      <c r="I765" t="n">
        <v>0</v>
      </c>
      <c r="J765" t="n">
        <v>1</v>
      </c>
      <c r="K765" t="inlineStr"/>
    </row>
    <row r="766">
      <c r="A766" t="inlineStr">
        <is>
          <t>NP</t>
        </is>
      </c>
      <c r="B766" t="inlineStr">
        <is>
          <t>322159240100</t>
        </is>
      </c>
      <c r="C766" t="inlineStr">
        <is>
          <t>32215924</t>
        </is>
      </c>
      <c r="D766" t="inlineStr">
        <is>
          <t>ROLANDO MENDOZA</t>
        </is>
      </c>
      <c r="E766" t="inlineStr">
        <is>
          <t>ROLANDOMENDOZA</t>
        </is>
      </c>
      <c r="F766" s="2" t="n">
        <v>41.5</v>
      </c>
      <c r="G766" t="inlineStr">
        <is>
          <t>Yarelis Tulloch</t>
        </is>
      </c>
      <c r="H766" t="inlineStr">
        <is>
          <t>66748503.0</t>
        </is>
      </c>
      <c r="I766" t="n">
        <v>0</v>
      </c>
      <c r="J766" t="n">
        <v>1</v>
      </c>
      <c r="K766" t="inlineStr"/>
    </row>
    <row r="767">
      <c r="A767" t="inlineStr">
        <is>
          <t>NP</t>
        </is>
      </c>
      <c r="B767" t="inlineStr">
        <is>
          <t>342451220000</t>
        </is>
      </c>
      <c r="C767" t="inlineStr">
        <is>
          <t>34245122</t>
        </is>
      </c>
      <c r="D767" t="inlineStr">
        <is>
          <t>TOMASA DE RODRIGUEZ</t>
        </is>
      </c>
      <c r="E767" t="inlineStr">
        <is>
          <t>TOMASADERODRIGUEZ</t>
        </is>
      </c>
      <c r="F767" s="2" t="n">
        <v>20.75</v>
      </c>
      <c r="G767" t="inlineStr">
        <is>
          <t>Abril Aparicio</t>
        </is>
      </c>
      <c r="H767" t="inlineStr">
        <is>
          <t>67677910.0</t>
        </is>
      </c>
      <c r="I767" t="n">
        <v>0</v>
      </c>
      <c r="J767" t="n">
        <v>1</v>
      </c>
      <c r="K767" t="inlineStr"/>
    </row>
    <row r="768">
      <c r="A768" t="inlineStr">
        <is>
          <t>NP</t>
        </is>
      </c>
      <c r="B768" t="inlineStr">
        <is>
          <t>359257350000</t>
        </is>
      </c>
      <c r="C768" t="inlineStr">
        <is>
          <t>35925735</t>
        </is>
      </c>
      <c r="D768" t="inlineStr">
        <is>
          <t>ENYS ITZEL DOMINGUEZ CASTILLERO</t>
        </is>
      </c>
      <c r="E768" t="inlineStr">
        <is>
          <t>ENYSITZELDOMINGUEZCASTILLERO</t>
        </is>
      </c>
      <c r="F768" s="2" t="n">
        <v>15</v>
      </c>
      <c r="G768" t="inlineStr">
        <is>
          <t>Yariela Galarce</t>
        </is>
      </c>
      <c r="H768" t="inlineStr">
        <is>
          <t>65270146.0</t>
        </is>
      </c>
      <c r="I768" t="n">
        <v>0</v>
      </c>
      <c r="J768" t="n">
        <v>1</v>
      </c>
      <c r="K768" t="inlineStr"/>
    </row>
    <row r="769">
      <c r="A769" t="inlineStr">
        <is>
          <t>NP</t>
        </is>
      </c>
      <c r="B769" t="inlineStr">
        <is>
          <t>358206010000</t>
        </is>
      </c>
      <c r="C769" t="inlineStr">
        <is>
          <t>35820601</t>
        </is>
      </c>
      <c r="D769" t="inlineStr">
        <is>
          <t>ENYS ITZEL DOMINGUEZ CASTILLERO DE TRILLO</t>
        </is>
      </c>
      <c r="E769" t="inlineStr">
        <is>
          <t>ENYSITZELDOMINGUEZCASTILLERODETRILLO</t>
        </is>
      </c>
      <c r="F769" s="2" t="n">
        <v>15</v>
      </c>
      <c r="G769" t="inlineStr">
        <is>
          <t>Nailyn Martinez</t>
        </is>
      </c>
      <c r="H769" t="inlineStr">
        <is>
          <t>68028302.0</t>
        </is>
      </c>
      <c r="I769" t="n">
        <v>0</v>
      </c>
      <c r="J769" t="n">
        <v>1</v>
      </c>
      <c r="K769" t="inlineStr"/>
    </row>
    <row r="770">
      <c r="A770" t="inlineStr">
        <is>
          <t>NP</t>
        </is>
      </c>
      <c r="B770" t="inlineStr">
        <is>
          <t>325969370000</t>
        </is>
      </c>
      <c r="C770" t="inlineStr">
        <is>
          <t>32596937</t>
        </is>
      </c>
      <c r="D770" t="inlineStr">
        <is>
          <t>Agroindutrias Moraya, S.A.</t>
        </is>
      </c>
      <c r="E770" t="inlineStr">
        <is>
          <t>AGROINDUTRIASMORAYASA</t>
        </is>
      </c>
      <c r="F770" s="2" t="n">
        <v>22.75</v>
      </c>
      <c r="G770" t="inlineStr">
        <is>
          <t>Yamali Rodriguez</t>
        </is>
      </c>
      <c r="H770" t="inlineStr">
        <is>
          <t>66714291.0</t>
        </is>
      </c>
      <c r="I770" t="n">
        <v>0</v>
      </c>
      <c r="J770" t="n">
        <v>1</v>
      </c>
      <c r="K770" t="inlineStr"/>
    </row>
    <row r="771">
      <c r="A771" t="inlineStr">
        <is>
          <t>NP</t>
        </is>
      </c>
      <c r="B771" t="inlineStr">
        <is>
          <t>355254090000</t>
        </is>
      </c>
      <c r="C771" t="inlineStr">
        <is>
          <t>35525409</t>
        </is>
      </c>
      <c r="D771" t="inlineStr">
        <is>
          <t>ELIDA PINTO MENDOZA</t>
        </is>
      </c>
      <c r="E771" t="inlineStr">
        <is>
          <t>ELIDAPINTOMENDOZA</t>
        </is>
      </c>
      <c r="F771" s="2" t="n">
        <v>15</v>
      </c>
      <c r="G771" t="inlineStr">
        <is>
          <t>Osiris Aguilar</t>
        </is>
      </c>
      <c r="H771" t="inlineStr">
        <is>
          <t>67768297.0</t>
        </is>
      </c>
      <c r="I771" t="n">
        <v>0</v>
      </c>
      <c r="J771" t="n">
        <v>1</v>
      </c>
      <c r="K771" t="inlineStr"/>
    </row>
    <row r="772">
      <c r="A772" t="inlineStr">
        <is>
          <t>NP</t>
        </is>
      </c>
      <c r="B772" t="inlineStr">
        <is>
          <t>346320320000</t>
        </is>
      </c>
      <c r="C772" t="inlineStr">
        <is>
          <t>34632032</t>
        </is>
      </c>
      <c r="D772" t="inlineStr">
        <is>
          <t>LUZ OMAIRA RAMOS</t>
        </is>
      </c>
      <c r="E772" t="inlineStr">
        <is>
          <t>LUZOMAIRARAMOS</t>
        </is>
      </c>
      <c r="F772" s="2" t="n">
        <v>16.25</v>
      </c>
      <c r="G772" t="inlineStr">
        <is>
          <t>Karla Mc Intryre</t>
        </is>
      </c>
      <c r="H772" t="inlineStr">
        <is>
          <t>65417986.0</t>
        </is>
      </c>
      <c r="I772" t="n">
        <v>0</v>
      </c>
      <c r="J772" t="n">
        <v>1</v>
      </c>
      <c r="K772" t="inlineStr"/>
    </row>
    <row r="773">
      <c r="A773" t="inlineStr">
        <is>
          <t>NP</t>
        </is>
      </c>
      <c r="B773" t="inlineStr">
        <is>
          <t>359081830000</t>
        </is>
      </c>
      <c r="C773" t="inlineStr">
        <is>
          <t>35908183</t>
        </is>
      </c>
      <c r="D773" t="inlineStr">
        <is>
          <t>EDILMA VEGA</t>
        </is>
      </c>
      <c r="E773" t="inlineStr">
        <is>
          <t>EDILMAVEGA</t>
        </is>
      </c>
      <c r="F773" s="2" t="n">
        <v>15</v>
      </c>
      <c r="G773" t="inlineStr">
        <is>
          <t>Michelle Zambrano</t>
        </is>
      </c>
      <c r="H773" t="inlineStr">
        <is>
          <t>66550698.0</t>
        </is>
      </c>
      <c r="I773" t="n">
        <v>0</v>
      </c>
      <c r="J773" t="n">
        <v>1</v>
      </c>
      <c r="K773" t="inlineStr"/>
    </row>
    <row r="774">
      <c r="A774" t="inlineStr">
        <is>
          <t>NP</t>
        </is>
      </c>
      <c r="B774" t="inlineStr">
        <is>
          <t>353375990000</t>
        </is>
      </c>
      <c r="C774" t="inlineStr">
        <is>
          <t>35337599</t>
        </is>
      </c>
      <c r="D774" t="inlineStr">
        <is>
          <t>EDWIN ALVARADO</t>
        </is>
      </c>
      <c r="E774" t="inlineStr">
        <is>
          <t>EDWINALVARADO</t>
        </is>
      </c>
      <c r="F774" s="2" t="n">
        <v>15</v>
      </c>
      <c r="G774" t="inlineStr">
        <is>
          <t>Ines Lizbeth Trujillo</t>
        </is>
      </c>
      <c r="H774" t="inlineStr">
        <is>
          <t>65283927.0</t>
        </is>
      </c>
      <c r="I774" t="n">
        <v>0</v>
      </c>
      <c r="J774" t="n">
        <v>1</v>
      </c>
      <c r="K774" t="inlineStr"/>
    </row>
    <row r="775">
      <c r="A775" t="inlineStr">
        <is>
          <t>NP</t>
        </is>
      </c>
      <c r="B775" t="inlineStr">
        <is>
          <t>323438800000</t>
        </is>
      </c>
      <c r="C775" t="inlineStr">
        <is>
          <t>32343880</t>
        </is>
      </c>
      <c r="D775" t="inlineStr">
        <is>
          <t>LA FABRI-K A</t>
        </is>
      </c>
      <c r="E775" t="inlineStr">
        <is>
          <t>LAFABRIKA</t>
        </is>
      </c>
      <c r="F775" s="2" t="n">
        <v>160</v>
      </c>
      <c r="G775" t="inlineStr">
        <is>
          <t>Alejandra Mabel Hawkins</t>
        </is>
      </c>
      <c r="H775" t="inlineStr">
        <is>
          <t>66840450.0</t>
        </is>
      </c>
      <c r="I775" t="n">
        <v>0</v>
      </c>
      <c r="J775" t="n">
        <v>1</v>
      </c>
      <c r="K775" t="inlineStr"/>
    </row>
    <row r="776">
      <c r="A776" t="inlineStr">
        <is>
          <t>NP</t>
        </is>
      </c>
      <c r="B776" t="inlineStr">
        <is>
          <t>347351240000</t>
        </is>
      </c>
      <c r="C776" t="inlineStr">
        <is>
          <t>34735124</t>
        </is>
      </c>
      <c r="D776" t="inlineStr">
        <is>
          <t>HILDEBRANDO BARRIA</t>
        </is>
      </c>
      <c r="E776" t="inlineStr">
        <is>
          <t>HILDEBRANDOBARRIA</t>
        </is>
      </c>
      <c r="F776" s="2" t="n">
        <v>16.25</v>
      </c>
      <c r="G776" t="inlineStr">
        <is>
          <t>Maria Fernanda</t>
        </is>
      </c>
      <c r="H776" t="inlineStr">
        <is>
          <t>61536345.0</t>
        </is>
      </c>
      <c r="I776" t="n">
        <v>0</v>
      </c>
      <c r="J776" t="n">
        <v>1</v>
      </c>
      <c r="K776" t="inlineStr"/>
    </row>
    <row r="777">
      <c r="A777" t="inlineStr">
        <is>
          <t>NP</t>
        </is>
      </c>
      <c r="B777" t="inlineStr">
        <is>
          <t>337168070000</t>
        </is>
      </c>
      <c r="C777" t="inlineStr">
        <is>
          <t>33716807</t>
        </is>
      </c>
      <c r="D777" t="inlineStr">
        <is>
          <t>Elida Maria Mendoza Rodriguez</t>
        </is>
      </c>
      <c r="E777" t="inlineStr">
        <is>
          <t>ELIDAMARIAMENDOZARODRIGUEZ</t>
        </is>
      </c>
      <c r="F777" s="2" t="n">
        <v>18.25</v>
      </c>
      <c r="G777" t="inlineStr">
        <is>
          <t>Yarelis Tulloch</t>
        </is>
      </c>
      <c r="H777" t="inlineStr">
        <is>
          <t>64038576.0</t>
        </is>
      </c>
      <c r="I777" t="n">
        <v>0</v>
      </c>
      <c r="J777" t="n">
        <v>1</v>
      </c>
      <c r="K777" t="inlineStr"/>
    </row>
    <row r="778">
      <c r="A778" t="inlineStr">
        <is>
          <t>NP</t>
        </is>
      </c>
      <c r="B778" t="inlineStr">
        <is>
          <t>336285950000</t>
        </is>
      </c>
      <c r="C778" t="inlineStr">
        <is>
          <t>33628595</t>
        </is>
      </c>
      <c r="D778" t="inlineStr">
        <is>
          <t>ALCIBIADES MONTENEGRO FLORES</t>
        </is>
      </c>
      <c r="E778" t="inlineStr">
        <is>
          <t>ALCIBIADESMONTENEGROFLORES</t>
        </is>
      </c>
      <c r="F778" s="2" t="n">
        <v>41.5</v>
      </c>
      <c r="G778" t="inlineStr">
        <is>
          <t>Abril Aparicio</t>
        </is>
      </c>
      <c r="H778" t="inlineStr">
        <is>
          <t>62329181.0</t>
        </is>
      </c>
      <c r="I778" t="n">
        <v>0</v>
      </c>
      <c r="J778" t="n">
        <v>1</v>
      </c>
      <c r="K778" t="inlineStr"/>
    </row>
    <row r="779">
      <c r="A779" t="inlineStr">
        <is>
          <t>NP</t>
        </is>
      </c>
      <c r="B779" t="inlineStr">
        <is>
          <t>355240370000</t>
        </is>
      </c>
      <c r="C779" t="inlineStr">
        <is>
          <t>35524037</t>
        </is>
      </c>
      <c r="D779" t="inlineStr">
        <is>
          <t>ERICK TELLO</t>
        </is>
      </c>
      <c r="E779" t="inlineStr">
        <is>
          <t>ERICKTELLO</t>
        </is>
      </c>
      <c r="F779" s="2" t="n">
        <v>15</v>
      </c>
      <c r="G779" t="inlineStr">
        <is>
          <t>Yariela Galarce</t>
        </is>
      </c>
      <c r="H779" t="inlineStr">
        <is>
          <t>66781899.0</t>
        </is>
      </c>
      <c r="I779" t="n">
        <v>0</v>
      </c>
      <c r="J779" t="n">
        <v>1</v>
      </c>
      <c r="K779" t="inlineStr"/>
    </row>
    <row r="780">
      <c r="A780" t="inlineStr">
        <is>
          <t>NP</t>
        </is>
      </c>
      <c r="B780" t="inlineStr">
        <is>
          <t>343420240000</t>
        </is>
      </c>
      <c r="C780" t="inlineStr">
        <is>
          <t>34342024</t>
        </is>
      </c>
      <c r="D780" t="inlineStr">
        <is>
          <t>VICTORIANO PÉREZ</t>
        </is>
      </c>
      <c r="E780" t="inlineStr">
        <is>
          <t>VICTORIANOPEREZ</t>
        </is>
      </c>
      <c r="F780" s="2" t="n">
        <v>16</v>
      </c>
      <c r="G780" t="inlineStr">
        <is>
          <t>Nailyn Martinez</t>
        </is>
      </c>
      <c r="H780" t="inlineStr">
        <is>
          <t>60000111.0</t>
        </is>
      </c>
      <c r="I780" t="n">
        <v>0</v>
      </c>
      <c r="J780" t="n">
        <v>1</v>
      </c>
      <c r="K780" t="inlineStr"/>
    </row>
    <row r="781">
      <c r="A781" t="inlineStr">
        <is>
          <t>NP</t>
        </is>
      </c>
      <c r="B781" t="inlineStr">
        <is>
          <t>322376030100</t>
        </is>
      </c>
      <c r="C781" t="inlineStr">
        <is>
          <t>32237603</t>
        </is>
      </c>
      <c r="D781" t="inlineStr">
        <is>
          <t>IMAGINATION M</t>
        </is>
      </c>
      <c r="E781" t="inlineStr">
        <is>
          <t>IMAGINATIONM</t>
        </is>
      </c>
      <c r="F781" s="2" t="n">
        <v>85.48999999999999</v>
      </c>
      <c r="G781" t="inlineStr">
        <is>
          <t>Yamali Rodriguez</t>
        </is>
      </c>
      <c r="H781" t="inlineStr">
        <is>
          <t>66662820.0</t>
        </is>
      </c>
      <c r="I781" t="n">
        <v>0</v>
      </c>
      <c r="J781" t="n">
        <v>1</v>
      </c>
      <c r="K781" t="inlineStr"/>
    </row>
    <row r="782">
      <c r="A782" t="inlineStr">
        <is>
          <t>NP</t>
        </is>
      </c>
      <c r="B782" t="inlineStr">
        <is>
          <t>325218930000</t>
        </is>
      </c>
      <c r="C782" t="inlineStr">
        <is>
          <t>32521893</t>
        </is>
      </c>
      <c r="D782" t="inlineStr">
        <is>
          <t>DIESAAC S.A</t>
        </is>
      </c>
      <c r="E782" t="inlineStr">
        <is>
          <t>DIESAACSA</t>
        </is>
      </c>
      <c r="F782" s="2" t="n">
        <v>16.5</v>
      </c>
      <c r="G782" t="inlineStr">
        <is>
          <t>Osiris Aguilar</t>
        </is>
      </c>
      <c r="H782" t="inlineStr">
        <is>
          <t>66194128.0</t>
        </is>
      </c>
      <c r="I782" t="n">
        <v>0</v>
      </c>
      <c r="J782" t="n">
        <v>1</v>
      </c>
      <c r="K782" t="inlineStr"/>
    </row>
    <row r="783">
      <c r="A783" t="inlineStr">
        <is>
          <t>NP</t>
        </is>
      </c>
      <c r="B783" t="inlineStr">
        <is>
          <t>368034410000</t>
        </is>
      </c>
      <c r="C783" t="inlineStr">
        <is>
          <t>36803441</t>
        </is>
      </c>
      <c r="D783" t="inlineStr">
        <is>
          <t>ROSIO GAUBECA</t>
        </is>
      </c>
      <c r="E783" t="inlineStr">
        <is>
          <t>ROSIOGAUBECA</t>
        </is>
      </c>
      <c r="F783" s="2" t="n">
        <v>25.71</v>
      </c>
      <c r="G783" t="inlineStr">
        <is>
          <t>Karla Mc Intryre</t>
        </is>
      </c>
      <c r="H783" t="inlineStr">
        <is>
          <t>68468399.0</t>
        </is>
      </c>
      <c r="I783" t="n">
        <v>0</v>
      </c>
      <c r="J783" t="n">
        <v>1</v>
      </c>
      <c r="K783" t="inlineStr"/>
    </row>
    <row r="784">
      <c r="A784" t="inlineStr">
        <is>
          <t>NP</t>
        </is>
      </c>
      <c r="B784" t="inlineStr">
        <is>
          <t>312237990000</t>
        </is>
      </c>
      <c r="C784" t="inlineStr">
        <is>
          <t>31223799</t>
        </is>
      </c>
      <c r="D784" t="inlineStr">
        <is>
          <t>PACIFIC CARIBBEAN ENGINEERING, S.A. -</t>
        </is>
      </c>
      <c r="E784" t="inlineStr">
        <is>
          <t>PACIFICCARIBBEANENGINEERINGSA</t>
        </is>
      </c>
      <c r="F784" s="2" t="n">
        <v>40.5</v>
      </c>
      <c r="G784" t="inlineStr">
        <is>
          <t>Solanye Acuña</t>
        </is>
      </c>
      <c r="H784" t="inlineStr">
        <is>
          <t>62256688.0</t>
        </is>
      </c>
      <c r="I784" t="n">
        <v>0</v>
      </c>
      <c r="J784" t="n">
        <v>1</v>
      </c>
      <c r="K784" t="inlineStr"/>
    </row>
    <row r="785">
      <c r="A785" t="inlineStr">
        <is>
          <t>NP</t>
        </is>
      </c>
      <c r="B785" t="inlineStr">
        <is>
          <t>344082460000</t>
        </is>
      </c>
      <c r="C785" t="inlineStr">
        <is>
          <t>34408246</t>
        </is>
      </c>
      <c r="D785" t="inlineStr">
        <is>
          <t>ARAUD VEGA MORENO</t>
        </is>
      </c>
      <c r="E785" t="inlineStr">
        <is>
          <t>ARAUDVEGAMORENO</t>
        </is>
      </c>
      <c r="F785" s="2" t="n">
        <v>12</v>
      </c>
      <c r="G785" t="inlineStr">
        <is>
          <t>Michelle Zambrano</t>
        </is>
      </c>
      <c r="H785" t="inlineStr">
        <is>
          <t>65366015.0</t>
        </is>
      </c>
      <c r="I785" t="n">
        <v>0</v>
      </c>
      <c r="J785" t="n">
        <v>1</v>
      </c>
      <c r="K785" t="inlineStr"/>
    </row>
    <row r="786">
      <c r="A786" t="inlineStr">
        <is>
          <t>NP</t>
        </is>
      </c>
      <c r="B786" t="inlineStr">
        <is>
          <t>312203330000</t>
        </is>
      </c>
      <c r="C786" t="inlineStr">
        <is>
          <t>31220333</t>
        </is>
      </c>
      <c r="D786" t="inlineStr">
        <is>
          <t>TRANSPORTE Y EQUIPO DEL ISTMO, S.A. -</t>
        </is>
      </c>
      <c r="E786" t="inlineStr">
        <is>
          <t>TRANSPORTEYEQUIPODELISTMOSA</t>
        </is>
      </c>
      <c r="F786" s="2" t="n">
        <v>98.5</v>
      </c>
      <c r="G786" t="inlineStr">
        <is>
          <t>Ines Lizbeth Trujillo</t>
        </is>
      </c>
      <c r="H786" t="inlineStr">
        <is>
          <t>66918002.0</t>
        </is>
      </c>
      <c r="I786" t="n">
        <v>0</v>
      </c>
      <c r="J786" t="n">
        <v>1</v>
      </c>
      <c r="K786" t="inlineStr"/>
    </row>
    <row r="787">
      <c r="A787" t="inlineStr">
        <is>
          <t>NP</t>
        </is>
      </c>
      <c r="B787" t="inlineStr">
        <is>
          <t>354239940000</t>
        </is>
      </c>
      <c r="C787" t="inlineStr">
        <is>
          <t>35423994</t>
        </is>
      </c>
      <c r="D787" t="inlineStr">
        <is>
          <t>ANIBAL G AVILA</t>
        </is>
      </c>
      <c r="E787" t="inlineStr">
        <is>
          <t>ANIBALGAVILA</t>
        </is>
      </c>
      <c r="F787" s="2" t="n">
        <v>25</v>
      </c>
      <c r="G787" t="inlineStr">
        <is>
          <t>Alejandra Mabel Hawkins</t>
        </is>
      </c>
      <c r="H787" t="inlineStr">
        <is>
          <t>67848437.0</t>
        </is>
      </c>
      <c r="I787" t="n">
        <v>0</v>
      </c>
      <c r="J787" t="n">
        <v>1</v>
      </c>
      <c r="K787" t="inlineStr"/>
    </row>
    <row r="788">
      <c r="A788" t="inlineStr">
        <is>
          <t>NP</t>
        </is>
      </c>
      <c r="B788" t="inlineStr">
        <is>
          <t>353280850000</t>
        </is>
      </c>
      <c r="C788" t="inlineStr">
        <is>
          <t>35328085</t>
        </is>
      </c>
      <c r="D788" t="inlineStr">
        <is>
          <t>ANIBAL GONZALEZ</t>
        </is>
      </c>
      <c r="E788" t="inlineStr">
        <is>
          <t>ANIBALGONZALEZ</t>
        </is>
      </c>
      <c r="F788" s="2" t="n">
        <v>15</v>
      </c>
      <c r="G788" t="inlineStr">
        <is>
          <t>Maria Fernanda</t>
        </is>
      </c>
      <c r="H788" t="inlineStr">
        <is>
          <t>65835211.0</t>
        </is>
      </c>
      <c r="I788" t="n">
        <v>0</v>
      </c>
      <c r="J788" t="n">
        <v>1</v>
      </c>
      <c r="K788" t="inlineStr"/>
    </row>
    <row r="789">
      <c r="A789" t="inlineStr">
        <is>
          <t>NP</t>
        </is>
      </c>
      <c r="B789" t="inlineStr">
        <is>
          <t>351122820000</t>
        </is>
      </c>
      <c r="C789" t="inlineStr">
        <is>
          <t>35112282</t>
        </is>
      </c>
      <c r="D789" t="inlineStr">
        <is>
          <t>BUSSINES OPORTUNITY</t>
        </is>
      </c>
      <c r="E789" t="inlineStr">
        <is>
          <t>BUSSINESOPORTUNITY</t>
        </is>
      </c>
      <c r="F789" s="2" t="n">
        <v>15</v>
      </c>
      <c r="G789" t="inlineStr">
        <is>
          <t>Yarelis Tulloch</t>
        </is>
      </c>
      <c r="H789" t="inlineStr">
        <is>
          <t>67695440.0</t>
        </is>
      </c>
      <c r="I789" t="n">
        <v>0</v>
      </c>
      <c r="J789" t="n">
        <v>1</v>
      </c>
      <c r="K789" t="inlineStr"/>
    </row>
    <row r="790">
      <c r="A790" t="inlineStr">
        <is>
          <t>NP</t>
        </is>
      </c>
      <c r="B790" t="inlineStr">
        <is>
          <t>334198570000</t>
        </is>
      </c>
      <c r="C790" t="inlineStr">
        <is>
          <t>33419857</t>
        </is>
      </c>
      <c r="D790" t="inlineStr">
        <is>
          <t>Mireya Isabel Frias Chavarria</t>
        </is>
      </c>
      <c r="E790" t="inlineStr">
        <is>
          <t>MIREYAISABELFRIASCHAVARRIA</t>
        </is>
      </c>
      <c r="F790" s="2" t="n">
        <v>10</v>
      </c>
      <c r="G790" t="inlineStr">
        <is>
          <t>Abril Aparicio</t>
        </is>
      </c>
      <c r="H790" t="inlineStr">
        <is>
          <t>69753828.0</t>
        </is>
      </c>
      <c r="I790" t="n">
        <v>0</v>
      </c>
      <c r="J790" t="n">
        <v>1</v>
      </c>
      <c r="K790" t="inlineStr"/>
    </row>
    <row r="791">
      <c r="A791" t="inlineStr">
        <is>
          <t>NP</t>
        </is>
      </c>
      <c r="B791" t="inlineStr">
        <is>
          <t>328518810000</t>
        </is>
      </c>
      <c r="C791" t="inlineStr">
        <is>
          <t>32851881</t>
        </is>
      </c>
      <c r="D791" t="inlineStr">
        <is>
          <t>Taller y Joyeria Fendis</t>
        </is>
      </c>
      <c r="E791" t="inlineStr">
        <is>
          <t>TALLERYJOYERIAFENDIS</t>
        </is>
      </c>
      <c r="F791" s="2" t="n">
        <v>16</v>
      </c>
      <c r="G791" t="inlineStr">
        <is>
          <t>Yariela Galarce</t>
        </is>
      </c>
      <c r="H791" t="inlineStr">
        <is>
          <t>66720678.0</t>
        </is>
      </c>
      <c r="I791" t="n">
        <v>0</v>
      </c>
      <c r="J791" t="n">
        <v>1</v>
      </c>
      <c r="K791" t="inlineStr"/>
    </row>
    <row r="792">
      <c r="A792" t="inlineStr">
        <is>
          <t>NP</t>
        </is>
      </c>
      <c r="B792" t="inlineStr">
        <is>
          <t>326153540000</t>
        </is>
      </c>
      <c r="C792" t="inlineStr">
        <is>
          <t>32615354</t>
        </is>
      </c>
      <c r="D792" t="inlineStr">
        <is>
          <t>ADMINISTRACIO</t>
        </is>
      </c>
      <c r="E792" t="inlineStr">
        <is>
          <t>ADMINISTRACIO</t>
        </is>
      </c>
      <c r="F792" s="2" t="n">
        <v>240.28</v>
      </c>
      <c r="G792" t="inlineStr">
        <is>
          <t>Nailyn Martinez</t>
        </is>
      </c>
      <c r="H792" t="inlineStr">
        <is>
          <t>66727688.0</t>
        </is>
      </c>
      <c r="I792" t="n">
        <v>0</v>
      </c>
      <c r="J792" t="n">
        <v>1</v>
      </c>
      <c r="K792" t="inlineStr"/>
    </row>
    <row r="793">
      <c r="A793" t="inlineStr">
        <is>
          <t>NP</t>
        </is>
      </c>
      <c r="B793" t="inlineStr">
        <is>
          <t>355385500000</t>
        </is>
      </c>
      <c r="C793" t="inlineStr">
        <is>
          <t>35538550</t>
        </is>
      </c>
      <c r="D793" t="inlineStr">
        <is>
          <t>TEMISTOCLES C.</t>
        </is>
      </c>
      <c r="E793" t="inlineStr">
        <is>
          <t>TEMISTOCLESC</t>
        </is>
      </c>
      <c r="F793" s="2" t="n">
        <v>15</v>
      </c>
      <c r="G793" t="inlineStr">
        <is>
          <t>Yamali Rodriguez</t>
        </is>
      </c>
      <c r="H793" t="inlineStr">
        <is>
          <t>66834016.0</t>
        </is>
      </c>
      <c r="I793" t="n">
        <v>0</v>
      </c>
      <c r="J793" t="n">
        <v>1</v>
      </c>
      <c r="K793" t="inlineStr"/>
    </row>
    <row r="794">
      <c r="A794" t="inlineStr">
        <is>
          <t>NP</t>
        </is>
      </c>
      <c r="B794" t="inlineStr">
        <is>
          <t>359291040000</t>
        </is>
      </c>
      <c r="C794" t="inlineStr">
        <is>
          <t>35929104</t>
        </is>
      </c>
      <c r="D794" t="inlineStr">
        <is>
          <t>RONALD ENRIQUE GUILLEN ARJONA</t>
        </is>
      </c>
      <c r="E794" t="inlineStr">
        <is>
          <t>RONALDENRIQUEGUILLENARJONA</t>
        </is>
      </c>
      <c r="F794" s="2" t="n">
        <v>15</v>
      </c>
      <c r="G794" t="inlineStr">
        <is>
          <t>Osiris Aguilar</t>
        </is>
      </c>
      <c r="H794" t="inlineStr">
        <is>
          <t>66764543.0</t>
        </is>
      </c>
      <c r="I794" t="n">
        <v>0</v>
      </c>
      <c r="J794" t="n">
        <v>1</v>
      </c>
      <c r="K794" t="inlineStr"/>
    </row>
    <row r="795">
      <c r="A795" t="inlineStr">
        <is>
          <t>NP</t>
        </is>
      </c>
      <c r="B795" t="inlineStr">
        <is>
          <t>358115340000</t>
        </is>
      </c>
      <c r="C795" t="inlineStr">
        <is>
          <t>35811534</t>
        </is>
      </c>
      <c r="D795" t="inlineStr">
        <is>
          <t>CLELIA EDISA VALDES NIETO</t>
        </is>
      </c>
      <c r="E795" t="inlineStr">
        <is>
          <t>CLELIAEDISAVALDESNIETO</t>
        </is>
      </c>
      <c r="F795" s="2" t="n">
        <v>15</v>
      </c>
      <c r="G795" t="inlineStr">
        <is>
          <t>Karla Mc Intryre</t>
        </is>
      </c>
      <c r="H795" t="inlineStr">
        <is>
          <t>68078690.0</t>
        </is>
      </c>
      <c r="I795" t="n">
        <v>0</v>
      </c>
      <c r="J795" t="n">
        <v>1</v>
      </c>
      <c r="K795" t="inlineStr"/>
    </row>
    <row r="796">
      <c r="A796" t="inlineStr">
        <is>
          <t>NP</t>
        </is>
      </c>
      <c r="B796" t="inlineStr">
        <is>
          <t>361021000000</t>
        </is>
      </c>
      <c r="C796" t="inlineStr">
        <is>
          <t>36102100</t>
        </is>
      </c>
      <c r="D796" t="inlineStr">
        <is>
          <t>NORBERTO SAAVEDRA</t>
        </is>
      </c>
      <c r="E796" t="inlineStr">
        <is>
          <t>NORBERTOSAAVEDRA</t>
        </is>
      </c>
      <c r="F796" s="2" t="n">
        <v>25</v>
      </c>
      <c r="G796" t="inlineStr">
        <is>
          <t>Michelle Zambrano</t>
        </is>
      </c>
      <c r="H796" t="inlineStr">
        <is>
          <t>65601985.0</t>
        </is>
      </c>
      <c r="I796" t="n">
        <v>0</v>
      </c>
      <c r="J796" t="n">
        <v>1</v>
      </c>
      <c r="K796" t="inlineStr"/>
    </row>
    <row r="797">
      <c r="A797" t="inlineStr">
        <is>
          <t>NP</t>
        </is>
      </c>
      <c r="B797" t="inlineStr">
        <is>
          <t>326254560100</t>
        </is>
      </c>
      <c r="C797" t="inlineStr">
        <is>
          <t>32625456</t>
        </is>
      </c>
      <c r="D797" t="inlineStr">
        <is>
          <t>REYNALDO SALERNO RAMIREZ</t>
        </is>
      </c>
      <c r="E797" t="inlineStr">
        <is>
          <t>REYNALDOSALERNORAMIREZ</t>
        </is>
      </c>
      <c r="F797" s="2" t="n">
        <v>44</v>
      </c>
      <c r="G797" t="inlineStr">
        <is>
          <t>Ines Lizbeth Trujillo</t>
        </is>
      </c>
      <c r="H797" t="inlineStr">
        <is>
          <t>66735548.0</t>
        </is>
      </c>
      <c r="I797" t="n">
        <v>0</v>
      </c>
      <c r="J797" t="n">
        <v>1</v>
      </c>
      <c r="K797" t="inlineStr"/>
    </row>
    <row r="798">
      <c r="A798" t="inlineStr">
        <is>
          <t>NP</t>
        </is>
      </c>
      <c r="B798" t="inlineStr">
        <is>
          <t>326254560100</t>
        </is>
      </c>
      <c r="C798" t="inlineStr">
        <is>
          <t>32625456</t>
        </is>
      </c>
      <c r="D798" t="inlineStr">
        <is>
          <t>Reynaldo Salerno Ramirez</t>
        </is>
      </c>
      <c r="E798" t="inlineStr">
        <is>
          <t>REYNALDOSALERNORAMIREZ</t>
        </is>
      </c>
      <c r="F798" s="2" t="n">
        <v>22</v>
      </c>
      <c r="G798" t="inlineStr">
        <is>
          <t>Alejandra Mabel Hawkins</t>
        </is>
      </c>
      <c r="H798" t="inlineStr">
        <is>
          <t>66735548.0</t>
        </is>
      </c>
      <c r="I798" t="n">
        <v>0</v>
      </c>
      <c r="J798" t="n">
        <v>1</v>
      </c>
      <c r="K798" t="inlineStr"/>
    </row>
    <row r="799">
      <c r="A799" t="inlineStr">
        <is>
          <t>NP</t>
        </is>
      </c>
      <c r="B799" t="inlineStr">
        <is>
          <t>326254560100</t>
        </is>
      </c>
      <c r="C799" t="inlineStr">
        <is>
          <t>32625456</t>
        </is>
      </c>
      <c r="D799" t="inlineStr">
        <is>
          <t>REYNALDO SALERNO</t>
        </is>
      </c>
      <c r="E799" t="inlineStr">
        <is>
          <t>REYNALDOSALERNO</t>
        </is>
      </c>
      <c r="F799" s="2" t="n">
        <v>15</v>
      </c>
      <c r="G799" t="inlineStr">
        <is>
          <t>Maria Fernanda</t>
        </is>
      </c>
      <c r="H799" t="inlineStr">
        <is>
          <t>66735548.0</t>
        </is>
      </c>
      <c r="I799" t="n">
        <v>0</v>
      </c>
      <c r="J799" t="n">
        <v>1</v>
      </c>
      <c r="K799" t="inlineStr"/>
    </row>
    <row r="800">
      <c r="A800" t="inlineStr">
        <is>
          <t>NP</t>
        </is>
      </c>
      <c r="B800" t="inlineStr">
        <is>
          <t>326254560100</t>
        </is>
      </c>
      <c r="C800" t="inlineStr">
        <is>
          <t>32625456</t>
        </is>
      </c>
      <c r="D800" t="inlineStr">
        <is>
          <t>Contrucciones</t>
        </is>
      </c>
      <c r="E800" t="inlineStr">
        <is>
          <t>CONTRUCCIONES</t>
        </is>
      </c>
      <c r="F800" s="2" t="n">
        <v>15</v>
      </c>
      <c r="G800" t="inlineStr">
        <is>
          <t>Yarelis Tulloch</t>
        </is>
      </c>
      <c r="H800" t="inlineStr">
        <is>
          <t>66735548.0</t>
        </is>
      </c>
      <c r="I800" t="n">
        <v>0</v>
      </c>
      <c r="J800" t="n">
        <v>1</v>
      </c>
      <c r="K800" t="inlineStr"/>
    </row>
    <row r="801">
      <c r="A801" t="inlineStr">
        <is>
          <t>NP</t>
        </is>
      </c>
      <c r="B801" t="inlineStr">
        <is>
          <t>312216460000</t>
        </is>
      </c>
      <c r="C801" t="inlineStr">
        <is>
          <t>31221646</t>
        </is>
      </c>
      <c r="D801" t="inlineStr">
        <is>
          <t>EUROMIL INTERNACIONAL, S.A. -</t>
        </is>
      </c>
      <c r="E801" t="inlineStr">
        <is>
          <t>EUROMILINTERNACIONALSA</t>
        </is>
      </c>
      <c r="F801" s="2" t="n">
        <v>128</v>
      </c>
      <c r="G801" t="inlineStr">
        <is>
          <t>Abril Aparicio</t>
        </is>
      </c>
      <c r="H801" t="inlineStr">
        <is>
          <t>64061098.0</t>
        </is>
      </c>
      <c r="I801" t="n">
        <v>0</v>
      </c>
      <c r="J801" t="n">
        <v>1</v>
      </c>
      <c r="K801" t="inlineStr"/>
    </row>
    <row r="802">
      <c r="A802" t="inlineStr">
        <is>
          <t>NP</t>
        </is>
      </c>
      <c r="B802" t="inlineStr">
        <is>
          <t>312207200000</t>
        </is>
      </c>
      <c r="C802" t="inlineStr">
        <is>
          <t>31220720</t>
        </is>
      </c>
      <c r="D802" t="inlineStr">
        <is>
          <t>EUROMIL INTERNATIONAL, S.A. -</t>
        </is>
      </c>
      <c r="E802" t="inlineStr">
        <is>
          <t>EUROMILINTERNATIONALSA</t>
        </is>
      </c>
      <c r="F802" s="2" t="n">
        <v>75</v>
      </c>
      <c r="G802" t="inlineStr">
        <is>
          <t>Yariela Galarce</t>
        </is>
      </c>
      <c r="H802" t="inlineStr">
        <is>
          <t>66124117.0</t>
        </is>
      </c>
      <c r="I802" t="n">
        <v>0</v>
      </c>
      <c r="J802" t="n">
        <v>1</v>
      </c>
      <c r="K802" t="inlineStr"/>
    </row>
    <row r="803">
      <c r="A803" t="inlineStr">
        <is>
          <t>NP</t>
        </is>
      </c>
      <c r="B803" t="inlineStr">
        <is>
          <t>358065610000</t>
        </is>
      </c>
      <c r="C803" t="inlineStr">
        <is>
          <t>35806561</t>
        </is>
      </c>
      <c r="D803" t="inlineStr">
        <is>
          <t>OMAR GONZALEZ</t>
        </is>
      </c>
      <c r="E803" t="inlineStr">
        <is>
          <t>OMARGONZALEZ</t>
        </is>
      </c>
      <c r="F803" s="2" t="n">
        <v>15</v>
      </c>
      <c r="G803" t="inlineStr">
        <is>
          <t>Nailyn Martinez</t>
        </is>
      </c>
      <c r="H803" t="inlineStr">
        <is>
          <t>63411176.0</t>
        </is>
      </c>
      <c r="I803" t="n">
        <v>0</v>
      </c>
      <c r="J803" t="n">
        <v>1</v>
      </c>
      <c r="K803" t="inlineStr"/>
    </row>
    <row r="804">
      <c r="A804" t="inlineStr">
        <is>
          <t>NP</t>
        </is>
      </c>
      <c r="B804" t="inlineStr">
        <is>
          <t>334295630000</t>
        </is>
      </c>
      <c r="C804" t="inlineStr">
        <is>
          <t>33429563</t>
        </is>
      </c>
      <c r="D804" t="inlineStr">
        <is>
          <t>KENDRA DEL CARMEN RUIZ CALDERON</t>
        </is>
      </c>
      <c r="E804" t="inlineStr">
        <is>
          <t>KENDRADELCARMENRUIZCALDERON</t>
        </is>
      </c>
      <c r="F804" s="2" t="n">
        <v>20.75</v>
      </c>
      <c r="G804" t="inlineStr">
        <is>
          <t>Yamali Rodriguez</t>
        </is>
      </c>
      <c r="H804" t="inlineStr">
        <is>
          <t>67025885.0</t>
        </is>
      </c>
      <c r="I804" t="n">
        <v>0</v>
      </c>
      <c r="J804" t="n">
        <v>1</v>
      </c>
      <c r="K804" t="inlineStr"/>
    </row>
    <row r="805">
      <c r="A805" t="inlineStr">
        <is>
          <t>NP</t>
        </is>
      </c>
      <c r="B805" t="inlineStr">
        <is>
          <t>352350530000</t>
        </is>
      </c>
      <c r="C805" t="inlineStr">
        <is>
          <t>35235053</t>
        </is>
      </c>
      <c r="D805" t="inlineStr">
        <is>
          <t>BORIS ERNESTO UREÑA BARBA</t>
        </is>
      </c>
      <c r="E805" t="inlineStr">
        <is>
          <t>BORISERNESTOURENABARBA</t>
        </is>
      </c>
      <c r="F805" s="2" t="n">
        <v>30</v>
      </c>
      <c r="G805" t="inlineStr">
        <is>
          <t>Osiris Aguilar</t>
        </is>
      </c>
      <c r="H805" t="inlineStr">
        <is>
          <t>62287045.0</t>
        </is>
      </c>
      <c r="I805" t="n">
        <v>0</v>
      </c>
      <c r="J805" t="n">
        <v>1</v>
      </c>
      <c r="K805" t="inlineStr"/>
    </row>
    <row r="806">
      <c r="A806" t="inlineStr">
        <is>
          <t>NP</t>
        </is>
      </c>
      <c r="B806" t="inlineStr">
        <is>
          <t>329797110000</t>
        </is>
      </c>
      <c r="C806" t="inlineStr">
        <is>
          <t>32979711</t>
        </is>
      </c>
      <c r="D806" t="inlineStr">
        <is>
          <t>Esther Rios Pimentel</t>
        </is>
      </c>
      <c r="E806" t="inlineStr">
        <is>
          <t>ESTHERRIOSPIMENTEL</t>
        </is>
      </c>
      <c r="F806" s="2" t="n">
        <v>20.75</v>
      </c>
      <c r="G806" t="inlineStr">
        <is>
          <t>Karla Mc Intryre</t>
        </is>
      </c>
      <c r="H806" t="inlineStr">
        <is>
          <t>66874219.0</t>
        </is>
      </c>
      <c r="I806" t="n">
        <v>0</v>
      </c>
      <c r="J806" t="n">
        <v>1</v>
      </c>
      <c r="K806" t="inlineStr"/>
    </row>
    <row r="807">
      <c r="A807" t="inlineStr">
        <is>
          <t>NP</t>
        </is>
      </c>
      <c r="B807" t="inlineStr">
        <is>
          <t>353231190000</t>
        </is>
      </c>
      <c r="C807" t="inlineStr">
        <is>
          <t>35323119</t>
        </is>
      </c>
      <c r="D807" t="inlineStr">
        <is>
          <t>RAMIRO UREÑA MORENO</t>
        </is>
      </c>
      <c r="E807" t="inlineStr">
        <is>
          <t>RAMIROURENAMORENO</t>
        </is>
      </c>
      <c r="F807" s="2" t="n">
        <v>20</v>
      </c>
      <c r="G807" t="inlineStr">
        <is>
          <t>Solanye Acuña</t>
        </is>
      </c>
      <c r="H807" t="inlineStr">
        <is>
          <t>65910761.0</t>
        </is>
      </c>
      <c r="I807" t="n">
        <v>0</v>
      </c>
      <c r="J807" t="n">
        <v>1</v>
      </c>
      <c r="K807" t="inlineStr"/>
    </row>
    <row r="808">
      <c r="A808" t="inlineStr">
        <is>
          <t>NP</t>
        </is>
      </c>
      <c r="B808" t="inlineStr">
        <is>
          <t>354347640000</t>
        </is>
      </c>
      <c r="C808" t="inlineStr">
        <is>
          <t>35434764</t>
        </is>
      </c>
      <c r="D808" t="inlineStr">
        <is>
          <t>AURA ELENA RIOS VARGAS</t>
        </is>
      </c>
      <c r="E808" t="inlineStr">
        <is>
          <t>AURAELENARIOSVARGAS</t>
        </is>
      </c>
      <c r="F808" s="2" t="n">
        <v>30</v>
      </c>
      <c r="G808" t="inlineStr">
        <is>
          <t>Michelle Zambrano</t>
        </is>
      </c>
      <c r="H808" t="inlineStr">
        <is>
          <t>60600015.0</t>
        </is>
      </c>
      <c r="I808" t="n">
        <v>0</v>
      </c>
      <c r="J808" t="n">
        <v>1</v>
      </c>
      <c r="K808" t="inlineStr"/>
    </row>
    <row r="809">
      <c r="A809" t="inlineStr">
        <is>
          <t>NP</t>
        </is>
      </c>
      <c r="B809" t="inlineStr">
        <is>
          <t>352367970000</t>
        </is>
      </c>
      <c r="C809" t="inlineStr">
        <is>
          <t>35236797</t>
        </is>
      </c>
      <c r="D809" t="inlineStr">
        <is>
          <t>NELSA GONZALEZ</t>
        </is>
      </c>
      <c r="E809" t="inlineStr">
        <is>
          <t>NELSAGONZALEZ</t>
        </is>
      </c>
      <c r="F809" s="2" t="n">
        <v>15</v>
      </c>
      <c r="G809" t="inlineStr">
        <is>
          <t>Ines Lizbeth Trujillo</t>
        </is>
      </c>
      <c r="H809" t="inlineStr">
        <is>
          <t>69059033.0</t>
        </is>
      </c>
      <c r="I809" t="n">
        <v>0</v>
      </c>
      <c r="J809" t="n">
        <v>1</v>
      </c>
      <c r="K809" t="inlineStr"/>
    </row>
    <row r="810">
      <c r="A810" t="inlineStr">
        <is>
          <t>NP</t>
        </is>
      </c>
      <c r="B810" t="inlineStr">
        <is>
          <t>323560670100</t>
        </is>
      </c>
      <c r="C810" t="inlineStr">
        <is>
          <t>32356067</t>
        </is>
      </c>
      <c r="D810" t="inlineStr">
        <is>
          <t>PRODUCTOS LAC</t>
        </is>
      </c>
      <c r="E810" t="inlineStr">
        <is>
          <t>PRODUCTOSLAC</t>
        </is>
      </c>
      <c r="F810" s="2" t="n">
        <v>145.86</v>
      </c>
      <c r="G810" t="inlineStr">
        <is>
          <t>Alejandra Mabel Hawkins</t>
        </is>
      </c>
      <c r="H810" t="inlineStr">
        <is>
          <t>67810591.0</t>
        </is>
      </c>
      <c r="I810" t="n">
        <v>0</v>
      </c>
      <c r="J810" t="n">
        <v>1</v>
      </c>
      <c r="K810" t="inlineStr"/>
    </row>
    <row r="811">
      <c r="A811" t="inlineStr">
        <is>
          <t>NP</t>
        </is>
      </c>
      <c r="B811" t="inlineStr">
        <is>
          <t>323560670100</t>
        </is>
      </c>
      <c r="C811" t="inlineStr">
        <is>
          <t>32356067</t>
        </is>
      </c>
      <c r="D811" t="inlineStr">
        <is>
          <t>RAMON BATISTA</t>
        </is>
      </c>
      <c r="E811" t="inlineStr">
        <is>
          <t>RAMONBATISTA</t>
        </is>
      </c>
      <c r="F811" s="2" t="n">
        <v>41.5</v>
      </c>
      <c r="G811" t="inlineStr">
        <is>
          <t>Maria Fernanda</t>
        </is>
      </c>
      <c r="H811" t="inlineStr">
        <is>
          <t>67810591.0</t>
        </is>
      </c>
      <c r="I811" t="n">
        <v>0</v>
      </c>
      <c r="J811" t="n">
        <v>1</v>
      </c>
      <c r="K811" t="inlineStr"/>
    </row>
    <row r="812">
      <c r="A812" t="inlineStr">
        <is>
          <t>NP</t>
        </is>
      </c>
      <c r="B812" t="inlineStr">
        <is>
          <t>323560670100</t>
        </is>
      </c>
      <c r="C812" t="inlineStr">
        <is>
          <t>32356067</t>
        </is>
      </c>
      <c r="D812" t="inlineStr">
        <is>
          <t>EDith De batista</t>
        </is>
      </c>
      <c r="E812" t="inlineStr">
        <is>
          <t>EDITHDEBATISTA</t>
        </is>
      </c>
      <c r="F812" s="2" t="n">
        <v>12</v>
      </c>
      <c r="G812" t="inlineStr">
        <is>
          <t>Yarelis Tulloch</t>
        </is>
      </c>
      <c r="H812" t="inlineStr">
        <is>
          <t>67810591.0</t>
        </is>
      </c>
      <c r="I812" t="n">
        <v>0</v>
      </c>
      <c r="J812" t="n">
        <v>1</v>
      </c>
      <c r="K812" t="inlineStr"/>
    </row>
    <row r="813">
      <c r="A813" t="inlineStr">
        <is>
          <t>NP</t>
        </is>
      </c>
      <c r="B813" t="inlineStr">
        <is>
          <t>336336640000</t>
        </is>
      </c>
      <c r="C813" t="inlineStr">
        <is>
          <t>33633664</t>
        </is>
      </c>
      <c r="D813" t="inlineStr">
        <is>
          <t>YALINA IVETH GONZALEZ GARCIA</t>
        </is>
      </c>
      <c r="E813" t="inlineStr">
        <is>
          <t>YALINAIVETHGONZALEZGARCIA</t>
        </is>
      </c>
      <c r="F813" s="2" t="n">
        <v>50</v>
      </c>
      <c r="G813" t="inlineStr">
        <is>
          <t>Abril Aparicio</t>
        </is>
      </c>
      <c r="H813" t="inlineStr">
        <is>
          <t>62647344.0</t>
        </is>
      </c>
      <c r="I813" t="n">
        <v>0</v>
      </c>
      <c r="J813" t="n">
        <v>1</v>
      </c>
      <c r="K813" t="inlineStr"/>
    </row>
    <row r="814">
      <c r="A814" t="inlineStr">
        <is>
          <t>NP</t>
        </is>
      </c>
      <c r="B814" t="inlineStr">
        <is>
          <t>326289600100</t>
        </is>
      </c>
      <c r="C814" t="inlineStr">
        <is>
          <t>32628960</t>
        </is>
      </c>
      <c r="D814" t="inlineStr">
        <is>
          <t>GRUPO BETA DE PANAMA, S.A.</t>
        </is>
      </c>
      <c r="E814" t="inlineStr">
        <is>
          <t>GRUPOBETADEPANAMASA</t>
        </is>
      </c>
      <c r="F814" s="2" t="n">
        <v>466.92</v>
      </c>
      <c r="G814" t="inlineStr">
        <is>
          <t>Yariela Galarce</t>
        </is>
      </c>
      <c r="H814" t="inlineStr">
        <is>
          <t>66778923.0</t>
        </is>
      </c>
      <c r="I814" t="n">
        <v>0</v>
      </c>
      <c r="J814" t="n">
        <v>1</v>
      </c>
      <c r="K814" t="inlineStr"/>
    </row>
    <row r="815">
      <c r="A815" t="inlineStr">
        <is>
          <t>NP</t>
        </is>
      </c>
      <c r="B815" t="inlineStr">
        <is>
          <t>326289600100</t>
        </is>
      </c>
      <c r="C815" t="inlineStr">
        <is>
          <t>32628960</t>
        </is>
      </c>
      <c r="D815" t="inlineStr">
        <is>
          <t>BALSAS</t>
        </is>
      </c>
      <c r="E815" t="inlineStr">
        <is>
          <t>BALSAS</t>
        </is>
      </c>
      <c r="F815" s="2" t="n">
        <v>97.73999999999999</v>
      </c>
      <c r="G815" t="inlineStr">
        <is>
          <t>Nailyn Martinez</t>
        </is>
      </c>
      <c r="H815" t="inlineStr">
        <is>
          <t>66778923.0</t>
        </is>
      </c>
      <c r="I815" t="n">
        <v>0</v>
      </c>
      <c r="J815" t="n">
        <v>1</v>
      </c>
      <c r="K815" t="inlineStr"/>
    </row>
    <row r="816">
      <c r="A816" t="inlineStr">
        <is>
          <t>NP</t>
        </is>
      </c>
      <c r="B816" t="inlineStr">
        <is>
          <t>326289600100</t>
        </is>
      </c>
      <c r="C816" t="inlineStr">
        <is>
          <t>32628960</t>
        </is>
      </c>
      <c r="D816" t="inlineStr">
        <is>
          <t>NEW TECHNOLOGY, S.A.</t>
        </is>
      </c>
      <c r="E816" t="inlineStr">
        <is>
          <t>NEWTECHNOLOGYSA</t>
        </is>
      </c>
      <c r="F816" s="2" t="n">
        <v>207</v>
      </c>
      <c r="G816" t="inlineStr">
        <is>
          <t>Yamali Rodriguez</t>
        </is>
      </c>
      <c r="H816" t="inlineStr">
        <is>
          <t>66778923.0</t>
        </is>
      </c>
      <c r="I816" t="n">
        <v>0</v>
      </c>
      <c r="J816" t="n">
        <v>1</v>
      </c>
      <c r="K816" t="inlineStr"/>
    </row>
    <row r="817">
      <c r="A817" t="inlineStr">
        <is>
          <t>NP</t>
        </is>
      </c>
      <c r="B817" t="inlineStr">
        <is>
          <t>326289600100</t>
        </is>
      </c>
      <c r="C817" t="inlineStr">
        <is>
          <t>32628960</t>
        </is>
      </c>
      <c r="D817" t="inlineStr">
        <is>
          <t>GUADALUPE</t>
        </is>
      </c>
      <c r="E817" t="inlineStr">
        <is>
          <t>GUADALUPE</t>
        </is>
      </c>
      <c r="F817" s="2" t="n">
        <v>22.75</v>
      </c>
      <c r="G817" t="inlineStr">
        <is>
          <t>Osiris Aguilar</t>
        </is>
      </c>
      <c r="H817" t="inlineStr">
        <is>
          <t>66778923.0</t>
        </is>
      </c>
      <c r="I817" t="n">
        <v>0</v>
      </c>
      <c r="J817" t="n">
        <v>1</v>
      </c>
      <c r="K817" t="inlineStr"/>
    </row>
    <row r="818">
      <c r="A818" t="inlineStr">
        <is>
          <t>NP</t>
        </is>
      </c>
      <c r="B818" t="inlineStr">
        <is>
          <t>323890100100</t>
        </is>
      </c>
      <c r="C818" t="inlineStr">
        <is>
          <t>32389010</t>
        </is>
      </c>
      <c r="D818" t="inlineStr">
        <is>
          <t>Susana Maricruz Cedeno Solis</t>
        </is>
      </c>
      <c r="E818" t="inlineStr">
        <is>
          <t>SUSANAMARICRUZCEDENOSOLIS</t>
        </is>
      </c>
      <c r="F818" s="2" t="n">
        <v>24.5</v>
      </c>
      <c r="G818" t="inlineStr">
        <is>
          <t>Karla Mc Intryre</t>
        </is>
      </c>
      <c r="H818" t="inlineStr">
        <is>
          <t>69825302.0</t>
        </is>
      </c>
      <c r="I818" t="n">
        <v>0</v>
      </c>
      <c r="J818" t="n">
        <v>1</v>
      </c>
      <c r="K818" t="inlineStr"/>
    </row>
    <row r="819">
      <c r="A819" t="inlineStr">
        <is>
          <t>NP</t>
        </is>
      </c>
      <c r="B819" t="inlineStr">
        <is>
          <t>323890100100</t>
        </is>
      </c>
      <c r="C819" t="inlineStr">
        <is>
          <t>32389010</t>
        </is>
      </c>
      <c r="D819" t="inlineStr">
        <is>
          <t>DANIEL CEDE?O QUINZADA</t>
        </is>
      </c>
      <c r="E819" t="inlineStr">
        <is>
          <t>DANIELCEDEOQUINZADA</t>
        </is>
      </c>
      <c r="F819" s="2" t="n">
        <v>20.75</v>
      </c>
      <c r="G819" t="inlineStr">
        <is>
          <t>Michelle Zambrano</t>
        </is>
      </c>
      <c r="H819" t="inlineStr">
        <is>
          <t>69825302.0</t>
        </is>
      </c>
      <c r="I819" t="n">
        <v>0</v>
      </c>
      <c r="J819" t="n">
        <v>1</v>
      </c>
      <c r="K819" t="inlineStr"/>
    </row>
    <row r="820">
      <c r="A820" t="inlineStr">
        <is>
          <t>NP</t>
        </is>
      </c>
      <c r="B820" t="inlineStr">
        <is>
          <t>323890100100</t>
        </is>
      </c>
      <c r="C820" t="inlineStr">
        <is>
          <t>32389010</t>
        </is>
      </c>
      <c r="D820" t="inlineStr">
        <is>
          <t>PATRICIA CEDE?O solis</t>
        </is>
      </c>
      <c r="E820" t="inlineStr">
        <is>
          <t>PATRICIACEDEOSOLIS</t>
        </is>
      </c>
      <c r="F820" s="2" t="n">
        <v>20.75</v>
      </c>
      <c r="G820" t="inlineStr">
        <is>
          <t>Ines Lizbeth Trujillo</t>
        </is>
      </c>
      <c r="H820" t="inlineStr">
        <is>
          <t>69825302.0</t>
        </is>
      </c>
      <c r="I820" t="n">
        <v>0</v>
      </c>
      <c r="J820" t="n">
        <v>1</v>
      </c>
      <c r="K820" t="inlineStr"/>
    </row>
    <row r="821">
      <c r="A821" t="inlineStr">
        <is>
          <t>NP</t>
        </is>
      </c>
      <c r="B821" t="inlineStr">
        <is>
          <t>357215970000</t>
        </is>
      </c>
      <c r="C821" t="inlineStr">
        <is>
          <t>35721597</t>
        </is>
      </c>
      <c r="D821" t="inlineStr">
        <is>
          <t>DAMARYS BARRIA PINTO</t>
        </is>
      </c>
      <c r="E821" t="inlineStr">
        <is>
          <t>DAMARYSBARRIAPINTO</t>
        </is>
      </c>
      <c r="F821" s="2" t="n">
        <v>15</v>
      </c>
      <c r="G821" t="inlineStr">
        <is>
          <t>Alejandra Mabel Hawkins</t>
        </is>
      </c>
      <c r="H821" t="inlineStr">
        <is>
          <t>65276246.0</t>
        </is>
      </c>
      <c r="I821" t="n">
        <v>0</v>
      </c>
      <c r="J821" t="n">
        <v>1</v>
      </c>
      <c r="K821" t="inlineStr"/>
    </row>
    <row r="822">
      <c r="A822" t="inlineStr">
        <is>
          <t>NP</t>
        </is>
      </c>
      <c r="B822" t="inlineStr">
        <is>
          <t>344346720000</t>
        </is>
      </c>
      <c r="C822" t="inlineStr">
        <is>
          <t>34434672</t>
        </is>
      </c>
      <c r="D822" t="inlineStr">
        <is>
          <t>MELINA VANESA LOPEZ</t>
        </is>
      </c>
      <c r="E822" t="inlineStr">
        <is>
          <t>MELINAVANESALOPEZ</t>
        </is>
      </c>
      <c r="F822" s="2" t="n">
        <v>20.75</v>
      </c>
      <c r="G822" t="inlineStr">
        <is>
          <t>Maria Fernanda</t>
        </is>
      </c>
      <c r="H822" t="inlineStr">
        <is>
          <t>69858288.0</t>
        </is>
      </c>
      <c r="I822" t="n">
        <v>0</v>
      </c>
      <c r="J822" t="n">
        <v>1</v>
      </c>
      <c r="K822" t="inlineStr"/>
    </row>
    <row r="823">
      <c r="A823" t="inlineStr">
        <is>
          <t>NP</t>
        </is>
      </c>
      <c r="B823" t="inlineStr">
        <is>
          <t>312203370000</t>
        </is>
      </c>
      <c r="C823" t="inlineStr">
        <is>
          <t>31220337</t>
        </is>
      </c>
      <c r="D823" t="inlineStr">
        <is>
          <t>LUIS ANTONIO MATA SANDOVAL</t>
        </is>
      </c>
      <c r="E823" t="inlineStr">
        <is>
          <t>LUISANTONIOMATASANDOVAL</t>
        </is>
      </c>
      <c r="F823" s="2" t="n">
        <v>20.75</v>
      </c>
      <c r="G823" t="inlineStr">
        <is>
          <t>Yarelis Tulloch</t>
        </is>
      </c>
      <c r="H823" t="inlineStr">
        <is>
          <t>69491125.0</t>
        </is>
      </c>
      <c r="I823" t="n">
        <v>0</v>
      </c>
      <c r="J823" t="n">
        <v>1</v>
      </c>
      <c r="K823" t="inlineStr"/>
    </row>
    <row r="824">
      <c r="A824" t="inlineStr">
        <is>
          <t>NP</t>
        </is>
      </c>
      <c r="B824" t="inlineStr">
        <is>
          <t>358061810000</t>
        </is>
      </c>
      <c r="C824" t="inlineStr">
        <is>
          <t>35806181</t>
        </is>
      </c>
      <c r="D824" t="inlineStr">
        <is>
          <t>LUIS CARVAJAL</t>
        </is>
      </c>
      <c r="E824" t="inlineStr">
        <is>
          <t>LUISCARVAJAL</t>
        </is>
      </c>
      <c r="F824" s="2" t="n">
        <v>30</v>
      </c>
      <c r="G824" t="inlineStr">
        <is>
          <t>Abril Aparicio</t>
        </is>
      </c>
      <c r="H824" t="inlineStr">
        <is>
          <t>68473652.0</t>
        </is>
      </c>
      <c r="I824" t="n">
        <v>0</v>
      </c>
      <c r="J824" t="n">
        <v>1</v>
      </c>
      <c r="K824" t="inlineStr"/>
    </row>
    <row r="825">
      <c r="A825" t="inlineStr">
        <is>
          <t>NP</t>
        </is>
      </c>
      <c r="B825" t="inlineStr">
        <is>
          <t>367038980000</t>
        </is>
      </c>
      <c r="C825" t="inlineStr">
        <is>
          <t>36703898</t>
        </is>
      </c>
      <c r="D825" t="inlineStr">
        <is>
          <t>HUGO EDUARDO DIAZ</t>
        </is>
      </c>
      <c r="E825" t="inlineStr">
        <is>
          <t>HUGOEDUARDODIAZ</t>
        </is>
      </c>
      <c r="F825" s="2" t="n">
        <v>18.87</v>
      </c>
      <c r="G825" t="inlineStr">
        <is>
          <t>Yariela Galarce</t>
        </is>
      </c>
      <c r="H825" t="inlineStr"/>
      <c r="I825" t="n">
        <v>0</v>
      </c>
      <c r="J825" t="n">
        <v>1</v>
      </c>
      <c r="K825" t="inlineStr"/>
    </row>
    <row r="826">
      <c r="A826" t="inlineStr">
        <is>
          <t>NP</t>
        </is>
      </c>
      <c r="B826" t="inlineStr">
        <is>
          <t>312226220000</t>
        </is>
      </c>
      <c r="C826" t="inlineStr">
        <is>
          <t>31222622</t>
        </is>
      </c>
      <c r="D826" t="inlineStr">
        <is>
          <t>BIO CAMPO PANAMA</t>
        </is>
      </c>
      <c r="E826" t="inlineStr">
        <is>
          <t>BIOCAMPOPANAMA</t>
        </is>
      </c>
      <c r="F826" s="2" t="n">
        <v>20.75</v>
      </c>
      <c r="G826" t="inlineStr">
        <is>
          <t>Nailyn Martinez</t>
        </is>
      </c>
      <c r="H826" t="inlineStr">
        <is>
          <t>69830511.0</t>
        </is>
      </c>
      <c r="I826" t="n">
        <v>0</v>
      </c>
      <c r="J826" t="n">
        <v>1</v>
      </c>
      <c r="K826" t="inlineStr"/>
    </row>
    <row r="827">
      <c r="A827" t="inlineStr">
        <is>
          <t>NP</t>
        </is>
      </c>
      <c r="B827" t="inlineStr">
        <is>
          <t>351196020000</t>
        </is>
      </c>
      <c r="C827" t="inlineStr">
        <is>
          <t>35119602</t>
        </is>
      </c>
      <c r="D827" t="inlineStr">
        <is>
          <t>FLORISTERIA BAMBU</t>
        </is>
      </c>
      <c r="E827" t="inlineStr">
        <is>
          <t>FLORISTERIABAMBU</t>
        </is>
      </c>
      <c r="F827" s="2" t="n">
        <v>15</v>
      </c>
      <c r="G827" t="inlineStr">
        <is>
          <t>Yamali Rodriguez</t>
        </is>
      </c>
      <c r="H827" t="inlineStr">
        <is>
          <t>65128001.0</t>
        </is>
      </c>
      <c r="I827" t="n">
        <v>0</v>
      </c>
      <c r="J827" t="n">
        <v>1</v>
      </c>
      <c r="K827" t="inlineStr"/>
    </row>
    <row r="828">
      <c r="A828" t="inlineStr">
        <is>
          <t>NP</t>
        </is>
      </c>
      <c r="B828" t="inlineStr">
        <is>
          <t>329342430000</t>
        </is>
      </c>
      <c r="C828" t="inlineStr">
        <is>
          <t>32934243</t>
        </is>
      </c>
      <c r="D828" t="inlineStr">
        <is>
          <t>Marleny de Leon Alme ngor de Caballero</t>
        </is>
      </c>
      <c r="E828" t="inlineStr">
        <is>
          <t>MARLENYDELEONALMENGORDECABALLERO</t>
        </is>
      </c>
      <c r="F828" s="2" t="n">
        <v>20.75</v>
      </c>
      <c r="G828" t="inlineStr">
        <is>
          <t>Osiris Aguilar</t>
        </is>
      </c>
      <c r="H828" t="inlineStr">
        <is>
          <t>63058006.0</t>
        </is>
      </c>
      <c r="I828" t="n">
        <v>0</v>
      </c>
      <c r="J828" t="n">
        <v>1</v>
      </c>
      <c r="K828" t="inlineStr"/>
    </row>
    <row r="829">
      <c r="A829" t="inlineStr">
        <is>
          <t>NP</t>
        </is>
      </c>
      <c r="B829" t="inlineStr">
        <is>
          <t>356164660000</t>
        </is>
      </c>
      <c r="C829" t="inlineStr">
        <is>
          <t>35616466</t>
        </is>
      </c>
      <c r="D829" t="inlineStr">
        <is>
          <t>ROLANDO SAEZ</t>
        </is>
      </c>
      <c r="E829" t="inlineStr">
        <is>
          <t>ROLANDOSAEZ</t>
        </is>
      </c>
      <c r="F829" s="2" t="n">
        <v>15</v>
      </c>
      <c r="G829" t="inlineStr">
        <is>
          <t>Karla Mc Intryre</t>
        </is>
      </c>
      <c r="H829" t="inlineStr">
        <is>
          <t>66502759.0</t>
        </is>
      </c>
      <c r="I829" t="n">
        <v>0</v>
      </c>
      <c r="J829" t="n">
        <v>1</v>
      </c>
      <c r="K829" t="inlineStr"/>
    </row>
    <row r="830">
      <c r="A830" t="inlineStr">
        <is>
          <t>NP</t>
        </is>
      </c>
      <c r="B830" t="inlineStr">
        <is>
          <t>359349270000</t>
        </is>
      </c>
      <c r="C830" t="inlineStr">
        <is>
          <t>35934927</t>
        </is>
      </c>
      <c r="D830" t="inlineStr">
        <is>
          <t>QUENES BARRIA</t>
        </is>
      </c>
      <c r="E830" t="inlineStr">
        <is>
          <t>QUENESBARRIA</t>
        </is>
      </c>
      <c r="F830" s="2" t="n">
        <v>15</v>
      </c>
      <c r="G830" t="inlineStr">
        <is>
          <t>Solanye Acuña</t>
        </is>
      </c>
      <c r="H830" t="inlineStr">
        <is>
          <t>63439710.0</t>
        </is>
      </c>
      <c r="I830" t="n">
        <v>0</v>
      </c>
      <c r="J830" t="n">
        <v>1</v>
      </c>
      <c r="K830" t="inlineStr"/>
    </row>
    <row r="831">
      <c r="A831" t="inlineStr">
        <is>
          <t>NP</t>
        </is>
      </c>
      <c r="B831" t="inlineStr">
        <is>
          <t>341334800000</t>
        </is>
      </c>
      <c r="C831" t="inlineStr">
        <is>
          <t>34133480</t>
        </is>
      </c>
      <c r="D831" t="inlineStr">
        <is>
          <t>MARA PEREZ</t>
        </is>
      </c>
      <c r="E831" t="inlineStr">
        <is>
          <t>MARAPEREZ</t>
        </is>
      </c>
      <c r="F831" s="2" t="n">
        <v>16.25</v>
      </c>
      <c r="G831" t="inlineStr">
        <is>
          <t>Michelle Zambrano</t>
        </is>
      </c>
      <c r="H831" t="inlineStr">
        <is>
          <t>62496938.0</t>
        </is>
      </c>
      <c r="I831" t="n">
        <v>0</v>
      </c>
      <c r="J831" t="n">
        <v>1</v>
      </c>
      <c r="K831" t="inlineStr"/>
    </row>
    <row r="832">
      <c r="A832" t="inlineStr">
        <is>
          <t>NP</t>
        </is>
      </c>
      <c r="B832" t="inlineStr">
        <is>
          <t>312199520000</t>
        </is>
      </c>
      <c r="C832" t="inlineStr">
        <is>
          <t>31219952</t>
        </is>
      </c>
      <c r="D832" t="inlineStr">
        <is>
          <t>TRANSPORTE CEDENO -</t>
        </is>
      </c>
      <c r="E832" t="inlineStr">
        <is>
          <t>TRANSPORTECEDENO</t>
        </is>
      </c>
      <c r="F832" s="2" t="n">
        <v>30</v>
      </c>
      <c r="G832" t="inlineStr">
        <is>
          <t>Ines Lizbeth Trujillo</t>
        </is>
      </c>
      <c r="H832" t="inlineStr">
        <is>
          <t>66506653.0</t>
        </is>
      </c>
      <c r="I832" t="n">
        <v>0</v>
      </c>
      <c r="J832" t="n">
        <v>1</v>
      </c>
      <c r="K832" t="inlineStr"/>
    </row>
    <row r="833">
      <c r="A833" t="inlineStr">
        <is>
          <t>NP</t>
        </is>
      </c>
      <c r="B833" t="inlineStr">
        <is>
          <t>355347010000</t>
        </is>
      </c>
      <c r="C833" t="inlineStr">
        <is>
          <t>35534701</t>
        </is>
      </c>
      <c r="D833" t="inlineStr">
        <is>
          <t>REFRISERVI EDUARDO</t>
        </is>
      </c>
      <c r="E833" t="inlineStr">
        <is>
          <t>REFRISERVIEDUARDO</t>
        </is>
      </c>
      <c r="F833" s="2" t="n">
        <v>15</v>
      </c>
      <c r="G833" t="inlineStr">
        <is>
          <t>Alejandra Mabel Hawkins</t>
        </is>
      </c>
      <c r="H833" t="inlineStr">
        <is>
          <t>65468688.0</t>
        </is>
      </c>
      <c r="I833" t="n">
        <v>0</v>
      </c>
      <c r="J833" t="n">
        <v>1</v>
      </c>
      <c r="K833" t="inlineStr"/>
    </row>
    <row r="834">
      <c r="A834" t="inlineStr">
        <is>
          <t>NP</t>
        </is>
      </c>
      <c r="B834" t="inlineStr">
        <is>
          <t>346288510000</t>
        </is>
      </c>
      <c r="C834" t="inlineStr">
        <is>
          <t>34628851</t>
        </is>
      </c>
      <c r="D834" t="inlineStr">
        <is>
          <t>MORVERSA S.A</t>
        </is>
      </c>
      <c r="E834" t="inlineStr">
        <is>
          <t>MORVERSASA</t>
        </is>
      </c>
      <c r="F834" s="2" t="n">
        <v>15</v>
      </c>
      <c r="G834" t="inlineStr">
        <is>
          <t>Maria Fernanda</t>
        </is>
      </c>
      <c r="H834" t="inlineStr">
        <is>
          <t>66711568.0</t>
        </is>
      </c>
      <c r="I834" t="n">
        <v>0</v>
      </c>
      <c r="J834" t="n">
        <v>1</v>
      </c>
      <c r="K834" t="inlineStr"/>
    </row>
    <row r="835">
      <c r="A835" t="inlineStr">
        <is>
          <t>NP</t>
        </is>
      </c>
      <c r="B835" t="inlineStr">
        <is>
          <t>351349940000</t>
        </is>
      </c>
      <c r="C835" t="inlineStr">
        <is>
          <t>35134994</t>
        </is>
      </c>
      <c r="D835" t="inlineStr">
        <is>
          <t>NERY ESTHER RODRIGUEZ PEREZ</t>
        </is>
      </c>
      <c r="E835" t="inlineStr">
        <is>
          <t>NERYESTHERRODRIGUEZPEREZ</t>
        </is>
      </c>
      <c r="F835" s="2" t="n">
        <v>20</v>
      </c>
      <c r="G835" t="inlineStr">
        <is>
          <t>Yarelis Tulloch</t>
        </is>
      </c>
      <c r="H835" t="inlineStr">
        <is>
          <t>68178253.0</t>
        </is>
      </c>
      <c r="I835" t="n">
        <v>0</v>
      </c>
      <c r="J835" t="n">
        <v>1</v>
      </c>
      <c r="K835" t="inlineStr"/>
    </row>
    <row r="836">
      <c r="A836" t="inlineStr">
        <is>
          <t>NP</t>
        </is>
      </c>
      <c r="B836" t="inlineStr">
        <is>
          <t>348432930000</t>
        </is>
      </c>
      <c r="C836" t="inlineStr">
        <is>
          <t>34843293</t>
        </is>
      </c>
      <c r="D836" t="inlineStr">
        <is>
          <t>DEYSY GUTIERREZ</t>
        </is>
      </c>
      <c r="E836" t="inlineStr">
        <is>
          <t>DEYSYGUTIERREZ</t>
        </is>
      </c>
      <c r="F836" s="2" t="n">
        <v>15</v>
      </c>
      <c r="G836" t="inlineStr">
        <is>
          <t>Abril Aparicio</t>
        </is>
      </c>
      <c r="H836" t="inlineStr">
        <is>
          <t>65160603.0</t>
        </is>
      </c>
      <c r="I836" t="n">
        <v>0</v>
      </c>
      <c r="J836" t="n">
        <v>1</v>
      </c>
      <c r="K836" t="inlineStr"/>
    </row>
    <row r="837">
      <c r="A837" t="inlineStr">
        <is>
          <t>NP</t>
        </is>
      </c>
      <c r="B837" t="inlineStr">
        <is>
          <t>357338790000</t>
        </is>
      </c>
      <c r="C837" t="inlineStr">
        <is>
          <t>35733879</t>
        </is>
      </c>
      <c r="D837" t="inlineStr">
        <is>
          <t>MARCELA MORENO</t>
        </is>
      </c>
      <c r="E837" t="inlineStr">
        <is>
          <t>MARCELAMORENO</t>
        </is>
      </c>
      <c r="F837" s="2" t="n">
        <v>15</v>
      </c>
      <c r="G837" t="inlineStr">
        <is>
          <t>Yariela Galarce</t>
        </is>
      </c>
      <c r="H837" t="inlineStr">
        <is>
          <t>67340937.0</t>
        </is>
      </c>
      <c r="I837" t="n">
        <v>0</v>
      </c>
      <c r="J837" t="n">
        <v>1</v>
      </c>
      <c r="K837" t="inlineStr"/>
    </row>
    <row r="838">
      <c r="A838" t="inlineStr">
        <is>
          <t>NP</t>
        </is>
      </c>
      <c r="B838" t="inlineStr">
        <is>
          <t>352366650000</t>
        </is>
      </c>
      <c r="C838" t="inlineStr">
        <is>
          <t>35236665</t>
        </is>
      </c>
      <c r="D838" t="inlineStr">
        <is>
          <t>JORGE ATENCIO</t>
        </is>
      </c>
      <c r="E838" t="inlineStr">
        <is>
          <t>JORGEATENCIO</t>
        </is>
      </c>
      <c r="F838" s="2" t="n">
        <v>15</v>
      </c>
      <c r="G838" t="inlineStr">
        <is>
          <t>Nailyn Martinez</t>
        </is>
      </c>
      <c r="H838" t="inlineStr">
        <is>
          <t>62913044.0</t>
        </is>
      </c>
      <c r="I838" t="n">
        <v>0</v>
      </c>
      <c r="J838" t="n">
        <v>1</v>
      </c>
      <c r="K838" t="inlineStr"/>
    </row>
    <row r="839">
      <c r="A839" t="inlineStr">
        <is>
          <t>NP</t>
        </is>
      </c>
      <c r="B839" t="inlineStr">
        <is>
          <t>353181320000</t>
        </is>
      </c>
      <c r="C839" t="inlineStr">
        <is>
          <t>35318132</t>
        </is>
      </c>
      <c r="D839" t="inlineStr">
        <is>
          <t>ORISTEIDY AUGUSTO FRIAS ROBLES</t>
        </is>
      </c>
      <c r="E839" t="inlineStr">
        <is>
          <t>ORISTEIDYAUGUSTOFRIASROBLES</t>
        </is>
      </c>
      <c r="F839" s="2" t="n">
        <v>15</v>
      </c>
      <c r="G839" t="inlineStr">
        <is>
          <t>Yamali Rodriguez</t>
        </is>
      </c>
      <c r="H839" t="inlineStr">
        <is>
          <t>65856411.0</t>
        </is>
      </c>
      <c r="I839" t="n">
        <v>0</v>
      </c>
      <c r="J839" t="n">
        <v>1</v>
      </c>
      <c r="K839" t="inlineStr"/>
    </row>
    <row r="840">
      <c r="A840" t="inlineStr">
        <is>
          <t>NP</t>
        </is>
      </c>
      <c r="B840" t="inlineStr">
        <is>
          <t>352369350000</t>
        </is>
      </c>
      <c r="C840" t="inlineStr">
        <is>
          <t>35236935</t>
        </is>
      </c>
      <c r="D840" t="inlineStr">
        <is>
          <t>MAXIMINO AMARANTO FLORES</t>
        </is>
      </c>
      <c r="E840" t="inlineStr">
        <is>
          <t>MAXIMINOAMARANTOFLORES</t>
        </is>
      </c>
      <c r="F840" s="2" t="n">
        <v>15</v>
      </c>
      <c r="G840" t="inlineStr">
        <is>
          <t>Osiris Aguilar</t>
        </is>
      </c>
      <c r="H840" t="inlineStr">
        <is>
          <t>67698022.0</t>
        </is>
      </c>
      <c r="I840" t="n">
        <v>0</v>
      </c>
      <c r="J840" t="n">
        <v>1</v>
      </c>
      <c r="K840" t="inlineStr"/>
    </row>
    <row r="841">
      <c r="A841" t="inlineStr">
        <is>
          <t>NP</t>
        </is>
      </c>
      <c r="B841" t="inlineStr">
        <is>
          <t>359081440000</t>
        </is>
      </c>
      <c r="C841" t="inlineStr">
        <is>
          <t>35908144</t>
        </is>
      </c>
      <c r="D841" t="inlineStr">
        <is>
          <t>PÉREZ BROCE &amp; PINO-PINTO</t>
        </is>
      </c>
      <c r="E841" t="inlineStr">
        <is>
          <t>PEREZBROCEPINOPINTO</t>
        </is>
      </c>
      <c r="F841" s="2" t="n">
        <v>144</v>
      </c>
      <c r="G841" t="inlineStr">
        <is>
          <t>Karla Mc Intryre</t>
        </is>
      </c>
      <c r="H841" t="inlineStr">
        <is>
          <t>60795862.0</t>
        </is>
      </c>
      <c r="I841" t="n">
        <v>0</v>
      </c>
      <c r="J841" t="n">
        <v>1</v>
      </c>
      <c r="K841" t="inlineStr"/>
    </row>
    <row r="842">
      <c r="A842" t="inlineStr">
        <is>
          <t>NP</t>
        </is>
      </c>
      <c r="B842" t="inlineStr">
        <is>
          <t>367028290000</t>
        </is>
      </c>
      <c r="C842" t="inlineStr">
        <is>
          <t>36702829</t>
        </is>
      </c>
      <c r="D842" t="inlineStr">
        <is>
          <t>HILARIO ESPINOZA</t>
        </is>
      </c>
      <c r="E842" t="inlineStr">
        <is>
          <t>HILARIOESPINOZA</t>
        </is>
      </c>
      <c r="F842" s="2" t="n">
        <v>55.81</v>
      </c>
      <c r="G842" t="inlineStr">
        <is>
          <t>Michelle Zambrano</t>
        </is>
      </c>
      <c r="H842" t="inlineStr">
        <is>
          <t>68095034.0</t>
        </is>
      </c>
      <c r="I842" t="n">
        <v>0</v>
      </c>
      <c r="J842" t="n">
        <v>1</v>
      </c>
      <c r="K842" t="inlineStr"/>
    </row>
    <row r="843">
      <c r="A843" t="inlineStr">
        <is>
          <t>NP</t>
        </is>
      </c>
      <c r="B843" t="inlineStr">
        <is>
          <t>312222730000</t>
        </is>
      </c>
      <c r="C843" t="inlineStr">
        <is>
          <t>31222273</t>
        </is>
      </c>
      <c r="D843" t="inlineStr">
        <is>
          <t>JOSE DOMINGO BATISTA</t>
        </is>
      </c>
      <c r="E843" t="inlineStr">
        <is>
          <t>JOSEDOMINGOBATISTA</t>
        </is>
      </c>
      <c r="F843" s="2" t="n">
        <v>20.75</v>
      </c>
      <c r="G843" t="inlineStr">
        <is>
          <t>Ines Lizbeth Trujillo</t>
        </is>
      </c>
      <c r="H843" t="inlineStr">
        <is>
          <t>63783606.0</t>
        </is>
      </c>
      <c r="I843" t="n">
        <v>0</v>
      </c>
      <c r="J843" t="n">
        <v>1</v>
      </c>
      <c r="K843" t="inlineStr"/>
    </row>
    <row r="844">
      <c r="A844" t="inlineStr">
        <is>
          <t>NP</t>
        </is>
      </c>
      <c r="B844" t="inlineStr">
        <is>
          <t>363047160000</t>
        </is>
      </c>
      <c r="C844" t="inlineStr">
        <is>
          <t>36304716</t>
        </is>
      </c>
      <c r="D844" t="inlineStr">
        <is>
          <t>MARITZA BARRIA PINTO</t>
        </is>
      </c>
      <c r="E844" t="inlineStr">
        <is>
          <t>MARITZABARRIAPINTO</t>
        </is>
      </c>
      <c r="F844" s="2" t="n">
        <v>15.65</v>
      </c>
      <c r="G844" t="inlineStr">
        <is>
          <t>Alejandra Mabel Hawkins</t>
        </is>
      </c>
      <c r="H844" t="inlineStr"/>
      <c r="I844" t="n">
        <v>0</v>
      </c>
      <c r="J844" t="n">
        <v>1</v>
      </c>
      <c r="K844" t="inlineStr"/>
    </row>
    <row r="845">
      <c r="A845" t="inlineStr">
        <is>
          <t>NP</t>
        </is>
      </c>
      <c r="B845" t="inlineStr">
        <is>
          <t>356085430000</t>
        </is>
      </c>
      <c r="C845" t="inlineStr">
        <is>
          <t>35608543</t>
        </is>
      </c>
      <c r="D845" t="inlineStr">
        <is>
          <t>FRANCISCO ALCIBIADES GONZALEZ BATISTA</t>
        </is>
      </c>
      <c r="E845" t="inlineStr">
        <is>
          <t>FRANCISCOALCIBIADESGONZALEZBATISTA</t>
        </is>
      </c>
      <c r="F845" s="2" t="n">
        <v>15</v>
      </c>
      <c r="G845" t="inlineStr">
        <is>
          <t>Maria Fernanda</t>
        </is>
      </c>
      <c r="H845" t="inlineStr">
        <is>
          <t>68475750.0</t>
        </is>
      </c>
      <c r="I845" t="n">
        <v>0</v>
      </c>
      <c r="J845" t="n">
        <v>1</v>
      </c>
      <c r="K845" t="inlineStr"/>
    </row>
    <row r="846">
      <c r="A846" t="inlineStr">
        <is>
          <t>NP</t>
        </is>
      </c>
      <c r="B846" t="inlineStr">
        <is>
          <t>329447290100</t>
        </is>
      </c>
      <c r="C846" t="inlineStr">
        <is>
          <t>32944729</t>
        </is>
      </c>
      <c r="D846" t="inlineStr">
        <is>
          <t>Constructo ra Peralta Castro n2</t>
        </is>
      </c>
      <c r="E846" t="inlineStr">
        <is>
          <t>CONSTRUCTORAPERALTACASTRON2</t>
        </is>
      </c>
      <c r="F846" s="2" t="n">
        <v>12</v>
      </c>
      <c r="G846" t="inlineStr">
        <is>
          <t>Yarelis Tulloch</t>
        </is>
      </c>
      <c r="H846" t="inlineStr">
        <is>
          <t>67558392.0</t>
        </is>
      </c>
      <c r="I846" t="n">
        <v>0</v>
      </c>
      <c r="J846" t="n">
        <v>1</v>
      </c>
      <c r="K846" t="inlineStr"/>
    </row>
    <row r="847">
      <c r="A847" t="inlineStr">
        <is>
          <t>NP</t>
        </is>
      </c>
      <c r="B847" t="inlineStr">
        <is>
          <t>351099040000</t>
        </is>
      </c>
      <c r="C847" t="inlineStr">
        <is>
          <t>35109904</t>
        </is>
      </c>
      <c r="D847" t="inlineStr">
        <is>
          <t>YAMILKA YAMILET PEREZ SANTOS</t>
        </is>
      </c>
      <c r="E847" t="inlineStr">
        <is>
          <t>YAMILKAYAMILETPEREZSANTOS</t>
        </is>
      </c>
      <c r="F847" s="2" t="n">
        <v>15</v>
      </c>
      <c r="G847" t="inlineStr">
        <is>
          <t>Abril Aparicio</t>
        </is>
      </c>
      <c r="H847" t="inlineStr">
        <is>
          <t>66878285.0</t>
        </is>
      </c>
      <c r="I847" t="n">
        <v>0</v>
      </c>
      <c r="J847" t="n">
        <v>1</v>
      </c>
      <c r="K847" t="inlineStr"/>
    </row>
    <row r="848">
      <c r="A848" t="inlineStr">
        <is>
          <t>NP</t>
        </is>
      </c>
      <c r="B848" t="inlineStr">
        <is>
          <t>351064980000</t>
        </is>
      </c>
      <c r="C848" t="inlineStr">
        <is>
          <t>35106498</t>
        </is>
      </c>
      <c r="D848" t="inlineStr">
        <is>
          <t>ALEX ALEJANDRO GONZALEZ CRUZ</t>
        </is>
      </c>
      <c r="E848" t="inlineStr">
        <is>
          <t>ALEXALEJANDROGONZALEZCRUZ</t>
        </is>
      </c>
      <c r="F848" s="2" t="n">
        <v>15</v>
      </c>
      <c r="G848" t="inlineStr">
        <is>
          <t>Yariela Galarce</t>
        </is>
      </c>
      <c r="H848" t="inlineStr">
        <is>
          <t>64839078.0</t>
        </is>
      </c>
      <c r="I848" t="n">
        <v>0</v>
      </c>
      <c r="J848" t="n">
        <v>1</v>
      </c>
      <c r="K848" t="inlineStr"/>
    </row>
    <row r="849">
      <c r="A849" t="inlineStr">
        <is>
          <t>NP</t>
        </is>
      </c>
      <c r="B849" t="inlineStr">
        <is>
          <t>343428890000</t>
        </is>
      </c>
      <c r="C849" t="inlineStr">
        <is>
          <t>34342889</t>
        </is>
      </c>
      <c r="D849" t="inlineStr">
        <is>
          <t>HOMAIRA CORDOBA AIZPRUA</t>
        </is>
      </c>
      <c r="E849" t="inlineStr">
        <is>
          <t>HOMAIRACORDOBAAIZPRUA</t>
        </is>
      </c>
      <c r="F849" s="2" t="n">
        <v>16.25</v>
      </c>
      <c r="G849" t="inlineStr">
        <is>
          <t>Nailyn Martinez</t>
        </is>
      </c>
      <c r="H849" t="inlineStr">
        <is>
          <t>67331799.0</t>
        </is>
      </c>
      <c r="I849" t="n">
        <v>0</v>
      </c>
      <c r="J849" t="n">
        <v>1</v>
      </c>
      <c r="K849" t="inlineStr"/>
    </row>
    <row r="850">
      <c r="A850" t="inlineStr">
        <is>
          <t>NP</t>
        </is>
      </c>
      <c r="B850" t="inlineStr">
        <is>
          <t>332120190000</t>
        </is>
      </c>
      <c r="C850" t="inlineStr">
        <is>
          <t>33212019</t>
        </is>
      </c>
      <c r="D850" t="inlineStr">
        <is>
          <t>Edwin Rube n Vazquez Camargo</t>
        </is>
      </c>
      <c r="E850" t="inlineStr">
        <is>
          <t>EDWINRUBENVAZQUEZCAMARGO</t>
        </is>
      </c>
      <c r="F850" s="2" t="n">
        <v>15</v>
      </c>
      <c r="G850" t="inlineStr">
        <is>
          <t>Yamali Rodriguez</t>
        </is>
      </c>
      <c r="H850" t="inlineStr">
        <is>
          <t>62798811.0</t>
        </is>
      </c>
      <c r="I850" t="n">
        <v>0</v>
      </c>
      <c r="J850" t="n">
        <v>1</v>
      </c>
      <c r="K850" t="inlineStr"/>
    </row>
    <row r="851">
      <c r="A851" t="inlineStr">
        <is>
          <t>NP</t>
        </is>
      </c>
      <c r="B851" t="inlineStr">
        <is>
          <t>354224490000</t>
        </is>
      </c>
      <c r="C851" t="inlineStr">
        <is>
          <t>35422449</t>
        </is>
      </c>
      <c r="D851" t="inlineStr">
        <is>
          <t>JUANA AVILA SANCHEZ</t>
        </is>
      </c>
      <c r="E851" t="inlineStr">
        <is>
          <t>JUANAAVILASANCHEZ</t>
        </is>
      </c>
      <c r="F851" s="2" t="n">
        <v>15</v>
      </c>
      <c r="G851" t="inlineStr">
        <is>
          <t>Osiris Aguilar</t>
        </is>
      </c>
      <c r="H851" t="inlineStr">
        <is>
          <t>65509136.0</t>
        </is>
      </c>
      <c r="I851" t="n">
        <v>0</v>
      </c>
      <c r="J851" t="n">
        <v>1</v>
      </c>
      <c r="K851" t="inlineStr"/>
    </row>
    <row r="852">
      <c r="A852" t="inlineStr">
        <is>
          <t>NP</t>
        </is>
      </c>
      <c r="B852" t="inlineStr">
        <is>
          <t>351364910000</t>
        </is>
      </c>
      <c r="C852" t="inlineStr">
        <is>
          <t>35136491</t>
        </is>
      </c>
      <c r="D852" t="inlineStr">
        <is>
          <t>ILDAURA BATISTA</t>
        </is>
      </c>
      <c r="E852" t="inlineStr">
        <is>
          <t>ILDAURABATISTA</t>
        </is>
      </c>
      <c r="F852" s="2" t="n">
        <v>15</v>
      </c>
      <c r="G852" t="inlineStr">
        <is>
          <t>Karla Mc Intryre</t>
        </is>
      </c>
      <c r="H852" t="inlineStr">
        <is>
          <t>64025821.0</t>
        </is>
      </c>
      <c r="I852" t="n">
        <v>0</v>
      </c>
      <c r="J852" t="n">
        <v>1</v>
      </c>
      <c r="K852" t="inlineStr"/>
    </row>
    <row r="853">
      <c r="A853" t="inlineStr">
        <is>
          <t>NP</t>
        </is>
      </c>
      <c r="B853" t="inlineStr">
        <is>
          <t>352382110000</t>
        </is>
      </c>
      <c r="C853" t="inlineStr">
        <is>
          <t>35238211</t>
        </is>
      </c>
      <c r="D853" t="inlineStr">
        <is>
          <t>MIGUEL MENDIETA</t>
        </is>
      </c>
      <c r="E853" t="inlineStr">
        <is>
          <t>MIGUELMENDIETA</t>
        </is>
      </c>
      <c r="F853" s="2" t="n">
        <v>15</v>
      </c>
      <c r="G853" t="inlineStr">
        <is>
          <t>Solanye Acuña</t>
        </is>
      </c>
      <c r="H853" t="inlineStr">
        <is>
          <t>67747560.0</t>
        </is>
      </c>
      <c r="I853" t="n">
        <v>0</v>
      </c>
      <c r="J853" t="n">
        <v>1</v>
      </c>
      <c r="K853" t="inlineStr"/>
    </row>
    <row r="854">
      <c r="A854" t="inlineStr">
        <is>
          <t>NP</t>
        </is>
      </c>
      <c r="B854" t="inlineStr">
        <is>
          <t>357369440000</t>
        </is>
      </c>
      <c r="C854" t="inlineStr">
        <is>
          <t>35736944</t>
        </is>
      </c>
      <c r="D854" t="inlineStr">
        <is>
          <t>MARIBEL ATENCIO</t>
        </is>
      </c>
      <c r="E854" t="inlineStr">
        <is>
          <t>MARIBELATENCIO</t>
        </is>
      </c>
      <c r="F854" s="2" t="n">
        <v>15</v>
      </c>
      <c r="G854" t="inlineStr">
        <is>
          <t>Michelle Zambrano</t>
        </is>
      </c>
      <c r="H854" t="inlineStr">
        <is>
          <t>66220300.0</t>
        </is>
      </c>
      <c r="I854" t="n">
        <v>0</v>
      </c>
      <c r="J854" t="n">
        <v>1</v>
      </c>
      <c r="K854" t="inlineStr"/>
    </row>
    <row r="855">
      <c r="A855" t="inlineStr">
        <is>
          <t>NP</t>
        </is>
      </c>
      <c r="B855" t="inlineStr">
        <is>
          <t>346434370000</t>
        </is>
      </c>
      <c r="C855" t="inlineStr">
        <is>
          <t>34643437</t>
        </is>
      </c>
      <c r="D855" t="inlineStr">
        <is>
          <t>YUNIER JOSE MENDOZA GONZÁLEZ</t>
        </is>
      </c>
      <c r="E855" t="inlineStr">
        <is>
          <t>YUNIERJOSEMENDOZAGONZALEZ</t>
        </is>
      </c>
      <c r="F855" s="2" t="n">
        <v>20.75</v>
      </c>
      <c r="G855" t="inlineStr">
        <is>
          <t>Ines Lizbeth Trujillo</t>
        </is>
      </c>
      <c r="H855" t="inlineStr">
        <is>
          <t>69564992.0</t>
        </is>
      </c>
      <c r="I855" t="n">
        <v>0</v>
      </c>
      <c r="J855" t="n">
        <v>1</v>
      </c>
      <c r="K855" t="inlineStr"/>
    </row>
    <row r="856">
      <c r="A856" t="inlineStr">
        <is>
          <t>NP</t>
        </is>
      </c>
      <c r="B856" t="inlineStr">
        <is>
          <t>312200110000</t>
        </is>
      </c>
      <c r="C856" t="inlineStr">
        <is>
          <t>31220011</t>
        </is>
      </c>
      <c r="D856" t="inlineStr">
        <is>
          <t>FIRST CLASS -</t>
        </is>
      </c>
      <c r="E856" t="inlineStr">
        <is>
          <t>FIRSTCLASS</t>
        </is>
      </c>
      <c r="F856" s="2" t="n">
        <v>42</v>
      </c>
      <c r="G856" t="inlineStr">
        <is>
          <t>Alejandra Mabel Hawkins</t>
        </is>
      </c>
      <c r="H856" t="inlineStr">
        <is>
          <t>65505802.0</t>
        </is>
      </c>
      <c r="I856" t="n">
        <v>0</v>
      </c>
      <c r="J856" t="n">
        <v>1</v>
      </c>
      <c r="K856" t="inlineStr"/>
    </row>
    <row r="857">
      <c r="A857" t="inlineStr">
        <is>
          <t>NP</t>
        </is>
      </c>
      <c r="B857" t="inlineStr">
        <is>
          <t>328923530000</t>
        </is>
      </c>
      <c r="C857" t="inlineStr">
        <is>
          <t>32892353</t>
        </is>
      </c>
      <c r="D857" t="inlineStr">
        <is>
          <t>Samuel Elias Vega</t>
        </is>
      </c>
      <c r="E857" t="inlineStr">
        <is>
          <t>SAMUELELIASVEGA</t>
        </is>
      </c>
      <c r="F857" s="2" t="n">
        <v>41.5</v>
      </c>
      <c r="G857" t="inlineStr">
        <is>
          <t>Maria Fernanda</t>
        </is>
      </c>
      <c r="H857" t="inlineStr">
        <is>
          <t>65154439.0</t>
        </is>
      </c>
      <c r="I857" t="n">
        <v>0</v>
      </c>
      <c r="J857" t="n">
        <v>1</v>
      </c>
      <c r="K857" t="inlineStr"/>
    </row>
    <row r="858">
      <c r="A858" t="inlineStr">
        <is>
          <t>NP</t>
        </is>
      </c>
      <c r="B858" t="inlineStr">
        <is>
          <t>326224090100</t>
        </is>
      </c>
      <c r="C858" t="inlineStr">
        <is>
          <t>32622409</t>
        </is>
      </c>
      <c r="D858" t="inlineStr">
        <is>
          <t>John Batista Sanchez</t>
        </is>
      </c>
      <c r="E858" t="inlineStr">
        <is>
          <t>JOHNBATISTASANCHEZ</t>
        </is>
      </c>
      <c r="F858" s="2" t="n">
        <v>20</v>
      </c>
      <c r="G858" t="inlineStr">
        <is>
          <t>Yarelis Tulloch</t>
        </is>
      </c>
      <c r="H858" t="inlineStr">
        <is>
          <t>67479324.0</t>
        </is>
      </c>
      <c r="I858" t="n">
        <v>0</v>
      </c>
      <c r="J858" t="n">
        <v>1</v>
      </c>
      <c r="K858" t="inlineStr"/>
    </row>
    <row r="859">
      <c r="A859" t="inlineStr">
        <is>
          <t>NP</t>
        </is>
      </c>
      <c r="B859" t="inlineStr">
        <is>
          <t>326224090100</t>
        </is>
      </c>
      <c r="C859" t="inlineStr">
        <is>
          <t>32622409</t>
        </is>
      </c>
      <c r="D859" t="inlineStr">
        <is>
          <t>John Batista Sanchez</t>
        </is>
      </c>
      <c r="E859" t="inlineStr">
        <is>
          <t>JOHNBATISTASANCHEZ</t>
        </is>
      </c>
      <c r="F859" s="2" t="n">
        <v>42</v>
      </c>
      <c r="G859" t="inlineStr">
        <is>
          <t>Abril Aparicio</t>
        </is>
      </c>
      <c r="H859" t="inlineStr">
        <is>
          <t>67479324.0</t>
        </is>
      </c>
      <c r="I859" t="n">
        <v>0</v>
      </c>
      <c r="J859" t="n">
        <v>1</v>
      </c>
      <c r="K859" t="inlineStr"/>
    </row>
    <row r="860">
      <c r="A860" t="inlineStr">
        <is>
          <t>NP</t>
        </is>
      </c>
      <c r="B860" t="inlineStr">
        <is>
          <t>344131060000</t>
        </is>
      </c>
      <c r="C860" t="inlineStr">
        <is>
          <t>34413106</t>
        </is>
      </c>
      <c r="D860" t="inlineStr">
        <is>
          <t>ABARROTERIA HERMANOS RUIZ</t>
        </is>
      </c>
      <c r="E860" t="inlineStr">
        <is>
          <t>ABARROTERIAHERMANOSRUIZ</t>
        </is>
      </c>
      <c r="F860" s="2" t="n">
        <v>37.5</v>
      </c>
      <c r="G860" t="inlineStr">
        <is>
          <t>Yariela Galarce</t>
        </is>
      </c>
      <c r="H860" t="inlineStr">
        <is>
          <t>60316380.0</t>
        </is>
      </c>
      <c r="I860" t="n">
        <v>0</v>
      </c>
      <c r="J860" t="n">
        <v>1</v>
      </c>
      <c r="K860" t="inlineStr"/>
    </row>
    <row r="861">
      <c r="A861" t="inlineStr">
        <is>
          <t>NP</t>
        </is>
      </c>
      <c r="B861" t="inlineStr">
        <is>
          <t>337177480000</t>
        </is>
      </c>
      <c r="C861" t="inlineStr">
        <is>
          <t>33717748</t>
        </is>
      </c>
      <c r="D861" t="inlineStr">
        <is>
          <t>RAUL OLMEDO GONZALEZ SAAVEDRA</t>
        </is>
      </c>
      <c r="E861" t="inlineStr">
        <is>
          <t>RAULOLMEDOGONZALEZSAAVEDRA</t>
        </is>
      </c>
      <c r="F861" s="2" t="n">
        <v>12</v>
      </c>
      <c r="G861" t="inlineStr">
        <is>
          <t>Nailyn Martinez</t>
        </is>
      </c>
      <c r="H861" t="inlineStr">
        <is>
          <t>67753632.0</t>
        </is>
      </c>
      <c r="I861" t="n">
        <v>0</v>
      </c>
      <c r="J861" t="n">
        <v>1</v>
      </c>
      <c r="K861" t="inlineStr"/>
    </row>
    <row r="862">
      <c r="A862" t="inlineStr">
        <is>
          <t>NP</t>
        </is>
      </c>
      <c r="B862" t="inlineStr">
        <is>
          <t>338216370000</t>
        </is>
      </c>
      <c r="C862" t="inlineStr">
        <is>
          <t>33821637</t>
        </is>
      </c>
      <c r="D862" t="inlineStr">
        <is>
          <t>HCH CONSULTORES</t>
        </is>
      </c>
      <c r="E862" t="inlineStr">
        <is>
          <t>HCHCONSULTORES</t>
        </is>
      </c>
      <c r="F862" s="2" t="n">
        <v>85.5</v>
      </c>
      <c r="G862" t="inlineStr">
        <is>
          <t>Yamali Rodriguez</t>
        </is>
      </c>
      <c r="H862" t="inlineStr">
        <is>
          <t>65036585.0</t>
        </is>
      </c>
      <c r="I862" t="n">
        <v>0</v>
      </c>
      <c r="J862" t="n">
        <v>1</v>
      </c>
      <c r="K862" t="inlineStr"/>
    </row>
    <row r="863">
      <c r="A863" t="inlineStr">
        <is>
          <t>NP</t>
        </is>
      </c>
      <c r="B863" t="inlineStr">
        <is>
          <t>349460940000</t>
        </is>
      </c>
      <c r="C863" t="inlineStr">
        <is>
          <t>34946094</t>
        </is>
      </c>
      <c r="D863" t="inlineStr">
        <is>
          <t>IRIS YANNETH MORENO RAMOS</t>
        </is>
      </c>
      <c r="E863" t="inlineStr">
        <is>
          <t>IRISYANNETHMORENORAMOS</t>
        </is>
      </c>
      <c r="F863" s="2" t="n">
        <v>12</v>
      </c>
      <c r="G863" t="inlineStr">
        <is>
          <t>Osiris Aguilar</t>
        </is>
      </c>
      <c r="H863" t="inlineStr">
        <is>
          <t>68003486.0</t>
        </is>
      </c>
      <c r="I863" t="n">
        <v>0</v>
      </c>
      <c r="J863" t="n">
        <v>1</v>
      </c>
      <c r="K863" t="inlineStr"/>
    </row>
    <row r="864">
      <c r="A864" t="inlineStr">
        <is>
          <t>NP</t>
        </is>
      </c>
      <c r="B864" t="inlineStr">
        <is>
          <t>351353740000</t>
        </is>
      </c>
      <c r="C864" t="inlineStr">
        <is>
          <t>35135374</t>
        </is>
      </c>
      <c r="D864" t="inlineStr">
        <is>
          <t>ETNA RODRIGUEZ</t>
        </is>
      </c>
      <c r="E864" t="inlineStr">
        <is>
          <t>ETNARODRIGUEZ</t>
        </is>
      </c>
      <c r="F864" s="2" t="n">
        <v>15</v>
      </c>
      <c r="G864" t="inlineStr">
        <is>
          <t>Karla Mc Intryre</t>
        </is>
      </c>
      <c r="H864" t="inlineStr">
        <is>
          <t>68272860.0</t>
        </is>
      </c>
      <c r="I864" t="n">
        <v>0</v>
      </c>
      <c r="J864" t="n">
        <v>1</v>
      </c>
      <c r="K864" t="inlineStr"/>
    </row>
    <row r="865">
      <c r="A865" t="inlineStr">
        <is>
          <t>NP</t>
        </is>
      </c>
      <c r="B865" t="inlineStr">
        <is>
          <t>352065340000</t>
        </is>
      </c>
      <c r="C865" t="inlineStr">
        <is>
          <t>35206534</t>
        </is>
      </c>
      <c r="D865" t="inlineStr">
        <is>
          <t>CESAR RODRÍGUEZ</t>
        </is>
      </c>
      <c r="E865" t="inlineStr">
        <is>
          <t>CESARRODRIGUEZ</t>
        </is>
      </c>
      <c r="F865" s="2" t="n">
        <v>5</v>
      </c>
      <c r="G865" t="inlineStr">
        <is>
          <t>Michelle Zambrano</t>
        </is>
      </c>
      <c r="H865" t="inlineStr">
        <is>
          <t>62730074.0</t>
        </is>
      </c>
      <c r="I865" t="n">
        <v>0</v>
      </c>
      <c r="J865" t="n">
        <v>1</v>
      </c>
      <c r="K865" t="inlineStr"/>
    </row>
    <row r="866">
      <c r="A866" t="inlineStr">
        <is>
          <t>NP</t>
        </is>
      </c>
      <c r="B866" t="inlineStr">
        <is>
          <t>355140760000</t>
        </is>
      </c>
      <c r="C866" t="inlineStr">
        <is>
          <t>35514076</t>
        </is>
      </c>
      <c r="D866" t="inlineStr">
        <is>
          <t>JUAN ANEL MARÍN HERNÁNDEZ</t>
        </is>
      </c>
      <c r="E866" t="inlineStr">
        <is>
          <t>JUANANELMARINHERNANDEZ</t>
        </is>
      </c>
      <c r="F866" s="2" t="n">
        <v>15</v>
      </c>
      <c r="G866" t="inlineStr">
        <is>
          <t>Ines Lizbeth Trujillo</t>
        </is>
      </c>
      <c r="H866" t="inlineStr">
        <is>
          <t>68532634.0</t>
        </is>
      </c>
      <c r="I866" t="n">
        <v>0</v>
      </c>
      <c r="J866" t="n">
        <v>1</v>
      </c>
      <c r="K866" t="inlineStr"/>
    </row>
    <row r="867">
      <c r="A867" t="inlineStr">
        <is>
          <t>NP</t>
        </is>
      </c>
      <c r="B867" t="inlineStr">
        <is>
          <t>348094810000</t>
        </is>
      </c>
      <c r="C867" t="inlineStr">
        <is>
          <t>34809481</t>
        </is>
      </c>
      <c r="D867" t="inlineStr">
        <is>
          <t>ALBERTO QUINTANA VEGA</t>
        </is>
      </c>
      <c r="E867" t="inlineStr">
        <is>
          <t>ALBERTOQUINTANAVEGA</t>
        </is>
      </c>
      <c r="F867" s="2" t="n">
        <v>45</v>
      </c>
      <c r="G867" t="inlineStr">
        <is>
          <t>Alejandra Mabel Hawkins</t>
        </is>
      </c>
      <c r="H867" t="inlineStr">
        <is>
          <t>65262867.0</t>
        </is>
      </c>
      <c r="I867" t="n">
        <v>0</v>
      </c>
      <c r="J867" t="n">
        <v>1</v>
      </c>
      <c r="K867" t="inlineStr"/>
    </row>
    <row r="868">
      <c r="A868" t="inlineStr">
        <is>
          <t>NP</t>
        </is>
      </c>
      <c r="B868" t="inlineStr">
        <is>
          <t>361034360000</t>
        </is>
      </c>
      <c r="C868" t="inlineStr">
        <is>
          <t>36103436</t>
        </is>
      </c>
      <c r="D868" t="inlineStr">
        <is>
          <t>YAJAIRA YANETH JAÉN DE LEON</t>
        </is>
      </c>
      <c r="E868" t="inlineStr">
        <is>
          <t>YAJAIRAYANETHJAENDELEON</t>
        </is>
      </c>
      <c r="F868" s="2" t="n">
        <v>20.16</v>
      </c>
      <c r="G868" t="inlineStr">
        <is>
          <t>Maria Fernanda</t>
        </is>
      </c>
      <c r="H868" t="inlineStr"/>
      <c r="I868" t="n">
        <v>0</v>
      </c>
      <c r="J868" t="n">
        <v>1</v>
      </c>
      <c r="K868" t="inlineStr"/>
    </row>
    <row r="869">
      <c r="A869" t="inlineStr">
        <is>
          <t>NP</t>
        </is>
      </c>
      <c r="B869" t="inlineStr">
        <is>
          <t>352073210000</t>
        </is>
      </c>
      <c r="C869" t="inlineStr">
        <is>
          <t>35207321</t>
        </is>
      </c>
      <c r="D869" t="inlineStr">
        <is>
          <t>MIRELIS LISBETH GONZALEZ GONZALEZ</t>
        </is>
      </c>
      <c r="E869" t="inlineStr">
        <is>
          <t>MIRELISLISBETHGONZALEZGONZALEZ</t>
        </is>
      </c>
      <c r="F869" s="2" t="n">
        <v>15</v>
      </c>
      <c r="G869" t="inlineStr">
        <is>
          <t>Yarelis Tulloch</t>
        </is>
      </c>
      <c r="H869" t="inlineStr">
        <is>
          <t>63745267.0</t>
        </is>
      </c>
      <c r="I869" t="n">
        <v>0</v>
      </c>
      <c r="J869" t="n">
        <v>1</v>
      </c>
      <c r="K869" t="inlineStr"/>
    </row>
    <row r="870">
      <c r="A870" t="inlineStr">
        <is>
          <t>NP</t>
        </is>
      </c>
      <c r="B870" t="inlineStr">
        <is>
          <t>368051750000</t>
        </is>
      </c>
      <c r="C870" t="inlineStr">
        <is>
          <t>36805175</t>
        </is>
      </c>
      <c r="D870" t="inlineStr">
        <is>
          <t>AGUSTIN GONZALEZ</t>
        </is>
      </c>
      <c r="E870" t="inlineStr">
        <is>
          <t>AGUSTINGONZALEZ</t>
        </is>
      </c>
      <c r="F870" s="2" t="n">
        <v>83.87</v>
      </c>
      <c r="G870" t="inlineStr">
        <is>
          <t>Abril Aparicio</t>
        </is>
      </c>
      <c r="H870" t="inlineStr"/>
      <c r="I870" t="n">
        <v>0</v>
      </c>
      <c r="J870" t="n">
        <v>1</v>
      </c>
      <c r="K870" t="inlineStr"/>
    </row>
    <row r="871">
      <c r="A871" t="inlineStr">
        <is>
          <t>NP</t>
        </is>
      </c>
      <c r="B871" t="inlineStr"/>
      <c r="C871" t="inlineStr">
        <is>
          <t>36805180</t>
        </is>
      </c>
      <c r="D871" t="inlineStr">
        <is>
          <t>AGUSTIN GONZALEZ</t>
        </is>
      </c>
      <c r="E871" t="inlineStr">
        <is>
          <t>AGUSTINGONZALEZ</t>
        </is>
      </c>
      <c r="F871" s="2" t="n">
        <v>30.65</v>
      </c>
      <c r="G871" t="inlineStr">
        <is>
          <t>Yariela Galarce</t>
        </is>
      </c>
      <c r="H871" t="inlineStr"/>
      <c r="I871" t="n">
        <v>0</v>
      </c>
      <c r="J871" t="n">
        <v>1</v>
      </c>
      <c r="K871" t="inlineStr"/>
    </row>
    <row r="872">
      <c r="A872" t="inlineStr">
        <is>
          <t>NP</t>
        </is>
      </c>
      <c r="B872" t="inlineStr">
        <is>
          <t>328267430000</t>
        </is>
      </c>
      <c r="C872" t="inlineStr">
        <is>
          <t>32826743</t>
        </is>
      </c>
      <c r="D872" t="inlineStr">
        <is>
          <t>LIKE NEW GALLERY STORE</t>
        </is>
      </c>
      <c r="E872" t="inlineStr">
        <is>
          <t>LIKENEWGALLERYSTORE</t>
        </is>
      </c>
      <c r="F872" s="2" t="n">
        <v>77</v>
      </c>
      <c r="G872" t="inlineStr">
        <is>
          <t>Nailyn Martinez</t>
        </is>
      </c>
      <c r="H872" t="inlineStr">
        <is>
          <t>63523535.0</t>
        </is>
      </c>
      <c r="I872" t="n">
        <v>0</v>
      </c>
      <c r="J872" t="n">
        <v>1</v>
      </c>
      <c r="K872" t="inlineStr"/>
    </row>
    <row r="873">
      <c r="A873" t="inlineStr">
        <is>
          <t>NP</t>
        </is>
      </c>
      <c r="B873" t="inlineStr">
        <is>
          <t>312197640000</t>
        </is>
      </c>
      <c r="C873" t="inlineStr">
        <is>
          <t>31219764</t>
        </is>
      </c>
      <c r="D873" t="inlineStr">
        <is>
          <t>MARTHA MARIA CORDOBA QUINTERO</t>
        </is>
      </c>
      <c r="E873" t="inlineStr">
        <is>
          <t>MARTHAMARIACORDOBAQUINTERO</t>
        </is>
      </c>
      <c r="F873" s="2" t="n">
        <v>36</v>
      </c>
      <c r="G873" t="inlineStr">
        <is>
          <t>Yamali Rodriguez</t>
        </is>
      </c>
      <c r="H873" t="inlineStr">
        <is>
          <t>62532417.0</t>
        </is>
      </c>
      <c r="I873" t="n">
        <v>0</v>
      </c>
      <c r="J873" t="n">
        <v>1</v>
      </c>
      <c r="K873" t="inlineStr"/>
    </row>
    <row r="874">
      <c r="A874" t="inlineStr">
        <is>
          <t>NP</t>
        </is>
      </c>
      <c r="B874" t="inlineStr">
        <is>
          <t>358207460000</t>
        </is>
      </c>
      <c r="C874" t="inlineStr">
        <is>
          <t>35820746</t>
        </is>
      </c>
      <c r="D874" t="inlineStr">
        <is>
          <t>HILDA MAIDED MENDOZA SANCHEZ</t>
        </is>
      </c>
      <c r="E874" t="inlineStr">
        <is>
          <t>HILDAMAIDEDMENDOZASANCHEZ</t>
        </is>
      </c>
      <c r="F874" s="2" t="n">
        <v>12</v>
      </c>
      <c r="G874" t="inlineStr">
        <is>
          <t>Osiris Aguilar</t>
        </is>
      </c>
      <c r="H874" t="inlineStr">
        <is>
          <t>68198403.0</t>
        </is>
      </c>
      <c r="I874" t="n">
        <v>0</v>
      </c>
      <c r="J874" t="n">
        <v>1</v>
      </c>
      <c r="K874" t="inlineStr"/>
    </row>
    <row r="875">
      <c r="A875" t="inlineStr">
        <is>
          <t>NP</t>
        </is>
      </c>
      <c r="B875" t="inlineStr">
        <is>
          <t>368040770000</t>
        </is>
      </c>
      <c r="C875" t="inlineStr">
        <is>
          <t>36804077</t>
        </is>
      </c>
      <c r="D875" t="inlineStr">
        <is>
          <t>MARIELA BARRIA PINTO</t>
        </is>
      </c>
      <c r="E875" t="inlineStr">
        <is>
          <t>MARIELABARRIAPINTO</t>
        </is>
      </c>
      <c r="F875" s="2" t="n">
        <v>16.29</v>
      </c>
      <c r="G875" t="inlineStr">
        <is>
          <t>Karla Mc Intryre</t>
        </is>
      </c>
      <c r="H875" t="inlineStr"/>
      <c r="I875" t="n">
        <v>0</v>
      </c>
      <c r="J875" t="n">
        <v>1</v>
      </c>
      <c r="K875" t="inlineStr"/>
    </row>
    <row r="876">
      <c r="A876" t="inlineStr">
        <is>
          <t>NP</t>
        </is>
      </c>
      <c r="B876" t="inlineStr">
        <is>
          <t>359382720000</t>
        </is>
      </c>
      <c r="C876" t="inlineStr">
        <is>
          <t>35938272</t>
        </is>
      </c>
      <c r="D876" t="inlineStr">
        <is>
          <t>ALCIBIADES CAMPOS PINTO</t>
        </is>
      </c>
      <c r="E876" t="inlineStr">
        <is>
          <t>ALCIBIADESCAMPOSPINTO</t>
        </is>
      </c>
      <c r="F876" s="2" t="n">
        <v>15</v>
      </c>
      <c r="G876" t="inlineStr">
        <is>
          <t>Solanye Acuña</t>
        </is>
      </c>
      <c r="H876" t="inlineStr">
        <is>
          <t>63480475.0</t>
        </is>
      </c>
      <c r="I876" t="n">
        <v>0</v>
      </c>
      <c r="J876" t="n">
        <v>1</v>
      </c>
      <c r="K876" t="inlineStr"/>
    </row>
    <row r="877">
      <c r="A877" t="inlineStr">
        <is>
          <t>NP</t>
        </is>
      </c>
      <c r="B877" t="inlineStr">
        <is>
          <t>345335720000</t>
        </is>
      </c>
      <c r="C877" t="inlineStr">
        <is>
          <t>34533572</t>
        </is>
      </c>
      <c r="D877" t="inlineStr">
        <is>
          <t>JOSE FELIX GOVEA</t>
        </is>
      </c>
      <c r="E877" t="inlineStr">
        <is>
          <t>JOSEFELIXGOVEA</t>
        </is>
      </c>
      <c r="F877" s="2" t="n">
        <v>16.25</v>
      </c>
      <c r="G877" t="inlineStr">
        <is>
          <t>Michelle Zambrano</t>
        </is>
      </c>
      <c r="H877" t="inlineStr">
        <is>
          <t>68835936.0</t>
        </is>
      </c>
      <c r="I877" t="n">
        <v>0</v>
      </c>
      <c r="J877" t="n">
        <v>1</v>
      </c>
      <c r="K877" t="inlineStr"/>
    </row>
    <row r="878">
      <c r="A878" t="inlineStr">
        <is>
          <t>NP</t>
        </is>
      </c>
      <c r="B878" t="inlineStr">
        <is>
          <t>341445940000</t>
        </is>
      </c>
      <c r="C878" t="inlineStr">
        <is>
          <t>34144594</t>
        </is>
      </c>
      <c r="D878" t="inlineStr">
        <is>
          <t>KENIA MORENO GONZALEZ</t>
        </is>
      </c>
      <c r="E878" t="inlineStr">
        <is>
          <t>KENIAMORENOGONZALEZ</t>
        </is>
      </c>
      <c r="F878" s="2" t="n">
        <v>16.25</v>
      </c>
      <c r="G878" t="inlineStr">
        <is>
          <t>Ines Lizbeth Trujillo</t>
        </is>
      </c>
      <c r="H878" t="inlineStr">
        <is>
          <t>66060596.0</t>
        </is>
      </c>
      <c r="I878" t="n">
        <v>0</v>
      </c>
      <c r="J878" t="n">
        <v>1</v>
      </c>
      <c r="K878" t="inlineStr"/>
    </row>
    <row r="879">
      <c r="A879" t="inlineStr">
        <is>
          <t>NP</t>
        </is>
      </c>
      <c r="B879" t="inlineStr">
        <is>
          <t>344462230000</t>
        </is>
      </c>
      <c r="C879" t="inlineStr">
        <is>
          <t>34446223</t>
        </is>
      </c>
      <c r="D879" t="inlineStr">
        <is>
          <t>OMAR ANTONIO BULTRON NORIEGA</t>
        </is>
      </c>
      <c r="E879" t="inlineStr">
        <is>
          <t>OMARANTONIOBULTRONNORIEGA</t>
        </is>
      </c>
      <c r="F879" s="2" t="n">
        <v>15</v>
      </c>
      <c r="G879" t="inlineStr">
        <is>
          <t>Alejandra Mabel Hawkins</t>
        </is>
      </c>
      <c r="H879" t="inlineStr">
        <is>
          <t>69440826.0</t>
        </is>
      </c>
      <c r="I879" t="n">
        <v>0</v>
      </c>
      <c r="J879" t="n">
        <v>1</v>
      </c>
      <c r="K879" t="inlineStr"/>
    </row>
    <row r="880">
      <c r="A880" t="inlineStr">
        <is>
          <t>NP</t>
        </is>
      </c>
      <c r="B880" t="inlineStr">
        <is>
          <t>364002450000</t>
        </is>
      </c>
      <c r="C880" t="inlineStr">
        <is>
          <t>36400245</t>
        </is>
      </c>
      <c r="D880" t="inlineStr">
        <is>
          <t>WILFREDO HERNANDEZ GONZALEZ</t>
        </is>
      </c>
      <c r="E880" t="inlineStr">
        <is>
          <t>WILFREDOHERNANDEZGONZALEZ</t>
        </is>
      </c>
      <c r="F880" s="2" t="n">
        <v>15</v>
      </c>
      <c r="G880" t="inlineStr">
        <is>
          <t>Maria Fernanda</t>
        </is>
      </c>
      <c r="H880" t="inlineStr">
        <is>
          <t>65776616.0</t>
        </is>
      </c>
      <c r="I880" t="n">
        <v>0</v>
      </c>
      <c r="J880" t="n">
        <v>1</v>
      </c>
      <c r="K880" t="inlineStr"/>
    </row>
    <row r="881">
      <c r="A881" t="inlineStr">
        <is>
          <t>NP</t>
        </is>
      </c>
      <c r="B881" t="inlineStr">
        <is>
          <t>358121840000</t>
        </is>
      </c>
      <c r="C881" t="inlineStr">
        <is>
          <t>35812184</t>
        </is>
      </c>
      <c r="D881" t="inlineStr">
        <is>
          <t>ARGELIS CAMPOS</t>
        </is>
      </c>
      <c r="E881" t="inlineStr">
        <is>
          <t>ARGELISCAMPOS</t>
        </is>
      </c>
      <c r="F881" s="2" t="n">
        <v>45</v>
      </c>
      <c r="G881" t="inlineStr">
        <is>
          <t>Yarelis Tulloch</t>
        </is>
      </c>
      <c r="H881" t="inlineStr">
        <is>
          <t>63634582.0</t>
        </is>
      </c>
      <c r="I881" t="n">
        <v>0</v>
      </c>
      <c r="J881" t="n">
        <v>1</v>
      </c>
      <c r="K881" t="inlineStr"/>
    </row>
    <row r="882">
      <c r="A882" t="inlineStr">
        <is>
          <t>NP</t>
        </is>
      </c>
      <c r="B882" t="inlineStr">
        <is>
          <t>333133220000</t>
        </is>
      </c>
      <c r="C882" t="inlineStr">
        <is>
          <t>33313322</t>
        </is>
      </c>
      <c r="D882" t="inlineStr">
        <is>
          <t>Multi Gest ion Empresarial</t>
        </is>
      </c>
      <c r="E882" t="inlineStr">
        <is>
          <t>MULTIGESTIONEMPRESARIAL</t>
        </is>
      </c>
      <c r="F882" s="2" t="n">
        <v>159.75</v>
      </c>
      <c r="G882" t="inlineStr">
        <is>
          <t>Abril Aparicio</t>
        </is>
      </c>
      <c r="H882" t="inlineStr">
        <is>
          <t>63151643.0</t>
        </is>
      </c>
      <c r="I882" t="n">
        <v>0</v>
      </c>
      <c r="J882" t="n">
        <v>1</v>
      </c>
      <c r="K882" t="inlineStr"/>
    </row>
    <row r="883">
      <c r="A883" t="inlineStr">
        <is>
          <t>NP</t>
        </is>
      </c>
      <c r="B883" t="inlineStr">
        <is>
          <t>341127160000</t>
        </is>
      </c>
      <c r="C883" t="inlineStr">
        <is>
          <t>34112716</t>
        </is>
      </c>
      <c r="D883" t="inlineStr">
        <is>
          <t>MARLENIS RIOS MITRE</t>
        </is>
      </c>
      <c r="E883" t="inlineStr">
        <is>
          <t>MARLENISRIOSMITRE</t>
        </is>
      </c>
      <c r="F883" s="2" t="n">
        <v>21.6</v>
      </c>
      <c r="G883" t="inlineStr">
        <is>
          <t>Yariela Galarce</t>
        </is>
      </c>
      <c r="H883" t="inlineStr">
        <is>
          <t>60733839.0</t>
        </is>
      </c>
      <c r="I883" t="n">
        <v>0</v>
      </c>
      <c r="J883" t="n">
        <v>1</v>
      </c>
      <c r="K883" t="inlineStr"/>
    </row>
    <row r="884">
      <c r="A884" t="inlineStr">
        <is>
          <t>NP</t>
        </is>
      </c>
      <c r="B884" t="inlineStr">
        <is>
          <t>357330480000</t>
        </is>
      </c>
      <c r="C884" t="inlineStr">
        <is>
          <t>35733048</t>
        </is>
      </c>
      <c r="D884" t="inlineStr">
        <is>
          <t>CARLOS ESTEBAN SANDOVAL BONILLA</t>
        </is>
      </c>
      <c r="E884" t="inlineStr">
        <is>
          <t>CARLOSESTEBANSANDOVALBONILLA</t>
        </is>
      </c>
      <c r="F884" s="2" t="n">
        <v>90</v>
      </c>
      <c r="G884" t="inlineStr">
        <is>
          <t>Nailyn Martinez</t>
        </is>
      </c>
      <c r="H884" t="inlineStr">
        <is>
          <t>65482741.0</t>
        </is>
      </c>
      <c r="I884" t="n">
        <v>0</v>
      </c>
      <c r="J884" t="n">
        <v>1</v>
      </c>
      <c r="K884" t="inlineStr"/>
    </row>
    <row r="885">
      <c r="A885" t="inlineStr">
        <is>
          <t>NP</t>
        </is>
      </c>
      <c r="B885" t="inlineStr">
        <is>
          <t>347260820000</t>
        </is>
      </c>
      <c r="C885" t="inlineStr">
        <is>
          <t>34726082</t>
        </is>
      </c>
      <c r="D885" t="inlineStr">
        <is>
          <t>EDGAR ADOLFO ARIAS MURILLO</t>
        </is>
      </c>
      <c r="E885" t="inlineStr">
        <is>
          <t>EDGARADOLFOARIASMURILLO</t>
        </is>
      </c>
      <c r="F885" s="2" t="n">
        <v>10</v>
      </c>
      <c r="G885" t="inlineStr">
        <is>
          <t>Yamali Rodriguez</t>
        </is>
      </c>
      <c r="H885" t="inlineStr">
        <is>
          <t>63276809.0</t>
        </is>
      </c>
      <c r="I885" t="n">
        <v>0</v>
      </c>
      <c r="J885" t="n">
        <v>1</v>
      </c>
      <c r="K885" t="inlineStr"/>
    </row>
    <row r="886">
      <c r="A886" t="inlineStr">
        <is>
          <t>NP</t>
        </is>
      </c>
      <c r="B886" t="inlineStr">
        <is>
          <t>354222260000</t>
        </is>
      </c>
      <c r="C886" t="inlineStr">
        <is>
          <t>35422226</t>
        </is>
      </c>
      <c r="D886" t="inlineStr">
        <is>
          <t>LUIS GARCIA</t>
        </is>
      </c>
      <c r="E886" t="inlineStr">
        <is>
          <t>LUISGARCIA</t>
        </is>
      </c>
      <c r="F886" s="2" t="n">
        <v>15</v>
      </c>
      <c r="G886" t="inlineStr">
        <is>
          <t>Osiris Aguilar</t>
        </is>
      </c>
      <c r="H886" t="inlineStr">
        <is>
          <t>66669656.0</t>
        </is>
      </c>
      <c r="I886" t="n">
        <v>0</v>
      </c>
      <c r="J886" t="n">
        <v>1</v>
      </c>
      <c r="K886" t="inlineStr"/>
    </row>
    <row r="887">
      <c r="A887" t="inlineStr">
        <is>
          <t>NP</t>
        </is>
      </c>
      <c r="B887" t="inlineStr">
        <is>
          <t>335206200000</t>
        </is>
      </c>
      <c r="C887" t="inlineStr">
        <is>
          <t>33520620</t>
        </is>
      </c>
      <c r="D887" t="inlineStr">
        <is>
          <t>Yajaira Ines Rios Flores</t>
        </is>
      </c>
      <c r="E887" t="inlineStr">
        <is>
          <t>YAJAIRAINESRIOSFLORES</t>
        </is>
      </c>
      <c r="F887" s="2" t="n">
        <v>15</v>
      </c>
      <c r="G887" t="inlineStr">
        <is>
          <t>Karla Mc Intryre</t>
        </is>
      </c>
      <c r="H887" t="inlineStr">
        <is>
          <t>67618569.0</t>
        </is>
      </c>
      <c r="I887" t="n">
        <v>0</v>
      </c>
      <c r="J887" t="n">
        <v>1</v>
      </c>
      <c r="K887" t="inlineStr"/>
    </row>
    <row r="888">
      <c r="A888" t="inlineStr">
        <is>
          <t>NP</t>
        </is>
      </c>
      <c r="B888" t="inlineStr">
        <is>
          <t>356311710000</t>
        </is>
      </c>
      <c r="C888" t="inlineStr">
        <is>
          <t>35631171</t>
        </is>
      </c>
      <c r="D888" t="inlineStr">
        <is>
          <t>JAIRO MELGAR</t>
        </is>
      </c>
      <c r="E888" t="inlineStr">
        <is>
          <t>JAIROMELGAR</t>
        </is>
      </c>
      <c r="F888" s="2" t="n">
        <v>15</v>
      </c>
      <c r="G888" t="inlineStr">
        <is>
          <t>Michelle Zambrano</t>
        </is>
      </c>
      <c r="H888" t="inlineStr">
        <is>
          <t>65355447.0</t>
        </is>
      </c>
      <c r="I888" t="n">
        <v>0</v>
      </c>
      <c r="J888" t="n">
        <v>1</v>
      </c>
      <c r="K888" t="inlineStr"/>
    </row>
    <row r="889">
      <c r="A889" t="inlineStr">
        <is>
          <t>NP</t>
        </is>
      </c>
      <c r="B889" t="inlineStr">
        <is>
          <t>353302590000</t>
        </is>
      </c>
      <c r="C889" t="inlineStr">
        <is>
          <t>35330259</t>
        </is>
      </c>
      <c r="D889" t="inlineStr">
        <is>
          <t>NELLYS DELGADO</t>
        </is>
      </c>
      <c r="E889" t="inlineStr">
        <is>
          <t>NELLYSDELGADO</t>
        </is>
      </c>
      <c r="F889" s="2" t="n">
        <v>15</v>
      </c>
      <c r="G889" t="inlineStr">
        <is>
          <t>Ines Lizbeth Trujillo</t>
        </is>
      </c>
      <c r="H889" t="inlineStr">
        <is>
          <t>69947456.0</t>
        </is>
      </c>
      <c r="I889" t="n">
        <v>0</v>
      </c>
      <c r="J889" t="n">
        <v>1</v>
      </c>
      <c r="K889" t="inlineStr"/>
    </row>
    <row r="890">
      <c r="A890" t="inlineStr">
        <is>
          <t>NP</t>
        </is>
      </c>
      <c r="B890" t="inlineStr">
        <is>
          <t>359183000000</t>
        </is>
      </c>
      <c r="C890" t="inlineStr">
        <is>
          <t>35918300</t>
        </is>
      </c>
      <c r="D890" t="inlineStr">
        <is>
          <t>EL MAIZ DE TODOS</t>
        </is>
      </c>
      <c r="E890" t="inlineStr">
        <is>
          <t>ELMAIZDETODOS</t>
        </is>
      </c>
      <c r="F890" s="2" t="n">
        <v>15</v>
      </c>
      <c r="G890" t="inlineStr">
        <is>
          <t>Alejandra Mabel Hawkins</t>
        </is>
      </c>
      <c r="H890" t="inlineStr">
        <is>
          <t>64432730.0</t>
        </is>
      </c>
      <c r="I890" t="n">
        <v>0</v>
      </c>
      <c r="J890" t="n">
        <v>1</v>
      </c>
      <c r="K890" t="inlineStr"/>
    </row>
    <row r="891">
      <c r="A891" t="inlineStr">
        <is>
          <t>NP</t>
        </is>
      </c>
      <c r="B891" t="inlineStr">
        <is>
          <t>365014810000</t>
        </is>
      </c>
      <c r="C891" t="inlineStr">
        <is>
          <t>36501481</t>
        </is>
      </c>
      <c r="D891" t="inlineStr">
        <is>
          <t>JORGE PERALTA</t>
        </is>
      </c>
      <c r="E891" t="inlineStr">
        <is>
          <t>JORGEPERALTA</t>
        </is>
      </c>
      <c r="F891" s="2" t="n">
        <v>25</v>
      </c>
      <c r="G891" t="inlineStr">
        <is>
          <t>Maria Fernanda</t>
        </is>
      </c>
      <c r="H891" t="inlineStr">
        <is>
          <t>67284066.0</t>
        </is>
      </c>
      <c r="I891" t="n">
        <v>0</v>
      </c>
      <c r="J891" t="n">
        <v>1</v>
      </c>
      <c r="K891" t="inlineStr"/>
    </row>
    <row r="892">
      <c r="A892" t="inlineStr">
        <is>
          <t>NP</t>
        </is>
      </c>
      <c r="B892" t="inlineStr">
        <is>
          <t>353367000000</t>
        </is>
      </c>
      <c r="C892" t="inlineStr">
        <is>
          <t>35336700</t>
        </is>
      </c>
      <c r="D892" t="inlineStr">
        <is>
          <t>JOSÉ CABALLERO</t>
        </is>
      </c>
      <c r="E892" t="inlineStr">
        <is>
          <t>JOSECABALLERO</t>
        </is>
      </c>
      <c r="F892" s="2" t="n">
        <v>15</v>
      </c>
      <c r="G892" t="inlineStr">
        <is>
          <t>Yarelis Tulloch</t>
        </is>
      </c>
      <c r="H892" t="inlineStr">
        <is>
          <t>64868149.0</t>
        </is>
      </c>
      <c r="I892" t="n">
        <v>0</v>
      </c>
      <c r="J892" t="n">
        <v>1</v>
      </c>
      <c r="K892" t="inlineStr"/>
    </row>
    <row r="893">
      <c r="A893" t="inlineStr">
        <is>
          <t>NP</t>
        </is>
      </c>
      <c r="B893" t="inlineStr">
        <is>
          <t>359040940000</t>
        </is>
      </c>
      <c r="C893" t="inlineStr">
        <is>
          <t>35904094</t>
        </is>
      </c>
      <c r="D893" t="inlineStr">
        <is>
          <t>CENTRO ORTOPEDICO PA</t>
        </is>
      </c>
      <c r="E893" t="inlineStr">
        <is>
          <t>CENTROORTOPEDICOPA</t>
        </is>
      </c>
      <c r="F893" s="2" t="n">
        <v>40</v>
      </c>
      <c r="G893" t="inlineStr">
        <is>
          <t>Abril Aparicio</t>
        </is>
      </c>
      <c r="H893" t="inlineStr">
        <is>
          <t>66873647.0</t>
        </is>
      </c>
      <c r="I893" t="n">
        <v>0</v>
      </c>
      <c r="J893" t="n">
        <v>1</v>
      </c>
      <c r="K893" t="inlineStr"/>
    </row>
    <row r="894">
      <c r="A894" t="inlineStr">
        <is>
          <t>NP</t>
        </is>
      </c>
      <c r="B894" t="inlineStr">
        <is>
          <t>312217260000</t>
        </is>
      </c>
      <c r="C894" t="inlineStr">
        <is>
          <t>31221726</t>
        </is>
      </c>
      <c r="D894" t="inlineStr">
        <is>
          <t>ALEXANDER JOEL AGUILAR GOMEZ</t>
        </is>
      </c>
      <c r="E894" t="inlineStr">
        <is>
          <t>ALEXANDERJOELAGUILARGOMEZ</t>
        </is>
      </c>
      <c r="F894" s="2" t="n">
        <v>42</v>
      </c>
      <c r="G894" t="inlineStr">
        <is>
          <t>Yariela Galarce</t>
        </is>
      </c>
      <c r="H894" t="inlineStr">
        <is>
          <t>66153731.0</t>
        </is>
      </c>
      <c r="I894" t="n">
        <v>0</v>
      </c>
      <c r="J894" t="n">
        <v>1</v>
      </c>
      <c r="K894" t="inlineStr"/>
    </row>
    <row r="895">
      <c r="A895" t="inlineStr">
        <is>
          <t>NP</t>
        </is>
      </c>
      <c r="B895" t="inlineStr">
        <is>
          <t>312219490000</t>
        </is>
      </c>
      <c r="C895" t="inlineStr">
        <is>
          <t>31221949</t>
        </is>
      </c>
      <c r="D895" t="inlineStr">
        <is>
          <t>TALLER ALEX -</t>
        </is>
      </c>
      <c r="E895" t="inlineStr">
        <is>
          <t>TALLERALEX</t>
        </is>
      </c>
      <c r="F895" s="2" t="n">
        <v>48</v>
      </c>
      <c r="G895" t="inlineStr">
        <is>
          <t>Nailyn Martinez</t>
        </is>
      </c>
      <c r="H895" t="inlineStr">
        <is>
          <t>62848552.0</t>
        </is>
      </c>
      <c r="I895" t="n">
        <v>0</v>
      </c>
      <c r="J895" t="n">
        <v>1</v>
      </c>
      <c r="K895" t="inlineStr"/>
    </row>
    <row r="896">
      <c r="A896" t="inlineStr">
        <is>
          <t>NP</t>
        </is>
      </c>
      <c r="B896" t="inlineStr">
        <is>
          <t>353310260000</t>
        </is>
      </c>
      <c r="C896" t="inlineStr">
        <is>
          <t>35331026</t>
        </is>
      </c>
      <c r="D896" t="inlineStr">
        <is>
          <t>MARILIN M CAMPOS M</t>
        </is>
      </c>
      <c r="E896" t="inlineStr">
        <is>
          <t>MARILINMCAMPOSM</t>
        </is>
      </c>
      <c r="F896" s="2" t="n">
        <v>15</v>
      </c>
      <c r="G896" t="inlineStr">
        <is>
          <t>Yamali Rodriguez</t>
        </is>
      </c>
      <c r="H896" t="inlineStr">
        <is>
          <t>66349871.0</t>
        </is>
      </c>
      <c r="I896" t="n">
        <v>0</v>
      </c>
      <c r="J896" t="n">
        <v>1</v>
      </c>
      <c r="K896" t="inlineStr"/>
    </row>
    <row r="897">
      <c r="A897" t="inlineStr">
        <is>
          <t>NP</t>
        </is>
      </c>
      <c r="B897" t="inlineStr">
        <is>
          <t>345454210000</t>
        </is>
      </c>
      <c r="C897" t="inlineStr">
        <is>
          <t>34545421</t>
        </is>
      </c>
      <c r="D897" t="inlineStr">
        <is>
          <t>FRANCISCO VEGA</t>
        </is>
      </c>
      <c r="E897" t="inlineStr">
        <is>
          <t>FRANCISCOVEGA</t>
        </is>
      </c>
      <c r="F897" s="2" t="n">
        <v>32.5</v>
      </c>
      <c r="G897" t="inlineStr">
        <is>
          <t>Osiris Aguilar</t>
        </is>
      </c>
      <c r="H897" t="inlineStr">
        <is>
          <t>68016202.0</t>
        </is>
      </c>
      <c r="I897" t="n">
        <v>0</v>
      </c>
      <c r="J897" t="n">
        <v>1</v>
      </c>
      <c r="K897" t="inlineStr"/>
    </row>
    <row r="898">
      <c r="A898" t="inlineStr">
        <is>
          <t>NP</t>
        </is>
      </c>
      <c r="B898" t="inlineStr">
        <is>
          <t>357325000000</t>
        </is>
      </c>
      <c r="C898" t="inlineStr">
        <is>
          <t>35732500</t>
        </is>
      </c>
      <c r="D898" t="inlineStr">
        <is>
          <t>EVIDELIA MORENO MONTERREY</t>
        </is>
      </c>
      <c r="E898" t="inlineStr">
        <is>
          <t>EVIDELIAMORENOMONTERREY</t>
        </is>
      </c>
      <c r="F898" s="2" t="n">
        <v>15</v>
      </c>
      <c r="G898" t="inlineStr">
        <is>
          <t>Karla Mc Intryre</t>
        </is>
      </c>
      <c r="H898" t="inlineStr">
        <is>
          <t>64502689.0</t>
        </is>
      </c>
      <c r="I898" t="n">
        <v>0</v>
      </c>
      <c r="J898" t="n">
        <v>1</v>
      </c>
      <c r="K898" t="inlineStr"/>
    </row>
    <row r="899">
      <c r="A899" t="inlineStr">
        <is>
          <t>NP</t>
        </is>
      </c>
      <c r="B899" t="inlineStr">
        <is>
          <t>333157820000</t>
        </is>
      </c>
      <c r="C899" t="inlineStr">
        <is>
          <t>33315782</t>
        </is>
      </c>
      <c r="D899" t="inlineStr">
        <is>
          <t>Emilse Ganes sy Murillo Zarate</t>
        </is>
      </c>
      <c r="E899" t="inlineStr">
        <is>
          <t>EMILSEGANESSYMURILLOZARATE</t>
        </is>
      </c>
      <c r="F899" s="2" t="n">
        <v>16.25</v>
      </c>
      <c r="G899" t="inlineStr">
        <is>
          <t>Solanye Acuña</t>
        </is>
      </c>
      <c r="H899" t="inlineStr">
        <is>
          <t>65754914.0</t>
        </is>
      </c>
      <c r="I899" t="n">
        <v>0</v>
      </c>
      <c r="J899" t="n">
        <v>1</v>
      </c>
      <c r="K899" t="inlineStr"/>
    </row>
    <row r="900">
      <c r="A900" t="inlineStr">
        <is>
          <t>NP</t>
        </is>
      </c>
      <c r="B900" t="inlineStr">
        <is>
          <t>325232770000</t>
        </is>
      </c>
      <c r="C900" t="inlineStr">
        <is>
          <t>32523277</t>
        </is>
      </c>
      <c r="D900" t="inlineStr">
        <is>
          <t>Servicios Generales R.H.</t>
        </is>
      </c>
      <c r="E900" t="inlineStr">
        <is>
          <t>SERVICIOSGENERALESRH</t>
        </is>
      </c>
      <c r="F900" s="2" t="n">
        <v>100</v>
      </c>
      <c r="G900" t="inlineStr">
        <is>
          <t>Michelle Zambrano</t>
        </is>
      </c>
      <c r="H900" t="inlineStr">
        <is>
          <t>67031412.0</t>
        </is>
      </c>
      <c r="I900" t="n">
        <v>0</v>
      </c>
      <c r="J900" t="n">
        <v>1</v>
      </c>
      <c r="K900" t="inlineStr"/>
    </row>
    <row r="901">
      <c r="A901" t="inlineStr">
        <is>
          <t>NP</t>
        </is>
      </c>
      <c r="B901" t="inlineStr">
        <is>
          <t>362006320000</t>
        </is>
      </c>
      <c r="C901" t="inlineStr">
        <is>
          <t>36200632</t>
        </is>
      </c>
      <c r="D901" t="inlineStr">
        <is>
          <t>UBALDINO GOMEZ</t>
        </is>
      </c>
      <c r="E901" t="inlineStr">
        <is>
          <t>UBALDINOGOMEZ</t>
        </is>
      </c>
      <c r="F901" s="2" t="n">
        <v>15</v>
      </c>
      <c r="G901" t="inlineStr">
        <is>
          <t>Ines Lizbeth Trujillo</t>
        </is>
      </c>
      <c r="H901" t="inlineStr">
        <is>
          <t>64037500.0</t>
        </is>
      </c>
      <c r="I901" t="n">
        <v>0</v>
      </c>
      <c r="J901" t="n">
        <v>1</v>
      </c>
      <c r="K901" t="inlineStr"/>
    </row>
    <row r="902">
      <c r="A902" t="inlineStr">
        <is>
          <t>NP</t>
        </is>
      </c>
      <c r="B902" t="inlineStr">
        <is>
          <t>312230240000</t>
        </is>
      </c>
      <c r="C902" t="inlineStr">
        <is>
          <t>31223024</t>
        </is>
      </c>
      <c r="D902" t="inlineStr">
        <is>
          <t>DARIO ANTONIO MORENO CABALLERO</t>
        </is>
      </c>
      <c r="E902" t="inlineStr">
        <is>
          <t>DARIOANTONIOMORENOCABALLERO</t>
        </is>
      </c>
      <c r="F902" s="2" t="n">
        <v>21.75</v>
      </c>
      <c r="G902" t="inlineStr">
        <is>
          <t>Alejandra Mabel Hawkins</t>
        </is>
      </c>
      <c r="H902" t="inlineStr">
        <is>
          <t>62124378.0</t>
        </is>
      </c>
      <c r="I902" t="n">
        <v>0</v>
      </c>
      <c r="J902" t="n">
        <v>1</v>
      </c>
      <c r="K902" t="inlineStr"/>
    </row>
    <row r="903">
      <c r="A903" t="inlineStr">
        <is>
          <t>NP</t>
        </is>
      </c>
      <c r="B903" t="inlineStr">
        <is>
          <t>325749250000</t>
        </is>
      </c>
      <c r="C903" t="inlineStr">
        <is>
          <t>32574925</t>
        </is>
      </c>
      <c r="D903" t="inlineStr">
        <is>
          <t>CONSTRUCTORA R &amp; C</t>
        </is>
      </c>
      <c r="E903" t="inlineStr">
        <is>
          <t>CONSTRUCTORARC</t>
        </is>
      </c>
      <c r="F903" s="2" t="n">
        <v>77.5</v>
      </c>
      <c r="G903" t="inlineStr">
        <is>
          <t>Maria Fernanda</t>
        </is>
      </c>
      <c r="H903" t="inlineStr">
        <is>
          <t>62741416.0</t>
        </is>
      </c>
      <c r="I903" t="n">
        <v>0</v>
      </c>
      <c r="J903" t="n">
        <v>1</v>
      </c>
      <c r="K903" t="inlineStr"/>
    </row>
    <row r="904">
      <c r="A904" t="inlineStr">
        <is>
          <t>NP</t>
        </is>
      </c>
      <c r="B904" t="inlineStr">
        <is>
          <t>358265910000</t>
        </is>
      </c>
      <c r="C904" t="inlineStr">
        <is>
          <t>35826591</t>
        </is>
      </c>
      <c r="D904" t="inlineStr">
        <is>
          <t>RITA OSORIO</t>
        </is>
      </c>
      <c r="E904" t="inlineStr">
        <is>
          <t>RITAOSORIO</t>
        </is>
      </c>
      <c r="F904" s="2" t="n">
        <v>15</v>
      </c>
      <c r="G904" t="inlineStr">
        <is>
          <t>Yarelis Tulloch</t>
        </is>
      </c>
      <c r="H904" t="inlineStr">
        <is>
          <t>67128221.0</t>
        </is>
      </c>
      <c r="I904" t="n">
        <v>0</v>
      </c>
      <c r="J904" t="n">
        <v>1</v>
      </c>
      <c r="K904" t="inlineStr"/>
    </row>
    <row r="905">
      <c r="A905" t="inlineStr">
        <is>
          <t>NP</t>
        </is>
      </c>
      <c r="B905" t="inlineStr">
        <is>
          <t>329200400000</t>
        </is>
      </c>
      <c r="C905" t="inlineStr">
        <is>
          <t>32920040</t>
        </is>
      </c>
      <c r="D905" t="inlineStr">
        <is>
          <t>IBIS GONZALEZ</t>
        </is>
      </c>
      <c r="E905" t="inlineStr">
        <is>
          <t>IBISGONZALEZ</t>
        </is>
      </c>
      <c r="F905" s="2" t="n">
        <v>36</v>
      </c>
      <c r="G905" t="inlineStr">
        <is>
          <t>Abril Aparicio</t>
        </is>
      </c>
      <c r="H905" t="inlineStr">
        <is>
          <t>69806963.0</t>
        </is>
      </c>
      <c r="I905" t="n">
        <v>0</v>
      </c>
      <c r="J905" t="n">
        <v>1</v>
      </c>
      <c r="K905" t="inlineStr"/>
    </row>
    <row r="906">
      <c r="A906" t="inlineStr">
        <is>
          <t>NP</t>
        </is>
      </c>
      <c r="B906" t="inlineStr">
        <is>
          <t>312218360000</t>
        </is>
      </c>
      <c r="C906" t="inlineStr">
        <is>
          <t>31221836</t>
        </is>
      </c>
      <c r="D906" t="inlineStr">
        <is>
          <t>TECH &amp; HOME -</t>
        </is>
      </c>
      <c r="E906" t="inlineStr">
        <is>
          <t>TECHHOME</t>
        </is>
      </c>
      <c r="F906" s="2" t="n">
        <v>50</v>
      </c>
      <c r="G906" t="inlineStr">
        <is>
          <t>Yariela Galarce</t>
        </is>
      </c>
      <c r="H906" t="inlineStr">
        <is>
          <t>62022931.0</t>
        </is>
      </c>
      <c r="I906" t="n">
        <v>0</v>
      </c>
      <c r="J906" t="n">
        <v>1</v>
      </c>
      <c r="K906" t="inlineStr"/>
    </row>
    <row r="907">
      <c r="A907" t="inlineStr">
        <is>
          <t>NP</t>
        </is>
      </c>
      <c r="B907" t="inlineStr">
        <is>
          <t>336224720000</t>
        </is>
      </c>
      <c r="C907" t="inlineStr">
        <is>
          <t>33622472</t>
        </is>
      </c>
      <c r="D907" t="inlineStr">
        <is>
          <t>Ana Corolins Rodrigu</t>
        </is>
      </c>
      <c r="E907" t="inlineStr">
        <is>
          <t>ANACOROLINSRODRIGU</t>
        </is>
      </c>
      <c r="F907" s="2" t="n">
        <v>10</v>
      </c>
      <c r="G907" t="inlineStr">
        <is>
          <t>Nailyn Martinez</t>
        </is>
      </c>
      <c r="H907" t="inlineStr">
        <is>
          <t>68038806.0</t>
        </is>
      </c>
      <c r="I907" t="n">
        <v>0</v>
      </c>
      <c r="J907" t="n">
        <v>1</v>
      </c>
      <c r="K907" t="inlineStr"/>
    </row>
    <row r="908">
      <c r="A908" t="inlineStr">
        <is>
          <t>NP</t>
        </is>
      </c>
      <c r="B908" t="inlineStr">
        <is>
          <t>354386700000</t>
        </is>
      </c>
      <c r="C908" t="inlineStr">
        <is>
          <t>35438670</t>
        </is>
      </c>
      <c r="D908" t="inlineStr">
        <is>
          <t>LEONIDAS HERNANDEZ</t>
        </is>
      </c>
      <c r="E908" t="inlineStr">
        <is>
          <t>LEONIDASHERNANDEZ</t>
        </is>
      </c>
      <c r="F908" s="2" t="n">
        <v>15</v>
      </c>
      <c r="G908" t="inlineStr">
        <is>
          <t>Yamali Rodriguez</t>
        </is>
      </c>
      <c r="H908" t="inlineStr">
        <is>
          <t>68076348.0</t>
        </is>
      </c>
      <c r="I908" t="n">
        <v>0</v>
      </c>
      <c r="J908" t="n">
        <v>1</v>
      </c>
      <c r="K908" t="inlineStr"/>
    </row>
    <row r="909">
      <c r="A909" t="inlineStr">
        <is>
          <t>NP</t>
        </is>
      </c>
      <c r="B909" t="inlineStr">
        <is>
          <t>357374410000</t>
        </is>
      </c>
      <c r="C909" t="inlineStr">
        <is>
          <t>35737441</t>
        </is>
      </c>
      <c r="D909" t="inlineStr">
        <is>
          <t>RAMON CASTRO</t>
        </is>
      </c>
      <c r="E909" t="inlineStr">
        <is>
          <t>RAMONCASTRO</t>
        </is>
      </c>
      <c r="F909" s="2" t="n">
        <v>15</v>
      </c>
      <c r="G909" t="inlineStr">
        <is>
          <t>Osiris Aguilar</t>
        </is>
      </c>
      <c r="H909" t="inlineStr">
        <is>
          <t>69161703.0</t>
        </is>
      </c>
      <c r="I909" t="n">
        <v>0</v>
      </c>
      <c r="J909" t="n">
        <v>1</v>
      </c>
      <c r="K909" t="inlineStr"/>
    </row>
    <row r="910">
      <c r="A910" t="inlineStr">
        <is>
          <t>NP</t>
        </is>
      </c>
      <c r="B910" t="inlineStr">
        <is>
          <t>368005410000</t>
        </is>
      </c>
      <c r="C910" t="inlineStr">
        <is>
          <t>36800541</t>
        </is>
      </c>
      <c r="D910" t="inlineStr">
        <is>
          <t>YARELYS CORRO</t>
        </is>
      </c>
      <c r="E910" t="inlineStr">
        <is>
          <t>YARELYSCORRO</t>
        </is>
      </c>
      <c r="F910" s="2" t="n">
        <v>15</v>
      </c>
      <c r="G910" t="inlineStr">
        <is>
          <t>Karla Mc Intryre</t>
        </is>
      </c>
      <c r="H910" t="inlineStr">
        <is>
          <t>69650379.0</t>
        </is>
      </c>
      <c r="I910" t="n">
        <v>0</v>
      </c>
      <c r="J910" t="n">
        <v>1</v>
      </c>
      <c r="K910" t="inlineStr"/>
    </row>
    <row r="911">
      <c r="A911" t="inlineStr">
        <is>
          <t>NP</t>
        </is>
      </c>
      <c r="B911" t="inlineStr">
        <is>
          <t>352284710000</t>
        </is>
      </c>
      <c r="C911" t="inlineStr">
        <is>
          <t>35228471</t>
        </is>
      </c>
      <c r="D911" t="inlineStr">
        <is>
          <t>LILL MARIE CORREA SAEZ</t>
        </is>
      </c>
      <c r="E911" t="inlineStr">
        <is>
          <t>LILLMARIECORREASAEZ</t>
        </is>
      </c>
      <c r="F911" s="2" t="n">
        <v>75</v>
      </c>
      <c r="G911" t="inlineStr">
        <is>
          <t>Michelle Zambrano</t>
        </is>
      </c>
      <c r="H911" t="inlineStr">
        <is>
          <t>62765655.0</t>
        </is>
      </c>
      <c r="I911" t="n">
        <v>0</v>
      </c>
      <c r="J911" t="n">
        <v>1</v>
      </c>
      <c r="K911" t="inlineStr"/>
    </row>
    <row r="912">
      <c r="A912" t="inlineStr">
        <is>
          <t>NP</t>
        </is>
      </c>
      <c r="B912" t="inlineStr">
        <is>
          <t>358002410000</t>
        </is>
      </c>
      <c r="C912" t="inlineStr">
        <is>
          <t>35800241</t>
        </is>
      </c>
      <c r="D912" t="inlineStr">
        <is>
          <t>DEYSI DOMINGUEZ</t>
        </is>
      </c>
      <c r="E912" t="inlineStr">
        <is>
          <t>DEYSIDOMINGUEZ</t>
        </is>
      </c>
      <c r="F912" s="2" t="n">
        <v>15</v>
      </c>
      <c r="G912" t="inlineStr">
        <is>
          <t>Ines Lizbeth Trujillo</t>
        </is>
      </c>
      <c r="H912" t="inlineStr">
        <is>
          <t>69626353.0</t>
        </is>
      </c>
      <c r="I912" t="n">
        <v>0</v>
      </c>
      <c r="J912" t="n">
        <v>1</v>
      </c>
      <c r="K912" t="inlineStr"/>
    </row>
    <row r="913">
      <c r="A913" t="inlineStr">
        <is>
          <t>NP</t>
        </is>
      </c>
      <c r="B913" t="inlineStr">
        <is>
          <t>312204290000</t>
        </is>
      </c>
      <c r="C913" t="inlineStr">
        <is>
          <t>31220429</t>
        </is>
      </c>
      <c r="D913" t="inlineStr">
        <is>
          <t>SEBASTIAN TORRES AGROV</t>
        </is>
      </c>
      <c r="E913" t="inlineStr">
        <is>
          <t>SEBASTIANTORRESAGROV</t>
        </is>
      </c>
      <c r="F913" s="2" t="n">
        <v>151.63</v>
      </c>
      <c r="G913" t="inlineStr">
        <is>
          <t>Alejandra Mabel Hawkins</t>
        </is>
      </c>
      <c r="H913" t="inlineStr">
        <is>
          <t>63669911.0</t>
        </is>
      </c>
      <c r="I913" t="n">
        <v>0</v>
      </c>
      <c r="J913" t="n">
        <v>1</v>
      </c>
      <c r="K913" t="inlineStr"/>
    </row>
    <row r="914">
      <c r="A914" t="inlineStr">
        <is>
          <t>NP</t>
        </is>
      </c>
      <c r="B914" t="inlineStr">
        <is>
          <t>348467980000</t>
        </is>
      </c>
      <c r="C914" t="inlineStr">
        <is>
          <t>34846798</t>
        </is>
      </c>
      <c r="D914" t="inlineStr">
        <is>
          <t>MAIKEL OSORIO</t>
        </is>
      </c>
      <c r="E914" t="inlineStr">
        <is>
          <t>MAIKELOSORIO</t>
        </is>
      </c>
      <c r="F914" s="2" t="n">
        <v>32.5</v>
      </c>
      <c r="G914" t="inlineStr">
        <is>
          <t>Maria Fernanda</t>
        </is>
      </c>
      <c r="H914" t="inlineStr">
        <is>
          <t>69898723.0</t>
        </is>
      </c>
      <c r="I914" t="n">
        <v>0</v>
      </c>
      <c r="J914" t="n">
        <v>1</v>
      </c>
      <c r="K914" t="inlineStr"/>
    </row>
    <row r="915">
      <c r="A915" t="inlineStr">
        <is>
          <t>NP</t>
        </is>
      </c>
      <c r="B915" t="inlineStr">
        <is>
          <t>331148160000</t>
        </is>
      </c>
      <c r="C915" t="inlineStr">
        <is>
          <t>33114816</t>
        </is>
      </c>
      <c r="D915" t="inlineStr">
        <is>
          <t>LENA MARIA BERMUDEZ .</t>
        </is>
      </c>
      <c r="E915" t="inlineStr">
        <is>
          <t>LENAMARIABERMUDEZ</t>
        </is>
      </c>
      <c r="F915" s="2" t="n">
        <v>81.25</v>
      </c>
      <c r="G915" t="inlineStr">
        <is>
          <t>Yarelis Tulloch</t>
        </is>
      </c>
      <c r="H915" t="inlineStr">
        <is>
          <t>67371166.0</t>
        </is>
      </c>
      <c r="I915" t="n">
        <v>0</v>
      </c>
      <c r="J915" t="n">
        <v>1</v>
      </c>
      <c r="K915" t="inlineStr"/>
    </row>
    <row r="916">
      <c r="A916" t="inlineStr">
        <is>
          <t>NP</t>
        </is>
      </c>
      <c r="B916" t="inlineStr">
        <is>
          <t>329167880000</t>
        </is>
      </c>
      <c r="C916" t="inlineStr">
        <is>
          <t>32916788</t>
        </is>
      </c>
      <c r="D916" t="inlineStr">
        <is>
          <t>CRISTIAN GUILLERMO SUCRE SOLANILLA</t>
        </is>
      </c>
      <c r="E916" t="inlineStr">
        <is>
          <t>CRISTIANGUILLERMOSUCRESOLANILLA</t>
        </is>
      </c>
      <c r="F916" s="2" t="n">
        <v>20.75</v>
      </c>
      <c r="G916" t="inlineStr">
        <is>
          <t>Abril Aparicio</t>
        </is>
      </c>
      <c r="H916" t="inlineStr">
        <is>
          <t>67612071.0</t>
        </is>
      </c>
      <c r="I916" t="n">
        <v>0</v>
      </c>
      <c r="J916" t="n">
        <v>1</v>
      </c>
      <c r="K916" t="inlineStr"/>
    </row>
    <row r="917">
      <c r="A917" t="inlineStr">
        <is>
          <t>NP</t>
        </is>
      </c>
      <c r="B917" t="inlineStr">
        <is>
          <t>348110890000</t>
        </is>
      </c>
      <c r="C917" t="inlineStr">
        <is>
          <t>34811089</t>
        </is>
      </c>
      <c r="D917" t="inlineStr">
        <is>
          <t>JUAN GERTRUDIS BENAVIDES PEREZ</t>
        </is>
      </c>
      <c r="E917" t="inlineStr">
        <is>
          <t>JUANGERTRUDISBENAVIDESPEREZ</t>
        </is>
      </c>
      <c r="F917" s="2" t="n">
        <v>24</v>
      </c>
      <c r="G917" t="inlineStr">
        <is>
          <t>Yariela Galarce</t>
        </is>
      </c>
      <c r="H917" t="inlineStr">
        <is>
          <t>61011495.0</t>
        </is>
      </c>
      <c r="I917" t="n">
        <v>0</v>
      </c>
      <c r="J917" t="n">
        <v>1</v>
      </c>
      <c r="K917" t="inlineStr"/>
    </row>
    <row r="918">
      <c r="A918" t="inlineStr">
        <is>
          <t>NP</t>
        </is>
      </c>
      <c r="B918" t="inlineStr">
        <is>
          <t>357141630000</t>
        </is>
      </c>
      <c r="C918" t="inlineStr">
        <is>
          <t>35714163</t>
        </is>
      </c>
      <c r="D918" t="inlineStr">
        <is>
          <t>MAGALIS YARINET PEREZ MENDOZA</t>
        </is>
      </c>
      <c r="E918" t="inlineStr">
        <is>
          <t>MAGALISYARINETPEREZMENDOZA</t>
        </is>
      </c>
      <c r="F918" s="2" t="n">
        <v>15</v>
      </c>
      <c r="G918" t="inlineStr">
        <is>
          <t>Nailyn Martinez</t>
        </is>
      </c>
      <c r="H918" t="inlineStr">
        <is>
          <t>66540824.0</t>
        </is>
      </c>
      <c r="I918" t="n">
        <v>0</v>
      </c>
      <c r="J918" t="n">
        <v>1</v>
      </c>
      <c r="K918" t="inlineStr"/>
    </row>
    <row r="919">
      <c r="A919" t="inlineStr">
        <is>
          <t>NP</t>
        </is>
      </c>
      <c r="B919" t="inlineStr">
        <is>
          <t>341146950000</t>
        </is>
      </c>
      <c r="C919" t="inlineStr">
        <is>
          <t>34114695</t>
        </is>
      </c>
      <c r="D919" t="inlineStr">
        <is>
          <t>CECIBEL SOLARIS SALAZAR MARTINEZ</t>
        </is>
      </c>
      <c r="E919" t="inlineStr">
        <is>
          <t>CECIBELSOLARISSALAZARMARTINEZ</t>
        </is>
      </c>
      <c r="F919" s="2" t="n">
        <v>16.25</v>
      </c>
      <c r="G919" t="inlineStr">
        <is>
          <t>Yamali Rodriguez</t>
        </is>
      </c>
      <c r="H919" t="inlineStr">
        <is>
          <t>69395489.0</t>
        </is>
      </c>
      <c r="I919" t="n">
        <v>0</v>
      </c>
      <c r="J919" t="n">
        <v>1</v>
      </c>
      <c r="K919" t="inlineStr"/>
    </row>
    <row r="920">
      <c r="A920" t="inlineStr">
        <is>
          <t>NP</t>
        </is>
      </c>
      <c r="B920" t="inlineStr">
        <is>
          <t>357226160000</t>
        </is>
      </c>
      <c r="C920" t="inlineStr">
        <is>
          <t>35722616</t>
        </is>
      </c>
      <c r="D920" t="inlineStr">
        <is>
          <t>SUSENTH SELIBET SAUCEDO OSORIO</t>
        </is>
      </c>
      <c r="E920" t="inlineStr">
        <is>
          <t>SUSENTHSELIBETSAUCEDOOSORIO</t>
        </is>
      </c>
      <c r="F920" s="2" t="n">
        <v>6.61</v>
      </c>
      <c r="G920" t="inlineStr">
        <is>
          <t>Osiris Aguilar</t>
        </is>
      </c>
      <c r="H920" t="inlineStr">
        <is>
          <t>62208146.0</t>
        </is>
      </c>
      <c r="I920" t="n">
        <v>0</v>
      </c>
      <c r="J920" t="n">
        <v>1</v>
      </c>
      <c r="K920" t="inlineStr"/>
    </row>
    <row r="921">
      <c r="A921" t="inlineStr">
        <is>
          <t>NP</t>
        </is>
      </c>
      <c r="B921" t="inlineStr">
        <is>
          <t>355288950000</t>
        </is>
      </c>
      <c r="C921" t="inlineStr">
        <is>
          <t>35528895</t>
        </is>
      </c>
      <c r="D921" t="inlineStr">
        <is>
          <t>YULISSA JUDITH BARBA UREÑA</t>
        </is>
      </c>
      <c r="E921" t="inlineStr">
        <is>
          <t>YULISSAJUDITHBARBAURENA</t>
        </is>
      </c>
      <c r="F921" s="2" t="n">
        <v>45</v>
      </c>
      <c r="G921" t="inlineStr">
        <is>
          <t>Karla Mc Intryre</t>
        </is>
      </c>
      <c r="H921" t="inlineStr">
        <is>
          <t>66729708.0</t>
        </is>
      </c>
      <c r="I921" t="n">
        <v>0</v>
      </c>
      <c r="J921" t="n">
        <v>1</v>
      </c>
      <c r="K921" t="inlineStr"/>
    </row>
    <row r="922">
      <c r="A922" t="inlineStr">
        <is>
          <t>NP</t>
        </is>
      </c>
      <c r="B922" t="inlineStr">
        <is>
          <t>351268490000</t>
        </is>
      </c>
      <c r="C922" t="inlineStr">
        <is>
          <t>35126849</t>
        </is>
      </c>
      <c r="D922" t="inlineStr">
        <is>
          <t>CLEMENCIA RIOS VEGA</t>
        </is>
      </c>
      <c r="E922" t="inlineStr">
        <is>
          <t>CLEMENCIARIOSVEGA</t>
        </is>
      </c>
      <c r="F922" s="2" t="n">
        <v>15</v>
      </c>
      <c r="G922" t="inlineStr">
        <is>
          <t>Solanye Acuña</t>
        </is>
      </c>
      <c r="H922" t="inlineStr">
        <is>
          <t>68771515.0</t>
        </is>
      </c>
      <c r="I922" t="n">
        <v>0</v>
      </c>
      <c r="J922" t="n">
        <v>1</v>
      </c>
      <c r="K922" t="inlineStr"/>
    </row>
    <row r="923">
      <c r="A923" t="inlineStr">
        <is>
          <t>NP</t>
        </is>
      </c>
      <c r="B923" t="inlineStr">
        <is>
          <t>312214080000</t>
        </is>
      </c>
      <c r="C923" t="inlineStr">
        <is>
          <t>31221408</t>
        </is>
      </c>
      <c r="D923" t="inlineStr">
        <is>
          <t>DELTI MARIBEL MENA</t>
        </is>
      </c>
      <c r="E923" t="inlineStr">
        <is>
          <t>DELTIMARIBELMENA</t>
        </is>
      </c>
      <c r="F923" s="2" t="n">
        <v>20.75</v>
      </c>
      <c r="G923" t="inlineStr">
        <is>
          <t>Michelle Zambrano</t>
        </is>
      </c>
      <c r="H923" t="inlineStr">
        <is>
          <t>65207532.0</t>
        </is>
      </c>
      <c r="I923" t="n">
        <v>0</v>
      </c>
      <c r="J923" t="n">
        <v>1</v>
      </c>
      <c r="K923" t="inlineStr"/>
    </row>
    <row r="924">
      <c r="A924" t="inlineStr">
        <is>
          <t>NP</t>
        </is>
      </c>
      <c r="B924" t="inlineStr">
        <is>
          <t>312224460000</t>
        </is>
      </c>
      <c r="C924" t="inlineStr">
        <is>
          <t>31222446</t>
        </is>
      </c>
      <c r="D924" t="inlineStr">
        <is>
          <t>DELTI MENA -</t>
        </is>
      </c>
      <c r="E924" t="inlineStr">
        <is>
          <t>DELTIMENA</t>
        </is>
      </c>
      <c r="F924" s="2" t="n">
        <v>29</v>
      </c>
      <c r="G924" t="inlineStr">
        <is>
          <t>Ines Lizbeth Trujillo</t>
        </is>
      </c>
      <c r="H924" t="inlineStr">
        <is>
          <t>66778428.0</t>
        </is>
      </c>
      <c r="I924" t="n">
        <v>0</v>
      </c>
      <c r="J924" t="n">
        <v>1</v>
      </c>
      <c r="K924" t="inlineStr"/>
    </row>
    <row r="925">
      <c r="A925" t="inlineStr">
        <is>
          <t>NP</t>
        </is>
      </c>
      <c r="B925" t="inlineStr">
        <is>
          <t>353003430000</t>
        </is>
      </c>
      <c r="C925" t="inlineStr">
        <is>
          <t>35300343</t>
        </is>
      </c>
      <c r="D925" t="inlineStr">
        <is>
          <t>CRISTOBALINA PINTO</t>
        </is>
      </c>
      <c r="E925" t="inlineStr">
        <is>
          <t>CRISTOBALINAPINTO</t>
        </is>
      </c>
      <c r="F925" s="2" t="n">
        <v>30</v>
      </c>
      <c r="G925" t="inlineStr">
        <is>
          <t>Alejandra Mabel Hawkins</t>
        </is>
      </c>
      <c r="H925" t="inlineStr">
        <is>
          <t>68715133.0</t>
        </is>
      </c>
      <c r="I925" t="n">
        <v>0</v>
      </c>
      <c r="J925" t="n">
        <v>1</v>
      </c>
      <c r="K925" t="inlineStr"/>
    </row>
    <row r="926">
      <c r="A926" t="inlineStr">
        <is>
          <t>NP</t>
        </is>
      </c>
      <c r="B926" t="inlineStr">
        <is>
          <t>346425750000</t>
        </is>
      </c>
      <c r="C926" t="inlineStr">
        <is>
          <t>34642575</t>
        </is>
      </c>
      <c r="D926" t="inlineStr">
        <is>
          <t>AURELIO MARCIAGA</t>
        </is>
      </c>
      <c r="E926" t="inlineStr">
        <is>
          <t>AURELIOMARCIAGA</t>
        </is>
      </c>
      <c r="F926" s="2" t="n">
        <v>16.25</v>
      </c>
      <c r="G926" t="inlineStr">
        <is>
          <t>Maria Fernanda</t>
        </is>
      </c>
      <c r="H926" t="inlineStr">
        <is>
          <t>68461902.0</t>
        </is>
      </c>
      <c r="I926" t="n">
        <v>0</v>
      </c>
      <c r="J926" t="n">
        <v>1</v>
      </c>
      <c r="K926" t="inlineStr"/>
    </row>
    <row r="927">
      <c r="A927" t="inlineStr">
        <is>
          <t>NP</t>
        </is>
      </c>
      <c r="B927" t="inlineStr">
        <is>
          <t>347010340000</t>
        </is>
      </c>
      <c r="C927" t="inlineStr">
        <is>
          <t>34701034</t>
        </is>
      </c>
      <c r="D927" t="inlineStr">
        <is>
          <t>DARIO RODRIGUEZ</t>
        </is>
      </c>
      <c r="E927" t="inlineStr">
        <is>
          <t>DARIORODRIGUEZ</t>
        </is>
      </c>
      <c r="F927" s="2" t="n">
        <v>22.75</v>
      </c>
      <c r="G927" t="inlineStr">
        <is>
          <t>Yarelis Tulloch</t>
        </is>
      </c>
      <c r="H927" t="inlineStr">
        <is>
          <t>67862341.0</t>
        </is>
      </c>
      <c r="I927" t="n">
        <v>0</v>
      </c>
      <c r="J927" t="n">
        <v>1</v>
      </c>
      <c r="K927" t="inlineStr"/>
    </row>
    <row r="928">
      <c r="A928" t="inlineStr">
        <is>
          <t>NP</t>
        </is>
      </c>
      <c r="B928" t="inlineStr">
        <is>
          <t>327909670000</t>
        </is>
      </c>
      <c r="C928" t="inlineStr">
        <is>
          <t>32790967</t>
        </is>
      </c>
      <c r="D928" t="inlineStr">
        <is>
          <t>Epower Electric S.A.</t>
        </is>
      </c>
      <c r="E928" t="inlineStr">
        <is>
          <t>EPOWERELECTRICSA</t>
        </is>
      </c>
      <c r="F928" s="2" t="n">
        <v>36</v>
      </c>
      <c r="G928" t="inlineStr">
        <is>
          <t>Abril Aparicio</t>
        </is>
      </c>
      <c r="H928" t="inlineStr">
        <is>
          <t>66963119.0</t>
        </is>
      </c>
      <c r="I928" t="n">
        <v>0</v>
      </c>
      <c r="J928" t="n">
        <v>1</v>
      </c>
      <c r="K928" t="inlineStr"/>
    </row>
    <row r="929">
      <c r="A929" t="inlineStr">
        <is>
          <t>NP</t>
        </is>
      </c>
      <c r="B929" t="inlineStr">
        <is>
          <t>359073030000</t>
        </is>
      </c>
      <c r="C929" t="inlineStr">
        <is>
          <t>35907303</t>
        </is>
      </c>
      <c r="D929" t="inlineStr">
        <is>
          <t>LISANDRO RIOS CASTILLERO</t>
        </is>
      </c>
      <c r="E929" t="inlineStr">
        <is>
          <t>LISANDRORIOSCASTILLERO</t>
        </is>
      </c>
      <c r="F929" s="2" t="n">
        <v>40</v>
      </c>
      <c r="G929" t="inlineStr">
        <is>
          <t>Yariela Galarce</t>
        </is>
      </c>
      <c r="H929" t="inlineStr">
        <is>
          <t>65861762.0</t>
        </is>
      </c>
      <c r="I929" t="n">
        <v>0</v>
      </c>
      <c r="J929" t="n">
        <v>1</v>
      </c>
      <c r="K929" t="inlineStr"/>
    </row>
    <row r="930">
      <c r="A930" t="inlineStr">
        <is>
          <t>NP</t>
        </is>
      </c>
      <c r="B930" t="inlineStr">
        <is>
          <t>324485880000</t>
        </is>
      </c>
      <c r="C930" t="inlineStr">
        <is>
          <t>32448588</t>
        </is>
      </c>
      <c r="D930" t="inlineStr">
        <is>
          <t>RONALD JIMENEZ</t>
        </is>
      </c>
      <c r="E930" t="inlineStr">
        <is>
          <t>RONALDJIMENEZ</t>
        </is>
      </c>
      <c r="F930" s="2" t="n">
        <v>44</v>
      </c>
      <c r="G930" t="inlineStr">
        <is>
          <t>Nailyn Martinez</t>
        </is>
      </c>
      <c r="H930" t="inlineStr">
        <is>
          <t>66718271.0</t>
        </is>
      </c>
      <c r="I930" t="n">
        <v>0</v>
      </c>
      <c r="J930" t="n">
        <v>1</v>
      </c>
      <c r="K930" t="inlineStr"/>
    </row>
    <row r="931">
      <c r="A931" t="inlineStr">
        <is>
          <t>NP</t>
        </is>
      </c>
      <c r="B931" t="inlineStr">
        <is>
          <t>351236630000</t>
        </is>
      </c>
      <c r="C931" t="inlineStr">
        <is>
          <t>35123663</t>
        </is>
      </c>
      <c r="D931" t="inlineStr">
        <is>
          <t>TAMARA QUINTERO</t>
        </is>
      </c>
      <c r="E931" t="inlineStr">
        <is>
          <t>TAMARAQUINTERO</t>
        </is>
      </c>
      <c r="F931" s="2" t="n">
        <v>15</v>
      </c>
      <c r="G931" t="inlineStr">
        <is>
          <t>Yamali Rodriguez</t>
        </is>
      </c>
      <c r="H931" t="inlineStr">
        <is>
          <t>67765473.0</t>
        </is>
      </c>
      <c r="I931" t="n">
        <v>0</v>
      </c>
      <c r="J931" t="n">
        <v>1</v>
      </c>
      <c r="K931" t="inlineStr"/>
    </row>
    <row r="932">
      <c r="A932" t="inlineStr">
        <is>
          <t>NP</t>
        </is>
      </c>
      <c r="B932" t="inlineStr">
        <is>
          <t>352168920000</t>
        </is>
      </c>
      <c r="C932" t="inlineStr">
        <is>
          <t>35216892</t>
        </is>
      </c>
      <c r="D932" t="inlineStr">
        <is>
          <t>CARLOS ALBERTO DIAZ ALONSO</t>
        </is>
      </c>
      <c r="E932" t="inlineStr">
        <is>
          <t>CARLOSALBERTODIAZALONSO</t>
        </is>
      </c>
      <c r="F932" s="2" t="n">
        <v>20</v>
      </c>
      <c r="G932" t="inlineStr">
        <is>
          <t>Osiris Aguilar</t>
        </is>
      </c>
      <c r="H932" t="inlineStr">
        <is>
          <t>65096808.0</t>
        </is>
      </c>
      <c r="I932" t="n">
        <v>0</v>
      </c>
      <c r="J932" t="n">
        <v>1</v>
      </c>
      <c r="K932" t="inlineStr"/>
    </row>
    <row r="933">
      <c r="A933" t="inlineStr">
        <is>
          <t>NP</t>
        </is>
      </c>
      <c r="B933" t="inlineStr">
        <is>
          <t>312199710000</t>
        </is>
      </c>
      <c r="C933" t="inlineStr">
        <is>
          <t>31219971</t>
        </is>
      </c>
      <c r="D933" t="inlineStr">
        <is>
          <t>DATA FILE INTERNACIONAL, S.A. DATA FILE</t>
        </is>
      </c>
      <c r="E933" t="inlineStr">
        <is>
          <t>DATAFILEINTERNACIONALSADATAFILE</t>
        </is>
      </c>
      <c r="F933" s="2" t="n">
        <v>148.5</v>
      </c>
      <c r="G933" t="inlineStr">
        <is>
          <t>Karla Mc Intryre</t>
        </is>
      </c>
      <c r="H933" t="inlineStr">
        <is>
          <t>62001324.0</t>
        </is>
      </c>
      <c r="I933" t="n">
        <v>0</v>
      </c>
      <c r="J933" t="n">
        <v>1</v>
      </c>
      <c r="K933" t="inlineStr"/>
    </row>
    <row r="934">
      <c r="A934" t="inlineStr">
        <is>
          <t>NP</t>
        </is>
      </c>
      <c r="B934" t="inlineStr">
        <is>
          <t>351302440000</t>
        </is>
      </c>
      <c r="C934" t="inlineStr">
        <is>
          <t>35130244</t>
        </is>
      </c>
      <c r="D934" t="inlineStr">
        <is>
          <t>ENEDINA HIGUERA</t>
        </is>
      </c>
      <c r="E934" t="inlineStr">
        <is>
          <t>ENEDINAHIGUERA</t>
        </is>
      </c>
      <c r="F934" s="2" t="n">
        <v>15</v>
      </c>
      <c r="G934" t="inlineStr">
        <is>
          <t>Michelle Zambrano</t>
        </is>
      </c>
      <c r="H934" t="inlineStr">
        <is>
          <t>64710259.0</t>
        </is>
      </c>
      <c r="I934" t="n">
        <v>0</v>
      </c>
      <c r="J934" t="n">
        <v>1</v>
      </c>
      <c r="K934" t="inlineStr"/>
    </row>
    <row r="935">
      <c r="A935" t="inlineStr">
        <is>
          <t>NP</t>
        </is>
      </c>
      <c r="B935" t="inlineStr">
        <is>
          <t>342047290000</t>
        </is>
      </c>
      <c r="C935" t="inlineStr">
        <is>
          <t>34204729</t>
        </is>
      </c>
      <c r="D935" t="inlineStr">
        <is>
          <t>DALYS DEAGO</t>
        </is>
      </c>
      <c r="E935" t="inlineStr">
        <is>
          <t>DALYSDEAGO</t>
        </is>
      </c>
      <c r="F935" s="2" t="n">
        <v>98.75</v>
      </c>
      <c r="G935" t="inlineStr">
        <is>
          <t>Ines Lizbeth Trujillo</t>
        </is>
      </c>
      <c r="H935" t="inlineStr">
        <is>
          <t>60559093.0</t>
        </is>
      </c>
      <c r="I935" t="n">
        <v>0</v>
      </c>
      <c r="J935" t="n">
        <v>1</v>
      </c>
      <c r="K935" t="inlineStr"/>
    </row>
    <row r="936">
      <c r="A936" t="inlineStr">
        <is>
          <t>NP</t>
        </is>
      </c>
      <c r="B936" t="inlineStr">
        <is>
          <t>366013160000</t>
        </is>
      </c>
      <c r="C936" t="inlineStr">
        <is>
          <t>36601316</t>
        </is>
      </c>
      <c r="D936" t="inlineStr">
        <is>
          <t>ALBERTO GONZALEZ</t>
        </is>
      </c>
      <c r="E936" t="inlineStr">
        <is>
          <t>ALBERTOGONZALEZ</t>
        </is>
      </c>
      <c r="F936" s="2" t="n">
        <v>15</v>
      </c>
      <c r="G936" t="inlineStr">
        <is>
          <t>Alejandra Mabel Hawkins</t>
        </is>
      </c>
      <c r="H936" t="inlineStr">
        <is>
          <t>69420767.0</t>
        </is>
      </c>
      <c r="I936" t="n">
        <v>0</v>
      </c>
      <c r="J936" t="n">
        <v>1</v>
      </c>
      <c r="K936" t="inlineStr"/>
    </row>
    <row r="937">
      <c r="A937" t="inlineStr">
        <is>
          <t>NP</t>
        </is>
      </c>
      <c r="B937" t="inlineStr">
        <is>
          <t>348103090000</t>
        </is>
      </c>
      <c r="C937" t="inlineStr">
        <is>
          <t>34810309</t>
        </is>
      </c>
      <c r="D937" t="inlineStr">
        <is>
          <t>JAIRO ISAI YAÑEZ PERALTA</t>
        </is>
      </c>
      <c r="E937" t="inlineStr">
        <is>
          <t>JAIROISAIYANEZPERALTA</t>
        </is>
      </c>
      <c r="F937" s="2" t="n">
        <v>16.25</v>
      </c>
      <c r="G937" t="inlineStr">
        <is>
          <t>Maria Fernanda</t>
        </is>
      </c>
      <c r="H937" t="inlineStr">
        <is>
          <t>67394348.0</t>
        </is>
      </c>
      <c r="I937" t="n">
        <v>0</v>
      </c>
      <c r="J937" t="n">
        <v>1</v>
      </c>
      <c r="K937" t="inlineStr"/>
    </row>
    <row r="938">
      <c r="A938" t="inlineStr">
        <is>
          <t>NP</t>
        </is>
      </c>
      <c r="B938" t="inlineStr">
        <is>
          <t>351317680000</t>
        </is>
      </c>
      <c r="C938" t="inlineStr">
        <is>
          <t>35131768</t>
        </is>
      </c>
      <c r="D938" t="inlineStr">
        <is>
          <t>HISELA YANICETH DE LEON</t>
        </is>
      </c>
      <c r="E938" t="inlineStr">
        <is>
          <t>HISELAYANICETHDELEON</t>
        </is>
      </c>
      <c r="F938" s="2" t="n">
        <v>15</v>
      </c>
      <c r="G938" t="inlineStr">
        <is>
          <t>Yarelis Tulloch</t>
        </is>
      </c>
      <c r="H938" t="inlineStr">
        <is>
          <t>62033134.0</t>
        </is>
      </c>
      <c r="I938" t="n">
        <v>0</v>
      </c>
      <c r="J938" t="n">
        <v>1</v>
      </c>
      <c r="K938" t="inlineStr"/>
    </row>
    <row r="939">
      <c r="A939" t="inlineStr">
        <is>
          <t>NP</t>
        </is>
      </c>
      <c r="B939" t="inlineStr">
        <is>
          <t>358031740000</t>
        </is>
      </c>
      <c r="C939" t="inlineStr">
        <is>
          <t>35803174</t>
        </is>
      </c>
      <c r="D939" t="inlineStr">
        <is>
          <t>ERICK CUEVAS</t>
        </is>
      </c>
      <c r="E939" t="inlineStr">
        <is>
          <t>ERICKCUEVAS</t>
        </is>
      </c>
      <c r="F939" s="2" t="n">
        <v>15</v>
      </c>
      <c r="G939" t="inlineStr">
        <is>
          <t>Abril Aparicio</t>
        </is>
      </c>
      <c r="H939" t="inlineStr">
        <is>
          <t>63035250.0</t>
        </is>
      </c>
      <c r="I939" t="n">
        <v>0</v>
      </c>
      <c r="J939" t="n">
        <v>1</v>
      </c>
      <c r="K939" t="inlineStr"/>
    </row>
    <row r="940">
      <c r="A940" t="inlineStr">
        <is>
          <t>NP</t>
        </is>
      </c>
      <c r="B940" t="inlineStr">
        <is>
          <t>363029930000</t>
        </is>
      </c>
      <c r="C940" t="inlineStr">
        <is>
          <t>36302993</t>
        </is>
      </c>
      <c r="D940" t="inlineStr">
        <is>
          <t>MIREYA GIRON</t>
        </is>
      </c>
      <c r="E940" t="inlineStr">
        <is>
          <t>MIREYAGIRON</t>
        </is>
      </c>
      <c r="F940" s="2" t="n">
        <v>16.94</v>
      </c>
      <c r="G940" t="inlineStr">
        <is>
          <t>Yariela Galarce</t>
        </is>
      </c>
      <c r="H940" t="inlineStr">
        <is>
          <t>62610498.0</t>
        </is>
      </c>
      <c r="I940" t="n">
        <v>0</v>
      </c>
      <c r="J940" t="n">
        <v>1</v>
      </c>
      <c r="K940" t="inlineStr"/>
    </row>
    <row r="941">
      <c r="A941" t="inlineStr">
        <is>
          <t>NP</t>
        </is>
      </c>
      <c r="B941" t="inlineStr">
        <is>
          <t>357354980000</t>
        </is>
      </c>
      <c r="C941" t="inlineStr">
        <is>
          <t>35735498</t>
        </is>
      </c>
      <c r="D941" t="inlineStr">
        <is>
          <t>DAYSI YANETH BALBUENA TEJEIRA</t>
        </is>
      </c>
      <c r="E941" t="inlineStr">
        <is>
          <t>DAYSIYANETHBALBUENATEJEIRA</t>
        </is>
      </c>
      <c r="F941" s="2" t="n">
        <v>15</v>
      </c>
      <c r="G941" t="inlineStr">
        <is>
          <t>Nailyn Martinez</t>
        </is>
      </c>
      <c r="H941" t="inlineStr">
        <is>
          <t>63832236.0</t>
        </is>
      </c>
      <c r="I941" t="n">
        <v>0</v>
      </c>
      <c r="J941" t="n">
        <v>1</v>
      </c>
      <c r="K941" t="inlineStr"/>
    </row>
    <row r="942">
      <c r="A942" t="inlineStr">
        <is>
          <t>NP</t>
        </is>
      </c>
      <c r="B942" t="inlineStr">
        <is>
          <t>325977740200</t>
        </is>
      </c>
      <c r="C942" t="inlineStr">
        <is>
          <t>32597774</t>
        </is>
      </c>
      <c r="D942" t="inlineStr">
        <is>
          <t>Jose Miguel Corrales</t>
        </is>
      </c>
      <c r="E942" t="inlineStr">
        <is>
          <t>JOSEMIGUELCORRALES</t>
        </is>
      </c>
      <c r="F942" s="2" t="n">
        <v>21.75</v>
      </c>
      <c r="G942" t="inlineStr">
        <is>
          <t>Yamali Rodriguez</t>
        </is>
      </c>
      <c r="H942" t="inlineStr">
        <is>
          <t>67396872.0</t>
        </is>
      </c>
      <c r="I942" t="n">
        <v>0</v>
      </c>
      <c r="J942" t="n">
        <v>1</v>
      </c>
      <c r="K942" t="inlineStr"/>
    </row>
    <row r="943">
      <c r="A943" t="inlineStr">
        <is>
          <t>NP</t>
        </is>
      </c>
      <c r="B943" t="inlineStr">
        <is>
          <t>361013410000</t>
        </is>
      </c>
      <c r="C943" t="inlineStr">
        <is>
          <t>36101341</t>
        </is>
      </c>
      <c r="D943" t="inlineStr">
        <is>
          <t>NARCISA DEL CARMEN TREJOS BARRIA</t>
        </is>
      </c>
      <c r="E943" t="inlineStr">
        <is>
          <t>NARCISADELCARMENTREJOSBARRIA</t>
        </is>
      </c>
      <c r="F943" s="2" t="n">
        <v>15</v>
      </c>
      <c r="G943" t="inlineStr">
        <is>
          <t>Osiris Aguilar</t>
        </is>
      </c>
      <c r="H943" t="inlineStr">
        <is>
          <t>65011135.0</t>
        </is>
      </c>
      <c r="I943" t="n">
        <v>0</v>
      </c>
      <c r="J943" t="n">
        <v>1</v>
      </c>
      <c r="K943" t="inlineStr"/>
    </row>
    <row r="944">
      <c r="A944" t="inlineStr">
        <is>
          <t>NP</t>
        </is>
      </c>
      <c r="B944" t="inlineStr">
        <is>
          <t>354003410000</t>
        </is>
      </c>
      <c r="C944" t="inlineStr">
        <is>
          <t>35400341</t>
        </is>
      </c>
      <c r="D944" t="inlineStr">
        <is>
          <t>ILIANA PINTO</t>
        </is>
      </c>
      <c r="E944" t="inlineStr">
        <is>
          <t>ILIANAPINTO</t>
        </is>
      </c>
      <c r="F944" s="2" t="n">
        <v>15</v>
      </c>
      <c r="G944" t="inlineStr">
        <is>
          <t>Karla Mc Intryre</t>
        </is>
      </c>
      <c r="H944" t="inlineStr">
        <is>
          <t>66674576.0</t>
        </is>
      </c>
      <c r="I944" t="n">
        <v>0</v>
      </c>
      <c r="J944" t="n">
        <v>1</v>
      </c>
      <c r="K944" t="inlineStr"/>
    </row>
    <row r="945">
      <c r="A945" t="inlineStr">
        <is>
          <t>NP</t>
        </is>
      </c>
      <c r="B945" t="inlineStr">
        <is>
          <t>356314860000</t>
        </is>
      </c>
      <c r="C945" t="inlineStr">
        <is>
          <t>35631486</t>
        </is>
      </c>
      <c r="D945" t="inlineStr">
        <is>
          <t>KATHIA TELLO</t>
        </is>
      </c>
      <c r="E945" t="inlineStr">
        <is>
          <t>KATHIATELLO</t>
        </is>
      </c>
      <c r="F945" s="2" t="n">
        <v>15</v>
      </c>
      <c r="G945" t="inlineStr">
        <is>
          <t>Solanye Acuña</t>
        </is>
      </c>
      <c r="H945" t="inlineStr">
        <is>
          <t>63117815.0</t>
        </is>
      </c>
      <c r="I945" t="n">
        <v>0</v>
      </c>
      <c r="J945" t="n">
        <v>1</v>
      </c>
      <c r="K945" t="inlineStr"/>
    </row>
    <row r="946">
      <c r="A946" t="inlineStr">
        <is>
          <t>NP</t>
        </is>
      </c>
      <c r="B946" t="inlineStr">
        <is>
          <t>359255900000</t>
        </is>
      </c>
      <c r="C946" t="inlineStr">
        <is>
          <t>35925590</t>
        </is>
      </c>
      <c r="D946" t="inlineStr">
        <is>
          <t>HARMODIO CRUZ SAMANIEGO</t>
        </is>
      </c>
      <c r="E946" t="inlineStr">
        <is>
          <t>HARMODIOCRUZSAMANIEGO</t>
        </is>
      </c>
      <c r="F946" s="2" t="n">
        <v>12</v>
      </c>
      <c r="G946" t="inlineStr">
        <is>
          <t>Michelle Zambrano</t>
        </is>
      </c>
      <c r="H946" t="inlineStr">
        <is>
          <t>69128877.0</t>
        </is>
      </c>
      <c r="I946" t="n">
        <v>0</v>
      </c>
      <c r="J946" t="n">
        <v>1</v>
      </c>
      <c r="K946" t="inlineStr"/>
    </row>
    <row r="947">
      <c r="A947" t="inlineStr">
        <is>
          <t>NP</t>
        </is>
      </c>
      <c r="B947" t="inlineStr">
        <is>
          <t>355276330000</t>
        </is>
      </c>
      <c r="C947" t="inlineStr">
        <is>
          <t>35527633</t>
        </is>
      </c>
      <c r="D947" t="inlineStr">
        <is>
          <t>RITA DEL CARMEN DOMINGUEZ HERNANDEZ</t>
        </is>
      </c>
      <c r="E947" t="inlineStr">
        <is>
          <t>RITADELCARMENDOMINGUEZHERNANDEZ</t>
        </is>
      </c>
      <c r="F947" s="2" t="n">
        <v>29.99</v>
      </c>
      <c r="G947" t="inlineStr">
        <is>
          <t>Ines Lizbeth Trujillo</t>
        </is>
      </c>
      <c r="H947" t="inlineStr">
        <is>
          <t>63789555.0</t>
        </is>
      </c>
      <c r="I947" t="n">
        <v>0</v>
      </c>
      <c r="J947" t="n">
        <v>1</v>
      </c>
      <c r="K947" t="inlineStr"/>
    </row>
    <row r="948">
      <c r="A948" t="inlineStr">
        <is>
          <t>NP</t>
        </is>
      </c>
      <c r="B948" t="inlineStr">
        <is>
          <t>334269120000</t>
        </is>
      </c>
      <c r="C948" t="inlineStr">
        <is>
          <t>33426912</t>
        </is>
      </c>
      <c r="D948" t="inlineStr">
        <is>
          <t>JUAN SOLIS</t>
        </is>
      </c>
      <c r="E948" t="inlineStr">
        <is>
          <t>JUANSOLIS</t>
        </is>
      </c>
      <c r="F948" s="2" t="n">
        <v>240</v>
      </c>
      <c r="G948" t="inlineStr">
        <is>
          <t>Alejandra Mabel Hawkins</t>
        </is>
      </c>
      <c r="H948" t="inlineStr">
        <is>
          <t>62052952.0</t>
        </is>
      </c>
      <c r="I948" t="n">
        <v>0</v>
      </c>
      <c r="J948" t="n">
        <v>1</v>
      </c>
      <c r="K948" t="inlineStr"/>
    </row>
    <row r="949">
      <c r="A949" t="inlineStr">
        <is>
          <t>NP</t>
        </is>
      </c>
      <c r="B949" t="inlineStr">
        <is>
          <t>326248440500</t>
        </is>
      </c>
      <c r="C949" t="inlineStr">
        <is>
          <t>32624844</t>
        </is>
      </c>
      <c r="D949" t="inlineStr">
        <is>
          <t>Jean Luis</t>
        </is>
      </c>
      <c r="E949" t="inlineStr">
        <is>
          <t>JEANLUIS</t>
        </is>
      </c>
      <c r="F949" s="2" t="n">
        <v>25</v>
      </c>
      <c r="G949" t="inlineStr">
        <is>
          <t>Maria Fernanda</t>
        </is>
      </c>
      <c r="H949" t="inlineStr">
        <is>
          <t>63793819.0</t>
        </is>
      </c>
      <c r="I949" t="n">
        <v>0</v>
      </c>
      <c r="J949" t="n">
        <v>1</v>
      </c>
      <c r="K949" t="inlineStr"/>
    </row>
    <row r="950">
      <c r="A950" t="inlineStr">
        <is>
          <t>NP</t>
        </is>
      </c>
      <c r="B950" t="inlineStr">
        <is>
          <t>329770410000</t>
        </is>
      </c>
      <c r="C950" t="inlineStr">
        <is>
          <t>32977041</t>
        </is>
      </c>
      <c r="D950" t="inlineStr">
        <is>
          <t>Gloria E ster Mendoza Vasquez</t>
        </is>
      </c>
      <c r="E950" t="inlineStr">
        <is>
          <t>GLORIAESTERMENDOZAVASQUEZ</t>
        </is>
      </c>
      <c r="F950" s="2" t="n">
        <v>20.75</v>
      </c>
      <c r="G950" t="inlineStr">
        <is>
          <t>Yarelis Tulloch</t>
        </is>
      </c>
      <c r="H950" t="inlineStr">
        <is>
          <t>68875058.0</t>
        </is>
      </c>
      <c r="I950" t="n">
        <v>0</v>
      </c>
      <c r="J950" t="n">
        <v>1</v>
      </c>
      <c r="K950" t="inlineStr"/>
    </row>
    <row r="951">
      <c r="A951" t="inlineStr">
        <is>
          <t>NP</t>
        </is>
      </c>
      <c r="B951" t="inlineStr">
        <is>
          <t>327455420000</t>
        </is>
      </c>
      <c r="C951" t="inlineStr">
        <is>
          <t>32745542</t>
        </is>
      </c>
      <c r="D951" t="inlineStr">
        <is>
          <t>INVERSIONES YOYIN</t>
        </is>
      </c>
      <c r="E951" t="inlineStr">
        <is>
          <t>INVERSIONESYOYIN</t>
        </is>
      </c>
      <c r="F951" s="2" t="n">
        <v>12</v>
      </c>
      <c r="G951" t="inlineStr">
        <is>
          <t>Abril Aparicio</t>
        </is>
      </c>
      <c r="H951" t="inlineStr">
        <is>
          <t>66287545.0</t>
        </is>
      </c>
      <c r="I951" t="n">
        <v>0</v>
      </c>
      <c r="J951" t="n">
        <v>1</v>
      </c>
      <c r="K951" t="inlineStr"/>
    </row>
    <row r="952">
      <c r="A952" t="inlineStr">
        <is>
          <t>NP</t>
        </is>
      </c>
      <c r="B952" t="inlineStr">
        <is>
          <t>332213740000</t>
        </is>
      </c>
      <c r="C952" t="inlineStr">
        <is>
          <t>33221374</t>
        </is>
      </c>
      <c r="D952" t="inlineStr">
        <is>
          <t>Eduardo Ariel De Vic</t>
        </is>
      </c>
      <c r="E952" t="inlineStr">
        <is>
          <t>EDUARDOARIELDEVIC</t>
        </is>
      </c>
      <c r="F952" s="2" t="n">
        <v>16.25</v>
      </c>
      <c r="G952" t="inlineStr">
        <is>
          <t>Yariela Galarce</t>
        </is>
      </c>
      <c r="H952" t="inlineStr">
        <is>
          <t>67421309.0</t>
        </is>
      </c>
      <c r="I952" t="n">
        <v>0</v>
      </c>
      <c r="J952" t="n">
        <v>1</v>
      </c>
      <c r="K952" t="inlineStr"/>
    </row>
    <row r="953">
      <c r="A953" t="inlineStr">
        <is>
          <t>NP</t>
        </is>
      </c>
      <c r="B953" t="inlineStr">
        <is>
          <t>343133490000</t>
        </is>
      </c>
      <c r="C953" t="inlineStr">
        <is>
          <t>34313349</t>
        </is>
      </c>
      <c r="D953" t="inlineStr">
        <is>
          <t>ALFREDO ORLANDO MORENO RODRIGUEZ</t>
        </is>
      </c>
      <c r="E953" t="inlineStr">
        <is>
          <t>ALFREDOORLANDOMORENORODRIGUEZ</t>
        </is>
      </c>
      <c r="F953" s="2" t="n">
        <v>18.25</v>
      </c>
      <c r="G953" t="inlineStr">
        <is>
          <t>Nailyn Martinez</t>
        </is>
      </c>
      <c r="H953" t="inlineStr">
        <is>
          <t>62931241.0</t>
        </is>
      </c>
      <c r="I953" t="n">
        <v>0</v>
      </c>
      <c r="J953" t="n">
        <v>1</v>
      </c>
      <c r="K953" t="inlineStr"/>
    </row>
    <row r="954">
      <c r="A954" t="inlineStr">
        <is>
          <t>NP</t>
        </is>
      </c>
      <c r="B954" t="inlineStr">
        <is>
          <t>341408450000</t>
        </is>
      </c>
      <c r="C954" t="inlineStr">
        <is>
          <t>34140845</t>
        </is>
      </c>
      <c r="D954" t="inlineStr">
        <is>
          <t>MAGALIS BARRIA</t>
        </is>
      </c>
      <c r="E954" t="inlineStr">
        <is>
          <t>MAGALISBARRIA</t>
        </is>
      </c>
      <c r="F954" s="2" t="n">
        <v>16.25</v>
      </c>
      <c r="G954" t="inlineStr">
        <is>
          <t>Yamali Rodriguez</t>
        </is>
      </c>
      <c r="H954" t="inlineStr">
        <is>
          <t>68016216.0</t>
        </is>
      </c>
      <c r="I954" t="n">
        <v>0</v>
      </c>
      <c r="J954" t="n">
        <v>1</v>
      </c>
      <c r="K954" t="inlineStr"/>
    </row>
    <row r="955">
      <c r="A955" t="inlineStr">
        <is>
          <t>NP</t>
        </is>
      </c>
      <c r="B955" t="inlineStr">
        <is>
          <t>342086550000</t>
        </is>
      </c>
      <c r="C955" t="inlineStr">
        <is>
          <t>34208655</t>
        </is>
      </c>
      <c r="D955" t="inlineStr">
        <is>
          <t>RESIDENCIAL DON ESTEBAN SA</t>
        </is>
      </c>
      <c r="E955" t="inlineStr">
        <is>
          <t>RESIDENCIALDONESTEBANSA</t>
        </is>
      </c>
      <c r="F955" s="2" t="n">
        <v>20</v>
      </c>
      <c r="G955" t="inlineStr">
        <is>
          <t>Osiris Aguilar</t>
        </is>
      </c>
      <c r="H955" t="inlineStr">
        <is>
          <t>67041776.0</t>
        </is>
      </c>
      <c r="I955" t="n">
        <v>0</v>
      </c>
      <c r="J955" t="n">
        <v>1</v>
      </c>
      <c r="K955" t="inlineStr"/>
    </row>
    <row r="956">
      <c r="A956" t="inlineStr">
        <is>
          <t>NP</t>
        </is>
      </c>
      <c r="B956" t="inlineStr">
        <is>
          <t>354014430000</t>
        </is>
      </c>
      <c r="C956" t="inlineStr">
        <is>
          <t>35401443</t>
        </is>
      </c>
      <c r="D956" t="inlineStr">
        <is>
          <t>KIVIAN ARLENYS GOMEZ MORENO</t>
        </is>
      </c>
      <c r="E956" t="inlineStr">
        <is>
          <t>KIVIANARLENYSGOMEZMORENO</t>
        </is>
      </c>
      <c r="F956" s="2" t="n">
        <v>12</v>
      </c>
      <c r="G956" t="inlineStr">
        <is>
          <t>Karla Mc Intryre</t>
        </is>
      </c>
      <c r="H956" t="inlineStr">
        <is>
          <t>68743863.0</t>
        </is>
      </c>
      <c r="I956" t="n">
        <v>0</v>
      </c>
      <c r="J956" t="n">
        <v>1</v>
      </c>
      <c r="K956" t="inlineStr"/>
    </row>
    <row r="957">
      <c r="A957" t="inlineStr">
        <is>
          <t>NP</t>
        </is>
      </c>
      <c r="B957" t="inlineStr">
        <is>
          <t>351291710000</t>
        </is>
      </c>
      <c r="C957" t="inlineStr">
        <is>
          <t>35129171</t>
        </is>
      </c>
      <c r="D957" t="inlineStr">
        <is>
          <t>ALEXCI ALEXANDER MARTINEZ CRUZ</t>
        </is>
      </c>
      <c r="E957" t="inlineStr">
        <is>
          <t>ALEXCIALEXANDERMARTINEZCRUZ</t>
        </is>
      </c>
      <c r="F957" s="2" t="n">
        <v>12</v>
      </c>
      <c r="G957" t="inlineStr">
        <is>
          <t>Michelle Zambrano</t>
        </is>
      </c>
      <c r="H957" t="inlineStr">
        <is>
          <t>69027249.0</t>
        </is>
      </c>
      <c r="I957" t="n">
        <v>0</v>
      </c>
      <c r="J957" t="n">
        <v>1</v>
      </c>
      <c r="K957" t="inlineStr"/>
    </row>
    <row r="958">
      <c r="A958" t="inlineStr">
        <is>
          <t>NP</t>
        </is>
      </c>
      <c r="B958" t="inlineStr">
        <is>
          <t>342126930000</t>
        </is>
      </c>
      <c r="C958" t="inlineStr">
        <is>
          <t>34212693</t>
        </is>
      </c>
      <c r="D958" t="inlineStr">
        <is>
          <t>PEDRO GALLARDO</t>
        </is>
      </c>
      <c r="E958" t="inlineStr">
        <is>
          <t>PEDROGALLARDO</t>
        </is>
      </c>
      <c r="F958" s="2" t="n">
        <v>32.5</v>
      </c>
      <c r="G958" t="inlineStr">
        <is>
          <t>Ines Lizbeth Trujillo</t>
        </is>
      </c>
      <c r="H958" t="inlineStr">
        <is>
          <t>69117954.0</t>
        </is>
      </c>
      <c r="I958" t="n">
        <v>0</v>
      </c>
      <c r="J958" t="n">
        <v>1</v>
      </c>
      <c r="K958" t="inlineStr"/>
    </row>
    <row r="959">
      <c r="A959" t="inlineStr">
        <is>
          <t>NP</t>
        </is>
      </c>
      <c r="B959" t="inlineStr">
        <is>
          <t>352200000000</t>
        </is>
      </c>
      <c r="C959" t="inlineStr">
        <is>
          <t>35220000</t>
        </is>
      </c>
      <c r="D959" t="inlineStr">
        <is>
          <t>ERNESTO ANTONIO VEGA COLOMA</t>
        </is>
      </c>
      <c r="E959" t="inlineStr">
        <is>
          <t>ERNESTOANTONIOVEGACOLOMA</t>
        </is>
      </c>
      <c r="F959" s="2" t="n">
        <v>15</v>
      </c>
      <c r="G959" t="inlineStr">
        <is>
          <t>Alejandra Mabel Hawkins</t>
        </is>
      </c>
      <c r="H959" t="inlineStr">
        <is>
          <t>62070185.0</t>
        </is>
      </c>
      <c r="I959" t="n">
        <v>0</v>
      </c>
      <c r="J959" t="n">
        <v>1</v>
      </c>
      <c r="K959" t="inlineStr"/>
    </row>
    <row r="960">
      <c r="A960" t="inlineStr">
        <is>
          <t>NP</t>
        </is>
      </c>
      <c r="B960" t="inlineStr">
        <is>
          <t>338192070000</t>
        </is>
      </c>
      <c r="C960" t="inlineStr">
        <is>
          <t>33819207</t>
        </is>
      </c>
      <c r="D960" t="inlineStr">
        <is>
          <t>TOMY MAN</t>
        </is>
      </c>
      <c r="E960" t="inlineStr">
        <is>
          <t>TOMYMAN</t>
        </is>
      </c>
      <c r="F960" s="2" t="n">
        <v>37.75</v>
      </c>
      <c r="G960" t="inlineStr">
        <is>
          <t>Maria Fernanda</t>
        </is>
      </c>
      <c r="H960" t="inlineStr">
        <is>
          <t>62975348.0</t>
        </is>
      </c>
      <c r="I960" t="n">
        <v>0</v>
      </c>
      <c r="J960" t="n">
        <v>1</v>
      </c>
      <c r="K960" t="inlineStr"/>
    </row>
    <row r="961">
      <c r="A961" t="inlineStr">
        <is>
          <t>NP</t>
        </is>
      </c>
      <c r="B961" t="inlineStr">
        <is>
          <t>356081740000</t>
        </is>
      </c>
      <c r="C961" t="inlineStr">
        <is>
          <t>35608174</t>
        </is>
      </c>
      <c r="D961" t="inlineStr">
        <is>
          <t>FRANCISCO BATISTA</t>
        </is>
      </c>
      <c r="E961" t="inlineStr">
        <is>
          <t>FRANCISCOBATISTA</t>
        </is>
      </c>
      <c r="F961" s="2" t="n">
        <v>30</v>
      </c>
      <c r="G961" t="inlineStr">
        <is>
          <t>Yarelis Tulloch</t>
        </is>
      </c>
      <c r="H961" t="inlineStr">
        <is>
          <t>66137463.0</t>
        </is>
      </c>
      <c r="I961" t="n">
        <v>0</v>
      </c>
      <c r="J961" t="n">
        <v>1</v>
      </c>
      <c r="K961" t="inlineStr"/>
    </row>
    <row r="962">
      <c r="A962" t="inlineStr">
        <is>
          <t>NP</t>
        </is>
      </c>
      <c r="B962" t="inlineStr">
        <is>
          <t>357222510000</t>
        </is>
      </c>
      <c r="C962" t="inlineStr">
        <is>
          <t>35722251</t>
        </is>
      </c>
      <c r="D962" t="inlineStr">
        <is>
          <t>YESIBEL OMAIRA OJO LOPEZ</t>
        </is>
      </c>
      <c r="E962" t="inlineStr">
        <is>
          <t>YESIBELOMAIRAOJOLOPEZ</t>
        </is>
      </c>
      <c r="F962" s="2" t="n">
        <v>5.5</v>
      </c>
      <c r="G962" t="inlineStr">
        <is>
          <t>Abril Aparicio</t>
        </is>
      </c>
      <c r="H962" t="inlineStr">
        <is>
          <t>68034803.0</t>
        </is>
      </c>
      <c r="I962" t="n">
        <v>0</v>
      </c>
      <c r="J962" t="n">
        <v>1</v>
      </c>
      <c r="K962" t="inlineStr"/>
    </row>
    <row r="963">
      <c r="A963" t="inlineStr">
        <is>
          <t>NP</t>
        </is>
      </c>
      <c r="B963" t="inlineStr">
        <is>
          <t>357222560000</t>
        </is>
      </c>
      <c r="C963" t="inlineStr">
        <is>
          <t>35722256</t>
        </is>
      </c>
      <c r="D963" t="inlineStr">
        <is>
          <t>YESIBEL OMAIRA OJO LOPEZ</t>
        </is>
      </c>
      <c r="E963" t="inlineStr">
        <is>
          <t>YESIBELOMAIRAOJOLOPEZ</t>
        </is>
      </c>
      <c r="F963" s="2" t="n">
        <v>12</v>
      </c>
      <c r="G963" t="inlineStr">
        <is>
          <t>Yariela Galarce</t>
        </is>
      </c>
      <c r="H963" t="inlineStr">
        <is>
          <t>64782500.0</t>
        </is>
      </c>
      <c r="I963" t="n">
        <v>0</v>
      </c>
      <c r="J963" t="n">
        <v>1</v>
      </c>
      <c r="K963" t="inlineStr"/>
    </row>
    <row r="964">
      <c r="A964" t="inlineStr">
        <is>
          <t>NP</t>
        </is>
      </c>
      <c r="B964" t="inlineStr">
        <is>
          <t>312215880000</t>
        </is>
      </c>
      <c r="C964" t="inlineStr">
        <is>
          <t>31221588</t>
        </is>
      </c>
      <c r="D964" t="inlineStr">
        <is>
          <t>DR. COMPUTERS ......</t>
        </is>
      </c>
      <c r="E964" t="inlineStr">
        <is>
          <t>DRCOMPUTERS</t>
        </is>
      </c>
      <c r="F964" s="2" t="n">
        <v>31</v>
      </c>
      <c r="G964" t="inlineStr">
        <is>
          <t>Nailyn Martinez</t>
        </is>
      </c>
      <c r="H964" t="inlineStr">
        <is>
          <t>65093899.0</t>
        </is>
      </c>
      <c r="I964" t="n">
        <v>0</v>
      </c>
      <c r="J964" t="n">
        <v>1</v>
      </c>
      <c r="K964" t="inlineStr"/>
    </row>
    <row r="965">
      <c r="A965" t="inlineStr">
        <is>
          <t>NP</t>
        </is>
      </c>
      <c r="B965" t="inlineStr">
        <is>
          <t>312200400000</t>
        </is>
      </c>
      <c r="C965" t="inlineStr">
        <is>
          <t>31220040</t>
        </is>
      </c>
      <c r="D965" t="inlineStr">
        <is>
          <t>DR. COMPUTERS. --</t>
        </is>
      </c>
      <c r="E965" t="inlineStr">
        <is>
          <t>DRCOMPUTERS</t>
        </is>
      </c>
      <c r="F965" s="2" t="n">
        <v>9.99</v>
      </c>
      <c r="G965" t="inlineStr">
        <is>
          <t>Yamali Rodriguez</t>
        </is>
      </c>
      <c r="H965" t="inlineStr">
        <is>
          <t>66224559.0</t>
        </is>
      </c>
      <c r="I965" t="n">
        <v>0</v>
      </c>
      <c r="J965" t="n">
        <v>1</v>
      </c>
      <c r="K965" t="inlineStr"/>
    </row>
    <row r="966">
      <c r="A966" t="inlineStr">
        <is>
          <t>NP</t>
        </is>
      </c>
      <c r="B966" t="inlineStr">
        <is>
          <t>349079490000</t>
        </is>
      </c>
      <c r="C966" t="inlineStr">
        <is>
          <t>34907949</t>
        </is>
      </c>
      <c r="D966" t="inlineStr">
        <is>
          <t>NAZARET EFRAIN FRANCO SAUCEDO</t>
        </is>
      </c>
      <c r="E966" t="inlineStr">
        <is>
          <t>NAZARETEFRAINFRANCOSAUCEDO</t>
        </is>
      </c>
      <c r="F966" s="2" t="n">
        <v>42</v>
      </c>
      <c r="G966" t="inlineStr">
        <is>
          <t>Osiris Aguilar</t>
        </is>
      </c>
      <c r="H966" t="inlineStr">
        <is>
          <t>69632661.0</t>
        </is>
      </c>
      <c r="I966" t="n">
        <v>0</v>
      </c>
      <c r="J966" t="n">
        <v>1</v>
      </c>
      <c r="K966" t="inlineStr"/>
    </row>
    <row r="967">
      <c r="A967" t="inlineStr">
        <is>
          <t>NP</t>
        </is>
      </c>
      <c r="B967" t="inlineStr">
        <is>
          <t>331213010000</t>
        </is>
      </c>
      <c r="C967" t="inlineStr">
        <is>
          <t>33121301</t>
        </is>
      </c>
      <c r="D967" t="inlineStr">
        <is>
          <t>Vicenta Vasquez</t>
        </is>
      </c>
      <c r="E967" t="inlineStr">
        <is>
          <t>VICENTAVASQUEZ</t>
        </is>
      </c>
      <c r="F967" s="2" t="n">
        <v>16.25</v>
      </c>
      <c r="G967" t="inlineStr">
        <is>
          <t>Karla Mc Intryre</t>
        </is>
      </c>
      <c r="H967" t="inlineStr">
        <is>
          <t>63816716.0</t>
        </is>
      </c>
      <c r="I967" t="n">
        <v>0</v>
      </c>
      <c r="J967" t="n">
        <v>1</v>
      </c>
      <c r="K967" t="inlineStr"/>
    </row>
    <row r="968">
      <c r="A968" t="inlineStr">
        <is>
          <t>NP</t>
        </is>
      </c>
      <c r="B968" t="inlineStr">
        <is>
          <t>341333150000</t>
        </is>
      </c>
      <c r="C968" t="inlineStr">
        <is>
          <t>34133315</t>
        </is>
      </c>
      <c r="D968" t="inlineStr">
        <is>
          <t>FATIMA DEL CARMEN RODRIGUEZ ABREGO</t>
        </is>
      </c>
      <c r="E968" t="inlineStr">
        <is>
          <t>FATIMADELCARMENRODRIGUEZABREGO</t>
        </is>
      </c>
      <c r="F968" s="2" t="n">
        <v>22.75</v>
      </c>
      <c r="G968" t="inlineStr">
        <is>
          <t>Solanye Acuña</t>
        </is>
      </c>
      <c r="H968" t="inlineStr">
        <is>
          <t>65168275.0</t>
        </is>
      </c>
      <c r="I968" t="n">
        <v>0</v>
      </c>
      <c r="J968" t="n">
        <v>1</v>
      </c>
      <c r="K968" t="inlineStr"/>
    </row>
    <row r="969">
      <c r="A969" t="inlineStr">
        <is>
          <t>NP</t>
        </is>
      </c>
      <c r="B969" t="inlineStr">
        <is>
          <t>352292900000</t>
        </is>
      </c>
      <c r="C969" t="inlineStr">
        <is>
          <t>35229290</t>
        </is>
      </c>
      <c r="D969" t="inlineStr">
        <is>
          <t>MARIA CECILIA REYES GALLARDO</t>
        </is>
      </c>
      <c r="E969" t="inlineStr">
        <is>
          <t>MARIACECILIAREYESGALLARDO</t>
        </is>
      </c>
      <c r="F969" s="2" t="n">
        <v>15</v>
      </c>
      <c r="G969" t="inlineStr">
        <is>
          <t>Michelle Zambrano</t>
        </is>
      </c>
      <c r="H969" t="inlineStr">
        <is>
          <t>63786774.0</t>
        </is>
      </c>
      <c r="I969" t="n">
        <v>0</v>
      </c>
      <c r="J969" t="n">
        <v>1</v>
      </c>
      <c r="K969" t="inlineStr"/>
    </row>
    <row r="970">
      <c r="A970" t="inlineStr">
        <is>
          <t>NP</t>
        </is>
      </c>
      <c r="B970" t="inlineStr">
        <is>
          <t>347459650000</t>
        </is>
      </c>
      <c r="C970" t="inlineStr">
        <is>
          <t>34745965</t>
        </is>
      </c>
      <c r="D970" t="inlineStr">
        <is>
          <t>MOISES POLO</t>
        </is>
      </c>
      <c r="E970" t="inlineStr">
        <is>
          <t>MOISESPOLO</t>
        </is>
      </c>
      <c r="F970" s="2" t="n">
        <v>16.25</v>
      </c>
      <c r="G970" t="inlineStr">
        <is>
          <t>Ines Lizbeth Trujillo</t>
        </is>
      </c>
      <c r="H970" t="inlineStr">
        <is>
          <t>62645930.0</t>
        </is>
      </c>
      <c r="I970" t="n">
        <v>0</v>
      </c>
      <c r="J970" t="n">
        <v>1</v>
      </c>
      <c r="K970" t="inlineStr"/>
    </row>
    <row r="971">
      <c r="A971" t="inlineStr">
        <is>
          <t>NP</t>
        </is>
      </c>
      <c r="B971" t="inlineStr">
        <is>
          <t>342025810000</t>
        </is>
      </c>
      <c r="C971" t="inlineStr">
        <is>
          <t>34202581</t>
        </is>
      </c>
      <c r="D971" t="inlineStr">
        <is>
          <t>YEIS IVETH HERNANDEZ VASQUEZ</t>
        </is>
      </c>
      <c r="E971" t="inlineStr">
        <is>
          <t>YEISIVETHHERNANDEZVASQUEZ</t>
        </is>
      </c>
      <c r="F971" s="2" t="n">
        <v>16.25</v>
      </c>
      <c r="G971" t="inlineStr">
        <is>
          <t>Alejandra Mabel Hawkins</t>
        </is>
      </c>
      <c r="H971" t="inlineStr">
        <is>
          <t>67246636.0</t>
        </is>
      </c>
      <c r="I971" t="n">
        <v>0</v>
      </c>
      <c r="J971" t="n">
        <v>1</v>
      </c>
      <c r="K971" t="inlineStr"/>
    </row>
    <row r="972">
      <c r="A972" t="inlineStr">
        <is>
          <t>NP</t>
        </is>
      </c>
      <c r="B972" t="inlineStr">
        <is>
          <t>362031130000</t>
        </is>
      </c>
      <c r="C972" t="inlineStr">
        <is>
          <t>36203113</t>
        </is>
      </c>
      <c r="D972" t="inlineStr">
        <is>
          <t>CONCEPCIÓN PIMENTEL</t>
        </is>
      </c>
      <c r="E972" t="inlineStr">
        <is>
          <t>CONCEPCIONPIMENTEL</t>
        </is>
      </c>
      <c r="F972" s="2" t="n">
        <v>16.29</v>
      </c>
      <c r="G972" t="inlineStr">
        <is>
          <t>Maria Fernanda</t>
        </is>
      </c>
      <c r="H972" t="inlineStr">
        <is>
          <t>69539466.0</t>
        </is>
      </c>
      <c r="I972" t="n">
        <v>0</v>
      </c>
      <c r="J972" t="n">
        <v>1</v>
      </c>
      <c r="K972" t="inlineStr"/>
    </row>
    <row r="973">
      <c r="A973" t="inlineStr">
        <is>
          <t>NP</t>
        </is>
      </c>
      <c r="B973" t="inlineStr">
        <is>
          <t>312232300000</t>
        </is>
      </c>
      <c r="C973" t="inlineStr">
        <is>
          <t>31223230</t>
        </is>
      </c>
      <c r="D973" t="inlineStr">
        <is>
          <t>ISIDRO ADONAYS DIAZ CORRALES</t>
        </is>
      </c>
      <c r="E973" t="inlineStr">
        <is>
          <t>ISIDROADONAYSDIAZCORRALES</t>
        </is>
      </c>
      <c r="F973" s="2" t="n">
        <v>30</v>
      </c>
      <c r="G973" t="inlineStr">
        <is>
          <t>Yarelis Tulloch</t>
        </is>
      </c>
      <c r="H973" t="inlineStr">
        <is>
          <t>62277953.0</t>
        </is>
      </c>
      <c r="I973" t="n">
        <v>0</v>
      </c>
      <c r="J973" t="n">
        <v>1</v>
      </c>
      <c r="K973" t="inlineStr"/>
    </row>
    <row r="974">
      <c r="A974" t="inlineStr">
        <is>
          <t>NP</t>
        </is>
      </c>
      <c r="B974" t="inlineStr">
        <is>
          <t>331218950000</t>
        </is>
      </c>
      <c r="C974" t="inlineStr">
        <is>
          <t>33121895</t>
        </is>
      </c>
      <c r="D974" t="inlineStr">
        <is>
          <t>Gaming Consulting Panama Corporation2023</t>
        </is>
      </c>
      <c r="E974" t="inlineStr">
        <is>
          <t>GAMINGCONSULTINGPANAMACORPORATION2023</t>
        </is>
      </c>
      <c r="F974" s="2" t="n">
        <v>215.03</v>
      </c>
      <c r="G974" t="inlineStr">
        <is>
          <t>Abril Aparicio</t>
        </is>
      </c>
      <c r="H974" t="inlineStr">
        <is>
          <t>68115391.0</t>
        </is>
      </c>
      <c r="I974" t="n">
        <v>0</v>
      </c>
      <c r="J974" t="n">
        <v>1</v>
      </c>
      <c r="K974" t="inlineStr"/>
    </row>
    <row r="975">
      <c r="A975" t="inlineStr">
        <is>
          <t>NP</t>
        </is>
      </c>
      <c r="B975" t="inlineStr">
        <is>
          <t>353226620000</t>
        </is>
      </c>
      <c r="C975" t="inlineStr">
        <is>
          <t>35322662</t>
        </is>
      </c>
      <c r="D975" t="inlineStr">
        <is>
          <t>CARMEN PEREZ</t>
        </is>
      </c>
      <c r="E975" t="inlineStr">
        <is>
          <t>CARMENPEREZ</t>
        </is>
      </c>
      <c r="F975" s="2" t="n">
        <v>30</v>
      </c>
      <c r="G975" t="inlineStr">
        <is>
          <t>Yariela Galarce</t>
        </is>
      </c>
      <c r="H975" t="inlineStr">
        <is>
          <t>62835378.0</t>
        </is>
      </c>
      <c r="I975" t="n">
        <v>0</v>
      </c>
      <c r="J975" t="n">
        <v>1</v>
      </c>
      <c r="K975" t="inlineStr"/>
    </row>
    <row r="976">
      <c r="A976" t="inlineStr">
        <is>
          <t>NP</t>
        </is>
      </c>
      <c r="B976" t="inlineStr">
        <is>
          <t>351307380000</t>
        </is>
      </c>
      <c r="C976" t="inlineStr">
        <is>
          <t>35130738</t>
        </is>
      </c>
      <c r="D976" t="inlineStr">
        <is>
          <t>MILLENNIUM CAR SALES, S.A.</t>
        </is>
      </c>
      <c r="E976" t="inlineStr">
        <is>
          <t>MILLENNIUMCARSALESSA</t>
        </is>
      </c>
      <c r="F976" s="2" t="n">
        <v>30</v>
      </c>
      <c r="G976" t="inlineStr">
        <is>
          <t>Nailyn Martinez</t>
        </is>
      </c>
      <c r="H976" t="inlineStr">
        <is>
          <t>64613292.0</t>
        </is>
      </c>
      <c r="I976" t="n">
        <v>0</v>
      </c>
      <c r="J976" t="n">
        <v>1</v>
      </c>
      <c r="K976" t="inlineStr"/>
    </row>
    <row r="977">
      <c r="A977" t="inlineStr">
        <is>
          <t>NP</t>
        </is>
      </c>
      <c r="B977" t="inlineStr">
        <is>
          <t>358202730000</t>
        </is>
      </c>
      <c r="C977" t="inlineStr">
        <is>
          <t>35820273</t>
        </is>
      </c>
      <c r="D977" t="inlineStr">
        <is>
          <t>YLVIA CHAVEZ</t>
        </is>
      </c>
      <c r="E977" t="inlineStr">
        <is>
          <t>YLVIACHAVEZ</t>
        </is>
      </c>
      <c r="F977" s="2" t="n">
        <v>15</v>
      </c>
      <c r="G977" t="inlineStr">
        <is>
          <t>Yamali Rodriguez</t>
        </is>
      </c>
      <c r="H977" t="inlineStr">
        <is>
          <t>63944772.0</t>
        </is>
      </c>
      <c r="I977" t="n">
        <v>0</v>
      </c>
      <c r="J977" t="n">
        <v>1</v>
      </c>
      <c r="K977" t="inlineStr"/>
    </row>
    <row r="978">
      <c r="A978" t="inlineStr">
        <is>
          <t>NP</t>
        </is>
      </c>
      <c r="B978" t="inlineStr">
        <is>
          <t>359368950000</t>
        </is>
      </c>
      <c r="C978" t="inlineStr">
        <is>
          <t>35936895</t>
        </is>
      </c>
      <c r="D978" t="inlineStr">
        <is>
          <t>RIGOBERTO CABALLERO</t>
        </is>
      </c>
      <c r="E978" t="inlineStr">
        <is>
          <t>RIGOBERTOCABALLERO</t>
        </is>
      </c>
      <c r="F978" s="2" t="n">
        <v>15</v>
      </c>
      <c r="G978" t="inlineStr">
        <is>
          <t>Osiris Aguilar</t>
        </is>
      </c>
      <c r="H978" t="inlineStr">
        <is>
          <t>69117330.0</t>
        </is>
      </c>
      <c r="I978" t="n">
        <v>0</v>
      </c>
      <c r="J978" t="n">
        <v>1</v>
      </c>
      <c r="K978" t="inlineStr"/>
    </row>
    <row r="979">
      <c r="A979" t="inlineStr">
        <is>
          <t>NP</t>
        </is>
      </c>
      <c r="B979" t="inlineStr">
        <is>
          <t>353342390000</t>
        </is>
      </c>
      <c r="C979" t="inlineStr">
        <is>
          <t>35334239</t>
        </is>
      </c>
      <c r="D979" t="inlineStr">
        <is>
          <t>JUAN SOLIS</t>
        </is>
      </c>
      <c r="E979" t="inlineStr">
        <is>
          <t>JUANSOLIS</t>
        </is>
      </c>
      <c r="F979" s="2" t="n">
        <v>15</v>
      </c>
      <c r="G979" t="inlineStr">
        <is>
          <t>Karla Mc Intryre</t>
        </is>
      </c>
      <c r="H979" t="inlineStr">
        <is>
          <t>67798755.0</t>
        </is>
      </c>
      <c r="I979" t="n">
        <v>0</v>
      </c>
      <c r="J979" t="n">
        <v>1</v>
      </c>
      <c r="K979" t="inlineStr"/>
    </row>
    <row r="980">
      <c r="A980" t="inlineStr">
        <is>
          <t>NP</t>
        </is>
      </c>
      <c r="B980" t="inlineStr">
        <is>
          <t>355052470000</t>
        </is>
      </c>
      <c r="C980" t="inlineStr">
        <is>
          <t>35505247</t>
        </is>
      </c>
      <c r="D980" t="inlineStr">
        <is>
          <t>JAVIER MORALES</t>
        </is>
      </c>
      <c r="E980" t="inlineStr">
        <is>
          <t>JAVIERMORALES</t>
        </is>
      </c>
      <c r="F980" s="2" t="n">
        <v>15</v>
      </c>
      <c r="G980" t="inlineStr">
        <is>
          <t>Michelle Zambrano</t>
        </is>
      </c>
      <c r="H980" t="inlineStr">
        <is>
          <t>62965578.0</t>
        </is>
      </c>
      <c r="I980" t="n">
        <v>0</v>
      </c>
      <c r="J980" t="n">
        <v>1</v>
      </c>
      <c r="K980" t="inlineStr"/>
    </row>
    <row r="981">
      <c r="A981" t="inlineStr">
        <is>
          <t>NP</t>
        </is>
      </c>
      <c r="B981" t="inlineStr">
        <is>
          <t>353267090000</t>
        </is>
      </c>
      <c r="C981" t="inlineStr">
        <is>
          <t>35326709</t>
        </is>
      </c>
      <c r="D981" t="inlineStr">
        <is>
          <t>RAUL MENDIENTA</t>
        </is>
      </c>
      <c r="E981" t="inlineStr">
        <is>
          <t>RAULMENDIENTA</t>
        </is>
      </c>
      <c r="F981" s="2" t="n">
        <v>15</v>
      </c>
      <c r="G981" t="inlineStr">
        <is>
          <t>Ines Lizbeth Trujillo</t>
        </is>
      </c>
      <c r="H981" t="inlineStr">
        <is>
          <t>65338559.0</t>
        </is>
      </c>
      <c r="I981" t="n">
        <v>0</v>
      </c>
      <c r="J981" t="n">
        <v>1</v>
      </c>
      <c r="K981" t="inlineStr"/>
    </row>
    <row r="982">
      <c r="A982" t="inlineStr">
        <is>
          <t>NP</t>
        </is>
      </c>
      <c r="B982" t="inlineStr">
        <is>
          <t>355303020000</t>
        </is>
      </c>
      <c r="C982" t="inlineStr">
        <is>
          <t>35530302</t>
        </is>
      </c>
      <c r="D982" t="inlineStr">
        <is>
          <t>LIONELA BATISTA</t>
        </is>
      </c>
      <c r="E982" t="inlineStr">
        <is>
          <t>LIONELABATISTA</t>
        </is>
      </c>
      <c r="F982" s="2" t="n">
        <v>15</v>
      </c>
      <c r="G982" t="inlineStr">
        <is>
          <t>Alejandra Mabel Hawkins</t>
        </is>
      </c>
      <c r="H982" t="inlineStr">
        <is>
          <t>67711104.0</t>
        </is>
      </c>
      <c r="I982" t="n">
        <v>0</v>
      </c>
      <c r="J982" t="n">
        <v>1</v>
      </c>
      <c r="K982" t="inlineStr"/>
    </row>
    <row r="983">
      <c r="A983" t="inlineStr">
        <is>
          <t>NP</t>
        </is>
      </c>
      <c r="B983" t="inlineStr">
        <is>
          <t>355314630000</t>
        </is>
      </c>
      <c r="C983" t="inlineStr">
        <is>
          <t>35531463</t>
        </is>
      </c>
      <c r="D983" t="inlineStr">
        <is>
          <t>DORIS RODRIGUEZ</t>
        </is>
      </c>
      <c r="E983" t="inlineStr">
        <is>
          <t>DORISRODRIGUEZ</t>
        </is>
      </c>
      <c r="F983" s="2" t="n">
        <v>15</v>
      </c>
      <c r="G983" t="inlineStr">
        <is>
          <t>Maria Fernanda</t>
        </is>
      </c>
      <c r="H983" t="inlineStr">
        <is>
          <t>64265717.0</t>
        </is>
      </c>
      <c r="I983" t="n">
        <v>0</v>
      </c>
      <c r="J983" t="n">
        <v>1</v>
      </c>
      <c r="K983" t="inlineStr"/>
    </row>
    <row r="984">
      <c r="A984" t="inlineStr">
        <is>
          <t>NP</t>
        </is>
      </c>
      <c r="B984" t="inlineStr">
        <is>
          <t>366043770000</t>
        </is>
      </c>
      <c r="C984" t="inlineStr">
        <is>
          <t>36604377</t>
        </is>
      </c>
      <c r="D984" t="inlineStr">
        <is>
          <t>LORENA GONZALEZ R</t>
        </is>
      </c>
      <c r="E984" t="inlineStr">
        <is>
          <t>LORENAGONZALEZR</t>
        </is>
      </c>
      <c r="F984" s="2" t="n">
        <v>22.42</v>
      </c>
      <c r="G984" t="inlineStr">
        <is>
          <t>Yarelis Tulloch</t>
        </is>
      </c>
      <c r="H984" t="inlineStr"/>
      <c r="I984" t="n">
        <v>0</v>
      </c>
      <c r="J984" t="n">
        <v>1</v>
      </c>
      <c r="K984" t="inlineStr"/>
    </row>
    <row r="985">
      <c r="A985" t="inlineStr">
        <is>
          <t>NP</t>
        </is>
      </c>
      <c r="B985" t="inlineStr">
        <is>
          <t>351254950000</t>
        </is>
      </c>
      <c r="C985" t="inlineStr">
        <is>
          <t>35125495</t>
        </is>
      </c>
      <c r="D985" t="inlineStr">
        <is>
          <t>MANUEL BERNAL</t>
        </is>
      </c>
      <c r="E985" t="inlineStr">
        <is>
          <t>MANUELBERNAL</t>
        </is>
      </c>
      <c r="F985" s="2" t="n">
        <v>15</v>
      </c>
      <c r="G985" t="inlineStr">
        <is>
          <t>Abril Aparicio</t>
        </is>
      </c>
      <c r="H985" t="inlineStr">
        <is>
          <t>67900403.0</t>
        </is>
      </c>
      <c r="I985" t="n">
        <v>0</v>
      </c>
      <c r="J985" t="n">
        <v>1</v>
      </c>
      <c r="K985" t="inlineStr"/>
    </row>
    <row r="986">
      <c r="A986" t="inlineStr">
        <is>
          <t>NP</t>
        </is>
      </c>
      <c r="B986" t="inlineStr">
        <is>
          <t>322916270100</t>
        </is>
      </c>
      <c r="C986" t="inlineStr">
        <is>
          <t>32291627</t>
        </is>
      </c>
      <c r="D986" t="inlineStr">
        <is>
          <t>CONSTRUCTORA</t>
        </is>
      </c>
      <c r="E986" t="inlineStr">
        <is>
          <t>CONSTRUCTORA</t>
        </is>
      </c>
      <c r="F986" s="2" t="n">
        <v>25</v>
      </c>
      <c r="G986" t="inlineStr">
        <is>
          <t>Yariela Galarce</t>
        </is>
      </c>
      <c r="H986" t="inlineStr">
        <is>
          <t>69664798.0</t>
        </is>
      </c>
      <c r="I986" t="n">
        <v>0</v>
      </c>
      <c r="J986" t="n">
        <v>1</v>
      </c>
      <c r="K986" t="inlineStr"/>
    </row>
    <row r="987">
      <c r="A987" t="inlineStr">
        <is>
          <t>NP</t>
        </is>
      </c>
      <c r="B987" t="inlineStr">
        <is>
          <t>344460390000</t>
        </is>
      </c>
      <c r="C987" t="inlineStr">
        <is>
          <t>34446039</t>
        </is>
      </c>
      <c r="D987" t="inlineStr">
        <is>
          <t>RITA VILLAREAL</t>
        </is>
      </c>
      <c r="E987" t="inlineStr">
        <is>
          <t>RITAVILLAREAL</t>
        </is>
      </c>
      <c r="F987" s="2" t="n">
        <v>16.25</v>
      </c>
      <c r="G987" t="inlineStr">
        <is>
          <t>Nailyn Martinez</t>
        </is>
      </c>
      <c r="H987" t="inlineStr">
        <is>
          <t>64370270.0</t>
        </is>
      </c>
      <c r="I987" t="n">
        <v>0</v>
      </c>
      <c r="J987" t="n">
        <v>1</v>
      </c>
      <c r="K987" t="inlineStr"/>
    </row>
    <row r="988">
      <c r="A988" t="inlineStr">
        <is>
          <t>NP</t>
        </is>
      </c>
      <c r="B988" t="inlineStr">
        <is>
          <t>359355190000</t>
        </is>
      </c>
      <c r="C988" t="inlineStr">
        <is>
          <t>35935519</t>
        </is>
      </c>
      <c r="D988" t="inlineStr">
        <is>
          <t>JACINTO BATISTA</t>
        </is>
      </c>
      <c r="E988" t="inlineStr">
        <is>
          <t>JACINTOBATISTA</t>
        </is>
      </c>
      <c r="F988" s="2" t="n">
        <v>15</v>
      </c>
      <c r="G988" t="inlineStr">
        <is>
          <t>Yamali Rodriguez</t>
        </is>
      </c>
      <c r="H988" t="inlineStr">
        <is>
          <t>68816674.0</t>
        </is>
      </c>
      <c r="I988" t="n">
        <v>0</v>
      </c>
      <c r="J988" t="n">
        <v>1</v>
      </c>
      <c r="K988" t="inlineStr"/>
    </row>
    <row r="989">
      <c r="A989" t="inlineStr">
        <is>
          <t>NP</t>
        </is>
      </c>
      <c r="B989" t="inlineStr">
        <is>
          <t>341325570000</t>
        </is>
      </c>
      <c r="C989" t="inlineStr">
        <is>
          <t>34132557</t>
        </is>
      </c>
      <c r="D989" t="inlineStr">
        <is>
          <t>SERVICENTRO MESON,S.A</t>
        </is>
      </c>
      <c r="E989" t="inlineStr">
        <is>
          <t>SERVICENTROMESONSA</t>
        </is>
      </c>
      <c r="F989" s="2" t="n">
        <v>31.25</v>
      </c>
      <c r="G989" t="inlineStr">
        <is>
          <t>Osiris Aguilar</t>
        </is>
      </c>
      <c r="H989" t="inlineStr">
        <is>
          <t>68871297.0</t>
        </is>
      </c>
      <c r="I989" t="n">
        <v>0</v>
      </c>
      <c r="J989" t="n">
        <v>1</v>
      </c>
      <c r="K989" t="inlineStr"/>
    </row>
    <row r="990">
      <c r="A990" t="inlineStr">
        <is>
          <t>NP</t>
        </is>
      </c>
      <c r="B990" t="inlineStr">
        <is>
          <t>355259620000</t>
        </is>
      </c>
      <c r="C990" t="inlineStr">
        <is>
          <t>35525962</t>
        </is>
      </c>
      <c r="D990" t="inlineStr">
        <is>
          <t>DELSY DE FRIAS</t>
        </is>
      </c>
      <c r="E990" t="inlineStr">
        <is>
          <t>DELSYDEFRIAS</t>
        </is>
      </c>
      <c r="F990" s="2" t="n">
        <v>15</v>
      </c>
      <c r="G990" t="inlineStr">
        <is>
          <t>Karla Mc Intryre</t>
        </is>
      </c>
      <c r="H990" t="inlineStr">
        <is>
          <t>69096042.0</t>
        </is>
      </c>
      <c r="I990" t="n">
        <v>0</v>
      </c>
      <c r="J990" t="n">
        <v>1</v>
      </c>
      <c r="K990" t="inlineStr"/>
    </row>
    <row r="991">
      <c r="A991" t="inlineStr">
        <is>
          <t>NP</t>
        </is>
      </c>
      <c r="B991" t="inlineStr">
        <is>
          <t>364050350000</t>
        </is>
      </c>
      <c r="C991" t="inlineStr">
        <is>
          <t>36405035</t>
        </is>
      </c>
      <c r="D991" t="inlineStr">
        <is>
          <t>YARINETH DEL CARMEN BARBA GONZALEZ</t>
        </is>
      </c>
      <c r="E991" t="inlineStr">
        <is>
          <t>YARINETHDELCARMENBARBAGONZALEZ</t>
        </is>
      </c>
      <c r="F991" s="2" t="n">
        <v>16.94</v>
      </c>
      <c r="G991" t="inlineStr">
        <is>
          <t>Solanye Acuña</t>
        </is>
      </c>
      <c r="H991" t="inlineStr"/>
      <c r="I991" t="n">
        <v>0</v>
      </c>
      <c r="J991" t="n">
        <v>1</v>
      </c>
      <c r="K991" t="inlineStr"/>
    </row>
    <row r="992">
      <c r="A992" t="inlineStr">
        <is>
          <t>NP</t>
        </is>
      </c>
      <c r="B992" t="inlineStr">
        <is>
          <t>344263250000</t>
        </is>
      </c>
      <c r="C992" t="inlineStr">
        <is>
          <t>34426325</t>
        </is>
      </c>
      <c r="D992" t="inlineStr">
        <is>
          <t>MIGUEL ANGEL MENDIETA RODRIGUEZ</t>
        </is>
      </c>
      <c r="E992" t="inlineStr">
        <is>
          <t>MIGUELANGELMENDIETARODRIGUEZ</t>
        </is>
      </c>
      <c r="F992" s="2" t="n">
        <v>16.25</v>
      </c>
      <c r="G992" t="inlineStr">
        <is>
          <t>Michelle Zambrano</t>
        </is>
      </c>
      <c r="H992" t="inlineStr">
        <is>
          <t>62275461.0</t>
        </is>
      </c>
      <c r="I992" t="n">
        <v>0</v>
      </c>
      <c r="J992" t="n">
        <v>1</v>
      </c>
      <c r="K992" t="inlineStr"/>
    </row>
    <row r="993">
      <c r="A993" t="inlineStr">
        <is>
          <t>NP</t>
        </is>
      </c>
      <c r="B993" t="inlineStr">
        <is>
          <t>331156270000</t>
        </is>
      </c>
      <c r="C993" t="inlineStr">
        <is>
          <t>33115627</t>
        </is>
      </c>
      <c r="D993" t="inlineStr">
        <is>
          <t>Virgilio Jose Murillo Zarate</t>
        </is>
      </c>
      <c r="E993" t="inlineStr">
        <is>
          <t>VIRGILIOJOSEMURILLOZARATE</t>
        </is>
      </c>
      <c r="F993" s="2" t="n">
        <v>16.25</v>
      </c>
      <c r="G993" t="inlineStr">
        <is>
          <t>Ines Lizbeth Trujillo</t>
        </is>
      </c>
      <c r="H993" t="inlineStr">
        <is>
          <t>68985776.0</t>
        </is>
      </c>
      <c r="I993" t="n">
        <v>0</v>
      </c>
      <c r="J993" t="n">
        <v>1</v>
      </c>
      <c r="K993" t="inlineStr"/>
    </row>
    <row r="994">
      <c r="A994" t="inlineStr">
        <is>
          <t>NP</t>
        </is>
      </c>
      <c r="B994" t="inlineStr">
        <is>
          <t>335297960000</t>
        </is>
      </c>
      <c r="C994" t="inlineStr">
        <is>
          <t>33529796</t>
        </is>
      </c>
      <c r="D994" t="inlineStr">
        <is>
          <t>EVELYN NOEMIY QUINTERO</t>
        </is>
      </c>
      <c r="E994" t="inlineStr">
        <is>
          <t>EVELYNNOEMIYQUINTERO</t>
        </is>
      </c>
      <c r="F994" s="2" t="n">
        <v>10</v>
      </c>
      <c r="G994" t="inlineStr">
        <is>
          <t>Alejandra Mabel Hawkins</t>
        </is>
      </c>
      <c r="H994" t="inlineStr">
        <is>
          <t>68483636.0</t>
        </is>
      </c>
      <c r="I994" t="n">
        <v>0</v>
      </c>
      <c r="J994" t="n">
        <v>1</v>
      </c>
      <c r="K994" t="inlineStr"/>
    </row>
    <row r="995">
      <c r="A995" t="inlineStr">
        <is>
          <t>NP</t>
        </is>
      </c>
      <c r="B995" t="inlineStr">
        <is>
          <t>338298280000</t>
        </is>
      </c>
      <c r="C995" t="inlineStr">
        <is>
          <t>33829828</t>
        </is>
      </c>
      <c r="D995" t="inlineStr">
        <is>
          <t>EVELYN NOEMY QUINTERO RUIZ</t>
        </is>
      </c>
      <c r="E995" t="inlineStr">
        <is>
          <t>EVELYNNOEMYQUINTERORUIZ</t>
        </is>
      </c>
      <c r="F995" s="2" t="n">
        <v>16.25</v>
      </c>
      <c r="G995" t="inlineStr">
        <is>
          <t>Maria Fernanda</t>
        </is>
      </c>
      <c r="H995" t="inlineStr">
        <is>
          <t>62825366.0</t>
        </is>
      </c>
      <c r="I995" t="n">
        <v>0</v>
      </c>
      <c r="J995" t="n">
        <v>1</v>
      </c>
      <c r="K995" t="inlineStr"/>
    </row>
    <row r="996">
      <c r="A996" t="inlineStr">
        <is>
          <t>NP</t>
        </is>
      </c>
      <c r="B996" t="inlineStr">
        <is>
          <t>337299370000</t>
        </is>
      </c>
      <c r="C996" t="inlineStr">
        <is>
          <t>33729937</t>
        </is>
      </c>
      <c r="D996" t="inlineStr">
        <is>
          <t>EVELYN QUINTERO</t>
        </is>
      </c>
      <c r="E996" t="inlineStr">
        <is>
          <t>EVELYNQUINTERO</t>
        </is>
      </c>
      <c r="F996" s="2" t="n">
        <v>10</v>
      </c>
      <c r="G996" t="inlineStr">
        <is>
          <t>Yarelis Tulloch</t>
        </is>
      </c>
      <c r="H996" t="inlineStr">
        <is>
          <t>67023988.0</t>
        </is>
      </c>
      <c r="I996" t="n">
        <v>0</v>
      </c>
      <c r="J996" t="n">
        <v>1</v>
      </c>
      <c r="K996" t="inlineStr"/>
    </row>
    <row r="997">
      <c r="A997" t="inlineStr">
        <is>
          <t>NP</t>
        </is>
      </c>
      <c r="B997" t="inlineStr">
        <is>
          <t>358022600000</t>
        </is>
      </c>
      <c r="C997" t="inlineStr">
        <is>
          <t>35802260</t>
        </is>
      </c>
      <c r="D997" t="inlineStr">
        <is>
          <t>WILLIAM MANUEL PEREZ CASA</t>
        </is>
      </c>
      <c r="E997" t="inlineStr">
        <is>
          <t>WILLIAMMANUELPEREZCASA</t>
        </is>
      </c>
      <c r="F997" s="2" t="n">
        <v>30</v>
      </c>
      <c r="G997" t="inlineStr">
        <is>
          <t>Abril Aparicio</t>
        </is>
      </c>
      <c r="H997" t="inlineStr">
        <is>
          <t>61655576.0</t>
        </is>
      </c>
      <c r="I997" t="n">
        <v>0</v>
      </c>
      <c r="J997" t="n">
        <v>1</v>
      </c>
      <c r="K997" t="inlineStr"/>
    </row>
    <row r="998">
      <c r="A998" t="inlineStr">
        <is>
          <t>NP</t>
        </is>
      </c>
      <c r="B998" t="inlineStr">
        <is>
          <t>338169350000</t>
        </is>
      </c>
      <c r="C998" t="inlineStr">
        <is>
          <t>33816935</t>
        </is>
      </c>
      <c r="D998" t="inlineStr">
        <is>
          <t>Luis Alfr edo Lopez Acosta</t>
        </is>
      </c>
      <c r="E998" t="inlineStr">
        <is>
          <t>LUISALFREDOLOPEZACOSTA</t>
        </is>
      </c>
      <c r="F998" s="2" t="n">
        <v>18.25</v>
      </c>
      <c r="G998" t="inlineStr">
        <is>
          <t>Yariela Galarce</t>
        </is>
      </c>
      <c r="H998" t="inlineStr">
        <is>
          <t>68759590.0</t>
        </is>
      </c>
      <c r="I998" t="n">
        <v>0</v>
      </c>
      <c r="J998" t="n">
        <v>1</v>
      </c>
      <c r="K998" t="inlineStr"/>
    </row>
    <row r="999">
      <c r="A999" t="inlineStr">
        <is>
          <t>NP</t>
        </is>
      </c>
      <c r="B999" t="inlineStr">
        <is>
          <t>351287090000</t>
        </is>
      </c>
      <c r="C999" t="inlineStr">
        <is>
          <t>35128709</t>
        </is>
      </c>
      <c r="D999" t="inlineStr">
        <is>
          <t>CRISTINA ISABEL VILLARREAL TELLO DE GONZALEZ</t>
        </is>
      </c>
      <c r="E999" t="inlineStr">
        <is>
          <t>CRISTINAISABELVILLARREALTELLODEGONZALEZ</t>
        </is>
      </c>
      <c r="F999" s="2" t="n">
        <v>15</v>
      </c>
      <c r="G999" t="inlineStr">
        <is>
          <t>Nailyn Martinez</t>
        </is>
      </c>
      <c r="H999" t="inlineStr">
        <is>
          <t>68022792.0</t>
        </is>
      </c>
      <c r="I999" t="n">
        <v>0</v>
      </c>
      <c r="J999" t="n">
        <v>1</v>
      </c>
      <c r="K999" t="inlineStr"/>
    </row>
    <row r="1000">
      <c r="A1000" t="inlineStr">
        <is>
          <t>NP</t>
        </is>
      </c>
      <c r="B1000" t="inlineStr">
        <is>
          <t>369030970000</t>
        </is>
      </c>
      <c r="C1000" t="inlineStr">
        <is>
          <t>36903097</t>
        </is>
      </c>
      <c r="D1000" t="inlineStr">
        <is>
          <t>EVELIN NORIEGA</t>
        </is>
      </c>
      <c r="E1000" t="inlineStr">
        <is>
          <t>EVELINNORIEGA</t>
        </is>
      </c>
      <c r="F1000" s="2" t="n">
        <v>25.65</v>
      </c>
      <c r="G1000" t="inlineStr">
        <is>
          <t>Yamali Rodriguez</t>
        </is>
      </c>
      <c r="H1000" t="inlineStr">
        <is>
          <t>64205825.0</t>
        </is>
      </c>
      <c r="I1000" t="n">
        <v>0</v>
      </c>
      <c r="J1000" t="n">
        <v>1</v>
      </c>
      <c r="K1000" t="inlineStr"/>
    </row>
    <row r="1001">
      <c r="A1001" t="inlineStr">
        <is>
          <t>NP</t>
        </is>
      </c>
      <c r="B1001" t="inlineStr">
        <is>
          <t>347106300000</t>
        </is>
      </c>
      <c r="C1001" t="inlineStr">
        <is>
          <t>34710630</t>
        </is>
      </c>
      <c r="D1001" t="inlineStr">
        <is>
          <t>CONSULTING DESING DEVELOPMENT AND ENGINEERING S.A</t>
        </is>
      </c>
      <c r="E1001" t="inlineStr">
        <is>
          <t>CONSULTINGDESINGDEVELOPMENTANDENGINEERINGSA</t>
        </is>
      </c>
      <c r="F1001" s="2" t="n">
        <v>189</v>
      </c>
      <c r="G1001" t="inlineStr">
        <is>
          <t>Osiris Aguilar</t>
        </is>
      </c>
      <c r="H1001" t="inlineStr">
        <is>
          <t>61190405.0</t>
        </is>
      </c>
      <c r="I1001" t="n">
        <v>0</v>
      </c>
      <c r="J1001" t="n">
        <v>1</v>
      </c>
      <c r="K1001" t="inlineStr"/>
    </row>
    <row r="1002">
      <c r="A1002" t="inlineStr">
        <is>
          <t>NP</t>
        </is>
      </c>
      <c r="B1002" t="inlineStr">
        <is>
          <t>359222350000</t>
        </is>
      </c>
      <c r="C1002" t="inlineStr">
        <is>
          <t>35922235</t>
        </is>
      </c>
      <c r="D1002" t="inlineStr">
        <is>
          <t>BETZAIDA CRUZ</t>
        </is>
      </c>
      <c r="E1002" t="inlineStr">
        <is>
          <t>BETZAIDACRUZ</t>
        </is>
      </c>
      <c r="F1002" s="2" t="n">
        <v>15</v>
      </c>
      <c r="G1002" t="inlineStr">
        <is>
          <t>Karla Mc Intryre</t>
        </is>
      </c>
      <c r="H1002" t="inlineStr">
        <is>
          <t>67689531.0</t>
        </is>
      </c>
      <c r="I1002" t="n">
        <v>0</v>
      </c>
      <c r="J1002" t="n">
        <v>1</v>
      </c>
      <c r="K1002" t="inlineStr"/>
    </row>
    <row r="1003">
      <c r="A1003" t="inlineStr">
        <is>
          <t>NP</t>
        </is>
      </c>
      <c r="B1003" t="inlineStr">
        <is>
          <t>359068800000</t>
        </is>
      </c>
      <c r="C1003" t="inlineStr">
        <is>
          <t>35906880</t>
        </is>
      </c>
      <c r="D1003" t="inlineStr">
        <is>
          <t>RODOLFO TORRES</t>
        </is>
      </c>
      <c r="E1003" t="inlineStr">
        <is>
          <t>RODOLFOTORRES</t>
        </is>
      </c>
      <c r="F1003" s="2" t="n">
        <v>15</v>
      </c>
      <c r="G1003" t="inlineStr">
        <is>
          <t>Michelle Zambrano</t>
        </is>
      </c>
      <c r="H1003" t="inlineStr">
        <is>
          <t>62290298.0</t>
        </is>
      </c>
      <c r="I1003" t="n">
        <v>0</v>
      </c>
      <c r="J1003" t="n">
        <v>1</v>
      </c>
      <c r="K1003" t="inlineStr"/>
    </row>
    <row r="1004">
      <c r="A1004" t="inlineStr">
        <is>
          <t>NP</t>
        </is>
      </c>
      <c r="B1004" t="inlineStr">
        <is>
          <t>358173810000</t>
        </is>
      </c>
      <c r="C1004" t="inlineStr">
        <is>
          <t>35817381</t>
        </is>
      </c>
      <c r="D1004" t="inlineStr">
        <is>
          <t>EDUARDO JAVIER BERDIALES NAVARRO</t>
        </is>
      </c>
      <c r="E1004" t="inlineStr">
        <is>
          <t>EDUARDOJAVIERBERDIALESNAVARRO</t>
        </is>
      </c>
      <c r="F1004" s="2" t="n">
        <v>10.8</v>
      </c>
      <c r="G1004" t="inlineStr">
        <is>
          <t>Ines Lizbeth Trujillo</t>
        </is>
      </c>
      <c r="H1004" t="inlineStr">
        <is>
          <t>69924183.0</t>
        </is>
      </c>
      <c r="I1004" t="n">
        <v>0</v>
      </c>
      <c r="J1004" t="n">
        <v>1</v>
      </c>
      <c r="K1004" t="inlineStr"/>
    </row>
    <row r="1005">
      <c r="A1005" t="inlineStr">
        <is>
          <t>NP</t>
        </is>
      </c>
      <c r="B1005" t="inlineStr">
        <is>
          <t>351141460000</t>
        </is>
      </c>
      <c r="C1005" t="inlineStr">
        <is>
          <t>35114146</t>
        </is>
      </c>
      <c r="D1005" t="inlineStr">
        <is>
          <t>CHORIZO CRIOLLOS DONDE KIN</t>
        </is>
      </c>
      <c r="E1005" t="inlineStr">
        <is>
          <t>CHORIZOCRIOLLOSDONDEKIN</t>
        </is>
      </c>
      <c r="F1005" s="2" t="n">
        <v>30</v>
      </c>
      <c r="G1005" t="inlineStr">
        <is>
          <t>Alejandra Mabel Hawkins</t>
        </is>
      </c>
      <c r="H1005" t="inlineStr">
        <is>
          <t>67303184.0</t>
        </is>
      </c>
      <c r="I1005" t="n">
        <v>0</v>
      </c>
      <c r="J1005" t="n">
        <v>1</v>
      </c>
      <c r="K1005" t="inlineStr"/>
    </row>
    <row r="1006">
      <c r="A1006" t="inlineStr">
        <is>
          <t>NP</t>
        </is>
      </c>
      <c r="B1006" t="inlineStr">
        <is>
          <t>354310620000</t>
        </is>
      </c>
      <c r="C1006" t="inlineStr">
        <is>
          <t>35431062</t>
        </is>
      </c>
      <c r="D1006" t="inlineStr">
        <is>
          <t>JOSE LUIS VILLARREAL GUERRA</t>
        </is>
      </c>
      <c r="E1006" t="inlineStr">
        <is>
          <t>JOSELUISVILLARREALGUERRA</t>
        </is>
      </c>
      <c r="F1006" s="2" t="n">
        <v>15</v>
      </c>
      <c r="G1006" t="inlineStr">
        <is>
          <t>Maria Fernanda</t>
        </is>
      </c>
      <c r="H1006" t="inlineStr">
        <is>
          <t>62225212.0</t>
        </is>
      </c>
      <c r="I1006" t="n">
        <v>0</v>
      </c>
      <c r="J1006" t="n">
        <v>1</v>
      </c>
      <c r="K1006" t="inlineStr"/>
    </row>
    <row r="1007">
      <c r="A1007" t="inlineStr">
        <is>
          <t>NP</t>
        </is>
      </c>
      <c r="B1007" t="inlineStr">
        <is>
          <t>364060640000</t>
        </is>
      </c>
      <c r="C1007" t="inlineStr">
        <is>
          <t>36406064</t>
        </is>
      </c>
      <c r="D1007" t="inlineStr">
        <is>
          <t>MIGUEL ANGEL MURILLO REBOLLEDO</t>
        </is>
      </c>
      <c r="E1007" t="inlineStr">
        <is>
          <t>MIGUELANGELMURILLOREBOLLEDO</t>
        </is>
      </c>
      <c r="F1007" s="2" t="n">
        <v>0</v>
      </c>
      <c r="G1007" t="inlineStr">
        <is>
          <t>Yarelis Tulloch</t>
        </is>
      </c>
      <c r="H1007" t="inlineStr"/>
      <c r="I1007" t="n">
        <v>0</v>
      </c>
      <c r="J1007" t="n">
        <v>1</v>
      </c>
      <c r="K1007" t="inlineStr"/>
    </row>
    <row r="1008">
      <c r="A1008" t="inlineStr">
        <is>
          <t>NP</t>
        </is>
      </c>
      <c r="B1008" t="inlineStr">
        <is>
          <t>356105300000</t>
        </is>
      </c>
      <c r="C1008" t="inlineStr">
        <is>
          <t>35610530</t>
        </is>
      </c>
      <c r="D1008" t="inlineStr">
        <is>
          <t>TONYS INTERNET</t>
        </is>
      </c>
      <c r="E1008" t="inlineStr">
        <is>
          <t>TONYSINTERNET</t>
        </is>
      </c>
      <c r="F1008" s="2" t="n">
        <v>15</v>
      </c>
      <c r="G1008" t="inlineStr">
        <is>
          <t>Abril Aparicio</t>
        </is>
      </c>
      <c r="H1008" t="inlineStr">
        <is>
          <t>60238891.0</t>
        </is>
      </c>
      <c r="I1008" t="n">
        <v>0</v>
      </c>
      <c r="J1008" t="n">
        <v>1</v>
      </c>
      <c r="K1008" t="inlineStr"/>
    </row>
    <row r="1009">
      <c r="A1009" t="inlineStr">
        <is>
          <t>NP</t>
        </is>
      </c>
      <c r="B1009" t="inlineStr">
        <is>
          <t>312198090000</t>
        </is>
      </c>
      <c r="C1009" t="inlineStr">
        <is>
          <t>31219809</t>
        </is>
      </c>
      <c r="D1009" t="inlineStr">
        <is>
          <t>YAMILETH YARIELA LOPEZ JARAMILLO</t>
        </is>
      </c>
      <c r="E1009" t="inlineStr">
        <is>
          <t>YAMILETHYARIELALOPEZJARAMILLO</t>
        </is>
      </c>
      <c r="F1009" s="2" t="n">
        <v>22.75</v>
      </c>
      <c r="G1009" t="inlineStr">
        <is>
          <t>Yariela Galarce</t>
        </is>
      </c>
      <c r="H1009" t="inlineStr">
        <is>
          <t>62676240.0</t>
        </is>
      </c>
      <c r="I1009" t="n">
        <v>0</v>
      </c>
      <c r="J1009" t="n">
        <v>1</v>
      </c>
      <c r="K1009" t="inlineStr"/>
    </row>
    <row r="1010">
      <c r="A1010" t="inlineStr">
        <is>
          <t>NP</t>
        </is>
      </c>
      <c r="B1010" t="inlineStr">
        <is>
          <t>352336230000</t>
        </is>
      </c>
      <c r="C1010" t="inlineStr">
        <is>
          <t>35233623</t>
        </is>
      </c>
      <c r="D1010" t="inlineStr">
        <is>
          <t>JUAN G PERALTA</t>
        </is>
      </c>
      <c r="E1010" t="inlineStr">
        <is>
          <t>JUANGPERALTA</t>
        </is>
      </c>
      <c r="F1010" s="2" t="n">
        <v>15</v>
      </c>
      <c r="G1010" t="inlineStr">
        <is>
          <t>Nailyn Martinez</t>
        </is>
      </c>
      <c r="H1010" t="inlineStr">
        <is>
          <t>68100253.0</t>
        </is>
      </c>
      <c r="I1010" t="n">
        <v>0</v>
      </c>
      <c r="J1010" t="n">
        <v>1</v>
      </c>
      <c r="K1010" t="inlineStr"/>
    </row>
    <row r="1011">
      <c r="A1011" t="inlineStr">
        <is>
          <t>NP</t>
        </is>
      </c>
      <c r="B1011" t="inlineStr">
        <is>
          <t>348330350000</t>
        </is>
      </c>
      <c r="C1011" t="inlineStr">
        <is>
          <t>34833035</t>
        </is>
      </c>
      <c r="D1011" t="inlineStr">
        <is>
          <t>ELIA RAQUEL MORENO PERALTA</t>
        </is>
      </c>
      <c r="E1011" t="inlineStr">
        <is>
          <t>ELIARAQUELMORENOPERALTA</t>
        </is>
      </c>
      <c r="F1011" s="2" t="n">
        <v>110</v>
      </c>
      <c r="G1011" t="inlineStr">
        <is>
          <t>Yamali Rodriguez</t>
        </is>
      </c>
      <c r="H1011" t="inlineStr">
        <is>
          <t>68714080.0</t>
        </is>
      </c>
      <c r="I1011" t="n">
        <v>0</v>
      </c>
      <c r="J1011" t="n">
        <v>1</v>
      </c>
      <c r="K1011" t="inlineStr"/>
    </row>
    <row r="1012">
      <c r="A1012" t="inlineStr">
        <is>
          <t>NP</t>
        </is>
      </c>
      <c r="B1012" t="inlineStr">
        <is>
          <t>334161200000</t>
        </is>
      </c>
      <c r="C1012" t="inlineStr">
        <is>
          <t>33416120</t>
        </is>
      </c>
      <c r="D1012" t="inlineStr">
        <is>
          <t>Francisco Moises Salerno Moreno</t>
        </is>
      </c>
      <c r="E1012" t="inlineStr">
        <is>
          <t>FRANCISCOMOISESSALERNOMORENO</t>
        </is>
      </c>
      <c r="F1012" s="2" t="n">
        <v>25</v>
      </c>
      <c r="G1012" t="inlineStr">
        <is>
          <t>Osiris Aguilar</t>
        </is>
      </c>
      <c r="H1012" t="inlineStr">
        <is>
          <t>63339355.0</t>
        </is>
      </c>
      <c r="I1012" t="n">
        <v>0</v>
      </c>
      <c r="J1012" t="n">
        <v>1</v>
      </c>
      <c r="K1012" t="inlineStr"/>
    </row>
    <row r="1013">
      <c r="A1013" t="inlineStr">
        <is>
          <t>NP</t>
        </is>
      </c>
      <c r="B1013" t="inlineStr">
        <is>
          <t>328696710000</t>
        </is>
      </c>
      <c r="C1013" t="inlineStr">
        <is>
          <t>32869671</t>
        </is>
      </c>
      <c r="D1013" t="inlineStr">
        <is>
          <t>MULTISE RVICIOS BATISTA</t>
        </is>
      </c>
      <c r="E1013" t="inlineStr">
        <is>
          <t>MULTISERVICIOSBATISTA</t>
        </is>
      </c>
      <c r="F1013" s="2" t="n">
        <v>63.75</v>
      </c>
      <c r="G1013" t="inlineStr">
        <is>
          <t>Karla Mc Intryre</t>
        </is>
      </c>
      <c r="H1013" t="inlineStr">
        <is>
          <t>65847780.0</t>
        </is>
      </c>
      <c r="I1013" t="n">
        <v>0</v>
      </c>
      <c r="J1013" t="n">
        <v>1</v>
      </c>
      <c r="K1013" t="inlineStr"/>
    </row>
    <row r="1014">
      <c r="A1014" t="inlineStr">
        <is>
          <t>NP</t>
        </is>
      </c>
      <c r="B1014" t="inlineStr">
        <is>
          <t>346345810000</t>
        </is>
      </c>
      <c r="C1014" t="inlineStr">
        <is>
          <t>34634581</t>
        </is>
      </c>
      <c r="D1014" t="inlineStr">
        <is>
          <t>FACILITY MANAGEMENT SOLUTIONS</t>
        </is>
      </c>
      <c r="E1014" t="inlineStr">
        <is>
          <t>FACILITYMANAGEMENTSOLUTIONS</t>
        </is>
      </c>
      <c r="F1014" s="2" t="n">
        <v>61.25</v>
      </c>
      <c r="G1014" t="inlineStr">
        <is>
          <t>Solanye Acuña</t>
        </is>
      </c>
      <c r="H1014" t="inlineStr">
        <is>
          <t>60371155.0</t>
        </is>
      </c>
      <c r="I1014" t="n">
        <v>0</v>
      </c>
      <c r="J1014" t="n">
        <v>1</v>
      </c>
      <c r="K1014" t="inlineStr"/>
    </row>
    <row r="1015">
      <c r="A1015" t="inlineStr">
        <is>
          <t>NP</t>
        </is>
      </c>
      <c r="B1015" t="inlineStr">
        <is>
          <t>341417050000</t>
        </is>
      </c>
      <c r="C1015" t="inlineStr">
        <is>
          <t>34141705</t>
        </is>
      </c>
      <c r="D1015" t="inlineStr">
        <is>
          <t>ZULEIKA MARGOTH SOLANO BERNAL DE ARJONA</t>
        </is>
      </c>
      <c r="E1015" t="inlineStr">
        <is>
          <t>ZULEIKAMARGOTHSOLANOBERNALDEARJONA</t>
        </is>
      </c>
      <c r="F1015" s="2" t="n">
        <v>16.25</v>
      </c>
      <c r="G1015" t="inlineStr">
        <is>
          <t>Michelle Zambrano</t>
        </is>
      </c>
      <c r="H1015" t="inlineStr">
        <is>
          <t>64462876.0</t>
        </is>
      </c>
      <c r="I1015" t="n">
        <v>0</v>
      </c>
      <c r="J1015" t="n">
        <v>1</v>
      </c>
      <c r="K1015" t="inlineStr"/>
    </row>
    <row r="1016">
      <c r="A1016" t="inlineStr">
        <is>
          <t>NP</t>
        </is>
      </c>
      <c r="B1016" t="inlineStr">
        <is>
          <t>352331750000</t>
        </is>
      </c>
      <c r="C1016" t="inlineStr">
        <is>
          <t>35233175</t>
        </is>
      </c>
      <c r="D1016" t="inlineStr">
        <is>
          <t>LEIBYS PEREZ</t>
        </is>
      </c>
      <c r="E1016" t="inlineStr">
        <is>
          <t>LEIBYSPEREZ</t>
        </is>
      </c>
      <c r="F1016" s="2" t="n">
        <v>15</v>
      </c>
      <c r="G1016" t="inlineStr">
        <is>
          <t>Ines Lizbeth Trujillo</t>
        </is>
      </c>
      <c r="H1016" t="inlineStr">
        <is>
          <t>63429975.0</t>
        </is>
      </c>
      <c r="I1016" t="n">
        <v>0</v>
      </c>
      <c r="J1016" t="n">
        <v>1</v>
      </c>
      <c r="K1016" t="inlineStr"/>
    </row>
    <row r="1017">
      <c r="A1017" t="inlineStr">
        <is>
          <t>NP</t>
        </is>
      </c>
      <c r="B1017" t="inlineStr">
        <is>
          <t>353331200000</t>
        </is>
      </c>
      <c r="C1017" t="inlineStr">
        <is>
          <t>35333120</t>
        </is>
      </c>
      <c r="D1017" t="inlineStr">
        <is>
          <t>LEIBYS PEREZ</t>
        </is>
      </c>
      <c r="E1017" t="inlineStr">
        <is>
          <t>LEIBYSPEREZ</t>
        </is>
      </c>
      <c r="F1017" s="2" t="n">
        <v>15</v>
      </c>
      <c r="G1017" t="inlineStr">
        <is>
          <t>Alejandra Mabel Hawkins</t>
        </is>
      </c>
      <c r="H1017" t="inlineStr">
        <is>
          <t>67635708.0</t>
        </is>
      </c>
      <c r="I1017" t="n">
        <v>0</v>
      </c>
      <c r="J1017" t="n">
        <v>1</v>
      </c>
      <c r="K1017" t="inlineStr"/>
    </row>
    <row r="1018">
      <c r="A1018" t="inlineStr">
        <is>
          <t>NP</t>
        </is>
      </c>
      <c r="B1018" t="inlineStr">
        <is>
          <t>359331390000</t>
        </is>
      </c>
      <c r="C1018" t="inlineStr">
        <is>
          <t>35933139</t>
        </is>
      </c>
      <c r="D1018" t="inlineStr">
        <is>
          <t>LEIBYS PEREZ</t>
        </is>
      </c>
      <c r="E1018" t="inlineStr">
        <is>
          <t>LEIBYSPEREZ</t>
        </is>
      </c>
      <c r="F1018" s="2" t="n">
        <v>15</v>
      </c>
      <c r="G1018" t="inlineStr">
        <is>
          <t>Maria Fernanda</t>
        </is>
      </c>
      <c r="H1018" t="inlineStr">
        <is>
          <t>66523900.0</t>
        </is>
      </c>
      <c r="I1018" t="n">
        <v>0</v>
      </c>
      <c r="J1018" t="n">
        <v>1</v>
      </c>
      <c r="K1018" t="inlineStr"/>
    </row>
    <row r="1019">
      <c r="A1019" t="inlineStr">
        <is>
          <t>NP</t>
        </is>
      </c>
      <c r="B1019" t="inlineStr">
        <is>
          <t>357148220000</t>
        </is>
      </c>
      <c r="C1019" t="inlineStr">
        <is>
          <t>35714822</t>
        </is>
      </c>
      <c r="D1019" t="inlineStr">
        <is>
          <t>URIEL PIMENTEL</t>
        </is>
      </c>
      <c r="E1019" t="inlineStr">
        <is>
          <t>URIELPIMENTEL</t>
        </is>
      </c>
      <c r="F1019" s="2" t="n">
        <v>15</v>
      </c>
      <c r="G1019" t="inlineStr">
        <is>
          <t>Yarelis Tulloch</t>
        </is>
      </c>
      <c r="H1019" t="inlineStr">
        <is>
          <t>68744789.0</t>
        </is>
      </c>
      <c r="I1019" t="n">
        <v>0</v>
      </c>
      <c r="J1019" t="n">
        <v>1</v>
      </c>
      <c r="K1019" t="inlineStr"/>
    </row>
    <row r="1020">
      <c r="A1020" t="inlineStr">
        <is>
          <t>NP</t>
        </is>
      </c>
      <c r="B1020" t="inlineStr">
        <is>
          <t>368037210000</t>
        </is>
      </c>
      <c r="C1020" t="inlineStr">
        <is>
          <t>36803721</t>
        </is>
      </c>
      <c r="D1020" t="inlineStr">
        <is>
          <t>ELIECER ORTEGA</t>
        </is>
      </c>
      <c r="E1020" t="inlineStr">
        <is>
          <t>ELIECERORTEGA</t>
        </is>
      </c>
      <c r="F1020" s="2" t="n">
        <v>136.94</v>
      </c>
      <c r="G1020" t="inlineStr">
        <is>
          <t>Abril Aparicio</t>
        </is>
      </c>
      <c r="H1020" t="inlineStr"/>
      <c r="I1020" t="n">
        <v>0</v>
      </c>
      <c r="J1020" t="n">
        <v>1</v>
      </c>
      <c r="K1020" t="inlineStr"/>
    </row>
    <row r="1021">
      <c r="A1021" t="inlineStr">
        <is>
          <t>NP</t>
        </is>
      </c>
      <c r="B1021" t="inlineStr">
        <is>
          <t>355250660000</t>
        </is>
      </c>
      <c r="C1021" t="inlineStr">
        <is>
          <t>35525066</t>
        </is>
      </c>
      <c r="D1021" t="inlineStr">
        <is>
          <t>ERICK GUEVARA</t>
        </is>
      </c>
      <c r="E1021" t="inlineStr">
        <is>
          <t>ERICKGUEVARA</t>
        </is>
      </c>
      <c r="F1021" s="2" t="n">
        <v>15</v>
      </c>
      <c r="G1021" t="inlineStr">
        <is>
          <t>Yariela Galarce</t>
        </is>
      </c>
      <c r="H1021" t="inlineStr">
        <is>
          <t>62724466.0</t>
        </is>
      </c>
      <c r="I1021" t="n">
        <v>0</v>
      </c>
      <c r="J1021" t="n">
        <v>1</v>
      </c>
      <c r="K1021" t="inlineStr"/>
    </row>
    <row r="1022">
      <c r="A1022" t="inlineStr">
        <is>
          <t>NP</t>
        </is>
      </c>
      <c r="B1022" t="inlineStr">
        <is>
          <t>361019930000</t>
        </is>
      </c>
      <c r="C1022" t="inlineStr">
        <is>
          <t>36101993</t>
        </is>
      </c>
      <c r="D1022" t="inlineStr">
        <is>
          <t>AIDA MILAGROS HOLNESS RODRIGUEZ</t>
        </is>
      </c>
      <c r="E1022" t="inlineStr">
        <is>
          <t>AIDAMILAGROSHOLNESSRODRIGUEZ</t>
        </is>
      </c>
      <c r="F1022" s="2" t="n">
        <v>75</v>
      </c>
      <c r="G1022" t="inlineStr">
        <is>
          <t>Nailyn Martinez</t>
        </is>
      </c>
      <c r="H1022" t="inlineStr">
        <is>
          <t>62700090.0</t>
        </is>
      </c>
      <c r="I1022" t="n">
        <v>0</v>
      </c>
      <c r="J1022" t="n">
        <v>1</v>
      </c>
      <c r="K1022" t="inlineStr"/>
    </row>
    <row r="1023">
      <c r="A1023" t="inlineStr">
        <is>
          <t>NP</t>
        </is>
      </c>
      <c r="B1023" t="inlineStr">
        <is>
          <t>366027250000</t>
        </is>
      </c>
      <c r="C1023" t="inlineStr">
        <is>
          <t>36602725</t>
        </is>
      </c>
      <c r="D1023" t="inlineStr">
        <is>
          <t>AIDA MILAGROS HOLNESS RODRIGUEZ</t>
        </is>
      </c>
      <c r="E1023" t="inlineStr">
        <is>
          <t>AIDAMILAGROSHOLNESSRODRIGUEZ</t>
        </is>
      </c>
      <c r="F1023" s="2" t="n">
        <v>18.23</v>
      </c>
      <c r="G1023" t="inlineStr">
        <is>
          <t>Yamali Rodriguez</t>
        </is>
      </c>
      <c r="H1023" t="inlineStr">
        <is>
          <t>68563095.0</t>
        </is>
      </c>
      <c r="I1023" t="n">
        <v>0</v>
      </c>
      <c r="J1023" t="n">
        <v>1</v>
      </c>
      <c r="K1023" t="inlineStr"/>
    </row>
    <row r="1024">
      <c r="A1024" t="inlineStr">
        <is>
          <t>NP</t>
        </is>
      </c>
      <c r="B1024" t="inlineStr">
        <is>
          <t>358173680000</t>
        </is>
      </c>
      <c r="C1024" t="inlineStr">
        <is>
          <t>35817368</t>
        </is>
      </c>
      <c r="D1024" t="inlineStr">
        <is>
          <t>JUAN BENALCAZAR</t>
        </is>
      </c>
      <c r="E1024" t="inlineStr">
        <is>
          <t>JUANBENALCAZAR</t>
        </is>
      </c>
      <c r="F1024" s="2" t="n">
        <v>15</v>
      </c>
      <c r="G1024" t="inlineStr">
        <is>
          <t>Osiris Aguilar</t>
        </is>
      </c>
      <c r="H1024" t="inlineStr">
        <is>
          <t>69875382.0</t>
        </is>
      </c>
      <c r="I1024" t="n">
        <v>0</v>
      </c>
      <c r="J1024" t="n">
        <v>1</v>
      </c>
      <c r="K1024" t="inlineStr"/>
    </row>
    <row r="1025">
      <c r="A1025" t="inlineStr">
        <is>
          <t>NP</t>
        </is>
      </c>
      <c r="B1025" t="inlineStr">
        <is>
          <t>352356550000</t>
        </is>
      </c>
      <c r="C1025" t="inlineStr">
        <is>
          <t>35235655</t>
        </is>
      </c>
      <c r="D1025" t="inlineStr">
        <is>
          <t>LUISINA RAMOS</t>
        </is>
      </c>
      <c r="E1025" t="inlineStr">
        <is>
          <t>LUISINARAMOS</t>
        </is>
      </c>
      <c r="F1025" s="2" t="n">
        <v>15</v>
      </c>
      <c r="G1025" t="inlineStr">
        <is>
          <t>Karla Mc Intryre</t>
        </is>
      </c>
      <c r="H1025" t="inlineStr">
        <is>
          <t>63977886.0</t>
        </is>
      </c>
      <c r="I1025" t="n">
        <v>0</v>
      </c>
      <c r="J1025" t="n">
        <v>1</v>
      </c>
      <c r="K1025" t="inlineStr"/>
    </row>
    <row r="1026">
      <c r="A1026" t="inlineStr">
        <is>
          <t>NP</t>
        </is>
      </c>
      <c r="B1026" t="inlineStr">
        <is>
          <t>352068460000</t>
        </is>
      </c>
      <c r="C1026" t="inlineStr">
        <is>
          <t>35206846</t>
        </is>
      </c>
      <c r="D1026" t="inlineStr">
        <is>
          <t>ANTHONY BALLESTEROS</t>
        </is>
      </c>
      <c r="E1026" t="inlineStr">
        <is>
          <t>ANTHONYBALLESTEROS</t>
        </is>
      </c>
      <c r="F1026" s="2" t="n">
        <v>28</v>
      </c>
      <c r="G1026" t="inlineStr">
        <is>
          <t>Michelle Zambrano</t>
        </is>
      </c>
      <c r="H1026" t="inlineStr">
        <is>
          <t>66545173.0</t>
        </is>
      </c>
      <c r="I1026" t="n">
        <v>0</v>
      </c>
      <c r="J1026" t="n">
        <v>1</v>
      </c>
      <c r="K1026" t="inlineStr"/>
    </row>
    <row r="1027">
      <c r="A1027" t="inlineStr">
        <is>
          <t>NP</t>
        </is>
      </c>
      <c r="B1027" t="inlineStr">
        <is>
          <t>312207450000</t>
        </is>
      </c>
      <c r="C1027" t="inlineStr">
        <is>
          <t>31220745</t>
        </is>
      </c>
      <c r="D1027" t="inlineStr">
        <is>
          <t>ANTHONY BOLIVAR SAEZ BALLESTEROS</t>
        </is>
      </c>
      <c r="E1027" t="inlineStr">
        <is>
          <t>ANTHONYBOLIVARSAEZBALLESTEROS</t>
        </is>
      </c>
      <c r="F1027" s="2" t="n">
        <v>47.5</v>
      </c>
      <c r="G1027" t="inlineStr">
        <is>
          <t>Ines Lizbeth Trujillo</t>
        </is>
      </c>
      <c r="H1027" t="inlineStr">
        <is>
          <t>64872427.0</t>
        </is>
      </c>
      <c r="I1027" t="n">
        <v>0</v>
      </c>
      <c r="J1027" t="n">
        <v>1</v>
      </c>
      <c r="K1027" t="inlineStr"/>
    </row>
    <row r="1028">
      <c r="A1028" t="inlineStr">
        <is>
          <t>NP</t>
        </is>
      </c>
      <c r="B1028" t="inlineStr">
        <is>
          <t>312207460000</t>
        </is>
      </c>
      <c r="C1028" t="inlineStr">
        <is>
          <t>31220746</t>
        </is>
      </c>
      <c r="D1028" t="inlineStr">
        <is>
          <t>ANTHONY BOLIVAR SAEZ BALLESTEROS</t>
        </is>
      </c>
      <c r="E1028" t="inlineStr">
        <is>
          <t>ANTHONYBOLIVARSAEZBALLESTEROS</t>
        </is>
      </c>
      <c r="F1028" s="2" t="n">
        <v>28.75</v>
      </c>
      <c r="G1028" t="inlineStr">
        <is>
          <t>Alejandra Mabel Hawkins</t>
        </is>
      </c>
      <c r="H1028" t="inlineStr">
        <is>
          <t>62991610.0</t>
        </is>
      </c>
      <c r="I1028" t="n">
        <v>0</v>
      </c>
      <c r="J1028" t="n">
        <v>1</v>
      </c>
      <c r="K1028" t="inlineStr"/>
    </row>
    <row r="1029">
      <c r="A1029" t="inlineStr">
        <is>
          <t>NP</t>
        </is>
      </c>
      <c r="B1029" t="inlineStr">
        <is>
          <t>312207500000</t>
        </is>
      </c>
      <c r="C1029" t="inlineStr">
        <is>
          <t>31220750</t>
        </is>
      </c>
      <c r="D1029" t="inlineStr">
        <is>
          <t>ANTHONY BOLIVAR SAEZ BALLESTEROS</t>
        </is>
      </c>
      <c r="E1029" t="inlineStr">
        <is>
          <t>ANTHONYBOLIVARSAEZBALLESTEROS</t>
        </is>
      </c>
      <c r="F1029" s="2" t="n">
        <v>25</v>
      </c>
      <c r="G1029" t="inlineStr">
        <is>
          <t>Maria Fernanda</t>
        </is>
      </c>
      <c r="H1029" t="inlineStr">
        <is>
          <t>64853540.0</t>
        </is>
      </c>
      <c r="I1029" t="n">
        <v>0</v>
      </c>
      <c r="J1029" t="n">
        <v>1</v>
      </c>
      <c r="K1029" t="inlineStr"/>
    </row>
    <row r="1030">
      <c r="A1030" t="inlineStr">
        <is>
          <t>NP</t>
        </is>
      </c>
      <c r="B1030" t="inlineStr">
        <is>
          <t>353387110000</t>
        </is>
      </c>
      <c r="C1030" t="inlineStr">
        <is>
          <t>35338711</t>
        </is>
      </c>
      <c r="D1030" t="inlineStr">
        <is>
          <t>LIBANA DEL CARMEN HERNADEZ SOLIS</t>
        </is>
      </c>
      <c r="E1030" t="inlineStr">
        <is>
          <t>LIBANADELCARMENHERNADEZSOLIS</t>
        </is>
      </c>
      <c r="F1030" s="2" t="n">
        <v>60.91</v>
      </c>
      <c r="G1030" t="inlineStr">
        <is>
          <t>Yarelis Tulloch</t>
        </is>
      </c>
      <c r="H1030" t="inlineStr">
        <is>
          <t>63796023.0</t>
        </is>
      </c>
      <c r="I1030" t="n">
        <v>0</v>
      </c>
      <c r="J1030" t="n">
        <v>1</v>
      </c>
      <c r="K1030" t="inlineStr"/>
    </row>
    <row r="1031">
      <c r="A1031" t="inlineStr">
        <is>
          <t>NP</t>
        </is>
      </c>
      <c r="B1031" t="inlineStr">
        <is>
          <t>349371110000</t>
        </is>
      </c>
      <c r="C1031" t="inlineStr">
        <is>
          <t>34937111</t>
        </is>
      </c>
      <c r="D1031" t="inlineStr">
        <is>
          <t>DORIS LILIBETH AVILA RIOS</t>
        </is>
      </c>
      <c r="E1031" t="inlineStr">
        <is>
          <t>DORISLILIBETHAVILARIOS</t>
        </is>
      </c>
      <c r="F1031" s="2" t="n">
        <v>16.25</v>
      </c>
      <c r="G1031" t="inlineStr">
        <is>
          <t>Abril Aparicio</t>
        </is>
      </c>
      <c r="H1031" t="inlineStr">
        <is>
          <t>69374001.0</t>
        </is>
      </c>
      <c r="I1031" t="n">
        <v>0</v>
      </c>
      <c r="J1031" t="n">
        <v>1</v>
      </c>
      <c r="K1031" t="inlineStr"/>
    </row>
    <row r="1032">
      <c r="A1032" t="inlineStr">
        <is>
          <t>NP</t>
        </is>
      </c>
      <c r="B1032" t="inlineStr">
        <is>
          <t>327554760000</t>
        </is>
      </c>
      <c r="C1032" t="inlineStr">
        <is>
          <t>32755476</t>
        </is>
      </c>
      <c r="D1032" t="inlineStr">
        <is>
          <t>Felisa Castillo Dopeso</t>
        </is>
      </c>
      <c r="E1032" t="inlineStr">
        <is>
          <t>FELISACASTILLODOPESO</t>
        </is>
      </c>
      <c r="F1032" s="2" t="n">
        <v>65</v>
      </c>
      <c r="G1032" t="inlineStr">
        <is>
          <t>Yariela Galarce</t>
        </is>
      </c>
      <c r="H1032" t="inlineStr">
        <is>
          <t>62263875.0</t>
        </is>
      </c>
      <c r="I1032" t="n">
        <v>0</v>
      </c>
      <c r="J1032" t="n">
        <v>1</v>
      </c>
      <c r="K1032" t="inlineStr"/>
    </row>
    <row r="1033">
      <c r="A1033" t="inlineStr">
        <is>
          <t>NP</t>
        </is>
      </c>
      <c r="B1033" t="inlineStr">
        <is>
          <t>352354470000</t>
        </is>
      </c>
      <c r="C1033" t="inlineStr">
        <is>
          <t>35235447</t>
        </is>
      </c>
      <c r="D1033" t="inlineStr">
        <is>
          <t>DALILA RODRÍGUEZ</t>
        </is>
      </c>
      <c r="E1033" t="inlineStr">
        <is>
          <t>DALILARODRIGUEZ</t>
        </is>
      </c>
      <c r="F1033" s="2" t="n">
        <v>31.29</v>
      </c>
      <c r="G1033" t="inlineStr">
        <is>
          <t>Nailyn Martinez</t>
        </is>
      </c>
      <c r="H1033" t="inlineStr">
        <is>
          <t>61366179.0</t>
        </is>
      </c>
      <c r="I1033" t="n">
        <v>0</v>
      </c>
      <c r="J1033" t="n">
        <v>1</v>
      </c>
      <c r="K1033" t="inlineStr"/>
    </row>
    <row r="1034">
      <c r="A1034" t="inlineStr">
        <is>
          <t>NP</t>
        </is>
      </c>
      <c r="B1034" t="inlineStr">
        <is>
          <t>351225830000</t>
        </is>
      </c>
      <c r="C1034" t="inlineStr">
        <is>
          <t>35122583</t>
        </is>
      </c>
      <c r="D1034" t="inlineStr">
        <is>
          <t>GABRIEL JOAQUIN GONZALEZ CARRIZO</t>
        </is>
      </c>
      <c r="E1034" t="inlineStr">
        <is>
          <t>GABRIELJOAQUINGONZALEZCARRIZO</t>
        </is>
      </c>
      <c r="F1034" s="2" t="n">
        <v>15</v>
      </c>
      <c r="G1034" t="inlineStr">
        <is>
          <t>Yamali Rodriguez</t>
        </is>
      </c>
      <c r="H1034" t="inlineStr">
        <is>
          <t>67853441.0</t>
        </is>
      </c>
      <c r="I1034" t="n">
        <v>0</v>
      </c>
      <c r="J1034" t="n">
        <v>1</v>
      </c>
      <c r="K1034" t="inlineStr"/>
    </row>
    <row r="1035">
      <c r="A1035" t="inlineStr">
        <is>
          <t>NP</t>
        </is>
      </c>
      <c r="B1035" t="inlineStr">
        <is>
          <t>346444820000</t>
        </is>
      </c>
      <c r="C1035" t="inlineStr">
        <is>
          <t>34644482</t>
        </is>
      </c>
      <c r="D1035" t="inlineStr">
        <is>
          <t>DANIEL ALFREDO MELA MORENO</t>
        </is>
      </c>
      <c r="E1035" t="inlineStr">
        <is>
          <t>DANIELALFREDOMELAMORENO</t>
        </is>
      </c>
      <c r="F1035" s="2" t="n">
        <v>23.25</v>
      </c>
      <c r="G1035" t="inlineStr">
        <is>
          <t>Osiris Aguilar</t>
        </is>
      </c>
      <c r="H1035" t="inlineStr">
        <is>
          <t>68256728.0</t>
        </is>
      </c>
      <c r="I1035" t="n">
        <v>0</v>
      </c>
      <c r="J1035" t="n">
        <v>1</v>
      </c>
      <c r="K1035" t="inlineStr"/>
    </row>
    <row r="1036">
      <c r="A1036" t="inlineStr">
        <is>
          <t>NP</t>
        </is>
      </c>
      <c r="B1036" t="inlineStr">
        <is>
          <t>354051610000</t>
        </is>
      </c>
      <c r="C1036" t="inlineStr">
        <is>
          <t>35405161</t>
        </is>
      </c>
      <c r="D1036" t="inlineStr">
        <is>
          <t>GILBERTO BERROCAL</t>
        </is>
      </c>
      <c r="E1036" t="inlineStr">
        <is>
          <t>GILBERTOBERROCAL</t>
        </is>
      </c>
      <c r="F1036" s="2" t="n">
        <v>15</v>
      </c>
      <c r="G1036" t="inlineStr">
        <is>
          <t>Karla Mc Intryre</t>
        </is>
      </c>
      <c r="H1036" t="inlineStr">
        <is>
          <t>69757723.0</t>
        </is>
      </c>
      <c r="I1036" t="n">
        <v>0</v>
      </c>
      <c r="J1036" t="n">
        <v>1</v>
      </c>
      <c r="K1036" t="inlineStr"/>
    </row>
    <row r="1037">
      <c r="A1037" t="inlineStr">
        <is>
          <t>NP</t>
        </is>
      </c>
      <c r="B1037" t="inlineStr">
        <is>
          <t>363027010000</t>
        </is>
      </c>
      <c r="C1037" t="inlineStr">
        <is>
          <t>36302701</t>
        </is>
      </c>
      <c r="D1037" t="inlineStr">
        <is>
          <t>DANIEL OLMEDO TREJOS TREJOS</t>
        </is>
      </c>
      <c r="E1037" t="inlineStr">
        <is>
          <t>DANIELOLMEDOTREJOSTREJOS</t>
        </is>
      </c>
      <c r="F1037" s="2" t="n">
        <v>18.23</v>
      </c>
      <c r="G1037" t="inlineStr">
        <is>
          <t>Solanye Acuña</t>
        </is>
      </c>
      <c r="H1037" t="inlineStr">
        <is>
          <t>68735515.0</t>
        </is>
      </c>
      <c r="I1037" t="n">
        <v>0</v>
      </c>
      <c r="J1037" t="n">
        <v>1</v>
      </c>
      <c r="K1037" t="inlineStr"/>
    </row>
    <row r="1038">
      <c r="A1038" t="inlineStr">
        <is>
          <t>NP</t>
        </is>
      </c>
      <c r="B1038" t="inlineStr">
        <is>
          <t>354317740000</t>
        </is>
      </c>
      <c r="C1038" t="inlineStr">
        <is>
          <t>35431774</t>
        </is>
      </c>
      <c r="D1038" t="inlineStr">
        <is>
          <t>MARIA GUADALUPE MARTINEZ NORIEGA</t>
        </is>
      </c>
      <c r="E1038" t="inlineStr">
        <is>
          <t>MARIAGUADALUPEMARTINEZNORIEGA</t>
        </is>
      </c>
      <c r="F1038" s="2" t="n">
        <v>15</v>
      </c>
      <c r="G1038" t="inlineStr">
        <is>
          <t>Michelle Zambrano</t>
        </is>
      </c>
      <c r="H1038" t="inlineStr">
        <is>
          <t>64294575.0</t>
        </is>
      </c>
      <c r="I1038" t="n">
        <v>0</v>
      </c>
      <c r="J1038" t="n">
        <v>1</v>
      </c>
      <c r="K1038" t="inlineStr"/>
    </row>
    <row r="1039">
      <c r="A1039" t="inlineStr">
        <is>
          <t>NP</t>
        </is>
      </c>
      <c r="B1039" t="inlineStr">
        <is>
          <t>353271470000</t>
        </is>
      </c>
      <c r="C1039" t="inlineStr">
        <is>
          <t>35327147</t>
        </is>
      </c>
      <c r="D1039" t="inlineStr">
        <is>
          <t>YAYISBETH VASQUEZ</t>
        </is>
      </c>
      <c r="E1039" t="inlineStr">
        <is>
          <t>YAYISBETHVASQUEZ</t>
        </is>
      </c>
      <c r="F1039" s="2" t="n">
        <v>15</v>
      </c>
      <c r="G1039" t="inlineStr">
        <is>
          <t>Ines Lizbeth Trujillo</t>
        </is>
      </c>
      <c r="H1039" t="inlineStr">
        <is>
          <t>61064640.0</t>
        </is>
      </c>
      <c r="I1039" t="n">
        <v>0</v>
      </c>
      <c r="J1039" t="n">
        <v>1</v>
      </c>
      <c r="K1039" t="inlineStr"/>
    </row>
    <row r="1040">
      <c r="A1040" t="inlineStr">
        <is>
          <t>NP</t>
        </is>
      </c>
      <c r="B1040" t="inlineStr">
        <is>
          <t>349458130000</t>
        </is>
      </c>
      <c r="C1040" t="inlineStr">
        <is>
          <t>34945813</t>
        </is>
      </c>
      <c r="D1040" t="inlineStr">
        <is>
          <t>ANA MARIA JOYCE</t>
        </is>
      </c>
      <c r="E1040" t="inlineStr">
        <is>
          <t>ANAMARIAJOYCE</t>
        </is>
      </c>
      <c r="F1040" s="2" t="n">
        <v>40.5</v>
      </c>
      <c r="G1040" t="inlineStr">
        <is>
          <t>Alejandra Mabel Hawkins</t>
        </is>
      </c>
      <c r="H1040" t="inlineStr">
        <is>
          <t>69896373.0</t>
        </is>
      </c>
      <c r="I1040" t="n">
        <v>0</v>
      </c>
      <c r="J1040" t="n">
        <v>1</v>
      </c>
      <c r="K1040" t="inlineStr"/>
    </row>
    <row r="1041">
      <c r="A1041" t="inlineStr">
        <is>
          <t>NP</t>
        </is>
      </c>
      <c r="B1041" t="inlineStr">
        <is>
          <t>358063330000</t>
        </is>
      </c>
      <c r="C1041" t="inlineStr">
        <is>
          <t>35806333</t>
        </is>
      </c>
      <c r="D1041" t="inlineStr">
        <is>
          <t>LUIS EMILIO SILVA</t>
        </is>
      </c>
      <c r="E1041" t="inlineStr">
        <is>
          <t>LUISEMILIOSILVA</t>
        </is>
      </c>
      <c r="F1041" s="2" t="n">
        <v>15</v>
      </c>
      <c r="G1041" t="inlineStr">
        <is>
          <t>Maria Fernanda</t>
        </is>
      </c>
      <c r="H1041" t="inlineStr">
        <is>
          <t>66665907.0</t>
        </is>
      </c>
      <c r="I1041" t="n">
        <v>0</v>
      </c>
      <c r="J1041" t="n">
        <v>1</v>
      </c>
      <c r="K1041" t="inlineStr"/>
    </row>
    <row r="1042">
      <c r="A1042" t="inlineStr">
        <is>
          <t>NP</t>
        </is>
      </c>
      <c r="B1042" t="inlineStr">
        <is>
          <t>366056170000</t>
        </is>
      </c>
      <c r="C1042" t="inlineStr">
        <is>
          <t>36605617</t>
        </is>
      </c>
      <c r="D1042" t="inlineStr">
        <is>
          <t>PAULO SERRANO</t>
        </is>
      </c>
      <c r="E1042" t="inlineStr">
        <is>
          <t>PAULOSERRANO</t>
        </is>
      </c>
      <c r="F1042" s="2" t="n">
        <v>16.94</v>
      </c>
      <c r="G1042" t="inlineStr">
        <is>
          <t>Yarelis Tulloch</t>
        </is>
      </c>
      <c r="H1042" t="inlineStr"/>
      <c r="I1042" t="n">
        <v>0</v>
      </c>
      <c r="J1042" t="n">
        <v>1</v>
      </c>
      <c r="K1042" t="inlineStr"/>
    </row>
    <row r="1043">
      <c r="A1043" t="inlineStr">
        <is>
          <t>NP</t>
        </is>
      </c>
      <c r="B1043" t="inlineStr">
        <is>
          <t>341057130000</t>
        </is>
      </c>
      <c r="C1043" t="inlineStr">
        <is>
          <t>34105713</t>
        </is>
      </c>
      <c r="D1043" t="inlineStr">
        <is>
          <t>ALVIS DEAGO ESCALONA</t>
        </is>
      </c>
      <c r="E1043" t="inlineStr">
        <is>
          <t>ALVISDEAGOESCALONA</t>
        </is>
      </c>
      <c r="F1043" s="2" t="n">
        <v>16.25</v>
      </c>
      <c r="G1043" t="inlineStr">
        <is>
          <t>Abril Aparicio</t>
        </is>
      </c>
      <c r="H1043" t="inlineStr">
        <is>
          <t>63928942.0</t>
        </is>
      </c>
      <c r="I1043" t="n">
        <v>0</v>
      </c>
      <c r="J1043" t="n">
        <v>1</v>
      </c>
      <c r="K1043" t="inlineStr"/>
    </row>
    <row r="1044">
      <c r="A1044" t="inlineStr">
        <is>
          <t>NP</t>
        </is>
      </c>
      <c r="B1044" t="inlineStr">
        <is>
          <t>359060590000</t>
        </is>
      </c>
      <c r="C1044" t="inlineStr">
        <is>
          <t>35906059</t>
        </is>
      </c>
      <c r="D1044" t="inlineStr">
        <is>
          <t>NIDIA RODRIGUEZ OJO</t>
        </is>
      </c>
      <c r="E1044" t="inlineStr">
        <is>
          <t>NIDIARODRIGUEZOJO</t>
        </is>
      </c>
      <c r="F1044" s="2" t="n">
        <v>15</v>
      </c>
      <c r="G1044" t="inlineStr">
        <is>
          <t>Yariela Galarce</t>
        </is>
      </c>
      <c r="H1044" t="inlineStr">
        <is>
          <t>60154615.0</t>
        </is>
      </c>
      <c r="I1044" t="n">
        <v>0</v>
      </c>
      <c r="J1044" t="n">
        <v>1</v>
      </c>
      <c r="K1044" t="inlineStr"/>
    </row>
    <row r="1045">
      <c r="A1045" t="inlineStr">
        <is>
          <t>NP</t>
        </is>
      </c>
      <c r="B1045" t="inlineStr">
        <is>
          <t>358183590000</t>
        </is>
      </c>
      <c r="C1045" t="inlineStr">
        <is>
          <t>35818359</t>
        </is>
      </c>
      <c r="D1045" t="inlineStr">
        <is>
          <t>ANA ISABEL MARQUINEZ JAEN</t>
        </is>
      </c>
      <c r="E1045" t="inlineStr">
        <is>
          <t>ANAISABELMARQUINEZJAEN</t>
        </is>
      </c>
      <c r="F1045" s="2" t="n">
        <v>20</v>
      </c>
      <c r="G1045" t="inlineStr">
        <is>
          <t>Nailyn Martinez</t>
        </is>
      </c>
      <c r="H1045" t="inlineStr">
        <is>
          <t>65273760.0</t>
        </is>
      </c>
      <c r="I1045" t="n">
        <v>0</v>
      </c>
      <c r="J1045" t="n">
        <v>1</v>
      </c>
      <c r="K1045" t="inlineStr"/>
    </row>
    <row r="1046">
      <c r="A1046" t="inlineStr">
        <is>
          <t>NP</t>
        </is>
      </c>
      <c r="B1046" t="inlineStr">
        <is>
          <t>329979350000</t>
        </is>
      </c>
      <c r="C1046" t="inlineStr">
        <is>
          <t>32997935</t>
        </is>
      </c>
      <c r="D1046" t="inlineStr">
        <is>
          <t>Johan Gu adalupe Rios Medina</t>
        </is>
      </c>
      <c r="E1046" t="inlineStr">
        <is>
          <t>JOHANGUADALUPERIOSMEDINA</t>
        </is>
      </c>
      <c r="F1046" s="2" t="n">
        <v>12</v>
      </c>
      <c r="G1046" t="inlineStr">
        <is>
          <t>Yamali Rodriguez</t>
        </is>
      </c>
      <c r="H1046" t="inlineStr">
        <is>
          <t>67099630.0</t>
        </is>
      </c>
      <c r="I1046" t="n">
        <v>0</v>
      </c>
      <c r="J1046" t="n">
        <v>1</v>
      </c>
      <c r="K1046" t="inlineStr"/>
    </row>
    <row r="1047">
      <c r="A1047" t="inlineStr">
        <is>
          <t>NP</t>
        </is>
      </c>
      <c r="B1047" t="inlineStr">
        <is>
          <t>356295560000</t>
        </is>
      </c>
      <c r="C1047" t="inlineStr">
        <is>
          <t>35629556</t>
        </is>
      </c>
      <c r="D1047" t="inlineStr">
        <is>
          <t>ANA FELICIDAD PINTO ORTEGA</t>
        </is>
      </c>
      <c r="E1047" t="inlineStr">
        <is>
          <t>ANAFELICIDADPINTOORTEGA</t>
        </is>
      </c>
      <c r="F1047" s="2" t="n">
        <v>15</v>
      </c>
      <c r="G1047" t="inlineStr">
        <is>
          <t>Osiris Aguilar</t>
        </is>
      </c>
      <c r="H1047" t="inlineStr">
        <is>
          <t>62987531.0</t>
        </is>
      </c>
      <c r="I1047" t="n">
        <v>0</v>
      </c>
      <c r="J1047" t="n">
        <v>1</v>
      </c>
      <c r="K1047" t="inlineStr"/>
    </row>
    <row r="1048">
      <c r="A1048" t="inlineStr">
        <is>
          <t>NP</t>
        </is>
      </c>
      <c r="B1048" t="inlineStr">
        <is>
          <t>365032440000</t>
        </is>
      </c>
      <c r="C1048" t="inlineStr">
        <is>
          <t>36503244</t>
        </is>
      </c>
      <c r="D1048" t="inlineStr">
        <is>
          <t>MARIELYS RIOS</t>
        </is>
      </c>
      <c r="E1048" t="inlineStr">
        <is>
          <t>MARIELYSRIOS</t>
        </is>
      </c>
      <c r="F1048" s="2" t="n">
        <v>18.87</v>
      </c>
      <c r="G1048" t="inlineStr">
        <is>
          <t>Karla Mc Intryre</t>
        </is>
      </c>
      <c r="H1048" t="inlineStr">
        <is>
          <t>67806710.0</t>
        </is>
      </c>
      <c r="I1048" t="n">
        <v>0</v>
      </c>
      <c r="J1048" t="n">
        <v>1</v>
      </c>
      <c r="K1048" t="inlineStr"/>
    </row>
    <row r="1049">
      <c r="A1049" t="inlineStr">
        <is>
          <t>NP</t>
        </is>
      </c>
      <c r="B1049" t="inlineStr">
        <is>
          <t>361032490000</t>
        </is>
      </c>
      <c r="C1049" t="inlineStr">
        <is>
          <t>36103249</t>
        </is>
      </c>
      <c r="D1049" t="inlineStr">
        <is>
          <t>YOVANY SAMANIEGO</t>
        </is>
      </c>
      <c r="E1049" t="inlineStr">
        <is>
          <t>YOVANYSAMANIEGO</t>
        </is>
      </c>
      <c r="F1049" s="2" t="n">
        <v>18.87</v>
      </c>
      <c r="G1049" t="inlineStr">
        <is>
          <t>Michelle Zambrano</t>
        </is>
      </c>
      <c r="H1049" t="inlineStr">
        <is>
          <t>67935835.0</t>
        </is>
      </c>
      <c r="I1049" t="n">
        <v>0</v>
      </c>
      <c r="J1049" t="n">
        <v>1</v>
      </c>
      <c r="K1049" t="inlineStr"/>
    </row>
    <row r="1050">
      <c r="A1050" t="inlineStr">
        <is>
          <t>NP</t>
        </is>
      </c>
      <c r="B1050" t="inlineStr">
        <is>
          <t>344380420000</t>
        </is>
      </c>
      <c r="C1050" t="inlineStr">
        <is>
          <t>34438042</t>
        </is>
      </c>
      <c r="D1050" t="inlineStr">
        <is>
          <t>JORGE ENRIQUE BLANCO ESPINO</t>
        </is>
      </c>
      <c r="E1050" t="inlineStr">
        <is>
          <t>JORGEENRIQUEBLANCOESPINO</t>
        </is>
      </c>
      <c r="F1050" s="2" t="n">
        <v>16.25</v>
      </c>
      <c r="G1050" t="inlineStr">
        <is>
          <t>Ines Lizbeth Trujillo</t>
        </is>
      </c>
      <c r="H1050" t="inlineStr">
        <is>
          <t>62140598.0</t>
        </is>
      </c>
      <c r="I1050" t="n">
        <v>0</v>
      </c>
      <c r="J1050" t="n">
        <v>1</v>
      </c>
      <c r="K1050" t="inlineStr"/>
    </row>
    <row r="1051">
      <c r="A1051" t="inlineStr">
        <is>
          <t>NP</t>
        </is>
      </c>
      <c r="B1051" t="inlineStr">
        <is>
          <t>363057850000</t>
        </is>
      </c>
      <c r="C1051" t="inlineStr">
        <is>
          <t>36305785</t>
        </is>
      </c>
      <c r="D1051" t="inlineStr">
        <is>
          <t>JACINTA PINTO PEREZ DE BARRIA</t>
        </is>
      </c>
      <c r="E1051" t="inlineStr">
        <is>
          <t>JACINTAPINTOPEREZDEBARRIA</t>
        </is>
      </c>
      <c r="F1051" s="2" t="n">
        <v>0</v>
      </c>
      <c r="G1051" t="inlineStr">
        <is>
          <t>Alejandra Mabel Hawkins</t>
        </is>
      </c>
      <c r="H1051" t="inlineStr"/>
      <c r="I1051" t="n">
        <v>0</v>
      </c>
      <c r="J1051" t="n">
        <v>1</v>
      </c>
      <c r="K1051" t="inlineStr"/>
    </row>
    <row r="1052">
      <c r="A1052" t="inlineStr">
        <is>
          <t>NP</t>
        </is>
      </c>
      <c r="B1052" t="inlineStr">
        <is>
          <t>365051240000</t>
        </is>
      </c>
      <c r="C1052" t="inlineStr">
        <is>
          <t>36505124</t>
        </is>
      </c>
      <c r="D1052" t="inlineStr">
        <is>
          <t>KATERIN JUDITH BARBA GONZALEZ</t>
        </is>
      </c>
      <c r="E1052" t="inlineStr">
        <is>
          <t>KATERINJUDITHBARBAGONZALEZ</t>
        </is>
      </c>
      <c r="F1052" s="2" t="n">
        <v>16.94</v>
      </c>
      <c r="G1052" t="inlineStr">
        <is>
          <t>Maria Fernanda</t>
        </is>
      </c>
      <c r="H1052" t="inlineStr"/>
      <c r="I1052" t="n">
        <v>0</v>
      </c>
      <c r="J1052" t="n">
        <v>1</v>
      </c>
      <c r="K1052" t="inlineStr"/>
    </row>
    <row r="1053">
      <c r="A1053" t="inlineStr">
        <is>
          <t>NP</t>
        </is>
      </c>
      <c r="B1053" t="inlineStr">
        <is>
          <t>345239250000</t>
        </is>
      </c>
      <c r="C1053" t="inlineStr">
        <is>
          <t>34523925</t>
        </is>
      </c>
      <c r="D1053" t="inlineStr">
        <is>
          <t>HECTOR ANTONIO CASTRO</t>
        </is>
      </c>
      <c r="E1053" t="inlineStr">
        <is>
          <t>HECTORANTONIOCASTRO</t>
        </is>
      </c>
      <c r="F1053" s="2" t="n">
        <v>20.75</v>
      </c>
      <c r="G1053" t="inlineStr">
        <is>
          <t>Yarelis Tulloch</t>
        </is>
      </c>
      <c r="H1053" t="inlineStr">
        <is>
          <t>62058014.0</t>
        </is>
      </c>
      <c r="I1053" t="n">
        <v>0</v>
      </c>
      <c r="J1053" t="n">
        <v>1</v>
      </c>
      <c r="K1053" t="inlineStr"/>
    </row>
    <row r="1054">
      <c r="A1054" t="inlineStr">
        <is>
          <t>NP</t>
        </is>
      </c>
      <c r="B1054" t="inlineStr">
        <is>
          <t>356256670000</t>
        </is>
      </c>
      <c r="C1054" t="inlineStr">
        <is>
          <t>35625667</t>
        </is>
      </c>
      <c r="D1054" t="inlineStr">
        <is>
          <t>EVELYN EDITH BARRIA OSORIO</t>
        </is>
      </c>
      <c r="E1054" t="inlineStr">
        <is>
          <t>EVELYNEDITHBARRIAOSORIO</t>
        </is>
      </c>
      <c r="F1054" s="2" t="n">
        <v>15</v>
      </c>
      <c r="G1054" t="inlineStr">
        <is>
          <t>Abril Aparicio</t>
        </is>
      </c>
      <c r="H1054" t="inlineStr">
        <is>
          <t>67369092.0</t>
        </is>
      </c>
      <c r="I1054" t="n">
        <v>0</v>
      </c>
      <c r="J1054" t="n">
        <v>1</v>
      </c>
      <c r="K1054" t="inlineStr"/>
    </row>
    <row r="1055">
      <c r="A1055" t="inlineStr">
        <is>
          <t>NP</t>
        </is>
      </c>
      <c r="B1055" t="inlineStr">
        <is>
          <t>339198510000</t>
        </is>
      </c>
      <c r="C1055" t="inlineStr">
        <is>
          <t>33919851</t>
        </is>
      </c>
      <c r="D1055" t="inlineStr">
        <is>
          <t>Roderick Escobar</t>
        </is>
      </c>
      <c r="E1055" t="inlineStr">
        <is>
          <t>RODERICKESCOBAR</t>
        </is>
      </c>
      <c r="F1055" s="2" t="n">
        <v>12</v>
      </c>
      <c r="G1055" t="inlineStr">
        <is>
          <t>Yariela Galarce</t>
        </is>
      </c>
      <c r="H1055" t="inlineStr">
        <is>
          <t>63626302.0</t>
        </is>
      </c>
      <c r="I1055" t="n">
        <v>0</v>
      </c>
      <c r="J1055" t="n">
        <v>1</v>
      </c>
      <c r="K1055" t="inlineStr"/>
    </row>
    <row r="1056">
      <c r="A1056" t="inlineStr">
        <is>
          <t>NP</t>
        </is>
      </c>
      <c r="B1056" t="inlineStr">
        <is>
          <t>332200090000</t>
        </is>
      </c>
      <c r="C1056" t="inlineStr">
        <is>
          <t>33220009</t>
        </is>
      </c>
      <c r="D1056" t="inlineStr">
        <is>
          <t>RODERICK ESCOBAR C CENTRO DE AINTEGRAL P</t>
        </is>
      </c>
      <c r="E1056" t="inlineStr">
        <is>
          <t>RODERICKESCOBARCCENTRODEAINTEGRALP</t>
        </is>
      </c>
      <c r="F1056" s="2" t="n">
        <v>12</v>
      </c>
      <c r="G1056" t="inlineStr">
        <is>
          <t>Nailyn Martinez</t>
        </is>
      </c>
      <c r="H1056" t="inlineStr">
        <is>
          <t>66325748.0</t>
        </is>
      </c>
      <c r="I1056" t="n">
        <v>0</v>
      </c>
      <c r="J1056" t="n">
        <v>1</v>
      </c>
      <c r="K1056" t="inlineStr"/>
    </row>
    <row r="1057">
      <c r="A1057" t="inlineStr">
        <is>
          <t>NP</t>
        </is>
      </c>
      <c r="B1057" t="inlineStr">
        <is>
          <t>342016470000</t>
        </is>
      </c>
      <c r="C1057" t="inlineStr">
        <is>
          <t>34201647</t>
        </is>
      </c>
      <c r="D1057" t="inlineStr">
        <is>
          <t>DANIEL ANTONIO MENDOZA JIMENEZ</t>
        </is>
      </c>
      <c r="E1057" t="inlineStr">
        <is>
          <t>DANIELANTONIOMENDOZAJIMENEZ</t>
        </is>
      </c>
      <c r="F1057" s="2" t="n">
        <v>16.25</v>
      </c>
      <c r="G1057" t="inlineStr">
        <is>
          <t>Yamali Rodriguez</t>
        </is>
      </c>
      <c r="H1057" t="inlineStr">
        <is>
          <t>61693843.0</t>
        </is>
      </c>
      <c r="I1057" t="n">
        <v>0</v>
      </c>
      <c r="J1057" t="n">
        <v>1</v>
      </c>
      <c r="K1057" t="inlineStr"/>
    </row>
    <row r="1058">
      <c r="A1058" t="inlineStr">
        <is>
          <t>NP</t>
        </is>
      </c>
      <c r="B1058" t="inlineStr">
        <is>
          <t>348226000000</t>
        </is>
      </c>
      <c r="C1058" t="inlineStr">
        <is>
          <t>34822600</t>
        </is>
      </c>
      <c r="D1058" t="inlineStr">
        <is>
          <t>YOHANA ESTHER MUDARRA</t>
        </is>
      </c>
      <c r="E1058" t="inlineStr">
        <is>
          <t>YOHANAESTHERMUDARRA</t>
        </is>
      </c>
      <c r="F1058" s="2" t="n">
        <v>14.9</v>
      </c>
      <c r="G1058" t="inlineStr">
        <is>
          <t>Osiris Aguilar</t>
        </is>
      </c>
      <c r="H1058" t="inlineStr">
        <is>
          <t>63302663.0</t>
        </is>
      </c>
      <c r="I1058" t="n">
        <v>0</v>
      </c>
      <c r="J1058" t="n">
        <v>1</v>
      </c>
      <c r="K1058" t="inlineStr"/>
    </row>
    <row r="1059">
      <c r="A1059" t="inlineStr">
        <is>
          <t>NP</t>
        </is>
      </c>
      <c r="B1059" t="inlineStr">
        <is>
          <t>331185170000</t>
        </is>
      </c>
      <c r="C1059" t="inlineStr">
        <is>
          <t>33118517</t>
        </is>
      </c>
      <c r="D1059" t="inlineStr">
        <is>
          <t>Rodolfo Flavio / Jardineria Panama</t>
        </is>
      </c>
      <c r="E1059" t="inlineStr">
        <is>
          <t>RODOLFOFLAVIOJARDINERIAPANAMA</t>
        </is>
      </c>
      <c r="F1059" s="2" t="n">
        <v>125.5</v>
      </c>
      <c r="G1059" t="inlineStr">
        <is>
          <t>Karla Mc Intryre</t>
        </is>
      </c>
      <c r="H1059" t="inlineStr">
        <is>
          <t>66895290.0</t>
        </is>
      </c>
      <c r="I1059" t="n">
        <v>0</v>
      </c>
      <c r="J1059" t="n">
        <v>1</v>
      </c>
      <c r="K1059" t="inlineStr"/>
    </row>
    <row r="1060">
      <c r="A1060" t="inlineStr">
        <is>
          <t>NP</t>
        </is>
      </c>
      <c r="B1060" t="inlineStr">
        <is>
          <t>353368090000</t>
        </is>
      </c>
      <c r="C1060" t="inlineStr">
        <is>
          <t>35336809</t>
        </is>
      </c>
      <c r="D1060" t="inlineStr">
        <is>
          <t>MELQUIADES SUAZO PEREZ</t>
        </is>
      </c>
      <c r="E1060" t="inlineStr">
        <is>
          <t>MELQUIADESSUAZOPEREZ</t>
        </is>
      </c>
      <c r="F1060" s="2" t="n">
        <v>15</v>
      </c>
      <c r="G1060" t="inlineStr">
        <is>
          <t>Solanye Acuña</t>
        </is>
      </c>
      <c r="H1060" t="inlineStr">
        <is>
          <t>65719956.0</t>
        </is>
      </c>
      <c r="I1060" t="n">
        <v>0</v>
      </c>
      <c r="J1060" t="n">
        <v>1</v>
      </c>
      <c r="K1060" t="inlineStr"/>
    </row>
    <row r="1061">
      <c r="A1061" t="inlineStr">
        <is>
          <t>NP</t>
        </is>
      </c>
      <c r="B1061" t="inlineStr">
        <is>
          <t>333102500000</t>
        </is>
      </c>
      <c r="C1061" t="inlineStr">
        <is>
          <t>33310250</t>
        </is>
      </c>
      <c r="D1061" t="inlineStr">
        <is>
          <t>ENTREGA 24</t>
        </is>
      </c>
      <c r="E1061" t="inlineStr">
        <is>
          <t>ENTREGA24</t>
        </is>
      </c>
      <c r="F1061" s="2" t="n">
        <v>38</v>
      </c>
      <c r="G1061" t="inlineStr">
        <is>
          <t>Michelle Zambrano</t>
        </is>
      </c>
      <c r="H1061" t="inlineStr">
        <is>
          <t>66672255.0</t>
        </is>
      </c>
      <c r="I1061" t="n">
        <v>0</v>
      </c>
      <c r="J1061" t="n">
        <v>1</v>
      </c>
      <c r="K1061" t="inlineStr"/>
    </row>
    <row r="1062">
      <c r="A1062" t="inlineStr">
        <is>
          <t>NP</t>
        </is>
      </c>
      <c r="B1062" t="inlineStr"/>
      <c r="C1062" t="inlineStr">
        <is>
          <t>35326349</t>
        </is>
      </c>
      <c r="D1062" t="inlineStr">
        <is>
          <t>MARCO POLO</t>
        </is>
      </c>
      <c r="E1062" t="inlineStr">
        <is>
          <t>MARCOPOLO</t>
        </is>
      </c>
      <c r="F1062" s="2" t="n">
        <v>12</v>
      </c>
      <c r="G1062" t="inlineStr">
        <is>
          <t>Ines Lizbeth Trujillo</t>
        </is>
      </c>
      <c r="H1062" t="inlineStr"/>
      <c r="I1062" t="n">
        <v>0</v>
      </c>
      <c r="J1062" t="n">
        <v>1</v>
      </c>
      <c r="K1062" t="inlineStr"/>
    </row>
    <row r="1063">
      <c r="A1063" t="inlineStr">
        <is>
          <t>NP</t>
        </is>
      </c>
      <c r="B1063" t="inlineStr">
        <is>
          <t>328824720000</t>
        </is>
      </c>
      <c r="C1063" t="inlineStr">
        <is>
          <t>32882472</t>
        </is>
      </c>
      <c r="D1063" t="inlineStr">
        <is>
          <t>Edwin Edilberto Ma rquinez De Leon</t>
        </is>
      </c>
      <c r="E1063" t="inlineStr">
        <is>
          <t>EDWINEDILBERTOMARQUINEZDELEON</t>
        </is>
      </c>
      <c r="F1063" s="2" t="n">
        <v>20.75</v>
      </c>
      <c r="G1063" t="inlineStr">
        <is>
          <t>Alejandra Mabel Hawkins</t>
        </is>
      </c>
      <c r="H1063" t="inlineStr">
        <is>
          <t>67269933.0</t>
        </is>
      </c>
      <c r="I1063" t="n">
        <v>0</v>
      </c>
      <c r="J1063" t="n">
        <v>1</v>
      </c>
      <c r="K1063" t="inlineStr"/>
    </row>
    <row r="1064">
      <c r="A1064" t="inlineStr">
        <is>
          <t>NP</t>
        </is>
      </c>
      <c r="B1064" t="inlineStr">
        <is>
          <t>358286750000</t>
        </is>
      </c>
      <c r="C1064" t="inlineStr">
        <is>
          <t>35828675</t>
        </is>
      </c>
      <c r="D1064" t="inlineStr">
        <is>
          <t>MANUEL FRANCISCO SOLIS DELGADO</t>
        </is>
      </c>
      <c r="E1064" t="inlineStr">
        <is>
          <t>MANUELFRANCISCOSOLISDELGADO</t>
        </is>
      </c>
      <c r="F1064" s="2" t="n">
        <v>30</v>
      </c>
      <c r="G1064" t="inlineStr">
        <is>
          <t>Maria Fernanda</t>
        </is>
      </c>
      <c r="H1064" t="inlineStr">
        <is>
          <t>66224116.0</t>
        </is>
      </c>
      <c r="I1064" t="n">
        <v>0</v>
      </c>
      <c r="J1064" t="n">
        <v>1</v>
      </c>
      <c r="K1064" t="inlineStr"/>
    </row>
    <row r="1065">
      <c r="A1065" t="inlineStr">
        <is>
          <t>NP</t>
        </is>
      </c>
      <c r="B1065" t="inlineStr">
        <is>
          <t>365029960000</t>
        </is>
      </c>
      <c r="C1065" t="inlineStr">
        <is>
          <t>36502996</t>
        </is>
      </c>
      <c r="D1065" t="inlineStr">
        <is>
          <t>EDIS ALEXIS GONZALEZ PIMENTEL</t>
        </is>
      </c>
      <c r="E1065" t="inlineStr">
        <is>
          <t>EDISALEXISGONZALEZPIMENTEL</t>
        </is>
      </c>
      <c r="F1065" s="2" t="n">
        <v>16.94</v>
      </c>
      <c r="G1065" t="inlineStr">
        <is>
          <t>Yarelis Tulloch</t>
        </is>
      </c>
      <c r="H1065" t="inlineStr">
        <is>
          <t>65809849.0</t>
        </is>
      </c>
      <c r="I1065" t="n">
        <v>0</v>
      </c>
      <c r="J1065" t="n">
        <v>1</v>
      </c>
      <c r="K1065" t="inlineStr"/>
    </row>
    <row r="1066">
      <c r="A1066" t="inlineStr">
        <is>
          <t>NP</t>
        </is>
      </c>
      <c r="B1066" t="inlineStr">
        <is>
          <t>343229420000</t>
        </is>
      </c>
      <c r="C1066" t="inlineStr">
        <is>
          <t>34322942</t>
        </is>
      </c>
      <c r="D1066" t="inlineStr">
        <is>
          <t>AGUSTIN DIAZ MAURE</t>
        </is>
      </c>
      <c r="E1066" t="inlineStr">
        <is>
          <t>AGUSTINDIAZMAURE</t>
        </is>
      </c>
      <c r="F1066" s="2" t="n">
        <v>36</v>
      </c>
      <c r="G1066" t="inlineStr">
        <is>
          <t>Abril Aparicio</t>
        </is>
      </c>
      <c r="H1066" t="inlineStr">
        <is>
          <t>69489624.0</t>
        </is>
      </c>
      <c r="I1066" t="n">
        <v>0</v>
      </c>
      <c r="J1066" t="n">
        <v>1</v>
      </c>
      <c r="K1066" t="inlineStr"/>
    </row>
    <row r="1067">
      <c r="A1067" t="inlineStr">
        <is>
          <t>NP</t>
        </is>
      </c>
      <c r="B1067" t="inlineStr">
        <is>
          <t>363059570000</t>
        </is>
      </c>
      <c r="C1067" t="inlineStr">
        <is>
          <t>36305957</t>
        </is>
      </c>
      <c r="D1067" t="inlineStr">
        <is>
          <t>YENIFER EDITH GONZALEZ BARRIA</t>
        </is>
      </c>
      <c r="E1067" t="inlineStr">
        <is>
          <t>YENIFEREDITHGONZALEZBARRIA</t>
        </is>
      </c>
      <c r="F1067" s="2" t="n">
        <v>0</v>
      </c>
      <c r="G1067" t="inlineStr">
        <is>
          <t>Yariela Galarce</t>
        </is>
      </c>
      <c r="H1067" t="inlineStr"/>
      <c r="I1067" t="n">
        <v>0</v>
      </c>
      <c r="J1067" t="n">
        <v>1</v>
      </c>
      <c r="K1067" t="inlineStr"/>
    </row>
    <row r="1068">
      <c r="A1068" t="inlineStr">
        <is>
          <t>NP</t>
        </is>
      </c>
      <c r="B1068" t="inlineStr">
        <is>
          <t>326319470000</t>
        </is>
      </c>
      <c r="C1068" t="inlineStr">
        <is>
          <t>32631947</t>
        </is>
      </c>
      <c r="D1068" t="inlineStr">
        <is>
          <t>Clinica Odont</t>
        </is>
      </c>
      <c r="E1068" t="inlineStr">
        <is>
          <t>CLINICAODONT</t>
        </is>
      </c>
      <c r="F1068" s="2" t="n">
        <v>64.25</v>
      </c>
      <c r="G1068" t="inlineStr">
        <is>
          <t>Nailyn Martinez</t>
        </is>
      </c>
      <c r="H1068" t="inlineStr">
        <is>
          <t>67808535.0</t>
        </is>
      </c>
      <c r="I1068" t="n">
        <v>0</v>
      </c>
      <c r="J1068" t="n">
        <v>1</v>
      </c>
      <c r="K1068" t="inlineStr"/>
    </row>
    <row r="1069">
      <c r="A1069" t="inlineStr">
        <is>
          <t>NP</t>
        </is>
      </c>
      <c r="B1069" t="inlineStr">
        <is>
          <t>326319240000</t>
        </is>
      </c>
      <c r="C1069" t="inlineStr">
        <is>
          <t>32631924</t>
        </is>
      </c>
      <c r="D1069" t="inlineStr">
        <is>
          <t>DISTRIBUIDORA</t>
        </is>
      </c>
      <c r="E1069" t="inlineStr">
        <is>
          <t>DISTRIBUIDORA</t>
        </is>
      </c>
      <c r="F1069" s="2" t="n">
        <v>123.76</v>
      </c>
      <c r="G1069" t="inlineStr">
        <is>
          <t>Yamali Rodriguez</t>
        </is>
      </c>
      <c r="H1069" t="inlineStr">
        <is>
          <t>66786076.0</t>
        </is>
      </c>
      <c r="I1069" t="n">
        <v>0</v>
      </c>
      <c r="J1069" t="n">
        <v>1</v>
      </c>
      <c r="K1069" t="inlineStr"/>
    </row>
    <row r="1070">
      <c r="A1070" t="inlineStr">
        <is>
          <t>NP</t>
        </is>
      </c>
      <c r="B1070" t="inlineStr">
        <is>
          <t>368025310000</t>
        </is>
      </c>
      <c r="C1070" t="inlineStr">
        <is>
          <t>36802531</t>
        </is>
      </c>
      <c r="D1070" t="inlineStr">
        <is>
          <t>CESAR BARRIA</t>
        </is>
      </c>
      <c r="E1070" t="inlineStr">
        <is>
          <t>CESARBARRIA</t>
        </is>
      </c>
      <c r="F1070" s="2" t="n">
        <v>27.74</v>
      </c>
      <c r="G1070" t="inlineStr">
        <is>
          <t>Osiris Aguilar</t>
        </is>
      </c>
      <c r="H1070" t="inlineStr">
        <is>
          <t>64811229.0</t>
        </is>
      </c>
      <c r="I1070" t="n">
        <v>0</v>
      </c>
      <c r="J1070" t="n">
        <v>1</v>
      </c>
      <c r="K1070" t="inlineStr"/>
    </row>
    <row r="1071">
      <c r="A1071" t="inlineStr">
        <is>
          <t>NP</t>
        </is>
      </c>
      <c r="B1071" t="inlineStr">
        <is>
          <t>359225050000</t>
        </is>
      </c>
      <c r="C1071" t="inlineStr">
        <is>
          <t>35922505</t>
        </is>
      </c>
      <c r="D1071" t="inlineStr">
        <is>
          <t>LARITZA LARETH CAMPOS NIETO</t>
        </is>
      </c>
      <c r="E1071" t="inlineStr">
        <is>
          <t>LARITZALARETHCAMPOSNIETO</t>
        </is>
      </c>
      <c r="F1071" s="2" t="n">
        <v>15</v>
      </c>
      <c r="G1071" t="inlineStr">
        <is>
          <t>Karla Mc Intryre</t>
        </is>
      </c>
      <c r="H1071" t="inlineStr">
        <is>
          <t>69689409.0</t>
        </is>
      </c>
      <c r="I1071" t="n">
        <v>0</v>
      </c>
      <c r="J1071" t="n">
        <v>1</v>
      </c>
      <c r="K1071" t="inlineStr"/>
    </row>
    <row r="1072">
      <c r="A1072" t="inlineStr">
        <is>
          <t>NP</t>
        </is>
      </c>
      <c r="B1072" t="inlineStr">
        <is>
          <t>352310580000</t>
        </is>
      </c>
      <c r="C1072" t="inlineStr">
        <is>
          <t>35231058</t>
        </is>
      </c>
      <c r="D1072" t="inlineStr">
        <is>
          <t>ALEXANDRA DEL CARMEN PEREZ MONTENEGRO</t>
        </is>
      </c>
      <c r="E1072" t="inlineStr">
        <is>
          <t>ALEXANDRADELCARMENPEREZMONTENEGRO</t>
        </is>
      </c>
      <c r="F1072" s="2" t="n">
        <v>15</v>
      </c>
      <c r="G1072" t="inlineStr">
        <is>
          <t>Michelle Zambrano</t>
        </is>
      </c>
      <c r="H1072" t="inlineStr">
        <is>
          <t>64404056.0</t>
        </is>
      </c>
      <c r="I1072" t="n">
        <v>0</v>
      </c>
      <c r="J1072" t="n">
        <v>1</v>
      </c>
      <c r="K1072" t="inlineStr"/>
    </row>
    <row r="1073">
      <c r="A1073" t="inlineStr">
        <is>
          <t>NP</t>
        </is>
      </c>
      <c r="B1073" t="inlineStr">
        <is>
          <t>348392610000</t>
        </is>
      </c>
      <c r="C1073" t="inlineStr">
        <is>
          <t>34839261</t>
        </is>
      </c>
      <c r="D1073" t="inlineStr">
        <is>
          <t>CARMEN YARINETH ODA</t>
        </is>
      </c>
      <c r="E1073" t="inlineStr">
        <is>
          <t>CARMENYARINETHODA</t>
        </is>
      </c>
      <c r="F1073" s="2" t="n">
        <v>12</v>
      </c>
      <c r="G1073" t="inlineStr">
        <is>
          <t>Ines Lizbeth Trujillo</t>
        </is>
      </c>
      <c r="H1073" t="inlineStr">
        <is>
          <t>63307323.0</t>
        </is>
      </c>
      <c r="I1073" t="n">
        <v>0</v>
      </c>
      <c r="J1073" t="n">
        <v>1</v>
      </c>
      <c r="K1073" t="inlineStr"/>
    </row>
    <row r="1074">
      <c r="A1074" t="inlineStr">
        <is>
          <t>NP</t>
        </is>
      </c>
      <c r="B1074" t="inlineStr">
        <is>
          <t>347442030000</t>
        </is>
      </c>
      <c r="C1074" t="inlineStr">
        <is>
          <t>34744203</t>
        </is>
      </c>
      <c r="D1074" t="inlineStr">
        <is>
          <t>VICTOR ALMANZA</t>
        </is>
      </c>
      <c r="E1074" t="inlineStr">
        <is>
          <t>VICTORALMANZA</t>
        </is>
      </c>
      <c r="F1074" s="2" t="n">
        <v>12</v>
      </c>
      <c r="G1074" t="inlineStr">
        <is>
          <t>Alejandra Mabel Hawkins</t>
        </is>
      </c>
      <c r="H1074" t="inlineStr">
        <is>
          <t>68812546.0</t>
        </is>
      </c>
      <c r="I1074" t="n">
        <v>0</v>
      </c>
      <c r="J1074" t="n">
        <v>1</v>
      </c>
      <c r="K1074" t="inlineStr"/>
    </row>
    <row r="1075">
      <c r="A1075" t="inlineStr">
        <is>
          <t>NP</t>
        </is>
      </c>
      <c r="B1075" t="inlineStr">
        <is>
          <t>359285180000</t>
        </is>
      </c>
      <c r="C1075" t="inlineStr">
        <is>
          <t>35928518</t>
        </is>
      </c>
      <c r="D1075" t="inlineStr">
        <is>
          <t>JORGE E FUENTES P</t>
        </is>
      </c>
      <c r="E1075" t="inlineStr">
        <is>
          <t>JORGEEFUENTESP</t>
        </is>
      </c>
      <c r="F1075" s="2" t="n">
        <v>18</v>
      </c>
      <c r="G1075" t="inlineStr">
        <is>
          <t>Maria Fernanda</t>
        </is>
      </c>
      <c r="H1075" t="inlineStr">
        <is>
          <t>67484971.0</t>
        </is>
      </c>
      <c r="I1075" t="n">
        <v>0</v>
      </c>
      <c r="J1075" t="n">
        <v>1</v>
      </c>
      <c r="K1075" t="inlineStr"/>
    </row>
    <row r="1076">
      <c r="A1076" t="inlineStr">
        <is>
          <t>NP</t>
        </is>
      </c>
      <c r="B1076" t="inlineStr">
        <is>
          <t>356215260000</t>
        </is>
      </c>
      <c r="C1076" t="inlineStr">
        <is>
          <t>35621526</t>
        </is>
      </c>
      <c r="D1076" t="inlineStr">
        <is>
          <t>AUTOSERVICIO LLANTAS</t>
        </is>
      </c>
      <c r="E1076" t="inlineStr">
        <is>
          <t>AUTOSERVICIOLLANTAS</t>
        </is>
      </c>
      <c r="F1076" s="2" t="n">
        <v>85</v>
      </c>
      <c r="G1076" t="inlineStr">
        <is>
          <t>Yarelis Tulloch</t>
        </is>
      </c>
      <c r="H1076" t="inlineStr">
        <is>
          <t>64034820.0</t>
        </is>
      </c>
      <c r="I1076" t="n">
        <v>0</v>
      </c>
      <c r="J1076" t="n">
        <v>1</v>
      </c>
      <c r="K1076" t="inlineStr"/>
    </row>
    <row r="1077">
      <c r="A1077" t="inlineStr">
        <is>
          <t>NP</t>
        </is>
      </c>
      <c r="B1077" t="inlineStr">
        <is>
          <t>361042850000</t>
        </is>
      </c>
      <c r="C1077" t="inlineStr">
        <is>
          <t>36104285</t>
        </is>
      </c>
      <c r="D1077" t="inlineStr">
        <is>
          <t>EDWIN RIOS</t>
        </is>
      </c>
      <c r="E1077" t="inlineStr">
        <is>
          <t>EDWINRIOS</t>
        </is>
      </c>
      <c r="F1077" s="2" t="n">
        <v>16.29</v>
      </c>
      <c r="G1077" t="inlineStr">
        <is>
          <t>Abril Aparicio</t>
        </is>
      </c>
      <c r="H1077" t="inlineStr"/>
      <c r="I1077" t="n">
        <v>0</v>
      </c>
      <c r="J1077" t="n">
        <v>1</v>
      </c>
      <c r="K1077" t="inlineStr"/>
    </row>
    <row r="1078">
      <c r="A1078" t="inlineStr">
        <is>
          <t>NP</t>
        </is>
      </c>
      <c r="B1078" t="inlineStr">
        <is>
          <t>361042120000</t>
        </is>
      </c>
      <c r="C1078" t="inlineStr">
        <is>
          <t>36104212</t>
        </is>
      </c>
      <c r="D1078" t="inlineStr">
        <is>
          <t>JOSE GUERRA</t>
        </is>
      </c>
      <c r="E1078" t="inlineStr">
        <is>
          <t>JOSEGUERRA</t>
        </is>
      </c>
      <c r="F1078" s="2" t="n">
        <v>16.94</v>
      </c>
      <c r="G1078" t="inlineStr">
        <is>
          <t>Yariela Galarce</t>
        </is>
      </c>
      <c r="H1078" t="inlineStr"/>
      <c r="I1078" t="n">
        <v>0</v>
      </c>
      <c r="J1078" t="n">
        <v>1</v>
      </c>
      <c r="K1078" t="inlineStr"/>
    </row>
    <row r="1079">
      <c r="A1079" t="inlineStr">
        <is>
          <t>NP</t>
        </is>
      </c>
      <c r="B1079" t="inlineStr">
        <is>
          <t>355104910000</t>
        </is>
      </c>
      <c r="C1079" t="inlineStr">
        <is>
          <t>35510491</t>
        </is>
      </c>
      <c r="D1079" t="inlineStr">
        <is>
          <t>ROBERTO JULIO SANCHEZ RODRIGUEZ</t>
        </is>
      </c>
      <c r="E1079" t="inlineStr">
        <is>
          <t>ROBERTOJULIOSANCHEZRODRIGUEZ</t>
        </is>
      </c>
      <c r="F1079" s="2" t="n">
        <v>15</v>
      </c>
      <c r="G1079" t="inlineStr">
        <is>
          <t>Nailyn Martinez</t>
        </is>
      </c>
      <c r="H1079" t="inlineStr">
        <is>
          <t>66134979.0</t>
        </is>
      </c>
      <c r="I1079" t="n">
        <v>0</v>
      </c>
      <c r="J1079" t="n">
        <v>1</v>
      </c>
      <c r="K1079" t="inlineStr"/>
    </row>
    <row r="1080">
      <c r="A1080" t="inlineStr">
        <is>
          <t>NP</t>
        </is>
      </c>
      <c r="B1080" t="inlineStr">
        <is>
          <t>357288070000</t>
        </is>
      </c>
      <c r="C1080" t="inlineStr">
        <is>
          <t>35728807</t>
        </is>
      </c>
      <c r="D1080" t="inlineStr">
        <is>
          <t>AUTO ADRENALINA</t>
        </is>
      </c>
      <c r="E1080" t="inlineStr">
        <is>
          <t>AUTOADRENALINA</t>
        </is>
      </c>
      <c r="F1080" s="2" t="n">
        <v>15</v>
      </c>
      <c r="G1080" t="inlineStr">
        <is>
          <t>Yamali Rodriguez</t>
        </is>
      </c>
      <c r="H1080" t="inlineStr">
        <is>
          <t>69106101.0</t>
        </is>
      </c>
      <c r="I1080" t="n">
        <v>0</v>
      </c>
      <c r="J1080" t="n">
        <v>1</v>
      </c>
      <c r="K1080" t="inlineStr"/>
    </row>
    <row r="1081">
      <c r="A1081" t="inlineStr">
        <is>
          <t>NP</t>
        </is>
      </c>
      <c r="B1081" t="inlineStr">
        <is>
          <t>349133900000</t>
        </is>
      </c>
      <c r="C1081" t="inlineStr">
        <is>
          <t>34913390</t>
        </is>
      </c>
      <c r="D1081" t="inlineStr">
        <is>
          <t>RITA GENEVA ARAGON FABREGA</t>
        </is>
      </c>
      <c r="E1081" t="inlineStr">
        <is>
          <t>RITAGENEVAARAGONFABREGA</t>
        </is>
      </c>
      <c r="F1081" s="2" t="n">
        <v>65</v>
      </c>
      <c r="G1081" t="inlineStr">
        <is>
          <t>Osiris Aguilar</t>
        </is>
      </c>
      <c r="H1081" t="inlineStr">
        <is>
          <t>67112172.0</t>
        </is>
      </c>
      <c r="I1081" t="n">
        <v>0</v>
      </c>
      <c r="J1081" t="n">
        <v>1</v>
      </c>
      <c r="K1081" t="inlineStr"/>
    </row>
    <row r="1082">
      <c r="A1082" t="inlineStr">
        <is>
          <t>NP</t>
        </is>
      </c>
      <c r="B1082" t="inlineStr">
        <is>
          <t>346175420000</t>
        </is>
      </c>
      <c r="C1082" t="inlineStr">
        <is>
          <t>34617542</t>
        </is>
      </c>
      <c r="D1082" t="inlineStr">
        <is>
          <t>ANGEL ARIEL MONTENEGRO MENDOZA</t>
        </is>
      </c>
      <c r="E1082" t="inlineStr">
        <is>
          <t>ANGELARIELMONTENEGROMENDOZA</t>
        </is>
      </c>
      <c r="F1082" s="2" t="n">
        <v>17.5</v>
      </c>
      <c r="G1082" t="inlineStr">
        <is>
          <t>Karla Mc Intryre</t>
        </is>
      </c>
      <c r="H1082" t="inlineStr">
        <is>
          <t>60906560.0</t>
        </is>
      </c>
      <c r="I1082" t="n">
        <v>0</v>
      </c>
      <c r="J1082" t="n">
        <v>1</v>
      </c>
      <c r="K1082" t="inlineStr"/>
    </row>
    <row r="1083">
      <c r="A1083" t="inlineStr">
        <is>
          <t>NP</t>
        </is>
      </c>
      <c r="B1083" t="inlineStr">
        <is>
          <t>332093860000</t>
        </is>
      </c>
      <c r="C1083" t="inlineStr">
        <is>
          <t>33209386</t>
        </is>
      </c>
      <c r="D1083" t="inlineStr">
        <is>
          <t>Xavier Barba</t>
        </is>
      </c>
      <c r="E1083" t="inlineStr">
        <is>
          <t>XAVIERBARBA</t>
        </is>
      </c>
      <c r="F1083" s="2" t="n">
        <v>20.75</v>
      </c>
      <c r="G1083" t="inlineStr">
        <is>
          <t>Solanye Acuña</t>
        </is>
      </c>
      <c r="H1083" t="inlineStr">
        <is>
          <t>64202062.0</t>
        </is>
      </c>
      <c r="I1083" t="n">
        <v>0</v>
      </c>
      <c r="J1083" t="n">
        <v>1</v>
      </c>
      <c r="K1083" t="inlineStr"/>
    </row>
    <row r="1084">
      <c r="A1084" t="inlineStr">
        <is>
          <t>NP</t>
        </is>
      </c>
      <c r="B1084" t="inlineStr">
        <is>
          <t>326417570000</t>
        </is>
      </c>
      <c r="C1084" t="inlineStr">
        <is>
          <t>32641757</t>
        </is>
      </c>
      <c r="D1084" t="inlineStr">
        <is>
          <t>P. H. Altavis</t>
        </is>
      </c>
      <c r="E1084" t="inlineStr">
        <is>
          <t>PHALTAVIS</t>
        </is>
      </c>
      <c r="F1084" s="2" t="n">
        <v>42</v>
      </c>
      <c r="G1084" t="inlineStr">
        <is>
          <t>Michelle Zambrano</t>
        </is>
      </c>
      <c r="H1084" t="inlineStr">
        <is>
          <t>63796318.0</t>
        </is>
      </c>
      <c r="I1084" t="n">
        <v>0</v>
      </c>
      <c r="J1084" t="n">
        <v>1</v>
      </c>
      <c r="K1084" t="inlineStr"/>
    </row>
    <row r="1085">
      <c r="A1085" t="inlineStr">
        <is>
          <t>NP</t>
        </is>
      </c>
      <c r="B1085" t="inlineStr">
        <is>
          <t>364054080000</t>
        </is>
      </c>
      <c r="C1085" t="inlineStr">
        <is>
          <t>36405408</t>
        </is>
      </c>
      <c r="D1085" t="inlineStr">
        <is>
          <t>EVA JUDITH MINA</t>
        </is>
      </c>
      <c r="E1085" t="inlineStr">
        <is>
          <t>EVAJUDITHMINA</t>
        </is>
      </c>
      <c r="F1085" s="2" t="n">
        <v>18.23</v>
      </c>
      <c r="G1085" t="inlineStr">
        <is>
          <t>Ines Lizbeth Trujillo</t>
        </is>
      </c>
      <c r="H1085" t="inlineStr"/>
      <c r="I1085" t="n">
        <v>0</v>
      </c>
      <c r="J1085" t="n">
        <v>1</v>
      </c>
      <c r="K1085" t="inlineStr"/>
    </row>
    <row r="1086">
      <c r="A1086" t="inlineStr">
        <is>
          <t>NP</t>
        </is>
      </c>
      <c r="B1086" t="inlineStr">
        <is>
          <t>337280710000</t>
        </is>
      </c>
      <c r="C1086" t="inlineStr">
        <is>
          <t>33728071</t>
        </is>
      </c>
      <c r="D1086" t="inlineStr">
        <is>
          <t>DOMINGO RAMOS</t>
        </is>
      </c>
      <c r="E1086" t="inlineStr">
        <is>
          <t>DOMINGORAMOS</t>
        </is>
      </c>
      <c r="F1086" s="2" t="n">
        <v>16.25</v>
      </c>
      <c r="G1086" t="inlineStr">
        <is>
          <t>Alejandra Mabel Hawkins</t>
        </is>
      </c>
      <c r="H1086" t="inlineStr">
        <is>
          <t>61606746.0</t>
        </is>
      </c>
      <c r="I1086" t="n">
        <v>0</v>
      </c>
      <c r="J1086" t="n">
        <v>1</v>
      </c>
      <c r="K1086" t="inlineStr"/>
    </row>
    <row r="1087">
      <c r="A1087" t="inlineStr">
        <is>
          <t>NP</t>
        </is>
      </c>
      <c r="B1087" t="inlineStr">
        <is>
          <t>325530330403</t>
        </is>
      </c>
      <c r="C1087" t="inlineStr">
        <is>
          <t>32553033</t>
        </is>
      </c>
      <c r="D1087" t="inlineStr">
        <is>
          <t>Lorena Hernandez Valdez</t>
        </is>
      </c>
      <c r="E1087" t="inlineStr">
        <is>
          <t>LORENAHERNANDEZVALDEZ</t>
        </is>
      </c>
      <c r="F1087" s="2" t="n">
        <v>44</v>
      </c>
      <c r="G1087" t="inlineStr">
        <is>
          <t>Maria Fernanda</t>
        </is>
      </c>
      <c r="H1087" t="inlineStr">
        <is>
          <t>66753400.0</t>
        </is>
      </c>
      <c r="I1087" t="n">
        <v>0</v>
      </c>
      <c r="J1087" t="n">
        <v>1</v>
      </c>
      <c r="K1087" t="inlineStr"/>
    </row>
    <row r="1088">
      <c r="A1088" t="inlineStr">
        <is>
          <t>NP</t>
        </is>
      </c>
      <c r="B1088" t="inlineStr">
        <is>
          <t>325530330403</t>
        </is>
      </c>
      <c r="C1088" t="inlineStr">
        <is>
          <t>32553033</t>
        </is>
      </c>
      <c r="D1088" t="inlineStr">
        <is>
          <t>Mayra Del Car</t>
        </is>
      </c>
      <c r="E1088" t="inlineStr">
        <is>
          <t>MAYRADELCAR</t>
        </is>
      </c>
      <c r="F1088" s="2" t="n">
        <v>45.95</v>
      </c>
      <c r="G1088" t="inlineStr">
        <is>
          <t>Yarelis Tulloch</t>
        </is>
      </c>
      <c r="H1088" t="inlineStr">
        <is>
          <t>66753400.0</t>
        </is>
      </c>
      <c r="I1088" t="n">
        <v>0</v>
      </c>
      <c r="J1088" t="n">
        <v>1</v>
      </c>
      <c r="K1088" t="inlineStr"/>
    </row>
    <row r="1089">
      <c r="A1089" t="inlineStr">
        <is>
          <t>NP</t>
        </is>
      </c>
      <c r="B1089" t="inlineStr">
        <is>
          <t>325530330403</t>
        </is>
      </c>
      <c r="C1089" t="inlineStr">
        <is>
          <t>32553033</t>
        </is>
      </c>
      <c r="D1089" t="inlineStr">
        <is>
          <t>Mayra Del Car</t>
        </is>
      </c>
      <c r="E1089" t="inlineStr">
        <is>
          <t>MAYRADELCAR</t>
        </is>
      </c>
      <c r="F1089" s="2" t="n">
        <v>45.45</v>
      </c>
      <c r="G1089" t="inlineStr">
        <is>
          <t>Abril Aparicio</t>
        </is>
      </c>
      <c r="H1089" t="inlineStr">
        <is>
          <t>66753400.0</t>
        </is>
      </c>
      <c r="I1089" t="n">
        <v>0</v>
      </c>
      <c r="J1089" t="n">
        <v>1</v>
      </c>
      <c r="K1089" t="inlineStr"/>
    </row>
    <row r="1090">
      <c r="A1090" t="inlineStr">
        <is>
          <t>NP</t>
        </is>
      </c>
      <c r="B1090" t="inlineStr">
        <is>
          <t>351347020000</t>
        </is>
      </c>
      <c r="C1090" t="inlineStr">
        <is>
          <t>35134702</t>
        </is>
      </c>
      <c r="D1090" t="inlineStr">
        <is>
          <t>KARIELYS CORTES</t>
        </is>
      </c>
      <c r="E1090" t="inlineStr">
        <is>
          <t>KARIELYSCORTES</t>
        </is>
      </c>
      <c r="F1090" s="2" t="n">
        <v>15</v>
      </c>
      <c r="G1090" t="inlineStr">
        <is>
          <t>Yariela Galarce</t>
        </is>
      </c>
      <c r="H1090" t="inlineStr">
        <is>
          <t>63241262.0</t>
        </is>
      </c>
      <c r="I1090" t="n">
        <v>0</v>
      </c>
      <c r="J1090" t="n">
        <v>1</v>
      </c>
      <c r="K1090" t="inlineStr"/>
    </row>
    <row r="1091">
      <c r="A1091" t="inlineStr">
        <is>
          <t>NP</t>
        </is>
      </c>
      <c r="B1091" t="inlineStr">
        <is>
          <t>354343370000</t>
        </is>
      </c>
      <c r="C1091" t="inlineStr">
        <is>
          <t>35434337</t>
        </is>
      </c>
      <c r="D1091" t="inlineStr">
        <is>
          <t>KARIELYS CORTES</t>
        </is>
      </c>
      <c r="E1091" t="inlineStr">
        <is>
          <t>KARIELYSCORTES</t>
        </is>
      </c>
      <c r="F1091" s="2" t="n">
        <v>15</v>
      </c>
      <c r="G1091" t="inlineStr">
        <is>
          <t>Nailyn Martinez</t>
        </is>
      </c>
      <c r="H1091" t="inlineStr">
        <is>
          <t>63141262.0</t>
        </is>
      </c>
      <c r="I1091" t="n">
        <v>0</v>
      </c>
      <c r="J1091" t="n">
        <v>1</v>
      </c>
      <c r="K1091" t="inlineStr"/>
    </row>
    <row r="1092">
      <c r="A1092" t="inlineStr">
        <is>
          <t>NP</t>
        </is>
      </c>
      <c r="B1092" t="inlineStr">
        <is>
          <t>355063450000</t>
        </is>
      </c>
      <c r="C1092" t="inlineStr">
        <is>
          <t>35506345</t>
        </is>
      </c>
      <c r="D1092" t="inlineStr">
        <is>
          <t>MARIA MONTILLA</t>
        </is>
      </c>
      <c r="E1092" t="inlineStr">
        <is>
          <t>MARIAMONTILLA</t>
        </is>
      </c>
      <c r="F1092" s="2" t="n">
        <v>15</v>
      </c>
      <c r="G1092" t="inlineStr">
        <is>
          <t>Yamali Rodriguez</t>
        </is>
      </c>
      <c r="H1092" t="inlineStr">
        <is>
          <t>66499412.0</t>
        </is>
      </c>
      <c r="I1092" t="n">
        <v>0</v>
      </c>
      <c r="J1092" t="n">
        <v>1</v>
      </c>
      <c r="K1092" t="inlineStr"/>
    </row>
    <row r="1093">
      <c r="A1093" t="inlineStr">
        <is>
          <t>NP</t>
        </is>
      </c>
      <c r="B1093" t="inlineStr">
        <is>
          <t>337321430000</t>
        </is>
      </c>
      <c r="C1093" t="inlineStr">
        <is>
          <t>33732143</t>
        </is>
      </c>
      <c r="D1093" t="inlineStr">
        <is>
          <t>BIO EQUIPMENTS, S.A.</t>
        </is>
      </c>
      <c r="E1093" t="inlineStr">
        <is>
          <t>BIOEQUIPMENTSSA</t>
        </is>
      </c>
      <c r="F1093" s="2" t="n">
        <v>161</v>
      </c>
      <c r="G1093" t="inlineStr">
        <is>
          <t>Osiris Aguilar</t>
        </is>
      </c>
      <c r="H1093" t="inlineStr">
        <is>
          <t>63007615.0</t>
        </is>
      </c>
      <c r="I1093" t="n">
        <v>0</v>
      </c>
      <c r="J1093" t="n">
        <v>1</v>
      </c>
      <c r="K1093" t="inlineStr"/>
    </row>
    <row r="1094">
      <c r="A1094" t="inlineStr">
        <is>
          <t>NP</t>
        </is>
      </c>
      <c r="B1094" t="inlineStr">
        <is>
          <t>338158880000</t>
        </is>
      </c>
      <c r="C1094" t="inlineStr">
        <is>
          <t>33815888</t>
        </is>
      </c>
      <c r="D1094" t="inlineStr">
        <is>
          <t>Algis Rios</t>
        </is>
      </c>
      <c r="E1094" t="inlineStr">
        <is>
          <t>ALGISRIOS</t>
        </is>
      </c>
      <c r="F1094" s="2" t="n">
        <v>18.25</v>
      </c>
      <c r="G1094" t="inlineStr">
        <is>
          <t>Karla Mc Intryre</t>
        </is>
      </c>
      <c r="H1094" t="inlineStr">
        <is>
          <t>67767180.0</t>
        </is>
      </c>
      <c r="I1094" t="n">
        <v>0</v>
      </c>
      <c r="J1094" t="n">
        <v>1</v>
      </c>
      <c r="K1094" t="inlineStr"/>
    </row>
    <row r="1095">
      <c r="A1095" t="inlineStr">
        <is>
          <t>NP</t>
        </is>
      </c>
      <c r="B1095" t="inlineStr">
        <is>
          <t>354322170000</t>
        </is>
      </c>
      <c r="C1095" t="inlineStr">
        <is>
          <t>35432217</t>
        </is>
      </c>
      <c r="D1095" t="inlineStr">
        <is>
          <t>GRACIELA SING</t>
        </is>
      </c>
      <c r="E1095" t="inlineStr">
        <is>
          <t>GRACIELASING</t>
        </is>
      </c>
      <c r="F1095" s="2" t="n">
        <v>15</v>
      </c>
      <c r="G1095" t="inlineStr">
        <is>
          <t>Michelle Zambrano</t>
        </is>
      </c>
      <c r="H1095" t="inlineStr">
        <is>
          <t>63710516.0</t>
        </is>
      </c>
      <c r="I1095" t="n">
        <v>0</v>
      </c>
      <c r="J1095" t="n">
        <v>1</v>
      </c>
      <c r="K1095" t="inlineStr"/>
    </row>
    <row r="1096">
      <c r="A1096" t="inlineStr">
        <is>
          <t>NP</t>
        </is>
      </c>
      <c r="B1096" t="inlineStr">
        <is>
          <t>353352240000</t>
        </is>
      </c>
      <c r="C1096" t="inlineStr">
        <is>
          <t>35335224</t>
        </is>
      </c>
      <c r="D1096" t="inlineStr">
        <is>
          <t>LUIS TORRES</t>
        </is>
      </c>
      <c r="E1096" t="inlineStr">
        <is>
          <t>LUISTORRES</t>
        </is>
      </c>
      <c r="F1096" s="2" t="n">
        <v>15</v>
      </c>
      <c r="G1096" t="inlineStr">
        <is>
          <t>Ines Lizbeth Trujillo</t>
        </is>
      </c>
      <c r="H1096" t="inlineStr">
        <is>
          <t>65743197.0</t>
        </is>
      </c>
      <c r="I1096" t="n">
        <v>0</v>
      </c>
      <c r="J1096" t="n">
        <v>1</v>
      </c>
      <c r="K1096" t="inlineStr"/>
    </row>
    <row r="1097">
      <c r="A1097" t="inlineStr">
        <is>
          <t>NP</t>
        </is>
      </c>
      <c r="B1097" t="inlineStr">
        <is>
          <t>366025000000</t>
        </is>
      </c>
      <c r="C1097" t="inlineStr">
        <is>
          <t>36602500</t>
        </is>
      </c>
      <c r="D1097" t="inlineStr">
        <is>
          <t>CONNIE KRISTELL CRESPO CAJAR</t>
        </is>
      </c>
      <c r="E1097" t="inlineStr">
        <is>
          <t>CONNIEKRISTELLCRESPOCAJAR</t>
        </is>
      </c>
      <c r="F1097" s="2" t="n">
        <v>18.87</v>
      </c>
      <c r="G1097" t="inlineStr">
        <is>
          <t>Alejandra Mabel Hawkins</t>
        </is>
      </c>
      <c r="H1097" t="inlineStr">
        <is>
          <t>62899644.0</t>
        </is>
      </c>
      <c r="I1097" t="n">
        <v>0</v>
      </c>
      <c r="J1097" t="n">
        <v>1</v>
      </c>
      <c r="K1097" t="inlineStr"/>
    </row>
    <row r="1098">
      <c r="A1098" t="inlineStr">
        <is>
          <t>NP</t>
        </is>
      </c>
      <c r="B1098" t="inlineStr">
        <is>
          <t>342159660000</t>
        </is>
      </c>
      <c r="C1098" t="inlineStr">
        <is>
          <t>34215966</t>
        </is>
      </c>
      <c r="D1098" t="inlineStr">
        <is>
          <t>CAROL CRISTINA ESPINO</t>
        </is>
      </c>
      <c r="E1098" t="inlineStr">
        <is>
          <t>CAROLCRISTINAESPINO</t>
        </is>
      </c>
      <c r="F1098" s="2" t="n">
        <v>27.75</v>
      </c>
      <c r="G1098" t="inlineStr">
        <is>
          <t>Maria Fernanda</t>
        </is>
      </c>
      <c r="H1098" t="inlineStr">
        <is>
          <t>69493205.0</t>
        </is>
      </c>
      <c r="I1098" t="n">
        <v>0</v>
      </c>
      <c r="J1098" t="n">
        <v>1</v>
      </c>
      <c r="K1098" t="inlineStr"/>
    </row>
    <row r="1099">
      <c r="A1099" t="inlineStr">
        <is>
          <t>NP</t>
        </is>
      </c>
      <c r="B1099" t="inlineStr">
        <is>
          <t>346258020000</t>
        </is>
      </c>
      <c r="C1099" t="inlineStr">
        <is>
          <t>34625802</t>
        </is>
      </c>
      <c r="D1099" t="inlineStr">
        <is>
          <t>BETZY MAGALYS PEREZ BARRIA</t>
        </is>
      </c>
      <c r="E1099" t="inlineStr">
        <is>
          <t>BETZYMAGALYSPEREZBARRIA</t>
        </is>
      </c>
      <c r="F1099" s="2" t="n">
        <v>16.25</v>
      </c>
      <c r="G1099" t="inlineStr">
        <is>
          <t>Yarelis Tulloch</t>
        </is>
      </c>
      <c r="H1099" t="inlineStr">
        <is>
          <t>67039909.0</t>
        </is>
      </c>
      <c r="I1099" t="n">
        <v>0</v>
      </c>
      <c r="J1099" t="n">
        <v>1</v>
      </c>
      <c r="K1099" t="inlineStr"/>
    </row>
    <row r="1100">
      <c r="A1100" t="inlineStr">
        <is>
          <t>NP</t>
        </is>
      </c>
      <c r="B1100" t="inlineStr">
        <is>
          <t>357360670000</t>
        </is>
      </c>
      <c r="C1100" t="inlineStr">
        <is>
          <t>35736067</t>
        </is>
      </c>
      <c r="D1100" t="inlineStr">
        <is>
          <t>ERENSTO S RAMOS A</t>
        </is>
      </c>
      <c r="E1100" t="inlineStr">
        <is>
          <t>ERENSTOSRAMOSA</t>
        </is>
      </c>
      <c r="F1100" s="2" t="n">
        <v>15</v>
      </c>
      <c r="G1100" t="inlineStr">
        <is>
          <t>Abril Aparicio</t>
        </is>
      </c>
      <c r="H1100" t="inlineStr">
        <is>
          <t>65171292.0</t>
        </is>
      </c>
      <c r="I1100" t="n">
        <v>0</v>
      </c>
      <c r="J1100" t="n">
        <v>1</v>
      </c>
      <c r="K1100" t="inlineStr"/>
    </row>
    <row r="1101">
      <c r="A1101" t="inlineStr">
        <is>
          <t>NP</t>
        </is>
      </c>
      <c r="B1101" t="inlineStr">
        <is>
          <t>358360610000</t>
        </is>
      </c>
      <c r="C1101" t="inlineStr">
        <is>
          <t>35836061</t>
        </is>
      </c>
      <c r="D1101" t="inlineStr">
        <is>
          <t>ERNESTO S RAMOS A</t>
        </is>
      </c>
      <c r="E1101" t="inlineStr">
        <is>
          <t>ERNESTOSRAMOSA</t>
        </is>
      </c>
      <c r="F1101" s="2" t="n">
        <v>25</v>
      </c>
      <c r="G1101" t="inlineStr">
        <is>
          <t>Yariela Galarce</t>
        </is>
      </c>
      <c r="H1101" t="inlineStr">
        <is>
          <t>63751639.0</t>
        </is>
      </c>
      <c r="I1101" t="n">
        <v>0</v>
      </c>
      <c r="J1101" t="n">
        <v>1</v>
      </c>
      <c r="K1101" t="inlineStr"/>
    </row>
    <row r="1102">
      <c r="A1102" t="inlineStr">
        <is>
          <t>NP</t>
        </is>
      </c>
      <c r="B1102" t="inlineStr">
        <is>
          <t>359327330000</t>
        </is>
      </c>
      <c r="C1102" t="inlineStr">
        <is>
          <t>35932733</t>
        </is>
      </c>
      <c r="D1102" t="inlineStr">
        <is>
          <t>ANA GABRIELA NIETO PIMENTEL</t>
        </is>
      </c>
      <c r="E1102" t="inlineStr">
        <is>
          <t>ANAGABRIELANIETOPIMENTEL</t>
        </is>
      </c>
      <c r="F1102" s="2" t="n">
        <v>15</v>
      </c>
      <c r="G1102" t="inlineStr">
        <is>
          <t>Nailyn Martinez</t>
        </is>
      </c>
      <c r="H1102" t="inlineStr">
        <is>
          <t>69160709.0</t>
        </is>
      </c>
      <c r="I1102" t="n">
        <v>0</v>
      </c>
      <c r="J1102" t="n">
        <v>1</v>
      </c>
      <c r="K1102" t="inlineStr"/>
    </row>
    <row r="1103">
      <c r="A1103" t="inlineStr">
        <is>
          <t>NP</t>
        </is>
      </c>
      <c r="B1103" t="inlineStr">
        <is>
          <t>335128650000</t>
        </is>
      </c>
      <c r="C1103" t="inlineStr">
        <is>
          <t>33512865</t>
        </is>
      </c>
      <c r="D1103" t="inlineStr">
        <is>
          <t>JODE FELICIANO DIAZ</t>
        </is>
      </c>
      <c r="E1103" t="inlineStr">
        <is>
          <t>JODEFELICIANODIAZ</t>
        </is>
      </c>
      <c r="F1103" s="2" t="n">
        <v>16.25</v>
      </c>
      <c r="G1103" t="inlineStr">
        <is>
          <t>Yamali Rodriguez</t>
        </is>
      </c>
      <c r="H1103" t="inlineStr">
        <is>
          <t>64776330.0</t>
        </is>
      </c>
      <c r="I1103" t="n">
        <v>0</v>
      </c>
      <c r="J1103" t="n">
        <v>1</v>
      </c>
      <c r="K1103" t="inlineStr"/>
    </row>
    <row r="1104">
      <c r="A1104" t="inlineStr">
        <is>
          <t>NP</t>
        </is>
      </c>
      <c r="B1104" t="inlineStr">
        <is>
          <t>356141170000</t>
        </is>
      </c>
      <c r="C1104" t="inlineStr">
        <is>
          <t>35614117</t>
        </is>
      </c>
      <c r="D1104" t="inlineStr">
        <is>
          <t>STAISY NAYARITH CASTAÑEDA PINILLA</t>
        </is>
      </c>
      <c r="E1104" t="inlineStr">
        <is>
          <t>STAISYNAYARITHCASTANEDAPINILLA</t>
        </is>
      </c>
      <c r="F1104" s="2" t="n">
        <v>13</v>
      </c>
      <c r="G1104" t="inlineStr">
        <is>
          <t>Osiris Aguilar</t>
        </is>
      </c>
      <c r="H1104" t="inlineStr">
        <is>
          <t>62265292.0</t>
        </is>
      </c>
      <c r="I1104" t="n">
        <v>0</v>
      </c>
      <c r="J1104" t="n">
        <v>1</v>
      </c>
      <c r="K1104" t="inlineStr"/>
    </row>
    <row r="1105">
      <c r="A1105" t="inlineStr">
        <is>
          <t>NP</t>
        </is>
      </c>
      <c r="B1105" t="inlineStr">
        <is>
          <t>365037940000</t>
        </is>
      </c>
      <c r="C1105" t="inlineStr">
        <is>
          <t>36503794</t>
        </is>
      </c>
      <c r="D1105" t="inlineStr">
        <is>
          <t>ATHENAS DIGREIS CASTROVERDE VILLALAZ</t>
        </is>
      </c>
      <c r="E1105" t="inlineStr">
        <is>
          <t>ATHENASDIGREISCASTROVERDEVILLALAZ</t>
        </is>
      </c>
      <c r="F1105" s="2" t="n">
        <v>16.94</v>
      </c>
      <c r="G1105" t="inlineStr">
        <is>
          <t>Karla Mc Intryre</t>
        </is>
      </c>
      <c r="H1105" t="inlineStr"/>
      <c r="I1105" t="n">
        <v>0</v>
      </c>
      <c r="J1105" t="n">
        <v>1</v>
      </c>
      <c r="K1105" t="inlineStr"/>
    </row>
    <row r="1106">
      <c r="A1106" t="inlineStr">
        <is>
          <t>NP</t>
        </is>
      </c>
      <c r="B1106" t="inlineStr">
        <is>
          <t>332321490000</t>
        </is>
      </c>
      <c r="C1106" t="inlineStr">
        <is>
          <t>33232149</t>
        </is>
      </c>
      <c r="D1106" t="inlineStr">
        <is>
          <t>LUCIANA ANABEL PEREZ QUINTERO</t>
        </is>
      </c>
      <c r="E1106" t="inlineStr">
        <is>
          <t>LUCIANAANABELPEREZQUINTERO</t>
        </is>
      </c>
      <c r="F1106" s="2" t="n">
        <v>18.25</v>
      </c>
      <c r="G1106" t="inlineStr">
        <is>
          <t>Solanye Acuña</t>
        </is>
      </c>
      <c r="H1106" t="inlineStr">
        <is>
          <t>60253935.0</t>
        </is>
      </c>
      <c r="I1106" t="n">
        <v>0</v>
      </c>
      <c r="J1106" t="n">
        <v>1</v>
      </c>
      <c r="K1106" t="inlineStr"/>
    </row>
    <row r="1107">
      <c r="A1107" t="inlineStr">
        <is>
          <t>NP</t>
        </is>
      </c>
      <c r="B1107" t="inlineStr">
        <is>
          <t>359096440000</t>
        </is>
      </c>
      <c r="C1107" t="inlineStr">
        <is>
          <t>35909644</t>
        </is>
      </c>
      <c r="D1107" t="inlineStr">
        <is>
          <t>ANTONY ABDIEL DIAZ PIMENTEL</t>
        </is>
      </c>
      <c r="E1107" t="inlineStr">
        <is>
          <t>ANTONYABDIELDIAZPIMENTEL</t>
        </is>
      </c>
      <c r="F1107" s="2" t="n">
        <v>15</v>
      </c>
      <c r="G1107" t="inlineStr">
        <is>
          <t>Michelle Zambrano</t>
        </is>
      </c>
      <c r="H1107" t="inlineStr">
        <is>
          <t>65936166.0</t>
        </is>
      </c>
      <c r="I1107" t="n">
        <v>0</v>
      </c>
      <c r="J1107" t="n">
        <v>1</v>
      </c>
      <c r="K1107" t="inlineStr"/>
    </row>
    <row r="1108">
      <c r="A1108" t="inlineStr">
        <is>
          <t>NP</t>
        </is>
      </c>
      <c r="B1108" t="inlineStr">
        <is>
          <t>358055580000</t>
        </is>
      </c>
      <c r="C1108" t="inlineStr">
        <is>
          <t>35805558</t>
        </is>
      </c>
      <c r="D1108" t="inlineStr">
        <is>
          <t>NILSA ZULEIKA BARRIA OJO</t>
        </is>
      </c>
      <c r="E1108" t="inlineStr">
        <is>
          <t>NILSAZULEIKABARRIAOJO</t>
        </is>
      </c>
      <c r="F1108" s="2" t="n">
        <v>15</v>
      </c>
      <c r="G1108" t="inlineStr">
        <is>
          <t>Ines Lizbeth Trujillo</t>
        </is>
      </c>
      <c r="H1108" t="inlineStr">
        <is>
          <t>67280839.0</t>
        </is>
      </c>
      <c r="I1108" t="n">
        <v>0</v>
      </c>
      <c r="J1108" t="n">
        <v>1</v>
      </c>
      <c r="K1108" t="inlineStr"/>
    </row>
    <row r="1109">
      <c r="A1109" t="inlineStr">
        <is>
          <t>NP</t>
        </is>
      </c>
      <c r="B1109" t="inlineStr">
        <is>
          <t>358160410000</t>
        </is>
      </c>
      <c r="C1109" t="inlineStr">
        <is>
          <t>35816041</t>
        </is>
      </c>
      <c r="D1109" t="inlineStr">
        <is>
          <t>PAULINO MITRE</t>
        </is>
      </c>
      <c r="E1109" t="inlineStr">
        <is>
          <t>PAULINOMITRE</t>
        </is>
      </c>
      <c r="F1109" s="2" t="n">
        <v>15</v>
      </c>
      <c r="G1109" t="inlineStr">
        <is>
          <t>Alejandra Mabel Hawkins</t>
        </is>
      </c>
      <c r="H1109" t="inlineStr">
        <is>
          <t>66146304.0</t>
        </is>
      </c>
      <c r="I1109" t="n">
        <v>0</v>
      </c>
      <c r="J1109" t="n">
        <v>1</v>
      </c>
      <c r="K1109" t="inlineStr"/>
    </row>
    <row r="1110">
      <c r="A1110" t="inlineStr">
        <is>
          <t>NP</t>
        </is>
      </c>
      <c r="B1110" t="inlineStr">
        <is>
          <t>328919090000</t>
        </is>
      </c>
      <c r="C1110" t="inlineStr">
        <is>
          <t>32891909</t>
        </is>
      </c>
      <c r="D1110" t="inlineStr">
        <is>
          <t>Annie Lu Avila</t>
        </is>
      </c>
      <c r="E1110" t="inlineStr">
        <is>
          <t>ANNIELUAVILA</t>
        </is>
      </c>
      <c r="F1110" s="2" t="n">
        <v>30.5</v>
      </c>
      <c r="G1110" t="inlineStr">
        <is>
          <t>Maria Fernanda</t>
        </is>
      </c>
      <c r="H1110" t="inlineStr">
        <is>
          <t>65889999.0</t>
        </is>
      </c>
      <c r="I1110" t="n">
        <v>0</v>
      </c>
      <c r="J1110" t="n">
        <v>1</v>
      </c>
      <c r="K1110" t="inlineStr"/>
    </row>
    <row r="1111">
      <c r="A1111" t="inlineStr">
        <is>
          <t>NP</t>
        </is>
      </c>
      <c r="B1111" t="inlineStr">
        <is>
          <t>354317040000</t>
        </is>
      </c>
      <c r="C1111" t="inlineStr">
        <is>
          <t>35431704</t>
        </is>
      </c>
      <c r="D1111" t="inlineStr">
        <is>
          <t>ANDREA JEANINE ESCOBAR SARMIENTO</t>
        </is>
      </c>
      <c r="E1111" t="inlineStr">
        <is>
          <t>ANDREAJEANINEESCOBARSARMIENTO</t>
        </is>
      </c>
      <c r="F1111" s="2" t="n">
        <v>15</v>
      </c>
      <c r="G1111" t="inlineStr">
        <is>
          <t>Yarelis Tulloch</t>
        </is>
      </c>
      <c r="H1111" t="inlineStr">
        <is>
          <t>68862816.0</t>
        </is>
      </c>
      <c r="I1111" t="n">
        <v>0</v>
      </c>
      <c r="J1111" t="n">
        <v>1</v>
      </c>
      <c r="K1111" t="inlineStr"/>
    </row>
    <row r="1112">
      <c r="A1112" t="inlineStr">
        <is>
          <t>NP</t>
        </is>
      </c>
      <c r="B1112" t="inlineStr">
        <is>
          <t>359346100000</t>
        </is>
      </c>
      <c r="C1112" t="inlineStr">
        <is>
          <t>35934610</t>
        </is>
      </c>
      <c r="D1112" t="inlineStr">
        <is>
          <t>EDUARDO PIMENTEL</t>
        </is>
      </c>
      <c r="E1112" t="inlineStr">
        <is>
          <t>EDUARDOPIMENTEL</t>
        </is>
      </c>
      <c r="F1112" s="2" t="n">
        <v>15</v>
      </c>
      <c r="G1112" t="inlineStr">
        <is>
          <t>Abril Aparicio</t>
        </is>
      </c>
      <c r="H1112" t="inlineStr">
        <is>
          <t>63456718.0</t>
        </is>
      </c>
      <c r="I1112" t="n">
        <v>0</v>
      </c>
      <c r="J1112" t="n">
        <v>1</v>
      </c>
      <c r="K1112" t="inlineStr"/>
    </row>
    <row r="1113">
      <c r="A1113" t="inlineStr">
        <is>
          <t>NP</t>
        </is>
      </c>
      <c r="B1113" t="inlineStr">
        <is>
          <t>344451670000</t>
        </is>
      </c>
      <c r="C1113" t="inlineStr">
        <is>
          <t>34445167</t>
        </is>
      </c>
      <c r="D1113" t="inlineStr">
        <is>
          <t>MAXIMINA BONICHE</t>
        </is>
      </c>
      <c r="E1113" t="inlineStr">
        <is>
          <t>MAXIMINABONICHE</t>
        </is>
      </c>
      <c r="F1113" s="2" t="n">
        <v>20.75</v>
      </c>
      <c r="G1113" t="inlineStr">
        <is>
          <t>Yariela Galarce</t>
        </is>
      </c>
      <c r="H1113" t="inlineStr">
        <is>
          <t>62128331.0</t>
        </is>
      </c>
      <c r="I1113" t="n">
        <v>0</v>
      </c>
      <c r="J1113" t="n">
        <v>1</v>
      </c>
      <c r="K1113" t="inlineStr"/>
    </row>
    <row r="1114">
      <c r="A1114" t="inlineStr">
        <is>
          <t>NP</t>
        </is>
      </c>
      <c r="B1114" t="inlineStr">
        <is>
          <t>359202530000</t>
        </is>
      </c>
      <c r="C1114" t="inlineStr">
        <is>
          <t>35920253</t>
        </is>
      </c>
      <c r="D1114" t="inlineStr">
        <is>
          <t>JUAN DE DIOS MONTERREY GONZALEZ</t>
        </is>
      </c>
      <c r="E1114" t="inlineStr">
        <is>
          <t>JUANDEDIOSMONTERREYGONZALEZ</t>
        </is>
      </c>
      <c r="F1114" s="2" t="n">
        <v>15</v>
      </c>
      <c r="G1114" t="inlineStr">
        <is>
          <t>Nailyn Martinez</t>
        </is>
      </c>
      <c r="H1114" t="inlineStr">
        <is>
          <t>62416894.0</t>
        </is>
      </c>
      <c r="I1114" t="n">
        <v>0</v>
      </c>
      <c r="J1114" t="n">
        <v>1</v>
      </c>
      <c r="K1114" t="inlineStr"/>
    </row>
    <row r="1115">
      <c r="A1115" t="inlineStr">
        <is>
          <t>NP</t>
        </is>
      </c>
      <c r="B1115" t="inlineStr">
        <is>
          <t>345105890000</t>
        </is>
      </c>
      <c r="C1115" t="inlineStr">
        <is>
          <t>34510589</t>
        </is>
      </c>
      <c r="D1115" t="inlineStr">
        <is>
          <t>AB TICO SOLUTIONS</t>
        </is>
      </c>
      <c r="E1115" t="inlineStr">
        <is>
          <t>ABTICOSOLUTIONS</t>
        </is>
      </c>
      <c r="F1115" s="2" t="n">
        <v>45</v>
      </c>
      <c r="G1115" t="inlineStr">
        <is>
          <t>Yamali Rodriguez</t>
        </is>
      </c>
      <c r="H1115" t="inlineStr">
        <is>
          <t>63766966.0</t>
        </is>
      </c>
      <c r="I1115" t="n">
        <v>0</v>
      </c>
      <c r="J1115" t="n">
        <v>1</v>
      </c>
      <c r="K1115" t="inlineStr"/>
    </row>
    <row r="1116">
      <c r="A1116" t="inlineStr">
        <is>
          <t>NP</t>
        </is>
      </c>
      <c r="B1116" t="inlineStr">
        <is>
          <t>342414090000</t>
        </is>
      </c>
      <c r="C1116" t="inlineStr">
        <is>
          <t>34241409</t>
        </is>
      </c>
      <c r="D1116" t="inlineStr">
        <is>
          <t>CAROLINA YANETT PINTO</t>
        </is>
      </c>
      <c r="E1116" t="inlineStr">
        <is>
          <t>CAROLINAYANETTPINTO</t>
        </is>
      </c>
      <c r="F1116" s="2" t="n">
        <v>35</v>
      </c>
      <c r="G1116" t="inlineStr">
        <is>
          <t>Osiris Aguilar</t>
        </is>
      </c>
      <c r="H1116" t="inlineStr">
        <is>
          <t>62521143.0</t>
        </is>
      </c>
      <c r="I1116" t="n">
        <v>0</v>
      </c>
      <c r="J1116" t="n">
        <v>1</v>
      </c>
      <c r="K1116" t="inlineStr"/>
    </row>
    <row r="1117">
      <c r="A1117" t="inlineStr">
        <is>
          <t>NP</t>
        </is>
      </c>
      <c r="B1117" t="inlineStr">
        <is>
          <t>369040650000</t>
        </is>
      </c>
      <c r="C1117" t="inlineStr">
        <is>
          <t>36904065</t>
        </is>
      </c>
      <c r="D1117" t="inlineStr">
        <is>
          <t>ALLAN EDGARDO BRAVO VARGAS</t>
        </is>
      </c>
      <c r="E1117" t="inlineStr">
        <is>
          <t>ALLANEDGARDOBRAVOVARGAS</t>
        </is>
      </c>
      <c r="F1117" s="2" t="n">
        <v>16.29</v>
      </c>
      <c r="G1117" t="inlineStr">
        <is>
          <t>Karla Mc Intryre</t>
        </is>
      </c>
      <c r="H1117" t="inlineStr"/>
      <c r="I1117" t="n">
        <v>0</v>
      </c>
      <c r="J1117" t="n">
        <v>1</v>
      </c>
      <c r="K1117" t="inlineStr"/>
    </row>
    <row r="1118">
      <c r="A1118" t="inlineStr">
        <is>
          <t>NP</t>
        </is>
      </c>
      <c r="B1118" t="inlineStr">
        <is>
          <t>359150170000</t>
        </is>
      </c>
      <c r="C1118" t="inlineStr">
        <is>
          <t>35915017</t>
        </is>
      </c>
      <c r="D1118" t="inlineStr">
        <is>
          <t>JEANNETTE MARGARITA NIETO PÉREZ</t>
        </is>
      </c>
      <c r="E1118" t="inlineStr">
        <is>
          <t>JEANNETTEMARGARITANIETOPEREZ</t>
        </is>
      </c>
      <c r="F1118" s="2" t="n">
        <v>15</v>
      </c>
      <c r="G1118" t="inlineStr">
        <is>
          <t>Michelle Zambrano</t>
        </is>
      </c>
      <c r="H1118" t="inlineStr">
        <is>
          <t>69004682.0</t>
        </is>
      </c>
      <c r="I1118" t="n">
        <v>0</v>
      </c>
      <c r="J1118" t="n">
        <v>1</v>
      </c>
      <c r="K1118" t="inlineStr"/>
    </row>
    <row r="1119">
      <c r="A1119" t="inlineStr">
        <is>
          <t>NP</t>
        </is>
      </c>
      <c r="B1119" t="inlineStr">
        <is>
          <t>341398470000</t>
        </is>
      </c>
      <c r="C1119" t="inlineStr">
        <is>
          <t>34139847</t>
        </is>
      </c>
      <c r="D1119" t="inlineStr">
        <is>
          <t>VICTOR RODRIGUEZ</t>
        </is>
      </c>
      <c r="E1119" t="inlineStr">
        <is>
          <t>VICTORRODRIGUEZ</t>
        </is>
      </c>
      <c r="F1119" s="2" t="n">
        <v>16.25</v>
      </c>
      <c r="G1119" t="inlineStr">
        <is>
          <t>Ines Lizbeth Trujillo</t>
        </is>
      </c>
      <c r="H1119" t="inlineStr">
        <is>
          <t>62674180.0</t>
        </is>
      </c>
      <c r="I1119" t="n">
        <v>0</v>
      </c>
      <c r="J1119" t="n">
        <v>1</v>
      </c>
      <c r="K1119" t="inlineStr"/>
    </row>
    <row r="1120">
      <c r="A1120" t="inlineStr">
        <is>
          <t>NP</t>
        </is>
      </c>
      <c r="B1120" t="inlineStr">
        <is>
          <t>358340390000</t>
        </is>
      </c>
      <c r="C1120" t="inlineStr">
        <is>
          <t>35834039</t>
        </is>
      </c>
      <c r="D1120" t="inlineStr">
        <is>
          <t>YURIELYS YURIETH TELLO SALDAÑA</t>
        </is>
      </c>
      <c r="E1120" t="inlineStr">
        <is>
          <t>YURIELYSYURIETHTELLOSALDANA</t>
        </is>
      </c>
      <c r="F1120" s="2" t="n">
        <v>15</v>
      </c>
      <c r="G1120" t="inlineStr">
        <is>
          <t>Alejandra Mabel Hawkins</t>
        </is>
      </c>
      <c r="H1120" t="inlineStr">
        <is>
          <t>61314831.0</t>
        </is>
      </c>
      <c r="I1120" t="n">
        <v>0</v>
      </c>
      <c r="J1120" t="n">
        <v>1</v>
      </c>
      <c r="K1120" t="inlineStr"/>
    </row>
    <row r="1121">
      <c r="A1121" t="inlineStr">
        <is>
          <t>NP</t>
        </is>
      </c>
      <c r="B1121" t="inlineStr">
        <is>
          <t>356096790000</t>
        </is>
      </c>
      <c r="C1121" t="inlineStr">
        <is>
          <t>35609679</t>
        </is>
      </c>
      <c r="D1121" t="inlineStr">
        <is>
          <t>BRYAN PEREZ</t>
        </is>
      </c>
      <c r="E1121" t="inlineStr">
        <is>
          <t>BRYANPEREZ</t>
        </is>
      </c>
      <c r="F1121" s="2" t="n">
        <v>15</v>
      </c>
      <c r="G1121" t="inlineStr">
        <is>
          <t>Maria Fernanda</t>
        </is>
      </c>
      <c r="H1121" t="inlineStr">
        <is>
          <t>68845793.0</t>
        </is>
      </c>
      <c r="I1121" t="n">
        <v>0</v>
      </c>
      <c r="J1121" t="n">
        <v>1</v>
      </c>
      <c r="K1121" t="inlineStr"/>
    </row>
    <row r="1122">
      <c r="A1122" t="inlineStr">
        <is>
          <t>NP</t>
        </is>
      </c>
      <c r="B1122" t="inlineStr">
        <is>
          <t>352327560000</t>
        </is>
      </c>
      <c r="C1122" t="inlineStr">
        <is>
          <t>35232756</t>
        </is>
      </c>
      <c r="D1122" t="inlineStr">
        <is>
          <t>FRANCISCO RAFAEL GONZALEZ MENDOZA</t>
        </is>
      </c>
      <c r="E1122" t="inlineStr">
        <is>
          <t>FRANCISCORAFAELGONZALEZMENDOZA</t>
        </is>
      </c>
      <c r="F1122" s="2" t="n">
        <v>15</v>
      </c>
      <c r="G1122" t="inlineStr">
        <is>
          <t>Yarelis Tulloch</t>
        </is>
      </c>
      <c r="H1122" t="inlineStr">
        <is>
          <t>67495336.0</t>
        </is>
      </c>
      <c r="I1122" t="n">
        <v>0</v>
      </c>
      <c r="J1122" t="n">
        <v>1</v>
      </c>
      <c r="K1122" t="inlineStr"/>
    </row>
    <row r="1123">
      <c r="A1123" t="inlineStr">
        <is>
          <t>NP</t>
        </is>
      </c>
      <c r="B1123" t="inlineStr">
        <is>
          <t>329149710000</t>
        </is>
      </c>
      <c r="C1123" t="inlineStr">
        <is>
          <t>32914971</t>
        </is>
      </c>
      <c r="D1123" t="inlineStr">
        <is>
          <t>Samuel Samir Saavedra</t>
        </is>
      </c>
      <c r="E1123" t="inlineStr">
        <is>
          <t>SAMUELSAMIRSAAVEDRA</t>
        </is>
      </c>
      <c r="F1123" s="2" t="n">
        <v>40.75</v>
      </c>
      <c r="G1123" t="inlineStr">
        <is>
          <t>Abril Aparicio</t>
        </is>
      </c>
      <c r="H1123" t="inlineStr">
        <is>
          <t>63150455.0</t>
        </is>
      </c>
      <c r="I1123" t="n">
        <v>0</v>
      </c>
      <c r="J1123" t="n">
        <v>1</v>
      </c>
      <c r="K1123" t="inlineStr"/>
    </row>
    <row r="1124">
      <c r="A1124" t="inlineStr">
        <is>
          <t>NP</t>
        </is>
      </c>
      <c r="B1124" t="inlineStr">
        <is>
          <t>339191580000</t>
        </is>
      </c>
      <c r="C1124" t="inlineStr">
        <is>
          <t>33919158</t>
        </is>
      </c>
      <c r="D1124" t="inlineStr">
        <is>
          <t>MilagrosPaolaMendoza</t>
        </is>
      </c>
      <c r="E1124" t="inlineStr">
        <is>
          <t>MILAGROSPAOLAMENDOZA</t>
        </is>
      </c>
      <c r="F1124" s="2" t="n">
        <v>8</v>
      </c>
      <c r="G1124" t="inlineStr">
        <is>
          <t>Yariela Galarce</t>
        </is>
      </c>
      <c r="H1124" t="inlineStr">
        <is>
          <t>66833095.0</t>
        </is>
      </c>
      <c r="I1124" t="n">
        <v>0</v>
      </c>
      <c r="J1124" t="n">
        <v>1</v>
      </c>
      <c r="K1124" t="inlineStr"/>
    </row>
    <row r="1125">
      <c r="A1125" t="inlineStr">
        <is>
          <t>NP</t>
        </is>
      </c>
      <c r="B1125" t="inlineStr">
        <is>
          <t>352360670000</t>
        </is>
      </c>
      <c r="C1125" t="inlineStr">
        <is>
          <t>35236067</t>
        </is>
      </c>
      <c r="D1125" t="inlineStr">
        <is>
          <t>NORIELYS MARISOL BUSTAMANTE ALMANZA</t>
        </is>
      </c>
      <c r="E1125" t="inlineStr">
        <is>
          <t>NORIELYSMARISOLBUSTAMANTEALMANZA</t>
        </is>
      </c>
      <c r="F1125" s="2" t="n">
        <v>15</v>
      </c>
      <c r="G1125" t="inlineStr">
        <is>
          <t>Nailyn Martinez</t>
        </is>
      </c>
      <c r="H1125" t="inlineStr">
        <is>
          <t>68858602.0</t>
        </is>
      </c>
      <c r="I1125" t="n">
        <v>0</v>
      </c>
      <c r="J1125" t="n">
        <v>1</v>
      </c>
      <c r="K1125" t="inlineStr"/>
    </row>
    <row r="1126">
      <c r="A1126" t="inlineStr">
        <is>
          <t>NP</t>
        </is>
      </c>
      <c r="B1126" t="inlineStr">
        <is>
          <t>333301550000</t>
        </is>
      </c>
      <c r="C1126" t="inlineStr">
        <is>
          <t>33330155</t>
        </is>
      </c>
      <c r="D1126" t="inlineStr">
        <is>
          <t>JOSE LUIS AIZPRUA GOMEZ</t>
        </is>
      </c>
      <c r="E1126" t="inlineStr">
        <is>
          <t>JOSELUISAIZPRUAGOMEZ</t>
        </is>
      </c>
      <c r="F1126" s="2" t="n">
        <v>90.25</v>
      </c>
      <c r="G1126" t="inlineStr">
        <is>
          <t>Yamali Rodriguez</t>
        </is>
      </c>
      <c r="H1126" t="inlineStr">
        <is>
          <t>62262309.0</t>
        </is>
      </c>
      <c r="I1126" t="n">
        <v>0</v>
      </c>
      <c r="J1126" t="n">
        <v>1</v>
      </c>
      <c r="K1126" t="inlineStr"/>
    </row>
    <row r="1127">
      <c r="A1127" t="inlineStr">
        <is>
          <t>NP</t>
        </is>
      </c>
      <c r="B1127" t="inlineStr">
        <is>
          <t>359328590000</t>
        </is>
      </c>
      <c r="C1127" t="inlineStr">
        <is>
          <t>35932859</t>
        </is>
      </c>
      <c r="D1127" t="inlineStr">
        <is>
          <t>RITA ANARELIS NIETO PIMENTEL</t>
        </is>
      </c>
      <c r="E1127" t="inlineStr">
        <is>
          <t>RITAANARELISNIETOPIMENTEL</t>
        </is>
      </c>
      <c r="F1127" s="2" t="n">
        <v>15</v>
      </c>
      <c r="G1127" t="inlineStr">
        <is>
          <t>Osiris Aguilar</t>
        </is>
      </c>
      <c r="H1127" t="inlineStr">
        <is>
          <t>69651752.0</t>
        </is>
      </c>
      <c r="I1127" t="n">
        <v>0</v>
      </c>
      <c r="J1127" t="n">
        <v>1</v>
      </c>
      <c r="K1127" t="inlineStr"/>
    </row>
    <row r="1128">
      <c r="A1128" t="inlineStr">
        <is>
          <t>NP</t>
        </is>
      </c>
      <c r="B1128" t="inlineStr">
        <is>
          <t>344371070000</t>
        </is>
      </c>
      <c r="C1128" t="inlineStr">
        <is>
          <t>34437107</t>
        </is>
      </c>
      <c r="D1128" t="inlineStr">
        <is>
          <t>JUAN ANTONIO ARJONA MIRANDA</t>
        </is>
      </c>
      <c r="E1128" t="inlineStr">
        <is>
          <t>JUANANTONIOARJONAMIRANDA</t>
        </is>
      </c>
      <c r="F1128" s="2" t="n">
        <v>30</v>
      </c>
      <c r="G1128" t="inlineStr">
        <is>
          <t>Karla Mc Intryre</t>
        </is>
      </c>
      <c r="H1128" t="inlineStr">
        <is>
          <t>62285407.0</t>
        </is>
      </c>
      <c r="I1128" t="n">
        <v>0</v>
      </c>
      <c r="J1128" t="n">
        <v>1</v>
      </c>
      <c r="K1128" t="inlineStr"/>
    </row>
    <row r="1129">
      <c r="A1129" t="inlineStr">
        <is>
          <t>NP</t>
        </is>
      </c>
      <c r="B1129" t="inlineStr">
        <is>
          <t>353108090000</t>
        </is>
      </c>
      <c r="C1129" t="inlineStr">
        <is>
          <t>35310809</t>
        </is>
      </c>
      <c r="D1129" t="inlineStr">
        <is>
          <t>JOSÉ OCAMPO</t>
        </is>
      </c>
      <c r="E1129" t="inlineStr">
        <is>
          <t>JOSEOCAMPO</t>
        </is>
      </c>
      <c r="F1129" s="2" t="n">
        <v>12</v>
      </c>
      <c r="G1129" t="inlineStr">
        <is>
          <t>Solanye Acuña</t>
        </is>
      </c>
      <c r="H1129" t="inlineStr">
        <is>
          <t>65009617.0</t>
        </is>
      </c>
      <c r="I1129" t="n">
        <v>0</v>
      </c>
      <c r="J1129" t="n">
        <v>1</v>
      </c>
      <c r="K1129" t="inlineStr"/>
    </row>
    <row r="1130">
      <c r="A1130" t="inlineStr">
        <is>
          <t>NP</t>
        </is>
      </c>
      <c r="B1130" t="inlineStr">
        <is>
          <t>347036750000</t>
        </is>
      </c>
      <c r="C1130" t="inlineStr">
        <is>
          <t>34703675</t>
        </is>
      </c>
      <c r="D1130" t="inlineStr">
        <is>
          <t>MICHELLE RODRIGUEZ JULIAO</t>
        </is>
      </c>
      <c r="E1130" t="inlineStr">
        <is>
          <t>MICHELLERODRIGUEZJULIAO</t>
        </is>
      </c>
      <c r="F1130" s="2" t="n">
        <v>16.25</v>
      </c>
      <c r="G1130" t="inlineStr">
        <is>
          <t>Michelle Zambrano</t>
        </is>
      </c>
      <c r="H1130" t="inlineStr">
        <is>
          <t>61231087.0</t>
        </is>
      </c>
      <c r="I1130" t="n">
        <v>0</v>
      </c>
      <c r="J1130" t="n">
        <v>1</v>
      </c>
      <c r="K1130" t="inlineStr"/>
    </row>
    <row r="1131">
      <c r="A1131" t="inlineStr">
        <is>
          <t>NP</t>
        </is>
      </c>
      <c r="B1131" t="inlineStr">
        <is>
          <t>351122260000</t>
        </is>
      </c>
      <c r="C1131" t="inlineStr">
        <is>
          <t>35112226</t>
        </is>
      </c>
      <c r="D1131" t="inlineStr">
        <is>
          <t>ROSALYN D GARCIA R</t>
        </is>
      </c>
      <c r="E1131" t="inlineStr">
        <is>
          <t>ROSALYNDGARCIAR</t>
        </is>
      </c>
      <c r="F1131" s="2" t="n">
        <v>15</v>
      </c>
      <c r="G1131" t="inlineStr">
        <is>
          <t>Ines Lizbeth Trujillo</t>
        </is>
      </c>
      <c r="H1131" t="inlineStr">
        <is>
          <t>63340783.0</t>
        </is>
      </c>
      <c r="I1131" t="n">
        <v>0</v>
      </c>
      <c r="J1131" t="n">
        <v>1</v>
      </c>
      <c r="K1131" t="inlineStr"/>
    </row>
    <row r="1132">
      <c r="A1132" t="inlineStr">
        <is>
          <t>NP</t>
        </is>
      </c>
      <c r="B1132" t="inlineStr">
        <is>
          <t>366050210000</t>
        </is>
      </c>
      <c r="C1132" t="inlineStr">
        <is>
          <t>36605021</t>
        </is>
      </c>
      <c r="D1132" t="inlineStr">
        <is>
          <t>MARGARITA LIZETH BARBA GONZALEZ</t>
        </is>
      </c>
      <c r="E1132" t="inlineStr">
        <is>
          <t>MARGARITALIZETHBARBAGONZALEZ</t>
        </is>
      </c>
      <c r="F1132" s="2" t="n">
        <v>16.94</v>
      </c>
      <c r="G1132" t="inlineStr">
        <is>
          <t>Alejandra Mabel Hawkins</t>
        </is>
      </c>
      <c r="H1132" t="inlineStr"/>
      <c r="I1132" t="n">
        <v>0</v>
      </c>
      <c r="J1132" t="n">
        <v>1</v>
      </c>
      <c r="K1132" t="inlineStr"/>
    </row>
    <row r="1133">
      <c r="A1133" t="inlineStr">
        <is>
          <t>NP</t>
        </is>
      </c>
      <c r="B1133" t="inlineStr">
        <is>
          <t>331094200000</t>
        </is>
      </c>
      <c r="C1133" t="inlineStr">
        <is>
          <t>33109420</t>
        </is>
      </c>
      <c r="D1133" t="inlineStr">
        <is>
          <t>Samuel Enr ique Perez Dominguez</t>
        </is>
      </c>
      <c r="E1133" t="inlineStr">
        <is>
          <t>SAMUELENRIQUEPEREZDOMINGUEZ</t>
        </is>
      </c>
      <c r="F1133" s="2" t="n">
        <v>20.75</v>
      </c>
      <c r="G1133" t="inlineStr">
        <is>
          <t>Maria Fernanda</t>
        </is>
      </c>
      <c r="H1133" t="inlineStr">
        <is>
          <t>63942918.0</t>
        </is>
      </c>
      <c r="I1133" t="n">
        <v>0</v>
      </c>
      <c r="J1133" t="n">
        <v>1</v>
      </c>
      <c r="K1133" t="inlineStr"/>
    </row>
    <row r="1134">
      <c r="A1134" t="inlineStr">
        <is>
          <t>NP</t>
        </is>
      </c>
      <c r="B1134" t="inlineStr">
        <is>
          <t>344386350000</t>
        </is>
      </c>
      <c r="C1134" t="inlineStr">
        <is>
          <t>34438635</t>
        </is>
      </c>
      <c r="D1134" t="inlineStr">
        <is>
          <t>EDGARDO MURILLO</t>
        </is>
      </c>
      <c r="E1134" t="inlineStr">
        <is>
          <t>EDGARDOMURILLO</t>
        </is>
      </c>
      <c r="F1134" s="2" t="n">
        <v>15</v>
      </c>
      <c r="G1134" t="inlineStr">
        <is>
          <t>Yarelis Tulloch</t>
        </is>
      </c>
      <c r="H1134" t="inlineStr">
        <is>
          <t>62393982.0</t>
        </is>
      </c>
      <c r="I1134" t="n">
        <v>0</v>
      </c>
      <c r="J1134" t="n">
        <v>1</v>
      </c>
      <c r="K1134" t="inlineStr"/>
    </row>
    <row r="1135">
      <c r="A1135" t="inlineStr">
        <is>
          <t>NP</t>
        </is>
      </c>
      <c r="B1135" t="inlineStr">
        <is>
          <t>345465030000</t>
        </is>
      </c>
      <c r="C1135" t="inlineStr">
        <is>
          <t>34546503</t>
        </is>
      </c>
      <c r="D1135" t="inlineStr">
        <is>
          <t>LAN LUIS GONZALEZ RUIZ</t>
        </is>
      </c>
      <c r="E1135" t="inlineStr">
        <is>
          <t>LANLUISGONZALEZRUIZ</t>
        </is>
      </c>
      <c r="F1135" s="2" t="n">
        <v>19.25</v>
      </c>
      <c r="G1135" t="inlineStr">
        <is>
          <t>Abril Aparicio</t>
        </is>
      </c>
      <c r="H1135" t="inlineStr">
        <is>
          <t>63105762.0</t>
        </is>
      </c>
      <c r="I1135" t="n">
        <v>0</v>
      </c>
      <c r="J1135" t="n">
        <v>1</v>
      </c>
      <c r="K1135" t="inlineStr"/>
    </row>
    <row r="1136">
      <c r="A1136" t="inlineStr">
        <is>
          <t>NP</t>
        </is>
      </c>
      <c r="B1136" t="inlineStr">
        <is>
          <t>354324250000</t>
        </is>
      </c>
      <c r="C1136" t="inlineStr">
        <is>
          <t>35432425</t>
        </is>
      </c>
      <c r="D1136" t="inlineStr">
        <is>
          <t>MEYBIS D RODRIGUEZ G</t>
        </is>
      </c>
      <c r="E1136" t="inlineStr">
        <is>
          <t>MEYBISDRODRIGUEZG</t>
        </is>
      </c>
      <c r="F1136" s="2" t="n">
        <v>15</v>
      </c>
      <c r="G1136" t="inlineStr">
        <is>
          <t>Yariela Galarce</t>
        </is>
      </c>
      <c r="H1136" t="inlineStr">
        <is>
          <t>65512444.0</t>
        </is>
      </c>
      <c r="I1136" t="n">
        <v>0</v>
      </c>
      <c r="J1136" t="n">
        <v>1</v>
      </c>
      <c r="K1136" t="inlineStr"/>
    </row>
    <row r="1137">
      <c r="A1137" t="inlineStr">
        <is>
          <t>NP</t>
        </is>
      </c>
      <c r="B1137" t="inlineStr">
        <is>
          <t>341017460000</t>
        </is>
      </c>
      <c r="C1137" t="inlineStr">
        <is>
          <t>34101746</t>
        </is>
      </c>
      <c r="D1137" t="inlineStr">
        <is>
          <t>GENESIS MAGALIS MARCIAGA CASAS</t>
        </is>
      </c>
      <c r="E1137" t="inlineStr">
        <is>
          <t>GENESISMAGALISMARCIAGACASAS</t>
        </is>
      </c>
      <c r="F1137" s="2" t="n">
        <v>10</v>
      </c>
      <c r="G1137" t="inlineStr">
        <is>
          <t>Nailyn Martinez</t>
        </is>
      </c>
      <c r="H1137" t="inlineStr">
        <is>
          <t>62922026.0</t>
        </is>
      </c>
      <c r="I1137" t="n">
        <v>0</v>
      </c>
      <c r="J1137" t="n">
        <v>1</v>
      </c>
      <c r="K1137" t="inlineStr"/>
    </row>
    <row r="1138">
      <c r="A1138" t="inlineStr">
        <is>
          <t>NP</t>
        </is>
      </c>
      <c r="B1138" t="inlineStr">
        <is>
          <t>329674870000</t>
        </is>
      </c>
      <c r="C1138" t="inlineStr">
        <is>
          <t>32967487</t>
        </is>
      </c>
      <c r="D1138" t="inlineStr">
        <is>
          <t>BenysYamilethBarria</t>
        </is>
      </c>
      <c r="E1138" t="inlineStr">
        <is>
          <t>BENYSYAMILETHBARRIA</t>
        </is>
      </c>
      <c r="F1138" s="2" t="n">
        <v>16.25</v>
      </c>
      <c r="G1138" t="inlineStr">
        <is>
          <t>Yamali Rodriguez</t>
        </is>
      </c>
      <c r="H1138" t="inlineStr">
        <is>
          <t>61727209.0</t>
        </is>
      </c>
      <c r="I1138" t="n">
        <v>0</v>
      </c>
      <c r="J1138" t="n">
        <v>1</v>
      </c>
      <c r="K1138" t="inlineStr"/>
    </row>
    <row r="1139">
      <c r="A1139" t="inlineStr">
        <is>
          <t>NP</t>
        </is>
      </c>
      <c r="B1139" t="inlineStr">
        <is>
          <t>351362410000</t>
        </is>
      </c>
      <c r="C1139" t="inlineStr">
        <is>
          <t>35136241</t>
        </is>
      </c>
      <c r="D1139" t="inlineStr">
        <is>
          <t>BENYS YAMILETH BARRIA PINTO</t>
        </is>
      </c>
      <c r="E1139" t="inlineStr">
        <is>
          <t>BENYSYAMILETHBARRIAPINTO</t>
        </is>
      </c>
      <c r="F1139" s="2" t="n">
        <v>15</v>
      </c>
      <c r="G1139" t="inlineStr">
        <is>
          <t>Osiris Aguilar</t>
        </is>
      </c>
      <c r="H1139" t="inlineStr">
        <is>
          <t>69672505.0</t>
        </is>
      </c>
      <c r="I1139" t="n">
        <v>0</v>
      </c>
      <c r="J1139" t="n">
        <v>1</v>
      </c>
      <c r="K1139" t="inlineStr"/>
    </row>
    <row r="1140">
      <c r="A1140" t="inlineStr">
        <is>
          <t>NP</t>
        </is>
      </c>
      <c r="B1140" t="inlineStr">
        <is>
          <t>329676060000</t>
        </is>
      </c>
      <c r="C1140" t="inlineStr">
        <is>
          <t>32967606</t>
        </is>
      </c>
      <c r="D1140" t="inlineStr">
        <is>
          <t>ServiciosCardenasS.A</t>
        </is>
      </c>
      <c r="E1140" t="inlineStr">
        <is>
          <t>SERVICIOSCARDENASSA</t>
        </is>
      </c>
      <c r="F1140" s="2" t="n">
        <v>304.5</v>
      </c>
      <c r="G1140" t="inlineStr">
        <is>
          <t>Karla Mc Intryre</t>
        </is>
      </c>
      <c r="H1140" t="inlineStr">
        <is>
          <t>65377842.0</t>
        </is>
      </c>
      <c r="I1140" t="n">
        <v>0</v>
      </c>
      <c r="J1140" t="n">
        <v>1</v>
      </c>
      <c r="K1140" t="inlineStr"/>
    </row>
    <row r="1141">
      <c r="A1141" t="inlineStr">
        <is>
          <t>NP</t>
        </is>
      </c>
      <c r="B1141" t="inlineStr">
        <is>
          <t>334095960000</t>
        </is>
      </c>
      <c r="C1141" t="inlineStr">
        <is>
          <t>33409596</t>
        </is>
      </c>
      <c r="D1141" t="inlineStr">
        <is>
          <t>Juan Jose Mora Hernandez</t>
        </is>
      </c>
      <c r="E1141" t="inlineStr">
        <is>
          <t>JUANJOSEMORAHERNANDEZ</t>
        </is>
      </c>
      <c r="F1141" s="2" t="n">
        <v>18.25</v>
      </c>
      <c r="G1141" t="inlineStr">
        <is>
          <t>Michelle Zambrano</t>
        </is>
      </c>
      <c r="H1141" t="inlineStr">
        <is>
          <t>65042978.0</t>
        </is>
      </c>
      <c r="I1141" t="n">
        <v>0</v>
      </c>
      <c r="J1141" t="n">
        <v>1</v>
      </c>
      <c r="K1141" t="inlineStr"/>
    </row>
    <row r="1142">
      <c r="A1142" t="inlineStr">
        <is>
          <t>NP</t>
        </is>
      </c>
      <c r="B1142" t="inlineStr">
        <is>
          <t>357009090000</t>
        </is>
      </c>
      <c r="C1142" t="inlineStr">
        <is>
          <t>35700909</t>
        </is>
      </c>
      <c r="D1142" t="inlineStr">
        <is>
          <t>LARISETH OSORIO</t>
        </is>
      </c>
      <c r="E1142" t="inlineStr">
        <is>
          <t>LARISETHOSORIO</t>
        </is>
      </c>
      <c r="F1142" s="2" t="n">
        <v>15</v>
      </c>
      <c r="G1142" t="inlineStr">
        <is>
          <t>Ines Lizbeth Trujillo</t>
        </is>
      </c>
      <c r="H1142" t="inlineStr">
        <is>
          <t>67051202.0</t>
        </is>
      </c>
      <c r="I1142" t="n">
        <v>0</v>
      </c>
      <c r="J1142" t="n">
        <v>1</v>
      </c>
      <c r="K1142" t="inlineStr"/>
    </row>
    <row r="1143">
      <c r="A1143" t="inlineStr">
        <is>
          <t>NP</t>
        </is>
      </c>
      <c r="B1143" t="inlineStr">
        <is>
          <t>361060010000</t>
        </is>
      </c>
      <c r="C1143" t="inlineStr">
        <is>
          <t>36106001</t>
        </is>
      </c>
      <c r="D1143" t="inlineStr">
        <is>
          <t>RIGOBERTO RODRIFGUEZ</t>
        </is>
      </c>
      <c r="E1143" t="inlineStr">
        <is>
          <t>RIGOBERTORODRIFGUEZ</t>
        </is>
      </c>
      <c r="F1143" s="2" t="n">
        <v>0</v>
      </c>
      <c r="G1143" t="inlineStr">
        <is>
          <t>Alejandra Mabel Hawkins</t>
        </is>
      </c>
      <c r="H1143" t="inlineStr"/>
      <c r="I1143" t="n">
        <v>0</v>
      </c>
      <c r="J1143" t="n">
        <v>1</v>
      </c>
      <c r="K1143" t="inlineStr"/>
    </row>
    <row r="1144">
      <c r="A1144" t="inlineStr">
        <is>
          <t>NP</t>
        </is>
      </c>
      <c r="B1144" t="inlineStr">
        <is>
          <t>327511470000</t>
        </is>
      </c>
      <c r="C1144" t="inlineStr">
        <is>
          <t>32751147</t>
        </is>
      </c>
      <c r="D1144" t="inlineStr">
        <is>
          <t>GWORKS</t>
        </is>
      </c>
      <c r="E1144" t="inlineStr">
        <is>
          <t>GWORKS</t>
        </is>
      </c>
      <c r="F1144" s="2" t="n">
        <v>41.5</v>
      </c>
      <c r="G1144" t="inlineStr">
        <is>
          <t>Maria Fernanda</t>
        </is>
      </c>
      <c r="H1144" t="inlineStr">
        <is>
          <t>69096004.0</t>
        </is>
      </c>
      <c r="I1144" t="n">
        <v>0</v>
      </c>
      <c r="J1144" t="n">
        <v>1</v>
      </c>
      <c r="K1144" t="inlineStr"/>
    </row>
    <row r="1145">
      <c r="A1145" t="inlineStr">
        <is>
          <t>NP</t>
        </is>
      </c>
      <c r="B1145" t="inlineStr">
        <is>
          <t>344362290000</t>
        </is>
      </c>
      <c r="C1145" t="inlineStr">
        <is>
          <t>34436229</t>
        </is>
      </c>
      <c r="D1145" t="inlineStr">
        <is>
          <t>KENNEDY ALEXANDER CRUZ SANTOS</t>
        </is>
      </c>
      <c r="E1145" t="inlineStr">
        <is>
          <t>KENNEDYALEXANDERCRUZSANTOS</t>
        </is>
      </c>
      <c r="F1145" s="2" t="n">
        <v>16.25</v>
      </c>
      <c r="G1145" t="inlineStr">
        <is>
          <t>Yarelis Tulloch</t>
        </is>
      </c>
      <c r="H1145" t="inlineStr">
        <is>
          <t>69431209.0</t>
        </is>
      </c>
      <c r="I1145" t="n">
        <v>0</v>
      </c>
      <c r="J1145" t="n">
        <v>1</v>
      </c>
      <c r="K1145" t="inlineStr"/>
    </row>
    <row r="1146">
      <c r="A1146" t="inlineStr">
        <is>
          <t>NP</t>
        </is>
      </c>
      <c r="B1146" t="inlineStr">
        <is>
          <t>363018960000</t>
        </is>
      </c>
      <c r="C1146" t="inlineStr">
        <is>
          <t>36301896</t>
        </is>
      </c>
      <c r="D1146" t="inlineStr">
        <is>
          <t>DORALIS LÓPEZ</t>
        </is>
      </c>
      <c r="E1146" t="inlineStr">
        <is>
          <t>DORALISLOPEZ</t>
        </is>
      </c>
      <c r="F1146" s="2" t="n">
        <v>30</v>
      </c>
      <c r="G1146" t="inlineStr">
        <is>
          <t>Abril Aparicio</t>
        </is>
      </c>
      <c r="H1146" t="inlineStr">
        <is>
          <t>66750996.0</t>
        </is>
      </c>
      <c r="I1146" t="n">
        <v>0</v>
      </c>
      <c r="J1146" t="n">
        <v>1</v>
      </c>
      <c r="K1146" t="inlineStr"/>
    </row>
    <row r="1147">
      <c r="A1147" t="inlineStr">
        <is>
          <t>NP</t>
        </is>
      </c>
      <c r="B1147" t="inlineStr">
        <is>
          <t>354351310000</t>
        </is>
      </c>
      <c r="C1147" t="inlineStr">
        <is>
          <t>35435131</t>
        </is>
      </c>
      <c r="D1147" t="inlineStr">
        <is>
          <t>DIDIER EDISON SAEZ BARBA</t>
        </is>
      </c>
      <c r="E1147" t="inlineStr">
        <is>
          <t>DIDIEREDISONSAEZBARBA</t>
        </is>
      </c>
      <c r="F1147" s="2" t="n">
        <v>15</v>
      </c>
      <c r="G1147" t="inlineStr">
        <is>
          <t>Yariela Galarce</t>
        </is>
      </c>
      <c r="H1147" t="inlineStr">
        <is>
          <t>68280596.0</t>
        </is>
      </c>
      <c r="I1147" t="n">
        <v>0</v>
      </c>
      <c r="J1147" t="n">
        <v>1</v>
      </c>
      <c r="K1147" t="inlineStr"/>
    </row>
    <row r="1148">
      <c r="A1148" t="inlineStr">
        <is>
          <t>NP</t>
        </is>
      </c>
      <c r="B1148" t="inlineStr">
        <is>
          <t>356303380000</t>
        </is>
      </c>
      <c r="C1148" t="inlineStr">
        <is>
          <t>35630338</t>
        </is>
      </c>
      <c r="D1148" t="inlineStr">
        <is>
          <t>MANUEL ROMERO</t>
        </is>
      </c>
      <c r="E1148" t="inlineStr">
        <is>
          <t>MANUELROMERO</t>
        </is>
      </c>
      <c r="F1148" s="2" t="n">
        <v>15</v>
      </c>
      <c r="G1148" t="inlineStr">
        <is>
          <t>Nailyn Martinez</t>
        </is>
      </c>
      <c r="H1148" t="inlineStr">
        <is>
          <t>69069846.0</t>
        </is>
      </c>
      <c r="I1148" t="n">
        <v>0</v>
      </c>
      <c r="J1148" t="n">
        <v>1</v>
      </c>
      <c r="K1148" t="inlineStr"/>
    </row>
    <row r="1149">
      <c r="A1149" t="inlineStr">
        <is>
          <t>NP</t>
        </is>
      </c>
      <c r="B1149" t="inlineStr">
        <is>
          <t>362006500000</t>
        </is>
      </c>
      <c r="C1149" t="inlineStr">
        <is>
          <t>36200650</t>
        </is>
      </c>
      <c r="D1149" t="inlineStr">
        <is>
          <t>JOSE GABRIEL MARCIAGA SMITH</t>
        </is>
      </c>
      <c r="E1149" t="inlineStr">
        <is>
          <t>JOSEGABRIELMARCIAGASMITH</t>
        </is>
      </c>
      <c r="F1149" s="2" t="n">
        <v>15</v>
      </c>
      <c r="G1149" t="inlineStr">
        <is>
          <t>Yamali Rodriguez</t>
        </is>
      </c>
      <c r="H1149" t="inlineStr">
        <is>
          <t>62282734.0</t>
        </is>
      </c>
      <c r="I1149" t="n">
        <v>0</v>
      </c>
      <c r="J1149" t="n">
        <v>1</v>
      </c>
      <c r="K1149" t="inlineStr"/>
    </row>
    <row r="1150">
      <c r="A1150" t="inlineStr">
        <is>
          <t>NP</t>
        </is>
      </c>
      <c r="B1150" t="inlineStr">
        <is>
          <t>351227090000</t>
        </is>
      </c>
      <c r="C1150" t="inlineStr">
        <is>
          <t>35122709</t>
        </is>
      </c>
      <c r="D1150" t="inlineStr">
        <is>
          <t>CARLOS OSORIO</t>
        </is>
      </c>
      <c r="E1150" t="inlineStr">
        <is>
          <t>CARLOSOSORIO</t>
        </is>
      </c>
      <c r="F1150" s="2" t="n">
        <v>15</v>
      </c>
      <c r="G1150" t="inlineStr">
        <is>
          <t>Osiris Aguilar</t>
        </is>
      </c>
      <c r="H1150" t="inlineStr">
        <is>
          <t>68005277.0</t>
        </is>
      </c>
      <c r="I1150" t="n">
        <v>0</v>
      </c>
      <c r="J1150" t="n">
        <v>1</v>
      </c>
      <c r="K1150" t="inlineStr"/>
    </row>
    <row r="1151">
      <c r="A1151" t="inlineStr">
        <is>
          <t>NP</t>
        </is>
      </c>
      <c r="B1151" t="inlineStr">
        <is>
          <t>358062920000</t>
        </is>
      </c>
      <c r="C1151" t="inlineStr">
        <is>
          <t>35806292</t>
        </is>
      </c>
      <c r="D1151" t="inlineStr">
        <is>
          <t>RITA LIBRADA ROSAS</t>
        </is>
      </c>
      <c r="E1151" t="inlineStr">
        <is>
          <t>RITALIBRADAROSAS</t>
        </is>
      </c>
      <c r="F1151" s="2" t="n">
        <v>35</v>
      </c>
      <c r="G1151" t="inlineStr">
        <is>
          <t>Karla Mc Intryre</t>
        </is>
      </c>
      <c r="H1151" t="inlineStr">
        <is>
          <t>65463140.0</t>
        </is>
      </c>
      <c r="I1151" t="n">
        <v>0</v>
      </c>
      <c r="J1151" t="n">
        <v>1</v>
      </c>
      <c r="K1151" t="inlineStr"/>
    </row>
    <row r="1152">
      <c r="A1152" t="inlineStr">
        <is>
          <t>NP</t>
        </is>
      </c>
      <c r="B1152" t="inlineStr">
        <is>
          <t>359236360000</t>
        </is>
      </c>
      <c r="C1152" t="inlineStr">
        <is>
          <t>35923636</t>
        </is>
      </c>
      <c r="D1152" t="inlineStr">
        <is>
          <t>LIDIER DE LEON</t>
        </is>
      </c>
      <c r="E1152" t="inlineStr">
        <is>
          <t>LIDIERDELEON</t>
        </is>
      </c>
      <c r="F1152" s="2" t="n">
        <v>15</v>
      </c>
      <c r="G1152" t="inlineStr">
        <is>
          <t>Solanye Acuña</t>
        </is>
      </c>
      <c r="H1152" t="inlineStr">
        <is>
          <t>65544923.0</t>
        </is>
      </c>
      <c r="I1152" t="n">
        <v>0</v>
      </c>
      <c r="J1152" t="n">
        <v>1</v>
      </c>
      <c r="K1152" t="inlineStr"/>
    </row>
    <row r="1153">
      <c r="A1153" t="inlineStr">
        <is>
          <t>NP</t>
        </is>
      </c>
      <c r="B1153" t="inlineStr">
        <is>
          <t>359221020000</t>
        </is>
      </c>
      <c r="C1153" t="inlineStr">
        <is>
          <t>35922102</t>
        </is>
      </c>
      <c r="D1153" t="inlineStr">
        <is>
          <t>LUIS RODRIGUEZ</t>
        </is>
      </c>
      <c r="E1153" t="inlineStr">
        <is>
          <t>LUISRODRIGUEZ</t>
        </is>
      </c>
      <c r="F1153" s="2" t="n">
        <v>15</v>
      </c>
      <c r="G1153" t="inlineStr">
        <is>
          <t>Michelle Zambrano</t>
        </is>
      </c>
      <c r="H1153" t="inlineStr">
        <is>
          <t>65133965.0</t>
        </is>
      </c>
      <c r="I1153" t="n">
        <v>0</v>
      </c>
      <c r="J1153" t="n">
        <v>1</v>
      </c>
      <c r="K1153" t="inlineStr"/>
    </row>
    <row r="1154">
      <c r="A1154" t="inlineStr">
        <is>
          <t>NP</t>
        </is>
      </c>
      <c r="B1154" t="inlineStr">
        <is>
          <t>357090790000</t>
        </is>
      </c>
      <c r="C1154" t="inlineStr">
        <is>
          <t>35709079</t>
        </is>
      </c>
      <c r="D1154" t="inlineStr">
        <is>
          <t>GILBERTO JAVIER ESCOBAR AVILA</t>
        </is>
      </c>
      <c r="E1154" t="inlineStr">
        <is>
          <t>GILBERTOJAVIERESCOBARAVILA</t>
        </is>
      </c>
      <c r="F1154" s="2" t="n">
        <v>20</v>
      </c>
      <c r="G1154" t="inlineStr">
        <is>
          <t>Ines Lizbeth Trujillo</t>
        </is>
      </c>
      <c r="H1154" t="inlineStr">
        <is>
          <t>66848181.0</t>
        </is>
      </c>
      <c r="I1154" t="n">
        <v>0</v>
      </c>
      <c r="J1154" t="n">
        <v>1</v>
      </c>
      <c r="K1154" t="inlineStr"/>
    </row>
    <row r="1155">
      <c r="A1155" t="inlineStr">
        <is>
          <t>NP</t>
        </is>
      </c>
      <c r="B1155" t="inlineStr">
        <is>
          <t>368025670000</t>
        </is>
      </c>
      <c r="C1155" t="inlineStr">
        <is>
          <t>36802567</t>
        </is>
      </c>
      <c r="D1155" t="inlineStr">
        <is>
          <t>MARIA ISABEL VAL GONZALES</t>
        </is>
      </c>
      <c r="E1155" t="inlineStr">
        <is>
          <t>MARIAISABELVALGONZALES</t>
        </is>
      </c>
      <c r="F1155" s="2" t="n">
        <v>58.48</v>
      </c>
      <c r="G1155" t="inlineStr">
        <is>
          <t>Alejandra Mabel Hawkins</t>
        </is>
      </c>
      <c r="H1155" t="inlineStr">
        <is>
          <t>66733442.0</t>
        </is>
      </c>
      <c r="I1155" t="n">
        <v>0</v>
      </c>
      <c r="J1155" t="n">
        <v>1</v>
      </c>
      <c r="K1155" t="inlineStr"/>
    </row>
    <row r="1156">
      <c r="A1156" t="inlineStr">
        <is>
          <t>NP</t>
        </is>
      </c>
      <c r="B1156" t="inlineStr">
        <is>
          <t>357370370000</t>
        </is>
      </c>
      <c r="C1156" t="inlineStr">
        <is>
          <t>35737037</t>
        </is>
      </c>
      <c r="D1156" t="inlineStr">
        <is>
          <t>FÉLIX FRANCISCO BEITIA NIETO</t>
        </is>
      </c>
      <c r="E1156" t="inlineStr">
        <is>
          <t>FELIXFRANCISCOBEITIANIETO</t>
        </is>
      </c>
      <c r="F1156" s="2" t="n">
        <v>15</v>
      </c>
      <c r="G1156" t="inlineStr">
        <is>
          <t>Maria Fernanda</t>
        </is>
      </c>
      <c r="H1156" t="inlineStr">
        <is>
          <t>68866806.0</t>
        </is>
      </c>
      <c r="I1156" t="n">
        <v>0</v>
      </c>
      <c r="J1156" t="n">
        <v>1</v>
      </c>
      <c r="K1156" t="inlineStr"/>
    </row>
    <row r="1157">
      <c r="A1157" t="inlineStr">
        <is>
          <t>NP</t>
        </is>
      </c>
      <c r="B1157" t="inlineStr">
        <is>
          <t>358251040000</t>
        </is>
      </c>
      <c r="C1157" t="inlineStr">
        <is>
          <t>35825104</t>
        </is>
      </c>
      <c r="D1157" t="inlineStr">
        <is>
          <t>FELIX FRANCISCO BEITIA NIETO</t>
        </is>
      </c>
      <c r="E1157" t="inlineStr">
        <is>
          <t>FELIXFRANCISCOBEITIANIETO</t>
        </is>
      </c>
      <c r="F1157" s="2" t="n">
        <v>15</v>
      </c>
      <c r="G1157" t="inlineStr">
        <is>
          <t>Yarelis Tulloch</t>
        </is>
      </c>
      <c r="H1157" t="inlineStr">
        <is>
          <t>67526277.0</t>
        </is>
      </c>
      <c r="I1157" t="n">
        <v>0</v>
      </c>
      <c r="J1157" t="n">
        <v>1</v>
      </c>
      <c r="K1157" t="inlineStr"/>
    </row>
    <row r="1158">
      <c r="A1158" t="inlineStr">
        <is>
          <t>NP</t>
        </is>
      </c>
      <c r="B1158" t="inlineStr">
        <is>
          <t>336296760000</t>
        </is>
      </c>
      <c r="C1158" t="inlineStr">
        <is>
          <t>33629676</t>
        </is>
      </c>
      <c r="D1158" t="inlineStr">
        <is>
          <t>CLAYDER JOSUE PINILLA INDUNI</t>
        </is>
      </c>
      <c r="E1158" t="inlineStr">
        <is>
          <t>CLAYDERJOSUEPINILLAINDUNI</t>
        </is>
      </c>
      <c r="F1158" s="2" t="n">
        <v>16.25</v>
      </c>
      <c r="G1158" t="inlineStr">
        <is>
          <t>Abril Aparicio</t>
        </is>
      </c>
      <c r="H1158" t="inlineStr">
        <is>
          <t>62668456.0</t>
        </is>
      </c>
      <c r="I1158" t="n">
        <v>0</v>
      </c>
      <c r="J1158" t="n">
        <v>1</v>
      </c>
      <c r="K1158" t="inlineStr"/>
    </row>
    <row r="1159">
      <c r="A1159" t="inlineStr">
        <is>
          <t>NP</t>
        </is>
      </c>
      <c r="B1159" t="inlineStr">
        <is>
          <t>357228150000</t>
        </is>
      </c>
      <c r="C1159" t="inlineStr">
        <is>
          <t>35722815</t>
        </is>
      </c>
      <c r="D1159" t="inlineStr">
        <is>
          <t>MULTISERVICIOS R.Q</t>
        </is>
      </c>
      <c r="E1159" t="inlineStr">
        <is>
          <t>MULTISERVICIOSRQ</t>
        </is>
      </c>
      <c r="F1159" s="2" t="n">
        <v>15</v>
      </c>
      <c r="G1159" t="inlineStr">
        <is>
          <t>Yariela Galarce</t>
        </is>
      </c>
      <c r="H1159" t="inlineStr">
        <is>
          <t>62736354.0</t>
        </is>
      </c>
      <c r="I1159" t="n">
        <v>0</v>
      </c>
      <c r="J1159" t="n">
        <v>1</v>
      </c>
      <c r="K1159" t="inlineStr"/>
    </row>
    <row r="1160">
      <c r="A1160" t="inlineStr">
        <is>
          <t>NP</t>
        </is>
      </c>
      <c r="B1160" t="inlineStr">
        <is>
          <t>354169890000</t>
        </is>
      </c>
      <c r="C1160" t="inlineStr">
        <is>
          <t>35416989</t>
        </is>
      </c>
      <c r="D1160" t="inlineStr">
        <is>
          <t>OLIVER RIOS</t>
        </is>
      </c>
      <c r="E1160" t="inlineStr">
        <is>
          <t>OLIVERRIOS</t>
        </is>
      </c>
      <c r="F1160" s="2" t="n">
        <v>15</v>
      </c>
      <c r="G1160" t="inlineStr">
        <is>
          <t>Nailyn Martinez</t>
        </is>
      </c>
      <c r="H1160" t="inlineStr">
        <is>
          <t>67923000.0</t>
        </is>
      </c>
      <c r="I1160" t="n">
        <v>0</v>
      </c>
      <c r="J1160" t="n">
        <v>1</v>
      </c>
      <c r="K1160" t="inlineStr"/>
    </row>
    <row r="1161">
      <c r="A1161" t="inlineStr">
        <is>
          <t>NP</t>
        </is>
      </c>
      <c r="B1161" t="inlineStr">
        <is>
          <t>344301280000</t>
        </is>
      </c>
      <c r="C1161" t="inlineStr">
        <is>
          <t>34430128</t>
        </is>
      </c>
      <c r="D1161" t="inlineStr">
        <is>
          <t>RAMIRO OSCAR VALVERDE FLOREZ</t>
        </is>
      </c>
      <c r="E1161" t="inlineStr">
        <is>
          <t>RAMIROOSCARVALVERDEFLOREZ</t>
        </is>
      </c>
      <c r="F1161" s="2" t="n">
        <v>16.25</v>
      </c>
      <c r="G1161" t="inlineStr">
        <is>
          <t>Yamali Rodriguez</t>
        </is>
      </c>
      <c r="H1161" t="inlineStr">
        <is>
          <t>63636576.0</t>
        </is>
      </c>
      <c r="I1161" t="n">
        <v>0</v>
      </c>
      <c r="J1161" t="n">
        <v>1</v>
      </c>
      <c r="K1161" t="inlineStr"/>
    </row>
    <row r="1162">
      <c r="A1162" t="inlineStr">
        <is>
          <t>NP</t>
        </is>
      </c>
      <c r="B1162" t="inlineStr">
        <is>
          <t>331321330000</t>
        </is>
      </c>
      <c r="C1162" t="inlineStr">
        <is>
          <t>33132133</t>
        </is>
      </c>
      <c r="D1162" t="inlineStr">
        <is>
          <t>RAYZA EDITH BERNAL BERNAL</t>
        </is>
      </c>
      <c r="E1162" t="inlineStr">
        <is>
          <t>RAYZAEDITHBERNALBERNAL</t>
        </is>
      </c>
      <c r="F1162" s="2" t="n">
        <v>12</v>
      </c>
      <c r="G1162" t="inlineStr">
        <is>
          <t>Osiris Aguilar</t>
        </is>
      </c>
      <c r="H1162" t="inlineStr">
        <is>
          <t>68061547.0</t>
        </is>
      </c>
      <c r="I1162" t="n">
        <v>0</v>
      </c>
      <c r="J1162" t="n">
        <v>1</v>
      </c>
      <c r="K1162" t="inlineStr"/>
    </row>
    <row r="1163">
      <c r="A1163" t="inlineStr">
        <is>
          <t>NP</t>
        </is>
      </c>
      <c r="B1163" t="inlineStr">
        <is>
          <t>356213890000</t>
        </is>
      </c>
      <c r="C1163" t="inlineStr">
        <is>
          <t>35621389</t>
        </is>
      </c>
      <c r="D1163" t="inlineStr">
        <is>
          <t>LAB CLINICO CAMPOS BRAVO</t>
        </is>
      </c>
      <c r="E1163" t="inlineStr">
        <is>
          <t>LABCLINICOCAMPOSBRAVO</t>
        </is>
      </c>
      <c r="F1163" s="2" t="n">
        <v>15</v>
      </c>
      <c r="G1163" t="inlineStr">
        <is>
          <t>Karla Mc Intryre</t>
        </is>
      </c>
      <c r="H1163" t="inlineStr">
        <is>
          <t>69828925.0</t>
        </is>
      </c>
      <c r="I1163" t="n">
        <v>0</v>
      </c>
      <c r="J1163" t="n">
        <v>1</v>
      </c>
      <c r="K1163" t="inlineStr"/>
    </row>
    <row r="1164">
      <c r="A1164" t="inlineStr">
        <is>
          <t>NP</t>
        </is>
      </c>
      <c r="B1164" t="inlineStr">
        <is>
          <t>366039650000</t>
        </is>
      </c>
      <c r="C1164" t="inlineStr">
        <is>
          <t>36603965</t>
        </is>
      </c>
      <c r="D1164" t="inlineStr">
        <is>
          <t>RUBEN ALMANZA</t>
        </is>
      </c>
      <c r="E1164" t="inlineStr">
        <is>
          <t>RUBENALMANZA</t>
        </is>
      </c>
      <c r="F1164" s="2" t="n">
        <v>16.94</v>
      </c>
      <c r="G1164" t="inlineStr">
        <is>
          <t>Michelle Zambrano</t>
        </is>
      </c>
      <c r="H1164" t="inlineStr"/>
      <c r="I1164" t="n">
        <v>0</v>
      </c>
      <c r="J1164" t="n">
        <v>1</v>
      </c>
      <c r="K1164" t="inlineStr"/>
    </row>
    <row r="1165">
      <c r="A1165" t="inlineStr">
        <is>
          <t>NP</t>
        </is>
      </c>
      <c r="B1165" t="inlineStr">
        <is>
          <t>368030400000</t>
        </is>
      </c>
      <c r="C1165" t="inlineStr">
        <is>
          <t>36803040</t>
        </is>
      </c>
      <c r="D1165" t="inlineStr">
        <is>
          <t>KATHERINE ELIZABETH PINTO CORRALES</t>
        </is>
      </c>
      <c r="E1165" t="inlineStr">
        <is>
          <t>KATHERINEELIZABETHPINTOCORRALES</t>
        </is>
      </c>
      <c r="F1165" s="2" t="n">
        <v>16.94</v>
      </c>
      <c r="G1165" t="inlineStr">
        <is>
          <t>Ines Lizbeth Trujillo</t>
        </is>
      </c>
      <c r="H1165" t="inlineStr">
        <is>
          <t>67198940.0</t>
        </is>
      </c>
      <c r="I1165" t="n">
        <v>0</v>
      </c>
      <c r="J1165" t="n">
        <v>1</v>
      </c>
      <c r="K1165" t="inlineStr"/>
    </row>
    <row r="1166">
      <c r="A1166" t="inlineStr">
        <is>
          <t>NP</t>
        </is>
      </c>
      <c r="B1166" t="inlineStr">
        <is>
          <t>359213090000</t>
        </is>
      </c>
      <c r="C1166" t="inlineStr">
        <is>
          <t>35921309</t>
        </is>
      </c>
      <c r="D1166" t="inlineStr">
        <is>
          <t>HARMODIIO MIRANDA</t>
        </is>
      </c>
      <c r="E1166" t="inlineStr">
        <is>
          <t>HARMODIIOMIRANDA</t>
        </is>
      </c>
      <c r="F1166" s="2" t="n">
        <v>40</v>
      </c>
      <c r="G1166" t="inlineStr">
        <is>
          <t>Alejandra Mabel Hawkins</t>
        </is>
      </c>
      <c r="H1166" t="inlineStr">
        <is>
          <t>66982826.0</t>
        </is>
      </c>
      <c r="I1166" t="n">
        <v>0</v>
      </c>
      <c r="J1166" t="n">
        <v>1</v>
      </c>
      <c r="K1166" t="inlineStr"/>
    </row>
    <row r="1167">
      <c r="A1167" t="inlineStr">
        <is>
          <t>NP</t>
        </is>
      </c>
      <c r="B1167" t="inlineStr">
        <is>
          <t>329923030000</t>
        </is>
      </c>
      <c r="C1167" t="inlineStr">
        <is>
          <t>32992303</t>
        </is>
      </c>
      <c r="D1167" t="inlineStr">
        <is>
          <t>Katherine Doral ys Sanchez Ortega</t>
        </is>
      </c>
      <c r="E1167" t="inlineStr">
        <is>
          <t>KATHERINEDORALYSSANCHEZORTEGA</t>
        </is>
      </c>
      <c r="F1167" s="2" t="n">
        <v>20</v>
      </c>
      <c r="G1167" t="inlineStr">
        <is>
          <t>Maria Fernanda</t>
        </is>
      </c>
      <c r="H1167" t="inlineStr">
        <is>
          <t>63037378.0</t>
        </is>
      </c>
      <c r="I1167" t="n">
        <v>0</v>
      </c>
      <c r="J1167" t="n">
        <v>1</v>
      </c>
      <c r="K1167" t="inlineStr"/>
    </row>
    <row r="1168">
      <c r="A1168" t="inlineStr">
        <is>
          <t>NP</t>
        </is>
      </c>
      <c r="B1168" t="inlineStr">
        <is>
          <t>357205590000</t>
        </is>
      </c>
      <c r="C1168" t="inlineStr">
        <is>
          <t>35720559</t>
        </is>
      </c>
      <c r="D1168" t="inlineStr">
        <is>
          <t>SILVIO ANTONIO ROJAS VASQUEZ</t>
        </is>
      </c>
      <c r="E1168" t="inlineStr">
        <is>
          <t>SILVIOANTONIOROJASVASQUEZ</t>
        </is>
      </c>
      <c r="F1168" s="2" t="n">
        <v>15</v>
      </c>
      <c r="G1168" t="inlineStr">
        <is>
          <t>Yarelis Tulloch</t>
        </is>
      </c>
      <c r="H1168" t="inlineStr">
        <is>
          <t>62736761.0</t>
        </is>
      </c>
      <c r="I1168" t="n">
        <v>0</v>
      </c>
      <c r="J1168" t="n">
        <v>1</v>
      </c>
      <c r="K1168" t="inlineStr"/>
    </row>
    <row r="1169">
      <c r="A1169" t="inlineStr">
        <is>
          <t>NP</t>
        </is>
      </c>
      <c r="B1169" t="inlineStr">
        <is>
          <t>356272380000</t>
        </is>
      </c>
      <c r="C1169" t="inlineStr">
        <is>
          <t>35627238</t>
        </is>
      </c>
      <c r="D1169" t="inlineStr">
        <is>
          <t>PANAMÁ LOGISTIC</t>
        </is>
      </c>
      <c r="E1169" t="inlineStr">
        <is>
          <t>PANAMALOGISTIC</t>
        </is>
      </c>
      <c r="F1169" s="2" t="n">
        <v>15</v>
      </c>
      <c r="G1169" t="inlineStr">
        <is>
          <t>Abril Aparicio</t>
        </is>
      </c>
      <c r="H1169" t="inlineStr">
        <is>
          <t>62863471.0</t>
        </is>
      </c>
      <c r="I1169" t="n">
        <v>0</v>
      </c>
      <c r="J1169" t="n">
        <v>1</v>
      </c>
      <c r="K1169" t="inlineStr"/>
    </row>
    <row r="1170">
      <c r="A1170" t="inlineStr">
        <is>
          <t>NP</t>
        </is>
      </c>
      <c r="B1170" t="inlineStr">
        <is>
          <t>346045220000</t>
        </is>
      </c>
      <c r="C1170" t="inlineStr">
        <is>
          <t>34604522</t>
        </is>
      </c>
      <c r="D1170" t="inlineStr">
        <is>
          <t>RUBEN ALEXANDER PINEDA RODRIGUEZ</t>
        </is>
      </c>
      <c r="E1170" t="inlineStr">
        <is>
          <t>RUBENALEXANDERPINEDARODRIGUEZ</t>
        </is>
      </c>
      <c r="F1170" s="2" t="n">
        <v>22.75</v>
      </c>
      <c r="G1170" t="inlineStr">
        <is>
          <t>Yariela Galarce</t>
        </is>
      </c>
      <c r="H1170" t="inlineStr">
        <is>
          <t>67913616.0</t>
        </is>
      </c>
      <c r="I1170" t="n">
        <v>0</v>
      </c>
      <c r="J1170" t="n">
        <v>1</v>
      </c>
      <c r="K1170" t="inlineStr"/>
    </row>
    <row r="1171">
      <c r="A1171" t="inlineStr">
        <is>
          <t>NP</t>
        </is>
      </c>
      <c r="B1171" t="inlineStr">
        <is>
          <t>338198740000</t>
        </is>
      </c>
      <c r="C1171" t="inlineStr">
        <is>
          <t>33819874</t>
        </is>
      </c>
      <c r="D1171" t="inlineStr">
        <is>
          <t>LUIS ALBERTP SANDOVAL TELLO</t>
        </is>
      </c>
      <c r="E1171" t="inlineStr">
        <is>
          <t>LUISALBERTPSANDOVALTELLO</t>
        </is>
      </c>
      <c r="F1171" s="2" t="n">
        <v>16.25</v>
      </c>
      <c r="G1171" t="inlineStr">
        <is>
          <t>Nailyn Martinez</t>
        </is>
      </c>
      <c r="H1171" t="inlineStr">
        <is>
          <t>63341400.0</t>
        </is>
      </c>
      <c r="I1171" t="n">
        <v>0</v>
      </c>
      <c r="J1171" t="n">
        <v>1</v>
      </c>
      <c r="K1171" t="inlineStr"/>
    </row>
    <row r="1172">
      <c r="A1172" t="inlineStr">
        <is>
          <t>NP</t>
        </is>
      </c>
      <c r="B1172" t="inlineStr">
        <is>
          <t>358231740000</t>
        </is>
      </c>
      <c r="C1172" t="inlineStr">
        <is>
          <t>35823174</t>
        </is>
      </c>
      <c r="D1172" t="inlineStr">
        <is>
          <t>FELIX FRANCO</t>
        </is>
      </c>
      <c r="E1172" t="inlineStr">
        <is>
          <t>FELIXFRANCO</t>
        </is>
      </c>
      <c r="F1172" s="2" t="n">
        <v>15</v>
      </c>
      <c r="G1172" t="inlineStr">
        <is>
          <t>Yamali Rodriguez</t>
        </is>
      </c>
      <c r="H1172" t="inlineStr">
        <is>
          <t>68439758.0</t>
        </is>
      </c>
      <c r="I1172" t="n">
        <v>0</v>
      </c>
      <c r="J1172" t="n">
        <v>1</v>
      </c>
      <c r="K1172" t="inlineStr"/>
    </row>
    <row r="1173">
      <c r="A1173" t="inlineStr">
        <is>
          <t>NP</t>
        </is>
      </c>
      <c r="B1173" t="inlineStr">
        <is>
          <t>352192160000</t>
        </is>
      </c>
      <c r="C1173" t="inlineStr">
        <is>
          <t>35219216</t>
        </is>
      </c>
      <c r="D1173" t="inlineStr">
        <is>
          <t>SUGEIDY CAMPOS</t>
        </is>
      </c>
      <c r="E1173" t="inlineStr">
        <is>
          <t>SUGEIDYCAMPOS</t>
        </is>
      </c>
      <c r="F1173" s="2" t="n">
        <v>15</v>
      </c>
      <c r="G1173" t="inlineStr">
        <is>
          <t>Osiris Aguilar</t>
        </is>
      </c>
      <c r="H1173" t="inlineStr">
        <is>
          <t>64378040.0</t>
        </is>
      </c>
      <c r="I1173" t="n">
        <v>0</v>
      </c>
      <c r="J1173" t="n">
        <v>1</v>
      </c>
      <c r="K1173" t="inlineStr"/>
    </row>
    <row r="1174">
      <c r="A1174" t="inlineStr">
        <is>
          <t>NP</t>
        </is>
      </c>
      <c r="B1174" t="inlineStr">
        <is>
          <t>366035530000</t>
        </is>
      </c>
      <c r="C1174" t="inlineStr">
        <is>
          <t>36603553</t>
        </is>
      </c>
      <c r="D1174" t="inlineStr">
        <is>
          <t>MALVIN NORIEL BARRIA CUEVAS</t>
        </is>
      </c>
      <c r="E1174" t="inlineStr">
        <is>
          <t>MALVINNORIELBARRIACUEVAS</t>
        </is>
      </c>
      <c r="F1174" s="2" t="n">
        <v>33.88</v>
      </c>
      <c r="G1174" t="inlineStr">
        <is>
          <t>Karla Mc Intryre</t>
        </is>
      </c>
      <c r="H1174" t="inlineStr"/>
      <c r="I1174" t="n">
        <v>0</v>
      </c>
      <c r="J1174" t="n">
        <v>1</v>
      </c>
      <c r="K1174" t="inlineStr"/>
    </row>
    <row r="1175">
      <c r="A1175" t="inlineStr">
        <is>
          <t>NP</t>
        </is>
      </c>
      <c r="B1175" t="inlineStr">
        <is>
          <t>344430520000</t>
        </is>
      </c>
      <c r="C1175" t="inlineStr">
        <is>
          <t>34443052</t>
        </is>
      </c>
      <c r="D1175" t="inlineStr">
        <is>
          <t>MARYELIS ANAYANSI VARGAS CHAVEZ</t>
        </is>
      </c>
      <c r="E1175" t="inlineStr">
        <is>
          <t>MARYELISANAYANSIVARGASCHAVEZ</t>
        </is>
      </c>
      <c r="F1175" s="2" t="n">
        <v>16.25</v>
      </c>
      <c r="G1175" t="inlineStr">
        <is>
          <t>Solanye Acuña</t>
        </is>
      </c>
      <c r="H1175" t="inlineStr">
        <is>
          <t>68345708.0</t>
        </is>
      </c>
      <c r="I1175" t="n">
        <v>0</v>
      </c>
      <c r="J1175" t="n">
        <v>1</v>
      </c>
      <c r="K1175" t="inlineStr"/>
    </row>
    <row r="1176">
      <c r="A1176" t="inlineStr">
        <is>
          <t>NP</t>
        </is>
      </c>
      <c r="B1176" t="inlineStr">
        <is>
          <t>355063540000</t>
        </is>
      </c>
      <c r="C1176" t="inlineStr">
        <is>
          <t>35506354</t>
        </is>
      </c>
      <c r="D1176" t="inlineStr">
        <is>
          <t>KATHERIN SANCHEZ</t>
        </is>
      </c>
      <c r="E1176" t="inlineStr">
        <is>
          <t>KATHERINSANCHEZ</t>
        </is>
      </c>
      <c r="F1176" s="2" t="n">
        <v>15</v>
      </c>
      <c r="G1176" t="inlineStr">
        <is>
          <t>Michelle Zambrano</t>
        </is>
      </c>
      <c r="H1176" t="inlineStr">
        <is>
          <t>69549234.0</t>
        </is>
      </c>
      <c r="I1176" t="n">
        <v>0</v>
      </c>
      <c r="J1176" t="n">
        <v>1</v>
      </c>
      <c r="K1176" t="inlineStr"/>
    </row>
    <row r="1177">
      <c r="A1177" t="inlineStr">
        <is>
          <t>NP</t>
        </is>
      </c>
      <c r="B1177" t="inlineStr">
        <is>
          <t>356153190000</t>
        </is>
      </c>
      <c r="C1177" t="inlineStr">
        <is>
          <t>35615319</t>
        </is>
      </c>
      <c r="D1177" t="inlineStr">
        <is>
          <t>CARS PARTS AZUERO</t>
        </is>
      </c>
      <c r="E1177" t="inlineStr">
        <is>
          <t>CARSPARTSAZUERO</t>
        </is>
      </c>
      <c r="F1177" s="2" t="n">
        <v>17</v>
      </c>
      <c r="G1177" t="inlineStr">
        <is>
          <t>Ines Lizbeth Trujillo</t>
        </is>
      </c>
      <c r="H1177" t="inlineStr">
        <is>
          <t>69707654.0</t>
        </is>
      </c>
      <c r="I1177" t="n">
        <v>0</v>
      </c>
      <c r="J1177" t="n">
        <v>1</v>
      </c>
      <c r="K1177" t="inlineStr"/>
    </row>
    <row r="1178">
      <c r="A1178" t="inlineStr">
        <is>
          <t>NP</t>
        </is>
      </c>
      <c r="B1178" t="inlineStr">
        <is>
          <t>328849180000</t>
        </is>
      </c>
      <c r="C1178" t="inlineStr">
        <is>
          <t>32884918</t>
        </is>
      </c>
      <c r="D1178" t="inlineStr">
        <is>
          <t>Yair Al exander De Leon</t>
        </is>
      </c>
      <c r="E1178" t="inlineStr">
        <is>
          <t>YAIRALEXANDERDELEON</t>
        </is>
      </c>
      <c r="F1178" s="2" t="n">
        <v>24.5</v>
      </c>
      <c r="G1178" t="inlineStr">
        <is>
          <t>Alejandra Mabel Hawkins</t>
        </is>
      </c>
      <c r="H1178" t="inlineStr">
        <is>
          <t>62152601.0</t>
        </is>
      </c>
      <c r="I1178" t="n">
        <v>0</v>
      </c>
      <c r="J1178" t="n">
        <v>1</v>
      </c>
      <c r="K1178" t="inlineStr"/>
    </row>
    <row r="1179">
      <c r="A1179" t="inlineStr">
        <is>
          <t>NP</t>
        </is>
      </c>
      <c r="B1179" t="inlineStr">
        <is>
          <t>354307030000</t>
        </is>
      </c>
      <c r="C1179" t="inlineStr">
        <is>
          <t>35430703</t>
        </is>
      </c>
      <c r="D1179" t="inlineStr">
        <is>
          <t>NORIEL IGNACIO BARRIA</t>
        </is>
      </c>
      <c r="E1179" t="inlineStr">
        <is>
          <t>NORIELIGNACIOBARRIA</t>
        </is>
      </c>
      <c r="F1179" s="2" t="n">
        <v>15</v>
      </c>
      <c r="G1179" t="inlineStr">
        <is>
          <t>Maria Fernanda</t>
        </is>
      </c>
      <c r="H1179" t="inlineStr">
        <is>
          <t>64284709.0</t>
        </is>
      </c>
      <c r="I1179" t="n">
        <v>0</v>
      </c>
      <c r="J1179" t="n">
        <v>1</v>
      </c>
      <c r="K1179" t="inlineStr"/>
    </row>
    <row r="1180">
      <c r="A1180" t="inlineStr">
        <is>
          <t>NP</t>
        </is>
      </c>
      <c r="B1180" t="inlineStr">
        <is>
          <t>342257630000</t>
        </is>
      </c>
      <c r="C1180" t="inlineStr">
        <is>
          <t>34225763</t>
        </is>
      </c>
      <c r="D1180" t="inlineStr">
        <is>
          <t>MERIBETH YAIR VASQUEZ ROMERO</t>
        </is>
      </c>
      <c r="E1180" t="inlineStr">
        <is>
          <t>MERIBETHYAIRVASQUEZROMERO</t>
        </is>
      </c>
      <c r="F1180" s="2" t="n">
        <v>16.25</v>
      </c>
      <c r="G1180" t="inlineStr">
        <is>
          <t>Yarelis Tulloch</t>
        </is>
      </c>
      <c r="H1180" t="inlineStr">
        <is>
          <t>64918124.0</t>
        </is>
      </c>
      <c r="I1180" t="n">
        <v>0</v>
      </c>
      <c r="J1180" t="n">
        <v>1</v>
      </c>
      <c r="K1180" t="inlineStr"/>
    </row>
    <row r="1181">
      <c r="A1181" t="inlineStr">
        <is>
          <t>NP</t>
        </is>
      </c>
      <c r="B1181" t="inlineStr">
        <is>
          <t>352374590000</t>
        </is>
      </c>
      <c r="C1181" t="inlineStr">
        <is>
          <t>35237459</t>
        </is>
      </c>
      <c r="D1181" t="inlineStr">
        <is>
          <t>ROSMERY VILLARREAL</t>
        </is>
      </c>
      <c r="E1181" t="inlineStr">
        <is>
          <t>ROSMERYVILLARREAL</t>
        </is>
      </c>
      <c r="F1181" s="2" t="n">
        <v>15</v>
      </c>
      <c r="G1181" t="inlineStr">
        <is>
          <t>Abril Aparicio</t>
        </is>
      </c>
      <c r="H1181" t="inlineStr">
        <is>
          <t>67440351.0</t>
        </is>
      </c>
      <c r="I1181" t="n">
        <v>0</v>
      </c>
      <c r="J1181" t="n">
        <v>1</v>
      </c>
      <c r="K1181" t="inlineStr"/>
    </row>
    <row r="1182">
      <c r="A1182" t="inlineStr">
        <is>
          <t>NP</t>
        </is>
      </c>
      <c r="B1182" t="inlineStr">
        <is>
          <t>357256760000</t>
        </is>
      </c>
      <c r="C1182" t="inlineStr">
        <is>
          <t>35725676</t>
        </is>
      </c>
      <c r="D1182" t="inlineStr">
        <is>
          <t>MILAGROS DEL CARMEN CORRALES VALDES</t>
        </is>
      </c>
      <c r="E1182" t="inlineStr">
        <is>
          <t>MILAGROSDELCARMENCORRALESVALDES</t>
        </is>
      </c>
      <c r="F1182" s="2" t="n">
        <v>15</v>
      </c>
      <c r="G1182" t="inlineStr">
        <is>
          <t>Yariela Galarce</t>
        </is>
      </c>
      <c r="H1182" t="inlineStr">
        <is>
          <t>67059567.0</t>
        </is>
      </c>
      <c r="I1182" t="n">
        <v>0</v>
      </c>
      <c r="J1182" t="n">
        <v>1</v>
      </c>
      <c r="K1182" t="inlineStr"/>
    </row>
    <row r="1183">
      <c r="A1183" t="inlineStr">
        <is>
          <t>NP</t>
        </is>
      </c>
      <c r="B1183" t="inlineStr">
        <is>
          <t>345104350000</t>
        </is>
      </c>
      <c r="C1183" t="inlineStr">
        <is>
          <t>34510435</t>
        </is>
      </c>
      <c r="D1183" t="inlineStr">
        <is>
          <t>ANA ELOISA RODRIGUEZ</t>
        </is>
      </c>
      <c r="E1183" t="inlineStr">
        <is>
          <t>ANAELOISARODRIGUEZ</t>
        </is>
      </c>
      <c r="F1183" s="2" t="n">
        <v>10</v>
      </c>
      <c r="G1183" t="inlineStr">
        <is>
          <t>Nailyn Martinez</t>
        </is>
      </c>
      <c r="H1183" t="inlineStr">
        <is>
          <t>68875482.0</t>
        </is>
      </c>
      <c r="I1183" t="n">
        <v>0</v>
      </c>
      <c r="J1183" t="n">
        <v>1</v>
      </c>
      <c r="K1183" t="inlineStr"/>
    </row>
    <row r="1184">
      <c r="A1184" t="inlineStr">
        <is>
          <t>NP</t>
        </is>
      </c>
      <c r="B1184" t="inlineStr">
        <is>
          <t>353062560000</t>
        </is>
      </c>
      <c r="C1184" t="inlineStr">
        <is>
          <t>35306256</t>
        </is>
      </c>
      <c r="D1184" t="inlineStr">
        <is>
          <t>JOSE EUGENIO MENDOZA PEREZ</t>
        </is>
      </c>
      <c r="E1184" t="inlineStr">
        <is>
          <t>JOSEEUGENIOMENDOZAPEREZ</t>
        </is>
      </c>
      <c r="F1184" s="2" t="n">
        <v>15</v>
      </c>
      <c r="G1184" t="inlineStr">
        <is>
          <t>Yamali Rodriguez</t>
        </is>
      </c>
      <c r="H1184" t="inlineStr">
        <is>
          <t>61010073.0</t>
        </is>
      </c>
      <c r="I1184" t="n">
        <v>0</v>
      </c>
      <c r="J1184" t="n">
        <v>1</v>
      </c>
      <c r="K1184" t="inlineStr"/>
    </row>
    <row r="1185">
      <c r="A1185" t="inlineStr">
        <is>
          <t>NP</t>
        </is>
      </c>
      <c r="B1185" t="inlineStr">
        <is>
          <t>358343440000</t>
        </is>
      </c>
      <c r="C1185" t="inlineStr">
        <is>
          <t>35834344</t>
        </is>
      </c>
      <c r="D1185" t="inlineStr">
        <is>
          <t>CARMEN ESTHER NORIEGA CALDERON</t>
        </is>
      </c>
      <c r="E1185" t="inlineStr">
        <is>
          <t>CARMENESTHERNORIEGACALDERON</t>
        </is>
      </c>
      <c r="F1185" s="2" t="n">
        <v>20</v>
      </c>
      <c r="G1185" t="inlineStr">
        <is>
          <t>Osiris Aguilar</t>
        </is>
      </c>
      <c r="H1185" t="inlineStr">
        <is>
          <t>68255915.0</t>
        </is>
      </c>
      <c r="I1185" t="n">
        <v>0</v>
      </c>
      <c r="J1185" t="n">
        <v>1</v>
      </c>
      <c r="K1185" t="inlineStr"/>
    </row>
    <row r="1186">
      <c r="A1186" t="inlineStr">
        <is>
          <t>NP</t>
        </is>
      </c>
      <c r="B1186" t="inlineStr">
        <is>
          <t>353135130000</t>
        </is>
      </c>
      <c r="C1186" t="inlineStr">
        <is>
          <t>35313513</t>
        </is>
      </c>
      <c r="D1186" t="inlineStr">
        <is>
          <t>DEE DEE AIZPURUA</t>
        </is>
      </c>
      <c r="E1186" t="inlineStr">
        <is>
          <t>DEEDEEAIZPURUA</t>
        </is>
      </c>
      <c r="F1186" s="2" t="n">
        <v>18</v>
      </c>
      <c r="G1186" t="inlineStr">
        <is>
          <t>Karla Mc Intryre</t>
        </is>
      </c>
      <c r="H1186" t="inlineStr">
        <is>
          <t>69455078.0</t>
        </is>
      </c>
      <c r="I1186" t="n">
        <v>0</v>
      </c>
      <c r="J1186" t="n">
        <v>1</v>
      </c>
      <c r="K1186" t="inlineStr"/>
    </row>
    <row r="1187">
      <c r="A1187" t="inlineStr">
        <is>
          <t>NP</t>
        </is>
      </c>
      <c r="B1187" t="inlineStr">
        <is>
          <t>353103410000</t>
        </is>
      </c>
      <c r="C1187" t="inlineStr">
        <is>
          <t>35310341</t>
        </is>
      </c>
      <c r="D1187" t="inlineStr">
        <is>
          <t>AILYN LOPEZ</t>
        </is>
      </c>
      <c r="E1187" t="inlineStr">
        <is>
          <t>AILYNLOPEZ</t>
        </is>
      </c>
      <c r="F1187" s="2" t="n">
        <v>15</v>
      </c>
      <c r="G1187" t="inlineStr">
        <is>
          <t>Michelle Zambrano</t>
        </is>
      </c>
      <c r="H1187" t="inlineStr">
        <is>
          <t>67305441.0</t>
        </is>
      </c>
      <c r="I1187" t="n">
        <v>0</v>
      </c>
      <c r="J1187" t="n">
        <v>1</v>
      </c>
      <c r="K1187" t="inlineStr"/>
    </row>
    <row r="1188">
      <c r="A1188" t="inlineStr">
        <is>
          <t>NP</t>
        </is>
      </c>
      <c r="B1188" t="inlineStr">
        <is>
          <t>349448940000</t>
        </is>
      </c>
      <c r="C1188" t="inlineStr">
        <is>
          <t>34944894</t>
        </is>
      </c>
      <c r="D1188" t="inlineStr">
        <is>
          <t>ASTRID PINILLA</t>
        </is>
      </c>
      <c r="E1188" t="inlineStr">
        <is>
          <t>ASTRIDPINILLA</t>
        </is>
      </c>
      <c r="F1188" s="2" t="n">
        <v>16.25</v>
      </c>
      <c r="G1188" t="inlineStr">
        <is>
          <t>Ines Lizbeth Trujillo</t>
        </is>
      </c>
      <c r="H1188" t="inlineStr">
        <is>
          <t>63251937.0</t>
        </is>
      </c>
      <c r="I1188" t="n">
        <v>0</v>
      </c>
      <c r="J1188" t="n">
        <v>1</v>
      </c>
      <c r="K1188" t="inlineStr"/>
    </row>
    <row r="1189">
      <c r="A1189" t="inlineStr">
        <is>
          <t>NP</t>
        </is>
      </c>
      <c r="B1189" t="inlineStr">
        <is>
          <t>349327540000</t>
        </is>
      </c>
      <c r="C1189" t="inlineStr">
        <is>
          <t>34932754</t>
        </is>
      </c>
      <c r="D1189" t="inlineStr">
        <is>
          <t>ZULIMA NOEMI SANDOVAL KNIGHT</t>
        </is>
      </c>
      <c r="E1189" t="inlineStr">
        <is>
          <t>ZULIMANOEMISANDOVALKNIGHT</t>
        </is>
      </c>
      <c r="F1189" s="2" t="n">
        <v>16.25</v>
      </c>
      <c r="G1189" t="inlineStr">
        <is>
          <t>Alejandra Mabel Hawkins</t>
        </is>
      </c>
      <c r="H1189" t="inlineStr">
        <is>
          <t>65254145.0</t>
        </is>
      </c>
      <c r="I1189" t="n">
        <v>0</v>
      </c>
      <c r="J1189" t="n">
        <v>1</v>
      </c>
      <c r="K1189" t="inlineStr"/>
    </row>
    <row r="1190">
      <c r="A1190" t="inlineStr">
        <is>
          <t>NP</t>
        </is>
      </c>
      <c r="B1190" t="inlineStr">
        <is>
          <t>364055240000</t>
        </is>
      </c>
      <c r="C1190" t="inlineStr">
        <is>
          <t>36405524</t>
        </is>
      </c>
      <c r="D1190" t="inlineStr">
        <is>
          <t>ANDRES JESUS GONZALEZ HERNANDEZ</t>
        </is>
      </c>
      <c r="E1190" t="inlineStr">
        <is>
          <t>ANDRESJESUSGONZALEZHERNANDEZ</t>
        </is>
      </c>
      <c r="F1190" s="2" t="n">
        <v>16.94</v>
      </c>
      <c r="G1190" t="inlineStr">
        <is>
          <t>Maria Fernanda</t>
        </is>
      </c>
      <c r="H1190" t="inlineStr"/>
      <c r="I1190" t="n">
        <v>0</v>
      </c>
      <c r="J1190" t="n">
        <v>1</v>
      </c>
      <c r="K1190" t="inlineStr"/>
    </row>
    <row r="1191">
      <c r="A1191" t="inlineStr">
        <is>
          <t>NP</t>
        </is>
      </c>
      <c r="B1191" t="inlineStr">
        <is>
          <t>338116160000</t>
        </is>
      </c>
      <c r="C1191" t="inlineStr">
        <is>
          <t>33811616</t>
        </is>
      </c>
      <c r="D1191" t="inlineStr">
        <is>
          <t>PANAMA S CULINARY HERITAGE</t>
        </is>
      </c>
      <c r="E1191" t="inlineStr">
        <is>
          <t>PANAMASCULINARYHERITAGE</t>
        </is>
      </c>
      <c r="F1191" s="2" t="n">
        <v>32.5</v>
      </c>
      <c r="G1191" t="inlineStr">
        <is>
          <t>Yarelis Tulloch</t>
        </is>
      </c>
      <c r="H1191" t="inlineStr">
        <is>
          <t>67959612.0</t>
        </is>
      </c>
      <c r="I1191" t="n">
        <v>0</v>
      </c>
      <c r="J1191" t="n">
        <v>1</v>
      </c>
      <c r="K1191" t="inlineStr"/>
    </row>
    <row r="1192">
      <c r="A1192" t="inlineStr">
        <is>
          <t>NP</t>
        </is>
      </c>
      <c r="B1192" t="inlineStr">
        <is>
          <t>343435540000</t>
        </is>
      </c>
      <c r="C1192" t="inlineStr">
        <is>
          <t>34343554</t>
        </is>
      </c>
      <c r="D1192" t="inlineStr">
        <is>
          <t>GISELA PIMENTEL</t>
        </is>
      </c>
      <c r="E1192" t="inlineStr">
        <is>
          <t>GISELAPIMENTEL</t>
        </is>
      </c>
      <c r="F1192" s="2" t="n">
        <v>16.25</v>
      </c>
      <c r="G1192" t="inlineStr">
        <is>
          <t>Abril Aparicio</t>
        </is>
      </c>
      <c r="H1192" t="inlineStr">
        <is>
          <t>62815276.0</t>
        </is>
      </c>
      <c r="I1192" t="n">
        <v>0</v>
      </c>
      <c r="J1192" t="n">
        <v>1</v>
      </c>
      <c r="K1192" t="inlineStr"/>
    </row>
    <row r="1193">
      <c r="A1193" t="inlineStr">
        <is>
          <t>NP</t>
        </is>
      </c>
      <c r="B1193" t="inlineStr">
        <is>
          <t>356211120000</t>
        </is>
      </c>
      <c r="C1193" t="inlineStr">
        <is>
          <t>35621112</t>
        </is>
      </c>
      <c r="D1193" t="inlineStr">
        <is>
          <t>AGROFERRETERIAPONUGA</t>
        </is>
      </c>
      <c r="E1193" t="inlineStr">
        <is>
          <t>AGROFERRETERIAPONUGA</t>
        </is>
      </c>
      <c r="F1193" s="2" t="n">
        <v>15</v>
      </c>
      <c r="G1193" t="inlineStr">
        <is>
          <t>Yariela Galarce</t>
        </is>
      </c>
      <c r="H1193" t="inlineStr">
        <is>
          <t>65926958.0</t>
        </is>
      </c>
      <c r="I1193" t="n">
        <v>0</v>
      </c>
      <c r="J1193" t="n">
        <v>1</v>
      </c>
      <c r="K1193" t="inlineStr"/>
    </row>
    <row r="1194">
      <c r="A1194" t="inlineStr">
        <is>
          <t>NP</t>
        </is>
      </c>
      <c r="B1194" t="inlineStr">
        <is>
          <t>359285960000</t>
        </is>
      </c>
      <c r="C1194" t="inlineStr">
        <is>
          <t>35928596</t>
        </is>
      </c>
      <c r="D1194" t="inlineStr">
        <is>
          <t>MARIO GOMEZ</t>
        </is>
      </c>
      <c r="E1194" t="inlineStr">
        <is>
          <t>MARIOGOMEZ</t>
        </is>
      </c>
      <c r="F1194" s="2" t="n">
        <v>15</v>
      </c>
      <c r="G1194" t="inlineStr">
        <is>
          <t>Nailyn Martinez</t>
        </is>
      </c>
      <c r="H1194" t="inlineStr">
        <is>
          <t>65115384.0</t>
        </is>
      </c>
      <c r="I1194" t="n">
        <v>0</v>
      </c>
      <c r="J1194" t="n">
        <v>1</v>
      </c>
      <c r="K1194" t="inlineStr"/>
    </row>
    <row r="1195">
      <c r="A1195" t="inlineStr">
        <is>
          <t>NP</t>
        </is>
      </c>
      <c r="B1195" t="inlineStr">
        <is>
          <t>338209670000</t>
        </is>
      </c>
      <c r="C1195" t="inlineStr">
        <is>
          <t>33820967</t>
        </is>
      </c>
      <c r="D1195" t="inlineStr">
        <is>
          <t>JENNIFER ESCRIBANO</t>
        </is>
      </c>
      <c r="E1195" t="inlineStr">
        <is>
          <t>JENNIFERESCRIBANO</t>
        </is>
      </c>
      <c r="F1195" s="2" t="n">
        <v>13.5</v>
      </c>
      <c r="G1195" t="inlineStr">
        <is>
          <t>Yamali Rodriguez</t>
        </is>
      </c>
      <c r="H1195" t="inlineStr">
        <is>
          <t>63206716.0</t>
        </is>
      </c>
      <c r="I1195" t="n">
        <v>0</v>
      </c>
      <c r="J1195" t="n">
        <v>1</v>
      </c>
      <c r="K1195" t="inlineStr"/>
    </row>
    <row r="1196">
      <c r="A1196" t="inlineStr">
        <is>
          <t>NP</t>
        </is>
      </c>
      <c r="B1196" t="inlineStr">
        <is>
          <t>356169180000</t>
        </is>
      </c>
      <c r="C1196" t="inlineStr">
        <is>
          <t>35616918</t>
        </is>
      </c>
      <c r="D1196" t="inlineStr">
        <is>
          <t>CESAR CASTILLO</t>
        </is>
      </c>
      <c r="E1196" t="inlineStr">
        <is>
          <t>CESARCASTILLO</t>
        </is>
      </c>
      <c r="F1196" s="2" t="n">
        <v>15</v>
      </c>
      <c r="G1196" t="inlineStr">
        <is>
          <t>Osiris Aguilar</t>
        </is>
      </c>
      <c r="H1196" t="inlineStr">
        <is>
          <t>60444142.0</t>
        </is>
      </c>
      <c r="I1196" t="n">
        <v>0</v>
      </c>
      <c r="J1196" t="n">
        <v>1</v>
      </c>
      <c r="K1196" t="inlineStr"/>
    </row>
    <row r="1197">
      <c r="A1197" t="inlineStr">
        <is>
          <t>NP</t>
        </is>
      </c>
      <c r="B1197" t="inlineStr">
        <is>
          <t>329929060000</t>
        </is>
      </c>
      <c r="C1197" t="inlineStr">
        <is>
          <t>32992906</t>
        </is>
      </c>
      <c r="D1197" t="inlineStr">
        <is>
          <t>YeniferLisethAtencio</t>
        </is>
      </c>
      <c r="E1197" t="inlineStr">
        <is>
          <t>YENIFERLISETHATENCIO</t>
        </is>
      </c>
      <c r="F1197" s="2" t="n">
        <v>20.75</v>
      </c>
      <c r="G1197" t="inlineStr">
        <is>
          <t>Karla Mc Intryre</t>
        </is>
      </c>
      <c r="H1197" t="inlineStr">
        <is>
          <t>62757261.0</t>
        </is>
      </c>
      <c r="I1197" t="n">
        <v>0</v>
      </c>
      <c r="J1197" t="n">
        <v>1</v>
      </c>
      <c r="K1197" t="inlineStr"/>
    </row>
    <row r="1198">
      <c r="A1198" t="inlineStr">
        <is>
          <t>NP</t>
        </is>
      </c>
      <c r="B1198" t="inlineStr">
        <is>
          <t>353085590000</t>
        </is>
      </c>
      <c r="C1198" t="inlineStr">
        <is>
          <t>35308559</t>
        </is>
      </c>
      <c r="D1198" t="inlineStr">
        <is>
          <t>YAILEEN TERESA CASTILLERO ALMANZA</t>
        </is>
      </c>
      <c r="E1198" t="inlineStr">
        <is>
          <t>YAILEENTERESACASTILLEROALMANZA</t>
        </is>
      </c>
      <c r="F1198" s="2" t="n">
        <v>15</v>
      </c>
      <c r="G1198" t="inlineStr">
        <is>
          <t>Solanye Acuña</t>
        </is>
      </c>
      <c r="H1198" t="inlineStr">
        <is>
          <t>64135501.0</t>
        </is>
      </c>
      <c r="I1198" t="n">
        <v>0</v>
      </c>
      <c r="J1198" t="n">
        <v>1</v>
      </c>
      <c r="K1198" t="inlineStr"/>
    </row>
    <row r="1199">
      <c r="A1199" t="inlineStr">
        <is>
          <t>NP</t>
        </is>
      </c>
      <c r="B1199" t="inlineStr">
        <is>
          <t>346261340000</t>
        </is>
      </c>
      <c r="C1199" t="inlineStr">
        <is>
          <t>34626134</t>
        </is>
      </c>
      <c r="D1199" t="inlineStr">
        <is>
          <t>SIXTO ERNESTO GOMEZ PEREZ</t>
        </is>
      </c>
      <c r="E1199" t="inlineStr">
        <is>
          <t>SIXTOERNESTOGOMEZPEREZ</t>
        </is>
      </c>
      <c r="F1199" s="2" t="n">
        <v>20.75</v>
      </c>
      <c r="G1199" t="inlineStr">
        <is>
          <t>Michelle Zambrano</t>
        </is>
      </c>
      <c r="H1199" t="inlineStr">
        <is>
          <t>67766513.0</t>
        </is>
      </c>
      <c r="I1199" t="n">
        <v>0</v>
      </c>
      <c r="J1199" t="n">
        <v>1</v>
      </c>
      <c r="K1199" t="inlineStr"/>
    </row>
    <row r="1200">
      <c r="A1200" t="inlineStr">
        <is>
          <t>NP</t>
        </is>
      </c>
      <c r="B1200" t="inlineStr">
        <is>
          <t>349443650000</t>
        </is>
      </c>
      <c r="C1200" t="inlineStr">
        <is>
          <t>34944365</t>
        </is>
      </c>
      <c r="D1200" t="inlineStr">
        <is>
          <t>ABDIEL PÉREZ TEJEDOR</t>
        </is>
      </c>
      <c r="E1200" t="inlineStr">
        <is>
          <t>ABDIELPEREZTEJEDOR</t>
        </is>
      </c>
      <c r="F1200" s="2" t="n">
        <v>20.75</v>
      </c>
      <c r="G1200" t="inlineStr">
        <is>
          <t>Ines Lizbeth Trujillo</t>
        </is>
      </c>
      <c r="H1200" t="inlineStr">
        <is>
          <t>68708044.0</t>
        </is>
      </c>
      <c r="I1200" t="n">
        <v>0</v>
      </c>
      <c r="J1200" t="n">
        <v>1</v>
      </c>
      <c r="K1200" t="inlineStr"/>
    </row>
    <row r="1201">
      <c r="A1201" t="inlineStr">
        <is>
          <t>NP</t>
        </is>
      </c>
      <c r="B1201" t="inlineStr">
        <is>
          <t>347419040000</t>
        </is>
      </c>
      <c r="C1201" t="inlineStr">
        <is>
          <t>34741904</t>
        </is>
      </c>
      <c r="D1201" t="inlineStr">
        <is>
          <t>ABIGAIL DE LOS ANGELES CEDEÑO</t>
        </is>
      </c>
      <c r="E1201" t="inlineStr">
        <is>
          <t>ABIGAILDELOSANGELESCEDENO</t>
        </is>
      </c>
      <c r="F1201" s="2" t="n">
        <v>12</v>
      </c>
      <c r="G1201" t="inlineStr">
        <is>
          <t>Alejandra Mabel Hawkins</t>
        </is>
      </c>
      <c r="H1201" t="inlineStr">
        <is>
          <t>65093416.0</t>
        </is>
      </c>
      <c r="I1201" t="n">
        <v>0</v>
      </c>
      <c r="J1201" t="n">
        <v>1</v>
      </c>
      <c r="K1201" t="inlineStr"/>
    </row>
    <row r="1202">
      <c r="A1202" t="inlineStr">
        <is>
          <t>NP</t>
        </is>
      </c>
      <c r="B1202" t="inlineStr">
        <is>
          <t>342396800000</t>
        </is>
      </c>
      <c r="C1202" t="inlineStr">
        <is>
          <t>34239680</t>
        </is>
      </c>
      <c r="D1202" t="inlineStr">
        <is>
          <t>ARACELLYS CAMPOS</t>
        </is>
      </c>
      <c r="E1202" t="inlineStr">
        <is>
          <t>ARACELLYSCAMPOS</t>
        </is>
      </c>
      <c r="F1202" s="2" t="n">
        <v>18</v>
      </c>
      <c r="G1202" t="inlineStr">
        <is>
          <t>Maria Fernanda</t>
        </is>
      </c>
      <c r="H1202" t="inlineStr">
        <is>
          <t>66493683.0</t>
        </is>
      </c>
      <c r="I1202" t="n">
        <v>0</v>
      </c>
      <c r="J1202" t="n">
        <v>1</v>
      </c>
      <c r="K1202" t="inlineStr"/>
    </row>
    <row r="1203">
      <c r="A1203" t="inlineStr">
        <is>
          <t>NP</t>
        </is>
      </c>
      <c r="B1203" t="inlineStr">
        <is>
          <t>351245700000</t>
        </is>
      </c>
      <c r="C1203" t="inlineStr">
        <is>
          <t>35124570</t>
        </is>
      </c>
      <c r="D1203" t="inlineStr">
        <is>
          <t>ARNULFO QUINTERO</t>
        </is>
      </c>
      <c r="E1203" t="inlineStr">
        <is>
          <t>ARNULFOQUINTERO</t>
        </is>
      </c>
      <c r="F1203" s="2" t="n">
        <v>15</v>
      </c>
      <c r="G1203" t="inlineStr">
        <is>
          <t>Yarelis Tulloch</t>
        </is>
      </c>
      <c r="H1203" t="inlineStr">
        <is>
          <t>66011116.0</t>
        </is>
      </c>
      <c r="I1203" t="n">
        <v>0</v>
      </c>
      <c r="J1203" t="n">
        <v>1</v>
      </c>
      <c r="K1203" t="inlineStr"/>
    </row>
    <row r="1204">
      <c r="A1204" t="inlineStr">
        <is>
          <t>NP</t>
        </is>
      </c>
      <c r="B1204" t="inlineStr">
        <is>
          <t>352099070000</t>
        </is>
      </c>
      <c r="C1204" t="inlineStr">
        <is>
          <t>35209907</t>
        </is>
      </c>
      <c r="D1204" t="inlineStr">
        <is>
          <t>ARNULFO QUINTERO</t>
        </is>
      </c>
      <c r="E1204" t="inlineStr">
        <is>
          <t>ARNULFOQUINTERO</t>
        </is>
      </c>
      <c r="F1204" s="2" t="n">
        <v>30</v>
      </c>
      <c r="G1204" t="inlineStr">
        <is>
          <t>Abril Aparicio</t>
        </is>
      </c>
      <c r="H1204" t="inlineStr">
        <is>
          <t>67878558.0</t>
        </is>
      </c>
      <c r="I1204" t="n">
        <v>0</v>
      </c>
      <c r="J1204" t="n">
        <v>1</v>
      </c>
      <c r="K1204" t="inlineStr"/>
    </row>
    <row r="1205">
      <c r="A1205" t="inlineStr">
        <is>
          <t>NP</t>
        </is>
      </c>
      <c r="B1205" t="inlineStr"/>
      <c r="C1205" t="inlineStr">
        <is>
          <t>35732474</t>
        </is>
      </c>
      <c r="D1205" t="inlineStr">
        <is>
          <t>EDUARDO TROCHE</t>
        </is>
      </c>
      <c r="E1205" t="inlineStr">
        <is>
          <t>EDUARDOTROCHE</t>
        </is>
      </c>
      <c r="F1205" s="2" t="n">
        <v>15</v>
      </c>
      <c r="G1205" t="inlineStr">
        <is>
          <t>Yariela Galarce</t>
        </is>
      </c>
      <c r="H1205" t="inlineStr"/>
      <c r="I1205" t="n">
        <v>0</v>
      </c>
      <c r="J1205" t="n">
        <v>1</v>
      </c>
      <c r="K1205" t="inlineStr"/>
    </row>
    <row r="1206">
      <c r="A1206" t="inlineStr">
        <is>
          <t>NP</t>
        </is>
      </c>
      <c r="B1206" t="inlineStr">
        <is>
          <t>341116090000</t>
        </is>
      </c>
      <c r="C1206" t="inlineStr">
        <is>
          <t>34111609</t>
        </is>
      </c>
      <c r="D1206" t="inlineStr">
        <is>
          <t>DILSA MARLENI AVILA MENDOZA</t>
        </is>
      </c>
      <c r="E1206" t="inlineStr">
        <is>
          <t>DILSAMARLENIAVILAMENDOZA</t>
        </is>
      </c>
      <c r="F1206" s="2" t="n">
        <v>16.25</v>
      </c>
      <c r="G1206" t="inlineStr">
        <is>
          <t>Nailyn Martinez</t>
        </is>
      </c>
      <c r="H1206" t="inlineStr">
        <is>
          <t>60943643.0</t>
        </is>
      </c>
      <c r="I1206" t="n">
        <v>0</v>
      </c>
      <c r="J1206" t="n">
        <v>1</v>
      </c>
      <c r="K1206" t="inlineStr"/>
    </row>
    <row r="1207">
      <c r="A1207" t="inlineStr">
        <is>
          <t>NP</t>
        </is>
      </c>
      <c r="B1207" t="inlineStr">
        <is>
          <t>369020690000</t>
        </is>
      </c>
      <c r="C1207" t="inlineStr">
        <is>
          <t>36902069</t>
        </is>
      </c>
      <c r="D1207" t="inlineStr">
        <is>
          <t>DAVID VERGARA</t>
        </is>
      </c>
      <c r="E1207" t="inlineStr">
        <is>
          <t>DAVIDVERGARA</t>
        </is>
      </c>
      <c r="F1207" s="2" t="n">
        <v>20</v>
      </c>
      <c r="G1207" t="inlineStr">
        <is>
          <t>Yamali Rodriguez</t>
        </is>
      </c>
      <c r="H1207" t="inlineStr">
        <is>
          <t>65010254.0</t>
        </is>
      </c>
      <c r="I1207" t="n">
        <v>0</v>
      </c>
      <c r="J1207" t="n">
        <v>1</v>
      </c>
      <c r="K1207" t="inlineStr"/>
    </row>
    <row r="1208">
      <c r="A1208" t="inlineStr">
        <is>
          <t>NP</t>
        </is>
      </c>
      <c r="B1208" t="inlineStr">
        <is>
          <t>352025110000</t>
        </is>
      </c>
      <c r="C1208" t="inlineStr">
        <is>
          <t>35202511</t>
        </is>
      </c>
      <c r="D1208" t="inlineStr">
        <is>
          <t>JUAN HUERTA</t>
        </is>
      </c>
      <c r="E1208" t="inlineStr">
        <is>
          <t>JUANHUERTA</t>
        </is>
      </c>
      <c r="F1208" s="2" t="n">
        <v>25</v>
      </c>
      <c r="G1208" t="inlineStr">
        <is>
          <t>Osiris Aguilar</t>
        </is>
      </c>
      <c r="H1208" t="inlineStr">
        <is>
          <t>69874714.0</t>
        </is>
      </c>
      <c r="I1208" t="n">
        <v>0</v>
      </c>
      <c r="J1208" t="n">
        <v>1</v>
      </c>
      <c r="K1208" t="inlineStr"/>
    </row>
    <row r="1209">
      <c r="A1209" t="inlineStr">
        <is>
          <t>NP</t>
        </is>
      </c>
      <c r="B1209" t="inlineStr">
        <is>
          <t>363017440000</t>
        </is>
      </c>
      <c r="C1209" t="inlineStr">
        <is>
          <t>36301744</t>
        </is>
      </c>
      <c r="D1209" t="inlineStr">
        <is>
          <t>MARIA GIRON</t>
        </is>
      </c>
      <c r="E1209" t="inlineStr">
        <is>
          <t>MARIAGIRON</t>
        </is>
      </c>
      <c r="F1209" s="2" t="n">
        <v>15</v>
      </c>
      <c r="G1209" t="inlineStr">
        <is>
          <t>Karla Mc Intryre</t>
        </is>
      </c>
      <c r="H1209" t="inlineStr">
        <is>
          <t>63150503.0</t>
        </is>
      </c>
      <c r="I1209" t="n">
        <v>0</v>
      </c>
      <c r="J1209" t="n">
        <v>1</v>
      </c>
      <c r="K1209" t="inlineStr"/>
    </row>
    <row r="1210">
      <c r="A1210" t="inlineStr">
        <is>
          <t>NP</t>
        </is>
      </c>
      <c r="B1210" t="inlineStr">
        <is>
          <t>365052120000</t>
        </is>
      </c>
      <c r="C1210" t="inlineStr">
        <is>
          <t>36505212</t>
        </is>
      </c>
      <c r="D1210" t="inlineStr">
        <is>
          <t>ARIANA RAMOS</t>
        </is>
      </c>
      <c r="E1210" t="inlineStr">
        <is>
          <t>ARIANARAMOS</t>
        </is>
      </c>
      <c r="F1210" s="2" t="n">
        <v>16.29</v>
      </c>
      <c r="G1210" t="inlineStr">
        <is>
          <t>Michelle Zambrano</t>
        </is>
      </c>
      <c r="H1210" t="inlineStr"/>
      <c r="I1210" t="n">
        <v>0</v>
      </c>
      <c r="J1210" t="n">
        <v>1</v>
      </c>
      <c r="K1210" t="inlineStr"/>
    </row>
    <row r="1211">
      <c r="A1211" t="inlineStr">
        <is>
          <t>NP</t>
        </is>
      </c>
      <c r="B1211" t="inlineStr">
        <is>
          <t>364028380000</t>
        </is>
      </c>
      <c r="C1211" t="inlineStr">
        <is>
          <t>36402838</t>
        </is>
      </c>
      <c r="D1211" t="inlineStr">
        <is>
          <t>HÉCTOR OJO</t>
        </is>
      </c>
      <c r="E1211" t="inlineStr">
        <is>
          <t>HECTOROJO</t>
        </is>
      </c>
      <c r="F1211" s="2" t="n">
        <v>17.58</v>
      </c>
      <c r="G1211" t="inlineStr">
        <is>
          <t>Ines Lizbeth Trujillo</t>
        </is>
      </c>
      <c r="H1211" t="inlineStr">
        <is>
          <t>64139848.0</t>
        </is>
      </c>
      <c r="I1211" t="n">
        <v>0</v>
      </c>
      <c r="J1211" t="n">
        <v>1</v>
      </c>
      <c r="K1211" t="inlineStr"/>
    </row>
    <row r="1212">
      <c r="A1212" t="inlineStr">
        <is>
          <t>NP</t>
        </is>
      </c>
      <c r="B1212" t="inlineStr">
        <is>
          <t>356293850000</t>
        </is>
      </c>
      <c r="C1212" t="inlineStr">
        <is>
          <t>35629385</t>
        </is>
      </c>
      <c r="D1212" t="inlineStr">
        <is>
          <t>GIANNA GARCIA</t>
        </is>
      </c>
      <c r="E1212" t="inlineStr">
        <is>
          <t>GIANNAGARCIA</t>
        </is>
      </c>
      <c r="F1212" s="2" t="n">
        <v>15</v>
      </c>
      <c r="G1212" t="inlineStr">
        <is>
          <t>Alejandra Mabel Hawkins</t>
        </is>
      </c>
      <c r="H1212" t="inlineStr">
        <is>
          <t>69650009.0</t>
        </is>
      </c>
      <c r="I1212" t="n">
        <v>0</v>
      </c>
      <c r="J1212" t="n">
        <v>1</v>
      </c>
      <c r="K1212" t="inlineStr"/>
    </row>
    <row r="1213">
      <c r="A1213" t="inlineStr">
        <is>
          <t>NP</t>
        </is>
      </c>
      <c r="B1213" t="inlineStr">
        <is>
          <t>356257940000</t>
        </is>
      </c>
      <c r="C1213" t="inlineStr">
        <is>
          <t>35625794</t>
        </is>
      </c>
      <c r="D1213" t="inlineStr">
        <is>
          <t>EDUARDO JAVIER PONZADA TORRES</t>
        </is>
      </c>
      <c r="E1213" t="inlineStr">
        <is>
          <t>EDUARDOJAVIERPONZADATORRES</t>
        </is>
      </c>
      <c r="F1213" s="2" t="n">
        <v>30</v>
      </c>
      <c r="G1213" t="inlineStr">
        <is>
          <t>Maria Fernanda</t>
        </is>
      </c>
      <c r="H1213" t="inlineStr">
        <is>
          <t>66494509.0</t>
        </is>
      </c>
      <c r="I1213" t="n">
        <v>0</v>
      </c>
      <c r="J1213" t="n">
        <v>1</v>
      </c>
      <c r="K1213" t="inlineStr"/>
    </row>
    <row r="1214">
      <c r="A1214" t="inlineStr">
        <is>
          <t>NP</t>
        </is>
      </c>
      <c r="B1214" t="inlineStr">
        <is>
          <t>352102130000</t>
        </is>
      </c>
      <c r="C1214" t="inlineStr">
        <is>
          <t>35210213</t>
        </is>
      </c>
      <c r="D1214" t="inlineStr">
        <is>
          <t>GABRIEL CANTO</t>
        </is>
      </c>
      <c r="E1214" t="inlineStr">
        <is>
          <t>GABRIELCANTO</t>
        </is>
      </c>
      <c r="F1214" s="2" t="n">
        <v>15</v>
      </c>
      <c r="G1214" t="inlineStr">
        <is>
          <t>Yarelis Tulloch</t>
        </is>
      </c>
      <c r="H1214" t="inlineStr">
        <is>
          <t>62039729.0</t>
        </is>
      </c>
      <c r="I1214" t="n">
        <v>0</v>
      </c>
      <c r="J1214" t="n">
        <v>1</v>
      </c>
      <c r="K1214" t="inlineStr"/>
    </row>
    <row r="1215">
      <c r="A1215" t="inlineStr">
        <is>
          <t>NP</t>
        </is>
      </c>
      <c r="B1215" t="inlineStr">
        <is>
          <t>355078060000</t>
        </is>
      </c>
      <c r="C1215" t="inlineStr">
        <is>
          <t>35507806</t>
        </is>
      </c>
      <c r="D1215" t="inlineStr">
        <is>
          <t>AMELIA YARISEL ESPINOZA HERNANDEZ</t>
        </is>
      </c>
      <c r="E1215" t="inlineStr">
        <is>
          <t>AMELIAYARISELESPINOZAHERNANDEZ</t>
        </is>
      </c>
      <c r="F1215" s="2" t="n">
        <v>15</v>
      </c>
      <c r="G1215" t="inlineStr">
        <is>
          <t>Abril Aparicio</t>
        </is>
      </c>
      <c r="H1215" t="inlineStr">
        <is>
          <t>69146658.0</t>
        </is>
      </c>
      <c r="I1215" t="n">
        <v>0</v>
      </c>
      <c r="J1215" t="n">
        <v>1</v>
      </c>
      <c r="K1215" t="inlineStr"/>
    </row>
    <row r="1216">
      <c r="A1216" t="inlineStr">
        <is>
          <t>NP</t>
        </is>
      </c>
      <c r="B1216" t="inlineStr">
        <is>
          <t>357245680000</t>
        </is>
      </c>
      <c r="C1216" t="inlineStr">
        <is>
          <t>35724568</t>
        </is>
      </c>
      <c r="D1216" t="inlineStr">
        <is>
          <t>MILEYKA VALDES</t>
        </is>
      </c>
      <c r="E1216" t="inlineStr">
        <is>
          <t>MILEYKAVALDES</t>
        </is>
      </c>
      <c r="F1216" s="2" t="n">
        <v>15</v>
      </c>
      <c r="G1216" t="inlineStr">
        <is>
          <t>Yariela Galarce</t>
        </is>
      </c>
      <c r="H1216" t="inlineStr">
        <is>
          <t>69104203.0</t>
        </is>
      </c>
      <c r="I1216" t="n">
        <v>0</v>
      </c>
      <c r="J1216" t="n">
        <v>1</v>
      </c>
      <c r="K1216" t="inlineStr"/>
    </row>
    <row r="1217">
      <c r="A1217" t="inlineStr">
        <is>
          <t>NP</t>
        </is>
      </c>
      <c r="B1217" t="inlineStr">
        <is>
          <t>358293320000</t>
        </is>
      </c>
      <c r="C1217" t="inlineStr">
        <is>
          <t>35829332</t>
        </is>
      </c>
      <c r="D1217" t="inlineStr">
        <is>
          <t>BLADIMIR RODRIGUEZ</t>
        </is>
      </c>
      <c r="E1217" t="inlineStr">
        <is>
          <t>BLADIMIRRODRIGUEZ</t>
        </is>
      </c>
      <c r="F1217" s="2" t="n">
        <v>15</v>
      </c>
      <c r="G1217" t="inlineStr">
        <is>
          <t>Nailyn Martinez</t>
        </is>
      </c>
      <c r="H1217" t="inlineStr">
        <is>
          <t>65370118.0</t>
        </is>
      </c>
      <c r="I1217" t="n">
        <v>0</v>
      </c>
      <c r="J1217" t="n">
        <v>1</v>
      </c>
      <c r="K1217" t="inlineStr"/>
    </row>
    <row r="1218">
      <c r="A1218" t="inlineStr">
        <is>
          <t>NP</t>
        </is>
      </c>
      <c r="B1218" t="inlineStr">
        <is>
          <t>336097550000</t>
        </is>
      </c>
      <c r="C1218" t="inlineStr">
        <is>
          <t>33609755</t>
        </is>
      </c>
      <c r="D1218" t="inlineStr">
        <is>
          <t>LUIS EDU ARDO BAZAN RODRIGUEZ</t>
        </is>
      </c>
      <c r="E1218" t="inlineStr">
        <is>
          <t>LUISEDUARDOBAZANRODRIGUEZ</t>
        </is>
      </c>
      <c r="F1218" s="2" t="n">
        <v>31.25</v>
      </c>
      <c r="G1218" t="inlineStr">
        <is>
          <t>Yamali Rodriguez</t>
        </is>
      </c>
      <c r="H1218" t="inlineStr">
        <is>
          <t>65044578.0</t>
        </is>
      </c>
      <c r="I1218" t="n">
        <v>0</v>
      </c>
      <c r="J1218" t="n">
        <v>1</v>
      </c>
      <c r="K1218" t="inlineStr"/>
    </row>
    <row r="1219">
      <c r="A1219" t="inlineStr">
        <is>
          <t>NP</t>
        </is>
      </c>
      <c r="B1219" t="inlineStr">
        <is>
          <t>352084660000</t>
        </is>
      </c>
      <c r="C1219" t="inlineStr">
        <is>
          <t>35208466</t>
        </is>
      </c>
      <c r="D1219" t="inlineStr">
        <is>
          <t>ODILSON OSORIO</t>
        </is>
      </c>
      <c r="E1219" t="inlineStr">
        <is>
          <t>ODILSONOSORIO</t>
        </is>
      </c>
      <c r="F1219" s="2" t="n">
        <v>15</v>
      </c>
      <c r="G1219" t="inlineStr">
        <is>
          <t>Osiris Aguilar</t>
        </is>
      </c>
      <c r="H1219" t="inlineStr">
        <is>
          <t>65409999.0</t>
        </is>
      </c>
      <c r="I1219" t="n">
        <v>0</v>
      </c>
      <c r="J1219" t="n">
        <v>1</v>
      </c>
      <c r="K1219" t="inlineStr"/>
    </row>
    <row r="1220">
      <c r="A1220" t="inlineStr">
        <is>
          <t>NP</t>
        </is>
      </c>
      <c r="B1220" t="inlineStr">
        <is>
          <t>358084660000</t>
        </is>
      </c>
      <c r="C1220" t="inlineStr">
        <is>
          <t>35808466</t>
        </is>
      </c>
      <c r="D1220" t="inlineStr">
        <is>
          <t>DIOBELLYS ATENCIO</t>
        </is>
      </c>
      <c r="E1220" t="inlineStr">
        <is>
          <t>DIOBELLYSATENCIO</t>
        </is>
      </c>
      <c r="F1220" s="2" t="n">
        <v>15</v>
      </c>
      <c r="G1220" t="inlineStr">
        <is>
          <t>Karla Mc Intryre</t>
        </is>
      </c>
      <c r="H1220" t="inlineStr">
        <is>
          <t>61876890.0</t>
        </is>
      </c>
      <c r="I1220" t="n">
        <v>0</v>
      </c>
      <c r="J1220" t="n">
        <v>1</v>
      </c>
      <c r="K1220" t="inlineStr"/>
    </row>
    <row r="1221">
      <c r="A1221" t="inlineStr">
        <is>
          <t>NP</t>
        </is>
      </c>
      <c r="B1221" t="inlineStr">
        <is>
          <t>364001540000</t>
        </is>
      </c>
      <c r="C1221" t="inlineStr">
        <is>
          <t>36400154</t>
        </is>
      </c>
      <c r="D1221" t="inlineStr">
        <is>
          <t>RONALD PEREZ</t>
        </is>
      </c>
      <c r="E1221" t="inlineStr">
        <is>
          <t>RONALDPEREZ</t>
        </is>
      </c>
      <c r="F1221" s="2" t="n">
        <v>15</v>
      </c>
      <c r="G1221" t="inlineStr">
        <is>
          <t>Solanye Acuña</t>
        </is>
      </c>
      <c r="H1221" t="inlineStr">
        <is>
          <t>62894255.0</t>
        </is>
      </c>
      <c r="I1221" t="n">
        <v>0</v>
      </c>
      <c r="J1221" t="n">
        <v>1</v>
      </c>
      <c r="K1221" t="inlineStr"/>
    </row>
    <row r="1222">
      <c r="A1222" t="inlineStr">
        <is>
          <t>NP</t>
        </is>
      </c>
      <c r="B1222" t="inlineStr">
        <is>
          <t>326889380000</t>
        </is>
      </c>
      <c r="C1222" t="inlineStr">
        <is>
          <t>32688938</t>
        </is>
      </c>
      <c r="D1222" t="inlineStr">
        <is>
          <t>LEGUMBRES Y FRU a</t>
        </is>
      </c>
      <c r="E1222" t="inlineStr">
        <is>
          <t>LEGUMBRESYFRUA</t>
        </is>
      </c>
      <c r="F1222" s="2" t="n">
        <v>87</v>
      </c>
      <c r="G1222" t="inlineStr">
        <is>
          <t>Michelle Zambrano</t>
        </is>
      </c>
      <c r="H1222" t="inlineStr">
        <is>
          <t>68772388.0</t>
        </is>
      </c>
      <c r="I1222" t="n">
        <v>0</v>
      </c>
      <c r="J1222" t="n">
        <v>1</v>
      </c>
      <c r="K1222" t="inlineStr"/>
    </row>
    <row r="1223">
      <c r="A1223" t="inlineStr">
        <is>
          <t>NP</t>
        </is>
      </c>
      <c r="B1223" t="inlineStr">
        <is>
          <t>356126660000</t>
        </is>
      </c>
      <c r="C1223" t="inlineStr">
        <is>
          <t>35612666</t>
        </is>
      </c>
      <c r="D1223" t="inlineStr">
        <is>
          <t>ERICKSON ULLOA</t>
        </is>
      </c>
      <c r="E1223" t="inlineStr">
        <is>
          <t>ERICKSONULLOA</t>
        </is>
      </c>
      <c r="F1223" s="2" t="n">
        <v>15</v>
      </c>
      <c r="G1223" t="inlineStr">
        <is>
          <t>Ines Lizbeth Trujillo</t>
        </is>
      </c>
      <c r="H1223" t="inlineStr">
        <is>
          <t>64098700.0</t>
        </is>
      </c>
      <c r="I1223" t="n">
        <v>0</v>
      </c>
      <c r="J1223" t="n">
        <v>1</v>
      </c>
      <c r="K1223" t="inlineStr"/>
    </row>
    <row r="1224">
      <c r="A1224" t="inlineStr">
        <is>
          <t>NP</t>
        </is>
      </c>
      <c r="B1224" t="inlineStr">
        <is>
          <t>356126780000</t>
        </is>
      </c>
      <c r="C1224" t="inlineStr">
        <is>
          <t>35612678</t>
        </is>
      </c>
      <c r="D1224" t="inlineStr">
        <is>
          <t>MIDCELY YANETH MENDOZA OCAÑA</t>
        </is>
      </c>
      <c r="E1224" t="inlineStr">
        <is>
          <t>MIDCELYYANETHMENDOZAOCANA</t>
        </is>
      </c>
      <c r="F1224" s="2" t="n">
        <v>15</v>
      </c>
      <c r="G1224" t="inlineStr">
        <is>
          <t>Alejandra Mabel Hawkins</t>
        </is>
      </c>
      <c r="H1224" t="inlineStr">
        <is>
          <t>68569549.0</t>
        </is>
      </c>
      <c r="I1224" t="n">
        <v>0</v>
      </c>
      <c r="J1224" t="n">
        <v>1</v>
      </c>
      <c r="K1224" t="inlineStr"/>
    </row>
    <row r="1225">
      <c r="A1225" t="inlineStr">
        <is>
          <t>NP</t>
        </is>
      </c>
      <c r="B1225" t="inlineStr">
        <is>
          <t>354106290000</t>
        </is>
      </c>
      <c r="C1225" t="inlineStr">
        <is>
          <t>35410629</t>
        </is>
      </c>
      <c r="D1225" t="inlineStr">
        <is>
          <t>JESUS BONILLA</t>
        </is>
      </c>
      <c r="E1225" t="inlineStr">
        <is>
          <t>JESUSBONILLA</t>
        </is>
      </c>
      <c r="F1225" s="2" t="n">
        <v>15</v>
      </c>
      <c r="G1225" t="inlineStr">
        <is>
          <t>Maria Fernanda</t>
        </is>
      </c>
      <c r="H1225" t="inlineStr">
        <is>
          <t>64377017.0</t>
        </is>
      </c>
      <c r="I1225" t="n">
        <v>0</v>
      </c>
      <c r="J1225" t="n">
        <v>1</v>
      </c>
      <c r="K1225" t="inlineStr"/>
    </row>
    <row r="1226">
      <c r="A1226" t="inlineStr">
        <is>
          <t>NP</t>
        </is>
      </c>
      <c r="B1226" t="inlineStr">
        <is>
          <t>351229510000</t>
        </is>
      </c>
      <c r="C1226" t="inlineStr">
        <is>
          <t>35122951</t>
        </is>
      </c>
      <c r="D1226" t="inlineStr">
        <is>
          <t>YOSEPHINE SOLANGEL CAMPOS</t>
        </is>
      </c>
      <c r="E1226" t="inlineStr">
        <is>
          <t>YOSEPHINESOLANGELCAMPOS</t>
        </is>
      </c>
      <c r="F1226" s="2" t="n">
        <v>15</v>
      </c>
      <c r="G1226" t="inlineStr">
        <is>
          <t>Yarelis Tulloch</t>
        </is>
      </c>
      <c r="H1226" t="inlineStr">
        <is>
          <t>66660061.0</t>
        </is>
      </c>
      <c r="I1226" t="n">
        <v>0</v>
      </c>
      <c r="J1226" t="n">
        <v>1</v>
      </c>
      <c r="K1226" t="inlineStr"/>
    </row>
    <row r="1227">
      <c r="A1227" t="inlineStr">
        <is>
          <t>NP</t>
        </is>
      </c>
      <c r="B1227" t="inlineStr">
        <is>
          <t>328849280000</t>
        </is>
      </c>
      <c r="C1227" t="inlineStr">
        <is>
          <t>32884928</t>
        </is>
      </c>
      <c r="D1227" t="inlineStr">
        <is>
          <t>Richard Ale xander De Leon</t>
        </is>
      </c>
      <c r="E1227" t="inlineStr">
        <is>
          <t>RICHARDALEXANDERDELEON</t>
        </is>
      </c>
      <c r="F1227" s="2" t="n">
        <v>20.75</v>
      </c>
      <c r="G1227" t="inlineStr">
        <is>
          <t>Abril Aparicio</t>
        </is>
      </c>
      <c r="H1227" t="inlineStr">
        <is>
          <t>65704894.0</t>
        </is>
      </c>
      <c r="I1227" t="n">
        <v>0</v>
      </c>
      <c r="J1227" t="n">
        <v>1</v>
      </c>
      <c r="K1227" t="inlineStr"/>
    </row>
    <row r="1228">
      <c r="A1228" t="inlineStr">
        <is>
          <t>NP</t>
        </is>
      </c>
      <c r="B1228" t="inlineStr">
        <is>
          <t>344382710000</t>
        </is>
      </c>
      <c r="C1228" t="inlineStr">
        <is>
          <t>34438271</t>
        </is>
      </c>
      <c r="D1228" t="inlineStr">
        <is>
          <t>CJK CARGO</t>
        </is>
      </c>
      <c r="E1228" t="inlineStr">
        <is>
          <t>CJKCARGO</t>
        </is>
      </c>
      <c r="F1228" s="2" t="n">
        <v>135</v>
      </c>
      <c r="G1228" t="inlineStr">
        <is>
          <t>Yariela Galarce</t>
        </is>
      </c>
      <c r="H1228" t="inlineStr">
        <is>
          <t>64021689.0</t>
        </is>
      </c>
      <c r="I1228" t="n">
        <v>0</v>
      </c>
      <c r="J1228" t="n">
        <v>1</v>
      </c>
      <c r="K1228" t="inlineStr"/>
    </row>
    <row r="1229">
      <c r="A1229" t="inlineStr">
        <is>
          <t>NP</t>
        </is>
      </c>
      <c r="B1229" t="inlineStr">
        <is>
          <t>351239330000</t>
        </is>
      </c>
      <c r="C1229" t="inlineStr">
        <is>
          <t>35123933</t>
        </is>
      </c>
      <c r="D1229" t="inlineStr">
        <is>
          <t>MELISA MASSIEL OSORIO SALAMIN</t>
        </is>
      </c>
      <c r="E1229" t="inlineStr">
        <is>
          <t>MELISAMASSIELOSORIOSALAMIN</t>
        </is>
      </c>
      <c r="F1229" s="2" t="n">
        <v>15</v>
      </c>
      <c r="G1229" t="inlineStr">
        <is>
          <t>Nailyn Martinez</t>
        </is>
      </c>
      <c r="H1229" t="inlineStr">
        <is>
          <t>65577318.0</t>
        </is>
      </c>
      <c r="I1229" t="n">
        <v>0</v>
      </c>
      <c r="J1229" t="n">
        <v>1</v>
      </c>
      <c r="K1229" t="inlineStr"/>
    </row>
    <row r="1230">
      <c r="A1230" t="inlineStr">
        <is>
          <t>NP</t>
        </is>
      </c>
      <c r="B1230" t="inlineStr">
        <is>
          <t>356122350000</t>
        </is>
      </c>
      <c r="C1230" t="inlineStr">
        <is>
          <t>35612235</t>
        </is>
      </c>
      <c r="D1230" t="inlineStr">
        <is>
          <t>FELIX A HERAZO P</t>
        </is>
      </c>
      <c r="E1230" t="inlineStr">
        <is>
          <t>FELIXAHERAZOP</t>
        </is>
      </c>
      <c r="F1230" s="2" t="n">
        <v>15</v>
      </c>
      <c r="G1230" t="inlineStr">
        <is>
          <t>Yamali Rodriguez</t>
        </is>
      </c>
      <c r="H1230" t="inlineStr">
        <is>
          <t>61848494.0</t>
        </is>
      </c>
      <c r="I1230" t="n">
        <v>0</v>
      </c>
      <c r="J1230" t="n">
        <v>1</v>
      </c>
      <c r="K1230" t="inlineStr"/>
    </row>
    <row r="1231">
      <c r="A1231" t="inlineStr">
        <is>
          <t>NP</t>
        </is>
      </c>
      <c r="B1231" t="inlineStr">
        <is>
          <t>352314380000</t>
        </is>
      </c>
      <c r="C1231" t="inlineStr">
        <is>
          <t>35231438</t>
        </is>
      </c>
      <c r="D1231" t="inlineStr">
        <is>
          <t>VICTOR MANUEL SANTOS HERNANDEZ</t>
        </is>
      </c>
      <c r="E1231" t="inlineStr">
        <is>
          <t>VICTORMANUELSANTOSHERNANDEZ</t>
        </is>
      </c>
      <c r="F1231" s="2" t="n">
        <v>26.29</v>
      </c>
      <c r="G1231" t="inlineStr">
        <is>
          <t>Osiris Aguilar</t>
        </is>
      </c>
      <c r="H1231" t="inlineStr">
        <is>
          <t>67365921.0</t>
        </is>
      </c>
      <c r="I1231" t="n">
        <v>0</v>
      </c>
      <c r="J1231" t="n">
        <v>1</v>
      </c>
      <c r="K1231" t="inlineStr"/>
    </row>
    <row r="1232">
      <c r="A1232" t="inlineStr">
        <is>
          <t>NP</t>
        </is>
      </c>
      <c r="B1232" t="inlineStr">
        <is>
          <t>356320050000</t>
        </is>
      </c>
      <c r="C1232" t="inlineStr">
        <is>
          <t>35632005</t>
        </is>
      </c>
      <c r="D1232" t="inlineStr">
        <is>
          <t>OLIVER AGUSTIN CAMPOS GONZALEZ</t>
        </is>
      </c>
      <c r="E1232" t="inlineStr">
        <is>
          <t>OLIVERAGUSTINCAMPOSGONZALEZ</t>
        </is>
      </c>
      <c r="F1232" s="2" t="n">
        <v>15</v>
      </c>
      <c r="G1232" t="inlineStr">
        <is>
          <t>Karla Mc Intryre</t>
        </is>
      </c>
      <c r="H1232" t="inlineStr">
        <is>
          <t>65739454.0</t>
        </is>
      </c>
      <c r="I1232" t="n">
        <v>0</v>
      </c>
      <c r="J1232" t="n">
        <v>1</v>
      </c>
      <c r="K1232" t="inlineStr"/>
    </row>
    <row r="1233">
      <c r="A1233" t="inlineStr">
        <is>
          <t>NP</t>
        </is>
      </c>
      <c r="B1233" t="inlineStr">
        <is>
          <t>354077900000</t>
        </is>
      </c>
      <c r="C1233" t="inlineStr">
        <is>
          <t>35407790</t>
        </is>
      </c>
      <c r="D1233" t="inlineStr">
        <is>
          <t>BELKIS YOITZA SOLIS GONZALEZ</t>
        </is>
      </c>
      <c r="E1233" t="inlineStr">
        <is>
          <t>BELKISYOITZASOLISGONZALEZ</t>
        </is>
      </c>
      <c r="F1233" s="2" t="n">
        <v>15</v>
      </c>
      <c r="G1233" t="inlineStr">
        <is>
          <t>Michelle Zambrano</t>
        </is>
      </c>
      <c r="H1233" t="inlineStr">
        <is>
          <t>61650844.0</t>
        </is>
      </c>
      <c r="I1233" t="n">
        <v>0</v>
      </c>
      <c r="J1233" t="n">
        <v>1</v>
      </c>
      <c r="K1233" t="inlineStr"/>
    </row>
    <row r="1234">
      <c r="A1234" t="inlineStr">
        <is>
          <t>NP</t>
        </is>
      </c>
      <c r="B1234" t="inlineStr">
        <is>
          <t>351080120000</t>
        </is>
      </c>
      <c r="C1234" t="inlineStr">
        <is>
          <t>35108012</t>
        </is>
      </c>
      <c r="D1234" t="inlineStr">
        <is>
          <t>SAMUEL DAVID SOLIS PEÑA</t>
        </is>
      </c>
      <c r="E1234" t="inlineStr">
        <is>
          <t>SAMUELDAVIDSOLISPENA</t>
        </is>
      </c>
      <c r="F1234" s="2" t="n">
        <v>22</v>
      </c>
      <c r="G1234" t="inlineStr">
        <is>
          <t>Ines Lizbeth Trujillo</t>
        </is>
      </c>
      <c r="H1234" t="inlineStr">
        <is>
          <t>67987450.0</t>
        </is>
      </c>
      <c r="I1234" t="n">
        <v>0</v>
      </c>
      <c r="J1234" t="n">
        <v>1</v>
      </c>
      <c r="K1234" t="inlineStr"/>
    </row>
    <row r="1235">
      <c r="A1235" t="inlineStr">
        <is>
          <t>NP</t>
        </is>
      </c>
      <c r="B1235" t="inlineStr">
        <is>
          <t>356335330000</t>
        </is>
      </c>
      <c r="C1235" t="inlineStr">
        <is>
          <t>35633533</t>
        </is>
      </c>
      <c r="D1235" t="inlineStr">
        <is>
          <t>ISAMAR DEL CARMEN OSORIO ALMANZA</t>
        </is>
      </c>
      <c r="E1235" t="inlineStr">
        <is>
          <t>ISAMARDELCARMENOSORIOALMANZA</t>
        </is>
      </c>
      <c r="F1235" s="2" t="n">
        <v>12</v>
      </c>
      <c r="G1235" t="inlineStr">
        <is>
          <t>Alejandra Mabel Hawkins</t>
        </is>
      </c>
      <c r="H1235" t="inlineStr">
        <is>
          <t>67026933.0</t>
        </is>
      </c>
      <c r="I1235" t="n">
        <v>0</v>
      </c>
      <c r="J1235" t="n">
        <v>1</v>
      </c>
      <c r="K1235" t="inlineStr"/>
    </row>
    <row r="1236">
      <c r="A1236" t="inlineStr">
        <is>
          <t>NP</t>
        </is>
      </c>
      <c r="B1236" t="inlineStr">
        <is>
          <t>362044740000</t>
        </is>
      </c>
      <c r="C1236" t="inlineStr">
        <is>
          <t>36204474</t>
        </is>
      </c>
      <c r="D1236" t="inlineStr">
        <is>
          <t>FABIAN ENRIQUE OJO PEREZ</t>
        </is>
      </c>
      <c r="E1236" t="inlineStr">
        <is>
          <t>FABIANENRIQUEOJOPEREZ</t>
        </is>
      </c>
      <c r="F1236" s="2" t="n">
        <v>19.52</v>
      </c>
      <c r="G1236" t="inlineStr">
        <is>
          <t>Maria Fernanda</t>
        </is>
      </c>
      <c r="H1236" t="inlineStr"/>
      <c r="I1236" t="n">
        <v>0</v>
      </c>
      <c r="J1236" t="n">
        <v>1</v>
      </c>
      <c r="K1236" t="inlineStr"/>
    </row>
    <row r="1237">
      <c r="A1237" t="inlineStr">
        <is>
          <t>NP</t>
        </is>
      </c>
      <c r="B1237" t="inlineStr">
        <is>
          <t>363044780000</t>
        </is>
      </c>
      <c r="C1237" t="inlineStr">
        <is>
          <t>36304478</t>
        </is>
      </c>
      <c r="D1237" t="inlineStr">
        <is>
          <t>FABIAN ENRIQUE OJO PEREZ</t>
        </is>
      </c>
      <c r="E1237" t="inlineStr">
        <is>
          <t>FABIANENRIQUEOJOPEREZ</t>
        </is>
      </c>
      <c r="F1237" s="2" t="n">
        <v>16.94</v>
      </c>
      <c r="G1237" t="inlineStr">
        <is>
          <t>Yarelis Tulloch</t>
        </is>
      </c>
      <c r="H1237" t="inlineStr"/>
      <c r="I1237" t="n">
        <v>0</v>
      </c>
      <c r="J1237" t="n">
        <v>1</v>
      </c>
      <c r="K1237" t="inlineStr"/>
    </row>
    <row r="1238">
      <c r="A1238" t="inlineStr">
        <is>
          <t>NP</t>
        </is>
      </c>
      <c r="B1238" t="inlineStr">
        <is>
          <t>366040910000</t>
        </is>
      </c>
      <c r="C1238" t="inlineStr">
        <is>
          <t>36604091</t>
        </is>
      </c>
      <c r="D1238" t="inlineStr">
        <is>
          <t>JOSE PIMENTEL</t>
        </is>
      </c>
      <c r="E1238" t="inlineStr">
        <is>
          <t>JOSEPIMENTEL</t>
        </is>
      </c>
      <c r="F1238" s="2" t="n">
        <v>16.94</v>
      </c>
      <c r="G1238" t="inlineStr">
        <is>
          <t>Abril Aparicio</t>
        </is>
      </c>
      <c r="H1238" t="inlineStr"/>
      <c r="I1238" t="n">
        <v>0</v>
      </c>
      <c r="J1238" t="n">
        <v>1</v>
      </c>
      <c r="K1238" t="inlineStr"/>
    </row>
    <row r="1239">
      <c r="A1239" t="inlineStr">
        <is>
          <t>NP</t>
        </is>
      </c>
      <c r="B1239" t="inlineStr">
        <is>
          <t>359257120000</t>
        </is>
      </c>
      <c r="C1239" t="inlineStr">
        <is>
          <t>35925712</t>
        </is>
      </c>
      <c r="D1239" t="inlineStr">
        <is>
          <t>MERCIN ORIEL CAEZ SERRANO</t>
        </is>
      </c>
      <c r="E1239" t="inlineStr">
        <is>
          <t>MERCINORIELCAEZSERRANO</t>
        </is>
      </c>
      <c r="F1239" s="2" t="n">
        <v>15</v>
      </c>
      <c r="G1239" t="inlineStr">
        <is>
          <t>Yariela Galarce</t>
        </is>
      </c>
      <c r="H1239" t="inlineStr">
        <is>
          <t>69097677.0</t>
        </is>
      </c>
      <c r="I1239" t="n">
        <v>0</v>
      </c>
      <c r="J1239" t="n">
        <v>1</v>
      </c>
      <c r="K1239" t="inlineStr"/>
    </row>
    <row r="1240">
      <c r="A1240" t="inlineStr">
        <is>
          <t>NP</t>
        </is>
      </c>
      <c r="B1240" t="inlineStr">
        <is>
          <t>358092170000</t>
        </is>
      </c>
      <c r="C1240" t="inlineStr">
        <is>
          <t>35809217</t>
        </is>
      </c>
      <c r="D1240" t="inlineStr">
        <is>
          <t>DAVID ENRIQUE BARRIOS RIOS</t>
        </is>
      </c>
      <c r="E1240" t="inlineStr">
        <is>
          <t>DAVIDENRIQUEBARRIOSRIOS</t>
        </is>
      </c>
      <c r="F1240" s="2" t="n">
        <v>15</v>
      </c>
      <c r="G1240" t="inlineStr">
        <is>
          <t>Nailyn Martinez</t>
        </is>
      </c>
      <c r="H1240" t="inlineStr">
        <is>
          <t>67361361.0</t>
        </is>
      </c>
      <c r="I1240" t="n">
        <v>0</v>
      </c>
      <c r="J1240" t="n">
        <v>1</v>
      </c>
      <c r="K1240" t="inlineStr"/>
    </row>
    <row r="1241">
      <c r="A1241" t="inlineStr">
        <is>
          <t>NP</t>
        </is>
      </c>
      <c r="B1241" t="inlineStr">
        <is>
          <t>353351760000</t>
        </is>
      </c>
      <c r="C1241" t="inlineStr">
        <is>
          <t>35335176</t>
        </is>
      </c>
      <c r="D1241" t="inlineStr">
        <is>
          <t>YAIBEY E REYES C</t>
        </is>
      </c>
      <c r="E1241" t="inlineStr">
        <is>
          <t>YAIBEYEREYESC</t>
        </is>
      </c>
      <c r="F1241" s="2" t="n">
        <v>28</v>
      </c>
      <c r="G1241" t="inlineStr">
        <is>
          <t>Yamali Rodriguez</t>
        </is>
      </c>
      <c r="H1241" t="inlineStr">
        <is>
          <t>67069584.0</t>
        </is>
      </c>
      <c r="I1241" t="n">
        <v>0</v>
      </c>
      <c r="J1241" t="n">
        <v>1</v>
      </c>
      <c r="K1241" t="inlineStr"/>
    </row>
    <row r="1242">
      <c r="A1242" t="inlineStr">
        <is>
          <t>NP</t>
        </is>
      </c>
      <c r="B1242" t="inlineStr">
        <is>
          <t>356175840000</t>
        </is>
      </c>
      <c r="C1242" t="inlineStr">
        <is>
          <t>35617584</t>
        </is>
      </c>
      <c r="D1242" t="inlineStr">
        <is>
          <t>CAROLINA PINEDA</t>
        </is>
      </c>
      <c r="E1242" t="inlineStr">
        <is>
          <t>CAROLINAPINEDA</t>
        </is>
      </c>
      <c r="F1242" s="2" t="n">
        <v>15</v>
      </c>
      <c r="G1242" t="inlineStr">
        <is>
          <t>Osiris Aguilar</t>
        </is>
      </c>
      <c r="H1242" t="inlineStr">
        <is>
          <t>62408218.0</t>
        </is>
      </c>
      <c r="I1242" t="n">
        <v>0</v>
      </c>
      <c r="J1242" t="n">
        <v>1</v>
      </c>
      <c r="K1242" t="inlineStr"/>
    </row>
    <row r="1243">
      <c r="A1243" t="inlineStr">
        <is>
          <t>NP</t>
        </is>
      </c>
      <c r="B1243" t="inlineStr">
        <is>
          <t>329207170000</t>
        </is>
      </c>
      <c r="C1243" t="inlineStr">
        <is>
          <t>32920717</t>
        </is>
      </c>
      <c r="D1243" t="inlineStr">
        <is>
          <t>HGCC (HUGO GARCIA CO NSTRUCCION Y CONSUL</t>
        </is>
      </c>
      <c r="E1243" t="inlineStr">
        <is>
          <t>HGCCHUGOGARCIACONSTRUCCIONYCONSUL</t>
        </is>
      </c>
      <c r="F1243" s="2" t="n">
        <v>36</v>
      </c>
      <c r="G1243" t="inlineStr">
        <is>
          <t>Karla Mc Intryre</t>
        </is>
      </c>
      <c r="H1243" t="inlineStr">
        <is>
          <t>62540662.0</t>
        </is>
      </c>
      <c r="I1243" t="n">
        <v>0</v>
      </c>
      <c r="J1243" t="n">
        <v>1</v>
      </c>
      <c r="K1243" t="inlineStr"/>
    </row>
    <row r="1244">
      <c r="A1244" t="inlineStr">
        <is>
          <t>NP</t>
        </is>
      </c>
      <c r="B1244" t="inlineStr">
        <is>
          <t>351294370000</t>
        </is>
      </c>
      <c r="C1244" t="inlineStr">
        <is>
          <t>35129437</t>
        </is>
      </c>
      <c r="D1244" t="inlineStr">
        <is>
          <t>GREGORY CHARLIE ANTUNEZ TELLO</t>
        </is>
      </c>
      <c r="E1244" t="inlineStr">
        <is>
          <t>GREGORYCHARLIEANTUNEZTELLO</t>
        </is>
      </c>
      <c r="F1244" s="2" t="n">
        <v>15</v>
      </c>
      <c r="G1244" t="inlineStr">
        <is>
          <t>Solanye Acuña</t>
        </is>
      </c>
      <c r="H1244" t="inlineStr">
        <is>
          <t>67765199.0</t>
        </is>
      </c>
      <c r="I1244" t="n">
        <v>0</v>
      </c>
      <c r="J1244" t="n">
        <v>1</v>
      </c>
      <c r="K1244" t="inlineStr"/>
    </row>
    <row r="1245">
      <c r="A1245" t="inlineStr">
        <is>
          <t>NP</t>
        </is>
      </c>
      <c r="B1245" t="inlineStr">
        <is>
          <t>359017020000</t>
        </is>
      </c>
      <c r="C1245" t="inlineStr">
        <is>
          <t>35901702</t>
        </is>
      </c>
      <c r="D1245" t="inlineStr">
        <is>
          <t>DARINEL JULIAN APARICIO GONZALEZ</t>
        </is>
      </c>
      <c r="E1245" t="inlineStr">
        <is>
          <t>DARINELJULIANAPARICIOGONZALEZ</t>
        </is>
      </c>
      <c r="F1245" s="2" t="n">
        <v>22</v>
      </c>
      <c r="G1245" t="inlineStr">
        <is>
          <t>Michelle Zambrano</t>
        </is>
      </c>
      <c r="H1245" t="inlineStr">
        <is>
          <t>65272721.0</t>
        </is>
      </c>
      <c r="I1245" t="n">
        <v>0</v>
      </c>
      <c r="J1245" t="n">
        <v>1</v>
      </c>
      <c r="K1245" t="inlineStr"/>
    </row>
    <row r="1246">
      <c r="A1246" t="inlineStr">
        <is>
          <t>NP</t>
        </is>
      </c>
      <c r="B1246" t="inlineStr">
        <is>
          <t>348036940000</t>
        </is>
      </c>
      <c r="C1246" t="inlineStr">
        <is>
          <t>34803694</t>
        </is>
      </c>
      <c r="D1246" t="inlineStr">
        <is>
          <t>DANIEL ENRIQUE MONTERREY GARRIDO</t>
        </is>
      </c>
      <c r="E1246" t="inlineStr">
        <is>
          <t>DANIELENRIQUEMONTERREYGARRIDO</t>
        </is>
      </c>
      <c r="F1246" s="2" t="n">
        <v>29.5</v>
      </c>
      <c r="G1246" t="inlineStr">
        <is>
          <t>Ines Lizbeth Trujillo</t>
        </is>
      </c>
      <c r="H1246" t="inlineStr">
        <is>
          <t>63086575.0</t>
        </is>
      </c>
      <c r="I1246" t="n">
        <v>0</v>
      </c>
      <c r="J1246" t="n">
        <v>1</v>
      </c>
      <c r="K1246" t="inlineStr"/>
    </row>
    <row r="1247">
      <c r="A1247" t="inlineStr">
        <is>
          <t>NP</t>
        </is>
      </c>
      <c r="B1247" t="inlineStr">
        <is>
          <t>353354840000</t>
        </is>
      </c>
      <c r="C1247" t="inlineStr">
        <is>
          <t>35335484</t>
        </is>
      </c>
      <c r="D1247" t="inlineStr">
        <is>
          <t>EDWIN JAVIER ARENAS LOPEZ</t>
        </is>
      </c>
      <c r="E1247" t="inlineStr">
        <is>
          <t>EDWINJAVIERARENASLOPEZ</t>
        </is>
      </c>
      <c r="F1247" s="2" t="n">
        <v>15</v>
      </c>
      <c r="G1247" t="inlineStr">
        <is>
          <t>Alejandra Mabel Hawkins</t>
        </is>
      </c>
      <c r="H1247" t="inlineStr">
        <is>
          <t>69865556.0</t>
        </is>
      </c>
      <c r="I1247" t="n">
        <v>0</v>
      </c>
      <c r="J1247" t="n">
        <v>1</v>
      </c>
      <c r="K1247" t="inlineStr"/>
    </row>
    <row r="1248">
      <c r="A1248" t="inlineStr">
        <is>
          <t>NP</t>
        </is>
      </c>
      <c r="B1248" t="inlineStr">
        <is>
          <t>346331450000</t>
        </is>
      </c>
      <c r="C1248" t="inlineStr">
        <is>
          <t>34633145</t>
        </is>
      </c>
      <c r="D1248" t="inlineStr">
        <is>
          <t>MAYDELIN MASSIEL SANDOVAL KNIGTH</t>
        </is>
      </c>
      <c r="E1248" t="inlineStr">
        <is>
          <t>MAYDELINMASSIELSANDOVALKNIGTH</t>
        </is>
      </c>
      <c r="F1248" s="2" t="n">
        <v>16.25</v>
      </c>
      <c r="G1248" t="inlineStr">
        <is>
          <t>Maria Fernanda</t>
        </is>
      </c>
      <c r="H1248" t="inlineStr">
        <is>
          <t>63093199.0</t>
        </is>
      </c>
      <c r="I1248" t="n">
        <v>0</v>
      </c>
      <c r="J1248" t="n">
        <v>1</v>
      </c>
      <c r="K1248" t="inlineStr"/>
    </row>
    <row r="1249">
      <c r="A1249" t="inlineStr">
        <is>
          <t>NP</t>
        </is>
      </c>
      <c r="B1249" t="inlineStr">
        <is>
          <t>351286200000</t>
        </is>
      </c>
      <c r="C1249" t="inlineStr">
        <is>
          <t>35128620</t>
        </is>
      </c>
      <c r="D1249" t="inlineStr">
        <is>
          <t>CARLOS VEGA</t>
        </is>
      </c>
      <c r="E1249" t="inlineStr">
        <is>
          <t>CARLOSVEGA</t>
        </is>
      </c>
      <c r="F1249" s="2" t="n">
        <v>15</v>
      </c>
      <c r="G1249" t="inlineStr">
        <is>
          <t>Yarelis Tulloch</t>
        </is>
      </c>
      <c r="H1249" t="inlineStr">
        <is>
          <t>62846617.0</t>
        </is>
      </c>
      <c r="I1249" t="n">
        <v>0</v>
      </c>
      <c r="J1249" t="n">
        <v>1</v>
      </c>
      <c r="K1249" t="inlineStr"/>
    </row>
    <row r="1250">
      <c r="A1250" t="inlineStr">
        <is>
          <t>NP</t>
        </is>
      </c>
      <c r="B1250" t="inlineStr">
        <is>
          <t>354223120000</t>
        </is>
      </c>
      <c r="C1250" t="inlineStr">
        <is>
          <t>35422312</t>
        </is>
      </c>
      <c r="D1250" t="inlineStr">
        <is>
          <t>JOSE ESPINO</t>
        </is>
      </c>
      <c r="E1250" t="inlineStr">
        <is>
          <t>JOSEESPINO</t>
        </is>
      </c>
      <c r="F1250" s="2" t="n">
        <v>15</v>
      </c>
      <c r="G1250" t="inlineStr">
        <is>
          <t>Abril Aparicio</t>
        </is>
      </c>
      <c r="H1250" t="inlineStr">
        <is>
          <t>62892045.0</t>
        </is>
      </c>
      <c r="I1250" t="n">
        <v>0</v>
      </c>
      <c r="J1250" t="n">
        <v>1</v>
      </c>
      <c r="K1250" t="inlineStr"/>
    </row>
    <row r="1251">
      <c r="A1251" t="inlineStr">
        <is>
          <t>NP</t>
        </is>
      </c>
      <c r="B1251" t="inlineStr">
        <is>
          <t>351237600000</t>
        </is>
      </c>
      <c r="C1251" t="inlineStr">
        <is>
          <t>35123760</t>
        </is>
      </c>
      <c r="D1251" t="inlineStr">
        <is>
          <t>ANGHELO ALFONSO HERNANDEZ ESPINOSA</t>
        </is>
      </c>
      <c r="E1251" t="inlineStr">
        <is>
          <t>ANGHELOALFONSOHERNANDEZESPINOSA</t>
        </is>
      </c>
      <c r="F1251" s="2" t="n">
        <v>15</v>
      </c>
      <c r="G1251" t="inlineStr">
        <is>
          <t>Yariela Galarce</t>
        </is>
      </c>
      <c r="H1251" t="inlineStr">
        <is>
          <t>67539964.0</t>
        </is>
      </c>
      <c r="I1251" t="n">
        <v>0</v>
      </c>
      <c r="J1251" t="n">
        <v>1</v>
      </c>
      <c r="K1251" t="inlineStr"/>
    </row>
    <row r="1252">
      <c r="A1252" t="inlineStr">
        <is>
          <t>NP</t>
        </is>
      </c>
      <c r="B1252" t="inlineStr">
        <is>
          <t>347122050000</t>
        </is>
      </c>
      <c r="C1252" t="inlineStr">
        <is>
          <t>34712205</t>
        </is>
      </c>
      <c r="D1252" t="inlineStr">
        <is>
          <t>LESLIZBETH TORIBIO SAEZ</t>
        </is>
      </c>
      <c r="E1252" t="inlineStr">
        <is>
          <t>LESLIZBETHTORIBIOSAEZ</t>
        </is>
      </c>
      <c r="F1252" s="2" t="n">
        <v>12.5</v>
      </c>
      <c r="G1252" t="inlineStr">
        <is>
          <t>Nailyn Martinez</t>
        </is>
      </c>
      <c r="H1252" t="inlineStr">
        <is>
          <t>63564084.0</t>
        </is>
      </c>
      <c r="I1252" t="n">
        <v>0</v>
      </c>
      <c r="J1252" t="n">
        <v>1</v>
      </c>
      <c r="K1252" t="inlineStr"/>
    </row>
    <row r="1253">
      <c r="A1253" t="inlineStr">
        <is>
          <t>NP</t>
        </is>
      </c>
      <c r="B1253" t="inlineStr">
        <is>
          <t>356384190000</t>
        </is>
      </c>
      <c r="C1253" t="inlineStr">
        <is>
          <t>35638419</t>
        </is>
      </c>
      <c r="D1253" t="inlineStr">
        <is>
          <t>CARLOS IVAN CHAVEZ MELGAR</t>
        </is>
      </c>
      <c r="E1253" t="inlineStr">
        <is>
          <t>CARLOSIVANCHAVEZMELGAR</t>
        </is>
      </c>
      <c r="F1253" s="2" t="n">
        <v>15</v>
      </c>
      <c r="G1253" t="inlineStr">
        <is>
          <t>Yamali Rodriguez</t>
        </is>
      </c>
      <c r="H1253" t="inlineStr">
        <is>
          <t>64383113.0</t>
        </is>
      </c>
      <c r="I1253" t="n">
        <v>0</v>
      </c>
      <c r="J1253" t="n">
        <v>1</v>
      </c>
      <c r="K1253" t="inlineStr"/>
    </row>
    <row r="1254">
      <c r="A1254" t="inlineStr">
        <is>
          <t>NP</t>
        </is>
      </c>
      <c r="B1254" t="inlineStr">
        <is>
          <t>349090130000</t>
        </is>
      </c>
      <c r="C1254" t="inlineStr">
        <is>
          <t>34909013</t>
        </is>
      </c>
      <c r="D1254" t="inlineStr">
        <is>
          <t>EDGAR MANUEL RUIZ GONZALEZ</t>
        </is>
      </c>
      <c r="E1254" t="inlineStr">
        <is>
          <t>EDGARMANUELRUIZGONZALEZ</t>
        </is>
      </c>
      <c r="F1254" s="2" t="n">
        <v>10</v>
      </c>
      <c r="G1254" t="inlineStr">
        <is>
          <t>Osiris Aguilar</t>
        </is>
      </c>
      <c r="H1254" t="inlineStr">
        <is>
          <t>62583813.0</t>
        </is>
      </c>
      <c r="I1254" t="n">
        <v>0</v>
      </c>
      <c r="J1254" t="n">
        <v>1</v>
      </c>
      <c r="K1254" t="inlineStr"/>
    </row>
    <row r="1255">
      <c r="A1255" t="inlineStr">
        <is>
          <t>NP</t>
        </is>
      </c>
      <c r="B1255" t="inlineStr">
        <is>
          <t>353247070000</t>
        </is>
      </c>
      <c r="C1255" t="inlineStr">
        <is>
          <t>35324707</t>
        </is>
      </c>
      <c r="D1255" t="inlineStr">
        <is>
          <t>MARIA GUADALUPE GONZALEZ JAEN</t>
        </is>
      </c>
      <c r="E1255" t="inlineStr">
        <is>
          <t>MARIAGUADALUPEGONZALEZJAEN</t>
        </is>
      </c>
      <c r="F1255" s="2" t="n">
        <v>12</v>
      </c>
      <c r="G1255" t="inlineStr">
        <is>
          <t>Karla Mc Intryre</t>
        </is>
      </c>
      <c r="H1255" t="inlineStr">
        <is>
          <t>61634977.0</t>
        </is>
      </c>
      <c r="I1255" t="n">
        <v>0</v>
      </c>
      <c r="J1255" t="n">
        <v>1</v>
      </c>
      <c r="K1255" t="inlineStr"/>
    </row>
    <row r="1256">
      <c r="A1256" t="inlineStr">
        <is>
          <t>NP</t>
        </is>
      </c>
      <c r="B1256" t="inlineStr">
        <is>
          <t>363033240000</t>
        </is>
      </c>
      <c r="C1256" t="inlineStr">
        <is>
          <t>36303324</t>
        </is>
      </c>
      <c r="D1256" t="inlineStr">
        <is>
          <t>PATRICIA NEREIDA CRESPO CAJAR</t>
        </is>
      </c>
      <c r="E1256" t="inlineStr">
        <is>
          <t>PATRICIANEREIDACRESPOCAJAR</t>
        </is>
      </c>
      <c r="F1256" s="2" t="n">
        <v>17.58</v>
      </c>
      <c r="G1256" t="inlineStr">
        <is>
          <t>Michelle Zambrano</t>
        </is>
      </c>
      <c r="H1256" t="inlineStr">
        <is>
          <t>64376045.0</t>
        </is>
      </c>
      <c r="I1256" t="n">
        <v>0</v>
      </c>
      <c r="J1256" t="n">
        <v>1</v>
      </c>
      <c r="K1256" t="inlineStr"/>
    </row>
    <row r="1257">
      <c r="A1257" t="inlineStr">
        <is>
          <t>NP</t>
        </is>
      </c>
      <c r="B1257" t="inlineStr">
        <is>
          <t>366029940000</t>
        </is>
      </c>
      <c r="C1257" t="inlineStr">
        <is>
          <t>36602994</t>
        </is>
      </c>
      <c r="D1257" t="inlineStr">
        <is>
          <t>NODIER ERNESTO RIOS HIDALGO</t>
        </is>
      </c>
      <c r="E1257" t="inlineStr">
        <is>
          <t>NODIERERNESTORIOSHIDALGO</t>
        </is>
      </c>
      <c r="F1257" s="2" t="n">
        <v>16.94</v>
      </c>
      <c r="G1257" t="inlineStr">
        <is>
          <t>Ines Lizbeth Trujillo</t>
        </is>
      </c>
      <c r="H1257" t="inlineStr">
        <is>
          <t>66641505.0</t>
        </is>
      </c>
      <c r="I1257" t="n">
        <v>0</v>
      </c>
      <c r="J1257" t="n">
        <v>1</v>
      </c>
      <c r="K1257" t="inlineStr"/>
    </row>
    <row r="1258">
      <c r="A1258" t="inlineStr">
        <is>
          <t>NP</t>
        </is>
      </c>
      <c r="B1258" t="inlineStr">
        <is>
          <t>361027230000</t>
        </is>
      </c>
      <c r="C1258" t="inlineStr">
        <is>
          <t>36102723</t>
        </is>
      </c>
      <c r="D1258" t="inlineStr">
        <is>
          <t>EDELMIRA RODRIGUEZ</t>
        </is>
      </c>
      <c r="E1258" t="inlineStr">
        <is>
          <t>EDELMIRARODRIGUEZ</t>
        </is>
      </c>
      <c r="F1258" s="2" t="n">
        <v>18.23</v>
      </c>
      <c r="G1258" t="inlineStr">
        <is>
          <t>Alejandra Mabel Hawkins</t>
        </is>
      </c>
      <c r="H1258" t="inlineStr">
        <is>
          <t>66383011.0</t>
        </is>
      </c>
      <c r="I1258" t="n">
        <v>0</v>
      </c>
      <c r="J1258" t="n">
        <v>1</v>
      </c>
      <c r="K1258" t="inlineStr"/>
    </row>
    <row r="1259">
      <c r="A1259" t="inlineStr">
        <is>
          <t>NP</t>
        </is>
      </c>
      <c r="B1259" t="inlineStr">
        <is>
          <t>359324770000</t>
        </is>
      </c>
      <c r="C1259" t="inlineStr">
        <is>
          <t>35932477</t>
        </is>
      </c>
      <c r="D1259" t="inlineStr">
        <is>
          <t>EYMI BRIGIDA UGARCIA RIOS</t>
        </is>
      </c>
      <c r="E1259" t="inlineStr">
        <is>
          <t>EYMIBRIGIDAUGARCIARIOS</t>
        </is>
      </c>
      <c r="F1259" s="2" t="n">
        <v>15</v>
      </c>
      <c r="G1259" t="inlineStr">
        <is>
          <t>Maria Fernanda</t>
        </is>
      </c>
      <c r="H1259" t="inlineStr">
        <is>
          <t>69361807.0</t>
        </is>
      </c>
      <c r="I1259" t="n">
        <v>0</v>
      </c>
      <c r="J1259" t="n">
        <v>1</v>
      </c>
      <c r="K1259" t="inlineStr"/>
    </row>
    <row r="1260">
      <c r="A1260" t="inlineStr">
        <is>
          <t>NP</t>
        </is>
      </c>
      <c r="B1260" t="inlineStr">
        <is>
          <t>335221090000</t>
        </is>
      </c>
      <c r="C1260" t="inlineStr">
        <is>
          <t>33522109</t>
        </is>
      </c>
      <c r="D1260" t="inlineStr">
        <is>
          <t>Rosa Maria Wu Yang</t>
        </is>
      </c>
      <c r="E1260" t="inlineStr">
        <is>
          <t>ROSAMARIAWUYANG</t>
        </is>
      </c>
      <c r="F1260" s="2" t="n">
        <v>22</v>
      </c>
      <c r="G1260" t="inlineStr">
        <is>
          <t>Yarelis Tulloch</t>
        </is>
      </c>
      <c r="H1260" t="inlineStr">
        <is>
          <t>67528989.0</t>
        </is>
      </c>
      <c r="I1260" t="n">
        <v>0</v>
      </c>
      <c r="J1260" t="n">
        <v>1</v>
      </c>
      <c r="K1260" t="inlineStr"/>
    </row>
    <row r="1261">
      <c r="A1261" t="inlineStr">
        <is>
          <t>NP</t>
        </is>
      </c>
      <c r="B1261" t="inlineStr">
        <is>
          <t>357064030000</t>
        </is>
      </c>
      <c r="C1261" t="inlineStr">
        <is>
          <t>35706403</t>
        </is>
      </c>
      <c r="D1261" t="inlineStr">
        <is>
          <t>JOSE AGUSTIN TREJOS MORENO</t>
        </is>
      </c>
      <c r="E1261" t="inlineStr">
        <is>
          <t>JOSEAGUSTINTREJOSMORENO</t>
        </is>
      </c>
      <c r="F1261" s="2" t="n">
        <v>20</v>
      </c>
      <c r="G1261" t="inlineStr">
        <is>
          <t>Abril Aparicio</t>
        </is>
      </c>
      <c r="H1261" t="inlineStr">
        <is>
          <t>62500340.0</t>
        </is>
      </c>
      <c r="I1261" t="n">
        <v>0</v>
      </c>
      <c r="J1261" t="n">
        <v>1</v>
      </c>
      <c r="K1261" t="inlineStr"/>
    </row>
    <row r="1262">
      <c r="A1262" t="inlineStr">
        <is>
          <t>NP</t>
        </is>
      </c>
      <c r="B1262" t="inlineStr">
        <is>
          <t>356374980000</t>
        </is>
      </c>
      <c r="C1262" t="inlineStr">
        <is>
          <t>35637498</t>
        </is>
      </c>
      <c r="D1262" t="inlineStr">
        <is>
          <t>ALVIS PIMENTEL</t>
        </is>
      </c>
      <c r="E1262" t="inlineStr">
        <is>
          <t>ALVISPIMENTEL</t>
        </is>
      </c>
      <c r="F1262" s="2" t="n">
        <v>15</v>
      </c>
      <c r="G1262" t="inlineStr">
        <is>
          <t>Yariela Galarce</t>
        </is>
      </c>
      <c r="H1262" t="inlineStr">
        <is>
          <t>68857308.0</t>
        </is>
      </c>
      <c r="I1262" t="n">
        <v>0</v>
      </c>
      <c r="J1262" t="n">
        <v>1</v>
      </c>
      <c r="K1262" t="inlineStr"/>
    </row>
    <row r="1263">
      <c r="A1263" t="inlineStr">
        <is>
          <t>NP</t>
        </is>
      </c>
      <c r="B1263" t="inlineStr">
        <is>
          <t>349027500000</t>
        </is>
      </c>
      <c r="C1263" t="inlineStr">
        <is>
          <t>34902750</t>
        </is>
      </c>
      <c r="D1263" t="inlineStr">
        <is>
          <t>EVA BRICEIDA MADRIGALES VEGA</t>
        </is>
      </c>
      <c r="E1263" t="inlineStr">
        <is>
          <t>EVABRICEIDAMADRIGALESVEGA</t>
        </is>
      </c>
      <c r="F1263" s="2" t="n">
        <v>16.25</v>
      </c>
      <c r="G1263" t="inlineStr">
        <is>
          <t>Nailyn Martinez</t>
        </is>
      </c>
      <c r="H1263" t="inlineStr">
        <is>
          <t>65089250.0</t>
        </is>
      </c>
      <c r="I1263" t="n">
        <v>0</v>
      </c>
      <c r="J1263" t="n">
        <v>1</v>
      </c>
      <c r="K1263" t="inlineStr"/>
    </row>
    <row r="1264">
      <c r="A1264" t="inlineStr">
        <is>
          <t>NP</t>
        </is>
      </c>
      <c r="B1264" t="inlineStr">
        <is>
          <t>356309540000</t>
        </is>
      </c>
      <c r="C1264" t="inlineStr">
        <is>
          <t>35630954</t>
        </is>
      </c>
      <c r="D1264" t="inlineStr">
        <is>
          <t>MARYELIS SOFIA RODRIGUEZ QUINTERO</t>
        </is>
      </c>
      <c r="E1264" t="inlineStr">
        <is>
          <t>MARYELISSOFIARODRIGUEZQUINTERO</t>
        </is>
      </c>
      <c r="F1264" s="2" t="n">
        <v>15</v>
      </c>
      <c r="G1264" t="inlineStr">
        <is>
          <t>Yamali Rodriguez</t>
        </is>
      </c>
      <c r="H1264" t="inlineStr">
        <is>
          <t>65190196.0</t>
        </is>
      </c>
      <c r="I1264" t="n">
        <v>0</v>
      </c>
      <c r="J1264" t="n">
        <v>1</v>
      </c>
      <c r="K1264" t="inlineStr"/>
    </row>
    <row r="1265">
      <c r="A1265" t="inlineStr">
        <is>
          <t>NP</t>
        </is>
      </c>
      <c r="B1265" t="inlineStr">
        <is>
          <t>356361470000</t>
        </is>
      </c>
      <c r="C1265" t="inlineStr">
        <is>
          <t>35636147</t>
        </is>
      </c>
      <c r="D1265" t="inlineStr">
        <is>
          <t>JORGE PEREZ</t>
        </is>
      </c>
      <c r="E1265" t="inlineStr">
        <is>
          <t>JORGEPEREZ</t>
        </is>
      </c>
      <c r="F1265" s="2" t="n">
        <v>15</v>
      </c>
      <c r="G1265" t="inlineStr">
        <is>
          <t>Osiris Aguilar</t>
        </is>
      </c>
      <c r="H1265" t="inlineStr">
        <is>
          <t>67080324.0</t>
        </is>
      </c>
      <c r="I1265" t="n">
        <v>0</v>
      </c>
      <c r="J1265" t="n">
        <v>1</v>
      </c>
      <c r="K1265" t="inlineStr"/>
    </row>
    <row r="1266">
      <c r="A1266" t="inlineStr">
        <is>
          <t>NP</t>
        </is>
      </c>
      <c r="B1266" t="inlineStr">
        <is>
          <t>341271850000</t>
        </is>
      </c>
      <c r="C1266" t="inlineStr">
        <is>
          <t>34127185</t>
        </is>
      </c>
      <c r="D1266" t="inlineStr">
        <is>
          <t>JAVIER JOSE CANTO CANTO</t>
        </is>
      </c>
      <c r="E1266" t="inlineStr">
        <is>
          <t>JAVIERJOSECANTOCANTO</t>
        </is>
      </c>
      <c r="F1266" s="2" t="n">
        <v>20.75</v>
      </c>
      <c r="G1266" t="inlineStr">
        <is>
          <t>Karla Mc Intryre</t>
        </is>
      </c>
      <c r="H1266" t="inlineStr">
        <is>
          <t>69118686.0</t>
        </is>
      </c>
      <c r="I1266" t="n">
        <v>0</v>
      </c>
      <c r="J1266" t="n">
        <v>1</v>
      </c>
      <c r="K1266" t="inlineStr"/>
    </row>
    <row r="1267">
      <c r="A1267" t="inlineStr">
        <is>
          <t>NP</t>
        </is>
      </c>
      <c r="B1267" t="inlineStr">
        <is>
          <t>358293670000</t>
        </is>
      </c>
      <c r="C1267" t="inlineStr">
        <is>
          <t>35829367</t>
        </is>
      </c>
      <c r="D1267" t="inlineStr">
        <is>
          <t>NAYELY GONZALEZ</t>
        </is>
      </c>
      <c r="E1267" t="inlineStr">
        <is>
          <t>NAYELYGONZALEZ</t>
        </is>
      </c>
      <c r="F1267" s="2" t="n">
        <v>15</v>
      </c>
      <c r="G1267" t="inlineStr">
        <is>
          <t>Solanye Acuña</t>
        </is>
      </c>
      <c r="H1267" t="inlineStr">
        <is>
          <t>68702733.0</t>
        </is>
      </c>
      <c r="I1267" t="n">
        <v>0</v>
      </c>
      <c r="J1267" t="n">
        <v>1</v>
      </c>
      <c r="K1267" t="inlineStr"/>
    </row>
    <row r="1268">
      <c r="A1268" t="inlineStr">
        <is>
          <t>NP</t>
        </is>
      </c>
      <c r="B1268" t="inlineStr">
        <is>
          <t>358361470000</t>
        </is>
      </c>
      <c r="C1268" t="inlineStr">
        <is>
          <t>35836147</t>
        </is>
      </c>
      <c r="D1268" t="inlineStr">
        <is>
          <t>LURIS ATENCIÓ</t>
        </is>
      </c>
      <c r="E1268" t="inlineStr">
        <is>
          <t>LURISATENCIO</t>
        </is>
      </c>
      <c r="F1268" s="2" t="n">
        <v>15</v>
      </c>
      <c r="G1268" t="inlineStr">
        <is>
          <t>Michelle Zambrano</t>
        </is>
      </c>
      <c r="H1268" t="inlineStr">
        <is>
          <t>62542827.0</t>
        </is>
      </c>
      <c r="I1268" t="n">
        <v>0</v>
      </c>
      <c r="J1268" t="n">
        <v>1</v>
      </c>
      <c r="K1268" t="inlineStr"/>
    </row>
    <row r="1269">
      <c r="A1269" t="inlineStr">
        <is>
          <t>NP</t>
        </is>
      </c>
      <c r="B1269" t="inlineStr">
        <is>
          <t>354072580000</t>
        </is>
      </c>
      <c r="C1269" t="inlineStr">
        <is>
          <t>35407258</t>
        </is>
      </c>
      <c r="D1269" t="inlineStr">
        <is>
          <t>ENRIQUE ALEXANDER BARRIOS RIOS</t>
        </is>
      </c>
      <c r="E1269" t="inlineStr">
        <is>
          <t>ENRIQUEALEXANDERBARRIOSRIOS</t>
        </is>
      </c>
      <c r="F1269" s="2" t="n">
        <v>15</v>
      </c>
      <c r="G1269" t="inlineStr">
        <is>
          <t>Ines Lizbeth Trujillo</t>
        </is>
      </c>
      <c r="H1269" t="inlineStr">
        <is>
          <t>62233129.0</t>
        </is>
      </c>
      <c r="I1269" t="n">
        <v>0</v>
      </c>
      <c r="J1269" t="n">
        <v>1</v>
      </c>
      <c r="K1269" t="inlineStr"/>
    </row>
    <row r="1270">
      <c r="A1270" t="inlineStr">
        <is>
          <t>NP</t>
        </is>
      </c>
      <c r="B1270" t="inlineStr">
        <is>
          <t>352173820000</t>
        </is>
      </c>
      <c r="C1270" t="inlineStr">
        <is>
          <t>35217382</t>
        </is>
      </c>
      <c r="D1270" t="inlineStr">
        <is>
          <t>MELANY LENICH TRUJILLO</t>
        </is>
      </c>
      <c r="E1270" t="inlineStr">
        <is>
          <t>MELANYLENICHTRUJILLO</t>
        </is>
      </c>
      <c r="F1270" s="2" t="n">
        <v>15</v>
      </c>
      <c r="G1270" t="inlineStr">
        <is>
          <t>Alejandra Mabel Hawkins</t>
        </is>
      </c>
      <c r="H1270" t="inlineStr">
        <is>
          <t>67671709.0</t>
        </is>
      </c>
      <c r="I1270" t="n">
        <v>0</v>
      </c>
      <c r="J1270" t="n">
        <v>1</v>
      </c>
      <c r="K1270" t="inlineStr"/>
    </row>
    <row r="1271">
      <c r="A1271" t="inlineStr">
        <is>
          <t>NP</t>
        </is>
      </c>
      <c r="B1271" t="inlineStr">
        <is>
          <t>351374990000</t>
        </is>
      </c>
      <c r="C1271" t="inlineStr">
        <is>
          <t>35137499</t>
        </is>
      </c>
      <c r="D1271" t="inlineStr">
        <is>
          <t>NAYHELIE AGUILAR</t>
        </is>
      </c>
      <c r="E1271" t="inlineStr">
        <is>
          <t>NAYHELIEAGUILAR</t>
        </is>
      </c>
      <c r="F1271" s="2" t="n">
        <v>15</v>
      </c>
      <c r="G1271" t="inlineStr">
        <is>
          <t>Maria Fernanda</t>
        </is>
      </c>
      <c r="H1271" t="inlineStr">
        <is>
          <t>67652897.0</t>
        </is>
      </c>
      <c r="I1271" t="n">
        <v>0</v>
      </c>
      <c r="J1271" t="n">
        <v>1</v>
      </c>
      <c r="K1271" t="inlineStr"/>
    </row>
    <row r="1272">
      <c r="A1272" t="inlineStr">
        <is>
          <t>NP</t>
        </is>
      </c>
      <c r="B1272" t="inlineStr">
        <is>
          <t>342385720000</t>
        </is>
      </c>
      <c r="C1272" t="inlineStr">
        <is>
          <t>34238572</t>
        </is>
      </c>
      <c r="D1272" t="inlineStr">
        <is>
          <t>ROLANDO BARBA</t>
        </is>
      </c>
      <c r="E1272" t="inlineStr">
        <is>
          <t>ROLANDOBARBA</t>
        </is>
      </c>
      <c r="F1272" s="2" t="n">
        <v>21.25</v>
      </c>
      <c r="G1272" t="inlineStr">
        <is>
          <t>Yarelis Tulloch</t>
        </is>
      </c>
      <c r="H1272" t="inlineStr">
        <is>
          <t>62723558.0</t>
        </is>
      </c>
      <c r="I1272" t="n">
        <v>0</v>
      </c>
      <c r="J1272" t="n">
        <v>1</v>
      </c>
      <c r="K1272" t="inlineStr"/>
    </row>
    <row r="1273">
      <c r="A1273" t="inlineStr">
        <is>
          <t>NP</t>
        </is>
      </c>
      <c r="B1273" t="inlineStr">
        <is>
          <t>348385690000</t>
        </is>
      </c>
      <c r="C1273" t="inlineStr">
        <is>
          <t>34838569</t>
        </is>
      </c>
      <c r="D1273" t="inlineStr">
        <is>
          <t>ROLANDO BARBA</t>
        </is>
      </c>
      <c r="E1273" t="inlineStr">
        <is>
          <t>ROLANDOBARBA</t>
        </is>
      </c>
      <c r="F1273" s="2" t="n">
        <v>16.25</v>
      </c>
      <c r="G1273" t="inlineStr">
        <is>
          <t>Abril Aparicio</t>
        </is>
      </c>
      <c r="H1273" t="inlineStr">
        <is>
          <t>64296462.0</t>
        </is>
      </c>
      <c r="I1273" t="n">
        <v>0</v>
      </c>
      <c r="J1273" t="n">
        <v>1</v>
      </c>
      <c r="K1273" t="inlineStr"/>
    </row>
    <row r="1274">
      <c r="A1274" t="inlineStr">
        <is>
          <t>NP</t>
        </is>
      </c>
      <c r="B1274" t="inlineStr">
        <is>
          <t>359244620000</t>
        </is>
      </c>
      <c r="C1274" t="inlineStr">
        <is>
          <t>35924462</t>
        </is>
      </c>
      <c r="D1274" t="inlineStr">
        <is>
          <t>JONHATAN HERNÁNDEZ</t>
        </is>
      </c>
      <c r="E1274" t="inlineStr">
        <is>
          <t>JONHATANHERNANDEZ</t>
        </is>
      </c>
      <c r="F1274" s="2" t="n">
        <v>15</v>
      </c>
      <c r="G1274" t="inlineStr">
        <is>
          <t>Yariela Galarce</t>
        </is>
      </c>
      <c r="H1274" t="inlineStr">
        <is>
          <t>65424048.0</t>
        </is>
      </c>
      <c r="I1274" t="n">
        <v>0</v>
      </c>
      <c r="J1274" t="n">
        <v>1</v>
      </c>
      <c r="K1274" t="inlineStr"/>
    </row>
    <row r="1275">
      <c r="A1275" t="inlineStr">
        <is>
          <t>NP</t>
        </is>
      </c>
      <c r="B1275" t="inlineStr">
        <is>
          <t>351205930000</t>
        </is>
      </c>
      <c r="C1275" t="inlineStr">
        <is>
          <t>35120593</t>
        </is>
      </c>
      <c r="D1275" t="inlineStr">
        <is>
          <t>EMILY NOEMI GONZALEZ SAEZ</t>
        </is>
      </c>
      <c r="E1275" t="inlineStr">
        <is>
          <t>EMILYNOEMIGONZALEZSAEZ</t>
        </is>
      </c>
      <c r="F1275" s="2" t="n">
        <v>15</v>
      </c>
      <c r="G1275" t="inlineStr">
        <is>
          <t>Nailyn Martinez</t>
        </is>
      </c>
      <c r="H1275" t="inlineStr">
        <is>
          <t>68524652.0</t>
        </is>
      </c>
      <c r="I1275" t="n">
        <v>0</v>
      </c>
      <c r="J1275" t="n">
        <v>1</v>
      </c>
      <c r="K1275" t="inlineStr"/>
    </row>
    <row r="1276">
      <c r="A1276" t="inlineStr">
        <is>
          <t>NP</t>
        </is>
      </c>
      <c r="B1276" t="inlineStr">
        <is>
          <t>358202770000</t>
        </is>
      </c>
      <c r="C1276" t="inlineStr">
        <is>
          <t>35820277</t>
        </is>
      </c>
      <c r="D1276" t="inlineStr">
        <is>
          <t>MIKE ALEJANDRO VILLAREAL JARAMILLO</t>
        </is>
      </c>
      <c r="E1276" t="inlineStr">
        <is>
          <t>MIKEALEJANDROVILLAREALJARAMILLO</t>
        </is>
      </c>
      <c r="F1276" s="2" t="n">
        <v>15</v>
      </c>
      <c r="G1276" t="inlineStr">
        <is>
          <t>Yamali Rodriguez</t>
        </is>
      </c>
      <c r="H1276" t="inlineStr">
        <is>
          <t>66366335.0</t>
        </is>
      </c>
      <c r="I1276" t="n">
        <v>0</v>
      </c>
      <c r="J1276" t="n">
        <v>1</v>
      </c>
      <c r="K1276" t="inlineStr"/>
    </row>
    <row r="1277">
      <c r="A1277" t="inlineStr">
        <is>
          <t>NP</t>
        </is>
      </c>
      <c r="B1277" t="inlineStr">
        <is>
          <t>342381970000</t>
        </is>
      </c>
      <c r="C1277" t="inlineStr">
        <is>
          <t>34238197</t>
        </is>
      </c>
      <c r="D1277" t="inlineStr">
        <is>
          <t>CARLOS ARTURO CHACÓN MORENO</t>
        </is>
      </c>
      <c r="E1277" t="inlineStr">
        <is>
          <t>CARLOSARTUROCHACONMORENO</t>
        </is>
      </c>
      <c r="F1277" s="2" t="n">
        <v>15</v>
      </c>
      <c r="G1277" t="inlineStr">
        <is>
          <t>Osiris Aguilar</t>
        </is>
      </c>
      <c r="H1277" t="inlineStr">
        <is>
          <t>68676041.0</t>
        </is>
      </c>
      <c r="I1277" t="n">
        <v>0</v>
      </c>
      <c r="J1277" t="n">
        <v>1</v>
      </c>
      <c r="K1277" t="inlineStr"/>
    </row>
    <row r="1278">
      <c r="A1278" t="inlineStr">
        <is>
          <t>NP</t>
        </is>
      </c>
      <c r="B1278" t="inlineStr">
        <is>
          <t>353373500000</t>
        </is>
      </c>
      <c r="C1278" t="inlineStr">
        <is>
          <t>35337350</t>
        </is>
      </c>
      <c r="D1278" t="inlineStr">
        <is>
          <t>JOSE A FRANCO B</t>
        </is>
      </c>
      <c r="E1278" t="inlineStr">
        <is>
          <t>JOSEAFRANCOB</t>
        </is>
      </c>
      <c r="F1278" s="2" t="n">
        <v>15</v>
      </c>
      <c r="G1278" t="inlineStr">
        <is>
          <t>Karla Mc Intryre</t>
        </is>
      </c>
      <c r="H1278" t="inlineStr">
        <is>
          <t>63458157.0</t>
        </is>
      </c>
      <c r="I1278" t="n">
        <v>0</v>
      </c>
      <c r="J1278" t="n">
        <v>1</v>
      </c>
      <c r="K1278" t="inlineStr"/>
    </row>
    <row r="1279">
      <c r="A1279" t="inlineStr">
        <is>
          <t>NP</t>
        </is>
      </c>
      <c r="B1279" t="inlineStr">
        <is>
          <t>341124670000</t>
        </is>
      </c>
      <c r="C1279" t="inlineStr">
        <is>
          <t>34112467</t>
        </is>
      </c>
      <c r="D1279" t="inlineStr">
        <is>
          <t>PRODUCTO DON INO</t>
        </is>
      </c>
      <c r="E1279" t="inlineStr">
        <is>
          <t>PRODUCTODONINO</t>
        </is>
      </c>
      <c r="F1279" s="2" t="n">
        <v>74.38</v>
      </c>
      <c r="G1279" t="inlineStr">
        <is>
          <t>Michelle Zambrano</t>
        </is>
      </c>
      <c r="H1279" t="inlineStr">
        <is>
          <t>67734359.0</t>
        </is>
      </c>
      <c r="I1279" t="n">
        <v>0</v>
      </c>
      <c r="J1279" t="n">
        <v>1</v>
      </c>
      <c r="K1279" t="inlineStr"/>
    </row>
    <row r="1280">
      <c r="A1280" t="inlineStr">
        <is>
          <t>NP</t>
        </is>
      </c>
      <c r="B1280" t="inlineStr">
        <is>
          <t>354062350000</t>
        </is>
      </c>
      <c r="C1280" t="inlineStr">
        <is>
          <t>35406235</t>
        </is>
      </c>
      <c r="D1280" t="inlineStr">
        <is>
          <t>KATHERIN LINETH RAMOS ORTEGA</t>
        </is>
      </c>
      <c r="E1280" t="inlineStr">
        <is>
          <t>KATHERINLINETHRAMOSORTEGA</t>
        </is>
      </c>
      <c r="F1280" s="2" t="n">
        <v>15</v>
      </c>
      <c r="G1280" t="inlineStr">
        <is>
          <t>Ines Lizbeth Trujillo</t>
        </is>
      </c>
      <c r="H1280" t="inlineStr">
        <is>
          <t>67108058.0</t>
        </is>
      </c>
      <c r="I1280" t="n">
        <v>0</v>
      </c>
      <c r="J1280" t="n">
        <v>1</v>
      </c>
      <c r="K1280" t="inlineStr"/>
    </row>
    <row r="1281">
      <c r="A1281" t="inlineStr">
        <is>
          <t>NP</t>
        </is>
      </c>
      <c r="B1281" t="inlineStr">
        <is>
          <t>337218060000</t>
        </is>
      </c>
      <c r="C1281" t="inlineStr">
        <is>
          <t>33721806</t>
        </is>
      </c>
      <c r="D1281" t="inlineStr">
        <is>
          <t>Samuel Elias Mendoza Jimenez</t>
        </is>
      </c>
      <c r="E1281" t="inlineStr">
        <is>
          <t>SAMUELELIASMENDOZAJIMENEZ</t>
        </is>
      </c>
      <c r="F1281" s="2" t="n">
        <v>16.25</v>
      </c>
      <c r="G1281" t="inlineStr">
        <is>
          <t>Alejandra Mabel Hawkins</t>
        </is>
      </c>
      <c r="H1281" t="inlineStr">
        <is>
          <t>66529871.0</t>
        </is>
      </c>
      <c r="I1281" t="n">
        <v>0</v>
      </c>
      <c r="J1281" t="n">
        <v>1</v>
      </c>
      <c r="K1281" t="inlineStr"/>
    </row>
    <row r="1282">
      <c r="A1282" t="inlineStr">
        <is>
          <t>NP</t>
        </is>
      </c>
      <c r="B1282" t="inlineStr">
        <is>
          <t>357253980000</t>
        </is>
      </c>
      <c r="C1282" t="inlineStr">
        <is>
          <t>35725398</t>
        </is>
      </c>
      <c r="D1282" t="inlineStr">
        <is>
          <t>PANAMA SQUASH</t>
        </is>
      </c>
      <c r="E1282" t="inlineStr">
        <is>
          <t>PANAMASQUASH</t>
        </is>
      </c>
      <c r="F1282" s="2" t="n">
        <v>15</v>
      </c>
      <c r="G1282" t="inlineStr">
        <is>
          <t>Maria Fernanda</t>
        </is>
      </c>
      <c r="H1282" t="inlineStr">
        <is>
          <t>68834775.0</t>
        </is>
      </c>
      <c r="I1282" t="n">
        <v>0</v>
      </c>
      <c r="J1282" t="n">
        <v>1</v>
      </c>
      <c r="K1282" t="inlineStr"/>
    </row>
    <row r="1283">
      <c r="A1283" t="inlineStr">
        <is>
          <t>NP</t>
        </is>
      </c>
      <c r="B1283" t="inlineStr">
        <is>
          <t>335228860000</t>
        </is>
      </c>
      <c r="C1283" t="inlineStr">
        <is>
          <t>33522886</t>
        </is>
      </c>
      <c r="D1283" t="inlineStr">
        <is>
          <t>Fernando Jose Pinto</t>
        </is>
      </c>
      <c r="E1283" t="inlineStr">
        <is>
          <t>FERNANDOJOSEPINTO</t>
        </is>
      </c>
      <c r="F1283" s="2" t="n">
        <v>16.25</v>
      </c>
      <c r="G1283" t="inlineStr">
        <is>
          <t>Yarelis Tulloch</t>
        </is>
      </c>
      <c r="H1283" t="inlineStr">
        <is>
          <t>63984681.0</t>
        </is>
      </c>
      <c r="I1283" t="n">
        <v>0</v>
      </c>
      <c r="J1283" t="n">
        <v>1</v>
      </c>
      <c r="K1283" t="inlineStr"/>
    </row>
    <row r="1284">
      <c r="A1284" t="inlineStr">
        <is>
          <t>NP</t>
        </is>
      </c>
      <c r="B1284" t="inlineStr">
        <is>
          <t>367036910000</t>
        </is>
      </c>
      <c r="C1284" t="inlineStr">
        <is>
          <t>36703691</t>
        </is>
      </c>
      <c r="D1284" t="inlineStr">
        <is>
          <t>ALEXANDRA SMITH</t>
        </is>
      </c>
      <c r="E1284" t="inlineStr">
        <is>
          <t>ALEXANDRASMITH</t>
        </is>
      </c>
      <c r="F1284" s="2" t="n">
        <v>39.04</v>
      </c>
      <c r="G1284" t="inlineStr">
        <is>
          <t>Abril Aparicio</t>
        </is>
      </c>
      <c r="H1284" t="inlineStr"/>
      <c r="I1284" t="n">
        <v>0</v>
      </c>
      <c r="J1284" t="n">
        <v>1</v>
      </c>
      <c r="K1284" t="inlineStr"/>
    </row>
    <row r="1285">
      <c r="A1285" t="inlineStr">
        <is>
          <t>NP</t>
        </is>
      </c>
      <c r="B1285" t="inlineStr">
        <is>
          <t>358243790000</t>
        </is>
      </c>
      <c r="C1285" t="inlineStr">
        <is>
          <t>35824379</t>
        </is>
      </c>
      <c r="D1285" t="inlineStr">
        <is>
          <t>GUILLERMO FERNANDEZ</t>
        </is>
      </c>
      <c r="E1285" t="inlineStr">
        <is>
          <t>GUILLERMOFERNANDEZ</t>
        </is>
      </c>
      <c r="F1285" s="2" t="n">
        <v>15</v>
      </c>
      <c r="G1285" t="inlineStr">
        <is>
          <t>Yariela Galarce</t>
        </is>
      </c>
      <c r="H1285" t="inlineStr">
        <is>
          <t>65112666.0</t>
        </is>
      </c>
      <c r="I1285" t="n">
        <v>0</v>
      </c>
      <c r="J1285" t="n">
        <v>1</v>
      </c>
      <c r="K1285" t="inlineStr"/>
    </row>
    <row r="1286">
      <c r="A1286" t="inlineStr">
        <is>
          <t>NP</t>
        </is>
      </c>
      <c r="B1286" t="inlineStr">
        <is>
          <t>355206870000</t>
        </is>
      </c>
      <c r="C1286" t="inlineStr">
        <is>
          <t>35520687</t>
        </is>
      </c>
      <c r="D1286" t="inlineStr">
        <is>
          <t>DAYANA MILAGROS DE FRIAS MENA</t>
        </is>
      </c>
      <c r="E1286" t="inlineStr">
        <is>
          <t>DAYANAMILAGROSDEFRIASMENA</t>
        </is>
      </c>
      <c r="F1286" s="2" t="n">
        <v>15</v>
      </c>
      <c r="G1286" t="inlineStr">
        <is>
          <t>Nailyn Martinez</t>
        </is>
      </c>
      <c r="H1286" t="inlineStr">
        <is>
          <t>68634019.0</t>
        </is>
      </c>
      <c r="I1286" t="n">
        <v>0</v>
      </c>
      <c r="J1286" t="n">
        <v>1</v>
      </c>
      <c r="K1286" t="inlineStr"/>
    </row>
    <row r="1287">
      <c r="A1287" t="inlineStr">
        <is>
          <t>NP</t>
        </is>
      </c>
      <c r="B1287" t="inlineStr">
        <is>
          <t>357150120000</t>
        </is>
      </c>
      <c r="C1287" t="inlineStr">
        <is>
          <t>35715012</t>
        </is>
      </c>
      <c r="D1287" t="inlineStr">
        <is>
          <t>BORIS VILLALAZ</t>
        </is>
      </c>
      <c r="E1287" t="inlineStr">
        <is>
          <t>BORISVILLALAZ</t>
        </is>
      </c>
      <c r="F1287" s="2" t="n">
        <v>15</v>
      </c>
      <c r="G1287" t="inlineStr">
        <is>
          <t>Yamali Rodriguez</t>
        </is>
      </c>
      <c r="H1287" t="inlineStr">
        <is>
          <t>65109764.0</t>
        </is>
      </c>
      <c r="I1287" t="n">
        <v>0</v>
      </c>
      <c r="J1287" t="n">
        <v>1</v>
      </c>
      <c r="K1287" t="inlineStr"/>
    </row>
    <row r="1288">
      <c r="A1288" t="inlineStr">
        <is>
          <t>NP</t>
        </is>
      </c>
      <c r="B1288" t="inlineStr">
        <is>
          <t>347026280000</t>
        </is>
      </c>
      <c r="C1288" t="inlineStr">
        <is>
          <t>34702628</t>
        </is>
      </c>
      <c r="D1288" t="inlineStr">
        <is>
          <t>KEILYN KRISTHIN PERALTA MADRIGALES</t>
        </is>
      </c>
      <c r="E1288" t="inlineStr">
        <is>
          <t>KEILYNKRISTHINPERALTAMADRIGALES</t>
        </is>
      </c>
      <c r="F1288" s="2" t="n">
        <v>16.25</v>
      </c>
      <c r="G1288" t="inlineStr">
        <is>
          <t>Osiris Aguilar</t>
        </is>
      </c>
      <c r="H1288" t="inlineStr">
        <is>
          <t>69116563.0</t>
        </is>
      </c>
      <c r="I1288" t="n">
        <v>0</v>
      </c>
      <c r="J1288" t="n">
        <v>1</v>
      </c>
      <c r="K1288" t="inlineStr"/>
    </row>
    <row r="1289">
      <c r="A1289" t="inlineStr">
        <is>
          <t>NP</t>
        </is>
      </c>
      <c r="B1289" t="inlineStr">
        <is>
          <t>359374710000</t>
        </is>
      </c>
      <c r="C1289" t="inlineStr">
        <is>
          <t>35937471</t>
        </is>
      </c>
      <c r="D1289" t="inlineStr">
        <is>
          <t>JASSON HERNANDEZ</t>
        </is>
      </c>
      <c r="E1289" t="inlineStr">
        <is>
          <t>JASSONHERNANDEZ</t>
        </is>
      </c>
      <c r="F1289" s="2" t="n">
        <v>15</v>
      </c>
      <c r="G1289" t="inlineStr">
        <is>
          <t>Karla Mc Intryre</t>
        </is>
      </c>
      <c r="H1289" t="inlineStr">
        <is>
          <t>64554540.0</t>
        </is>
      </c>
      <c r="I1289" t="n">
        <v>0</v>
      </c>
      <c r="J1289" t="n">
        <v>1</v>
      </c>
      <c r="K1289" t="inlineStr"/>
    </row>
    <row r="1290">
      <c r="A1290" t="inlineStr">
        <is>
          <t>NP</t>
        </is>
      </c>
      <c r="B1290" t="inlineStr">
        <is>
          <t>355356850000</t>
        </is>
      </c>
      <c r="C1290" t="inlineStr">
        <is>
          <t>35535685</t>
        </is>
      </c>
      <c r="D1290" t="inlineStr">
        <is>
          <t>KATHERINE SOLIS ARAUZ</t>
        </is>
      </c>
      <c r="E1290" t="inlineStr">
        <is>
          <t>KATHERINESOLISARAUZ</t>
        </is>
      </c>
      <c r="F1290" s="2" t="n">
        <v>15</v>
      </c>
      <c r="G1290" t="inlineStr">
        <is>
          <t>Solanye Acuña</t>
        </is>
      </c>
      <c r="H1290" t="inlineStr">
        <is>
          <t>62514703.0</t>
        </is>
      </c>
      <c r="I1290" t="n">
        <v>0</v>
      </c>
      <c r="J1290" t="n">
        <v>1</v>
      </c>
      <c r="K1290" t="inlineStr"/>
    </row>
    <row r="1291">
      <c r="A1291" t="inlineStr">
        <is>
          <t>NP</t>
        </is>
      </c>
      <c r="B1291" t="inlineStr">
        <is>
          <t>355223650000</t>
        </is>
      </c>
      <c r="C1291" t="inlineStr">
        <is>
          <t>35522365</t>
        </is>
      </c>
      <c r="D1291" t="inlineStr">
        <is>
          <t>IVANNA ISABELA INDUNI CEDEÑO</t>
        </is>
      </c>
      <c r="E1291" t="inlineStr">
        <is>
          <t>IVANNAISABELAINDUNICEDENO</t>
        </is>
      </c>
      <c r="F1291" s="2" t="n">
        <v>15</v>
      </c>
      <c r="G1291" t="inlineStr">
        <is>
          <t>Michelle Zambrano</t>
        </is>
      </c>
      <c r="H1291" t="inlineStr">
        <is>
          <t>67821639.0</t>
        </is>
      </c>
      <c r="I1291" t="n">
        <v>0</v>
      </c>
      <c r="J1291" t="n">
        <v>1</v>
      </c>
      <c r="K1291" t="inlineStr"/>
    </row>
    <row r="1292">
      <c r="A1292" t="inlineStr">
        <is>
          <t>NP</t>
        </is>
      </c>
      <c r="B1292" t="inlineStr">
        <is>
          <t>358170670000</t>
        </is>
      </c>
      <c r="C1292" t="inlineStr">
        <is>
          <t>35817067</t>
        </is>
      </c>
      <c r="D1292" t="inlineStr">
        <is>
          <t>CEDRICK JESUS CEDEÑO HIGUERA</t>
        </is>
      </c>
      <c r="E1292" t="inlineStr">
        <is>
          <t>CEDRICKJESUSCEDENOHIGUERA</t>
        </is>
      </c>
      <c r="F1292" s="2" t="n">
        <v>15</v>
      </c>
      <c r="G1292" t="inlineStr">
        <is>
          <t>Ines Lizbeth Trujillo</t>
        </is>
      </c>
      <c r="H1292" t="inlineStr">
        <is>
          <t>64060338.0</t>
        </is>
      </c>
      <c r="I1292" t="n">
        <v>0</v>
      </c>
      <c r="J1292" t="n">
        <v>1</v>
      </c>
      <c r="K1292" t="inlineStr"/>
    </row>
    <row r="1293">
      <c r="A1293" t="inlineStr">
        <is>
          <t>NP</t>
        </is>
      </c>
      <c r="B1293" t="inlineStr">
        <is>
          <t>358350430000</t>
        </is>
      </c>
      <c r="C1293" t="inlineStr">
        <is>
          <t>35835043</t>
        </is>
      </c>
      <c r="D1293" t="inlineStr">
        <is>
          <t>MARIA QUINTERO</t>
        </is>
      </c>
      <c r="E1293" t="inlineStr">
        <is>
          <t>MARIAQUINTERO</t>
        </is>
      </c>
      <c r="F1293" s="2" t="n">
        <v>15</v>
      </c>
      <c r="G1293" t="inlineStr">
        <is>
          <t>Alejandra Mabel Hawkins</t>
        </is>
      </c>
      <c r="H1293" t="inlineStr">
        <is>
          <t>63898206.0</t>
        </is>
      </c>
      <c r="I1293" t="n">
        <v>0</v>
      </c>
      <c r="J1293" t="n">
        <v>1</v>
      </c>
      <c r="K1293" t="inlineStr"/>
    </row>
    <row r="1294">
      <c r="A1294" t="inlineStr">
        <is>
          <t>NP</t>
        </is>
      </c>
      <c r="B1294" t="inlineStr">
        <is>
          <t>354084300000</t>
        </is>
      </c>
      <c r="C1294" t="inlineStr">
        <is>
          <t>35408430</t>
        </is>
      </c>
      <c r="D1294" t="inlineStr">
        <is>
          <t>DARIANYS MERCEDES RUIZ PEREZ</t>
        </is>
      </c>
      <c r="E1294" t="inlineStr">
        <is>
          <t>DARIANYSMERCEDESRUIZPEREZ</t>
        </is>
      </c>
      <c r="F1294" s="2" t="n">
        <v>15</v>
      </c>
      <c r="G1294" t="inlineStr">
        <is>
          <t>Maria Fernanda</t>
        </is>
      </c>
      <c r="H1294" t="inlineStr">
        <is>
          <t>62441445.0</t>
        </is>
      </c>
      <c r="I1294" t="n">
        <v>0</v>
      </c>
      <c r="J1294" t="n">
        <v>1</v>
      </c>
      <c r="K1294" t="inlineStr"/>
    </row>
    <row r="1295">
      <c r="A1295" t="inlineStr">
        <is>
          <t>NP</t>
        </is>
      </c>
      <c r="B1295" t="inlineStr">
        <is>
          <t>356229690000</t>
        </is>
      </c>
      <c r="C1295" t="inlineStr">
        <is>
          <t>35622969</t>
        </is>
      </c>
      <c r="D1295" t="inlineStr">
        <is>
          <t>NELSON JAVIER VALDEZ ALMANZA</t>
        </is>
      </c>
      <c r="E1295" t="inlineStr">
        <is>
          <t>NELSONJAVIERVALDEZALMANZA</t>
        </is>
      </c>
      <c r="F1295" s="2" t="n">
        <v>15</v>
      </c>
      <c r="G1295" t="inlineStr">
        <is>
          <t>Yarelis Tulloch</t>
        </is>
      </c>
      <c r="H1295" t="inlineStr">
        <is>
          <t>68479498.0</t>
        </is>
      </c>
      <c r="I1295" t="n">
        <v>0</v>
      </c>
      <c r="J1295" t="n">
        <v>1</v>
      </c>
      <c r="K1295" t="inlineStr"/>
    </row>
    <row r="1296">
      <c r="A1296" t="inlineStr">
        <is>
          <t>NP</t>
        </is>
      </c>
      <c r="B1296" t="inlineStr">
        <is>
          <t>352136860000</t>
        </is>
      </c>
      <c r="C1296" t="inlineStr">
        <is>
          <t>35213686</t>
        </is>
      </c>
      <c r="D1296" t="inlineStr">
        <is>
          <t>JANYELINE MAEROBIS MITRE CASTILLO</t>
        </is>
      </c>
      <c r="E1296" t="inlineStr">
        <is>
          <t>JANYELINEMAEROBISMITRECASTILLO</t>
        </is>
      </c>
      <c r="F1296" s="2" t="n">
        <v>15</v>
      </c>
      <c r="G1296" t="inlineStr">
        <is>
          <t>Abril Aparicio</t>
        </is>
      </c>
      <c r="H1296" t="inlineStr">
        <is>
          <t>65607479.0</t>
        </is>
      </c>
      <c r="I1296" t="n">
        <v>0</v>
      </c>
      <c r="J1296" t="n">
        <v>1</v>
      </c>
      <c r="K1296" t="inlineStr"/>
    </row>
    <row r="1297">
      <c r="A1297" t="inlineStr">
        <is>
          <t>NP</t>
        </is>
      </c>
      <c r="B1297" t="inlineStr">
        <is>
          <t>354347830000</t>
        </is>
      </c>
      <c r="C1297" t="inlineStr">
        <is>
          <t>35434783</t>
        </is>
      </c>
      <c r="D1297" t="inlineStr">
        <is>
          <t>JOSE DUARTE</t>
        </is>
      </c>
      <c r="E1297" t="inlineStr">
        <is>
          <t>JOSEDUARTE</t>
        </is>
      </c>
      <c r="F1297" s="2" t="n">
        <v>20</v>
      </c>
      <c r="G1297" t="inlineStr">
        <is>
          <t>Yariela Galarce</t>
        </is>
      </c>
      <c r="H1297" t="inlineStr">
        <is>
          <t>68719383.0</t>
        </is>
      </c>
      <c r="I1297" t="n">
        <v>0</v>
      </c>
      <c r="J1297" t="n">
        <v>1</v>
      </c>
      <c r="K1297" t="inlineStr"/>
    </row>
    <row r="1298">
      <c r="A1298" t="inlineStr">
        <is>
          <t>NP</t>
        </is>
      </c>
      <c r="B1298" t="inlineStr">
        <is>
          <t>351223870000</t>
        </is>
      </c>
      <c r="C1298" t="inlineStr">
        <is>
          <t>35122387</t>
        </is>
      </c>
      <c r="D1298" t="inlineStr">
        <is>
          <t>JOSCAR JAVIER SANCHEZ RODRIGUEZ</t>
        </is>
      </c>
      <c r="E1298" t="inlineStr">
        <is>
          <t>JOSCARJAVIERSANCHEZRODRIGUEZ</t>
        </is>
      </c>
      <c r="F1298" s="2" t="n">
        <v>15</v>
      </c>
      <c r="G1298" t="inlineStr">
        <is>
          <t>Nailyn Martinez</t>
        </is>
      </c>
      <c r="H1298" t="inlineStr">
        <is>
          <t>62867222.0</t>
        </is>
      </c>
      <c r="I1298" t="n">
        <v>0</v>
      </c>
      <c r="J1298" t="n">
        <v>1</v>
      </c>
      <c r="K1298" t="inlineStr"/>
    </row>
    <row r="1299">
      <c r="A1299" t="inlineStr">
        <is>
          <t>NP</t>
        </is>
      </c>
      <c r="B1299" t="inlineStr">
        <is>
          <t>364056830000</t>
        </is>
      </c>
      <c r="C1299" t="inlineStr">
        <is>
          <t>36405683</t>
        </is>
      </c>
      <c r="D1299" t="inlineStr">
        <is>
          <t>CHRISTINA CHAN</t>
        </is>
      </c>
      <c r="E1299" t="inlineStr">
        <is>
          <t>CHRISTINACHAN</t>
        </is>
      </c>
      <c r="F1299" s="2" t="n">
        <v>16.94</v>
      </c>
      <c r="G1299" t="inlineStr">
        <is>
          <t>Yamali Rodriguez</t>
        </is>
      </c>
      <c r="H1299" t="inlineStr"/>
      <c r="I1299" t="n">
        <v>0</v>
      </c>
      <c r="J1299" t="n">
        <v>1</v>
      </c>
      <c r="K1299" t="inlineStr"/>
    </row>
    <row r="1300">
      <c r="A1300" t="inlineStr">
        <is>
          <t>NP</t>
        </is>
      </c>
      <c r="B1300" t="inlineStr">
        <is>
          <t>339297540000</t>
        </is>
      </c>
      <c r="C1300" t="inlineStr">
        <is>
          <t>33929754</t>
        </is>
      </c>
      <c r="D1300" t="inlineStr">
        <is>
          <t>ROGELIO ELIMELEC RUIZ ORTIZ</t>
        </is>
      </c>
      <c r="E1300" t="inlineStr">
        <is>
          <t>ROGELIOELIMELECRUIZORTIZ</t>
        </is>
      </c>
      <c r="F1300" s="2" t="n">
        <v>27.75</v>
      </c>
      <c r="G1300" t="inlineStr">
        <is>
          <t>Osiris Aguilar</t>
        </is>
      </c>
      <c r="H1300" t="inlineStr">
        <is>
          <t>68015515.0</t>
        </is>
      </c>
      <c r="I1300" t="n">
        <v>0</v>
      </c>
      <c r="J1300" t="n">
        <v>1</v>
      </c>
      <c r="K1300" t="inlineStr"/>
    </row>
    <row r="1301">
      <c r="A1301" t="inlineStr">
        <is>
          <t>NP</t>
        </is>
      </c>
      <c r="B1301" t="inlineStr">
        <is>
          <t>357130330000</t>
        </is>
      </c>
      <c r="C1301" t="inlineStr">
        <is>
          <t>35713033</t>
        </is>
      </c>
      <c r="D1301" t="inlineStr">
        <is>
          <t>KEVIN EULOGIO SOLIS PEREZ</t>
        </is>
      </c>
      <c r="E1301" t="inlineStr">
        <is>
          <t>KEVINEULOGIOSOLISPEREZ</t>
        </is>
      </c>
      <c r="F1301" s="2" t="n">
        <v>15</v>
      </c>
      <c r="G1301" t="inlineStr">
        <is>
          <t>Karla Mc Intryre</t>
        </is>
      </c>
      <c r="H1301" t="inlineStr">
        <is>
          <t>63262889.0</t>
        </is>
      </c>
      <c r="I1301" t="n">
        <v>0</v>
      </c>
      <c r="J1301" t="n">
        <v>1</v>
      </c>
      <c r="K1301" t="inlineStr"/>
    </row>
    <row r="1302">
      <c r="A1302" t="inlineStr">
        <is>
          <t>NP</t>
        </is>
      </c>
      <c r="B1302" t="inlineStr">
        <is>
          <t>348214250000</t>
        </is>
      </c>
      <c r="C1302" t="inlineStr">
        <is>
          <t>34821425</t>
        </is>
      </c>
      <c r="D1302" t="inlineStr">
        <is>
          <t>ROLANDO OSCAR AMAYA RODRIGUEZ</t>
        </is>
      </c>
      <c r="E1302" t="inlineStr">
        <is>
          <t>ROLANDOOSCARAMAYARODRIGUEZ</t>
        </is>
      </c>
      <c r="F1302" s="2" t="n">
        <v>20.25</v>
      </c>
      <c r="G1302" t="inlineStr">
        <is>
          <t>Michelle Zambrano</t>
        </is>
      </c>
      <c r="H1302" t="inlineStr">
        <is>
          <t>62812526.0</t>
        </is>
      </c>
      <c r="I1302" t="n">
        <v>0</v>
      </c>
      <c r="J1302" t="n">
        <v>1</v>
      </c>
      <c r="K1302" t="inlineStr"/>
    </row>
    <row r="1303">
      <c r="A1303" t="inlineStr">
        <is>
          <t>NP</t>
        </is>
      </c>
      <c r="B1303" t="inlineStr">
        <is>
          <t>351066620000</t>
        </is>
      </c>
      <c r="C1303" t="inlineStr">
        <is>
          <t>35106662</t>
        </is>
      </c>
      <c r="D1303" t="inlineStr">
        <is>
          <t>ISABELLA IBARRA</t>
        </is>
      </c>
      <c r="E1303" t="inlineStr">
        <is>
          <t>ISABELLAIBARRA</t>
        </is>
      </c>
      <c r="F1303" s="2" t="n">
        <v>30</v>
      </c>
      <c r="G1303" t="inlineStr">
        <is>
          <t>Ines Lizbeth Trujillo</t>
        </is>
      </c>
      <c r="H1303" t="inlineStr">
        <is>
          <t>68497016.0</t>
        </is>
      </c>
      <c r="I1303" t="n">
        <v>0</v>
      </c>
      <c r="J1303" t="n">
        <v>1</v>
      </c>
      <c r="K1303" t="inlineStr"/>
    </row>
    <row r="1304">
      <c r="A1304" t="inlineStr">
        <is>
          <t>NP</t>
        </is>
      </c>
      <c r="B1304" t="inlineStr">
        <is>
          <t>357347800000</t>
        </is>
      </c>
      <c r="C1304" t="inlineStr">
        <is>
          <t>35734780</t>
        </is>
      </c>
      <c r="D1304" t="inlineStr">
        <is>
          <t>JAIL HORACIO VERGARA MORENO</t>
        </is>
      </c>
      <c r="E1304" t="inlineStr">
        <is>
          <t>JAILHORACIOVERGARAMORENO</t>
        </is>
      </c>
      <c r="F1304" s="2" t="n">
        <v>20</v>
      </c>
      <c r="G1304" t="inlineStr">
        <is>
          <t>Alejandra Mabel Hawkins</t>
        </is>
      </c>
      <c r="H1304" t="inlineStr">
        <is>
          <t>68724003.0</t>
        </is>
      </c>
      <c r="I1304" t="n">
        <v>0</v>
      </c>
      <c r="J1304" t="n">
        <v>1</v>
      </c>
      <c r="K1304" t="inlineStr"/>
    </row>
    <row r="1305">
      <c r="A1305" t="inlineStr">
        <is>
          <t>NP</t>
        </is>
      </c>
      <c r="B1305" t="inlineStr">
        <is>
          <t>353138870000</t>
        </is>
      </c>
      <c r="C1305" t="inlineStr">
        <is>
          <t>35313887</t>
        </is>
      </c>
      <c r="D1305" t="inlineStr">
        <is>
          <t>JOSHUA SAAVEDRA</t>
        </is>
      </c>
      <c r="E1305" t="inlineStr">
        <is>
          <t>JOSHUASAAVEDRA</t>
        </is>
      </c>
      <c r="F1305" s="2" t="n">
        <v>18</v>
      </c>
      <c r="G1305" t="inlineStr">
        <is>
          <t>Maria Fernanda</t>
        </is>
      </c>
      <c r="H1305" t="inlineStr">
        <is>
          <t>60544903.0</t>
        </is>
      </c>
      <c r="I1305" t="n">
        <v>0</v>
      </c>
      <c r="J1305" t="n">
        <v>1</v>
      </c>
      <c r="K1305" t="inlineStr"/>
    </row>
    <row r="1306">
      <c r="A1306" t="inlineStr">
        <is>
          <t>NP</t>
        </is>
      </c>
      <c r="B1306" t="inlineStr">
        <is>
          <t>343002640000</t>
        </is>
      </c>
      <c r="C1306" t="inlineStr">
        <is>
          <t>34300264</t>
        </is>
      </c>
      <c r="D1306" t="inlineStr">
        <is>
          <t>YULEHIKIS YANETH BATISTA CAMPOS</t>
        </is>
      </c>
      <c r="E1306" t="inlineStr">
        <is>
          <t>YULEHIKISYANETHBATISTACAMPOS</t>
        </is>
      </c>
      <c r="F1306" s="2" t="n">
        <v>15</v>
      </c>
      <c r="G1306" t="inlineStr">
        <is>
          <t>Yarelis Tulloch</t>
        </is>
      </c>
      <c r="H1306" t="inlineStr">
        <is>
          <t>64311762.0</t>
        </is>
      </c>
      <c r="I1306" t="n">
        <v>0</v>
      </c>
      <c r="J1306" t="n">
        <v>1</v>
      </c>
      <c r="K1306" t="inlineStr"/>
    </row>
    <row r="1307">
      <c r="A1307" t="inlineStr">
        <is>
          <t>NP</t>
        </is>
      </c>
      <c r="B1307" t="inlineStr">
        <is>
          <t>357111820000</t>
        </is>
      </c>
      <c r="C1307" t="inlineStr">
        <is>
          <t>35711182</t>
        </is>
      </c>
      <c r="D1307" t="inlineStr">
        <is>
          <t>MARIO RAFAEL GARCIA BARRAGAN</t>
        </is>
      </c>
      <c r="E1307" t="inlineStr">
        <is>
          <t>MARIORAFAELGARCIABARRAGAN</t>
        </is>
      </c>
      <c r="F1307" s="2" t="n">
        <v>45</v>
      </c>
      <c r="G1307" t="inlineStr">
        <is>
          <t>Abril Aparicio</t>
        </is>
      </c>
      <c r="H1307" t="inlineStr">
        <is>
          <t>67404232.0</t>
        </is>
      </c>
      <c r="I1307" t="n">
        <v>0</v>
      </c>
      <c r="J1307" t="n">
        <v>1</v>
      </c>
      <c r="K1307" t="inlineStr"/>
    </row>
    <row r="1308">
      <c r="A1308" t="inlineStr">
        <is>
          <t>NP</t>
        </is>
      </c>
      <c r="B1308" t="inlineStr">
        <is>
          <t>333141820000</t>
        </is>
      </c>
      <c r="C1308" t="inlineStr">
        <is>
          <t>33314182</t>
        </is>
      </c>
      <c r="D1308" t="inlineStr">
        <is>
          <t>Miguel Antonio Bernal Rivera</t>
        </is>
      </c>
      <c r="E1308" t="inlineStr">
        <is>
          <t>MIGUELANTONIOBERNALRIVERA</t>
        </is>
      </c>
      <c r="F1308" s="2" t="n">
        <v>22</v>
      </c>
      <c r="G1308" t="inlineStr">
        <is>
          <t>Yariela Galarce</t>
        </is>
      </c>
      <c r="H1308" t="inlineStr">
        <is>
          <t>62887010.0</t>
        </is>
      </c>
      <c r="I1308" t="n">
        <v>0</v>
      </c>
      <c r="J1308" t="n">
        <v>1</v>
      </c>
      <c r="K1308" t="inlineStr"/>
    </row>
    <row r="1309">
      <c r="A1309" t="inlineStr">
        <is>
          <t>NP</t>
        </is>
      </c>
      <c r="B1309" t="inlineStr">
        <is>
          <t>352090870000</t>
        </is>
      </c>
      <c r="C1309" t="inlineStr">
        <is>
          <t>35209087</t>
        </is>
      </c>
      <c r="D1309" t="inlineStr">
        <is>
          <t>MARIA MOJICA</t>
        </is>
      </c>
      <c r="E1309" t="inlineStr">
        <is>
          <t>MARIAMOJICA</t>
        </is>
      </c>
      <c r="F1309" s="2" t="n">
        <v>15</v>
      </c>
      <c r="G1309" t="inlineStr">
        <is>
          <t>Nailyn Martinez</t>
        </is>
      </c>
      <c r="H1309" t="inlineStr">
        <is>
          <t>63417346.0</t>
        </is>
      </c>
      <c r="I1309" t="n">
        <v>0</v>
      </c>
      <c r="J1309" t="n">
        <v>1</v>
      </c>
      <c r="K1309" t="inlineStr"/>
    </row>
    <row r="1310">
      <c r="A1310" t="inlineStr">
        <is>
          <t>NP</t>
        </is>
      </c>
      <c r="B1310" t="inlineStr">
        <is>
          <t>348409370000</t>
        </is>
      </c>
      <c r="C1310" t="inlineStr">
        <is>
          <t>34840937</t>
        </is>
      </c>
      <c r="D1310" t="inlineStr">
        <is>
          <t>EDUARDO CEDEÑO</t>
        </is>
      </c>
      <c r="E1310" t="inlineStr">
        <is>
          <t>EDUARDOCEDENO</t>
        </is>
      </c>
      <c r="F1310" s="2" t="n">
        <v>20</v>
      </c>
      <c r="G1310" t="inlineStr">
        <is>
          <t>Yamali Rodriguez</t>
        </is>
      </c>
      <c r="H1310" t="inlineStr">
        <is>
          <t>62917834.0</t>
        </is>
      </c>
      <c r="I1310" t="n">
        <v>0</v>
      </c>
      <c r="J1310" t="n">
        <v>1</v>
      </c>
      <c r="K1310" t="inlineStr"/>
    </row>
    <row r="1311">
      <c r="A1311" t="inlineStr">
        <is>
          <t>NP</t>
        </is>
      </c>
      <c r="B1311" t="inlineStr">
        <is>
          <t>358294600000</t>
        </is>
      </c>
      <c r="C1311" t="inlineStr">
        <is>
          <t>35829460</t>
        </is>
      </c>
      <c r="D1311" t="inlineStr">
        <is>
          <t>HILARIO CASTILLO</t>
        </is>
      </c>
      <c r="E1311" t="inlineStr">
        <is>
          <t>HILARIOCASTILLO</t>
        </is>
      </c>
      <c r="F1311" s="2" t="n">
        <v>15</v>
      </c>
      <c r="G1311" t="inlineStr">
        <is>
          <t>Osiris Aguilar</t>
        </is>
      </c>
      <c r="H1311" t="inlineStr">
        <is>
          <t>69832231.0</t>
        </is>
      </c>
      <c r="I1311" t="n">
        <v>0</v>
      </c>
      <c r="J1311" t="n">
        <v>1</v>
      </c>
      <c r="K1311" t="inlineStr"/>
    </row>
    <row r="1312">
      <c r="A1312" t="inlineStr">
        <is>
          <t>NP</t>
        </is>
      </c>
      <c r="B1312" t="inlineStr">
        <is>
          <t>355382750000</t>
        </is>
      </c>
      <c r="C1312" t="inlineStr">
        <is>
          <t>35538275</t>
        </is>
      </c>
      <c r="D1312" t="inlineStr">
        <is>
          <t>CESAR ADAIR HIGUERA PINTO</t>
        </is>
      </c>
      <c r="E1312" t="inlineStr">
        <is>
          <t>CESARADAIRHIGUERAPINTO</t>
        </is>
      </c>
      <c r="F1312" s="2" t="n">
        <v>15</v>
      </c>
      <c r="G1312" t="inlineStr">
        <is>
          <t>Karla Mc Intryre</t>
        </is>
      </c>
      <c r="H1312" t="inlineStr">
        <is>
          <t>65209621.0</t>
        </is>
      </c>
      <c r="I1312" t="n">
        <v>0</v>
      </c>
      <c r="J1312" t="n">
        <v>1</v>
      </c>
      <c r="K1312" t="inlineStr"/>
    </row>
    <row r="1313">
      <c r="A1313" t="inlineStr">
        <is>
          <t>NP</t>
        </is>
      </c>
      <c r="B1313" t="inlineStr">
        <is>
          <t>352277600000</t>
        </is>
      </c>
      <c r="C1313" t="inlineStr">
        <is>
          <t>35227760</t>
        </is>
      </c>
      <c r="D1313" t="inlineStr">
        <is>
          <t>JOSE BERNAL</t>
        </is>
      </c>
      <c r="E1313" t="inlineStr">
        <is>
          <t>JOSEBERNAL</t>
        </is>
      </c>
      <c r="F1313" s="2" t="n">
        <v>15</v>
      </c>
      <c r="G1313" t="inlineStr">
        <is>
          <t>Solanye Acuña</t>
        </is>
      </c>
      <c r="H1313" t="inlineStr">
        <is>
          <t>63795334.0</t>
        </is>
      </c>
      <c r="I1313" t="n">
        <v>0</v>
      </c>
      <c r="J1313" t="n">
        <v>1</v>
      </c>
      <c r="K1313" t="inlineStr"/>
    </row>
    <row r="1314">
      <c r="A1314" t="inlineStr">
        <is>
          <t>NP</t>
        </is>
      </c>
      <c r="B1314" t="inlineStr">
        <is>
          <t>349463660000</t>
        </is>
      </c>
      <c r="C1314" t="inlineStr">
        <is>
          <t>34946366</t>
        </is>
      </c>
      <c r="D1314" t="inlineStr">
        <is>
          <t>VANESSA ZHONG</t>
        </is>
      </c>
      <c r="E1314" t="inlineStr">
        <is>
          <t>VANESSAZHONG</t>
        </is>
      </c>
      <c r="F1314" s="2" t="n">
        <v>31.25</v>
      </c>
      <c r="G1314" t="inlineStr">
        <is>
          <t>Michelle Zambrano</t>
        </is>
      </c>
      <c r="H1314" t="inlineStr">
        <is>
          <t>62773148.0</t>
        </is>
      </c>
      <c r="I1314" t="n">
        <v>0</v>
      </c>
      <c r="J1314" t="n">
        <v>1</v>
      </c>
      <c r="K1314" t="inlineStr"/>
    </row>
    <row r="1315">
      <c r="A1315" t="inlineStr">
        <is>
          <t>NP</t>
        </is>
      </c>
      <c r="B1315" t="inlineStr">
        <is>
          <t>355020490000</t>
        </is>
      </c>
      <c r="C1315" t="inlineStr">
        <is>
          <t>35502049</t>
        </is>
      </c>
      <c r="D1315" t="inlineStr">
        <is>
          <t>ISABEL YANETH GONZALEZ MORENO</t>
        </is>
      </c>
      <c r="E1315" t="inlineStr">
        <is>
          <t>ISABELYANETHGONZALEZMORENO</t>
        </is>
      </c>
      <c r="F1315" s="2" t="n">
        <v>12</v>
      </c>
      <c r="G1315" t="inlineStr">
        <is>
          <t>Ines Lizbeth Trujillo</t>
        </is>
      </c>
      <c r="H1315" t="inlineStr">
        <is>
          <t>62437177.0</t>
        </is>
      </c>
      <c r="I1315" t="n">
        <v>0</v>
      </c>
      <c r="J1315" t="n">
        <v>1</v>
      </c>
      <c r="K1315" t="inlineStr"/>
    </row>
    <row r="1316">
      <c r="A1316" t="inlineStr">
        <is>
          <t>NP</t>
        </is>
      </c>
      <c r="B1316" t="inlineStr">
        <is>
          <t>357165610000</t>
        </is>
      </c>
      <c r="C1316" t="inlineStr">
        <is>
          <t>35716561</t>
        </is>
      </c>
      <c r="D1316" t="inlineStr">
        <is>
          <t>NODIER VILLARREAL</t>
        </is>
      </c>
      <c r="E1316" t="inlineStr">
        <is>
          <t>NODIERVILLARREAL</t>
        </is>
      </c>
      <c r="F1316" s="2" t="n">
        <v>15</v>
      </c>
      <c r="G1316" t="inlineStr">
        <is>
          <t>Alejandra Mabel Hawkins</t>
        </is>
      </c>
      <c r="H1316" t="inlineStr">
        <is>
          <t>66352273.0</t>
        </is>
      </c>
      <c r="I1316" t="n">
        <v>0</v>
      </c>
      <c r="J1316" t="n">
        <v>1</v>
      </c>
      <c r="K1316" t="inlineStr"/>
    </row>
    <row r="1317">
      <c r="A1317" t="inlineStr">
        <is>
          <t>NP</t>
        </is>
      </c>
      <c r="B1317" t="inlineStr">
        <is>
          <t>357263500000</t>
        </is>
      </c>
      <c r="C1317" t="inlineStr">
        <is>
          <t>35726350</t>
        </is>
      </c>
      <c r="D1317" t="inlineStr">
        <is>
          <t>DANIEL JESUS ACOSTA MORENO</t>
        </is>
      </c>
      <c r="E1317" t="inlineStr">
        <is>
          <t>DANIELJESUSACOSTAMORENO</t>
        </is>
      </c>
      <c r="F1317" s="2" t="n">
        <v>15</v>
      </c>
      <c r="G1317" t="inlineStr">
        <is>
          <t>Maria Fernanda</t>
        </is>
      </c>
      <c r="H1317" t="inlineStr">
        <is>
          <t>63637857.0</t>
        </is>
      </c>
      <c r="I1317" t="n">
        <v>0</v>
      </c>
      <c r="J1317" t="n">
        <v>1</v>
      </c>
      <c r="K1317" t="inlineStr"/>
    </row>
    <row r="1318">
      <c r="A1318" t="inlineStr">
        <is>
          <t>NP</t>
        </is>
      </c>
      <c r="B1318" t="inlineStr">
        <is>
          <t>356341730000</t>
        </is>
      </c>
      <c r="C1318" t="inlineStr">
        <is>
          <t>35634173</t>
        </is>
      </c>
      <c r="D1318" t="inlineStr">
        <is>
          <t>EMILY PUL LIU</t>
        </is>
      </c>
      <c r="E1318" t="inlineStr">
        <is>
          <t>EMILYPULLIU</t>
        </is>
      </c>
      <c r="F1318" s="2" t="n">
        <v>20</v>
      </c>
      <c r="G1318" t="inlineStr">
        <is>
          <t>Yarelis Tulloch</t>
        </is>
      </c>
      <c r="H1318" t="inlineStr">
        <is>
          <t>67038336.0</t>
        </is>
      </c>
      <c r="I1318" t="n">
        <v>0</v>
      </c>
      <c r="J1318" t="n">
        <v>1</v>
      </c>
      <c r="K1318" t="inlineStr"/>
    </row>
    <row r="1319">
      <c r="A1319" t="inlineStr">
        <is>
          <t>NP</t>
        </is>
      </c>
      <c r="B1319" t="inlineStr">
        <is>
          <t>322374170000</t>
        </is>
      </c>
      <c r="C1319" t="inlineStr">
        <is>
          <t>32237417</t>
        </is>
      </c>
      <c r="D1319" t="inlineStr">
        <is>
          <t>FORTUNATO MANGRAVITA</t>
        </is>
      </c>
      <c r="E1319" t="inlineStr">
        <is>
          <t>FORTUNATOMANGRAVITA</t>
        </is>
      </c>
      <c r="F1319" s="2" t="n">
        <v>614.1</v>
      </c>
      <c r="G1319" t="inlineStr">
        <is>
          <t>Abril Aparicio</t>
        </is>
      </c>
      <c r="H1319" t="inlineStr">
        <is>
          <t>68889775.0</t>
        </is>
      </c>
      <c r="I1319" t="n">
        <v>0</v>
      </c>
      <c r="J1319" t="n">
        <v>1</v>
      </c>
      <c r="K1319" t="inlineStr"/>
    </row>
    <row r="1320">
      <c r="A1320" t="inlineStr">
        <is>
          <t>NP</t>
        </is>
      </c>
      <c r="B1320" t="inlineStr">
        <is>
          <t>352098590000</t>
        </is>
      </c>
      <c r="C1320" t="inlineStr">
        <is>
          <t>35209859</t>
        </is>
      </c>
      <c r="D1320" t="inlineStr">
        <is>
          <t>SCHEREZADE RODRIGUEZ</t>
        </is>
      </c>
      <c r="E1320" t="inlineStr">
        <is>
          <t>SCHEREZADERODRIGUEZ</t>
        </is>
      </c>
      <c r="F1320" s="2" t="n">
        <v>15</v>
      </c>
      <c r="G1320" t="inlineStr">
        <is>
          <t>Yariela Galarce</t>
        </is>
      </c>
      <c r="H1320" t="inlineStr">
        <is>
          <t>66270057.0</t>
        </is>
      </c>
      <c r="I1320" t="n">
        <v>0</v>
      </c>
      <c r="J1320" t="n">
        <v>1</v>
      </c>
      <c r="K1320" t="inlineStr"/>
    </row>
    <row r="1321">
      <c r="A1321" t="inlineStr">
        <is>
          <t>NP</t>
        </is>
      </c>
      <c r="B1321" t="inlineStr">
        <is>
          <t>354324840000</t>
        </is>
      </c>
      <c r="C1321" t="inlineStr">
        <is>
          <t>35432484</t>
        </is>
      </c>
      <c r="D1321" t="inlineStr">
        <is>
          <t>ALEX PEÑALBA</t>
        </is>
      </c>
      <c r="E1321" t="inlineStr">
        <is>
          <t>ALEXPENALBA</t>
        </is>
      </c>
      <c r="F1321" s="2" t="n">
        <v>15</v>
      </c>
      <c r="G1321" t="inlineStr">
        <is>
          <t>Nailyn Martinez</t>
        </is>
      </c>
      <c r="H1321" t="inlineStr">
        <is>
          <t>63402922.0</t>
        </is>
      </c>
      <c r="I1321" t="n">
        <v>0</v>
      </c>
      <c r="J1321" t="n">
        <v>1</v>
      </c>
      <c r="K1321" t="inlineStr"/>
    </row>
    <row r="1322">
      <c r="A1322" t="inlineStr">
        <is>
          <t>NP</t>
        </is>
      </c>
      <c r="B1322" t="inlineStr">
        <is>
          <t>369017480000</t>
        </is>
      </c>
      <c r="C1322" t="inlineStr">
        <is>
          <t>36901748</t>
        </is>
      </c>
      <c r="D1322" t="inlineStr">
        <is>
          <t>ALYAIR MARCEL RODRIGUEZ VERGARA</t>
        </is>
      </c>
      <c r="E1322" t="inlineStr">
        <is>
          <t>ALYAIRMARCELRODRIGUEZVERGARA</t>
        </is>
      </c>
      <c r="F1322" s="2" t="n">
        <v>15</v>
      </c>
      <c r="G1322" t="inlineStr">
        <is>
          <t>Yamali Rodriguez</t>
        </is>
      </c>
      <c r="H1322" t="inlineStr">
        <is>
          <t>64002632.0</t>
        </is>
      </c>
      <c r="I1322" t="n">
        <v>0</v>
      </c>
      <c r="J1322" t="n">
        <v>1</v>
      </c>
      <c r="K1322" t="inlineStr"/>
    </row>
    <row r="1323">
      <c r="A1323" t="inlineStr">
        <is>
          <t>NP</t>
        </is>
      </c>
      <c r="B1323" t="inlineStr">
        <is>
          <t>359197600000</t>
        </is>
      </c>
      <c r="C1323" t="inlineStr">
        <is>
          <t>35919760</t>
        </is>
      </c>
      <c r="D1323" t="inlineStr">
        <is>
          <t>EDUARDO AMADO RODRIGUEZ CEDEÑO</t>
        </is>
      </c>
      <c r="E1323" t="inlineStr">
        <is>
          <t>EDUARDOAMADORODRIGUEZCEDENO</t>
        </is>
      </c>
      <c r="F1323" s="2" t="n">
        <v>15</v>
      </c>
      <c r="G1323" t="inlineStr">
        <is>
          <t>Osiris Aguilar</t>
        </is>
      </c>
      <c r="H1323" t="inlineStr">
        <is>
          <t>60197598.0</t>
        </is>
      </c>
      <c r="I1323" t="n">
        <v>0</v>
      </c>
      <c r="J1323" t="n">
        <v>1</v>
      </c>
      <c r="K1323" t="inlineStr"/>
    </row>
    <row r="1324">
      <c r="A1324" t="inlineStr">
        <is>
          <t>NP</t>
        </is>
      </c>
      <c r="B1324" t="inlineStr">
        <is>
          <t>359176580000</t>
        </is>
      </c>
      <c r="C1324" t="inlineStr">
        <is>
          <t>35917658</t>
        </is>
      </c>
      <c r="D1324" t="inlineStr">
        <is>
          <t>ELSY LÓPEZ</t>
        </is>
      </c>
      <c r="E1324" t="inlineStr">
        <is>
          <t>ELSYLOPEZ</t>
        </is>
      </c>
      <c r="F1324" s="2" t="n">
        <v>15</v>
      </c>
      <c r="G1324" t="inlineStr">
        <is>
          <t>Karla Mc Intryre</t>
        </is>
      </c>
      <c r="H1324" t="inlineStr">
        <is>
          <t>65472472.0</t>
        </is>
      </c>
      <c r="I1324" t="n">
        <v>0</v>
      </c>
      <c r="J1324" t="n">
        <v>1</v>
      </c>
      <c r="K1324" t="inlineStr"/>
    </row>
    <row r="1325">
      <c r="A1325" t="inlineStr">
        <is>
          <t>NP</t>
        </is>
      </c>
      <c r="B1325" t="inlineStr">
        <is>
          <t>347290080000</t>
        </is>
      </c>
      <c r="C1325" t="inlineStr">
        <is>
          <t>34729008</t>
        </is>
      </c>
      <c r="D1325" t="inlineStr">
        <is>
          <t>LUIS ALBERTO GARCIA CERRUD</t>
        </is>
      </c>
      <c r="E1325" t="inlineStr">
        <is>
          <t>LUISALBERTOGARCIACERRUD</t>
        </is>
      </c>
      <c r="F1325" s="2" t="n">
        <v>15.3</v>
      </c>
      <c r="G1325" t="inlineStr">
        <is>
          <t>Michelle Zambrano</t>
        </is>
      </c>
      <c r="H1325" t="inlineStr">
        <is>
          <t>62949691.0</t>
        </is>
      </c>
      <c r="I1325" t="n">
        <v>0</v>
      </c>
      <c r="J1325" t="n">
        <v>1</v>
      </c>
      <c r="K1325" t="inlineStr"/>
    </row>
    <row r="1326">
      <c r="A1326" t="inlineStr">
        <is>
          <t>NP</t>
        </is>
      </c>
      <c r="B1326" t="inlineStr">
        <is>
          <t>358294960000</t>
        </is>
      </c>
      <c r="C1326" t="inlineStr">
        <is>
          <t>35829496</t>
        </is>
      </c>
      <c r="D1326" t="inlineStr">
        <is>
          <t>EIMI ABELINA TUÑON DE LEON</t>
        </is>
      </c>
      <c r="E1326" t="inlineStr">
        <is>
          <t>EIMIABELINATUNONDELEON</t>
        </is>
      </c>
      <c r="F1326" s="2" t="n">
        <v>15</v>
      </c>
      <c r="G1326" t="inlineStr">
        <is>
          <t>Ines Lizbeth Trujillo</t>
        </is>
      </c>
      <c r="H1326" t="inlineStr">
        <is>
          <t>64562215.0</t>
        </is>
      </c>
      <c r="I1326" t="n">
        <v>0</v>
      </c>
      <c r="J1326" t="n">
        <v>1</v>
      </c>
      <c r="K1326" t="inlineStr"/>
    </row>
    <row r="1327">
      <c r="A1327" t="inlineStr">
        <is>
          <t>NP</t>
        </is>
      </c>
      <c r="B1327" t="inlineStr">
        <is>
          <t>358362800000</t>
        </is>
      </c>
      <c r="C1327" t="inlineStr">
        <is>
          <t>35836280</t>
        </is>
      </c>
      <c r="D1327" t="inlineStr">
        <is>
          <t>JONATAN FRIAS</t>
        </is>
      </c>
      <c r="E1327" t="inlineStr">
        <is>
          <t>JONATANFRIAS</t>
        </is>
      </c>
      <c r="F1327" s="2" t="n">
        <v>15</v>
      </c>
      <c r="G1327" t="inlineStr">
        <is>
          <t>Alejandra Mabel Hawkins</t>
        </is>
      </c>
      <c r="H1327" t="inlineStr">
        <is>
          <t>65053916.0</t>
        </is>
      </c>
      <c r="I1327" t="n">
        <v>0</v>
      </c>
      <c r="J1327" t="n">
        <v>1</v>
      </c>
      <c r="K1327" t="inlineStr"/>
    </row>
    <row r="1328">
      <c r="A1328" t="inlineStr">
        <is>
          <t>NP</t>
        </is>
      </c>
      <c r="B1328" t="inlineStr">
        <is>
          <t>362012040000</t>
        </is>
      </c>
      <c r="C1328" t="inlineStr">
        <is>
          <t>36201204</t>
        </is>
      </c>
      <c r="D1328" t="inlineStr">
        <is>
          <t>GUADALUPE DE LEÓN</t>
        </is>
      </c>
      <c r="E1328" t="inlineStr">
        <is>
          <t>GUADALUPEDELEON</t>
        </is>
      </c>
      <c r="F1328" s="2" t="n">
        <v>15</v>
      </c>
      <c r="G1328" t="inlineStr">
        <is>
          <t>Maria Fernanda</t>
        </is>
      </c>
      <c r="H1328" t="inlineStr">
        <is>
          <t>69807592.0</t>
        </is>
      </c>
      <c r="I1328" t="n">
        <v>0</v>
      </c>
      <c r="J1328" t="n">
        <v>1</v>
      </c>
      <c r="K1328" t="inlineStr"/>
    </row>
    <row r="1329">
      <c r="A1329" t="inlineStr">
        <is>
          <t>NP</t>
        </is>
      </c>
      <c r="B1329" t="inlineStr">
        <is>
          <t>356304400000</t>
        </is>
      </c>
      <c r="C1329" t="inlineStr">
        <is>
          <t>35630440</t>
        </is>
      </c>
      <c r="D1329" t="inlineStr">
        <is>
          <t>KENNEDY YIORI</t>
        </is>
      </c>
      <c r="E1329" t="inlineStr">
        <is>
          <t>KENNEDYYIORI</t>
        </is>
      </c>
      <c r="F1329" s="2" t="n">
        <v>15</v>
      </c>
      <c r="G1329" t="inlineStr">
        <is>
          <t>Yarelis Tulloch</t>
        </is>
      </c>
      <c r="H1329" t="inlineStr">
        <is>
          <t>67291502.0</t>
        </is>
      </c>
      <c r="I1329" t="n">
        <v>0</v>
      </c>
      <c r="J1329" t="n">
        <v>1</v>
      </c>
      <c r="K1329" t="inlineStr"/>
    </row>
    <row r="1330">
      <c r="A1330" t="inlineStr">
        <is>
          <t>NP</t>
        </is>
      </c>
      <c r="B1330" t="inlineStr">
        <is>
          <t>348106360000</t>
        </is>
      </c>
      <c r="C1330" t="inlineStr">
        <is>
          <t>34810636</t>
        </is>
      </c>
      <c r="D1330" t="inlineStr">
        <is>
          <t>YEMS</t>
        </is>
      </c>
      <c r="E1330" t="inlineStr">
        <is>
          <t>YEMS</t>
        </is>
      </c>
      <c r="F1330" s="2" t="n">
        <v>48.75</v>
      </c>
      <c r="G1330" t="inlineStr">
        <is>
          <t>Abril Aparicio</t>
        </is>
      </c>
      <c r="H1330" t="inlineStr">
        <is>
          <t>63016926.0</t>
        </is>
      </c>
      <c r="I1330" t="n">
        <v>0</v>
      </c>
      <c r="J1330" t="n">
        <v>1</v>
      </c>
      <c r="K1330" t="inlineStr"/>
    </row>
    <row r="1331">
      <c r="A1331" t="inlineStr">
        <is>
          <t>NP</t>
        </is>
      </c>
      <c r="B1331" t="inlineStr">
        <is>
          <t>362036210000</t>
        </is>
      </c>
      <c r="C1331" t="inlineStr">
        <is>
          <t>36203621</t>
        </is>
      </c>
      <c r="D1331" t="inlineStr">
        <is>
          <t>JULIO VARGAS</t>
        </is>
      </c>
      <c r="E1331" t="inlineStr">
        <is>
          <t>JULIOVARGAS</t>
        </is>
      </c>
      <c r="F1331" s="2" t="n">
        <v>16.29</v>
      </c>
      <c r="G1331" t="inlineStr">
        <is>
          <t>Yariela Galarce</t>
        </is>
      </c>
      <c r="H1331" t="inlineStr"/>
      <c r="I1331" t="n">
        <v>0</v>
      </c>
      <c r="J1331" t="n">
        <v>1</v>
      </c>
      <c r="K1331" t="inlineStr"/>
    </row>
    <row r="1332">
      <c r="A1332" t="inlineStr">
        <is>
          <t>NP</t>
        </is>
      </c>
      <c r="B1332" t="inlineStr">
        <is>
          <t>348440300000</t>
        </is>
      </c>
      <c r="C1332" t="inlineStr">
        <is>
          <t>34844030</t>
        </is>
      </c>
      <c r="D1332" t="inlineStr">
        <is>
          <t>GRENELYS CRUZ</t>
        </is>
      </c>
      <c r="E1332" t="inlineStr">
        <is>
          <t>GRENELYSCRUZ</t>
        </is>
      </c>
      <c r="F1332" s="2" t="n">
        <v>15</v>
      </c>
      <c r="G1332" t="inlineStr">
        <is>
          <t>Nailyn Martinez</t>
        </is>
      </c>
      <c r="H1332" t="inlineStr">
        <is>
          <t>62253985.0</t>
        </is>
      </c>
      <c r="I1332" t="n">
        <v>0</v>
      </c>
      <c r="J1332" t="n">
        <v>1</v>
      </c>
      <c r="K1332" t="inlineStr"/>
    </row>
    <row r="1333">
      <c r="A1333" t="inlineStr">
        <is>
          <t>NP</t>
        </is>
      </c>
      <c r="B1333" t="inlineStr">
        <is>
          <t>356248160000</t>
        </is>
      </c>
      <c r="C1333" t="inlineStr">
        <is>
          <t>35624816</t>
        </is>
      </c>
      <c r="D1333" t="inlineStr">
        <is>
          <t>ANA MARIA GONZALEZ JAEN</t>
        </is>
      </c>
      <c r="E1333" t="inlineStr">
        <is>
          <t>ANAMARIAGONZALEZJAEN</t>
        </is>
      </c>
      <c r="F1333" s="2" t="n">
        <v>15</v>
      </c>
      <c r="G1333" t="inlineStr">
        <is>
          <t>Yamali Rodriguez</t>
        </is>
      </c>
      <c r="H1333" t="inlineStr">
        <is>
          <t>64488697.0</t>
        </is>
      </c>
      <c r="I1333" t="n">
        <v>0</v>
      </c>
      <c r="J1333" t="n">
        <v>1</v>
      </c>
      <c r="K1333" t="inlineStr"/>
    </row>
    <row r="1334">
      <c r="A1334" t="inlineStr">
        <is>
          <t>NP</t>
        </is>
      </c>
      <c r="B1334" t="inlineStr">
        <is>
          <t>369014750000</t>
        </is>
      </c>
      <c r="C1334" t="inlineStr">
        <is>
          <t>36901475</t>
        </is>
      </c>
      <c r="D1334" t="inlineStr">
        <is>
          <t>YOSELIN NASARRED PINTO VERGARA</t>
        </is>
      </c>
      <c r="E1334" t="inlineStr">
        <is>
          <t>YOSELINNASARREDPINTOVERGARA</t>
        </is>
      </c>
      <c r="F1334" s="2" t="n">
        <v>15</v>
      </c>
      <c r="G1334" t="inlineStr">
        <is>
          <t>Osiris Aguilar</t>
        </is>
      </c>
      <c r="H1334" t="inlineStr">
        <is>
          <t>64637325.0</t>
        </is>
      </c>
      <c r="I1334" t="n">
        <v>0</v>
      </c>
      <c r="J1334" t="n">
        <v>1</v>
      </c>
      <c r="K1334" t="inlineStr"/>
    </row>
    <row r="1335">
      <c r="A1335" t="inlineStr">
        <is>
          <t>NP</t>
        </is>
      </c>
      <c r="B1335" t="inlineStr">
        <is>
          <t>368042030000</t>
        </is>
      </c>
      <c r="C1335" t="inlineStr">
        <is>
          <t>36804203</t>
        </is>
      </c>
      <c r="D1335" t="inlineStr">
        <is>
          <t>FRANCISCO ALEXANDER CASTILLO CRUZ</t>
        </is>
      </c>
      <c r="E1335" t="inlineStr">
        <is>
          <t>FRANCISCOALEXANDERCASTILLOCRUZ</t>
        </is>
      </c>
      <c r="F1335" s="2" t="n">
        <v>16.94</v>
      </c>
      <c r="G1335" t="inlineStr">
        <is>
          <t>Karla Mc Intryre</t>
        </is>
      </c>
      <c r="H1335" t="inlineStr"/>
      <c r="I1335" t="n">
        <v>0</v>
      </c>
      <c r="J1335" t="n">
        <v>1</v>
      </c>
      <c r="K1335" t="inlineStr"/>
    </row>
    <row r="1336">
      <c r="A1336" t="inlineStr">
        <is>
          <t>NP</t>
        </is>
      </c>
      <c r="B1336" t="inlineStr">
        <is>
          <t>347059380000</t>
        </is>
      </c>
      <c r="C1336" t="inlineStr">
        <is>
          <t>34705938</t>
        </is>
      </c>
      <c r="D1336" t="inlineStr">
        <is>
          <t>ANAPAULA MARIE RODRIGUEZ</t>
        </is>
      </c>
      <c r="E1336" t="inlineStr">
        <is>
          <t>ANAPAULAMARIERODRIGUEZ</t>
        </is>
      </c>
      <c r="F1336" s="2" t="n">
        <v>29.5</v>
      </c>
      <c r="G1336" t="inlineStr">
        <is>
          <t>Solanye Acuña</t>
        </is>
      </c>
      <c r="H1336" t="inlineStr">
        <is>
          <t>63574518.0</t>
        </is>
      </c>
      <c r="I1336" t="n">
        <v>0</v>
      </c>
      <c r="J1336" t="n">
        <v>1</v>
      </c>
      <c r="K1336" t="inlineStr"/>
    </row>
    <row r="1337">
      <c r="A1337" t="inlineStr">
        <is>
          <t>NP</t>
        </is>
      </c>
      <c r="B1337" t="inlineStr">
        <is>
          <t>343308370000</t>
        </is>
      </c>
      <c r="C1337" t="inlineStr">
        <is>
          <t>34330837</t>
        </is>
      </c>
      <c r="D1337" t="inlineStr">
        <is>
          <t>ANGELICA LORREINE DE ICAZA GUTIERREZ</t>
        </is>
      </c>
      <c r="E1337" t="inlineStr">
        <is>
          <t>ANGELICALORREINEDEICAZAGUTIERREZ</t>
        </is>
      </c>
      <c r="F1337" s="2" t="n">
        <v>16.25</v>
      </c>
      <c r="G1337" t="inlineStr">
        <is>
          <t>Michelle Zambrano</t>
        </is>
      </c>
      <c r="H1337" t="inlineStr">
        <is>
          <t>64171277.0</t>
        </is>
      </c>
      <c r="I1337" t="n">
        <v>0</v>
      </c>
      <c r="J1337" t="n">
        <v>1</v>
      </c>
      <c r="K1337" t="inlineStr"/>
    </row>
    <row r="1338">
      <c r="A1338" t="inlineStr">
        <is>
          <t>NP</t>
        </is>
      </c>
      <c r="B1338" t="inlineStr">
        <is>
          <t>357233920000</t>
        </is>
      </c>
      <c r="C1338" t="inlineStr">
        <is>
          <t>35723392</t>
        </is>
      </c>
      <c r="D1338" t="inlineStr">
        <is>
          <t>MAGALIS NUÑEZ MARTÍNEZ</t>
        </is>
      </c>
      <c r="E1338" t="inlineStr">
        <is>
          <t>MAGALISNUNEZMARTINEZ</t>
        </is>
      </c>
      <c r="F1338" s="2" t="n">
        <v>15</v>
      </c>
      <c r="G1338" t="inlineStr">
        <is>
          <t>Ines Lizbeth Trujillo</t>
        </is>
      </c>
      <c r="H1338" t="inlineStr">
        <is>
          <t>64016413.0</t>
        </is>
      </c>
      <c r="I1338" t="n">
        <v>0</v>
      </c>
      <c r="J1338" t="n">
        <v>1</v>
      </c>
      <c r="K1338" t="inlineStr"/>
    </row>
    <row r="1339">
      <c r="A1339" t="inlineStr">
        <is>
          <t>NP</t>
        </is>
      </c>
      <c r="B1339" t="inlineStr">
        <is>
          <t>353233860000</t>
        </is>
      </c>
      <c r="C1339" t="inlineStr">
        <is>
          <t>35323386</t>
        </is>
      </c>
      <c r="D1339" t="inlineStr">
        <is>
          <t>MANUEL JOSE TREJOS MORENO</t>
        </is>
      </c>
      <c r="E1339" t="inlineStr">
        <is>
          <t>MANUELJOSETREJOSMORENO</t>
        </is>
      </c>
      <c r="F1339" s="2" t="n">
        <v>15</v>
      </c>
      <c r="G1339" t="inlineStr">
        <is>
          <t>Alejandra Mabel Hawkins</t>
        </is>
      </c>
      <c r="H1339" t="inlineStr">
        <is>
          <t>69557811.0</t>
        </is>
      </c>
      <c r="I1339" t="n">
        <v>0</v>
      </c>
      <c r="J1339" t="n">
        <v>1</v>
      </c>
      <c r="K1339" t="inlineStr"/>
    </row>
    <row r="1340">
      <c r="A1340" t="inlineStr">
        <is>
          <t>NP</t>
        </is>
      </c>
      <c r="B1340" t="inlineStr">
        <is>
          <t>368035230000</t>
        </is>
      </c>
      <c r="C1340" t="inlineStr">
        <is>
          <t>36803523</t>
        </is>
      </c>
      <c r="D1340" t="inlineStr">
        <is>
          <t>JESUS VERGARA</t>
        </is>
      </c>
      <c r="E1340" t="inlineStr">
        <is>
          <t>JESUSVERGARA</t>
        </is>
      </c>
      <c r="F1340" s="2" t="n">
        <v>20.16</v>
      </c>
      <c r="G1340" t="inlineStr">
        <is>
          <t>Maria Fernanda</t>
        </is>
      </c>
      <c r="H1340" t="inlineStr"/>
      <c r="I1340" t="n">
        <v>0</v>
      </c>
      <c r="J1340" t="n">
        <v>1</v>
      </c>
      <c r="K1340" t="inlineStr"/>
    </row>
    <row r="1341">
      <c r="A1341" t="inlineStr">
        <is>
          <t>NP</t>
        </is>
      </c>
      <c r="B1341" t="inlineStr">
        <is>
          <t>366060570000</t>
        </is>
      </c>
      <c r="C1341" t="inlineStr">
        <is>
          <t>36606057</t>
        </is>
      </c>
      <c r="D1341" t="inlineStr">
        <is>
          <t>ANA ACOSTA</t>
        </is>
      </c>
      <c r="E1341" t="inlineStr">
        <is>
          <t>ANAACOSTA</t>
        </is>
      </c>
      <c r="F1341" s="2" t="n">
        <v>0</v>
      </c>
      <c r="G1341" t="inlineStr">
        <is>
          <t>Yarelis Tulloch</t>
        </is>
      </c>
      <c r="H1341" t="inlineStr"/>
      <c r="I1341" t="n">
        <v>0</v>
      </c>
      <c r="J1341" t="n">
        <v>1</v>
      </c>
      <c r="K1341" t="inlineStr"/>
    </row>
    <row r="1342">
      <c r="A1342" t="inlineStr">
        <is>
          <t>NP</t>
        </is>
      </c>
      <c r="B1342" t="inlineStr">
        <is>
          <t>353327890000</t>
        </is>
      </c>
      <c r="C1342" t="inlineStr">
        <is>
          <t>35332789</t>
        </is>
      </c>
      <c r="D1342" t="inlineStr">
        <is>
          <t>CAFETERÍA DOÑA RITA</t>
        </is>
      </c>
      <c r="E1342" t="inlineStr">
        <is>
          <t>CAFETERIADONARITA</t>
        </is>
      </c>
      <c r="F1342" s="2" t="n">
        <v>15</v>
      </c>
      <c r="G1342" t="inlineStr">
        <is>
          <t>Abril Aparicio</t>
        </is>
      </c>
      <c r="H1342" t="inlineStr">
        <is>
          <t>67867697.0</t>
        </is>
      </c>
      <c r="I1342" t="n">
        <v>0</v>
      </c>
      <c r="J1342" t="n">
        <v>1</v>
      </c>
      <c r="K1342" t="inlineStr"/>
    </row>
    <row r="1343">
      <c r="A1343" t="inlineStr">
        <is>
          <t>NP</t>
        </is>
      </c>
      <c r="B1343" t="inlineStr">
        <is>
          <t>353349550000</t>
        </is>
      </c>
      <c r="C1343" t="inlineStr">
        <is>
          <t>35334955</t>
        </is>
      </c>
      <c r="D1343" t="inlineStr">
        <is>
          <t>CAFETERÍA DOÑA RITA</t>
        </is>
      </c>
      <c r="E1343" t="inlineStr">
        <is>
          <t>CAFETERIADONARITA</t>
        </is>
      </c>
      <c r="F1343" s="2" t="n">
        <v>15</v>
      </c>
      <c r="G1343" t="inlineStr">
        <is>
          <t>Yariela Galarce</t>
        </is>
      </c>
      <c r="H1343" t="inlineStr">
        <is>
          <t>66056276.0</t>
        </is>
      </c>
      <c r="I1343" t="n">
        <v>0</v>
      </c>
      <c r="J1343" t="n">
        <v>1</v>
      </c>
      <c r="K1343" t="inlineStr"/>
    </row>
    <row r="1344">
      <c r="A1344" t="inlineStr">
        <is>
          <t>NP</t>
        </is>
      </c>
      <c r="B1344" t="inlineStr">
        <is>
          <t>356142680000</t>
        </is>
      </c>
      <c r="C1344" t="inlineStr">
        <is>
          <t>35614268</t>
        </is>
      </c>
      <c r="D1344" t="inlineStr">
        <is>
          <t>ANGEL BURGOS</t>
        </is>
      </c>
      <c r="E1344" t="inlineStr">
        <is>
          <t>ANGELBURGOS</t>
        </is>
      </c>
      <c r="F1344" s="2" t="n">
        <v>15</v>
      </c>
      <c r="G1344" t="inlineStr">
        <is>
          <t>Nailyn Martinez</t>
        </is>
      </c>
      <c r="H1344" t="inlineStr">
        <is>
          <t>64648782.0</t>
        </is>
      </c>
      <c r="I1344" t="n">
        <v>0</v>
      </c>
      <c r="J1344" t="n">
        <v>1</v>
      </c>
      <c r="K1344" t="inlineStr"/>
    </row>
    <row r="1345">
      <c r="A1345" t="inlineStr">
        <is>
          <t>NP</t>
        </is>
      </c>
      <c r="B1345" t="inlineStr">
        <is>
          <t>368057640000</t>
        </is>
      </c>
      <c r="C1345" t="inlineStr">
        <is>
          <t>36805764</t>
        </is>
      </c>
      <c r="D1345" t="inlineStr">
        <is>
          <t>ERICK CORRALES</t>
        </is>
      </c>
      <c r="E1345" t="inlineStr">
        <is>
          <t>ERICKCORRALES</t>
        </is>
      </c>
      <c r="F1345" s="2" t="n">
        <v>16.29</v>
      </c>
      <c r="G1345" t="inlineStr">
        <is>
          <t>Yamali Rodriguez</t>
        </is>
      </c>
      <c r="H1345" t="inlineStr"/>
      <c r="I1345" t="n">
        <v>0</v>
      </c>
      <c r="J1345" t="n">
        <v>1</v>
      </c>
      <c r="K1345" t="inlineStr"/>
    </row>
    <row r="1346">
      <c r="A1346" t="inlineStr">
        <is>
          <t>NP</t>
        </is>
      </c>
      <c r="B1346" t="inlineStr">
        <is>
          <t>346463290000</t>
        </is>
      </c>
      <c r="C1346" t="inlineStr">
        <is>
          <t>34646329</t>
        </is>
      </c>
      <c r="D1346" t="inlineStr">
        <is>
          <t>KELYNETH ARADELIS ROJAS VEGA</t>
        </is>
      </c>
      <c r="E1346" t="inlineStr">
        <is>
          <t>KELYNETHARADELISROJASVEGA</t>
        </is>
      </c>
      <c r="F1346" s="2" t="n">
        <v>15</v>
      </c>
      <c r="G1346" t="inlineStr">
        <is>
          <t>Osiris Aguilar</t>
        </is>
      </c>
      <c r="H1346" t="inlineStr">
        <is>
          <t>68430328.0</t>
        </is>
      </c>
      <c r="I1346" t="n">
        <v>0</v>
      </c>
      <c r="J1346" t="n">
        <v>1</v>
      </c>
      <c r="K1346" t="inlineStr"/>
    </row>
    <row r="1347">
      <c r="A1347" t="inlineStr">
        <is>
          <t>NP</t>
        </is>
      </c>
      <c r="B1347" t="inlineStr">
        <is>
          <t>369020800000</t>
        </is>
      </c>
      <c r="C1347" t="inlineStr">
        <is>
          <t>36902080</t>
        </is>
      </c>
      <c r="D1347" t="inlineStr">
        <is>
          <t>KAREN SAAVEDRA</t>
        </is>
      </c>
      <c r="E1347" t="inlineStr">
        <is>
          <t>KARENSAAVEDRA</t>
        </is>
      </c>
      <c r="F1347" s="2" t="n">
        <v>20</v>
      </c>
      <c r="G1347" t="inlineStr">
        <is>
          <t>Karla Mc Intryre</t>
        </is>
      </c>
      <c r="H1347" t="inlineStr">
        <is>
          <t>66347161.0</t>
        </is>
      </c>
      <c r="I1347" t="n">
        <v>0</v>
      </c>
      <c r="J1347" t="n">
        <v>1</v>
      </c>
      <c r="K1347" t="inlineStr"/>
    </row>
    <row r="1348">
      <c r="A1348" t="inlineStr">
        <is>
          <t>NP</t>
        </is>
      </c>
      <c r="B1348" t="inlineStr">
        <is>
          <t>363000450000</t>
        </is>
      </c>
      <c r="C1348" t="inlineStr">
        <is>
          <t>36300045</t>
        </is>
      </c>
      <c r="D1348" t="inlineStr">
        <is>
          <t>KELSEY XILEI OJO SAMANIEGO</t>
        </is>
      </c>
      <c r="E1348" t="inlineStr">
        <is>
          <t>KELSEYXILEIOJOSAMANIEGO</t>
        </is>
      </c>
      <c r="F1348" s="2" t="n">
        <v>15</v>
      </c>
      <c r="G1348" t="inlineStr">
        <is>
          <t>Michelle Zambrano</t>
        </is>
      </c>
      <c r="H1348" t="inlineStr">
        <is>
          <t>68497817.0</t>
        </is>
      </c>
      <c r="I1348" t="n">
        <v>0</v>
      </c>
      <c r="J1348" t="n">
        <v>1</v>
      </c>
      <c r="K1348" t="inlineStr"/>
    </row>
    <row r="1349">
      <c r="A1349" t="inlineStr">
        <is>
          <t>NP</t>
        </is>
      </c>
      <c r="B1349" t="inlineStr">
        <is>
          <t>358294330000</t>
        </is>
      </c>
      <c r="C1349" t="inlineStr">
        <is>
          <t>35829433</t>
        </is>
      </c>
      <c r="D1349" t="inlineStr">
        <is>
          <t>ELVIRA YARIELIS OSORIO FLORES</t>
        </is>
      </c>
      <c r="E1349" t="inlineStr">
        <is>
          <t>ELVIRAYARIELISOSORIOFLORES</t>
        </is>
      </c>
      <c r="F1349" s="2" t="n">
        <v>12</v>
      </c>
      <c r="G1349" t="inlineStr">
        <is>
          <t>Ines Lizbeth Trujillo</t>
        </is>
      </c>
      <c r="H1349" t="inlineStr">
        <is>
          <t>67313622.0</t>
        </is>
      </c>
      <c r="I1349" t="n">
        <v>0</v>
      </c>
      <c r="J1349" t="n">
        <v>1</v>
      </c>
      <c r="K1349" t="inlineStr"/>
    </row>
    <row r="1350">
      <c r="A1350" t="inlineStr">
        <is>
          <t>NP</t>
        </is>
      </c>
      <c r="B1350" t="inlineStr">
        <is>
          <t>354302950000</t>
        </is>
      </c>
      <c r="C1350" t="inlineStr">
        <is>
          <t>35430295</t>
        </is>
      </c>
      <c r="D1350" t="inlineStr">
        <is>
          <t>BERTA ELIZABETH SANCHEZ CAMARBO</t>
        </is>
      </c>
      <c r="E1350" t="inlineStr">
        <is>
          <t>BERTAELIZABETHSANCHEZCAMARBO</t>
        </is>
      </c>
      <c r="F1350" s="2" t="n">
        <v>12</v>
      </c>
      <c r="G1350" t="inlineStr">
        <is>
          <t>Alejandra Mabel Hawkins</t>
        </is>
      </c>
      <c r="H1350" t="inlineStr">
        <is>
          <t>62143914.0</t>
        </is>
      </c>
      <c r="I1350" t="n">
        <v>0</v>
      </c>
      <c r="J1350" t="n">
        <v>1</v>
      </c>
      <c r="K1350" t="inlineStr"/>
    </row>
    <row r="1351">
      <c r="A1351" t="inlineStr">
        <is>
          <t>NP</t>
        </is>
      </c>
      <c r="B1351" t="inlineStr">
        <is>
          <t>359215260000</t>
        </is>
      </c>
      <c r="C1351" t="inlineStr">
        <is>
          <t>35921526</t>
        </is>
      </c>
      <c r="D1351" t="inlineStr">
        <is>
          <t>DIANA ISABEL MEDINA CEDEÑO</t>
        </is>
      </c>
      <c r="E1351" t="inlineStr">
        <is>
          <t>DIANAISABELMEDINACEDENO</t>
        </is>
      </c>
      <c r="F1351" s="2" t="n">
        <v>15</v>
      </c>
      <c r="G1351" t="inlineStr">
        <is>
          <t>Maria Fernanda</t>
        </is>
      </c>
      <c r="H1351" t="inlineStr">
        <is>
          <t>61152432.0</t>
        </is>
      </c>
      <c r="I1351" t="n">
        <v>0</v>
      </c>
      <c r="J1351" t="n">
        <v>1</v>
      </c>
      <c r="K1351" t="inlineStr"/>
    </row>
    <row r="1352">
      <c r="A1352" t="inlineStr">
        <is>
          <t>NP</t>
        </is>
      </c>
      <c r="B1352" t="inlineStr">
        <is>
          <t>312237940000</t>
        </is>
      </c>
      <c r="C1352" t="inlineStr">
        <is>
          <t>31223794</t>
        </is>
      </c>
      <c r="D1352" t="inlineStr">
        <is>
          <t>CONSULTORES PROFESIONALES DE I -</t>
        </is>
      </c>
      <c r="E1352" t="inlineStr">
        <is>
          <t>CONSULTORESPROFESIONALESDEI</t>
        </is>
      </c>
      <c r="F1352" s="2" t="n">
        <v>36</v>
      </c>
      <c r="G1352" t="inlineStr">
        <is>
          <t>Yarelis Tulloch</t>
        </is>
      </c>
      <c r="H1352" t="inlineStr">
        <is>
          <t>62047346.0</t>
        </is>
      </c>
      <c r="I1352" t="n">
        <v>0</v>
      </c>
      <c r="J1352" t="n">
        <v>1</v>
      </c>
      <c r="K1352" t="inlineStr"/>
    </row>
    <row r="1353">
      <c r="A1353" t="inlineStr">
        <is>
          <t>NP</t>
        </is>
      </c>
      <c r="B1353" t="inlineStr">
        <is>
          <t>332203220000</t>
        </is>
      </c>
      <c r="C1353" t="inlineStr">
        <is>
          <t>33220322</t>
        </is>
      </c>
      <c r="D1353" t="inlineStr">
        <is>
          <t>Matilde Atencio</t>
        </is>
      </c>
      <c r="E1353" t="inlineStr">
        <is>
          <t>MATILDEATENCIO</t>
        </is>
      </c>
      <c r="F1353" s="2" t="n">
        <v>16.25</v>
      </c>
      <c r="G1353" t="inlineStr">
        <is>
          <t>Abril Aparicio</t>
        </is>
      </c>
      <c r="H1353" t="inlineStr">
        <is>
          <t>68297168.0</t>
        </is>
      </c>
      <c r="I1353" t="n">
        <v>0</v>
      </c>
      <c r="J1353" t="n">
        <v>1</v>
      </c>
      <c r="K1353" t="inlineStr"/>
    </row>
    <row r="1354">
      <c r="A1354" t="inlineStr">
        <is>
          <t>NP</t>
        </is>
      </c>
      <c r="B1354" t="inlineStr">
        <is>
          <t>344445290000</t>
        </is>
      </c>
      <c r="C1354" t="inlineStr">
        <is>
          <t>34444529</t>
        </is>
      </c>
      <c r="D1354" t="inlineStr">
        <is>
          <t>JESUS IBARRA</t>
        </is>
      </c>
      <c r="E1354" t="inlineStr">
        <is>
          <t>JESUSIBARRA</t>
        </is>
      </c>
      <c r="F1354" s="2" t="n">
        <v>15</v>
      </c>
      <c r="G1354" t="inlineStr">
        <is>
          <t>Yariela Galarce</t>
        </is>
      </c>
      <c r="H1354" t="inlineStr">
        <is>
          <t>62979179.0</t>
        </is>
      </c>
      <c r="I1354" t="n">
        <v>0</v>
      </c>
      <c r="J1354" t="n">
        <v>1</v>
      </c>
      <c r="K1354" t="inlineStr"/>
    </row>
    <row r="1355">
      <c r="A1355" t="inlineStr">
        <is>
          <t>NP</t>
        </is>
      </c>
      <c r="B1355" t="inlineStr">
        <is>
          <t>357357540000</t>
        </is>
      </c>
      <c r="C1355" t="inlineStr">
        <is>
          <t>35735754</t>
        </is>
      </c>
      <c r="D1355" t="inlineStr">
        <is>
          <t>JUAN BARBA</t>
        </is>
      </c>
      <c r="E1355" t="inlineStr">
        <is>
          <t>JUANBARBA</t>
        </is>
      </c>
      <c r="F1355" s="2" t="n">
        <v>50</v>
      </c>
      <c r="G1355" t="inlineStr">
        <is>
          <t>Nailyn Martinez</t>
        </is>
      </c>
      <c r="H1355" t="inlineStr">
        <is>
          <t>63948385.0</t>
        </is>
      </c>
      <c r="I1355" t="n">
        <v>0</v>
      </c>
      <c r="J1355" t="n">
        <v>1</v>
      </c>
      <c r="K1355" t="inlineStr"/>
    </row>
    <row r="1356">
      <c r="A1356" t="inlineStr">
        <is>
          <t>NP</t>
        </is>
      </c>
      <c r="B1356" t="inlineStr">
        <is>
          <t>357284120000</t>
        </is>
      </c>
      <c r="C1356" t="inlineStr">
        <is>
          <t>35728412</t>
        </is>
      </c>
      <c r="D1356" t="inlineStr">
        <is>
          <t>JOSE MANUEL RAJOY CERDEIRA</t>
        </is>
      </c>
      <c r="E1356" t="inlineStr">
        <is>
          <t>JOSEMANUELRAJOYCERDEIRA</t>
        </is>
      </c>
      <c r="F1356" s="2" t="n">
        <v>12</v>
      </c>
      <c r="G1356" t="inlineStr">
        <is>
          <t>Yamali Rodriguez</t>
        </is>
      </c>
      <c r="H1356" t="inlineStr">
        <is>
          <t>68885418.0</t>
        </is>
      </c>
      <c r="I1356" t="n">
        <v>0</v>
      </c>
      <c r="J1356" t="n">
        <v>1</v>
      </c>
      <c r="K1356" t="inlineStr"/>
    </row>
    <row r="1357">
      <c r="A1357" t="inlineStr">
        <is>
          <t>NP</t>
        </is>
      </c>
      <c r="B1357" t="inlineStr">
        <is>
          <t>312214350000</t>
        </is>
      </c>
      <c r="C1357" t="inlineStr">
        <is>
          <t>31221435</t>
        </is>
      </c>
      <c r="D1357" t="inlineStr">
        <is>
          <t>ROMÃN JAÃ?N</t>
        </is>
      </c>
      <c r="E1357" t="inlineStr">
        <is>
          <t>ROMANJAAN</t>
        </is>
      </c>
      <c r="F1357" s="2" t="n">
        <v>28.75</v>
      </c>
      <c r="G1357" t="inlineStr">
        <is>
          <t>Osiris Aguilar</t>
        </is>
      </c>
      <c r="H1357" t="inlineStr">
        <is>
          <t>66154635.0</t>
        </is>
      </c>
      <c r="I1357" t="n">
        <v>0</v>
      </c>
      <c r="J1357" t="n">
        <v>1</v>
      </c>
      <c r="K1357" t="inlineStr"/>
    </row>
    <row r="1358">
      <c r="A1358" t="inlineStr">
        <is>
          <t>NP</t>
        </is>
      </c>
      <c r="B1358" t="inlineStr">
        <is>
          <t>357219480000</t>
        </is>
      </c>
      <c r="C1358" t="inlineStr">
        <is>
          <t>35721948</t>
        </is>
      </c>
      <c r="D1358" t="inlineStr">
        <is>
          <t>ARACELLIS ELIZABETH RODRIGUEZ MURILLO</t>
        </is>
      </c>
      <c r="E1358" t="inlineStr">
        <is>
          <t>ARACELLISELIZABETHRODRIGUEZMURILLO</t>
        </is>
      </c>
      <c r="F1358" s="2" t="n">
        <v>15</v>
      </c>
      <c r="G1358" t="inlineStr">
        <is>
          <t>Karla Mc Intryre</t>
        </is>
      </c>
      <c r="H1358" t="inlineStr">
        <is>
          <t>62459605.0</t>
        </is>
      </c>
      <c r="I1358" t="n">
        <v>0</v>
      </c>
      <c r="J1358" t="n">
        <v>1</v>
      </c>
      <c r="K1358" t="inlineStr"/>
    </row>
    <row r="1359">
      <c r="A1359" t="inlineStr">
        <is>
          <t>NP</t>
        </is>
      </c>
      <c r="B1359" t="inlineStr">
        <is>
          <t>321481970000</t>
        </is>
      </c>
      <c r="C1359" t="inlineStr">
        <is>
          <t>32148197</t>
        </is>
      </c>
      <c r="D1359" t="inlineStr">
        <is>
          <t>Capitales e I</t>
        </is>
      </c>
      <c r="E1359" t="inlineStr">
        <is>
          <t>CAPITALESEI</t>
        </is>
      </c>
      <c r="F1359" s="2" t="n">
        <v>120</v>
      </c>
      <c r="G1359" t="inlineStr">
        <is>
          <t>Solanye Acuña</t>
        </is>
      </c>
      <c r="H1359" t="inlineStr">
        <is>
          <t>66747575.0</t>
        </is>
      </c>
      <c r="I1359" t="n">
        <v>0</v>
      </c>
      <c r="J1359" t="n">
        <v>1</v>
      </c>
      <c r="K1359" t="inlineStr"/>
    </row>
    <row r="1360">
      <c r="A1360" t="inlineStr">
        <is>
          <t>NP</t>
        </is>
      </c>
      <c r="B1360" t="inlineStr">
        <is>
          <t>367039190000</t>
        </is>
      </c>
      <c r="C1360" t="inlineStr">
        <is>
          <t>36703919</t>
        </is>
      </c>
      <c r="D1360" t="inlineStr">
        <is>
          <t>JULIA MARIA RIVAS UREÑA</t>
        </is>
      </c>
      <c r="E1360" t="inlineStr">
        <is>
          <t>JULIAMARIARIVASURENA</t>
        </is>
      </c>
      <c r="F1360" s="2" t="n">
        <v>16.94</v>
      </c>
      <c r="G1360" t="inlineStr">
        <is>
          <t>Michelle Zambrano</t>
        </is>
      </c>
      <c r="H1360" t="inlineStr"/>
      <c r="I1360" t="n">
        <v>0</v>
      </c>
      <c r="J1360" t="n">
        <v>1</v>
      </c>
      <c r="K1360" t="inlineStr"/>
    </row>
    <row r="1361">
      <c r="A1361" t="inlineStr">
        <is>
          <t>NP</t>
        </is>
      </c>
      <c r="B1361" t="inlineStr">
        <is>
          <t>349166280000</t>
        </is>
      </c>
      <c r="C1361" t="inlineStr">
        <is>
          <t>34916628</t>
        </is>
      </c>
      <c r="D1361" t="inlineStr">
        <is>
          <t>ADRIAN ARJONA</t>
        </is>
      </c>
      <c r="E1361" t="inlineStr">
        <is>
          <t>ADRIANARJONA</t>
        </is>
      </c>
      <c r="F1361" s="2" t="n">
        <v>43.5</v>
      </c>
      <c r="G1361" t="inlineStr">
        <is>
          <t>Ines Lizbeth Trujillo</t>
        </is>
      </c>
      <c r="H1361" t="inlineStr">
        <is>
          <t>60750870.0</t>
        </is>
      </c>
      <c r="I1361" t="n">
        <v>0</v>
      </c>
      <c r="J1361" t="n">
        <v>1</v>
      </c>
      <c r="K1361" t="inlineStr"/>
    </row>
    <row r="1362">
      <c r="A1362" t="inlineStr">
        <is>
          <t>NP</t>
        </is>
      </c>
      <c r="B1362" t="inlineStr">
        <is>
          <t>358357520000</t>
        </is>
      </c>
      <c r="C1362" t="inlineStr">
        <is>
          <t>35835752</t>
        </is>
      </c>
      <c r="D1362" t="inlineStr">
        <is>
          <t>PRUEBA SOHO MOVIL</t>
        </is>
      </c>
      <c r="E1362" t="inlineStr">
        <is>
          <t>PRUEBASOHOMOVIL</t>
        </is>
      </c>
      <c r="F1362" s="2" t="n">
        <v>12</v>
      </c>
      <c r="G1362" t="inlineStr">
        <is>
          <t>Alejandra Mabel Hawkins</t>
        </is>
      </c>
      <c r="H1362" t="inlineStr">
        <is>
          <t>68829527.0</t>
        </is>
      </c>
      <c r="I1362" t="n">
        <v>0</v>
      </c>
      <c r="J1362" t="n">
        <v>1</v>
      </c>
      <c r="K1362" t="inlineStr"/>
    </row>
    <row r="1363">
      <c r="A1363" t="inlineStr">
        <is>
          <t>NP</t>
        </is>
      </c>
      <c r="B1363" t="inlineStr">
        <is>
          <t>343357970000</t>
        </is>
      </c>
      <c r="C1363" t="inlineStr">
        <is>
          <t>34335797</t>
        </is>
      </c>
      <c r="D1363" t="inlineStr">
        <is>
          <t>JULIO J SANTANA</t>
        </is>
      </c>
      <c r="E1363" t="inlineStr">
        <is>
          <t>JULIOJSANTANA</t>
        </is>
      </c>
      <c r="F1363" s="2" t="n">
        <v>20.75</v>
      </c>
      <c r="G1363" t="inlineStr">
        <is>
          <t>Maria Fernanda</t>
        </is>
      </c>
      <c r="H1363" t="inlineStr">
        <is>
          <t>67972516.0</t>
        </is>
      </c>
      <c r="I1363" t="n">
        <v>0</v>
      </c>
      <c r="J1363" t="n">
        <v>1</v>
      </c>
      <c r="K1363" t="inlineStr"/>
    </row>
    <row r="1364">
      <c r="A1364" t="inlineStr">
        <is>
          <t>NP</t>
        </is>
      </c>
      <c r="B1364" t="inlineStr">
        <is>
          <t>332331590000</t>
        </is>
      </c>
      <c r="C1364" t="inlineStr">
        <is>
          <t>33233159</t>
        </is>
      </c>
      <c r="D1364" t="inlineStr">
        <is>
          <t>PH DUPON TOWER</t>
        </is>
      </c>
      <c r="E1364" t="inlineStr">
        <is>
          <t>PHDUPONTOWER</t>
        </is>
      </c>
      <c r="F1364" s="2" t="n">
        <v>54.75</v>
      </c>
      <c r="G1364" t="inlineStr">
        <is>
          <t>Yarelis Tulloch</t>
        </is>
      </c>
      <c r="H1364" t="inlineStr">
        <is>
          <t>67676536.0</t>
        </is>
      </c>
      <c r="I1364" t="n">
        <v>0</v>
      </c>
      <c r="J1364" t="n">
        <v>1</v>
      </c>
      <c r="K1364" t="inlineStr"/>
    </row>
    <row r="1365">
      <c r="A1365" t="inlineStr">
        <is>
          <t>NP</t>
        </is>
      </c>
      <c r="B1365" t="inlineStr">
        <is>
          <t>347465300000</t>
        </is>
      </c>
      <c r="C1365" t="inlineStr">
        <is>
          <t>34746530</t>
        </is>
      </c>
      <c r="D1365" t="inlineStr">
        <is>
          <t>GUSTAVO QUINTERO</t>
        </is>
      </c>
      <c r="E1365" t="inlineStr">
        <is>
          <t>GUSTAVOQUINTERO</t>
        </is>
      </c>
      <c r="F1365" s="2" t="n">
        <v>16.25</v>
      </c>
      <c r="G1365" t="inlineStr">
        <is>
          <t>Abril Aparicio</t>
        </is>
      </c>
      <c r="H1365" t="inlineStr">
        <is>
          <t>65055227.0</t>
        </is>
      </c>
      <c r="I1365" t="n">
        <v>0</v>
      </c>
      <c r="J1365" t="n">
        <v>1</v>
      </c>
      <c r="K1365" t="inlineStr"/>
    </row>
    <row r="1366">
      <c r="A1366" t="inlineStr">
        <is>
          <t>NP</t>
        </is>
      </c>
      <c r="B1366" t="inlineStr">
        <is>
          <t>358039120000</t>
        </is>
      </c>
      <c r="C1366" t="inlineStr">
        <is>
          <t>35803912</t>
        </is>
      </c>
      <c r="D1366" t="inlineStr">
        <is>
          <t>TOBIAS CEDENO</t>
        </is>
      </c>
      <c r="E1366" t="inlineStr">
        <is>
          <t>TOBIASCEDENO</t>
        </is>
      </c>
      <c r="F1366" s="2" t="n">
        <v>30</v>
      </c>
      <c r="G1366" t="inlineStr">
        <is>
          <t>Yariela Galarce</t>
        </is>
      </c>
      <c r="H1366" t="inlineStr">
        <is>
          <t>62185826.0</t>
        </is>
      </c>
      <c r="I1366" t="n">
        <v>0</v>
      </c>
      <c r="J1366" t="n">
        <v>1</v>
      </c>
      <c r="K1366" t="inlineStr"/>
    </row>
    <row r="1367">
      <c r="A1367" t="inlineStr">
        <is>
          <t>NP</t>
        </is>
      </c>
      <c r="B1367" t="inlineStr">
        <is>
          <t>352326960000</t>
        </is>
      </c>
      <c r="C1367" t="inlineStr">
        <is>
          <t>35232696</t>
        </is>
      </c>
      <c r="D1367" t="inlineStr">
        <is>
          <t>MERCEDES PINO</t>
        </is>
      </c>
      <c r="E1367" t="inlineStr">
        <is>
          <t>MERCEDESPINO</t>
        </is>
      </c>
      <c r="F1367" s="2" t="n">
        <v>30</v>
      </c>
      <c r="G1367" t="inlineStr">
        <is>
          <t>Nailyn Martinez</t>
        </is>
      </c>
      <c r="H1367" t="inlineStr">
        <is>
          <t>65739097.0</t>
        </is>
      </c>
      <c r="I1367" t="n">
        <v>0</v>
      </c>
      <c r="J1367" t="n">
        <v>1</v>
      </c>
      <c r="K1367" t="inlineStr"/>
    </row>
    <row r="1368">
      <c r="A1368" t="inlineStr">
        <is>
          <t>NP</t>
        </is>
      </c>
      <c r="B1368" t="inlineStr">
        <is>
          <t>329295310000</t>
        </is>
      </c>
      <c r="C1368" t="inlineStr">
        <is>
          <t>32929531</t>
        </is>
      </c>
      <c r="D1368" t="inlineStr">
        <is>
          <t>Mega Partes</t>
        </is>
      </c>
      <c r="E1368" t="inlineStr">
        <is>
          <t>MEGAPARTES</t>
        </is>
      </c>
      <c r="F1368" s="2" t="n">
        <v>45.5</v>
      </c>
      <c r="G1368" t="inlineStr">
        <is>
          <t>Yamali Rodriguez</t>
        </is>
      </c>
      <c r="H1368" t="inlineStr">
        <is>
          <t>67817940.0</t>
        </is>
      </c>
      <c r="I1368" t="n">
        <v>0</v>
      </c>
      <c r="J1368" t="n">
        <v>1</v>
      </c>
      <c r="K1368" t="inlineStr"/>
    </row>
    <row r="1369">
      <c r="A1369" t="inlineStr">
        <is>
          <t>NP</t>
        </is>
      </c>
      <c r="B1369" t="inlineStr">
        <is>
          <t>347126850000</t>
        </is>
      </c>
      <c r="C1369" t="inlineStr">
        <is>
          <t>34712685</t>
        </is>
      </c>
      <c r="D1369" t="inlineStr">
        <is>
          <t>YESUALDA RODRIGUEZ</t>
        </is>
      </c>
      <c r="E1369" t="inlineStr">
        <is>
          <t>YESUALDARODRIGUEZ</t>
        </is>
      </c>
      <c r="F1369" s="2" t="n">
        <v>81.25</v>
      </c>
      <c r="G1369" t="inlineStr">
        <is>
          <t>Osiris Aguilar</t>
        </is>
      </c>
      <c r="H1369" t="inlineStr">
        <is>
          <t>61291927.0</t>
        </is>
      </c>
      <c r="I1369" t="n">
        <v>0</v>
      </c>
      <c r="J1369" t="n">
        <v>1</v>
      </c>
      <c r="K1369" t="inlineStr"/>
    </row>
    <row r="1370">
      <c r="A1370" t="inlineStr">
        <is>
          <t>NP</t>
        </is>
      </c>
      <c r="B1370" t="inlineStr">
        <is>
          <t>326271570000</t>
        </is>
      </c>
      <c r="C1370" t="inlineStr">
        <is>
          <t>32627157</t>
        </is>
      </c>
      <c r="D1370" t="inlineStr">
        <is>
          <t>Hermanos Bee</t>
        </is>
      </c>
      <c r="E1370" t="inlineStr">
        <is>
          <t>HERMANOSBEE</t>
        </is>
      </c>
      <c r="F1370" s="2" t="n">
        <v>155</v>
      </c>
      <c r="G1370" t="inlineStr">
        <is>
          <t>Karla Mc Intryre</t>
        </is>
      </c>
      <c r="H1370" t="inlineStr">
        <is>
          <t>63192858.0</t>
        </is>
      </c>
      <c r="I1370" t="n">
        <v>0</v>
      </c>
      <c r="J1370" t="n">
        <v>1</v>
      </c>
      <c r="K1370" t="inlineStr"/>
    </row>
    <row r="1371">
      <c r="A1371" t="inlineStr">
        <is>
          <t>NP</t>
        </is>
      </c>
      <c r="B1371" t="inlineStr">
        <is>
          <t>312226840000</t>
        </is>
      </c>
      <c r="C1371" t="inlineStr">
        <is>
          <t>31222684</t>
        </is>
      </c>
      <c r="D1371" t="inlineStr">
        <is>
          <t>HERMANOS BEE , SA</t>
        </is>
      </c>
      <c r="E1371" t="inlineStr">
        <is>
          <t>HERMANOSBEESA</t>
        </is>
      </c>
      <c r="F1371" s="2" t="n">
        <v>36</v>
      </c>
      <c r="G1371" t="inlineStr">
        <is>
          <t>Michelle Zambrano</t>
        </is>
      </c>
      <c r="H1371" t="inlineStr">
        <is>
          <t>63190529.0</t>
        </is>
      </c>
      <c r="I1371" t="n">
        <v>0</v>
      </c>
      <c r="J1371" t="n">
        <v>1</v>
      </c>
      <c r="K1371" t="inlineStr"/>
    </row>
    <row r="1372">
      <c r="A1372" t="inlineStr">
        <is>
          <t>NP</t>
        </is>
      </c>
      <c r="B1372" t="inlineStr">
        <is>
          <t>312201860000</t>
        </is>
      </c>
      <c r="C1372" t="inlineStr">
        <is>
          <t>31220186</t>
        </is>
      </c>
      <c r="D1372" t="inlineStr">
        <is>
          <t>IGNACIO MONTILLA MELA</t>
        </is>
      </c>
      <c r="E1372" t="inlineStr">
        <is>
          <t>IGNACIOMONTILLAMELA</t>
        </is>
      </c>
      <c r="F1372" s="2" t="n">
        <v>77.25</v>
      </c>
      <c r="G1372" t="inlineStr">
        <is>
          <t>Ines Lizbeth Trujillo</t>
        </is>
      </c>
      <c r="H1372" t="inlineStr">
        <is>
          <t>62320309.0</t>
        </is>
      </c>
      <c r="I1372" t="n">
        <v>0</v>
      </c>
      <c r="J1372" t="n">
        <v>1</v>
      </c>
      <c r="K1372" t="inlineStr"/>
    </row>
    <row r="1373">
      <c r="A1373" t="inlineStr">
        <is>
          <t>NP</t>
        </is>
      </c>
      <c r="B1373" t="inlineStr">
        <is>
          <t>357341330000</t>
        </is>
      </c>
      <c r="C1373" t="inlineStr">
        <is>
          <t>35734133</t>
        </is>
      </c>
      <c r="D1373" t="inlineStr">
        <is>
          <t>SEVERINA G OJO</t>
        </is>
      </c>
      <c r="E1373" t="inlineStr">
        <is>
          <t>SEVERINAGOJO</t>
        </is>
      </c>
      <c r="F1373" s="2" t="n">
        <v>15</v>
      </c>
      <c r="G1373" t="inlineStr">
        <is>
          <t>Alejandra Mabel Hawkins</t>
        </is>
      </c>
      <c r="H1373" t="inlineStr">
        <is>
          <t>64790973.0</t>
        </is>
      </c>
      <c r="I1373" t="n">
        <v>0</v>
      </c>
      <c r="J1373" t="n">
        <v>1</v>
      </c>
      <c r="K1373" t="inlineStr"/>
    </row>
    <row r="1374">
      <c r="A1374" t="inlineStr">
        <is>
          <t>NP</t>
        </is>
      </c>
      <c r="B1374" t="inlineStr">
        <is>
          <t>312214550000</t>
        </is>
      </c>
      <c r="C1374" t="inlineStr">
        <is>
          <t>31221455</t>
        </is>
      </c>
      <c r="D1374" t="inlineStr">
        <is>
          <t>FUNDACION COSTA DE ORO, S.A. -</t>
        </is>
      </c>
      <c r="E1374" t="inlineStr">
        <is>
          <t>FUNDACIONCOSTADEOROSA</t>
        </is>
      </c>
      <c r="F1374" s="2" t="n">
        <v>9.99</v>
      </c>
      <c r="G1374" t="inlineStr">
        <is>
          <t>Maria Fernanda</t>
        </is>
      </c>
      <c r="H1374" t="inlineStr">
        <is>
          <t>62837486.0</t>
        </is>
      </c>
      <c r="I1374" t="n">
        <v>0</v>
      </c>
      <c r="J1374" t="n">
        <v>1</v>
      </c>
      <c r="K1374" t="inlineStr"/>
    </row>
    <row r="1375">
      <c r="A1375" t="inlineStr">
        <is>
          <t>NP</t>
        </is>
      </c>
      <c r="B1375" t="inlineStr">
        <is>
          <t>312237640000</t>
        </is>
      </c>
      <c r="C1375" t="inlineStr">
        <is>
          <t>31223764</t>
        </is>
      </c>
      <c r="D1375" t="inlineStr">
        <is>
          <t>FONDA Y DELICIAS EL SUMBIO -</t>
        </is>
      </c>
      <c r="E1375" t="inlineStr">
        <is>
          <t>FONDAYDELICIASELSUMBIO</t>
        </is>
      </c>
      <c r="F1375" s="2" t="n">
        <v>47</v>
      </c>
      <c r="G1375" t="inlineStr">
        <is>
          <t>Yarelis Tulloch</t>
        </is>
      </c>
      <c r="H1375" t="inlineStr">
        <is>
          <t>68913046.0</t>
        </is>
      </c>
      <c r="I1375" t="n">
        <v>0</v>
      </c>
      <c r="J1375" t="n">
        <v>1</v>
      </c>
      <c r="K1375" t="inlineStr"/>
    </row>
    <row r="1376">
      <c r="A1376" t="inlineStr">
        <is>
          <t>NP</t>
        </is>
      </c>
      <c r="B1376" t="inlineStr">
        <is>
          <t>346192770000</t>
        </is>
      </c>
      <c r="C1376" t="inlineStr">
        <is>
          <t>34619277</t>
        </is>
      </c>
      <c r="D1376" t="inlineStr">
        <is>
          <t>PURIFICACION PINILLA</t>
        </is>
      </c>
      <c r="E1376" t="inlineStr">
        <is>
          <t>PURIFICACIONPINILLA</t>
        </is>
      </c>
      <c r="F1376" s="2" t="n">
        <v>118.39</v>
      </c>
      <c r="G1376" t="inlineStr">
        <is>
          <t>Abril Aparicio</t>
        </is>
      </c>
      <c r="H1376" t="inlineStr">
        <is>
          <t>67040647.0</t>
        </is>
      </c>
      <c r="I1376" t="n">
        <v>0</v>
      </c>
      <c r="J1376" t="n">
        <v>1</v>
      </c>
      <c r="K1376" t="inlineStr"/>
    </row>
    <row r="1377">
      <c r="A1377" t="inlineStr">
        <is>
          <t>NP</t>
        </is>
      </c>
      <c r="B1377" t="inlineStr">
        <is>
          <t>354061590000</t>
        </is>
      </c>
      <c r="C1377" t="inlineStr">
        <is>
          <t>35406159</t>
        </is>
      </c>
      <c r="D1377" t="inlineStr">
        <is>
          <t>NORMA ISABEL POLANCO CORREA</t>
        </is>
      </c>
      <c r="E1377" t="inlineStr">
        <is>
          <t>NORMAISABELPOLANCOCORREA</t>
        </is>
      </c>
      <c r="F1377" s="2" t="n">
        <v>25</v>
      </c>
      <c r="G1377" t="inlineStr">
        <is>
          <t>Yariela Galarce</t>
        </is>
      </c>
      <c r="H1377" t="inlineStr">
        <is>
          <t>65274522.0</t>
        </is>
      </c>
      <c r="I1377" t="n">
        <v>0</v>
      </c>
      <c r="J1377" t="n">
        <v>1</v>
      </c>
      <c r="K1377" t="inlineStr"/>
    </row>
    <row r="1378">
      <c r="A1378" t="inlineStr">
        <is>
          <t>NP</t>
        </is>
      </c>
      <c r="B1378" t="inlineStr">
        <is>
          <t>333130130000</t>
        </is>
      </c>
      <c r="C1378" t="inlineStr">
        <is>
          <t>33313013</t>
        </is>
      </c>
      <c r="D1378" t="inlineStr">
        <is>
          <t>Yessenia D esiree Saavedra</t>
        </is>
      </c>
      <c r="E1378" t="inlineStr">
        <is>
          <t>YESSENIADESIREESAAVEDRA</t>
        </is>
      </c>
      <c r="F1378" s="2" t="n">
        <v>22</v>
      </c>
      <c r="G1378" t="inlineStr">
        <is>
          <t>Nailyn Martinez</t>
        </is>
      </c>
      <c r="H1378" t="inlineStr">
        <is>
          <t>65025058.0</t>
        </is>
      </c>
      <c r="I1378" t="n">
        <v>0</v>
      </c>
      <c r="J1378" t="n">
        <v>1</v>
      </c>
      <c r="K1378" t="inlineStr"/>
    </row>
    <row r="1379">
      <c r="A1379" t="inlineStr">
        <is>
          <t>NP</t>
        </is>
      </c>
      <c r="B1379" t="inlineStr">
        <is>
          <t>325783630100</t>
        </is>
      </c>
      <c r="C1379" t="inlineStr">
        <is>
          <t>32578363</t>
        </is>
      </c>
      <c r="D1379" t="inlineStr">
        <is>
          <t>ELECTRICOS LOPCE</t>
        </is>
      </c>
      <c r="E1379" t="inlineStr">
        <is>
          <t>ELECTRICOSLOPCE</t>
        </is>
      </c>
      <c r="F1379" s="2" t="n">
        <v>130.5</v>
      </c>
      <c r="G1379" t="inlineStr">
        <is>
          <t>Yamali Rodriguez</t>
        </is>
      </c>
      <c r="H1379" t="inlineStr">
        <is>
          <t>68030343.0</t>
        </is>
      </c>
      <c r="I1379" t="n">
        <v>0</v>
      </c>
      <c r="J1379" t="n">
        <v>1</v>
      </c>
      <c r="K1379" t="inlineStr"/>
    </row>
    <row r="1380">
      <c r="A1380" t="inlineStr">
        <is>
          <t>NP</t>
        </is>
      </c>
      <c r="B1380" t="inlineStr">
        <is>
          <t>325783630100</t>
        </is>
      </c>
      <c r="C1380" t="inlineStr">
        <is>
          <t>32578363</t>
        </is>
      </c>
      <c r="D1380" t="inlineStr">
        <is>
          <t>Yodalis Lopez</t>
        </is>
      </c>
      <c r="E1380" t="inlineStr">
        <is>
          <t>YODALISLOPEZ</t>
        </is>
      </c>
      <c r="F1380" s="2" t="n">
        <v>22.75</v>
      </c>
      <c r="G1380" t="inlineStr">
        <is>
          <t>Osiris Aguilar</t>
        </is>
      </c>
      <c r="H1380" t="inlineStr">
        <is>
          <t>68030343.0</t>
        </is>
      </c>
      <c r="I1380" t="n">
        <v>0</v>
      </c>
      <c r="J1380" t="n">
        <v>1</v>
      </c>
      <c r="K1380" t="inlineStr"/>
    </row>
    <row r="1381">
      <c r="A1381" t="inlineStr">
        <is>
          <t>NP</t>
        </is>
      </c>
      <c r="B1381" t="inlineStr">
        <is>
          <t>324190010000</t>
        </is>
      </c>
      <c r="C1381" t="inlineStr">
        <is>
          <t>32419001</t>
        </is>
      </c>
      <c r="D1381" t="inlineStr">
        <is>
          <t>Monta Cargas</t>
        </is>
      </c>
      <c r="E1381" t="inlineStr">
        <is>
          <t>MONTACARGAS</t>
        </is>
      </c>
      <c r="F1381" s="2" t="n">
        <v>62.25</v>
      </c>
      <c r="G1381" t="inlineStr">
        <is>
          <t>Karla Mc Intryre</t>
        </is>
      </c>
      <c r="H1381" t="inlineStr">
        <is>
          <t>63492323.0</t>
        </is>
      </c>
      <c r="I1381" t="n">
        <v>0</v>
      </c>
      <c r="J1381" t="n">
        <v>1</v>
      </c>
      <c r="K1381" t="inlineStr"/>
    </row>
    <row r="1382">
      <c r="A1382" t="inlineStr">
        <is>
          <t>NP</t>
        </is>
      </c>
      <c r="B1382" t="inlineStr">
        <is>
          <t>356385010000</t>
        </is>
      </c>
      <c r="C1382" t="inlineStr">
        <is>
          <t>35638501</t>
        </is>
      </c>
      <c r="D1382" t="inlineStr">
        <is>
          <t>MASSIEL PIMENTEL</t>
        </is>
      </c>
      <c r="E1382" t="inlineStr">
        <is>
          <t>MASSIELPIMENTEL</t>
        </is>
      </c>
      <c r="F1382" s="2" t="n">
        <v>15</v>
      </c>
      <c r="G1382" t="inlineStr">
        <is>
          <t>Solanye Acuña</t>
        </is>
      </c>
      <c r="H1382" t="inlineStr">
        <is>
          <t>66940939.0</t>
        </is>
      </c>
      <c r="I1382" t="n">
        <v>0</v>
      </c>
      <c r="J1382" t="n">
        <v>1</v>
      </c>
      <c r="K1382" t="inlineStr"/>
    </row>
    <row r="1383">
      <c r="A1383" t="inlineStr">
        <is>
          <t>NP</t>
        </is>
      </c>
      <c r="B1383" t="inlineStr">
        <is>
          <t>365014050000</t>
        </is>
      </c>
      <c r="C1383" t="inlineStr">
        <is>
          <t>36501405</t>
        </is>
      </c>
      <c r="D1383" t="inlineStr">
        <is>
          <t>AURELIANO VEGA</t>
        </is>
      </c>
      <c r="E1383" t="inlineStr">
        <is>
          <t>AURELIANOVEGA</t>
        </is>
      </c>
      <c r="F1383" s="2" t="n">
        <v>18</v>
      </c>
      <c r="G1383" t="inlineStr">
        <is>
          <t>Michelle Zambrano</t>
        </is>
      </c>
      <c r="H1383" t="inlineStr">
        <is>
          <t>65578920.0</t>
        </is>
      </c>
      <c r="I1383" t="n">
        <v>0</v>
      </c>
      <c r="J1383" t="n">
        <v>1</v>
      </c>
      <c r="K1383" t="inlineStr"/>
    </row>
    <row r="1384">
      <c r="A1384" t="inlineStr">
        <is>
          <t>NP</t>
        </is>
      </c>
      <c r="B1384" t="inlineStr">
        <is>
          <t>361031730000</t>
        </is>
      </c>
      <c r="C1384" t="inlineStr">
        <is>
          <t>36103173</t>
        </is>
      </c>
      <c r="D1384" t="inlineStr">
        <is>
          <t>ROSA CRUZ PIMENTEL DE CASTILLO</t>
        </is>
      </c>
      <c r="E1384" t="inlineStr">
        <is>
          <t>ROSACRUZPIMENTELDECASTILLO</t>
        </is>
      </c>
      <c r="F1384" s="2" t="n">
        <v>17.58</v>
      </c>
      <c r="G1384" t="inlineStr">
        <is>
          <t>Ines Lizbeth Trujillo</t>
        </is>
      </c>
      <c r="H1384" t="inlineStr">
        <is>
          <t>62959031.0</t>
        </is>
      </c>
      <c r="I1384" t="n">
        <v>0</v>
      </c>
      <c r="J1384" t="n">
        <v>1</v>
      </c>
      <c r="K1384" t="inlineStr"/>
    </row>
    <row r="1385">
      <c r="A1385" t="inlineStr">
        <is>
          <t>NP</t>
        </is>
      </c>
      <c r="B1385" t="inlineStr">
        <is>
          <t>343445870000</t>
        </is>
      </c>
      <c r="C1385" t="inlineStr">
        <is>
          <t>34344587</t>
        </is>
      </c>
      <c r="D1385" t="inlineStr">
        <is>
          <t>MANUEL SOLIS FERNANDEZ</t>
        </is>
      </c>
      <c r="E1385" t="inlineStr">
        <is>
          <t>MANUELSOLISFERNANDEZ</t>
        </is>
      </c>
      <c r="F1385" s="2" t="n">
        <v>16.25</v>
      </c>
      <c r="G1385" t="inlineStr">
        <is>
          <t>Alejandra Mabel Hawkins</t>
        </is>
      </c>
      <c r="H1385" t="inlineStr">
        <is>
          <t>63709482.0</t>
        </is>
      </c>
      <c r="I1385" t="n">
        <v>0</v>
      </c>
      <c r="J1385" t="n">
        <v>1</v>
      </c>
      <c r="K1385" t="inlineStr"/>
    </row>
    <row r="1386">
      <c r="A1386" t="inlineStr">
        <is>
          <t>NP</t>
        </is>
      </c>
      <c r="B1386" t="inlineStr">
        <is>
          <t>363002720000</t>
        </is>
      </c>
      <c r="C1386" t="inlineStr">
        <is>
          <t>36300272</t>
        </is>
      </c>
      <c r="D1386" t="inlineStr">
        <is>
          <t>JOSE BATISTA</t>
        </is>
      </c>
      <c r="E1386" t="inlineStr">
        <is>
          <t>JOSEBATISTA</t>
        </is>
      </c>
      <c r="F1386" s="2" t="n">
        <v>15</v>
      </c>
      <c r="G1386" t="inlineStr">
        <is>
          <t>Maria Fernanda</t>
        </is>
      </c>
      <c r="H1386" t="inlineStr">
        <is>
          <t>63783834.0</t>
        </is>
      </c>
      <c r="I1386" t="n">
        <v>0</v>
      </c>
      <c r="J1386" t="n">
        <v>1</v>
      </c>
      <c r="K1386" t="inlineStr"/>
    </row>
    <row r="1387">
      <c r="A1387" t="inlineStr">
        <is>
          <t>NP</t>
        </is>
      </c>
      <c r="B1387" t="inlineStr">
        <is>
          <t>341466000000</t>
        </is>
      </c>
      <c r="C1387" t="inlineStr">
        <is>
          <t>34146600</t>
        </is>
      </c>
      <c r="D1387" t="inlineStr">
        <is>
          <t>INDIRA MASIEL DE LA VICTORIA</t>
        </is>
      </c>
      <c r="E1387" t="inlineStr">
        <is>
          <t>INDIRAMASIELDELAVICTORIA</t>
        </is>
      </c>
      <c r="F1387" s="2" t="n">
        <v>16.25</v>
      </c>
      <c r="G1387" t="inlineStr">
        <is>
          <t>Yarelis Tulloch</t>
        </is>
      </c>
      <c r="H1387" t="inlineStr">
        <is>
          <t>69897294.0</t>
        </is>
      </c>
      <c r="I1387" t="n">
        <v>0</v>
      </c>
      <c r="J1387" t="n">
        <v>1</v>
      </c>
      <c r="K1387" t="inlineStr"/>
    </row>
    <row r="1388">
      <c r="A1388" t="inlineStr">
        <is>
          <t>NP</t>
        </is>
      </c>
      <c r="B1388" t="inlineStr">
        <is>
          <t>357258110000</t>
        </is>
      </c>
      <c r="C1388" t="inlineStr">
        <is>
          <t>35725811</t>
        </is>
      </c>
      <c r="D1388" t="inlineStr">
        <is>
          <t>PRODUCTOS NUTRICIÓN</t>
        </is>
      </c>
      <c r="E1388" t="inlineStr">
        <is>
          <t>PRODUCTOSNUTRICION</t>
        </is>
      </c>
      <c r="F1388" s="2" t="n">
        <v>15</v>
      </c>
      <c r="G1388" t="inlineStr">
        <is>
          <t>Abril Aparicio</t>
        </is>
      </c>
      <c r="H1388" t="inlineStr">
        <is>
          <t>61785877.0</t>
        </is>
      </c>
      <c r="I1388" t="n">
        <v>0</v>
      </c>
      <c r="J1388" t="n">
        <v>1</v>
      </c>
      <c r="K1388" t="inlineStr"/>
    </row>
    <row r="1389">
      <c r="A1389" t="inlineStr">
        <is>
          <t>NP</t>
        </is>
      </c>
      <c r="B1389" t="inlineStr">
        <is>
          <t>369055010000</t>
        </is>
      </c>
      <c r="C1389" t="inlineStr">
        <is>
          <t>36905501</t>
        </is>
      </c>
      <c r="D1389" t="inlineStr">
        <is>
          <t>AZAEL RODRIGUEZ</t>
        </is>
      </c>
      <c r="E1389" t="inlineStr">
        <is>
          <t>AZAELRODRIGUEZ</t>
        </is>
      </c>
      <c r="F1389" s="2" t="n">
        <v>16.94</v>
      </c>
      <c r="G1389" t="inlineStr">
        <is>
          <t>Yariela Galarce</t>
        </is>
      </c>
      <c r="H1389" t="inlineStr"/>
      <c r="I1389" t="n">
        <v>0</v>
      </c>
      <c r="J1389" t="n">
        <v>1</v>
      </c>
      <c r="K1389" t="inlineStr"/>
    </row>
    <row r="1390">
      <c r="A1390" t="inlineStr">
        <is>
          <t>NP</t>
        </is>
      </c>
      <c r="B1390" t="inlineStr">
        <is>
          <t>358035470000</t>
        </is>
      </c>
      <c r="C1390" t="inlineStr">
        <is>
          <t>35803547</t>
        </is>
      </c>
      <c r="D1390" t="inlineStr">
        <is>
          <t>LUIS CALDERON</t>
        </is>
      </c>
      <c r="E1390" t="inlineStr">
        <is>
          <t>LUISCALDERON</t>
        </is>
      </c>
      <c r="F1390" s="2" t="n">
        <v>15</v>
      </c>
      <c r="G1390" t="inlineStr">
        <is>
          <t>Nailyn Martinez</t>
        </is>
      </c>
      <c r="H1390" t="inlineStr">
        <is>
          <t>66811653.0</t>
        </is>
      </c>
      <c r="I1390" t="n">
        <v>0</v>
      </c>
      <c r="J1390" t="n">
        <v>1</v>
      </c>
      <c r="K1390" t="inlineStr"/>
    </row>
    <row r="1391">
      <c r="A1391" t="inlineStr">
        <is>
          <t>NP</t>
        </is>
      </c>
      <c r="B1391" t="inlineStr">
        <is>
          <t>351355120000</t>
        </is>
      </c>
      <c r="C1391" t="inlineStr">
        <is>
          <t>35135512</t>
        </is>
      </c>
      <c r="D1391" t="inlineStr">
        <is>
          <t>GRUPO JTM, SA</t>
        </is>
      </c>
      <c r="E1391" t="inlineStr">
        <is>
          <t>GRUPOJTMSA</t>
        </is>
      </c>
      <c r="F1391" s="2" t="n">
        <v>593.55</v>
      </c>
      <c r="G1391" t="inlineStr">
        <is>
          <t>Yamali Rodriguez</t>
        </is>
      </c>
      <c r="H1391" t="inlineStr">
        <is>
          <t>61145170.0</t>
        </is>
      </c>
      <c r="I1391" t="n">
        <v>0</v>
      </c>
      <c r="J1391" t="n">
        <v>1</v>
      </c>
      <c r="K1391" t="inlineStr"/>
    </row>
    <row r="1392">
      <c r="A1392" t="inlineStr">
        <is>
          <t>NP</t>
        </is>
      </c>
      <c r="B1392" t="inlineStr">
        <is>
          <t>358012110000</t>
        </is>
      </c>
      <c r="C1392" t="inlineStr">
        <is>
          <t>35801211</t>
        </is>
      </c>
      <c r="D1392" t="inlineStr">
        <is>
          <t>JAZMINA BERMUDEZ</t>
        </is>
      </c>
      <c r="E1392" t="inlineStr">
        <is>
          <t>JAZMINABERMUDEZ</t>
        </is>
      </c>
      <c r="F1392" s="2" t="n">
        <v>12</v>
      </c>
      <c r="G1392" t="inlineStr">
        <is>
          <t>Osiris Aguilar</t>
        </is>
      </c>
      <c r="H1392" t="inlineStr">
        <is>
          <t>66629705.0</t>
        </is>
      </c>
      <c r="I1392" t="n">
        <v>0</v>
      </c>
      <c r="J1392" t="n">
        <v>1</v>
      </c>
      <c r="K1392" t="inlineStr"/>
    </row>
    <row r="1393">
      <c r="A1393" t="inlineStr">
        <is>
          <t>NP</t>
        </is>
      </c>
      <c r="B1393" t="inlineStr">
        <is>
          <t>366002510000</t>
        </is>
      </c>
      <c r="C1393" t="inlineStr">
        <is>
          <t>36600251</t>
        </is>
      </c>
      <c r="D1393" t="inlineStr">
        <is>
          <t>DIOSELINA VALDES MENDOZA</t>
        </is>
      </c>
      <c r="E1393" t="inlineStr">
        <is>
          <t>DIOSELINAVALDESMENDOZA</t>
        </is>
      </c>
      <c r="F1393" s="2" t="n">
        <v>12</v>
      </c>
      <c r="G1393" t="inlineStr">
        <is>
          <t>Karla Mc Intryre</t>
        </is>
      </c>
      <c r="H1393" t="inlineStr">
        <is>
          <t>68858656.0</t>
        </is>
      </c>
      <c r="I1393" t="n">
        <v>0</v>
      </c>
      <c r="J1393" t="n">
        <v>1</v>
      </c>
      <c r="K1393" t="inlineStr"/>
    </row>
    <row r="1394">
      <c r="A1394" t="inlineStr">
        <is>
          <t>NP</t>
        </is>
      </c>
      <c r="B1394" t="inlineStr">
        <is>
          <t>355081590000</t>
        </is>
      </c>
      <c r="C1394" t="inlineStr">
        <is>
          <t>35508159</t>
        </is>
      </c>
      <c r="D1394" t="inlineStr">
        <is>
          <t>EDUVIGES DEL CARMEN RIOS TELLO</t>
        </is>
      </c>
      <c r="E1394" t="inlineStr">
        <is>
          <t>EDUVIGESDELCARMENRIOSTELLO</t>
        </is>
      </c>
      <c r="F1394" s="2" t="n">
        <v>15</v>
      </c>
      <c r="G1394" t="inlineStr">
        <is>
          <t>Michelle Zambrano</t>
        </is>
      </c>
      <c r="H1394" t="inlineStr">
        <is>
          <t>69473129.0</t>
        </is>
      </c>
      <c r="I1394" t="n">
        <v>0</v>
      </c>
      <c r="J1394" t="n">
        <v>1</v>
      </c>
      <c r="K1394" t="inlineStr"/>
    </row>
    <row r="1395">
      <c r="A1395" t="inlineStr">
        <is>
          <t>NP</t>
        </is>
      </c>
      <c r="B1395" t="inlineStr">
        <is>
          <t>349186860000</t>
        </is>
      </c>
      <c r="C1395" t="inlineStr">
        <is>
          <t>34918686</t>
        </is>
      </c>
      <c r="D1395" t="inlineStr">
        <is>
          <t>MULTICAR GROUP INC</t>
        </is>
      </c>
      <c r="E1395" t="inlineStr">
        <is>
          <t>MULTICARGROUPINC</t>
        </is>
      </c>
      <c r="F1395" s="2" t="n">
        <v>41.5</v>
      </c>
      <c r="G1395" t="inlineStr">
        <is>
          <t>Ines Lizbeth Trujillo</t>
        </is>
      </c>
      <c r="H1395" t="inlineStr">
        <is>
          <t>61149483.0</t>
        </is>
      </c>
      <c r="I1395" t="n">
        <v>0</v>
      </c>
      <c r="J1395" t="n">
        <v>1</v>
      </c>
      <c r="K1395" t="inlineStr"/>
    </row>
    <row r="1396">
      <c r="A1396" t="inlineStr">
        <is>
          <t>NP</t>
        </is>
      </c>
      <c r="B1396" t="inlineStr">
        <is>
          <t>349122370000</t>
        </is>
      </c>
      <c r="C1396" t="inlineStr">
        <is>
          <t>34912237</t>
        </is>
      </c>
      <c r="D1396" t="inlineStr">
        <is>
          <t>NILS MAGDUEL GONZALEZ</t>
        </is>
      </c>
      <c r="E1396" t="inlineStr">
        <is>
          <t>NILSMAGDUELGONZALEZ</t>
        </is>
      </c>
      <c r="F1396" s="2" t="n">
        <v>13.25</v>
      </c>
      <c r="G1396" t="inlineStr">
        <is>
          <t>Alejandra Mabel Hawkins</t>
        </is>
      </c>
      <c r="H1396" t="inlineStr">
        <is>
          <t>62259426.0</t>
        </is>
      </c>
      <c r="I1396" t="n">
        <v>0</v>
      </c>
      <c r="J1396" t="n">
        <v>1</v>
      </c>
      <c r="K1396" t="inlineStr"/>
    </row>
    <row r="1397">
      <c r="A1397" t="inlineStr">
        <is>
          <t>NP</t>
        </is>
      </c>
      <c r="B1397" t="inlineStr">
        <is>
          <t>359078040000</t>
        </is>
      </c>
      <c r="C1397" t="inlineStr">
        <is>
          <t>35907804</t>
        </is>
      </c>
      <c r="D1397" t="inlineStr">
        <is>
          <t>VIELKA ELIZABETH AVILA BULTRON</t>
        </is>
      </c>
      <c r="E1397" t="inlineStr">
        <is>
          <t>VIELKAELIZABETHAVILABULTRON</t>
        </is>
      </c>
      <c r="F1397" s="2" t="n">
        <v>15</v>
      </c>
      <c r="G1397" t="inlineStr">
        <is>
          <t>Maria Fernanda</t>
        </is>
      </c>
      <c r="H1397" t="inlineStr">
        <is>
          <t>65263534.0</t>
        </is>
      </c>
      <c r="I1397" t="n">
        <v>0</v>
      </c>
      <c r="J1397" t="n">
        <v>1</v>
      </c>
      <c r="K1397" t="inlineStr"/>
    </row>
    <row r="1398">
      <c r="A1398" t="inlineStr">
        <is>
          <t>NP</t>
        </is>
      </c>
      <c r="B1398" t="inlineStr">
        <is>
          <t>368047550000</t>
        </is>
      </c>
      <c r="C1398" t="inlineStr">
        <is>
          <t>36804755</t>
        </is>
      </c>
      <c r="D1398" t="inlineStr">
        <is>
          <t>EDGAR ELOY MORENO</t>
        </is>
      </c>
      <c r="E1398" t="inlineStr">
        <is>
          <t>EDGARELOYMORENO</t>
        </is>
      </c>
      <c r="F1398" s="2" t="n">
        <v>33.88</v>
      </c>
      <c r="G1398" t="inlineStr">
        <is>
          <t>Yarelis Tulloch</t>
        </is>
      </c>
      <c r="H1398" t="inlineStr"/>
      <c r="I1398" t="n">
        <v>0</v>
      </c>
      <c r="J1398" t="n">
        <v>1</v>
      </c>
      <c r="K1398" t="inlineStr"/>
    </row>
    <row r="1399">
      <c r="A1399" t="inlineStr">
        <is>
          <t>NP</t>
        </is>
      </c>
      <c r="B1399" t="inlineStr">
        <is>
          <t>346122560000</t>
        </is>
      </c>
      <c r="C1399" t="inlineStr">
        <is>
          <t>34612256</t>
        </is>
      </c>
      <c r="D1399" t="inlineStr">
        <is>
          <t>IRA VICENT NICHOLSON GOMEZ</t>
        </is>
      </c>
      <c r="E1399" t="inlineStr">
        <is>
          <t>IRAVICENTNICHOLSONGOMEZ</t>
        </is>
      </c>
      <c r="F1399" s="2" t="n">
        <v>48</v>
      </c>
      <c r="G1399" t="inlineStr">
        <is>
          <t>Abril Aparicio</t>
        </is>
      </c>
      <c r="H1399" t="inlineStr">
        <is>
          <t>65113513.0</t>
        </is>
      </c>
      <c r="I1399" t="n">
        <v>0</v>
      </c>
      <c r="J1399" t="n">
        <v>1</v>
      </c>
      <c r="K1399" t="inlineStr"/>
    </row>
    <row r="1400">
      <c r="A1400" t="inlineStr">
        <is>
          <t>NP</t>
        </is>
      </c>
      <c r="B1400" t="inlineStr">
        <is>
          <t>366019910000</t>
        </is>
      </c>
      <c r="C1400" t="inlineStr">
        <is>
          <t>36601991</t>
        </is>
      </c>
      <c r="D1400" t="inlineStr">
        <is>
          <t>WALKIRIA ALONSO</t>
        </is>
      </c>
      <c r="E1400" t="inlineStr">
        <is>
          <t>WALKIRIAALONSO</t>
        </is>
      </c>
      <c r="F1400" s="2" t="n">
        <v>15</v>
      </c>
      <c r="G1400" t="inlineStr">
        <is>
          <t>Yariela Galarce</t>
        </is>
      </c>
      <c r="H1400" t="inlineStr">
        <is>
          <t>69377663.0</t>
        </is>
      </c>
      <c r="I1400" t="n">
        <v>0</v>
      </c>
      <c r="J1400" t="n">
        <v>1</v>
      </c>
      <c r="K1400" t="inlineStr"/>
    </row>
    <row r="1401">
      <c r="A1401" t="inlineStr">
        <is>
          <t>NP</t>
        </is>
      </c>
      <c r="B1401" t="inlineStr">
        <is>
          <t>331277080000</t>
        </is>
      </c>
      <c r="C1401" t="inlineStr">
        <is>
          <t>33127708</t>
        </is>
      </c>
      <c r="D1401" t="inlineStr">
        <is>
          <t>YARELLYS YAMILETH RIOS</t>
        </is>
      </c>
      <c r="E1401" t="inlineStr">
        <is>
          <t>YARELLYSYAMILETHRIOS</t>
        </is>
      </c>
      <c r="F1401" s="2" t="n">
        <v>32.5</v>
      </c>
      <c r="G1401" t="inlineStr">
        <is>
          <t>Nailyn Martinez</t>
        </is>
      </c>
      <c r="H1401" t="inlineStr">
        <is>
          <t>68793488.0</t>
        </is>
      </c>
      <c r="I1401" t="n">
        <v>0</v>
      </c>
      <c r="J1401" t="n">
        <v>1</v>
      </c>
      <c r="K1401" t="inlineStr"/>
    </row>
    <row r="1402">
      <c r="A1402" t="inlineStr">
        <is>
          <t>NP</t>
        </is>
      </c>
      <c r="B1402" t="inlineStr">
        <is>
          <t>349129740000</t>
        </is>
      </c>
      <c r="C1402" t="inlineStr">
        <is>
          <t>34912974</t>
        </is>
      </c>
      <c r="D1402" t="inlineStr">
        <is>
          <t>WILFREDO CEDENO MONTILLA</t>
        </is>
      </c>
      <c r="E1402" t="inlineStr">
        <is>
          <t>WILFREDOCEDENOMONTILLA</t>
        </is>
      </c>
      <c r="F1402" s="2" t="n">
        <v>20.75</v>
      </c>
      <c r="G1402" t="inlineStr">
        <is>
          <t>Yamali Rodriguez</t>
        </is>
      </c>
      <c r="H1402" t="inlineStr">
        <is>
          <t>66769726.0</t>
        </is>
      </c>
      <c r="I1402" t="n">
        <v>0</v>
      </c>
      <c r="J1402" t="n">
        <v>1</v>
      </c>
      <c r="K1402" t="inlineStr"/>
    </row>
    <row r="1403">
      <c r="A1403" t="inlineStr">
        <is>
          <t>NP</t>
        </is>
      </c>
      <c r="B1403" t="inlineStr">
        <is>
          <t>352259390000</t>
        </is>
      </c>
      <c r="C1403" t="inlineStr">
        <is>
          <t>35225939</t>
        </is>
      </c>
      <c r="D1403" t="inlineStr">
        <is>
          <t>HECTOR JOVANY CARDENAS NIETO</t>
        </is>
      </c>
      <c r="E1403" t="inlineStr">
        <is>
          <t>HECTORJOVANYCARDENASNIETO</t>
        </is>
      </c>
      <c r="F1403" s="2" t="n">
        <v>15</v>
      </c>
      <c r="G1403" t="inlineStr">
        <is>
          <t>Osiris Aguilar</t>
        </is>
      </c>
      <c r="H1403" t="inlineStr">
        <is>
          <t>63853329.0</t>
        </is>
      </c>
      <c r="I1403" t="n">
        <v>0</v>
      </c>
      <c r="J1403" t="n">
        <v>1</v>
      </c>
      <c r="K1403" t="inlineStr"/>
    </row>
    <row r="1404">
      <c r="A1404" t="inlineStr">
        <is>
          <t>NP</t>
        </is>
      </c>
      <c r="B1404" t="inlineStr">
        <is>
          <t>356259380000</t>
        </is>
      </c>
      <c r="C1404" t="inlineStr">
        <is>
          <t>35625938</t>
        </is>
      </c>
      <c r="D1404" t="inlineStr">
        <is>
          <t>HECTOR JOVANY CARDENAS NIETO</t>
        </is>
      </c>
      <c r="E1404" t="inlineStr">
        <is>
          <t>HECTORJOVANYCARDENASNIETO</t>
        </is>
      </c>
      <c r="F1404" s="2" t="n">
        <v>15</v>
      </c>
      <c r="G1404" t="inlineStr">
        <is>
          <t>Karla Mc Intryre</t>
        </is>
      </c>
      <c r="H1404" t="inlineStr">
        <is>
          <t>69030652.0</t>
        </is>
      </c>
      <c r="I1404" t="n">
        <v>0</v>
      </c>
      <c r="J1404" t="n">
        <v>1</v>
      </c>
      <c r="K1404" t="inlineStr"/>
    </row>
    <row r="1405">
      <c r="A1405" t="inlineStr">
        <is>
          <t>NP</t>
        </is>
      </c>
      <c r="B1405" t="inlineStr">
        <is>
          <t>348130780000</t>
        </is>
      </c>
      <c r="C1405" t="inlineStr">
        <is>
          <t>34813078</t>
        </is>
      </c>
      <c r="D1405" t="inlineStr">
        <is>
          <t>DANNY JAVIER PAZ CUMBRERA</t>
        </is>
      </c>
      <c r="E1405" t="inlineStr">
        <is>
          <t>DANNYJAVIERPAZCUMBRERA</t>
        </is>
      </c>
      <c r="F1405" s="2" t="n">
        <v>15</v>
      </c>
      <c r="G1405" t="inlineStr">
        <is>
          <t>Solanye Acuña</t>
        </is>
      </c>
      <c r="H1405" t="inlineStr">
        <is>
          <t>64397350.0</t>
        </is>
      </c>
      <c r="I1405" t="n">
        <v>0</v>
      </c>
      <c r="J1405" t="n">
        <v>1</v>
      </c>
      <c r="K1405" t="inlineStr"/>
    </row>
    <row r="1406">
      <c r="A1406" t="inlineStr">
        <is>
          <t>NP</t>
        </is>
      </c>
      <c r="B1406" t="inlineStr">
        <is>
          <t>353302780000</t>
        </is>
      </c>
      <c r="C1406" t="inlineStr">
        <is>
          <t>35330278</t>
        </is>
      </c>
      <c r="D1406" t="inlineStr">
        <is>
          <t>ALEXIS NATIVIDAD GARCIA MONTILLA</t>
        </is>
      </c>
      <c r="E1406" t="inlineStr">
        <is>
          <t>ALEXISNATIVIDADGARCIAMONTILLA</t>
        </is>
      </c>
      <c r="F1406" s="2" t="n">
        <v>15</v>
      </c>
      <c r="G1406" t="inlineStr">
        <is>
          <t>Michelle Zambrano</t>
        </is>
      </c>
      <c r="H1406" t="inlineStr">
        <is>
          <t>60360611.0</t>
        </is>
      </c>
      <c r="I1406" t="n">
        <v>0</v>
      </c>
      <c r="J1406" t="n">
        <v>1</v>
      </c>
      <c r="K1406" t="inlineStr"/>
    </row>
    <row r="1407">
      <c r="A1407" t="inlineStr">
        <is>
          <t>NP</t>
        </is>
      </c>
      <c r="B1407" t="inlineStr">
        <is>
          <t>329758600000</t>
        </is>
      </c>
      <c r="C1407" t="inlineStr">
        <is>
          <t>32975860</t>
        </is>
      </c>
      <c r="D1407" t="inlineStr">
        <is>
          <t>Eleuterio Pinzon Campos</t>
        </is>
      </c>
      <c r="E1407" t="inlineStr">
        <is>
          <t>ELEUTERIOPINZONCAMPOS</t>
        </is>
      </c>
      <c r="F1407" s="2" t="n">
        <v>30.75</v>
      </c>
      <c r="G1407" t="inlineStr">
        <is>
          <t>Ines Lizbeth Trujillo</t>
        </is>
      </c>
      <c r="H1407" t="inlineStr">
        <is>
          <t>69909591.0</t>
        </is>
      </c>
      <c r="I1407" t="n">
        <v>0</v>
      </c>
      <c r="J1407" t="n">
        <v>1</v>
      </c>
      <c r="K1407" t="inlineStr"/>
    </row>
    <row r="1408">
      <c r="A1408" t="inlineStr">
        <is>
          <t>NP</t>
        </is>
      </c>
      <c r="B1408" t="inlineStr">
        <is>
          <t>358358700000</t>
        </is>
      </c>
      <c r="C1408" t="inlineStr">
        <is>
          <t>35835870</t>
        </is>
      </c>
      <c r="D1408" t="inlineStr">
        <is>
          <t>SABU SAMUEL SAMANIEGO MORENO</t>
        </is>
      </c>
      <c r="E1408" t="inlineStr">
        <is>
          <t>SABUSAMUELSAMANIEGOMORENO</t>
        </is>
      </c>
      <c r="F1408" s="2" t="n">
        <v>15</v>
      </c>
      <c r="G1408" t="inlineStr">
        <is>
          <t>Alejandra Mabel Hawkins</t>
        </is>
      </c>
      <c r="H1408" t="inlineStr">
        <is>
          <t>67950557.0</t>
        </is>
      </c>
      <c r="I1408" t="n">
        <v>0</v>
      </c>
      <c r="J1408" t="n">
        <v>1</v>
      </c>
      <c r="K1408" t="inlineStr"/>
    </row>
    <row r="1409">
      <c r="A1409" t="inlineStr">
        <is>
          <t>NP</t>
        </is>
      </c>
      <c r="B1409" t="inlineStr">
        <is>
          <t>322268450000</t>
        </is>
      </c>
      <c r="C1409" t="inlineStr">
        <is>
          <t>32226845</t>
        </is>
      </c>
      <c r="D1409" t="inlineStr">
        <is>
          <t>ELIAS VILLARREAL</t>
        </is>
      </c>
      <c r="E1409" t="inlineStr">
        <is>
          <t>ELIASVILLARREAL</t>
        </is>
      </c>
      <c r="F1409" s="2" t="n">
        <v>96</v>
      </c>
      <c r="G1409" t="inlineStr">
        <is>
          <t>Maria Fernanda</t>
        </is>
      </c>
      <c r="H1409" t="inlineStr">
        <is>
          <t>69681430.0</t>
        </is>
      </c>
      <c r="I1409" t="n">
        <v>0</v>
      </c>
      <c r="J1409" t="n">
        <v>1</v>
      </c>
      <c r="K1409" t="inlineStr"/>
    </row>
    <row r="1410">
      <c r="A1410" t="inlineStr">
        <is>
          <t>NP</t>
        </is>
      </c>
      <c r="B1410" t="inlineStr">
        <is>
          <t>312197530000</t>
        </is>
      </c>
      <c r="C1410" t="inlineStr">
        <is>
          <t>31219753</t>
        </is>
      </c>
      <c r="D1410" t="inlineStr">
        <is>
          <t>ISRAEL EDILBERTO MORENO CABALLERO</t>
        </is>
      </c>
      <c r="E1410" t="inlineStr">
        <is>
          <t>ISRAELEDILBERTOMORENOCABALLERO</t>
        </is>
      </c>
      <c r="F1410" s="2" t="n">
        <v>50</v>
      </c>
      <c r="G1410" t="inlineStr">
        <is>
          <t>Yarelis Tulloch</t>
        </is>
      </c>
      <c r="H1410" t="inlineStr">
        <is>
          <t>69772142.0</t>
        </is>
      </c>
      <c r="I1410" t="n">
        <v>0</v>
      </c>
      <c r="J1410" t="n">
        <v>1</v>
      </c>
      <c r="K1410" t="inlineStr"/>
    </row>
    <row r="1411">
      <c r="A1411" t="inlineStr">
        <is>
          <t>NP</t>
        </is>
      </c>
      <c r="B1411" t="inlineStr">
        <is>
          <t>354381300000</t>
        </is>
      </c>
      <c r="C1411" t="inlineStr">
        <is>
          <t>35438130</t>
        </is>
      </c>
      <c r="D1411" t="inlineStr">
        <is>
          <t>ALEXIS PEREZ</t>
        </is>
      </c>
      <c r="E1411" t="inlineStr">
        <is>
          <t>ALEXISPEREZ</t>
        </is>
      </c>
      <c r="F1411" s="2" t="n">
        <v>15</v>
      </c>
      <c r="G1411" t="inlineStr">
        <is>
          <t>Abril Aparicio</t>
        </is>
      </c>
      <c r="H1411" t="inlineStr">
        <is>
          <t>69624412.0</t>
        </is>
      </c>
      <c r="I1411" t="n">
        <v>0</v>
      </c>
      <c r="J1411" t="n">
        <v>1</v>
      </c>
      <c r="K1411" t="inlineStr"/>
    </row>
    <row r="1412">
      <c r="A1412" t="inlineStr">
        <is>
          <t>NP</t>
        </is>
      </c>
      <c r="B1412" t="inlineStr">
        <is>
          <t>357200930000</t>
        </is>
      </c>
      <c r="C1412" t="inlineStr">
        <is>
          <t>35720093</t>
        </is>
      </c>
      <c r="D1412" t="inlineStr">
        <is>
          <t>KEIRA EDITH VASQUEZ</t>
        </is>
      </c>
      <c r="E1412" t="inlineStr">
        <is>
          <t>KEIRAEDITHVASQUEZ</t>
        </is>
      </c>
      <c r="F1412" s="2" t="n">
        <v>15</v>
      </c>
      <c r="G1412" t="inlineStr">
        <is>
          <t>Yariela Galarce</t>
        </is>
      </c>
      <c r="H1412" t="inlineStr">
        <is>
          <t>61394242.0</t>
        </is>
      </c>
      <c r="I1412" t="n">
        <v>0</v>
      </c>
      <c r="J1412" t="n">
        <v>1</v>
      </c>
      <c r="K1412" t="inlineStr"/>
    </row>
    <row r="1413">
      <c r="A1413" t="inlineStr">
        <is>
          <t>NP</t>
        </is>
      </c>
      <c r="B1413" t="inlineStr">
        <is>
          <t>328813310000</t>
        </is>
      </c>
      <c r="C1413" t="inlineStr">
        <is>
          <t>32881331</t>
        </is>
      </c>
      <c r="D1413" t="inlineStr">
        <is>
          <t>Adier Armando Hernandez Poveda</t>
        </is>
      </c>
      <c r="E1413" t="inlineStr">
        <is>
          <t>ADIERARMANDOHERNANDEZPOVEDA</t>
        </is>
      </c>
      <c r="F1413" s="2" t="n">
        <v>38.5</v>
      </c>
      <c r="G1413" t="inlineStr">
        <is>
          <t>Nailyn Martinez</t>
        </is>
      </c>
      <c r="H1413" t="inlineStr">
        <is>
          <t>69066578.0</t>
        </is>
      </c>
      <c r="I1413" t="n">
        <v>0</v>
      </c>
      <c r="J1413" t="n">
        <v>1</v>
      </c>
      <c r="K1413" t="inlineStr"/>
    </row>
    <row r="1414">
      <c r="A1414" t="inlineStr">
        <is>
          <t>NP</t>
        </is>
      </c>
      <c r="B1414" t="inlineStr">
        <is>
          <t>346262900000</t>
        </is>
      </c>
      <c r="C1414" t="inlineStr">
        <is>
          <t>34626290</t>
        </is>
      </c>
      <c r="D1414" t="inlineStr">
        <is>
          <t>WILFREDO JOSE SANTOS GARCIA</t>
        </is>
      </c>
      <c r="E1414" t="inlineStr">
        <is>
          <t>WILFREDOJOSESANTOSGARCIA</t>
        </is>
      </c>
      <c r="F1414" s="2" t="n">
        <v>42.5</v>
      </c>
      <c r="G1414" t="inlineStr">
        <is>
          <t>Yamali Rodriguez</t>
        </is>
      </c>
      <c r="H1414" t="inlineStr">
        <is>
          <t>61856788.0</t>
        </is>
      </c>
      <c r="I1414" t="n">
        <v>0</v>
      </c>
      <c r="J1414" t="n">
        <v>1</v>
      </c>
      <c r="K1414" t="inlineStr"/>
    </row>
    <row r="1415">
      <c r="A1415" t="inlineStr">
        <is>
          <t>NP</t>
        </is>
      </c>
      <c r="B1415" t="inlineStr">
        <is>
          <t>349115010000</t>
        </is>
      </c>
      <c r="C1415" t="inlineStr">
        <is>
          <t>34911501</t>
        </is>
      </c>
      <c r="D1415" t="inlineStr">
        <is>
          <t>ADAN IHOEL QUIROS BTISTA</t>
        </is>
      </c>
      <c r="E1415" t="inlineStr">
        <is>
          <t>ADANIHOELQUIROSBTISTA</t>
        </is>
      </c>
      <c r="F1415" s="2" t="n">
        <v>16.25</v>
      </c>
      <c r="G1415" t="inlineStr">
        <is>
          <t>Osiris Aguilar</t>
        </is>
      </c>
      <c r="H1415" t="inlineStr">
        <is>
          <t>61546009.0</t>
        </is>
      </c>
      <c r="I1415" t="n">
        <v>0</v>
      </c>
      <c r="J1415" t="n">
        <v>1</v>
      </c>
      <c r="K1415" t="inlineStr"/>
    </row>
    <row r="1416">
      <c r="A1416" t="inlineStr">
        <is>
          <t>NP</t>
        </is>
      </c>
      <c r="B1416" t="inlineStr">
        <is>
          <t>353017930000</t>
        </is>
      </c>
      <c r="C1416" t="inlineStr">
        <is>
          <t>35301793</t>
        </is>
      </c>
      <c r="D1416" t="inlineStr">
        <is>
          <t>LUZ HERRERA</t>
        </is>
      </c>
      <c r="E1416" t="inlineStr">
        <is>
          <t>LUZHERRERA</t>
        </is>
      </c>
      <c r="F1416" s="2" t="n">
        <v>15</v>
      </c>
      <c r="G1416" t="inlineStr">
        <is>
          <t>Karla Mc Intryre</t>
        </is>
      </c>
      <c r="H1416" t="inlineStr">
        <is>
          <t>68971618.0</t>
        </is>
      </c>
      <c r="I1416" t="n">
        <v>0</v>
      </c>
      <c r="J1416" t="n">
        <v>1</v>
      </c>
      <c r="K1416" t="inlineStr"/>
    </row>
    <row r="1417">
      <c r="A1417" t="inlineStr">
        <is>
          <t>NP</t>
        </is>
      </c>
      <c r="B1417" t="inlineStr">
        <is>
          <t>356371310000</t>
        </is>
      </c>
      <c r="C1417" t="inlineStr">
        <is>
          <t>35637131</t>
        </is>
      </c>
      <c r="D1417" t="inlineStr">
        <is>
          <t>EG MODA Y DISEÑO SA</t>
        </is>
      </c>
      <c r="E1417" t="inlineStr">
        <is>
          <t>EGMODAYDISENOSA</t>
        </is>
      </c>
      <c r="F1417" s="2" t="n">
        <v>41.5</v>
      </c>
      <c r="G1417" t="inlineStr">
        <is>
          <t>Michelle Zambrano</t>
        </is>
      </c>
      <c r="H1417" t="inlineStr">
        <is>
          <t>69092922.0</t>
        </is>
      </c>
      <c r="I1417" t="n">
        <v>0</v>
      </c>
      <c r="J1417" t="n">
        <v>1</v>
      </c>
      <c r="K1417" t="inlineStr"/>
    </row>
    <row r="1418">
      <c r="A1418" t="inlineStr">
        <is>
          <t>NP</t>
        </is>
      </c>
      <c r="B1418" t="inlineStr">
        <is>
          <t>337316330000</t>
        </is>
      </c>
      <c r="C1418" t="inlineStr">
        <is>
          <t>33731633</t>
        </is>
      </c>
      <c r="D1418" t="inlineStr">
        <is>
          <t>EMPRESA PRO EVENTOS</t>
        </is>
      </c>
      <c r="E1418" t="inlineStr">
        <is>
          <t>EMPRESAPROEVENTOS</t>
        </is>
      </c>
      <c r="F1418" s="2" t="n">
        <v>70.5</v>
      </c>
      <c r="G1418" t="inlineStr">
        <is>
          <t>Ines Lizbeth Trujillo</t>
        </is>
      </c>
      <c r="H1418" t="inlineStr">
        <is>
          <t>62277327.0</t>
        </is>
      </c>
      <c r="I1418" t="n">
        <v>0</v>
      </c>
      <c r="J1418" t="n">
        <v>1</v>
      </c>
      <c r="K1418" t="inlineStr"/>
    </row>
    <row r="1419">
      <c r="A1419" t="inlineStr">
        <is>
          <t>NP</t>
        </is>
      </c>
      <c r="B1419" t="inlineStr">
        <is>
          <t>359037720000</t>
        </is>
      </c>
      <c r="C1419" t="inlineStr">
        <is>
          <t>35903772</t>
        </is>
      </c>
      <c r="D1419" t="inlineStr">
        <is>
          <t>MARCELO ANTONIO RIVERA DIAZ</t>
        </is>
      </c>
      <c r="E1419" t="inlineStr">
        <is>
          <t>MARCELOANTONIORIVERADIAZ</t>
        </is>
      </c>
      <c r="F1419" s="2" t="n">
        <v>15</v>
      </c>
      <c r="G1419" t="inlineStr">
        <is>
          <t>Alejandra Mabel Hawkins</t>
        </is>
      </c>
      <c r="H1419" t="inlineStr">
        <is>
          <t>67480015.0</t>
        </is>
      </c>
      <c r="I1419" t="n">
        <v>0</v>
      </c>
      <c r="J1419" t="n">
        <v>1</v>
      </c>
      <c r="K1419" t="inlineStr"/>
    </row>
    <row r="1420">
      <c r="A1420" t="inlineStr">
        <is>
          <t>NP</t>
        </is>
      </c>
      <c r="B1420" t="inlineStr">
        <is>
          <t>357228690000</t>
        </is>
      </c>
      <c r="C1420" t="inlineStr">
        <is>
          <t>35722869</t>
        </is>
      </c>
      <c r="D1420" t="inlineStr">
        <is>
          <t>PABLO MENDOZA PEREZ</t>
        </is>
      </c>
      <c r="E1420" t="inlineStr">
        <is>
          <t>PABLOMENDOZAPEREZ</t>
        </is>
      </c>
      <c r="F1420" s="2" t="n">
        <v>15</v>
      </c>
      <c r="G1420" t="inlineStr">
        <is>
          <t>Maria Fernanda</t>
        </is>
      </c>
      <c r="H1420" t="inlineStr">
        <is>
          <t>65203309.0</t>
        </is>
      </c>
      <c r="I1420" t="n">
        <v>0</v>
      </c>
      <c r="J1420" t="n">
        <v>1</v>
      </c>
      <c r="K1420" t="inlineStr"/>
    </row>
    <row r="1421">
      <c r="A1421" t="inlineStr">
        <is>
          <t>NP</t>
        </is>
      </c>
      <c r="B1421" t="inlineStr">
        <is>
          <t>329423660000</t>
        </is>
      </c>
      <c r="C1421" t="inlineStr">
        <is>
          <t>32942366</t>
        </is>
      </c>
      <c r="D1421" t="inlineStr">
        <is>
          <t>Braulio Osorio</t>
        </is>
      </c>
      <c r="E1421" t="inlineStr">
        <is>
          <t>BRAULIOOSORIO</t>
        </is>
      </c>
      <c r="F1421" s="2" t="n">
        <v>16.25</v>
      </c>
      <c r="G1421" t="inlineStr">
        <is>
          <t>Yarelis Tulloch</t>
        </is>
      </c>
      <c r="H1421" t="inlineStr">
        <is>
          <t>62927690.0</t>
        </is>
      </c>
      <c r="I1421" t="n">
        <v>0</v>
      </c>
      <c r="J1421" t="n">
        <v>1</v>
      </c>
      <c r="K1421" t="inlineStr"/>
    </row>
    <row r="1422">
      <c r="A1422" t="inlineStr">
        <is>
          <t>NP</t>
        </is>
      </c>
      <c r="B1422" t="inlineStr">
        <is>
          <t>344289270000</t>
        </is>
      </c>
      <c r="C1422" t="inlineStr">
        <is>
          <t>34428927</t>
        </is>
      </c>
      <c r="D1422" t="inlineStr">
        <is>
          <t>MIRELLA ESTHER AVILA RODRIGUEZ</t>
        </is>
      </c>
      <c r="E1422" t="inlineStr">
        <is>
          <t>MIRELLAESTHERAVILARODRIGUEZ</t>
        </is>
      </c>
      <c r="F1422" s="2" t="n">
        <v>45</v>
      </c>
      <c r="G1422" t="inlineStr">
        <is>
          <t>Abril Aparicio</t>
        </is>
      </c>
      <c r="H1422" t="inlineStr">
        <is>
          <t>69921095.0</t>
        </is>
      </c>
      <c r="I1422" t="n">
        <v>0</v>
      </c>
      <c r="J1422" t="n">
        <v>1</v>
      </c>
      <c r="K1422" t="inlineStr"/>
    </row>
    <row r="1423">
      <c r="A1423" t="inlineStr">
        <is>
          <t>NP</t>
        </is>
      </c>
      <c r="B1423" t="inlineStr">
        <is>
          <t>355343550000</t>
        </is>
      </c>
      <c r="C1423" t="inlineStr">
        <is>
          <t>35534355</t>
        </is>
      </c>
      <c r="D1423" t="inlineStr">
        <is>
          <t>GISSEL SABINA TELLO RODRIGUEZ</t>
        </is>
      </c>
      <c r="E1423" t="inlineStr">
        <is>
          <t>GISSELSABINATELLORODRIGUEZ</t>
        </is>
      </c>
      <c r="F1423" s="2" t="n">
        <v>45</v>
      </c>
      <c r="G1423" t="inlineStr">
        <is>
          <t>Yariela Galarce</t>
        </is>
      </c>
      <c r="H1423" t="inlineStr">
        <is>
          <t>68939026.0</t>
        </is>
      </c>
      <c r="I1423" t="n">
        <v>0</v>
      </c>
      <c r="J1423" t="n">
        <v>1</v>
      </c>
      <c r="K1423" t="inlineStr"/>
    </row>
    <row r="1424">
      <c r="A1424" t="inlineStr">
        <is>
          <t>NP</t>
        </is>
      </c>
      <c r="B1424" t="inlineStr">
        <is>
          <t>357257260000</t>
        </is>
      </c>
      <c r="C1424" t="inlineStr">
        <is>
          <t>35725726</t>
        </is>
      </c>
      <c r="D1424" t="inlineStr">
        <is>
          <t>JUAN CALERO</t>
        </is>
      </c>
      <c r="E1424" t="inlineStr">
        <is>
          <t>JUANCALERO</t>
        </is>
      </c>
      <c r="F1424" s="2" t="n">
        <v>15</v>
      </c>
      <c r="G1424" t="inlineStr">
        <is>
          <t>Nailyn Martinez</t>
        </is>
      </c>
      <c r="H1424" t="inlineStr">
        <is>
          <t>66646437.0</t>
        </is>
      </c>
      <c r="I1424" t="n">
        <v>0</v>
      </c>
      <c r="J1424" t="n">
        <v>1</v>
      </c>
      <c r="K1424" t="inlineStr"/>
    </row>
    <row r="1425">
      <c r="A1425" t="inlineStr">
        <is>
          <t>NP</t>
        </is>
      </c>
      <c r="B1425" t="inlineStr">
        <is>
          <t>357295870000</t>
        </is>
      </c>
      <c r="C1425" t="inlineStr">
        <is>
          <t>35729587</t>
        </is>
      </c>
      <c r="D1425" t="inlineStr">
        <is>
          <t>DIXA RAMOS</t>
        </is>
      </c>
      <c r="E1425" t="inlineStr">
        <is>
          <t>DIXARAMOS</t>
        </is>
      </c>
      <c r="F1425" s="2" t="n">
        <v>12</v>
      </c>
      <c r="G1425" t="inlineStr">
        <is>
          <t>Yamali Rodriguez</t>
        </is>
      </c>
      <c r="H1425" t="inlineStr">
        <is>
          <t>65041024.0</t>
        </is>
      </c>
      <c r="I1425" t="n">
        <v>0</v>
      </c>
      <c r="J1425" t="n">
        <v>1</v>
      </c>
      <c r="K1425" t="inlineStr"/>
    </row>
    <row r="1426">
      <c r="A1426" t="inlineStr">
        <is>
          <t>NP</t>
        </is>
      </c>
      <c r="B1426" t="inlineStr">
        <is>
          <t>328786800000</t>
        </is>
      </c>
      <c r="C1426" t="inlineStr">
        <is>
          <t>32878680</t>
        </is>
      </c>
      <c r="D1426" t="inlineStr">
        <is>
          <t>JOSE SANTOS BRAVO</t>
        </is>
      </c>
      <c r="E1426" t="inlineStr">
        <is>
          <t>JOSESANTOSBRAVO</t>
        </is>
      </c>
      <c r="F1426" s="2" t="n">
        <v>12</v>
      </c>
      <c r="G1426" t="inlineStr">
        <is>
          <t>Osiris Aguilar</t>
        </is>
      </c>
      <c r="H1426" t="inlineStr">
        <is>
          <t>63445206.0</t>
        </is>
      </c>
      <c r="I1426" t="n">
        <v>0</v>
      </c>
      <c r="J1426" t="n">
        <v>1</v>
      </c>
      <c r="K1426" t="inlineStr"/>
    </row>
    <row r="1427">
      <c r="A1427" t="inlineStr">
        <is>
          <t>NP</t>
        </is>
      </c>
      <c r="B1427" t="inlineStr">
        <is>
          <t>361030780000</t>
        </is>
      </c>
      <c r="C1427" t="inlineStr">
        <is>
          <t>36103078</t>
        </is>
      </c>
      <c r="D1427" t="inlineStr">
        <is>
          <t>BENIGNO PINTO</t>
        </is>
      </c>
      <c r="E1427" t="inlineStr">
        <is>
          <t>BENIGNOPINTO</t>
        </is>
      </c>
      <c r="F1427" s="2" t="n">
        <v>16.61</v>
      </c>
      <c r="G1427" t="inlineStr">
        <is>
          <t>Karla Mc Intryre</t>
        </is>
      </c>
      <c r="H1427" t="inlineStr">
        <is>
          <t>67776444.0</t>
        </is>
      </c>
      <c r="I1427" t="n">
        <v>0</v>
      </c>
      <c r="J1427" t="n">
        <v>1</v>
      </c>
      <c r="K1427" t="inlineStr"/>
    </row>
    <row r="1428">
      <c r="A1428" t="inlineStr">
        <is>
          <t>NP</t>
        </is>
      </c>
      <c r="B1428" t="inlineStr">
        <is>
          <t>364028710000</t>
        </is>
      </c>
      <c r="C1428" t="inlineStr">
        <is>
          <t>36402871</t>
        </is>
      </c>
      <c r="D1428" t="inlineStr">
        <is>
          <t>BETSY CEDEÑO</t>
        </is>
      </c>
      <c r="E1428" t="inlineStr">
        <is>
          <t>BETSYCEDENO</t>
        </is>
      </c>
      <c r="F1428" s="2" t="n">
        <v>17.58</v>
      </c>
      <c r="G1428" t="inlineStr">
        <is>
          <t>Solanye Acuña</t>
        </is>
      </c>
      <c r="H1428" t="inlineStr">
        <is>
          <t>66839878.0</t>
        </is>
      </c>
      <c r="I1428" t="n">
        <v>0</v>
      </c>
      <c r="J1428" t="n">
        <v>1</v>
      </c>
      <c r="K1428" t="inlineStr"/>
    </row>
    <row r="1429">
      <c r="A1429" t="inlineStr">
        <is>
          <t>NP</t>
        </is>
      </c>
      <c r="B1429" t="inlineStr">
        <is>
          <t>312222090000</t>
        </is>
      </c>
      <c r="C1429" t="inlineStr">
        <is>
          <t>31222209</t>
        </is>
      </c>
      <c r="D1429" t="inlineStr">
        <is>
          <t>MORENO LAW FIRM -</t>
        </is>
      </c>
      <c r="E1429" t="inlineStr">
        <is>
          <t>MORENOLAWFIRM</t>
        </is>
      </c>
      <c r="F1429" s="2" t="n">
        <v>264.5</v>
      </c>
      <c r="G1429" t="inlineStr">
        <is>
          <t>Michelle Zambrano</t>
        </is>
      </c>
      <c r="H1429" t="inlineStr">
        <is>
          <t>60301816.0</t>
        </is>
      </c>
      <c r="I1429" t="n">
        <v>0</v>
      </c>
      <c r="J1429" t="n">
        <v>1</v>
      </c>
      <c r="K1429" t="inlineStr"/>
    </row>
    <row r="1430">
      <c r="A1430" t="inlineStr">
        <is>
          <t>NP</t>
        </is>
      </c>
      <c r="B1430" t="inlineStr">
        <is>
          <t>312222090000</t>
        </is>
      </c>
      <c r="C1430" t="inlineStr">
        <is>
          <t>31222209</t>
        </is>
      </c>
      <c r="D1430" t="inlineStr">
        <is>
          <t>DIEGO MORENO</t>
        </is>
      </c>
      <c r="E1430" t="inlineStr">
        <is>
          <t>DIEGOMORENO</t>
        </is>
      </c>
      <c r="F1430" s="2" t="n">
        <v>40</v>
      </c>
      <c r="G1430" t="inlineStr">
        <is>
          <t>Ines Lizbeth Trujillo</t>
        </is>
      </c>
      <c r="H1430" t="inlineStr">
        <is>
          <t>60301816.0</t>
        </is>
      </c>
      <c r="I1430" t="n">
        <v>0</v>
      </c>
      <c r="J1430" t="n">
        <v>1</v>
      </c>
      <c r="K1430" t="inlineStr"/>
    </row>
    <row r="1431">
      <c r="A1431" t="inlineStr">
        <is>
          <t>NP</t>
        </is>
      </c>
      <c r="B1431" t="inlineStr">
        <is>
          <t>312222140000</t>
        </is>
      </c>
      <c r="C1431" t="inlineStr">
        <is>
          <t>31222214</t>
        </is>
      </c>
      <c r="D1431" t="inlineStr">
        <is>
          <t>MORENO LAW FIRM -</t>
        </is>
      </c>
      <c r="E1431" t="inlineStr">
        <is>
          <t>MORENOLAWFIRM</t>
        </is>
      </c>
      <c r="F1431" s="2" t="n">
        <v>15.75</v>
      </c>
      <c r="G1431" t="inlineStr">
        <is>
          <t>Alejandra Mabel Hawkins</t>
        </is>
      </c>
      <c r="H1431" t="inlineStr">
        <is>
          <t>60700635.0</t>
        </is>
      </c>
      <c r="I1431" t="n">
        <v>0</v>
      </c>
      <c r="J1431" t="n">
        <v>1</v>
      </c>
      <c r="K1431" t="inlineStr"/>
    </row>
    <row r="1432">
      <c r="A1432" t="inlineStr">
        <is>
          <t>NP</t>
        </is>
      </c>
      <c r="B1432" t="inlineStr">
        <is>
          <t>312215720000</t>
        </is>
      </c>
      <c r="C1432" t="inlineStr">
        <is>
          <t>31221572</t>
        </is>
      </c>
      <c r="D1432" t="inlineStr">
        <is>
          <t>PLAN INTERNATIONAL INC</t>
        </is>
      </c>
      <c r="E1432" t="inlineStr">
        <is>
          <t>PLANINTERNATIONALINC</t>
        </is>
      </c>
      <c r="F1432" s="2" t="n">
        <v>182</v>
      </c>
      <c r="G1432" t="inlineStr">
        <is>
          <t>Maria Fernanda</t>
        </is>
      </c>
      <c r="H1432" t="inlineStr">
        <is>
          <t>66707718.0</t>
        </is>
      </c>
      <c r="I1432" t="n">
        <v>0</v>
      </c>
      <c r="J1432" t="n">
        <v>1</v>
      </c>
      <c r="K1432" t="inlineStr"/>
    </row>
    <row r="1433">
      <c r="A1433" t="inlineStr">
        <is>
          <t>NP</t>
        </is>
      </c>
      <c r="B1433" t="inlineStr">
        <is>
          <t>355202750000</t>
        </is>
      </c>
      <c r="C1433" t="inlineStr">
        <is>
          <t>35520275</t>
        </is>
      </c>
      <c r="D1433" t="inlineStr">
        <is>
          <t>IGNACIA PARDO CANTO</t>
        </is>
      </c>
      <c r="E1433" t="inlineStr">
        <is>
          <t>IGNACIAPARDOCANTO</t>
        </is>
      </c>
      <c r="F1433" s="2" t="n">
        <v>15</v>
      </c>
      <c r="G1433" t="inlineStr">
        <is>
          <t>Yarelis Tulloch</t>
        </is>
      </c>
      <c r="H1433" t="inlineStr">
        <is>
          <t>66578708.0</t>
        </is>
      </c>
      <c r="I1433" t="n">
        <v>0</v>
      </c>
      <c r="J1433" t="n">
        <v>1</v>
      </c>
      <c r="K1433" t="inlineStr"/>
    </row>
    <row r="1434">
      <c r="A1434" t="inlineStr">
        <is>
          <t>NP</t>
        </is>
      </c>
      <c r="B1434" t="inlineStr">
        <is>
          <t>342463610000</t>
        </is>
      </c>
      <c r="C1434" t="inlineStr">
        <is>
          <t>34246361</t>
        </is>
      </c>
      <c r="D1434" t="inlineStr">
        <is>
          <t>LUIS FLORES</t>
        </is>
      </c>
      <c r="E1434" t="inlineStr">
        <is>
          <t>LUISFLORES</t>
        </is>
      </c>
      <c r="F1434" s="2" t="n">
        <v>16.25</v>
      </c>
      <c r="G1434" t="inlineStr">
        <is>
          <t>Abril Aparicio</t>
        </is>
      </c>
      <c r="H1434" t="inlineStr">
        <is>
          <t>64103391.0</t>
        </is>
      </c>
      <c r="I1434" t="n">
        <v>0</v>
      </c>
      <c r="J1434" t="n">
        <v>1</v>
      </c>
      <c r="K1434" t="inlineStr"/>
    </row>
    <row r="1435">
      <c r="A1435" t="inlineStr">
        <is>
          <t>NP</t>
        </is>
      </c>
      <c r="B1435" t="inlineStr">
        <is>
          <t>312198620000</t>
        </is>
      </c>
      <c r="C1435" t="inlineStr">
        <is>
          <t>31219862</t>
        </is>
      </c>
      <c r="D1435" t="inlineStr">
        <is>
          <t>RAFAEL DEAGO AVILA</t>
        </is>
      </c>
      <c r="E1435" t="inlineStr">
        <is>
          <t>RAFAELDEAGOAVILA</t>
        </is>
      </c>
      <c r="F1435" s="2" t="n">
        <v>20.75</v>
      </c>
      <c r="G1435" t="inlineStr">
        <is>
          <t>Yariela Galarce</t>
        </is>
      </c>
      <c r="H1435" t="inlineStr">
        <is>
          <t>62803376.0</t>
        </is>
      </c>
      <c r="I1435" t="n">
        <v>0</v>
      </c>
      <c r="J1435" t="n">
        <v>1</v>
      </c>
      <c r="K1435" t="inlineStr"/>
    </row>
    <row r="1436">
      <c r="A1436" t="inlineStr">
        <is>
          <t>NP</t>
        </is>
      </c>
      <c r="B1436" t="inlineStr">
        <is>
          <t>367009360000</t>
        </is>
      </c>
      <c r="C1436" t="inlineStr">
        <is>
          <t>36700936</t>
        </is>
      </c>
      <c r="D1436" t="inlineStr">
        <is>
          <t>HEDILBERTO MARCIAGA GUILLEN</t>
        </is>
      </c>
      <c r="E1436" t="inlineStr">
        <is>
          <t>HEDILBERTOMARCIAGAGUILLEN</t>
        </is>
      </c>
      <c r="F1436" s="2" t="n">
        <v>15</v>
      </c>
      <c r="G1436" t="inlineStr">
        <is>
          <t>Nailyn Martinez</t>
        </is>
      </c>
      <c r="H1436" t="inlineStr">
        <is>
          <t>67008905.0</t>
        </is>
      </c>
      <c r="I1436" t="n">
        <v>0</v>
      </c>
      <c r="J1436" t="n">
        <v>1</v>
      </c>
      <c r="K1436" t="inlineStr"/>
    </row>
    <row r="1437">
      <c r="A1437" t="inlineStr">
        <is>
          <t>NP</t>
        </is>
      </c>
      <c r="B1437" t="inlineStr">
        <is>
          <t>312197430000</t>
        </is>
      </c>
      <c r="C1437" t="inlineStr">
        <is>
          <t>31219743</t>
        </is>
      </c>
      <c r="D1437" t="inlineStr">
        <is>
          <t>DANIA CELMIRA PINZON CASTILLO</t>
        </is>
      </c>
      <c r="E1437" t="inlineStr">
        <is>
          <t>DANIACELMIRAPINZONCASTILLO</t>
        </is>
      </c>
      <c r="F1437" s="2" t="n">
        <v>12</v>
      </c>
      <c r="G1437" t="inlineStr">
        <is>
          <t>Yamali Rodriguez</t>
        </is>
      </c>
      <c r="H1437" t="inlineStr">
        <is>
          <t>66059101.0</t>
        </is>
      </c>
      <c r="I1437" t="n">
        <v>0</v>
      </c>
      <c r="J1437" t="n">
        <v>1</v>
      </c>
      <c r="K1437" t="inlineStr"/>
    </row>
    <row r="1438">
      <c r="A1438" t="inlineStr">
        <is>
          <t>NP</t>
        </is>
      </c>
      <c r="B1438" t="inlineStr">
        <is>
          <t>351167560000</t>
        </is>
      </c>
      <c r="C1438" t="inlineStr">
        <is>
          <t>35116756</t>
        </is>
      </c>
      <c r="D1438" t="inlineStr">
        <is>
          <t>CENTRO CEFALEAS DOLOR FACIAL</t>
        </is>
      </c>
      <c r="E1438" t="inlineStr">
        <is>
          <t>CENTROCEFALEASDOLORFACIAL</t>
        </is>
      </c>
      <c r="F1438" s="2" t="n">
        <v>15</v>
      </c>
      <c r="G1438" t="inlineStr">
        <is>
          <t>Osiris Aguilar</t>
        </is>
      </c>
      <c r="H1438" t="inlineStr">
        <is>
          <t>69453959.0</t>
        </is>
      </c>
      <c r="I1438" t="n">
        <v>0</v>
      </c>
      <c r="J1438" t="n">
        <v>1</v>
      </c>
      <c r="K1438" t="inlineStr"/>
    </row>
    <row r="1439">
      <c r="A1439" t="inlineStr">
        <is>
          <t>NP</t>
        </is>
      </c>
      <c r="B1439" t="inlineStr">
        <is>
          <t>312204560000</t>
        </is>
      </c>
      <c r="C1439" t="inlineStr">
        <is>
          <t>31220456</t>
        </is>
      </c>
      <c r="D1439" t="inlineStr">
        <is>
          <t>SERVICIOS TECNICOS BARRIBER</t>
        </is>
      </c>
      <c r="E1439" t="inlineStr">
        <is>
          <t>SERVICIOSTECNICOSBARRIBER</t>
        </is>
      </c>
      <c r="F1439" s="2" t="n">
        <v>45.75</v>
      </c>
      <c r="G1439" t="inlineStr">
        <is>
          <t>Karla Mc Intryre</t>
        </is>
      </c>
      <c r="H1439" t="inlineStr">
        <is>
          <t>67482015.0</t>
        </is>
      </c>
      <c r="I1439" t="n">
        <v>0</v>
      </c>
      <c r="J1439" t="n">
        <v>1</v>
      </c>
      <c r="K1439" t="inlineStr"/>
    </row>
    <row r="1440">
      <c r="A1440" t="inlineStr">
        <is>
          <t>NP</t>
        </is>
      </c>
      <c r="B1440" t="inlineStr">
        <is>
          <t>349014010000</t>
        </is>
      </c>
      <c r="C1440" t="inlineStr">
        <is>
          <t>34901401</t>
        </is>
      </c>
      <c r="D1440" t="inlineStr">
        <is>
          <t>INVERSIONES MUINOZ</t>
        </is>
      </c>
      <c r="E1440" t="inlineStr">
        <is>
          <t>INVERSIONESMUINOZ</t>
        </is>
      </c>
      <c r="F1440" s="2" t="n">
        <v>275</v>
      </c>
      <c r="G1440" t="inlineStr">
        <is>
          <t>Michelle Zambrano</t>
        </is>
      </c>
      <c r="H1440" t="inlineStr">
        <is>
          <t>61562983.0</t>
        </is>
      </c>
      <c r="I1440" t="n">
        <v>0</v>
      </c>
      <c r="J1440" t="n">
        <v>1</v>
      </c>
      <c r="K1440" t="inlineStr"/>
    </row>
    <row r="1441">
      <c r="A1441" t="inlineStr">
        <is>
          <t>NP</t>
        </is>
      </c>
      <c r="B1441" t="inlineStr">
        <is>
          <t>337266060000</t>
        </is>
      </c>
      <c r="C1441" t="inlineStr">
        <is>
          <t>33726606</t>
        </is>
      </c>
      <c r="D1441" t="inlineStr">
        <is>
          <t>RAFAEL ANTONIO CORDOBA</t>
        </is>
      </c>
      <c r="E1441" t="inlineStr">
        <is>
          <t>RAFAELANTONIOCORDOBA</t>
        </is>
      </c>
      <c r="F1441" s="2" t="n">
        <v>28</v>
      </c>
      <c r="G1441" t="inlineStr">
        <is>
          <t>Ines Lizbeth Trujillo</t>
        </is>
      </c>
      <c r="H1441" t="inlineStr">
        <is>
          <t>68631095.0</t>
        </is>
      </c>
      <c r="I1441" t="n">
        <v>0</v>
      </c>
      <c r="J1441" t="n">
        <v>1</v>
      </c>
      <c r="K1441" t="inlineStr"/>
    </row>
    <row r="1442">
      <c r="A1442" t="inlineStr">
        <is>
          <t>NP</t>
        </is>
      </c>
      <c r="B1442" t="inlineStr">
        <is>
          <t>341122060000</t>
        </is>
      </c>
      <c r="C1442" t="inlineStr">
        <is>
          <t>34112206</t>
        </is>
      </c>
      <c r="D1442" t="inlineStr">
        <is>
          <t>BRESCO ENERGY SA</t>
        </is>
      </c>
      <c r="E1442" t="inlineStr">
        <is>
          <t>BRESCOENERGYSA</t>
        </is>
      </c>
      <c r="F1442" s="2" t="n">
        <v>81.25</v>
      </c>
      <c r="G1442" t="inlineStr">
        <is>
          <t>Alejandra Mabel Hawkins</t>
        </is>
      </c>
      <c r="H1442" t="inlineStr">
        <is>
          <t>66026352.0</t>
        </is>
      </c>
      <c r="I1442" t="n">
        <v>0</v>
      </c>
      <c r="J1442" t="n">
        <v>1</v>
      </c>
      <c r="K1442" t="inlineStr"/>
    </row>
    <row r="1443">
      <c r="A1443" t="inlineStr">
        <is>
          <t>NP</t>
        </is>
      </c>
      <c r="B1443" t="inlineStr">
        <is>
          <t>355226170000</t>
        </is>
      </c>
      <c r="C1443" t="inlineStr">
        <is>
          <t>35522617</t>
        </is>
      </c>
      <c r="D1443" t="inlineStr">
        <is>
          <t>EDUARDO GONZALEZ</t>
        </is>
      </c>
      <c r="E1443" t="inlineStr">
        <is>
          <t>EDUARDOGONZALEZ</t>
        </is>
      </c>
      <c r="F1443" s="2" t="n">
        <v>30</v>
      </c>
      <c r="G1443" t="inlineStr">
        <is>
          <t>Maria Fernanda</t>
        </is>
      </c>
      <c r="H1443" t="inlineStr">
        <is>
          <t>62470462.0</t>
        </is>
      </c>
      <c r="I1443" t="n">
        <v>0</v>
      </c>
      <c r="J1443" t="n">
        <v>1</v>
      </c>
      <c r="K1443" t="inlineStr"/>
    </row>
    <row r="1444">
      <c r="A1444" t="inlineStr">
        <is>
          <t>NP</t>
        </is>
      </c>
      <c r="B1444" t="inlineStr">
        <is>
          <t>345126240000</t>
        </is>
      </c>
      <c r="C1444" t="inlineStr">
        <is>
          <t>34512624</t>
        </is>
      </c>
      <c r="D1444" t="inlineStr">
        <is>
          <t>ADRIAN FLORES CASTILLO</t>
        </is>
      </c>
      <c r="E1444" t="inlineStr">
        <is>
          <t>ADRIANFLORESCASTILLO</t>
        </is>
      </c>
      <c r="F1444" s="2" t="n">
        <v>92</v>
      </c>
      <c r="G1444" t="inlineStr">
        <is>
          <t>Yarelis Tulloch</t>
        </is>
      </c>
      <c r="H1444" t="inlineStr">
        <is>
          <t>69687211.0</t>
        </is>
      </c>
      <c r="I1444" t="n">
        <v>0</v>
      </c>
      <c r="J1444" t="n">
        <v>1</v>
      </c>
      <c r="K1444" t="inlineStr"/>
    </row>
    <row r="1445">
      <c r="A1445" t="inlineStr">
        <is>
          <t>NP</t>
        </is>
      </c>
      <c r="B1445" t="inlineStr">
        <is>
          <t>353337290000</t>
        </is>
      </c>
      <c r="C1445" t="inlineStr">
        <is>
          <t>35333729</t>
        </is>
      </c>
      <c r="D1445" t="inlineStr">
        <is>
          <t>JOSÉ ANTONIO ERNESTO MARÍN TEJADA</t>
        </is>
      </c>
      <c r="E1445" t="inlineStr">
        <is>
          <t>JOSEANTONIOERNESTOMARINTEJADA</t>
        </is>
      </c>
      <c r="F1445" s="2" t="n">
        <v>15</v>
      </c>
      <c r="G1445" t="inlineStr">
        <is>
          <t>Abril Aparicio</t>
        </is>
      </c>
      <c r="H1445" t="inlineStr">
        <is>
          <t>65208002.0</t>
        </is>
      </c>
      <c r="I1445" t="n">
        <v>0</v>
      </c>
      <c r="J1445" t="n">
        <v>1</v>
      </c>
      <c r="K1445" t="inlineStr"/>
    </row>
    <row r="1446">
      <c r="A1446" t="inlineStr">
        <is>
          <t>NP</t>
        </is>
      </c>
      <c r="B1446" t="inlineStr">
        <is>
          <t>354356280000</t>
        </is>
      </c>
      <c r="C1446" t="inlineStr">
        <is>
          <t>35435628</t>
        </is>
      </c>
      <c r="D1446" t="inlineStr">
        <is>
          <t>FERNANDO ACOSTA</t>
        </is>
      </c>
      <c r="E1446" t="inlineStr">
        <is>
          <t>FERNANDOACOSTA</t>
        </is>
      </c>
      <c r="F1446" s="2" t="n">
        <v>15</v>
      </c>
      <c r="G1446" t="inlineStr">
        <is>
          <t>Yariela Galarce</t>
        </is>
      </c>
      <c r="H1446" t="inlineStr">
        <is>
          <t>62492589.0</t>
        </is>
      </c>
      <c r="I1446" t="n">
        <v>0</v>
      </c>
      <c r="J1446" t="n">
        <v>1</v>
      </c>
      <c r="K1446" t="inlineStr"/>
    </row>
    <row r="1447">
      <c r="A1447" t="inlineStr">
        <is>
          <t>NP</t>
        </is>
      </c>
      <c r="B1447" t="inlineStr">
        <is>
          <t>339184850000</t>
        </is>
      </c>
      <c r="C1447" t="inlineStr">
        <is>
          <t>33918485</t>
        </is>
      </c>
      <c r="D1447" t="inlineStr">
        <is>
          <t>Marlenis Del Carmen Rivera Robles</t>
        </is>
      </c>
      <c r="E1447" t="inlineStr">
        <is>
          <t>MARLENISDELCARMENRIVERAROBLES</t>
        </is>
      </c>
      <c r="F1447" s="2" t="n">
        <v>20</v>
      </c>
      <c r="G1447" t="inlineStr">
        <is>
          <t>Nailyn Martinez</t>
        </is>
      </c>
      <c r="H1447" t="inlineStr">
        <is>
          <t>63760301.0</t>
        </is>
      </c>
      <c r="I1447" t="n">
        <v>0</v>
      </c>
      <c r="J1447" t="n">
        <v>1</v>
      </c>
      <c r="K1447" t="inlineStr"/>
    </row>
    <row r="1448">
      <c r="A1448" t="inlineStr">
        <is>
          <t>NP</t>
        </is>
      </c>
      <c r="B1448" t="inlineStr">
        <is>
          <t>322650580400</t>
        </is>
      </c>
      <c r="C1448" t="inlineStr">
        <is>
          <t>32265058</t>
        </is>
      </c>
      <c r="D1448" t="inlineStr">
        <is>
          <t>Hector Ibarra</t>
        </is>
      </c>
      <c r="E1448" t="inlineStr">
        <is>
          <t>HECTORIBARRA</t>
        </is>
      </c>
      <c r="F1448" s="2" t="n">
        <v>42</v>
      </c>
      <c r="G1448" t="inlineStr">
        <is>
          <t>Yamali Rodriguez</t>
        </is>
      </c>
      <c r="H1448" t="inlineStr">
        <is>
          <t>64802975.0</t>
        </is>
      </c>
      <c r="I1448" t="n">
        <v>0</v>
      </c>
      <c r="J1448" t="n">
        <v>1</v>
      </c>
      <c r="K1448" t="inlineStr"/>
    </row>
    <row r="1449">
      <c r="A1449" t="inlineStr">
        <is>
          <t>NP</t>
        </is>
      </c>
      <c r="B1449" t="inlineStr">
        <is>
          <t>331126790000</t>
        </is>
      </c>
      <c r="C1449" t="inlineStr">
        <is>
          <t>33112679</t>
        </is>
      </c>
      <c r="D1449" t="inlineStr">
        <is>
          <t>Jose Manue l Batista Tejeira</t>
        </is>
      </c>
      <c r="E1449" t="inlineStr">
        <is>
          <t>JOSEMANUELBATISTATEJEIRA</t>
        </is>
      </c>
      <c r="F1449" s="2" t="n">
        <v>18.25</v>
      </c>
      <c r="G1449" t="inlineStr">
        <is>
          <t>Osiris Aguilar</t>
        </is>
      </c>
      <c r="H1449" t="inlineStr">
        <is>
          <t>65579211.0</t>
        </is>
      </c>
      <c r="I1449" t="n">
        <v>0</v>
      </c>
      <c r="J1449" t="n">
        <v>1</v>
      </c>
      <c r="K1449" t="inlineStr"/>
    </row>
    <row r="1450">
      <c r="A1450" t="inlineStr">
        <is>
          <t>NP</t>
        </is>
      </c>
      <c r="B1450" t="inlineStr">
        <is>
          <t>352318740000</t>
        </is>
      </c>
      <c r="C1450" t="inlineStr">
        <is>
          <t>35231874</t>
        </is>
      </c>
      <c r="D1450" t="inlineStr">
        <is>
          <t>MUEBLERIA PISCIS</t>
        </is>
      </c>
      <c r="E1450" t="inlineStr">
        <is>
          <t>MUEBLERIAPISCIS</t>
        </is>
      </c>
      <c r="F1450" s="2" t="n">
        <v>15</v>
      </c>
      <c r="G1450" t="inlineStr">
        <is>
          <t>Karla Mc Intryre</t>
        </is>
      </c>
      <c r="H1450" t="inlineStr">
        <is>
          <t>64065662.0</t>
        </is>
      </c>
      <c r="I1450" t="n">
        <v>0</v>
      </c>
      <c r="J1450" t="n">
        <v>1</v>
      </c>
      <c r="K1450" t="inlineStr"/>
    </row>
    <row r="1451">
      <c r="A1451" t="inlineStr">
        <is>
          <t>NP</t>
        </is>
      </c>
      <c r="B1451" t="inlineStr">
        <is>
          <t>312192420000</t>
        </is>
      </c>
      <c r="C1451" t="inlineStr">
        <is>
          <t>31219242</t>
        </is>
      </c>
      <c r="D1451" t="inlineStr">
        <is>
          <t>CLINICA DENTAL DELGADO</t>
        </is>
      </c>
      <c r="E1451" t="inlineStr">
        <is>
          <t>CLINICADENTALDELGADO</t>
        </is>
      </c>
      <c r="F1451" s="2" t="n">
        <v>90</v>
      </c>
      <c r="G1451" t="inlineStr">
        <is>
          <t>Solanye Acuña</t>
        </is>
      </c>
      <c r="H1451" t="inlineStr">
        <is>
          <t>64304874.0</t>
        </is>
      </c>
      <c r="I1451" t="n">
        <v>0</v>
      </c>
      <c r="J1451" t="n">
        <v>1</v>
      </c>
      <c r="K1451" t="inlineStr"/>
    </row>
    <row r="1452">
      <c r="A1452" t="inlineStr">
        <is>
          <t>NP</t>
        </is>
      </c>
      <c r="B1452" t="inlineStr">
        <is>
          <t>312205890000</t>
        </is>
      </c>
      <c r="C1452" t="inlineStr">
        <is>
          <t>31220589</t>
        </is>
      </c>
      <c r="D1452" t="inlineStr">
        <is>
          <t>CLINICA DENTAL DELGADO MAESTRA NVA PORTA</t>
        </is>
      </c>
      <c r="E1452" t="inlineStr">
        <is>
          <t>CLINICADENTALDELGADOMAESTRANVAPORTA</t>
        </is>
      </c>
      <c r="F1452" s="2" t="n">
        <v>40</v>
      </c>
      <c r="G1452" t="inlineStr">
        <is>
          <t>Michelle Zambrano</t>
        </is>
      </c>
      <c r="H1452" t="inlineStr">
        <is>
          <t>68046823.0</t>
        </is>
      </c>
      <c r="I1452" t="n">
        <v>0</v>
      </c>
      <c r="J1452" t="n">
        <v>1</v>
      </c>
      <c r="K1452" t="inlineStr"/>
    </row>
    <row r="1453">
      <c r="A1453" t="inlineStr">
        <is>
          <t>NP</t>
        </is>
      </c>
      <c r="B1453" t="inlineStr">
        <is>
          <t>324809280000</t>
        </is>
      </c>
      <c r="C1453" t="inlineStr">
        <is>
          <t>32480928</t>
        </is>
      </c>
      <c r="D1453" t="inlineStr">
        <is>
          <t>Corporacion T</t>
        </is>
      </c>
      <c r="E1453" t="inlineStr">
        <is>
          <t>CORPORACIONT</t>
        </is>
      </c>
      <c r="F1453" s="2" t="n">
        <v>84</v>
      </c>
      <c r="G1453" t="inlineStr">
        <is>
          <t>Ines Lizbeth Trujillo</t>
        </is>
      </c>
      <c r="H1453" t="inlineStr">
        <is>
          <t>67810909.0</t>
        </is>
      </c>
      <c r="I1453" t="n">
        <v>0</v>
      </c>
      <c r="J1453" t="n">
        <v>1</v>
      </c>
      <c r="K1453" t="inlineStr"/>
    </row>
    <row r="1454">
      <c r="A1454" t="inlineStr">
        <is>
          <t>NP</t>
        </is>
      </c>
      <c r="B1454" t="inlineStr">
        <is>
          <t>321840700000</t>
        </is>
      </c>
      <c r="C1454" t="inlineStr">
        <is>
          <t>32184070</t>
        </is>
      </c>
      <c r="D1454" t="inlineStr">
        <is>
          <t>PANAMA METAL</t>
        </is>
      </c>
      <c r="E1454" t="inlineStr">
        <is>
          <t>PANAMAMETAL</t>
        </is>
      </c>
      <c r="F1454" s="2" t="n">
        <v>127.75</v>
      </c>
      <c r="G1454" t="inlineStr">
        <is>
          <t>Alejandra Mabel Hawkins</t>
        </is>
      </c>
      <c r="H1454" t="inlineStr">
        <is>
          <t>67471940.0</t>
        </is>
      </c>
      <c r="I1454" t="n">
        <v>0</v>
      </c>
      <c r="J1454" t="n">
        <v>1</v>
      </c>
      <c r="K1454" t="inlineStr"/>
    </row>
    <row r="1455">
      <c r="A1455" t="inlineStr">
        <is>
          <t>NP</t>
        </is>
      </c>
      <c r="B1455" t="inlineStr">
        <is>
          <t>326195960100</t>
        </is>
      </c>
      <c r="C1455" t="inlineStr">
        <is>
          <t>32619596</t>
        </is>
      </c>
      <c r="D1455" t="inlineStr">
        <is>
          <t>Jacinta Oda Iturralde</t>
        </is>
      </c>
      <c r="E1455" t="inlineStr">
        <is>
          <t>JACINTAODAITURRALDE</t>
        </is>
      </c>
      <c r="F1455" s="2" t="n">
        <v>20</v>
      </c>
      <c r="G1455" t="inlineStr">
        <is>
          <t>Maria Fernanda</t>
        </is>
      </c>
      <c r="H1455" t="inlineStr">
        <is>
          <t>65259861.0</t>
        </is>
      </c>
      <c r="I1455" t="n">
        <v>0</v>
      </c>
      <c r="J1455" t="n">
        <v>1</v>
      </c>
      <c r="K1455" t="inlineStr"/>
    </row>
    <row r="1456">
      <c r="A1456" t="inlineStr">
        <is>
          <t>NP</t>
        </is>
      </c>
      <c r="B1456" t="inlineStr">
        <is>
          <t>348070260000</t>
        </is>
      </c>
      <c r="C1456" t="inlineStr">
        <is>
          <t>34807026</t>
        </is>
      </c>
      <c r="D1456" t="inlineStr">
        <is>
          <t>PEDRO HERNÁNDEZ MAURE</t>
        </is>
      </c>
      <c r="E1456" t="inlineStr">
        <is>
          <t>PEDROHERNANDEZMAURE</t>
        </is>
      </c>
      <c r="F1456" s="2" t="n">
        <v>16.25</v>
      </c>
      <c r="G1456" t="inlineStr">
        <is>
          <t>Yarelis Tulloch</t>
        </is>
      </c>
      <c r="H1456" t="inlineStr">
        <is>
          <t>64420219.0</t>
        </is>
      </c>
      <c r="I1456" t="n">
        <v>0</v>
      </c>
      <c r="J1456" t="n">
        <v>1</v>
      </c>
      <c r="K1456" t="inlineStr"/>
    </row>
    <row r="1457">
      <c r="A1457" t="inlineStr">
        <is>
          <t>NP</t>
        </is>
      </c>
      <c r="B1457" t="inlineStr">
        <is>
          <t>355336280000</t>
        </is>
      </c>
      <c r="C1457" t="inlineStr">
        <is>
          <t>35533628</t>
        </is>
      </c>
      <c r="D1457" t="inlineStr">
        <is>
          <t>MARTA I RODRIGUEZ M</t>
        </is>
      </c>
      <c r="E1457" t="inlineStr">
        <is>
          <t>MARTAIRODRIGUEZM</t>
        </is>
      </c>
      <c r="F1457" s="2" t="n">
        <v>15</v>
      </c>
      <c r="G1457" t="inlineStr">
        <is>
          <t>Abril Aparicio</t>
        </is>
      </c>
      <c r="H1457" t="inlineStr">
        <is>
          <t>64399060.0</t>
        </is>
      </c>
      <c r="I1457" t="n">
        <v>0</v>
      </c>
      <c r="J1457" t="n">
        <v>1</v>
      </c>
      <c r="K1457" t="inlineStr"/>
    </row>
    <row r="1458">
      <c r="A1458" t="inlineStr">
        <is>
          <t>NP</t>
        </is>
      </c>
      <c r="B1458" t="inlineStr">
        <is>
          <t>349150160000</t>
        </is>
      </c>
      <c r="C1458" t="inlineStr">
        <is>
          <t>34915016</t>
        </is>
      </c>
      <c r="D1458" t="inlineStr">
        <is>
          <t>MOISÉS SAEZ</t>
        </is>
      </c>
      <c r="E1458" t="inlineStr">
        <is>
          <t>MOISESSAEZ</t>
        </is>
      </c>
      <c r="F1458" s="2" t="n">
        <v>24</v>
      </c>
      <c r="G1458" t="inlineStr">
        <is>
          <t>Yariela Galarce</t>
        </is>
      </c>
      <c r="H1458" t="inlineStr">
        <is>
          <t>64923160.0</t>
        </is>
      </c>
      <c r="I1458" t="n">
        <v>0</v>
      </c>
      <c r="J1458" t="n">
        <v>1</v>
      </c>
      <c r="K1458" t="inlineStr"/>
    </row>
    <row r="1459">
      <c r="A1459" t="inlineStr">
        <is>
          <t>NP</t>
        </is>
      </c>
      <c r="B1459" t="inlineStr">
        <is>
          <t>363000540000</t>
        </is>
      </c>
      <c r="C1459" t="inlineStr">
        <is>
          <t>36300054</t>
        </is>
      </c>
      <c r="D1459" t="inlineStr">
        <is>
          <t>VIELKA RODRIGUEZ</t>
        </is>
      </c>
      <c r="E1459" t="inlineStr">
        <is>
          <t>VIELKARODRIGUEZ</t>
        </is>
      </c>
      <c r="F1459" s="2" t="n">
        <v>15</v>
      </c>
      <c r="G1459" t="inlineStr">
        <is>
          <t>Nailyn Martinez</t>
        </is>
      </c>
      <c r="H1459" t="inlineStr">
        <is>
          <t>65004662.0</t>
        </is>
      </c>
      <c r="I1459" t="n">
        <v>0</v>
      </c>
      <c r="J1459" t="n">
        <v>1</v>
      </c>
      <c r="K1459" t="inlineStr"/>
    </row>
    <row r="1460">
      <c r="A1460" t="inlineStr">
        <is>
          <t>NP</t>
        </is>
      </c>
      <c r="B1460" t="inlineStr">
        <is>
          <t>352058170000</t>
        </is>
      </c>
      <c r="C1460" t="inlineStr">
        <is>
          <t>35205817</t>
        </is>
      </c>
      <c r="D1460" t="inlineStr">
        <is>
          <t>LUIS DE GRACIAS</t>
        </is>
      </c>
      <c r="E1460" t="inlineStr">
        <is>
          <t>LUISDEGRACIAS</t>
        </is>
      </c>
      <c r="F1460" s="2" t="n">
        <v>30</v>
      </c>
      <c r="G1460" t="inlineStr">
        <is>
          <t>Yamali Rodriguez</t>
        </is>
      </c>
      <c r="H1460" t="inlineStr">
        <is>
          <t>66783957.0</t>
        </is>
      </c>
      <c r="I1460" t="n">
        <v>0</v>
      </c>
      <c r="J1460" t="n">
        <v>1</v>
      </c>
      <c r="K1460" t="inlineStr"/>
    </row>
    <row r="1461">
      <c r="A1461" t="inlineStr">
        <is>
          <t>NP</t>
        </is>
      </c>
      <c r="B1461" t="inlineStr">
        <is>
          <t>354309560000</t>
        </is>
      </c>
      <c r="C1461" t="inlineStr">
        <is>
          <t>35430956</t>
        </is>
      </c>
      <c r="D1461" t="inlineStr">
        <is>
          <t>MANUEL CHAVEZ</t>
        </is>
      </c>
      <c r="E1461" t="inlineStr">
        <is>
          <t>MANUELCHAVEZ</t>
        </is>
      </c>
      <c r="F1461" s="2" t="n">
        <v>15</v>
      </c>
      <c r="G1461" t="inlineStr">
        <is>
          <t>Osiris Aguilar</t>
        </is>
      </c>
      <c r="H1461" t="inlineStr">
        <is>
          <t>66511015.0</t>
        </is>
      </c>
      <c r="I1461" t="n">
        <v>0</v>
      </c>
      <c r="J1461" t="n">
        <v>1</v>
      </c>
      <c r="K1461" t="inlineStr"/>
    </row>
    <row r="1462">
      <c r="A1462" t="inlineStr">
        <is>
          <t>NP</t>
        </is>
      </c>
      <c r="B1462" t="inlineStr">
        <is>
          <t>366042180000</t>
        </is>
      </c>
      <c r="C1462" t="inlineStr">
        <is>
          <t>36604218</t>
        </is>
      </c>
      <c r="D1462" t="inlineStr">
        <is>
          <t>ISMAEL GUEVARRA</t>
        </is>
      </c>
      <c r="E1462" t="inlineStr">
        <is>
          <t>ISMAELGUEVARRA</t>
        </is>
      </c>
      <c r="F1462" s="2" t="n">
        <v>17.58</v>
      </c>
      <c r="G1462" t="inlineStr">
        <is>
          <t>Karla Mc Intryre</t>
        </is>
      </c>
      <c r="H1462" t="inlineStr"/>
      <c r="I1462" t="n">
        <v>0</v>
      </c>
      <c r="J1462" t="n">
        <v>1</v>
      </c>
      <c r="K1462" t="inlineStr"/>
    </row>
    <row r="1463">
      <c r="A1463" t="inlineStr">
        <is>
          <t>NP</t>
        </is>
      </c>
      <c r="B1463" t="inlineStr">
        <is>
          <t>349290410000</t>
        </is>
      </c>
      <c r="C1463" t="inlineStr">
        <is>
          <t>34929041</t>
        </is>
      </c>
      <c r="D1463" t="inlineStr">
        <is>
          <t>ROLANDO DIAZ BARBA</t>
        </is>
      </c>
      <c r="E1463" t="inlineStr">
        <is>
          <t>ROLANDODIAZBARBA</t>
        </is>
      </c>
      <c r="F1463" s="2" t="n">
        <v>93.75</v>
      </c>
      <c r="G1463" t="inlineStr">
        <is>
          <t>Michelle Zambrano</t>
        </is>
      </c>
      <c r="H1463" t="inlineStr">
        <is>
          <t>63798061.0</t>
        </is>
      </c>
      <c r="I1463" t="n">
        <v>0</v>
      </c>
      <c r="J1463" t="n">
        <v>1</v>
      </c>
      <c r="K1463" t="inlineStr"/>
    </row>
    <row r="1464">
      <c r="A1464" t="inlineStr">
        <is>
          <t>NP</t>
        </is>
      </c>
      <c r="B1464" t="inlineStr">
        <is>
          <t>353098890000</t>
        </is>
      </c>
      <c r="C1464" t="inlineStr">
        <is>
          <t>35309889</t>
        </is>
      </c>
      <c r="D1464" t="inlineStr">
        <is>
          <t>TEODOLINDA VALDES</t>
        </is>
      </c>
      <c r="E1464" t="inlineStr">
        <is>
          <t>TEODOLINDAVALDES</t>
        </is>
      </c>
      <c r="F1464" s="2" t="n">
        <v>15</v>
      </c>
      <c r="G1464" t="inlineStr">
        <is>
          <t>Ines Lizbeth Trujillo</t>
        </is>
      </c>
      <c r="H1464" t="inlineStr">
        <is>
          <t>67147850.0</t>
        </is>
      </c>
      <c r="I1464" t="n">
        <v>0</v>
      </c>
      <c r="J1464" t="n">
        <v>1</v>
      </c>
      <c r="K1464" t="inlineStr"/>
    </row>
    <row r="1465">
      <c r="A1465" t="inlineStr">
        <is>
          <t>NP</t>
        </is>
      </c>
      <c r="B1465" t="inlineStr">
        <is>
          <t>354095180000</t>
        </is>
      </c>
      <c r="C1465" t="inlineStr">
        <is>
          <t>35409518</t>
        </is>
      </c>
      <c r="D1465" t="inlineStr">
        <is>
          <t>TEODOLINDA VALDES</t>
        </is>
      </c>
      <c r="E1465" t="inlineStr">
        <is>
          <t>TEODOLINDAVALDES</t>
        </is>
      </c>
      <c r="F1465" s="2" t="n">
        <v>15</v>
      </c>
      <c r="G1465" t="inlineStr">
        <is>
          <t>Alejandra Mabel Hawkins</t>
        </is>
      </c>
      <c r="H1465" t="inlineStr">
        <is>
          <t>69150857.0</t>
        </is>
      </c>
      <c r="I1465" t="n">
        <v>0</v>
      </c>
      <c r="J1465" t="n">
        <v>1</v>
      </c>
      <c r="K1465" t="inlineStr"/>
    </row>
    <row r="1466">
      <c r="A1466" t="inlineStr">
        <is>
          <t>NP</t>
        </is>
      </c>
      <c r="B1466" t="inlineStr">
        <is>
          <t>353343740000</t>
        </is>
      </c>
      <c r="C1466" t="inlineStr">
        <is>
          <t>35334374</t>
        </is>
      </c>
      <c r="D1466" t="inlineStr">
        <is>
          <t>ERNESTO VEGA</t>
        </is>
      </c>
      <c r="E1466" t="inlineStr">
        <is>
          <t>ERNESTOVEGA</t>
        </is>
      </c>
      <c r="F1466" s="2" t="n">
        <v>15</v>
      </c>
      <c r="G1466" t="inlineStr">
        <is>
          <t>Maria Fernanda</t>
        </is>
      </c>
      <c r="H1466" t="inlineStr">
        <is>
          <t>67155416.0</t>
        </is>
      </c>
      <c r="I1466" t="n">
        <v>0</v>
      </c>
      <c r="J1466" t="n">
        <v>1</v>
      </c>
      <c r="K1466" t="inlineStr"/>
    </row>
    <row r="1467">
      <c r="A1467" t="inlineStr">
        <is>
          <t>NP</t>
        </is>
      </c>
      <c r="B1467" t="inlineStr">
        <is>
          <t>346133200000</t>
        </is>
      </c>
      <c r="C1467" t="inlineStr">
        <is>
          <t>34613320</t>
        </is>
      </c>
      <c r="D1467" t="inlineStr">
        <is>
          <t>LUZ ENEIDA ATENCIO</t>
        </is>
      </c>
      <c r="E1467" t="inlineStr">
        <is>
          <t>LUZENEIDAATENCIO</t>
        </is>
      </c>
      <c r="F1467" s="2" t="n">
        <v>20.75</v>
      </c>
      <c r="G1467" t="inlineStr">
        <is>
          <t>Yarelis Tulloch</t>
        </is>
      </c>
      <c r="H1467" t="inlineStr">
        <is>
          <t>67175520.0</t>
        </is>
      </c>
      <c r="I1467" t="n">
        <v>0</v>
      </c>
      <c r="J1467" t="n">
        <v>1</v>
      </c>
      <c r="K1467" t="inlineStr"/>
    </row>
    <row r="1468">
      <c r="A1468" t="inlineStr">
        <is>
          <t>NP</t>
        </is>
      </c>
      <c r="B1468" t="inlineStr">
        <is>
          <t>322384340100</t>
        </is>
      </c>
      <c r="C1468" t="inlineStr">
        <is>
          <t>32238434</t>
        </is>
      </c>
      <c r="D1468" t="inlineStr">
        <is>
          <t>Elvis Rodriguez</t>
        </is>
      </c>
      <c r="E1468" t="inlineStr">
        <is>
          <t>ELVISRODRIGUEZ</t>
        </is>
      </c>
      <c r="F1468" s="2" t="n">
        <v>84</v>
      </c>
      <c r="G1468" t="inlineStr">
        <is>
          <t>Abril Aparicio</t>
        </is>
      </c>
      <c r="H1468" t="inlineStr">
        <is>
          <t>69822333.0</t>
        </is>
      </c>
      <c r="I1468" t="n">
        <v>0</v>
      </c>
      <c r="J1468" t="n">
        <v>1</v>
      </c>
      <c r="K1468" t="inlineStr"/>
    </row>
    <row r="1469">
      <c r="A1469" t="inlineStr">
        <is>
          <t>NP</t>
        </is>
      </c>
      <c r="B1469" t="inlineStr">
        <is>
          <t>312234440000</t>
        </is>
      </c>
      <c r="C1469" t="inlineStr">
        <is>
          <t>31223444</t>
        </is>
      </c>
      <c r="D1469" t="inlineStr">
        <is>
          <t>FITLAB</t>
        </is>
      </c>
      <c r="E1469" t="inlineStr">
        <is>
          <t>FITLAB</t>
        </is>
      </c>
      <c r="F1469" s="2" t="n">
        <v>340</v>
      </c>
      <c r="G1469" t="inlineStr">
        <is>
          <t>Yariela Galarce</t>
        </is>
      </c>
      <c r="H1469" t="inlineStr">
        <is>
          <t>66798181.0</t>
        </is>
      </c>
      <c r="I1469" t="n">
        <v>0</v>
      </c>
      <c r="J1469" t="n">
        <v>1</v>
      </c>
      <c r="K1469" t="inlineStr"/>
    </row>
    <row r="1470">
      <c r="A1470" t="inlineStr">
        <is>
          <t>NP</t>
        </is>
      </c>
      <c r="B1470" t="inlineStr">
        <is>
          <t>312222870000</t>
        </is>
      </c>
      <c r="C1470" t="inlineStr">
        <is>
          <t>31222287</t>
        </is>
      </c>
      <c r="D1470" t="inlineStr">
        <is>
          <t>FITLAB S,A</t>
        </is>
      </c>
      <c r="E1470" t="inlineStr">
        <is>
          <t>FITLABSA</t>
        </is>
      </c>
      <c r="F1470" s="2" t="n">
        <v>31</v>
      </c>
      <c r="G1470" t="inlineStr">
        <is>
          <t>Nailyn Martinez</t>
        </is>
      </c>
      <c r="H1470" t="inlineStr">
        <is>
          <t>61830000.0</t>
        </is>
      </c>
      <c r="I1470" t="n">
        <v>0</v>
      </c>
      <c r="J1470" t="n">
        <v>1</v>
      </c>
      <c r="K1470" t="inlineStr"/>
    </row>
    <row r="1471">
      <c r="A1471" t="inlineStr">
        <is>
          <t>NP</t>
        </is>
      </c>
      <c r="B1471" t="inlineStr">
        <is>
          <t>321760610100</t>
        </is>
      </c>
      <c r="C1471" t="inlineStr">
        <is>
          <t>32176061</t>
        </is>
      </c>
      <c r="D1471" t="inlineStr">
        <is>
          <t>Palms Services Group</t>
        </is>
      </c>
      <c r="E1471" t="inlineStr">
        <is>
          <t>PALMSSERVICESGROUP</t>
        </is>
      </c>
      <c r="F1471" s="2" t="n">
        <v>25.75</v>
      </c>
      <c r="G1471" t="inlineStr">
        <is>
          <t>Yamali Rodriguez</t>
        </is>
      </c>
      <c r="H1471" t="inlineStr">
        <is>
          <t>66723850.0</t>
        </is>
      </c>
      <c r="I1471" t="n">
        <v>0</v>
      </c>
      <c r="J1471" t="n">
        <v>1</v>
      </c>
      <c r="K1471" t="inlineStr"/>
    </row>
    <row r="1472">
      <c r="A1472" t="inlineStr">
        <is>
          <t>NP</t>
        </is>
      </c>
      <c r="B1472" t="inlineStr">
        <is>
          <t>328853210000</t>
        </is>
      </c>
      <c r="C1472" t="inlineStr">
        <is>
          <t>32885321</t>
        </is>
      </c>
      <c r="D1472" t="inlineStr">
        <is>
          <t>PROYECTO CREATIVOS MODERNOS, S.A</t>
        </is>
      </c>
      <c r="E1472" t="inlineStr">
        <is>
          <t>PROYECTOCREATIVOSMODERNOSSA</t>
        </is>
      </c>
      <c r="F1472" s="2" t="n">
        <v>92</v>
      </c>
      <c r="G1472" t="inlineStr">
        <is>
          <t>Osiris Aguilar</t>
        </is>
      </c>
      <c r="H1472" t="inlineStr">
        <is>
          <t>66797126.0</t>
        </is>
      </c>
      <c r="I1472" t="n">
        <v>0</v>
      </c>
      <c r="J1472" t="n">
        <v>1</v>
      </c>
      <c r="K1472" t="inlineStr"/>
    </row>
    <row r="1473">
      <c r="A1473" t="inlineStr">
        <is>
          <t>NP</t>
        </is>
      </c>
      <c r="B1473" t="inlineStr">
        <is>
          <t>323668040100</t>
        </is>
      </c>
      <c r="C1473" t="inlineStr">
        <is>
          <t>32366804</t>
        </is>
      </c>
      <c r="D1473" t="inlineStr">
        <is>
          <t>Candanedo y Correa</t>
        </is>
      </c>
      <c r="E1473" t="inlineStr">
        <is>
          <t>CANDANEDOYCORREA</t>
        </is>
      </c>
      <c r="F1473" s="2" t="n">
        <v>69.73999999999999</v>
      </c>
      <c r="G1473" t="inlineStr">
        <is>
          <t>Karla Mc Intryre</t>
        </is>
      </c>
      <c r="H1473" t="inlineStr">
        <is>
          <t>66763935.0</t>
        </is>
      </c>
      <c r="I1473" t="n">
        <v>0</v>
      </c>
      <c r="J1473" t="n">
        <v>1</v>
      </c>
      <c r="K1473" t="inlineStr"/>
    </row>
    <row r="1474">
      <c r="A1474" t="inlineStr">
        <is>
          <t>NP</t>
        </is>
      </c>
      <c r="B1474" t="inlineStr">
        <is>
          <t>322366300000</t>
        </is>
      </c>
      <c r="C1474" t="inlineStr">
        <is>
          <t>32236630</t>
        </is>
      </c>
      <c r="D1474" t="inlineStr">
        <is>
          <t>Cerbo Asoc. C</t>
        </is>
      </c>
      <c r="E1474" t="inlineStr">
        <is>
          <t>CERBOASOCC</t>
        </is>
      </c>
      <c r="F1474" s="2" t="n">
        <v>42</v>
      </c>
      <c r="G1474" t="inlineStr">
        <is>
          <t>Solanye Acuña</t>
        </is>
      </c>
      <c r="H1474" t="inlineStr">
        <is>
          <t>66711813.0</t>
        </is>
      </c>
      <c r="I1474" t="n">
        <v>0</v>
      </c>
      <c r="J1474" t="n">
        <v>1</v>
      </c>
      <c r="K1474" t="inlineStr"/>
    </row>
    <row r="1475">
      <c r="A1475" t="inlineStr">
        <is>
          <t>NP</t>
        </is>
      </c>
      <c r="B1475" t="inlineStr">
        <is>
          <t>321947580000</t>
        </is>
      </c>
      <c r="C1475" t="inlineStr">
        <is>
          <t>32194758</t>
        </is>
      </c>
      <c r="D1475" t="inlineStr">
        <is>
          <t>LAS ESCLUSAS S.A.</t>
        </is>
      </c>
      <c r="E1475" t="inlineStr">
        <is>
          <t>LASESCLUSASSA</t>
        </is>
      </c>
      <c r="F1475" s="2" t="n">
        <v>80</v>
      </c>
      <c r="G1475" t="inlineStr">
        <is>
          <t>Michelle Zambrano</t>
        </is>
      </c>
      <c r="H1475" t="inlineStr">
        <is>
          <t>66706317.0</t>
        </is>
      </c>
      <c r="I1475" t="n">
        <v>0</v>
      </c>
      <c r="J1475" t="n">
        <v>1</v>
      </c>
      <c r="K1475" t="inlineStr"/>
    </row>
    <row r="1476">
      <c r="A1476" t="inlineStr">
        <is>
          <t>NP</t>
        </is>
      </c>
      <c r="B1476" t="inlineStr">
        <is>
          <t>321559060100</t>
        </is>
      </c>
      <c r="C1476" t="inlineStr">
        <is>
          <t>32155906</t>
        </is>
      </c>
      <c r="D1476" t="inlineStr">
        <is>
          <t>SMART HOUSE</t>
        </is>
      </c>
      <c r="E1476" t="inlineStr">
        <is>
          <t>SMARTHOUSE</t>
        </is>
      </c>
      <c r="F1476" s="2" t="n">
        <v>347.95</v>
      </c>
      <c r="G1476" t="inlineStr">
        <is>
          <t>Ines Lizbeth Trujillo</t>
        </is>
      </c>
      <c r="H1476" t="inlineStr">
        <is>
          <t>66137387.0</t>
        </is>
      </c>
      <c r="I1476" t="n">
        <v>0</v>
      </c>
      <c r="J1476" t="n">
        <v>1</v>
      </c>
      <c r="K1476" t="inlineStr"/>
    </row>
    <row r="1477">
      <c r="A1477" t="inlineStr">
        <is>
          <t>NP</t>
        </is>
      </c>
      <c r="B1477" t="inlineStr">
        <is>
          <t>312237570000</t>
        </is>
      </c>
      <c r="C1477" t="inlineStr">
        <is>
          <t>31223757</t>
        </is>
      </c>
      <c r="D1477" t="inlineStr">
        <is>
          <t>KRIPTON SECURITY,S.A. _</t>
        </is>
      </c>
      <c r="E1477" t="inlineStr">
        <is>
          <t>KRIPTONSECURITYSA</t>
        </is>
      </c>
      <c r="F1477" s="2" t="n">
        <v>2.97</v>
      </c>
      <c r="G1477" t="inlineStr">
        <is>
          <t>Alejandra Mabel Hawkins</t>
        </is>
      </c>
      <c r="H1477" t="inlineStr">
        <is>
          <t>62754511.0</t>
        </is>
      </c>
      <c r="I1477" t="n">
        <v>0</v>
      </c>
      <c r="J1477" t="n">
        <v>1</v>
      </c>
      <c r="K1477" t="inlineStr"/>
    </row>
    <row r="1478">
      <c r="A1478" t="inlineStr">
        <is>
          <t>NP</t>
        </is>
      </c>
      <c r="B1478" t="inlineStr">
        <is>
          <t>321702530000</t>
        </is>
      </c>
      <c r="C1478" t="inlineStr">
        <is>
          <t>32170253</t>
        </is>
      </c>
      <c r="D1478" t="inlineStr">
        <is>
          <t>Servicios de</t>
        </is>
      </c>
      <c r="E1478" t="inlineStr">
        <is>
          <t>SERVICIOSDE</t>
        </is>
      </c>
      <c r="F1478" s="2" t="n">
        <v>44.45</v>
      </c>
      <c r="G1478" t="inlineStr">
        <is>
          <t>Maria Fernanda</t>
        </is>
      </c>
      <c r="H1478" t="inlineStr">
        <is>
          <t>64194314.0</t>
        </is>
      </c>
      <c r="I1478" t="n">
        <v>0</v>
      </c>
      <c r="J1478" t="n">
        <v>1</v>
      </c>
      <c r="K1478" t="inlineStr"/>
    </row>
    <row r="1479">
      <c r="A1479" t="inlineStr">
        <is>
          <t>NP</t>
        </is>
      </c>
      <c r="B1479" t="inlineStr">
        <is>
          <t>312229070000</t>
        </is>
      </c>
      <c r="C1479" t="inlineStr">
        <is>
          <t>31222907</t>
        </is>
      </c>
      <c r="D1479" t="inlineStr">
        <is>
          <t>COLEGIO NUESTRA SENORA DE LOURDES</t>
        </is>
      </c>
      <c r="E1479" t="inlineStr">
        <is>
          <t>COLEGIONUESTRASENORADELOURDES</t>
        </is>
      </c>
      <c r="F1479" s="2" t="n">
        <v>207.99</v>
      </c>
      <c r="G1479" t="inlineStr">
        <is>
          <t>Yarelis Tulloch</t>
        </is>
      </c>
      <c r="H1479" t="inlineStr">
        <is>
          <t>62359082.0</t>
        </is>
      </c>
      <c r="I1479" t="n">
        <v>0</v>
      </c>
      <c r="J1479" t="n">
        <v>1</v>
      </c>
      <c r="K1479" t="inlineStr"/>
    </row>
    <row r="1480">
      <c r="A1480" t="inlineStr">
        <is>
          <t>NP</t>
        </is>
      </c>
      <c r="B1480" t="inlineStr">
        <is>
          <t>312227880000</t>
        </is>
      </c>
      <c r="C1480" t="inlineStr">
        <is>
          <t>31222788</t>
        </is>
      </c>
      <c r="D1480" t="inlineStr">
        <is>
          <t>FUNDACION LORETTO PANAMA -</t>
        </is>
      </c>
      <c r="E1480" t="inlineStr">
        <is>
          <t>FUNDACIONLORETTOPANAMA</t>
        </is>
      </c>
      <c r="F1480" s="2" t="n">
        <v>41.5</v>
      </c>
      <c r="G1480" t="inlineStr">
        <is>
          <t>Abril Aparicio</t>
        </is>
      </c>
      <c r="H1480" t="inlineStr">
        <is>
          <t>66725262.0</t>
        </is>
      </c>
      <c r="I1480" t="n">
        <v>0</v>
      </c>
      <c r="J1480" t="n">
        <v>1</v>
      </c>
      <c r="K1480" t="inlineStr"/>
    </row>
    <row r="1481">
      <c r="A1481" t="inlineStr">
        <is>
          <t>NP</t>
        </is>
      </c>
      <c r="B1481" t="inlineStr">
        <is>
          <t>326375310000</t>
        </is>
      </c>
      <c r="C1481" t="inlineStr">
        <is>
          <t>32637531</t>
        </is>
      </c>
      <c r="D1481" t="inlineStr">
        <is>
          <t>MCSA</t>
        </is>
      </c>
      <c r="E1481" t="inlineStr">
        <is>
          <t>MCSA</t>
        </is>
      </c>
      <c r="F1481" s="2" t="n">
        <v>107.75</v>
      </c>
      <c r="G1481" t="inlineStr">
        <is>
          <t>Yariela Galarce</t>
        </is>
      </c>
      <c r="H1481" t="inlineStr">
        <is>
          <t>69493070.0</t>
        </is>
      </c>
      <c r="I1481" t="n">
        <v>0</v>
      </c>
      <c r="J1481" t="n">
        <v>1</v>
      </c>
      <c r="K1481" t="inlineStr"/>
    </row>
    <row r="1482">
      <c r="A1482" t="inlineStr">
        <is>
          <t>NP</t>
        </is>
      </c>
      <c r="B1482" t="inlineStr">
        <is>
          <t>322435480300</t>
        </is>
      </c>
      <c r="C1482" t="inlineStr">
        <is>
          <t>32243548</t>
        </is>
      </c>
      <c r="D1482" t="inlineStr">
        <is>
          <t>El Paraiso</t>
        </is>
      </c>
      <c r="E1482" t="inlineStr">
        <is>
          <t>ELPARAISO</t>
        </is>
      </c>
      <c r="F1482" s="2" t="n">
        <v>82.25</v>
      </c>
      <c r="G1482" t="inlineStr">
        <is>
          <t>Nailyn Martinez</t>
        </is>
      </c>
      <c r="H1482" t="inlineStr">
        <is>
          <t>66179751.0</t>
        </is>
      </c>
      <c r="I1482" t="n">
        <v>0</v>
      </c>
      <c r="J1482" t="n">
        <v>1</v>
      </c>
      <c r="K1482" t="inlineStr"/>
    </row>
    <row r="1483">
      <c r="A1483" t="inlineStr">
        <is>
          <t>NP</t>
        </is>
      </c>
      <c r="B1483" t="inlineStr">
        <is>
          <t>322435480300</t>
        </is>
      </c>
      <c r="C1483" t="inlineStr">
        <is>
          <t>32243548</t>
        </is>
      </c>
      <c r="D1483" t="inlineStr">
        <is>
          <t>El Paraiso cuenta nueva</t>
        </is>
      </c>
      <c r="E1483" t="inlineStr">
        <is>
          <t>ELPARAISOCUENTANUEVA</t>
        </is>
      </c>
      <c r="F1483" s="2" t="n">
        <v>25</v>
      </c>
      <c r="G1483" t="inlineStr">
        <is>
          <t>Yamali Rodriguez</t>
        </is>
      </c>
      <c r="H1483" t="inlineStr">
        <is>
          <t>66179751.0</t>
        </is>
      </c>
      <c r="I1483" t="n">
        <v>0</v>
      </c>
      <c r="J1483" t="n">
        <v>1</v>
      </c>
      <c r="K1483" t="inlineStr"/>
    </row>
    <row r="1484">
      <c r="A1484" t="inlineStr">
        <is>
          <t>NP</t>
        </is>
      </c>
      <c r="B1484" t="inlineStr">
        <is>
          <t>322381120100</t>
        </is>
      </c>
      <c r="C1484" t="inlineStr">
        <is>
          <t>32238112</t>
        </is>
      </c>
      <c r="D1484" t="inlineStr">
        <is>
          <t>Corive S.A</t>
        </is>
      </c>
      <c r="E1484" t="inlineStr">
        <is>
          <t>CORIVESA</t>
        </is>
      </c>
      <c r="F1484" s="2" t="n">
        <v>20.5</v>
      </c>
      <c r="G1484" t="inlineStr">
        <is>
          <t>Osiris Aguilar</t>
        </is>
      </c>
      <c r="H1484" t="inlineStr">
        <is>
          <t>67479861.0</t>
        </is>
      </c>
      <c r="I1484" t="n">
        <v>0</v>
      </c>
      <c r="J1484" t="n">
        <v>1</v>
      </c>
      <c r="K1484" t="inlineStr"/>
    </row>
    <row r="1485">
      <c r="A1485" t="inlineStr">
        <is>
          <t>NP</t>
        </is>
      </c>
      <c r="B1485" t="inlineStr">
        <is>
          <t>312207180000</t>
        </is>
      </c>
      <c r="C1485" t="inlineStr">
        <is>
          <t>31220718</t>
        </is>
      </c>
      <c r="D1485" t="inlineStr">
        <is>
          <t>RED PHOENIX PANAMA, S.A. --</t>
        </is>
      </c>
      <c r="E1485" t="inlineStr">
        <is>
          <t>REDPHOENIXPANAMASA</t>
        </is>
      </c>
      <c r="F1485" s="2" t="n">
        <v>93</v>
      </c>
      <c r="G1485" t="inlineStr">
        <is>
          <t>Karla Mc Intryre</t>
        </is>
      </c>
      <c r="H1485" t="inlineStr">
        <is>
          <t>62472264.0</t>
        </is>
      </c>
      <c r="I1485" t="n">
        <v>0</v>
      </c>
      <c r="J1485" t="n">
        <v>1</v>
      </c>
      <c r="K1485" t="inlineStr"/>
    </row>
    <row r="1486">
      <c r="A1486" t="inlineStr">
        <is>
          <t>NP</t>
        </is>
      </c>
      <c r="B1486" t="inlineStr">
        <is>
          <t>349135080000</t>
        </is>
      </c>
      <c r="C1486" t="inlineStr">
        <is>
          <t>34913508</t>
        </is>
      </c>
      <c r="D1486" t="inlineStr">
        <is>
          <t>REFRIMAX, SA</t>
        </is>
      </c>
      <c r="E1486" t="inlineStr">
        <is>
          <t>REFRIMAXSA</t>
        </is>
      </c>
      <c r="F1486" s="2" t="n">
        <v>130</v>
      </c>
      <c r="G1486" t="inlineStr">
        <is>
          <t>Michelle Zambrano</t>
        </is>
      </c>
      <c r="H1486" t="inlineStr">
        <is>
          <t>66774173.0</t>
        </is>
      </c>
      <c r="I1486" t="n">
        <v>0</v>
      </c>
      <c r="J1486" t="n">
        <v>1</v>
      </c>
      <c r="K1486" t="inlineStr"/>
    </row>
    <row r="1487">
      <c r="A1487" t="inlineStr">
        <is>
          <t>NP</t>
        </is>
      </c>
      <c r="B1487" t="inlineStr">
        <is>
          <t>352289860000</t>
        </is>
      </c>
      <c r="C1487" t="inlineStr">
        <is>
          <t>35228986</t>
        </is>
      </c>
      <c r="D1487" t="inlineStr">
        <is>
          <t>WINNER SPORT</t>
        </is>
      </c>
      <c r="E1487" t="inlineStr">
        <is>
          <t>WINNERSPORT</t>
        </is>
      </c>
      <c r="F1487" s="2" t="n">
        <v>15</v>
      </c>
      <c r="G1487" t="inlineStr">
        <is>
          <t>Ines Lizbeth Trujillo</t>
        </is>
      </c>
      <c r="H1487" t="inlineStr">
        <is>
          <t>66743988.0</t>
        </is>
      </c>
      <c r="I1487" t="n">
        <v>0</v>
      </c>
      <c r="J1487" t="n">
        <v>1</v>
      </c>
      <c r="K1487" t="inlineStr"/>
    </row>
    <row r="1488">
      <c r="A1488" t="inlineStr">
        <is>
          <t>NP</t>
        </is>
      </c>
      <c r="B1488" t="inlineStr">
        <is>
          <t>359344820000</t>
        </is>
      </c>
      <c r="C1488" t="inlineStr">
        <is>
          <t>35934482</t>
        </is>
      </c>
      <c r="D1488" t="inlineStr">
        <is>
          <t>WINNER SPORT</t>
        </is>
      </c>
      <c r="E1488" t="inlineStr">
        <is>
          <t>WINNERSPORT</t>
        </is>
      </c>
      <c r="F1488" s="2" t="n">
        <v>15</v>
      </c>
      <c r="G1488" t="inlineStr">
        <is>
          <t>Alejandra Mabel Hawkins</t>
        </is>
      </c>
      <c r="H1488" t="inlineStr">
        <is>
          <t>68482684.0</t>
        </is>
      </c>
      <c r="I1488" t="n">
        <v>0</v>
      </c>
      <c r="J1488" t="n">
        <v>1</v>
      </c>
      <c r="K1488" t="inlineStr"/>
    </row>
    <row r="1489">
      <c r="A1489" t="inlineStr">
        <is>
          <t>NP</t>
        </is>
      </c>
      <c r="B1489" t="inlineStr">
        <is>
          <t>312205490000</t>
        </is>
      </c>
      <c r="C1489" t="inlineStr">
        <is>
          <t>31220549</t>
        </is>
      </c>
      <c r="D1489" t="inlineStr">
        <is>
          <t>GERA ENTERPRISES S.A.</t>
        </is>
      </c>
      <c r="E1489" t="inlineStr">
        <is>
          <t>GERAENTERPRISESSA</t>
        </is>
      </c>
      <c r="F1489" s="2" t="n">
        <v>36</v>
      </c>
      <c r="G1489" t="inlineStr">
        <is>
          <t>Maria Fernanda</t>
        </is>
      </c>
      <c r="H1489" t="inlineStr">
        <is>
          <t>66731000.0</t>
        </is>
      </c>
      <c r="I1489" t="n">
        <v>0</v>
      </c>
      <c r="J1489" t="n">
        <v>1</v>
      </c>
      <c r="K1489" t="inlineStr"/>
    </row>
    <row r="1490">
      <c r="A1490" t="inlineStr">
        <is>
          <t>NP</t>
        </is>
      </c>
      <c r="B1490" t="inlineStr">
        <is>
          <t>323838130000</t>
        </is>
      </c>
      <c r="C1490" t="inlineStr">
        <is>
          <t>32383813</t>
        </is>
      </c>
      <c r="D1490" t="inlineStr">
        <is>
          <t>CEFERINO BALLESTEROS</t>
        </is>
      </c>
      <c r="E1490" t="inlineStr">
        <is>
          <t>CEFERINOBALLESTEROS</t>
        </is>
      </c>
      <c r="F1490" s="2" t="n">
        <v>86</v>
      </c>
      <c r="G1490" t="inlineStr">
        <is>
          <t>Yarelis Tulloch</t>
        </is>
      </c>
      <c r="H1490" t="inlineStr">
        <is>
          <t>66085159.0</t>
        </is>
      </c>
      <c r="I1490" t="n">
        <v>0</v>
      </c>
      <c r="J1490" t="n">
        <v>1</v>
      </c>
      <c r="K1490" t="inlineStr"/>
    </row>
    <row r="1491">
      <c r="A1491" t="inlineStr">
        <is>
          <t>NP</t>
        </is>
      </c>
      <c r="B1491" t="inlineStr">
        <is>
          <t>333125550000</t>
        </is>
      </c>
      <c r="C1491" t="inlineStr">
        <is>
          <t>33312555</t>
        </is>
      </c>
      <c r="D1491" t="inlineStr">
        <is>
          <t>JB GROUP, S.A.</t>
        </is>
      </c>
      <c r="E1491" t="inlineStr">
        <is>
          <t>JBGROUPSA</t>
        </is>
      </c>
      <c r="F1491" s="2" t="n">
        <v>81.5</v>
      </c>
      <c r="G1491" t="inlineStr">
        <is>
          <t>Abril Aparicio</t>
        </is>
      </c>
      <c r="H1491" t="inlineStr">
        <is>
          <t>62280916.0</t>
        </is>
      </c>
      <c r="I1491" t="n">
        <v>0</v>
      </c>
      <c r="J1491" t="n">
        <v>1</v>
      </c>
      <c r="K1491" t="inlineStr"/>
    </row>
    <row r="1492">
      <c r="A1492" t="inlineStr">
        <is>
          <t>NP</t>
        </is>
      </c>
      <c r="B1492" t="inlineStr">
        <is>
          <t>312202250000</t>
        </is>
      </c>
      <c r="C1492" t="inlineStr">
        <is>
          <t>31220225</t>
        </is>
      </c>
      <c r="D1492" t="inlineStr">
        <is>
          <t>PACIFIC DEVELOPERS INC</t>
        </is>
      </c>
      <c r="E1492" t="inlineStr">
        <is>
          <t>PACIFICDEVELOPERSINC</t>
        </is>
      </c>
      <c r="F1492" s="2" t="n">
        <v>545</v>
      </c>
      <c r="G1492" t="inlineStr">
        <is>
          <t>Yariela Galarce</t>
        </is>
      </c>
      <c r="H1492" t="inlineStr">
        <is>
          <t>62838515.0</t>
        </is>
      </c>
      <c r="I1492" t="n">
        <v>0</v>
      </c>
      <c r="J1492" t="n">
        <v>1</v>
      </c>
      <c r="K1492" t="inlineStr"/>
    </row>
    <row r="1493">
      <c r="A1493" t="inlineStr">
        <is>
          <t>NP</t>
        </is>
      </c>
      <c r="B1493" t="inlineStr">
        <is>
          <t>325671940000</t>
        </is>
      </c>
      <c r="C1493" t="inlineStr">
        <is>
          <t>32567194</t>
        </is>
      </c>
      <c r="D1493" t="inlineStr">
        <is>
          <t>PACIFIC DEVEL</t>
        </is>
      </c>
      <c r="E1493" t="inlineStr">
        <is>
          <t>PACIFICDEVEL</t>
        </is>
      </c>
      <c r="F1493" s="2" t="n">
        <v>386.99</v>
      </c>
      <c r="G1493" t="inlineStr">
        <is>
          <t>Nailyn Martinez</t>
        </is>
      </c>
      <c r="H1493" t="inlineStr">
        <is>
          <t>60935243.0</t>
        </is>
      </c>
      <c r="I1493" t="n">
        <v>0</v>
      </c>
      <c r="J1493" t="n">
        <v>1</v>
      </c>
      <c r="K1493" t="inlineStr"/>
    </row>
    <row r="1494">
      <c r="A1494" t="inlineStr">
        <is>
          <t>NP</t>
        </is>
      </c>
      <c r="B1494" t="inlineStr">
        <is>
          <t>325706830000</t>
        </is>
      </c>
      <c r="C1494" t="inlineStr">
        <is>
          <t>32570683</t>
        </is>
      </c>
      <c r="D1494" t="inlineStr">
        <is>
          <t>ROJAS BARBERA</t>
        </is>
      </c>
      <c r="E1494" t="inlineStr">
        <is>
          <t>ROJASBARBERA</t>
        </is>
      </c>
      <c r="F1494" s="2" t="n">
        <v>143</v>
      </c>
      <c r="G1494" t="inlineStr">
        <is>
          <t>Yamali Rodriguez</t>
        </is>
      </c>
      <c r="H1494" t="inlineStr">
        <is>
          <t>60703585.0</t>
        </is>
      </c>
      <c r="I1494" t="n">
        <v>0</v>
      </c>
      <c r="J1494" t="n">
        <v>1</v>
      </c>
      <c r="K1494" t="inlineStr"/>
    </row>
    <row r="1495">
      <c r="A1495" t="inlineStr">
        <is>
          <t>NP</t>
        </is>
      </c>
      <c r="B1495" t="inlineStr">
        <is>
          <t>348052800000</t>
        </is>
      </c>
      <c r="C1495" t="inlineStr">
        <is>
          <t>34805280</t>
        </is>
      </c>
      <c r="D1495" t="inlineStr">
        <is>
          <t>LICEO FRANCES PAUL GAUGUIN</t>
        </is>
      </c>
      <c r="E1495" t="inlineStr">
        <is>
          <t>LICEOFRANCESPAULGAUGUIN</t>
        </is>
      </c>
      <c r="F1495" s="2" t="n">
        <v>22.75</v>
      </c>
      <c r="G1495" t="inlineStr">
        <is>
          <t>Osiris Aguilar</t>
        </is>
      </c>
      <c r="H1495" t="inlineStr">
        <is>
          <t>60695475.0</t>
        </is>
      </c>
      <c r="I1495" t="n">
        <v>0</v>
      </c>
      <c r="J1495" t="n">
        <v>1</v>
      </c>
      <c r="K1495" t="inlineStr"/>
    </row>
    <row r="1496">
      <c r="A1496" t="inlineStr">
        <is>
          <t>NP</t>
        </is>
      </c>
      <c r="B1496" t="inlineStr">
        <is>
          <t>321351530000</t>
        </is>
      </c>
      <c r="C1496" t="inlineStr">
        <is>
          <t>32135153</t>
        </is>
      </c>
      <c r="D1496" t="inlineStr">
        <is>
          <t>Dario Cedeqo</t>
        </is>
      </c>
      <c r="E1496" t="inlineStr">
        <is>
          <t>DARIOCEDEQO</t>
        </is>
      </c>
      <c r="F1496" s="2" t="n">
        <v>181.5</v>
      </c>
      <c r="G1496" t="inlineStr">
        <is>
          <t>Karla Mc Intryre</t>
        </is>
      </c>
      <c r="H1496" t="inlineStr">
        <is>
          <t>67474441.0</t>
        </is>
      </c>
      <c r="I1496" t="n">
        <v>0</v>
      </c>
      <c r="J1496" t="n">
        <v>1</v>
      </c>
      <c r="K1496" t="inlineStr"/>
    </row>
    <row r="1497">
      <c r="A1497" t="inlineStr">
        <is>
          <t>NP</t>
        </is>
      </c>
      <c r="B1497" t="inlineStr">
        <is>
          <t>358144050000</t>
        </is>
      </c>
      <c r="C1497" t="inlineStr">
        <is>
          <t>35814405</t>
        </is>
      </c>
      <c r="D1497" t="inlineStr">
        <is>
          <t>JAVIER SOLIS</t>
        </is>
      </c>
      <c r="E1497" t="inlineStr">
        <is>
          <t>JAVIERSOLIS</t>
        </is>
      </c>
      <c r="F1497" s="2" t="n">
        <v>15</v>
      </c>
      <c r="G1497" t="inlineStr">
        <is>
          <t>Solanye Acuña</t>
        </is>
      </c>
      <c r="H1497" t="inlineStr">
        <is>
          <t>66503544.0</t>
        </is>
      </c>
      <c r="I1497" t="n">
        <v>0</v>
      </c>
      <c r="J1497" t="n">
        <v>1</v>
      </c>
      <c r="K1497" t="inlineStr"/>
    </row>
    <row r="1498">
      <c r="A1498" t="inlineStr">
        <is>
          <t>NP</t>
        </is>
      </c>
      <c r="B1498" t="inlineStr">
        <is>
          <t>321930290000</t>
        </is>
      </c>
      <c r="C1498" t="inlineStr">
        <is>
          <t>32193029</t>
        </is>
      </c>
      <c r="D1498" t="inlineStr">
        <is>
          <t>MANUEL M VILLARREAL SAMANIEGO</t>
        </is>
      </c>
      <c r="E1498" t="inlineStr">
        <is>
          <t>MANUELMVILLARREALSAMANIEGO</t>
        </is>
      </c>
      <c r="F1498" s="2" t="n">
        <v>41</v>
      </c>
      <c r="G1498" t="inlineStr">
        <is>
          <t>Michelle Zambrano</t>
        </is>
      </c>
      <c r="H1498" t="inlineStr">
        <is>
          <t>66787363.0</t>
        </is>
      </c>
      <c r="I1498" t="n">
        <v>0</v>
      </c>
      <c r="J1498" t="n">
        <v>1</v>
      </c>
      <c r="K1498" t="inlineStr"/>
    </row>
    <row r="1499">
      <c r="A1499" t="inlineStr">
        <is>
          <t>NP</t>
        </is>
      </c>
      <c r="B1499" t="inlineStr">
        <is>
          <t>331293630000</t>
        </is>
      </c>
      <c r="C1499" t="inlineStr">
        <is>
          <t>33129363</t>
        </is>
      </c>
      <c r="D1499" t="inlineStr">
        <is>
          <t>JORGE LUIS ESCUDERO MENDIETA</t>
        </is>
      </c>
      <c r="E1499" t="inlineStr">
        <is>
          <t>JORGELUISESCUDEROMENDIETA</t>
        </is>
      </c>
      <c r="F1499" s="2" t="n">
        <v>25.75</v>
      </c>
      <c r="G1499" t="inlineStr">
        <is>
          <t>Ines Lizbeth Trujillo</t>
        </is>
      </c>
      <c r="H1499" t="inlineStr">
        <is>
          <t>67503378.0</t>
        </is>
      </c>
      <c r="I1499" t="n">
        <v>0</v>
      </c>
      <c r="J1499" t="n">
        <v>1</v>
      </c>
      <c r="K1499" t="inlineStr"/>
    </row>
    <row r="1500">
      <c r="A1500" t="inlineStr">
        <is>
          <t>NP</t>
        </is>
      </c>
      <c r="B1500" t="inlineStr">
        <is>
          <t>352340830000</t>
        </is>
      </c>
      <c r="C1500" t="inlineStr">
        <is>
          <t>35234083</t>
        </is>
      </c>
      <c r="D1500" t="inlineStr">
        <is>
          <t>ENRIQUE ANTONIO ODA PINTO</t>
        </is>
      </c>
      <c r="E1500" t="inlineStr">
        <is>
          <t>ENRIQUEANTONIOODAPINTO</t>
        </is>
      </c>
      <c r="F1500" s="2" t="n">
        <v>12</v>
      </c>
      <c r="G1500" t="inlineStr">
        <is>
          <t>Alejandra Mabel Hawkins</t>
        </is>
      </c>
      <c r="H1500" t="inlineStr">
        <is>
          <t>65510126.0</t>
        </is>
      </c>
      <c r="I1500" t="n">
        <v>0</v>
      </c>
      <c r="J1500" t="n">
        <v>1</v>
      </c>
      <c r="K1500" t="inlineStr"/>
    </row>
    <row r="1501">
      <c r="A1501" t="inlineStr">
        <is>
          <t>NP</t>
        </is>
      </c>
      <c r="B1501" t="inlineStr">
        <is>
          <t>354292360000</t>
        </is>
      </c>
      <c r="C1501" t="inlineStr">
        <is>
          <t>35429236</t>
        </is>
      </c>
      <c r="D1501" t="inlineStr">
        <is>
          <t>ENRIQUE ANTONIO ODA PINTO</t>
        </is>
      </c>
      <c r="E1501" t="inlineStr">
        <is>
          <t>ENRIQUEANTONIOODAPINTO</t>
        </is>
      </c>
      <c r="F1501" s="2" t="n">
        <v>15</v>
      </c>
      <c r="G1501" t="inlineStr">
        <is>
          <t>Maria Fernanda</t>
        </is>
      </c>
      <c r="H1501" t="inlineStr">
        <is>
          <t>67778680.0</t>
        </is>
      </c>
      <c r="I1501" t="n">
        <v>0</v>
      </c>
      <c r="J1501" t="n">
        <v>1</v>
      </c>
      <c r="K1501" t="inlineStr"/>
    </row>
    <row r="1502">
      <c r="A1502" t="inlineStr">
        <is>
          <t>NP</t>
        </is>
      </c>
      <c r="B1502" t="inlineStr">
        <is>
          <t>352362930000</t>
        </is>
      </c>
      <c r="C1502" t="inlineStr">
        <is>
          <t>35236293</t>
        </is>
      </c>
      <c r="D1502" t="inlineStr">
        <is>
          <t>ROSA SAENZ</t>
        </is>
      </c>
      <c r="E1502" t="inlineStr">
        <is>
          <t>ROSASAENZ</t>
        </is>
      </c>
      <c r="F1502" s="2" t="n">
        <v>25</v>
      </c>
      <c r="G1502" t="inlineStr">
        <is>
          <t>Yarelis Tulloch</t>
        </is>
      </c>
      <c r="H1502" t="inlineStr">
        <is>
          <t>63252900.0</t>
        </is>
      </c>
      <c r="I1502" t="n">
        <v>0</v>
      </c>
      <c r="J1502" t="n">
        <v>1</v>
      </c>
      <c r="K1502" t="inlineStr"/>
    </row>
    <row r="1503">
      <c r="A1503" t="inlineStr">
        <is>
          <t>NP</t>
        </is>
      </c>
      <c r="B1503" t="inlineStr">
        <is>
          <t>351344580000</t>
        </is>
      </c>
      <c r="C1503" t="inlineStr">
        <is>
          <t>35134458</t>
        </is>
      </c>
      <c r="D1503" t="inlineStr">
        <is>
          <t>DIMAS ESPINOSA</t>
        </is>
      </c>
      <c r="E1503" t="inlineStr">
        <is>
          <t>DIMASESPINOSA</t>
        </is>
      </c>
      <c r="F1503" s="2" t="n">
        <v>15</v>
      </c>
      <c r="G1503" t="inlineStr">
        <is>
          <t>Abril Aparicio</t>
        </is>
      </c>
      <c r="H1503" t="inlineStr">
        <is>
          <t>66986509.0</t>
        </is>
      </c>
      <c r="I1503" t="n">
        <v>0</v>
      </c>
      <c r="J1503" t="n">
        <v>1</v>
      </c>
      <c r="K1503" t="inlineStr"/>
    </row>
    <row r="1504">
      <c r="A1504" t="inlineStr">
        <is>
          <t>NP</t>
        </is>
      </c>
      <c r="B1504" t="inlineStr">
        <is>
          <t>338128700000</t>
        </is>
      </c>
      <c r="C1504" t="inlineStr">
        <is>
          <t>33812870</t>
        </is>
      </c>
      <c r="D1504" t="inlineStr">
        <is>
          <t>ARACELLYS ESCOBAR</t>
        </is>
      </c>
      <c r="E1504" t="inlineStr">
        <is>
          <t>ARACELLYSESCOBAR</t>
        </is>
      </c>
      <c r="F1504" s="2" t="n">
        <v>15</v>
      </c>
      <c r="G1504" t="inlineStr">
        <is>
          <t>Yariela Galarce</t>
        </is>
      </c>
      <c r="H1504" t="inlineStr">
        <is>
          <t>66658330.0</t>
        </is>
      </c>
      <c r="I1504" t="n">
        <v>0</v>
      </c>
      <c r="J1504" t="n">
        <v>1</v>
      </c>
      <c r="K1504" t="inlineStr"/>
    </row>
    <row r="1505">
      <c r="A1505" t="inlineStr">
        <is>
          <t>NP</t>
        </is>
      </c>
      <c r="B1505" t="inlineStr">
        <is>
          <t>352173840000</t>
        </is>
      </c>
      <c r="C1505" t="inlineStr">
        <is>
          <t>35217384</t>
        </is>
      </c>
      <c r="D1505" t="inlineStr">
        <is>
          <t>MARIA MATILDE SAMANIEGO JULIO</t>
        </is>
      </c>
      <c r="E1505" t="inlineStr">
        <is>
          <t>MARIAMATILDESAMANIEGOJULIO</t>
        </is>
      </c>
      <c r="F1505" s="2" t="n">
        <v>15</v>
      </c>
      <c r="G1505" t="inlineStr">
        <is>
          <t>Nailyn Martinez</t>
        </is>
      </c>
      <c r="H1505" t="inlineStr">
        <is>
          <t>67490209.0</t>
        </is>
      </c>
      <c r="I1505" t="n">
        <v>0</v>
      </c>
      <c r="J1505" t="n">
        <v>1</v>
      </c>
      <c r="K1505" t="inlineStr"/>
    </row>
    <row r="1506">
      <c r="A1506" t="inlineStr">
        <is>
          <t>NP</t>
        </is>
      </c>
      <c r="B1506" t="inlineStr">
        <is>
          <t>345316440000</t>
        </is>
      </c>
      <c r="C1506" t="inlineStr">
        <is>
          <t>34531644</t>
        </is>
      </c>
      <c r="D1506" t="inlineStr">
        <is>
          <t>U.P.R.A.</t>
        </is>
      </c>
      <c r="E1506" t="inlineStr">
        <is>
          <t>UPRA</t>
        </is>
      </c>
      <c r="F1506" s="2" t="n">
        <v>12</v>
      </c>
      <c r="G1506" t="inlineStr">
        <is>
          <t>Yamali Rodriguez</t>
        </is>
      </c>
      <c r="H1506" t="inlineStr">
        <is>
          <t>67965176.0</t>
        </is>
      </c>
      <c r="I1506" t="n">
        <v>0</v>
      </c>
      <c r="J1506" t="n">
        <v>1</v>
      </c>
      <c r="K1506" t="inlineStr"/>
    </row>
    <row r="1507">
      <c r="A1507" t="inlineStr">
        <is>
          <t>NP</t>
        </is>
      </c>
      <c r="B1507" t="inlineStr">
        <is>
          <t>369015360000</t>
        </is>
      </c>
      <c r="C1507" t="inlineStr">
        <is>
          <t>36901536</t>
        </is>
      </c>
      <c r="D1507" t="inlineStr">
        <is>
          <t>JOSE BATISTA</t>
        </is>
      </c>
      <c r="E1507" t="inlineStr">
        <is>
          <t>JOSEBATISTA</t>
        </is>
      </c>
      <c r="F1507" s="2" t="n">
        <v>15</v>
      </c>
      <c r="G1507" t="inlineStr">
        <is>
          <t>Osiris Aguilar</t>
        </is>
      </c>
      <c r="H1507" t="inlineStr">
        <is>
          <t>62047979.0</t>
        </is>
      </c>
      <c r="I1507" t="n">
        <v>0</v>
      </c>
      <c r="J1507" t="n">
        <v>1</v>
      </c>
      <c r="K1507" t="inlineStr"/>
    </row>
    <row r="1508">
      <c r="A1508" t="inlineStr">
        <is>
          <t>NP</t>
        </is>
      </c>
      <c r="B1508" t="inlineStr">
        <is>
          <t>351164630000</t>
        </is>
      </c>
      <c r="C1508" t="inlineStr">
        <is>
          <t>35116463</t>
        </is>
      </c>
      <c r="D1508" t="inlineStr">
        <is>
          <t>ARISTIDES BONAGA</t>
        </is>
      </c>
      <c r="E1508" t="inlineStr">
        <is>
          <t>ARISTIDESBONAGA</t>
        </is>
      </c>
      <c r="F1508" s="2" t="n">
        <v>15</v>
      </c>
      <c r="G1508" t="inlineStr">
        <is>
          <t>Karla Mc Intryre</t>
        </is>
      </c>
      <c r="H1508" t="inlineStr">
        <is>
          <t>68660245.0</t>
        </is>
      </c>
      <c r="I1508" t="n">
        <v>0</v>
      </c>
      <c r="J1508" t="n">
        <v>1</v>
      </c>
      <c r="K1508" t="inlineStr"/>
    </row>
    <row r="1509">
      <c r="A1509" t="inlineStr">
        <is>
          <t>NP</t>
        </is>
      </c>
      <c r="B1509" t="inlineStr">
        <is>
          <t>346115310000</t>
        </is>
      </c>
      <c r="C1509" t="inlineStr">
        <is>
          <t>34611531</t>
        </is>
      </c>
      <c r="D1509" t="inlineStr">
        <is>
          <t>YANELA OBELY ORTEGA MORENO</t>
        </is>
      </c>
      <c r="E1509" t="inlineStr">
        <is>
          <t>YANELAOBELYORTEGAMORENO</t>
        </is>
      </c>
      <c r="F1509" s="2" t="n">
        <v>32.5</v>
      </c>
      <c r="G1509" t="inlineStr">
        <is>
          <t>Michelle Zambrano</t>
        </is>
      </c>
      <c r="H1509" t="inlineStr">
        <is>
          <t>61121125.0</t>
        </is>
      </c>
      <c r="I1509" t="n">
        <v>0</v>
      </c>
      <c r="J1509" t="n">
        <v>1</v>
      </c>
      <c r="K1509" t="inlineStr"/>
    </row>
    <row r="1510">
      <c r="A1510" t="inlineStr">
        <is>
          <t>NP</t>
        </is>
      </c>
      <c r="B1510" t="inlineStr">
        <is>
          <t>329998780000</t>
        </is>
      </c>
      <c r="C1510" t="inlineStr">
        <is>
          <t>32999878</t>
        </is>
      </c>
      <c r="D1510" t="inlineStr">
        <is>
          <t>Maredith Del Carmen Saez Rivera</t>
        </is>
      </c>
      <c r="E1510" t="inlineStr">
        <is>
          <t>MAREDITHDELCARMENSAEZRIVERA</t>
        </is>
      </c>
      <c r="F1510" s="2" t="n">
        <v>18.25</v>
      </c>
      <c r="G1510" t="inlineStr">
        <is>
          <t>Ines Lizbeth Trujillo</t>
        </is>
      </c>
      <c r="H1510" t="inlineStr">
        <is>
          <t>67138723.0</t>
        </is>
      </c>
      <c r="I1510" t="n">
        <v>0</v>
      </c>
      <c r="J1510" t="n">
        <v>1</v>
      </c>
      <c r="K1510" t="inlineStr"/>
    </row>
    <row r="1511">
      <c r="A1511" t="inlineStr">
        <is>
          <t>NP</t>
        </is>
      </c>
      <c r="B1511" t="inlineStr">
        <is>
          <t>321280690000</t>
        </is>
      </c>
      <c r="C1511" t="inlineStr">
        <is>
          <t>32128069</t>
        </is>
      </c>
      <c r="D1511" t="inlineStr">
        <is>
          <t>Fundacion Pro Panama</t>
        </is>
      </c>
      <c r="E1511" t="inlineStr">
        <is>
          <t>FUNDACIONPROPANAMA</t>
        </is>
      </c>
      <c r="F1511" s="2" t="n">
        <v>5.5</v>
      </c>
      <c r="G1511" t="inlineStr">
        <is>
          <t>Alejandra Mabel Hawkins</t>
        </is>
      </c>
      <c r="H1511" t="inlineStr">
        <is>
          <t>66707234.0</t>
        </is>
      </c>
      <c r="I1511" t="n">
        <v>0</v>
      </c>
      <c r="J1511" t="n">
        <v>1</v>
      </c>
      <c r="K1511" t="inlineStr"/>
    </row>
    <row r="1512">
      <c r="A1512" t="inlineStr">
        <is>
          <t>NP</t>
        </is>
      </c>
      <c r="B1512" t="inlineStr">
        <is>
          <t>358268600000</t>
        </is>
      </c>
      <c r="C1512" t="inlineStr">
        <is>
          <t>35826860</t>
        </is>
      </c>
      <c r="D1512" t="inlineStr">
        <is>
          <t>VIELKA OMAIRA ARABA VASQUEZ DE LEON</t>
        </is>
      </c>
      <c r="E1512" t="inlineStr">
        <is>
          <t>VIELKAOMAIRAARABAVASQUEZDELEON</t>
        </is>
      </c>
      <c r="F1512" s="2" t="n">
        <v>15</v>
      </c>
      <c r="G1512" t="inlineStr">
        <is>
          <t>Maria Fernanda</t>
        </is>
      </c>
      <c r="H1512" t="inlineStr">
        <is>
          <t>63247664.0</t>
        </is>
      </c>
      <c r="I1512" t="n">
        <v>0</v>
      </c>
      <c r="J1512" t="n">
        <v>1</v>
      </c>
      <c r="K1512" t="inlineStr"/>
    </row>
    <row r="1513">
      <c r="A1513" t="inlineStr">
        <is>
          <t>NP</t>
        </is>
      </c>
      <c r="B1513" t="inlineStr">
        <is>
          <t>326324430000</t>
        </is>
      </c>
      <c r="C1513" t="inlineStr">
        <is>
          <t>32632443</t>
        </is>
      </c>
      <c r="D1513" t="inlineStr">
        <is>
          <t>TRANSPORTE RIVERA</t>
        </is>
      </c>
      <c r="E1513" t="inlineStr">
        <is>
          <t>TRANSPORTERIVERA</t>
        </is>
      </c>
      <c r="F1513" s="2" t="n">
        <v>54</v>
      </c>
      <c r="G1513" t="inlineStr">
        <is>
          <t>Yarelis Tulloch</t>
        </is>
      </c>
      <c r="H1513" t="inlineStr">
        <is>
          <t>66810211.0</t>
        </is>
      </c>
      <c r="I1513" t="n">
        <v>0</v>
      </c>
      <c r="J1513" t="n">
        <v>1</v>
      </c>
      <c r="K1513" t="inlineStr"/>
    </row>
    <row r="1514">
      <c r="A1514" t="inlineStr">
        <is>
          <t>NP</t>
        </is>
      </c>
      <c r="B1514" t="inlineStr">
        <is>
          <t>357344650000</t>
        </is>
      </c>
      <c r="C1514" t="inlineStr">
        <is>
          <t>35734465</t>
        </is>
      </c>
      <c r="D1514" t="inlineStr">
        <is>
          <t>EDWIN SAAVEDRA</t>
        </is>
      </c>
      <c r="E1514" t="inlineStr">
        <is>
          <t>EDWINSAAVEDRA</t>
        </is>
      </c>
      <c r="F1514" s="2" t="n">
        <v>15</v>
      </c>
      <c r="G1514" t="inlineStr">
        <is>
          <t>Abril Aparicio</t>
        </is>
      </c>
      <c r="H1514" t="inlineStr">
        <is>
          <t>69124397.0</t>
        </is>
      </c>
      <c r="I1514" t="n">
        <v>0</v>
      </c>
      <c r="J1514" t="n">
        <v>1</v>
      </c>
      <c r="K1514" t="inlineStr"/>
    </row>
    <row r="1515">
      <c r="A1515" t="inlineStr">
        <is>
          <t>NP</t>
        </is>
      </c>
      <c r="B1515" t="inlineStr">
        <is>
          <t>326988190000</t>
        </is>
      </c>
      <c r="C1515" t="inlineStr">
        <is>
          <t>32698819</t>
        </is>
      </c>
      <c r="D1515" t="inlineStr">
        <is>
          <t>Restaurante T</t>
        </is>
      </c>
      <c r="E1515" t="inlineStr">
        <is>
          <t>RESTAURANTET</t>
        </is>
      </c>
      <c r="F1515" s="2" t="n">
        <v>35</v>
      </c>
      <c r="G1515" t="inlineStr">
        <is>
          <t>Yariela Galarce</t>
        </is>
      </c>
      <c r="H1515" t="inlineStr">
        <is>
          <t>67600012.0</t>
        </is>
      </c>
      <c r="I1515" t="n">
        <v>0</v>
      </c>
      <c r="J1515" t="n">
        <v>1</v>
      </c>
      <c r="K1515" t="inlineStr"/>
    </row>
    <row r="1516">
      <c r="A1516" t="inlineStr">
        <is>
          <t>NP</t>
        </is>
      </c>
      <c r="B1516" t="inlineStr">
        <is>
          <t>349125890000</t>
        </is>
      </c>
      <c r="C1516" t="inlineStr">
        <is>
          <t>34912589</t>
        </is>
      </c>
      <c r="D1516" t="inlineStr">
        <is>
          <t>ROGER CASTILLO</t>
        </is>
      </c>
      <c r="E1516" t="inlineStr">
        <is>
          <t>ROGERCASTILLO</t>
        </is>
      </c>
      <c r="F1516" s="2" t="n">
        <v>18</v>
      </c>
      <c r="G1516" t="inlineStr">
        <is>
          <t>Nailyn Martinez</t>
        </is>
      </c>
      <c r="H1516" t="inlineStr">
        <is>
          <t>62683509.0</t>
        </is>
      </c>
      <c r="I1516" t="n">
        <v>0</v>
      </c>
      <c r="J1516" t="n">
        <v>1</v>
      </c>
      <c r="K1516" t="inlineStr"/>
    </row>
    <row r="1517">
      <c r="A1517" t="inlineStr">
        <is>
          <t>NP</t>
        </is>
      </c>
      <c r="B1517" t="inlineStr">
        <is>
          <t>344087740000</t>
        </is>
      </c>
      <c r="C1517" t="inlineStr">
        <is>
          <t>34408774</t>
        </is>
      </c>
      <c r="D1517" t="inlineStr">
        <is>
          <t>ROGER NESTOR VEGA</t>
        </is>
      </c>
      <c r="E1517" t="inlineStr">
        <is>
          <t>ROGERNESTORVEGA</t>
        </is>
      </c>
      <c r="F1517" s="2" t="n">
        <v>27.75</v>
      </c>
      <c r="G1517" t="inlineStr">
        <is>
          <t>Yamali Rodriguez</t>
        </is>
      </c>
      <c r="H1517" t="inlineStr">
        <is>
          <t>60033040.0</t>
        </is>
      </c>
      <c r="I1517" t="n">
        <v>0</v>
      </c>
      <c r="J1517" t="n">
        <v>1</v>
      </c>
      <c r="K1517" t="inlineStr"/>
    </row>
    <row r="1518">
      <c r="A1518" t="inlineStr">
        <is>
          <t>NP</t>
        </is>
      </c>
      <c r="B1518" t="inlineStr">
        <is>
          <t>345155070000</t>
        </is>
      </c>
      <c r="C1518" t="inlineStr">
        <is>
          <t>34515507</t>
        </is>
      </c>
      <c r="D1518" t="inlineStr">
        <is>
          <t>MARIA CRISTELA AMAYA GONZALES</t>
        </is>
      </c>
      <c r="E1518" t="inlineStr">
        <is>
          <t>MARIACRISTELAAMAYAGONZALES</t>
        </is>
      </c>
      <c r="F1518" s="2" t="n">
        <v>126.25</v>
      </c>
      <c r="G1518" t="inlineStr">
        <is>
          <t>Osiris Aguilar</t>
        </is>
      </c>
      <c r="H1518" t="inlineStr">
        <is>
          <t>61071023.0</t>
        </is>
      </c>
      <c r="I1518" t="n">
        <v>0</v>
      </c>
      <c r="J1518" t="n">
        <v>1</v>
      </c>
      <c r="K1518" t="inlineStr"/>
    </row>
    <row r="1519">
      <c r="A1519" t="inlineStr">
        <is>
          <t>NP</t>
        </is>
      </c>
      <c r="B1519" t="inlineStr">
        <is>
          <t>331297100000</t>
        </is>
      </c>
      <c r="C1519" t="inlineStr">
        <is>
          <t>33129710</t>
        </is>
      </c>
      <c r="D1519" t="inlineStr">
        <is>
          <t>ALEXANDER DOMINGUEZ</t>
        </is>
      </c>
      <c r="E1519" t="inlineStr">
        <is>
          <t>ALEXANDERDOMINGUEZ</t>
        </is>
      </c>
      <c r="F1519" s="2" t="n">
        <v>45</v>
      </c>
      <c r="G1519" t="inlineStr">
        <is>
          <t>Karla Mc Intryre</t>
        </is>
      </c>
      <c r="H1519" t="inlineStr">
        <is>
          <t>63148470.0</t>
        </is>
      </c>
      <c r="I1519" t="n">
        <v>0</v>
      </c>
      <c r="J1519" t="n">
        <v>1</v>
      </c>
      <c r="K1519" t="inlineStr"/>
    </row>
    <row r="1520">
      <c r="A1520" t="inlineStr">
        <is>
          <t>NP</t>
        </is>
      </c>
      <c r="B1520" t="inlineStr">
        <is>
          <t>347155290000</t>
        </is>
      </c>
      <c r="C1520" t="inlineStr">
        <is>
          <t>34715529</t>
        </is>
      </c>
      <c r="D1520" t="inlineStr">
        <is>
          <t>ORMA NELLYS VILLAREAL DE CASTILLO</t>
        </is>
      </c>
      <c r="E1520" t="inlineStr">
        <is>
          <t>ORMANELLYSVILLAREALDECASTILLO</t>
        </is>
      </c>
      <c r="F1520" s="2" t="n">
        <v>15</v>
      </c>
      <c r="G1520" t="inlineStr">
        <is>
          <t>Solanye Acuña</t>
        </is>
      </c>
      <c r="H1520" t="inlineStr">
        <is>
          <t>63498325.0</t>
        </is>
      </c>
      <c r="I1520" t="n">
        <v>0</v>
      </c>
      <c r="J1520" t="n">
        <v>1</v>
      </c>
      <c r="K1520" t="inlineStr"/>
    </row>
    <row r="1521">
      <c r="A1521" t="inlineStr">
        <is>
          <t>NP</t>
        </is>
      </c>
      <c r="B1521" t="inlineStr">
        <is>
          <t>347140010000</t>
        </is>
      </c>
      <c r="C1521" t="inlineStr">
        <is>
          <t>34714001</t>
        </is>
      </c>
      <c r="D1521" t="inlineStr">
        <is>
          <t>OLMEDO CORTEZ</t>
        </is>
      </c>
      <c r="E1521" t="inlineStr">
        <is>
          <t>OLMEDOCORTEZ</t>
        </is>
      </c>
      <c r="F1521" s="2" t="n">
        <v>36</v>
      </c>
      <c r="G1521" t="inlineStr">
        <is>
          <t>Michelle Zambrano</t>
        </is>
      </c>
      <c r="H1521" t="inlineStr">
        <is>
          <t>64907830.0</t>
        </is>
      </c>
      <c r="I1521" t="n">
        <v>0</v>
      </c>
      <c r="J1521" t="n">
        <v>1</v>
      </c>
      <c r="K1521" t="inlineStr"/>
    </row>
    <row r="1522">
      <c r="A1522" t="inlineStr">
        <is>
          <t>NP</t>
        </is>
      </c>
      <c r="B1522" t="inlineStr">
        <is>
          <t>364032380000</t>
        </is>
      </c>
      <c r="C1522" t="inlineStr">
        <is>
          <t>36403238</t>
        </is>
      </c>
      <c r="D1522" t="inlineStr">
        <is>
          <t>MARIA DE GRACIA</t>
        </is>
      </c>
      <c r="E1522" t="inlineStr">
        <is>
          <t>MARIADEGRACIA</t>
        </is>
      </c>
      <c r="F1522" s="2" t="n">
        <v>19.84</v>
      </c>
      <c r="G1522" t="inlineStr">
        <is>
          <t>Ines Lizbeth Trujillo</t>
        </is>
      </c>
      <c r="H1522" t="inlineStr">
        <is>
          <t>69585284.0</t>
        </is>
      </c>
      <c r="I1522" t="n">
        <v>0</v>
      </c>
      <c r="J1522" t="n">
        <v>1</v>
      </c>
      <c r="K1522" t="inlineStr"/>
    </row>
    <row r="1523">
      <c r="A1523" t="inlineStr">
        <is>
          <t>NP</t>
        </is>
      </c>
      <c r="B1523" t="inlineStr">
        <is>
          <t>346368190000</t>
        </is>
      </c>
      <c r="C1523" t="inlineStr">
        <is>
          <t>34636819</t>
        </is>
      </c>
      <c r="D1523" t="inlineStr">
        <is>
          <t>TRINIDAD ISABEL CORDOBA DE LEON</t>
        </is>
      </c>
      <c r="E1523" t="inlineStr">
        <is>
          <t>TRINIDADISABELCORDOBADELEON</t>
        </is>
      </c>
      <c r="F1523" s="2" t="n">
        <v>16.25</v>
      </c>
      <c r="G1523" t="inlineStr">
        <is>
          <t>Alejandra Mabel Hawkins</t>
        </is>
      </c>
      <c r="H1523" t="inlineStr">
        <is>
          <t>65704747.0</t>
        </is>
      </c>
      <c r="I1523" t="n">
        <v>0</v>
      </c>
      <c r="J1523" t="n">
        <v>1</v>
      </c>
      <c r="K1523" t="inlineStr"/>
    </row>
    <row r="1524">
      <c r="A1524" t="inlineStr">
        <is>
          <t>NP</t>
        </is>
      </c>
      <c r="B1524" t="inlineStr">
        <is>
          <t>321625130000</t>
        </is>
      </c>
      <c r="C1524" t="inlineStr">
        <is>
          <t>32162513</t>
        </is>
      </c>
      <c r="D1524" t="inlineStr">
        <is>
          <t>M &amp; SH HOLDING</t>
        </is>
      </c>
      <c r="E1524" t="inlineStr">
        <is>
          <t>MSHHOLDING</t>
        </is>
      </c>
      <c r="F1524" s="2" t="n">
        <v>20.75</v>
      </c>
      <c r="G1524" t="inlineStr">
        <is>
          <t>Maria Fernanda</t>
        </is>
      </c>
      <c r="H1524" t="inlineStr">
        <is>
          <t>66732788.0</t>
        </is>
      </c>
      <c r="I1524" t="n">
        <v>0</v>
      </c>
      <c r="J1524" t="n">
        <v>1</v>
      </c>
      <c r="K1524" t="inlineStr"/>
    </row>
    <row r="1525">
      <c r="A1525" t="inlineStr">
        <is>
          <t>NP</t>
        </is>
      </c>
      <c r="B1525" t="inlineStr">
        <is>
          <t>359039500000</t>
        </is>
      </c>
      <c r="C1525" t="inlineStr">
        <is>
          <t>35903950</t>
        </is>
      </c>
      <c r="D1525" t="inlineStr">
        <is>
          <t>ELEIDA ROSA VEGA VEGA DE DOMINGUEZ</t>
        </is>
      </c>
      <c r="E1525" t="inlineStr">
        <is>
          <t>ELEIDAROSAVEGAVEGADEDOMINGUEZ</t>
        </is>
      </c>
      <c r="F1525" s="2" t="n">
        <v>40</v>
      </c>
      <c r="G1525" t="inlineStr">
        <is>
          <t>Yarelis Tulloch</t>
        </is>
      </c>
      <c r="H1525" t="inlineStr">
        <is>
          <t>67396675.0</t>
        </is>
      </c>
      <c r="I1525" t="n">
        <v>0</v>
      </c>
      <c r="J1525" t="n">
        <v>1</v>
      </c>
      <c r="K1525" t="inlineStr"/>
    </row>
    <row r="1526">
      <c r="A1526" t="inlineStr">
        <is>
          <t>NP</t>
        </is>
      </c>
      <c r="B1526" t="inlineStr">
        <is>
          <t>348448890000</t>
        </is>
      </c>
      <c r="C1526" t="inlineStr">
        <is>
          <t>34844889</t>
        </is>
      </c>
      <c r="D1526" t="inlineStr">
        <is>
          <t>ELIAS JAEN</t>
        </is>
      </c>
      <c r="E1526" t="inlineStr">
        <is>
          <t>ELIASJAEN</t>
        </is>
      </c>
      <c r="F1526" s="2" t="n">
        <v>16.25</v>
      </c>
      <c r="G1526" t="inlineStr">
        <is>
          <t>Abril Aparicio</t>
        </is>
      </c>
      <c r="H1526" t="inlineStr">
        <is>
          <t>67189719.0</t>
        </is>
      </c>
      <c r="I1526" t="n">
        <v>0</v>
      </c>
      <c r="J1526" t="n">
        <v>1</v>
      </c>
      <c r="K1526" t="inlineStr"/>
    </row>
    <row r="1527">
      <c r="A1527" t="inlineStr">
        <is>
          <t>NP</t>
        </is>
      </c>
      <c r="B1527" t="inlineStr">
        <is>
          <t>356373090000</t>
        </is>
      </c>
      <c r="C1527" t="inlineStr">
        <is>
          <t>35637309</t>
        </is>
      </c>
      <c r="D1527" t="inlineStr">
        <is>
          <t>YERIS BANDA</t>
        </is>
      </c>
      <c r="E1527" t="inlineStr">
        <is>
          <t>YERISBANDA</t>
        </is>
      </c>
      <c r="F1527" s="2" t="n">
        <v>15</v>
      </c>
      <c r="G1527" t="inlineStr">
        <is>
          <t>Yariela Galarce</t>
        </is>
      </c>
      <c r="H1527" t="inlineStr">
        <is>
          <t>69111893.0</t>
        </is>
      </c>
      <c r="I1527" t="n">
        <v>0</v>
      </c>
      <c r="J1527" t="n">
        <v>1</v>
      </c>
      <c r="K1527" t="inlineStr"/>
    </row>
    <row r="1528">
      <c r="A1528" t="inlineStr">
        <is>
          <t>NP</t>
        </is>
      </c>
      <c r="B1528" t="inlineStr">
        <is>
          <t>345133060000</t>
        </is>
      </c>
      <c r="C1528" t="inlineStr">
        <is>
          <t>34513306</t>
        </is>
      </c>
      <c r="D1528" t="inlineStr">
        <is>
          <t>RENE COMBE</t>
        </is>
      </c>
      <c r="E1528" t="inlineStr">
        <is>
          <t>RENECOMBE</t>
        </is>
      </c>
      <c r="F1528" s="2" t="n">
        <v>16.25</v>
      </c>
      <c r="G1528" t="inlineStr">
        <is>
          <t>Nailyn Martinez</t>
        </is>
      </c>
      <c r="H1528" t="inlineStr">
        <is>
          <t>65663835.0</t>
        </is>
      </c>
      <c r="I1528" t="n">
        <v>0</v>
      </c>
      <c r="J1528" t="n">
        <v>1</v>
      </c>
      <c r="K1528" t="inlineStr"/>
    </row>
    <row r="1529">
      <c r="A1529" t="inlineStr">
        <is>
          <t>NP</t>
        </is>
      </c>
      <c r="B1529" t="inlineStr">
        <is>
          <t>353162540000</t>
        </is>
      </c>
      <c r="C1529" t="inlineStr">
        <is>
          <t>35316254</t>
        </is>
      </c>
      <c r="D1529" t="inlineStr">
        <is>
          <t>RENE CORRALES MORENO</t>
        </is>
      </c>
      <c r="E1529" t="inlineStr">
        <is>
          <t>RENECORRALESMORENO</t>
        </is>
      </c>
      <c r="F1529" s="2" t="n">
        <v>15</v>
      </c>
      <c r="G1529" t="inlineStr">
        <is>
          <t>Yamali Rodriguez</t>
        </is>
      </c>
      <c r="H1529" t="inlineStr">
        <is>
          <t>63450070.0</t>
        </is>
      </c>
      <c r="I1529" t="n">
        <v>0</v>
      </c>
      <c r="J1529" t="n">
        <v>1</v>
      </c>
      <c r="K1529" t="inlineStr"/>
    </row>
    <row r="1530">
      <c r="A1530" t="inlineStr">
        <is>
          <t>NP</t>
        </is>
      </c>
      <c r="B1530" t="inlineStr">
        <is>
          <t>361037400000</t>
        </is>
      </c>
      <c r="C1530" t="inlineStr">
        <is>
          <t>36103740</t>
        </is>
      </c>
      <c r="D1530" t="inlineStr">
        <is>
          <t>HORACIO DIAZ ACEVEDO</t>
        </is>
      </c>
      <c r="E1530" t="inlineStr">
        <is>
          <t>HORACIODIAZACEVEDO</t>
        </is>
      </c>
      <c r="F1530" s="2" t="n">
        <v>12.77</v>
      </c>
      <c r="G1530" t="inlineStr">
        <is>
          <t>Osiris Aguilar</t>
        </is>
      </c>
      <c r="H1530" t="inlineStr"/>
      <c r="I1530" t="n">
        <v>0</v>
      </c>
      <c r="J1530" t="n">
        <v>1</v>
      </c>
      <c r="K1530" t="inlineStr"/>
    </row>
    <row r="1531">
      <c r="A1531" t="inlineStr">
        <is>
          <t>NP</t>
        </is>
      </c>
      <c r="B1531" t="inlineStr">
        <is>
          <t>356094660000</t>
        </is>
      </c>
      <c r="C1531" t="inlineStr">
        <is>
          <t>35609466</t>
        </is>
      </c>
      <c r="D1531" t="inlineStr">
        <is>
          <t>IGNACIO MORENO MELGAR</t>
        </is>
      </c>
      <c r="E1531" t="inlineStr">
        <is>
          <t>IGNACIOMORENOMELGAR</t>
        </is>
      </c>
      <c r="F1531" s="2" t="n">
        <v>25</v>
      </c>
      <c r="G1531" t="inlineStr">
        <is>
          <t>Karla Mc Intryre</t>
        </is>
      </c>
      <c r="H1531" t="inlineStr">
        <is>
          <t>65881529.0</t>
        </is>
      </c>
      <c r="I1531" t="n">
        <v>0</v>
      </c>
      <c r="J1531" t="n">
        <v>1</v>
      </c>
      <c r="K1531" t="inlineStr"/>
    </row>
    <row r="1532">
      <c r="A1532" t="inlineStr">
        <is>
          <t>NP</t>
        </is>
      </c>
      <c r="B1532" t="inlineStr">
        <is>
          <t>354275950000</t>
        </is>
      </c>
      <c r="C1532" t="inlineStr">
        <is>
          <t>35427595</t>
        </is>
      </c>
      <c r="D1532" t="inlineStr">
        <is>
          <t>MANUEL DOMÍNGUEZ</t>
        </is>
      </c>
      <c r="E1532" t="inlineStr">
        <is>
          <t>MANUELDOMINGUEZ</t>
        </is>
      </c>
      <c r="F1532" s="2" t="n">
        <v>15</v>
      </c>
      <c r="G1532" t="inlineStr">
        <is>
          <t>Michelle Zambrano</t>
        </is>
      </c>
      <c r="H1532" t="inlineStr">
        <is>
          <t>69418129.0</t>
        </is>
      </c>
      <c r="I1532" t="n">
        <v>0</v>
      </c>
      <c r="J1532" t="n">
        <v>1</v>
      </c>
      <c r="K1532" t="inlineStr"/>
    </row>
    <row r="1533">
      <c r="A1533" t="inlineStr">
        <is>
          <t>NP</t>
        </is>
      </c>
      <c r="B1533" t="inlineStr">
        <is>
          <t>347308840000</t>
        </is>
      </c>
      <c r="C1533" t="inlineStr">
        <is>
          <t>34730884</t>
        </is>
      </c>
      <c r="D1533" t="inlineStr">
        <is>
          <t>SONIA MARINA MONROY CORDOBA</t>
        </is>
      </c>
      <c r="E1533" t="inlineStr">
        <is>
          <t>SONIAMARINAMONROYCORDOBA</t>
        </is>
      </c>
      <c r="F1533" s="2" t="n">
        <v>20.75</v>
      </c>
      <c r="G1533" t="inlineStr">
        <is>
          <t>Ines Lizbeth Trujillo</t>
        </is>
      </c>
      <c r="H1533" t="inlineStr">
        <is>
          <t>67431024.0</t>
        </is>
      </c>
      <c r="I1533" t="n">
        <v>0</v>
      </c>
      <c r="J1533" t="n">
        <v>1</v>
      </c>
      <c r="K1533" t="inlineStr"/>
    </row>
    <row r="1534">
      <c r="A1534" t="inlineStr">
        <is>
          <t>NP</t>
        </is>
      </c>
      <c r="B1534" t="inlineStr">
        <is>
          <t>352345330000</t>
        </is>
      </c>
      <c r="C1534" t="inlineStr">
        <is>
          <t>35234533</t>
        </is>
      </c>
      <c r="D1534" t="inlineStr">
        <is>
          <t>ELENA AURORA CORTEZ GUTIERREZ</t>
        </is>
      </c>
      <c r="E1534" t="inlineStr">
        <is>
          <t>ELENAAURORACORTEZGUTIERREZ</t>
        </is>
      </c>
      <c r="F1534" s="2" t="n">
        <v>15</v>
      </c>
      <c r="G1534" t="inlineStr">
        <is>
          <t>Alejandra Mabel Hawkins</t>
        </is>
      </c>
      <c r="H1534" t="inlineStr">
        <is>
          <t>65320972.0</t>
        </is>
      </c>
      <c r="I1534" t="n">
        <v>0</v>
      </c>
      <c r="J1534" t="n">
        <v>1</v>
      </c>
      <c r="K1534" t="inlineStr"/>
    </row>
    <row r="1535">
      <c r="A1535" t="inlineStr">
        <is>
          <t>NP</t>
        </is>
      </c>
      <c r="B1535" t="inlineStr">
        <is>
          <t>351278010000</t>
        </is>
      </c>
      <c r="C1535" t="inlineStr">
        <is>
          <t>35127801</t>
        </is>
      </c>
      <c r="D1535" t="inlineStr">
        <is>
          <t>PLINIO A ALMENDAZ</t>
        </is>
      </c>
      <c r="E1535" t="inlineStr">
        <is>
          <t>PLINIOAALMENDAZ</t>
        </is>
      </c>
      <c r="F1535" s="2" t="n">
        <v>15</v>
      </c>
      <c r="G1535" t="inlineStr">
        <is>
          <t>Maria Fernanda</t>
        </is>
      </c>
      <c r="H1535" t="inlineStr">
        <is>
          <t>66584684.0</t>
        </is>
      </c>
      <c r="I1535" t="n">
        <v>0</v>
      </c>
      <c r="J1535" t="n">
        <v>1</v>
      </c>
      <c r="K1535" t="inlineStr"/>
    </row>
    <row r="1536">
      <c r="A1536" t="inlineStr">
        <is>
          <t>NP</t>
        </is>
      </c>
      <c r="B1536" t="inlineStr">
        <is>
          <t>351312050000</t>
        </is>
      </c>
      <c r="C1536" t="inlineStr">
        <is>
          <t>35131205</t>
        </is>
      </c>
      <c r="D1536" t="inlineStr">
        <is>
          <t>CENTRO MEDICO LOS SANTOS</t>
        </is>
      </c>
      <c r="E1536" t="inlineStr">
        <is>
          <t>CENTROMEDICOLOSSANTOS</t>
        </is>
      </c>
      <c r="F1536" s="2" t="n">
        <v>20</v>
      </c>
      <c r="G1536" t="inlineStr">
        <is>
          <t>Yarelis Tulloch</t>
        </is>
      </c>
      <c r="H1536" t="inlineStr">
        <is>
          <t>67662442.0</t>
        </is>
      </c>
      <c r="I1536" t="n">
        <v>0</v>
      </c>
      <c r="J1536" t="n">
        <v>1</v>
      </c>
      <c r="K1536" t="inlineStr"/>
    </row>
    <row r="1537">
      <c r="A1537" t="inlineStr">
        <is>
          <t>NP</t>
        </is>
      </c>
      <c r="B1537" t="inlineStr">
        <is>
          <t>356148610000</t>
        </is>
      </c>
      <c r="C1537" t="inlineStr">
        <is>
          <t>35614861</t>
        </is>
      </c>
      <c r="D1537" t="inlineStr">
        <is>
          <t>DELFINA MORENO</t>
        </is>
      </c>
      <c r="E1537" t="inlineStr">
        <is>
          <t>DELFINAMORENO</t>
        </is>
      </c>
      <c r="F1537" s="2" t="n">
        <v>15</v>
      </c>
      <c r="G1537" t="inlineStr">
        <is>
          <t>Abril Aparicio</t>
        </is>
      </c>
      <c r="H1537" t="inlineStr">
        <is>
          <t>65068705.0</t>
        </is>
      </c>
      <c r="I1537" t="n">
        <v>0</v>
      </c>
      <c r="J1537" t="n">
        <v>1</v>
      </c>
      <c r="K1537" t="inlineStr"/>
    </row>
    <row r="1538">
      <c r="A1538" t="inlineStr">
        <is>
          <t>NP</t>
        </is>
      </c>
      <c r="B1538" t="inlineStr">
        <is>
          <t>368052090000</t>
        </is>
      </c>
      <c r="C1538" t="inlineStr">
        <is>
          <t>36805209</t>
        </is>
      </c>
      <c r="D1538" t="inlineStr">
        <is>
          <t>ISMAEL CASTRO</t>
        </is>
      </c>
      <c r="E1538" t="inlineStr">
        <is>
          <t>ISMAELCASTRO</t>
        </is>
      </c>
      <c r="F1538" s="2" t="n">
        <v>16.29</v>
      </c>
      <c r="G1538" t="inlineStr">
        <is>
          <t>Yariela Galarce</t>
        </is>
      </c>
      <c r="H1538" t="inlineStr"/>
      <c r="I1538" t="n">
        <v>0</v>
      </c>
      <c r="J1538" t="n">
        <v>1</v>
      </c>
      <c r="K1538" t="inlineStr"/>
    </row>
    <row r="1539">
      <c r="A1539" t="inlineStr">
        <is>
          <t>NP</t>
        </is>
      </c>
      <c r="B1539" t="inlineStr">
        <is>
          <t>332224550000</t>
        </is>
      </c>
      <c r="C1539" t="inlineStr">
        <is>
          <t>33222455</t>
        </is>
      </c>
      <c r="D1539" t="inlineStr">
        <is>
          <t>Edwin Ramos</t>
        </is>
      </c>
      <c r="E1539" t="inlineStr">
        <is>
          <t>EDWINRAMOS</t>
        </is>
      </c>
      <c r="F1539" s="2" t="n">
        <v>16.25</v>
      </c>
      <c r="G1539" t="inlineStr">
        <is>
          <t>Nailyn Martinez</t>
        </is>
      </c>
      <c r="H1539" t="inlineStr">
        <is>
          <t>68236122.0</t>
        </is>
      </c>
      <c r="I1539" t="n">
        <v>0</v>
      </c>
      <c r="J1539" t="n">
        <v>1</v>
      </c>
      <c r="K1539" t="inlineStr"/>
    </row>
    <row r="1540">
      <c r="A1540" t="inlineStr">
        <is>
          <t>NP</t>
        </is>
      </c>
      <c r="B1540" t="inlineStr">
        <is>
          <t>351282090000</t>
        </is>
      </c>
      <c r="C1540" t="inlineStr">
        <is>
          <t>35128209</t>
        </is>
      </c>
      <c r="D1540" t="inlineStr">
        <is>
          <t>LUZ ESTHER</t>
        </is>
      </c>
      <c r="E1540" t="inlineStr">
        <is>
          <t>LUZESTHER</t>
        </is>
      </c>
      <c r="F1540" s="2" t="n">
        <v>15</v>
      </c>
      <c r="G1540" t="inlineStr">
        <is>
          <t>Yamali Rodriguez</t>
        </is>
      </c>
      <c r="H1540" t="inlineStr">
        <is>
          <t>69001232.0</t>
        </is>
      </c>
      <c r="I1540" t="n">
        <v>0</v>
      </c>
      <c r="J1540" t="n">
        <v>1</v>
      </c>
      <c r="K1540" t="inlineStr"/>
    </row>
    <row r="1541">
      <c r="A1541" t="inlineStr">
        <is>
          <t>NP</t>
        </is>
      </c>
      <c r="B1541" t="inlineStr">
        <is>
          <t>353071230000</t>
        </is>
      </c>
      <c r="C1541" t="inlineStr">
        <is>
          <t>35307123</t>
        </is>
      </c>
      <c r="D1541" t="inlineStr">
        <is>
          <t>PABLO VAZQUEZ PEREZ</t>
        </is>
      </c>
      <c r="E1541" t="inlineStr">
        <is>
          <t>PABLOVAZQUEZPEREZ</t>
        </is>
      </c>
      <c r="F1541" s="2" t="n">
        <v>25</v>
      </c>
      <c r="G1541" t="inlineStr">
        <is>
          <t>Osiris Aguilar</t>
        </is>
      </c>
      <c r="H1541" t="inlineStr">
        <is>
          <t>69845496.0</t>
        </is>
      </c>
      <c r="I1541" t="n">
        <v>0</v>
      </c>
      <c r="J1541" t="n">
        <v>1</v>
      </c>
      <c r="K1541" t="inlineStr"/>
    </row>
    <row r="1542">
      <c r="A1542" t="inlineStr">
        <is>
          <t>NP</t>
        </is>
      </c>
      <c r="B1542" t="inlineStr">
        <is>
          <t>365013730000</t>
        </is>
      </c>
      <c r="C1542" t="inlineStr">
        <is>
          <t>36501373</t>
        </is>
      </c>
      <c r="D1542" t="inlineStr">
        <is>
          <t>GLIODILMA EVELIA ITURRALDE CASTILLERO</t>
        </is>
      </c>
      <c r="E1542" t="inlineStr">
        <is>
          <t>GLIODILMAEVELIAITURRALDECASTILLERO</t>
        </is>
      </c>
      <c r="F1542" s="2" t="n">
        <v>15</v>
      </c>
      <c r="G1542" t="inlineStr">
        <is>
          <t>Karla Mc Intryre</t>
        </is>
      </c>
      <c r="H1542" t="inlineStr">
        <is>
          <t>63433768.0</t>
        </is>
      </c>
      <c r="I1542" t="n">
        <v>0</v>
      </c>
      <c r="J1542" t="n">
        <v>1</v>
      </c>
      <c r="K1542" t="inlineStr"/>
    </row>
    <row r="1543">
      <c r="A1543" t="inlineStr">
        <is>
          <t>NP</t>
        </is>
      </c>
      <c r="B1543" t="inlineStr">
        <is>
          <t>329521800000</t>
        </is>
      </c>
      <c r="C1543" t="inlineStr">
        <is>
          <t>32952180</t>
        </is>
      </c>
      <c r="D1543" t="inlineStr">
        <is>
          <t>Blanca Lilibeth Villarreal Barrios</t>
        </is>
      </c>
      <c r="E1543" t="inlineStr">
        <is>
          <t>BLANCALILIBETHVILLARREALBARRIOS</t>
        </is>
      </c>
      <c r="F1543" s="2" t="n">
        <v>26.75</v>
      </c>
      <c r="G1543" t="inlineStr">
        <is>
          <t>Solanye Acuña</t>
        </is>
      </c>
      <c r="H1543" t="inlineStr">
        <is>
          <t>68762196.0</t>
        </is>
      </c>
      <c r="I1543" t="n">
        <v>0</v>
      </c>
      <c r="J1543" t="n">
        <v>1</v>
      </c>
      <c r="K1543" t="inlineStr"/>
    </row>
    <row r="1544">
      <c r="A1544" t="inlineStr">
        <is>
          <t>NP</t>
        </is>
      </c>
      <c r="B1544" t="inlineStr">
        <is>
          <t>321796390000</t>
        </is>
      </c>
      <c r="C1544" t="inlineStr">
        <is>
          <t>32179639</t>
        </is>
      </c>
      <c r="D1544" t="inlineStr">
        <is>
          <t>ENERGY STORE</t>
        </is>
      </c>
      <c r="E1544" t="inlineStr">
        <is>
          <t>ENERGYSTORE</t>
        </is>
      </c>
      <c r="F1544" s="2" t="n">
        <v>305.5</v>
      </c>
      <c r="G1544" t="inlineStr">
        <is>
          <t>Michelle Zambrano</t>
        </is>
      </c>
      <c r="H1544" t="inlineStr">
        <is>
          <t>66755113.0</t>
        </is>
      </c>
      <c r="I1544" t="n">
        <v>0</v>
      </c>
      <c r="J1544" t="n">
        <v>1</v>
      </c>
      <c r="K1544" t="inlineStr"/>
    </row>
    <row r="1545">
      <c r="A1545" t="inlineStr">
        <is>
          <t>NP</t>
        </is>
      </c>
      <c r="B1545" t="inlineStr">
        <is>
          <t>338268610000</t>
        </is>
      </c>
      <c r="C1545" t="inlineStr">
        <is>
          <t>33826861</t>
        </is>
      </c>
      <c r="D1545" t="inlineStr">
        <is>
          <t>OMAYRA DE GARCIA</t>
        </is>
      </c>
      <c r="E1545" t="inlineStr">
        <is>
          <t>OMAYRADEGARCIA</t>
        </is>
      </c>
      <c r="F1545" s="2" t="n">
        <v>16.25</v>
      </c>
      <c r="G1545" t="inlineStr">
        <is>
          <t>Ines Lizbeth Trujillo</t>
        </is>
      </c>
      <c r="H1545" t="inlineStr">
        <is>
          <t>69698191.0</t>
        </is>
      </c>
      <c r="I1545" t="n">
        <v>0</v>
      </c>
      <c r="J1545" t="n">
        <v>1</v>
      </c>
      <c r="K1545" t="inlineStr"/>
    </row>
    <row r="1546">
      <c r="A1546" t="inlineStr">
        <is>
          <t>NP</t>
        </is>
      </c>
      <c r="B1546" t="inlineStr">
        <is>
          <t>341095080000</t>
        </is>
      </c>
      <c r="C1546" t="inlineStr">
        <is>
          <t>34109508</t>
        </is>
      </c>
      <c r="D1546" t="inlineStr">
        <is>
          <t>SERVICIOS Y NOVEDADES MAJA</t>
        </is>
      </c>
      <c r="E1546" t="inlineStr">
        <is>
          <t>SERVICIOSYNOVEDADESMAJA</t>
        </is>
      </c>
      <c r="F1546" s="2" t="n">
        <v>30</v>
      </c>
      <c r="G1546" t="inlineStr">
        <is>
          <t>Alejandra Mabel Hawkins</t>
        </is>
      </c>
      <c r="H1546" t="inlineStr">
        <is>
          <t>62085396.0</t>
        </is>
      </c>
      <c r="I1546" t="n">
        <v>0</v>
      </c>
      <c r="J1546" t="n">
        <v>1</v>
      </c>
      <c r="K1546" t="inlineStr"/>
    </row>
    <row r="1547">
      <c r="A1547" t="inlineStr">
        <is>
          <t>NP</t>
        </is>
      </c>
      <c r="B1547" t="inlineStr">
        <is>
          <t>343125410000</t>
        </is>
      </c>
      <c r="C1547" t="inlineStr">
        <is>
          <t>34312541</t>
        </is>
      </c>
      <c r="D1547" t="inlineStr">
        <is>
          <t>MARIO ENRIQUE BARRIA DOMINGUEZ</t>
        </is>
      </c>
      <c r="E1547" t="inlineStr">
        <is>
          <t>MARIOENRIQUEBARRIADOMINGUEZ</t>
        </is>
      </c>
      <c r="F1547" s="2" t="n">
        <v>48.75</v>
      </c>
      <c r="G1547" t="inlineStr">
        <is>
          <t>Maria Fernanda</t>
        </is>
      </c>
      <c r="H1547" t="inlineStr">
        <is>
          <t>66077169.0</t>
        </is>
      </c>
      <c r="I1547" t="n">
        <v>0</v>
      </c>
      <c r="J1547" t="n">
        <v>1</v>
      </c>
      <c r="K1547" t="inlineStr"/>
    </row>
    <row r="1548">
      <c r="A1548" t="inlineStr">
        <is>
          <t>NP</t>
        </is>
      </c>
      <c r="B1548" t="inlineStr">
        <is>
          <t>355247910000</t>
        </is>
      </c>
      <c r="C1548" t="inlineStr">
        <is>
          <t>35524791</t>
        </is>
      </c>
      <c r="D1548" t="inlineStr">
        <is>
          <t>AGUAS CORP</t>
        </is>
      </c>
      <c r="E1548" t="inlineStr">
        <is>
          <t>AGUASCORP</t>
        </is>
      </c>
      <c r="F1548" s="2" t="n">
        <v>36.5</v>
      </c>
      <c r="G1548" t="inlineStr">
        <is>
          <t>Yarelis Tulloch</t>
        </is>
      </c>
      <c r="H1548" t="inlineStr">
        <is>
          <t>64895793.0</t>
        </is>
      </c>
      <c r="I1548" t="n">
        <v>0</v>
      </c>
      <c r="J1548" t="n">
        <v>1</v>
      </c>
      <c r="K1548" t="inlineStr"/>
    </row>
    <row r="1549">
      <c r="A1549" t="inlineStr">
        <is>
          <t>NP</t>
        </is>
      </c>
      <c r="B1549" t="inlineStr">
        <is>
          <t>321438280100</t>
        </is>
      </c>
      <c r="C1549" t="inlineStr">
        <is>
          <t>32143828</t>
        </is>
      </c>
      <c r="D1549" t="inlineStr">
        <is>
          <t>HOTEL EJECUTIVO</t>
        </is>
      </c>
      <c r="E1549" t="inlineStr">
        <is>
          <t>HOTELEJECUTIVO</t>
        </is>
      </c>
      <c r="F1549" s="2" t="n">
        <v>203</v>
      </c>
      <c r="G1549" t="inlineStr">
        <is>
          <t>Abril Aparicio</t>
        </is>
      </c>
      <c r="H1549" t="inlineStr">
        <is>
          <t>66725492.0</t>
        </is>
      </c>
      <c r="I1549" t="n">
        <v>0</v>
      </c>
      <c r="J1549" t="n">
        <v>1</v>
      </c>
      <c r="K1549" t="inlineStr"/>
    </row>
    <row r="1550">
      <c r="A1550" t="inlineStr">
        <is>
          <t>NP</t>
        </is>
      </c>
      <c r="B1550" t="inlineStr">
        <is>
          <t>349276690000</t>
        </is>
      </c>
      <c r="C1550" t="inlineStr">
        <is>
          <t>34927669</t>
        </is>
      </c>
      <c r="D1550" t="inlineStr">
        <is>
          <t>EUSTORGIO CRUZ</t>
        </is>
      </c>
      <c r="E1550" t="inlineStr">
        <is>
          <t>EUSTORGIOCRUZ</t>
        </is>
      </c>
      <c r="F1550" s="2" t="n">
        <v>19.25</v>
      </c>
      <c r="G1550" t="inlineStr">
        <is>
          <t>Yariela Galarce</t>
        </is>
      </c>
      <c r="H1550" t="inlineStr">
        <is>
          <t>61174114.0</t>
        </is>
      </c>
      <c r="I1550" t="n">
        <v>0</v>
      </c>
      <c r="J1550" t="n">
        <v>1</v>
      </c>
      <c r="K1550" t="inlineStr"/>
    </row>
    <row r="1551">
      <c r="A1551" t="inlineStr">
        <is>
          <t>NP</t>
        </is>
      </c>
      <c r="B1551" t="inlineStr">
        <is>
          <t>353178830000</t>
        </is>
      </c>
      <c r="C1551" t="inlineStr">
        <is>
          <t>35317883</t>
        </is>
      </c>
      <c r="D1551" t="inlineStr">
        <is>
          <t>DAMARIS DIAZ</t>
        </is>
      </c>
      <c r="E1551" t="inlineStr">
        <is>
          <t>DAMARISDIAZ</t>
        </is>
      </c>
      <c r="F1551" s="2" t="n">
        <v>15</v>
      </c>
      <c r="G1551" t="inlineStr">
        <is>
          <t>Nailyn Martinez</t>
        </is>
      </c>
      <c r="H1551" t="inlineStr">
        <is>
          <t>69862804.0</t>
        </is>
      </c>
      <c r="I1551" t="n">
        <v>0</v>
      </c>
      <c r="J1551" t="n">
        <v>1</v>
      </c>
      <c r="K1551" t="inlineStr"/>
    </row>
    <row r="1552">
      <c r="A1552" t="inlineStr">
        <is>
          <t>NP</t>
        </is>
      </c>
      <c r="B1552" t="inlineStr">
        <is>
          <t>335276540000</t>
        </is>
      </c>
      <c r="C1552" t="inlineStr">
        <is>
          <t>33527654</t>
        </is>
      </c>
      <c r="D1552" t="inlineStr">
        <is>
          <t>VIDA FELIZ</t>
        </is>
      </c>
      <c r="E1552" t="inlineStr">
        <is>
          <t>VIDAFELIZ</t>
        </is>
      </c>
      <c r="F1552" s="2" t="n">
        <v>12</v>
      </c>
      <c r="G1552" t="inlineStr">
        <is>
          <t>Yamali Rodriguez</t>
        </is>
      </c>
      <c r="H1552" t="inlineStr">
        <is>
          <t>69832362.0</t>
        </is>
      </c>
      <c r="I1552" t="n">
        <v>0</v>
      </c>
      <c r="J1552" t="n">
        <v>1</v>
      </c>
      <c r="K1552" t="inlineStr"/>
    </row>
    <row r="1553">
      <c r="A1553" t="inlineStr">
        <is>
          <t>NP</t>
        </is>
      </c>
      <c r="B1553" t="inlineStr">
        <is>
          <t>368045740000</t>
        </is>
      </c>
      <c r="C1553" t="inlineStr">
        <is>
          <t>36804574</t>
        </is>
      </c>
      <c r="D1553" t="inlineStr">
        <is>
          <t>BOLÍVAR ANTONIO CHÁVEZ RODRÍGUEZ</t>
        </is>
      </c>
      <c r="E1553" t="inlineStr">
        <is>
          <t>BOLIVARANTONIOCHAVEZRODRIGUEZ</t>
        </is>
      </c>
      <c r="F1553" s="2" t="n">
        <v>16.29</v>
      </c>
      <c r="G1553" t="inlineStr">
        <is>
          <t>Osiris Aguilar</t>
        </is>
      </c>
      <c r="H1553" t="inlineStr"/>
      <c r="I1553" t="n">
        <v>0</v>
      </c>
      <c r="J1553" t="n">
        <v>1</v>
      </c>
      <c r="K1553" t="inlineStr"/>
    </row>
    <row r="1554">
      <c r="A1554" t="inlineStr">
        <is>
          <t>NP</t>
        </is>
      </c>
      <c r="B1554" t="inlineStr">
        <is>
          <t>365008870000</t>
        </is>
      </c>
      <c r="C1554" t="inlineStr">
        <is>
          <t>36500887</t>
        </is>
      </c>
      <c r="D1554" t="inlineStr">
        <is>
          <t>MARÍA VÁSQUEZ</t>
        </is>
      </c>
      <c r="E1554" t="inlineStr">
        <is>
          <t>MARIAVASQUEZ</t>
        </is>
      </c>
      <c r="F1554" s="2" t="n">
        <v>63.06</v>
      </c>
      <c r="G1554" t="inlineStr">
        <is>
          <t>Karla Mc Intryre</t>
        </is>
      </c>
      <c r="H1554" t="inlineStr">
        <is>
          <t>65144004.0</t>
        </is>
      </c>
      <c r="I1554" t="n">
        <v>0</v>
      </c>
      <c r="J1554" t="n">
        <v>1</v>
      </c>
      <c r="K1554" t="inlineStr"/>
    </row>
    <row r="1555">
      <c r="A1555" t="inlineStr">
        <is>
          <t>NP</t>
        </is>
      </c>
      <c r="B1555" t="inlineStr">
        <is>
          <t>349245850000</t>
        </is>
      </c>
      <c r="C1555" t="inlineStr">
        <is>
          <t>34924585</t>
        </is>
      </c>
      <c r="D1555" t="inlineStr">
        <is>
          <t>EZEQUIEL MEDINA VASQUEZ</t>
        </is>
      </c>
      <c r="E1555" t="inlineStr">
        <is>
          <t>EZEQUIELMEDINAVASQUEZ</t>
        </is>
      </c>
      <c r="F1555" s="2" t="n">
        <v>20.75</v>
      </c>
      <c r="G1555" t="inlineStr">
        <is>
          <t>Michelle Zambrano</t>
        </is>
      </c>
      <c r="H1555" t="inlineStr">
        <is>
          <t>66923045.0</t>
        </is>
      </c>
      <c r="I1555" t="n">
        <v>0</v>
      </c>
      <c r="J1555" t="n">
        <v>1</v>
      </c>
      <c r="K1555" t="inlineStr"/>
    </row>
    <row r="1556">
      <c r="A1556" t="inlineStr">
        <is>
          <t>NP</t>
        </is>
      </c>
      <c r="B1556" t="inlineStr">
        <is>
          <t>335254790000</t>
        </is>
      </c>
      <c r="C1556" t="inlineStr">
        <is>
          <t>33525479</t>
        </is>
      </c>
      <c r="D1556" t="inlineStr">
        <is>
          <t>ALEXANDER AVELINO ARANIS CEDEÑO</t>
        </is>
      </c>
      <c r="E1556" t="inlineStr">
        <is>
          <t>ALEXANDERAVELINOARANISCEDENO</t>
        </is>
      </c>
      <c r="F1556" s="2" t="n">
        <v>15.7</v>
      </c>
      <c r="G1556" t="inlineStr">
        <is>
          <t>Ines Lizbeth Trujillo</t>
        </is>
      </c>
      <c r="H1556" t="inlineStr">
        <is>
          <t>69090966.0</t>
        </is>
      </c>
      <c r="I1556" t="n">
        <v>0</v>
      </c>
      <c r="J1556" t="n">
        <v>1</v>
      </c>
      <c r="K1556" t="inlineStr"/>
    </row>
    <row r="1557">
      <c r="A1557" t="inlineStr">
        <is>
          <t>NP</t>
        </is>
      </c>
      <c r="B1557" t="inlineStr">
        <is>
          <t>339254900000</t>
        </is>
      </c>
      <c r="C1557" t="inlineStr">
        <is>
          <t>33925490</t>
        </is>
      </c>
      <c r="D1557" t="inlineStr">
        <is>
          <t>ALEXANDER AVELINO ARANIS CEDEÑO</t>
        </is>
      </c>
      <c r="E1557" t="inlineStr">
        <is>
          <t>ALEXANDERAVELINOARANISCEDENO</t>
        </is>
      </c>
      <c r="F1557" s="2" t="n">
        <v>16.25</v>
      </c>
      <c r="G1557" t="inlineStr">
        <is>
          <t>Alejandra Mabel Hawkins</t>
        </is>
      </c>
      <c r="H1557" t="inlineStr">
        <is>
          <t>63142991.0</t>
        </is>
      </c>
      <c r="I1557" t="n">
        <v>0</v>
      </c>
      <c r="J1557" t="n">
        <v>1</v>
      </c>
      <c r="K1557" t="inlineStr"/>
    </row>
    <row r="1558">
      <c r="A1558" t="inlineStr">
        <is>
          <t>NP</t>
        </is>
      </c>
      <c r="B1558" t="inlineStr">
        <is>
          <t>345371370000</t>
        </is>
      </c>
      <c r="C1558" t="inlineStr">
        <is>
          <t>34537137</t>
        </is>
      </c>
      <c r="D1558" t="inlineStr">
        <is>
          <t>EDILMA EDITH VASQUEZ RODRIGUEZ</t>
        </is>
      </c>
      <c r="E1558" t="inlineStr">
        <is>
          <t>EDILMAEDITHVASQUEZRODRIGUEZ</t>
        </is>
      </c>
      <c r="F1558" s="2" t="n">
        <v>48</v>
      </c>
      <c r="G1558" t="inlineStr">
        <is>
          <t>Maria Fernanda</t>
        </is>
      </c>
      <c r="H1558" t="inlineStr">
        <is>
          <t>67169673.0</t>
        </is>
      </c>
      <c r="I1558" t="n">
        <v>0</v>
      </c>
      <c r="J1558" t="n">
        <v>1</v>
      </c>
      <c r="K1558" t="inlineStr"/>
    </row>
    <row r="1559">
      <c r="A1559" t="inlineStr">
        <is>
          <t>NP</t>
        </is>
      </c>
      <c r="B1559" t="inlineStr">
        <is>
          <t>367044740000</t>
        </is>
      </c>
      <c r="C1559" t="inlineStr">
        <is>
          <t>36704474</t>
        </is>
      </c>
      <c r="D1559" t="inlineStr">
        <is>
          <t>MAURA DE LEON</t>
        </is>
      </c>
      <c r="E1559" t="inlineStr">
        <is>
          <t>MAURADELEON</t>
        </is>
      </c>
      <c r="F1559" s="2" t="n">
        <v>16.94</v>
      </c>
      <c r="G1559" t="inlineStr">
        <is>
          <t>Yarelis Tulloch</t>
        </is>
      </c>
      <c r="H1559" t="inlineStr"/>
      <c r="I1559" t="n">
        <v>0</v>
      </c>
      <c r="J1559" t="n">
        <v>1</v>
      </c>
      <c r="K1559" t="inlineStr"/>
    </row>
    <row r="1560">
      <c r="A1560" t="inlineStr">
        <is>
          <t>NP</t>
        </is>
      </c>
      <c r="B1560" t="inlineStr">
        <is>
          <t>357069330000</t>
        </is>
      </c>
      <c r="C1560" t="inlineStr">
        <is>
          <t>35706933</t>
        </is>
      </c>
      <c r="D1560" t="inlineStr">
        <is>
          <t>ESTENIA ROSA NIETO BATISTA</t>
        </is>
      </c>
      <c r="E1560" t="inlineStr">
        <is>
          <t>ESTENIAROSANIETOBATISTA</t>
        </is>
      </c>
      <c r="F1560" s="2" t="n">
        <v>15</v>
      </c>
      <c r="G1560" t="inlineStr">
        <is>
          <t>Abril Aparicio</t>
        </is>
      </c>
      <c r="H1560" t="inlineStr">
        <is>
          <t>68246761.0</t>
        </is>
      </c>
      <c r="I1560" t="n">
        <v>0</v>
      </c>
      <c r="J1560" t="n">
        <v>1</v>
      </c>
      <c r="K1560" t="inlineStr"/>
    </row>
    <row r="1561">
      <c r="A1561" t="inlineStr">
        <is>
          <t>NP</t>
        </is>
      </c>
      <c r="B1561" t="inlineStr">
        <is>
          <t>358159330000</t>
        </is>
      </c>
      <c r="C1561" t="inlineStr">
        <is>
          <t>35815933</t>
        </is>
      </c>
      <c r="D1561" t="inlineStr">
        <is>
          <t>CVB PANAMA BIENES</t>
        </is>
      </c>
      <c r="E1561" t="inlineStr">
        <is>
          <t>CVBPANAMABIENES</t>
        </is>
      </c>
      <c r="F1561" s="2" t="n">
        <v>25</v>
      </c>
      <c r="G1561" t="inlineStr">
        <is>
          <t>Yariela Galarce</t>
        </is>
      </c>
      <c r="H1561" t="inlineStr">
        <is>
          <t>64904736.0</t>
        </is>
      </c>
      <c r="I1561" t="n">
        <v>0</v>
      </c>
      <c r="J1561" t="n">
        <v>1</v>
      </c>
      <c r="K1561" t="inlineStr"/>
    </row>
    <row r="1562">
      <c r="A1562" t="inlineStr">
        <is>
          <t>NP</t>
        </is>
      </c>
      <c r="B1562" t="inlineStr">
        <is>
          <t>365055680000</t>
        </is>
      </c>
      <c r="C1562" t="inlineStr">
        <is>
          <t>36505568</t>
        </is>
      </c>
      <c r="D1562" t="inlineStr">
        <is>
          <t>REINALDO ELIECER JIMÉNEZ ESPINO</t>
        </is>
      </c>
      <c r="E1562" t="inlineStr">
        <is>
          <t>REINALDOELIECERJIMENEZESPINO</t>
        </is>
      </c>
      <c r="F1562" s="2" t="n">
        <v>16.94</v>
      </c>
      <c r="G1562" t="inlineStr">
        <is>
          <t>Nailyn Martinez</t>
        </is>
      </c>
      <c r="H1562" t="inlineStr"/>
      <c r="I1562" t="n">
        <v>0</v>
      </c>
      <c r="J1562" t="n">
        <v>1</v>
      </c>
      <c r="K1562" t="inlineStr"/>
    </row>
    <row r="1563">
      <c r="A1563" t="inlineStr">
        <is>
          <t>NP</t>
        </is>
      </c>
      <c r="B1563" t="inlineStr">
        <is>
          <t>367037270000</t>
        </is>
      </c>
      <c r="C1563" t="inlineStr">
        <is>
          <t>36703727</t>
        </is>
      </c>
      <c r="D1563" t="inlineStr">
        <is>
          <t>ALEXIS REAL</t>
        </is>
      </c>
      <c r="E1563" t="inlineStr">
        <is>
          <t>ALEXISREAL</t>
        </is>
      </c>
      <c r="F1563" s="2" t="n">
        <v>19.52</v>
      </c>
      <c r="G1563" t="inlineStr">
        <is>
          <t>Yamali Rodriguez</t>
        </is>
      </c>
      <c r="H1563" t="inlineStr"/>
      <c r="I1563" t="n">
        <v>0</v>
      </c>
      <c r="J1563" t="n">
        <v>1</v>
      </c>
      <c r="K1563" t="inlineStr"/>
    </row>
    <row r="1564">
      <c r="A1564" t="inlineStr">
        <is>
          <t>NP</t>
        </is>
      </c>
      <c r="B1564" t="inlineStr">
        <is>
          <t>353384450000</t>
        </is>
      </c>
      <c r="C1564" t="inlineStr">
        <is>
          <t>35338445</t>
        </is>
      </c>
      <c r="D1564" t="inlineStr">
        <is>
          <t>REAL CAFÉ</t>
        </is>
      </c>
      <c r="E1564" t="inlineStr">
        <is>
          <t>REALCAFE</t>
        </is>
      </c>
      <c r="F1564" s="2" t="n">
        <v>15</v>
      </c>
      <c r="G1564" t="inlineStr">
        <is>
          <t>Osiris Aguilar</t>
        </is>
      </c>
      <c r="H1564" t="inlineStr">
        <is>
          <t>63543569.0</t>
        </is>
      </c>
      <c r="I1564" t="n">
        <v>0</v>
      </c>
      <c r="J1564" t="n">
        <v>1</v>
      </c>
      <c r="K1564" t="inlineStr"/>
    </row>
    <row r="1565">
      <c r="A1565" t="inlineStr">
        <is>
          <t>NP</t>
        </is>
      </c>
      <c r="B1565" t="inlineStr">
        <is>
          <t>358000190000</t>
        </is>
      </c>
      <c r="C1565" t="inlineStr">
        <is>
          <t>35800019</t>
        </is>
      </c>
      <c r="D1565" t="inlineStr">
        <is>
          <t>EDWARD CEDENO</t>
        </is>
      </c>
      <c r="E1565" t="inlineStr">
        <is>
          <t>EDWARDCEDENO</t>
        </is>
      </c>
      <c r="F1565" s="2" t="n">
        <v>15</v>
      </c>
      <c r="G1565" t="inlineStr">
        <is>
          <t>Karla Mc Intryre</t>
        </is>
      </c>
      <c r="H1565" t="inlineStr">
        <is>
          <t>67244630.0</t>
        </is>
      </c>
      <c r="I1565" t="n">
        <v>0</v>
      </c>
      <c r="J1565" t="n">
        <v>1</v>
      </c>
      <c r="K1565" t="inlineStr"/>
    </row>
    <row r="1566">
      <c r="A1566" t="inlineStr">
        <is>
          <t>NP</t>
        </is>
      </c>
      <c r="B1566" t="inlineStr">
        <is>
          <t>349324180000</t>
        </is>
      </c>
      <c r="C1566" t="inlineStr">
        <is>
          <t>34932418</t>
        </is>
      </c>
      <c r="D1566" t="inlineStr">
        <is>
          <t>GABRIEL DELGADO</t>
        </is>
      </c>
      <c r="E1566" t="inlineStr">
        <is>
          <t>GABRIELDELGADO</t>
        </is>
      </c>
      <c r="F1566" s="2" t="n">
        <v>16.25</v>
      </c>
      <c r="G1566" t="inlineStr">
        <is>
          <t>Solanye Acuña</t>
        </is>
      </c>
      <c r="H1566" t="inlineStr">
        <is>
          <t>69058260.0</t>
        </is>
      </c>
      <c r="I1566" t="n">
        <v>0</v>
      </c>
      <c r="J1566" t="n">
        <v>1</v>
      </c>
      <c r="K1566" t="inlineStr"/>
    </row>
    <row r="1567">
      <c r="A1567" t="inlineStr">
        <is>
          <t>NP</t>
        </is>
      </c>
      <c r="B1567" t="inlineStr">
        <is>
          <t>355222010000</t>
        </is>
      </c>
      <c r="C1567" t="inlineStr">
        <is>
          <t>35522201</t>
        </is>
      </c>
      <c r="D1567" t="inlineStr">
        <is>
          <t>ESTEFANIA VARGAS</t>
        </is>
      </c>
      <c r="E1567" t="inlineStr">
        <is>
          <t>ESTEFANIAVARGAS</t>
        </is>
      </c>
      <c r="F1567" s="2" t="n">
        <v>15</v>
      </c>
      <c r="G1567" t="inlineStr">
        <is>
          <t>Michelle Zambrano</t>
        </is>
      </c>
      <c r="H1567" t="inlineStr">
        <is>
          <t>65301044.0</t>
        </is>
      </c>
      <c r="I1567" t="n">
        <v>0</v>
      </c>
      <c r="J1567" t="n">
        <v>1</v>
      </c>
      <c r="K1567" t="inlineStr"/>
    </row>
    <row r="1568">
      <c r="A1568" t="inlineStr">
        <is>
          <t>NP</t>
        </is>
      </c>
      <c r="B1568" t="inlineStr">
        <is>
          <t>366028050000</t>
        </is>
      </c>
      <c r="C1568" t="inlineStr">
        <is>
          <t>36602805</t>
        </is>
      </c>
      <c r="D1568" t="inlineStr">
        <is>
          <t>ALEXIS DELGADO</t>
        </is>
      </c>
      <c r="E1568" t="inlineStr">
        <is>
          <t>ALEXISDELGADO</t>
        </is>
      </c>
      <c r="F1568" s="2" t="n">
        <v>17.58</v>
      </c>
      <c r="G1568" t="inlineStr">
        <is>
          <t>Ines Lizbeth Trujillo</t>
        </is>
      </c>
      <c r="H1568" t="inlineStr">
        <is>
          <t>65036796.0</t>
        </is>
      </c>
      <c r="I1568" t="n">
        <v>0</v>
      </c>
      <c r="J1568" t="n">
        <v>1</v>
      </c>
      <c r="K1568" t="inlineStr"/>
    </row>
    <row r="1569">
      <c r="A1569" t="inlineStr">
        <is>
          <t>NP</t>
        </is>
      </c>
      <c r="B1569" t="inlineStr">
        <is>
          <t>357196510000</t>
        </is>
      </c>
      <c r="C1569" t="inlineStr">
        <is>
          <t>35719651</t>
        </is>
      </c>
      <c r="D1569" t="inlineStr">
        <is>
          <t>GUMERCINDA ANAYS ACOSTA HERRERA</t>
        </is>
      </c>
      <c r="E1569" t="inlineStr">
        <is>
          <t>GUMERCINDAANAYSACOSTAHERRERA</t>
        </is>
      </c>
      <c r="F1569" s="2" t="n">
        <v>30</v>
      </c>
      <c r="G1569" t="inlineStr">
        <is>
          <t>Alejandra Mabel Hawkins</t>
        </is>
      </c>
      <c r="H1569" t="inlineStr">
        <is>
          <t>66812470.0</t>
        </is>
      </c>
      <c r="I1569" t="n">
        <v>0</v>
      </c>
      <c r="J1569" t="n">
        <v>1</v>
      </c>
      <c r="K1569" t="inlineStr"/>
    </row>
    <row r="1570">
      <c r="A1570" t="inlineStr">
        <is>
          <t>NP</t>
        </is>
      </c>
      <c r="B1570" t="inlineStr">
        <is>
          <t>332124760000</t>
        </is>
      </c>
      <c r="C1570" t="inlineStr">
        <is>
          <t>33212476</t>
        </is>
      </c>
      <c r="D1570" t="inlineStr">
        <is>
          <t>Gloria Cede?o</t>
        </is>
      </c>
      <c r="E1570" t="inlineStr">
        <is>
          <t>GLORIACEDEO</t>
        </is>
      </c>
      <c r="F1570" s="2" t="n">
        <v>34.5</v>
      </c>
      <c r="G1570" t="inlineStr">
        <is>
          <t>Maria Fernanda</t>
        </is>
      </c>
      <c r="H1570" t="inlineStr">
        <is>
          <t>69080506.0</t>
        </is>
      </c>
      <c r="I1570" t="n">
        <v>0</v>
      </c>
      <c r="J1570" t="n">
        <v>1</v>
      </c>
      <c r="K1570" t="inlineStr"/>
    </row>
    <row r="1571">
      <c r="A1571" t="inlineStr">
        <is>
          <t>NP</t>
        </is>
      </c>
      <c r="B1571" t="inlineStr">
        <is>
          <t>346202910000</t>
        </is>
      </c>
      <c r="C1571" t="inlineStr">
        <is>
          <t>34620291</t>
        </is>
      </c>
      <c r="D1571" t="inlineStr">
        <is>
          <t>CRISELDA SANCHEZ</t>
        </is>
      </c>
      <c r="E1571" t="inlineStr">
        <is>
          <t>CRISELDASANCHEZ</t>
        </is>
      </c>
      <c r="F1571" s="2" t="n">
        <v>24</v>
      </c>
      <c r="G1571" t="inlineStr">
        <is>
          <t>Yarelis Tulloch</t>
        </is>
      </c>
      <c r="H1571" t="inlineStr">
        <is>
          <t>67818788.0</t>
        </is>
      </c>
      <c r="I1571" t="n">
        <v>0</v>
      </c>
      <c r="J1571" t="n">
        <v>1</v>
      </c>
      <c r="K1571" t="inlineStr"/>
    </row>
    <row r="1572">
      <c r="A1572" t="inlineStr">
        <is>
          <t>NP</t>
        </is>
      </c>
      <c r="B1572" t="inlineStr">
        <is>
          <t>355065520000</t>
        </is>
      </c>
      <c r="C1572" t="inlineStr">
        <is>
          <t>35506552</t>
        </is>
      </c>
      <c r="D1572" t="inlineStr">
        <is>
          <t>GABRIEL GASPAR GARRIDO MENDOZA</t>
        </is>
      </c>
      <c r="E1572" t="inlineStr">
        <is>
          <t>GABRIELGASPARGARRIDOMENDOZA</t>
        </is>
      </c>
      <c r="F1572" s="2" t="n">
        <v>15</v>
      </c>
      <c r="G1572" t="inlineStr">
        <is>
          <t>Abril Aparicio</t>
        </is>
      </c>
      <c r="H1572" t="inlineStr">
        <is>
          <t>62219094.0</t>
        </is>
      </c>
      <c r="I1572" t="n">
        <v>0</v>
      </c>
      <c r="J1572" t="n">
        <v>1</v>
      </c>
      <c r="K1572" t="inlineStr"/>
    </row>
    <row r="1573">
      <c r="A1573" t="inlineStr">
        <is>
          <t>NP</t>
        </is>
      </c>
      <c r="B1573" t="inlineStr">
        <is>
          <t>352225470000</t>
        </is>
      </c>
      <c r="C1573" t="inlineStr">
        <is>
          <t>35222547</t>
        </is>
      </c>
      <c r="D1573" t="inlineStr">
        <is>
          <t>ELIONEL BARRIOS</t>
        </is>
      </c>
      <c r="E1573" t="inlineStr">
        <is>
          <t>ELIONELBARRIOS</t>
        </is>
      </c>
      <c r="F1573" s="2" t="n">
        <v>15</v>
      </c>
      <c r="G1573" t="inlineStr">
        <is>
          <t>Yariela Galarce</t>
        </is>
      </c>
      <c r="H1573" t="inlineStr">
        <is>
          <t>66694767.0</t>
        </is>
      </c>
      <c r="I1573" t="n">
        <v>0</v>
      </c>
      <c r="J1573" t="n">
        <v>1</v>
      </c>
      <c r="K1573" t="inlineStr"/>
    </row>
    <row r="1574">
      <c r="A1574" t="inlineStr">
        <is>
          <t>NP</t>
        </is>
      </c>
      <c r="B1574" t="inlineStr">
        <is>
          <t>333153290000</t>
        </is>
      </c>
      <c r="C1574" t="inlineStr">
        <is>
          <t>33315329</t>
        </is>
      </c>
      <c r="D1574" t="inlineStr">
        <is>
          <t>CARMENARGELISVERGARA</t>
        </is>
      </c>
      <c r="E1574" t="inlineStr">
        <is>
          <t>CARMENARGELISVERGARA</t>
        </is>
      </c>
      <c r="F1574" s="2" t="n">
        <v>24</v>
      </c>
      <c r="G1574" t="inlineStr">
        <is>
          <t>Nailyn Martinez</t>
        </is>
      </c>
      <c r="H1574" t="inlineStr">
        <is>
          <t>66140864.0</t>
        </is>
      </c>
      <c r="I1574" t="n">
        <v>0</v>
      </c>
      <c r="J1574" t="n">
        <v>1</v>
      </c>
      <c r="K1574" t="inlineStr"/>
    </row>
    <row r="1575">
      <c r="A1575" t="inlineStr">
        <is>
          <t>NP</t>
        </is>
      </c>
      <c r="B1575" t="inlineStr">
        <is>
          <t>352068750000</t>
        </is>
      </c>
      <c r="C1575" t="inlineStr">
        <is>
          <t>35206875</t>
        </is>
      </c>
      <c r="D1575" t="inlineStr">
        <is>
          <t>JULIO CESAR DE LEON VARGAS</t>
        </is>
      </c>
      <c r="E1575" t="inlineStr">
        <is>
          <t>JULIOCESARDELEONVARGAS</t>
        </is>
      </c>
      <c r="F1575" s="2" t="n">
        <v>15</v>
      </c>
      <c r="G1575" t="inlineStr">
        <is>
          <t>Yamali Rodriguez</t>
        </is>
      </c>
      <c r="H1575" t="inlineStr">
        <is>
          <t>65390807.0</t>
        </is>
      </c>
      <c r="I1575" t="n">
        <v>0</v>
      </c>
      <c r="J1575" t="n">
        <v>1</v>
      </c>
      <c r="K1575" t="inlineStr"/>
    </row>
    <row r="1576">
      <c r="A1576" t="inlineStr">
        <is>
          <t>NP</t>
        </is>
      </c>
      <c r="B1576" t="inlineStr">
        <is>
          <t>329962230000</t>
        </is>
      </c>
      <c r="C1576" t="inlineStr">
        <is>
          <t>32996223</t>
        </is>
      </c>
      <c r="D1576" t="inlineStr">
        <is>
          <t>ARIEL GUTIERREZ</t>
        </is>
      </c>
      <c r="E1576" t="inlineStr">
        <is>
          <t>ARIELGUTIERREZ</t>
        </is>
      </c>
      <c r="F1576" s="2" t="n">
        <v>10</v>
      </c>
      <c r="G1576" t="inlineStr">
        <is>
          <t>Osiris Aguilar</t>
        </is>
      </c>
      <c r="H1576" t="inlineStr">
        <is>
          <t>67360848.0</t>
        </is>
      </c>
      <c r="I1576" t="n">
        <v>0</v>
      </c>
      <c r="J1576" t="n">
        <v>1</v>
      </c>
      <c r="K1576" t="inlineStr"/>
    </row>
    <row r="1577">
      <c r="A1577" t="inlineStr">
        <is>
          <t>NP</t>
        </is>
      </c>
      <c r="B1577" t="inlineStr">
        <is>
          <t>353294750000</t>
        </is>
      </c>
      <c r="C1577" t="inlineStr">
        <is>
          <t>35329475</t>
        </is>
      </c>
      <c r="D1577" t="inlineStr">
        <is>
          <t>YADIRA LOPEZ</t>
        </is>
      </c>
      <c r="E1577" t="inlineStr">
        <is>
          <t>YADIRALOPEZ</t>
        </is>
      </c>
      <c r="F1577" s="2" t="n">
        <v>15</v>
      </c>
      <c r="G1577" t="inlineStr">
        <is>
          <t>Karla Mc Intryre</t>
        </is>
      </c>
      <c r="H1577" t="inlineStr">
        <is>
          <t>66856628.0</t>
        </is>
      </c>
      <c r="I1577" t="n">
        <v>0</v>
      </c>
      <c r="J1577" t="n">
        <v>1</v>
      </c>
      <c r="K1577" t="inlineStr"/>
    </row>
    <row r="1578">
      <c r="A1578" t="inlineStr">
        <is>
          <t>NP</t>
        </is>
      </c>
      <c r="B1578" t="inlineStr">
        <is>
          <t>347444030000</t>
        </is>
      </c>
      <c r="C1578" t="inlineStr">
        <is>
          <t>34744403</t>
        </is>
      </c>
      <c r="D1578" t="inlineStr">
        <is>
          <t>SUPER MERCADO BUENA SUERTE</t>
        </is>
      </c>
      <c r="E1578" t="inlineStr">
        <is>
          <t>SUPERMERCADOBUENASUERTE</t>
        </is>
      </c>
      <c r="F1578" s="2" t="n">
        <v>57.5</v>
      </c>
      <c r="G1578" t="inlineStr">
        <is>
          <t>Michelle Zambrano</t>
        </is>
      </c>
      <c r="H1578" t="inlineStr">
        <is>
          <t>67466217.0</t>
        </is>
      </c>
      <c r="I1578" t="n">
        <v>0</v>
      </c>
      <c r="J1578" t="n">
        <v>1</v>
      </c>
      <c r="K1578" t="inlineStr"/>
    </row>
    <row r="1579">
      <c r="A1579" t="inlineStr">
        <is>
          <t>NP</t>
        </is>
      </c>
      <c r="B1579" t="inlineStr">
        <is>
          <t>351275760000</t>
        </is>
      </c>
      <c r="C1579" t="inlineStr">
        <is>
          <t>35127576</t>
        </is>
      </c>
      <c r="D1579" t="inlineStr">
        <is>
          <t>OBEISA GARCÍA</t>
        </is>
      </c>
      <c r="E1579" t="inlineStr">
        <is>
          <t>OBEISAGARCIA</t>
        </is>
      </c>
      <c r="F1579" s="2" t="n">
        <v>24</v>
      </c>
      <c r="G1579" t="inlineStr">
        <is>
          <t>Ines Lizbeth Trujillo</t>
        </is>
      </c>
      <c r="H1579" t="inlineStr">
        <is>
          <t>65040165.0</t>
        </is>
      </c>
      <c r="I1579" t="n">
        <v>0</v>
      </c>
      <c r="J1579" t="n">
        <v>1</v>
      </c>
      <c r="K1579" t="inlineStr"/>
    </row>
    <row r="1580">
      <c r="A1580" t="inlineStr">
        <is>
          <t>NP</t>
        </is>
      </c>
      <c r="B1580" t="inlineStr">
        <is>
          <t>348423380000</t>
        </is>
      </c>
      <c r="C1580" t="inlineStr">
        <is>
          <t>34842338</t>
        </is>
      </c>
      <c r="D1580" t="inlineStr">
        <is>
          <t>GENERINA DE GRACIA</t>
        </is>
      </c>
      <c r="E1580" t="inlineStr">
        <is>
          <t>GENERINADEGRACIA</t>
        </is>
      </c>
      <c r="F1580" s="2" t="n">
        <v>16.25</v>
      </c>
      <c r="G1580" t="inlineStr">
        <is>
          <t>Alejandra Mabel Hawkins</t>
        </is>
      </c>
      <c r="H1580" t="inlineStr">
        <is>
          <t>65011297.0</t>
        </is>
      </c>
      <c r="I1580" t="n">
        <v>0</v>
      </c>
      <c r="J1580" t="n">
        <v>1</v>
      </c>
      <c r="K1580" t="inlineStr"/>
    </row>
    <row r="1581">
      <c r="A1581" t="inlineStr">
        <is>
          <t>NP</t>
        </is>
      </c>
      <c r="B1581" t="inlineStr">
        <is>
          <t>325990980200</t>
        </is>
      </c>
      <c r="C1581" t="inlineStr">
        <is>
          <t>32599098</t>
        </is>
      </c>
      <c r="D1581" t="inlineStr">
        <is>
          <t>Carlos Espino Villarreal</t>
        </is>
      </c>
      <c r="E1581" t="inlineStr">
        <is>
          <t>CARLOSESPINOVILLARREAL</t>
        </is>
      </c>
      <c r="F1581" s="2" t="n">
        <v>43.5</v>
      </c>
      <c r="G1581" t="inlineStr">
        <is>
          <t>Maria Fernanda</t>
        </is>
      </c>
      <c r="H1581" t="inlineStr">
        <is>
          <t>66752059.0</t>
        </is>
      </c>
      <c r="I1581" t="n">
        <v>0</v>
      </c>
      <c r="J1581" t="n">
        <v>1</v>
      </c>
      <c r="K1581" t="inlineStr"/>
    </row>
    <row r="1582">
      <c r="A1582" t="inlineStr">
        <is>
          <t>NP</t>
        </is>
      </c>
      <c r="B1582" t="inlineStr">
        <is>
          <t>325990980200</t>
        </is>
      </c>
      <c r="C1582" t="inlineStr">
        <is>
          <t>32599098</t>
        </is>
      </c>
      <c r="D1582" t="inlineStr">
        <is>
          <t>Carlos Espino Villarreal</t>
        </is>
      </c>
      <c r="E1582" t="inlineStr">
        <is>
          <t>CARLOSESPINOVILLARREAL</t>
        </is>
      </c>
      <c r="F1582" s="2" t="n">
        <v>44</v>
      </c>
      <c r="G1582" t="inlineStr">
        <is>
          <t>Yarelis Tulloch</t>
        </is>
      </c>
      <c r="H1582" t="inlineStr">
        <is>
          <t>66752059.0</t>
        </is>
      </c>
      <c r="I1582" t="n">
        <v>0</v>
      </c>
      <c r="J1582" t="n">
        <v>1</v>
      </c>
      <c r="K1582" t="inlineStr"/>
    </row>
    <row r="1583">
      <c r="A1583" t="inlineStr">
        <is>
          <t>NP</t>
        </is>
      </c>
      <c r="B1583" t="inlineStr">
        <is>
          <t>325990980200</t>
        </is>
      </c>
      <c r="C1583" t="inlineStr">
        <is>
          <t>32599098</t>
        </is>
      </c>
      <c r="D1583" t="inlineStr">
        <is>
          <t>Carlos Espino Villarreal</t>
        </is>
      </c>
      <c r="E1583" t="inlineStr">
        <is>
          <t>CARLOSESPINOVILLARREAL</t>
        </is>
      </c>
      <c r="F1583" s="2" t="n">
        <v>20.75</v>
      </c>
      <c r="G1583" t="inlineStr">
        <is>
          <t>Abril Aparicio</t>
        </is>
      </c>
      <c r="H1583" t="inlineStr">
        <is>
          <t>66752059.0</t>
        </is>
      </c>
      <c r="I1583" t="n">
        <v>0</v>
      </c>
      <c r="J1583" t="n">
        <v>1</v>
      </c>
      <c r="K1583" t="inlineStr"/>
    </row>
    <row r="1584">
      <c r="A1584" t="inlineStr">
        <is>
          <t>NP</t>
        </is>
      </c>
      <c r="B1584" t="inlineStr">
        <is>
          <t>325990980200</t>
        </is>
      </c>
      <c r="C1584" t="inlineStr">
        <is>
          <t>32599098</t>
        </is>
      </c>
      <c r="D1584" t="inlineStr">
        <is>
          <t>Oriel Olmedo Portugal</t>
        </is>
      </c>
      <c r="E1584" t="inlineStr">
        <is>
          <t>ORIELOLMEDOPORTUGAL</t>
        </is>
      </c>
      <c r="F1584" s="2" t="n">
        <v>42</v>
      </c>
      <c r="G1584" t="inlineStr">
        <is>
          <t>Yariela Galarce</t>
        </is>
      </c>
      <c r="H1584" t="inlineStr">
        <is>
          <t>66752059.0</t>
        </is>
      </c>
      <c r="I1584" t="n">
        <v>0</v>
      </c>
      <c r="J1584" t="n">
        <v>1</v>
      </c>
      <c r="K1584" t="inlineStr"/>
    </row>
    <row r="1585">
      <c r="A1585" t="inlineStr">
        <is>
          <t>NP</t>
        </is>
      </c>
      <c r="B1585" t="inlineStr">
        <is>
          <t>325990980200</t>
        </is>
      </c>
      <c r="C1585" t="inlineStr">
        <is>
          <t>32599098</t>
        </is>
      </c>
      <c r="D1585" t="inlineStr">
        <is>
          <t>Carlos Espino Villarreal</t>
        </is>
      </c>
      <c r="E1585" t="inlineStr">
        <is>
          <t>CARLOSESPINOVILLARREAL</t>
        </is>
      </c>
      <c r="F1585" s="2" t="n">
        <v>15.99</v>
      </c>
      <c r="G1585" t="inlineStr">
        <is>
          <t>Nailyn Martinez</t>
        </is>
      </c>
      <c r="H1585" t="inlineStr">
        <is>
          <t>66752059.0</t>
        </is>
      </c>
      <c r="I1585" t="n">
        <v>0</v>
      </c>
      <c r="J1585" t="n">
        <v>1</v>
      </c>
      <c r="K1585" t="inlineStr"/>
    </row>
    <row r="1586">
      <c r="A1586" t="inlineStr">
        <is>
          <t>NP</t>
        </is>
      </c>
      <c r="B1586" t="inlineStr">
        <is>
          <t>325990980200</t>
        </is>
      </c>
      <c r="C1586" t="inlineStr">
        <is>
          <t>32599098</t>
        </is>
      </c>
      <c r="D1586" t="inlineStr">
        <is>
          <t>Carlos Espino Villarreal</t>
        </is>
      </c>
      <c r="E1586" t="inlineStr">
        <is>
          <t>CARLOSESPINOVILLARREAL</t>
        </is>
      </c>
      <c r="F1586" s="2" t="n">
        <v>20.75</v>
      </c>
      <c r="G1586" t="inlineStr">
        <is>
          <t>Yamali Rodriguez</t>
        </is>
      </c>
      <c r="H1586" t="inlineStr">
        <is>
          <t>66752059.0</t>
        </is>
      </c>
      <c r="I1586" t="n">
        <v>0</v>
      </c>
      <c r="J1586" t="n">
        <v>1</v>
      </c>
      <c r="K1586" t="inlineStr"/>
    </row>
    <row r="1587">
      <c r="A1587" t="inlineStr">
        <is>
          <t>NP</t>
        </is>
      </c>
      <c r="B1587" t="inlineStr">
        <is>
          <t>353153840000</t>
        </is>
      </c>
      <c r="C1587" t="inlineStr">
        <is>
          <t>35315384</t>
        </is>
      </c>
      <c r="D1587" t="inlineStr">
        <is>
          <t>ENRIQUE CEDEÑOS PEREZ</t>
        </is>
      </c>
      <c r="E1587" t="inlineStr">
        <is>
          <t>ENRIQUECEDENOSPEREZ</t>
        </is>
      </c>
      <c r="F1587" s="2" t="n">
        <v>15</v>
      </c>
      <c r="G1587" t="inlineStr">
        <is>
          <t>Osiris Aguilar</t>
        </is>
      </c>
      <c r="H1587" t="inlineStr">
        <is>
          <t>66843275.0</t>
        </is>
      </c>
      <c r="I1587" t="n">
        <v>0</v>
      </c>
      <c r="J1587" t="n">
        <v>1</v>
      </c>
      <c r="K1587" t="inlineStr"/>
    </row>
    <row r="1588">
      <c r="A1588" t="inlineStr">
        <is>
          <t>NP</t>
        </is>
      </c>
      <c r="B1588" t="inlineStr">
        <is>
          <t>341393680000</t>
        </is>
      </c>
      <c r="C1588" t="inlineStr">
        <is>
          <t>34139368</t>
        </is>
      </c>
      <c r="D1588" t="inlineStr">
        <is>
          <t>CARLOS ESCUDERO</t>
        </is>
      </c>
      <c r="E1588" t="inlineStr">
        <is>
          <t>CARLOSESCUDERO</t>
        </is>
      </c>
      <c r="F1588" s="2" t="n">
        <v>12</v>
      </c>
      <c r="G1588" t="inlineStr">
        <is>
          <t>Karla Mc Intryre</t>
        </is>
      </c>
      <c r="H1588" t="inlineStr">
        <is>
          <t>66311518.0</t>
        </is>
      </c>
      <c r="I1588" t="n">
        <v>0</v>
      </c>
      <c r="J1588" t="n">
        <v>1</v>
      </c>
      <c r="K1588" t="inlineStr"/>
    </row>
    <row r="1589">
      <c r="A1589" t="inlineStr">
        <is>
          <t>NP</t>
        </is>
      </c>
      <c r="B1589" t="inlineStr">
        <is>
          <t>352281220000</t>
        </is>
      </c>
      <c r="C1589" t="inlineStr">
        <is>
          <t>35228122</t>
        </is>
      </c>
      <c r="D1589" t="inlineStr">
        <is>
          <t>MISAEL VEGA</t>
        </is>
      </c>
      <c r="E1589" t="inlineStr">
        <is>
          <t>MISAELVEGA</t>
        </is>
      </c>
      <c r="F1589" s="2" t="n">
        <v>15</v>
      </c>
      <c r="G1589" t="inlineStr">
        <is>
          <t>Solanye Acuña</t>
        </is>
      </c>
      <c r="H1589" t="inlineStr">
        <is>
          <t>66375581.0</t>
        </is>
      </c>
      <c r="I1589" t="n">
        <v>0</v>
      </c>
      <c r="J1589" t="n">
        <v>1</v>
      </c>
      <c r="K1589" t="inlineStr"/>
    </row>
    <row r="1590">
      <c r="A1590" t="inlineStr">
        <is>
          <t>NP</t>
        </is>
      </c>
      <c r="B1590" t="inlineStr">
        <is>
          <t>338220150000</t>
        </is>
      </c>
      <c r="C1590" t="inlineStr">
        <is>
          <t>33822015</t>
        </is>
      </c>
      <c r="D1590" t="inlineStr">
        <is>
          <t>Leonidas Cortez Mitre</t>
        </is>
      </c>
      <c r="E1590" t="inlineStr">
        <is>
          <t>LEONIDASCORTEZMITRE</t>
        </is>
      </c>
      <c r="F1590" s="2" t="n">
        <v>16.25</v>
      </c>
      <c r="G1590" t="inlineStr">
        <is>
          <t>Michelle Zambrano</t>
        </is>
      </c>
      <c r="H1590" t="inlineStr">
        <is>
          <t>69628658.0</t>
        </is>
      </c>
      <c r="I1590" t="n">
        <v>0</v>
      </c>
      <c r="J1590" t="n">
        <v>1</v>
      </c>
      <c r="K1590" t="inlineStr"/>
    </row>
    <row r="1591">
      <c r="A1591" t="inlineStr">
        <is>
          <t>NP</t>
        </is>
      </c>
      <c r="B1591" t="inlineStr">
        <is>
          <t>338130420000</t>
        </is>
      </c>
      <c r="C1591" t="inlineStr">
        <is>
          <t>33813042</t>
        </is>
      </c>
      <c r="D1591" t="inlineStr">
        <is>
          <t>Lina Ivet h Amaya Solis</t>
        </is>
      </c>
      <c r="E1591" t="inlineStr">
        <is>
          <t>LINAIVETHAMAYASOLIS</t>
        </is>
      </c>
      <c r="F1591" s="2" t="n">
        <v>18.25</v>
      </c>
      <c r="G1591" t="inlineStr">
        <is>
          <t>Ines Lizbeth Trujillo</t>
        </is>
      </c>
      <c r="H1591" t="inlineStr">
        <is>
          <t>68383618.0</t>
        </is>
      </c>
      <c r="I1591" t="n">
        <v>0</v>
      </c>
      <c r="J1591" t="n">
        <v>1</v>
      </c>
      <c r="K1591" t="inlineStr"/>
    </row>
    <row r="1592">
      <c r="A1592" t="inlineStr">
        <is>
          <t>NP</t>
        </is>
      </c>
      <c r="B1592" t="inlineStr">
        <is>
          <t>359098690000</t>
        </is>
      </c>
      <c r="C1592" t="inlineStr">
        <is>
          <t>35909869</t>
        </is>
      </c>
      <c r="D1592" t="inlineStr">
        <is>
          <t>ENEREIDA IDALIDES NIETO</t>
        </is>
      </c>
      <c r="E1592" t="inlineStr">
        <is>
          <t>ENEREIDAIDALIDESNIETO</t>
        </is>
      </c>
      <c r="F1592" s="2" t="n">
        <v>15</v>
      </c>
      <c r="G1592" t="inlineStr">
        <is>
          <t>Alejandra Mabel Hawkins</t>
        </is>
      </c>
      <c r="H1592" t="inlineStr">
        <is>
          <t>63314729.0</t>
        </is>
      </c>
      <c r="I1592" t="n">
        <v>0</v>
      </c>
      <c r="J1592" t="n">
        <v>1</v>
      </c>
      <c r="K1592" t="inlineStr"/>
    </row>
    <row r="1593">
      <c r="A1593" t="inlineStr">
        <is>
          <t>NP</t>
        </is>
      </c>
      <c r="B1593" t="inlineStr">
        <is>
          <t>358351250000</t>
        </is>
      </c>
      <c r="C1593" t="inlineStr">
        <is>
          <t>35835125</t>
        </is>
      </c>
      <c r="D1593" t="inlineStr">
        <is>
          <t>MARÍA DEL CARMEN CEDEÑO</t>
        </is>
      </c>
      <c r="E1593" t="inlineStr">
        <is>
          <t>MARIADELCARMENCEDENO</t>
        </is>
      </c>
      <c r="F1593" s="2" t="n">
        <v>15</v>
      </c>
      <c r="G1593" t="inlineStr">
        <is>
          <t>Maria Fernanda</t>
        </is>
      </c>
      <c r="H1593" t="inlineStr">
        <is>
          <t>64187399.0</t>
        </is>
      </c>
      <c r="I1593" t="n">
        <v>0</v>
      </c>
      <c r="J1593" t="n">
        <v>1</v>
      </c>
      <c r="K1593" t="inlineStr"/>
    </row>
    <row r="1594">
      <c r="A1594" t="inlineStr">
        <is>
          <t>NP</t>
        </is>
      </c>
      <c r="B1594" t="inlineStr">
        <is>
          <t>347266370000</t>
        </is>
      </c>
      <c r="C1594" t="inlineStr">
        <is>
          <t>34726637</t>
        </is>
      </c>
      <c r="D1594" t="inlineStr">
        <is>
          <t>ELVINA SALDANA</t>
        </is>
      </c>
      <c r="E1594" t="inlineStr">
        <is>
          <t>ELVINASALDANA</t>
        </is>
      </c>
      <c r="F1594" s="2" t="n">
        <v>16.25</v>
      </c>
      <c r="G1594" t="inlineStr">
        <is>
          <t>Yarelis Tulloch</t>
        </is>
      </c>
      <c r="H1594" t="inlineStr">
        <is>
          <t>65214774.0</t>
        </is>
      </c>
      <c r="I1594" t="n">
        <v>0</v>
      </c>
      <c r="J1594" t="n">
        <v>1</v>
      </c>
      <c r="K1594" t="inlineStr"/>
    </row>
    <row r="1595">
      <c r="A1595" t="inlineStr">
        <is>
          <t>NP</t>
        </is>
      </c>
      <c r="B1595" t="inlineStr">
        <is>
          <t>367043400000</t>
        </is>
      </c>
      <c r="C1595" t="inlineStr">
        <is>
          <t>36704340</t>
        </is>
      </c>
      <c r="D1595" t="inlineStr">
        <is>
          <t>RAMIRO ANTONIO PERALTA VEGA</t>
        </is>
      </c>
      <c r="E1595" t="inlineStr">
        <is>
          <t>RAMIROANTONIOPERALTAVEGA</t>
        </is>
      </c>
      <c r="F1595" s="2" t="n">
        <v>20.16</v>
      </c>
      <c r="G1595" t="inlineStr">
        <is>
          <t>Abril Aparicio</t>
        </is>
      </c>
      <c r="H1595" t="inlineStr"/>
      <c r="I1595" t="n">
        <v>0</v>
      </c>
      <c r="J1595" t="n">
        <v>1</v>
      </c>
      <c r="K1595" t="inlineStr"/>
    </row>
    <row r="1596">
      <c r="A1596" t="inlineStr">
        <is>
          <t>NP</t>
        </is>
      </c>
      <c r="B1596" t="inlineStr">
        <is>
          <t>312210870000</t>
        </is>
      </c>
      <c r="C1596" t="inlineStr">
        <is>
          <t>31221087</t>
        </is>
      </c>
      <c r="D1596" t="inlineStr">
        <is>
          <t>RODEM S A -</t>
        </is>
      </c>
      <c r="E1596" t="inlineStr">
        <is>
          <t>RODEMSA</t>
        </is>
      </c>
      <c r="F1596" s="2" t="n">
        <v>106</v>
      </c>
      <c r="G1596" t="inlineStr">
        <is>
          <t>Yariela Galarce</t>
        </is>
      </c>
      <c r="H1596" t="inlineStr">
        <is>
          <t>62171145.0</t>
        </is>
      </c>
      <c r="I1596" t="n">
        <v>0</v>
      </c>
      <c r="J1596" t="n">
        <v>1</v>
      </c>
      <c r="K1596" t="inlineStr"/>
    </row>
    <row r="1597">
      <c r="A1597" t="inlineStr">
        <is>
          <t>NP</t>
        </is>
      </c>
      <c r="B1597" t="inlineStr">
        <is>
          <t>333323720000</t>
        </is>
      </c>
      <c r="C1597" t="inlineStr">
        <is>
          <t>33332372</t>
        </is>
      </c>
      <c r="D1597" t="inlineStr">
        <is>
          <t>FUNDACION DE DESARROLLO COMUNITARIO</t>
        </is>
      </c>
      <c r="E1597" t="inlineStr">
        <is>
          <t>FUNDACIONDEDESARROLLOCOMUNITARIO</t>
        </is>
      </c>
      <c r="F1597" s="2" t="n">
        <v>50</v>
      </c>
      <c r="G1597" t="inlineStr">
        <is>
          <t>Nailyn Martinez</t>
        </is>
      </c>
      <c r="H1597" t="inlineStr">
        <is>
          <t>60301133.0</t>
        </is>
      </c>
      <c r="I1597" t="n">
        <v>0</v>
      </c>
      <c r="J1597" t="n">
        <v>1</v>
      </c>
      <c r="K1597" t="inlineStr"/>
    </row>
    <row r="1598">
      <c r="A1598" t="inlineStr">
        <is>
          <t>NP</t>
        </is>
      </c>
      <c r="B1598" t="inlineStr">
        <is>
          <t>324830220200</t>
        </is>
      </c>
      <c r="C1598" t="inlineStr">
        <is>
          <t>32483022</t>
        </is>
      </c>
      <c r="D1598" t="inlineStr">
        <is>
          <t>RASTRO KIME</t>
        </is>
      </c>
      <c r="E1598" t="inlineStr">
        <is>
          <t>RASTROKIME</t>
        </is>
      </c>
      <c r="F1598" s="2" t="n">
        <v>42</v>
      </c>
      <c r="G1598" t="inlineStr">
        <is>
          <t>Yamali Rodriguez</t>
        </is>
      </c>
      <c r="H1598" t="inlineStr">
        <is>
          <t>69977566.0</t>
        </is>
      </c>
      <c r="I1598" t="n">
        <v>0</v>
      </c>
      <c r="J1598" t="n">
        <v>1</v>
      </c>
      <c r="K1598" t="inlineStr"/>
    </row>
    <row r="1599">
      <c r="A1599" t="inlineStr">
        <is>
          <t>NP</t>
        </is>
      </c>
      <c r="B1599" t="inlineStr">
        <is>
          <t>322387080000</t>
        </is>
      </c>
      <c r="C1599" t="inlineStr">
        <is>
          <t>32238708</t>
        </is>
      </c>
      <c r="D1599" t="inlineStr">
        <is>
          <t>LAURA MAR HOL</t>
        </is>
      </c>
      <c r="E1599" t="inlineStr">
        <is>
          <t>LAURAMARHOL</t>
        </is>
      </c>
      <c r="F1599" s="2" t="n">
        <v>55.5</v>
      </c>
      <c r="G1599" t="inlineStr">
        <is>
          <t>Osiris Aguilar</t>
        </is>
      </c>
      <c r="H1599" t="inlineStr">
        <is>
          <t>66700763.0</t>
        </is>
      </c>
      <c r="I1599" t="n">
        <v>0</v>
      </c>
      <c r="J1599" t="n">
        <v>1</v>
      </c>
      <c r="K1599" t="inlineStr"/>
    </row>
    <row r="1600">
      <c r="A1600" t="inlineStr">
        <is>
          <t>NP</t>
        </is>
      </c>
      <c r="B1600" t="inlineStr">
        <is>
          <t>323271790100</t>
        </is>
      </c>
      <c r="C1600" t="inlineStr">
        <is>
          <t>32327179</t>
        </is>
      </c>
      <c r="D1600" t="inlineStr">
        <is>
          <t>Carfel Servic</t>
        </is>
      </c>
      <c r="E1600" t="inlineStr">
        <is>
          <t>CARFELSERVIC</t>
        </is>
      </c>
      <c r="F1600" s="2" t="n">
        <v>26.75</v>
      </c>
      <c r="G1600" t="inlineStr">
        <is>
          <t>Karla Mc Intryre</t>
        </is>
      </c>
      <c r="H1600" t="inlineStr">
        <is>
          <t>67811187.0</t>
        </is>
      </c>
      <c r="I1600" t="n">
        <v>0</v>
      </c>
      <c r="J1600" t="n">
        <v>1</v>
      </c>
      <c r="K1600" t="inlineStr"/>
    </row>
    <row r="1601">
      <c r="A1601" t="inlineStr">
        <is>
          <t>NP</t>
        </is>
      </c>
      <c r="B1601" t="inlineStr">
        <is>
          <t>334285480000</t>
        </is>
      </c>
      <c r="C1601" t="inlineStr">
        <is>
          <t>33428548</t>
        </is>
      </c>
      <c r="D1601" t="inlineStr">
        <is>
          <t>FG LOGISTICS SA</t>
        </is>
      </c>
      <c r="E1601" t="inlineStr">
        <is>
          <t>FGLOGISTICSSA</t>
        </is>
      </c>
      <c r="F1601" s="2" t="n">
        <v>94</v>
      </c>
      <c r="G1601" t="inlineStr">
        <is>
          <t>Michelle Zambrano</t>
        </is>
      </c>
      <c r="H1601" t="inlineStr">
        <is>
          <t>66149733.0</t>
        </is>
      </c>
      <c r="I1601" t="n">
        <v>0</v>
      </c>
      <c r="J1601" t="n">
        <v>1</v>
      </c>
      <c r="K1601" t="inlineStr"/>
    </row>
    <row r="1602">
      <c r="A1602" t="inlineStr">
        <is>
          <t>NP</t>
        </is>
      </c>
      <c r="B1602" t="inlineStr">
        <is>
          <t>321953330000</t>
        </is>
      </c>
      <c r="C1602" t="inlineStr">
        <is>
          <t>32195333</t>
        </is>
      </c>
      <c r="D1602" t="inlineStr">
        <is>
          <t>PLATAFORMA MA</t>
        </is>
      </c>
      <c r="E1602" t="inlineStr">
        <is>
          <t>PLATAFORMAMA</t>
        </is>
      </c>
      <c r="F1602" s="2" t="n">
        <v>84</v>
      </c>
      <c r="G1602" t="inlineStr">
        <is>
          <t>Ines Lizbeth Trujillo</t>
        </is>
      </c>
      <c r="H1602" t="inlineStr">
        <is>
          <t>66735054.0</t>
        </is>
      </c>
      <c r="I1602" t="n">
        <v>0</v>
      </c>
      <c r="J1602" t="n">
        <v>1</v>
      </c>
      <c r="K1602" t="inlineStr"/>
    </row>
    <row r="1603">
      <c r="A1603" t="inlineStr">
        <is>
          <t>NP</t>
        </is>
      </c>
      <c r="B1603" t="inlineStr">
        <is>
          <t>338158090000</t>
        </is>
      </c>
      <c r="C1603" t="inlineStr">
        <is>
          <t>33815809</t>
        </is>
      </c>
      <c r="D1603" t="inlineStr">
        <is>
          <t>GRAN BAHIA HOTEL</t>
        </is>
      </c>
      <c r="E1603" t="inlineStr">
        <is>
          <t>GRANBAHIAHOTEL</t>
        </is>
      </c>
      <c r="F1603" s="2" t="n">
        <v>83.25</v>
      </c>
      <c r="G1603" t="inlineStr">
        <is>
          <t>Alejandra Mabel Hawkins</t>
        </is>
      </c>
      <c r="H1603" t="inlineStr">
        <is>
          <t>67801707.0</t>
        </is>
      </c>
      <c r="I1603" t="n">
        <v>0</v>
      </c>
      <c r="J1603" t="n">
        <v>1</v>
      </c>
      <c r="K1603" t="inlineStr"/>
    </row>
    <row r="1604">
      <c r="A1604" t="inlineStr">
        <is>
          <t>NP</t>
        </is>
      </c>
      <c r="B1604" t="inlineStr">
        <is>
          <t>326349340000</t>
        </is>
      </c>
      <c r="C1604" t="inlineStr">
        <is>
          <t>32634934</t>
        </is>
      </c>
      <c r="D1604" t="inlineStr">
        <is>
          <t>FINCA MAGUEY S.A.</t>
        </is>
      </c>
      <c r="E1604" t="inlineStr">
        <is>
          <t>FINCAMAGUEYSA</t>
        </is>
      </c>
      <c r="F1604" s="2" t="n">
        <v>40</v>
      </c>
      <c r="G1604" t="inlineStr">
        <is>
          <t>Maria Fernanda</t>
        </is>
      </c>
      <c r="H1604" t="inlineStr">
        <is>
          <t>63910458.0</t>
        </is>
      </c>
      <c r="I1604" t="n">
        <v>0</v>
      </c>
      <c r="J1604" t="n">
        <v>1</v>
      </c>
      <c r="K1604" t="inlineStr"/>
    </row>
    <row r="1605">
      <c r="A1605" t="inlineStr">
        <is>
          <t>NP</t>
        </is>
      </c>
      <c r="B1605" t="inlineStr">
        <is>
          <t>324391010000</t>
        </is>
      </c>
      <c r="C1605" t="inlineStr">
        <is>
          <t>32439101</t>
        </is>
      </c>
      <c r="D1605" t="inlineStr">
        <is>
          <t>DISTRIBUIDORA</t>
        </is>
      </c>
      <c r="E1605" t="inlineStr">
        <is>
          <t>DISTRIBUIDORA</t>
        </is>
      </c>
      <c r="F1605" s="2" t="n">
        <v>27.5</v>
      </c>
      <c r="G1605" t="inlineStr">
        <is>
          <t>Yarelis Tulloch</t>
        </is>
      </c>
      <c r="H1605" t="inlineStr">
        <is>
          <t>66585446.0</t>
        </is>
      </c>
      <c r="I1605" t="n">
        <v>0</v>
      </c>
      <c r="J1605" t="n">
        <v>1</v>
      </c>
      <c r="K1605" t="inlineStr"/>
    </row>
    <row r="1606">
      <c r="A1606" t="inlineStr">
        <is>
          <t>NP</t>
        </is>
      </c>
      <c r="B1606" t="inlineStr">
        <is>
          <t>321409620300</t>
        </is>
      </c>
      <c r="C1606" t="inlineStr">
        <is>
          <t>32140962</t>
        </is>
      </c>
      <c r="D1606" t="inlineStr">
        <is>
          <t>Yamidet Palacios</t>
        </is>
      </c>
      <c r="E1606" t="inlineStr">
        <is>
          <t>YAMIDETPALACIOS</t>
        </is>
      </c>
      <c r="F1606" s="2" t="n">
        <v>37.5</v>
      </c>
      <c r="G1606" t="inlineStr">
        <is>
          <t>Abril Aparicio</t>
        </is>
      </c>
      <c r="H1606" t="inlineStr">
        <is>
          <t>66744843.0</t>
        </is>
      </c>
      <c r="I1606" t="n">
        <v>0</v>
      </c>
      <c r="J1606" t="n">
        <v>1</v>
      </c>
      <c r="K1606" t="inlineStr"/>
    </row>
    <row r="1607">
      <c r="A1607" t="inlineStr">
        <is>
          <t>NP</t>
        </is>
      </c>
      <c r="B1607" t="inlineStr">
        <is>
          <t>351173070000</t>
        </is>
      </c>
      <c r="C1607" t="inlineStr">
        <is>
          <t>35117307</t>
        </is>
      </c>
      <c r="D1607" t="inlineStr">
        <is>
          <t>CONFIA SEGUROS</t>
        </is>
      </c>
      <c r="E1607" t="inlineStr">
        <is>
          <t>CONFIASEGUROS</t>
        </is>
      </c>
      <c r="F1607" s="2" t="n">
        <v>161.23</v>
      </c>
      <c r="G1607" t="inlineStr">
        <is>
          <t>Yariela Galarce</t>
        </is>
      </c>
      <c r="H1607" t="inlineStr">
        <is>
          <t>62214186.0</t>
        </is>
      </c>
      <c r="I1607" t="n">
        <v>0</v>
      </c>
      <c r="J1607" t="n">
        <v>1</v>
      </c>
      <c r="K1607" t="inlineStr"/>
    </row>
    <row r="1608">
      <c r="A1608" t="inlineStr">
        <is>
          <t>NP</t>
        </is>
      </c>
      <c r="B1608" t="inlineStr">
        <is>
          <t>361058160000</t>
        </is>
      </c>
      <c r="C1608" t="inlineStr">
        <is>
          <t>36105816</t>
        </is>
      </c>
      <c r="D1608" t="inlineStr">
        <is>
          <t>EMILIANA RODRIGUEZ</t>
        </is>
      </c>
      <c r="E1608" t="inlineStr">
        <is>
          <t>EMILIANARODRIGUEZ</t>
        </is>
      </c>
      <c r="F1608" s="2" t="n">
        <v>0</v>
      </c>
      <c r="G1608" t="inlineStr">
        <is>
          <t>Nailyn Martinez</t>
        </is>
      </c>
      <c r="H1608" t="inlineStr"/>
      <c r="I1608" t="n">
        <v>0</v>
      </c>
      <c r="J1608" t="n">
        <v>1</v>
      </c>
      <c r="K1608" t="inlineStr"/>
    </row>
    <row r="1609">
      <c r="A1609" t="inlineStr">
        <is>
          <t>NP</t>
        </is>
      </c>
      <c r="B1609" t="inlineStr">
        <is>
          <t>321853170000</t>
        </is>
      </c>
      <c r="C1609" t="inlineStr">
        <is>
          <t>32185317</t>
        </is>
      </c>
      <c r="D1609" t="inlineStr">
        <is>
          <t>MIRANDA SAMUD</t>
        </is>
      </c>
      <c r="E1609" t="inlineStr">
        <is>
          <t>MIRANDASAMUD</t>
        </is>
      </c>
      <c r="F1609" s="2" t="n">
        <v>90</v>
      </c>
      <c r="G1609" t="inlineStr">
        <is>
          <t>Yamali Rodriguez</t>
        </is>
      </c>
      <c r="H1609" t="inlineStr">
        <is>
          <t>66766148.0</t>
        </is>
      </c>
      <c r="I1609" t="n">
        <v>0</v>
      </c>
      <c r="J1609" t="n">
        <v>1</v>
      </c>
      <c r="K1609" t="inlineStr"/>
    </row>
    <row r="1610">
      <c r="A1610" t="inlineStr">
        <is>
          <t>NP</t>
        </is>
      </c>
      <c r="B1610" t="inlineStr">
        <is>
          <t>323733730200</t>
        </is>
      </c>
      <c r="C1610" t="inlineStr">
        <is>
          <t>32373373</t>
        </is>
      </c>
      <c r="D1610" t="inlineStr">
        <is>
          <t>DISTRIBUIDORA</t>
        </is>
      </c>
      <c r="E1610" t="inlineStr">
        <is>
          <t>DISTRIBUIDORA</t>
        </is>
      </c>
      <c r="F1610" s="2" t="n">
        <v>15</v>
      </c>
      <c r="G1610" t="inlineStr">
        <is>
          <t>Osiris Aguilar</t>
        </is>
      </c>
      <c r="H1610" t="inlineStr">
        <is>
          <t>69972424.0</t>
        </is>
      </c>
      <c r="I1610" t="n">
        <v>0</v>
      </c>
      <c r="J1610" t="n">
        <v>1</v>
      </c>
      <c r="K1610" t="inlineStr"/>
    </row>
    <row r="1611">
      <c r="A1611" t="inlineStr">
        <is>
          <t>NP</t>
        </is>
      </c>
      <c r="B1611" t="inlineStr">
        <is>
          <t>323733730200</t>
        </is>
      </c>
      <c r="C1611" t="inlineStr">
        <is>
          <t>32373373</t>
        </is>
      </c>
      <c r="D1611" t="inlineStr">
        <is>
          <t>DISTRIBUIDORA</t>
        </is>
      </c>
      <c r="E1611" t="inlineStr">
        <is>
          <t>DISTRIBUIDORA</t>
        </is>
      </c>
      <c r="F1611" s="2" t="n">
        <v>5.5</v>
      </c>
      <c r="G1611" t="inlineStr">
        <is>
          <t>Karla Mc Intryre</t>
        </is>
      </c>
      <c r="H1611" t="inlineStr">
        <is>
          <t>69972424.0</t>
        </is>
      </c>
      <c r="I1611" t="n">
        <v>0</v>
      </c>
      <c r="J1611" t="n">
        <v>1</v>
      </c>
      <c r="K1611" t="inlineStr"/>
    </row>
    <row r="1612">
      <c r="A1612" t="inlineStr">
        <is>
          <t>NP</t>
        </is>
      </c>
      <c r="B1612" t="inlineStr">
        <is>
          <t>323733730200</t>
        </is>
      </c>
      <c r="C1612" t="inlineStr">
        <is>
          <t>32373373</t>
        </is>
      </c>
      <c r="D1612" t="inlineStr">
        <is>
          <t>DISTRIBUIDORA</t>
        </is>
      </c>
      <c r="E1612" t="inlineStr">
        <is>
          <t>DISTRIBUIDORA</t>
        </is>
      </c>
      <c r="F1612" s="2" t="n">
        <v>43.5</v>
      </c>
      <c r="G1612" t="inlineStr">
        <is>
          <t>Solanye Acuña</t>
        </is>
      </c>
      <c r="H1612" t="inlineStr">
        <is>
          <t>69972424.0</t>
        </is>
      </c>
      <c r="I1612" t="n">
        <v>0</v>
      </c>
      <c r="J1612" t="n">
        <v>1</v>
      </c>
      <c r="K1612" t="inlineStr"/>
    </row>
    <row r="1613">
      <c r="A1613" t="inlineStr">
        <is>
          <t>NP</t>
        </is>
      </c>
      <c r="B1613" t="inlineStr">
        <is>
          <t>323733730200</t>
        </is>
      </c>
      <c r="C1613" t="inlineStr">
        <is>
          <t>32373373</t>
        </is>
      </c>
      <c r="D1613" t="inlineStr">
        <is>
          <t>JULISSA CHANG</t>
        </is>
      </c>
      <c r="E1613" t="inlineStr">
        <is>
          <t>JULISSACHANG</t>
        </is>
      </c>
      <c r="F1613" s="2" t="n">
        <v>42</v>
      </c>
      <c r="G1613" t="inlineStr">
        <is>
          <t>Michelle Zambrano</t>
        </is>
      </c>
      <c r="H1613" t="inlineStr">
        <is>
          <t>69972424.0</t>
        </is>
      </c>
      <c r="I1613" t="n">
        <v>0</v>
      </c>
      <c r="J1613" t="n">
        <v>1</v>
      </c>
      <c r="K1613" t="inlineStr"/>
    </row>
    <row r="1614">
      <c r="A1614" t="inlineStr">
        <is>
          <t>NP</t>
        </is>
      </c>
      <c r="B1614" t="inlineStr">
        <is>
          <t>347122270000</t>
        </is>
      </c>
      <c r="C1614" t="inlineStr">
        <is>
          <t>34712227</t>
        </is>
      </c>
      <c r="D1614" t="inlineStr">
        <is>
          <t>IVETTE QUINTANAR</t>
        </is>
      </c>
      <c r="E1614" t="inlineStr">
        <is>
          <t>IVETTEQUINTANAR</t>
        </is>
      </c>
      <c r="F1614" s="2" t="n">
        <v>16.25</v>
      </c>
      <c r="G1614" t="inlineStr">
        <is>
          <t>Ines Lizbeth Trujillo</t>
        </is>
      </c>
      <c r="H1614" t="inlineStr">
        <is>
          <t>60028294.0</t>
        </is>
      </c>
      <c r="I1614" t="n">
        <v>0</v>
      </c>
      <c r="J1614" t="n">
        <v>1</v>
      </c>
      <c r="K1614" t="inlineStr"/>
    </row>
    <row r="1615">
      <c r="A1615" t="inlineStr">
        <is>
          <t>NP</t>
        </is>
      </c>
      <c r="B1615" t="inlineStr">
        <is>
          <t>324608560000</t>
        </is>
      </c>
      <c r="C1615" t="inlineStr">
        <is>
          <t>32460856</t>
        </is>
      </c>
      <c r="D1615" t="inlineStr">
        <is>
          <t>DECO PANAMA S.A.</t>
        </is>
      </c>
      <c r="E1615" t="inlineStr">
        <is>
          <t>DECOPANAMASA</t>
        </is>
      </c>
      <c r="F1615" s="2" t="n">
        <v>28.75</v>
      </c>
      <c r="G1615" t="inlineStr">
        <is>
          <t>Alejandra Mabel Hawkins</t>
        </is>
      </c>
      <c r="H1615" t="inlineStr">
        <is>
          <t>66722682.0</t>
        </is>
      </c>
      <c r="I1615" t="n">
        <v>0</v>
      </c>
      <c r="J1615" t="n">
        <v>1</v>
      </c>
      <c r="K1615" t="inlineStr"/>
    </row>
    <row r="1616">
      <c r="A1616" t="inlineStr">
        <is>
          <t>NP</t>
        </is>
      </c>
      <c r="B1616" t="inlineStr">
        <is>
          <t>352093220000</t>
        </is>
      </c>
      <c r="C1616" t="inlineStr">
        <is>
          <t>35209322</t>
        </is>
      </c>
      <c r="D1616" t="inlineStr">
        <is>
          <t>CUCURUCHO S.A</t>
        </is>
      </c>
      <c r="E1616" t="inlineStr">
        <is>
          <t>CUCURUCHOSA</t>
        </is>
      </c>
      <c r="F1616" s="2" t="n">
        <v>30</v>
      </c>
      <c r="G1616" t="inlineStr">
        <is>
          <t>Maria Fernanda</t>
        </is>
      </c>
      <c r="H1616" t="inlineStr">
        <is>
          <t>68036680.0</t>
        </is>
      </c>
      <c r="I1616" t="n">
        <v>0</v>
      </c>
      <c r="J1616" t="n">
        <v>1</v>
      </c>
      <c r="K1616" t="inlineStr"/>
    </row>
    <row r="1617">
      <c r="A1617" t="inlineStr">
        <is>
          <t>NP</t>
        </is>
      </c>
      <c r="B1617" t="inlineStr">
        <is>
          <t>321804700200</t>
        </is>
      </c>
      <c r="C1617" t="inlineStr">
        <is>
          <t>32180470</t>
        </is>
      </c>
      <c r="D1617" t="inlineStr">
        <is>
          <t>Hermanos Zakay</t>
        </is>
      </c>
      <c r="E1617" t="inlineStr">
        <is>
          <t>HERMANOSZAKAY</t>
        </is>
      </c>
      <c r="F1617" s="2" t="n">
        <v>51</v>
      </c>
      <c r="G1617" t="inlineStr">
        <is>
          <t>Yarelis Tulloch</t>
        </is>
      </c>
      <c r="H1617" t="inlineStr">
        <is>
          <t>69993317.0</t>
        </is>
      </c>
      <c r="I1617" t="n">
        <v>0</v>
      </c>
      <c r="J1617" t="n">
        <v>1</v>
      </c>
      <c r="K1617" t="inlineStr"/>
    </row>
    <row r="1618">
      <c r="A1618" t="inlineStr">
        <is>
          <t>NP</t>
        </is>
      </c>
      <c r="B1618" t="inlineStr">
        <is>
          <t>321804700200</t>
        </is>
      </c>
      <c r="C1618" t="inlineStr">
        <is>
          <t>32180470</t>
        </is>
      </c>
      <c r="D1618" t="inlineStr">
        <is>
          <t>Elias Zakay</t>
        </is>
      </c>
      <c r="E1618" t="inlineStr">
        <is>
          <t>ELIASZAKAY</t>
        </is>
      </c>
      <c r="F1618" s="2" t="n">
        <v>72.2</v>
      </c>
      <c r="G1618" t="inlineStr">
        <is>
          <t>Abril Aparicio</t>
        </is>
      </c>
      <c r="H1618" t="inlineStr">
        <is>
          <t>69993317.0</t>
        </is>
      </c>
      <c r="I1618" t="n">
        <v>0</v>
      </c>
      <c r="J1618" t="n">
        <v>1</v>
      </c>
      <c r="K1618" t="inlineStr"/>
    </row>
    <row r="1619">
      <c r="A1619" t="inlineStr">
        <is>
          <t>NP</t>
        </is>
      </c>
      <c r="B1619" t="inlineStr">
        <is>
          <t>321804700200</t>
        </is>
      </c>
      <c r="C1619" t="inlineStr">
        <is>
          <t>32180470</t>
        </is>
      </c>
      <c r="D1619" t="inlineStr">
        <is>
          <t>Arielle Kadoch</t>
        </is>
      </c>
      <c r="E1619" t="inlineStr">
        <is>
          <t>ARIELLEKADOCH</t>
        </is>
      </c>
      <c r="F1619" s="2" t="n">
        <v>45.5</v>
      </c>
      <c r="G1619" t="inlineStr">
        <is>
          <t>Yariela Galarce</t>
        </is>
      </c>
      <c r="H1619" t="inlineStr">
        <is>
          <t>69993317.0</t>
        </is>
      </c>
      <c r="I1619" t="n">
        <v>0</v>
      </c>
      <c r="J1619" t="n">
        <v>1</v>
      </c>
      <c r="K1619" t="inlineStr"/>
    </row>
    <row r="1620">
      <c r="A1620" t="inlineStr">
        <is>
          <t>NP</t>
        </is>
      </c>
      <c r="B1620" t="inlineStr">
        <is>
          <t>321804700200</t>
        </is>
      </c>
      <c r="C1620" t="inlineStr">
        <is>
          <t>32180470</t>
        </is>
      </c>
      <c r="D1620" t="inlineStr">
        <is>
          <t>Giselle Koll Nescher</t>
        </is>
      </c>
      <c r="E1620" t="inlineStr">
        <is>
          <t>GISELLEKOLLNESCHER</t>
        </is>
      </c>
      <c r="F1620" s="2" t="n">
        <v>42</v>
      </c>
      <c r="G1620" t="inlineStr">
        <is>
          <t>Nailyn Martinez</t>
        </is>
      </c>
      <c r="H1620" t="inlineStr">
        <is>
          <t>69993317.0</t>
        </is>
      </c>
      <c r="I1620" t="n">
        <v>0</v>
      </c>
      <c r="J1620" t="n">
        <v>1</v>
      </c>
      <c r="K1620" t="inlineStr"/>
    </row>
    <row r="1621">
      <c r="A1621" t="inlineStr">
        <is>
          <t>NP</t>
        </is>
      </c>
      <c r="B1621" t="inlineStr">
        <is>
          <t>321804700200</t>
        </is>
      </c>
      <c r="C1621" t="inlineStr">
        <is>
          <t>32180470</t>
        </is>
      </c>
      <c r="D1621" t="inlineStr">
        <is>
          <t>Alejandro Fuks</t>
        </is>
      </c>
      <c r="E1621" t="inlineStr">
        <is>
          <t>ALEJANDROFUKS</t>
        </is>
      </c>
      <c r="F1621" s="2" t="n">
        <v>12</v>
      </c>
      <c r="G1621" t="inlineStr">
        <is>
          <t>Yamali Rodriguez</t>
        </is>
      </c>
      <c r="H1621" t="inlineStr">
        <is>
          <t>69993317.0</t>
        </is>
      </c>
      <c r="I1621" t="n">
        <v>0</v>
      </c>
      <c r="J1621" t="n">
        <v>1</v>
      </c>
      <c r="K1621" t="inlineStr"/>
    </row>
    <row r="1622">
      <c r="A1622" t="inlineStr">
        <is>
          <t>NP</t>
        </is>
      </c>
      <c r="B1622" t="inlineStr">
        <is>
          <t>312208720000</t>
        </is>
      </c>
      <c r="C1622" t="inlineStr">
        <is>
          <t>31220872</t>
        </is>
      </c>
      <c r="D1622" t="inlineStr">
        <is>
          <t>INMOBILIARIA VISMAR S.A. OSVALDO MOINES</t>
        </is>
      </c>
      <c r="E1622" t="inlineStr">
        <is>
          <t>INMOBILIARIAVISMARSAOSVALDOMOINES</t>
        </is>
      </c>
      <c r="F1622" s="2" t="n">
        <v>36</v>
      </c>
      <c r="G1622" t="inlineStr">
        <is>
          <t>Osiris Aguilar</t>
        </is>
      </c>
      <c r="H1622" t="inlineStr">
        <is>
          <t>62677611.0</t>
        </is>
      </c>
      <c r="I1622" t="n">
        <v>0</v>
      </c>
      <c r="J1622" t="n">
        <v>1</v>
      </c>
      <c r="K1622" t="inlineStr"/>
    </row>
    <row r="1623">
      <c r="A1623" t="inlineStr">
        <is>
          <t>NP</t>
        </is>
      </c>
      <c r="B1623" t="inlineStr">
        <is>
          <t>312236880000</t>
        </is>
      </c>
      <c r="C1623" t="inlineStr">
        <is>
          <t>31223688</t>
        </is>
      </c>
      <c r="D1623" t="inlineStr">
        <is>
          <t>HIPOLITO ARROYAVE</t>
        </is>
      </c>
      <c r="E1623" t="inlineStr">
        <is>
          <t>HIPOLITOARROYAVE</t>
        </is>
      </c>
      <c r="F1623" s="2" t="n">
        <v>20.75</v>
      </c>
      <c r="G1623" t="inlineStr">
        <is>
          <t>Karla Mc Intryre</t>
        </is>
      </c>
      <c r="H1623" t="inlineStr">
        <is>
          <t>66750688.0</t>
        </is>
      </c>
      <c r="I1623" t="n">
        <v>0</v>
      </c>
      <c r="J1623" t="n">
        <v>1</v>
      </c>
      <c r="K1623" t="inlineStr"/>
    </row>
    <row r="1624">
      <c r="A1624" t="inlineStr">
        <is>
          <t>NP</t>
        </is>
      </c>
      <c r="B1624" t="inlineStr">
        <is>
          <t>312236910000</t>
        </is>
      </c>
      <c r="C1624" t="inlineStr">
        <is>
          <t>31223691</t>
        </is>
      </c>
      <c r="D1624" t="inlineStr">
        <is>
          <t>AGENCIA ELGRO,S.A. ---</t>
        </is>
      </c>
      <c r="E1624" t="inlineStr">
        <is>
          <t>AGENCIAELGROSA</t>
        </is>
      </c>
      <c r="F1624" s="2" t="n">
        <v>145.48</v>
      </c>
      <c r="G1624" t="inlineStr">
        <is>
          <t>Michelle Zambrano</t>
        </is>
      </c>
      <c r="H1624" t="inlineStr">
        <is>
          <t>66149789.0</t>
        </is>
      </c>
      <c r="I1624" t="n">
        <v>0</v>
      </c>
      <c r="J1624" t="n">
        <v>1</v>
      </c>
      <c r="K1624" t="inlineStr"/>
    </row>
    <row r="1625">
      <c r="A1625" t="inlineStr">
        <is>
          <t>NP</t>
        </is>
      </c>
      <c r="B1625" t="inlineStr">
        <is>
          <t>312221740000</t>
        </is>
      </c>
      <c r="C1625" t="inlineStr">
        <is>
          <t>31222174</t>
        </is>
      </c>
      <c r="D1625" t="inlineStr">
        <is>
          <t>ASIA COMPANY SA -</t>
        </is>
      </c>
      <c r="E1625" t="inlineStr">
        <is>
          <t>ASIACOMPANYSA</t>
        </is>
      </c>
      <c r="F1625" s="2" t="n">
        <v>144.75</v>
      </c>
      <c r="G1625" t="inlineStr">
        <is>
          <t>Ines Lizbeth Trujillo</t>
        </is>
      </c>
      <c r="H1625" t="inlineStr">
        <is>
          <t>67543100.0</t>
        </is>
      </c>
      <c r="I1625" t="n">
        <v>0</v>
      </c>
      <c r="J1625" t="n">
        <v>1</v>
      </c>
      <c r="K1625" t="inlineStr"/>
    </row>
    <row r="1626">
      <c r="A1626" t="inlineStr">
        <is>
          <t>NP</t>
        </is>
      </c>
      <c r="B1626" t="inlineStr">
        <is>
          <t>321713600000</t>
        </is>
      </c>
      <c r="C1626" t="inlineStr">
        <is>
          <t>32171360</t>
        </is>
      </c>
      <c r="D1626" t="inlineStr">
        <is>
          <t>C Y C INGENIE</t>
        </is>
      </c>
      <c r="E1626" t="inlineStr">
        <is>
          <t>CYCINGENIE</t>
        </is>
      </c>
      <c r="F1626" s="2" t="n">
        <v>42</v>
      </c>
      <c r="G1626" t="inlineStr">
        <is>
          <t>Alejandra Mabel Hawkins</t>
        </is>
      </c>
      <c r="H1626" t="inlineStr">
        <is>
          <t>66727840.0</t>
        </is>
      </c>
      <c r="I1626" t="n">
        <v>0</v>
      </c>
      <c r="J1626" t="n">
        <v>1</v>
      </c>
      <c r="K1626" t="inlineStr"/>
    </row>
    <row r="1627">
      <c r="A1627" t="inlineStr">
        <is>
          <t>NP</t>
        </is>
      </c>
      <c r="B1627" t="inlineStr">
        <is>
          <t>351223890000</t>
        </is>
      </c>
      <c r="C1627" t="inlineStr">
        <is>
          <t>35122389</t>
        </is>
      </c>
      <c r="D1627" t="inlineStr">
        <is>
          <t>SIXTO MONTENEGRO</t>
        </is>
      </c>
      <c r="E1627" t="inlineStr">
        <is>
          <t>SIXTOMONTENEGRO</t>
        </is>
      </c>
      <c r="F1627" s="2" t="n">
        <v>15</v>
      </c>
      <c r="G1627" t="inlineStr">
        <is>
          <t>Maria Fernanda</t>
        </is>
      </c>
      <c r="H1627" t="inlineStr">
        <is>
          <t>67901838.0</t>
        </is>
      </c>
      <c r="I1627" t="n">
        <v>0</v>
      </c>
      <c r="J1627" t="n">
        <v>1</v>
      </c>
      <c r="K1627" t="inlineStr"/>
    </row>
    <row r="1628">
      <c r="A1628" t="inlineStr">
        <is>
          <t>NP</t>
        </is>
      </c>
      <c r="B1628" t="inlineStr">
        <is>
          <t>347231860000</t>
        </is>
      </c>
      <c r="C1628" t="inlineStr">
        <is>
          <t>34723186</t>
        </is>
      </c>
      <c r="D1628" t="inlineStr">
        <is>
          <t>RAFAEL ANTONIO MORENO</t>
        </is>
      </c>
      <c r="E1628" t="inlineStr">
        <is>
          <t>RAFAELANTONIOMORENO</t>
        </is>
      </c>
      <c r="F1628" s="2" t="n">
        <v>19.25</v>
      </c>
      <c r="G1628" t="inlineStr">
        <is>
          <t>Yarelis Tulloch</t>
        </is>
      </c>
      <c r="H1628" t="inlineStr">
        <is>
          <t>66132549.0</t>
        </is>
      </c>
      <c r="I1628" t="n">
        <v>0</v>
      </c>
      <c r="J1628" t="n">
        <v>1</v>
      </c>
      <c r="K1628" t="inlineStr"/>
    </row>
    <row r="1629">
      <c r="A1629" t="inlineStr">
        <is>
          <t>NP</t>
        </is>
      </c>
      <c r="B1629" t="inlineStr">
        <is>
          <t>322549230000</t>
        </is>
      </c>
      <c r="C1629" t="inlineStr">
        <is>
          <t>32254923</t>
        </is>
      </c>
      <c r="D1629" t="inlineStr">
        <is>
          <t>ECOTOPIA TEAK</t>
        </is>
      </c>
      <c r="E1629" t="inlineStr">
        <is>
          <t>ECOTOPIATEAK</t>
        </is>
      </c>
      <c r="F1629" s="2" t="n">
        <v>120.45</v>
      </c>
      <c r="G1629" t="inlineStr">
        <is>
          <t>Abril Aparicio</t>
        </is>
      </c>
      <c r="H1629" t="inlineStr">
        <is>
          <t>65503475.0</t>
        </is>
      </c>
      <c r="I1629" t="n">
        <v>0</v>
      </c>
      <c r="J1629" t="n">
        <v>1</v>
      </c>
      <c r="K1629" t="inlineStr"/>
    </row>
    <row r="1630">
      <c r="A1630" t="inlineStr">
        <is>
          <t>NP</t>
        </is>
      </c>
      <c r="B1630" t="inlineStr">
        <is>
          <t>344350050000</t>
        </is>
      </c>
      <c r="C1630" t="inlineStr">
        <is>
          <t>34435005</t>
        </is>
      </c>
      <c r="D1630" t="inlineStr">
        <is>
          <t>ECOTOPIA TEAK INCORPORATED,S.A.</t>
        </is>
      </c>
      <c r="E1630" t="inlineStr">
        <is>
          <t>ECOTOPIATEAKINCORPORATEDSA</t>
        </is>
      </c>
      <c r="F1630" s="2" t="n">
        <v>20</v>
      </c>
      <c r="G1630" t="inlineStr">
        <is>
          <t>Yariela Galarce</t>
        </is>
      </c>
      <c r="H1630" t="inlineStr">
        <is>
          <t>63307646.0</t>
        </is>
      </c>
      <c r="I1630" t="n">
        <v>0</v>
      </c>
      <c r="J1630" t="n">
        <v>1</v>
      </c>
      <c r="K1630" t="inlineStr"/>
    </row>
    <row r="1631">
      <c r="A1631" t="inlineStr">
        <is>
          <t>NP</t>
        </is>
      </c>
      <c r="B1631" t="inlineStr">
        <is>
          <t>357060820000</t>
        </is>
      </c>
      <c r="C1631" t="inlineStr">
        <is>
          <t>35706082</t>
        </is>
      </c>
      <c r="D1631" t="inlineStr">
        <is>
          <t>CONCEPCION MARTINEZ DE GRACIA</t>
        </is>
      </c>
      <c r="E1631" t="inlineStr">
        <is>
          <t>CONCEPCIONMARTINEZDEGRACIA</t>
        </is>
      </c>
      <c r="F1631" s="2" t="n">
        <v>12</v>
      </c>
      <c r="G1631" t="inlineStr">
        <is>
          <t>Nailyn Martinez</t>
        </is>
      </c>
      <c r="H1631" t="inlineStr">
        <is>
          <t>67947807.0</t>
        </is>
      </c>
      <c r="I1631" t="n">
        <v>0</v>
      </c>
      <c r="J1631" t="n">
        <v>1</v>
      </c>
      <c r="K1631" t="inlineStr"/>
    </row>
    <row r="1632">
      <c r="A1632" t="inlineStr">
        <is>
          <t>NP</t>
        </is>
      </c>
      <c r="B1632" t="inlineStr">
        <is>
          <t>321674650100</t>
        </is>
      </c>
      <c r="C1632" t="inlineStr">
        <is>
          <t>32167465</t>
        </is>
      </c>
      <c r="D1632" t="inlineStr">
        <is>
          <t>NOAH PRODUCTIONS SA.</t>
        </is>
      </c>
      <c r="E1632" t="inlineStr">
        <is>
          <t>NOAHPRODUCTIONSSA</t>
        </is>
      </c>
      <c r="F1632" s="2" t="n">
        <v>40</v>
      </c>
      <c r="G1632" t="inlineStr">
        <is>
          <t>Yamali Rodriguez</t>
        </is>
      </c>
      <c r="H1632" t="inlineStr">
        <is>
          <t>66741461.0</t>
        </is>
      </c>
      <c r="I1632" t="n">
        <v>0</v>
      </c>
      <c r="J1632" t="n">
        <v>1</v>
      </c>
      <c r="K1632" t="inlineStr"/>
    </row>
    <row r="1633">
      <c r="A1633" t="inlineStr">
        <is>
          <t>NP</t>
        </is>
      </c>
      <c r="B1633" t="inlineStr">
        <is>
          <t>323665160100</t>
        </is>
      </c>
      <c r="C1633" t="inlineStr">
        <is>
          <t>32366516</t>
        </is>
      </c>
      <c r="D1633" t="inlineStr">
        <is>
          <t>J.V PANAMA</t>
        </is>
      </c>
      <c r="E1633" t="inlineStr">
        <is>
          <t>JVPANAMA</t>
        </is>
      </c>
      <c r="F1633" s="2" t="n">
        <v>220.45</v>
      </c>
      <c r="G1633" t="inlineStr">
        <is>
          <t>Osiris Aguilar</t>
        </is>
      </c>
      <c r="H1633" t="inlineStr">
        <is>
          <t>68791729.0</t>
        </is>
      </c>
      <c r="I1633" t="n">
        <v>0</v>
      </c>
      <c r="J1633" t="n">
        <v>1</v>
      </c>
      <c r="K1633" t="inlineStr"/>
    </row>
    <row r="1634">
      <c r="A1634" t="inlineStr">
        <is>
          <t>NP</t>
        </is>
      </c>
      <c r="B1634" t="inlineStr">
        <is>
          <t>348119800000</t>
        </is>
      </c>
      <c r="C1634" t="inlineStr">
        <is>
          <t>34811980</t>
        </is>
      </c>
      <c r="D1634" t="inlineStr">
        <is>
          <t>GERMAN TREJOS</t>
        </is>
      </c>
      <c r="E1634" t="inlineStr">
        <is>
          <t>GERMANTREJOS</t>
        </is>
      </c>
      <c r="F1634" s="2" t="n">
        <v>18.25</v>
      </c>
      <c r="G1634" t="inlineStr">
        <is>
          <t>Karla Mc Intryre</t>
        </is>
      </c>
      <c r="H1634" t="inlineStr">
        <is>
          <t>66880132.0</t>
        </is>
      </c>
      <c r="I1634" t="n">
        <v>0</v>
      </c>
      <c r="J1634" t="n">
        <v>1</v>
      </c>
      <c r="K1634" t="inlineStr"/>
    </row>
    <row r="1635">
      <c r="A1635" t="inlineStr">
        <is>
          <t>NP</t>
        </is>
      </c>
      <c r="B1635" t="inlineStr">
        <is>
          <t>321656470100</t>
        </is>
      </c>
      <c r="C1635" t="inlineStr">
        <is>
          <t>32165647</t>
        </is>
      </c>
      <c r="D1635" t="inlineStr">
        <is>
          <t>MITSUBISHI IN</t>
        </is>
      </c>
      <c r="E1635" t="inlineStr">
        <is>
          <t>MITSUBISHIIN</t>
        </is>
      </c>
      <c r="F1635" s="2" t="n">
        <v>390</v>
      </c>
      <c r="G1635" t="inlineStr">
        <is>
          <t>Solanye Acuña</t>
        </is>
      </c>
      <c r="H1635" t="inlineStr">
        <is>
          <t>63785921.0</t>
        </is>
      </c>
      <c r="I1635" t="n">
        <v>0</v>
      </c>
      <c r="J1635" t="n">
        <v>1</v>
      </c>
      <c r="K1635" t="inlineStr"/>
    </row>
    <row r="1636">
      <c r="A1636" t="inlineStr">
        <is>
          <t>NP</t>
        </is>
      </c>
      <c r="B1636" t="inlineStr">
        <is>
          <t>321656470100</t>
        </is>
      </c>
      <c r="C1636" t="inlineStr">
        <is>
          <t>32165647</t>
        </is>
      </c>
      <c r="D1636" t="inlineStr">
        <is>
          <t>MITSUBISHI IN</t>
        </is>
      </c>
      <c r="E1636" t="inlineStr">
        <is>
          <t>MITSUBISHIIN</t>
        </is>
      </c>
      <c r="F1636" s="2" t="n">
        <v>60</v>
      </c>
      <c r="G1636" t="inlineStr">
        <is>
          <t>Michelle Zambrano</t>
        </is>
      </c>
      <c r="H1636" t="inlineStr">
        <is>
          <t>63785921.0</t>
        </is>
      </c>
      <c r="I1636" t="n">
        <v>0</v>
      </c>
      <c r="J1636" t="n">
        <v>1</v>
      </c>
      <c r="K1636" t="inlineStr"/>
    </row>
    <row r="1637">
      <c r="A1637" t="inlineStr">
        <is>
          <t>NP</t>
        </is>
      </c>
      <c r="B1637" t="inlineStr">
        <is>
          <t>312227590000</t>
        </is>
      </c>
      <c r="C1637" t="inlineStr">
        <is>
          <t>31222759</t>
        </is>
      </c>
      <c r="D1637" t="inlineStr">
        <is>
          <t>ISTANA CLUB INC -</t>
        </is>
      </c>
      <c r="E1637" t="inlineStr">
        <is>
          <t>ISTANACLUBINC</t>
        </is>
      </c>
      <c r="F1637" s="2" t="n">
        <v>40.5</v>
      </c>
      <c r="G1637" t="inlineStr">
        <is>
          <t>Ines Lizbeth Trujillo</t>
        </is>
      </c>
      <c r="H1637" t="inlineStr">
        <is>
          <t>62924107.0</t>
        </is>
      </c>
      <c r="I1637" t="n">
        <v>0</v>
      </c>
      <c r="J1637" t="n">
        <v>1</v>
      </c>
      <c r="K1637" t="inlineStr"/>
    </row>
    <row r="1638">
      <c r="A1638" t="inlineStr">
        <is>
          <t>NP</t>
        </is>
      </c>
      <c r="B1638" t="inlineStr">
        <is>
          <t>321699820100</t>
        </is>
      </c>
      <c r="C1638" t="inlineStr">
        <is>
          <t>32169982</t>
        </is>
      </c>
      <c r="D1638" t="inlineStr">
        <is>
          <t>Rosana Irigoyen Gutierrez</t>
        </is>
      </c>
      <c r="E1638" t="inlineStr">
        <is>
          <t>ROSANAIRIGOYENGUTIERREZ</t>
        </is>
      </c>
      <c r="F1638" s="2" t="n">
        <v>41.5</v>
      </c>
      <c r="G1638" t="inlineStr">
        <is>
          <t>Alejandra Mabel Hawkins</t>
        </is>
      </c>
      <c r="H1638" t="inlineStr">
        <is>
          <t>66752149.0</t>
        </is>
      </c>
      <c r="I1638" t="n">
        <v>0</v>
      </c>
      <c r="J1638" t="n">
        <v>1</v>
      </c>
      <c r="K1638" t="inlineStr"/>
    </row>
    <row r="1639">
      <c r="A1639" t="inlineStr">
        <is>
          <t>NP</t>
        </is>
      </c>
      <c r="B1639" t="inlineStr">
        <is>
          <t>321699820100</t>
        </is>
      </c>
      <c r="C1639" t="inlineStr">
        <is>
          <t>32169982</t>
        </is>
      </c>
      <c r="D1639" t="inlineStr">
        <is>
          <t>Centro Ortodoncia</t>
        </is>
      </c>
      <c r="E1639" t="inlineStr">
        <is>
          <t>CENTROORTODONCIA</t>
        </is>
      </c>
      <c r="F1639" s="2" t="n">
        <v>239.43</v>
      </c>
      <c r="G1639" t="inlineStr">
        <is>
          <t>Maria Fernanda</t>
        </is>
      </c>
      <c r="H1639" t="inlineStr">
        <is>
          <t>66752149.0</t>
        </is>
      </c>
      <c r="I1639" t="n">
        <v>0</v>
      </c>
      <c r="J1639" t="n">
        <v>1</v>
      </c>
      <c r="K1639" t="inlineStr"/>
    </row>
    <row r="1640">
      <c r="A1640" t="inlineStr">
        <is>
          <t>NP</t>
        </is>
      </c>
      <c r="B1640" t="inlineStr"/>
      <c r="C1640" t="inlineStr">
        <is>
          <t>35934468</t>
        </is>
      </c>
      <c r="D1640" t="inlineStr">
        <is>
          <t>ANGELA GARCÍA GONZÁLEZ</t>
        </is>
      </c>
      <c r="E1640" t="inlineStr">
        <is>
          <t>ANGELAGARCIAGONZALEZ</t>
        </is>
      </c>
      <c r="F1640" s="2" t="n">
        <v>15</v>
      </c>
      <c r="G1640" t="inlineStr">
        <is>
          <t>Yarelis Tulloch</t>
        </is>
      </c>
      <c r="H1640" t="inlineStr"/>
      <c r="I1640" t="n">
        <v>0</v>
      </c>
      <c r="J1640" t="n">
        <v>1</v>
      </c>
      <c r="K1640" t="inlineStr"/>
    </row>
    <row r="1641">
      <c r="A1641" t="inlineStr">
        <is>
          <t>NP</t>
        </is>
      </c>
      <c r="B1641" t="inlineStr">
        <is>
          <t>359281840000</t>
        </is>
      </c>
      <c r="C1641" t="inlineStr">
        <is>
          <t>35928184</t>
        </is>
      </c>
      <c r="D1641" t="inlineStr">
        <is>
          <t>EYRA BERENIA MURILLO</t>
        </is>
      </c>
      <c r="E1641" t="inlineStr">
        <is>
          <t>EYRABERENIAMURILLO</t>
        </is>
      </c>
      <c r="F1641" s="2" t="n">
        <v>15</v>
      </c>
      <c r="G1641" t="inlineStr">
        <is>
          <t>Abril Aparicio</t>
        </is>
      </c>
      <c r="H1641" t="inlineStr">
        <is>
          <t>66576688.0</t>
        </is>
      </c>
      <c r="I1641" t="n">
        <v>0</v>
      </c>
      <c r="J1641" t="n">
        <v>1</v>
      </c>
      <c r="K1641" t="inlineStr"/>
    </row>
    <row r="1642">
      <c r="A1642" t="inlineStr">
        <is>
          <t>NP</t>
        </is>
      </c>
      <c r="B1642" t="inlineStr">
        <is>
          <t>312229730000</t>
        </is>
      </c>
      <c r="C1642" t="inlineStr">
        <is>
          <t>31222973</t>
        </is>
      </c>
      <c r="D1642" t="inlineStr">
        <is>
          <t>NOKIA SOLUTIONS AND NETWORKS BRANCH OPER</t>
        </is>
      </c>
      <c r="E1642" t="inlineStr">
        <is>
          <t>NOKIASOLUTIONSANDNETWORKSBRANCHOPER</t>
        </is>
      </c>
      <c r="F1642" s="2" t="n">
        <v>164.58</v>
      </c>
      <c r="G1642" t="inlineStr">
        <is>
          <t>Yariela Galarce</t>
        </is>
      </c>
      <c r="H1642" t="inlineStr">
        <is>
          <t>62003731.0</t>
        </is>
      </c>
      <c r="I1642" t="n">
        <v>0</v>
      </c>
      <c r="J1642" t="n">
        <v>1</v>
      </c>
      <c r="K1642" t="inlineStr"/>
    </row>
    <row r="1643">
      <c r="A1643" t="inlineStr">
        <is>
          <t>NP</t>
        </is>
      </c>
      <c r="B1643" t="inlineStr">
        <is>
          <t>322861250000</t>
        </is>
      </c>
      <c r="C1643" t="inlineStr">
        <is>
          <t>32286125</t>
        </is>
      </c>
      <c r="D1643" t="inlineStr">
        <is>
          <t>EXPLORATOUR S.A</t>
        </is>
      </c>
      <c r="E1643" t="inlineStr">
        <is>
          <t>EXPLORATOURSA</t>
        </is>
      </c>
      <c r="F1643" s="2" t="n">
        <v>32.5</v>
      </c>
      <c r="G1643" t="inlineStr">
        <is>
          <t>Nailyn Martinez</t>
        </is>
      </c>
      <c r="H1643" t="inlineStr">
        <is>
          <t>66725388.0</t>
        </is>
      </c>
      <c r="I1643" t="n">
        <v>0</v>
      </c>
      <c r="J1643" t="n">
        <v>1</v>
      </c>
      <c r="K1643" t="inlineStr"/>
    </row>
    <row r="1644">
      <c r="A1644" t="inlineStr">
        <is>
          <t>NP</t>
        </is>
      </c>
      <c r="B1644" t="inlineStr">
        <is>
          <t>321996360100</t>
        </is>
      </c>
      <c r="C1644" t="inlineStr">
        <is>
          <t>32199636</t>
        </is>
      </c>
      <c r="D1644" t="inlineStr">
        <is>
          <t>SOTO CONST. Y</t>
        </is>
      </c>
      <c r="E1644" t="inlineStr">
        <is>
          <t>SOTOCONSTY</t>
        </is>
      </c>
      <c r="F1644" s="2" t="n">
        <v>158.75</v>
      </c>
      <c r="G1644" t="inlineStr">
        <is>
          <t>Yamali Rodriguez</t>
        </is>
      </c>
      <c r="H1644" t="inlineStr">
        <is>
          <t>65259555.0</t>
        </is>
      </c>
      <c r="I1644" t="n">
        <v>0</v>
      </c>
      <c r="J1644" t="n">
        <v>1</v>
      </c>
      <c r="K1644" t="inlineStr"/>
    </row>
    <row r="1645">
      <c r="A1645" t="inlineStr">
        <is>
          <t>NP</t>
        </is>
      </c>
      <c r="B1645" t="inlineStr">
        <is>
          <t>326575020100</t>
        </is>
      </c>
      <c r="C1645" t="inlineStr">
        <is>
          <t>32657502</t>
        </is>
      </c>
      <c r="D1645" t="inlineStr">
        <is>
          <t>Inversiones J</t>
        </is>
      </c>
      <c r="E1645" t="inlineStr">
        <is>
          <t>INVERSIONESJ</t>
        </is>
      </c>
      <c r="F1645" s="2" t="n">
        <v>79.5</v>
      </c>
      <c r="G1645" t="inlineStr">
        <is>
          <t>Osiris Aguilar</t>
        </is>
      </c>
      <c r="H1645" t="inlineStr">
        <is>
          <t>66729371.0</t>
        </is>
      </c>
      <c r="I1645" t="n">
        <v>0</v>
      </c>
      <c r="J1645" t="n">
        <v>1</v>
      </c>
      <c r="K1645" t="inlineStr"/>
    </row>
    <row r="1646">
      <c r="A1646" t="inlineStr">
        <is>
          <t>NP</t>
        </is>
      </c>
      <c r="B1646" t="inlineStr">
        <is>
          <t>326575020100</t>
        </is>
      </c>
      <c r="C1646" t="inlineStr">
        <is>
          <t>32657502</t>
        </is>
      </c>
      <c r="D1646" t="inlineStr">
        <is>
          <t>InversionesJACO,S.A. Inversiones JACO, S.A.</t>
        </is>
      </c>
      <c r="E1646" t="inlineStr">
        <is>
          <t>INVERSIONESJACOSAINVERSIONESJACOSA</t>
        </is>
      </c>
      <c r="F1646" s="2" t="n">
        <v>20.75</v>
      </c>
      <c r="G1646" t="inlineStr">
        <is>
          <t>Karla Mc Intryre</t>
        </is>
      </c>
      <c r="H1646" t="inlineStr">
        <is>
          <t>66729371.0</t>
        </is>
      </c>
      <c r="I1646" t="n">
        <v>0</v>
      </c>
      <c r="J1646" t="n">
        <v>1</v>
      </c>
      <c r="K1646" t="inlineStr"/>
    </row>
    <row r="1647">
      <c r="A1647" t="inlineStr">
        <is>
          <t>NP</t>
        </is>
      </c>
      <c r="B1647" t="inlineStr">
        <is>
          <t>322442270100</t>
        </is>
      </c>
      <c r="C1647" t="inlineStr">
        <is>
          <t>32244227</t>
        </is>
      </c>
      <c r="D1647" t="inlineStr">
        <is>
          <t>INVERSIONES P</t>
        </is>
      </c>
      <c r="E1647" t="inlineStr">
        <is>
          <t>INVERSIONESP</t>
        </is>
      </c>
      <c r="F1647" s="2" t="n">
        <v>222.3</v>
      </c>
      <c r="G1647" t="inlineStr">
        <is>
          <t>Michelle Zambrano</t>
        </is>
      </c>
      <c r="H1647" t="inlineStr">
        <is>
          <t>65502320.0</t>
        </is>
      </c>
      <c r="I1647" t="n">
        <v>0</v>
      </c>
      <c r="J1647" t="n">
        <v>1</v>
      </c>
      <c r="K1647" t="inlineStr"/>
    </row>
    <row r="1648">
      <c r="A1648" t="inlineStr">
        <is>
          <t>NP</t>
        </is>
      </c>
      <c r="B1648" t="inlineStr">
        <is>
          <t>322442270100</t>
        </is>
      </c>
      <c r="C1648" t="inlineStr">
        <is>
          <t>32244227</t>
        </is>
      </c>
      <c r="D1648" t="inlineStr">
        <is>
          <t>Veterinaria Basted</t>
        </is>
      </c>
      <c r="E1648" t="inlineStr">
        <is>
          <t>VETERINARIABASTED</t>
        </is>
      </c>
      <c r="F1648" s="2" t="n">
        <v>59.08</v>
      </c>
      <c r="G1648" t="inlineStr">
        <is>
          <t>Ines Lizbeth Trujillo</t>
        </is>
      </c>
      <c r="H1648" t="inlineStr">
        <is>
          <t>65502320.0</t>
        </is>
      </c>
      <c r="I1648" t="n">
        <v>0</v>
      </c>
      <c r="J1648" t="n">
        <v>1</v>
      </c>
      <c r="K1648" t="inlineStr"/>
    </row>
    <row r="1649">
      <c r="A1649" t="inlineStr">
        <is>
          <t>NP</t>
        </is>
      </c>
      <c r="B1649" t="inlineStr">
        <is>
          <t>325345850000</t>
        </is>
      </c>
      <c r="C1649" t="inlineStr">
        <is>
          <t>32534585</t>
        </is>
      </c>
      <c r="D1649" t="inlineStr">
        <is>
          <t>CORPO. E INV. CORPO.EIV.ELCARME,.A</t>
        </is>
      </c>
      <c r="E1649" t="inlineStr">
        <is>
          <t>CORPOEINVCORPOEIVELCARMEA</t>
        </is>
      </c>
      <c r="F1649" s="2" t="n">
        <v>144</v>
      </c>
      <c r="G1649" t="inlineStr">
        <is>
          <t>Alejandra Mabel Hawkins</t>
        </is>
      </c>
      <c r="H1649" t="inlineStr">
        <is>
          <t>67714611.0</t>
        </is>
      </c>
      <c r="I1649" t="n">
        <v>0</v>
      </c>
      <c r="J1649" t="n">
        <v>1</v>
      </c>
      <c r="K1649" t="inlineStr"/>
    </row>
    <row r="1650">
      <c r="A1650" t="inlineStr">
        <is>
          <t>NP</t>
        </is>
      </c>
      <c r="B1650" t="inlineStr">
        <is>
          <t>356289570000</t>
        </is>
      </c>
      <c r="C1650" t="inlineStr">
        <is>
          <t>35628957</t>
        </is>
      </c>
      <c r="D1650" t="inlineStr">
        <is>
          <t>LEONARDO RODRIGUEZ</t>
        </is>
      </c>
      <c r="E1650" t="inlineStr">
        <is>
          <t>LEONARDORODRIGUEZ</t>
        </is>
      </c>
      <c r="F1650" s="2" t="n">
        <v>15</v>
      </c>
      <c r="G1650" t="inlineStr">
        <is>
          <t>Maria Fernanda</t>
        </is>
      </c>
      <c r="H1650" t="inlineStr">
        <is>
          <t>67623139.0</t>
        </is>
      </c>
      <c r="I1650" t="n">
        <v>0</v>
      </c>
      <c r="J1650" t="n">
        <v>1</v>
      </c>
      <c r="K1650" t="inlineStr"/>
    </row>
    <row r="1651">
      <c r="A1651" t="inlineStr">
        <is>
          <t>NP</t>
        </is>
      </c>
      <c r="B1651" t="inlineStr">
        <is>
          <t>326444260100</t>
        </is>
      </c>
      <c r="C1651" t="inlineStr">
        <is>
          <t>32644426</t>
        </is>
      </c>
      <c r="D1651" t="inlineStr">
        <is>
          <t>HOTEL LA MEJORANA</t>
        </is>
      </c>
      <c r="E1651" t="inlineStr">
        <is>
          <t>HOTELLAMEJORANA</t>
        </is>
      </c>
      <c r="F1651" s="2" t="n">
        <v>81.25</v>
      </c>
      <c r="G1651" t="inlineStr">
        <is>
          <t>Yarelis Tulloch</t>
        </is>
      </c>
      <c r="H1651" t="inlineStr">
        <is>
          <t>69948369.0</t>
        </is>
      </c>
      <c r="I1651" t="n">
        <v>0</v>
      </c>
      <c r="J1651" t="n">
        <v>1</v>
      </c>
      <c r="K1651" t="inlineStr"/>
    </row>
    <row r="1652">
      <c r="A1652" t="inlineStr">
        <is>
          <t>NP</t>
        </is>
      </c>
      <c r="B1652" t="inlineStr">
        <is>
          <t>326227800100</t>
        </is>
      </c>
      <c r="C1652" t="inlineStr">
        <is>
          <t>32622780</t>
        </is>
      </c>
      <c r="D1652" t="inlineStr">
        <is>
          <t>Feliciano Garcia</t>
        </is>
      </c>
      <c r="E1652" t="inlineStr">
        <is>
          <t>FELICIANOGARCIA</t>
        </is>
      </c>
      <c r="F1652" s="2" t="n">
        <v>22</v>
      </c>
      <c r="G1652" t="inlineStr">
        <is>
          <t>Abril Aparicio</t>
        </is>
      </c>
      <c r="H1652" t="inlineStr">
        <is>
          <t>66782215.0</t>
        </is>
      </c>
      <c r="I1652" t="n">
        <v>0</v>
      </c>
      <c r="J1652" t="n">
        <v>1</v>
      </c>
      <c r="K1652" t="inlineStr"/>
    </row>
    <row r="1653">
      <c r="A1653" t="inlineStr">
        <is>
          <t>NP</t>
        </is>
      </c>
      <c r="B1653" t="inlineStr">
        <is>
          <t>326227800100</t>
        </is>
      </c>
      <c r="C1653" t="inlineStr">
        <is>
          <t>32622780</t>
        </is>
      </c>
      <c r="D1653" t="inlineStr">
        <is>
          <t>Didimo Edgardo Diaz Quintero</t>
        </is>
      </c>
      <c r="E1653" t="inlineStr">
        <is>
          <t>DIDIMOEDGARDODIAZQUINTERO</t>
        </is>
      </c>
      <c r="F1653" s="2" t="n">
        <v>27</v>
      </c>
      <c r="G1653" t="inlineStr">
        <is>
          <t>Yariela Galarce</t>
        </is>
      </c>
      <c r="H1653" t="inlineStr">
        <is>
          <t>66782215.0</t>
        </is>
      </c>
      <c r="I1653" t="n">
        <v>0</v>
      </c>
      <c r="J1653" t="n">
        <v>1</v>
      </c>
      <c r="K1653" t="inlineStr"/>
    </row>
    <row r="1654">
      <c r="A1654" t="inlineStr">
        <is>
          <t>NP</t>
        </is>
      </c>
      <c r="B1654" t="inlineStr">
        <is>
          <t>353277590000</t>
        </is>
      </c>
      <c r="C1654" t="inlineStr">
        <is>
          <t>35327759</t>
        </is>
      </c>
      <c r="D1654" t="inlineStr">
        <is>
          <t>CONT Y ASEO EDICEGAR</t>
        </is>
      </c>
      <c r="E1654" t="inlineStr">
        <is>
          <t>CONTYASEOEDICEGAR</t>
        </is>
      </c>
      <c r="F1654" s="2" t="n">
        <v>12</v>
      </c>
      <c r="G1654" t="inlineStr">
        <is>
          <t>Nailyn Martinez</t>
        </is>
      </c>
      <c r="H1654" t="inlineStr">
        <is>
          <t>66638145.0</t>
        </is>
      </c>
      <c r="I1654" t="n">
        <v>0</v>
      </c>
      <c r="J1654" t="n">
        <v>1</v>
      </c>
      <c r="K1654" t="inlineStr"/>
    </row>
    <row r="1655">
      <c r="A1655" t="inlineStr">
        <is>
          <t>NP</t>
        </is>
      </c>
      <c r="B1655" t="inlineStr">
        <is>
          <t>359361960000</t>
        </is>
      </c>
      <c r="C1655" t="inlineStr">
        <is>
          <t>35936196</t>
        </is>
      </c>
      <c r="D1655" t="inlineStr">
        <is>
          <t>IDA VILLARREAL</t>
        </is>
      </c>
      <c r="E1655" t="inlineStr">
        <is>
          <t>IDAVILLARREAL</t>
        </is>
      </c>
      <c r="F1655" s="2" t="n">
        <v>15</v>
      </c>
      <c r="G1655" t="inlineStr">
        <is>
          <t>Yamali Rodriguez</t>
        </is>
      </c>
      <c r="H1655" t="inlineStr">
        <is>
          <t>67331990.0</t>
        </is>
      </c>
      <c r="I1655" t="n">
        <v>0</v>
      </c>
      <c r="J1655" t="n">
        <v>1</v>
      </c>
      <c r="K1655" t="inlineStr"/>
    </row>
    <row r="1656">
      <c r="A1656" t="inlineStr">
        <is>
          <t>NP</t>
        </is>
      </c>
      <c r="B1656" t="inlineStr">
        <is>
          <t>359115240000</t>
        </is>
      </c>
      <c r="C1656" t="inlineStr">
        <is>
          <t>35911524</t>
        </is>
      </c>
      <c r="D1656" t="inlineStr">
        <is>
          <t>JOSE MANUEL IBARRA CALDERON</t>
        </is>
      </c>
      <c r="E1656" t="inlineStr">
        <is>
          <t>JOSEMANUELIBARRACALDERON</t>
        </is>
      </c>
      <c r="F1656" s="2" t="n">
        <v>15</v>
      </c>
      <c r="G1656" t="inlineStr">
        <is>
          <t>Osiris Aguilar</t>
        </is>
      </c>
      <c r="H1656" t="inlineStr">
        <is>
          <t>67235051.0</t>
        </is>
      </c>
      <c r="I1656" t="n">
        <v>0</v>
      </c>
      <c r="J1656" t="n">
        <v>1</v>
      </c>
      <c r="K1656" t="inlineStr"/>
    </row>
    <row r="1657">
      <c r="A1657" t="inlineStr">
        <is>
          <t>NP</t>
        </is>
      </c>
      <c r="B1657" t="inlineStr">
        <is>
          <t>329474440000</t>
        </is>
      </c>
      <c r="C1657" t="inlineStr">
        <is>
          <t>32947444</t>
        </is>
      </c>
      <c r="D1657" t="inlineStr">
        <is>
          <t>Nelson E loy Acevedo Vasquez</t>
        </is>
      </c>
      <c r="E1657" t="inlineStr">
        <is>
          <t>NELSONELOYACEVEDOVASQUEZ</t>
        </is>
      </c>
      <c r="F1657" s="2" t="n">
        <v>20.75</v>
      </c>
      <c r="G1657" t="inlineStr">
        <is>
          <t>Karla Mc Intryre</t>
        </is>
      </c>
      <c r="H1657" t="inlineStr">
        <is>
          <t>65105112.0</t>
        </is>
      </c>
      <c r="I1657" t="n">
        <v>0</v>
      </c>
      <c r="J1657" t="n">
        <v>1</v>
      </c>
      <c r="K1657" t="inlineStr"/>
    </row>
    <row r="1658">
      <c r="A1658" t="inlineStr">
        <is>
          <t>NP</t>
        </is>
      </c>
      <c r="B1658" t="inlineStr">
        <is>
          <t>321474140200</t>
        </is>
      </c>
      <c r="C1658" t="inlineStr">
        <is>
          <t>32147414</t>
        </is>
      </c>
      <c r="D1658" t="inlineStr">
        <is>
          <t>Constructora Quebec</t>
        </is>
      </c>
      <c r="E1658" t="inlineStr">
        <is>
          <t>CONSTRUCTORAQUEBEC</t>
        </is>
      </c>
      <c r="F1658" s="2" t="n">
        <v>20</v>
      </c>
      <c r="G1658" t="inlineStr">
        <is>
          <t>Solanye Acuña</t>
        </is>
      </c>
      <c r="H1658" t="inlineStr">
        <is>
          <t>66730457.0</t>
        </is>
      </c>
      <c r="I1658" t="n">
        <v>0</v>
      </c>
      <c r="J1658" t="n">
        <v>1</v>
      </c>
      <c r="K1658" t="inlineStr"/>
    </row>
    <row r="1659">
      <c r="A1659" t="inlineStr">
        <is>
          <t>NP</t>
        </is>
      </c>
      <c r="B1659" t="inlineStr">
        <is>
          <t>353105280000</t>
        </is>
      </c>
      <c r="C1659" t="inlineStr">
        <is>
          <t>35310528</t>
        </is>
      </c>
      <c r="D1659" t="inlineStr">
        <is>
          <t>PLINIO MEDINA</t>
        </is>
      </c>
      <c r="E1659" t="inlineStr">
        <is>
          <t>PLINIOMEDINA</t>
        </is>
      </c>
      <c r="F1659" s="2" t="n">
        <v>15</v>
      </c>
      <c r="G1659" t="inlineStr">
        <is>
          <t>Michelle Zambrano</t>
        </is>
      </c>
      <c r="H1659" t="inlineStr">
        <is>
          <t>65543496.0</t>
        </is>
      </c>
      <c r="I1659" t="n">
        <v>0</v>
      </c>
      <c r="J1659" t="n">
        <v>1</v>
      </c>
      <c r="K1659" t="inlineStr"/>
    </row>
    <row r="1660">
      <c r="A1660" t="inlineStr">
        <is>
          <t>NP</t>
        </is>
      </c>
      <c r="B1660" t="inlineStr">
        <is>
          <t>351346630000</t>
        </is>
      </c>
      <c r="C1660" t="inlineStr">
        <is>
          <t>35134663</t>
        </is>
      </c>
      <c r="D1660" t="inlineStr">
        <is>
          <t>JOSEFINA MORENO</t>
        </is>
      </c>
      <c r="E1660" t="inlineStr">
        <is>
          <t>JOSEFINAMORENO</t>
        </is>
      </c>
      <c r="F1660" s="2" t="n">
        <v>15</v>
      </c>
      <c r="G1660" t="inlineStr">
        <is>
          <t>Ines Lizbeth Trujillo</t>
        </is>
      </c>
      <c r="H1660" t="inlineStr">
        <is>
          <t>64651004.0</t>
        </is>
      </c>
      <c r="I1660" t="n">
        <v>0</v>
      </c>
      <c r="J1660" t="n">
        <v>1</v>
      </c>
      <c r="K1660" t="inlineStr"/>
    </row>
    <row r="1661">
      <c r="A1661" t="inlineStr">
        <is>
          <t>NP</t>
        </is>
      </c>
      <c r="B1661" t="inlineStr">
        <is>
          <t>351336310000</t>
        </is>
      </c>
      <c r="C1661" t="inlineStr">
        <is>
          <t>35133631</t>
        </is>
      </c>
      <c r="D1661" t="inlineStr">
        <is>
          <t>ISIDRO MITRE</t>
        </is>
      </c>
      <c r="E1661" t="inlineStr">
        <is>
          <t>ISIDROMITRE</t>
        </is>
      </c>
      <c r="F1661" s="2" t="n">
        <v>20</v>
      </c>
      <c r="G1661" t="inlineStr">
        <is>
          <t>Alejandra Mabel Hawkins</t>
        </is>
      </c>
      <c r="H1661" t="inlineStr">
        <is>
          <t>67947613.0</t>
        </is>
      </c>
      <c r="I1661" t="n">
        <v>0</v>
      </c>
      <c r="J1661" t="n">
        <v>1</v>
      </c>
      <c r="K1661" t="inlineStr"/>
    </row>
    <row r="1662">
      <c r="A1662" t="inlineStr">
        <is>
          <t>NP</t>
        </is>
      </c>
      <c r="B1662" t="inlineStr">
        <is>
          <t>321858490100</t>
        </is>
      </c>
      <c r="C1662" t="inlineStr">
        <is>
          <t>32185849</t>
        </is>
      </c>
      <c r="D1662" t="inlineStr">
        <is>
          <t>Construccione</t>
        </is>
      </c>
      <c r="E1662" t="inlineStr">
        <is>
          <t>CONSTRUCCIONE</t>
        </is>
      </c>
      <c r="F1662" s="2" t="n">
        <v>193.25</v>
      </c>
      <c r="G1662" t="inlineStr">
        <is>
          <t>Maria Fernanda</t>
        </is>
      </c>
      <c r="H1662" t="inlineStr">
        <is>
          <t>67477036.0</t>
        </is>
      </c>
      <c r="I1662" t="n">
        <v>0</v>
      </c>
      <c r="J1662" t="n">
        <v>1</v>
      </c>
      <c r="K1662" t="inlineStr"/>
    </row>
    <row r="1663">
      <c r="A1663" t="inlineStr">
        <is>
          <t>NP</t>
        </is>
      </c>
      <c r="B1663" t="inlineStr">
        <is>
          <t>312211880000</t>
        </is>
      </c>
      <c r="C1663" t="inlineStr">
        <is>
          <t>31221188</t>
        </is>
      </c>
      <c r="D1663" t="inlineStr">
        <is>
          <t>INMAQUIP PANAMA, S. A. -</t>
        </is>
      </c>
      <c r="E1663" t="inlineStr">
        <is>
          <t>INMAQUIPPANAMASA</t>
        </is>
      </c>
      <c r="F1663" s="2" t="n">
        <v>277.97</v>
      </c>
      <c r="G1663" t="inlineStr">
        <is>
          <t>Yarelis Tulloch</t>
        </is>
      </c>
      <c r="H1663" t="inlineStr">
        <is>
          <t>60099183.0</t>
        </is>
      </c>
      <c r="I1663" t="n">
        <v>0</v>
      </c>
      <c r="J1663" t="n">
        <v>1</v>
      </c>
      <c r="K1663" t="inlineStr"/>
    </row>
    <row r="1664">
      <c r="A1664" t="inlineStr">
        <is>
          <t>NP</t>
        </is>
      </c>
      <c r="B1664" t="inlineStr">
        <is>
          <t>366039700000</t>
        </is>
      </c>
      <c r="C1664" t="inlineStr">
        <is>
          <t>36603970</t>
        </is>
      </c>
      <c r="D1664" t="inlineStr">
        <is>
          <t>DORIS ELVIRA BERNAL RIOS</t>
        </is>
      </c>
      <c r="E1664" t="inlineStr">
        <is>
          <t>DORISELVIRABERNALRIOS</t>
        </is>
      </c>
      <c r="F1664" s="2" t="n">
        <v>24</v>
      </c>
      <c r="G1664" t="inlineStr">
        <is>
          <t>Abril Aparicio</t>
        </is>
      </c>
      <c r="H1664" t="inlineStr"/>
      <c r="I1664" t="n">
        <v>0</v>
      </c>
      <c r="J1664" t="n">
        <v>1</v>
      </c>
      <c r="K1664" t="inlineStr"/>
    </row>
    <row r="1665">
      <c r="A1665" t="inlineStr">
        <is>
          <t>NP</t>
        </is>
      </c>
      <c r="B1665" t="inlineStr">
        <is>
          <t>323595200000</t>
        </is>
      </c>
      <c r="C1665" t="inlineStr">
        <is>
          <t>32359520</t>
        </is>
      </c>
      <c r="D1665" t="inlineStr">
        <is>
          <t>Casa y estilos</t>
        </is>
      </c>
      <c r="E1665" t="inlineStr">
        <is>
          <t>CASAYESTILOS</t>
        </is>
      </c>
      <c r="F1665" s="2" t="n">
        <v>110.75</v>
      </c>
      <c r="G1665" t="inlineStr">
        <is>
          <t>Yariela Galarce</t>
        </is>
      </c>
      <c r="H1665" t="inlineStr">
        <is>
          <t>66159587.0</t>
        </is>
      </c>
      <c r="I1665" t="n">
        <v>0</v>
      </c>
      <c r="J1665" t="n">
        <v>1</v>
      </c>
      <c r="K1665" t="inlineStr"/>
    </row>
    <row r="1666">
      <c r="A1666" t="inlineStr">
        <is>
          <t>NP</t>
        </is>
      </c>
      <c r="B1666" t="inlineStr">
        <is>
          <t>337272910000</t>
        </is>
      </c>
      <c r="C1666" t="inlineStr">
        <is>
          <t>33727291</t>
        </is>
      </c>
      <c r="D1666" t="inlineStr">
        <is>
          <t>RUNNER ATHLETIC, S.A.</t>
        </is>
      </c>
      <c r="E1666" t="inlineStr">
        <is>
          <t>RUNNERATHLETICSA</t>
        </is>
      </c>
      <c r="F1666" s="2" t="n">
        <v>113.92</v>
      </c>
      <c r="G1666" t="inlineStr">
        <is>
          <t>Nailyn Martinez</t>
        </is>
      </c>
      <c r="H1666" t="inlineStr">
        <is>
          <t>64806108.0</t>
        </is>
      </c>
      <c r="I1666" t="n">
        <v>0</v>
      </c>
      <c r="J1666" t="n">
        <v>1</v>
      </c>
      <c r="K1666" t="inlineStr"/>
    </row>
    <row r="1667">
      <c r="A1667" t="inlineStr">
        <is>
          <t>NP</t>
        </is>
      </c>
      <c r="B1667" t="inlineStr">
        <is>
          <t>337272910000</t>
        </is>
      </c>
      <c r="C1667" t="inlineStr">
        <is>
          <t>33727291</t>
        </is>
      </c>
      <c r="D1667" t="inlineStr">
        <is>
          <t>YEHUDA MEUHAS</t>
        </is>
      </c>
      <c r="E1667" t="inlineStr">
        <is>
          <t>YEHUDAMEUHAS</t>
        </is>
      </c>
      <c r="F1667" s="2" t="n">
        <v>9.529999999999999</v>
      </c>
      <c r="G1667" t="inlineStr">
        <is>
          <t>Yamali Rodriguez</t>
        </is>
      </c>
      <c r="H1667" t="inlineStr">
        <is>
          <t>64806108.0</t>
        </is>
      </c>
      <c r="I1667" t="n">
        <v>0</v>
      </c>
      <c r="J1667" t="n">
        <v>1</v>
      </c>
      <c r="K1667" t="inlineStr"/>
    </row>
    <row r="1668">
      <c r="A1668" t="inlineStr">
        <is>
          <t>NP</t>
        </is>
      </c>
      <c r="B1668" t="inlineStr">
        <is>
          <t>353381720000</t>
        </is>
      </c>
      <c r="C1668" t="inlineStr">
        <is>
          <t>35338172</t>
        </is>
      </c>
      <c r="D1668" t="inlineStr">
        <is>
          <t>DOLORES GUERRERO</t>
        </is>
      </c>
      <c r="E1668" t="inlineStr">
        <is>
          <t>DOLORESGUERRERO</t>
        </is>
      </c>
      <c r="F1668" s="2" t="n">
        <v>15</v>
      </c>
      <c r="G1668" t="inlineStr">
        <is>
          <t>Osiris Aguilar</t>
        </is>
      </c>
      <c r="H1668" t="inlineStr">
        <is>
          <t>66597913.0</t>
        </is>
      </c>
      <c r="I1668" t="n">
        <v>0</v>
      </c>
      <c r="J1668" t="n">
        <v>1</v>
      </c>
      <c r="K1668" t="inlineStr"/>
    </row>
    <row r="1669">
      <c r="A1669" t="inlineStr">
        <is>
          <t>NP</t>
        </is>
      </c>
      <c r="B1669" t="inlineStr">
        <is>
          <t>312209700000</t>
        </is>
      </c>
      <c r="C1669" t="inlineStr">
        <is>
          <t>31220970</t>
        </is>
      </c>
      <c r="D1669" t="inlineStr">
        <is>
          <t>APEX -</t>
        </is>
      </c>
      <c r="E1669" t="inlineStr">
        <is>
          <t>APEX</t>
        </is>
      </c>
      <c r="F1669" s="2" t="n">
        <v>51.75</v>
      </c>
      <c r="G1669" t="inlineStr">
        <is>
          <t>Karla Mc Intryre</t>
        </is>
      </c>
      <c r="H1669" t="inlineStr">
        <is>
          <t>63249939.0</t>
        </is>
      </c>
      <c r="I1669" t="n">
        <v>0</v>
      </c>
      <c r="J1669" t="n">
        <v>1</v>
      </c>
      <c r="K1669" t="inlineStr"/>
    </row>
    <row r="1670">
      <c r="A1670" t="inlineStr">
        <is>
          <t>NP</t>
        </is>
      </c>
      <c r="B1670" t="inlineStr">
        <is>
          <t>322327320000</t>
        </is>
      </c>
      <c r="C1670" t="inlineStr">
        <is>
          <t>32232732</t>
        </is>
      </c>
      <c r="D1670" t="inlineStr">
        <is>
          <t>RECTIFICACION DE MOTORES GONZALEZ</t>
        </is>
      </c>
      <c r="E1670" t="inlineStr">
        <is>
          <t>RECTIFICACIONDEMOTORESGONZALEZ</t>
        </is>
      </c>
      <c r="F1670" s="2" t="n">
        <v>142.29</v>
      </c>
      <c r="G1670" t="inlineStr">
        <is>
          <t>Michelle Zambrano</t>
        </is>
      </c>
      <c r="H1670" t="inlineStr">
        <is>
          <t>66770785.0</t>
        </is>
      </c>
      <c r="I1670" t="n">
        <v>0</v>
      </c>
      <c r="J1670" t="n">
        <v>1</v>
      </c>
      <c r="K1670" t="inlineStr"/>
    </row>
    <row r="1671">
      <c r="A1671" t="inlineStr">
        <is>
          <t>NP</t>
        </is>
      </c>
      <c r="B1671" t="inlineStr">
        <is>
          <t>326496080000</t>
        </is>
      </c>
      <c r="C1671" t="inlineStr">
        <is>
          <t>32649608</t>
        </is>
      </c>
      <c r="D1671" t="inlineStr">
        <is>
          <t>PH TOSCANA DEL ESTE PH TOSCANA DEL ESTE</t>
        </is>
      </c>
      <c r="E1671" t="inlineStr">
        <is>
          <t>PHTOSCANADELESTEPHTOSCANADELESTE</t>
        </is>
      </c>
      <c r="F1671" s="2" t="n">
        <v>38.5</v>
      </c>
      <c r="G1671" t="inlineStr">
        <is>
          <t>Ines Lizbeth Trujillo</t>
        </is>
      </c>
      <c r="H1671" t="inlineStr">
        <is>
          <t>63307266.0</t>
        </is>
      </c>
      <c r="I1671" t="n">
        <v>0</v>
      </c>
      <c r="J1671" t="n">
        <v>1</v>
      </c>
      <c r="K1671" t="inlineStr"/>
    </row>
    <row r="1672">
      <c r="A1672" t="inlineStr">
        <is>
          <t>NP</t>
        </is>
      </c>
      <c r="B1672" t="inlineStr">
        <is>
          <t>332165270000</t>
        </is>
      </c>
      <c r="C1672" t="inlineStr">
        <is>
          <t>33216527</t>
        </is>
      </c>
      <c r="D1672" t="inlineStr">
        <is>
          <t>Margarita Varga s Diaz De Arosemena</t>
        </is>
      </c>
      <c r="E1672" t="inlineStr">
        <is>
          <t>MARGARITAVARGASDIAZDEAROSEMENA</t>
        </is>
      </c>
      <c r="F1672" s="2" t="n">
        <v>10</v>
      </c>
      <c r="G1672" t="inlineStr">
        <is>
          <t>Alejandra Mabel Hawkins</t>
        </is>
      </c>
      <c r="H1672" t="inlineStr">
        <is>
          <t>66980706.0</t>
        </is>
      </c>
      <c r="I1672" t="n">
        <v>0</v>
      </c>
      <c r="J1672" t="n">
        <v>1</v>
      </c>
      <c r="K1672" t="inlineStr"/>
    </row>
    <row r="1673">
      <c r="A1673" t="inlineStr">
        <is>
          <t>NP</t>
        </is>
      </c>
      <c r="B1673" t="inlineStr">
        <is>
          <t>327357630100</t>
        </is>
      </c>
      <c r="C1673" t="inlineStr">
        <is>
          <t>32735763</t>
        </is>
      </c>
      <c r="D1673" t="inlineStr">
        <is>
          <t>ADOLFO NORIEG</t>
        </is>
      </c>
      <c r="E1673" t="inlineStr">
        <is>
          <t>ADOLFONORIEG</t>
        </is>
      </c>
      <c r="F1673" s="2" t="n">
        <v>25</v>
      </c>
      <c r="G1673" t="inlineStr">
        <is>
          <t>Maria Fernanda</t>
        </is>
      </c>
      <c r="H1673" t="inlineStr">
        <is>
          <t>68533080.0</t>
        </is>
      </c>
      <c r="I1673" t="n">
        <v>0</v>
      </c>
      <c r="J1673" t="n">
        <v>1</v>
      </c>
      <c r="K1673" t="inlineStr"/>
    </row>
    <row r="1674">
      <c r="A1674" t="inlineStr">
        <is>
          <t>NP</t>
        </is>
      </c>
      <c r="B1674" t="inlineStr">
        <is>
          <t>327357630100</t>
        </is>
      </c>
      <c r="C1674" t="inlineStr">
        <is>
          <t>32735763</t>
        </is>
      </c>
      <c r="D1674" t="inlineStr">
        <is>
          <t>ADOLFO NORI EGA, E HIJOS</t>
        </is>
      </c>
      <c r="E1674" t="inlineStr">
        <is>
          <t>ADOLFONORIEGAEHIJOS</t>
        </is>
      </c>
      <c r="F1674" s="2" t="n">
        <v>125.5</v>
      </c>
      <c r="G1674" t="inlineStr">
        <is>
          <t>Yarelis Tulloch</t>
        </is>
      </c>
      <c r="H1674" t="inlineStr">
        <is>
          <t>68533080.0</t>
        </is>
      </c>
      <c r="I1674" t="n">
        <v>0</v>
      </c>
      <c r="J1674" t="n">
        <v>1</v>
      </c>
      <c r="K1674" t="inlineStr"/>
    </row>
    <row r="1675">
      <c r="A1675" t="inlineStr">
        <is>
          <t>NP</t>
        </is>
      </c>
      <c r="B1675" t="inlineStr">
        <is>
          <t>338290380000</t>
        </is>
      </c>
      <c r="C1675" t="inlineStr">
        <is>
          <t>33829038</t>
        </is>
      </c>
      <c r="D1675" t="inlineStr">
        <is>
          <t>NUTRIMED PANAMA S A</t>
        </is>
      </c>
      <c r="E1675" t="inlineStr">
        <is>
          <t>NUTRIMEDPANAMASA</t>
        </is>
      </c>
      <c r="F1675" s="2" t="n">
        <v>218</v>
      </c>
      <c r="G1675" t="inlineStr">
        <is>
          <t>Abril Aparicio</t>
        </is>
      </c>
      <c r="H1675" t="inlineStr">
        <is>
          <t>64093821.0</t>
        </is>
      </c>
      <c r="I1675" t="n">
        <v>0</v>
      </c>
      <c r="J1675" t="n">
        <v>1</v>
      </c>
      <c r="K1675" t="inlineStr"/>
    </row>
    <row r="1676">
      <c r="A1676" t="inlineStr">
        <is>
          <t>NP</t>
        </is>
      </c>
      <c r="B1676" t="inlineStr">
        <is>
          <t>358218130000</t>
        </is>
      </c>
      <c r="C1676" t="inlineStr">
        <is>
          <t>35821813</t>
        </is>
      </c>
      <c r="D1676" t="inlineStr">
        <is>
          <t>SABINA VARGAS</t>
        </is>
      </c>
      <c r="E1676" t="inlineStr">
        <is>
          <t>SABINAVARGAS</t>
        </is>
      </c>
      <c r="F1676" s="2" t="n">
        <v>15</v>
      </c>
      <c r="G1676" t="inlineStr">
        <is>
          <t>Yariela Galarce</t>
        </is>
      </c>
      <c r="H1676" t="inlineStr">
        <is>
          <t>67735226.0</t>
        </is>
      </c>
      <c r="I1676" t="n">
        <v>0</v>
      </c>
      <c r="J1676" t="n">
        <v>1</v>
      </c>
      <c r="K1676" t="inlineStr"/>
    </row>
    <row r="1677">
      <c r="A1677" t="inlineStr">
        <is>
          <t>NP</t>
        </is>
      </c>
      <c r="B1677" t="inlineStr">
        <is>
          <t>329856050000</t>
        </is>
      </c>
      <c r="C1677" t="inlineStr">
        <is>
          <t>32985605</t>
        </is>
      </c>
      <c r="D1677" t="inlineStr">
        <is>
          <t>Efrain Acevedo</t>
        </is>
      </c>
      <c r="E1677" t="inlineStr">
        <is>
          <t>EFRAINACEVEDO</t>
        </is>
      </c>
      <c r="F1677" s="2" t="n">
        <v>12</v>
      </c>
      <c r="G1677" t="inlineStr">
        <is>
          <t>Nailyn Martinez</t>
        </is>
      </c>
      <c r="H1677" t="inlineStr">
        <is>
          <t>62155267.0</t>
        </is>
      </c>
      <c r="I1677" t="n">
        <v>0</v>
      </c>
      <c r="J1677" t="n">
        <v>1</v>
      </c>
      <c r="K1677" t="inlineStr"/>
    </row>
    <row r="1678">
      <c r="A1678" t="inlineStr">
        <is>
          <t>NP</t>
        </is>
      </c>
      <c r="B1678" t="inlineStr">
        <is>
          <t>321929360000</t>
        </is>
      </c>
      <c r="C1678" t="inlineStr">
        <is>
          <t>32192936</t>
        </is>
      </c>
      <c r="D1678" t="inlineStr">
        <is>
          <t>Delyciosuras</t>
        </is>
      </c>
      <c r="E1678" t="inlineStr">
        <is>
          <t>DELYCIOSURAS</t>
        </is>
      </c>
      <c r="F1678" s="2" t="n">
        <v>42</v>
      </c>
      <c r="G1678" t="inlineStr">
        <is>
          <t>Yamali Rodriguez</t>
        </is>
      </c>
      <c r="H1678" t="inlineStr">
        <is>
          <t>66785191.0</t>
        </is>
      </c>
      <c r="I1678" t="n">
        <v>0</v>
      </c>
      <c r="J1678" t="n">
        <v>1</v>
      </c>
      <c r="K1678" t="inlineStr"/>
    </row>
    <row r="1679">
      <c r="A1679" t="inlineStr">
        <is>
          <t>NP</t>
        </is>
      </c>
      <c r="B1679" t="inlineStr"/>
      <c r="C1679" t="inlineStr">
        <is>
          <t>32216501</t>
        </is>
      </c>
      <c r="D1679" t="inlineStr">
        <is>
          <t>InmueblesCorpo Solano Cruz</t>
        </is>
      </c>
      <c r="E1679" t="inlineStr">
        <is>
          <t>INMUEBLESCORPOSOLANOCRUZ</t>
        </is>
      </c>
      <c r="F1679" s="2" t="n">
        <v>25.69</v>
      </c>
      <c r="G1679" t="inlineStr">
        <is>
          <t>Osiris Aguilar</t>
        </is>
      </c>
      <c r="H1679" t="inlineStr"/>
      <c r="I1679" t="n">
        <v>0</v>
      </c>
      <c r="J1679" t="n">
        <v>1</v>
      </c>
      <c r="K1679" t="inlineStr"/>
    </row>
    <row r="1680">
      <c r="A1680" t="inlineStr">
        <is>
          <t>NP</t>
        </is>
      </c>
      <c r="B1680" t="inlineStr">
        <is>
          <t>347425010000</t>
        </is>
      </c>
      <c r="C1680" t="inlineStr">
        <is>
          <t>34742501</t>
        </is>
      </c>
      <c r="D1680" t="inlineStr">
        <is>
          <t>LUIS CHAVEZ</t>
        </is>
      </c>
      <c r="E1680" t="inlineStr">
        <is>
          <t>LUISCHAVEZ</t>
        </is>
      </c>
      <c r="F1680" s="2" t="n">
        <v>16.25</v>
      </c>
      <c r="G1680" t="inlineStr">
        <is>
          <t>Karla Mc Intryre</t>
        </is>
      </c>
      <c r="H1680" t="inlineStr">
        <is>
          <t>65072192.0</t>
        </is>
      </c>
      <c r="I1680" t="n">
        <v>0</v>
      </c>
      <c r="J1680" t="n">
        <v>1</v>
      </c>
      <c r="K1680" t="inlineStr"/>
    </row>
    <row r="1681">
      <c r="A1681" t="inlineStr">
        <is>
          <t>NP</t>
        </is>
      </c>
      <c r="B1681" t="inlineStr">
        <is>
          <t>312215690000</t>
        </is>
      </c>
      <c r="C1681" t="inlineStr">
        <is>
          <t>31221569</t>
        </is>
      </c>
      <c r="D1681" t="inlineStr">
        <is>
          <t>SERVICIOS EMPRESARIALES Y ADMI -</t>
        </is>
      </c>
      <c r="E1681" t="inlineStr">
        <is>
          <t>SERVICIOSEMPRESARIALESYADMI</t>
        </is>
      </c>
      <c r="F1681" s="2" t="n">
        <v>62.25</v>
      </c>
      <c r="G1681" t="inlineStr">
        <is>
          <t>Solanye Acuña</t>
        </is>
      </c>
      <c r="H1681" t="inlineStr">
        <is>
          <t>62021564.0</t>
        </is>
      </c>
      <c r="I1681" t="n">
        <v>0</v>
      </c>
      <c r="J1681" t="n">
        <v>1</v>
      </c>
      <c r="K1681" t="inlineStr"/>
    </row>
    <row r="1682">
      <c r="A1682" t="inlineStr">
        <is>
          <t>NP</t>
        </is>
      </c>
      <c r="B1682" t="inlineStr">
        <is>
          <t>357288330000</t>
        </is>
      </c>
      <c r="C1682" t="inlineStr">
        <is>
          <t>35728833</t>
        </is>
      </c>
      <c r="D1682" t="inlineStr">
        <is>
          <t>DIGNA MIREYA CABALLERO ESPINO</t>
        </is>
      </c>
      <c r="E1682" t="inlineStr">
        <is>
          <t>DIGNAMIREYACABALLEROESPINO</t>
        </is>
      </c>
      <c r="F1682" s="2" t="n">
        <v>15</v>
      </c>
      <c r="G1682" t="inlineStr">
        <is>
          <t>Michelle Zambrano</t>
        </is>
      </c>
      <c r="H1682" t="inlineStr">
        <is>
          <t>63774354.0</t>
        </is>
      </c>
      <c r="I1682" t="n">
        <v>0</v>
      </c>
      <c r="J1682" t="n">
        <v>1</v>
      </c>
      <c r="K1682" t="inlineStr"/>
    </row>
    <row r="1683">
      <c r="A1683" t="inlineStr">
        <is>
          <t>NP</t>
        </is>
      </c>
      <c r="B1683" t="inlineStr">
        <is>
          <t>322178710000</t>
        </is>
      </c>
      <c r="C1683" t="inlineStr">
        <is>
          <t>32217871</t>
        </is>
      </c>
      <c r="D1683" t="inlineStr">
        <is>
          <t>Helitrag, S.A.</t>
        </is>
      </c>
      <c r="E1683" t="inlineStr">
        <is>
          <t>HELITRAGSA</t>
        </is>
      </c>
      <c r="F1683" s="2" t="n">
        <v>86</v>
      </c>
      <c r="G1683" t="inlineStr">
        <is>
          <t>Ines Lizbeth Trujillo</t>
        </is>
      </c>
      <c r="H1683" t="inlineStr">
        <is>
          <t>66741568.0</t>
        </is>
      </c>
      <c r="I1683" t="n">
        <v>0</v>
      </c>
      <c r="J1683" t="n">
        <v>1</v>
      </c>
      <c r="K1683" t="inlineStr"/>
    </row>
    <row r="1684">
      <c r="A1684" t="inlineStr">
        <is>
          <t>NP</t>
        </is>
      </c>
      <c r="B1684" t="inlineStr">
        <is>
          <t>339310790000</t>
        </is>
      </c>
      <c r="C1684" t="inlineStr">
        <is>
          <t>33931079</t>
        </is>
      </c>
      <c r="D1684" t="inlineStr">
        <is>
          <t>ISIDRO SAMUEL PERALTA GUERRA</t>
        </is>
      </c>
      <c r="E1684" t="inlineStr">
        <is>
          <t>ISIDROSAMUELPERALTAGUERRA</t>
        </is>
      </c>
      <c r="F1684" s="2" t="n">
        <v>26.25</v>
      </c>
      <c r="G1684" t="inlineStr">
        <is>
          <t>Alejandra Mabel Hawkins</t>
        </is>
      </c>
      <c r="H1684" t="inlineStr">
        <is>
          <t>65265454.0</t>
        </is>
      </c>
      <c r="I1684" t="n">
        <v>0</v>
      </c>
      <c r="J1684" t="n">
        <v>1</v>
      </c>
      <c r="K1684" t="inlineStr"/>
    </row>
    <row r="1685">
      <c r="A1685" t="inlineStr">
        <is>
          <t>NP</t>
        </is>
      </c>
      <c r="B1685" t="inlineStr">
        <is>
          <t>344073020000</t>
        </is>
      </c>
      <c r="C1685" t="inlineStr">
        <is>
          <t>34407302</t>
        </is>
      </c>
      <c r="D1685" t="inlineStr">
        <is>
          <t>ISIDRO SAMUEL PERALTA GUERRA</t>
        </is>
      </c>
      <c r="E1685" t="inlineStr">
        <is>
          <t>ISIDROSAMUELPERALTAGUERRA</t>
        </is>
      </c>
      <c r="F1685" s="2" t="n">
        <v>16.25</v>
      </c>
      <c r="G1685" t="inlineStr">
        <is>
          <t>Maria Fernanda</t>
        </is>
      </c>
      <c r="H1685" t="inlineStr">
        <is>
          <t>67326712.0</t>
        </is>
      </c>
      <c r="I1685" t="n">
        <v>0</v>
      </c>
      <c r="J1685" t="n">
        <v>1</v>
      </c>
      <c r="K1685" t="inlineStr"/>
    </row>
    <row r="1686">
      <c r="A1686" t="inlineStr">
        <is>
          <t>NP</t>
        </is>
      </c>
      <c r="B1686" t="inlineStr">
        <is>
          <t>347451650000</t>
        </is>
      </c>
      <c r="C1686" t="inlineStr">
        <is>
          <t>34745165</t>
        </is>
      </c>
      <c r="D1686" t="inlineStr">
        <is>
          <t>MALVIS VASQUEZ</t>
        </is>
      </c>
      <c r="E1686" t="inlineStr">
        <is>
          <t>MALVISVASQUEZ</t>
        </is>
      </c>
      <c r="F1686" s="2" t="n">
        <v>16.25</v>
      </c>
      <c r="G1686" t="inlineStr">
        <is>
          <t>Yarelis Tulloch</t>
        </is>
      </c>
      <c r="H1686" t="inlineStr">
        <is>
          <t>67689284.0</t>
        </is>
      </c>
      <c r="I1686" t="n">
        <v>0</v>
      </c>
      <c r="J1686" t="n">
        <v>1</v>
      </c>
      <c r="K1686" t="inlineStr"/>
    </row>
    <row r="1687">
      <c r="A1687" t="inlineStr">
        <is>
          <t>NP</t>
        </is>
      </c>
      <c r="B1687" t="inlineStr">
        <is>
          <t>355230060000</t>
        </is>
      </c>
      <c r="C1687" t="inlineStr">
        <is>
          <t>35523006</t>
        </is>
      </c>
      <c r="D1687" t="inlineStr">
        <is>
          <t>JOSE YANGUES</t>
        </is>
      </c>
      <c r="E1687" t="inlineStr">
        <is>
          <t>JOSEYANGUES</t>
        </is>
      </c>
      <c r="F1687" s="2" t="n">
        <v>15</v>
      </c>
      <c r="G1687" t="inlineStr">
        <is>
          <t>Abril Aparicio</t>
        </is>
      </c>
      <c r="H1687" t="inlineStr">
        <is>
          <t>66007077.0</t>
        </is>
      </c>
      <c r="I1687" t="n">
        <v>0</v>
      </c>
      <c r="J1687" t="n">
        <v>1</v>
      </c>
      <c r="K1687" t="inlineStr"/>
    </row>
    <row r="1688">
      <c r="A1688" t="inlineStr">
        <is>
          <t>NP</t>
        </is>
      </c>
      <c r="B1688" t="inlineStr">
        <is>
          <t>352050640000</t>
        </is>
      </c>
      <c r="C1688" t="inlineStr">
        <is>
          <t>35205064</t>
        </is>
      </c>
      <c r="D1688" t="inlineStr">
        <is>
          <t>EDILDA GALVEZ</t>
        </is>
      </c>
      <c r="E1688" t="inlineStr">
        <is>
          <t>EDILDAGALVEZ</t>
        </is>
      </c>
      <c r="F1688" s="2" t="n">
        <v>30</v>
      </c>
      <c r="G1688" t="inlineStr">
        <is>
          <t>Yariela Galarce</t>
        </is>
      </c>
      <c r="H1688" t="inlineStr">
        <is>
          <t>63276257.0</t>
        </is>
      </c>
      <c r="I1688" t="n">
        <v>0</v>
      </c>
      <c r="J1688" t="n">
        <v>1</v>
      </c>
      <c r="K1688" t="inlineStr"/>
    </row>
    <row r="1689">
      <c r="A1689" t="inlineStr">
        <is>
          <t>NP</t>
        </is>
      </c>
      <c r="B1689" t="inlineStr">
        <is>
          <t>355231760000</t>
        </is>
      </c>
      <c r="C1689" t="inlineStr">
        <is>
          <t>35523176</t>
        </is>
      </c>
      <c r="D1689" t="inlineStr">
        <is>
          <t>RAUL FRIAS</t>
        </is>
      </c>
      <c r="E1689" t="inlineStr">
        <is>
          <t>RAULFRIAS</t>
        </is>
      </c>
      <c r="F1689" s="2" t="n">
        <v>15</v>
      </c>
      <c r="G1689" t="inlineStr">
        <is>
          <t>Nailyn Martinez</t>
        </is>
      </c>
      <c r="H1689" t="inlineStr">
        <is>
          <t>67547199.0</t>
        </is>
      </c>
      <c r="I1689" t="n">
        <v>0</v>
      </c>
      <c r="J1689" t="n">
        <v>1</v>
      </c>
      <c r="K1689" t="inlineStr"/>
    </row>
    <row r="1690">
      <c r="A1690" t="inlineStr">
        <is>
          <t>NP</t>
        </is>
      </c>
      <c r="B1690" t="inlineStr">
        <is>
          <t>358289160000</t>
        </is>
      </c>
      <c r="C1690" t="inlineStr">
        <is>
          <t>35828916</t>
        </is>
      </c>
      <c r="D1690" t="inlineStr">
        <is>
          <t>FERNANDO BERNAL</t>
        </is>
      </c>
      <c r="E1690" t="inlineStr">
        <is>
          <t>FERNANDOBERNAL</t>
        </is>
      </c>
      <c r="F1690" s="2" t="n">
        <v>4.45</v>
      </c>
      <c r="G1690" t="inlineStr">
        <is>
          <t>Yamali Rodriguez</t>
        </is>
      </c>
      <c r="H1690" t="inlineStr">
        <is>
          <t>64664494.0</t>
        </is>
      </c>
      <c r="I1690" t="n">
        <v>0</v>
      </c>
      <c r="J1690" t="n">
        <v>1</v>
      </c>
      <c r="K1690" t="inlineStr"/>
    </row>
    <row r="1691">
      <c r="A1691" t="inlineStr">
        <is>
          <t>NP</t>
        </is>
      </c>
      <c r="B1691" t="inlineStr">
        <is>
          <t>344327420000</t>
        </is>
      </c>
      <c r="C1691" t="inlineStr">
        <is>
          <t>34432742</t>
        </is>
      </c>
      <c r="D1691" t="inlineStr">
        <is>
          <t>JOHANA ZULEIKA BARRIOS GARCIA</t>
        </is>
      </c>
      <c r="E1691" t="inlineStr">
        <is>
          <t>JOHANAZULEIKABARRIOSGARCIA</t>
        </is>
      </c>
      <c r="F1691" s="2" t="n">
        <v>16.25</v>
      </c>
      <c r="G1691" t="inlineStr">
        <is>
          <t>Osiris Aguilar</t>
        </is>
      </c>
      <c r="H1691" t="inlineStr">
        <is>
          <t>69564326.0</t>
        </is>
      </c>
      <c r="I1691" t="n">
        <v>0</v>
      </c>
      <c r="J1691" t="n">
        <v>1</v>
      </c>
      <c r="K1691" t="inlineStr"/>
    </row>
    <row r="1692">
      <c r="A1692" t="inlineStr">
        <is>
          <t>NP</t>
        </is>
      </c>
      <c r="B1692" t="inlineStr">
        <is>
          <t>354058800000</t>
        </is>
      </c>
      <c r="C1692" t="inlineStr">
        <is>
          <t>35405880</t>
        </is>
      </c>
      <c r="D1692" t="inlineStr">
        <is>
          <t>GLORIA MARILENA DIAZ FALCONETT DE TIJE</t>
        </is>
      </c>
      <c r="E1692" t="inlineStr">
        <is>
          <t>GLORIAMARILENADIAZFALCONETTDETIJE</t>
        </is>
      </c>
      <c r="F1692" s="2" t="n">
        <v>15</v>
      </c>
      <c r="G1692" t="inlineStr">
        <is>
          <t>Karla Mc Intryre</t>
        </is>
      </c>
      <c r="H1692" t="inlineStr">
        <is>
          <t>66555402.0</t>
        </is>
      </c>
      <c r="I1692" t="n">
        <v>0</v>
      </c>
      <c r="J1692" t="n">
        <v>1</v>
      </c>
      <c r="K1692" t="inlineStr"/>
    </row>
    <row r="1693">
      <c r="A1693" t="inlineStr">
        <is>
          <t>NP</t>
        </is>
      </c>
      <c r="B1693" t="inlineStr">
        <is>
          <t>328136470100</t>
        </is>
      </c>
      <c r="C1693" t="inlineStr">
        <is>
          <t>32813647</t>
        </is>
      </c>
      <c r="D1693" t="inlineStr">
        <is>
          <t>ALMACEN D LIRIOS</t>
        </is>
      </c>
      <c r="E1693" t="inlineStr">
        <is>
          <t>ALMACENDLIRIOS</t>
        </is>
      </c>
      <c r="F1693" s="2" t="n">
        <v>60</v>
      </c>
      <c r="G1693" t="inlineStr">
        <is>
          <t>Michelle Zambrano</t>
        </is>
      </c>
      <c r="H1693" t="inlineStr">
        <is>
          <t>62882012.0</t>
        </is>
      </c>
      <c r="I1693" t="n">
        <v>0</v>
      </c>
      <c r="J1693" t="n">
        <v>1</v>
      </c>
      <c r="K1693" t="inlineStr"/>
    </row>
    <row r="1694">
      <c r="A1694" t="inlineStr">
        <is>
          <t>NP</t>
        </is>
      </c>
      <c r="B1694" t="inlineStr">
        <is>
          <t>328136470100</t>
        </is>
      </c>
      <c r="C1694" t="inlineStr">
        <is>
          <t>32813647</t>
        </is>
      </c>
      <c r="D1694" t="inlineStr">
        <is>
          <t>OVIDIO MEDINA</t>
        </is>
      </c>
      <c r="E1694" t="inlineStr">
        <is>
          <t>OVIDIOMEDINA</t>
        </is>
      </c>
      <c r="F1694" s="2" t="n">
        <v>20</v>
      </c>
      <c r="G1694" t="inlineStr">
        <is>
          <t>Ines Lizbeth Trujillo</t>
        </is>
      </c>
      <c r="H1694" t="inlineStr">
        <is>
          <t>62882012.0</t>
        </is>
      </c>
      <c r="I1694" t="n">
        <v>0</v>
      </c>
      <c r="J1694" t="n">
        <v>1</v>
      </c>
      <c r="K1694" t="inlineStr"/>
    </row>
    <row r="1695">
      <c r="A1695" t="inlineStr">
        <is>
          <t>NP</t>
        </is>
      </c>
      <c r="B1695" t="inlineStr">
        <is>
          <t>328136470100</t>
        </is>
      </c>
      <c r="C1695" t="inlineStr">
        <is>
          <t>32813647</t>
        </is>
      </c>
      <c r="D1695" t="inlineStr">
        <is>
          <t>INDIRA MEDINA</t>
        </is>
      </c>
      <c r="E1695" t="inlineStr">
        <is>
          <t>INDIRAMEDINA</t>
        </is>
      </c>
      <c r="F1695" s="2" t="n">
        <v>30</v>
      </c>
      <c r="G1695" t="inlineStr">
        <is>
          <t>Alejandra Mabel Hawkins</t>
        </is>
      </c>
      <c r="H1695" t="inlineStr">
        <is>
          <t>62882012.0</t>
        </is>
      </c>
      <c r="I1695" t="n">
        <v>0</v>
      </c>
      <c r="J1695" t="n">
        <v>1</v>
      </c>
      <c r="K1695" t="inlineStr"/>
    </row>
    <row r="1696">
      <c r="A1696" t="inlineStr">
        <is>
          <t>NP</t>
        </is>
      </c>
      <c r="B1696" t="inlineStr">
        <is>
          <t>328136470100</t>
        </is>
      </c>
      <c r="C1696" t="inlineStr">
        <is>
          <t>32813647</t>
        </is>
      </c>
      <c r="D1696" t="inlineStr">
        <is>
          <t>INDIRA CARDENAS</t>
        </is>
      </c>
      <c r="E1696" t="inlineStr">
        <is>
          <t>INDIRACARDENAS</t>
        </is>
      </c>
      <c r="F1696" s="2" t="n">
        <v>20</v>
      </c>
      <c r="G1696" t="inlineStr">
        <is>
          <t>Maria Fernanda</t>
        </is>
      </c>
      <c r="H1696" t="inlineStr">
        <is>
          <t>62882012.0</t>
        </is>
      </c>
      <c r="I1696" t="n">
        <v>0</v>
      </c>
      <c r="J1696" t="n">
        <v>1</v>
      </c>
      <c r="K1696" t="inlineStr"/>
    </row>
    <row r="1697">
      <c r="A1697" t="inlineStr">
        <is>
          <t>NP</t>
        </is>
      </c>
      <c r="B1697" t="inlineStr">
        <is>
          <t>328136470100</t>
        </is>
      </c>
      <c r="C1697" t="inlineStr">
        <is>
          <t>32813647</t>
        </is>
      </c>
      <c r="D1697" t="inlineStr">
        <is>
          <t>FATIMA VARGAS</t>
        </is>
      </c>
      <c r="E1697" t="inlineStr">
        <is>
          <t>FATIMAVARGAS</t>
        </is>
      </c>
      <c r="F1697" s="2" t="n">
        <v>20</v>
      </c>
      <c r="G1697" t="inlineStr">
        <is>
          <t>Yarelis Tulloch</t>
        </is>
      </c>
      <c r="H1697" t="inlineStr">
        <is>
          <t>62882012.0</t>
        </is>
      </c>
      <c r="I1697" t="n">
        <v>0</v>
      </c>
      <c r="J1697" t="n">
        <v>1</v>
      </c>
      <c r="K1697" t="inlineStr"/>
    </row>
    <row r="1698">
      <c r="A1698" t="inlineStr">
        <is>
          <t>NP</t>
        </is>
      </c>
      <c r="B1698" t="inlineStr">
        <is>
          <t>358182180000</t>
        </is>
      </c>
      <c r="C1698" t="inlineStr">
        <is>
          <t>35818218</t>
        </is>
      </c>
      <c r="D1698" t="inlineStr">
        <is>
          <t>TRANSPORTE CARL</t>
        </is>
      </c>
      <c r="E1698" t="inlineStr">
        <is>
          <t>TRANSPORTECARL</t>
        </is>
      </c>
      <c r="F1698" s="2" t="n">
        <v>22</v>
      </c>
      <c r="G1698" t="inlineStr">
        <is>
          <t>Abril Aparicio</t>
        </is>
      </c>
      <c r="H1698" t="inlineStr">
        <is>
          <t>64942418.0</t>
        </is>
      </c>
      <c r="I1698" t="n">
        <v>0</v>
      </c>
      <c r="J1698" t="n">
        <v>1</v>
      </c>
      <c r="K1698" t="inlineStr"/>
    </row>
    <row r="1699">
      <c r="A1699" t="inlineStr">
        <is>
          <t>NP</t>
        </is>
      </c>
      <c r="B1699" t="inlineStr">
        <is>
          <t>354187360000</t>
        </is>
      </c>
      <c r="C1699" t="inlineStr">
        <is>
          <t>35418736</t>
        </is>
      </c>
      <c r="D1699" t="inlineStr">
        <is>
          <t>HECTOR NÚÑEZ</t>
        </is>
      </c>
      <c r="E1699" t="inlineStr">
        <is>
          <t>HECTORNUNEZ</t>
        </is>
      </c>
      <c r="F1699" s="2" t="n">
        <v>15</v>
      </c>
      <c r="G1699" t="inlineStr">
        <is>
          <t>Yariela Galarce</t>
        </is>
      </c>
      <c r="H1699" t="inlineStr">
        <is>
          <t>63982917.0</t>
        </is>
      </c>
      <c r="I1699" t="n">
        <v>0</v>
      </c>
      <c r="J1699" t="n">
        <v>1</v>
      </c>
      <c r="K1699" t="inlineStr"/>
    </row>
    <row r="1700">
      <c r="A1700" t="inlineStr">
        <is>
          <t>NP</t>
        </is>
      </c>
      <c r="B1700" t="inlineStr">
        <is>
          <t>347318540000</t>
        </is>
      </c>
      <c r="C1700" t="inlineStr">
        <is>
          <t>34731854</t>
        </is>
      </c>
      <c r="D1700" t="inlineStr">
        <is>
          <t>AMALIA RAMOS PINTO</t>
        </is>
      </c>
      <c r="E1700" t="inlineStr">
        <is>
          <t>AMALIARAMOSPINTO</t>
        </is>
      </c>
      <c r="F1700" s="2" t="n">
        <v>20.75</v>
      </c>
      <c r="G1700" t="inlineStr">
        <is>
          <t>Nailyn Martinez</t>
        </is>
      </c>
      <c r="H1700" t="inlineStr">
        <is>
          <t>67094903.0</t>
        </is>
      </c>
      <c r="I1700" t="n">
        <v>0</v>
      </c>
      <c r="J1700" t="n">
        <v>1</v>
      </c>
      <c r="K1700" t="inlineStr"/>
    </row>
    <row r="1701">
      <c r="A1701" t="inlineStr">
        <is>
          <t>NP</t>
        </is>
      </c>
      <c r="B1701" t="inlineStr">
        <is>
          <t>336145040000</t>
        </is>
      </c>
      <c r="C1701" t="inlineStr">
        <is>
          <t>33614504</t>
        </is>
      </c>
      <c r="D1701" t="inlineStr">
        <is>
          <t>JAIME ER NESTO DOMINGUEZ GUTIERREZ</t>
        </is>
      </c>
      <c r="E1701" t="inlineStr">
        <is>
          <t>JAIMEERNESTODOMINGUEZGUTIERREZ</t>
        </is>
      </c>
      <c r="F1701" s="2" t="n">
        <v>43.12</v>
      </c>
      <c r="G1701" t="inlineStr">
        <is>
          <t>Yamali Rodriguez</t>
        </is>
      </c>
      <c r="H1701" t="inlineStr">
        <is>
          <t>66892921.0</t>
        </is>
      </c>
      <c r="I1701" t="n">
        <v>0</v>
      </c>
      <c r="J1701" t="n">
        <v>1</v>
      </c>
      <c r="K1701" t="inlineStr"/>
    </row>
    <row r="1702">
      <c r="A1702" t="inlineStr">
        <is>
          <t>NP</t>
        </is>
      </c>
      <c r="B1702" t="inlineStr">
        <is>
          <t>357327670000</t>
        </is>
      </c>
      <c r="C1702" t="inlineStr">
        <is>
          <t>35732767</t>
        </is>
      </c>
      <c r="D1702" t="inlineStr">
        <is>
          <t>JOSÉ AMADOR GARCÍA CANO</t>
        </is>
      </c>
      <c r="E1702" t="inlineStr">
        <is>
          <t>JOSEAMADORGARCIACANO</t>
        </is>
      </c>
      <c r="F1702" s="2" t="n">
        <v>15</v>
      </c>
      <c r="G1702" t="inlineStr">
        <is>
          <t>Osiris Aguilar</t>
        </is>
      </c>
      <c r="H1702" t="inlineStr">
        <is>
          <t>69824975.0</t>
        </is>
      </c>
      <c r="I1702" t="n">
        <v>0</v>
      </c>
      <c r="J1702" t="n">
        <v>1</v>
      </c>
      <c r="K1702" t="inlineStr"/>
    </row>
    <row r="1703">
      <c r="A1703" t="inlineStr">
        <is>
          <t>NP</t>
        </is>
      </c>
      <c r="B1703" t="inlineStr">
        <is>
          <t>326282890000</t>
        </is>
      </c>
      <c r="C1703" t="inlineStr">
        <is>
          <t>32628289</t>
        </is>
      </c>
      <c r="D1703" t="inlineStr">
        <is>
          <t>Impresora Her</t>
        </is>
      </c>
      <c r="E1703" t="inlineStr">
        <is>
          <t>IMPRESORAHER</t>
        </is>
      </c>
      <c r="F1703" s="2" t="n">
        <v>65</v>
      </c>
      <c r="G1703" t="inlineStr">
        <is>
          <t>Karla Mc Intryre</t>
        </is>
      </c>
      <c r="H1703" t="inlineStr">
        <is>
          <t>66836077.0</t>
        </is>
      </c>
      <c r="I1703" t="n">
        <v>0</v>
      </c>
      <c r="J1703" t="n">
        <v>1</v>
      </c>
      <c r="K1703" t="inlineStr"/>
    </row>
    <row r="1704">
      <c r="A1704" t="inlineStr">
        <is>
          <t>NP</t>
        </is>
      </c>
      <c r="B1704" t="inlineStr">
        <is>
          <t>345196450000</t>
        </is>
      </c>
      <c r="C1704" t="inlineStr">
        <is>
          <t>34519645</t>
        </is>
      </c>
      <c r="D1704" t="inlineStr">
        <is>
          <t>EDWARDS ALBERTO VILLARREAL</t>
        </is>
      </c>
      <c r="E1704" t="inlineStr">
        <is>
          <t>EDWARDSALBERTOVILLARREAL</t>
        </is>
      </c>
      <c r="F1704" s="2" t="n">
        <v>20.75</v>
      </c>
      <c r="G1704" t="inlineStr">
        <is>
          <t>Solanye Acuña</t>
        </is>
      </c>
      <c r="H1704" t="inlineStr">
        <is>
          <t>63232683.0</t>
        </is>
      </c>
      <c r="I1704" t="n">
        <v>0</v>
      </c>
      <c r="J1704" t="n">
        <v>1</v>
      </c>
      <c r="K1704" t="inlineStr"/>
    </row>
    <row r="1705">
      <c r="A1705" t="inlineStr">
        <is>
          <t>NP</t>
        </is>
      </c>
      <c r="B1705" t="inlineStr">
        <is>
          <t>357237130000</t>
        </is>
      </c>
      <c r="C1705" t="inlineStr">
        <is>
          <t>35723713</t>
        </is>
      </c>
      <c r="D1705" t="inlineStr">
        <is>
          <t>YIRLANIA VEGA</t>
        </is>
      </c>
      <c r="E1705" t="inlineStr">
        <is>
          <t>YIRLANIAVEGA</t>
        </is>
      </c>
      <c r="F1705" s="2" t="n">
        <v>15</v>
      </c>
      <c r="G1705" t="inlineStr">
        <is>
          <t>Michelle Zambrano</t>
        </is>
      </c>
      <c r="H1705" t="inlineStr">
        <is>
          <t>68747737.0</t>
        </is>
      </c>
      <c r="I1705" t="n">
        <v>0</v>
      </c>
      <c r="J1705" t="n">
        <v>1</v>
      </c>
      <c r="K1705" t="inlineStr"/>
    </row>
    <row r="1706">
      <c r="A1706" t="inlineStr">
        <is>
          <t>NP</t>
        </is>
      </c>
      <c r="B1706" t="inlineStr">
        <is>
          <t>365030800000</t>
        </is>
      </c>
      <c r="C1706" t="inlineStr">
        <is>
          <t>36503080</t>
        </is>
      </c>
      <c r="D1706" t="inlineStr">
        <is>
          <t>NEDELKA YAMILETH HERNÁNDEZ ZARZAVILLA</t>
        </is>
      </c>
      <c r="E1706" t="inlineStr">
        <is>
          <t>NEDELKAYAMILETHHERNANDEZZARZAVILLA</t>
        </is>
      </c>
      <c r="F1706" s="2" t="n">
        <v>16.29</v>
      </c>
      <c r="G1706" t="inlineStr">
        <is>
          <t>Ines Lizbeth Trujillo</t>
        </is>
      </c>
      <c r="H1706" t="inlineStr">
        <is>
          <t>66571600.0</t>
        </is>
      </c>
      <c r="I1706" t="n">
        <v>0</v>
      </c>
      <c r="J1706" t="n">
        <v>1</v>
      </c>
      <c r="K1706" t="inlineStr"/>
    </row>
    <row r="1707">
      <c r="A1707" t="inlineStr">
        <is>
          <t>NP</t>
        </is>
      </c>
      <c r="B1707" t="inlineStr">
        <is>
          <t>329721290000</t>
        </is>
      </c>
      <c r="C1707" t="inlineStr">
        <is>
          <t>32972129</t>
        </is>
      </c>
      <c r="D1707" t="inlineStr">
        <is>
          <t>YITA SADITH VERGARA</t>
        </is>
      </c>
      <c r="E1707" t="inlineStr">
        <is>
          <t>YITASADITHVERGARA</t>
        </is>
      </c>
      <c r="F1707" s="2" t="n">
        <v>20.75</v>
      </c>
      <c r="G1707" t="inlineStr">
        <is>
          <t>Alejandra Mabel Hawkins</t>
        </is>
      </c>
      <c r="H1707" t="inlineStr">
        <is>
          <t>65381143.0</t>
        </is>
      </c>
      <c r="I1707" t="n">
        <v>0</v>
      </c>
      <c r="J1707" t="n">
        <v>1</v>
      </c>
      <c r="K1707" t="inlineStr"/>
    </row>
    <row r="1708">
      <c r="A1708" t="inlineStr">
        <is>
          <t>NP</t>
        </is>
      </c>
      <c r="B1708" t="inlineStr">
        <is>
          <t>339299700000</t>
        </is>
      </c>
      <c r="C1708" t="inlineStr">
        <is>
          <t>33929970</t>
        </is>
      </c>
      <c r="D1708" t="inlineStr">
        <is>
          <t>ROXANA LISBETH CEDEÑO DE GRACIA</t>
        </is>
      </c>
      <c r="E1708" t="inlineStr">
        <is>
          <t>ROXANALISBETHCEDENODEGRACIA</t>
        </is>
      </c>
      <c r="F1708" s="2" t="n">
        <v>16.25</v>
      </c>
      <c r="G1708" t="inlineStr">
        <is>
          <t>Maria Fernanda</t>
        </is>
      </c>
      <c r="H1708" t="inlineStr">
        <is>
          <t>65219514.0</t>
        </is>
      </c>
      <c r="I1708" t="n">
        <v>0</v>
      </c>
      <c r="J1708" t="n">
        <v>1</v>
      </c>
      <c r="K1708" t="inlineStr"/>
    </row>
    <row r="1709">
      <c r="A1709" t="inlineStr">
        <is>
          <t>NP</t>
        </is>
      </c>
      <c r="B1709" t="inlineStr">
        <is>
          <t>338330760000</t>
        </is>
      </c>
      <c r="C1709" t="inlineStr">
        <is>
          <t>33833076</t>
        </is>
      </c>
      <c r="D1709" t="inlineStr">
        <is>
          <t>DARIO ALVERTO FRIAS</t>
        </is>
      </c>
      <c r="E1709" t="inlineStr">
        <is>
          <t>DARIOALVERTOFRIAS</t>
        </is>
      </c>
      <c r="F1709" s="2" t="n">
        <v>318.6</v>
      </c>
      <c r="G1709" t="inlineStr">
        <is>
          <t>Yarelis Tulloch</t>
        </is>
      </c>
      <c r="H1709" t="inlineStr">
        <is>
          <t>63085272.0</t>
        </is>
      </c>
      <c r="I1709" t="n">
        <v>0</v>
      </c>
      <c r="J1709" t="n">
        <v>1</v>
      </c>
      <c r="K1709" t="inlineStr"/>
    </row>
    <row r="1710">
      <c r="A1710" t="inlineStr">
        <is>
          <t>NP</t>
        </is>
      </c>
      <c r="B1710" t="inlineStr">
        <is>
          <t>352237320000</t>
        </is>
      </c>
      <c r="C1710" t="inlineStr">
        <is>
          <t>35223732</t>
        </is>
      </c>
      <c r="D1710" t="inlineStr">
        <is>
          <t>CELIDED ELEDEISI BERMUDEZ FRIAS</t>
        </is>
      </c>
      <c r="E1710" t="inlineStr">
        <is>
          <t>CELIDEDELEDEISIBERMUDEZFRIAS</t>
        </is>
      </c>
      <c r="F1710" s="2" t="n">
        <v>15</v>
      </c>
      <c r="G1710" t="inlineStr">
        <is>
          <t>Abril Aparicio</t>
        </is>
      </c>
      <c r="H1710" t="inlineStr">
        <is>
          <t>69687075.0</t>
        </is>
      </c>
      <c r="I1710" t="n">
        <v>0</v>
      </c>
      <c r="J1710" t="n">
        <v>1</v>
      </c>
      <c r="K1710" t="inlineStr"/>
    </row>
    <row r="1711">
      <c r="A1711" t="inlineStr">
        <is>
          <t>NP</t>
        </is>
      </c>
      <c r="B1711" t="inlineStr">
        <is>
          <t>367044060000</t>
        </is>
      </c>
      <c r="C1711" t="inlineStr">
        <is>
          <t>36704406</t>
        </is>
      </c>
      <c r="D1711" t="inlineStr">
        <is>
          <t>ERIC A VARGAS V</t>
        </is>
      </c>
      <c r="E1711" t="inlineStr">
        <is>
          <t>ERICAVARGASV</t>
        </is>
      </c>
      <c r="F1711" s="2" t="n">
        <v>22.42</v>
      </c>
      <c r="G1711" t="inlineStr">
        <is>
          <t>Yariela Galarce</t>
        </is>
      </c>
      <c r="H1711" t="inlineStr"/>
      <c r="I1711" t="n">
        <v>0</v>
      </c>
      <c r="J1711" t="n">
        <v>1</v>
      </c>
      <c r="K1711" t="inlineStr"/>
    </row>
    <row r="1712">
      <c r="A1712" t="inlineStr">
        <is>
          <t>NP</t>
        </is>
      </c>
      <c r="B1712" t="inlineStr">
        <is>
          <t>344372200000</t>
        </is>
      </c>
      <c r="C1712" t="inlineStr">
        <is>
          <t>34437220</t>
        </is>
      </c>
      <c r="D1712" t="inlineStr">
        <is>
          <t>CHARLIE MITCHELLE BROCE GONZALEZ</t>
        </is>
      </c>
      <c r="E1712" t="inlineStr">
        <is>
          <t>CHARLIEMITCHELLEBROCEGONZALEZ</t>
        </is>
      </c>
      <c r="F1712" s="2" t="n">
        <v>51.5</v>
      </c>
      <c r="G1712" t="inlineStr">
        <is>
          <t>Nailyn Martinez</t>
        </is>
      </c>
      <c r="H1712" t="inlineStr">
        <is>
          <t>65756167.0</t>
        </is>
      </c>
      <c r="I1712" t="n">
        <v>0</v>
      </c>
      <c r="J1712" t="n">
        <v>1</v>
      </c>
      <c r="K1712" t="inlineStr"/>
    </row>
    <row r="1713">
      <c r="A1713" t="inlineStr">
        <is>
          <t>NP</t>
        </is>
      </c>
      <c r="B1713" t="inlineStr">
        <is>
          <t>352268890000</t>
        </is>
      </c>
      <c r="C1713" t="inlineStr">
        <is>
          <t>35226889</t>
        </is>
      </c>
      <c r="D1713" t="inlineStr">
        <is>
          <t>ZAYRO VLDEZ</t>
        </is>
      </c>
      <c r="E1713" t="inlineStr">
        <is>
          <t>ZAYROVLDEZ</t>
        </is>
      </c>
      <c r="F1713" s="2" t="n">
        <v>15</v>
      </c>
      <c r="G1713" t="inlineStr">
        <is>
          <t>Yamali Rodriguez</t>
        </is>
      </c>
      <c r="H1713" t="inlineStr">
        <is>
          <t>63667001.0</t>
        </is>
      </c>
      <c r="I1713" t="n">
        <v>0</v>
      </c>
      <c r="J1713" t="n">
        <v>1</v>
      </c>
      <c r="K1713" t="inlineStr"/>
    </row>
    <row r="1714">
      <c r="A1714" t="inlineStr">
        <is>
          <t>NP</t>
        </is>
      </c>
      <c r="B1714" t="inlineStr">
        <is>
          <t>329521630000</t>
        </is>
      </c>
      <c r="C1714" t="inlineStr">
        <is>
          <t>32952163</t>
        </is>
      </c>
      <c r="D1714" t="inlineStr">
        <is>
          <t>Fulvia Dor alys Cede?o Saavedra</t>
        </is>
      </c>
      <c r="E1714" t="inlineStr">
        <is>
          <t>FULVIADORALYSCEDEOSAAVEDRA</t>
        </is>
      </c>
      <c r="F1714" s="2" t="n">
        <v>28</v>
      </c>
      <c r="G1714" t="inlineStr">
        <is>
          <t>Osiris Aguilar</t>
        </is>
      </c>
      <c r="H1714" t="inlineStr">
        <is>
          <t>61833435.0</t>
        </is>
      </c>
      <c r="I1714" t="n">
        <v>0</v>
      </c>
      <c r="J1714" t="n">
        <v>1</v>
      </c>
      <c r="K1714" t="inlineStr"/>
    </row>
    <row r="1715">
      <c r="A1715" t="inlineStr">
        <is>
          <t>NP</t>
        </is>
      </c>
      <c r="B1715" t="inlineStr">
        <is>
          <t>348429960000</t>
        </is>
      </c>
      <c r="C1715" t="inlineStr">
        <is>
          <t>34842996</t>
        </is>
      </c>
      <c r="D1715" t="inlineStr">
        <is>
          <t>NINSKI NORATO</t>
        </is>
      </c>
      <c r="E1715" t="inlineStr">
        <is>
          <t>NINSKINORATO</t>
        </is>
      </c>
      <c r="F1715" s="2" t="n">
        <v>30</v>
      </c>
      <c r="G1715" t="inlineStr">
        <is>
          <t>Karla Mc Intryre</t>
        </is>
      </c>
      <c r="H1715" t="inlineStr">
        <is>
          <t>67584263.0</t>
        </is>
      </c>
      <c r="I1715" t="n">
        <v>0</v>
      </c>
      <c r="J1715" t="n">
        <v>1</v>
      </c>
      <c r="K1715" t="inlineStr"/>
    </row>
    <row r="1716">
      <c r="A1716" t="inlineStr">
        <is>
          <t>NP</t>
        </is>
      </c>
      <c r="B1716" t="inlineStr">
        <is>
          <t>357295550000</t>
        </is>
      </c>
      <c r="C1716" t="inlineStr">
        <is>
          <t>35729555</t>
        </is>
      </c>
      <c r="D1716" t="inlineStr">
        <is>
          <t>RAFAEL MORENO</t>
        </is>
      </c>
      <c r="E1716" t="inlineStr">
        <is>
          <t>RAFAELMORENO</t>
        </is>
      </c>
      <c r="F1716" s="2" t="n">
        <v>15</v>
      </c>
      <c r="G1716" t="inlineStr">
        <is>
          <t>Michelle Zambrano</t>
        </is>
      </c>
      <c r="H1716" t="inlineStr">
        <is>
          <t>69872694.0</t>
        </is>
      </c>
      <c r="I1716" t="n">
        <v>0</v>
      </c>
      <c r="J1716" t="n">
        <v>1</v>
      </c>
      <c r="K1716" t="inlineStr"/>
    </row>
    <row r="1717">
      <c r="A1717" t="inlineStr">
        <is>
          <t>NP</t>
        </is>
      </c>
      <c r="B1717" t="inlineStr">
        <is>
          <t>345021280000</t>
        </is>
      </c>
      <c r="C1717" t="inlineStr">
        <is>
          <t>34502128</t>
        </is>
      </c>
      <c r="D1717" t="inlineStr">
        <is>
          <t>JORGE ADONYS PEREZ PRADO</t>
        </is>
      </c>
      <c r="E1717" t="inlineStr">
        <is>
          <t>JORGEADONYSPEREZPRADO</t>
        </is>
      </c>
      <c r="F1717" s="2" t="n">
        <v>75</v>
      </c>
      <c r="G1717" t="inlineStr">
        <is>
          <t>Ines Lizbeth Trujillo</t>
        </is>
      </c>
      <c r="H1717" t="inlineStr">
        <is>
          <t>69734349.0</t>
        </is>
      </c>
      <c r="I1717" t="n">
        <v>0</v>
      </c>
      <c r="J1717" t="n">
        <v>1</v>
      </c>
      <c r="K1717" t="inlineStr"/>
    </row>
    <row r="1718">
      <c r="A1718" t="inlineStr">
        <is>
          <t>NP</t>
        </is>
      </c>
      <c r="B1718" t="inlineStr">
        <is>
          <t>359326470000</t>
        </is>
      </c>
      <c r="C1718" t="inlineStr">
        <is>
          <t>35932647</t>
        </is>
      </c>
      <c r="D1718" t="inlineStr">
        <is>
          <t>YARIS MABEL CORDOBA LOPEZ</t>
        </is>
      </c>
      <c r="E1718" t="inlineStr">
        <is>
          <t>YARISMABELCORDOBALOPEZ</t>
        </is>
      </c>
      <c r="F1718" s="2" t="n">
        <v>20</v>
      </c>
      <c r="G1718" t="inlineStr">
        <is>
          <t>Alejandra Mabel Hawkins</t>
        </is>
      </c>
      <c r="H1718" t="inlineStr">
        <is>
          <t>68011512.0</t>
        </is>
      </c>
      <c r="I1718" t="n">
        <v>0</v>
      </c>
      <c r="J1718" t="n">
        <v>1</v>
      </c>
      <c r="K1718" t="inlineStr"/>
    </row>
    <row r="1719">
      <c r="A1719" t="inlineStr">
        <is>
          <t>NP</t>
        </is>
      </c>
      <c r="B1719" t="inlineStr">
        <is>
          <t>331192810000</t>
        </is>
      </c>
      <c r="C1719" t="inlineStr">
        <is>
          <t>33119281</t>
        </is>
      </c>
      <c r="D1719" t="inlineStr">
        <is>
          <t>Kerineth Elisa Villareal Batista</t>
        </is>
      </c>
      <c r="E1719" t="inlineStr">
        <is>
          <t>KERINETHELISAVILLAREALBATISTA</t>
        </is>
      </c>
      <c r="F1719" s="2" t="n">
        <v>25</v>
      </c>
      <c r="G1719" t="inlineStr">
        <is>
          <t>Maria Fernanda</t>
        </is>
      </c>
      <c r="H1719" t="inlineStr">
        <is>
          <t>64795269.0</t>
        </is>
      </c>
      <c r="I1719" t="n">
        <v>0</v>
      </c>
      <c r="J1719" t="n">
        <v>1</v>
      </c>
      <c r="K1719" t="inlineStr"/>
    </row>
    <row r="1720">
      <c r="A1720" t="inlineStr">
        <is>
          <t>NP</t>
        </is>
      </c>
      <c r="B1720" t="inlineStr">
        <is>
          <t>338265790000</t>
        </is>
      </c>
      <c r="C1720" t="inlineStr">
        <is>
          <t>33826579</t>
        </is>
      </c>
      <c r="D1720" t="inlineStr">
        <is>
          <t>CARLOS VERGARA</t>
        </is>
      </c>
      <c r="E1720" t="inlineStr">
        <is>
          <t>CARLOSVERGARA</t>
        </is>
      </c>
      <c r="F1720" s="2" t="n">
        <v>16.25</v>
      </c>
      <c r="G1720" t="inlineStr">
        <is>
          <t>Yarelis Tulloch</t>
        </is>
      </c>
      <c r="H1720" t="inlineStr">
        <is>
          <t>67826150.0</t>
        </is>
      </c>
      <c r="I1720" t="n">
        <v>0</v>
      </c>
      <c r="J1720" t="n">
        <v>1</v>
      </c>
      <c r="K1720" t="inlineStr"/>
    </row>
    <row r="1721">
      <c r="A1721" t="inlineStr">
        <is>
          <t>NP</t>
        </is>
      </c>
      <c r="B1721" t="inlineStr">
        <is>
          <t>355355030000</t>
        </is>
      </c>
      <c r="C1721" t="inlineStr">
        <is>
          <t>35535503</t>
        </is>
      </c>
      <c r="D1721" t="inlineStr">
        <is>
          <t>ROBERTO GONZÁLEZ</t>
        </is>
      </c>
      <c r="E1721" t="inlineStr">
        <is>
          <t>ROBERTOGONZALEZ</t>
        </is>
      </c>
      <c r="F1721" s="2" t="n">
        <v>15</v>
      </c>
      <c r="G1721" t="inlineStr">
        <is>
          <t>Abril Aparicio</t>
        </is>
      </c>
      <c r="H1721" t="inlineStr">
        <is>
          <t>63734085.0</t>
        </is>
      </c>
      <c r="I1721" t="n">
        <v>0</v>
      </c>
      <c r="J1721" t="n">
        <v>1</v>
      </c>
      <c r="K1721" t="inlineStr"/>
    </row>
    <row r="1722">
      <c r="A1722" t="inlineStr">
        <is>
          <t>NP</t>
        </is>
      </c>
      <c r="B1722" t="inlineStr">
        <is>
          <t>345058130000</t>
        </is>
      </c>
      <c r="C1722" t="inlineStr">
        <is>
          <t>34505813</t>
        </is>
      </c>
      <c r="D1722" t="inlineStr">
        <is>
          <t>YENNI ELIZABETH GONZALEZ VARGAS</t>
        </is>
      </c>
      <c r="E1722" t="inlineStr">
        <is>
          <t>YENNIELIZABETHGONZALEZVARGAS</t>
        </is>
      </c>
      <c r="F1722" s="2" t="n">
        <v>18.25</v>
      </c>
      <c r="G1722" t="inlineStr">
        <is>
          <t>Yariela Galarce</t>
        </is>
      </c>
      <c r="H1722" t="inlineStr">
        <is>
          <t>69420745.0</t>
        </is>
      </c>
      <c r="I1722" t="n">
        <v>0</v>
      </c>
      <c r="J1722" t="n">
        <v>1</v>
      </c>
      <c r="K1722" t="inlineStr"/>
    </row>
    <row r="1723">
      <c r="A1723" t="inlineStr">
        <is>
          <t>NP</t>
        </is>
      </c>
      <c r="B1723" t="inlineStr">
        <is>
          <t>354075790000</t>
        </is>
      </c>
      <c r="C1723" t="inlineStr">
        <is>
          <t>35407579</t>
        </is>
      </c>
      <c r="D1723" t="inlineStr">
        <is>
          <t>MARKEIDYS GUTIERREZ</t>
        </is>
      </c>
      <c r="E1723" t="inlineStr">
        <is>
          <t>MARKEIDYSGUTIERREZ</t>
        </is>
      </c>
      <c r="F1723" s="2" t="n">
        <v>20</v>
      </c>
      <c r="G1723" t="inlineStr">
        <is>
          <t>Nailyn Martinez</t>
        </is>
      </c>
      <c r="H1723" t="inlineStr">
        <is>
          <t>61419447.0</t>
        </is>
      </c>
      <c r="I1723" t="n">
        <v>0</v>
      </c>
      <c r="J1723" t="n">
        <v>1</v>
      </c>
      <c r="K1723" t="inlineStr"/>
    </row>
    <row r="1724">
      <c r="A1724" t="inlineStr">
        <is>
          <t>NP</t>
        </is>
      </c>
      <c r="B1724" t="inlineStr">
        <is>
          <t>362028970000</t>
        </is>
      </c>
      <c r="C1724" t="inlineStr">
        <is>
          <t>36202897</t>
        </is>
      </c>
      <c r="D1724" t="inlineStr">
        <is>
          <t>RITA MAGALI PALMA PAZ</t>
        </is>
      </c>
      <c r="E1724" t="inlineStr">
        <is>
          <t>RITAMAGALIPALMAPAZ</t>
        </is>
      </c>
      <c r="F1724" s="2" t="n">
        <v>16.94</v>
      </c>
      <c r="G1724" t="inlineStr">
        <is>
          <t>Yamali Rodriguez</t>
        </is>
      </c>
      <c r="H1724" t="inlineStr">
        <is>
          <t>65698376.0</t>
        </is>
      </c>
      <c r="I1724" t="n">
        <v>0</v>
      </c>
      <c r="J1724" t="n">
        <v>1</v>
      </c>
      <c r="K1724" t="inlineStr"/>
    </row>
    <row r="1725">
      <c r="A1725" t="inlineStr">
        <is>
          <t>NP</t>
        </is>
      </c>
      <c r="B1725" t="inlineStr">
        <is>
          <t>363028980000</t>
        </is>
      </c>
      <c r="C1725" t="inlineStr">
        <is>
          <t>36302898</t>
        </is>
      </c>
      <c r="D1725" t="inlineStr">
        <is>
          <t>RITA MAGALI PALMA PAZ</t>
        </is>
      </c>
      <c r="E1725" t="inlineStr">
        <is>
          <t>RITAMAGALIPALMAPAZ</t>
        </is>
      </c>
      <c r="F1725" s="2" t="n">
        <v>16.94</v>
      </c>
      <c r="G1725" t="inlineStr">
        <is>
          <t>Osiris Aguilar</t>
        </is>
      </c>
      <c r="H1725" t="inlineStr">
        <is>
          <t>65414652.0</t>
        </is>
      </c>
      <c r="I1725" t="n">
        <v>0</v>
      </c>
      <c r="J1725" t="n">
        <v>1</v>
      </c>
      <c r="K1725" t="inlineStr"/>
    </row>
    <row r="1726">
      <c r="A1726" t="inlineStr">
        <is>
          <t>NP</t>
        </is>
      </c>
      <c r="B1726" t="inlineStr">
        <is>
          <t>353064760000</t>
        </is>
      </c>
      <c r="C1726" t="inlineStr">
        <is>
          <t>35306476</t>
        </is>
      </c>
      <c r="D1726" t="inlineStr">
        <is>
          <t>JOSE JAVIER RODRIGUEZ BERNAL</t>
        </is>
      </c>
      <c r="E1726" t="inlineStr">
        <is>
          <t>JOSEJAVIERRODRIGUEZBERNAL</t>
        </is>
      </c>
      <c r="F1726" s="2" t="n">
        <v>15</v>
      </c>
      <c r="G1726" t="inlineStr">
        <is>
          <t>Karla Mc Intryre</t>
        </is>
      </c>
      <c r="H1726" t="inlineStr">
        <is>
          <t>65588982.0</t>
        </is>
      </c>
      <c r="I1726" t="n">
        <v>0</v>
      </c>
      <c r="J1726" t="n">
        <v>1</v>
      </c>
      <c r="K1726" t="inlineStr"/>
    </row>
    <row r="1727">
      <c r="A1727" t="inlineStr">
        <is>
          <t>NP</t>
        </is>
      </c>
      <c r="B1727" t="inlineStr">
        <is>
          <t>341150320000</t>
        </is>
      </c>
      <c r="C1727" t="inlineStr">
        <is>
          <t>34115032</t>
        </is>
      </c>
      <c r="D1727" t="inlineStr">
        <is>
          <t>ALBERTO ARMANDO GIL JAEN</t>
        </is>
      </c>
      <c r="E1727" t="inlineStr">
        <is>
          <t>ALBERTOARMANDOGILJAEN</t>
        </is>
      </c>
      <c r="F1727" s="2" t="n">
        <v>16.25</v>
      </c>
      <c r="G1727" t="inlineStr">
        <is>
          <t>Solanye Acuña</t>
        </is>
      </c>
      <c r="H1727" t="inlineStr">
        <is>
          <t>67031144.0</t>
        </is>
      </c>
      <c r="I1727" t="n">
        <v>0</v>
      </c>
      <c r="J1727" t="n">
        <v>1</v>
      </c>
      <c r="K1727" t="inlineStr"/>
    </row>
    <row r="1728">
      <c r="A1728" t="inlineStr">
        <is>
          <t>NP</t>
        </is>
      </c>
      <c r="B1728" t="inlineStr">
        <is>
          <t>347421690000</t>
        </is>
      </c>
      <c r="C1728" t="inlineStr">
        <is>
          <t>34742169</t>
        </is>
      </c>
      <c r="D1728" t="inlineStr">
        <is>
          <t>CEFESTUDIO</t>
        </is>
      </c>
      <c r="E1728" t="inlineStr">
        <is>
          <t>CEFESTUDIO</t>
        </is>
      </c>
      <c r="F1728" s="2" t="n">
        <v>16</v>
      </c>
      <c r="G1728" t="inlineStr">
        <is>
          <t>Michelle Zambrano</t>
        </is>
      </c>
      <c r="H1728" t="inlineStr">
        <is>
          <t>66989107.0</t>
        </is>
      </c>
      <c r="I1728" t="n">
        <v>0</v>
      </c>
      <c r="J1728" t="n">
        <v>1</v>
      </c>
      <c r="K1728" t="inlineStr"/>
    </row>
    <row r="1729">
      <c r="A1729" t="inlineStr">
        <is>
          <t>NP</t>
        </is>
      </c>
      <c r="B1729" t="inlineStr">
        <is>
          <t>354069300000</t>
        </is>
      </c>
      <c r="C1729" t="inlineStr">
        <is>
          <t>35406930</t>
        </is>
      </c>
      <c r="D1729" t="inlineStr">
        <is>
          <t>ALVARO GONZALEZ CEDEÑO</t>
        </is>
      </c>
      <c r="E1729" t="inlineStr">
        <is>
          <t>ALVAROGONZALEZCEDENO</t>
        </is>
      </c>
      <c r="F1729" s="2" t="n">
        <v>15</v>
      </c>
      <c r="G1729" t="inlineStr">
        <is>
          <t>Ines Lizbeth Trujillo</t>
        </is>
      </c>
      <c r="H1729" t="inlineStr">
        <is>
          <t>67102451.0</t>
        </is>
      </c>
      <c r="I1729" t="n">
        <v>0</v>
      </c>
      <c r="J1729" t="n">
        <v>1</v>
      </c>
      <c r="K1729" t="inlineStr"/>
    </row>
    <row r="1730">
      <c r="A1730" t="inlineStr">
        <is>
          <t>NP</t>
        </is>
      </c>
      <c r="B1730" t="inlineStr">
        <is>
          <t>356195020000</t>
        </is>
      </c>
      <c r="C1730" t="inlineStr">
        <is>
          <t>35619502</t>
        </is>
      </c>
      <c r="D1730" t="inlineStr">
        <is>
          <t>MARIO MITRE</t>
        </is>
      </c>
      <c r="E1730" t="inlineStr">
        <is>
          <t>MARIOMITRE</t>
        </is>
      </c>
      <c r="F1730" s="2" t="n">
        <v>15</v>
      </c>
      <c r="G1730" t="inlineStr">
        <is>
          <t>Alejandra Mabel Hawkins</t>
        </is>
      </c>
      <c r="H1730" t="inlineStr">
        <is>
          <t>68084279.0</t>
        </is>
      </c>
      <c r="I1730" t="n">
        <v>0</v>
      </c>
      <c r="J1730" t="n">
        <v>1</v>
      </c>
      <c r="K1730" t="inlineStr"/>
    </row>
    <row r="1731">
      <c r="A1731" t="inlineStr">
        <is>
          <t>NP</t>
        </is>
      </c>
      <c r="B1731" t="inlineStr">
        <is>
          <t>336149430000</t>
        </is>
      </c>
      <c r="C1731" t="inlineStr">
        <is>
          <t>33614943</t>
        </is>
      </c>
      <c r="D1731" t="inlineStr">
        <is>
          <t>Jose Octavio Vergara</t>
        </is>
      </c>
      <c r="E1731" t="inlineStr">
        <is>
          <t>JOSEOCTAVIOVERGARA</t>
        </is>
      </c>
      <c r="F1731" s="2" t="n">
        <v>20.75</v>
      </c>
      <c r="G1731" t="inlineStr">
        <is>
          <t>Maria Fernanda</t>
        </is>
      </c>
      <c r="H1731" t="inlineStr">
        <is>
          <t>66119008.0</t>
        </is>
      </c>
      <c r="I1731" t="n">
        <v>0</v>
      </c>
      <c r="J1731" t="n">
        <v>1</v>
      </c>
      <c r="K1731" t="inlineStr"/>
    </row>
    <row r="1732">
      <c r="A1732" t="inlineStr">
        <is>
          <t>NP</t>
        </is>
      </c>
      <c r="B1732" t="inlineStr">
        <is>
          <t>328890110000</t>
        </is>
      </c>
      <c r="C1732" t="inlineStr">
        <is>
          <t>32889011</t>
        </is>
      </c>
      <c r="D1732" t="inlineStr">
        <is>
          <t>Leydis Iveth Melgar</t>
        </is>
      </c>
      <c r="E1732" t="inlineStr">
        <is>
          <t>LEYDISIVETHMELGAR</t>
        </is>
      </c>
      <c r="F1732" s="2" t="n">
        <v>20.75</v>
      </c>
      <c r="G1732" t="inlineStr">
        <is>
          <t>Yarelis Tulloch</t>
        </is>
      </c>
      <c r="H1732" t="inlineStr">
        <is>
          <t>68427311.0</t>
        </is>
      </c>
      <c r="I1732" t="n">
        <v>0</v>
      </c>
      <c r="J1732" t="n">
        <v>1</v>
      </c>
      <c r="K1732" t="inlineStr"/>
    </row>
    <row r="1733">
      <c r="A1733" t="inlineStr">
        <is>
          <t>NP</t>
        </is>
      </c>
      <c r="B1733" t="inlineStr">
        <is>
          <t>352176840000</t>
        </is>
      </c>
      <c r="C1733" t="inlineStr">
        <is>
          <t>35217684</t>
        </is>
      </c>
      <c r="D1733" t="inlineStr">
        <is>
          <t>ROXANA CASTILLO</t>
        </is>
      </c>
      <c r="E1733" t="inlineStr">
        <is>
          <t>ROXANACASTILLO</t>
        </is>
      </c>
      <c r="F1733" s="2" t="n">
        <v>20</v>
      </c>
      <c r="G1733" t="inlineStr">
        <is>
          <t>Abril Aparicio</t>
        </is>
      </c>
      <c r="H1733" t="inlineStr">
        <is>
          <t>63409634.0</t>
        </is>
      </c>
      <c r="I1733" t="n">
        <v>0</v>
      </c>
      <c r="J1733" t="n">
        <v>1</v>
      </c>
      <c r="K1733" t="inlineStr"/>
    </row>
    <row r="1734">
      <c r="A1734" t="inlineStr">
        <is>
          <t>NP</t>
        </is>
      </c>
      <c r="B1734" t="inlineStr">
        <is>
          <t>329402900000</t>
        </is>
      </c>
      <c r="C1734" t="inlineStr">
        <is>
          <t>32940290</t>
        </is>
      </c>
      <c r="D1734" t="inlineStr">
        <is>
          <t>ILKA IRINA ITURRALDE BULTRON</t>
        </is>
      </c>
      <c r="E1734" t="inlineStr">
        <is>
          <t>ILKAIRINAITURRALDEBULTRON</t>
        </is>
      </c>
      <c r="F1734" s="2" t="n">
        <v>53.5</v>
      </c>
      <c r="G1734" t="inlineStr">
        <is>
          <t>Yariela Galarce</t>
        </is>
      </c>
      <c r="H1734" t="inlineStr">
        <is>
          <t>66166997.0</t>
        </is>
      </c>
      <c r="I1734" t="n">
        <v>0</v>
      </c>
      <c r="J1734" t="n">
        <v>1</v>
      </c>
      <c r="K1734" t="inlineStr"/>
    </row>
    <row r="1735">
      <c r="A1735" t="inlineStr">
        <is>
          <t>NP</t>
        </is>
      </c>
      <c r="B1735" t="inlineStr">
        <is>
          <t>344275900000</t>
        </is>
      </c>
      <c r="C1735" t="inlineStr">
        <is>
          <t>34427590</t>
        </is>
      </c>
      <c r="D1735" t="inlineStr">
        <is>
          <t>DIARIDIS LIRIET SAMANIEGO CORDOVA</t>
        </is>
      </c>
      <c r="E1735" t="inlineStr">
        <is>
          <t>DIARIDISLIRIETSAMANIEGOCORDOVA</t>
        </is>
      </c>
      <c r="F1735" s="2" t="n">
        <v>20.75</v>
      </c>
      <c r="G1735" t="inlineStr">
        <is>
          <t>Nailyn Martinez</t>
        </is>
      </c>
      <c r="H1735" t="inlineStr">
        <is>
          <t>68193572.0</t>
        </is>
      </c>
      <c r="I1735" t="n">
        <v>0</v>
      </c>
      <c r="J1735" t="n">
        <v>1</v>
      </c>
      <c r="K1735" t="inlineStr"/>
    </row>
    <row r="1736">
      <c r="A1736" t="inlineStr">
        <is>
          <t>NP</t>
        </is>
      </c>
      <c r="B1736" t="inlineStr">
        <is>
          <t>351042000000</t>
        </is>
      </c>
      <c r="C1736" t="inlineStr">
        <is>
          <t>35104200</t>
        </is>
      </c>
      <c r="D1736" t="inlineStr">
        <is>
          <t>MAGALIS YAMILETH DELGADO DIAZ</t>
        </is>
      </c>
      <c r="E1736" t="inlineStr">
        <is>
          <t>MAGALISYAMILETHDELGADODIAZ</t>
        </is>
      </c>
      <c r="F1736" s="2" t="n">
        <v>12</v>
      </c>
      <c r="G1736" t="inlineStr">
        <is>
          <t>Yamali Rodriguez</t>
        </is>
      </c>
      <c r="H1736" t="inlineStr">
        <is>
          <t>69569330.0</t>
        </is>
      </c>
      <c r="I1736" t="n">
        <v>0</v>
      </c>
      <c r="J1736" t="n">
        <v>1</v>
      </c>
      <c r="K1736" t="inlineStr"/>
    </row>
    <row r="1737">
      <c r="A1737" t="inlineStr">
        <is>
          <t>NP</t>
        </is>
      </c>
      <c r="B1737" t="inlineStr">
        <is>
          <t>356334840000</t>
        </is>
      </c>
      <c r="C1737" t="inlineStr">
        <is>
          <t>35633484</t>
        </is>
      </c>
      <c r="D1737" t="inlineStr">
        <is>
          <t>KATHIA CHEVALIER</t>
        </is>
      </c>
      <c r="E1737" t="inlineStr">
        <is>
          <t>KATHIACHEVALIER</t>
        </is>
      </c>
      <c r="F1737" s="2" t="n">
        <v>15</v>
      </c>
      <c r="G1737" t="inlineStr">
        <is>
          <t>Osiris Aguilar</t>
        </is>
      </c>
      <c r="H1737" t="inlineStr">
        <is>
          <t>67427703.0</t>
        </is>
      </c>
      <c r="I1737" t="n">
        <v>0</v>
      </c>
      <c r="J1737" t="n">
        <v>1</v>
      </c>
      <c r="K1737" t="inlineStr"/>
    </row>
    <row r="1738">
      <c r="A1738" t="inlineStr">
        <is>
          <t>NP</t>
        </is>
      </c>
      <c r="B1738" t="inlineStr">
        <is>
          <t>359089290000</t>
        </is>
      </c>
      <c r="C1738" t="inlineStr">
        <is>
          <t>35908929</t>
        </is>
      </c>
      <c r="D1738" t="inlineStr">
        <is>
          <t>PLINIO ALBERTO ESCOBAR CEDEÑO</t>
        </is>
      </c>
      <c r="E1738" t="inlineStr">
        <is>
          <t>PLINIOALBERTOESCOBARCEDENO</t>
        </is>
      </c>
      <c r="F1738" s="2" t="n">
        <v>15</v>
      </c>
      <c r="G1738" t="inlineStr">
        <is>
          <t>Karla Mc Intryre</t>
        </is>
      </c>
      <c r="H1738" t="inlineStr">
        <is>
          <t>64621221.0</t>
        </is>
      </c>
      <c r="I1738" t="n">
        <v>0</v>
      </c>
      <c r="J1738" t="n">
        <v>1</v>
      </c>
      <c r="K1738" t="inlineStr"/>
    </row>
    <row r="1739">
      <c r="A1739" t="inlineStr">
        <is>
          <t>NP</t>
        </is>
      </c>
      <c r="B1739" t="inlineStr">
        <is>
          <t>361001500000</t>
        </is>
      </c>
      <c r="C1739" t="inlineStr">
        <is>
          <t>36100150</t>
        </is>
      </c>
      <c r="D1739" t="inlineStr">
        <is>
          <t>OCTAVIO GONZALEZ</t>
        </is>
      </c>
      <c r="E1739" t="inlineStr">
        <is>
          <t>OCTAVIOGONZALEZ</t>
        </is>
      </c>
      <c r="F1739" s="2" t="n">
        <v>15</v>
      </c>
      <c r="G1739" t="inlineStr">
        <is>
          <t>Michelle Zambrano</t>
        </is>
      </c>
      <c r="H1739" t="inlineStr">
        <is>
          <t>64526245.0</t>
        </is>
      </c>
      <c r="I1739" t="n">
        <v>0</v>
      </c>
      <c r="J1739" t="n">
        <v>1</v>
      </c>
      <c r="K1739" t="inlineStr"/>
    </row>
    <row r="1740">
      <c r="A1740" t="inlineStr">
        <is>
          <t>NP</t>
        </is>
      </c>
      <c r="B1740" t="inlineStr">
        <is>
          <t>365008370000</t>
        </is>
      </c>
      <c r="C1740" t="inlineStr">
        <is>
          <t>36500837</t>
        </is>
      </c>
      <c r="D1740" t="inlineStr">
        <is>
          <t>VIELSA CASTRO</t>
        </is>
      </c>
      <c r="E1740" t="inlineStr">
        <is>
          <t>VIELSACASTRO</t>
        </is>
      </c>
      <c r="F1740" s="2" t="n">
        <v>18</v>
      </c>
      <c r="G1740" t="inlineStr">
        <is>
          <t>Ines Lizbeth Trujillo</t>
        </is>
      </c>
      <c r="H1740" t="inlineStr">
        <is>
          <t>67543153.0</t>
        </is>
      </c>
      <c r="I1740" t="n">
        <v>0</v>
      </c>
      <c r="J1740" t="n">
        <v>1</v>
      </c>
      <c r="K1740" t="inlineStr"/>
    </row>
    <row r="1741">
      <c r="A1741" t="inlineStr">
        <is>
          <t>NP</t>
        </is>
      </c>
      <c r="B1741" t="inlineStr">
        <is>
          <t>351080290000</t>
        </is>
      </c>
      <c r="C1741" t="inlineStr">
        <is>
          <t>35108029</t>
        </is>
      </c>
      <c r="D1741" t="inlineStr">
        <is>
          <t>ROSA VEGA</t>
        </is>
      </c>
      <c r="E1741" t="inlineStr">
        <is>
          <t>ROSAVEGA</t>
        </is>
      </c>
      <c r="F1741" s="2" t="n">
        <v>30</v>
      </c>
      <c r="G1741" t="inlineStr">
        <is>
          <t>Alejandra Mabel Hawkins</t>
        </is>
      </c>
      <c r="H1741" t="inlineStr">
        <is>
          <t>69404940.0</t>
        </is>
      </c>
      <c r="I1741" t="n">
        <v>0</v>
      </c>
      <c r="J1741" t="n">
        <v>1</v>
      </c>
      <c r="K1741" t="inlineStr"/>
    </row>
    <row r="1742">
      <c r="A1742" t="inlineStr">
        <is>
          <t>NP</t>
        </is>
      </c>
      <c r="B1742" t="inlineStr">
        <is>
          <t>343122660000</t>
        </is>
      </c>
      <c r="C1742" t="inlineStr">
        <is>
          <t>34312266</t>
        </is>
      </c>
      <c r="D1742" t="inlineStr">
        <is>
          <t>JOSE ANTONIO MORENO CASTRO</t>
        </is>
      </c>
      <c r="E1742" t="inlineStr">
        <is>
          <t>JOSEANTONIOMORENOCASTRO</t>
        </is>
      </c>
      <c r="F1742" s="2" t="n">
        <v>15</v>
      </c>
      <c r="G1742" t="inlineStr">
        <is>
          <t>Maria Fernanda</t>
        </is>
      </c>
      <c r="H1742" t="inlineStr">
        <is>
          <t>62160638.0</t>
        </is>
      </c>
      <c r="I1742" t="n">
        <v>0</v>
      </c>
      <c r="J1742" t="n">
        <v>1</v>
      </c>
      <c r="K1742" t="inlineStr"/>
    </row>
    <row r="1743">
      <c r="A1743" t="inlineStr">
        <is>
          <t>NP</t>
        </is>
      </c>
      <c r="B1743" t="inlineStr">
        <is>
          <t>359129700000</t>
        </is>
      </c>
      <c r="C1743" t="inlineStr">
        <is>
          <t>35912970</t>
        </is>
      </c>
      <c r="D1743" t="inlineStr">
        <is>
          <t>JOSE RIVERA</t>
        </is>
      </c>
      <c r="E1743" t="inlineStr">
        <is>
          <t>JOSERIVERA</t>
        </is>
      </c>
      <c r="F1743" s="2" t="n">
        <v>15</v>
      </c>
      <c r="G1743" t="inlineStr">
        <is>
          <t>Yarelis Tulloch</t>
        </is>
      </c>
      <c r="H1743" t="inlineStr">
        <is>
          <t>67169710.0</t>
        </is>
      </c>
      <c r="I1743" t="n">
        <v>0</v>
      </c>
      <c r="J1743" t="n">
        <v>1</v>
      </c>
      <c r="K1743" t="inlineStr"/>
    </row>
    <row r="1744">
      <c r="A1744" t="inlineStr">
        <is>
          <t>NP</t>
        </is>
      </c>
      <c r="B1744" t="inlineStr">
        <is>
          <t>338267860000</t>
        </is>
      </c>
      <c r="C1744" t="inlineStr">
        <is>
          <t>33826786</t>
        </is>
      </c>
      <c r="D1744" t="inlineStr">
        <is>
          <t>ARTURO CHÁVEZ</t>
        </is>
      </c>
      <c r="E1744" t="inlineStr">
        <is>
          <t>ARTUROCHAVEZ</t>
        </is>
      </c>
      <c r="F1744" s="2" t="n">
        <v>43</v>
      </c>
      <c r="G1744" t="inlineStr">
        <is>
          <t>Abril Aparicio</t>
        </is>
      </c>
      <c r="H1744" t="inlineStr">
        <is>
          <t>66545176.0</t>
        </is>
      </c>
      <c r="I1744" t="n">
        <v>0</v>
      </c>
      <c r="J1744" t="n">
        <v>1</v>
      </c>
      <c r="K1744" t="inlineStr"/>
    </row>
    <row r="1745">
      <c r="A1745" t="inlineStr">
        <is>
          <t>NP</t>
        </is>
      </c>
      <c r="B1745" t="inlineStr">
        <is>
          <t>344017940000</t>
        </is>
      </c>
      <c r="C1745" t="inlineStr">
        <is>
          <t>34401794</t>
        </is>
      </c>
      <c r="D1745" t="inlineStr">
        <is>
          <t>BENIGNA EMERITA ESCOBAR</t>
        </is>
      </c>
      <c r="E1745" t="inlineStr">
        <is>
          <t>BENIGNAEMERITAESCOBAR</t>
        </is>
      </c>
      <c r="F1745" s="2" t="n">
        <v>32.5</v>
      </c>
      <c r="G1745" t="inlineStr">
        <is>
          <t>Yariela Galarce</t>
        </is>
      </c>
      <c r="H1745" t="inlineStr">
        <is>
          <t>68486566.0</t>
        </is>
      </c>
      <c r="I1745" t="n">
        <v>0</v>
      </c>
      <c r="J1745" t="n">
        <v>1</v>
      </c>
      <c r="K1745" t="inlineStr"/>
    </row>
    <row r="1746">
      <c r="A1746" t="inlineStr">
        <is>
          <t>NP</t>
        </is>
      </c>
      <c r="B1746" t="inlineStr">
        <is>
          <t>358291640000</t>
        </is>
      </c>
      <c r="C1746" t="inlineStr">
        <is>
          <t>35829164</t>
        </is>
      </c>
      <c r="D1746" t="inlineStr">
        <is>
          <t>ANGELA DOMINGUEZ</t>
        </is>
      </c>
      <c r="E1746" t="inlineStr">
        <is>
          <t>ANGELADOMINGUEZ</t>
        </is>
      </c>
      <c r="F1746" s="2" t="n">
        <v>15</v>
      </c>
      <c r="G1746" t="inlineStr">
        <is>
          <t>Nailyn Martinez</t>
        </is>
      </c>
      <c r="H1746" t="inlineStr">
        <is>
          <t>66777461.0</t>
        </is>
      </c>
      <c r="I1746" t="n">
        <v>0</v>
      </c>
      <c r="J1746" t="n">
        <v>1</v>
      </c>
      <c r="K1746" t="inlineStr"/>
    </row>
    <row r="1747">
      <c r="A1747" t="inlineStr">
        <is>
          <t>NP</t>
        </is>
      </c>
      <c r="B1747" t="inlineStr">
        <is>
          <t>355021970000</t>
        </is>
      </c>
      <c r="C1747" t="inlineStr">
        <is>
          <t>35502197</t>
        </is>
      </c>
      <c r="D1747" t="inlineStr">
        <is>
          <t>ANA VASQUEZ</t>
        </is>
      </c>
      <c r="E1747" t="inlineStr">
        <is>
          <t>ANAVASQUEZ</t>
        </is>
      </c>
      <c r="F1747" s="2" t="n">
        <v>15</v>
      </c>
      <c r="G1747" t="inlineStr">
        <is>
          <t>Yamali Rodriguez</t>
        </is>
      </c>
      <c r="H1747" t="inlineStr">
        <is>
          <t>65210023.0</t>
        </is>
      </c>
      <c r="I1747" t="n">
        <v>0</v>
      </c>
      <c r="J1747" t="n">
        <v>1</v>
      </c>
      <c r="K1747" t="inlineStr"/>
    </row>
    <row r="1748">
      <c r="A1748" t="inlineStr">
        <is>
          <t>NP</t>
        </is>
      </c>
      <c r="B1748" t="inlineStr">
        <is>
          <t>348067410000</t>
        </is>
      </c>
      <c r="C1748" t="inlineStr">
        <is>
          <t>34806741</t>
        </is>
      </c>
      <c r="D1748" t="inlineStr">
        <is>
          <t>JOSE ANTONIO BARRIOS BERNAL</t>
        </is>
      </c>
      <c r="E1748" t="inlineStr">
        <is>
          <t>JOSEANTONIOBARRIOSBERNAL</t>
        </is>
      </c>
      <c r="F1748" s="2" t="n">
        <v>15</v>
      </c>
      <c r="G1748" t="inlineStr">
        <is>
          <t>Osiris Aguilar</t>
        </is>
      </c>
      <c r="H1748" t="inlineStr">
        <is>
          <t>69407090.0</t>
        </is>
      </c>
      <c r="I1748" t="n">
        <v>0</v>
      </c>
      <c r="J1748" t="n">
        <v>1</v>
      </c>
      <c r="K1748" t="inlineStr"/>
    </row>
    <row r="1749">
      <c r="A1749" t="inlineStr">
        <is>
          <t>NP</t>
        </is>
      </c>
      <c r="B1749" t="inlineStr">
        <is>
          <t>329683810000</t>
        </is>
      </c>
      <c r="C1749" t="inlineStr">
        <is>
          <t>32968381</t>
        </is>
      </c>
      <c r="D1749" t="inlineStr">
        <is>
          <t>JuanGalaga rzaMartinez</t>
        </is>
      </c>
      <c r="E1749" t="inlineStr">
        <is>
          <t>JUANGALAGARZAMARTINEZ</t>
        </is>
      </c>
      <c r="F1749" s="2" t="n">
        <v>20.75</v>
      </c>
      <c r="G1749" t="inlineStr">
        <is>
          <t>Karla Mc Intryre</t>
        </is>
      </c>
      <c r="H1749" t="inlineStr">
        <is>
          <t>67503123.0</t>
        </is>
      </c>
      <c r="I1749" t="n">
        <v>0</v>
      </c>
      <c r="J1749" t="n">
        <v>1</v>
      </c>
      <c r="K1749" t="inlineStr"/>
    </row>
    <row r="1750">
      <c r="A1750" t="inlineStr">
        <is>
          <t>NP</t>
        </is>
      </c>
      <c r="B1750" t="inlineStr">
        <is>
          <t>324712880000</t>
        </is>
      </c>
      <c r="C1750" t="inlineStr">
        <is>
          <t>32471288</t>
        </is>
      </c>
      <c r="D1750" t="inlineStr">
        <is>
          <t>YERENIA LOPEZ CASTRO</t>
        </is>
      </c>
      <c r="E1750" t="inlineStr">
        <is>
          <t>YERENIALOPEZCASTRO</t>
        </is>
      </c>
      <c r="F1750" s="2" t="n">
        <v>38.5</v>
      </c>
      <c r="G1750" t="inlineStr">
        <is>
          <t>Solanye Acuña</t>
        </is>
      </c>
      <c r="H1750" t="inlineStr">
        <is>
          <t>65206508.0</t>
        </is>
      </c>
      <c r="I1750" t="n">
        <v>0</v>
      </c>
      <c r="J1750" t="n">
        <v>1</v>
      </c>
      <c r="K1750" t="inlineStr"/>
    </row>
    <row r="1751">
      <c r="A1751" t="inlineStr">
        <is>
          <t>NP</t>
        </is>
      </c>
      <c r="B1751" t="inlineStr">
        <is>
          <t>359065570000</t>
        </is>
      </c>
      <c r="C1751" t="inlineStr">
        <is>
          <t>35906557</t>
        </is>
      </c>
      <c r="D1751" t="inlineStr">
        <is>
          <t>DIEGO ORTEGA</t>
        </is>
      </c>
      <c r="E1751" t="inlineStr">
        <is>
          <t>DIEGOORTEGA</t>
        </is>
      </c>
      <c r="F1751" s="2" t="n">
        <v>15</v>
      </c>
      <c r="G1751" t="inlineStr">
        <is>
          <t>Michelle Zambrano</t>
        </is>
      </c>
      <c r="H1751" t="inlineStr">
        <is>
          <t>63510936.0</t>
        </is>
      </c>
      <c r="I1751" t="n">
        <v>0</v>
      </c>
      <c r="J1751" t="n">
        <v>1</v>
      </c>
      <c r="K1751" t="inlineStr"/>
    </row>
    <row r="1752">
      <c r="A1752" t="inlineStr">
        <is>
          <t>NP</t>
        </is>
      </c>
      <c r="B1752" t="inlineStr">
        <is>
          <t>344122250000</t>
        </is>
      </c>
      <c r="C1752" t="inlineStr">
        <is>
          <t>34412225</t>
        </is>
      </c>
      <c r="D1752" t="inlineStr">
        <is>
          <t>LIBRADA DEL CARMEN PINTO</t>
        </is>
      </c>
      <c r="E1752" t="inlineStr">
        <is>
          <t>LIBRADADELCARMENPINTO</t>
        </is>
      </c>
      <c r="F1752" s="2" t="n">
        <v>64.25</v>
      </c>
      <c r="G1752" t="inlineStr">
        <is>
          <t>Ines Lizbeth Trujillo</t>
        </is>
      </c>
      <c r="H1752" t="inlineStr">
        <is>
          <t>60072976.0</t>
        </is>
      </c>
      <c r="I1752" t="n">
        <v>0</v>
      </c>
      <c r="J1752" t="n">
        <v>1</v>
      </c>
      <c r="K1752" t="inlineStr"/>
    </row>
    <row r="1753">
      <c r="A1753" t="inlineStr">
        <is>
          <t>NP</t>
        </is>
      </c>
      <c r="B1753" t="inlineStr">
        <is>
          <t>356162500000</t>
        </is>
      </c>
      <c r="C1753" t="inlineStr">
        <is>
          <t>35616250</t>
        </is>
      </c>
      <c r="D1753" t="inlineStr">
        <is>
          <t>YAMILETH VELÁSQUEZ</t>
        </is>
      </c>
      <c r="E1753" t="inlineStr">
        <is>
          <t>YAMILETHVELASQUEZ</t>
        </is>
      </c>
      <c r="F1753" s="2" t="n">
        <v>15</v>
      </c>
      <c r="G1753" t="inlineStr">
        <is>
          <t>Alejandra Mabel Hawkins</t>
        </is>
      </c>
      <c r="H1753" t="inlineStr">
        <is>
          <t>63420062.0</t>
        </is>
      </c>
      <c r="I1753" t="n">
        <v>0</v>
      </c>
      <c r="J1753" t="n">
        <v>1</v>
      </c>
      <c r="K1753" t="inlineStr"/>
    </row>
    <row r="1754">
      <c r="A1754" t="inlineStr">
        <is>
          <t>NP</t>
        </is>
      </c>
      <c r="B1754" t="inlineStr">
        <is>
          <t>334141580000</t>
        </is>
      </c>
      <c r="C1754" t="inlineStr">
        <is>
          <t>33414158</t>
        </is>
      </c>
      <c r="D1754" t="inlineStr">
        <is>
          <t>Yuliana Morales</t>
        </is>
      </c>
      <c r="E1754" t="inlineStr">
        <is>
          <t>YULIANAMORALES</t>
        </is>
      </c>
      <c r="F1754" s="2" t="n">
        <v>28.75</v>
      </c>
      <c r="G1754" t="inlineStr">
        <is>
          <t>Maria Fernanda</t>
        </is>
      </c>
      <c r="H1754" t="inlineStr">
        <is>
          <t>63787316.0</t>
        </is>
      </c>
      <c r="I1754" t="n">
        <v>0</v>
      </c>
      <c r="J1754" t="n">
        <v>1</v>
      </c>
      <c r="K1754" t="inlineStr"/>
    </row>
    <row r="1755">
      <c r="A1755" t="inlineStr">
        <is>
          <t>NP</t>
        </is>
      </c>
      <c r="B1755" t="inlineStr">
        <is>
          <t>353356890000</t>
        </is>
      </c>
      <c r="C1755" t="inlineStr">
        <is>
          <t>35335689</t>
        </is>
      </c>
      <c r="D1755" t="inlineStr">
        <is>
          <t>ADRIANO A ORTEGA C</t>
        </is>
      </c>
      <c r="E1755" t="inlineStr">
        <is>
          <t>ADRIANOAORTEGAC</t>
        </is>
      </c>
      <c r="F1755" s="2" t="n">
        <v>15</v>
      </c>
      <c r="G1755" t="inlineStr">
        <is>
          <t>Yarelis Tulloch</t>
        </is>
      </c>
      <c r="H1755" t="inlineStr">
        <is>
          <t>67739744.0</t>
        </is>
      </c>
      <c r="I1755" t="n">
        <v>0</v>
      </c>
      <c r="J1755" t="n">
        <v>1</v>
      </c>
      <c r="K1755" t="inlineStr"/>
    </row>
    <row r="1756">
      <c r="A1756" t="inlineStr">
        <is>
          <t>NP</t>
        </is>
      </c>
      <c r="B1756" t="inlineStr">
        <is>
          <t>358265100000</t>
        </is>
      </c>
      <c r="C1756" t="inlineStr">
        <is>
          <t>35826510</t>
        </is>
      </c>
      <c r="D1756" t="inlineStr">
        <is>
          <t>IRIELKA MARINA RODRIGUEZ MORENO</t>
        </is>
      </c>
      <c r="E1756" t="inlineStr">
        <is>
          <t>IRIELKAMARINARODRIGUEZMORENO</t>
        </is>
      </c>
      <c r="F1756" s="2" t="n">
        <v>15</v>
      </c>
      <c r="G1756" t="inlineStr">
        <is>
          <t>Abril Aparicio</t>
        </is>
      </c>
      <c r="H1756" t="inlineStr">
        <is>
          <t>67462203.0</t>
        </is>
      </c>
      <c r="I1756" t="n">
        <v>0</v>
      </c>
      <c r="J1756" t="n">
        <v>1</v>
      </c>
      <c r="K1756" t="inlineStr"/>
    </row>
    <row r="1757">
      <c r="A1757" t="inlineStr">
        <is>
          <t>NP</t>
        </is>
      </c>
      <c r="B1757" t="inlineStr">
        <is>
          <t>327239600100</t>
        </is>
      </c>
      <c r="C1757" t="inlineStr">
        <is>
          <t>32723960</t>
        </is>
      </c>
      <c r="D1757" t="inlineStr">
        <is>
          <t>Katia Solis Cano</t>
        </is>
      </c>
      <c r="E1757" t="inlineStr">
        <is>
          <t>KATIASOLISCANO</t>
        </is>
      </c>
      <c r="F1757" s="2" t="n">
        <v>41.5</v>
      </c>
      <c r="G1757" t="inlineStr">
        <is>
          <t>Yariela Galarce</t>
        </is>
      </c>
      <c r="H1757" t="inlineStr">
        <is>
          <t>67803875.0</t>
        </is>
      </c>
      <c r="I1757" t="n">
        <v>0</v>
      </c>
      <c r="J1757" t="n">
        <v>1</v>
      </c>
      <c r="K1757" t="inlineStr"/>
    </row>
    <row r="1758">
      <c r="A1758" t="inlineStr">
        <is>
          <t>NP</t>
        </is>
      </c>
      <c r="B1758" t="inlineStr">
        <is>
          <t>327239600100</t>
        </is>
      </c>
      <c r="C1758" t="inlineStr">
        <is>
          <t>32723960</t>
        </is>
      </c>
      <c r="D1758" t="inlineStr">
        <is>
          <t>Vanessa Gutierrez</t>
        </is>
      </c>
      <c r="E1758" t="inlineStr">
        <is>
          <t>VANESSAGUTIERREZ</t>
        </is>
      </c>
      <c r="F1758" s="2" t="n">
        <v>41.5</v>
      </c>
      <c r="G1758" t="inlineStr">
        <is>
          <t>Nailyn Martinez</t>
        </is>
      </c>
      <c r="H1758" t="inlineStr">
        <is>
          <t>67803875.0</t>
        </is>
      </c>
      <c r="I1758" t="n">
        <v>0</v>
      </c>
      <c r="J1758" t="n">
        <v>1</v>
      </c>
      <c r="K1758" t="inlineStr"/>
    </row>
    <row r="1759">
      <c r="A1759" t="inlineStr">
        <is>
          <t>NP</t>
        </is>
      </c>
      <c r="B1759" t="inlineStr">
        <is>
          <t>327239600100</t>
        </is>
      </c>
      <c r="C1759" t="inlineStr">
        <is>
          <t>32723960</t>
        </is>
      </c>
      <c r="D1759" t="inlineStr">
        <is>
          <t>Valentin Ricaute Solis Cano</t>
        </is>
      </c>
      <c r="E1759" t="inlineStr">
        <is>
          <t>VALENTINRICAUTESOLISCANO</t>
        </is>
      </c>
      <c r="F1759" s="2" t="n">
        <v>41.5</v>
      </c>
      <c r="G1759" t="inlineStr">
        <is>
          <t>Yamali Rodriguez</t>
        </is>
      </c>
      <c r="H1759" t="inlineStr">
        <is>
          <t>67803875.0</t>
        </is>
      </c>
      <c r="I1759" t="n">
        <v>0</v>
      </c>
      <c r="J1759" t="n">
        <v>1</v>
      </c>
      <c r="K1759" t="inlineStr"/>
    </row>
    <row r="1760">
      <c r="A1760" t="inlineStr">
        <is>
          <t>NP</t>
        </is>
      </c>
      <c r="B1760" t="inlineStr">
        <is>
          <t>327239600100</t>
        </is>
      </c>
      <c r="C1760" t="inlineStr">
        <is>
          <t>32723960</t>
        </is>
      </c>
      <c r="D1760" t="inlineStr">
        <is>
          <t>Valentin Ricaute Solis Cano</t>
        </is>
      </c>
      <c r="E1760" t="inlineStr">
        <is>
          <t>VALENTINRICAUTESOLISCANO</t>
        </is>
      </c>
      <c r="F1760" s="2" t="n">
        <v>41.5</v>
      </c>
      <c r="G1760" t="inlineStr">
        <is>
          <t>Osiris Aguilar</t>
        </is>
      </c>
      <c r="H1760" t="inlineStr">
        <is>
          <t>67803875.0</t>
        </is>
      </c>
      <c r="I1760" t="n">
        <v>0</v>
      </c>
      <c r="J1760" t="n">
        <v>1</v>
      </c>
      <c r="K1760" t="inlineStr"/>
    </row>
    <row r="1761">
      <c r="A1761" t="inlineStr">
        <is>
          <t>NP</t>
        </is>
      </c>
      <c r="B1761" t="inlineStr">
        <is>
          <t>362047180000</t>
        </is>
      </c>
      <c r="C1761" t="inlineStr">
        <is>
          <t>36204718</t>
        </is>
      </c>
      <c r="D1761" t="inlineStr">
        <is>
          <t>URIEL RAMIREZ</t>
        </is>
      </c>
      <c r="E1761" t="inlineStr">
        <is>
          <t>URIELRAMIREZ</t>
        </is>
      </c>
      <c r="F1761" s="2" t="n">
        <v>16.94</v>
      </c>
      <c r="G1761" t="inlineStr">
        <is>
          <t>Karla Mc Intryre</t>
        </is>
      </c>
      <c r="H1761" t="inlineStr"/>
      <c r="I1761" t="n">
        <v>0</v>
      </c>
      <c r="J1761" t="n">
        <v>1</v>
      </c>
      <c r="K1761" t="inlineStr"/>
    </row>
    <row r="1762">
      <c r="A1762" t="inlineStr">
        <is>
          <t>NP</t>
        </is>
      </c>
      <c r="B1762" t="inlineStr">
        <is>
          <t>312217310000</t>
        </is>
      </c>
      <c r="C1762" t="inlineStr">
        <is>
          <t>31221731</t>
        </is>
      </c>
      <c r="D1762" t="inlineStr">
        <is>
          <t>ALEX ABDIEL ALONSO</t>
        </is>
      </c>
      <c r="E1762" t="inlineStr">
        <is>
          <t>ALEXABDIELALONSO</t>
        </is>
      </c>
      <c r="F1762" s="2" t="n">
        <v>26.75</v>
      </c>
      <c r="G1762" t="inlineStr">
        <is>
          <t>Michelle Zambrano</t>
        </is>
      </c>
      <c r="H1762" t="inlineStr">
        <is>
          <t>62756701.0</t>
        </is>
      </c>
      <c r="I1762" t="n">
        <v>0</v>
      </c>
      <c r="J1762" t="n">
        <v>1</v>
      </c>
      <c r="K1762" t="inlineStr"/>
    </row>
    <row r="1763">
      <c r="A1763" t="inlineStr">
        <is>
          <t>NP</t>
        </is>
      </c>
      <c r="B1763" t="inlineStr">
        <is>
          <t>353062250000</t>
        </is>
      </c>
      <c r="C1763" t="inlineStr">
        <is>
          <t>35306225</t>
        </is>
      </c>
      <c r="D1763" t="inlineStr">
        <is>
          <t>YOLANDA MARICEL RODRIGUEZ DOMINGUEZ</t>
        </is>
      </c>
      <c r="E1763" t="inlineStr">
        <is>
          <t>YOLANDAMARICELRODRIGUEZDOMINGUEZ</t>
        </is>
      </c>
      <c r="F1763" s="2" t="n">
        <v>30</v>
      </c>
      <c r="G1763" t="inlineStr">
        <is>
          <t>Ines Lizbeth Trujillo</t>
        </is>
      </c>
      <c r="H1763" t="inlineStr">
        <is>
          <t>68148906.0</t>
        </is>
      </c>
      <c r="I1763" t="n">
        <v>0</v>
      </c>
      <c r="J1763" t="n">
        <v>1</v>
      </c>
      <c r="K1763" t="inlineStr"/>
    </row>
    <row r="1764">
      <c r="A1764" t="inlineStr">
        <is>
          <t>NP</t>
        </is>
      </c>
      <c r="B1764" t="inlineStr">
        <is>
          <t>345464080000</t>
        </is>
      </c>
      <c r="C1764" t="inlineStr">
        <is>
          <t>34546408</t>
        </is>
      </c>
      <c r="D1764" t="inlineStr">
        <is>
          <t>MILAGROS BATISTA</t>
        </is>
      </c>
      <c r="E1764" t="inlineStr">
        <is>
          <t>MILAGROSBATISTA</t>
        </is>
      </c>
      <c r="F1764" s="2" t="n">
        <v>12</v>
      </c>
      <c r="G1764" t="inlineStr">
        <is>
          <t>Alejandra Mabel Hawkins</t>
        </is>
      </c>
      <c r="H1764" t="inlineStr">
        <is>
          <t>65945507.0</t>
        </is>
      </c>
      <c r="I1764" t="n">
        <v>0</v>
      </c>
      <c r="J1764" t="n">
        <v>1</v>
      </c>
      <c r="K1764" t="inlineStr"/>
    </row>
    <row r="1765">
      <c r="A1765" t="inlineStr">
        <is>
          <t>NP</t>
        </is>
      </c>
      <c r="B1765" t="inlineStr">
        <is>
          <t>357309470000</t>
        </is>
      </c>
      <c r="C1765" t="inlineStr">
        <is>
          <t>35730947</t>
        </is>
      </c>
      <c r="D1765" t="inlineStr">
        <is>
          <t>JORGE LUIS ALDOBAN CASTRO</t>
        </is>
      </c>
      <c r="E1765" t="inlineStr">
        <is>
          <t>JORGELUISALDOBANCASTRO</t>
        </is>
      </c>
      <c r="F1765" s="2" t="n">
        <v>12</v>
      </c>
      <c r="G1765" t="inlineStr">
        <is>
          <t>Maria Fernanda</t>
        </is>
      </c>
      <c r="H1765" t="inlineStr">
        <is>
          <t>67287626.0</t>
        </is>
      </c>
      <c r="I1765" t="n">
        <v>0</v>
      </c>
      <c r="J1765" t="n">
        <v>1</v>
      </c>
      <c r="K1765" t="inlineStr"/>
    </row>
    <row r="1766">
      <c r="A1766" t="inlineStr">
        <is>
          <t>NP</t>
        </is>
      </c>
      <c r="B1766" t="inlineStr"/>
      <c r="C1766" t="inlineStr">
        <is>
          <t>35536089</t>
        </is>
      </c>
      <c r="D1766" t="inlineStr">
        <is>
          <t>JENNIFER SAMANIEGO</t>
        </is>
      </c>
      <c r="E1766" t="inlineStr">
        <is>
          <t>JENNIFERSAMANIEGO</t>
        </is>
      </c>
      <c r="F1766" s="2" t="n">
        <v>15</v>
      </c>
      <c r="G1766" t="inlineStr">
        <is>
          <t>Yarelis Tulloch</t>
        </is>
      </c>
      <c r="H1766" t="inlineStr"/>
      <c r="I1766" t="n">
        <v>0</v>
      </c>
      <c r="J1766" t="n">
        <v>1</v>
      </c>
      <c r="K1766" t="inlineStr"/>
    </row>
    <row r="1767">
      <c r="A1767" t="inlineStr">
        <is>
          <t>NP</t>
        </is>
      </c>
      <c r="B1767" t="inlineStr">
        <is>
          <t>358343360000</t>
        </is>
      </c>
      <c r="C1767" t="inlineStr">
        <is>
          <t>35834336</t>
        </is>
      </c>
      <c r="D1767" t="inlineStr">
        <is>
          <t>BALBINO SAMANIEGO DOMINGUEZ</t>
        </is>
      </c>
      <c r="E1767" t="inlineStr">
        <is>
          <t>BALBINOSAMANIEGODOMINGUEZ</t>
        </is>
      </c>
      <c r="F1767" s="2" t="n">
        <v>15</v>
      </c>
      <c r="G1767" t="inlineStr">
        <is>
          <t>Abril Aparicio</t>
        </is>
      </c>
      <c r="H1767" t="inlineStr">
        <is>
          <t>69090787.0</t>
        </is>
      </c>
      <c r="I1767" t="n">
        <v>0</v>
      </c>
      <c r="J1767" t="n">
        <v>1</v>
      </c>
      <c r="K1767" t="inlineStr"/>
    </row>
    <row r="1768">
      <c r="A1768" t="inlineStr">
        <is>
          <t>NP</t>
        </is>
      </c>
      <c r="B1768" t="inlineStr">
        <is>
          <t>354082280000</t>
        </is>
      </c>
      <c r="C1768" t="inlineStr">
        <is>
          <t>35408228</t>
        </is>
      </c>
      <c r="D1768" t="inlineStr">
        <is>
          <t>DOMIS DELGADO</t>
        </is>
      </c>
      <c r="E1768" t="inlineStr">
        <is>
          <t>DOMISDELGADO</t>
        </is>
      </c>
      <c r="F1768" s="2" t="n">
        <v>48</v>
      </c>
      <c r="G1768" t="inlineStr">
        <is>
          <t>Yariela Galarce</t>
        </is>
      </c>
      <c r="H1768" t="inlineStr">
        <is>
          <t>66793889.0</t>
        </is>
      </c>
      <c r="I1768" t="n">
        <v>0</v>
      </c>
      <c r="J1768" t="n">
        <v>1</v>
      </c>
      <c r="K1768" t="inlineStr"/>
    </row>
    <row r="1769">
      <c r="A1769" t="inlineStr">
        <is>
          <t>NP</t>
        </is>
      </c>
      <c r="B1769" t="inlineStr">
        <is>
          <t>359252110000</t>
        </is>
      </c>
      <c r="C1769" t="inlineStr">
        <is>
          <t>35925211</t>
        </is>
      </c>
      <c r="D1769" t="inlineStr">
        <is>
          <t>JR PROFESSIONAL S</t>
        </is>
      </c>
      <c r="E1769" t="inlineStr">
        <is>
          <t>JRPROFESSIONALS</t>
        </is>
      </c>
      <c r="F1769" s="2" t="n">
        <v>40</v>
      </c>
      <c r="G1769" t="inlineStr">
        <is>
          <t>Nailyn Martinez</t>
        </is>
      </c>
      <c r="H1769" t="inlineStr">
        <is>
          <t>65680837.0</t>
        </is>
      </c>
      <c r="I1769" t="n">
        <v>0</v>
      </c>
      <c r="J1769" t="n">
        <v>1</v>
      </c>
      <c r="K1769" t="inlineStr"/>
    </row>
    <row r="1770">
      <c r="A1770" t="inlineStr">
        <is>
          <t>NP</t>
        </is>
      </c>
      <c r="B1770" t="inlineStr">
        <is>
          <t>359196090000</t>
        </is>
      </c>
      <c r="C1770" t="inlineStr">
        <is>
          <t>35919609</t>
        </is>
      </c>
      <c r="D1770" t="inlineStr">
        <is>
          <t>LORENA CRISTINA RIOS AFU</t>
        </is>
      </c>
      <c r="E1770" t="inlineStr">
        <is>
          <t>LORENACRISTINARIOSAFU</t>
        </is>
      </c>
      <c r="F1770" s="2" t="n">
        <v>15</v>
      </c>
      <c r="G1770" t="inlineStr">
        <is>
          <t>Yamali Rodriguez</t>
        </is>
      </c>
      <c r="H1770" t="inlineStr">
        <is>
          <t>62003713.0</t>
        </is>
      </c>
      <c r="I1770" t="n">
        <v>0</v>
      </c>
      <c r="J1770" t="n">
        <v>1</v>
      </c>
      <c r="K1770" t="inlineStr"/>
    </row>
    <row r="1771">
      <c r="A1771" t="inlineStr">
        <is>
          <t>NP</t>
        </is>
      </c>
      <c r="B1771" t="inlineStr">
        <is>
          <t>348353930000</t>
        </is>
      </c>
      <c r="C1771" t="inlineStr">
        <is>
          <t>34835393</t>
        </is>
      </c>
      <c r="D1771" t="inlineStr">
        <is>
          <t>EURIBIADES LORENZO GARCIA CARDENAS</t>
        </is>
      </c>
      <c r="E1771" t="inlineStr">
        <is>
          <t>EURIBIADESLORENZOGARCIACARDENAS</t>
        </is>
      </c>
      <c r="F1771" s="2" t="n">
        <v>16.25</v>
      </c>
      <c r="G1771" t="inlineStr">
        <is>
          <t>Osiris Aguilar</t>
        </is>
      </c>
      <c r="H1771" t="inlineStr">
        <is>
          <t>64356458.0</t>
        </is>
      </c>
      <c r="I1771" t="n">
        <v>0</v>
      </c>
      <c r="J1771" t="n">
        <v>1</v>
      </c>
      <c r="K1771" t="inlineStr"/>
    </row>
    <row r="1772">
      <c r="A1772" t="inlineStr">
        <is>
          <t>NP</t>
        </is>
      </c>
      <c r="B1772" t="inlineStr">
        <is>
          <t>354301710000</t>
        </is>
      </c>
      <c r="C1772" t="inlineStr">
        <is>
          <t>35430171</t>
        </is>
      </c>
      <c r="D1772" t="inlineStr">
        <is>
          <t>ZULEIDIS DEL CARMEN CORTEZ PEREZ</t>
        </is>
      </c>
      <c r="E1772" t="inlineStr">
        <is>
          <t>ZULEIDISDELCARMENCORTEZPEREZ</t>
        </is>
      </c>
      <c r="F1772" s="2" t="n">
        <v>15</v>
      </c>
      <c r="G1772" t="inlineStr">
        <is>
          <t>Karla Mc Intryre</t>
        </is>
      </c>
      <c r="H1772" t="inlineStr">
        <is>
          <t>66330844.0</t>
        </is>
      </c>
      <c r="I1772" t="n">
        <v>0</v>
      </c>
      <c r="J1772" t="n">
        <v>1</v>
      </c>
      <c r="K1772" t="inlineStr"/>
    </row>
    <row r="1773">
      <c r="A1773" t="inlineStr">
        <is>
          <t>NP</t>
        </is>
      </c>
      <c r="B1773" t="inlineStr">
        <is>
          <t>339153700000</t>
        </is>
      </c>
      <c r="C1773" t="inlineStr">
        <is>
          <t>33915370</t>
        </is>
      </c>
      <c r="D1773" t="inlineStr">
        <is>
          <t>MercedesDelCarmenVe rgara Cordoba</t>
        </is>
      </c>
      <c r="E1773" t="inlineStr">
        <is>
          <t>MERCEDESDELCARMENVERGARACORDOBA</t>
        </is>
      </c>
      <c r="F1773" s="2" t="n">
        <v>10</v>
      </c>
      <c r="G1773" t="inlineStr">
        <is>
          <t>Solanye Acuña</t>
        </is>
      </c>
      <c r="H1773" t="inlineStr">
        <is>
          <t>68003296.0</t>
        </is>
      </c>
      <c r="I1773" t="n">
        <v>0</v>
      </c>
      <c r="J1773" t="n">
        <v>1</v>
      </c>
      <c r="K1773" t="inlineStr"/>
    </row>
    <row r="1774">
      <c r="A1774" t="inlineStr">
        <is>
          <t>NP</t>
        </is>
      </c>
      <c r="B1774" t="inlineStr">
        <is>
          <t>358308790000</t>
        </is>
      </c>
      <c r="C1774" t="inlineStr">
        <is>
          <t>35830879</t>
        </is>
      </c>
      <c r="D1774" t="inlineStr">
        <is>
          <t>BRICEIDA LISBETH MONTENEGRO</t>
        </is>
      </c>
      <c r="E1774" t="inlineStr">
        <is>
          <t>BRICEIDALISBETHMONTENEGRO</t>
        </is>
      </c>
      <c r="F1774" s="2" t="n">
        <v>30</v>
      </c>
      <c r="G1774" t="inlineStr">
        <is>
          <t>Michelle Zambrano</t>
        </is>
      </c>
      <c r="H1774" t="inlineStr">
        <is>
          <t>66960693.0</t>
        </is>
      </c>
      <c r="I1774" t="n">
        <v>0</v>
      </c>
      <c r="J1774" t="n">
        <v>1</v>
      </c>
      <c r="K1774" t="inlineStr"/>
    </row>
    <row r="1775">
      <c r="A1775" t="inlineStr">
        <is>
          <t>NP</t>
        </is>
      </c>
      <c r="B1775" t="inlineStr">
        <is>
          <t>351225480000</t>
        </is>
      </c>
      <c r="C1775" t="inlineStr">
        <is>
          <t>35122548</t>
        </is>
      </c>
      <c r="D1775" t="inlineStr">
        <is>
          <t>EDWIN PEREZ</t>
        </is>
      </c>
      <c r="E1775" t="inlineStr">
        <is>
          <t>EDWINPEREZ</t>
        </is>
      </c>
      <c r="F1775" s="2" t="n">
        <v>15</v>
      </c>
      <c r="G1775" t="inlineStr">
        <is>
          <t>Ines Lizbeth Trujillo</t>
        </is>
      </c>
      <c r="H1775" t="inlineStr">
        <is>
          <t>65122361.0</t>
        </is>
      </c>
      <c r="I1775" t="n">
        <v>0</v>
      </c>
      <c r="J1775" t="n">
        <v>1</v>
      </c>
      <c r="K1775" t="inlineStr"/>
    </row>
    <row r="1776">
      <c r="A1776" t="inlineStr">
        <is>
          <t>NP</t>
        </is>
      </c>
      <c r="B1776" t="inlineStr">
        <is>
          <t>358130530000</t>
        </is>
      </c>
      <c r="C1776" t="inlineStr">
        <is>
          <t>35813053</t>
        </is>
      </c>
      <c r="D1776" t="inlineStr">
        <is>
          <t>EVALDOL OSORIO NIETO</t>
        </is>
      </c>
      <c r="E1776" t="inlineStr">
        <is>
          <t>EVALDOLOSORIONIETO</t>
        </is>
      </c>
      <c r="F1776" s="2" t="n">
        <v>15</v>
      </c>
      <c r="G1776" t="inlineStr">
        <is>
          <t>Alejandra Mabel Hawkins</t>
        </is>
      </c>
      <c r="H1776" t="inlineStr">
        <is>
          <t>68073455.0</t>
        </is>
      </c>
      <c r="I1776" t="n">
        <v>0</v>
      </c>
      <c r="J1776" t="n">
        <v>1</v>
      </c>
      <c r="K1776" t="inlineStr"/>
    </row>
    <row r="1777">
      <c r="A1777" t="inlineStr">
        <is>
          <t>NP</t>
        </is>
      </c>
      <c r="B1777" t="inlineStr">
        <is>
          <t>341125240000</t>
        </is>
      </c>
      <c r="C1777" t="inlineStr">
        <is>
          <t>34112524</t>
        </is>
      </c>
      <c r="D1777" t="inlineStr">
        <is>
          <t>PROVIDENCE GROUP</t>
        </is>
      </c>
      <c r="E1777" t="inlineStr">
        <is>
          <t>PROVIDENCEGROUP</t>
        </is>
      </c>
      <c r="F1777" s="2" t="n">
        <v>59</v>
      </c>
      <c r="G1777" t="inlineStr">
        <is>
          <t>Maria Fernanda</t>
        </is>
      </c>
      <c r="H1777" t="inlineStr">
        <is>
          <t>65156000.0</t>
        </is>
      </c>
      <c r="I1777" t="n">
        <v>0</v>
      </c>
      <c r="J1777" t="n">
        <v>1</v>
      </c>
      <c r="K1777" t="inlineStr"/>
    </row>
    <row r="1778">
      <c r="A1778" t="inlineStr">
        <is>
          <t>NP</t>
        </is>
      </c>
      <c r="B1778" t="inlineStr">
        <is>
          <t>346127110000</t>
        </is>
      </c>
      <c r="C1778" t="inlineStr">
        <is>
          <t>34612711</t>
        </is>
      </c>
      <c r="D1778" t="inlineStr">
        <is>
          <t>PROVIDENCE GROUP</t>
        </is>
      </c>
      <c r="E1778" t="inlineStr">
        <is>
          <t>PROVIDENCEGROUP</t>
        </is>
      </c>
      <c r="F1778" s="2" t="n">
        <v>31</v>
      </c>
      <c r="G1778" t="inlineStr">
        <is>
          <t>Yarelis Tulloch</t>
        </is>
      </c>
      <c r="H1778" t="inlineStr">
        <is>
          <t>61507518.0</t>
        </is>
      </c>
      <c r="I1778" t="n">
        <v>0</v>
      </c>
      <c r="J1778" t="n">
        <v>1</v>
      </c>
      <c r="K1778" t="inlineStr"/>
    </row>
    <row r="1779">
      <c r="A1779" t="inlineStr">
        <is>
          <t>NP</t>
        </is>
      </c>
      <c r="B1779" t="inlineStr">
        <is>
          <t>356185530000</t>
        </is>
      </c>
      <c r="C1779" t="inlineStr">
        <is>
          <t>35618553</t>
        </is>
      </c>
      <c r="D1779" t="inlineStr">
        <is>
          <t>CLÍNICA ÓPTICA</t>
        </is>
      </c>
      <c r="E1779" t="inlineStr">
        <is>
          <t>CLINICAOPTICA</t>
        </is>
      </c>
      <c r="F1779" s="2" t="n">
        <v>15</v>
      </c>
      <c r="G1779" t="inlineStr">
        <is>
          <t>Abril Aparicio</t>
        </is>
      </c>
      <c r="H1779" t="inlineStr">
        <is>
          <t>62280715.0</t>
        </is>
      </c>
      <c r="I1779" t="n">
        <v>0</v>
      </c>
      <c r="J1779" t="n">
        <v>1</v>
      </c>
      <c r="K1779" t="inlineStr"/>
    </row>
    <row r="1780">
      <c r="A1780" t="inlineStr">
        <is>
          <t>NP</t>
        </is>
      </c>
      <c r="B1780" t="inlineStr">
        <is>
          <t>352072580000</t>
        </is>
      </c>
      <c r="C1780" t="inlineStr">
        <is>
          <t>35207258</t>
        </is>
      </c>
      <c r="D1780" t="inlineStr">
        <is>
          <t>NEQUELDA SAMANIEGO GUTIERREZ</t>
        </is>
      </c>
      <c r="E1780" t="inlineStr">
        <is>
          <t>NEQUELDASAMANIEGOGUTIERREZ</t>
        </is>
      </c>
      <c r="F1780" s="2" t="n">
        <v>15</v>
      </c>
      <c r="G1780" t="inlineStr">
        <is>
          <t>Yariela Galarce</t>
        </is>
      </c>
      <c r="H1780" t="inlineStr">
        <is>
          <t>67957755.0</t>
        </is>
      </c>
      <c r="I1780" t="n">
        <v>0</v>
      </c>
      <c r="J1780" t="n">
        <v>1</v>
      </c>
      <c r="K1780" t="inlineStr"/>
    </row>
    <row r="1781">
      <c r="A1781" t="inlineStr">
        <is>
          <t>NP</t>
        </is>
      </c>
      <c r="B1781" t="inlineStr">
        <is>
          <t>359130090000</t>
        </is>
      </c>
      <c r="C1781" t="inlineStr">
        <is>
          <t>35913009</t>
        </is>
      </c>
      <c r="D1781" t="inlineStr">
        <is>
          <t>RICARDO ALEXIS MENDIETA PERALTA</t>
        </is>
      </c>
      <c r="E1781" t="inlineStr">
        <is>
          <t>RICARDOALEXISMENDIETAPERALTA</t>
        </is>
      </c>
      <c r="F1781" s="2" t="n">
        <v>15</v>
      </c>
      <c r="G1781" t="inlineStr">
        <is>
          <t>Nailyn Martinez</t>
        </is>
      </c>
      <c r="H1781" t="inlineStr">
        <is>
          <t>62501833.0</t>
        </is>
      </c>
      <c r="I1781" t="n">
        <v>0</v>
      </c>
      <c r="J1781" t="n">
        <v>1</v>
      </c>
      <c r="K1781" t="inlineStr"/>
    </row>
    <row r="1782">
      <c r="A1782" t="inlineStr">
        <is>
          <t>NP</t>
        </is>
      </c>
      <c r="B1782" t="inlineStr">
        <is>
          <t>346438100000</t>
        </is>
      </c>
      <c r="C1782" t="inlineStr">
        <is>
          <t>34643810</t>
        </is>
      </c>
      <c r="D1782" t="inlineStr">
        <is>
          <t>PACIFICO PEREZ</t>
        </is>
      </c>
      <c r="E1782" t="inlineStr">
        <is>
          <t>PACIFICOPEREZ</t>
        </is>
      </c>
      <c r="F1782" s="2" t="n">
        <v>19.25</v>
      </c>
      <c r="G1782" t="inlineStr">
        <is>
          <t>Yamali Rodriguez</t>
        </is>
      </c>
      <c r="H1782" t="inlineStr">
        <is>
          <t>67725338.0</t>
        </is>
      </c>
      <c r="I1782" t="n">
        <v>0</v>
      </c>
      <c r="J1782" t="n">
        <v>1</v>
      </c>
      <c r="K1782" t="inlineStr"/>
    </row>
    <row r="1783">
      <c r="A1783" t="inlineStr">
        <is>
          <t>NP</t>
        </is>
      </c>
      <c r="B1783" t="inlineStr">
        <is>
          <t>342397050000</t>
        </is>
      </c>
      <c r="C1783" t="inlineStr">
        <is>
          <t>34239705</t>
        </is>
      </c>
      <c r="D1783" t="inlineStr">
        <is>
          <t>RICHARD REYES</t>
        </is>
      </c>
      <c r="E1783" t="inlineStr">
        <is>
          <t>RICHARDREYES</t>
        </is>
      </c>
      <c r="F1783" s="2" t="n">
        <v>16.25</v>
      </c>
      <c r="G1783" t="inlineStr">
        <is>
          <t>Osiris Aguilar</t>
        </is>
      </c>
      <c r="H1783" t="inlineStr">
        <is>
          <t>67129359.0</t>
        </is>
      </c>
      <c r="I1783" t="n">
        <v>0</v>
      </c>
      <c r="J1783" t="n">
        <v>1</v>
      </c>
      <c r="K1783" t="inlineStr"/>
    </row>
    <row r="1784">
      <c r="A1784" t="inlineStr">
        <is>
          <t>NP</t>
        </is>
      </c>
      <c r="B1784" t="inlineStr">
        <is>
          <t>329374630000</t>
        </is>
      </c>
      <c r="C1784" t="inlineStr">
        <is>
          <t>32937463</t>
        </is>
      </c>
      <c r="D1784" t="inlineStr">
        <is>
          <t>Milagros Perez</t>
        </is>
      </c>
      <c r="E1784" t="inlineStr">
        <is>
          <t>MILAGROSPEREZ</t>
        </is>
      </c>
      <c r="F1784" s="2" t="n">
        <v>12</v>
      </c>
      <c r="G1784" t="inlineStr">
        <is>
          <t>Karla Mc Intryre</t>
        </is>
      </c>
      <c r="H1784" t="inlineStr">
        <is>
          <t>68427106.0</t>
        </is>
      </c>
      <c r="I1784" t="n">
        <v>0</v>
      </c>
      <c r="J1784" t="n">
        <v>1</v>
      </c>
      <c r="K1784" t="inlineStr"/>
    </row>
    <row r="1785">
      <c r="A1785" t="inlineStr">
        <is>
          <t>NP</t>
        </is>
      </c>
      <c r="B1785" t="inlineStr">
        <is>
          <t>336244390000</t>
        </is>
      </c>
      <c r="C1785" t="inlineStr">
        <is>
          <t>33624439</t>
        </is>
      </c>
      <c r="D1785" t="inlineStr">
        <is>
          <t>DAIRA YARICEL MARCIAGA CORRALES</t>
        </is>
      </c>
      <c r="E1785" t="inlineStr">
        <is>
          <t>DAIRAYARICELMARCIAGACORRALES</t>
        </is>
      </c>
      <c r="F1785" s="2" t="n">
        <v>23.25</v>
      </c>
      <c r="G1785" t="inlineStr">
        <is>
          <t>Michelle Zambrano</t>
        </is>
      </c>
      <c r="H1785" t="inlineStr">
        <is>
          <t>68045532.0</t>
        </is>
      </c>
      <c r="I1785" t="n">
        <v>0</v>
      </c>
      <c r="J1785" t="n">
        <v>1</v>
      </c>
      <c r="K1785" t="inlineStr"/>
    </row>
    <row r="1786">
      <c r="A1786" t="inlineStr">
        <is>
          <t>NP</t>
        </is>
      </c>
      <c r="B1786" t="inlineStr">
        <is>
          <t>351192770000</t>
        </is>
      </c>
      <c r="C1786" t="inlineStr">
        <is>
          <t>35119277</t>
        </is>
      </c>
      <c r="D1786" t="inlineStr">
        <is>
          <t>LUIS TREJOS</t>
        </is>
      </c>
      <c r="E1786" t="inlineStr">
        <is>
          <t>LUISTREJOS</t>
        </is>
      </c>
      <c r="F1786" s="2" t="n">
        <v>15</v>
      </c>
      <c r="G1786" t="inlineStr">
        <is>
          <t>Ines Lizbeth Trujillo</t>
        </is>
      </c>
      <c r="H1786" t="inlineStr">
        <is>
          <t>63037705.0</t>
        </is>
      </c>
      <c r="I1786" t="n">
        <v>0</v>
      </c>
      <c r="J1786" t="n">
        <v>1</v>
      </c>
      <c r="K1786" t="inlineStr"/>
    </row>
    <row r="1787">
      <c r="A1787" t="inlineStr">
        <is>
          <t>NP</t>
        </is>
      </c>
      <c r="B1787" t="inlineStr">
        <is>
          <t>344053130000</t>
        </is>
      </c>
      <c r="C1787" t="inlineStr">
        <is>
          <t>34405313</t>
        </is>
      </c>
      <c r="D1787" t="inlineStr">
        <is>
          <t>MARIA ELENA RAMOS</t>
        </is>
      </c>
      <c r="E1787" t="inlineStr">
        <is>
          <t>MARIAELENARAMOS</t>
        </is>
      </c>
      <c r="F1787" s="2" t="n">
        <v>20</v>
      </c>
      <c r="G1787" t="inlineStr">
        <is>
          <t>Alejandra Mabel Hawkins</t>
        </is>
      </c>
      <c r="H1787" t="inlineStr">
        <is>
          <t>64768809.0</t>
        </is>
      </c>
      <c r="I1787" t="n">
        <v>0</v>
      </c>
      <c r="J1787" t="n">
        <v>1</v>
      </c>
      <c r="K1787" t="inlineStr"/>
    </row>
    <row r="1788">
      <c r="A1788" t="inlineStr">
        <is>
          <t>NP</t>
        </is>
      </c>
      <c r="B1788" t="inlineStr">
        <is>
          <t>346451580000</t>
        </is>
      </c>
      <c r="C1788" t="inlineStr">
        <is>
          <t>34645158</t>
        </is>
      </c>
      <c r="D1788" t="inlineStr">
        <is>
          <t>LUIS CARLOS SAENZ</t>
        </is>
      </c>
      <c r="E1788" t="inlineStr">
        <is>
          <t>LUISCARLOSSAENZ</t>
        </is>
      </c>
      <c r="F1788" s="2" t="n">
        <v>62.5</v>
      </c>
      <c r="G1788" t="inlineStr">
        <is>
          <t>Maria Fernanda</t>
        </is>
      </c>
      <c r="H1788" t="inlineStr">
        <is>
          <t>62721134.0</t>
        </is>
      </c>
      <c r="I1788" t="n">
        <v>0</v>
      </c>
      <c r="J1788" t="n">
        <v>1</v>
      </c>
      <c r="K1788" t="inlineStr"/>
    </row>
    <row r="1789">
      <c r="A1789" t="inlineStr">
        <is>
          <t>NP</t>
        </is>
      </c>
      <c r="B1789" t="inlineStr">
        <is>
          <t>356366280000</t>
        </is>
      </c>
      <c r="C1789" t="inlineStr">
        <is>
          <t>35636628</t>
        </is>
      </c>
      <c r="D1789" t="inlineStr">
        <is>
          <t>HEIDY CORDOBA</t>
        </is>
      </c>
      <c r="E1789" t="inlineStr">
        <is>
          <t>HEIDYCORDOBA</t>
        </is>
      </c>
      <c r="F1789" s="2" t="n">
        <v>20</v>
      </c>
      <c r="G1789" t="inlineStr">
        <is>
          <t>Yarelis Tulloch</t>
        </is>
      </c>
      <c r="H1789" t="inlineStr">
        <is>
          <t>63753840.0</t>
        </is>
      </c>
      <c r="I1789" t="n">
        <v>0</v>
      </c>
      <c r="J1789" t="n">
        <v>1</v>
      </c>
      <c r="K1789" t="inlineStr"/>
    </row>
    <row r="1790">
      <c r="A1790" t="inlineStr">
        <is>
          <t>NP</t>
        </is>
      </c>
      <c r="B1790" t="inlineStr">
        <is>
          <t>326958750000</t>
        </is>
      </c>
      <c r="C1790" t="inlineStr">
        <is>
          <t>32695875</t>
        </is>
      </c>
      <c r="D1790" t="inlineStr">
        <is>
          <t>Inversiones L</t>
        </is>
      </c>
      <c r="E1790" t="inlineStr">
        <is>
          <t>INVERSIONESL</t>
        </is>
      </c>
      <c r="F1790" s="2" t="n">
        <v>29</v>
      </c>
      <c r="G1790" t="inlineStr">
        <is>
          <t>Abril Aparicio</t>
        </is>
      </c>
      <c r="H1790" t="inlineStr">
        <is>
          <t>69419281.0</t>
        </is>
      </c>
      <c r="I1790" t="n">
        <v>0</v>
      </c>
      <c r="J1790" t="n">
        <v>1</v>
      </c>
      <c r="K1790" t="inlineStr"/>
    </row>
    <row r="1791">
      <c r="A1791" t="inlineStr">
        <is>
          <t>NP</t>
        </is>
      </c>
      <c r="B1791" t="inlineStr">
        <is>
          <t>336150380000</t>
        </is>
      </c>
      <c r="C1791" t="inlineStr">
        <is>
          <t>33615038</t>
        </is>
      </c>
      <c r="D1791" t="inlineStr">
        <is>
          <t>Dayanira Samaniego</t>
        </is>
      </c>
      <c r="E1791" t="inlineStr">
        <is>
          <t>DAYANIRASAMANIEGO</t>
        </is>
      </c>
      <c r="F1791" s="2" t="n">
        <v>12.5</v>
      </c>
      <c r="G1791" t="inlineStr">
        <is>
          <t>Yariela Galarce</t>
        </is>
      </c>
      <c r="H1791" t="inlineStr">
        <is>
          <t>66721603.0</t>
        </is>
      </c>
      <c r="I1791" t="n">
        <v>0</v>
      </c>
      <c r="J1791" t="n">
        <v>1</v>
      </c>
      <c r="K1791" t="inlineStr"/>
    </row>
    <row r="1792">
      <c r="A1792" t="inlineStr">
        <is>
          <t>NP</t>
        </is>
      </c>
      <c r="B1792" t="inlineStr">
        <is>
          <t>351014120000</t>
        </is>
      </c>
      <c r="C1792" t="inlineStr">
        <is>
          <t>35101412</t>
        </is>
      </c>
      <c r="D1792" t="inlineStr">
        <is>
          <t>EMIL FRIAS</t>
        </is>
      </c>
      <c r="E1792" t="inlineStr">
        <is>
          <t>EMILFRIAS</t>
        </is>
      </c>
      <c r="F1792" s="2" t="n">
        <v>15</v>
      </c>
      <c r="G1792" t="inlineStr">
        <is>
          <t>Nailyn Martinez</t>
        </is>
      </c>
      <c r="H1792" t="inlineStr">
        <is>
          <t>66688691.0</t>
        </is>
      </c>
      <c r="I1792" t="n">
        <v>0</v>
      </c>
      <c r="J1792" t="n">
        <v>1</v>
      </c>
      <c r="K1792" t="inlineStr"/>
    </row>
    <row r="1793">
      <c r="A1793" t="inlineStr">
        <is>
          <t>NP</t>
        </is>
      </c>
      <c r="B1793" t="inlineStr">
        <is>
          <t>354151730000</t>
        </is>
      </c>
      <c r="C1793" t="inlineStr">
        <is>
          <t>35415173</t>
        </is>
      </c>
      <c r="D1793" t="inlineStr">
        <is>
          <t>HECTOR GARCIA</t>
        </is>
      </c>
      <c r="E1793" t="inlineStr">
        <is>
          <t>HECTORGARCIA</t>
        </is>
      </c>
      <c r="F1793" s="2" t="n">
        <v>15</v>
      </c>
      <c r="G1793" t="inlineStr">
        <is>
          <t>Yamali Rodriguez</t>
        </is>
      </c>
      <c r="H1793" t="inlineStr">
        <is>
          <t>69654012.0</t>
        </is>
      </c>
      <c r="I1793" t="n">
        <v>0</v>
      </c>
      <c r="J1793" t="n">
        <v>1</v>
      </c>
      <c r="K1793" t="inlineStr"/>
    </row>
    <row r="1794">
      <c r="A1794" t="inlineStr">
        <is>
          <t>NP</t>
        </is>
      </c>
      <c r="B1794" t="inlineStr">
        <is>
          <t>353088070000</t>
        </is>
      </c>
      <c r="C1794" t="inlineStr">
        <is>
          <t>35308807</t>
        </is>
      </c>
      <c r="D1794" t="inlineStr">
        <is>
          <t>DEYVIS SOLANGE GUTIERREZ VEGA</t>
        </is>
      </c>
      <c r="E1794" t="inlineStr">
        <is>
          <t>DEYVISSOLANGEGUTIERREZVEGA</t>
        </is>
      </c>
      <c r="F1794" s="2" t="n">
        <v>15</v>
      </c>
      <c r="G1794" t="inlineStr">
        <is>
          <t>Osiris Aguilar</t>
        </is>
      </c>
      <c r="H1794" t="inlineStr">
        <is>
          <t>63061061.0</t>
        </is>
      </c>
      <c r="I1794" t="n">
        <v>0</v>
      </c>
      <c r="J1794" t="n">
        <v>1</v>
      </c>
      <c r="K1794" t="inlineStr"/>
    </row>
    <row r="1795">
      <c r="A1795" t="inlineStr">
        <is>
          <t>NP</t>
        </is>
      </c>
      <c r="B1795" t="inlineStr">
        <is>
          <t>359085680000</t>
        </is>
      </c>
      <c r="C1795" t="inlineStr">
        <is>
          <t>35908568</t>
        </is>
      </c>
      <c r="D1795" t="inlineStr">
        <is>
          <t>ZULEIDYS LOPEZ</t>
        </is>
      </c>
      <c r="E1795" t="inlineStr">
        <is>
          <t>ZULEIDYSLOPEZ</t>
        </is>
      </c>
      <c r="F1795" s="2" t="n">
        <v>15</v>
      </c>
      <c r="G1795" t="inlineStr">
        <is>
          <t>Karla Mc Intryre</t>
        </is>
      </c>
      <c r="H1795" t="inlineStr">
        <is>
          <t>67588601.0</t>
        </is>
      </c>
      <c r="I1795" t="n">
        <v>0</v>
      </c>
      <c r="J1795" t="n">
        <v>1</v>
      </c>
      <c r="K1795" t="inlineStr"/>
    </row>
    <row r="1796">
      <c r="A1796" t="inlineStr">
        <is>
          <t>NP</t>
        </is>
      </c>
      <c r="B1796" t="inlineStr">
        <is>
          <t>352041540000</t>
        </is>
      </c>
      <c r="C1796" t="inlineStr">
        <is>
          <t>35204154</t>
        </is>
      </c>
      <c r="D1796" t="inlineStr">
        <is>
          <t>DALYS ELIZABETH PERALTA DE LEON</t>
        </is>
      </c>
      <c r="E1796" t="inlineStr">
        <is>
          <t>DALYSELIZABETHPERALTADELEON</t>
        </is>
      </c>
      <c r="F1796" s="2" t="n">
        <v>15</v>
      </c>
      <c r="G1796" t="inlineStr">
        <is>
          <t>Solanye Acuña</t>
        </is>
      </c>
      <c r="H1796" t="inlineStr">
        <is>
          <t>66572222.0</t>
        </is>
      </c>
      <c r="I1796" t="n">
        <v>0</v>
      </c>
      <c r="J1796" t="n">
        <v>1</v>
      </c>
      <c r="K1796" t="inlineStr"/>
    </row>
    <row r="1797">
      <c r="A1797" t="inlineStr">
        <is>
          <t>NP</t>
        </is>
      </c>
      <c r="B1797" t="inlineStr">
        <is>
          <t>348133340000</t>
        </is>
      </c>
      <c r="C1797" t="inlineStr">
        <is>
          <t>34813334</t>
        </is>
      </c>
      <c r="D1797" t="inlineStr">
        <is>
          <t>PIGO SA</t>
        </is>
      </c>
      <c r="E1797" t="inlineStr">
        <is>
          <t>PIGOSA</t>
        </is>
      </c>
      <c r="F1797" s="2" t="n">
        <v>32.5</v>
      </c>
      <c r="G1797" t="inlineStr">
        <is>
          <t>Michelle Zambrano</t>
        </is>
      </c>
      <c r="H1797" t="inlineStr">
        <is>
          <t>69877002.0</t>
        </is>
      </c>
      <c r="I1797" t="n">
        <v>0</v>
      </c>
      <c r="J1797" t="n">
        <v>1</v>
      </c>
      <c r="K1797" t="inlineStr"/>
    </row>
    <row r="1798">
      <c r="A1798" t="inlineStr">
        <is>
          <t>NP</t>
        </is>
      </c>
      <c r="B1798" t="inlineStr">
        <is>
          <t>356097640000</t>
        </is>
      </c>
      <c r="C1798" t="inlineStr">
        <is>
          <t>35609764</t>
        </is>
      </c>
      <c r="D1798" t="inlineStr">
        <is>
          <t>MARIA CARDENAS</t>
        </is>
      </c>
      <c r="E1798" t="inlineStr">
        <is>
          <t>MARIACARDENAS</t>
        </is>
      </c>
      <c r="F1798" s="2" t="n">
        <v>15</v>
      </c>
      <c r="G1798" t="inlineStr">
        <is>
          <t>Ines Lizbeth Trujillo</t>
        </is>
      </c>
      <c r="H1798" t="inlineStr">
        <is>
          <t>65518803.0</t>
        </is>
      </c>
      <c r="I1798" t="n">
        <v>0</v>
      </c>
      <c r="J1798" t="n">
        <v>1</v>
      </c>
      <c r="K1798" t="inlineStr"/>
    </row>
    <row r="1799">
      <c r="A1799" t="inlineStr">
        <is>
          <t>NP</t>
        </is>
      </c>
      <c r="B1799" t="inlineStr">
        <is>
          <t>343216780000</t>
        </is>
      </c>
      <c r="C1799" t="inlineStr">
        <is>
          <t>34321678</t>
        </is>
      </c>
      <c r="D1799" t="inlineStr">
        <is>
          <t>AB SEGUROS</t>
        </is>
      </c>
      <c r="E1799" t="inlineStr">
        <is>
          <t>ABSEGUROS</t>
        </is>
      </c>
      <c r="F1799" s="2" t="n">
        <v>123.93</v>
      </c>
      <c r="G1799" t="inlineStr">
        <is>
          <t>Alejandra Mabel Hawkins</t>
        </is>
      </c>
      <c r="H1799" t="inlineStr">
        <is>
          <t>63968867.0</t>
        </is>
      </c>
      <c r="I1799" t="n">
        <v>0</v>
      </c>
      <c r="J1799" t="n">
        <v>1</v>
      </c>
      <c r="K1799" t="inlineStr"/>
    </row>
    <row r="1800">
      <c r="A1800" t="inlineStr">
        <is>
          <t>NP</t>
        </is>
      </c>
      <c r="B1800" t="inlineStr">
        <is>
          <t>338278850000</t>
        </is>
      </c>
      <c r="C1800" t="inlineStr">
        <is>
          <t>33827885</t>
        </is>
      </c>
      <c r="D1800" t="inlineStr">
        <is>
          <t>WILFORD ACEVEDO GONZALEZ</t>
        </is>
      </c>
      <c r="E1800" t="inlineStr">
        <is>
          <t>WILFORDACEVEDOGONZALEZ</t>
        </is>
      </c>
      <c r="F1800" s="2" t="n">
        <v>37</v>
      </c>
      <c r="G1800" t="inlineStr">
        <is>
          <t>Maria Fernanda</t>
        </is>
      </c>
      <c r="H1800" t="inlineStr">
        <is>
          <t>66309559.0</t>
        </is>
      </c>
      <c r="I1800" t="n">
        <v>0</v>
      </c>
      <c r="J1800" t="n">
        <v>1</v>
      </c>
      <c r="K1800" t="inlineStr"/>
    </row>
    <row r="1801">
      <c r="A1801" t="inlineStr">
        <is>
          <t>NP</t>
        </is>
      </c>
      <c r="B1801" t="inlineStr">
        <is>
          <t>356043420000</t>
        </is>
      </c>
      <c r="C1801" t="inlineStr">
        <is>
          <t>35604342</t>
        </is>
      </c>
      <c r="D1801" t="inlineStr">
        <is>
          <t>CARLOS ARMANDO MENDIETA DELGADO</t>
        </is>
      </c>
      <c r="E1801" t="inlineStr">
        <is>
          <t>CARLOSARMANDOMENDIETADELGADO</t>
        </is>
      </c>
      <c r="F1801" s="2" t="n">
        <v>20</v>
      </c>
      <c r="G1801" t="inlineStr">
        <is>
          <t>Yarelis Tulloch</t>
        </is>
      </c>
      <c r="H1801" t="inlineStr">
        <is>
          <t>67085699.0</t>
        </is>
      </c>
      <c r="I1801" t="n">
        <v>0</v>
      </c>
      <c r="J1801" t="n">
        <v>1</v>
      </c>
      <c r="K1801" t="inlineStr"/>
    </row>
    <row r="1802">
      <c r="A1802" t="inlineStr">
        <is>
          <t>NP</t>
        </is>
      </c>
      <c r="B1802" t="inlineStr">
        <is>
          <t>351295920000</t>
        </is>
      </c>
      <c r="C1802" t="inlineStr">
        <is>
          <t>35129592</t>
        </is>
      </c>
      <c r="D1802" t="inlineStr">
        <is>
          <t>JOSE JAVIER MARÍN</t>
        </is>
      </c>
      <c r="E1802" t="inlineStr">
        <is>
          <t>JOSEJAVIERMARIN</t>
        </is>
      </c>
      <c r="F1802" s="2" t="n">
        <v>15</v>
      </c>
      <c r="G1802" t="inlineStr">
        <is>
          <t>Abril Aparicio</t>
        </is>
      </c>
      <c r="H1802" t="inlineStr">
        <is>
          <t>67042848.0</t>
        </is>
      </c>
      <c r="I1802" t="n">
        <v>0</v>
      </c>
      <c r="J1802" t="n">
        <v>1</v>
      </c>
      <c r="K1802" t="inlineStr"/>
    </row>
    <row r="1803">
      <c r="A1803" t="inlineStr">
        <is>
          <t>NP</t>
        </is>
      </c>
      <c r="B1803" t="inlineStr">
        <is>
          <t>347127710000</t>
        </is>
      </c>
      <c r="C1803" t="inlineStr">
        <is>
          <t>34712771</t>
        </is>
      </c>
      <c r="D1803" t="inlineStr">
        <is>
          <t>JOSE LUIS MOLINA</t>
        </is>
      </c>
      <c r="E1803" t="inlineStr">
        <is>
          <t>JOSELUISMOLINA</t>
        </is>
      </c>
      <c r="F1803" s="2" t="n">
        <v>28.25</v>
      </c>
      <c r="G1803" t="inlineStr">
        <is>
          <t>Yariela Galarce</t>
        </is>
      </c>
      <c r="H1803" t="inlineStr">
        <is>
          <t>63829964.0</t>
        </is>
      </c>
      <c r="I1803" t="n">
        <v>0</v>
      </c>
      <c r="J1803" t="n">
        <v>1</v>
      </c>
      <c r="K1803" t="inlineStr"/>
    </row>
    <row r="1804">
      <c r="A1804" t="inlineStr">
        <is>
          <t>NP</t>
        </is>
      </c>
      <c r="B1804" t="inlineStr">
        <is>
          <t>335272540000</t>
        </is>
      </c>
      <c r="C1804" t="inlineStr">
        <is>
          <t>33527254</t>
        </is>
      </c>
      <c r="D1804" t="inlineStr">
        <is>
          <t>MAKYURI HERRERA DOMINGUEZ</t>
        </is>
      </c>
      <c r="E1804" t="inlineStr">
        <is>
          <t>MAKYURIHERRERADOMINGUEZ</t>
        </is>
      </c>
      <c r="F1804" s="2" t="n">
        <v>18.25</v>
      </c>
      <c r="G1804" t="inlineStr">
        <is>
          <t>Nailyn Martinez</t>
        </is>
      </c>
      <c r="H1804" t="inlineStr">
        <is>
          <t>66627613.0</t>
        </is>
      </c>
      <c r="I1804" t="n">
        <v>0</v>
      </c>
      <c r="J1804" t="n">
        <v>1</v>
      </c>
      <c r="K1804" t="inlineStr"/>
    </row>
    <row r="1805">
      <c r="A1805" t="inlineStr">
        <is>
          <t>NP</t>
        </is>
      </c>
      <c r="B1805" t="inlineStr">
        <is>
          <t>351082770000</t>
        </is>
      </c>
      <c r="C1805" t="inlineStr">
        <is>
          <t>35108277</t>
        </is>
      </c>
      <c r="D1805" t="inlineStr">
        <is>
          <t>KEILY JOHANY CERRUD HERRERA</t>
        </is>
      </c>
      <c r="E1805" t="inlineStr">
        <is>
          <t>KEILYJOHANYCERRUDHERRERA</t>
        </is>
      </c>
      <c r="F1805" s="2" t="n">
        <v>15</v>
      </c>
      <c r="G1805" t="inlineStr">
        <is>
          <t>Yamali Rodriguez</t>
        </is>
      </c>
      <c r="H1805" t="inlineStr">
        <is>
          <t>67896886.0</t>
        </is>
      </c>
      <c r="I1805" t="n">
        <v>0</v>
      </c>
      <c r="J1805" t="n">
        <v>1</v>
      </c>
      <c r="K1805" t="inlineStr"/>
    </row>
    <row r="1806">
      <c r="A1806" t="inlineStr">
        <is>
          <t>NP</t>
        </is>
      </c>
      <c r="B1806" t="inlineStr">
        <is>
          <t>357119670000</t>
        </is>
      </c>
      <c r="C1806" t="inlineStr">
        <is>
          <t>35711967</t>
        </is>
      </c>
      <c r="D1806" t="inlineStr">
        <is>
          <t>OFFICE AND PRINT S</t>
        </is>
      </c>
      <c r="E1806" t="inlineStr">
        <is>
          <t>OFFICEANDPRINTS</t>
        </is>
      </c>
      <c r="F1806" s="2" t="n">
        <v>15</v>
      </c>
      <c r="G1806" t="inlineStr">
        <is>
          <t>Osiris Aguilar</t>
        </is>
      </c>
      <c r="H1806" t="inlineStr">
        <is>
          <t>67358201.0</t>
        </is>
      </c>
      <c r="I1806" t="n">
        <v>0</v>
      </c>
      <c r="J1806" t="n">
        <v>1</v>
      </c>
      <c r="K1806" t="inlineStr"/>
    </row>
    <row r="1807">
      <c r="A1807" t="inlineStr">
        <is>
          <t>NP</t>
        </is>
      </c>
      <c r="B1807" t="inlineStr">
        <is>
          <t>359347170000</t>
        </is>
      </c>
      <c r="C1807" t="inlineStr">
        <is>
          <t>35934717</t>
        </is>
      </c>
      <c r="D1807" t="inlineStr">
        <is>
          <t>AHMED VARGAS</t>
        </is>
      </c>
      <c r="E1807" t="inlineStr">
        <is>
          <t>AHMEDVARGAS</t>
        </is>
      </c>
      <c r="F1807" s="2" t="n">
        <v>31</v>
      </c>
      <c r="G1807" t="inlineStr">
        <is>
          <t>Karla Mc Intryre</t>
        </is>
      </c>
      <c r="H1807" t="inlineStr">
        <is>
          <t>60168015.0</t>
        </is>
      </c>
      <c r="I1807" t="n">
        <v>0</v>
      </c>
      <c r="J1807" t="n">
        <v>1</v>
      </c>
      <c r="K1807" t="inlineStr"/>
    </row>
    <row r="1808">
      <c r="A1808" t="inlineStr">
        <is>
          <t>NP</t>
        </is>
      </c>
      <c r="B1808" t="inlineStr">
        <is>
          <t>363055490000</t>
        </is>
      </c>
      <c r="C1808" t="inlineStr">
        <is>
          <t>36305549</t>
        </is>
      </c>
      <c r="D1808" t="inlineStr">
        <is>
          <t>GASES INDUSTRIALES</t>
        </is>
      </c>
      <c r="E1808" t="inlineStr">
        <is>
          <t>GASESINDUSTRIALES</t>
        </is>
      </c>
      <c r="F1808" s="2" t="n">
        <v>34.52</v>
      </c>
      <c r="G1808" t="inlineStr">
        <is>
          <t>Michelle Zambrano</t>
        </is>
      </c>
      <c r="H1808" t="inlineStr"/>
      <c r="I1808" t="n">
        <v>0</v>
      </c>
      <c r="J1808" t="n">
        <v>1</v>
      </c>
      <c r="K1808" t="inlineStr"/>
    </row>
    <row r="1809">
      <c r="A1809" t="inlineStr">
        <is>
          <t>NP</t>
        </is>
      </c>
      <c r="B1809" t="inlineStr">
        <is>
          <t>335168580000</t>
        </is>
      </c>
      <c r="C1809" t="inlineStr">
        <is>
          <t>33516858</t>
        </is>
      </c>
      <c r="D1809" t="inlineStr">
        <is>
          <t>Ignacia Gisela Garcia Jimenez</t>
        </is>
      </c>
      <c r="E1809" t="inlineStr">
        <is>
          <t>IGNACIAGISELAGARCIAJIMENEZ</t>
        </is>
      </c>
      <c r="F1809" s="2" t="n">
        <v>17</v>
      </c>
      <c r="G1809" t="inlineStr">
        <is>
          <t>Ines Lizbeth Trujillo</t>
        </is>
      </c>
      <c r="H1809" t="inlineStr">
        <is>
          <t>63585629.0</t>
        </is>
      </c>
      <c r="I1809" t="n">
        <v>0</v>
      </c>
      <c r="J1809" t="n">
        <v>1</v>
      </c>
      <c r="K1809" t="inlineStr"/>
    </row>
    <row r="1810">
      <c r="A1810" t="inlineStr">
        <is>
          <t>NP</t>
        </is>
      </c>
      <c r="B1810" t="inlineStr">
        <is>
          <t>363060090000</t>
        </is>
      </c>
      <c r="C1810" t="inlineStr">
        <is>
          <t>36306009</t>
        </is>
      </c>
      <c r="D1810" t="inlineStr">
        <is>
          <t>MELVIN ORTEGA</t>
        </is>
      </c>
      <c r="E1810" t="inlineStr">
        <is>
          <t>MELVINORTEGA</t>
        </is>
      </c>
      <c r="F1810" s="2" t="n">
        <v>0</v>
      </c>
      <c r="G1810" t="inlineStr">
        <is>
          <t>Alejandra Mabel Hawkins</t>
        </is>
      </c>
      <c r="H1810" t="inlineStr"/>
      <c r="I1810" t="n">
        <v>0</v>
      </c>
      <c r="J1810" t="n">
        <v>1</v>
      </c>
      <c r="K1810" t="inlineStr"/>
    </row>
    <row r="1811">
      <c r="A1811" t="inlineStr">
        <is>
          <t>NP</t>
        </is>
      </c>
      <c r="B1811" t="inlineStr">
        <is>
          <t>348146950000</t>
        </is>
      </c>
      <c r="C1811" t="inlineStr">
        <is>
          <t>34814695</t>
        </is>
      </c>
      <c r="D1811" t="inlineStr">
        <is>
          <t>BETTY B CASTRO M</t>
        </is>
      </c>
      <c r="E1811" t="inlineStr">
        <is>
          <t>BETTYBCASTROM</t>
        </is>
      </c>
      <c r="F1811" s="2" t="n">
        <v>16.25</v>
      </c>
      <c r="G1811" t="inlineStr">
        <is>
          <t>Maria Fernanda</t>
        </is>
      </c>
      <c r="H1811" t="inlineStr">
        <is>
          <t>61533900.0</t>
        </is>
      </c>
      <c r="I1811" t="n">
        <v>0</v>
      </c>
      <c r="J1811" t="n">
        <v>1</v>
      </c>
      <c r="K1811" t="inlineStr"/>
    </row>
    <row r="1812">
      <c r="A1812" t="inlineStr">
        <is>
          <t>NP</t>
        </is>
      </c>
      <c r="B1812" t="inlineStr">
        <is>
          <t>358235960000</t>
        </is>
      </c>
      <c r="C1812" t="inlineStr">
        <is>
          <t>35823596</t>
        </is>
      </c>
      <c r="D1812" t="inlineStr">
        <is>
          <t>INDIRA JOHANA DOMINGUEZ ESPINOSA</t>
        </is>
      </c>
      <c r="E1812" t="inlineStr">
        <is>
          <t>INDIRAJOHANADOMINGUEZESPINOSA</t>
        </is>
      </c>
      <c r="F1812" s="2" t="n">
        <v>15</v>
      </c>
      <c r="G1812" t="inlineStr">
        <is>
          <t>Yarelis Tulloch</t>
        </is>
      </c>
      <c r="H1812" t="inlineStr">
        <is>
          <t>62826183.0</t>
        </is>
      </c>
      <c r="I1812" t="n">
        <v>0</v>
      </c>
      <c r="J1812" t="n">
        <v>1</v>
      </c>
      <c r="K1812" t="inlineStr"/>
    </row>
    <row r="1813">
      <c r="A1813" t="inlineStr">
        <is>
          <t>NP</t>
        </is>
      </c>
      <c r="B1813" t="inlineStr">
        <is>
          <t>343402180000</t>
        </is>
      </c>
      <c r="C1813" t="inlineStr">
        <is>
          <t>34340218</t>
        </is>
      </c>
      <c r="D1813" t="inlineStr">
        <is>
          <t>DAYANA BALLESTEROS</t>
        </is>
      </c>
      <c r="E1813" t="inlineStr">
        <is>
          <t>DAYANABALLESTEROS</t>
        </is>
      </c>
      <c r="F1813" s="2" t="n">
        <v>55</v>
      </c>
      <c r="G1813" t="inlineStr">
        <is>
          <t>Abril Aparicio</t>
        </is>
      </c>
      <c r="H1813" t="inlineStr">
        <is>
          <t>61316644.0</t>
        </is>
      </c>
      <c r="I1813" t="n">
        <v>0</v>
      </c>
      <c r="J1813" t="n">
        <v>1</v>
      </c>
      <c r="K1813" t="inlineStr"/>
    </row>
    <row r="1814">
      <c r="A1814" t="inlineStr">
        <is>
          <t>NP</t>
        </is>
      </c>
      <c r="B1814" t="inlineStr">
        <is>
          <t>327739030000</t>
        </is>
      </c>
      <c r="C1814" t="inlineStr">
        <is>
          <t>32773903</t>
        </is>
      </c>
      <c r="D1814" t="inlineStr">
        <is>
          <t>Edwin Alexis G omez Henriquez</t>
        </is>
      </c>
      <c r="E1814" t="inlineStr">
        <is>
          <t>EDWINALEXISGOMEZHENRIQUEZ</t>
        </is>
      </c>
      <c r="F1814" s="2" t="n">
        <v>40.5</v>
      </c>
      <c r="G1814" t="inlineStr">
        <is>
          <t>Yariela Galarce</t>
        </is>
      </c>
      <c r="H1814" t="inlineStr">
        <is>
          <t>62463266.0</t>
        </is>
      </c>
      <c r="I1814" t="n">
        <v>0</v>
      </c>
      <c r="J1814" t="n">
        <v>1</v>
      </c>
      <c r="K1814" t="inlineStr"/>
    </row>
    <row r="1815">
      <c r="A1815" t="inlineStr">
        <is>
          <t>NP</t>
        </is>
      </c>
      <c r="B1815" t="inlineStr">
        <is>
          <t>359365810000</t>
        </is>
      </c>
      <c r="C1815" t="inlineStr">
        <is>
          <t>35936581</t>
        </is>
      </c>
      <c r="D1815" t="inlineStr">
        <is>
          <t>IRIS YANETH FRIAS</t>
        </is>
      </c>
      <c r="E1815" t="inlineStr">
        <is>
          <t>IRISYANETHFRIAS</t>
        </is>
      </c>
      <c r="F1815" s="2" t="n">
        <v>15</v>
      </c>
      <c r="G1815" t="inlineStr">
        <is>
          <t>Nailyn Martinez</t>
        </is>
      </c>
      <c r="H1815" t="inlineStr">
        <is>
          <t>68707933.0</t>
        </is>
      </c>
      <c r="I1815" t="n">
        <v>0</v>
      </c>
      <c r="J1815" t="n">
        <v>1</v>
      </c>
      <c r="K1815" t="inlineStr"/>
    </row>
    <row r="1816">
      <c r="A1816" t="inlineStr">
        <is>
          <t>NP</t>
        </is>
      </c>
      <c r="B1816" t="inlineStr">
        <is>
          <t>357357160000</t>
        </is>
      </c>
      <c r="C1816" t="inlineStr">
        <is>
          <t>35735716</t>
        </is>
      </c>
      <c r="D1816" t="inlineStr">
        <is>
          <t>IRIS M. DE GRACIA</t>
        </is>
      </c>
      <c r="E1816" t="inlineStr">
        <is>
          <t>IRISMDEGRACIA</t>
        </is>
      </c>
      <c r="F1816" s="2" t="n">
        <v>15</v>
      </c>
      <c r="G1816" t="inlineStr">
        <is>
          <t>Yamali Rodriguez</t>
        </is>
      </c>
      <c r="H1816" t="inlineStr">
        <is>
          <t>67936971.0</t>
        </is>
      </c>
      <c r="I1816" t="n">
        <v>0</v>
      </c>
      <c r="J1816" t="n">
        <v>1</v>
      </c>
      <c r="K1816" t="inlineStr"/>
    </row>
    <row r="1817">
      <c r="A1817" t="inlineStr">
        <is>
          <t>NP</t>
        </is>
      </c>
      <c r="B1817" t="inlineStr">
        <is>
          <t>343276470000</t>
        </is>
      </c>
      <c r="C1817" t="inlineStr">
        <is>
          <t>34327647</t>
        </is>
      </c>
      <c r="D1817" t="inlineStr">
        <is>
          <t>REINALDO JAVIER TEJADA GONZALEZ</t>
        </is>
      </c>
      <c r="E1817" t="inlineStr">
        <is>
          <t>REINALDOJAVIERTEJADAGONZALEZ</t>
        </is>
      </c>
      <c r="F1817" s="2" t="n">
        <v>16</v>
      </c>
      <c r="G1817" t="inlineStr">
        <is>
          <t>Osiris Aguilar</t>
        </is>
      </c>
      <c r="H1817" t="inlineStr">
        <is>
          <t>67231304.0</t>
        </is>
      </c>
      <c r="I1817" t="n">
        <v>0</v>
      </c>
      <c r="J1817" t="n">
        <v>1</v>
      </c>
      <c r="K1817" t="inlineStr"/>
    </row>
    <row r="1818">
      <c r="A1818" t="inlineStr">
        <is>
          <t>NP</t>
        </is>
      </c>
      <c r="B1818" t="inlineStr">
        <is>
          <t>332289280000</t>
        </is>
      </c>
      <c r="C1818" t="inlineStr">
        <is>
          <t>33228928</t>
        </is>
      </c>
      <c r="D1818" t="inlineStr">
        <is>
          <t>ALAN L CASTILLERO V</t>
        </is>
      </c>
      <c r="E1818" t="inlineStr">
        <is>
          <t>ALANLCASTILLEROV</t>
        </is>
      </c>
      <c r="F1818" s="2" t="n">
        <v>42</v>
      </c>
      <c r="G1818" t="inlineStr">
        <is>
          <t>Karla Mc Intryre</t>
        </is>
      </c>
      <c r="H1818" t="inlineStr">
        <is>
          <t>63784992.0</t>
        </is>
      </c>
      <c r="I1818" t="n">
        <v>0</v>
      </c>
      <c r="J1818" t="n">
        <v>1</v>
      </c>
      <c r="K1818" t="inlineStr"/>
    </row>
    <row r="1819">
      <c r="A1819" t="inlineStr">
        <is>
          <t>NP</t>
        </is>
      </c>
      <c r="B1819" t="inlineStr">
        <is>
          <t>356210470000</t>
        </is>
      </c>
      <c r="C1819" t="inlineStr">
        <is>
          <t>35621047</t>
        </is>
      </c>
      <c r="D1819" t="inlineStr">
        <is>
          <t>ELICER PEREZ</t>
        </is>
      </c>
      <c r="E1819" t="inlineStr">
        <is>
          <t>ELICERPEREZ</t>
        </is>
      </c>
      <c r="F1819" s="2" t="n">
        <v>15</v>
      </c>
      <c r="G1819" t="inlineStr">
        <is>
          <t>Solanye Acuña</t>
        </is>
      </c>
      <c r="H1819" t="inlineStr">
        <is>
          <t>65485461.0</t>
        </is>
      </c>
      <c r="I1819" t="n">
        <v>0</v>
      </c>
      <c r="J1819" t="n">
        <v>1</v>
      </c>
      <c r="K1819" t="inlineStr"/>
    </row>
    <row r="1820">
      <c r="A1820" t="inlineStr">
        <is>
          <t>NP</t>
        </is>
      </c>
      <c r="B1820" t="inlineStr">
        <is>
          <t>352014980000</t>
        </is>
      </c>
      <c r="C1820" t="inlineStr">
        <is>
          <t>35201498</t>
        </is>
      </c>
      <c r="D1820" t="inlineStr">
        <is>
          <t>EVENOR CIGARRUISTA</t>
        </is>
      </c>
      <c r="E1820" t="inlineStr">
        <is>
          <t>EVENORCIGARRUISTA</t>
        </is>
      </c>
      <c r="F1820" s="2" t="n">
        <v>37.74</v>
      </c>
      <c r="G1820" t="inlineStr">
        <is>
          <t>Michelle Zambrano</t>
        </is>
      </c>
      <c r="H1820" t="inlineStr">
        <is>
          <t>67798417.0</t>
        </is>
      </c>
      <c r="I1820" t="n">
        <v>0</v>
      </c>
      <c r="J1820" t="n">
        <v>1</v>
      </c>
      <c r="K1820" t="inlineStr"/>
    </row>
    <row r="1821">
      <c r="A1821" t="inlineStr">
        <is>
          <t>NP</t>
        </is>
      </c>
      <c r="B1821" t="inlineStr">
        <is>
          <t>356080440000</t>
        </is>
      </c>
      <c r="C1821" t="inlineStr">
        <is>
          <t>35608044</t>
        </is>
      </c>
      <c r="D1821" t="inlineStr">
        <is>
          <t>CELIBED ROBSANT ORTIZ DOMINGUEZ</t>
        </is>
      </c>
      <c r="E1821" t="inlineStr">
        <is>
          <t>CELIBEDROBSANTORTIZDOMINGUEZ</t>
        </is>
      </c>
      <c r="F1821" s="2" t="n">
        <v>35</v>
      </c>
      <c r="G1821" t="inlineStr">
        <is>
          <t>Ines Lizbeth Trujillo</t>
        </is>
      </c>
      <c r="H1821" t="inlineStr">
        <is>
          <t>68716912.0</t>
        </is>
      </c>
      <c r="I1821" t="n">
        <v>0</v>
      </c>
      <c r="J1821" t="n">
        <v>1</v>
      </c>
      <c r="K1821" t="inlineStr"/>
    </row>
    <row r="1822">
      <c r="A1822" t="inlineStr">
        <is>
          <t>NP</t>
        </is>
      </c>
      <c r="B1822" t="inlineStr">
        <is>
          <t>345330180000</t>
        </is>
      </c>
      <c r="C1822" t="inlineStr">
        <is>
          <t>34533018</t>
        </is>
      </c>
      <c r="D1822" t="inlineStr">
        <is>
          <t>ANTONIO ALEXANDER MARRONI HENRIQUEZ</t>
        </is>
      </c>
      <c r="E1822" t="inlineStr">
        <is>
          <t>ANTONIOALEXANDERMARRONIHENRIQUEZ</t>
        </is>
      </c>
      <c r="F1822" s="2" t="n">
        <v>11.25</v>
      </c>
      <c r="G1822" t="inlineStr">
        <is>
          <t>Alejandra Mabel Hawkins</t>
        </is>
      </c>
      <c r="H1822" t="inlineStr">
        <is>
          <t>68709669.0</t>
        </is>
      </c>
      <c r="I1822" t="n">
        <v>0</v>
      </c>
      <c r="J1822" t="n">
        <v>1</v>
      </c>
      <c r="K1822" t="inlineStr"/>
    </row>
    <row r="1823">
      <c r="A1823" t="inlineStr">
        <is>
          <t>NP</t>
        </is>
      </c>
      <c r="B1823" t="inlineStr">
        <is>
          <t>348349320000</t>
        </is>
      </c>
      <c r="C1823" t="inlineStr">
        <is>
          <t>34834932</t>
        </is>
      </c>
      <c r="D1823" t="inlineStr">
        <is>
          <t>ANTONIO ALEXANDER MARRONI HENRIQUEZ</t>
        </is>
      </c>
      <c r="E1823" t="inlineStr">
        <is>
          <t>ANTONIOALEXANDERMARRONIHENRIQUEZ</t>
        </is>
      </c>
      <c r="F1823" s="2" t="n">
        <v>30</v>
      </c>
      <c r="G1823" t="inlineStr">
        <is>
          <t>Maria Fernanda</t>
        </is>
      </c>
      <c r="H1823" t="inlineStr">
        <is>
          <t>61078891.0</t>
        </is>
      </c>
      <c r="I1823" t="n">
        <v>0</v>
      </c>
      <c r="J1823" t="n">
        <v>1</v>
      </c>
      <c r="K1823" t="inlineStr"/>
    </row>
    <row r="1824">
      <c r="A1824" t="inlineStr">
        <is>
          <t>NP</t>
        </is>
      </c>
      <c r="B1824" t="inlineStr">
        <is>
          <t>335099110000</t>
        </is>
      </c>
      <c r="C1824" t="inlineStr">
        <is>
          <t>33509911</t>
        </is>
      </c>
      <c r="D1824" t="inlineStr">
        <is>
          <t>Marilin Barrios Vega</t>
        </is>
      </c>
      <c r="E1824" t="inlineStr">
        <is>
          <t>MARILINBARRIOSVEGA</t>
        </is>
      </c>
      <c r="F1824" s="2" t="n">
        <v>6.84</v>
      </c>
      <c r="G1824" t="inlineStr">
        <is>
          <t>Yarelis Tulloch</t>
        </is>
      </c>
      <c r="H1824" t="inlineStr">
        <is>
          <t>62264321.0</t>
        </is>
      </c>
      <c r="I1824" t="n">
        <v>0</v>
      </c>
      <c r="J1824" t="n">
        <v>1</v>
      </c>
      <c r="K1824" t="inlineStr"/>
    </row>
    <row r="1825">
      <c r="A1825" t="inlineStr">
        <is>
          <t>NP</t>
        </is>
      </c>
      <c r="B1825" t="inlineStr">
        <is>
          <t>351105040000</t>
        </is>
      </c>
      <c r="C1825" t="inlineStr">
        <is>
          <t>35110504</t>
        </is>
      </c>
      <c r="D1825" t="inlineStr">
        <is>
          <t>EFRAIN ALBERTO GUTIERREZ GUTIERREZ</t>
        </is>
      </c>
      <c r="E1825" t="inlineStr">
        <is>
          <t>EFRAINALBERTOGUTIERREZGUTIERREZ</t>
        </is>
      </c>
      <c r="F1825" s="2" t="n">
        <v>15</v>
      </c>
      <c r="G1825" t="inlineStr">
        <is>
          <t>Abril Aparicio</t>
        </is>
      </c>
      <c r="H1825" t="inlineStr">
        <is>
          <t>68777105.0</t>
        </is>
      </c>
      <c r="I1825" t="n">
        <v>0</v>
      </c>
      <c r="J1825" t="n">
        <v>1</v>
      </c>
      <c r="K1825" t="inlineStr"/>
    </row>
    <row r="1826">
      <c r="A1826" t="inlineStr">
        <is>
          <t>NP</t>
        </is>
      </c>
      <c r="B1826" t="inlineStr">
        <is>
          <t>353266190000</t>
        </is>
      </c>
      <c r="C1826" t="inlineStr">
        <is>
          <t>35326619</t>
        </is>
      </c>
      <c r="D1826" t="inlineStr">
        <is>
          <t>ALICIA MARIA CARDENAS GARCIA</t>
        </is>
      </c>
      <c r="E1826" t="inlineStr">
        <is>
          <t>ALICIAMARIACARDENASGARCIA</t>
        </is>
      </c>
      <c r="F1826" s="2" t="n">
        <v>15</v>
      </c>
      <c r="G1826" t="inlineStr">
        <is>
          <t>Yariela Galarce</t>
        </is>
      </c>
      <c r="H1826" t="inlineStr">
        <is>
          <t>62638885.0</t>
        </is>
      </c>
      <c r="I1826" t="n">
        <v>0</v>
      </c>
      <c r="J1826" t="n">
        <v>1</v>
      </c>
      <c r="K1826" t="inlineStr"/>
    </row>
    <row r="1827">
      <c r="A1827" t="inlineStr">
        <is>
          <t>NP</t>
        </is>
      </c>
      <c r="B1827" t="inlineStr">
        <is>
          <t>353371480000</t>
        </is>
      </c>
      <c r="C1827" t="inlineStr">
        <is>
          <t>35337148</t>
        </is>
      </c>
      <c r="D1827" t="inlineStr">
        <is>
          <t>ALICIA MARIA CARDENAS GARCIA</t>
        </is>
      </c>
      <c r="E1827" t="inlineStr">
        <is>
          <t>ALICIAMARIACARDENASGARCIA</t>
        </is>
      </c>
      <c r="F1827" s="2" t="n">
        <v>15</v>
      </c>
      <c r="G1827" t="inlineStr">
        <is>
          <t>Nailyn Martinez</t>
        </is>
      </c>
      <c r="H1827" t="inlineStr">
        <is>
          <t>63594566.0</t>
        </is>
      </c>
      <c r="I1827" t="n">
        <v>0</v>
      </c>
      <c r="J1827" t="n">
        <v>1</v>
      </c>
      <c r="K1827" t="inlineStr"/>
    </row>
    <row r="1828">
      <c r="A1828" t="inlineStr">
        <is>
          <t>NP</t>
        </is>
      </c>
      <c r="B1828" t="inlineStr">
        <is>
          <t>353357840000</t>
        </is>
      </c>
      <c r="C1828" t="inlineStr">
        <is>
          <t>35335784</t>
        </is>
      </c>
      <c r="D1828" t="inlineStr">
        <is>
          <t>ENOCH EDUARDO ESPINO TERRIENTES</t>
        </is>
      </c>
      <c r="E1828" t="inlineStr">
        <is>
          <t>ENOCHEDUARDOESPINOTERRIENTES</t>
        </is>
      </c>
      <c r="F1828" s="2" t="n">
        <v>20</v>
      </c>
      <c r="G1828" t="inlineStr">
        <is>
          <t>Yamali Rodriguez</t>
        </is>
      </c>
      <c r="H1828" t="inlineStr">
        <is>
          <t>68069620.0</t>
        </is>
      </c>
      <c r="I1828" t="n">
        <v>0</v>
      </c>
      <c r="J1828" t="n">
        <v>1</v>
      </c>
      <c r="K1828" t="inlineStr"/>
    </row>
    <row r="1829">
      <c r="A1829" t="inlineStr">
        <is>
          <t>NP</t>
        </is>
      </c>
      <c r="B1829" t="inlineStr">
        <is>
          <t>347347020000</t>
        </is>
      </c>
      <c r="C1829" t="inlineStr">
        <is>
          <t>34734702</t>
        </is>
      </c>
      <c r="D1829" t="inlineStr">
        <is>
          <t>JUAN MANUEL MENDOZA GONZALEZ</t>
        </is>
      </c>
      <c r="E1829" t="inlineStr">
        <is>
          <t>JUANMANUELMENDOZAGONZALEZ</t>
        </is>
      </c>
      <c r="F1829" s="2" t="n">
        <v>122.75</v>
      </c>
      <c r="G1829" t="inlineStr">
        <is>
          <t>Osiris Aguilar</t>
        </is>
      </c>
      <c r="H1829" t="inlineStr">
        <is>
          <t>69856653.0</t>
        </is>
      </c>
      <c r="I1829" t="n">
        <v>0</v>
      </c>
      <c r="J1829" t="n">
        <v>1</v>
      </c>
      <c r="K1829" t="inlineStr"/>
    </row>
    <row r="1830">
      <c r="A1830" t="inlineStr">
        <is>
          <t>NP</t>
        </is>
      </c>
      <c r="B1830" t="inlineStr">
        <is>
          <t>358155390000</t>
        </is>
      </c>
      <c r="C1830" t="inlineStr">
        <is>
          <t>35815539</t>
        </is>
      </c>
      <c r="D1830" t="inlineStr">
        <is>
          <t>KELLY SUGEY BARRIOS GAITAN</t>
        </is>
      </c>
      <c r="E1830" t="inlineStr">
        <is>
          <t>KELLYSUGEYBARRIOSGAITAN</t>
        </is>
      </c>
      <c r="F1830" s="2" t="n">
        <v>15</v>
      </c>
      <c r="G1830" t="inlineStr">
        <is>
          <t>Karla Mc Intryre</t>
        </is>
      </c>
      <c r="H1830" t="inlineStr">
        <is>
          <t>62290288.0</t>
        </is>
      </c>
      <c r="I1830" t="n">
        <v>0</v>
      </c>
      <c r="J1830" t="n">
        <v>1</v>
      </c>
      <c r="K1830" t="inlineStr"/>
    </row>
    <row r="1831">
      <c r="A1831" t="inlineStr">
        <is>
          <t>NP</t>
        </is>
      </c>
      <c r="B1831" t="inlineStr">
        <is>
          <t>348117910000</t>
        </is>
      </c>
      <c r="C1831" t="inlineStr">
        <is>
          <t>34811791</t>
        </is>
      </c>
      <c r="D1831" t="inlineStr">
        <is>
          <t>CARMEN LISBETH VERGARA</t>
        </is>
      </c>
      <c r="E1831" t="inlineStr">
        <is>
          <t>CARMENLISBETHVERGARA</t>
        </is>
      </c>
      <c r="F1831" s="2" t="n">
        <v>15</v>
      </c>
      <c r="G1831" t="inlineStr">
        <is>
          <t>Michelle Zambrano</t>
        </is>
      </c>
      <c r="H1831" t="inlineStr">
        <is>
          <t>62415510.0</t>
        </is>
      </c>
      <c r="I1831" t="n">
        <v>0</v>
      </c>
      <c r="J1831" t="n">
        <v>1</v>
      </c>
      <c r="K1831" t="inlineStr"/>
    </row>
    <row r="1832">
      <c r="A1832" t="inlineStr">
        <is>
          <t>NP</t>
        </is>
      </c>
      <c r="B1832" t="inlineStr">
        <is>
          <t>353047570000</t>
        </is>
      </c>
      <c r="C1832" t="inlineStr">
        <is>
          <t>35304757</t>
        </is>
      </c>
      <c r="D1832" t="inlineStr">
        <is>
          <t>JAZMIN JULIO</t>
        </is>
      </c>
      <c r="E1832" t="inlineStr">
        <is>
          <t>JAZMINJULIO</t>
        </is>
      </c>
      <c r="F1832" s="2" t="n">
        <v>30</v>
      </c>
      <c r="G1832" t="inlineStr">
        <is>
          <t>Ines Lizbeth Trujillo</t>
        </is>
      </c>
      <c r="H1832" t="inlineStr">
        <is>
          <t>65023777.0</t>
        </is>
      </c>
      <c r="I1832" t="n">
        <v>0</v>
      </c>
      <c r="J1832" t="n">
        <v>1</v>
      </c>
      <c r="K1832" t="inlineStr"/>
    </row>
    <row r="1833">
      <c r="A1833" t="inlineStr">
        <is>
          <t>NP</t>
        </is>
      </c>
      <c r="B1833" t="inlineStr">
        <is>
          <t>358307800000</t>
        </is>
      </c>
      <c r="C1833" t="inlineStr">
        <is>
          <t>35830780</t>
        </is>
      </c>
      <c r="D1833" t="inlineStr">
        <is>
          <t>CELIDED DEL CARMEN ALONSO CRUZ</t>
        </is>
      </c>
      <c r="E1833" t="inlineStr">
        <is>
          <t>CELIDEDDELCARMENALONSOCRUZ</t>
        </is>
      </c>
      <c r="F1833" s="2" t="n">
        <v>12</v>
      </c>
      <c r="G1833" t="inlineStr">
        <is>
          <t>Alejandra Mabel Hawkins</t>
        </is>
      </c>
      <c r="H1833" t="inlineStr">
        <is>
          <t>69592360.0</t>
        </is>
      </c>
      <c r="I1833" t="n">
        <v>0</v>
      </c>
      <c r="J1833" t="n">
        <v>1</v>
      </c>
      <c r="K1833" t="inlineStr"/>
    </row>
    <row r="1834">
      <c r="A1834" t="inlineStr">
        <is>
          <t>NP</t>
        </is>
      </c>
      <c r="B1834" t="inlineStr">
        <is>
          <t>358102950000</t>
        </is>
      </c>
      <c r="C1834" t="inlineStr">
        <is>
          <t>35810295</t>
        </is>
      </c>
      <c r="D1834" t="inlineStr">
        <is>
          <t>ELVIRA ROSA RIOS RODRIGUEZ</t>
        </is>
      </c>
      <c r="E1834" t="inlineStr">
        <is>
          <t>ELVIRAROSARIOSRODRIGUEZ</t>
        </is>
      </c>
      <c r="F1834" s="2" t="n">
        <v>15</v>
      </c>
      <c r="G1834" t="inlineStr">
        <is>
          <t>Maria Fernanda</t>
        </is>
      </c>
      <c r="H1834" t="inlineStr">
        <is>
          <t>66985345.0</t>
        </is>
      </c>
      <c r="I1834" t="n">
        <v>0</v>
      </c>
      <c r="J1834" t="n">
        <v>1</v>
      </c>
      <c r="K1834" t="inlineStr"/>
    </row>
    <row r="1835">
      <c r="A1835" t="inlineStr">
        <is>
          <t>NP</t>
        </is>
      </c>
      <c r="B1835" t="inlineStr">
        <is>
          <t>325796940000</t>
        </is>
      </c>
      <c r="C1835" t="inlineStr">
        <is>
          <t>32579694</t>
        </is>
      </c>
      <c r="D1835" t="inlineStr">
        <is>
          <t>ARQUITECTURA</t>
        </is>
      </c>
      <c r="E1835" t="inlineStr">
        <is>
          <t>ARQUITECTURA</t>
        </is>
      </c>
      <c r="F1835" s="2" t="n">
        <v>100</v>
      </c>
      <c r="G1835" t="inlineStr">
        <is>
          <t>Yarelis Tulloch</t>
        </is>
      </c>
      <c r="H1835" t="inlineStr">
        <is>
          <t>61513522.0</t>
        </is>
      </c>
      <c r="I1835" t="n">
        <v>0</v>
      </c>
      <c r="J1835" t="n">
        <v>1</v>
      </c>
      <c r="K1835" t="inlineStr"/>
    </row>
    <row r="1836">
      <c r="A1836" t="inlineStr">
        <is>
          <t>NP</t>
        </is>
      </c>
      <c r="B1836" t="inlineStr">
        <is>
          <t>338203320000</t>
        </is>
      </c>
      <c r="C1836" t="inlineStr">
        <is>
          <t>33820332</t>
        </is>
      </c>
      <c r="D1836" t="inlineStr">
        <is>
          <t>Manuel Augusto Peralta</t>
        </is>
      </c>
      <c r="E1836" t="inlineStr">
        <is>
          <t>MANUELAUGUSTOPERALTA</t>
        </is>
      </c>
      <c r="F1836" s="2" t="n">
        <v>18.25</v>
      </c>
      <c r="G1836" t="inlineStr">
        <is>
          <t>Abril Aparicio</t>
        </is>
      </c>
      <c r="H1836" t="inlineStr">
        <is>
          <t>66291064.0</t>
        </is>
      </c>
      <c r="I1836" t="n">
        <v>0</v>
      </c>
      <c r="J1836" t="n">
        <v>1</v>
      </c>
      <c r="K1836" t="inlineStr"/>
    </row>
    <row r="1837">
      <c r="A1837" t="inlineStr">
        <is>
          <t>NP</t>
        </is>
      </c>
      <c r="B1837" t="inlineStr">
        <is>
          <t>352188800000</t>
        </is>
      </c>
      <c r="C1837" t="inlineStr">
        <is>
          <t>35218880</t>
        </is>
      </c>
      <c r="D1837" t="inlineStr">
        <is>
          <t>BRENDA CALLES</t>
        </is>
      </c>
      <c r="E1837" t="inlineStr">
        <is>
          <t>BRENDACALLES</t>
        </is>
      </c>
      <c r="F1837" s="2" t="n">
        <v>15</v>
      </c>
      <c r="G1837" t="inlineStr">
        <is>
          <t>Yariela Galarce</t>
        </is>
      </c>
      <c r="H1837" t="inlineStr">
        <is>
          <t>64083118.0</t>
        </is>
      </c>
      <c r="I1837" t="n">
        <v>0</v>
      </c>
      <c r="J1837" t="n">
        <v>1</v>
      </c>
      <c r="K1837" t="inlineStr"/>
    </row>
    <row r="1838">
      <c r="A1838" t="inlineStr">
        <is>
          <t>NP</t>
        </is>
      </c>
      <c r="B1838" t="inlineStr">
        <is>
          <t>348173030000</t>
        </is>
      </c>
      <c r="C1838" t="inlineStr">
        <is>
          <t>34817303</t>
        </is>
      </c>
      <c r="D1838" t="inlineStr">
        <is>
          <t>JULISSA JARINETH DE GRACIA BARRIA</t>
        </is>
      </c>
      <c r="E1838" t="inlineStr">
        <is>
          <t>JULISSAJARINETHDEGRACIABARRIA</t>
        </is>
      </c>
      <c r="F1838" s="2" t="n">
        <v>12</v>
      </c>
      <c r="G1838" t="inlineStr">
        <is>
          <t>Nailyn Martinez</t>
        </is>
      </c>
      <c r="H1838" t="inlineStr">
        <is>
          <t>67811121.0</t>
        </is>
      </c>
      <c r="I1838" t="n">
        <v>0</v>
      </c>
      <c r="J1838" t="n">
        <v>1</v>
      </c>
      <c r="K1838" t="inlineStr"/>
    </row>
    <row r="1839">
      <c r="A1839" t="inlineStr">
        <is>
          <t>NP</t>
        </is>
      </c>
      <c r="B1839" t="inlineStr">
        <is>
          <t>351274450000</t>
        </is>
      </c>
      <c r="C1839" t="inlineStr">
        <is>
          <t>35127445</t>
        </is>
      </c>
      <c r="D1839" t="inlineStr">
        <is>
          <t>CARLOS DOMINGUEZ</t>
        </is>
      </c>
      <c r="E1839" t="inlineStr">
        <is>
          <t>CARLOSDOMINGUEZ</t>
        </is>
      </c>
      <c r="F1839" s="2" t="n">
        <v>15</v>
      </c>
      <c r="G1839" t="inlineStr">
        <is>
          <t>Yamali Rodriguez</t>
        </is>
      </c>
      <c r="H1839" t="inlineStr">
        <is>
          <t>63077748.0</t>
        </is>
      </c>
      <c r="I1839" t="n">
        <v>0</v>
      </c>
      <c r="J1839" t="n">
        <v>1</v>
      </c>
      <c r="K1839" t="inlineStr"/>
    </row>
    <row r="1840">
      <c r="A1840" t="inlineStr">
        <is>
          <t>NP</t>
        </is>
      </c>
      <c r="B1840" t="inlineStr">
        <is>
          <t>367009590000</t>
        </is>
      </c>
      <c r="C1840" t="inlineStr">
        <is>
          <t>36700959</t>
        </is>
      </c>
      <c r="D1840" t="inlineStr">
        <is>
          <t>MAIBERITH JULIANA BERNAL COLLADO</t>
        </is>
      </c>
      <c r="E1840" t="inlineStr">
        <is>
          <t>MAIBERITHJULIANABERNALCOLLADO</t>
        </is>
      </c>
      <c r="F1840" s="2" t="n">
        <v>15</v>
      </c>
      <c r="G1840" t="inlineStr">
        <is>
          <t>Osiris Aguilar</t>
        </is>
      </c>
      <c r="H1840" t="inlineStr">
        <is>
          <t>66371752.0</t>
        </is>
      </c>
      <c r="I1840" t="n">
        <v>0</v>
      </c>
      <c r="J1840" t="n">
        <v>1</v>
      </c>
      <c r="K1840" t="inlineStr"/>
    </row>
    <row r="1841">
      <c r="A1841" t="inlineStr">
        <is>
          <t>NP</t>
        </is>
      </c>
      <c r="B1841" t="inlineStr">
        <is>
          <t>361036110000</t>
        </is>
      </c>
      <c r="C1841" t="inlineStr">
        <is>
          <t>36103611</t>
        </is>
      </c>
      <c r="D1841" t="inlineStr">
        <is>
          <t>ABDIEL ALEXANDER BARRIOS ALONZO</t>
        </is>
      </c>
      <c r="E1841" t="inlineStr">
        <is>
          <t>ABDIELALEXANDERBARRIOSALONZO</t>
        </is>
      </c>
      <c r="F1841" s="2" t="n">
        <v>32.58</v>
      </c>
      <c r="G1841" t="inlineStr">
        <is>
          <t>Karla Mc Intryre</t>
        </is>
      </c>
      <c r="H1841" t="inlineStr"/>
      <c r="I1841" t="n">
        <v>0</v>
      </c>
      <c r="J1841" t="n">
        <v>1</v>
      </c>
      <c r="K1841" t="inlineStr"/>
    </row>
    <row r="1842">
      <c r="A1842" t="inlineStr">
        <is>
          <t>NP</t>
        </is>
      </c>
      <c r="B1842" t="inlineStr">
        <is>
          <t>359141190000</t>
        </is>
      </c>
      <c r="C1842" t="inlineStr">
        <is>
          <t>35914119</t>
        </is>
      </c>
      <c r="D1842" t="inlineStr">
        <is>
          <t>ZULIBETH MORENO</t>
        </is>
      </c>
      <c r="E1842" t="inlineStr">
        <is>
          <t>ZULIBETHMORENO</t>
        </is>
      </c>
      <c r="F1842" s="2" t="n">
        <v>15</v>
      </c>
      <c r="G1842" t="inlineStr">
        <is>
          <t>Solanye Acuña</t>
        </is>
      </c>
      <c r="H1842" t="inlineStr">
        <is>
          <t>67650821.0</t>
        </is>
      </c>
      <c r="I1842" t="n">
        <v>0</v>
      </c>
      <c r="J1842" t="n">
        <v>1</v>
      </c>
      <c r="K1842" t="inlineStr"/>
    </row>
    <row r="1843">
      <c r="A1843" t="inlineStr">
        <is>
          <t>NP</t>
        </is>
      </c>
      <c r="B1843" t="inlineStr">
        <is>
          <t>355303900000</t>
        </is>
      </c>
      <c r="C1843" t="inlineStr">
        <is>
          <t>35530390</t>
        </is>
      </c>
      <c r="D1843" t="inlineStr">
        <is>
          <t>RICARDO DE JESUS VERGARA RODRIGUEZ</t>
        </is>
      </c>
      <c r="E1843" t="inlineStr">
        <is>
          <t>RICARDODEJESUSVERGARARODRIGUEZ</t>
        </is>
      </c>
      <c r="F1843" s="2" t="n">
        <v>15</v>
      </c>
      <c r="G1843" t="inlineStr">
        <is>
          <t>Michelle Zambrano</t>
        </is>
      </c>
      <c r="H1843" t="inlineStr">
        <is>
          <t>64500293.0</t>
        </is>
      </c>
      <c r="I1843" t="n">
        <v>0</v>
      </c>
      <c r="J1843" t="n">
        <v>1</v>
      </c>
      <c r="K1843" t="inlineStr"/>
    </row>
    <row r="1844">
      <c r="A1844" t="inlineStr">
        <is>
          <t>NP</t>
        </is>
      </c>
      <c r="B1844" t="inlineStr">
        <is>
          <t>354219770000</t>
        </is>
      </c>
      <c r="C1844" t="inlineStr">
        <is>
          <t>35421977</t>
        </is>
      </c>
      <c r="D1844" t="inlineStr">
        <is>
          <t>SERGIO ESPINO</t>
        </is>
      </c>
      <c r="E1844" t="inlineStr">
        <is>
          <t>SERGIOESPINO</t>
        </is>
      </c>
      <c r="F1844" s="2" t="n">
        <v>15</v>
      </c>
      <c r="G1844" t="inlineStr">
        <is>
          <t>Ines Lizbeth Trujillo</t>
        </is>
      </c>
      <c r="H1844" t="inlineStr">
        <is>
          <t>67182311.0</t>
        </is>
      </c>
      <c r="I1844" t="n">
        <v>0</v>
      </c>
      <c r="J1844" t="n">
        <v>1</v>
      </c>
      <c r="K1844" t="inlineStr"/>
    </row>
    <row r="1845">
      <c r="A1845" t="inlineStr">
        <is>
          <t>NP</t>
        </is>
      </c>
      <c r="B1845" t="inlineStr">
        <is>
          <t>342253150000</t>
        </is>
      </c>
      <c r="C1845" t="inlineStr">
        <is>
          <t>34225315</t>
        </is>
      </c>
      <c r="D1845" t="inlineStr">
        <is>
          <t>JUAN DIEGO SOLIS</t>
        </is>
      </c>
      <c r="E1845" t="inlineStr">
        <is>
          <t>JUANDIEGOSOLIS</t>
        </is>
      </c>
      <c r="F1845" s="2" t="n">
        <v>27</v>
      </c>
      <c r="G1845" t="inlineStr">
        <is>
          <t>Alejandra Mabel Hawkins</t>
        </is>
      </c>
      <c r="H1845" t="inlineStr">
        <is>
          <t>68763077.0</t>
        </is>
      </c>
      <c r="I1845" t="n">
        <v>0</v>
      </c>
      <c r="J1845" t="n">
        <v>1</v>
      </c>
      <c r="K1845" t="inlineStr"/>
    </row>
    <row r="1846">
      <c r="A1846" t="inlineStr">
        <is>
          <t>NP</t>
        </is>
      </c>
      <c r="B1846" t="inlineStr">
        <is>
          <t>352261960000</t>
        </is>
      </c>
      <c r="C1846" t="inlineStr">
        <is>
          <t>35226196</t>
        </is>
      </c>
      <c r="D1846" t="inlineStr">
        <is>
          <t>EVEIDA ROSA ARANIS SAAVEDRA</t>
        </is>
      </c>
      <c r="E1846" t="inlineStr">
        <is>
          <t>EVEIDAROSAARANISSAAVEDRA</t>
        </is>
      </c>
      <c r="F1846" s="2" t="n">
        <v>40</v>
      </c>
      <c r="G1846" t="inlineStr">
        <is>
          <t>Maria Fernanda</t>
        </is>
      </c>
      <c r="H1846" t="inlineStr">
        <is>
          <t>66007428.0</t>
        </is>
      </c>
      <c r="I1846" t="n">
        <v>0</v>
      </c>
      <c r="J1846" t="n">
        <v>1</v>
      </c>
      <c r="K1846" t="inlineStr"/>
    </row>
    <row r="1847">
      <c r="A1847" t="inlineStr">
        <is>
          <t>NP</t>
        </is>
      </c>
      <c r="B1847" t="inlineStr">
        <is>
          <t>355345450000</t>
        </is>
      </c>
      <c r="C1847" t="inlineStr">
        <is>
          <t>35534545</t>
        </is>
      </c>
      <c r="D1847" t="inlineStr">
        <is>
          <t>KELVIN XAVIER PEREZ QUINTERO</t>
        </is>
      </c>
      <c r="E1847" t="inlineStr">
        <is>
          <t>KELVINXAVIERPEREZQUINTERO</t>
        </is>
      </c>
      <c r="F1847" s="2" t="n">
        <v>15</v>
      </c>
      <c r="G1847" t="inlineStr">
        <is>
          <t>Yarelis Tulloch</t>
        </is>
      </c>
      <c r="H1847" t="inlineStr">
        <is>
          <t>67888737.0</t>
        </is>
      </c>
      <c r="I1847" t="n">
        <v>0</v>
      </c>
      <c r="J1847" t="n">
        <v>1</v>
      </c>
      <c r="K1847" t="inlineStr"/>
    </row>
    <row r="1848">
      <c r="A1848" t="inlineStr">
        <is>
          <t>NP</t>
        </is>
      </c>
      <c r="B1848" t="inlineStr">
        <is>
          <t>345113400000</t>
        </is>
      </c>
      <c r="C1848" t="inlineStr">
        <is>
          <t>34511340</t>
        </is>
      </c>
      <c r="D1848" t="inlineStr">
        <is>
          <t>ELECTROMECANICA EBENEZER</t>
        </is>
      </c>
      <c r="E1848" t="inlineStr">
        <is>
          <t>ELECTROMECANICAEBENEZER</t>
        </is>
      </c>
      <c r="F1848" s="2" t="n">
        <v>2312.5</v>
      </c>
      <c r="G1848" t="inlineStr">
        <is>
          <t>Abril Aparicio</t>
        </is>
      </c>
      <c r="H1848" t="inlineStr">
        <is>
          <t>67478592.0</t>
        </is>
      </c>
      <c r="I1848" t="n">
        <v>0</v>
      </c>
      <c r="J1848" t="n">
        <v>1</v>
      </c>
      <c r="K1848" t="inlineStr"/>
    </row>
    <row r="1849">
      <c r="A1849" t="inlineStr">
        <is>
          <t>NP</t>
        </is>
      </c>
      <c r="B1849" t="inlineStr">
        <is>
          <t>359330520000</t>
        </is>
      </c>
      <c r="C1849" t="inlineStr">
        <is>
          <t>35933052</t>
        </is>
      </c>
      <c r="D1849" t="inlineStr">
        <is>
          <t>LIDIANIS MARELIS GUTIERREZ VILLARREAL</t>
        </is>
      </c>
      <c r="E1849" t="inlineStr">
        <is>
          <t>LIDIANISMARELISGUTIERREZVILLARREAL</t>
        </is>
      </c>
      <c r="F1849" s="2" t="n">
        <v>15</v>
      </c>
      <c r="G1849" t="inlineStr">
        <is>
          <t>Yariela Galarce</t>
        </is>
      </c>
      <c r="H1849" t="inlineStr">
        <is>
          <t>63427741.0</t>
        </is>
      </c>
      <c r="I1849" t="n">
        <v>0</v>
      </c>
      <c r="J1849" t="n">
        <v>1</v>
      </c>
      <c r="K1849" t="inlineStr"/>
    </row>
    <row r="1850">
      <c r="A1850" t="inlineStr">
        <is>
          <t>NP</t>
        </is>
      </c>
      <c r="B1850" t="inlineStr">
        <is>
          <t>351163270000</t>
        </is>
      </c>
      <c r="C1850" t="inlineStr">
        <is>
          <t>35116327</t>
        </is>
      </c>
      <c r="D1850" t="inlineStr">
        <is>
          <t>CARLOS ORTIZ</t>
        </is>
      </c>
      <c r="E1850" t="inlineStr">
        <is>
          <t>CARLOSORTIZ</t>
        </is>
      </c>
      <c r="F1850" s="2" t="n">
        <v>15</v>
      </c>
      <c r="G1850" t="inlineStr">
        <is>
          <t>Nailyn Martinez</t>
        </is>
      </c>
      <c r="H1850" t="inlineStr">
        <is>
          <t>68783755.0</t>
        </is>
      </c>
      <c r="I1850" t="n">
        <v>0</v>
      </c>
      <c r="J1850" t="n">
        <v>1</v>
      </c>
      <c r="K1850" t="inlineStr"/>
    </row>
    <row r="1851">
      <c r="A1851" t="inlineStr">
        <is>
          <t>NP</t>
        </is>
      </c>
      <c r="B1851" t="inlineStr">
        <is>
          <t>366015450000</t>
        </is>
      </c>
      <c r="C1851" t="inlineStr">
        <is>
          <t>36601545</t>
        </is>
      </c>
      <c r="D1851" t="inlineStr">
        <is>
          <t>JOSE ISABEL CASTRO LOPEZ</t>
        </is>
      </c>
      <c r="E1851" t="inlineStr">
        <is>
          <t>JOSEISABELCASTROLOPEZ</t>
        </is>
      </c>
      <c r="F1851" s="2" t="n">
        <v>15</v>
      </c>
      <c r="G1851" t="inlineStr">
        <is>
          <t>Yamali Rodriguez</t>
        </is>
      </c>
      <c r="H1851" t="inlineStr">
        <is>
          <t>64070803.0</t>
        </is>
      </c>
      <c r="I1851" t="n">
        <v>0</v>
      </c>
      <c r="J1851" t="n">
        <v>1</v>
      </c>
      <c r="K1851" t="inlineStr"/>
    </row>
    <row r="1852">
      <c r="A1852" t="inlineStr">
        <is>
          <t>NP</t>
        </is>
      </c>
      <c r="B1852" t="inlineStr">
        <is>
          <t>365006570000</t>
        </is>
      </c>
      <c r="C1852" t="inlineStr">
        <is>
          <t>36500657</t>
        </is>
      </c>
      <c r="D1852" t="inlineStr">
        <is>
          <t>JORGE PERE</t>
        </is>
      </c>
      <c r="E1852" t="inlineStr">
        <is>
          <t>JORGEPERE</t>
        </is>
      </c>
      <c r="F1852" s="2" t="n">
        <v>15</v>
      </c>
      <c r="G1852" t="inlineStr">
        <is>
          <t>Osiris Aguilar</t>
        </is>
      </c>
      <c r="H1852" t="inlineStr">
        <is>
          <t>65082129.0</t>
        </is>
      </c>
      <c r="I1852" t="n">
        <v>0</v>
      </c>
      <c r="J1852" t="n">
        <v>1</v>
      </c>
      <c r="K1852" t="inlineStr"/>
    </row>
    <row r="1853">
      <c r="A1853" t="inlineStr">
        <is>
          <t>NP</t>
        </is>
      </c>
      <c r="B1853" t="inlineStr">
        <is>
          <t>358279440000</t>
        </is>
      </c>
      <c r="C1853" t="inlineStr">
        <is>
          <t>35827944</t>
        </is>
      </c>
      <c r="D1853" t="inlineStr">
        <is>
          <t>JESUS ENCARNACION ACEVEDO MARCIAGA</t>
        </is>
      </c>
      <c r="E1853" t="inlineStr">
        <is>
          <t>JESUSENCARNACIONACEVEDOMARCIAGA</t>
        </is>
      </c>
      <c r="F1853" s="2" t="n">
        <v>15</v>
      </c>
      <c r="G1853" t="inlineStr">
        <is>
          <t>Karla Mc Intryre</t>
        </is>
      </c>
      <c r="H1853" t="inlineStr">
        <is>
          <t>61950082.0</t>
        </is>
      </c>
      <c r="I1853" t="n">
        <v>0</v>
      </c>
      <c r="J1853" t="n">
        <v>1</v>
      </c>
      <c r="K1853" t="inlineStr"/>
    </row>
    <row r="1854">
      <c r="A1854" t="inlineStr">
        <is>
          <t>NP</t>
        </is>
      </c>
      <c r="B1854" t="inlineStr">
        <is>
          <t>359106870000</t>
        </is>
      </c>
      <c r="C1854" t="inlineStr">
        <is>
          <t>35910687</t>
        </is>
      </c>
      <c r="D1854" t="inlineStr">
        <is>
          <t>NODIER ALCIDES DE GRACIA CANO</t>
        </is>
      </c>
      <c r="E1854" t="inlineStr">
        <is>
          <t>NODIERALCIDESDEGRACIACANO</t>
        </is>
      </c>
      <c r="F1854" s="2" t="n">
        <v>15</v>
      </c>
      <c r="G1854" t="inlineStr">
        <is>
          <t>Michelle Zambrano</t>
        </is>
      </c>
      <c r="H1854" t="inlineStr">
        <is>
          <t>64876928.0</t>
        </is>
      </c>
      <c r="I1854" t="n">
        <v>0</v>
      </c>
      <c r="J1854" t="n">
        <v>1</v>
      </c>
      <c r="K1854" t="inlineStr"/>
    </row>
    <row r="1855">
      <c r="A1855" t="inlineStr">
        <is>
          <t>NP</t>
        </is>
      </c>
      <c r="B1855" t="inlineStr">
        <is>
          <t>341467240000</t>
        </is>
      </c>
      <c r="C1855" t="inlineStr">
        <is>
          <t>34146724</t>
        </is>
      </c>
      <c r="D1855" t="inlineStr">
        <is>
          <t>RAUL GARCIA</t>
        </is>
      </c>
      <c r="E1855" t="inlineStr">
        <is>
          <t>RAULGARCIA</t>
        </is>
      </c>
      <c r="F1855" s="2" t="n">
        <v>16.25</v>
      </c>
      <c r="G1855" t="inlineStr">
        <is>
          <t>Ines Lizbeth Trujillo</t>
        </is>
      </c>
      <c r="H1855" t="inlineStr">
        <is>
          <t>65250583.0</t>
        </is>
      </c>
      <c r="I1855" t="n">
        <v>0</v>
      </c>
      <c r="J1855" t="n">
        <v>1</v>
      </c>
      <c r="K1855" t="inlineStr"/>
    </row>
    <row r="1856">
      <c r="A1856" t="inlineStr">
        <is>
          <t>NP</t>
        </is>
      </c>
      <c r="B1856" t="inlineStr">
        <is>
          <t>351223800000</t>
        </is>
      </c>
      <c r="C1856" t="inlineStr">
        <is>
          <t>35122380</t>
        </is>
      </c>
      <c r="D1856" t="inlineStr">
        <is>
          <t>PRISCILA MELENDEZ</t>
        </is>
      </c>
      <c r="E1856" t="inlineStr">
        <is>
          <t>PRISCILAMELENDEZ</t>
        </is>
      </c>
      <c r="F1856" s="2" t="n">
        <v>30</v>
      </c>
      <c r="G1856" t="inlineStr">
        <is>
          <t>Alejandra Mabel Hawkins</t>
        </is>
      </c>
      <c r="H1856" t="inlineStr">
        <is>
          <t>65582202.0</t>
        </is>
      </c>
      <c r="I1856" t="n">
        <v>0</v>
      </c>
      <c r="J1856" t="n">
        <v>1</v>
      </c>
      <c r="K1856" t="inlineStr"/>
    </row>
    <row r="1857">
      <c r="A1857" t="inlineStr">
        <is>
          <t>NP</t>
        </is>
      </c>
      <c r="B1857" t="inlineStr">
        <is>
          <t>339224970000</t>
        </is>
      </c>
      <c r="C1857" t="inlineStr">
        <is>
          <t>33922497</t>
        </is>
      </c>
      <c r="D1857" t="inlineStr">
        <is>
          <t>Ricardo Jose Gonzale</t>
        </is>
      </c>
      <c r="E1857" t="inlineStr">
        <is>
          <t>RICARDOJOSEGONZALE</t>
        </is>
      </c>
      <c r="F1857" s="2" t="n">
        <v>15</v>
      </c>
      <c r="G1857" t="inlineStr">
        <is>
          <t>Maria Fernanda</t>
        </is>
      </c>
      <c r="H1857" t="inlineStr">
        <is>
          <t>62726056.0</t>
        </is>
      </c>
      <c r="I1857" t="n">
        <v>0</v>
      </c>
      <c r="J1857" t="n">
        <v>1</v>
      </c>
      <c r="K1857" t="inlineStr"/>
    </row>
    <row r="1858">
      <c r="A1858" t="inlineStr">
        <is>
          <t>NP</t>
        </is>
      </c>
      <c r="B1858" t="inlineStr">
        <is>
          <t>353340830000</t>
        </is>
      </c>
      <c r="C1858" t="inlineStr">
        <is>
          <t>35334083</t>
        </is>
      </c>
      <c r="D1858" t="inlineStr">
        <is>
          <t>KENIA M BARRIA M</t>
        </is>
      </c>
      <c r="E1858" t="inlineStr">
        <is>
          <t>KENIAMBARRIAM</t>
        </is>
      </c>
      <c r="F1858" s="2" t="n">
        <v>15</v>
      </c>
      <c r="G1858" t="inlineStr">
        <is>
          <t>Yarelis Tulloch</t>
        </is>
      </c>
      <c r="H1858" t="inlineStr">
        <is>
          <t>65926082.0</t>
        </is>
      </c>
      <c r="I1858" t="n">
        <v>0</v>
      </c>
      <c r="J1858" t="n">
        <v>1</v>
      </c>
      <c r="K1858" t="inlineStr"/>
    </row>
    <row r="1859">
      <c r="A1859" t="inlineStr">
        <is>
          <t>NP</t>
        </is>
      </c>
      <c r="B1859" t="inlineStr">
        <is>
          <t>346199620000</t>
        </is>
      </c>
      <c r="C1859" t="inlineStr">
        <is>
          <t>34619962</t>
        </is>
      </c>
      <c r="D1859" t="inlineStr">
        <is>
          <t>MARTIN ANTONIO VILLAREAL MORENO</t>
        </is>
      </c>
      <c r="E1859" t="inlineStr">
        <is>
          <t>MARTINANTONIOVILLAREALMORENO</t>
        </is>
      </c>
      <c r="F1859" s="2" t="n">
        <v>23.25</v>
      </c>
      <c r="G1859" t="inlineStr">
        <is>
          <t>Abril Aparicio</t>
        </is>
      </c>
      <c r="H1859" t="inlineStr">
        <is>
          <t>62208639.0</t>
        </is>
      </c>
      <c r="I1859" t="n">
        <v>0</v>
      </c>
      <c r="J1859" t="n">
        <v>1</v>
      </c>
      <c r="K1859" t="inlineStr"/>
    </row>
    <row r="1860">
      <c r="A1860" t="inlineStr">
        <is>
          <t>NP</t>
        </is>
      </c>
      <c r="B1860" t="inlineStr">
        <is>
          <t>351064450000</t>
        </is>
      </c>
      <c r="C1860" t="inlineStr">
        <is>
          <t>35106445</t>
        </is>
      </c>
      <c r="D1860" t="inlineStr">
        <is>
          <t>DORIS CARDENAS</t>
        </is>
      </c>
      <c r="E1860" t="inlineStr">
        <is>
          <t>DORISCARDENAS</t>
        </is>
      </c>
      <c r="F1860" s="2" t="n">
        <v>15</v>
      </c>
      <c r="G1860" t="inlineStr">
        <is>
          <t>Yariela Galarce</t>
        </is>
      </c>
      <c r="H1860" t="inlineStr">
        <is>
          <t>64364696.0</t>
        </is>
      </c>
      <c r="I1860" t="n">
        <v>0</v>
      </c>
      <c r="J1860" t="n">
        <v>1</v>
      </c>
      <c r="K1860" t="inlineStr"/>
    </row>
    <row r="1861">
      <c r="A1861" t="inlineStr">
        <is>
          <t>NP</t>
        </is>
      </c>
      <c r="B1861" t="inlineStr">
        <is>
          <t>358084510000</t>
        </is>
      </c>
      <c r="C1861" t="inlineStr">
        <is>
          <t>35808451</t>
        </is>
      </c>
      <c r="D1861" t="inlineStr">
        <is>
          <t>DORIS CARDENAS</t>
        </is>
      </c>
      <c r="E1861" t="inlineStr">
        <is>
          <t>DORISCARDENAS</t>
        </is>
      </c>
      <c r="F1861" s="2" t="n">
        <v>15</v>
      </c>
      <c r="G1861" t="inlineStr">
        <is>
          <t>Nailyn Martinez</t>
        </is>
      </c>
      <c r="H1861" t="inlineStr">
        <is>
          <t>65675330.0</t>
        </is>
      </c>
      <c r="I1861" t="n">
        <v>0</v>
      </c>
      <c r="J1861" t="n">
        <v>1</v>
      </c>
      <c r="K1861" t="inlineStr"/>
    </row>
    <row r="1862">
      <c r="A1862" t="inlineStr">
        <is>
          <t>NP</t>
        </is>
      </c>
      <c r="B1862" t="inlineStr">
        <is>
          <t>358211180000</t>
        </is>
      </c>
      <c r="C1862" t="inlineStr">
        <is>
          <t>35821118</t>
        </is>
      </c>
      <c r="D1862" t="inlineStr">
        <is>
          <t>ELISA ENEIDA DOMINGUEZ DOMINGUEZ</t>
        </is>
      </c>
      <c r="E1862" t="inlineStr">
        <is>
          <t>ELISAENEIDADOMINGUEZDOMINGUEZ</t>
        </is>
      </c>
      <c r="F1862" s="2" t="n">
        <v>15</v>
      </c>
      <c r="G1862" t="inlineStr">
        <is>
          <t>Yamali Rodriguez</t>
        </is>
      </c>
      <c r="H1862" t="inlineStr">
        <is>
          <t>62169006.0</t>
        </is>
      </c>
      <c r="I1862" t="n">
        <v>0</v>
      </c>
      <c r="J1862" t="n">
        <v>1</v>
      </c>
      <c r="K1862" t="inlineStr"/>
    </row>
    <row r="1863">
      <c r="A1863" t="inlineStr">
        <is>
          <t>NP</t>
        </is>
      </c>
      <c r="B1863" t="inlineStr">
        <is>
          <t>334152600000</t>
        </is>
      </c>
      <c r="C1863" t="inlineStr">
        <is>
          <t>33415260</t>
        </is>
      </c>
      <c r="D1863" t="inlineStr">
        <is>
          <t>Mathyuris Odera y Aparicio Corrales</t>
        </is>
      </c>
      <c r="E1863" t="inlineStr">
        <is>
          <t>MATHYURISODERAYAPARICIOCORRALES</t>
        </is>
      </c>
      <c r="F1863" s="2" t="n">
        <v>33.5</v>
      </c>
      <c r="G1863" t="inlineStr">
        <is>
          <t>Osiris Aguilar</t>
        </is>
      </c>
      <c r="H1863" t="inlineStr">
        <is>
          <t>65947076.0</t>
        </is>
      </c>
      <c r="I1863" t="n">
        <v>0</v>
      </c>
      <c r="J1863" t="n">
        <v>1</v>
      </c>
      <c r="K1863" t="inlineStr"/>
    </row>
    <row r="1864">
      <c r="A1864" t="inlineStr">
        <is>
          <t>NP</t>
        </is>
      </c>
      <c r="B1864" t="inlineStr">
        <is>
          <t>361004130000</t>
        </is>
      </c>
      <c r="C1864" t="inlineStr">
        <is>
          <t>36100413</t>
        </is>
      </c>
      <c r="D1864" t="inlineStr">
        <is>
          <t>CARLOS EMANUEL BATISTA DOMINGUEZ</t>
        </is>
      </c>
      <c r="E1864" t="inlineStr">
        <is>
          <t>CARLOSEMANUELBATISTADOMINGUEZ</t>
        </is>
      </c>
      <c r="F1864" s="2" t="n">
        <v>15</v>
      </c>
      <c r="G1864" t="inlineStr">
        <is>
          <t>Karla Mc Intryre</t>
        </is>
      </c>
      <c r="H1864" t="inlineStr">
        <is>
          <t>69870541.0</t>
        </is>
      </c>
      <c r="I1864" t="n">
        <v>0</v>
      </c>
      <c r="J1864" t="n">
        <v>1</v>
      </c>
      <c r="K1864" t="inlineStr"/>
    </row>
    <row r="1865">
      <c r="A1865" t="inlineStr">
        <is>
          <t>NP</t>
        </is>
      </c>
      <c r="B1865" t="inlineStr">
        <is>
          <t>357351120000</t>
        </is>
      </c>
      <c r="C1865" t="inlineStr">
        <is>
          <t>35735112</t>
        </is>
      </c>
      <c r="D1865" t="inlineStr">
        <is>
          <t>ISABEL IVETH GONZALEZ URENA</t>
        </is>
      </c>
      <c r="E1865" t="inlineStr">
        <is>
          <t>ISABELIVETHGONZALEZURENA</t>
        </is>
      </c>
      <c r="F1865" s="2" t="n">
        <v>15</v>
      </c>
      <c r="G1865" t="inlineStr">
        <is>
          <t>Solanye Acuña</t>
        </is>
      </c>
      <c r="H1865" t="inlineStr">
        <is>
          <t>67201755.0</t>
        </is>
      </c>
      <c r="I1865" t="n">
        <v>0</v>
      </c>
      <c r="J1865" t="n">
        <v>1</v>
      </c>
      <c r="K1865" t="inlineStr"/>
    </row>
    <row r="1866">
      <c r="A1866" t="inlineStr">
        <is>
          <t>NP</t>
        </is>
      </c>
      <c r="B1866" t="inlineStr">
        <is>
          <t>356213450000</t>
        </is>
      </c>
      <c r="C1866" t="inlineStr">
        <is>
          <t>35621345</t>
        </is>
      </c>
      <c r="D1866" t="inlineStr">
        <is>
          <t>KATHERIN YISSELL QUINTERO DOMINGUEZ</t>
        </is>
      </c>
      <c r="E1866" t="inlineStr">
        <is>
          <t>KATHERINYISSELLQUINTERODOMINGUEZ</t>
        </is>
      </c>
      <c r="F1866" s="2" t="n">
        <v>15</v>
      </c>
      <c r="G1866" t="inlineStr">
        <is>
          <t>Michelle Zambrano</t>
        </is>
      </c>
      <c r="H1866" t="inlineStr">
        <is>
          <t>67178643.0</t>
        </is>
      </c>
      <c r="I1866" t="n">
        <v>0</v>
      </c>
      <c r="J1866" t="n">
        <v>1</v>
      </c>
      <c r="K1866" t="inlineStr"/>
    </row>
    <row r="1867">
      <c r="A1867" t="inlineStr">
        <is>
          <t>NP</t>
        </is>
      </c>
      <c r="B1867" t="inlineStr">
        <is>
          <t>356287900000</t>
        </is>
      </c>
      <c r="C1867" t="inlineStr">
        <is>
          <t>35628790</t>
        </is>
      </c>
      <c r="D1867" t="inlineStr">
        <is>
          <t>MODESTO ARMANDO SÁEZ MORENO</t>
        </is>
      </c>
      <c r="E1867" t="inlineStr">
        <is>
          <t>MODESTOARMANDOSAEZMORENO</t>
        </is>
      </c>
      <c r="F1867" s="2" t="n">
        <v>40</v>
      </c>
      <c r="G1867" t="inlineStr">
        <is>
          <t>Ines Lizbeth Trujillo</t>
        </is>
      </c>
      <c r="H1867" t="inlineStr">
        <is>
          <t>66713464.0</t>
        </is>
      </c>
      <c r="I1867" t="n">
        <v>0</v>
      </c>
      <c r="J1867" t="n">
        <v>1</v>
      </c>
      <c r="K1867" t="inlineStr"/>
    </row>
    <row r="1868">
      <c r="A1868" t="inlineStr">
        <is>
          <t>NP</t>
        </is>
      </c>
      <c r="B1868" t="inlineStr">
        <is>
          <t>351185490000</t>
        </is>
      </c>
      <c r="C1868" t="inlineStr">
        <is>
          <t>35118549</t>
        </is>
      </c>
      <c r="D1868" t="inlineStr">
        <is>
          <t>MELINA RIVERA</t>
        </is>
      </c>
      <c r="E1868" t="inlineStr">
        <is>
          <t>MELINARIVERA</t>
        </is>
      </c>
      <c r="F1868" s="2" t="n">
        <v>15</v>
      </c>
      <c r="G1868" t="inlineStr">
        <is>
          <t>Alejandra Mabel Hawkins</t>
        </is>
      </c>
      <c r="H1868" t="inlineStr">
        <is>
          <t>67560919.0</t>
        </is>
      </c>
      <c r="I1868" t="n">
        <v>0</v>
      </c>
      <c r="J1868" t="n">
        <v>1</v>
      </c>
      <c r="K1868" t="inlineStr"/>
    </row>
    <row r="1869">
      <c r="A1869" t="inlineStr">
        <is>
          <t>NP</t>
        </is>
      </c>
      <c r="B1869" t="inlineStr">
        <is>
          <t>354129860000</t>
        </is>
      </c>
      <c r="C1869" t="inlineStr">
        <is>
          <t>35412986</t>
        </is>
      </c>
      <c r="D1869" t="inlineStr">
        <is>
          <t>MELINA DEL CID</t>
        </is>
      </c>
      <c r="E1869" t="inlineStr">
        <is>
          <t>MELINADELCID</t>
        </is>
      </c>
      <c r="F1869" s="2" t="n">
        <v>30</v>
      </c>
      <c r="G1869" t="inlineStr">
        <is>
          <t>Maria Fernanda</t>
        </is>
      </c>
      <c r="H1869" t="inlineStr">
        <is>
          <t>63383434.0</t>
        </is>
      </c>
      <c r="I1869" t="n">
        <v>0</v>
      </c>
      <c r="J1869" t="n">
        <v>1</v>
      </c>
      <c r="K1869" t="inlineStr"/>
    </row>
    <row r="1870">
      <c r="A1870" t="inlineStr">
        <is>
          <t>NP</t>
        </is>
      </c>
      <c r="B1870" t="inlineStr">
        <is>
          <t>359091190000</t>
        </is>
      </c>
      <c r="C1870" t="inlineStr">
        <is>
          <t>35909119</t>
        </is>
      </c>
      <c r="D1870" t="inlineStr">
        <is>
          <t>ASTOLFO ARROCHA</t>
        </is>
      </c>
      <c r="E1870" t="inlineStr">
        <is>
          <t>ASTOLFOARROCHA</t>
        </is>
      </c>
      <c r="F1870" s="2" t="n">
        <v>30</v>
      </c>
      <c r="G1870" t="inlineStr">
        <is>
          <t>Yarelis Tulloch</t>
        </is>
      </c>
      <c r="H1870" t="inlineStr">
        <is>
          <t>68002184.0</t>
        </is>
      </c>
      <c r="I1870" t="n">
        <v>0</v>
      </c>
      <c r="J1870" t="n">
        <v>1</v>
      </c>
      <c r="K1870" t="inlineStr"/>
    </row>
    <row r="1871">
      <c r="A1871" t="inlineStr">
        <is>
          <t>NP</t>
        </is>
      </c>
      <c r="B1871" t="inlineStr">
        <is>
          <t>348133690000</t>
        </is>
      </c>
      <c r="C1871" t="inlineStr">
        <is>
          <t>34813369</t>
        </is>
      </c>
      <c r="D1871" t="inlineStr">
        <is>
          <t>ANA KARINA SAAVEDRA VERGARA</t>
        </is>
      </c>
      <c r="E1871" t="inlineStr">
        <is>
          <t>ANAKARINASAAVEDRAVERGARA</t>
        </is>
      </c>
      <c r="F1871" s="2" t="n">
        <v>20.75</v>
      </c>
      <c r="G1871" t="inlineStr">
        <is>
          <t>Abril Aparicio</t>
        </is>
      </c>
      <c r="H1871" t="inlineStr">
        <is>
          <t>62652347.0</t>
        </is>
      </c>
      <c r="I1871" t="n">
        <v>0</v>
      </c>
      <c r="J1871" t="n">
        <v>1</v>
      </c>
      <c r="K1871" t="inlineStr"/>
    </row>
    <row r="1872">
      <c r="A1872" t="inlineStr">
        <is>
          <t>NP</t>
        </is>
      </c>
      <c r="B1872" t="inlineStr">
        <is>
          <t>367022630000</t>
        </is>
      </c>
      <c r="C1872" t="inlineStr">
        <is>
          <t>36702263</t>
        </is>
      </c>
      <c r="D1872" t="inlineStr">
        <is>
          <t>MILAGROS MARIANA CONSUEGRA SANCHEZ</t>
        </is>
      </c>
      <c r="E1872" t="inlineStr">
        <is>
          <t>MILAGROSMARIANACONSUEGRASANCHEZ</t>
        </is>
      </c>
      <c r="F1872" s="2" t="n">
        <v>15</v>
      </c>
      <c r="G1872" t="inlineStr">
        <is>
          <t>Yariela Galarce</t>
        </is>
      </c>
      <c r="H1872" t="inlineStr">
        <is>
          <t>63777526.0</t>
        </is>
      </c>
      <c r="I1872" t="n">
        <v>0</v>
      </c>
      <c r="J1872" t="n">
        <v>1</v>
      </c>
      <c r="K1872" t="inlineStr"/>
    </row>
    <row r="1873">
      <c r="A1873" t="inlineStr">
        <is>
          <t>NP</t>
        </is>
      </c>
      <c r="B1873" t="inlineStr">
        <is>
          <t>359062290000</t>
        </is>
      </c>
      <c r="C1873" t="inlineStr">
        <is>
          <t>35906229</t>
        </is>
      </c>
      <c r="D1873" t="inlineStr">
        <is>
          <t>JOSE DIMAS GONZALEZ RODRIGUEZ</t>
        </is>
      </c>
      <c r="E1873" t="inlineStr">
        <is>
          <t>JOSEDIMASGONZALEZRODRIGUEZ</t>
        </is>
      </c>
      <c r="F1873" s="2" t="n">
        <v>15.16</v>
      </c>
      <c r="G1873" t="inlineStr">
        <is>
          <t>Nailyn Martinez</t>
        </is>
      </c>
      <c r="H1873" t="inlineStr">
        <is>
          <t>67346835.0</t>
        </is>
      </c>
      <c r="I1873" t="n">
        <v>0</v>
      </c>
      <c r="J1873" t="n">
        <v>1</v>
      </c>
      <c r="K1873" t="inlineStr"/>
    </row>
    <row r="1874">
      <c r="A1874" t="inlineStr">
        <is>
          <t>NP</t>
        </is>
      </c>
      <c r="B1874" t="inlineStr">
        <is>
          <t>355351250000</t>
        </is>
      </c>
      <c r="C1874" t="inlineStr">
        <is>
          <t>35535125</t>
        </is>
      </c>
      <c r="D1874" t="inlineStr">
        <is>
          <t>ERIKA LIBRADA AIZPRUA HERNANDEZ</t>
        </is>
      </c>
      <c r="E1874" t="inlineStr">
        <is>
          <t>ERIKALIBRADAAIZPRUAHERNANDEZ</t>
        </is>
      </c>
      <c r="F1874" s="2" t="n">
        <v>15</v>
      </c>
      <c r="G1874" t="inlineStr">
        <is>
          <t>Yamali Rodriguez</t>
        </is>
      </c>
      <c r="H1874" t="inlineStr">
        <is>
          <t>65268063.0</t>
        </is>
      </c>
      <c r="I1874" t="n">
        <v>0</v>
      </c>
      <c r="J1874" t="n">
        <v>1</v>
      </c>
      <c r="K1874" t="inlineStr"/>
    </row>
    <row r="1875">
      <c r="A1875" t="inlineStr">
        <is>
          <t>NP</t>
        </is>
      </c>
      <c r="B1875" t="inlineStr">
        <is>
          <t>358064710000</t>
        </is>
      </c>
      <c r="C1875" t="inlineStr">
        <is>
          <t>35806471</t>
        </is>
      </c>
      <c r="D1875" t="inlineStr">
        <is>
          <t>ANA MARIA MELGAR PIMENTEL</t>
        </is>
      </c>
      <c r="E1875" t="inlineStr">
        <is>
          <t>ANAMARIAMELGARPIMENTEL</t>
        </is>
      </c>
      <c r="F1875" s="2" t="n">
        <v>12</v>
      </c>
      <c r="G1875" t="inlineStr">
        <is>
          <t>Osiris Aguilar</t>
        </is>
      </c>
      <c r="H1875" t="inlineStr">
        <is>
          <t>69962284.0</t>
        </is>
      </c>
      <c r="I1875" t="n">
        <v>0</v>
      </c>
      <c r="J1875" t="n">
        <v>1</v>
      </c>
      <c r="K1875" t="inlineStr"/>
    </row>
    <row r="1876">
      <c r="A1876" t="inlineStr">
        <is>
          <t>NP</t>
        </is>
      </c>
      <c r="B1876" t="inlineStr">
        <is>
          <t>353107020000</t>
        </is>
      </c>
      <c r="C1876" t="inlineStr">
        <is>
          <t>35310702</t>
        </is>
      </c>
      <c r="D1876" t="inlineStr">
        <is>
          <t>ANALIA ARACELI MORENO DIMOV</t>
        </is>
      </c>
      <c r="E1876" t="inlineStr">
        <is>
          <t>ANALIAARACELIMORENODIMOV</t>
        </is>
      </c>
      <c r="F1876" s="2" t="n">
        <v>15</v>
      </c>
      <c r="G1876" t="inlineStr">
        <is>
          <t>Karla Mc Intryre</t>
        </is>
      </c>
      <c r="H1876" t="inlineStr">
        <is>
          <t>69813476.0</t>
        </is>
      </c>
      <c r="I1876" t="n">
        <v>0</v>
      </c>
      <c r="J1876" t="n">
        <v>1</v>
      </c>
      <c r="K1876" t="inlineStr"/>
    </row>
    <row r="1877">
      <c r="A1877" t="inlineStr">
        <is>
          <t>NP</t>
        </is>
      </c>
      <c r="B1877" t="inlineStr">
        <is>
          <t>353280910000</t>
        </is>
      </c>
      <c r="C1877" t="inlineStr">
        <is>
          <t>35328091</t>
        </is>
      </c>
      <c r="D1877" t="inlineStr">
        <is>
          <t>MILEINISCORRALES</t>
        </is>
      </c>
      <c r="E1877" t="inlineStr">
        <is>
          <t>MILEINISCORRALES</t>
        </is>
      </c>
      <c r="F1877" s="2" t="n">
        <v>20</v>
      </c>
      <c r="G1877" t="inlineStr">
        <is>
          <t>Michelle Zambrano</t>
        </is>
      </c>
      <c r="H1877" t="inlineStr">
        <is>
          <t>63242914.0</t>
        </is>
      </c>
      <c r="I1877" t="n">
        <v>0</v>
      </c>
      <c r="J1877" t="n">
        <v>1</v>
      </c>
      <c r="K1877" t="inlineStr"/>
    </row>
    <row r="1878">
      <c r="A1878" t="inlineStr">
        <is>
          <t>NP</t>
        </is>
      </c>
      <c r="B1878" t="inlineStr">
        <is>
          <t>343192590000</t>
        </is>
      </c>
      <c r="C1878" t="inlineStr">
        <is>
          <t>34319259</t>
        </is>
      </c>
      <c r="D1878" t="inlineStr">
        <is>
          <t>BERNARDO ELIAS AMORES</t>
        </is>
      </c>
      <c r="E1878" t="inlineStr">
        <is>
          <t>BERNARDOELIASAMORES</t>
        </is>
      </c>
      <c r="F1878" s="2" t="n">
        <v>12</v>
      </c>
      <c r="G1878" t="inlineStr">
        <is>
          <t>Ines Lizbeth Trujillo</t>
        </is>
      </c>
      <c r="H1878" t="inlineStr">
        <is>
          <t>67562808.0</t>
        </is>
      </c>
      <c r="I1878" t="n">
        <v>0</v>
      </c>
      <c r="J1878" t="n">
        <v>1</v>
      </c>
      <c r="K1878" t="inlineStr"/>
    </row>
    <row r="1879">
      <c r="A1879" t="inlineStr">
        <is>
          <t>NP</t>
        </is>
      </c>
      <c r="B1879" t="inlineStr">
        <is>
          <t>335280540000</t>
        </is>
      </c>
      <c r="C1879" t="inlineStr">
        <is>
          <t>33528054</t>
        </is>
      </c>
      <c r="D1879" t="inlineStr">
        <is>
          <t>MIGUEL AGUSTIN RIOS CASTILLO</t>
        </is>
      </c>
      <c r="E1879" t="inlineStr">
        <is>
          <t>MIGUELAGUSTINRIOSCASTILLO</t>
        </is>
      </c>
      <c r="F1879" s="2" t="n">
        <v>16.25</v>
      </c>
      <c r="G1879" t="inlineStr">
        <is>
          <t>Alejandra Mabel Hawkins</t>
        </is>
      </c>
      <c r="H1879" t="inlineStr">
        <is>
          <t>69865051.0</t>
        </is>
      </c>
      <c r="I1879" t="n">
        <v>0</v>
      </c>
      <c r="J1879" t="n">
        <v>1</v>
      </c>
      <c r="K1879" t="inlineStr"/>
    </row>
    <row r="1880">
      <c r="A1880" t="inlineStr">
        <is>
          <t>NP</t>
        </is>
      </c>
      <c r="B1880" t="inlineStr">
        <is>
          <t>356153200000</t>
        </is>
      </c>
      <c r="C1880" t="inlineStr">
        <is>
          <t>35615320</t>
        </is>
      </c>
      <c r="D1880" t="inlineStr">
        <is>
          <t>JOSE MARTINEZ</t>
        </is>
      </c>
      <c r="E1880" t="inlineStr">
        <is>
          <t>JOSEMARTINEZ</t>
        </is>
      </c>
      <c r="F1880" s="2" t="n">
        <v>15</v>
      </c>
      <c r="G1880" t="inlineStr">
        <is>
          <t>Maria Fernanda</t>
        </is>
      </c>
      <c r="H1880" t="inlineStr">
        <is>
          <t>61419423.0</t>
        </is>
      </c>
      <c r="I1880" t="n">
        <v>0</v>
      </c>
      <c r="J1880" t="n">
        <v>1</v>
      </c>
      <c r="K1880" t="inlineStr"/>
    </row>
    <row r="1881">
      <c r="A1881" t="inlineStr">
        <is>
          <t>NP</t>
        </is>
      </c>
      <c r="B1881" t="inlineStr">
        <is>
          <t>332101750000</t>
        </is>
      </c>
      <c r="C1881" t="inlineStr">
        <is>
          <t>33210175</t>
        </is>
      </c>
      <c r="D1881" t="inlineStr">
        <is>
          <t>Maykol A lberto Barrios Vega</t>
        </is>
      </c>
      <c r="E1881" t="inlineStr">
        <is>
          <t>MAYKOLALBERTOBARRIOSVEGA</t>
        </is>
      </c>
      <c r="F1881" s="2" t="n">
        <v>18.25</v>
      </c>
      <c r="G1881" t="inlineStr">
        <is>
          <t>Yarelis Tulloch</t>
        </is>
      </c>
      <c r="H1881" t="inlineStr">
        <is>
          <t>62229941.0</t>
        </is>
      </c>
      <c r="I1881" t="n">
        <v>0</v>
      </c>
      <c r="J1881" t="n">
        <v>1</v>
      </c>
      <c r="K1881" t="inlineStr"/>
    </row>
    <row r="1882">
      <c r="A1882" t="inlineStr">
        <is>
          <t>NP</t>
        </is>
      </c>
      <c r="B1882" t="inlineStr">
        <is>
          <t>359345830000</t>
        </is>
      </c>
      <c r="C1882" t="inlineStr">
        <is>
          <t>35934583</t>
        </is>
      </c>
      <c r="D1882" t="inlineStr">
        <is>
          <t>SORCHILL ZAMBRANO</t>
        </is>
      </c>
      <c r="E1882" t="inlineStr">
        <is>
          <t>SORCHILLZAMBRANO</t>
        </is>
      </c>
      <c r="F1882" s="2" t="n">
        <v>15</v>
      </c>
      <c r="G1882" t="inlineStr">
        <is>
          <t>Abril Aparicio</t>
        </is>
      </c>
      <c r="H1882" t="inlineStr">
        <is>
          <t>63413631.0</t>
        </is>
      </c>
      <c r="I1882" t="n">
        <v>0</v>
      </c>
      <c r="J1882" t="n">
        <v>1</v>
      </c>
      <c r="K1882" t="inlineStr"/>
    </row>
    <row r="1883">
      <c r="A1883" t="inlineStr">
        <is>
          <t>NP</t>
        </is>
      </c>
      <c r="B1883" t="inlineStr">
        <is>
          <t>356183090000</t>
        </is>
      </c>
      <c r="C1883" t="inlineStr">
        <is>
          <t>35618309</t>
        </is>
      </c>
      <c r="D1883" t="inlineStr">
        <is>
          <t>DAYANNA ISABEL SANDOVAL CASTRO</t>
        </is>
      </c>
      <c r="E1883" t="inlineStr">
        <is>
          <t>DAYANNAISABELSANDOVALCASTRO</t>
        </is>
      </c>
      <c r="F1883" s="2" t="n">
        <v>15</v>
      </c>
      <c r="G1883" t="inlineStr">
        <is>
          <t>Yariela Galarce</t>
        </is>
      </c>
      <c r="H1883" t="inlineStr">
        <is>
          <t>66872375.0</t>
        </is>
      </c>
      <c r="I1883" t="n">
        <v>0</v>
      </c>
      <c r="J1883" t="n">
        <v>1</v>
      </c>
      <c r="K1883" t="inlineStr"/>
    </row>
    <row r="1884">
      <c r="A1884" t="inlineStr">
        <is>
          <t>NP</t>
        </is>
      </c>
      <c r="B1884" t="inlineStr">
        <is>
          <t>355210380000</t>
        </is>
      </c>
      <c r="C1884" t="inlineStr">
        <is>
          <t>35521038</t>
        </is>
      </c>
      <c r="D1884" t="inlineStr">
        <is>
          <t>NAILS OF QUEEN</t>
        </is>
      </c>
      <c r="E1884" t="inlineStr">
        <is>
          <t>NAILSOFQUEEN</t>
        </is>
      </c>
      <c r="F1884" s="2" t="n">
        <v>15</v>
      </c>
      <c r="G1884" t="inlineStr">
        <is>
          <t>Nailyn Martinez</t>
        </is>
      </c>
      <c r="H1884" t="inlineStr">
        <is>
          <t>69929751.0</t>
        </is>
      </c>
      <c r="I1884" t="n">
        <v>0</v>
      </c>
      <c r="J1884" t="n">
        <v>1</v>
      </c>
      <c r="K1884" t="inlineStr"/>
    </row>
    <row r="1885">
      <c r="A1885" t="inlineStr">
        <is>
          <t>NP</t>
        </is>
      </c>
      <c r="B1885" t="inlineStr">
        <is>
          <t>355304030000</t>
        </is>
      </c>
      <c r="C1885" t="inlineStr">
        <is>
          <t>35530403</t>
        </is>
      </c>
      <c r="D1885" t="inlineStr">
        <is>
          <t>ANA EDITH VERGARA RODRIGUEZ</t>
        </is>
      </c>
      <c r="E1885" t="inlineStr">
        <is>
          <t>ANAEDITHVERGARARODRIGUEZ</t>
        </is>
      </c>
      <c r="F1885" s="2" t="n">
        <v>15</v>
      </c>
      <c r="G1885" t="inlineStr">
        <is>
          <t>Yamali Rodriguez</t>
        </is>
      </c>
      <c r="H1885" t="inlineStr">
        <is>
          <t>64191289.0</t>
        </is>
      </c>
      <c r="I1885" t="n">
        <v>0</v>
      </c>
      <c r="J1885" t="n">
        <v>1</v>
      </c>
      <c r="K1885" t="inlineStr"/>
    </row>
    <row r="1886">
      <c r="A1886" t="inlineStr">
        <is>
          <t>NP</t>
        </is>
      </c>
      <c r="B1886" t="inlineStr">
        <is>
          <t>351022300000</t>
        </is>
      </c>
      <c r="C1886" t="inlineStr">
        <is>
          <t>35102230</t>
        </is>
      </c>
      <c r="D1886" t="inlineStr">
        <is>
          <t>DARYS MERCEDES MIRANDA SORIANO</t>
        </is>
      </c>
      <c r="E1886" t="inlineStr">
        <is>
          <t>DARYSMERCEDESMIRANDASORIANO</t>
        </is>
      </c>
      <c r="F1886" s="2" t="n">
        <v>40</v>
      </c>
      <c r="G1886" t="inlineStr">
        <is>
          <t>Osiris Aguilar</t>
        </is>
      </c>
      <c r="H1886" t="inlineStr">
        <is>
          <t>69097404.0</t>
        </is>
      </c>
      <c r="I1886" t="n">
        <v>0</v>
      </c>
      <c r="J1886" t="n">
        <v>1</v>
      </c>
      <c r="K1886" t="inlineStr"/>
    </row>
    <row r="1887">
      <c r="A1887" t="inlineStr">
        <is>
          <t>NP</t>
        </is>
      </c>
      <c r="B1887" t="inlineStr">
        <is>
          <t>357363000000</t>
        </is>
      </c>
      <c r="C1887" t="inlineStr">
        <is>
          <t>35736300</t>
        </is>
      </c>
      <c r="D1887" t="inlineStr">
        <is>
          <t>DIMAS GUEVARA</t>
        </is>
      </c>
      <c r="E1887" t="inlineStr">
        <is>
          <t>DIMASGUEVARA</t>
        </is>
      </c>
      <c r="F1887" s="2" t="n">
        <v>25</v>
      </c>
      <c r="G1887" t="inlineStr">
        <is>
          <t>Karla Mc Intryre</t>
        </is>
      </c>
      <c r="H1887" t="inlineStr">
        <is>
          <t>62367715.0</t>
        </is>
      </c>
      <c r="I1887" t="n">
        <v>0</v>
      </c>
      <c r="J1887" t="n">
        <v>1</v>
      </c>
      <c r="K1887" t="inlineStr"/>
    </row>
    <row r="1888">
      <c r="A1888" t="inlineStr">
        <is>
          <t>NP</t>
        </is>
      </c>
      <c r="B1888" t="inlineStr">
        <is>
          <t>352272520000</t>
        </is>
      </c>
      <c r="C1888" t="inlineStr">
        <is>
          <t>35227252</t>
        </is>
      </c>
      <c r="D1888" t="inlineStr">
        <is>
          <t>LEYDA ACEVEDO</t>
        </is>
      </c>
      <c r="E1888" t="inlineStr">
        <is>
          <t>LEYDAACEVEDO</t>
        </is>
      </c>
      <c r="F1888" s="2" t="n">
        <v>15</v>
      </c>
      <c r="G1888" t="inlineStr">
        <is>
          <t>Solanye Acuña</t>
        </is>
      </c>
      <c r="H1888" t="inlineStr">
        <is>
          <t>63782771.0</t>
        </is>
      </c>
      <c r="I1888" t="n">
        <v>0</v>
      </c>
      <c r="J1888" t="n">
        <v>1</v>
      </c>
      <c r="K1888" t="inlineStr"/>
    </row>
    <row r="1889">
      <c r="A1889" t="inlineStr">
        <is>
          <t>NP</t>
        </is>
      </c>
      <c r="B1889" t="inlineStr">
        <is>
          <t>342430920000</t>
        </is>
      </c>
      <c r="C1889" t="inlineStr">
        <is>
          <t>34243092</t>
        </is>
      </c>
      <c r="D1889" t="inlineStr">
        <is>
          <t>MAYBEYSIS CASTRO</t>
        </is>
      </c>
      <c r="E1889" t="inlineStr">
        <is>
          <t>MAYBEYSISCASTRO</t>
        </is>
      </c>
      <c r="F1889" s="2" t="n">
        <v>32.5</v>
      </c>
      <c r="G1889" t="inlineStr">
        <is>
          <t>Michelle Zambrano</t>
        </is>
      </c>
      <c r="H1889" t="inlineStr">
        <is>
          <t>65801062.0</t>
        </is>
      </c>
      <c r="I1889" t="n">
        <v>0</v>
      </c>
      <c r="J1889" t="n">
        <v>1</v>
      </c>
      <c r="K1889" t="inlineStr"/>
    </row>
    <row r="1890">
      <c r="A1890" t="inlineStr">
        <is>
          <t>NP</t>
        </is>
      </c>
      <c r="B1890" t="inlineStr">
        <is>
          <t>341438400000</t>
        </is>
      </c>
      <c r="C1890" t="inlineStr">
        <is>
          <t>34143840</t>
        </is>
      </c>
      <c r="D1890" t="inlineStr">
        <is>
          <t>DIANA RODRIGUEZ</t>
        </is>
      </c>
      <c r="E1890" t="inlineStr">
        <is>
          <t>DIANARODRIGUEZ</t>
        </is>
      </c>
      <c r="F1890" s="2" t="n">
        <v>16.25</v>
      </c>
      <c r="G1890" t="inlineStr">
        <is>
          <t>Ines Lizbeth Trujillo</t>
        </is>
      </c>
      <c r="H1890" t="inlineStr">
        <is>
          <t>67335299.0</t>
        </is>
      </c>
      <c r="I1890" t="n">
        <v>0</v>
      </c>
      <c r="J1890" t="n">
        <v>1</v>
      </c>
      <c r="K1890" t="inlineStr"/>
    </row>
    <row r="1891">
      <c r="A1891" t="inlineStr">
        <is>
          <t>NP</t>
        </is>
      </c>
      <c r="B1891" t="inlineStr">
        <is>
          <t>357140760000</t>
        </is>
      </c>
      <c r="C1891" t="inlineStr">
        <is>
          <t>35714076</t>
        </is>
      </c>
      <c r="D1891" t="inlineStr">
        <is>
          <t>TAHIS GUADALUPE FRIAS MENDOZA</t>
        </is>
      </c>
      <c r="E1891" t="inlineStr">
        <is>
          <t>TAHISGUADALUPEFRIASMENDOZA</t>
        </is>
      </c>
      <c r="F1891" s="2" t="n">
        <v>15</v>
      </c>
      <c r="G1891" t="inlineStr">
        <is>
          <t>Alejandra Mabel Hawkins</t>
        </is>
      </c>
      <c r="H1891" t="inlineStr">
        <is>
          <t>68763657.0</t>
        </is>
      </c>
      <c r="I1891" t="n">
        <v>0</v>
      </c>
      <c r="J1891" t="n">
        <v>1</v>
      </c>
      <c r="K1891" t="inlineStr"/>
    </row>
    <row r="1892">
      <c r="A1892" t="inlineStr">
        <is>
          <t>NP</t>
        </is>
      </c>
      <c r="B1892" t="inlineStr">
        <is>
          <t>358223960000</t>
        </is>
      </c>
      <c r="C1892" t="inlineStr">
        <is>
          <t>35822396</t>
        </is>
      </c>
      <c r="D1892" t="inlineStr">
        <is>
          <t>MEILIN VARGAS</t>
        </is>
      </c>
      <c r="E1892" t="inlineStr">
        <is>
          <t>MEILINVARGAS</t>
        </is>
      </c>
      <c r="F1892" s="2" t="n">
        <v>15</v>
      </c>
      <c r="G1892" t="inlineStr">
        <is>
          <t>Maria Fernanda</t>
        </is>
      </c>
      <c r="H1892" t="inlineStr">
        <is>
          <t>63247718.0</t>
        </is>
      </c>
      <c r="I1892" t="n">
        <v>0</v>
      </c>
      <c r="J1892" t="n">
        <v>1</v>
      </c>
      <c r="K1892" t="inlineStr"/>
    </row>
    <row r="1893">
      <c r="A1893" t="inlineStr">
        <is>
          <t>NP</t>
        </is>
      </c>
      <c r="B1893" t="inlineStr">
        <is>
          <t>356039000000</t>
        </is>
      </c>
      <c r="C1893" t="inlineStr">
        <is>
          <t>35603900</t>
        </is>
      </c>
      <c r="D1893" t="inlineStr">
        <is>
          <t>MARY ANN DEL CARMEN GONZALEZ</t>
        </is>
      </c>
      <c r="E1893" t="inlineStr">
        <is>
          <t>MARYANNDELCARMENGONZALEZ</t>
        </is>
      </c>
      <c r="F1893" s="2" t="n">
        <v>20</v>
      </c>
      <c r="G1893" t="inlineStr">
        <is>
          <t>Yarelis Tulloch</t>
        </is>
      </c>
      <c r="H1893" t="inlineStr">
        <is>
          <t>64528777.0</t>
        </is>
      </c>
      <c r="I1893" t="n">
        <v>0</v>
      </c>
      <c r="J1893" t="n">
        <v>1</v>
      </c>
      <c r="K1893" t="inlineStr"/>
    </row>
    <row r="1894">
      <c r="A1894" t="inlineStr">
        <is>
          <t>NP</t>
        </is>
      </c>
      <c r="B1894" t="inlineStr">
        <is>
          <t>341463510000</t>
        </is>
      </c>
      <c r="C1894" t="inlineStr">
        <is>
          <t>34146351</t>
        </is>
      </c>
      <c r="D1894" t="inlineStr">
        <is>
          <t>YORKELYS LISBETH GONZALEZ</t>
        </is>
      </c>
      <c r="E1894" t="inlineStr">
        <is>
          <t>YORKELYSLISBETHGONZALEZ</t>
        </is>
      </c>
      <c r="F1894" s="2" t="n">
        <v>12</v>
      </c>
      <c r="G1894" t="inlineStr">
        <is>
          <t>Abril Aparicio</t>
        </is>
      </c>
      <c r="H1894" t="inlineStr">
        <is>
          <t>65859703.0</t>
        </is>
      </c>
      <c r="I1894" t="n">
        <v>0</v>
      </c>
      <c r="J1894" t="n">
        <v>1</v>
      </c>
      <c r="K1894" t="inlineStr"/>
    </row>
    <row r="1895">
      <c r="A1895" t="inlineStr">
        <is>
          <t>NP</t>
        </is>
      </c>
      <c r="B1895" t="inlineStr">
        <is>
          <t>352186460000</t>
        </is>
      </c>
      <c r="C1895" t="inlineStr">
        <is>
          <t>35218646</t>
        </is>
      </c>
      <c r="D1895" t="inlineStr">
        <is>
          <t>ANIBAL GARCIA</t>
        </is>
      </c>
      <c r="E1895" t="inlineStr">
        <is>
          <t>ANIBALGARCIA</t>
        </is>
      </c>
      <c r="F1895" s="2" t="n">
        <v>15</v>
      </c>
      <c r="G1895" t="inlineStr">
        <is>
          <t>Yariela Galarce</t>
        </is>
      </c>
      <c r="H1895" t="inlineStr">
        <is>
          <t>67966440.0</t>
        </is>
      </c>
      <c r="I1895" t="n">
        <v>0</v>
      </c>
      <c r="J1895" t="n">
        <v>1</v>
      </c>
      <c r="K1895" t="inlineStr"/>
    </row>
    <row r="1896">
      <c r="A1896" t="inlineStr">
        <is>
          <t>NP</t>
        </is>
      </c>
      <c r="B1896" t="inlineStr">
        <is>
          <t>331127440000</t>
        </is>
      </c>
      <c r="C1896" t="inlineStr">
        <is>
          <t>33112744</t>
        </is>
      </c>
      <c r="D1896" t="inlineStr">
        <is>
          <t>Jean Carlo s Ortiz Gonzalez</t>
        </is>
      </c>
      <c r="E1896" t="inlineStr">
        <is>
          <t>JEANCARLOSORTIZGONZALEZ</t>
        </is>
      </c>
      <c r="F1896" s="2" t="n">
        <v>16.25</v>
      </c>
      <c r="G1896" t="inlineStr">
        <is>
          <t>Nailyn Martinez</t>
        </is>
      </c>
      <c r="H1896" t="inlineStr">
        <is>
          <t>62783820.0</t>
        </is>
      </c>
      <c r="I1896" t="n">
        <v>0</v>
      </c>
      <c r="J1896" t="n">
        <v>1</v>
      </c>
      <c r="K1896" t="inlineStr"/>
    </row>
    <row r="1897">
      <c r="A1897" t="inlineStr">
        <is>
          <t>NP</t>
        </is>
      </c>
      <c r="B1897" t="inlineStr">
        <is>
          <t>351188030000</t>
        </is>
      </c>
      <c r="C1897" t="inlineStr">
        <is>
          <t>35118803</t>
        </is>
      </c>
      <c r="D1897" t="inlineStr">
        <is>
          <t>LUIS JUAN VILLARREAL</t>
        </is>
      </c>
      <c r="E1897" t="inlineStr">
        <is>
          <t>LUISJUANVILLARREAL</t>
        </is>
      </c>
      <c r="F1897" s="2" t="n">
        <v>15</v>
      </c>
      <c r="G1897" t="inlineStr">
        <is>
          <t>Yamali Rodriguez</t>
        </is>
      </c>
      <c r="H1897" t="inlineStr">
        <is>
          <t>67849726.0</t>
        </is>
      </c>
      <c r="I1897" t="n">
        <v>0</v>
      </c>
      <c r="J1897" t="n">
        <v>1</v>
      </c>
      <c r="K1897" t="inlineStr"/>
    </row>
    <row r="1898">
      <c r="A1898" t="inlineStr">
        <is>
          <t>NP</t>
        </is>
      </c>
      <c r="B1898" t="inlineStr">
        <is>
          <t>328796450100</t>
        </is>
      </c>
      <c r="C1898" t="inlineStr">
        <is>
          <t>32879645</t>
        </is>
      </c>
      <c r="D1898" t="inlineStr">
        <is>
          <t>Restaurante Delicias Dona Betty - Fast F</t>
        </is>
      </c>
      <c r="E1898" t="inlineStr">
        <is>
          <t>RESTAURANTEDELICIASDONABETTYFASTF</t>
        </is>
      </c>
      <c r="F1898" s="2" t="n">
        <v>76.70999999999999</v>
      </c>
      <c r="G1898" t="inlineStr">
        <is>
          <t>Osiris Aguilar</t>
        </is>
      </c>
      <c r="H1898" t="inlineStr">
        <is>
          <t>66810210.0</t>
        </is>
      </c>
      <c r="I1898" t="n">
        <v>0</v>
      </c>
      <c r="J1898" t="n">
        <v>1</v>
      </c>
      <c r="K1898" t="inlineStr"/>
    </row>
    <row r="1899">
      <c r="A1899" t="inlineStr">
        <is>
          <t>NP</t>
        </is>
      </c>
      <c r="B1899" t="inlineStr">
        <is>
          <t>328796450100</t>
        </is>
      </c>
      <c r="C1899" t="inlineStr">
        <is>
          <t>32879645</t>
        </is>
      </c>
      <c r="D1899" t="inlineStr">
        <is>
          <t>DOÑA BETTY FAST FOOD</t>
        </is>
      </c>
      <c r="E1899" t="inlineStr">
        <is>
          <t>DONABETTYFASTFOOD</t>
        </is>
      </c>
      <c r="F1899" s="2" t="n">
        <v>16.25</v>
      </c>
      <c r="G1899" t="inlineStr">
        <is>
          <t>Karla Mc Intryre</t>
        </is>
      </c>
      <c r="H1899" t="inlineStr">
        <is>
          <t>66810210.0</t>
        </is>
      </c>
      <c r="I1899" t="n">
        <v>0</v>
      </c>
      <c r="J1899" t="n">
        <v>1</v>
      </c>
      <c r="K1899" t="inlineStr"/>
    </row>
    <row r="1900">
      <c r="A1900" t="inlineStr">
        <is>
          <t>NP</t>
        </is>
      </c>
      <c r="B1900" t="inlineStr">
        <is>
          <t>339148320100</t>
        </is>
      </c>
      <c r="C1900" t="inlineStr">
        <is>
          <t>33914832</t>
        </is>
      </c>
      <c r="D1900" t="inlineStr">
        <is>
          <t>Eudis Oscar Ramirez Batista</t>
        </is>
      </c>
      <c r="E1900" t="inlineStr">
        <is>
          <t>EUDISOSCARRAMIREZBATISTA</t>
        </is>
      </c>
      <c r="F1900" s="2" t="n">
        <v>20.75</v>
      </c>
      <c r="G1900" t="inlineStr">
        <is>
          <t>Michelle Zambrano</t>
        </is>
      </c>
      <c r="H1900" t="inlineStr">
        <is>
          <t>69430252.0</t>
        </is>
      </c>
      <c r="I1900" t="n">
        <v>0</v>
      </c>
      <c r="J1900" t="n">
        <v>1</v>
      </c>
      <c r="K1900" t="inlineStr"/>
    </row>
    <row r="1901">
      <c r="A1901" t="inlineStr">
        <is>
          <t>NP</t>
        </is>
      </c>
      <c r="B1901" t="inlineStr">
        <is>
          <t>345400950000</t>
        </is>
      </c>
      <c r="C1901" t="inlineStr">
        <is>
          <t>34540095</t>
        </is>
      </c>
      <c r="D1901" t="inlineStr">
        <is>
          <t>MANUEL GARCIA</t>
        </is>
      </c>
      <c r="E1901" t="inlineStr">
        <is>
          <t>MANUELGARCIA</t>
        </is>
      </c>
      <c r="F1901" s="2" t="n">
        <v>15</v>
      </c>
      <c r="G1901" t="inlineStr">
        <is>
          <t>Ines Lizbeth Trujillo</t>
        </is>
      </c>
      <c r="H1901" t="inlineStr">
        <is>
          <t>64608571.0</t>
        </is>
      </c>
      <c r="I1901" t="n">
        <v>0</v>
      </c>
      <c r="J1901" t="n">
        <v>1</v>
      </c>
      <c r="K1901" t="inlineStr"/>
    </row>
    <row r="1902">
      <c r="A1902" t="inlineStr">
        <is>
          <t>NP</t>
        </is>
      </c>
      <c r="B1902" t="inlineStr">
        <is>
          <t>364055030000</t>
        </is>
      </c>
      <c r="C1902" t="inlineStr">
        <is>
          <t>36405503</t>
        </is>
      </c>
      <c r="D1902" t="inlineStr">
        <is>
          <t>ABILIO JAÉN</t>
        </is>
      </c>
      <c r="E1902" t="inlineStr">
        <is>
          <t>ABILIOJAEN</t>
        </is>
      </c>
      <c r="F1902" s="2" t="n">
        <v>17.58</v>
      </c>
      <c r="G1902" t="inlineStr">
        <is>
          <t>Alejandra Mabel Hawkins</t>
        </is>
      </c>
      <c r="H1902" t="inlineStr"/>
      <c r="I1902" t="n">
        <v>0</v>
      </c>
      <c r="J1902" t="n">
        <v>1</v>
      </c>
      <c r="K1902" t="inlineStr"/>
    </row>
    <row r="1903">
      <c r="A1903" t="inlineStr">
        <is>
          <t>NP</t>
        </is>
      </c>
      <c r="B1903" t="inlineStr">
        <is>
          <t>349212840000</t>
        </is>
      </c>
      <c r="C1903" t="inlineStr">
        <is>
          <t>34921284</t>
        </is>
      </c>
      <c r="D1903" t="inlineStr">
        <is>
          <t>ESTEFANI DE FRIAS MONTILLA</t>
        </is>
      </c>
      <c r="E1903" t="inlineStr">
        <is>
          <t>ESTEFANIDEFRIASMONTILLA</t>
        </is>
      </c>
      <c r="F1903" s="2" t="n">
        <v>12.5</v>
      </c>
      <c r="G1903" t="inlineStr">
        <is>
          <t>Maria Fernanda</t>
        </is>
      </c>
      <c r="H1903" t="inlineStr">
        <is>
          <t>66860319.0</t>
        </is>
      </c>
      <c r="I1903" t="n">
        <v>0</v>
      </c>
      <c r="J1903" t="n">
        <v>1</v>
      </c>
      <c r="K1903" t="inlineStr"/>
    </row>
    <row r="1904">
      <c r="A1904" t="inlineStr">
        <is>
          <t>NP</t>
        </is>
      </c>
      <c r="B1904" t="inlineStr">
        <is>
          <t>341338050000</t>
        </is>
      </c>
      <c r="C1904" t="inlineStr">
        <is>
          <t>34133805</t>
        </is>
      </c>
      <c r="D1904" t="inlineStr">
        <is>
          <t>MILAGROS DEL CARMEN CORTES MELENDEZ</t>
        </is>
      </c>
      <c r="E1904" t="inlineStr">
        <is>
          <t>MILAGROSDELCARMENCORTESMELENDEZ</t>
        </is>
      </c>
      <c r="F1904" s="2" t="n">
        <v>16.25</v>
      </c>
      <c r="G1904" t="inlineStr">
        <is>
          <t>Yarelis Tulloch</t>
        </is>
      </c>
      <c r="H1904" t="inlineStr">
        <is>
          <t>63913345.0</t>
        </is>
      </c>
      <c r="I1904" t="n">
        <v>0</v>
      </c>
      <c r="J1904" t="n">
        <v>1</v>
      </c>
      <c r="K1904" t="inlineStr"/>
    </row>
    <row r="1905">
      <c r="A1905" t="inlineStr">
        <is>
          <t>NP</t>
        </is>
      </c>
      <c r="B1905" t="inlineStr">
        <is>
          <t>346322800000</t>
        </is>
      </c>
      <c r="C1905" t="inlineStr">
        <is>
          <t>34632280</t>
        </is>
      </c>
      <c r="D1905" t="inlineStr">
        <is>
          <t>ERIC JAVIER HERNÁNDEZ</t>
        </is>
      </c>
      <c r="E1905" t="inlineStr">
        <is>
          <t>ERICJAVIERHERNANDEZ</t>
        </is>
      </c>
      <c r="F1905" s="2" t="n">
        <v>21.25</v>
      </c>
      <c r="G1905" t="inlineStr">
        <is>
          <t>Abril Aparicio</t>
        </is>
      </c>
      <c r="H1905" t="inlineStr">
        <is>
          <t>69529660.0</t>
        </is>
      </c>
      <c r="I1905" t="n">
        <v>0</v>
      </c>
      <c r="J1905" t="n">
        <v>1</v>
      </c>
      <c r="K1905" t="inlineStr"/>
    </row>
    <row r="1906">
      <c r="A1906" t="inlineStr">
        <is>
          <t>NP</t>
        </is>
      </c>
      <c r="B1906" t="inlineStr">
        <is>
          <t>334188080000</t>
        </is>
      </c>
      <c r="C1906" t="inlineStr">
        <is>
          <t>33418808</t>
        </is>
      </c>
      <c r="D1906" t="inlineStr">
        <is>
          <t>YanaissisArrochaOjo</t>
        </is>
      </c>
      <c r="E1906" t="inlineStr">
        <is>
          <t>YANAISSISARROCHAOJO</t>
        </is>
      </c>
      <c r="F1906" s="2" t="n">
        <v>22.75</v>
      </c>
      <c r="G1906" t="inlineStr">
        <is>
          <t>Yariela Galarce</t>
        </is>
      </c>
      <c r="H1906" t="inlineStr">
        <is>
          <t>67099948.0</t>
        </is>
      </c>
      <c r="I1906" t="n">
        <v>0</v>
      </c>
      <c r="J1906" t="n">
        <v>1</v>
      </c>
      <c r="K1906" t="inlineStr"/>
    </row>
    <row r="1907">
      <c r="A1907" t="inlineStr">
        <is>
          <t>NP</t>
        </is>
      </c>
      <c r="B1907" t="inlineStr">
        <is>
          <t>361021520000</t>
        </is>
      </c>
      <c r="C1907" t="inlineStr">
        <is>
          <t>36102152</t>
        </is>
      </c>
      <c r="D1907" t="inlineStr">
        <is>
          <t>LUIS CARLOS VALDES RODRIGUEZ</t>
        </is>
      </c>
      <c r="E1907" t="inlineStr">
        <is>
          <t>LUISCARLOSVALDESRODRIGUEZ</t>
        </is>
      </c>
      <c r="F1907" s="2" t="n">
        <v>15</v>
      </c>
      <c r="G1907" t="inlineStr">
        <is>
          <t>Nailyn Martinez</t>
        </is>
      </c>
      <c r="H1907" t="inlineStr">
        <is>
          <t>65090265.0</t>
        </is>
      </c>
      <c r="I1907" t="n">
        <v>0</v>
      </c>
      <c r="J1907" t="n">
        <v>1</v>
      </c>
      <c r="K1907" t="inlineStr"/>
    </row>
    <row r="1908">
      <c r="A1908" t="inlineStr">
        <is>
          <t>NP</t>
        </is>
      </c>
      <c r="B1908" t="inlineStr">
        <is>
          <t>356314710000</t>
        </is>
      </c>
      <c r="C1908" t="inlineStr">
        <is>
          <t>35631471</t>
        </is>
      </c>
      <c r="D1908" t="inlineStr">
        <is>
          <t>ASUCENA CATALINA RUIZ PEREZ</t>
        </is>
      </c>
      <c r="E1908" t="inlineStr">
        <is>
          <t>ASUCENACATALINARUIZPEREZ</t>
        </is>
      </c>
      <c r="F1908" s="2" t="n">
        <v>25</v>
      </c>
      <c r="G1908" t="inlineStr">
        <is>
          <t>Yamali Rodriguez</t>
        </is>
      </c>
      <c r="H1908" t="inlineStr">
        <is>
          <t>67794004.0</t>
        </is>
      </c>
      <c r="I1908" t="n">
        <v>0</v>
      </c>
      <c r="J1908" t="n">
        <v>1</v>
      </c>
      <c r="K1908" t="inlineStr"/>
    </row>
    <row r="1909">
      <c r="A1909" t="inlineStr">
        <is>
          <t>NP</t>
        </is>
      </c>
      <c r="B1909" t="inlineStr">
        <is>
          <t>354238540000</t>
        </is>
      </c>
      <c r="C1909" t="inlineStr">
        <is>
          <t>35423854</t>
        </is>
      </c>
      <c r="D1909" t="inlineStr">
        <is>
          <t>CORNELIA DIAZ</t>
        </is>
      </c>
      <c r="E1909" t="inlineStr">
        <is>
          <t>CORNELIADIAZ</t>
        </is>
      </c>
      <c r="F1909" s="2" t="n">
        <v>15</v>
      </c>
      <c r="G1909" t="inlineStr">
        <is>
          <t>Osiris Aguilar</t>
        </is>
      </c>
      <c r="H1909" t="inlineStr">
        <is>
          <t>67309244.0</t>
        </is>
      </c>
      <c r="I1909" t="n">
        <v>0</v>
      </c>
      <c r="J1909" t="n">
        <v>1</v>
      </c>
      <c r="K1909" t="inlineStr"/>
    </row>
    <row r="1910">
      <c r="A1910" t="inlineStr">
        <is>
          <t>NP</t>
        </is>
      </c>
      <c r="B1910" t="inlineStr">
        <is>
          <t>356325500000</t>
        </is>
      </c>
      <c r="C1910" t="inlineStr">
        <is>
          <t>35632550</t>
        </is>
      </c>
      <c r="D1910" t="inlineStr">
        <is>
          <t>PUNTO DEL AHORRO</t>
        </is>
      </c>
      <c r="E1910" t="inlineStr">
        <is>
          <t>PUNTODELAHORRO</t>
        </is>
      </c>
      <c r="F1910" s="2" t="n">
        <v>15</v>
      </c>
      <c r="G1910" t="inlineStr">
        <is>
          <t>Karla Mc Intryre</t>
        </is>
      </c>
      <c r="H1910" t="inlineStr">
        <is>
          <t>62658854.0</t>
        </is>
      </c>
      <c r="I1910" t="n">
        <v>0</v>
      </c>
      <c r="J1910" t="n">
        <v>1</v>
      </c>
      <c r="K1910" t="inlineStr"/>
    </row>
    <row r="1911">
      <c r="A1911" t="inlineStr">
        <is>
          <t>NP</t>
        </is>
      </c>
      <c r="B1911" t="inlineStr">
        <is>
          <t>353324810000</t>
        </is>
      </c>
      <c r="C1911" t="inlineStr">
        <is>
          <t>35332481</t>
        </is>
      </c>
      <c r="D1911" t="inlineStr">
        <is>
          <t>PUNTO DEL AHORRO</t>
        </is>
      </c>
      <c r="E1911" t="inlineStr">
        <is>
          <t>PUNTODELAHORRO</t>
        </is>
      </c>
      <c r="F1911" s="2" t="n">
        <v>30</v>
      </c>
      <c r="G1911" t="inlineStr">
        <is>
          <t>Solanye Acuña</t>
        </is>
      </c>
      <c r="H1911" t="inlineStr">
        <is>
          <t>67307057.0</t>
        </is>
      </c>
      <c r="I1911" t="n">
        <v>0</v>
      </c>
      <c r="J1911" t="n">
        <v>1</v>
      </c>
      <c r="K1911" t="inlineStr"/>
    </row>
    <row r="1912">
      <c r="A1912" t="inlineStr">
        <is>
          <t>NP</t>
        </is>
      </c>
      <c r="B1912" t="inlineStr">
        <is>
          <t>352292090000</t>
        </is>
      </c>
      <c r="C1912" t="inlineStr">
        <is>
          <t>35229209</t>
        </is>
      </c>
      <c r="D1912" t="inlineStr">
        <is>
          <t>RICAURTE RODRIGUEZ</t>
        </is>
      </c>
      <c r="E1912" t="inlineStr">
        <is>
          <t>RICAURTERODRIGUEZ</t>
        </is>
      </c>
      <c r="F1912" s="2" t="n">
        <v>15</v>
      </c>
      <c r="G1912" t="inlineStr">
        <is>
          <t>Michelle Zambrano</t>
        </is>
      </c>
      <c r="H1912" t="inlineStr">
        <is>
          <t>62937209.0</t>
        </is>
      </c>
      <c r="I1912" t="n">
        <v>0</v>
      </c>
      <c r="J1912" t="n">
        <v>1</v>
      </c>
      <c r="K1912" t="inlineStr"/>
    </row>
    <row r="1913">
      <c r="A1913" t="inlineStr">
        <is>
          <t>NP</t>
        </is>
      </c>
      <c r="B1913" t="inlineStr">
        <is>
          <t>338297610000</t>
        </is>
      </c>
      <c r="C1913" t="inlineStr">
        <is>
          <t>33829761</t>
        </is>
      </c>
      <c r="D1913" t="inlineStr">
        <is>
          <t>KARLA YOHANNISS NEWELL</t>
        </is>
      </c>
      <c r="E1913" t="inlineStr">
        <is>
          <t>KARLAYOHANNISSNEWELL</t>
        </is>
      </c>
      <c r="F1913" s="2" t="n">
        <v>28</v>
      </c>
      <c r="G1913" t="inlineStr">
        <is>
          <t>Ines Lizbeth Trujillo</t>
        </is>
      </c>
      <c r="H1913" t="inlineStr">
        <is>
          <t>62804186.0</t>
        </is>
      </c>
      <c r="I1913" t="n">
        <v>0</v>
      </c>
      <c r="J1913" t="n">
        <v>1</v>
      </c>
      <c r="K1913" t="inlineStr"/>
    </row>
    <row r="1914">
      <c r="A1914" t="inlineStr">
        <is>
          <t>NP</t>
        </is>
      </c>
      <c r="B1914" t="inlineStr">
        <is>
          <t>358129740000</t>
        </is>
      </c>
      <c r="C1914" t="inlineStr">
        <is>
          <t>35812974</t>
        </is>
      </c>
      <c r="D1914" t="inlineStr">
        <is>
          <t>NAIM ALVARADO</t>
        </is>
      </c>
      <c r="E1914" t="inlineStr">
        <is>
          <t>NAIMALVARADO</t>
        </is>
      </c>
      <c r="F1914" s="2" t="n">
        <v>10.8</v>
      </c>
      <c r="G1914" t="inlineStr">
        <is>
          <t>Alejandra Mabel Hawkins</t>
        </is>
      </c>
      <c r="H1914" t="inlineStr">
        <is>
          <t>67015628.0</t>
        </is>
      </c>
      <c r="I1914" t="n">
        <v>0</v>
      </c>
      <c r="J1914" t="n">
        <v>1</v>
      </c>
      <c r="K1914" t="inlineStr"/>
    </row>
    <row r="1915">
      <c r="A1915" t="inlineStr">
        <is>
          <t>NP</t>
        </is>
      </c>
      <c r="B1915" t="inlineStr">
        <is>
          <t>366053880000</t>
        </is>
      </c>
      <c r="C1915" t="inlineStr">
        <is>
          <t>36605388</t>
        </is>
      </c>
      <c r="D1915" t="inlineStr">
        <is>
          <t>REYNA DE LEON</t>
        </is>
      </c>
      <c r="E1915" t="inlineStr">
        <is>
          <t>REYNADELEON</t>
        </is>
      </c>
      <c r="F1915" s="2" t="n">
        <v>17.58</v>
      </c>
      <c r="G1915" t="inlineStr">
        <is>
          <t>Maria Fernanda</t>
        </is>
      </c>
      <c r="H1915" t="inlineStr"/>
      <c r="I1915" t="n">
        <v>0</v>
      </c>
      <c r="J1915" t="n">
        <v>1</v>
      </c>
      <c r="K1915" t="inlineStr"/>
    </row>
    <row r="1916">
      <c r="A1916" t="inlineStr">
        <is>
          <t>NP</t>
        </is>
      </c>
      <c r="B1916" t="inlineStr">
        <is>
          <t>355172590000</t>
        </is>
      </c>
      <c r="C1916" t="inlineStr">
        <is>
          <t>35517259</t>
        </is>
      </c>
      <c r="D1916" t="inlineStr">
        <is>
          <t>LUIS MIGUEL MENDOZA</t>
        </is>
      </c>
      <c r="E1916" t="inlineStr">
        <is>
          <t>LUISMIGUELMENDOZA</t>
        </is>
      </c>
      <c r="F1916" s="2" t="n">
        <v>15</v>
      </c>
      <c r="G1916" t="inlineStr">
        <is>
          <t>Yarelis Tulloch</t>
        </is>
      </c>
      <c r="H1916" t="inlineStr">
        <is>
          <t>67852148.0</t>
        </is>
      </c>
      <c r="I1916" t="n">
        <v>0</v>
      </c>
      <c r="J1916" t="n">
        <v>1</v>
      </c>
      <c r="K1916" t="inlineStr"/>
    </row>
    <row r="1917">
      <c r="A1917" t="inlineStr">
        <is>
          <t>NP</t>
        </is>
      </c>
      <c r="B1917" t="inlineStr">
        <is>
          <t>355226470000</t>
        </is>
      </c>
      <c r="C1917" t="inlineStr">
        <is>
          <t>35522647</t>
        </is>
      </c>
      <c r="D1917" t="inlineStr">
        <is>
          <t>NAYEYS PAOLETH SETT PAZ</t>
        </is>
      </c>
      <c r="E1917" t="inlineStr">
        <is>
          <t>NAYEYSPAOLETHSETTPAZ</t>
        </is>
      </c>
      <c r="F1917" s="2" t="n">
        <v>15</v>
      </c>
      <c r="G1917" t="inlineStr">
        <is>
          <t>Abril Aparicio</t>
        </is>
      </c>
      <c r="H1917" t="inlineStr">
        <is>
          <t>68286166.0</t>
        </is>
      </c>
      <c r="I1917" t="n">
        <v>0</v>
      </c>
      <c r="J1917" t="n">
        <v>1</v>
      </c>
      <c r="K1917" t="inlineStr"/>
    </row>
    <row r="1918">
      <c r="A1918" t="inlineStr">
        <is>
          <t>NP</t>
        </is>
      </c>
      <c r="B1918" t="inlineStr">
        <is>
          <t>357076260000</t>
        </is>
      </c>
      <c r="C1918" t="inlineStr">
        <is>
          <t>35707626</t>
        </is>
      </c>
      <c r="D1918" t="inlineStr">
        <is>
          <t>NESTOR GUTIERREZ</t>
        </is>
      </c>
      <c r="E1918" t="inlineStr">
        <is>
          <t>NESTORGUTIERREZ</t>
        </is>
      </c>
      <c r="F1918" s="2" t="n">
        <v>15</v>
      </c>
      <c r="G1918" t="inlineStr">
        <is>
          <t>Yariela Galarce</t>
        </is>
      </c>
      <c r="H1918" t="inlineStr">
        <is>
          <t>62444172.0</t>
        </is>
      </c>
      <c r="I1918" t="n">
        <v>0</v>
      </c>
      <c r="J1918" t="n">
        <v>1</v>
      </c>
      <c r="K1918" t="inlineStr"/>
    </row>
    <row r="1919">
      <c r="A1919" t="inlineStr">
        <is>
          <t>NP</t>
        </is>
      </c>
      <c r="B1919" t="inlineStr">
        <is>
          <t>357047560000</t>
        </is>
      </c>
      <c r="C1919" t="inlineStr">
        <is>
          <t>35704756</t>
        </is>
      </c>
      <c r="D1919" t="inlineStr">
        <is>
          <t>MARIA JOSE ASCUNTAR GONZALEZ</t>
        </is>
      </c>
      <c r="E1919" t="inlineStr">
        <is>
          <t>MARIAJOSEASCUNTARGONZALEZ</t>
        </is>
      </c>
      <c r="F1919" s="2" t="n">
        <v>12</v>
      </c>
      <c r="G1919" t="inlineStr">
        <is>
          <t>Nailyn Martinez</t>
        </is>
      </c>
      <c r="H1919" t="inlineStr">
        <is>
          <t>63341685.0</t>
        </is>
      </c>
      <c r="I1919" t="n">
        <v>0</v>
      </c>
      <c r="J1919" t="n">
        <v>1</v>
      </c>
      <c r="K1919" t="inlineStr"/>
    </row>
    <row r="1920">
      <c r="A1920" t="inlineStr">
        <is>
          <t>NP</t>
        </is>
      </c>
      <c r="B1920" t="inlineStr">
        <is>
          <t>347271820000</t>
        </is>
      </c>
      <c r="C1920" t="inlineStr">
        <is>
          <t>34727182</t>
        </is>
      </c>
      <c r="D1920" t="inlineStr">
        <is>
          <t>ROBIN ALEXANDER FRIAS MONTERO</t>
        </is>
      </c>
      <c r="E1920" t="inlineStr">
        <is>
          <t>ROBINALEXANDERFRIASMONTERO</t>
        </is>
      </c>
      <c r="F1920" s="2" t="n">
        <v>16.25</v>
      </c>
      <c r="G1920" t="inlineStr">
        <is>
          <t>Yamali Rodriguez</t>
        </is>
      </c>
      <c r="H1920" t="inlineStr">
        <is>
          <t>63596509.0</t>
        </is>
      </c>
      <c r="I1920" t="n">
        <v>0</v>
      </c>
      <c r="J1920" t="n">
        <v>1</v>
      </c>
      <c r="K1920" t="inlineStr"/>
    </row>
    <row r="1921">
      <c r="A1921" t="inlineStr">
        <is>
          <t>NP</t>
        </is>
      </c>
      <c r="B1921" t="inlineStr">
        <is>
          <t>329979040000</t>
        </is>
      </c>
      <c r="C1921" t="inlineStr">
        <is>
          <t>32997904</t>
        </is>
      </c>
      <c r="D1921" t="inlineStr">
        <is>
          <t>JESUS FE RNANDO HERRERA SAEZ</t>
        </is>
      </c>
      <c r="E1921" t="inlineStr">
        <is>
          <t>JESUSFERNANDOHERRERASAEZ</t>
        </is>
      </c>
      <c r="F1921" s="2" t="n">
        <v>18.25</v>
      </c>
      <c r="G1921" t="inlineStr">
        <is>
          <t>Osiris Aguilar</t>
        </is>
      </c>
      <c r="H1921" t="inlineStr">
        <is>
          <t>62570042.0</t>
        </is>
      </c>
      <c r="I1921" t="n">
        <v>0</v>
      </c>
      <c r="J1921" t="n">
        <v>1</v>
      </c>
      <c r="K1921" t="inlineStr"/>
    </row>
    <row r="1922">
      <c r="A1922" t="inlineStr">
        <is>
          <t>NP</t>
        </is>
      </c>
      <c r="B1922" t="inlineStr">
        <is>
          <t>361028790000</t>
        </is>
      </c>
      <c r="C1922" t="inlineStr">
        <is>
          <t>36102879</t>
        </is>
      </c>
      <c r="D1922" t="inlineStr">
        <is>
          <t>YELINETH SANCHEZ</t>
        </is>
      </c>
      <c r="E1922" t="inlineStr">
        <is>
          <t>YELINETHSANCHEZ</t>
        </is>
      </c>
      <c r="F1922" s="2" t="n">
        <v>17.58</v>
      </c>
      <c r="G1922" t="inlineStr">
        <is>
          <t>Karla Mc Intryre</t>
        </is>
      </c>
      <c r="H1922" t="inlineStr">
        <is>
          <t>67727155.0</t>
        </is>
      </c>
      <c r="I1922" t="n">
        <v>0</v>
      </c>
      <c r="J1922" t="n">
        <v>1</v>
      </c>
      <c r="K1922" t="inlineStr"/>
    </row>
    <row r="1923">
      <c r="A1923" t="inlineStr">
        <is>
          <t>NP</t>
        </is>
      </c>
      <c r="B1923" t="inlineStr">
        <is>
          <t>354206250000</t>
        </is>
      </c>
      <c r="C1923" t="inlineStr">
        <is>
          <t>35420625</t>
        </is>
      </c>
      <c r="D1923" t="inlineStr">
        <is>
          <t>CLARIBEL DEL CARMEN CORTEZ FRIAS</t>
        </is>
      </c>
      <c r="E1923" t="inlineStr">
        <is>
          <t>CLARIBELDELCARMENCORTEZFRIAS</t>
        </is>
      </c>
      <c r="F1923" s="2" t="n">
        <v>10.8</v>
      </c>
      <c r="G1923" t="inlineStr">
        <is>
          <t>Michelle Zambrano</t>
        </is>
      </c>
      <c r="H1923" t="inlineStr">
        <is>
          <t>68796485.0</t>
        </is>
      </c>
      <c r="I1923" t="n">
        <v>0</v>
      </c>
      <c r="J1923" t="n">
        <v>1</v>
      </c>
      <c r="K1923" t="inlineStr"/>
    </row>
    <row r="1924">
      <c r="A1924" t="inlineStr">
        <is>
          <t>NP</t>
        </is>
      </c>
      <c r="B1924" t="inlineStr">
        <is>
          <t>351209250000</t>
        </is>
      </c>
      <c r="C1924" t="inlineStr">
        <is>
          <t>35120925</t>
        </is>
      </c>
      <c r="D1924" t="inlineStr">
        <is>
          <t>STEPHANI NICHOLE DE GRACIA</t>
        </is>
      </c>
      <c r="E1924" t="inlineStr">
        <is>
          <t>STEPHANINICHOLEDEGRACIA</t>
        </is>
      </c>
      <c r="F1924" s="2" t="n">
        <v>15</v>
      </c>
      <c r="G1924" t="inlineStr">
        <is>
          <t>Ines Lizbeth Trujillo</t>
        </is>
      </c>
      <c r="H1924" t="inlineStr">
        <is>
          <t>67616755.0</t>
        </is>
      </c>
      <c r="I1924" t="n">
        <v>0</v>
      </c>
      <c r="J1924" t="n">
        <v>1</v>
      </c>
      <c r="K1924" t="inlineStr"/>
    </row>
    <row r="1925">
      <c r="A1925" t="inlineStr">
        <is>
          <t>NP</t>
        </is>
      </c>
      <c r="B1925" t="inlineStr">
        <is>
          <t>331115930000</t>
        </is>
      </c>
      <c r="C1925" t="inlineStr">
        <is>
          <t>33111593</t>
        </is>
      </c>
      <c r="D1925" t="inlineStr">
        <is>
          <t>Euclides Elias Garcia Cortes</t>
        </is>
      </c>
      <c r="E1925" t="inlineStr">
        <is>
          <t>EUCLIDESELIASGARCIACORTES</t>
        </is>
      </c>
      <c r="F1925" s="2" t="n">
        <v>12.5</v>
      </c>
      <c r="G1925" t="inlineStr">
        <is>
          <t>Alejandra Mabel Hawkins</t>
        </is>
      </c>
      <c r="H1925" t="inlineStr">
        <is>
          <t>67015640.0</t>
        </is>
      </c>
      <c r="I1925" t="n">
        <v>0</v>
      </c>
      <c r="J1925" t="n">
        <v>1</v>
      </c>
      <c r="K1925" t="inlineStr"/>
    </row>
    <row r="1926">
      <c r="A1926" t="inlineStr">
        <is>
          <t>NP</t>
        </is>
      </c>
      <c r="B1926" t="inlineStr">
        <is>
          <t>363051200000</t>
        </is>
      </c>
      <c r="C1926" t="inlineStr">
        <is>
          <t>36305120</t>
        </is>
      </c>
      <c r="D1926" t="inlineStr">
        <is>
          <t>ELIECER EBDIEL BARRIOS GOMEZ</t>
        </is>
      </c>
      <c r="E1926" t="inlineStr">
        <is>
          <t>ELIECEREBDIELBARRIOSGOMEZ</t>
        </is>
      </c>
      <c r="F1926" s="2" t="n">
        <v>16.94</v>
      </c>
      <c r="G1926" t="inlineStr">
        <is>
          <t>Maria Fernanda</t>
        </is>
      </c>
      <c r="H1926" t="inlineStr"/>
      <c r="I1926" t="n">
        <v>0</v>
      </c>
      <c r="J1926" t="n">
        <v>1</v>
      </c>
      <c r="K1926" t="inlineStr"/>
    </row>
    <row r="1927">
      <c r="A1927" t="inlineStr">
        <is>
          <t>NP</t>
        </is>
      </c>
      <c r="B1927" t="inlineStr">
        <is>
          <t>354256010000</t>
        </is>
      </c>
      <c r="C1927" t="inlineStr">
        <is>
          <t>35425601</t>
        </is>
      </c>
      <c r="D1927" t="inlineStr">
        <is>
          <t>FRANCISCO XAVIER OSORIO VERGARA</t>
        </is>
      </c>
      <c r="E1927" t="inlineStr">
        <is>
          <t>FRANCISCOXAVIEROSORIOVERGARA</t>
        </is>
      </c>
      <c r="F1927" s="2" t="n">
        <v>15</v>
      </c>
      <c r="G1927" t="inlineStr">
        <is>
          <t>Yarelis Tulloch</t>
        </is>
      </c>
      <c r="H1927" t="inlineStr">
        <is>
          <t>68498452.0</t>
        </is>
      </c>
      <c r="I1927" t="n">
        <v>0</v>
      </c>
      <c r="J1927" t="n">
        <v>1</v>
      </c>
      <c r="K1927" t="inlineStr"/>
    </row>
    <row r="1928">
      <c r="A1928" t="inlineStr">
        <is>
          <t>NP</t>
        </is>
      </c>
      <c r="B1928" t="inlineStr">
        <is>
          <t>354348860000</t>
        </is>
      </c>
      <c r="C1928" t="inlineStr">
        <is>
          <t>35434886</t>
        </is>
      </c>
      <c r="D1928" t="inlineStr">
        <is>
          <t>NEIVIS MERCEDES MENDOZA DOMINGUEZ</t>
        </is>
      </c>
      <c r="E1928" t="inlineStr">
        <is>
          <t>NEIVISMERCEDESMENDOZADOMINGUEZ</t>
        </is>
      </c>
      <c r="F1928" s="2" t="n">
        <v>15</v>
      </c>
      <c r="G1928" t="inlineStr">
        <is>
          <t>Abril Aparicio</t>
        </is>
      </c>
      <c r="H1928" t="inlineStr">
        <is>
          <t>69139631.0</t>
        </is>
      </c>
      <c r="I1928" t="n">
        <v>0</v>
      </c>
      <c r="J1928" t="n">
        <v>1</v>
      </c>
      <c r="K1928" t="inlineStr"/>
    </row>
    <row r="1929">
      <c r="A1929" t="inlineStr">
        <is>
          <t>NP</t>
        </is>
      </c>
      <c r="B1929" t="inlineStr">
        <is>
          <t>351236260000</t>
        </is>
      </c>
      <c r="C1929" t="inlineStr">
        <is>
          <t>35123626</t>
        </is>
      </c>
      <c r="D1929" t="inlineStr">
        <is>
          <t>ANA GABRIELA SAMANIEGO MORENO</t>
        </is>
      </c>
      <c r="E1929" t="inlineStr">
        <is>
          <t>ANAGABRIELASAMANIEGOMORENO</t>
        </is>
      </c>
      <c r="F1929" s="2" t="n">
        <v>15</v>
      </c>
      <c r="G1929" t="inlineStr">
        <is>
          <t>Yariela Galarce</t>
        </is>
      </c>
      <c r="H1929" t="inlineStr">
        <is>
          <t>64525190.0</t>
        </is>
      </c>
      <c r="I1929" t="n">
        <v>0</v>
      </c>
      <c r="J1929" t="n">
        <v>1</v>
      </c>
      <c r="K1929" t="inlineStr"/>
    </row>
    <row r="1930">
      <c r="A1930" t="inlineStr">
        <is>
          <t>NP</t>
        </is>
      </c>
      <c r="B1930" t="inlineStr">
        <is>
          <t>356330530000</t>
        </is>
      </c>
      <c r="C1930" t="inlineStr">
        <is>
          <t>35633053</t>
        </is>
      </c>
      <c r="D1930" t="inlineStr">
        <is>
          <t>ANA GABRIELA SAMANIEGO MORENO</t>
        </is>
      </c>
      <c r="E1930" t="inlineStr">
        <is>
          <t>ANAGABRIELASAMANIEGOMORENO</t>
        </is>
      </c>
      <c r="F1930" s="2" t="n">
        <v>15</v>
      </c>
      <c r="G1930" t="inlineStr">
        <is>
          <t>Nailyn Martinez</t>
        </is>
      </c>
      <c r="H1930" t="inlineStr">
        <is>
          <t>67515806.0</t>
        </is>
      </c>
      <c r="I1930" t="n">
        <v>0</v>
      </c>
      <c r="J1930" t="n">
        <v>1</v>
      </c>
      <c r="K1930" t="inlineStr"/>
    </row>
    <row r="1931">
      <c r="A1931" t="inlineStr">
        <is>
          <t>NP</t>
        </is>
      </c>
      <c r="B1931" t="inlineStr">
        <is>
          <t>341050860000</t>
        </is>
      </c>
      <c r="C1931" t="inlineStr">
        <is>
          <t>34105086</t>
        </is>
      </c>
      <c r="D1931" t="inlineStr">
        <is>
          <t>JOSEPH MANUEL GONZALEZ PEREZ</t>
        </is>
      </c>
      <c r="E1931" t="inlineStr">
        <is>
          <t>JOSEPHMANUELGONZALEZPEREZ</t>
        </is>
      </c>
      <c r="F1931" s="2" t="n">
        <v>16.25</v>
      </c>
      <c r="G1931" t="inlineStr">
        <is>
          <t>Yamali Rodriguez</t>
        </is>
      </c>
      <c r="H1931" t="inlineStr">
        <is>
          <t>69948629.0</t>
        </is>
      </c>
      <c r="I1931" t="n">
        <v>0</v>
      </c>
      <c r="J1931" t="n">
        <v>1</v>
      </c>
      <c r="K1931" t="inlineStr"/>
    </row>
    <row r="1932">
      <c r="A1932" t="inlineStr">
        <is>
          <t>NP</t>
        </is>
      </c>
      <c r="B1932" t="inlineStr">
        <is>
          <t>351353620000</t>
        </is>
      </c>
      <c r="C1932" t="inlineStr">
        <is>
          <t>35135362</t>
        </is>
      </c>
      <c r="D1932" t="inlineStr">
        <is>
          <t>ASTRID GRACIELA LAU ALDOBAN</t>
        </is>
      </c>
      <c r="E1932" t="inlineStr">
        <is>
          <t>ASTRIDGRACIELALAUALDOBAN</t>
        </is>
      </c>
      <c r="F1932" s="2" t="n">
        <v>15</v>
      </c>
      <c r="G1932" t="inlineStr">
        <is>
          <t>Osiris Aguilar</t>
        </is>
      </c>
      <c r="H1932" t="inlineStr">
        <is>
          <t>66308450.0</t>
        </is>
      </c>
      <c r="I1932" t="n">
        <v>0</v>
      </c>
      <c r="J1932" t="n">
        <v>1</v>
      </c>
      <c r="K1932" t="inlineStr"/>
    </row>
    <row r="1933">
      <c r="A1933" t="inlineStr">
        <is>
          <t>NP</t>
        </is>
      </c>
      <c r="B1933" t="inlineStr">
        <is>
          <t>369004570000</t>
        </is>
      </c>
      <c r="C1933" t="inlineStr">
        <is>
          <t>36900457</t>
        </is>
      </c>
      <c r="D1933" t="inlineStr">
        <is>
          <t>JUSTINE ALEXANDRA VARGAS ALONSO</t>
        </is>
      </c>
      <c r="E1933" t="inlineStr">
        <is>
          <t>JUSTINEALEXANDRAVARGASALONSO</t>
        </is>
      </c>
      <c r="F1933" s="2" t="n">
        <v>30</v>
      </c>
      <c r="G1933" t="inlineStr">
        <is>
          <t>Karla Mc Intryre</t>
        </is>
      </c>
      <c r="H1933" t="inlineStr">
        <is>
          <t>63153862.0</t>
        </is>
      </c>
      <c r="I1933" t="n">
        <v>0</v>
      </c>
      <c r="J1933" t="n">
        <v>1</v>
      </c>
      <c r="K1933" t="inlineStr"/>
    </row>
    <row r="1934">
      <c r="A1934" t="inlineStr">
        <is>
          <t>NP</t>
        </is>
      </c>
      <c r="B1934" t="inlineStr">
        <is>
          <t>356321570000</t>
        </is>
      </c>
      <c r="C1934" t="inlineStr">
        <is>
          <t>35632157</t>
        </is>
      </c>
      <c r="D1934" t="inlineStr">
        <is>
          <t>JOSE DAVID CORDOBA</t>
        </is>
      </c>
      <c r="E1934" t="inlineStr">
        <is>
          <t>JOSEDAVIDCORDOBA</t>
        </is>
      </c>
      <c r="F1934" s="2" t="n">
        <v>15</v>
      </c>
      <c r="G1934" t="inlineStr">
        <is>
          <t>Solanye Acuña</t>
        </is>
      </c>
      <c r="H1934" t="inlineStr">
        <is>
          <t>62218323.0</t>
        </is>
      </c>
      <c r="I1934" t="n">
        <v>0</v>
      </c>
      <c r="J1934" t="n">
        <v>1</v>
      </c>
      <c r="K1934" t="inlineStr"/>
    </row>
    <row r="1935">
      <c r="A1935" t="inlineStr">
        <is>
          <t>NP</t>
        </is>
      </c>
      <c r="B1935" t="inlineStr">
        <is>
          <t>347303970000</t>
        </is>
      </c>
      <c r="C1935" t="inlineStr">
        <is>
          <t>34730397</t>
        </is>
      </c>
      <c r="D1935" t="inlineStr">
        <is>
          <t>YUDELKIS NAIRETH GARCIA PRADO</t>
        </is>
      </c>
      <c r="E1935" t="inlineStr">
        <is>
          <t>YUDELKISNAIRETHGARCIAPRADO</t>
        </is>
      </c>
      <c r="F1935" s="2" t="n">
        <v>14.25</v>
      </c>
      <c r="G1935" t="inlineStr">
        <is>
          <t>Michelle Zambrano</t>
        </is>
      </c>
      <c r="H1935" t="inlineStr">
        <is>
          <t>67959576.0</t>
        </is>
      </c>
      <c r="I1935" t="n">
        <v>0</v>
      </c>
      <c r="J1935" t="n">
        <v>1</v>
      </c>
      <c r="K1935" t="inlineStr"/>
    </row>
    <row r="1936">
      <c r="A1936" t="inlineStr">
        <is>
          <t>NP</t>
        </is>
      </c>
      <c r="B1936" t="inlineStr">
        <is>
          <t>356352940000</t>
        </is>
      </c>
      <c r="C1936" t="inlineStr">
        <is>
          <t>35635294</t>
        </is>
      </c>
      <c r="D1936" t="inlineStr">
        <is>
          <t>ROXANA MARIA DE LEON CORDOBA</t>
        </is>
      </c>
      <c r="E1936" t="inlineStr">
        <is>
          <t>ROXANAMARIADELEONCORDOBA</t>
        </is>
      </c>
      <c r="F1936" s="2" t="n">
        <v>15</v>
      </c>
      <c r="G1936" t="inlineStr">
        <is>
          <t>Ines Lizbeth Trujillo</t>
        </is>
      </c>
      <c r="H1936" t="inlineStr">
        <is>
          <t>69363029.0</t>
        </is>
      </c>
      <c r="I1936" t="n">
        <v>0</v>
      </c>
      <c r="J1936" t="n">
        <v>1</v>
      </c>
      <c r="K1936" t="inlineStr"/>
    </row>
    <row r="1937">
      <c r="A1937" t="inlineStr">
        <is>
          <t>NP</t>
        </is>
      </c>
      <c r="B1937" t="inlineStr">
        <is>
          <t>354085770000</t>
        </is>
      </c>
      <c r="C1937" t="inlineStr">
        <is>
          <t>35408577</t>
        </is>
      </c>
      <c r="D1937" t="inlineStr">
        <is>
          <t>OSCAR ANDRES PEREZ DOMINGUEZ</t>
        </is>
      </c>
      <c r="E1937" t="inlineStr">
        <is>
          <t>OSCARANDRESPEREZDOMINGUEZ</t>
        </is>
      </c>
      <c r="F1937" s="2" t="n">
        <v>15</v>
      </c>
      <c r="G1937" t="inlineStr">
        <is>
          <t>Alejandra Mabel Hawkins</t>
        </is>
      </c>
      <c r="H1937" t="inlineStr">
        <is>
          <t>69558158.0</t>
        </is>
      </c>
      <c r="I1937" t="n">
        <v>0</v>
      </c>
      <c r="J1937" t="n">
        <v>1</v>
      </c>
      <c r="K1937" t="inlineStr"/>
    </row>
    <row r="1938">
      <c r="A1938" t="inlineStr">
        <is>
          <t>NP</t>
        </is>
      </c>
      <c r="B1938" t="inlineStr">
        <is>
          <t>356317700000</t>
        </is>
      </c>
      <c r="C1938" t="inlineStr">
        <is>
          <t>35631770</t>
        </is>
      </c>
      <c r="D1938" t="inlineStr">
        <is>
          <t>DAVID DANIEL RIOS CARVAJAL</t>
        </is>
      </c>
      <c r="E1938" t="inlineStr">
        <is>
          <t>DAVIDDANIELRIOSCARVAJAL</t>
        </is>
      </c>
      <c r="F1938" s="2" t="n">
        <v>20</v>
      </c>
      <c r="G1938" t="inlineStr">
        <is>
          <t>Maria Fernanda</t>
        </is>
      </c>
      <c r="H1938" t="inlineStr">
        <is>
          <t>65444359.0</t>
        </is>
      </c>
      <c r="I1938" t="n">
        <v>0</v>
      </c>
      <c r="J1938" t="n">
        <v>1</v>
      </c>
      <c r="K1938" t="inlineStr"/>
    </row>
    <row r="1939">
      <c r="A1939" t="inlineStr">
        <is>
          <t>NP</t>
        </is>
      </c>
      <c r="B1939" t="inlineStr">
        <is>
          <t>364026990000</t>
        </is>
      </c>
      <c r="C1939" t="inlineStr">
        <is>
          <t>36402699</t>
        </is>
      </c>
      <c r="D1939" t="inlineStr">
        <is>
          <t>JAIME SANCHEZ</t>
        </is>
      </c>
      <c r="E1939" t="inlineStr">
        <is>
          <t>JAIMESANCHEZ</t>
        </is>
      </c>
      <c r="F1939" s="2" t="n">
        <v>18.23</v>
      </c>
      <c r="G1939" t="inlineStr">
        <is>
          <t>Yarelis Tulloch</t>
        </is>
      </c>
      <c r="H1939" t="inlineStr">
        <is>
          <t>67345782.0</t>
        </is>
      </c>
      <c r="I1939" t="n">
        <v>0</v>
      </c>
      <c r="J1939" t="n">
        <v>1</v>
      </c>
      <c r="K1939" t="inlineStr"/>
    </row>
    <row r="1940">
      <c r="A1940" t="inlineStr">
        <is>
          <t>NP</t>
        </is>
      </c>
      <c r="B1940" t="inlineStr">
        <is>
          <t>353292950000</t>
        </is>
      </c>
      <c r="C1940" t="inlineStr">
        <is>
          <t>35329295</t>
        </is>
      </c>
      <c r="D1940" t="inlineStr">
        <is>
          <t>NALIBETH ARIELIS DOMINGIEZ VERGARA</t>
        </is>
      </c>
      <c r="E1940" t="inlineStr">
        <is>
          <t>NALIBETHARIELISDOMINGIEZVERGARA</t>
        </is>
      </c>
      <c r="F1940" s="2" t="n">
        <v>15</v>
      </c>
      <c r="G1940" t="inlineStr">
        <is>
          <t>Abril Aparicio</t>
        </is>
      </c>
      <c r="H1940" t="inlineStr">
        <is>
          <t>62172739.0</t>
        </is>
      </c>
      <c r="I1940" t="n">
        <v>0</v>
      </c>
      <c r="J1940" t="n">
        <v>1</v>
      </c>
      <c r="K1940" t="inlineStr"/>
    </row>
    <row r="1941">
      <c r="A1941" t="inlineStr">
        <is>
          <t>NP</t>
        </is>
      </c>
      <c r="B1941" t="inlineStr">
        <is>
          <t>352385620000</t>
        </is>
      </c>
      <c r="C1941" t="inlineStr">
        <is>
          <t>35238562</t>
        </is>
      </c>
      <c r="D1941" t="inlineStr">
        <is>
          <t>RAÚL ALBERTO DE LEÓN QUINTERO</t>
        </is>
      </c>
      <c r="E1941" t="inlineStr">
        <is>
          <t>RAULALBERTODELEONQUINTERO</t>
        </is>
      </c>
      <c r="F1941" s="2" t="n">
        <v>30</v>
      </c>
      <c r="G1941" t="inlineStr">
        <is>
          <t>Yariela Galarce</t>
        </is>
      </c>
      <c r="H1941" t="inlineStr">
        <is>
          <t>61964389.0</t>
        </is>
      </c>
      <c r="I1941" t="n">
        <v>0</v>
      </c>
      <c r="J1941" t="n">
        <v>1</v>
      </c>
      <c r="K1941" t="inlineStr"/>
    </row>
    <row r="1942">
      <c r="A1942" t="inlineStr">
        <is>
          <t>NP</t>
        </is>
      </c>
      <c r="B1942" t="inlineStr">
        <is>
          <t>358385290000</t>
        </is>
      </c>
      <c r="C1942" t="inlineStr">
        <is>
          <t>35838529</t>
        </is>
      </c>
      <c r="D1942" t="inlineStr">
        <is>
          <t>ÓSCAR GUTIÉRREZ</t>
        </is>
      </c>
      <c r="E1942" t="inlineStr">
        <is>
          <t>OSCARGUTIERREZ</t>
        </is>
      </c>
      <c r="F1942" s="2" t="n">
        <v>15</v>
      </c>
      <c r="G1942" t="inlineStr">
        <is>
          <t>Nailyn Martinez</t>
        </is>
      </c>
      <c r="H1942" t="inlineStr">
        <is>
          <t>65396246.0</t>
        </is>
      </c>
      <c r="I1942" t="n">
        <v>0</v>
      </c>
      <c r="J1942" t="n">
        <v>1</v>
      </c>
      <c r="K1942" t="inlineStr"/>
    </row>
    <row r="1943">
      <c r="A1943" t="inlineStr">
        <is>
          <t>NP</t>
        </is>
      </c>
      <c r="B1943" t="inlineStr">
        <is>
          <t>354003140000</t>
        </is>
      </c>
      <c r="C1943" t="inlineStr">
        <is>
          <t>35400314</t>
        </is>
      </c>
      <c r="D1943" t="inlineStr">
        <is>
          <t>YORELIS MEDINA</t>
        </is>
      </c>
      <c r="E1943" t="inlineStr">
        <is>
          <t>YORELISMEDINA</t>
        </is>
      </c>
      <c r="F1943" s="2" t="n">
        <v>15</v>
      </c>
      <c r="G1943" t="inlineStr">
        <is>
          <t>Yamali Rodriguez</t>
        </is>
      </c>
      <c r="H1943" t="inlineStr">
        <is>
          <t>69705625.0</t>
        </is>
      </c>
      <c r="I1943" t="n">
        <v>0</v>
      </c>
      <c r="J1943" t="n">
        <v>1</v>
      </c>
      <c r="K1943" t="inlineStr"/>
    </row>
    <row r="1944">
      <c r="A1944" t="inlineStr">
        <is>
          <t>NP</t>
        </is>
      </c>
      <c r="B1944" t="inlineStr">
        <is>
          <t>351279450000</t>
        </is>
      </c>
      <c r="C1944" t="inlineStr">
        <is>
          <t>35127945</t>
        </is>
      </c>
      <c r="D1944" t="inlineStr">
        <is>
          <t>DANIEL ANTONIO DOMINGUEZ CARDENAS</t>
        </is>
      </c>
      <c r="E1944" t="inlineStr">
        <is>
          <t>DANIELANTONIODOMINGUEZCARDENAS</t>
        </is>
      </c>
      <c r="F1944" s="2" t="n">
        <v>15</v>
      </c>
      <c r="G1944" t="inlineStr">
        <is>
          <t>Osiris Aguilar</t>
        </is>
      </c>
      <c r="H1944" t="inlineStr">
        <is>
          <t>61368334.0</t>
        </is>
      </c>
      <c r="I1944" t="n">
        <v>0</v>
      </c>
      <c r="J1944" t="n">
        <v>1</v>
      </c>
      <c r="K1944" t="inlineStr"/>
    </row>
    <row r="1945">
      <c r="A1945" t="inlineStr">
        <is>
          <t>NP</t>
        </is>
      </c>
      <c r="B1945" t="inlineStr">
        <is>
          <t>352302170000</t>
        </is>
      </c>
      <c r="C1945" t="inlineStr">
        <is>
          <t>35230217</t>
        </is>
      </c>
      <c r="D1945" t="inlineStr">
        <is>
          <t>MARCELA CASTRO</t>
        </is>
      </c>
      <c r="E1945" t="inlineStr">
        <is>
          <t>MARCELACASTRO</t>
        </is>
      </c>
      <c r="F1945" s="2" t="n">
        <v>15</v>
      </c>
      <c r="G1945" t="inlineStr">
        <is>
          <t>Karla Mc Intryre</t>
        </is>
      </c>
      <c r="H1945" t="inlineStr">
        <is>
          <t>63647600.0</t>
        </is>
      </c>
      <c r="I1945" t="n">
        <v>0</v>
      </c>
      <c r="J1945" t="n">
        <v>1</v>
      </c>
      <c r="K1945" t="inlineStr"/>
    </row>
    <row r="1946">
      <c r="A1946" t="inlineStr">
        <is>
          <t>NP</t>
        </is>
      </c>
      <c r="B1946" t="inlineStr">
        <is>
          <t>359095060000</t>
        </is>
      </c>
      <c r="C1946" t="inlineStr">
        <is>
          <t>35909506</t>
        </is>
      </c>
      <c r="D1946" t="inlineStr">
        <is>
          <t>TATIANA SULAY RODRIGUEZ ALONSO</t>
        </is>
      </c>
      <c r="E1946" t="inlineStr">
        <is>
          <t>TATIANASULAYRODRIGUEZALONSO</t>
        </is>
      </c>
      <c r="F1946" s="2" t="n">
        <v>15</v>
      </c>
      <c r="G1946" t="inlineStr">
        <is>
          <t>Michelle Zambrano</t>
        </is>
      </c>
      <c r="H1946" t="inlineStr">
        <is>
          <t>69182767.0</t>
        </is>
      </c>
      <c r="I1946" t="n">
        <v>0</v>
      </c>
      <c r="J1946" t="n">
        <v>1</v>
      </c>
      <c r="K1946" t="inlineStr"/>
    </row>
    <row r="1947">
      <c r="A1947" t="inlineStr">
        <is>
          <t>NP</t>
        </is>
      </c>
      <c r="B1947" t="inlineStr">
        <is>
          <t>352236500000</t>
        </is>
      </c>
      <c r="C1947" t="inlineStr">
        <is>
          <t>35223650</t>
        </is>
      </c>
      <c r="D1947" t="inlineStr">
        <is>
          <t>CRISTEL NOEMI DEL CID BERMUDEZ</t>
        </is>
      </c>
      <c r="E1947" t="inlineStr">
        <is>
          <t>CRISTELNOEMIDELCIDBERMUDEZ</t>
        </is>
      </c>
      <c r="F1947" s="2" t="n">
        <v>15</v>
      </c>
      <c r="G1947" t="inlineStr">
        <is>
          <t>Ines Lizbeth Trujillo</t>
        </is>
      </c>
      <c r="H1947" t="inlineStr">
        <is>
          <t>62613267.0</t>
        </is>
      </c>
      <c r="I1947" t="n">
        <v>0</v>
      </c>
      <c r="J1947" t="n">
        <v>1</v>
      </c>
      <c r="K1947" t="inlineStr"/>
    </row>
    <row r="1948">
      <c r="A1948" t="inlineStr">
        <is>
          <t>NP</t>
        </is>
      </c>
      <c r="B1948" t="inlineStr">
        <is>
          <t>338202820000</t>
        </is>
      </c>
      <c r="C1948" t="inlineStr">
        <is>
          <t>33820282</t>
        </is>
      </c>
      <c r="D1948" t="inlineStr">
        <is>
          <t>Yacgenia Jacqueline Salda?a</t>
        </is>
      </c>
      <c r="E1948" t="inlineStr">
        <is>
          <t>YACGENIAJACQUELINESALDAA</t>
        </is>
      </c>
      <c r="F1948" s="2" t="n">
        <v>21.25</v>
      </c>
      <c r="G1948" t="inlineStr">
        <is>
          <t>Alejandra Mabel Hawkins</t>
        </is>
      </c>
      <c r="H1948" t="inlineStr">
        <is>
          <t>66644987.0</t>
        </is>
      </c>
      <c r="I1948" t="n">
        <v>0</v>
      </c>
      <c r="J1948" t="n">
        <v>1</v>
      </c>
      <c r="K1948" t="inlineStr"/>
    </row>
    <row r="1949">
      <c r="A1949" t="inlineStr">
        <is>
          <t>NP</t>
        </is>
      </c>
      <c r="B1949" t="inlineStr">
        <is>
          <t>348416990000</t>
        </is>
      </c>
      <c r="C1949" t="inlineStr">
        <is>
          <t>34841699</t>
        </is>
      </c>
      <c r="D1949" t="inlineStr">
        <is>
          <t>KEELY KRISTEL BONILLA GONZALEZ</t>
        </is>
      </c>
      <c r="E1949" t="inlineStr">
        <is>
          <t>KEELYKRISTELBONILLAGONZALEZ</t>
        </is>
      </c>
      <c r="F1949" s="2" t="n">
        <v>16.25</v>
      </c>
      <c r="G1949" t="inlineStr">
        <is>
          <t>Maria Fernanda</t>
        </is>
      </c>
      <c r="H1949" t="inlineStr">
        <is>
          <t>67211228.0</t>
        </is>
      </c>
      <c r="I1949" t="n">
        <v>0</v>
      </c>
      <c r="J1949" t="n">
        <v>1</v>
      </c>
      <c r="K1949" t="inlineStr"/>
    </row>
    <row r="1950">
      <c r="A1950" t="inlineStr">
        <is>
          <t>NP</t>
        </is>
      </c>
      <c r="B1950" t="inlineStr">
        <is>
          <t>349466110000</t>
        </is>
      </c>
      <c r="C1950" t="inlineStr">
        <is>
          <t>34946611</t>
        </is>
      </c>
      <c r="D1950" t="inlineStr">
        <is>
          <t>ANGEL DE FRIAS</t>
        </is>
      </c>
      <c r="E1950" t="inlineStr">
        <is>
          <t>ANGELDEFRIAS</t>
        </is>
      </c>
      <c r="F1950" s="2" t="n">
        <v>16.25</v>
      </c>
      <c r="G1950" t="inlineStr">
        <is>
          <t>Yarelis Tulloch</t>
        </is>
      </c>
      <c r="H1950" t="inlineStr">
        <is>
          <t>64531832.0</t>
        </is>
      </c>
      <c r="I1950" t="n">
        <v>0</v>
      </c>
      <c r="J1950" t="n">
        <v>1</v>
      </c>
      <c r="K1950" t="inlineStr"/>
    </row>
    <row r="1951">
      <c r="A1951" t="inlineStr">
        <is>
          <t>NP</t>
        </is>
      </c>
      <c r="B1951" t="inlineStr">
        <is>
          <t>359116990000</t>
        </is>
      </c>
      <c r="C1951" t="inlineStr">
        <is>
          <t>35911699</t>
        </is>
      </c>
      <c r="D1951" t="inlineStr">
        <is>
          <t>ARMANDO NOEL CABALLERO GALVEZ</t>
        </is>
      </c>
      <c r="E1951" t="inlineStr">
        <is>
          <t>ARMANDONOELCABALLEROGALVEZ</t>
        </is>
      </c>
      <c r="F1951" s="2" t="n">
        <v>15</v>
      </c>
      <c r="G1951" t="inlineStr">
        <is>
          <t>Abril Aparicio</t>
        </is>
      </c>
      <c r="H1951" t="inlineStr">
        <is>
          <t>63342135.0</t>
        </is>
      </c>
      <c r="I1951" t="n">
        <v>0</v>
      </c>
      <c r="J1951" t="n">
        <v>1</v>
      </c>
      <c r="K1951" t="inlineStr"/>
    </row>
    <row r="1952">
      <c r="A1952" t="inlineStr">
        <is>
          <t>NP</t>
        </is>
      </c>
      <c r="B1952" t="inlineStr">
        <is>
          <t>357246610000</t>
        </is>
      </c>
      <c r="C1952" t="inlineStr">
        <is>
          <t>35724661</t>
        </is>
      </c>
      <c r="D1952" t="inlineStr">
        <is>
          <t>KAROLINA MICHELLE MEDINA CASTILLO</t>
        </is>
      </c>
      <c r="E1952" t="inlineStr">
        <is>
          <t>KAROLINAMICHELLEMEDINACASTILLO</t>
        </is>
      </c>
      <c r="F1952" s="2" t="n">
        <v>15</v>
      </c>
      <c r="G1952" t="inlineStr">
        <is>
          <t>Yariela Galarce</t>
        </is>
      </c>
      <c r="H1952" t="inlineStr">
        <is>
          <t>64429117.0</t>
        </is>
      </c>
      <c r="I1952" t="n">
        <v>0</v>
      </c>
      <c r="J1952" t="n">
        <v>1</v>
      </c>
      <c r="K1952" t="inlineStr"/>
    </row>
    <row r="1953">
      <c r="A1953" t="inlineStr">
        <is>
          <t>NP</t>
        </is>
      </c>
      <c r="B1953" t="inlineStr">
        <is>
          <t>354257430000</t>
        </is>
      </c>
      <c r="C1953" t="inlineStr">
        <is>
          <t>35425743</t>
        </is>
      </c>
      <c r="D1953" t="inlineStr">
        <is>
          <t>KAROL NICOLL SAENZ CANO</t>
        </is>
      </c>
      <c r="E1953" t="inlineStr">
        <is>
          <t>KAROLNICOLLSAENZCANO</t>
        </is>
      </c>
      <c r="F1953" s="2" t="n">
        <v>18</v>
      </c>
      <c r="G1953" t="inlineStr">
        <is>
          <t>Nailyn Martinez</t>
        </is>
      </c>
      <c r="H1953" t="inlineStr">
        <is>
          <t>63325395.0</t>
        </is>
      </c>
      <c r="I1953" t="n">
        <v>0</v>
      </c>
      <c r="J1953" t="n">
        <v>1</v>
      </c>
      <c r="K1953" t="inlineStr"/>
    </row>
    <row r="1954">
      <c r="A1954" t="inlineStr">
        <is>
          <t>NP</t>
        </is>
      </c>
      <c r="B1954" t="inlineStr">
        <is>
          <t>363039100000</t>
        </is>
      </c>
      <c r="C1954" t="inlineStr">
        <is>
          <t>36303910</t>
        </is>
      </c>
      <c r="D1954" t="inlineStr">
        <is>
          <t>DANIELA BEATRIZ NAVARRO CARDENAS</t>
        </is>
      </c>
      <c r="E1954" t="inlineStr">
        <is>
          <t>DANIELABEATRIZNAVARROCARDENAS</t>
        </is>
      </c>
      <c r="F1954" s="2" t="n">
        <v>16.94</v>
      </c>
      <c r="G1954" t="inlineStr">
        <is>
          <t>Yamali Rodriguez</t>
        </is>
      </c>
      <c r="H1954" t="inlineStr"/>
      <c r="I1954" t="n">
        <v>0</v>
      </c>
      <c r="J1954" t="n">
        <v>1</v>
      </c>
      <c r="K1954" t="inlineStr"/>
    </row>
    <row r="1955">
      <c r="A1955" t="inlineStr">
        <is>
          <t>NP</t>
        </is>
      </c>
      <c r="B1955" t="inlineStr">
        <is>
          <t>352266090000</t>
        </is>
      </c>
      <c r="C1955" t="inlineStr">
        <is>
          <t>35226609</t>
        </is>
      </c>
      <c r="D1955" t="inlineStr">
        <is>
          <t>ROSELIS ESCOBAR</t>
        </is>
      </c>
      <c r="E1955" t="inlineStr">
        <is>
          <t>ROSELISESCOBAR</t>
        </is>
      </c>
      <c r="F1955" s="2" t="n">
        <v>15</v>
      </c>
      <c r="G1955" t="inlineStr">
        <is>
          <t>Osiris Aguilar</t>
        </is>
      </c>
      <c r="H1955" t="inlineStr">
        <is>
          <t>67683503.0</t>
        </is>
      </c>
      <c r="I1955" t="n">
        <v>0</v>
      </c>
      <c r="J1955" t="n">
        <v>1</v>
      </c>
      <c r="K1955" t="inlineStr"/>
    </row>
    <row r="1956">
      <c r="A1956" t="inlineStr">
        <is>
          <t>NP</t>
        </is>
      </c>
      <c r="B1956" t="inlineStr">
        <is>
          <t>325417630100</t>
        </is>
      </c>
      <c r="C1956" t="inlineStr">
        <is>
          <t>32541763</t>
        </is>
      </c>
      <c r="D1956" t="inlineStr">
        <is>
          <t>Multi Servici BenedictVegBltuno</t>
        </is>
      </c>
      <c r="E1956" t="inlineStr">
        <is>
          <t>MULTISERVICIBENEDICTVEGBLTUNO</t>
        </is>
      </c>
      <c r="F1956" s="2" t="n">
        <v>110.22</v>
      </c>
      <c r="G1956" t="inlineStr">
        <is>
          <t>Karla Mc Intryre</t>
        </is>
      </c>
      <c r="H1956" t="inlineStr">
        <is>
          <t>65530683.0</t>
        </is>
      </c>
      <c r="I1956" t="n">
        <v>0</v>
      </c>
      <c r="J1956" t="n">
        <v>1</v>
      </c>
      <c r="K1956" t="inlineStr"/>
    </row>
    <row r="1957">
      <c r="A1957" t="inlineStr">
        <is>
          <t>NP</t>
        </is>
      </c>
      <c r="B1957" t="inlineStr">
        <is>
          <t>321211200000</t>
        </is>
      </c>
      <c r="C1957" t="inlineStr">
        <is>
          <t>32121120</t>
        </is>
      </c>
      <c r="D1957" t="inlineStr">
        <is>
          <t>BCO. DE LA NA</t>
        </is>
      </c>
      <c r="E1957" t="inlineStr">
        <is>
          <t>BCODELANA</t>
        </is>
      </c>
      <c r="F1957" s="2" t="n">
        <v>44.5</v>
      </c>
      <c r="G1957" t="inlineStr">
        <is>
          <t>Solanye Acuña</t>
        </is>
      </c>
      <c r="H1957" t="inlineStr">
        <is>
          <t>66711850.0</t>
        </is>
      </c>
      <c r="I1957" t="n">
        <v>0</v>
      </c>
      <c r="J1957" t="n">
        <v>1</v>
      </c>
      <c r="K1957" t="inlineStr"/>
    </row>
    <row r="1958">
      <c r="A1958" t="inlineStr">
        <is>
          <t>NP</t>
        </is>
      </c>
      <c r="B1958" t="inlineStr"/>
      <c r="C1958" t="inlineStr">
        <is>
          <t>34909763</t>
        </is>
      </c>
      <c r="D1958" t="inlineStr">
        <is>
          <t>PABLO ENELIO JAEN GONZALEZ</t>
        </is>
      </c>
      <c r="E1958" t="inlineStr">
        <is>
          <t>PABLOENELIOJAENGONZALEZ</t>
        </is>
      </c>
      <c r="F1958" s="2" t="n">
        <v>16.25</v>
      </c>
      <c r="G1958" t="inlineStr">
        <is>
          <t>Michelle Zambrano</t>
        </is>
      </c>
      <c r="H1958" t="inlineStr"/>
      <c r="I1958" t="n">
        <v>0</v>
      </c>
      <c r="J1958" t="n">
        <v>1</v>
      </c>
      <c r="K1958" t="inlineStr"/>
    </row>
    <row r="1959">
      <c r="A1959" t="inlineStr">
        <is>
          <t>NP</t>
        </is>
      </c>
      <c r="B1959" t="inlineStr">
        <is>
          <t>326358200000</t>
        </is>
      </c>
      <c r="C1959" t="inlineStr">
        <is>
          <t>32635820</t>
        </is>
      </c>
      <c r="D1959" t="inlineStr">
        <is>
          <t>Representacio</t>
        </is>
      </c>
      <c r="E1959" t="inlineStr">
        <is>
          <t>REPRESENTACIO</t>
        </is>
      </c>
      <c r="F1959" s="2" t="n">
        <v>88.75</v>
      </c>
      <c r="G1959" t="inlineStr">
        <is>
          <t>Ines Lizbeth Trujillo</t>
        </is>
      </c>
      <c r="H1959" t="inlineStr">
        <is>
          <t>69832860.0</t>
        </is>
      </c>
      <c r="I1959" t="n">
        <v>0</v>
      </c>
      <c r="J1959" t="n">
        <v>1</v>
      </c>
      <c r="K1959" t="inlineStr"/>
    </row>
    <row r="1960">
      <c r="A1960" t="inlineStr">
        <is>
          <t>NP</t>
        </is>
      </c>
      <c r="B1960" t="inlineStr">
        <is>
          <t>329762220000</t>
        </is>
      </c>
      <c r="C1960" t="inlineStr">
        <is>
          <t>32976222</t>
        </is>
      </c>
      <c r="D1960" t="inlineStr">
        <is>
          <t>Everardo Villarreal Barrios</t>
        </is>
      </c>
      <c r="E1960" t="inlineStr">
        <is>
          <t>EVERARDOVILLARREALBARRIOS</t>
        </is>
      </c>
      <c r="F1960" s="2" t="n">
        <v>16.25</v>
      </c>
      <c r="G1960" t="inlineStr">
        <is>
          <t>Alejandra Mabel Hawkins</t>
        </is>
      </c>
      <c r="H1960" t="inlineStr">
        <is>
          <t>66160432.0</t>
        </is>
      </c>
      <c r="I1960" t="n">
        <v>0</v>
      </c>
      <c r="J1960" t="n">
        <v>1</v>
      </c>
      <c r="K1960" t="inlineStr"/>
    </row>
    <row r="1961">
      <c r="A1961" t="inlineStr">
        <is>
          <t>NP</t>
        </is>
      </c>
      <c r="B1961" t="inlineStr">
        <is>
          <t>357220230000</t>
        </is>
      </c>
      <c r="C1961" t="inlineStr">
        <is>
          <t>35722023</t>
        </is>
      </c>
      <c r="D1961" t="inlineStr">
        <is>
          <t>CARMEN RODRIGUEZ</t>
        </is>
      </c>
      <c r="E1961" t="inlineStr">
        <is>
          <t>CARMENRODRIGUEZ</t>
        </is>
      </c>
      <c r="F1961" s="2" t="n">
        <v>15</v>
      </c>
      <c r="G1961" t="inlineStr">
        <is>
          <t>Maria Fernanda</t>
        </is>
      </c>
      <c r="H1961" t="inlineStr">
        <is>
          <t>68488014.0</t>
        </is>
      </c>
      <c r="I1961" t="n">
        <v>0</v>
      </c>
      <c r="J1961" t="n">
        <v>1</v>
      </c>
      <c r="K1961" t="inlineStr"/>
    </row>
    <row r="1962">
      <c r="A1962" t="inlineStr">
        <is>
          <t>NP</t>
        </is>
      </c>
      <c r="B1962" t="inlineStr">
        <is>
          <t>349361420000</t>
        </is>
      </c>
      <c r="C1962" t="inlineStr">
        <is>
          <t>34936142</t>
        </is>
      </c>
      <c r="D1962" t="inlineStr">
        <is>
          <t>BENIGNO VILLARREAL VERGARA</t>
        </is>
      </c>
      <c r="E1962" t="inlineStr">
        <is>
          <t>BENIGNOVILLARREALVERGARA</t>
        </is>
      </c>
      <c r="F1962" s="2" t="n">
        <v>32.5</v>
      </c>
      <c r="G1962" t="inlineStr">
        <is>
          <t>Yarelis Tulloch</t>
        </is>
      </c>
      <c r="H1962" t="inlineStr">
        <is>
          <t>60292031.0</t>
        </is>
      </c>
      <c r="I1962" t="n">
        <v>0</v>
      </c>
      <c r="J1962" t="n">
        <v>1</v>
      </c>
      <c r="K1962" t="inlineStr"/>
    </row>
    <row r="1963">
      <c r="A1963" t="inlineStr">
        <is>
          <t>NP</t>
        </is>
      </c>
      <c r="B1963" t="inlineStr">
        <is>
          <t>332096510000</t>
        </is>
      </c>
      <c r="C1963" t="inlineStr">
        <is>
          <t>33209651</t>
        </is>
      </c>
      <c r="D1963" t="inlineStr">
        <is>
          <t>Emerita Eucaris Mor eno Saez De Leon</t>
        </is>
      </c>
      <c r="E1963" t="inlineStr">
        <is>
          <t>EMERITAEUCARISMORENOSAEZDELEON</t>
        </is>
      </c>
      <c r="F1963" s="2" t="n">
        <v>22.75</v>
      </c>
      <c r="G1963" t="inlineStr">
        <is>
          <t>Abril Aparicio</t>
        </is>
      </c>
      <c r="H1963" t="inlineStr">
        <is>
          <t>66881882.0</t>
        </is>
      </c>
      <c r="I1963" t="n">
        <v>0</v>
      </c>
      <c r="J1963" t="n">
        <v>1</v>
      </c>
      <c r="K1963" t="inlineStr"/>
    </row>
    <row r="1964">
      <c r="A1964" t="inlineStr">
        <is>
          <t>NP</t>
        </is>
      </c>
      <c r="B1964" t="inlineStr">
        <is>
          <t>347119520000</t>
        </is>
      </c>
      <c r="C1964" t="inlineStr">
        <is>
          <t>34711952</t>
        </is>
      </c>
      <c r="D1964" t="inlineStr">
        <is>
          <t>VICTOR HUGO SALAZAR</t>
        </is>
      </c>
      <c r="E1964" t="inlineStr">
        <is>
          <t>VICTORHUGOSALAZAR</t>
        </is>
      </c>
      <c r="F1964" s="2" t="n">
        <v>16.25</v>
      </c>
      <c r="G1964" t="inlineStr">
        <is>
          <t>Yariela Galarce</t>
        </is>
      </c>
      <c r="H1964" t="inlineStr">
        <is>
          <t>62396139.0</t>
        </is>
      </c>
      <c r="I1964" t="n">
        <v>0</v>
      </c>
      <c r="J1964" t="n">
        <v>1</v>
      </c>
      <c r="K1964" t="inlineStr"/>
    </row>
    <row r="1965">
      <c r="A1965" t="inlineStr">
        <is>
          <t>NP</t>
        </is>
      </c>
      <c r="B1965" t="inlineStr">
        <is>
          <t>358214390000</t>
        </is>
      </c>
      <c r="C1965" t="inlineStr">
        <is>
          <t>35821439</t>
        </is>
      </c>
      <c r="D1965" t="inlineStr">
        <is>
          <t>FRANCISCO MORENO BARRIOS</t>
        </is>
      </c>
      <c r="E1965" t="inlineStr">
        <is>
          <t>FRANCISCOMORENOBARRIOS</t>
        </is>
      </c>
      <c r="F1965" s="2" t="n">
        <v>15</v>
      </c>
      <c r="G1965" t="inlineStr">
        <is>
          <t>Nailyn Martinez</t>
        </is>
      </c>
      <c r="H1965" t="inlineStr">
        <is>
          <t>66631012.0</t>
        </is>
      </c>
      <c r="I1965" t="n">
        <v>0</v>
      </c>
      <c r="J1965" t="n">
        <v>1</v>
      </c>
      <c r="K1965" t="inlineStr"/>
    </row>
    <row r="1966">
      <c r="A1966" t="inlineStr">
        <is>
          <t>NP</t>
        </is>
      </c>
      <c r="B1966" t="inlineStr">
        <is>
          <t>324503530000</t>
        </is>
      </c>
      <c r="C1966" t="inlineStr">
        <is>
          <t>32450353</t>
        </is>
      </c>
      <c r="D1966" t="inlineStr">
        <is>
          <t>Grupo Aduaner</t>
        </is>
      </c>
      <c r="E1966" t="inlineStr">
        <is>
          <t>GRUPOADUANER</t>
        </is>
      </c>
      <c r="F1966" s="2" t="n">
        <v>147.5</v>
      </c>
      <c r="G1966" t="inlineStr">
        <is>
          <t>Yamali Rodriguez</t>
        </is>
      </c>
      <c r="H1966" t="inlineStr">
        <is>
          <t>66140071.0</t>
        </is>
      </c>
      <c r="I1966" t="n">
        <v>0</v>
      </c>
      <c r="J1966" t="n">
        <v>1</v>
      </c>
      <c r="K1966" t="inlineStr"/>
    </row>
    <row r="1967">
      <c r="A1967" t="inlineStr">
        <is>
          <t>NP</t>
        </is>
      </c>
      <c r="B1967" t="inlineStr">
        <is>
          <t>351114950000</t>
        </is>
      </c>
      <c r="C1967" t="inlineStr">
        <is>
          <t>35111495</t>
        </is>
      </c>
      <c r="D1967" t="inlineStr">
        <is>
          <t>RUBY EDITH CASTILLO CEDEÑO DE HERRERA</t>
        </is>
      </c>
      <c r="E1967" t="inlineStr">
        <is>
          <t>RUBYEDITHCASTILLOCEDENODEHERRERA</t>
        </is>
      </c>
      <c r="F1967" s="2" t="n">
        <v>15</v>
      </c>
      <c r="G1967" t="inlineStr">
        <is>
          <t>Osiris Aguilar</t>
        </is>
      </c>
      <c r="H1967" t="inlineStr">
        <is>
          <t>63767186.0</t>
        </is>
      </c>
      <c r="I1967" t="n">
        <v>0</v>
      </c>
      <c r="J1967" t="n">
        <v>1</v>
      </c>
      <c r="K1967" t="inlineStr"/>
    </row>
    <row r="1968">
      <c r="A1968" t="inlineStr">
        <is>
          <t>NP</t>
        </is>
      </c>
      <c r="B1968" t="inlineStr">
        <is>
          <t>324817490000</t>
        </is>
      </c>
      <c r="C1968" t="inlineStr">
        <is>
          <t>32481749</t>
        </is>
      </c>
      <c r="D1968" t="inlineStr">
        <is>
          <t>Panama Rental</t>
        </is>
      </c>
      <c r="E1968" t="inlineStr">
        <is>
          <t>PANAMARENTAL</t>
        </is>
      </c>
      <c r="F1968" s="2" t="n">
        <v>93</v>
      </c>
      <c r="G1968" t="inlineStr">
        <is>
          <t>Karla Mc Intryre</t>
        </is>
      </c>
      <c r="H1968" t="inlineStr">
        <is>
          <t>64006525.0</t>
        </is>
      </c>
      <c r="I1968" t="n">
        <v>0</v>
      </c>
      <c r="J1968" t="n">
        <v>1</v>
      </c>
      <c r="K1968" t="inlineStr"/>
    </row>
    <row r="1969">
      <c r="A1969" t="inlineStr">
        <is>
          <t>NP</t>
        </is>
      </c>
      <c r="B1969" t="inlineStr">
        <is>
          <t>357373530000</t>
        </is>
      </c>
      <c r="C1969" t="inlineStr">
        <is>
          <t>35737353</t>
        </is>
      </c>
      <c r="D1969" t="inlineStr">
        <is>
          <t>MARÍA MARTINEZ</t>
        </is>
      </c>
      <c r="E1969" t="inlineStr">
        <is>
          <t>MARIAMARTINEZ</t>
        </is>
      </c>
      <c r="F1969" s="2" t="n">
        <v>30</v>
      </c>
      <c r="G1969" t="inlineStr">
        <is>
          <t>Michelle Zambrano</t>
        </is>
      </c>
      <c r="H1969" t="inlineStr">
        <is>
          <t>68430997.0</t>
        </is>
      </c>
      <c r="I1969" t="n">
        <v>0</v>
      </c>
      <c r="J1969" t="n">
        <v>1</v>
      </c>
      <c r="K1969" t="inlineStr"/>
    </row>
    <row r="1970">
      <c r="A1970" t="inlineStr">
        <is>
          <t>NP</t>
        </is>
      </c>
      <c r="B1970" t="inlineStr">
        <is>
          <t>359002970000</t>
        </is>
      </c>
      <c r="C1970" t="inlineStr">
        <is>
          <t>35900297</t>
        </is>
      </c>
      <c r="D1970" t="inlineStr">
        <is>
          <t>DELIA CORDOBA</t>
        </is>
      </c>
      <c r="E1970" t="inlineStr">
        <is>
          <t>DELIACORDOBA</t>
        </is>
      </c>
      <c r="F1970" s="2" t="n">
        <v>15</v>
      </c>
      <c r="G1970" t="inlineStr">
        <is>
          <t>Ines Lizbeth Trujillo</t>
        </is>
      </c>
      <c r="H1970" t="inlineStr">
        <is>
          <t>69071327.0</t>
        </is>
      </c>
      <c r="I1970" t="n">
        <v>0</v>
      </c>
      <c r="J1970" t="n">
        <v>1</v>
      </c>
      <c r="K1970" t="inlineStr"/>
    </row>
    <row r="1971">
      <c r="A1971" t="inlineStr">
        <is>
          <t>NP</t>
        </is>
      </c>
      <c r="B1971" t="inlineStr">
        <is>
          <t>336314750000</t>
        </is>
      </c>
      <c r="C1971" t="inlineStr">
        <is>
          <t>33631475</t>
        </is>
      </c>
      <c r="D1971" t="inlineStr">
        <is>
          <t>BENIGNA CEDEÑO CEDEÑO</t>
        </is>
      </c>
      <c r="E1971" t="inlineStr">
        <is>
          <t>BENIGNACEDENOCEDENO</t>
        </is>
      </c>
      <c r="F1971" s="2" t="n">
        <v>48.75</v>
      </c>
      <c r="G1971" t="inlineStr">
        <is>
          <t>Alejandra Mabel Hawkins</t>
        </is>
      </c>
      <c r="H1971" t="inlineStr">
        <is>
          <t>65059902.0</t>
        </is>
      </c>
      <c r="I1971" t="n">
        <v>0</v>
      </c>
      <c r="J1971" t="n">
        <v>1</v>
      </c>
      <c r="K1971" t="inlineStr"/>
    </row>
    <row r="1972">
      <c r="A1972" t="inlineStr">
        <is>
          <t>NP</t>
        </is>
      </c>
      <c r="B1972" t="inlineStr">
        <is>
          <t>353201530000</t>
        </is>
      </c>
      <c r="C1972" t="inlineStr">
        <is>
          <t>35320153</t>
        </is>
      </c>
      <c r="D1972" t="inlineStr">
        <is>
          <t>CARMEN HERNANDEZ GONZALEZ</t>
        </is>
      </c>
      <c r="E1972" t="inlineStr">
        <is>
          <t>CARMENHERNANDEZGONZALEZ</t>
        </is>
      </c>
      <c r="F1972" s="2" t="n">
        <v>15</v>
      </c>
      <c r="G1972" t="inlineStr">
        <is>
          <t>Maria Fernanda</t>
        </is>
      </c>
      <c r="H1972" t="inlineStr">
        <is>
          <t>66619907.0</t>
        </is>
      </c>
      <c r="I1972" t="n">
        <v>0</v>
      </c>
      <c r="J1972" t="n">
        <v>1</v>
      </c>
      <c r="K1972" t="inlineStr"/>
    </row>
    <row r="1973">
      <c r="A1973" t="inlineStr">
        <is>
          <t>NP</t>
        </is>
      </c>
      <c r="B1973" t="inlineStr">
        <is>
          <t>321976030100</t>
        </is>
      </c>
      <c r="C1973" t="inlineStr">
        <is>
          <t>32197603</t>
        </is>
      </c>
      <c r="D1973" t="inlineStr">
        <is>
          <t>PEDASI FISHIN</t>
        </is>
      </c>
      <c r="E1973" t="inlineStr">
        <is>
          <t>PEDASIFISHIN</t>
        </is>
      </c>
      <c r="F1973" s="2" t="n">
        <v>174.45</v>
      </c>
      <c r="G1973" t="inlineStr">
        <is>
          <t>Yarelis Tulloch</t>
        </is>
      </c>
      <c r="H1973" t="inlineStr">
        <is>
          <t>66715579.0</t>
        </is>
      </c>
      <c r="I1973" t="n">
        <v>0</v>
      </c>
      <c r="J1973" t="n">
        <v>1</v>
      </c>
      <c r="K1973" t="inlineStr"/>
    </row>
    <row r="1974">
      <c r="A1974" t="inlineStr">
        <is>
          <t>NP</t>
        </is>
      </c>
      <c r="B1974" t="inlineStr">
        <is>
          <t>321780230000</t>
        </is>
      </c>
      <c r="C1974" t="inlineStr">
        <is>
          <t>32178023</t>
        </is>
      </c>
      <c r="D1974" t="inlineStr">
        <is>
          <t>PAN Y CANACARIBE, S.A.</t>
        </is>
      </c>
      <c r="E1974" t="inlineStr">
        <is>
          <t>PANYCANACARIBESA</t>
        </is>
      </c>
      <c r="F1974" s="2" t="n">
        <v>42</v>
      </c>
      <c r="G1974" t="inlineStr">
        <is>
          <t>Abril Aparicio</t>
        </is>
      </c>
      <c r="H1974" t="inlineStr">
        <is>
          <t>66705403.0</t>
        </is>
      </c>
      <c r="I1974" t="n">
        <v>0</v>
      </c>
      <c r="J1974" t="n">
        <v>1</v>
      </c>
      <c r="K1974" t="inlineStr"/>
    </row>
    <row r="1975">
      <c r="A1975" t="inlineStr">
        <is>
          <t>NP</t>
        </is>
      </c>
      <c r="B1975" t="inlineStr">
        <is>
          <t>347115490000</t>
        </is>
      </c>
      <c r="C1975" t="inlineStr">
        <is>
          <t>34711549</t>
        </is>
      </c>
      <c r="D1975" t="inlineStr">
        <is>
          <t>ANDREA JUDITH PERALTA BERNAL</t>
        </is>
      </c>
      <c r="E1975" t="inlineStr">
        <is>
          <t>ANDREAJUDITHPERALTABERNAL</t>
        </is>
      </c>
      <c r="F1975" s="2" t="n">
        <v>16.25</v>
      </c>
      <c r="G1975" t="inlineStr">
        <is>
          <t>Yariela Galarce</t>
        </is>
      </c>
      <c r="H1975" t="inlineStr">
        <is>
          <t>66024000.0</t>
        </is>
      </c>
      <c r="I1975" t="n">
        <v>0</v>
      </c>
      <c r="J1975" t="n">
        <v>1</v>
      </c>
      <c r="K1975" t="inlineStr"/>
    </row>
    <row r="1976">
      <c r="A1976" t="inlineStr">
        <is>
          <t>NP</t>
        </is>
      </c>
      <c r="B1976" t="inlineStr">
        <is>
          <t>356313880000</t>
        </is>
      </c>
      <c r="C1976" t="inlineStr">
        <is>
          <t>35631388</t>
        </is>
      </c>
      <c r="D1976" t="inlineStr">
        <is>
          <t>AMABELIS HIGUERA</t>
        </is>
      </c>
      <c r="E1976" t="inlineStr">
        <is>
          <t>AMABELISHIGUERA</t>
        </is>
      </c>
      <c r="F1976" s="2" t="n">
        <v>15</v>
      </c>
      <c r="G1976" t="inlineStr">
        <is>
          <t>Nailyn Martinez</t>
        </is>
      </c>
      <c r="H1976" t="inlineStr">
        <is>
          <t>67392400.0</t>
        </is>
      </c>
      <c r="I1976" t="n">
        <v>0</v>
      </c>
      <c r="J1976" t="n">
        <v>1</v>
      </c>
      <c r="K1976" t="inlineStr"/>
    </row>
    <row r="1977">
      <c r="A1977" t="inlineStr">
        <is>
          <t>NP</t>
        </is>
      </c>
      <c r="B1977" t="inlineStr">
        <is>
          <t>329200910000</t>
        </is>
      </c>
      <c r="C1977" t="inlineStr">
        <is>
          <t>32920091</t>
        </is>
      </c>
      <c r="D1977" t="inlineStr">
        <is>
          <t>Mario Garcia</t>
        </is>
      </c>
      <c r="E1977" t="inlineStr">
        <is>
          <t>MARIOGARCIA</t>
        </is>
      </c>
      <c r="F1977" s="2" t="n">
        <v>24</v>
      </c>
      <c r="G1977" t="inlineStr">
        <is>
          <t>Yamali Rodriguez</t>
        </is>
      </c>
      <c r="H1977" t="inlineStr">
        <is>
          <t>62282845.0</t>
        </is>
      </c>
      <c r="I1977" t="n">
        <v>0</v>
      </c>
      <c r="J1977" t="n">
        <v>1</v>
      </c>
      <c r="K1977" t="inlineStr"/>
    </row>
    <row r="1978">
      <c r="A1978" t="inlineStr">
        <is>
          <t>NP</t>
        </is>
      </c>
      <c r="B1978" t="inlineStr">
        <is>
          <t>355275670000</t>
        </is>
      </c>
      <c r="C1978" t="inlineStr">
        <is>
          <t>35527567</t>
        </is>
      </c>
      <c r="D1978" t="inlineStr">
        <is>
          <t>COMERCIAL FARMACEUTICA, SA</t>
        </is>
      </c>
      <c r="E1978" t="inlineStr">
        <is>
          <t>COMERCIALFARMACEUTICASA</t>
        </is>
      </c>
      <c r="F1978" s="2" t="n">
        <v>165</v>
      </c>
      <c r="G1978" t="inlineStr">
        <is>
          <t>Osiris Aguilar</t>
        </is>
      </c>
      <c r="H1978" t="inlineStr">
        <is>
          <t>64403020.0</t>
        </is>
      </c>
      <c r="I1978" t="n">
        <v>0</v>
      </c>
      <c r="J1978" t="n">
        <v>1</v>
      </c>
      <c r="K1978" t="inlineStr"/>
    </row>
    <row r="1979">
      <c r="A1979" t="inlineStr">
        <is>
          <t>NP</t>
        </is>
      </c>
      <c r="B1979" t="inlineStr">
        <is>
          <t>312202730000</t>
        </is>
      </c>
      <c r="C1979" t="inlineStr">
        <is>
          <t>31220273</t>
        </is>
      </c>
      <c r="D1979" t="inlineStr">
        <is>
          <t>PRODUCTOS GRANCLEMENT, S.A. -</t>
        </is>
      </c>
      <c r="E1979" t="inlineStr">
        <is>
          <t>PRODUCTOSGRANCLEMENTSA</t>
        </is>
      </c>
      <c r="F1979" s="2" t="n">
        <v>72.5</v>
      </c>
      <c r="G1979" t="inlineStr">
        <is>
          <t>Karla Mc Intryre</t>
        </is>
      </c>
      <c r="H1979" t="inlineStr">
        <is>
          <t>62314295.0</t>
        </is>
      </c>
      <c r="I1979" t="n">
        <v>0</v>
      </c>
      <c r="J1979" t="n">
        <v>1</v>
      </c>
      <c r="K1979" t="inlineStr"/>
    </row>
    <row r="1980">
      <c r="A1980" t="inlineStr">
        <is>
          <t>NP</t>
        </is>
      </c>
      <c r="B1980" t="inlineStr">
        <is>
          <t>334161670000</t>
        </is>
      </c>
      <c r="C1980" t="inlineStr">
        <is>
          <t>33416167</t>
        </is>
      </c>
      <c r="D1980" t="inlineStr">
        <is>
          <t>AurelioVasquezMoreno</t>
        </is>
      </c>
      <c r="E1980" t="inlineStr">
        <is>
          <t>AURELIOVASQUEZMORENO</t>
        </is>
      </c>
      <c r="F1980" s="2" t="n">
        <v>22.75</v>
      </c>
      <c r="G1980" t="inlineStr">
        <is>
          <t>Solanye Acuña</t>
        </is>
      </c>
      <c r="H1980" t="inlineStr">
        <is>
          <t>65315777.0</t>
        </is>
      </c>
      <c r="I1980" t="n">
        <v>0</v>
      </c>
      <c r="J1980" t="n">
        <v>1</v>
      </c>
      <c r="K1980" t="inlineStr"/>
    </row>
    <row r="1981">
      <c r="A1981" t="inlineStr">
        <is>
          <t>NP</t>
        </is>
      </c>
      <c r="B1981" t="inlineStr">
        <is>
          <t>322391400100</t>
        </is>
      </c>
      <c r="C1981" t="inlineStr">
        <is>
          <t>32239140</t>
        </is>
      </c>
      <c r="D1981" t="inlineStr">
        <is>
          <t>REPRESENTACIO</t>
        </is>
      </c>
      <c r="E1981" t="inlineStr">
        <is>
          <t>REPRESENTACIO</t>
        </is>
      </c>
      <c r="F1981" s="2" t="n">
        <v>302.98</v>
      </c>
      <c r="G1981" t="inlineStr">
        <is>
          <t>Michelle Zambrano</t>
        </is>
      </c>
      <c r="H1981" t="inlineStr">
        <is>
          <t>67473901.0</t>
        </is>
      </c>
      <c r="I1981" t="n">
        <v>0</v>
      </c>
      <c r="J1981" t="n">
        <v>1</v>
      </c>
      <c r="K1981" t="inlineStr"/>
    </row>
    <row r="1982">
      <c r="A1982" t="inlineStr">
        <is>
          <t>NP</t>
        </is>
      </c>
      <c r="B1982" t="inlineStr">
        <is>
          <t>349452470000</t>
        </is>
      </c>
      <c r="C1982" t="inlineStr">
        <is>
          <t>34945247</t>
        </is>
      </c>
      <c r="D1982" t="inlineStr">
        <is>
          <t>LUCINDA ESCUDERO</t>
        </is>
      </c>
      <c r="E1982" t="inlineStr">
        <is>
          <t>LUCINDAESCUDERO</t>
        </is>
      </c>
      <c r="F1982" s="2" t="n">
        <v>16.25</v>
      </c>
      <c r="G1982" t="inlineStr">
        <is>
          <t>Ines Lizbeth Trujillo</t>
        </is>
      </c>
      <c r="H1982" t="inlineStr">
        <is>
          <t>66803695.0</t>
        </is>
      </c>
      <c r="I1982" t="n">
        <v>0</v>
      </c>
      <c r="J1982" t="n">
        <v>1</v>
      </c>
      <c r="K1982" t="inlineStr"/>
    </row>
    <row r="1983">
      <c r="A1983" t="inlineStr">
        <is>
          <t>NP</t>
        </is>
      </c>
      <c r="B1983" t="inlineStr">
        <is>
          <t>362016630000</t>
        </is>
      </c>
      <c r="C1983" t="inlineStr">
        <is>
          <t>36201663</t>
        </is>
      </c>
      <c r="D1983" t="inlineStr">
        <is>
          <t>ROSENDO ORTEGA</t>
        </is>
      </c>
      <c r="E1983" t="inlineStr">
        <is>
          <t>ROSENDOORTEGA</t>
        </is>
      </c>
      <c r="F1983" s="2" t="n">
        <v>15</v>
      </c>
      <c r="G1983" t="inlineStr">
        <is>
          <t>Alejandra Mabel Hawkins</t>
        </is>
      </c>
      <c r="H1983" t="inlineStr">
        <is>
          <t>63944362.0</t>
        </is>
      </c>
      <c r="I1983" t="n">
        <v>0</v>
      </c>
      <c r="J1983" t="n">
        <v>1</v>
      </c>
      <c r="K1983" t="inlineStr"/>
    </row>
    <row r="1984">
      <c r="A1984" t="inlineStr">
        <is>
          <t>NP</t>
        </is>
      </c>
      <c r="B1984" t="inlineStr">
        <is>
          <t>312228610000</t>
        </is>
      </c>
      <c r="C1984" t="inlineStr">
        <is>
          <t>31222861</t>
        </is>
      </c>
      <c r="D1984" t="inlineStr">
        <is>
          <t>DESARROLLOS HIDROELE -</t>
        </is>
      </c>
      <c r="E1984" t="inlineStr">
        <is>
          <t>DESARROLLOSHIDROELE</t>
        </is>
      </c>
      <c r="F1984" s="2" t="n">
        <v>47.5</v>
      </c>
      <c r="G1984" t="inlineStr">
        <is>
          <t>Maria Fernanda</t>
        </is>
      </c>
      <c r="H1984" t="inlineStr">
        <is>
          <t>62090368.0</t>
        </is>
      </c>
      <c r="I1984" t="n">
        <v>0</v>
      </c>
      <c r="J1984" t="n">
        <v>1</v>
      </c>
      <c r="K1984" t="inlineStr"/>
    </row>
    <row r="1985">
      <c r="A1985" t="inlineStr">
        <is>
          <t>NP</t>
        </is>
      </c>
      <c r="B1985" t="inlineStr">
        <is>
          <t>327154600000</t>
        </is>
      </c>
      <c r="C1985" t="inlineStr">
        <is>
          <t>32715460</t>
        </is>
      </c>
      <c r="D1985" t="inlineStr">
        <is>
          <t>DESARROLLOS H</t>
        </is>
      </c>
      <c r="E1985" t="inlineStr">
        <is>
          <t>DESARROLLOSH</t>
        </is>
      </c>
      <c r="F1985" s="2" t="n">
        <v>252</v>
      </c>
      <c r="G1985" t="inlineStr">
        <is>
          <t>Yarelis Tulloch</t>
        </is>
      </c>
      <c r="H1985" t="inlineStr">
        <is>
          <t>66724412.0</t>
        </is>
      </c>
      <c r="I1985" t="n">
        <v>0</v>
      </c>
      <c r="J1985" t="n">
        <v>1</v>
      </c>
      <c r="K1985" t="inlineStr"/>
    </row>
    <row r="1986">
      <c r="A1986" t="inlineStr">
        <is>
          <t>NP</t>
        </is>
      </c>
      <c r="B1986" t="inlineStr">
        <is>
          <t>312209310000</t>
        </is>
      </c>
      <c r="C1986" t="inlineStr">
        <is>
          <t>31220931</t>
        </is>
      </c>
      <c r="D1986" t="inlineStr">
        <is>
          <t>IMPORTADORA PANAMA, S.A. -</t>
        </is>
      </c>
      <c r="E1986" t="inlineStr">
        <is>
          <t>IMPORTADORAPANAMASA</t>
        </is>
      </c>
      <c r="F1986" s="2" t="n">
        <v>60</v>
      </c>
      <c r="G1986" t="inlineStr">
        <is>
          <t>Abril Aparicio</t>
        </is>
      </c>
      <c r="H1986" t="inlineStr">
        <is>
          <t>61401815.0</t>
        </is>
      </c>
      <c r="I1986" t="n">
        <v>0</v>
      </c>
      <c r="J1986" t="n">
        <v>1</v>
      </c>
      <c r="K1986" t="inlineStr"/>
    </row>
    <row r="1987">
      <c r="A1987" t="inlineStr">
        <is>
          <t>NP</t>
        </is>
      </c>
      <c r="B1987" t="inlineStr">
        <is>
          <t>312193600000</t>
        </is>
      </c>
      <c r="C1987" t="inlineStr">
        <is>
          <t>31219360</t>
        </is>
      </c>
      <c r="D1987" t="inlineStr">
        <is>
          <t>IMPORTADORA PANAMA, S.A. 1</t>
        </is>
      </c>
      <c r="E1987" t="inlineStr">
        <is>
          <t>IMPORTADORAPANAMASA1</t>
        </is>
      </c>
      <c r="F1987" s="2" t="n">
        <v>43.5</v>
      </c>
      <c r="G1987" t="inlineStr">
        <is>
          <t>Yariela Galarce</t>
        </is>
      </c>
      <c r="H1987" t="inlineStr">
        <is>
          <t>69557474.0</t>
        </is>
      </c>
      <c r="I1987" t="n">
        <v>0</v>
      </c>
      <c r="J1987" t="n">
        <v>1</v>
      </c>
      <c r="K1987" t="inlineStr"/>
    </row>
    <row r="1988">
      <c r="A1988" t="inlineStr">
        <is>
          <t>NP</t>
        </is>
      </c>
      <c r="B1988" t="inlineStr">
        <is>
          <t>312193610000</t>
        </is>
      </c>
      <c r="C1988" t="inlineStr">
        <is>
          <t>31219361</t>
        </is>
      </c>
      <c r="D1988" t="inlineStr">
        <is>
          <t>IMPORTADORA PANAMA, S.A. 3</t>
        </is>
      </c>
      <c r="E1988" t="inlineStr">
        <is>
          <t>IMPORTADORAPANAMASA3</t>
        </is>
      </c>
      <c r="F1988" s="2" t="n">
        <v>41</v>
      </c>
      <c r="G1988" t="inlineStr">
        <is>
          <t>Nailyn Martinez</t>
        </is>
      </c>
      <c r="H1988" t="inlineStr">
        <is>
          <t>66172949.0</t>
        </is>
      </c>
      <c r="I1988" t="n">
        <v>0</v>
      </c>
      <c r="J1988" t="n">
        <v>1</v>
      </c>
      <c r="K1988" t="inlineStr"/>
    </row>
    <row r="1989">
      <c r="A1989" t="inlineStr">
        <is>
          <t>NP</t>
        </is>
      </c>
      <c r="B1989" t="inlineStr">
        <is>
          <t>312193590000</t>
        </is>
      </c>
      <c r="C1989" t="inlineStr">
        <is>
          <t>31219359</t>
        </is>
      </c>
      <c r="D1989" t="inlineStr">
        <is>
          <t>IMPORTADORA PANAMA, S.A. 4</t>
        </is>
      </c>
      <c r="E1989" t="inlineStr">
        <is>
          <t>IMPORTADORAPANAMASA4</t>
        </is>
      </c>
      <c r="F1989" s="2" t="n">
        <v>161</v>
      </c>
      <c r="G1989" t="inlineStr">
        <is>
          <t>Yamali Rodriguez</t>
        </is>
      </c>
      <c r="H1989" t="inlineStr">
        <is>
          <t>64001835.0</t>
        </is>
      </c>
      <c r="I1989" t="n">
        <v>0</v>
      </c>
      <c r="J1989" t="n">
        <v>1</v>
      </c>
      <c r="K1989" t="inlineStr"/>
    </row>
    <row r="1990">
      <c r="A1990" t="inlineStr">
        <is>
          <t>NP</t>
        </is>
      </c>
      <c r="B1990" t="inlineStr">
        <is>
          <t>312193550000</t>
        </is>
      </c>
      <c r="C1990" t="inlineStr">
        <is>
          <t>31219355</t>
        </is>
      </c>
      <c r="D1990" t="inlineStr">
        <is>
          <t>IMPORTADORA PANAMA, S.A. 2</t>
        </is>
      </c>
      <c r="E1990" t="inlineStr">
        <is>
          <t>IMPORTADORAPANAMASA2</t>
        </is>
      </c>
      <c r="F1990" s="2" t="n">
        <v>31</v>
      </c>
      <c r="G1990" t="inlineStr">
        <is>
          <t>Osiris Aguilar</t>
        </is>
      </c>
      <c r="H1990" t="inlineStr">
        <is>
          <t>64001532.0</t>
        </is>
      </c>
      <c r="I1990" t="n">
        <v>0</v>
      </c>
      <c r="J1990" t="n">
        <v>1</v>
      </c>
      <c r="K1990" t="inlineStr"/>
    </row>
    <row r="1991">
      <c r="A1991" t="inlineStr">
        <is>
          <t>NP</t>
        </is>
      </c>
      <c r="B1991" t="inlineStr">
        <is>
          <t>334304030000</t>
        </is>
      </c>
      <c r="C1991" t="inlineStr">
        <is>
          <t>33430403</t>
        </is>
      </c>
      <c r="D1991" t="inlineStr">
        <is>
          <t>LUIS OLMEDO RIOS OSORIO</t>
        </is>
      </c>
      <c r="E1991" t="inlineStr">
        <is>
          <t>LUISOLMEDORIOSOSORIO</t>
        </is>
      </c>
      <c r="F1991" s="2" t="n">
        <v>27.75</v>
      </c>
      <c r="G1991" t="inlineStr">
        <is>
          <t>Karla Mc Intryre</t>
        </is>
      </c>
      <c r="H1991" t="inlineStr">
        <is>
          <t>65347518.0</t>
        </is>
      </c>
      <c r="I1991" t="n">
        <v>0</v>
      </c>
      <c r="J1991" t="n">
        <v>1</v>
      </c>
      <c r="K1991" t="inlineStr"/>
    </row>
    <row r="1992">
      <c r="A1992" t="inlineStr">
        <is>
          <t>NP</t>
        </is>
      </c>
      <c r="B1992" t="inlineStr">
        <is>
          <t>332151020000</t>
        </is>
      </c>
      <c r="C1992" t="inlineStr">
        <is>
          <t>33215102</t>
        </is>
      </c>
      <c r="D1992" t="inlineStr">
        <is>
          <t>Fundacion Psoriasis de Panama</t>
        </is>
      </c>
      <c r="E1992" t="inlineStr">
        <is>
          <t>FUNDACIONPSORIASISDEPANAMA</t>
        </is>
      </c>
      <c r="F1992" s="2" t="n">
        <v>44.5</v>
      </c>
      <c r="G1992" t="inlineStr">
        <is>
          <t>Michelle Zambrano</t>
        </is>
      </c>
      <c r="H1992" t="inlineStr">
        <is>
          <t>60669769.0</t>
        </is>
      </c>
      <c r="I1992" t="n">
        <v>0</v>
      </c>
      <c r="J1992" t="n">
        <v>1</v>
      </c>
      <c r="K1992" t="inlineStr"/>
    </row>
    <row r="1993">
      <c r="A1993" t="inlineStr">
        <is>
          <t>NP</t>
        </is>
      </c>
      <c r="B1993" t="inlineStr">
        <is>
          <t>326514100100</t>
        </is>
      </c>
      <c r="C1993" t="inlineStr">
        <is>
          <t>32651410</t>
        </is>
      </c>
      <c r="D1993" t="inlineStr">
        <is>
          <t>JESSICA GARCI</t>
        </is>
      </c>
      <c r="E1993" t="inlineStr">
        <is>
          <t>JESSICAGARCI</t>
        </is>
      </c>
      <c r="F1993" s="2" t="n">
        <v>181.99</v>
      </c>
      <c r="G1993" t="inlineStr">
        <is>
          <t>Ines Lizbeth Trujillo</t>
        </is>
      </c>
      <c r="H1993" t="inlineStr">
        <is>
          <t>66783048.0</t>
        </is>
      </c>
      <c r="I1993" t="n">
        <v>0</v>
      </c>
      <c r="J1993" t="n">
        <v>1</v>
      </c>
      <c r="K1993" t="inlineStr"/>
    </row>
    <row r="1994">
      <c r="A1994" t="inlineStr">
        <is>
          <t>NP</t>
        </is>
      </c>
      <c r="B1994" t="inlineStr">
        <is>
          <t>321704350100</t>
        </is>
      </c>
      <c r="C1994" t="inlineStr">
        <is>
          <t>32170435</t>
        </is>
      </c>
      <c r="D1994" t="inlineStr">
        <is>
          <t>Julio Santana</t>
        </is>
      </c>
      <c r="E1994" t="inlineStr">
        <is>
          <t>JULIOSANTANA</t>
        </is>
      </c>
      <c r="F1994" s="2" t="n">
        <v>28</v>
      </c>
      <c r="G1994" t="inlineStr">
        <is>
          <t>Alejandra Mabel Hawkins</t>
        </is>
      </c>
      <c r="H1994" t="inlineStr">
        <is>
          <t>66776699.0</t>
        </is>
      </c>
      <c r="I1994" t="n">
        <v>0</v>
      </c>
      <c r="J1994" t="n">
        <v>1</v>
      </c>
      <c r="K1994" t="inlineStr"/>
    </row>
    <row r="1995">
      <c r="A1995" t="inlineStr">
        <is>
          <t>NP</t>
        </is>
      </c>
      <c r="B1995" t="inlineStr">
        <is>
          <t>323933790200</t>
        </is>
      </c>
      <c r="C1995" t="inlineStr">
        <is>
          <t>32393379</t>
        </is>
      </c>
      <c r="D1995" t="inlineStr">
        <is>
          <t>Distribuidora</t>
        </is>
      </c>
      <c r="E1995" t="inlineStr">
        <is>
          <t>DISTRIBUIDORA</t>
        </is>
      </c>
      <c r="F1995" s="2" t="n">
        <v>29.74</v>
      </c>
      <c r="G1995" t="inlineStr">
        <is>
          <t>Maria Fernanda</t>
        </is>
      </c>
      <c r="H1995" t="inlineStr">
        <is>
          <t>69817733.0</t>
        </is>
      </c>
      <c r="I1995" t="n">
        <v>0</v>
      </c>
      <c r="J1995" t="n">
        <v>1</v>
      </c>
      <c r="K1995" t="inlineStr"/>
    </row>
    <row r="1996">
      <c r="A1996" t="inlineStr">
        <is>
          <t>NP</t>
        </is>
      </c>
      <c r="B1996" t="inlineStr">
        <is>
          <t>325919800000</t>
        </is>
      </c>
      <c r="C1996" t="inlineStr">
        <is>
          <t>32591980</t>
        </is>
      </c>
      <c r="D1996" t="inlineStr">
        <is>
          <t>RUBIA COHEN</t>
        </is>
      </c>
      <c r="E1996" t="inlineStr">
        <is>
          <t>RUBIACOHEN</t>
        </is>
      </c>
      <c r="F1996" s="2" t="n">
        <v>48.86</v>
      </c>
      <c r="G1996" t="inlineStr">
        <is>
          <t>Yarelis Tulloch</t>
        </is>
      </c>
      <c r="H1996" t="inlineStr">
        <is>
          <t>66501275.0</t>
        </is>
      </c>
      <c r="I1996" t="n">
        <v>0</v>
      </c>
      <c r="J1996" t="n">
        <v>1</v>
      </c>
      <c r="K1996" t="inlineStr"/>
    </row>
    <row r="1997">
      <c r="A1997" t="inlineStr">
        <is>
          <t>NP</t>
        </is>
      </c>
      <c r="B1997" t="inlineStr">
        <is>
          <t>355166950000</t>
        </is>
      </c>
      <c r="C1997" t="inlineStr">
        <is>
          <t>35516695</t>
        </is>
      </c>
      <c r="D1997" t="inlineStr">
        <is>
          <t>ANA MONTERREY</t>
        </is>
      </c>
      <c r="E1997" t="inlineStr">
        <is>
          <t>ANAMONTERREY</t>
        </is>
      </c>
      <c r="F1997" s="2" t="n">
        <v>18</v>
      </c>
      <c r="G1997" t="inlineStr">
        <is>
          <t>Abril Aparicio</t>
        </is>
      </c>
      <c r="H1997" t="inlineStr">
        <is>
          <t>60404237.0</t>
        </is>
      </c>
      <c r="I1997" t="n">
        <v>0</v>
      </c>
      <c r="J1997" t="n">
        <v>1</v>
      </c>
      <c r="K1997" t="inlineStr"/>
    </row>
    <row r="1998">
      <c r="A1998" t="inlineStr">
        <is>
          <t>NP</t>
        </is>
      </c>
      <c r="B1998" t="inlineStr">
        <is>
          <t>321184240000</t>
        </is>
      </c>
      <c r="C1998" t="inlineStr">
        <is>
          <t>32118424</t>
        </is>
      </c>
      <c r="D1998" t="inlineStr">
        <is>
          <t>EDISON CASTILLO REYES</t>
        </is>
      </c>
      <c r="E1998" t="inlineStr">
        <is>
          <t>EDISONCASTILLOREYES</t>
        </is>
      </c>
      <c r="F1998" s="2" t="n">
        <v>162.5</v>
      </c>
      <c r="G1998" t="inlineStr">
        <is>
          <t>Yariela Galarce</t>
        </is>
      </c>
      <c r="H1998" t="inlineStr">
        <is>
          <t>66766945.0</t>
        </is>
      </c>
      <c r="I1998" t="n">
        <v>0</v>
      </c>
      <c r="J1998" t="n">
        <v>1</v>
      </c>
      <c r="K1998" t="inlineStr"/>
    </row>
    <row r="1999">
      <c r="A1999" t="inlineStr">
        <is>
          <t>NP</t>
        </is>
      </c>
      <c r="B1999" t="inlineStr">
        <is>
          <t>344386000000</t>
        </is>
      </c>
      <c r="C1999" t="inlineStr">
        <is>
          <t>34438600</t>
        </is>
      </c>
      <c r="D1999" t="inlineStr">
        <is>
          <t>BERTA CIGARREUISTA</t>
        </is>
      </c>
      <c r="E1999" t="inlineStr">
        <is>
          <t>BERTACIGARREUISTA</t>
        </is>
      </c>
      <c r="F1999" s="2" t="n">
        <v>15</v>
      </c>
      <c r="G1999" t="inlineStr">
        <is>
          <t>Nailyn Martinez</t>
        </is>
      </c>
      <c r="H1999" t="inlineStr">
        <is>
          <t>69457696.0</t>
        </is>
      </c>
      <c r="I1999" t="n">
        <v>0</v>
      </c>
      <c r="J1999" t="n">
        <v>1</v>
      </c>
      <c r="K1999" t="inlineStr"/>
    </row>
    <row r="2000">
      <c r="A2000" t="inlineStr">
        <is>
          <t>NP</t>
        </is>
      </c>
      <c r="B2000" t="inlineStr">
        <is>
          <t>358186160000</t>
        </is>
      </c>
      <c r="C2000" t="inlineStr">
        <is>
          <t>35818616</t>
        </is>
      </c>
      <c r="D2000" t="inlineStr">
        <is>
          <t>ELISA DIAZ</t>
        </is>
      </c>
      <c r="E2000" t="inlineStr">
        <is>
          <t>ELISADIAZ</t>
        </is>
      </c>
      <c r="F2000" s="2" t="n">
        <v>15</v>
      </c>
      <c r="G2000" t="inlineStr">
        <is>
          <t>Yamali Rodriguez</t>
        </is>
      </c>
      <c r="H2000" t="inlineStr">
        <is>
          <t>65006214.0</t>
        </is>
      </c>
      <c r="I2000" t="n">
        <v>0</v>
      </c>
      <c r="J2000" t="n">
        <v>1</v>
      </c>
      <c r="K2000" t="inlineStr"/>
    </row>
    <row r="2001">
      <c r="A2001" t="inlineStr">
        <is>
          <t>NP</t>
        </is>
      </c>
      <c r="B2001" t="inlineStr">
        <is>
          <t>352323640000</t>
        </is>
      </c>
      <c r="C2001" t="inlineStr">
        <is>
          <t>35232364</t>
        </is>
      </c>
      <c r="D2001" t="inlineStr">
        <is>
          <t>JUAN CHAVES</t>
        </is>
      </c>
      <c r="E2001" t="inlineStr">
        <is>
          <t>JUANCHAVES</t>
        </is>
      </c>
      <c r="F2001" s="2" t="n">
        <v>15</v>
      </c>
      <c r="G2001" t="inlineStr">
        <is>
          <t>Osiris Aguilar</t>
        </is>
      </c>
      <c r="H2001" t="inlineStr">
        <is>
          <t>67813224.0</t>
        </is>
      </c>
      <c r="I2001" t="n">
        <v>0</v>
      </c>
      <c r="J2001" t="n">
        <v>1</v>
      </c>
      <c r="K2001" t="inlineStr"/>
    </row>
    <row r="2002">
      <c r="A2002" t="inlineStr">
        <is>
          <t>NP</t>
        </is>
      </c>
      <c r="B2002" t="inlineStr">
        <is>
          <t>326563440000</t>
        </is>
      </c>
      <c r="C2002" t="inlineStr">
        <is>
          <t>32656344</t>
        </is>
      </c>
      <c r="D2002" t="inlineStr">
        <is>
          <t>Bloques y Los Agapitos</t>
        </is>
      </c>
      <c r="E2002" t="inlineStr">
        <is>
          <t>BLOQUESYLOSAGAPITOS</t>
        </is>
      </c>
      <c r="F2002" s="2" t="n">
        <v>144.5</v>
      </c>
      <c r="G2002" t="inlineStr">
        <is>
          <t>Karla Mc Intryre</t>
        </is>
      </c>
      <c r="H2002" t="inlineStr">
        <is>
          <t>62828219.0</t>
        </is>
      </c>
      <c r="I2002" t="n">
        <v>0</v>
      </c>
      <c r="J2002" t="n">
        <v>1</v>
      </c>
      <c r="K2002" t="inlineStr"/>
    </row>
    <row r="2003">
      <c r="A2003" t="inlineStr">
        <is>
          <t>MOV</t>
        </is>
      </c>
      <c r="B2003" t="inlineStr">
        <is>
          <t>354359270000</t>
        </is>
      </c>
      <c r="C2003" t="inlineStr">
        <is>
          <t>35435927</t>
        </is>
      </c>
      <c r="D2003" t="inlineStr">
        <is>
          <t>HECTOR DARIO MUÑOZ RIOS</t>
        </is>
      </c>
      <c r="E2003" t="inlineStr">
        <is>
          <t>HECTORDARIOMUNOZRIOS</t>
        </is>
      </c>
      <c r="F2003" s="2" t="n">
        <v>18</v>
      </c>
      <c r="G2003" t="inlineStr"/>
      <c r="H2003" t="inlineStr">
        <is>
          <t>62663664.0</t>
        </is>
      </c>
      <c r="I2003" t="n">
        <v>0</v>
      </c>
      <c r="J2003" t="n">
        <v>1</v>
      </c>
      <c r="K2003" t="inlineStr"/>
    </row>
    <row r="2004">
      <c r="A2004" t="inlineStr">
        <is>
          <t>MOV</t>
        </is>
      </c>
      <c r="B2004" t="inlineStr">
        <is>
          <t>356008620000</t>
        </is>
      </c>
      <c r="C2004" t="inlineStr">
        <is>
          <t>35600862</t>
        </is>
      </c>
      <c r="D2004" t="inlineStr">
        <is>
          <t>ANEL RENE SILVERA LEZCANO</t>
        </is>
      </c>
      <c r="E2004" t="inlineStr">
        <is>
          <t>ANELRENESILVERALEZCANO</t>
        </is>
      </c>
      <c r="F2004" s="2" t="n">
        <v>30</v>
      </c>
      <c r="G2004" t="inlineStr"/>
      <c r="H2004" t="inlineStr">
        <is>
          <t>66794717.0</t>
        </is>
      </c>
      <c r="I2004" t="n">
        <v>0</v>
      </c>
      <c r="J2004" t="n">
        <v>1</v>
      </c>
      <c r="K2004" t="inlineStr"/>
    </row>
    <row r="2005">
      <c r="A2005" t="inlineStr">
        <is>
          <t>MOV</t>
        </is>
      </c>
      <c r="B2005" t="inlineStr">
        <is>
          <t>355195400000</t>
        </is>
      </c>
      <c r="C2005" t="inlineStr">
        <is>
          <t>35519540</t>
        </is>
      </c>
      <c r="D2005" t="inlineStr">
        <is>
          <t>NATALIA ARAUZ FERNANDEZ</t>
        </is>
      </c>
      <c r="E2005" t="inlineStr">
        <is>
          <t>NATALIAARAUZFERNANDEZ</t>
        </is>
      </c>
      <c r="F2005" s="2" t="n">
        <v>15</v>
      </c>
      <c r="G2005" t="inlineStr"/>
      <c r="H2005" t="inlineStr">
        <is>
          <t>67118309.0</t>
        </is>
      </c>
      <c r="I2005" t="n">
        <v>0</v>
      </c>
      <c r="J2005" t="n">
        <v>1</v>
      </c>
      <c r="K2005" t="inlineStr"/>
    </row>
    <row r="2006">
      <c r="A2006" t="inlineStr">
        <is>
          <t>MOV</t>
        </is>
      </c>
      <c r="B2006" t="inlineStr">
        <is>
          <t>355229050000</t>
        </is>
      </c>
      <c r="C2006" t="inlineStr">
        <is>
          <t>35522905</t>
        </is>
      </c>
      <c r="D2006" t="inlineStr">
        <is>
          <t>TRANSPORTE RUEDAS</t>
        </is>
      </c>
      <c r="E2006" t="inlineStr">
        <is>
          <t>TRANSPORTERUEDAS</t>
        </is>
      </c>
      <c r="F2006" s="2" t="n">
        <v>25</v>
      </c>
      <c r="G2006" t="inlineStr"/>
      <c r="H2006" t="inlineStr">
        <is>
          <t>66661834.0</t>
        </is>
      </c>
      <c r="I2006" t="n">
        <v>0</v>
      </c>
      <c r="J2006" t="n">
        <v>1</v>
      </c>
      <c r="K2006" t="inlineStr"/>
    </row>
    <row r="2007">
      <c r="A2007" t="inlineStr">
        <is>
          <t>MOV</t>
        </is>
      </c>
      <c r="B2007" t="inlineStr">
        <is>
          <t>364027400000</t>
        </is>
      </c>
      <c r="C2007" t="inlineStr">
        <is>
          <t>36402740</t>
        </is>
      </c>
      <c r="D2007" t="inlineStr">
        <is>
          <t>OSIRIS YAMILETH QUINTERO ESCALANTE</t>
        </is>
      </c>
      <c r="E2007" t="inlineStr">
        <is>
          <t>OSIRISYAMILETHQUINTEROESCALANTE</t>
        </is>
      </c>
      <c r="F2007" s="2" t="n">
        <v>18.23</v>
      </c>
      <c r="G2007" t="inlineStr"/>
      <c r="H2007" t="inlineStr">
        <is>
          <t>67989538.0</t>
        </is>
      </c>
      <c r="I2007" t="n">
        <v>0</v>
      </c>
      <c r="J2007" t="n">
        <v>1</v>
      </c>
      <c r="K2007" t="inlineStr"/>
    </row>
    <row r="2008">
      <c r="A2008" t="inlineStr">
        <is>
          <t>MOV</t>
        </is>
      </c>
      <c r="B2008" t="inlineStr">
        <is>
          <t>355326610000</t>
        </is>
      </c>
      <c r="C2008" t="inlineStr">
        <is>
          <t>35532661</t>
        </is>
      </c>
      <c r="D2008" t="inlineStr">
        <is>
          <t>CARLOS JAIR ORTIZ JARAMILLO</t>
        </is>
      </c>
      <c r="E2008" t="inlineStr">
        <is>
          <t>CARLOSJAIRORTIZJARAMILLO</t>
        </is>
      </c>
      <c r="F2008" s="2" t="n">
        <v>15</v>
      </c>
      <c r="G2008" t="inlineStr"/>
      <c r="H2008" t="inlineStr">
        <is>
          <t>63431989.0</t>
        </is>
      </c>
      <c r="I2008" t="n">
        <v>0</v>
      </c>
      <c r="J2008" t="n">
        <v>1</v>
      </c>
      <c r="K2008" t="inlineStr"/>
    </row>
    <row r="2009">
      <c r="A2009" t="inlineStr">
        <is>
          <t>MOV</t>
        </is>
      </c>
      <c r="B2009" t="inlineStr">
        <is>
          <t>336221980000</t>
        </is>
      </c>
      <c r="C2009" t="inlineStr">
        <is>
          <t>33622198</t>
        </is>
      </c>
      <c r="D2009" t="inlineStr">
        <is>
          <t>RETEN CHIRIQUI</t>
        </is>
      </c>
      <c r="E2009" t="inlineStr">
        <is>
          <t>RETENCHIRIQUI</t>
        </is>
      </c>
      <c r="F2009" s="2" t="n">
        <v>10</v>
      </c>
      <c r="G2009" t="inlineStr"/>
      <c r="H2009" t="inlineStr">
        <is>
          <t>65469374.0</t>
        </is>
      </c>
      <c r="I2009" t="n">
        <v>0</v>
      </c>
      <c r="J2009" t="n">
        <v>1</v>
      </c>
      <c r="K2009" t="inlineStr"/>
    </row>
    <row r="2010">
      <c r="A2010" t="inlineStr">
        <is>
          <t>MOV</t>
        </is>
      </c>
      <c r="B2010" t="inlineStr">
        <is>
          <t>353215990000</t>
        </is>
      </c>
      <c r="C2010" t="inlineStr">
        <is>
          <t>35321599</t>
        </is>
      </c>
      <c r="D2010" t="inlineStr">
        <is>
          <t>DOMINGO MOJICA</t>
        </is>
      </c>
      <c r="E2010" t="inlineStr">
        <is>
          <t>DOMINGOMOJICA</t>
        </is>
      </c>
      <c r="F2010" s="2" t="n">
        <v>15</v>
      </c>
      <c r="G2010" t="inlineStr"/>
      <c r="H2010" t="inlineStr">
        <is>
          <t>64327729.0</t>
        </is>
      </c>
      <c r="I2010" t="n">
        <v>0</v>
      </c>
      <c r="J2010" t="n">
        <v>1</v>
      </c>
      <c r="K2010" t="inlineStr"/>
    </row>
    <row r="2011">
      <c r="A2011" t="inlineStr">
        <is>
          <t>MOV</t>
        </is>
      </c>
      <c r="B2011" t="inlineStr">
        <is>
          <t>357382860000</t>
        </is>
      </c>
      <c r="C2011" t="inlineStr">
        <is>
          <t>35738286</t>
        </is>
      </c>
      <c r="D2011" t="inlineStr">
        <is>
          <t>DAVID GRAJALES</t>
        </is>
      </c>
      <c r="E2011" t="inlineStr">
        <is>
          <t>DAVIDGRAJALES</t>
        </is>
      </c>
      <c r="F2011" s="2" t="n">
        <v>25</v>
      </c>
      <c r="G2011" t="inlineStr"/>
      <c r="H2011" t="inlineStr">
        <is>
          <t>66520889.0</t>
        </is>
      </c>
      <c r="I2011" t="n">
        <v>0</v>
      </c>
      <c r="J2011" t="n">
        <v>1</v>
      </c>
      <c r="K2011" t="inlineStr"/>
    </row>
    <row r="2012">
      <c r="A2012" t="inlineStr">
        <is>
          <t>MOV</t>
        </is>
      </c>
      <c r="B2012" t="inlineStr">
        <is>
          <t>322562030000</t>
        </is>
      </c>
      <c r="C2012" t="inlineStr">
        <is>
          <t>32256203</t>
        </is>
      </c>
      <c r="D2012" t="inlineStr">
        <is>
          <t>CANAVAGGIO SA</t>
        </is>
      </c>
      <c r="E2012" t="inlineStr">
        <is>
          <t>CANAVAGGIOSA</t>
        </is>
      </c>
      <c r="F2012" s="2" t="n">
        <v>122.5</v>
      </c>
      <c r="G2012" t="inlineStr"/>
      <c r="H2012" t="inlineStr">
        <is>
          <t>67815284.0</t>
        </is>
      </c>
      <c r="I2012" t="n">
        <v>0</v>
      </c>
      <c r="J2012" t="n">
        <v>1</v>
      </c>
      <c r="K2012" t="inlineStr"/>
    </row>
    <row r="2013">
      <c r="A2013" t="inlineStr">
        <is>
          <t>MOV</t>
        </is>
      </c>
      <c r="B2013" t="inlineStr">
        <is>
          <t>312231080000</t>
        </is>
      </c>
      <c r="C2013" t="inlineStr">
        <is>
          <t>31223108</t>
        </is>
      </c>
      <c r="D2013" t="inlineStr">
        <is>
          <t>MARIA LUISA RODRIGUEZ SANJUR MONTENEGRO</t>
        </is>
      </c>
      <c r="E2013" t="inlineStr">
        <is>
          <t>MARIALUISARODRIGUEZSANJURMONTENEGRO</t>
        </is>
      </c>
      <c r="F2013" s="2" t="n">
        <v>21.6</v>
      </c>
      <c r="G2013" t="inlineStr"/>
      <c r="H2013" t="inlineStr">
        <is>
          <t>62169583.0</t>
        </is>
      </c>
      <c r="I2013" t="n">
        <v>0</v>
      </c>
      <c r="J2013" t="n">
        <v>1</v>
      </c>
      <c r="K2013" t="inlineStr"/>
    </row>
    <row r="2014">
      <c r="A2014" t="inlineStr">
        <is>
          <t>MOV</t>
        </is>
      </c>
      <c r="B2014" t="inlineStr">
        <is>
          <t>321423480100</t>
        </is>
      </c>
      <c r="C2014" t="inlineStr">
        <is>
          <t>32142348</t>
        </is>
      </c>
      <c r="D2014" t="inlineStr">
        <is>
          <t>ABEL HERRERA</t>
        </is>
      </c>
      <c r="E2014" t="inlineStr">
        <is>
          <t>ABELHERRERA</t>
        </is>
      </c>
      <c r="F2014" s="2" t="n">
        <v>42</v>
      </c>
      <c r="G2014" t="inlineStr"/>
      <c r="H2014" t="inlineStr">
        <is>
          <t>66738244.0</t>
        </is>
      </c>
      <c r="I2014" t="n">
        <v>0</v>
      </c>
      <c r="J2014" t="n">
        <v>1</v>
      </c>
      <c r="K2014" t="inlineStr"/>
    </row>
    <row r="2015">
      <c r="A2015" t="inlineStr">
        <is>
          <t>MOV</t>
        </is>
      </c>
      <c r="B2015" t="inlineStr">
        <is>
          <t>321423480100</t>
        </is>
      </c>
      <c r="C2015" t="inlineStr">
        <is>
          <t>32142348</t>
        </is>
      </c>
      <c r="D2015" t="inlineStr">
        <is>
          <t>MARIA CASTRELLON</t>
        </is>
      </c>
      <c r="E2015" t="inlineStr">
        <is>
          <t>MARIACASTRELLON</t>
        </is>
      </c>
      <c r="F2015" s="2" t="n">
        <v>42</v>
      </c>
      <c r="G2015" t="inlineStr"/>
      <c r="H2015" t="inlineStr">
        <is>
          <t>66738244.0</t>
        </is>
      </c>
      <c r="I2015" t="n">
        <v>0</v>
      </c>
      <c r="J2015" t="n">
        <v>1</v>
      </c>
      <c r="K2015" t="inlineStr"/>
    </row>
    <row r="2016">
      <c r="A2016" t="inlineStr">
        <is>
          <t>MOV</t>
        </is>
      </c>
      <c r="B2016" t="inlineStr">
        <is>
          <t>321423480100</t>
        </is>
      </c>
      <c r="C2016" t="inlineStr">
        <is>
          <t>32142348</t>
        </is>
      </c>
      <c r="D2016" t="inlineStr">
        <is>
          <t>Practicajes M PRACTICAJESMARITIMOD</t>
        </is>
      </c>
      <c r="E2016" t="inlineStr">
        <is>
          <t>PRACTICAJESMPRACTICAJESMARITIMOD</t>
        </is>
      </c>
      <c r="F2016" s="2" t="n">
        <v>22.75</v>
      </c>
      <c r="G2016" t="inlineStr"/>
      <c r="H2016" t="inlineStr">
        <is>
          <t>66738244.0</t>
        </is>
      </c>
      <c r="I2016" t="n">
        <v>0</v>
      </c>
      <c r="J2016" t="n">
        <v>1</v>
      </c>
      <c r="K2016" t="inlineStr"/>
    </row>
    <row r="2017">
      <c r="A2017" t="inlineStr">
        <is>
          <t>MOV</t>
        </is>
      </c>
      <c r="B2017" t="inlineStr">
        <is>
          <t>357352670000</t>
        </is>
      </c>
      <c r="C2017" t="inlineStr">
        <is>
          <t>35735267</t>
        </is>
      </c>
      <c r="D2017" t="inlineStr">
        <is>
          <t>LEOVIGILDO GONZALEZ FLORES</t>
        </is>
      </c>
      <c r="E2017" t="inlineStr">
        <is>
          <t>LEOVIGILDOGONZALEZFLORES</t>
        </is>
      </c>
      <c r="F2017" s="2" t="n">
        <v>15</v>
      </c>
      <c r="G2017" t="inlineStr"/>
      <c r="H2017" t="inlineStr">
        <is>
          <t>67450796.0</t>
        </is>
      </c>
      <c r="I2017" t="n">
        <v>0</v>
      </c>
      <c r="J2017" t="n">
        <v>1</v>
      </c>
      <c r="K2017" t="inlineStr"/>
    </row>
    <row r="2018">
      <c r="A2018" t="inlineStr">
        <is>
          <t>MOV</t>
        </is>
      </c>
      <c r="B2018" t="inlineStr">
        <is>
          <t>356234730000</t>
        </is>
      </c>
      <c r="C2018" t="inlineStr">
        <is>
          <t>35623473</t>
        </is>
      </c>
      <c r="D2018" t="inlineStr">
        <is>
          <t>LORENA SERRANO</t>
        </is>
      </c>
      <c r="E2018" t="inlineStr">
        <is>
          <t>LORENASERRANO</t>
        </is>
      </c>
      <c r="F2018" s="2" t="n">
        <v>45</v>
      </c>
      <c r="G2018" t="inlineStr"/>
      <c r="H2018" t="inlineStr">
        <is>
          <t>62722579.0</t>
        </is>
      </c>
      <c r="I2018" t="n">
        <v>0</v>
      </c>
      <c r="J2018" t="n">
        <v>1</v>
      </c>
      <c r="K2018" t="inlineStr"/>
    </row>
    <row r="2019">
      <c r="A2019" t="inlineStr">
        <is>
          <t>MOV</t>
        </is>
      </c>
      <c r="B2019" t="inlineStr">
        <is>
          <t>363046450000</t>
        </is>
      </c>
      <c r="C2019" t="inlineStr">
        <is>
          <t>36304645</t>
        </is>
      </c>
      <c r="D2019" t="inlineStr">
        <is>
          <t>ORLENIS PITTI</t>
        </is>
      </c>
      <c r="E2019" t="inlineStr">
        <is>
          <t>ORLENISPITTI</t>
        </is>
      </c>
      <c r="F2019" s="2" t="n">
        <v>19.52</v>
      </c>
      <c r="G2019" t="inlineStr"/>
      <c r="H2019" t="inlineStr"/>
      <c r="I2019" t="n">
        <v>0</v>
      </c>
      <c r="J2019" t="n">
        <v>1</v>
      </c>
      <c r="K2019" t="inlineStr"/>
    </row>
    <row r="2020">
      <c r="A2020" t="inlineStr">
        <is>
          <t>MOV</t>
        </is>
      </c>
      <c r="B2020" t="inlineStr">
        <is>
          <t>334136740000</t>
        </is>
      </c>
      <c r="C2020" t="inlineStr">
        <is>
          <t>33413674</t>
        </is>
      </c>
      <c r="D2020" t="inlineStr">
        <is>
          <t>EDUARDO ENRIQUE GOMEZ CANDANEDO</t>
        </is>
      </c>
      <c r="E2020" t="inlineStr">
        <is>
          <t>EDUARDOENRIQUEGOMEZCANDANEDO</t>
        </is>
      </c>
      <c r="F2020" s="2" t="n">
        <v>21.5</v>
      </c>
      <c r="G2020" t="inlineStr"/>
      <c r="H2020" t="inlineStr">
        <is>
          <t>62339229.0</t>
        </is>
      </c>
      <c r="I2020" t="n">
        <v>0</v>
      </c>
      <c r="J2020" t="n">
        <v>1</v>
      </c>
      <c r="K2020" t="inlineStr"/>
    </row>
    <row r="2021">
      <c r="A2021" t="inlineStr">
        <is>
          <t>MOV</t>
        </is>
      </c>
      <c r="B2021" t="inlineStr">
        <is>
          <t>312237690000</t>
        </is>
      </c>
      <c r="C2021" t="inlineStr">
        <is>
          <t>31223769</t>
        </is>
      </c>
      <c r="D2021" t="inlineStr">
        <is>
          <t>LILIANA LEZCANO MARTINEZ ROJAS</t>
        </is>
      </c>
      <c r="E2021" t="inlineStr">
        <is>
          <t>LILIANALEZCANOMARTINEZROJAS</t>
        </is>
      </c>
      <c r="F2021" s="2" t="n">
        <v>20.75</v>
      </c>
      <c r="G2021" t="inlineStr"/>
      <c r="H2021" t="inlineStr">
        <is>
          <t>69828358.0</t>
        </is>
      </c>
      <c r="I2021" t="n">
        <v>0</v>
      </c>
      <c r="J2021" t="n">
        <v>1</v>
      </c>
      <c r="K2021" t="inlineStr"/>
    </row>
    <row r="2022">
      <c r="A2022" t="inlineStr">
        <is>
          <t>MOV</t>
        </is>
      </c>
      <c r="B2022" t="inlineStr">
        <is>
          <t>328796900100</t>
        </is>
      </c>
      <c r="C2022" t="inlineStr">
        <is>
          <t>32879690</t>
        </is>
      </c>
      <c r="D2022" t="inlineStr">
        <is>
          <t>NAYUVALLIN MILITZA BRADLEY</t>
        </is>
      </c>
      <c r="E2022" t="inlineStr">
        <is>
          <t>NAYUVALLINMILITZABRADLEY</t>
        </is>
      </c>
      <c r="F2022" s="2" t="n">
        <v>36</v>
      </c>
      <c r="G2022" t="inlineStr"/>
      <c r="H2022" t="inlineStr">
        <is>
          <t>62230706.0</t>
        </is>
      </c>
      <c r="I2022" t="n">
        <v>0</v>
      </c>
      <c r="J2022" t="n">
        <v>1</v>
      </c>
      <c r="K2022" t="inlineStr"/>
    </row>
    <row r="2023">
      <c r="A2023" t="inlineStr">
        <is>
          <t>MOV</t>
        </is>
      </c>
      <c r="B2023" t="inlineStr">
        <is>
          <t>342110360000</t>
        </is>
      </c>
      <c r="C2023" t="inlineStr">
        <is>
          <t>34211036</t>
        </is>
      </c>
      <c r="D2023" t="inlineStr">
        <is>
          <t>CONSTRUCTORA FIOMAR</t>
        </is>
      </c>
      <c r="E2023" t="inlineStr">
        <is>
          <t>CONSTRUCTORAFIOMAR</t>
        </is>
      </c>
      <c r="F2023" s="2" t="n">
        <v>83.25</v>
      </c>
      <c r="G2023" t="inlineStr"/>
      <c r="H2023" t="inlineStr">
        <is>
          <t>66151818.0</t>
        </is>
      </c>
      <c r="I2023" t="n">
        <v>0</v>
      </c>
      <c r="J2023" t="n">
        <v>1</v>
      </c>
      <c r="K2023" t="inlineStr"/>
    </row>
    <row r="2024">
      <c r="A2024" t="inlineStr">
        <is>
          <t>MOV</t>
        </is>
      </c>
      <c r="B2024" t="inlineStr">
        <is>
          <t>351368610000</t>
        </is>
      </c>
      <c r="C2024" t="inlineStr">
        <is>
          <t>35136861</t>
        </is>
      </c>
      <c r="D2024" t="inlineStr">
        <is>
          <t>YENYS CABALLERO</t>
        </is>
      </c>
      <c r="E2024" t="inlineStr">
        <is>
          <t>YENYSCABALLERO</t>
        </is>
      </c>
      <c r="F2024" s="2" t="n">
        <v>15</v>
      </c>
      <c r="G2024" t="inlineStr"/>
      <c r="H2024" t="inlineStr">
        <is>
          <t>60461405.0</t>
        </is>
      </c>
      <c r="I2024" t="n">
        <v>0</v>
      </c>
      <c r="J2024" t="n">
        <v>1</v>
      </c>
      <c r="K2024" t="inlineStr"/>
    </row>
    <row r="2025">
      <c r="A2025" t="inlineStr">
        <is>
          <t>MOV</t>
        </is>
      </c>
      <c r="B2025" t="inlineStr">
        <is>
          <t>357350470000</t>
        </is>
      </c>
      <c r="C2025" t="inlineStr">
        <is>
          <t>35735047</t>
        </is>
      </c>
      <c r="D2025" t="inlineStr">
        <is>
          <t>ONESIMO FRANCO</t>
        </is>
      </c>
      <c r="E2025" t="inlineStr">
        <is>
          <t>ONESIMOFRANCO</t>
        </is>
      </c>
      <c r="F2025" s="2" t="n">
        <v>15</v>
      </c>
      <c r="G2025" t="inlineStr"/>
      <c r="H2025" t="inlineStr">
        <is>
          <t>68067656.0</t>
        </is>
      </c>
      <c r="I2025" t="n">
        <v>0</v>
      </c>
      <c r="J2025" t="n">
        <v>1</v>
      </c>
      <c r="K2025" t="inlineStr"/>
    </row>
    <row r="2026">
      <c r="A2026" t="inlineStr">
        <is>
          <t>MOV</t>
        </is>
      </c>
      <c r="B2026" t="inlineStr">
        <is>
          <t>312214790000</t>
        </is>
      </c>
      <c r="C2026" t="inlineStr">
        <is>
          <t>31221479</t>
        </is>
      </c>
      <c r="D2026" t="inlineStr">
        <is>
          <t>DEIVY EMILY FUENTES MOJICA</t>
        </is>
      </c>
      <c r="E2026" t="inlineStr">
        <is>
          <t>DEIVYEMILYFUENTESMOJICA</t>
        </is>
      </c>
      <c r="F2026" s="2" t="n">
        <v>6.25</v>
      </c>
      <c r="G2026" t="inlineStr"/>
      <c r="H2026" t="inlineStr">
        <is>
          <t>66149240.0</t>
        </is>
      </c>
      <c r="I2026" t="n">
        <v>0</v>
      </c>
      <c r="J2026" t="n">
        <v>1</v>
      </c>
      <c r="K2026" t="inlineStr"/>
    </row>
    <row r="2027">
      <c r="A2027" t="inlineStr">
        <is>
          <t>MOV</t>
        </is>
      </c>
      <c r="B2027" t="inlineStr">
        <is>
          <t>312229120000</t>
        </is>
      </c>
      <c r="C2027" t="inlineStr">
        <is>
          <t>31222912</t>
        </is>
      </c>
      <c r="D2027" t="inlineStr">
        <is>
          <t>DEIVY EMILY FUENTES MOJICA</t>
        </is>
      </c>
      <c r="E2027" t="inlineStr">
        <is>
          <t>DEIVYEMILYFUENTESMOJICA</t>
        </is>
      </c>
      <c r="F2027" s="2" t="n">
        <v>6.25</v>
      </c>
      <c r="G2027" t="inlineStr"/>
      <c r="H2027" t="inlineStr">
        <is>
          <t>62998393.0</t>
        </is>
      </c>
      <c r="I2027" t="n">
        <v>0</v>
      </c>
      <c r="J2027" t="n">
        <v>1</v>
      </c>
      <c r="K2027" t="inlineStr"/>
    </row>
    <row r="2028">
      <c r="A2028" t="inlineStr">
        <is>
          <t>MOV</t>
        </is>
      </c>
      <c r="B2028" t="inlineStr">
        <is>
          <t>354015960000</t>
        </is>
      </c>
      <c r="C2028" t="inlineStr">
        <is>
          <t>35401596</t>
        </is>
      </c>
      <c r="D2028" t="inlineStr">
        <is>
          <t>NODIER MORALES</t>
        </is>
      </c>
      <c r="E2028" t="inlineStr">
        <is>
          <t>NODIERMORALES</t>
        </is>
      </c>
      <c r="F2028" s="2" t="n">
        <v>15</v>
      </c>
      <c r="G2028" t="inlineStr"/>
      <c r="H2028" t="inlineStr">
        <is>
          <t>65040768.0</t>
        </is>
      </c>
      <c r="I2028" t="n">
        <v>0</v>
      </c>
      <c r="J2028" t="n">
        <v>1</v>
      </c>
      <c r="K2028" t="inlineStr"/>
    </row>
    <row r="2029">
      <c r="A2029" t="inlineStr">
        <is>
          <t>MOV</t>
        </is>
      </c>
      <c r="B2029" t="inlineStr">
        <is>
          <t>329196770000</t>
        </is>
      </c>
      <c r="C2029" t="inlineStr">
        <is>
          <t>32919677</t>
        </is>
      </c>
      <c r="D2029" t="inlineStr">
        <is>
          <t>Marcos Antonio Bonett Gonzalez</t>
        </is>
      </c>
      <c r="E2029" t="inlineStr">
        <is>
          <t>MARCOSANTONIOBONETTGONZALEZ</t>
        </is>
      </c>
      <c r="F2029" s="2" t="n">
        <v>44.75</v>
      </c>
      <c r="G2029" t="inlineStr"/>
      <c r="H2029" t="inlineStr">
        <is>
          <t>68061165.0</t>
        </is>
      </c>
      <c r="I2029" t="n">
        <v>0</v>
      </c>
      <c r="J2029" t="n">
        <v>1</v>
      </c>
      <c r="K2029" t="inlineStr"/>
    </row>
    <row r="2030">
      <c r="A2030" t="inlineStr">
        <is>
          <t>MOV</t>
        </is>
      </c>
      <c r="B2030" t="inlineStr">
        <is>
          <t>354075530000</t>
        </is>
      </c>
      <c r="C2030" t="inlineStr">
        <is>
          <t>35407553</t>
        </is>
      </c>
      <c r="D2030" t="inlineStr">
        <is>
          <t>DIOSELINA SAMUDIO GONZALEZ</t>
        </is>
      </c>
      <c r="E2030" t="inlineStr">
        <is>
          <t>DIOSELINASAMUDIOGONZALEZ</t>
        </is>
      </c>
      <c r="F2030" s="2" t="n">
        <v>15</v>
      </c>
      <c r="G2030" t="inlineStr"/>
      <c r="H2030" t="inlineStr">
        <is>
          <t>69931032.0</t>
        </is>
      </c>
      <c r="I2030" t="n">
        <v>0</v>
      </c>
      <c r="J2030" t="n">
        <v>1</v>
      </c>
      <c r="K2030" t="inlineStr"/>
    </row>
    <row r="2031">
      <c r="A2031" t="inlineStr">
        <is>
          <t>MOV</t>
        </is>
      </c>
      <c r="B2031" t="inlineStr">
        <is>
          <t>351353650000</t>
        </is>
      </c>
      <c r="C2031" t="inlineStr">
        <is>
          <t>35135365</t>
        </is>
      </c>
      <c r="D2031" t="inlineStr">
        <is>
          <t>KEILA XIOMARA CEDEÑO GOMEZ</t>
        </is>
      </c>
      <c r="E2031" t="inlineStr">
        <is>
          <t>KEILAXIOMARACEDENOGOMEZ</t>
        </is>
      </c>
      <c r="F2031" s="2" t="n">
        <v>15</v>
      </c>
      <c r="G2031" t="inlineStr"/>
      <c r="H2031" t="inlineStr">
        <is>
          <t>69486998.0</t>
        </is>
      </c>
      <c r="I2031" t="n">
        <v>0</v>
      </c>
      <c r="J2031" t="n">
        <v>1</v>
      </c>
      <c r="K2031" t="inlineStr"/>
    </row>
    <row r="2032">
      <c r="A2032" t="inlineStr">
        <is>
          <t>MOV</t>
        </is>
      </c>
      <c r="B2032" t="inlineStr">
        <is>
          <t>355383390000</t>
        </is>
      </c>
      <c r="C2032" t="inlineStr">
        <is>
          <t>35538339</t>
        </is>
      </c>
      <c r="D2032" t="inlineStr">
        <is>
          <t>LUIS ALVARO CASTILLO PEREZ</t>
        </is>
      </c>
      <c r="E2032" t="inlineStr">
        <is>
          <t>LUISALVAROCASTILLOPEREZ</t>
        </is>
      </c>
      <c r="F2032" s="2" t="n">
        <v>15</v>
      </c>
      <c r="G2032" t="inlineStr"/>
      <c r="H2032" t="inlineStr">
        <is>
          <t>65365829.0</t>
        </is>
      </c>
      <c r="I2032" t="n">
        <v>0</v>
      </c>
      <c r="J2032" t="n">
        <v>1</v>
      </c>
      <c r="K2032" t="inlineStr"/>
    </row>
    <row r="2033">
      <c r="A2033" t="inlineStr">
        <is>
          <t>MOV</t>
        </is>
      </c>
      <c r="B2033" t="inlineStr">
        <is>
          <t>355367320000</t>
        </is>
      </c>
      <c r="C2033" t="inlineStr">
        <is>
          <t>35536732</t>
        </is>
      </c>
      <c r="D2033" t="inlineStr">
        <is>
          <t>DICK ESQUIVEL</t>
        </is>
      </c>
      <c r="E2033" t="inlineStr">
        <is>
          <t>DICKESQUIVEL</t>
        </is>
      </c>
      <c r="F2033" s="2" t="n">
        <v>15</v>
      </c>
      <c r="G2033" t="inlineStr"/>
      <c r="H2033" t="inlineStr">
        <is>
          <t>67587571.0</t>
        </is>
      </c>
      <c r="I2033" t="n">
        <v>0</v>
      </c>
      <c r="J2033" t="n">
        <v>1</v>
      </c>
      <c r="K2033" t="inlineStr"/>
    </row>
    <row r="2034">
      <c r="A2034" t="inlineStr">
        <is>
          <t>MOV</t>
        </is>
      </c>
      <c r="B2034" t="inlineStr">
        <is>
          <t>358371520000</t>
        </is>
      </c>
      <c r="C2034" t="inlineStr">
        <is>
          <t>35837152</t>
        </is>
      </c>
      <c r="D2034" t="inlineStr">
        <is>
          <t>ELSY COBA</t>
        </is>
      </c>
      <c r="E2034" t="inlineStr">
        <is>
          <t>ELSYCOBA</t>
        </is>
      </c>
      <c r="F2034" s="2" t="n">
        <v>15</v>
      </c>
      <c r="G2034" t="inlineStr"/>
      <c r="H2034" t="inlineStr">
        <is>
          <t>67857218.0</t>
        </is>
      </c>
      <c r="I2034" t="n">
        <v>0</v>
      </c>
      <c r="J2034" t="n">
        <v>1</v>
      </c>
      <c r="K2034" t="inlineStr"/>
    </row>
    <row r="2035">
      <c r="A2035" t="inlineStr">
        <is>
          <t>MOV</t>
        </is>
      </c>
      <c r="B2035" t="inlineStr">
        <is>
          <t>352283170000</t>
        </is>
      </c>
      <c r="C2035" t="inlineStr">
        <is>
          <t>35228317</t>
        </is>
      </c>
      <c r="D2035" t="inlineStr">
        <is>
          <t>ERICA JACQUELINE GONZALEZ VEGA</t>
        </is>
      </c>
      <c r="E2035" t="inlineStr">
        <is>
          <t>ERICAJACQUELINEGONZALEZVEGA</t>
        </is>
      </c>
      <c r="F2035" s="2" t="n">
        <v>15</v>
      </c>
      <c r="G2035" t="inlineStr"/>
      <c r="H2035" t="inlineStr">
        <is>
          <t>65232345.0</t>
        </is>
      </c>
      <c r="I2035" t="n">
        <v>0</v>
      </c>
      <c r="J2035" t="n">
        <v>1</v>
      </c>
      <c r="K2035" t="inlineStr"/>
    </row>
    <row r="2036">
      <c r="A2036" t="inlineStr">
        <is>
          <t>MOV</t>
        </is>
      </c>
      <c r="B2036" t="inlineStr">
        <is>
          <t>359385640000</t>
        </is>
      </c>
      <c r="C2036" t="inlineStr">
        <is>
          <t>35938564</t>
        </is>
      </c>
      <c r="D2036" t="inlineStr">
        <is>
          <t>DOMINGO SANTAMARIA MUÑOZ</t>
        </is>
      </c>
      <c r="E2036" t="inlineStr">
        <is>
          <t>DOMINGOSANTAMARIAMUNOZ</t>
        </is>
      </c>
      <c r="F2036" s="2" t="n">
        <v>15</v>
      </c>
      <c r="G2036" t="inlineStr"/>
      <c r="H2036" t="inlineStr">
        <is>
          <t>67396382.0</t>
        </is>
      </c>
      <c r="I2036" t="n">
        <v>0</v>
      </c>
      <c r="J2036" t="n">
        <v>1</v>
      </c>
      <c r="K2036" t="inlineStr"/>
    </row>
    <row r="2037">
      <c r="A2037" t="inlineStr">
        <is>
          <t>MOV</t>
        </is>
      </c>
      <c r="B2037" t="inlineStr">
        <is>
          <t>354295780000</t>
        </is>
      </c>
      <c r="C2037" t="inlineStr">
        <is>
          <t>35429578</t>
        </is>
      </c>
      <c r="D2037" t="inlineStr">
        <is>
          <t>DOMINGO SANTAMARIA NÚÑEZ</t>
        </is>
      </c>
      <c r="E2037" t="inlineStr">
        <is>
          <t>DOMINGOSANTAMARIANUNEZ</t>
        </is>
      </c>
      <c r="F2037" s="2" t="n">
        <v>15</v>
      </c>
      <c r="G2037" t="inlineStr"/>
      <c r="H2037" t="inlineStr">
        <is>
          <t>69562793.0</t>
        </is>
      </c>
      <c r="I2037" t="n">
        <v>0</v>
      </c>
      <c r="J2037" t="n">
        <v>1</v>
      </c>
      <c r="K2037" t="inlineStr"/>
    </row>
    <row r="2038">
      <c r="A2038" t="inlineStr">
        <is>
          <t>MOV</t>
        </is>
      </c>
      <c r="B2038" t="inlineStr">
        <is>
          <t>342109940000</t>
        </is>
      </c>
      <c r="C2038" t="inlineStr">
        <is>
          <t>34210994</t>
        </is>
      </c>
      <c r="D2038" t="inlineStr">
        <is>
          <t>FABRICA INTERNACIONES DE CALZADOS SA</t>
        </is>
      </c>
      <c r="E2038" t="inlineStr">
        <is>
          <t>FABRICAINTERNACIONESDECALZADOSSA</t>
        </is>
      </c>
      <c r="F2038" s="2" t="n">
        <v>26.25</v>
      </c>
      <c r="G2038" t="inlineStr"/>
      <c r="H2038" t="inlineStr">
        <is>
          <t>64500076.0</t>
        </is>
      </c>
      <c r="I2038" t="n">
        <v>0</v>
      </c>
      <c r="J2038" t="n">
        <v>1</v>
      </c>
      <c r="K2038" t="inlineStr"/>
    </row>
    <row r="2039">
      <c r="A2039" t="inlineStr">
        <is>
          <t>MOV</t>
        </is>
      </c>
      <c r="B2039" t="inlineStr">
        <is>
          <t>325909590200</t>
        </is>
      </c>
      <c r="C2039" t="inlineStr">
        <is>
          <t>32590959</t>
        </is>
      </c>
      <c r="D2039" t="inlineStr">
        <is>
          <t>GRUPO FARMA I</t>
        </is>
      </c>
      <c r="E2039" t="inlineStr">
        <is>
          <t>GRUPOFARMAI</t>
        </is>
      </c>
      <c r="F2039" s="2" t="n">
        <v>251.25</v>
      </c>
      <c r="G2039" t="inlineStr"/>
      <c r="H2039" t="inlineStr">
        <is>
          <t>63797205.0</t>
        </is>
      </c>
      <c r="I2039" t="n">
        <v>0</v>
      </c>
      <c r="J2039" t="n">
        <v>1</v>
      </c>
      <c r="K2039" t="inlineStr"/>
    </row>
    <row r="2040">
      <c r="A2040" t="inlineStr">
        <is>
          <t>MOV</t>
        </is>
      </c>
      <c r="B2040" t="inlineStr">
        <is>
          <t>321449550400</t>
        </is>
      </c>
      <c r="C2040" t="inlineStr">
        <is>
          <t>32144955</t>
        </is>
      </c>
      <c r="D2040" t="inlineStr">
        <is>
          <t>Diana de Wedemeyer</t>
        </is>
      </c>
      <c r="E2040" t="inlineStr">
        <is>
          <t>DIANADEWEDEMEYER</t>
        </is>
      </c>
      <c r="F2040" s="2" t="n">
        <v>44</v>
      </c>
      <c r="G2040" t="inlineStr"/>
      <c r="H2040" t="inlineStr">
        <is>
          <t>66736736.0</t>
        </is>
      </c>
      <c r="I2040" t="n">
        <v>0</v>
      </c>
      <c r="J2040" t="n">
        <v>1</v>
      </c>
      <c r="K2040" t="inlineStr"/>
    </row>
    <row r="2041">
      <c r="A2041" t="inlineStr">
        <is>
          <t>MOV</t>
        </is>
      </c>
      <c r="B2041" t="inlineStr">
        <is>
          <t>321449550400</t>
        </is>
      </c>
      <c r="C2041" t="inlineStr">
        <is>
          <t>32144955</t>
        </is>
      </c>
      <c r="D2041" t="inlineStr">
        <is>
          <t>LUIS ANTONIO NAVARRO CARRASCO</t>
        </is>
      </c>
      <c r="E2041" t="inlineStr">
        <is>
          <t>LUISANTONIONAVARROCARRASCO</t>
        </is>
      </c>
      <c r="F2041" s="2" t="n">
        <v>20</v>
      </c>
      <c r="G2041" t="inlineStr"/>
      <c r="H2041" t="inlineStr">
        <is>
          <t>66736736.0</t>
        </is>
      </c>
      <c r="I2041" t="n">
        <v>0</v>
      </c>
      <c r="J2041" t="n">
        <v>1</v>
      </c>
      <c r="K2041" t="inlineStr"/>
    </row>
    <row r="2042">
      <c r="A2042" t="inlineStr">
        <is>
          <t>MOV</t>
        </is>
      </c>
      <c r="B2042" t="inlineStr">
        <is>
          <t>343178620000</t>
        </is>
      </c>
      <c r="C2042" t="inlineStr">
        <is>
          <t>34317862</t>
        </is>
      </c>
      <c r="D2042" t="inlineStr">
        <is>
          <t>EDUARD JOHN VILLARREAL SOBRINO</t>
        </is>
      </c>
      <c r="E2042" t="inlineStr">
        <is>
          <t>EDUARDJOHNVILLARREALSOBRINO</t>
        </is>
      </c>
      <c r="F2042" s="2" t="n">
        <v>76</v>
      </c>
      <c r="G2042" t="inlineStr"/>
      <c r="H2042" t="inlineStr">
        <is>
          <t>61016146.0</t>
        </is>
      </c>
      <c r="I2042" t="n">
        <v>0</v>
      </c>
      <c r="J2042" t="n">
        <v>1</v>
      </c>
      <c r="K2042" t="inlineStr"/>
    </row>
    <row r="2043">
      <c r="A2043" t="inlineStr">
        <is>
          <t>MOV</t>
        </is>
      </c>
      <c r="B2043" t="inlineStr">
        <is>
          <t>341418550000</t>
        </is>
      </c>
      <c r="C2043" t="inlineStr">
        <is>
          <t>34141855</t>
        </is>
      </c>
      <c r="D2043" t="inlineStr">
        <is>
          <t>SARALIA CASTILLO COBA</t>
        </is>
      </c>
      <c r="E2043" t="inlineStr">
        <is>
          <t>SARALIACASTILLOCOBA</t>
        </is>
      </c>
      <c r="F2043" s="2" t="n">
        <v>32.5</v>
      </c>
      <c r="G2043" t="inlineStr"/>
      <c r="H2043" t="inlineStr">
        <is>
          <t>64876541.0</t>
        </is>
      </c>
      <c r="I2043" t="n">
        <v>0</v>
      </c>
      <c r="J2043" t="n">
        <v>1</v>
      </c>
      <c r="K2043" t="inlineStr"/>
    </row>
    <row r="2044">
      <c r="A2044" t="inlineStr">
        <is>
          <t>MOV</t>
        </is>
      </c>
      <c r="B2044" t="inlineStr">
        <is>
          <t>324599560000</t>
        </is>
      </c>
      <c r="C2044" t="inlineStr">
        <is>
          <t>32459956</t>
        </is>
      </c>
      <c r="D2044" t="inlineStr">
        <is>
          <t>TUNAHELI</t>
        </is>
      </c>
      <c r="E2044" t="inlineStr">
        <is>
          <t>TUNAHELI</t>
        </is>
      </c>
      <c r="F2044" s="2" t="n">
        <v>61.5</v>
      </c>
      <c r="G2044" t="inlineStr"/>
      <c r="H2044" t="inlineStr">
        <is>
          <t>66200922.0</t>
        </is>
      </c>
      <c r="I2044" t="n">
        <v>0</v>
      </c>
      <c r="J2044" t="n">
        <v>1</v>
      </c>
      <c r="K2044" t="inlineStr"/>
    </row>
    <row r="2045">
      <c r="A2045" t="inlineStr">
        <is>
          <t>MOV</t>
        </is>
      </c>
      <c r="B2045" t="inlineStr">
        <is>
          <t>312212850000</t>
        </is>
      </c>
      <c r="C2045" t="inlineStr">
        <is>
          <t>31221285</t>
        </is>
      </c>
      <c r="D2045" t="inlineStr">
        <is>
          <t>SGB BROTHERS</t>
        </is>
      </c>
      <c r="E2045" t="inlineStr">
        <is>
          <t>SGBBROTHERS</t>
        </is>
      </c>
      <c r="F2045" s="2" t="n">
        <v>68</v>
      </c>
      <c r="G2045" t="inlineStr"/>
      <c r="H2045" t="inlineStr">
        <is>
          <t>68624484.0</t>
        </is>
      </c>
      <c r="I2045" t="n">
        <v>0</v>
      </c>
      <c r="J2045" t="n">
        <v>1</v>
      </c>
      <c r="K2045" t="inlineStr"/>
    </row>
    <row r="2046">
      <c r="A2046" t="inlineStr">
        <is>
          <t>MOV</t>
        </is>
      </c>
      <c r="B2046" t="inlineStr">
        <is>
          <t>312213490000</t>
        </is>
      </c>
      <c r="C2046" t="inlineStr">
        <is>
          <t>31221349</t>
        </is>
      </c>
      <c r="D2046" t="inlineStr">
        <is>
          <t>SGB BROTHERS #1</t>
        </is>
      </c>
      <c r="E2046" t="inlineStr">
        <is>
          <t>SGBBROTHERS1</t>
        </is>
      </c>
      <c r="F2046" s="2" t="n">
        <v>117.25</v>
      </c>
      <c r="G2046" t="inlineStr"/>
      <c r="H2046" t="inlineStr">
        <is>
          <t>62805482.0</t>
        </is>
      </c>
      <c r="I2046" t="n">
        <v>0</v>
      </c>
      <c r="J2046" t="n">
        <v>1</v>
      </c>
      <c r="K2046" t="inlineStr"/>
    </row>
    <row r="2047">
      <c r="A2047" t="inlineStr">
        <is>
          <t>MOV</t>
        </is>
      </c>
      <c r="B2047" t="inlineStr">
        <is>
          <t>351225990000</t>
        </is>
      </c>
      <c r="C2047" t="inlineStr">
        <is>
          <t>35122599</t>
        </is>
      </c>
      <c r="D2047" t="inlineStr">
        <is>
          <t>ROGER RIOS</t>
        </is>
      </c>
      <c r="E2047" t="inlineStr">
        <is>
          <t>ROGERRIOS</t>
        </is>
      </c>
      <c r="F2047" s="2" t="n">
        <v>15</v>
      </c>
      <c r="G2047" t="inlineStr"/>
      <c r="H2047" t="inlineStr">
        <is>
          <t>67482722.0</t>
        </is>
      </c>
      <c r="I2047" t="n">
        <v>0</v>
      </c>
      <c r="J2047" t="n">
        <v>1</v>
      </c>
      <c r="K2047" t="inlineStr"/>
    </row>
    <row r="2048">
      <c r="A2048" t="inlineStr">
        <is>
          <t>MOV</t>
        </is>
      </c>
      <c r="B2048" t="inlineStr">
        <is>
          <t>363008570000</t>
        </is>
      </c>
      <c r="C2048" t="inlineStr">
        <is>
          <t>36300857</t>
        </is>
      </c>
      <c r="D2048" t="inlineStr">
        <is>
          <t>ANALEYDA MORALES DEGRACIA</t>
        </is>
      </c>
      <c r="E2048" t="inlineStr">
        <is>
          <t>ANALEYDAMORALESDEGRACIA</t>
        </is>
      </c>
      <c r="F2048" s="2" t="n">
        <v>15</v>
      </c>
      <c r="G2048" t="inlineStr"/>
      <c r="H2048" t="inlineStr">
        <is>
          <t>68701082.0</t>
        </is>
      </c>
      <c r="I2048" t="n">
        <v>0</v>
      </c>
      <c r="J2048" t="n">
        <v>1</v>
      </c>
      <c r="K2048" t="inlineStr"/>
    </row>
    <row r="2049">
      <c r="A2049" t="inlineStr">
        <is>
          <t>MOV</t>
        </is>
      </c>
      <c r="B2049" t="inlineStr">
        <is>
          <t>345453900000</t>
        </is>
      </c>
      <c r="C2049" t="inlineStr">
        <is>
          <t>34545390</t>
        </is>
      </c>
      <c r="D2049" t="inlineStr">
        <is>
          <t>IRMA VILLAREAL</t>
        </is>
      </c>
      <c r="E2049" t="inlineStr">
        <is>
          <t>IRMAVILLAREAL</t>
        </is>
      </c>
      <c r="F2049" s="2" t="n">
        <v>16.25</v>
      </c>
      <c r="G2049" t="inlineStr"/>
      <c r="H2049" t="inlineStr">
        <is>
          <t>62454908.0</t>
        </is>
      </c>
      <c r="I2049" t="n">
        <v>0</v>
      </c>
      <c r="J2049" t="n">
        <v>1</v>
      </c>
      <c r="K2049" t="inlineStr"/>
    </row>
    <row r="2050">
      <c r="A2050" t="inlineStr">
        <is>
          <t>MOV</t>
        </is>
      </c>
      <c r="B2050" t="inlineStr">
        <is>
          <t>335125950000</t>
        </is>
      </c>
      <c r="C2050" t="inlineStr">
        <is>
          <t>33512595</t>
        </is>
      </c>
      <c r="D2050" t="inlineStr">
        <is>
          <t>Vianka Liriola Qui el Espinosa De Rodriguez</t>
        </is>
      </c>
      <c r="E2050" t="inlineStr">
        <is>
          <t>VIANKALIRIOLAQUIELESPINOSADERODRIGUEZ</t>
        </is>
      </c>
      <c r="F2050" s="2" t="n">
        <v>27.75</v>
      </c>
      <c r="G2050" t="inlineStr"/>
      <c r="H2050" t="inlineStr">
        <is>
          <t>66734409.0</t>
        </is>
      </c>
      <c r="I2050" t="n">
        <v>0</v>
      </c>
      <c r="J2050" t="n">
        <v>1</v>
      </c>
      <c r="K2050" t="inlineStr"/>
    </row>
    <row r="2051">
      <c r="A2051" t="inlineStr">
        <is>
          <t>MOV</t>
        </is>
      </c>
      <c r="B2051" t="inlineStr">
        <is>
          <t>358208360000</t>
        </is>
      </c>
      <c r="C2051" t="inlineStr">
        <is>
          <t>35820836</t>
        </is>
      </c>
      <c r="D2051" t="inlineStr">
        <is>
          <t>YOISIEORYSNIELSON</t>
        </is>
      </c>
      <c r="E2051" t="inlineStr">
        <is>
          <t>YOISIEORYSNIELSON</t>
        </is>
      </c>
      <c r="F2051" s="2" t="n">
        <v>36</v>
      </c>
      <c r="G2051" t="inlineStr"/>
      <c r="H2051" t="inlineStr">
        <is>
          <t>65219858.0</t>
        </is>
      </c>
      <c r="I2051" t="n">
        <v>0</v>
      </c>
      <c r="J2051" t="n">
        <v>1</v>
      </c>
      <c r="K2051" t="inlineStr"/>
    </row>
    <row r="2052">
      <c r="A2052" t="inlineStr">
        <is>
          <t>MOV</t>
        </is>
      </c>
      <c r="B2052" t="inlineStr">
        <is>
          <t>349358230000</t>
        </is>
      </c>
      <c r="C2052" t="inlineStr">
        <is>
          <t>34935823</t>
        </is>
      </c>
      <c r="D2052" t="inlineStr">
        <is>
          <t>JOANY CECILIA VARGAS ALMENGOR</t>
        </is>
      </c>
      <c r="E2052" t="inlineStr">
        <is>
          <t>JOANYCECILIAVARGASALMENGOR</t>
        </is>
      </c>
      <c r="F2052" s="2" t="n">
        <v>16.25</v>
      </c>
      <c r="G2052" t="inlineStr"/>
      <c r="H2052" t="inlineStr">
        <is>
          <t>65303253.0</t>
        </is>
      </c>
      <c r="I2052" t="n">
        <v>0</v>
      </c>
      <c r="J2052" t="n">
        <v>1</v>
      </c>
      <c r="K2052" t="inlineStr"/>
    </row>
    <row r="2053">
      <c r="A2053" t="inlineStr">
        <is>
          <t>MOV</t>
        </is>
      </c>
      <c r="B2053" t="inlineStr">
        <is>
          <t>326237840000</t>
        </is>
      </c>
      <c r="C2053" t="inlineStr">
        <is>
          <t>32623784</t>
        </is>
      </c>
      <c r="D2053" t="inlineStr">
        <is>
          <t>Jardin La Preferida</t>
        </is>
      </c>
      <c r="E2053" t="inlineStr">
        <is>
          <t>JARDINLAPREFERIDA</t>
        </is>
      </c>
      <c r="F2053" s="2" t="n">
        <v>73.25</v>
      </c>
      <c r="G2053" t="inlineStr"/>
      <c r="H2053" t="inlineStr">
        <is>
          <t>66676281.0</t>
        </is>
      </c>
      <c r="I2053" t="n">
        <v>0</v>
      </c>
      <c r="J2053" t="n">
        <v>1</v>
      </c>
      <c r="K2053" t="inlineStr"/>
    </row>
    <row r="2054">
      <c r="A2054" t="inlineStr">
        <is>
          <t>MOV</t>
        </is>
      </c>
      <c r="B2054" t="inlineStr">
        <is>
          <t>326480150000</t>
        </is>
      </c>
      <c r="C2054" t="inlineStr">
        <is>
          <t>32648015</t>
        </is>
      </c>
      <c r="D2054" t="inlineStr">
        <is>
          <t>TOKA S.A.</t>
        </is>
      </c>
      <c r="E2054" t="inlineStr">
        <is>
          <t>TOKASA</t>
        </is>
      </c>
      <c r="F2054" s="2" t="n">
        <v>209.5</v>
      </c>
      <c r="G2054" t="inlineStr"/>
      <c r="H2054" t="inlineStr">
        <is>
          <t>64309353.0</t>
        </is>
      </c>
      <c r="I2054" t="n">
        <v>0</v>
      </c>
      <c r="J2054" t="n">
        <v>1</v>
      </c>
      <c r="K2054" t="inlineStr"/>
    </row>
    <row r="2055">
      <c r="A2055" t="inlineStr">
        <is>
          <t>MOV</t>
        </is>
      </c>
      <c r="B2055" t="inlineStr">
        <is>
          <t>358188850000</t>
        </is>
      </c>
      <c r="C2055" t="inlineStr">
        <is>
          <t>35818885</t>
        </is>
      </c>
      <c r="D2055" t="inlineStr">
        <is>
          <t>DANIEL DIAZ</t>
        </is>
      </c>
      <c r="E2055" t="inlineStr">
        <is>
          <t>DANIELDIAZ</t>
        </is>
      </c>
      <c r="F2055" s="2" t="n">
        <v>15</v>
      </c>
      <c r="G2055" t="inlineStr"/>
      <c r="H2055" t="inlineStr">
        <is>
          <t>69884694.0</t>
        </is>
      </c>
      <c r="I2055" t="n">
        <v>0</v>
      </c>
      <c r="J2055" t="n">
        <v>1</v>
      </c>
      <c r="K2055" t="inlineStr"/>
    </row>
    <row r="2056">
      <c r="A2056" t="inlineStr">
        <is>
          <t>MOV</t>
        </is>
      </c>
      <c r="B2056" t="inlineStr">
        <is>
          <t>351255250000</t>
        </is>
      </c>
      <c r="C2056" t="inlineStr">
        <is>
          <t>35125525</t>
        </is>
      </c>
      <c r="D2056" t="inlineStr">
        <is>
          <t>ROSA AMELIA VASQUEZ CONCEPCION</t>
        </is>
      </c>
      <c r="E2056" t="inlineStr">
        <is>
          <t>ROSAAMELIAVASQUEZCONCEPCION</t>
        </is>
      </c>
      <c r="F2056" s="2" t="n">
        <v>15</v>
      </c>
      <c r="G2056" t="inlineStr"/>
      <c r="H2056" t="inlineStr">
        <is>
          <t>67186783.0</t>
        </is>
      </c>
      <c r="I2056" t="n">
        <v>0</v>
      </c>
      <c r="J2056" t="n">
        <v>1</v>
      </c>
      <c r="K2056" t="inlineStr"/>
    </row>
    <row r="2057">
      <c r="A2057" t="inlineStr">
        <is>
          <t>MOV</t>
        </is>
      </c>
      <c r="B2057" t="inlineStr">
        <is>
          <t>337205650100</t>
        </is>
      </c>
      <c r="C2057" t="inlineStr">
        <is>
          <t>33720565</t>
        </is>
      </c>
      <c r="D2057" t="inlineStr">
        <is>
          <t>Mario Yoriel Martinez Gonzalez</t>
        </is>
      </c>
      <c r="E2057" t="inlineStr">
        <is>
          <t>MARIOYORIELMARTINEZGONZALEZ</t>
        </is>
      </c>
      <c r="F2057" s="2" t="n">
        <v>28.75</v>
      </c>
      <c r="G2057" t="inlineStr"/>
      <c r="H2057" t="inlineStr">
        <is>
          <t>64847687.0</t>
        </is>
      </c>
      <c r="I2057" t="n">
        <v>0</v>
      </c>
      <c r="J2057" t="n">
        <v>1</v>
      </c>
      <c r="K2057" t="inlineStr"/>
    </row>
    <row r="2058">
      <c r="A2058" t="inlineStr">
        <is>
          <t>MOV</t>
        </is>
      </c>
      <c r="B2058" t="inlineStr">
        <is>
          <t>337205650100</t>
        </is>
      </c>
      <c r="C2058" t="inlineStr">
        <is>
          <t>33720565</t>
        </is>
      </c>
      <c r="D2058" t="inlineStr">
        <is>
          <t>Mario Yoriel Martinez Gonzalez</t>
        </is>
      </c>
      <c r="E2058" t="inlineStr">
        <is>
          <t>MARIOYORIELMARTINEZGONZALEZ</t>
        </is>
      </c>
      <c r="F2058" s="2" t="n">
        <v>21.75</v>
      </c>
      <c r="G2058" t="inlineStr"/>
      <c r="H2058" t="inlineStr">
        <is>
          <t>64847687.0</t>
        </is>
      </c>
      <c r="I2058" t="n">
        <v>0</v>
      </c>
      <c r="J2058" t="n">
        <v>1</v>
      </c>
      <c r="K2058" t="inlineStr"/>
    </row>
    <row r="2059">
      <c r="A2059" t="inlineStr">
        <is>
          <t>MOV</t>
        </is>
      </c>
      <c r="B2059" t="inlineStr">
        <is>
          <t>352166360000</t>
        </is>
      </c>
      <c r="C2059" t="inlineStr">
        <is>
          <t>35216636</t>
        </is>
      </c>
      <c r="D2059" t="inlineStr">
        <is>
          <t>DILCIA VIGIL</t>
        </is>
      </c>
      <c r="E2059" t="inlineStr">
        <is>
          <t>DILCIAVIGIL</t>
        </is>
      </c>
      <c r="F2059" s="2" t="n">
        <v>15</v>
      </c>
      <c r="G2059" t="inlineStr"/>
      <c r="H2059" t="inlineStr">
        <is>
          <t>62159532.0</t>
        </is>
      </c>
      <c r="I2059" t="n">
        <v>0</v>
      </c>
      <c r="J2059" t="n">
        <v>1</v>
      </c>
      <c r="K2059" t="inlineStr"/>
    </row>
    <row r="2060">
      <c r="A2060" t="inlineStr">
        <is>
          <t>MOV</t>
        </is>
      </c>
      <c r="B2060" t="inlineStr">
        <is>
          <t>354371550000</t>
        </is>
      </c>
      <c r="C2060" t="inlineStr">
        <is>
          <t>35437155</t>
        </is>
      </c>
      <c r="D2060" t="inlineStr">
        <is>
          <t>CATHIA MERCEDES BARRIOS SANTAMARÍA</t>
        </is>
      </c>
      <c r="E2060" t="inlineStr">
        <is>
          <t>CATHIAMERCEDESBARRIOSSANTAMARIA</t>
        </is>
      </c>
      <c r="F2060" s="2" t="n">
        <v>15</v>
      </c>
      <c r="G2060" t="inlineStr"/>
      <c r="H2060" t="inlineStr">
        <is>
          <t>68093905.0</t>
        </is>
      </c>
      <c r="I2060" t="n">
        <v>0</v>
      </c>
      <c r="J2060" t="n">
        <v>1</v>
      </c>
      <c r="K2060" t="inlineStr"/>
    </row>
    <row r="2061">
      <c r="A2061" t="inlineStr">
        <is>
          <t>MOV</t>
        </is>
      </c>
      <c r="B2061" t="inlineStr">
        <is>
          <t>355355850000</t>
        </is>
      </c>
      <c r="C2061" t="inlineStr">
        <is>
          <t>35535585</t>
        </is>
      </c>
      <c r="D2061" t="inlineStr">
        <is>
          <t>FIDEL EGBERTO ROJAS CEDEÑO</t>
        </is>
      </c>
      <c r="E2061" t="inlineStr">
        <is>
          <t>FIDELEGBERTOROJASCEDENO</t>
        </is>
      </c>
      <c r="F2061" s="2" t="n">
        <v>15</v>
      </c>
      <c r="G2061" t="inlineStr"/>
      <c r="H2061" t="inlineStr">
        <is>
          <t>69619174.0</t>
        </is>
      </c>
      <c r="I2061" t="n">
        <v>0</v>
      </c>
      <c r="J2061" t="n">
        <v>1</v>
      </c>
      <c r="K2061" t="inlineStr"/>
    </row>
    <row r="2062">
      <c r="A2062" t="inlineStr">
        <is>
          <t>MOV</t>
        </is>
      </c>
      <c r="B2062" t="inlineStr">
        <is>
          <t>328989720000</t>
        </is>
      </c>
      <c r="C2062" t="inlineStr">
        <is>
          <t>32898972</t>
        </is>
      </c>
      <c r="D2062" t="inlineStr">
        <is>
          <t>Alberto Orl ando Navarro</t>
        </is>
      </c>
      <c r="E2062" t="inlineStr">
        <is>
          <t>ALBERTOORLANDONAVARRO</t>
        </is>
      </c>
      <c r="F2062" s="2" t="n">
        <v>42</v>
      </c>
      <c r="G2062" t="inlineStr"/>
      <c r="H2062" t="inlineStr">
        <is>
          <t>69607601.0</t>
        </is>
      </c>
      <c r="I2062" t="n">
        <v>0</v>
      </c>
      <c r="J2062" t="n">
        <v>1</v>
      </c>
      <c r="K2062" t="inlineStr"/>
    </row>
    <row r="2063">
      <c r="A2063" t="inlineStr">
        <is>
          <t>MOV</t>
        </is>
      </c>
      <c r="B2063" t="inlineStr">
        <is>
          <t>352162650000</t>
        </is>
      </c>
      <c r="C2063" t="inlineStr">
        <is>
          <t>35216265</t>
        </is>
      </c>
      <c r="D2063" t="inlineStr">
        <is>
          <t>CESAR ROSAS</t>
        </is>
      </c>
      <c r="E2063" t="inlineStr">
        <is>
          <t>CESARROSAS</t>
        </is>
      </c>
      <c r="F2063" s="2" t="n">
        <v>15</v>
      </c>
      <c r="G2063" t="inlineStr"/>
      <c r="H2063" t="inlineStr">
        <is>
          <t>66975246.0</t>
        </is>
      </c>
      <c r="I2063" t="n">
        <v>0</v>
      </c>
      <c r="J2063" t="n">
        <v>1</v>
      </c>
      <c r="K2063" t="inlineStr"/>
    </row>
    <row r="2064">
      <c r="A2064" t="inlineStr">
        <is>
          <t>MOV</t>
        </is>
      </c>
      <c r="B2064" t="inlineStr">
        <is>
          <t>343452260000</t>
        </is>
      </c>
      <c r="C2064" t="inlineStr">
        <is>
          <t>34345226</t>
        </is>
      </c>
      <c r="D2064" t="inlineStr">
        <is>
          <t>GUILLERMO VALDES</t>
        </is>
      </c>
      <c r="E2064" t="inlineStr">
        <is>
          <t>GUILLERMOVALDES</t>
        </is>
      </c>
      <c r="F2064" s="2" t="n">
        <v>16.25</v>
      </c>
      <c r="G2064" t="inlineStr"/>
      <c r="H2064" t="inlineStr">
        <is>
          <t>62915963.0</t>
        </is>
      </c>
      <c r="I2064" t="n">
        <v>0</v>
      </c>
      <c r="J2064" t="n">
        <v>1</v>
      </c>
      <c r="K2064" t="inlineStr"/>
    </row>
    <row r="2065">
      <c r="A2065" t="inlineStr">
        <is>
          <t>MOV</t>
        </is>
      </c>
      <c r="B2065" t="inlineStr">
        <is>
          <t>355362030000</t>
        </is>
      </c>
      <c r="C2065" t="inlineStr">
        <is>
          <t>35536203</t>
        </is>
      </c>
      <c r="D2065" t="inlineStr">
        <is>
          <t>LUCIA GALINDO</t>
        </is>
      </c>
      <c r="E2065" t="inlineStr">
        <is>
          <t>LUCIAGALINDO</t>
        </is>
      </c>
      <c r="F2065" s="2" t="n">
        <v>15</v>
      </c>
      <c r="G2065" t="inlineStr"/>
      <c r="H2065" t="inlineStr">
        <is>
          <t>63708985.0</t>
        </is>
      </c>
      <c r="I2065" t="n">
        <v>0</v>
      </c>
      <c r="J2065" t="n">
        <v>1</v>
      </c>
      <c r="K2065" t="inlineStr"/>
    </row>
    <row r="2066">
      <c r="A2066" t="inlineStr">
        <is>
          <t>MOV</t>
        </is>
      </c>
      <c r="B2066" t="inlineStr">
        <is>
          <t>323860890000</t>
        </is>
      </c>
      <c r="C2066" t="inlineStr">
        <is>
          <t>32386089</t>
        </is>
      </c>
      <c r="D2066" t="inlineStr">
        <is>
          <t>REVISTA SELECTA</t>
        </is>
      </c>
      <c r="E2066" t="inlineStr">
        <is>
          <t>REVISTASELECTA</t>
        </is>
      </c>
      <c r="F2066" s="2" t="n">
        <v>79.5</v>
      </c>
      <c r="G2066" t="inlineStr"/>
      <c r="H2066" t="inlineStr">
        <is>
          <t>63795536.0</t>
        </is>
      </c>
      <c r="I2066" t="n">
        <v>0</v>
      </c>
      <c r="J2066" t="n">
        <v>1</v>
      </c>
      <c r="K2066" t="inlineStr"/>
    </row>
    <row r="2067">
      <c r="A2067" t="inlineStr">
        <is>
          <t>MOV</t>
        </is>
      </c>
      <c r="B2067" t="inlineStr">
        <is>
          <t>365061390000</t>
        </is>
      </c>
      <c r="C2067" t="inlineStr">
        <is>
          <t>36506139</t>
        </is>
      </c>
      <c r="D2067" t="inlineStr">
        <is>
          <t>YAMILETH ALBAEZ</t>
        </is>
      </c>
      <c r="E2067" t="inlineStr">
        <is>
          <t>YAMILETHALBAEZ</t>
        </is>
      </c>
      <c r="F2067" s="2" t="n">
        <v>0</v>
      </c>
      <c r="G2067" t="inlineStr"/>
      <c r="H2067" t="inlineStr"/>
      <c r="I2067" t="n">
        <v>0</v>
      </c>
      <c r="J2067" t="n">
        <v>1</v>
      </c>
      <c r="K2067" t="inlineStr"/>
    </row>
    <row r="2068">
      <c r="A2068" t="inlineStr">
        <is>
          <t>MOV</t>
        </is>
      </c>
      <c r="B2068" t="inlineStr">
        <is>
          <t>364046030000</t>
        </is>
      </c>
      <c r="C2068" t="inlineStr">
        <is>
          <t>36404603</t>
        </is>
      </c>
      <c r="D2068" t="inlineStr">
        <is>
          <t>YAMILIETH ALBAEZ</t>
        </is>
      </c>
      <c r="E2068" t="inlineStr">
        <is>
          <t>YAMILIETHALBAEZ</t>
        </is>
      </c>
      <c r="F2068" s="2" t="n">
        <v>20.16</v>
      </c>
      <c r="G2068" t="inlineStr"/>
      <c r="H2068" t="inlineStr"/>
      <c r="I2068" t="n">
        <v>0</v>
      </c>
      <c r="J2068" t="n">
        <v>1</v>
      </c>
      <c r="K2068" t="inlineStr"/>
    </row>
    <row r="2069">
      <c r="A2069" t="inlineStr">
        <is>
          <t>MOV</t>
        </is>
      </c>
      <c r="B2069" t="inlineStr">
        <is>
          <t>363014360000</t>
        </is>
      </c>
      <c r="C2069" t="inlineStr">
        <is>
          <t>36301436</t>
        </is>
      </c>
      <c r="D2069" t="inlineStr">
        <is>
          <t>KARINA CASTILLO ABREGO</t>
        </is>
      </c>
      <c r="E2069" t="inlineStr">
        <is>
          <t>KARINACASTILLOABREGO</t>
        </is>
      </c>
      <c r="F2069" s="2" t="n">
        <v>18</v>
      </c>
      <c r="G2069" t="inlineStr"/>
      <c r="H2069" t="inlineStr">
        <is>
          <t>66968398.0</t>
        </is>
      </c>
      <c r="I2069" t="n">
        <v>0</v>
      </c>
      <c r="J2069" t="n">
        <v>1</v>
      </c>
      <c r="K2069" t="inlineStr"/>
    </row>
    <row r="2070">
      <c r="A2070" t="inlineStr">
        <is>
          <t>MOV</t>
        </is>
      </c>
      <c r="B2070" t="inlineStr">
        <is>
          <t>351295360000</t>
        </is>
      </c>
      <c r="C2070" t="inlineStr">
        <is>
          <t>35129536</t>
        </is>
      </c>
      <c r="D2070" t="inlineStr">
        <is>
          <t>YENNY SANTAMARIA</t>
        </is>
      </c>
      <c r="E2070" t="inlineStr">
        <is>
          <t>YENNYSANTAMARIA</t>
        </is>
      </c>
      <c r="F2070" s="2" t="n">
        <v>15</v>
      </c>
      <c r="G2070" t="inlineStr"/>
      <c r="H2070" t="inlineStr">
        <is>
          <t>69194229.0</t>
        </is>
      </c>
      <c r="I2070" t="n">
        <v>0</v>
      </c>
      <c r="J2070" t="n">
        <v>1</v>
      </c>
      <c r="K2070" t="inlineStr"/>
    </row>
    <row r="2071">
      <c r="A2071" t="inlineStr">
        <is>
          <t>MOV</t>
        </is>
      </c>
      <c r="B2071" t="inlineStr">
        <is>
          <t>357316840000</t>
        </is>
      </c>
      <c r="C2071" t="inlineStr">
        <is>
          <t>35731684</t>
        </is>
      </c>
      <c r="D2071" t="inlineStr">
        <is>
          <t>ARMANDO ANTONIO MADRID ZURITA</t>
        </is>
      </c>
      <c r="E2071" t="inlineStr">
        <is>
          <t>ARMANDOANTONIOMADRIDZURITA</t>
        </is>
      </c>
      <c r="F2071" s="2" t="n">
        <v>15</v>
      </c>
      <c r="G2071" t="inlineStr"/>
      <c r="H2071" t="inlineStr">
        <is>
          <t>67716926.0</t>
        </is>
      </c>
      <c r="I2071" t="n">
        <v>0</v>
      </c>
      <c r="J2071" t="n">
        <v>1</v>
      </c>
      <c r="K2071" t="inlineStr"/>
    </row>
    <row r="2072">
      <c r="A2072" t="inlineStr">
        <is>
          <t>MOV</t>
        </is>
      </c>
      <c r="B2072" t="inlineStr">
        <is>
          <t>364001400000</t>
        </is>
      </c>
      <c r="C2072" t="inlineStr">
        <is>
          <t>36400140</t>
        </is>
      </c>
      <c r="D2072" t="inlineStr">
        <is>
          <t>ELENA MARITZA MUÑOZ GUTIERREZ</t>
        </is>
      </c>
      <c r="E2072" t="inlineStr">
        <is>
          <t>ELENAMARITZAMUNOZGUTIERREZ</t>
        </is>
      </c>
      <c r="F2072" s="2" t="n">
        <v>15</v>
      </c>
      <c r="G2072" t="inlineStr"/>
      <c r="H2072" t="inlineStr">
        <is>
          <t>64490270.0</t>
        </is>
      </c>
      <c r="I2072" t="n">
        <v>0</v>
      </c>
      <c r="J2072" t="n">
        <v>1</v>
      </c>
      <c r="K2072" t="inlineStr"/>
    </row>
    <row r="2073">
      <c r="A2073" t="inlineStr">
        <is>
          <t>MOV</t>
        </is>
      </c>
      <c r="B2073" t="inlineStr">
        <is>
          <t>357209280000</t>
        </is>
      </c>
      <c r="C2073" t="inlineStr">
        <is>
          <t>35720928</t>
        </is>
      </c>
      <c r="D2073" t="inlineStr">
        <is>
          <t>ANDREA MORENO PINEDA</t>
        </is>
      </c>
      <c r="E2073" t="inlineStr">
        <is>
          <t>ANDREAMORENOPINEDA</t>
        </is>
      </c>
      <c r="F2073" s="2" t="n">
        <v>12</v>
      </c>
      <c r="G2073" t="inlineStr"/>
      <c r="H2073" t="inlineStr">
        <is>
          <t>67204903.0</t>
        </is>
      </c>
      <c r="I2073" t="n">
        <v>0</v>
      </c>
      <c r="J2073" t="n">
        <v>1</v>
      </c>
      <c r="K2073" t="inlineStr"/>
    </row>
    <row r="2074">
      <c r="A2074" t="inlineStr">
        <is>
          <t>MOV</t>
        </is>
      </c>
      <c r="B2074" t="inlineStr">
        <is>
          <t>342115100000</t>
        </is>
      </c>
      <c r="C2074" t="inlineStr">
        <is>
          <t>34211510</t>
        </is>
      </c>
      <c r="D2074" t="inlineStr">
        <is>
          <t>DENIS OMAR NUÑEZ CABALLERO</t>
        </is>
      </c>
      <c r="E2074" t="inlineStr">
        <is>
          <t>DENISOMARNUNEZCABALLERO</t>
        </is>
      </c>
      <c r="F2074" s="2" t="n">
        <v>12.5</v>
      </c>
      <c r="G2074" t="inlineStr"/>
      <c r="H2074" t="inlineStr">
        <is>
          <t>66348813.0</t>
        </is>
      </c>
      <c r="I2074" t="n">
        <v>0</v>
      </c>
      <c r="J2074" t="n">
        <v>1</v>
      </c>
      <c r="K2074" t="inlineStr"/>
    </row>
    <row r="2075">
      <c r="A2075" t="inlineStr">
        <is>
          <t>MOV</t>
        </is>
      </c>
      <c r="B2075" t="inlineStr">
        <is>
          <t>329561650000</t>
        </is>
      </c>
      <c r="C2075" t="inlineStr">
        <is>
          <t>32956165</t>
        </is>
      </c>
      <c r="D2075" t="inlineStr">
        <is>
          <t>PH PLAZA MAR</t>
        </is>
      </c>
      <c r="E2075" t="inlineStr">
        <is>
          <t>PHPLAZAMAR</t>
        </is>
      </c>
      <c r="F2075" s="2" t="n">
        <v>72</v>
      </c>
      <c r="G2075" t="inlineStr"/>
      <c r="H2075" t="inlineStr">
        <is>
          <t>63386499.0</t>
        </is>
      </c>
      <c r="I2075" t="n">
        <v>0</v>
      </c>
      <c r="J2075" t="n">
        <v>1</v>
      </c>
      <c r="K2075" t="inlineStr"/>
    </row>
    <row r="2076">
      <c r="A2076" t="inlineStr">
        <is>
          <t>MOV</t>
        </is>
      </c>
      <c r="B2076" t="inlineStr">
        <is>
          <t>322833920100</t>
        </is>
      </c>
      <c r="C2076" t="inlineStr">
        <is>
          <t>32283392</t>
        </is>
      </c>
      <c r="D2076" t="inlineStr">
        <is>
          <t>VENTANAS SOLAR S.A</t>
        </is>
      </c>
      <c r="E2076" t="inlineStr">
        <is>
          <t>VENTANASSOLARSA</t>
        </is>
      </c>
      <c r="F2076" s="2" t="n">
        <v>92.15000000000001</v>
      </c>
      <c r="G2076" t="inlineStr"/>
      <c r="H2076" t="inlineStr">
        <is>
          <t>66729060.0</t>
        </is>
      </c>
      <c r="I2076" t="n">
        <v>0</v>
      </c>
      <c r="J2076" t="n">
        <v>1</v>
      </c>
      <c r="K2076" t="inlineStr"/>
    </row>
    <row r="2077">
      <c r="A2077" t="inlineStr">
        <is>
          <t>MOV</t>
        </is>
      </c>
      <c r="B2077" t="inlineStr">
        <is>
          <t>347147140000</t>
        </is>
      </c>
      <c r="C2077" t="inlineStr">
        <is>
          <t>34714714</t>
        </is>
      </c>
      <c r="D2077" t="inlineStr">
        <is>
          <t>REGUIS DANIEL ESPINOSA</t>
        </is>
      </c>
      <c r="E2077" t="inlineStr">
        <is>
          <t>REGUISDANIELESPINOSA</t>
        </is>
      </c>
      <c r="F2077" s="2" t="n">
        <v>16.25</v>
      </c>
      <c r="G2077" t="inlineStr"/>
      <c r="H2077" t="inlineStr">
        <is>
          <t>69277095.0</t>
        </is>
      </c>
      <c r="I2077" t="n">
        <v>0</v>
      </c>
      <c r="J2077" t="n">
        <v>1</v>
      </c>
      <c r="K2077" t="inlineStr"/>
    </row>
    <row r="2078">
      <c r="A2078" t="inlineStr">
        <is>
          <t>MOV</t>
        </is>
      </c>
      <c r="B2078" t="inlineStr">
        <is>
          <t>325473290000</t>
        </is>
      </c>
      <c r="C2078" t="inlineStr">
        <is>
          <t>32547329</t>
        </is>
      </c>
      <c r="D2078" t="inlineStr">
        <is>
          <t>Nuevo Fast Medic</t>
        </is>
      </c>
      <c r="E2078" t="inlineStr">
        <is>
          <t>NUEVOFASTMEDIC</t>
        </is>
      </c>
      <c r="F2078" s="2" t="n">
        <v>309.42</v>
      </c>
      <c r="G2078" t="inlineStr"/>
      <c r="H2078" t="inlineStr">
        <is>
          <t>67801529.0</t>
        </is>
      </c>
      <c r="I2078" t="n">
        <v>0</v>
      </c>
      <c r="J2078" t="n">
        <v>1</v>
      </c>
      <c r="K2078" t="inlineStr"/>
    </row>
    <row r="2079">
      <c r="A2079" t="inlineStr">
        <is>
          <t>MOV</t>
        </is>
      </c>
      <c r="B2079" t="inlineStr">
        <is>
          <t>312197660000</t>
        </is>
      </c>
      <c r="C2079" t="inlineStr">
        <is>
          <t>31219766</t>
        </is>
      </c>
      <c r="D2079" t="inlineStr">
        <is>
          <t>ENMA CECILIA URRIOLA CORNEJO ALVAREZ</t>
        </is>
      </c>
      <c r="E2079" t="inlineStr">
        <is>
          <t>ENMACECILIAURRIOLACORNEJOALVAREZ</t>
        </is>
      </c>
      <c r="F2079" s="2" t="n">
        <v>16.25</v>
      </c>
      <c r="G2079" t="inlineStr"/>
      <c r="H2079" t="inlineStr">
        <is>
          <t>62492259.0</t>
        </is>
      </c>
      <c r="I2079" t="n">
        <v>0</v>
      </c>
      <c r="J2079" t="n">
        <v>1</v>
      </c>
      <c r="K2079" t="inlineStr"/>
    </row>
    <row r="2080">
      <c r="A2080" t="inlineStr">
        <is>
          <t>MOV</t>
        </is>
      </c>
      <c r="B2080" t="inlineStr">
        <is>
          <t>312198240000</t>
        </is>
      </c>
      <c r="C2080" t="inlineStr">
        <is>
          <t>31219824</t>
        </is>
      </c>
      <c r="D2080" t="inlineStr">
        <is>
          <t>ENMA CECILIA URRIOLA CORNEJO ALVAREZ</t>
        </is>
      </c>
      <c r="E2080" t="inlineStr">
        <is>
          <t>ENMACECILIAURRIOLACORNEJOALVAREZ</t>
        </is>
      </c>
      <c r="F2080" s="2" t="n">
        <v>16.25</v>
      </c>
      <c r="G2080" t="inlineStr"/>
      <c r="H2080" t="inlineStr">
        <is>
          <t>62492260.0</t>
        </is>
      </c>
      <c r="I2080" t="n">
        <v>0</v>
      </c>
      <c r="J2080" t="n">
        <v>1</v>
      </c>
      <c r="K2080" t="inlineStr"/>
    </row>
    <row r="2081">
      <c r="A2081" t="inlineStr">
        <is>
          <t>MOV</t>
        </is>
      </c>
      <c r="B2081" t="inlineStr">
        <is>
          <t>322373740100</t>
        </is>
      </c>
      <c r="C2081" t="inlineStr">
        <is>
          <t>32237374</t>
        </is>
      </c>
      <c r="D2081" t="inlineStr">
        <is>
          <t>Jeanette Martinez</t>
        </is>
      </c>
      <c r="E2081" t="inlineStr">
        <is>
          <t>JEANETTEMARTINEZ</t>
        </is>
      </c>
      <c r="F2081" s="2" t="n">
        <v>41.5</v>
      </c>
      <c r="G2081" t="inlineStr"/>
      <c r="H2081" t="inlineStr">
        <is>
          <t>66720737.0</t>
        </is>
      </c>
      <c r="I2081" t="n">
        <v>0</v>
      </c>
      <c r="J2081" t="n">
        <v>1</v>
      </c>
      <c r="K2081" t="inlineStr"/>
    </row>
    <row r="2082">
      <c r="A2082" t="inlineStr">
        <is>
          <t>MOV</t>
        </is>
      </c>
      <c r="B2082" t="inlineStr">
        <is>
          <t>322345220000</t>
        </is>
      </c>
      <c r="C2082" t="inlineStr">
        <is>
          <t>32234522</t>
        </is>
      </c>
      <c r="D2082" t="inlineStr">
        <is>
          <t>Green Turtle</t>
        </is>
      </c>
      <c r="E2082" t="inlineStr">
        <is>
          <t>GREENTURTLE</t>
        </is>
      </c>
      <c r="F2082" s="2" t="n">
        <v>83</v>
      </c>
      <c r="G2082" t="inlineStr"/>
      <c r="H2082" t="inlineStr">
        <is>
          <t>69497645.0</t>
        </is>
      </c>
      <c r="I2082" t="n">
        <v>0</v>
      </c>
      <c r="J2082" t="n">
        <v>1</v>
      </c>
      <c r="K2082" t="inlineStr"/>
    </row>
    <row r="2083">
      <c r="A2083" t="inlineStr">
        <is>
          <t>MOV</t>
        </is>
      </c>
      <c r="B2083" t="inlineStr">
        <is>
          <t>312193020000</t>
        </is>
      </c>
      <c r="C2083" t="inlineStr">
        <is>
          <t>31219302</t>
        </is>
      </c>
      <c r="D2083" t="inlineStr">
        <is>
          <t>LINERO &amp; LINERO</t>
        </is>
      </c>
      <c r="E2083" t="inlineStr">
        <is>
          <t>LINEROLINERO</t>
        </is>
      </c>
      <c r="F2083" s="2" t="n">
        <v>105</v>
      </c>
      <c r="G2083" t="inlineStr"/>
      <c r="H2083" t="inlineStr">
        <is>
          <t>66768990.0</t>
        </is>
      </c>
      <c r="I2083" t="n">
        <v>0</v>
      </c>
      <c r="J2083" t="n">
        <v>1</v>
      </c>
      <c r="K2083" t="inlineStr"/>
    </row>
    <row r="2084">
      <c r="A2084" t="inlineStr">
        <is>
          <t>MOV</t>
        </is>
      </c>
      <c r="B2084" t="inlineStr">
        <is>
          <t>352050130000</t>
        </is>
      </c>
      <c r="C2084" t="inlineStr">
        <is>
          <t>35205013</t>
        </is>
      </c>
      <c r="D2084" t="inlineStr">
        <is>
          <t>ANELYS GISSELL LIZONDRO ARAUZ</t>
        </is>
      </c>
      <c r="E2084" t="inlineStr">
        <is>
          <t>ANELYSGISSELLLIZONDROARAUZ</t>
        </is>
      </c>
      <c r="F2084" s="2" t="n">
        <v>15</v>
      </c>
      <c r="G2084" t="inlineStr"/>
      <c r="H2084" t="inlineStr">
        <is>
          <t>67562572.0</t>
        </is>
      </c>
      <c r="I2084" t="n">
        <v>0</v>
      </c>
      <c r="J2084" t="n">
        <v>1</v>
      </c>
      <c r="K2084" t="inlineStr"/>
    </row>
    <row r="2085">
      <c r="A2085" t="inlineStr">
        <is>
          <t>MOV</t>
        </is>
      </c>
      <c r="B2085" t="inlineStr">
        <is>
          <t>312210300000</t>
        </is>
      </c>
      <c r="C2085" t="inlineStr">
        <is>
          <t>31221030</t>
        </is>
      </c>
      <c r="D2085" t="inlineStr">
        <is>
          <t>PANAMA SPRINGS SA -</t>
        </is>
      </c>
      <c r="E2085" t="inlineStr">
        <is>
          <t>PANAMASPRINGSSA</t>
        </is>
      </c>
      <c r="F2085" s="2" t="n">
        <v>183.06</v>
      </c>
      <c r="G2085" t="inlineStr"/>
      <c r="H2085" t="inlineStr">
        <is>
          <t>69984976.0</t>
        </is>
      </c>
      <c r="I2085" t="n">
        <v>0</v>
      </c>
      <c r="J2085" t="n">
        <v>1</v>
      </c>
      <c r="K2085" t="inlineStr"/>
    </row>
    <row r="2086">
      <c r="A2086" t="inlineStr">
        <is>
          <t>MOV</t>
        </is>
      </c>
      <c r="B2086" t="inlineStr">
        <is>
          <t>326297560400</t>
        </is>
      </c>
      <c r="C2086" t="inlineStr">
        <is>
          <t>32629756</t>
        </is>
      </c>
      <c r="D2086" t="inlineStr">
        <is>
          <t>PANAMA SPRINGS PANAMA SPRINGS</t>
        </is>
      </c>
      <c r="E2086" t="inlineStr">
        <is>
          <t>PANAMASPRINGSPANAMASPRINGS</t>
        </is>
      </c>
      <c r="F2086" s="2" t="n">
        <v>20</v>
      </c>
      <c r="G2086" t="inlineStr"/>
      <c r="H2086" t="inlineStr">
        <is>
          <t>67802169.0</t>
        </is>
      </c>
      <c r="I2086" t="n">
        <v>0</v>
      </c>
      <c r="J2086" t="n">
        <v>1</v>
      </c>
      <c r="K2086" t="inlineStr"/>
    </row>
    <row r="2087">
      <c r="A2087" t="inlineStr">
        <is>
          <t>MOV</t>
        </is>
      </c>
      <c r="B2087" t="inlineStr">
        <is>
          <t>338296430000</t>
        </is>
      </c>
      <c r="C2087" t="inlineStr">
        <is>
          <t>33829643</t>
        </is>
      </c>
      <c r="D2087" t="inlineStr">
        <is>
          <t>CORPORATIOS PROVAR SA</t>
        </is>
      </c>
      <c r="E2087" t="inlineStr">
        <is>
          <t>CORPORATIOSPROVARSA</t>
        </is>
      </c>
      <c r="F2087" s="2" t="n">
        <v>48</v>
      </c>
      <c r="G2087" t="inlineStr"/>
      <c r="H2087" t="inlineStr">
        <is>
          <t>66131170.0</t>
        </is>
      </c>
      <c r="I2087" t="n">
        <v>0</v>
      </c>
      <c r="J2087" t="n">
        <v>1</v>
      </c>
      <c r="K2087" t="inlineStr"/>
    </row>
    <row r="2088">
      <c r="A2088" t="inlineStr">
        <is>
          <t>MOV</t>
        </is>
      </c>
      <c r="B2088" t="inlineStr">
        <is>
          <t>321335120000</t>
        </is>
      </c>
      <c r="C2088" t="inlineStr">
        <is>
          <t>32133512</t>
        </is>
      </c>
      <c r="D2088" t="inlineStr">
        <is>
          <t>Victor Loo</t>
        </is>
      </c>
      <c r="E2088" t="inlineStr">
        <is>
          <t>VICTORLOO</t>
        </is>
      </c>
      <c r="F2088" s="2" t="n">
        <v>251.5</v>
      </c>
      <c r="G2088" t="inlineStr"/>
      <c r="H2088" t="inlineStr">
        <is>
          <t>66710047.0</t>
        </is>
      </c>
      <c r="I2088" t="n">
        <v>0</v>
      </c>
      <c r="J2088" t="n">
        <v>1</v>
      </c>
      <c r="K2088" t="inlineStr"/>
    </row>
    <row r="2089">
      <c r="A2089" t="inlineStr">
        <is>
          <t>MOV</t>
        </is>
      </c>
      <c r="B2089" t="inlineStr">
        <is>
          <t>321384880200</t>
        </is>
      </c>
      <c r="C2089" t="inlineStr">
        <is>
          <t>32138488</t>
        </is>
      </c>
      <c r="D2089" t="inlineStr">
        <is>
          <t>ONVESA S.A</t>
        </is>
      </c>
      <c r="E2089" t="inlineStr">
        <is>
          <t>ONVESASA</t>
        </is>
      </c>
      <c r="F2089" s="2" t="n">
        <v>41.5</v>
      </c>
      <c r="G2089" t="inlineStr"/>
      <c r="H2089" t="inlineStr">
        <is>
          <t>69806190.0</t>
        </is>
      </c>
      <c r="I2089" t="n">
        <v>0</v>
      </c>
      <c r="J2089" t="n">
        <v>1</v>
      </c>
      <c r="K2089" t="inlineStr"/>
    </row>
    <row r="2090">
      <c r="A2090" t="inlineStr">
        <is>
          <t>MOV</t>
        </is>
      </c>
      <c r="B2090" t="inlineStr">
        <is>
          <t>359273950000</t>
        </is>
      </c>
      <c r="C2090" t="inlineStr">
        <is>
          <t>35927395</t>
        </is>
      </c>
      <c r="D2090" t="inlineStr">
        <is>
          <t>LEBEA Y ASOCIADOS</t>
        </is>
      </c>
      <c r="E2090" t="inlineStr">
        <is>
          <t>LEBEAYASOCIADOS</t>
        </is>
      </c>
      <c r="F2090" s="2" t="n">
        <v>15</v>
      </c>
      <c r="G2090" t="inlineStr"/>
      <c r="H2090" t="inlineStr">
        <is>
          <t>67415216.0</t>
        </is>
      </c>
      <c r="I2090" t="n">
        <v>0</v>
      </c>
      <c r="J2090" t="n">
        <v>1</v>
      </c>
      <c r="K2090" t="inlineStr"/>
    </row>
    <row r="2091">
      <c r="A2091" t="inlineStr">
        <is>
          <t>MOV</t>
        </is>
      </c>
      <c r="B2091" t="inlineStr">
        <is>
          <t>329544340000</t>
        </is>
      </c>
      <c r="C2091" t="inlineStr">
        <is>
          <t>32954434</t>
        </is>
      </c>
      <c r="D2091" t="inlineStr">
        <is>
          <t>Peopletech S.A</t>
        </is>
      </c>
      <c r="E2091" t="inlineStr">
        <is>
          <t>PEOPLETECHSA</t>
        </is>
      </c>
      <c r="F2091" s="2" t="n">
        <v>28.25</v>
      </c>
      <c r="G2091" t="inlineStr"/>
      <c r="H2091" t="inlineStr">
        <is>
          <t>66760474.0</t>
        </is>
      </c>
      <c r="I2091" t="n">
        <v>0</v>
      </c>
      <c r="J2091" t="n">
        <v>1</v>
      </c>
      <c r="K2091" t="inlineStr"/>
    </row>
    <row r="2092">
      <c r="A2092" t="inlineStr">
        <is>
          <t>MOV</t>
        </is>
      </c>
      <c r="B2092" t="inlineStr">
        <is>
          <t>321387160100</t>
        </is>
      </c>
      <c r="C2092" t="inlineStr">
        <is>
          <t>32138716</t>
        </is>
      </c>
      <c r="D2092" t="inlineStr">
        <is>
          <t>WATERTECH, INC.</t>
        </is>
      </c>
      <c r="E2092" t="inlineStr">
        <is>
          <t>WATERTECHINC</t>
        </is>
      </c>
      <c r="F2092" s="2" t="n">
        <v>44</v>
      </c>
      <c r="G2092" t="inlineStr"/>
      <c r="H2092" t="inlineStr">
        <is>
          <t>69807531.0</t>
        </is>
      </c>
      <c r="I2092" t="n">
        <v>0</v>
      </c>
      <c r="J2092" t="n">
        <v>1</v>
      </c>
      <c r="K2092" t="inlineStr"/>
    </row>
    <row r="2093">
      <c r="A2093" t="inlineStr">
        <is>
          <t>MOV</t>
        </is>
      </c>
      <c r="B2093" t="inlineStr">
        <is>
          <t>359042280000</t>
        </is>
      </c>
      <c r="C2093" t="inlineStr">
        <is>
          <t>35904228</t>
        </is>
      </c>
      <c r="D2093" t="inlineStr">
        <is>
          <t>BERNABE ALAIN</t>
        </is>
      </c>
      <c r="E2093" t="inlineStr">
        <is>
          <t>BERNABEALAIN</t>
        </is>
      </c>
      <c r="F2093" s="2" t="n">
        <v>15</v>
      </c>
      <c r="G2093" t="inlineStr"/>
      <c r="H2093" t="inlineStr">
        <is>
          <t>67301221.0</t>
        </is>
      </c>
      <c r="I2093" t="n">
        <v>0</v>
      </c>
      <c r="J2093" t="n">
        <v>1</v>
      </c>
      <c r="K2093" t="inlineStr"/>
    </row>
    <row r="2094">
      <c r="A2094" t="inlineStr">
        <is>
          <t>MOV</t>
        </is>
      </c>
      <c r="B2094" t="inlineStr">
        <is>
          <t>323300090000</t>
        </is>
      </c>
      <c r="C2094" t="inlineStr">
        <is>
          <t>32330009</t>
        </is>
      </c>
      <c r="D2094" t="inlineStr">
        <is>
          <t>Doreda S A</t>
        </is>
      </c>
      <c r="E2094" t="inlineStr">
        <is>
          <t>DOREDASA</t>
        </is>
      </c>
      <c r="F2094" s="2" t="n">
        <v>142.24</v>
      </c>
      <c r="G2094" t="inlineStr"/>
      <c r="H2094" t="inlineStr">
        <is>
          <t>66792751.0</t>
        </is>
      </c>
      <c r="I2094" t="n">
        <v>0</v>
      </c>
      <c r="J2094" t="n">
        <v>1</v>
      </c>
      <c r="K2094" t="inlineStr"/>
    </row>
    <row r="2095">
      <c r="A2095" t="inlineStr">
        <is>
          <t>MOV</t>
        </is>
      </c>
      <c r="B2095" t="inlineStr">
        <is>
          <t>322180950000</t>
        </is>
      </c>
      <c r="C2095" t="inlineStr">
        <is>
          <t>32218095</t>
        </is>
      </c>
      <c r="D2095" t="inlineStr">
        <is>
          <t>INVERSIONES G</t>
        </is>
      </c>
      <c r="E2095" t="inlineStr">
        <is>
          <t>INVERSIONESG</t>
        </is>
      </c>
      <c r="F2095" s="2" t="n">
        <v>51.5</v>
      </c>
      <c r="G2095" t="inlineStr"/>
      <c r="H2095" t="inlineStr">
        <is>
          <t>66756688.0</t>
        </is>
      </c>
      <c r="I2095" t="n">
        <v>0</v>
      </c>
      <c r="J2095" t="n">
        <v>1</v>
      </c>
      <c r="K2095" t="inlineStr"/>
    </row>
    <row r="2096">
      <c r="A2096" t="inlineStr">
        <is>
          <t>MOV</t>
        </is>
      </c>
      <c r="B2096" t="inlineStr">
        <is>
          <t>323709120000</t>
        </is>
      </c>
      <c r="C2096" t="inlineStr">
        <is>
          <t>32370912</t>
        </is>
      </c>
      <c r="D2096" t="inlineStr">
        <is>
          <t>KEMIPA INVEST</t>
        </is>
      </c>
      <c r="E2096" t="inlineStr">
        <is>
          <t>KEMIPAINVEST</t>
        </is>
      </c>
      <c r="F2096" s="2" t="n">
        <v>87.95</v>
      </c>
      <c r="G2096" t="inlineStr"/>
      <c r="H2096" t="inlineStr">
        <is>
          <t>65507804.0</t>
        </is>
      </c>
      <c r="I2096" t="n">
        <v>0</v>
      </c>
      <c r="J2096" t="n">
        <v>1</v>
      </c>
      <c r="K2096" t="inlineStr"/>
    </row>
    <row r="2097">
      <c r="A2097" t="inlineStr">
        <is>
          <t>MOV</t>
        </is>
      </c>
      <c r="B2097" t="inlineStr">
        <is>
          <t>322197330100</t>
        </is>
      </c>
      <c r="C2097" t="inlineStr">
        <is>
          <t>32219733</t>
        </is>
      </c>
      <c r="D2097" t="inlineStr">
        <is>
          <t>JOSE MENA</t>
        </is>
      </c>
      <c r="E2097" t="inlineStr">
        <is>
          <t>JOSEMENA</t>
        </is>
      </c>
      <c r="F2097" s="2" t="n">
        <v>42</v>
      </c>
      <c r="G2097" t="inlineStr"/>
      <c r="H2097" t="inlineStr">
        <is>
          <t>66731757.0</t>
        </is>
      </c>
      <c r="I2097" t="n">
        <v>0</v>
      </c>
      <c r="J2097" t="n">
        <v>1</v>
      </c>
      <c r="K2097" t="inlineStr"/>
    </row>
    <row r="2098">
      <c r="A2098" t="inlineStr">
        <is>
          <t>MOV</t>
        </is>
      </c>
      <c r="B2098" t="inlineStr">
        <is>
          <t>322443640000</t>
        </is>
      </c>
      <c r="C2098" t="inlineStr">
        <is>
          <t>32244364</t>
        </is>
      </c>
      <c r="D2098" t="inlineStr">
        <is>
          <t>Ganaderia El</t>
        </is>
      </c>
      <c r="E2098" t="inlineStr">
        <is>
          <t>GANADERIAEL</t>
        </is>
      </c>
      <c r="F2098" s="2" t="n">
        <v>159.45</v>
      </c>
      <c r="G2098" t="inlineStr"/>
      <c r="H2098" t="inlineStr">
        <is>
          <t>66745420.0</t>
        </is>
      </c>
      <c r="I2098" t="n">
        <v>0</v>
      </c>
      <c r="J2098" t="n">
        <v>1</v>
      </c>
      <c r="K2098" t="inlineStr"/>
    </row>
    <row r="2099">
      <c r="A2099" t="inlineStr">
        <is>
          <t>MOV</t>
        </is>
      </c>
      <c r="B2099" t="inlineStr">
        <is>
          <t>312226080000</t>
        </is>
      </c>
      <c r="C2099" t="inlineStr">
        <is>
          <t>31222608</t>
        </is>
      </c>
      <c r="D2099" t="inlineStr">
        <is>
          <t>MARTUCCI &amp; MARTUCCI</t>
        </is>
      </c>
      <c r="E2099" t="inlineStr">
        <is>
          <t>MARTUCCIMARTUCCI</t>
        </is>
      </c>
      <c r="F2099" s="2" t="n">
        <v>50</v>
      </c>
      <c r="G2099" t="inlineStr"/>
      <c r="H2099" t="inlineStr">
        <is>
          <t>66159500.0</t>
        </is>
      </c>
      <c r="I2099" t="n">
        <v>0</v>
      </c>
      <c r="J2099" t="n">
        <v>1</v>
      </c>
      <c r="K2099" t="inlineStr"/>
    </row>
    <row r="2100">
      <c r="A2100" t="inlineStr">
        <is>
          <t>MOV</t>
        </is>
      </c>
      <c r="B2100" t="inlineStr">
        <is>
          <t>312235870000</t>
        </is>
      </c>
      <c r="C2100" t="inlineStr">
        <is>
          <t>31223587</t>
        </is>
      </c>
      <c r="D2100" t="inlineStr">
        <is>
          <t>NOVEDADES ELIA, S.A. -</t>
        </is>
      </c>
      <c r="E2100" t="inlineStr">
        <is>
          <t>NOVEDADESELIASA</t>
        </is>
      </c>
      <c r="F2100" s="2" t="n">
        <v>56.75</v>
      </c>
      <c r="G2100" t="inlineStr"/>
      <c r="H2100" t="inlineStr">
        <is>
          <t>66082017.0</t>
        </is>
      </c>
      <c r="I2100" t="n">
        <v>0</v>
      </c>
      <c r="J2100" t="n">
        <v>1</v>
      </c>
      <c r="K2100" t="inlineStr"/>
    </row>
    <row r="2101">
      <c r="A2101" t="inlineStr">
        <is>
          <t>MOV</t>
        </is>
      </c>
      <c r="B2101" t="inlineStr">
        <is>
          <t>321523460100</t>
        </is>
      </c>
      <c r="C2101" t="inlineStr">
        <is>
          <t>32152346</t>
        </is>
      </c>
      <c r="D2101" t="inlineStr">
        <is>
          <t>CENTRO DE PINTURAS OMAR</t>
        </is>
      </c>
      <c r="E2101" t="inlineStr">
        <is>
          <t>CENTRODEPINTURASOMAR</t>
        </is>
      </c>
      <c r="F2101" s="2" t="n">
        <v>132</v>
      </c>
      <c r="G2101" t="inlineStr"/>
      <c r="H2101" t="inlineStr">
        <is>
          <t>66786019.0</t>
        </is>
      </c>
      <c r="I2101" t="n">
        <v>0</v>
      </c>
      <c r="J2101" t="n">
        <v>1</v>
      </c>
      <c r="K2101" t="inlineStr"/>
    </row>
    <row r="2102">
      <c r="A2102" t="inlineStr">
        <is>
          <t>MOV</t>
        </is>
      </c>
      <c r="B2102" t="inlineStr">
        <is>
          <t>322777910000</t>
        </is>
      </c>
      <c r="C2102" t="inlineStr">
        <is>
          <t>32277791</t>
        </is>
      </c>
      <c r="D2102" t="inlineStr">
        <is>
          <t>Construccione</t>
        </is>
      </c>
      <c r="E2102" t="inlineStr">
        <is>
          <t>CONSTRUCCIONE</t>
        </is>
      </c>
      <c r="F2102" s="2" t="n">
        <v>40</v>
      </c>
      <c r="G2102" t="inlineStr"/>
      <c r="H2102" t="inlineStr">
        <is>
          <t>69808061.0</t>
        </is>
      </c>
      <c r="I2102" t="n">
        <v>0</v>
      </c>
      <c r="J2102" t="n">
        <v>1</v>
      </c>
      <c r="K2102" t="inlineStr"/>
    </row>
    <row r="2103">
      <c r="A2103" t="inlineStr">
        <is>
          <t>MOV</t>
        </is>
      </c>
      <c r="B2103" t="inlineStr">
        <is>
          <t>339281840000</t>
        </is>
      </c>
      <c r="C2103" t="inlineStr">
        <is>
          <t>33928184</t>
        </is>
      </c>
      <c r="D2103" t="inlineStr">
        <is>
          <t>AGENCIA BLOK, S.A</t>
        </is>
      </c>
      <c r="E2103" t="inlineStr">
        <is>
          <t>AGENCIABLOKSA</t>
        </is>
      </c>
      <c r="F2103" s="2" t="n">
        <v>100.25</v>
      </c>
      <c r="G2103" t="inlineStr"/>
      <c r="H2103" t="inlineStr">
        <is>
          <t>60906376.0</t>
        </is>
      </c>
      <c r="I2103" t="n">
        <v>0</v>
      </c>
      <c r="J2103" t="n">
        <v>1</v>
      </c>
      <c r="K2103" t="inlineStr"/>
    </row>
    <row r="2104">
      <c r="A2104" t="inlineStr">
        <is>
          <t>MOV</t>
        </is>
      </c>
      <c r="B2104" t="inlineStr">
        <is>
          <t>321500560100</t>
        </is>
      </c>
      <c r="C2104" t="inlineStr">
        <is>
          <t>32150056</t>
        </is>
      </c>
      <c r="D2104" t="inlineStr">
        <is>
          <t>VIAJES BLOK L ALIANXA</t>
        </is>
      </c>
      <c r="E2104" t="inlineStr">
        <is>
          <t>VIAJESBLOKLALIANXA</t>
        </is>
      </c>
      <c r="F2104" s="2" t="n">
        <v>40</v>
      </c>
      <c r="G2104" t="inlineStr"/>
      <c r="H2104" t="inlineStr">
        <is>
          <t>66740882.0</t>
        </is>
      </c>
      <c r="I2104" t="n">
        <v>0</v>
      </c>
      <c r="J2104" t="n">
        <v>1</v>
      </c>
      <c r="K2104" t="inlineStr"/>
    </row>
    <row r="2105">
      <c r="A2105" t="inlineStr">
        <is>
          <t>MOV</t>
        </is>
      </c>
      <c r="B2105" t="inlineStr">
        <is>
          <t>326673240000</t>
        </is>
      </c>
      <c r="C2105" t="inlineStr">
        <is>
          <t>32667324</t>
        </is>
      </c>
      <c r="D2105" t="inlineStr">
        <is>
          <t>Palmar Beach Lodge</t>
        </is>
      </c>
      <c r="E2105" t="inlineStr">
        <is>
          <t>PALMARBEACHLODGE</t>
        </is>
      </c>
      <c r="F2105" s="2" t="n">
        <v>42</v>
      </c>
      <c r="G2105" t="inlineStr"/>
      <c r="H2105" t="inlineStr">
        <is>
          <t>65017778.0</t>
        </is>
      </c>
      <c r="I2105" t="n">
        <v>0</v>
      </c>
      <c r="J2105" t="n">
        <v>1</v>
      </c>
      <c r="K2105" t="inlineStr"/>
    </row>
    <row r="2106">
      <c r="A2106" t="inlineStr">
        <is>
          <t>MOV</t>
        </is>
      </c>
      <c r="B2106" t="inlineStr">
        <is>
          <t>326673270000</t>
        </is>
      </c>
      <c r="C2106" t="inlineStr">
        <is>
          <t>32667327</t>
        </is>
      </c>
      <c r="D2106" t="inlineStr">
        <is>
          <t>PALMAR BEACH LODGE</t>
        </is>
      </c>
      <c r="E2106" t="inlineStr">
        <is>
          <t>PALMARBEACHLODGE</t>
        </is>
      </c>
      <c r="F2106" s="2" t="n">
        <v>18.99</v>
      </c>
      <c r="G2106" t="inlineStr"/>
      <c r="H2106" t="inlineStr">
        <is>
          <t>66519421.0</t>
        </is>
      </c>
      <c r="I2106" t="n">
        <v>0</v>
      </c>
      <c r="J2106" t="n">
        <v>1</v>
      </c>
      <c r="K2106" t="inlineStr"/>
    </row>
    <row r="2107">
      <c r="A2107" t="inlineStr">
        <is>
          <t>MOV</t>
        </is>
      </c>
      <c r="B2107" t="inlineStr">
        <is>
          <t>324737770000</t>
        </is>
      </c>
      <c r="C2107" t="inlineStr">
        <is>
          <t>32473777</t>
        </is>
      </c>
      <c r="D2107" t="inlineStr">
        <is>
          <t>TUCAYA INVERS</t>
        </is>
      </c>
      <c r="E2107" t="inlineStr">
        <is>
          <t>TUCAYAINVERS</t>
        </is>
      </c>
      <c r="F2107" s="2" t="n">
        <v>102.25</v>
      </c>
      <c r="G2107" t="inlineStr"/>
      <c r="H2107" t="inlineStr">
        <is>
          <t>68764458.0</t>
        </is>
      </c>
      <c r="I2107" t="n">
        <v>0</v>
      </c>
      <c r="J2107" t="n">
        <v>1</v>
      </c>
      <c r="K2107" t="inlineStr"/>
    </row>
    <row r="2108">
      <c r="A2108" t="inlineStr">
        <is>
          <t>MOV</t>
        </is>
      </c>
      <c r="B2108" t="inlineStr">
        <is>
          <t>338181930000</t>
        </is>
      </c>
      <c r="C2108" t="inlineStr">
        <is>
          <t>33818193</t>
        </is>
      </c>
      <c r="D2108" t="inlineStr">
        <is>
          <t>MOSTRADORES ALIADOS SA ( MOALISA )</t>
        </is>
      </c>
      <c r="E2108" t="inlineStr">
        <is>
          <t>MOSTRADORESALIADOSSAMOALISA</t>
        </is>
      </c>
      <c r="F2108" s="2" t="n">
        <v>260</v>
      </c>
      <c r="G2108" t="inlineStr"/>
      <c r="H2108" t="inlineStr">
        <is>
          <t>62625838.0</t>
        </is>
      </c>
      <c r="I2108" t="n">
        <v>0</v>
      </c>
      <c r="J2108" t="n">
        <v>1</v>
      </c>
      <c r="K2108" t="inlineStr"/>
    </row>
    <row r="2109">
      <c r="A2109" t="inlineStr">
        <is>
          <t>MOV</t>
        </is>
      </c>
      <c r="B2109" t="inlineStr">
        <is>
          <t>312230970000</t>
        </is>
      </c>
      <c r="C2109" t="inlineStr">
        <is>
          <t>31223097</t>
        </is>
      </c>
      <c r="D2109" t="inlineStr">
        <is>
          <t>MARINE CONSULTING, INC. ---</t>
        </is>
      </c>
      <c r="E2109" t="inlineStr">
        <is>
          <t>MARINECONSULTINGINC</t>
        </is>
      </c>
      <c r="F2109" s="2" t="n">
        <v>62</v>
      </c>
      <c r="G2109" t="inlineStr"/>
      <c r="H2109" t="inlineStr">
        <is>
          <t>66161678.0</t>
        </is>
      </c>
      <c r="I2109" t="n">
        <v>0</v>
      </c>
      <c r="J2109" t="n">
        <v>1</v>
      </c>
      <c r="K2109" t="inlineStr"/>
    </row>
    <row r="2110">
      <c r="A2110" t="inlineStr">
        <is>
          <t>MOV</t>
        </is>
      </c>
      <c r="B2110" t="inlineStr">
        <is>
          <t>321456560200</t>
        </is>
      </c>
      <c r="C2110" t="inlineStr">
        <is>
          <t>32145656</t>
        </is>
      </c>
      <c r="D2110" t="inlineStr">
        <is>
          <t>Pan Mundial</t>
        </is>
      </c>
      <c r="E2110" t="inlineStr">
        <is>
          <t>PANMUNDIAL</t>
        </is>
      </c>
      <c r="F2110" s="2" t="n">
        <v>125</v>
      </c>
      <c r="G2110" t="inlineStr"/>
      <c r="H2110" t="inlineStr">
        <is>
          <t>66751848.0</t>
        </is>
      </c>
      <c r="I2110" t="n">
        <v>0</v>
      </c>
      <c r="J2110" t="n">
        <v>1</v>
      </c>
      <c r="K2110" t="inlineStr"/>
    </row>
    <row r="2111">
      <c r="A2111" t="inlineStr">
        <is>
          <t>MOV</t>
        </is>
      </c>
      <c r="B2111" t="inlineStr">
        <is>
          <t>321456560200</t>
        </is>
      </c>
      <c r="C2111" t="inlineStr">
        <is>
          <t>32145656</t>
        </is>
      </c>
      <c r="D2111" t="inlineStr">
        <is>
          <t>Pan Mundial</t>
        </is>
      </c>
      <c r="E2111" t="inlineStr">
        <is>
          <t>PANMUNDIAL</t>
        </is>
      </c>
      <c r="F2111" s="2" t="n">
        <v>111.25</v>
      </c>
      <c r="G2111" t="inlineStr"/>
      <c r="H2111" t="inlineStr">
        <is>
          <t>66751848.0</t>
        </is>
      </c>
      <c r="I2111" t="n">
        <v>0</v>
      </c>
      <c r="J2111" t="n">
        <v>1</v>
      </c>
      <c r="K2111" t="inlineStr"/>
    </row>
    <row r="2112">
      <c r="A2112" t="inlineStr">
        <is>
          <t>MOV</t>
        </is>
      </c>
      <c r="B2112" t="inlineStr">
        <is>
          <t>321456560200</t>
        </is>
      </c>
      <c r="C2112" t="inlineStr">
        <is>
          <t>32145656</t>
        </is>
      </c>
      <c r="D2112" t="inlineStr">
        <is>
          <t>Pan Mundial</t>
        </is>
      </c>
      <c r="E2112" t="inlineStr">
        <is>
          <t>PANMUNDIAL</t>
        </is>
      </c>
      <c r="F2112" s="2" t="n">
        <v>103.75</v>
      </c>
      <c r="G2112" t="inlineStr"/>
      <c r="H2112" t="inlineStr">
        <is>
          <t>66751848.0</t>
        </is>
      </c>
      <c r="I2112" t="n">
        <v>0</v>
      </c>
      <c r="J2112" t="n">
        <v>1</v>
      </c>
      <c r="K2112" t="inlineStr"/>
    </row>
    <row r="2113">
      <c r="A2113" t="inlineStr">
        <is>
          <t>MOV</t>
        </is>
      </c>
      <c r="B2113" t="inlineStr">
        <is>
          <t>326862550000</t>
        </is>
      </c>
      <c r="C2113" t="inlineStr">
        <is>
          <t>32686255</t>
        </is>
      </c>
      <c r="D2113" t="inlineStr">
        <is>
          <t>EL PANAMA REA</t>
        </is>
      </c>
      <c r="E2113" t="inlineStr">
        <is>
          <t>ELPANAMAREA</t>
        </is>
      </c>
      <c r="F2113" s="2" t="n">
        <v>111.25</v>
      </c>
      <c r="G2113" t="inlineStr"/>
      <c r="H2113" t="inlineStr">
        <is>
          <t>66783457.0</t>
        </is>
      </c>
      <c r="I2113" t="n">
        <v>0</v>
      </c>
      <c r="J2113" t="n">
        <v>1</v>
      </c>
      <c r="K2113" t="inlineStr"/>
    </row>
    <row r="2114">
      <c r="A2114" t="inlineStr">
        <is>
          <t>MOV</t>
        </is>
      </c>
      <c r="B2114" t="inlineStr">
        <is>
          <t>312211070000</t>
        </is>
      </c>
      <c r="C2114" t="inlineStr">
        <is>
          <t>31221107</t>
        </is>
      </c>
      <c r="D2114" t="inlineStr">
        <is>
          <t>RIKEN INTERNATIONAL, S.A. -</t>
        </is>
      </c>
      <c r="E2114" t="inlineStr">
        <is>
          <t>RIKENINTERNATIONALSA</t>
        </is>
      </c>
      <c r="F2114" s="2" t="n">
        <v>90</v>
      </c>
      <c r="G2114" t="inlineStr"/>
      <c r="H2114" t="inlineStr">
        <is>
          <t>60906832.0</t>
        </is>
      </c>
      <c r="I2114" t="n">
        <v>0</v>
      </c>
      <c r="J2114" t="n">
        <v>1</v>
      </c>
      <c r="K2114" t="inlineStr"/>
    </row>
    <row r="2115">
      <c r="A2115" t="inlineStr">
        <is>
          <t>MOV</t>
        </is>
      </c>
      <c r="B2115" t="inlineStr">
        <is>
          <t>354302220000</t>
        </is>
      </c>
      <c r="C2115" t="inlineStr">
        <is>
          <t>35430222</t>
        </is>
      </c>
      <c r="D2115" t="inlineStr">
        <is>
          <t>LASTENIAS VEGA</t>
        </is>
      </c>
      <c r="E2115" t="inlineStr">
        <is>
          <t>LASTENIASVEGA</t>
        </is>
      </c>
      <c r="F2115" s="2" t="n">
        <v>15</v>
      </c>
      <c r="G2115" t="inlineStr"/>
      <c r="H2115" t="inlineStr">
        <is>
          <t>66839828.0</t>
        </is>
      </c>
      <c r="I2115" t="n">
        <v>0</v>
      </c>
      <c r="J2115" t="n">
        <v>1</v>
      </c>
      <c r="K2115" t="inlineStr"/>
    </row>
    <row r="2116">
      <c r="A2116" t="inlineStr">
        <is>
          <t>MOV</t>
        </is>
      </c>
      <c r="B2116" t="inlineStr">
        <is>
          <t>323882250000</t>
        </is>
      </c>
      <c r="C2116" t="inlineStr">
        <is>
          <t>32388225</t>
        </is>
      </c>
      <c r="D2116" t="inlineStr">
        <is>
          <t>C. E. M. O. S. A.</t>
        </is>
      </c>
      <c r="E2116" t="inlineStr">
        <is>
          <t>CEMOSA</t>
        </is>
      </c>
      <c r="F2116" s="2" t="n">
        <v>70.5</v>
      </c>
      <c r="G2116" t="inlineStr"/>
      <c r="H2116" t="inlineStr">
        <is>
          <t>65506206.0</t>
        </is>
      </c>
      <c r="I2116" t="n">
        <v>0</v>
      </c>
      <c r="J2116" t="n">
        <v>1</v>
      </c>
      <c r="K2116" t="inlineStr"/>
    </row>
    <row r="2117">
      <c r="A2117" t="inlineStr">
        <is>
          <t>MOV</t>
        </is>
      </c>
      <c r="B2117" t="inlineStr">
        <is>
          <t>326672120000</t>
        </is>
      </c>
      <c r="C2117" t="inlineStr">
        <is>
          <t>32667212</t>
        </is>
      </c>
      <c r="D2117" t="inlineStr">
        <is>
          <t>APLICACIONES DE CALIDAD</t>
        </is>
      </c>
      <c r="E2117" t="inlineStr">
        <is>
          <t>APLICACIONESDECALIDAD</t>
        </is>
      </c>
      <c r="F2117" s="2" t="n">
        <v>59.99</v>
      </c>
      <c r="G2117" t="inlineStr"/>
      <c r="H2117" t="inlineStr">
        <is>
          <t>66724646.0</t>
        </is>
      </c>
      <c r="I2117" t="n">
        <v>0</v>
      </c>
      <c r="J2117" t="n">
        <v>1</v>
      </c>
      <c r="K2117" t="inlineStr"/>
    </row>
    <row r="2118">
      <c r="A2118" t="inlineStr">
        <is>
          <t>MOV</t>
        </is>
      </c>
      <c r="B2118" t="inlineStr">
        <is>
          <t>323518040000</t>
        </is>
      </c>
      <c r="C2118" t="inlineStr">
        <is>
          <t>32351804</t>
        </is>
      </c>
      <c r="D2118" t="inlineStr">
        <is>
          <t>TECNO SERVICIOS FRANK SA</t>
        </is>
      </c>
      <c r="E2118" t="inlineStr">
        <is>
          <t>TECNOSERVICIOSFRANKSA</t>
        </is>
      </c>
      <c r="F2118" s="2" t="n">
        <v>41.5</v>
      </c>
      <c r="G2118" t="inlineStr"/>
      <c r="H2118" t="inlineStr">
        <is>
          <t>66720309.0</t>
        </is>
      </c>
      <c r="I2118" t="n">
        <v>0</v>
      </c>
      <c r="J2118" t="n">
        <v>1</v>
      </c>
      <c r="K2118" t="inlineStr"/>
    </row>
    <row r="2119">
      <c r="A2119" t="inlineStr">
        <is>
          <t>MOV</t>
        </is>
      </c>
      <c r="B2119" t="inlineStr">
        <is>
          <t>339329870000</t>
        </is>
      </c>
      <c r="C2119" t="inlineStr">
        <is>
          <t>33932987</t>
        </is>
      </c>
      <c r="D2119" t="inlineStr">
        <is>
          <t>BIENES RAICES SATELITE SA</t>
        </is>
      </c>
      <c r="E2119" t="inlineStr">
        <is>
          <t>BIENESRAICESSATELITESA</t>
        </is>
      </c>
      <c r="F2119" s="2" t="n">
        <v>282</v>
      </c>
      <c r="G2119" t="inlineStr"/>
      <c r="H2119" t="inlineStr">
        <is>
          <t>64806202.0</t>
        </is>
      </c>
      <c r="I2119" t="n">
        <v>0</v>
      </c>
      <c r="J2119" t="n">
        <v>1</v>
      </c>
      <c r="K2119" t="inlineStr"/>
    </row>
    <row r="2120">
      <c r="A2120" t="inlineStr">
        <is>
          <t>MOV</t>
        </is>
      </c>
      <c r="B2120" t="inlineStr">
        <is>
          <t>326253620000</t>
        </is>
      </c>
      <c r="C2120" t="inlineStr">
        <is>
          <t>32625362</t>
        </is>
      </c>
      <c r="D2120" t="inlineStr">
        <is>
          <t>GABIGAR S.A.</t>
        </is>
      </c>
      <c r="E2120" t="inlineStr">
        <is>
          <t>GABIGARSA</t>
        </is>
      </c>
      <c r="F2120" s="2" t="n">
        <v>41.5</v>
      </c>
      <c r="G2120" t="inlineStr"/>
      <c r="H2120" t="inlineStr">
        <is>
          <t>63706808.0</t>
        </is>
      </c>
      <c r="I2120" t="n">
        <v>0</v>
      </c>
      <c r="J2120" t="n">
        <v>1</v>
      </c>
      <c r="K2120" t="inlineStr"/>
    </row>
    <row r="2121">
      <c r="A2121" t="inlineStr">
        <is>
          <t>MOV</t>
        </is>
      </c>
      <c r="B2121" t="inlineStr">
        <is>
          <t>331188220000</t>
        </is>
      </c>
      <c r="C2121" t="inlineStr">
        <is>
          <t>33118822</t>
        </is>
      </c>
      <c r="D2121" t="inlineStr">
        <is>
          <t>P.H Torres Ebbelle</t>
        </is>
      </c>
      <c r="E2121" t="inlineStr">
        <is>
          <t>PHTORRESEBBELLE</t>
        </is>
      </c>
      <c r="F2121" s="2" t="n">
        <v>27.75</v>
      </c>
      <c r="G2121" t="inlineStr"/>
      <c r="H2121" t="inlineStr">
        <is>
          <t>63194376.0</t>
        </is>
      </c>
      <c r="I2121" t="n">
        <v>0</v>
      </c>
      <c r="J2121" t="n">
        <v>1</v>
      </c>
      <c r="K2121" t="inlineStr"/>
    </row>
    <row r="2122">
      <c r="A2122" t="inlineStr">
        <is>
          <t>MOV</t>
        </is>
      </c>
      <c r="B2122" t="inlineStr">
        <is>
          <t>321531410100</t>
        </is>
      </c>
      <c r="C2122" t="inlineStr">
        <is>
          <t>32153141</t>
        </is>
      </c>
      <c r="D2122" t="inlineStr">
        <is>
          <t>NORMA RIVAS</t>
        </is>
      </c>
      <c r="E2122" t="inlineStr">
        <is>
          <t>NORMARIVAS</t>
        </is>
      </c>
      <c r="F2122" s="2" t="n">
        <v>28</v>
      </c>
      <c r="G2122" t="inlineStr"/>
      <c r="H2122" t="inlineStr">
        <is>
          <t>66783675.0</t>
        </is>
      </c>
      <c r="I2122" t="n">
        <v>0</v>
      </c>
      <c r="J2122" t="n">
        <v>1</v>
      </c>
      <c r="K2122" t="inlineStr"/>
    </row>
    <row r="2123">
      <c r="A2123" t="inlineStr">
        <is>
          <t>MOV</t>
        </is>
      </c>
      <c r="B2123" t="inlineStr">
        <is>
          <t>325581130100</t>
        </is>
      </c>
      <c r="C2123" t="inlineStr">
        <is>
          <t>32558113</t>
        </is>
      </c>
      <c r="D2123" t="inlineStr">
        <is>
          <t>CLINICA LOS PORTA LES SAN FRANCISCO, S.A.</t>
        </is>
      </c>
      <c r="E2123" t="inlineStr">
        <is>
          <t>CLINICALOSPORTALESSANFRANCISCOSA</t>
        </is>
      </c>
      <c r="F2123" s="2" t="n">
        <v>299</v>
      </c>
      <c r="G2123" t="inlineStr"/>
      <c r="H2123" t="inlineStr">
        <is>
          <t>66735595.0</t>
        </is>
      </c>
      <c r="I2123" t="n">
        <v>0</v>
      </c>
      <c r="J2123" t="n">
        <v>1</v>
      </c>
      <c r="K2123" t="inlineStr"/>
    </row>
    <row r="2124">
      <c r="A2124" t="inlineStr">
        <is>
          <t>MOV</t>
        </is>
      </c>
      <c r="B2124" t="inlineStr">
        <is>
          <t>312225250000</t>
        </is>
      </c>
      <c r="C2124" t="inlineStr">
        <is>
          <t>31222525</t>
        </is>
      </c>
      <c r="D2124" t="inlineStr">
        <is>
          <t>GRUPO MULTIMEDIA ...</t>
        </is>
      </c>
      <c r="E2124" t="inlineStr">
        <is>
          <t>GRUPOMULTIMEDIA</t>
        </is>
      </c>
      <c r="F2124" s="2" t="n">
        <v>161</v>
      </c>
      <c r="G2124" t="inlineStr"/>
      <c r="H2124" t="inlineStr">
        <is>
          <t>66189569.0</t>
        </is>
      </c>
      <c r="I2124" t="n">
        <v>0</v>
      </c>
      <c r="J2124" t="n">
        <v>1</v>
      </c>
      <c r="K2124" t="inlineStr"/>
    </row>
    <row r="2125">
      <c r="A2125" t="inlineStr">
        <is>
          <t>MOV</t>
        </is>
      </c>
      <c r="B2125" t="inlineStr">
        <is>
          <t>321437710000</t>
        </is>
      </c>
      <c r="C2125" t="inlineStr">
        <is>
          <t>32143771</t>
        </is>
      </c>
      <c r="D2125" t="inlineStr">
        <is>
          <t>Pharma Chimiq</t>
        </is>
      </c>
      <c r="E2125" t="inlineStr">
        <is>
          <t>PHARMACHIMIQ</t>
        </is>
      </c>
      <c r="F2125" s="2" t="n">
        <v>27.75</v>
      </c>
      <c r="G2125" t="inlineStr"/>
      <c r="H2125" t="inlineStr">
        <is>
          <t>66762462.0</t>
        </is>
      </c>
      <c r="I2125" t="n">
        <v>0</v>
      </c>
      <c r="J2125" t="n">
        <v>1</v>
      </c>
      <c r="K2125" t="inlineStr"/>
    </row>
    <row r="2126">
      <c r="A2126" t="inlineStr">
        <is>
          <t>MOV</t>
        </is>
      </c>
      <c r="B2126" t="inlineStr">
        <is>
          <t>325305530000</t>
        </is>
      </c>
      <c r="C2126" t="inlineStr">
        <is>
          <t>32530553</t>
        </is>
      </c>
      <c r="D2126" t="inlineStr">
        <is>
          <t>EMPRESAS E IN</t>
        </is>
      </c>
      <c r="E2126" t="inlineStr">
        <is>
          <t>EMPRESASEIN</t>
        </is>
      </c>
      <c r="F2126" s="2" t="n">
        <v>358.49</v>
      </c>
      <c r="G2126" t="inlineStr"/>
      <c r="H2126" t="inlineStr">
        <is>
          <t>64501000.0</t>
        </is>
      </c>
      <c r="I2126" t="n">
        <v>0</v>
      </c>
      <c r="J2126" t="n">
        <v>1</v>
      </c>
      <c r="K2126" t="inlineStr"/>
    </row>
    <row r="2127">
      <c r="A2127" t="inlineStr">
        <is>
          <t>MOV</t>
        </is>
      </c>
      <c r="B2127" t="inlineStr">
        <is>
          <t>321469580000</t>
        </is>
      </c>
      <c r="C2127" t="inlineStr">
        <is>
          <t>32146958</t>
        </is>
      </c>
      <c r="D2127" t="inlineStr">
        <is>
          <t>INTERNET Y LLAMADA</t>
        </is>
      </c>
      <c r="E2127" t="inlineStr">
        <is>
          <t>INTERNETYLLAMADA</t>
        </is>
      </c>
      <c r="F2127" s="2" t="n">
        <v>111.25</v>
      </c>
      <c r="G2127" t="inlineStr"/>
      <c r="H2127" t="inlineStr">
        <is>
          <t>66757915.0</t>
        </is>
      </c>
      <c r="I2127" t="n">
        <v>0</v>
      </c>
      <c r="J2127" t="n">
        <v>1</v>
      </c>
      <c r="K2127" t="inlineStr"/>
    </row>
    <row r="2128">
      <c r="A2128" t="inlineStr">
        <is>
          <t>MOV</t>
        </is>
      </c>
      <c r="B2128" t="inlineStr">
        <is>
          <t>321817170000</t>
        </is>
      </c>
      <c r="C2128" t="inlineStr">
        <is>
          <t>32181717</t>
        </is>
      </c>
      <c r="D2128" t="inlineStr">
        <is>
          <t>OPA INC.</t>
        </is>
      </c>
      <c r="E2128" t="inlineStr">
        <is>
          <t>OPAINC</t>
        </is>
      </c>
      <c r="F2128" s="2" t="n">
        <v>84</v>
      </c>
      <c r="G2128" t="inlineStr"/>
      <c r="H2128" t="inlineStr">
        <is>
          <t>66777961.0</t>
        </is>
      </c>
      <c r="I2128" t="n">
        <v>0</v>
      </c>
      <c r="J2128" t="n">
        <v>1</v>
      </c>
      <c r="K2128" t="inlineStr"/>
    </row>
    <row r="2129">
      <c r="A2129" t="inlineStr">
        <is>
          <t>MOV</t>
        </is>
      </c>
      <c r="B2129" t="inlineStr">
        <is>
          <t>312199290000</t>
        </is>
      </c>
      <c r="C2129" t="inlineStr">
        <is>
          <t>31219929</t>
        </is>
      </c>
      <c r="D2129" t="inlineStr">
        <is>
          <t>RADIOL, S.A. -</t>
        </is>
      </c>
      <c r="E2129" t="inlineStr">
        <is>
          <t>RADIOLSA</t>
        </is>
      </c>
      <c r="F2129" s="2" t="n">
        <v>268.25</v>
      </c>
      <c r="G2129" t="inlineStr"/>
      <c r="H2129" t="inlineStr">
        <is>
          <t>62327440.0</t>
        </is>
      </c>
      <c r="I2129" t="n">
        <v>0</v>
      </c>
      <c r="J2129" t="n">
        <v>1</v>
      </c>
      <c r="K2129" t="inlineStr"/>
    </row>
    <row r="2130">
      <c r="A2130" t="inlineStr">
        <is>
          <t>MOV</t>
        </is>
      </c>
      <c r="B2130" t="inlineStr">
        <is>
          <t>352319020000</t>
        </is>
      </c>
      <c r="C2130" t="inlineStr">
        <is>
          <t>35231902</t>
        </is>
      </c>
      <c r="D2130" t="inlineStr">
        <is>
          <t>DAVIS ALAN QUIROZ</t>
        </is>
      </c>
      <c r="E2130" t="inlineStr">
        <is>
          <t>DAVISALANQUIROZ</t>
        </is>
      </c>
      <c r="F2130" s="2" t="n">
        <v>15</v>
      </c>
      <c r="G2130" t="inlineStr"/>
      <c r="H2130" t="inlineStr">
        <is>
          <t>62247112.0</t>
        </is>
      </c>
      <c r="I2130" t="n">
        <v>0</v>
      </c>
      <c r="J2130" t="n">
        <v>1</v>
      </c>
      <c r="K2130" t="inlineStr"/>
    </row>
    <row r="2131">
      <c r="A2131" t="inlineStr">
        <is>
          <t>MOV</t>
        </is>
      </c>
      <c r="B2131" t="inlineStr">
        <is>
          <t>358101920000</t>
        </is>
      </c>
      <c r="C2131" t="inlineStr">
        <is>
          <t>35810192</t>
        </is>
      </c>
      <c r="D2131" t="inlineStr">
        <is>
          <t>HORACIO ESPINOSA</t>
        </is>
      </c>
      <c r="E2131" t="inlineStr">
        <is>
          <t>HORACIOESPINOSA</t>
        </is>
      </c>
      <c r="F2131" s="2" t="n">
        <v>15</v>
      </c>
      <c r="G2131" t="inlineStr"/>
      <c r="H2131" t="inlineStr">
        <is>
          <t>63442194.0</t>
        </is>
      </c>
      <c r="I2131" t="n">
        <v>0</v>
      </c>
      <c r="J2131" t="n">
        <v>1</v>
      </c>
      <c r="K2131" t="inlineStr"/>
    </row>
    <row r="2132">
      <c r="A2132" t="inlineStr">
        <is>
          <t>MOV</t>
        </is>
      </c>
      <c r="B2132" t="inlineStr">
        <is>
          <t>325155280000</t>
        </is>
      </c>
      <c r="C2132" t="inlineStr">
        <is>
          <t>32515528</t>
        </is>
      </c>
      <c r="D2132" t="inlineStr">
        <is>
          <t>PANAMUEBLES,</t>
        </is>
      </c>
      <c r="E2132" t="inlineStr">
        <is>
          <t>PANAMUEBLES</t>
        </is>
      </c>
      <c r="F2132" s="2" t="n">
        <v>118.98</v>
      </c>
      <c r="G2132" t="inlineStr"/>
      <c r="H2132" t="inlineStr">
        <is>
          <t>69088652.0</t>
        </is>
      </c>
      <c r="I2132" t="n">
        <v>0</v>
      </c>
      <c r="J2132" t="n">
        <v>1</v>
      </c>
      <c r="K2132" t="inlineStr"/>
    </row>
    <row r="2133">
      <c r="A2133" t="inlineStr">
        <is>
          <t>MOV</t>
        </is>
      </c>
      <c r="B2133" t="inlineStr">
        <is>
          <t>312229550000</t>
        </is>
      </c>
      <c r="C2133" t="inlineStr">
        <is>
          <t>31222955</t>
        </is>
      </c>
      <c r="D2133" t="inlineStr">
        <is>
          <t>SECURITY SYSTEMS PANAMA SA</t>
        </is>
      </c>
      <c r="E2133" t="inlineStr">
        <is>
          <t>SECURITYSYSTEMSPANAMASA</t>
        </is>
      </c>
      <c r="F2133" s="2" t="n">
        <v>295.48</v>
      </c>
      <c r="G2133" t="inlineStr"/>
      <c r="H2133" t="inlineStr">
        <is>
          <t>63468877.0</t>
        </is>
      </c>
      <c r="I2133" t="n">
        <v>0</v>
      </c>
      <c r="J2133" t="n">
        <v>1</v>
      </c>
      <c r="K2133" t="inlineStr"/>
    </row>
    <row r="2134">
      <c r="A2134" t="inlineStr">
        <is>
          <t>MOV</t>
        </is>
      </c>
      <c r="B2134" t="inlineStr">
        <is>
          <t>335189310000</t>
        </is>
      </c>
      <c r="C2134" t="inlineStr">
        <is>
          <t>33518931</t>
        </is>
      </c>
      <c r="D2134" t="inlineStr">
        <is>
          <t>GPS SECURITY S.A</t>
        </is>
      </c>
      <c r="E2134" t="inlineStr">
        <is>
          <t>GPSSECURITYSA</t>
        </is>
      </c>
      <c r="F2134" s="2" t="n">
        <v>146.53</v>
      </c>
      <c r="G2134" t="inlineStr"/>
      <c r="H2134" t="inlineStr">
        <is>
          <t>65306842.0</t>
        </is>
      </c>
      <c r="I2134" t="n">
        <v>0</v>
      </c>
      <c r="J2134" t="n">
        <v>1</v>
      </c>
      <c r="K2134" t="inlineStr"/>
    </row>
    <row r="2135">
      <c r="A2135" t="inlineStr">
        <is>
          <t>MOV</t>
        </is>
      </c>
      <c r="B2135" t="inlineStr">
        <is>
          <t>321478130200</t>
        </is>
      </c>
      <c r="C2135" t="inlineStr">
        <is>
          <t>32147813</t>
        </is>
      </c>
      <c r="D2135" t="inlineStr">
        <is>
          <t>Asrafali Gulam Patel</t>
        </is>
      </c>
      <c r="E2135" t="inlineStr">
        <is>
          <t>ASRAFALIGULAMPATEL</t>
        </is>
      </c>
      <c r="F2135" s="2" t="n">
        <v>44.5</v>
      </c>
      <c r="G2135" t="inlineStr"/>
      <c r="H2135" t="inlineStr">
        <is>
          <t>66789615.0</t>
        </is>
      </c>
      <c r="I2135" t="n">
        <v>0</v>
      </c>
      <c r="J2135" t="n">
        <v>1</v>
      </c>
      <c r="K2135" t="inlineStr"/>
    </row>
    <row r="2136">
      <c r="A2136" t="inlineStr">
        <is>
          <t>MOV</t>
        </is>
      </c>
      <c r="B2136" t="inlineStr">
        <is>
          <t>321372410100</t>
        </is>
      </c>
      <c r="C2136" t="inlineStr">
        <is>
          <t>32137241</t>
        </is>
      </c>
      <c r="D2136" t="inlineStr">
        <is>
          <t>Proyectos y E</t>
        </is>
      </c>
      <c r="E2136" t="inlineStr">
        <is>
          <t>PROYECTOSYE</t>
        </is>
      </c>
      <c r="F2136" s="2" t="n">
        <v>42</v>
      </c>
      <c r="G2136" t="inlineStr"/>
      <c r="H2136" t="inlineStr">
        <is>
          <t>66732524.0</t>
        </is>
      </c>
      <c r="I2136" t="n">
        <v>0</v>
      </c>
      <c r="J2136" t="n">
        <v>1</v>
      </c>
      <c r="K2136" t="inlineStr"/>
    </row>
    <row r="2137">
      <c r="A2137" t="inlineStr">
        <is>
          <t>MOV</t>
        </is>
      </c>
      <c r="B2137" t="inlineStr">
        <is>
          <t>321292310000</t>
        </is>
      </c>
      <c r="C2137" t="inlineStr">
        <is>
          <t>32129231</t>
        </is>
      </c>
      <c r="D2137" t="inlineStr">
        <is>
          <t>A.G.S. CONSTR ALFONSO SAIZ</t>
        </is>
      </c>
      <c r="E2137" t="inlineStr">
        <is>
          <t>AGSCONSTRALFONSOSAIZ</t>
        </is>
      </c>
      <c r="F2137" s="2" t="n">
        <v>64</v>
      </c>
      <c r="G2137" t="inlineStr"/>
      <c r="H2137" t="inlineStr">
        <is>
          <t>66715672.0</t>
        </is>
      </c>
      <c r="I2137" t="n">
        <v>0</v>
      </c>
      <c r="J2137" t="n">
        <v>1</v>
      </c>
      <c r="K2137" t="inlineStr"/>
    </row>
    <row r="2138">
      <c r="A2138" t="inlineStr">
        <is>
          <t>MOV</t>
        </is>
      </c>
      <c r="B2138" t="inlineStr">
        <is>
          <t>324309850000</t>
        </is>
      </c>
      <c r="C2138" t="inlineStr">
        <is>
          <t>32430985</t>
        </is>
      </c>
      <c r="D2138" t="inlineStr">
        <is>
          <t>EXPO MODA, S.A.</t>
        </is>
      </c>
      <c r="E2138" t="inlineStr">
        <is>
          <t>EXPOMODASA</t>
        </is>
      </c>
      <c r="F2138" s="2" t="n">
        <v>207</v>
      </c>
      <c r="G2138" t="inlineStr"/>
      <c r="H2138" t="inlineStr">
        <is>
          <t>63451927.0</t>
        </is>
      </c>
      <c r="I2138" t="n">
        <v>0</v>
      </c>
      <c r="J2138" t="n">
        <v>1</v>
      </c>
      <c r="K2138" t="inlineStr"/>
    </row>
    <row r="2139">
      <c r="A2139" t="inlineStr">
        <is>
          <t>MOV</t>
        </is>
      </c>
      <c r="B2139" t="inlineStr">
        <is>
          <t>322245070300</t>
        </is>
      </c>
      <c r="C2139" t="inlineStr">
        <is>
          <t>32224507</t>
        </is>
      </c>
      <c r="D2139" t="inlineStr">
        <is>
          <t>Tejas y Techos, S.A.</t>
        </is>
      </c>
      <c r="E2139" t="inlineStr">
        <is>
          <t>TEJASYTECHOSSA</t>
        </is>
      </c>
      <c r="F2139" s="2" t="n">
        <v>22</v>
      </c>
      <c r="G2139" t="inlineStr"/>
      <c r="H2139" t="inlineStr">
        <is>
          <t>66718135.0</t>
        </is>
      </c>
      <c r="I2139" t="n">
        <v>0</v>
      </c>
      <c r="J2139" t="n">
        <v>1</v>
      </c>
      <c r="K2139" t="inlineStr"/>
    </row>
    <row r="2140">
      <c r="A2140" t="inlineStr">
        <is>
          <t>MOV</t>
        </is>
      </c>
      <c r="B2140" t="inlineStr">
        <is>
          <t>321413160000</t>
        </is>
      </c>
      <c r="C2140" t="inlineStr">
        <is>
          <t>32141316</t>
        </is>
      </c>
      <c r="D2140" t="inlineStr">
        <is>
          <t>Bosquez, Holn</t>
        </is>
      </c>
      <c r="E2140" t="inlineStr">
        <is>
          <t>BOSQUEZHOLN</t>
        </is>
      </c>
      <c r="F2140" s="2" t="n">
        <v>68.75</v>
      </c>
      <c r="G2140" t="inlineStr"/>
      <c r="H2140" t="inlineStr">
        <is>
          <t>66735724.0</t>
        </is>
      </c>
      <c r="I2140" t="n">
        <v>0</v>
      </c>
      <c r="J2140" t="n">
        <v>1</v>
      </c>
      <c r="K2140" t="inlineStr"/>
    </row>
    <row r="2141">
      <c r="A2141" t="inlineStr">
        <is>
          <t>MOV</t>
        </is>
      </c>
      <c r="B2141" t="inlineStr">
        <is>
          <t>322392200300</t>
        </is>
      </c>
      <c r="C2141" t="inlineStr">
        <is>
          <t>32239220</t>
        </is>
      </c>
      <c r="D2141" t="inlineStr">
        <is>
          <t>Ricardo Alfu De la Espriella</t>
        </is>
      </c>
      <c r="E2141" t="inlineStr">
        <is>
          <t>RICARDOALFUDELAESPRIELLA</t>
        </is>
      </c>
      <c r="F2141" s="2" t="n">
        <v>30.74</v>
      </c>
      <c r="G2141" t="inlineStr"/>
      <c r="H2141" t="inlineStr">
        <is>
          <t>66893042.0</t>
        </is>
      </c>
      <c r="I2141" t="n">
        <v>0</v>
      </c>
      <c r="J2141" t="n">
        <v>1</v>
      </c>
      <c r="K2141" t="inlineStr"/>
    </row>
    <row r="2142">
      <c r="A2142" t="inlineStr">
        <is>
          <t>MOV</t>
        </is>
      </c>
      <c r="B2142" t="inlineStr">
        <is>
          <t>322453750000</t>
        </is>
      </c>
      <c r="C2142" t="inlineStr">
        <is>
          <t>32245375</t>
        </is>
      </c>
      <c r="D2142" t="inlineStr">
        <is>
          <t>Inmobiliari a Century, S.A.</t>
        </is>
      </c>
      <c r="E2142" t="inlineStr">
        <is>
          <t>INMOBILIARIACENTURYSA</t>
        </is>
      </c>
      <c r="F2142" s="2" t="n">
        <v>20.75</v>
      </c>
      <c r="G2142" t="inlineStr"/>
      <c r="H2142" t="inlineStr">
        <is>
          <t>67818563.0</t>
        </is>
      </c>
      <c r="I2142" t="n">
        <v>0</v>
      </c>
      <c r="J2142" t="n">
        <v>1</v>
      </c>
      <c r="K2142" t="inlineStr"/>
    </row>
    <row r="2143">
      <c r="A2143" t="inlineStr">
        <is>
          <t>MOV</t>
        </is>
      </c>
      <c r="B2143" t="inlineStr">
        <is>
          <t>346350440000</t>
        </is>
      </c>
      <c r="C2143" t="inlineStr">
        <is>
          <t>34635044</t>
        </is>
      </c>
      <c r="D2143" t="inlineStr">
        <is>
          <t>PANAMA TROPICAL HARDWOOD</t>
        </is>
      </c>
      <c r="E2143" t="inlineStr">
        <is>
          <t>PANAMATROPICALHARDWOOD</t>
        </is>
      </c>
      <c r="F2143" s="2" t="n">
        <v>336.99</v>
      </c>
      <c r="G2143" t="inlineStr"/>
      <c r="H2143" t="inlineStr">
        <is>
          <t>66061352.0</t>
        </is>
      </c>
      <c r="I2143" t="n">
        <v>0</v>
      </c>
      <c r="J2143" t="n">
        <v>1</v>
      </c>
      <c r="K2143" t="inlineStr"/>
    </row>
    <row r="2144">
      <c r="A2144" t="inlineStr">
        <is>
          <t>MOV</t>
        </is>
      </c>
      <c r="B2144" t="inlineStr">
        <is>
          <t>325999790000</t>
        </is>
      </c>
      <c r="C2144" t="inlineStr">
        <is>
          <t>32599979</t>
        </is>
      </c>
      <c r="D2144" t="inlineStr">
        <is>
          <t>TELAT INTERNATIONAL SA</t>
        </is>
      </c>
      <c r="E2144" t="inlineStr">
        <is>
          <t>TELATINTERNATIONALSA</t>
        </is>
      </c>
      <c r="F2144" s="2" t="n">
        <v>206.95</v>
      </c>
      <c r="G2144" t="inlineStr"/>
      <c r="H2144" t="inlineStr">
        <is>
          <t>69817975.0</t>
        </is>
      </c>
      <c r="I2144" t="n">
        <v>0</v>
      </c>
      <c r="J2144" t="n">
        <v>1</v>
      </c>
      <c r="K2144" t="inlineStr"/>
    </row>
    <row r="2145">
      <c r="A2145" t="inlineStr">
        <is>
          <t>MOV</t>
        </is>
      </c>
      <c r="B2145" t="inlineStr">
        <is>
          <t>333248110000</t>
        </is>
      </c>
      <c r="C2145" t="inlineStr">
        <is>
          <t>33324811</t>
        </is>
      </c>
      <c r="D2145" t="inlineStr">
        <is>
          <t>SALAMANDER INVESTMENT SA</t>
        </is>
      </c>
      <c r="E2145" t="inlineStr">
        <is>
          <t>SALAMANDERINVESTMENTSA</t>
        </is>
      </c>
      <c r="F2145" s="2" t="n">
        <v>43.5</v>
      </c>
      <c r="G2145" t="inlineStr"/>
      <c r="H2145" t="inlineStr">
        <is>
          <t>66205818.0</t>
        </is>
      </c>
      <c r="I2145" t="n">
        <v>0</v>
      </c>
      <c r="J2145" t="n">
        <v>1</v>
      </c>
      <c r="K2145" t="inlineStr"/>
    </row>
    <row r="2146">
      <c r="A2146" t="inlineStr">
        <is>
          <t>MOV</t>
        </is>
      </c>
      <c r="B2146" t="inlineStr">
        <is>
          <t>325541090000</t>
        </is>
      </c>
      <c r="C2146" t="inlineStr">
        <is>
          <t>32554109</t>
        </is>
      </c>
      <c r="D2146" t="inlineStr">
        <is>
          <t>Seguros Jacome Boyd &amp; Asociados</t>
        </is>
      </c>
      <c r="E2146" t="inlineStr">
        <is>
          <t>SEGUROSJACOMEBOYDASOCIADOS</t>
        </is>
      </c>
      <c r="F2146" s="2" t="n">
        <v>415.23</v>
      </c>
      <c r="G2146" t="inlineStr"/>
      <c r="H2146" t="inlineStr">
        <is>
          <t>67154027.0</t>
        </is>
      </c>
      <c r="I2146" t="n">
        <v>0</v>
      </c>
      <c r="J2146" t="n">
        <v>1</v>
      </c>
      <c r="K2146" t="inlineStr"/>
    </row>
    <row r="2147">
      <c r="A2147" t="inlineStr">
        <is>
          <t>MOV</t>
        </is>
      </c>
      <c r="B2147" t="inlineStr">
        <is>
          <t>338305560000</t>
        </is>
      </c>
      <c r="C2147" t="inlineStr">
        <is>
          <t>33830556</t>
        </is>
      </c>
      <c r="D2147" t="inlineStr">
        <is>
          <t>RELIANCE INTERNACIONAL ZONA LIBRE</t>
        </is>
      </c>
      <c r="E2147" t="inlineStr">
        <is>
          <t>RELIANCEINTERNACIONALZONALIBRE</t>
        </is>
      </c>
      <c r="F2147" s="2" t="n">
        <v>281</v>
      </c>
      <c r="G2147" t="inlineStr"/>
      <c r="H2147" t="inlineStr">
        <is>
          <t>69482163.0</t>
        </is>
      </c>
      <c r="I2147" t="n">
        <v>0</v>
      </c>
      <c r="J2147" t="n">
        <v>1</v>
      </c>
      <c r="K2147" t="inlineStr"/>
    </row>
    <row r="2148">
      <c r="A2148" t="inlineStr">
        <is>
          <t>MOV</t>
        </is>
      </c>
      <c r="B2148" t="inlineStr">
        <is>
          <t>312231510000</t>
        </is>
      </c>
      <c r="C2148" t="inlineStr">
        <is>
          <t>31223151</t>
        </is>
      </c>
      <c r="D2148" t="inlineStr">
        <is>
          <t>GOLF VIEW, S.A. -</t>
        </is>
      </c>
      <c r="E2148" t="inlineStr">
        <is>
          <t>GOLFVIEWSA</t>
        </is>
      </c>
      <c r="F2148" s="2" t="n">
        <v>206</v>
      </c>
      <c r="G2148" t="inlineStr"/>
      <c r="H2148" t="inlineStr">
        <is>
          <t>66157218.0</t>
        </is>
      </c>
      <c r="I2148" t="n">
        <v>0</v>
      </c>
      <c r="J2148" t="n">
        <v>1</v>
      </c>
      <c r="K2148" t="inlineStr"/>
    </row>
    <row r="2149">
      <c r="A2149" t="inlineStr">
        <is>
          <t>MOV</t>
        </is>
      </c>
      <c r="B2149" t="inlineStr">
        <is>
          <t>312201410000</t>
        </is>
      </c>
      <c r="C2149" t="inlineStr">
        <is>
          <t>31220141</t>
        </is>
      </c>
      <c r="D2149" t="inlineStr">
        <is>
          <t>GOLF VIEW, S.A. --</t>
        </is>
      </c>
      <c r="E2149" t="inlineStr">
        <is>
          <t>GOLFVIEWSA</t>
        </is>
      </c>
      <c r="F2149" s="2" t="n">
        <v>290</v>
      </c>
      <c r="G2149" t="inlineStr"/>
      <c r="H2149" t="inlineStr">
        <is>
          <t>69302067.0</t>
        </is>
      </c>
      <c r="I2149" t="n">
        <v>0</v>
      </c>
      <c r="J2149" t="n">
        <v>1</v>
      </c>
      <c r="K2149" t="inlineStr"/>
    </row>
    <row r="2150">
      <c r="A2150" t="inlineStr">
        <is>
          <t>MOV</t>
        </is>
      </c>
      <c r="B2150" t="inlineStr">
        <is>
          <t>325130440000</t>
        </is>
      </c>
      <c r="C2150" t="inlineStr">
        <is>
          <t>32513044</t>
        </is>
      </c>
      <c r="D2150" t="inlineStr">
        <is>
          <t>Clinica Pedia</t>
        </is>
      </c>
      <c r="E2150" t="inlineStr">
        <is>
          <t>CLINICAPEDIA</t>
        </is>
      </c>
      <c r="F2150" s="2" t="n">
        <v>221.49</v>
      </c>
      <c r="G2150" t="inlineStr"/>
      <c r="H2150" t="inlineStr">
        <is>
          <t>66774117.0</t>
        </is>
      </c>
      <c r="I2150" t="n">
        <v>0</v>
      </c>
      <c r="J2150" t="n">
        <v>1</v>
      </c>
      <c r="K2150" t="inlineStr"/>
    </row>
    <row r="2151">
      <c r="A2151" t="inlineStr">
        <is>
          <t>MOV</t>
        </is>
      </c>
      <c r="B2151" t="inlineStr">
        <is>
          <t>321426830000</t>
        </is>
      </c>
      <c r="C2151" t="inlineStr">
        <is>
          <t>32142683</t>
        </is>
      </c>
      <c r="D2151" t="inlineStr">
        <is>
          <t>Hocarda SA</t>
        </is>
      </c>
      <c r="E2151" t="inlineStr">
        <is>
          <t>HOCARDASA</t>
        </is>
      </c>
      <c r="F2151" s="2" t="n">
        <v>62.24</v>
      </c>
      <c r="G2151" t="inlineStr"/>
      <c r="H2151" t="inlineStr">
        <is>
          <t>66763343.0</t>
        </is>
      </c>
      <c r="I2151" t="n">
        <v>0</v>
      </c>
      <c r="J2151" t="n">
        <v>1</v>
      </c>
      <c r="K2151" t="inlineStr"/>
    </row>
    <row r="2152">
      <c r="A2152" t="inlineStr">
        <is>
          <t>MOV</t>
        </is>
      </c>
      <c r="B2152" t="inlineStr">
        <is>
          <t>321455050100</t>
        </is>
      </c>
      <c r="C2152" t="inlineStr">
        <is>
          <t>32145505</t>
        </is>
      </c>
      <c r="D2152" t="inlineStr">
        <is>
          <t>Plomeria y De</t>
        </is>
      </c>
      <c r="E2152" t="inlineStr">
        <is>
          <t>PLOMERIAYDE</t>
        </is>
      </c>
      <c r="F2152" s="2" t="n">
        <v>134.49</v>
      </c>
      <c r="G2152" t="inlineStr"/>
      <c r="H2152" t="inlineStr">
        <is>
          <t>66774569.0</t>
        </is>
      </c>
      <c r="I2152" t="n">
        <v>0</v>
      </c>
      <c r="J2152" t="n">
        <v>1</v>
      </c>
      <c r="K2152" t="inlineStr"/>
    </row>
    <row r="2153">
      <c r="A2153" t="inlineStr">
        <is>
          <t>MOV</t>
        </is>
      </c>
      <c r="B2153" t="inlineStr">
        <is>
          <t>323229580100</t>
        </is>
      </c>
      <c r="C2153" t="inlineStr">
        <is>
          <t>32322958</t>
        </is>
      </c>
      <c r="D2153" t="inlineStr">
        <is>
          <t>Clinica De Of Marino Rivera</t>
        </is>
      </c>
      <c r="E2153" t="inlineStr">
        <is>
          <t>CLINICADEOFMARINORIVERA</t>
        </is>
      </c>
      <c r="F2153" s="2" t="n">
        <v>42</v>
      </c>
      <c r="G2153" t="inlineStr"/>
      <c r="H2153" t="inlineStr">
        <is>
          <t>66757899.0</t>
        </is>
      </c>
      <c r="I2153" t="n">
        <v>0</v>
      </c>
      <c r="J2153" t="n">
        <v>1</v>
      </c>
      <c r="K2153" t="inlineStr"/>
    </row>
    <row r="2154">
      <c r="A2154" t="inlineStr">
        <is>
          <t>MOV</t>
        </is>
      </c>
      <c r="B2154" t="inlineStr">
        <is>
          <t>323229580100</t>
        </is>
      </c>
      <c r="C2154" t="inlineStr">
        <is>
          <t>32322958</t>
        </is>
      </c>
      <c r="D2154" t="inlineStr">
        <is>
          <t>Clinica De Oftalmolo Rivera</t>
        </is>
      </c>
      <c r="E2154" t="inlineStr">
        <is>
          <t>CLINICADEOFTALMOLORIVERA</t>
        </is>
      </c>
      <c r="F2154" s="2" t="n">
        <v>42</v>
      </c>
      <c r="G2154" t="inlineStr"/>
      <c r="H2154" t="inlineStr">
        <is>
          <t>66757899.0</t>
        </is>
      </c>
      <c r="I2154" t="n">
        <v>0</v>
      </c>
      <c r="J2154" t="n">
        <v>1</v>
      </c>
      <c r="K2154" t="inlineStr"/>
    </row>
    <row r="2155">
      <c r="A2155" t="inlineStr">
        <is>
          <t>MOV</t>
        </is>
      </c>
      <c r="B2155" t="inlineStr">
        <is>
          <t>323229580100</t>
        </is>
      </c>
      <c r="C2155" t="inlineStr">
        <is>
          <t>32322958</t>
        </is>
      </c>
      <c r="D2155" t="inlineStr">
        <is>
          <t>Marino Rivera</t>
        </is>
      </c>
      <c r="E2155" t="inlineStr">
        <is>
          <t>MARINORIVERA</t>
        </is>
      </c>
      <c r="F2155" s="2" t="n">
        <v>26.75</v>
      </c>
      <c r="G2155" t="inlineStr"/>
      <c r="H2155" t="inlineStr">
        <is>
          <t>66757899.0</t>
        </is>
      </c>
      <c r="I2155" t="n">
        <v>0</v>
      </c>
      <c r="J2155" t="n">
        <v>1</v>
      </c>
      <c r="K2155" t="inlineStr"/>
    </row>
    <row r="2156">
      <c r="A2156" t="inlineStr">
        <is>
          <t>MOV</t>
        </is>
      </c>
      <c r="B2156" t="inlineStr">
        <is>
          <t>321438790100</t>
        </is>
      </c>
      <c r="C2156" t="inlineStr">
        <is>
          <t>32143879</t>
        </is>
      </c>
      <c r="D2156" t="inlineStr">
        <is>
          <t>Trival Produ</t>
        </is>
      </c>
      <c r="E2156" t="inlineStr">
        <is>
          <t>TRIVALPRODU</t>
        </is>
      </c>
      <c r="F2156" s="2" t="n">
        <v>25</v>
      </c>
      <c r="G2156" t="inlineStr"/>
      <c r="H2156" t="inlineStr">
        <is>
          <t>66747852.0</t>
        </is>
      </c>
      <c r="I2156" t="n">
        <v>0</v>
      </c>
      <c r="J2156" t="n">
        <v>1</v>
      </c>
      <c r="K2156" t="inlineStr"/>
    </row>
    <row r="2157">
      <c r="A2157" t="inlineStr">
        <is>
          <t>MOV</t>
        </is>
      </c>
      <c r="B2157" t="inlineStr">
        <is>
          <t>332197290000</t>
        </is>
      </c>
      <c r="C2157" t="inlineStr">
        <is>
          <t>33219729</t>
        </is>
      </c>
      <c r="D2157" t="inlineStr">
        <is>
          <t>PH Plaza Comercial San Fernando</t>
        </is>
      </c>
      <c r="E2157" t="inlineStr">
        <is>
          <t>PHPLAZACOMERCIALSANFERNANDO</t>
        </is>
      </c>
      <c r="F2157" s="2" t="n">
        <v>24</v>
      </c>
      <c r="G2157" t="inlineStr"/>
      <c r="H2157" t="inlineStr">
        <is>
          <t>65463368.0</t>
        </is>
      </c>
      <c r="I2157" t="n">
        <v>0</v>
      </c>
      <c r="J2157" t="n">
        <v>1</v>
      </c>
      <c r="K2157" t="inlineStr"/>
    </row>
    <row r="2158">
      <c r="A2158" t="inlineStr">
        <is>
          <t>MOV</t>
        </is>
      </c>
      <c r="B2158" t="inlineStr">
        <is>
          <t>331171490000</t>
        </is>
      </c>
      <c r="C2158" t="inlineStr">
        <is>
          <t>33117149</t>
        </is>
      </c>
      <c r="D2158" t="inlineStr">
        <is>
          <t>AMBIENT ES ESENCIALES, S.A.</t>
        </is>
      </c>
      <c r="E2158" t="inlineStr">
        <is>
          <t>AMBIENTESESENCIALESSA</t>
        </is>
      </c>
      <c r="F2158" s="2" t="n">
        <v>55</v>
      </c>
      <c r="G2158" t="inlineStr"/>
      <c r="H2158" t="inlineStr">
        <is>
          <t>66094206.0</t>
        </is>
      </c>
      <c r="I2158" t="n">
        <v>0</v>
      </c>
      <c r="J2158" t="n">
        <v>1</v>
      </c>
      <c r="K2158" t="inlineStr"/>
    </row>
    <row r="2159">
      <c r="A2159" t="inlineStr">
        <is>
          <t>MOV</t>
        </is>
      </c>
      <c r="B2159" t="inlineStr">
        <is>
          <t>321648230000</t>
        </is>
      </c>
      <c r="C2159" t="inlineStr">
        <is>
          <t>32164823</t>
        </is>
      </c>
      <c r="D2159" t="inlineStr">
        <is>
          <t>KARINA AIZPU</t>
        </is>
      </c>
      <c r="E2159" t="inlineStr">
        <is>
          <t>KARINAAIZPU</t>
        </is>
      </c>
      <c r="F2159" s="2" t="n">
        <v>86.95</v>
      </c>
      <c r="G2159" t="inlineStr"/>
      <c r="H2159" t="inlineStr">
        <is>
          <t>66748383.0</t>
        </is>
      </c>
      <c r="I2159" t="n">
        <v>0</v>
      </c>
      <c r="J2159" t="n">
        <v>1</v>
      </c>
      <c r="K2159" t="inlineStr"/>
    </row>
    <row r="2160">
      <c r="A2160" t="inlineStr">
        <is>
          <t>MOV</t>
        </is>
      </c>
      <c r="B2160" t="inlineStr">
        <is>
          <t>323488610000</t>
        </is>
      </c>
      <c r="C2160" t="inlineStr">
        <is>
          <t>32348861</t>
        </is>
      </c>
      <c r="D2160" t="inlineStr">
        <is>
          <t>Venprode, S.A.</t>
        </is>
      </c>
      <c r="E2160" t="inlineStr">
        <is>
          <t>VENPRODESA</t>
        </is>
      </c>
      <c r="F2160" s="2" t="n">
        <v>68</v>
      </c>
      <c r="G2160" t="inlineStr"/>
      <c r="H2160" t="inlineStr">
        <is>
          <t>66150467.0</t>
        </is>
      </c>
      <c r="I2160" t="n">
        <v>0</v>
      </c>
      <c r="J2160" t="n">
        <v>1</v>
      </c>
      <c r="K2160" t="inlineStr"/>
    </row>
    <row r="2161">
      <c r="A2161" t="inlineStr">
        <is>
          <t>MOV</t>
        </is>
      </c>
      <c r="B2161" t="inlineStr">
        <is>
          <t>312215840000</t>
        </is>
      </c>
      <c r="C2161" t="inlineStr">
        <is>
          <t>31221584</t>
        </is>
      </c>
      <c r="D2161" t="inlineStr">
        <is>
          <t>ALMANZA &amp; ALMANZA</t>
        </is>
      </c>
      <c r="E2161" t="inlineStr">
        <is>
          <t>ALMANZAALMANZA</t>
        </is>
      </c>
      <c r="F2161" s="2" t="n">
        <v>283</v>
      </c>
      <c r="G2161" t="inlineStr"/>
      <c r="H2161" t="inlineStr">
        <is>
          <t>69595348.0</t>
        </is>
      </c>
      <c r="I2161" t="n">
        <v>0</v>
      </c>
      <c r="J2161" t="n">
        <v>1</v>
      </c>
      <c r="K2161" t="inlineStr"/>
    </row>
    <row r="2162">
      <c r="A2162" t="inlineStr">
        <is>
          <t>MOV</t>
        </is>
      </c>
      <c r="B2162" t="inlineStr">
        <is>
          <t>312212970000</t>
        </is>
      </c>
      <c r="C2162" t="inlineStr">
        <is>
          <t>31221297</t>
        </is>
      </c>
      <c r="D2162" t="inlineStr">
        <is>
          <t>PANASHIP AGENCIES INC</t>
        </is>
      </c>
      <c r="E2162" t="inlineStr">
        <is>
          <t>PANASHIPAGENCIESINC</t>
        </is>
      </c>
      <c r="F2162" s="2" t="n">
        <v>31.13</v>
      </c>
      <c r="G2162" t="inlineStr"/>
      <c r="H2162" t="inlineStr">
        <is>
          <t>63189999.0</t>
        </is>
      </c>
      <c r="I2162" t="n">
        <v>0</v>
      </c>
      <c r="J2162" t="n">
        <v>1</v>
      </c>
      <c r="K2162" t="inlineStr"/>
    </row>
    <row r="2163">
      <c r="A2163" t="inlineStr">
        <is>
          <t>MOV</t>
        </is>
      </c>
      <c r="B2163" t="inlineStr">
        <is>
          <t>312199460000</t>
        </is>
      </c>
      <c r="C2163" t="inlineStr">
        <is>
          <t>31219946</t>
        </is>
      </c>
      <c r="D2163" t="inlineStr">
        <is>
          <t>PANASHIP AGENCIES INC -</t>
        </is>
      </c>
      <c r="E2163" t="inlineStr">
        <is>
          <t>PANASHIPAGENCIESINC</t>
        </is>
      </c>
      <c r="F2163" s="2" t="n">
        <v>114.74</v>
      </c>
      <c r="G2163" t="inlineStr"/>
      <c r="H2163" t="inlineStr">
        <is>
          <t>62818888.0</t>
        </is>
      </c>
      <c r="I2163" t="n">
        <v>0</v>
      </c>
      <c r="J2163" t="n">
        <v>1</v>
      </c>
      <c r="K2163" t="inlineStr"/>
    </row>
    <row r="2164">
      <c r="A2164" t="inlineStr">
        <is>
          <t>MOV</t>
        </is>
      </c>
      <c r="B2164" t="inlineStr">
        <is>
          <t>356352920000</t>
        </is>
      </c>
      <c r="C2164" t="inlineStr">
        <is>
          <t>35635292</t>
        </is>
      </c>
      <c r="D2164" t="inlineStr">
        <is>
          <t>ENA HAYDEE SALAZAR MUÑOZ</t>
        </is>
      </c>
      <c r="E2164" t="inlineStr">
        <is>
          <t>ENAHAYDEESALAZARMUNOZ</t>
        </is>
      </c>
      <c r="F2164" s="2" t="n">
        <v>15</v>
      </c>
      <c r="G2164" t="inlineStr"/>
      <c r="H2164" t="inlineStr">
        <is>
          <t>66925764.0</t>
        </is>
      </c>
      <c r="I2164" t="n">
        <v>0</v>
      </c>
      <c r="J2164" t="n">
        <v>1</v>
      </c>
      <c r="K2164" t="inlineStr"/>
    </row>
    <row r="2165">
      <c r="A2165" t="inlineStr">
        <is>
          <t>MOV</t>
        </is>
      </c>
      <c r="B2165" t="inlineStr">
        <is>
          <t>343113860000</t>
        </is>
      </c>
      <c r="C2165" t="inlineStr">
        <is>
          <t>34311386</t>
        </is>
      </c>
      <c r="D2165" t="inlineStr">
        <is>
          <t>ESTRUCTURAS DEL ISTMO, S.A</t>
        </is>
      </c>
      <c r="E2165" t="inlineStr">
        <is>
          <t>ESTRUCTURASDELISTMOSA</t>
        </is>
      </c>
      <c r="F2165" s="2" t="n">
        <v>158</v>
      </c>
      <c r="G2165" t="inlineStr"/>
      <c r="H2165" t="inlineStr">
        <is>
          <t>65731498.0</t>
        </is>
      </c>
      <c r="I2165" t="n">
        <v>0</v>
      </c>
      <c r="J2165" t="n">
        <v>1</v>
      </c>
      <c r="K2165" t="inlineStr"/>
    </row>
    <row r="2166">
      <c r="A2166" t="inlineStr">
        <is>
          <t>MOV</t>
        </is>
      </c>
      <c r="B2166" t="inlineStr">
        <is>
          <t>321302460000</t>
        </is>
      </c>
      <c r="C2166" t="inlineStr">
        <is>
          <t>32130246</t>
        </is>
      </c>
      <c r="D2166" t="inlineStr">
        <is>
          <t>MACPOWER S.A.</t>
        </is>
      </c>
      <c r="E2166" t="inlineStr">
        <is>
          <t>MACPOWERSA</t>
        </is>
      </c>
      <c r="F2166" s="2" t="n">
        <v>60.99</v>
      </c>
      <c r="G2166" t="inlineStr"/>
      <c r="H2166" t="inlineStr">
        <is>
          <t>66713929.0</t>
        </is>
      </c>
      <c r="I2166" t="n">
        <v>0</v>
      </c>
      <c r="J2166" t="n">
        <v>1</v>
      </c>
      <c r="K2166" t="inlineStr"/>
    </row>
    <row r="2167">
      <c r="A2167" t="inlineStr">
        <is>
          <t>MOV</t>
        </is>
      </c>
      <c r="B2167" t="inlineStr">
        <is>
          <t>312234940000</t>
        </is>
      </c>
      <c r="C2167" t="inlineStr">
        <is>
          <t>31223494</t>
        </is>
      </c>
      <c r="D2167" t="inlineStr">
        <is>
          <t>EQUIPOS C -</t>
        </is>
      </c>
      <c r="E2167" t="inlineStr">
        <is>
          <t>EQUIPOSC</t>
        </is>
      </c>
      <c r="F2167" s="2" t="n">
        <v>140.25</v>
      </c>
      <c r="G2167" t="inlineStr"/>
      <c r="H2167" t="inlineStr">
        <is>
          <t>60966667.0</t>
        </is>
      </c>
      <c r="I2167" t="n">
        <v>0</v>
      </c>
      <c r="J2167" t="n">
        <v>1</v>
      </c>
      <c r="K2167" t="inlineStr"/>
    </row>
    <row r="2168">
      <c r="A2168" t="inlineStr">
        <is>
          <t>MOV</t>
        </is>
      </c>
      <c r="B2168" t="inlineStr">
        <is>
          <t>321735690000</t>
        </is>
      </c>
      <c r="C2168" t="inlineStr">
        <is>
          <t>32173569</t>
        </is>
      </c>
      <c r="D2168" t="inlineStr">
        <is>
          <t>JACQUES TIBI HADAD</t>
        </is>
      </c>
      <c r="E2168" t="inlineStr">
        <is>
          <t>JACQUESTIBIHADAD</t>
        </is>
      </c>
      <c r="F2168" s="2" t="n">
        <v>36.5</v>
      </c>
      <c r="G2168" t="inlineStr"/>
      <c r="H2168" t="inlineStr">
        <is>
          <t>67477444.0</t>
        </is>
      </c>
      <c r="I2168" t="n">
        <v>0</v>
      </c>
      <c r="J2168" t="n">
        <v>1</v>
      </c>
      <c r="K2168" t="inlineStr"/>
    </row>
    <row r="2169">
      <c r="A2169" t="inlineStr">
        <is>
          <t>MOV</t>
        </is>
      </c>
      <c r="B2169" t="inlineStr">
        <is>
          <t>324313360300</t>
        </is>
      </c>
      <c r="C2169" t="inlineStr">
        <is>
          <t>32431336</t>
        </is>
      </c>
      <c r="D2169" t="inlineStr">
        <is>
          <t>MG GROUP ADMINISTRATION SERVICE</t>
        </is>
      </c>
      <c r="E2169" t="inlineStr">
        <is>
          <t>MGGROUPADMINISTRATIONSERVICE</t>
        </is>
      </c>
      <c r="F2169" s="2" t="n">
        <v>168</v>
      </c>
      <c r="G2169" t="inlineStr"/>
      <c r="H2169" t="inlineStr">
        <is>
          <t>66775932.0</t>
        </is>
      </c>
      <c r="I2169" t="n">
        <v>0</v>
      </c>
      <c r="J2169" t="n">
        <v>1</v>
      </c>
      <c r="K2169" t="inlineStr"/>
    </row>
    <row r="2170">
      <c r="A2170" t="inlineStr">
        <is>
          <t>MOV</t>
        </is>
      </c>
      <c r="B2170" t="inlineStr">
        <is>
          <t>312199900000</t>
        </is>
      </c>
      <c r="C2170" t="inlineStr">
        <is>
          <t>31219990</t>
        </is>
      </c>
      <c r="D2170" t="inlineStr">
        <is>
          <t>AUTOMOBILE CAR RENTAL, S.A. -</t>
        </is>
      </c>
      <c r="E2170" t="inlineStr">
        <is>
          <t>AUTOMOBILECARRENTALSA</t>
        </is>
      </c>
      <c r="F2170" s="2" t="n">
        <v>40.5</v>
      </c>
      <c r="G2170" t="inlineStr"/>
      <c r="H2170" t="inlineStr">
        <is>
          <t>68385100.0</t>
        </is>
      </c>
      <c r="I2170" t="n">
        <v>0</v>
      </c>
      <c r="J2170" t="n">
        <v>1</v>
      </c>
      <c r="K2170" t="inlineStr"/>
    </row>
    <row r="2171">
      <c r="A2171" t="inlineStr">
        <is>
          <t>MOV</t>
        </is>
      </c>
      <c r="B2171" t="inlineStr">
        <is>
          <t>343089340000</t>
        </is>
      </c>
      <c r="C2171" t="inlineStr">
        <is>
          <t>34308934</t>
        </is>
      </c>
      <c r="D2171" t="inlineStr">
        <is>
          <t>JAPSA S A</t>
        </is>
      </c>
      <c r="E2171" t="inlineStr">
        <is>
          <t>JAPSASA</t>
        </is>
      </c>
      <c r="F2171" s="2" t="n">
        <v>132</v>
      </c>
      <c r="G2171" t="inlineStr"/>
      <c r="H2171" t="inlineStr">
        <is>
          <t>67866445.0</t>
        </is>
      </c>
      <c r="I2171" t="n">
        <v>0</v>
      </c>
      <c r="J2171" t="n">
        <v>1</v>
      </c>
      <c r="K2171" t="inlineStr"/>
    </row>
    <row r="2172">
      <c r="A2172" t="inlineStr">
        <is>
          <t>MOV</t>
        </is>
      </c>
      <c r="B2172" t="inlineStr">
        <is>
          <t>322501260000</t>
        </is>
      </c>
      <c r="C2172" t="inlineStr">
        <is>
          <t>32250126</t>
        </is>
      </c>
      <c r="D2172" t="inlineStr">
        <is>
          <t>Las Lajas Panama Inc</t>
        </is>
      </c>
      <c r="E2172" t="inlineStr">
        <is>
          <t>LASLAJASPANAMAINC</t>
        </is>
      </c>
      <c r="F2172" s="2" t="n">
        <v>120</v>
      </c>
      <c r="G2172" t="inlineStr"/>
      <c r="H2172" t="inlineStr">
        <is>
          <t>66780289.0</t>
        </is>
      </c>
      <c r="I2172" t="n">
        <v>0</v>
      </c>
      <c r="J2172" t="n">
        <v>1</v>
      </c>
      <c r="K2172" t="inlineStr"/>
    </row>
    <row r="2173">
      <c r="A2173" t="inlineStr">
        <is>
          <t>MOV</t>
        </is>
      </c>
      <c r="B2173" t="inlineStr">
        <is>
          <t>321864360000</t>
        </is>
      </c>
      <c r="C2173" t="inlineStr">
        <is>
          <t>32186436</t>
        </is>
      </c>
      <c r="D2173" t="inlineStr">
        <is>
          <t>Edificio PH</t>
        </is>
      </c>
      <c r="E2173" t="inlineStr">
        <is>
          <t>EDIFICIOPH</t>
        </is>
      </c>
      <c r="F2173" s="2" t="n">
        <v>61.4</v>
      </c>
      <c r="G2173" t="inlineStr"/>
      <c r="H2173" t="inlineStr">
        <is>
          <t>66712572.0</t>
        </is>
      </c>
      <c r="I2173" t="n">
        <v>0</v>
      </c>
      <c r="J2173" t="n">
        <v>1</v>
      </c>
      <c r="K2173" t="inlineStr"/>
    </row>
    <row r="2174">
      <c r="A2174" t="inlineStr">
        <is>
          <t>MOV</t>
        </is>
      </c>
      <c r="B2174" t="inlineStr">
        <is>
          <t>312209550000</t>
        </is>
      </c>
      <c r="C2174" t="inlineStr">
        <is>
          <t>31220955</t>
        </is>
      </c>
      <c r="D2174" t="inlineStr">
        <is>
          <t>AGROLECHE, S.A. -</t>
        </is>
      </c>
      <c r="E2174" t="inlineStr">
        <is>
          <t>AGROLECHESA</t>
        </is>
      </c>
      <c r="F2174" s="2" t="n">
        <v>149.25</v>
      </c>
      <c r="G2174" t="inlineStr"/>
      <c r="H2174" t="inlineStr">
        <is>
          <t>63162921.0</t>
        </is>
      </c>
      <c r="I2174" t="n">
        <v>0</v>
      </c>
      <c r="J2174" t="n">
        <v>1</v>
      </c>
      <c r="K2174" t="inlineStr"/>
    </row>
    <row r="2175">
      <c r="A2175" t="inlineStr">
        <is>
          <t>MOV</t>
        </is>
      </c>
      <c r="B2175" t="inlineStr">
        <is>
          <t>321128420300</t>
        </is>
      </c>
      <c r="C2175" t="inlineStr">
        <is>
          <t>32112842</t>
        </is>
      </c>
      <c r="D2175" t="inlineStr">
        <is>
          <t>NURIA ARACELY MUNOZ CARRANZA</t>
        </is>
      </c>
      <c r="E2175" t="inlineStr">
        <is>
          <t>NURIAARACELYMUNOZCARRANZA</t>
        </is>
      </c>
      <c r="F2175" s="2" t="n">
        <v>17.49</v>
      </c>
      <c r="G2175" t="inlineStr"/>
      <c r="H2175" t="inlineStr">
        <is>
          <t>66771862.0</t>
        </is>
      </c>
      <c r="I2175" t="n">
        <v>0</v>
      </c>
      <c r="J2175" t="n">
        <v>1</v>
      </c>
      <c r="K2175" t="inlineStr"/>
    </row>
    <row r="2176">
      <c r="A2176" t="inlineStr">
        <is>
          <t>MOV</t>
        </is>
      </c>
      <c r="B2176" t="inlineStr">
        <is>
          <t>321208570100</t>
        </is>
      </c>
      <c r="C2176" t="inlineStr">
        <is>
          <t>32120857</t>
        </is>
      </c>
      <c r="D2176" t="inlineStr">
        <is>
          <t>DEYRA JAEN</t>
        </is>
      </c>
      <c r="E2176" t="inlineStr">
        <is>
          <t>DEYRAJAEN</t>
        </is>
      </c>
      <c r="F2176" s="2" t="n">
        <v>41.5</v>
      </c>
      <c r="G2176" t="inlineStr"/>
      <c r="H2176" t="inlineStr">
        <is>
          <t>66746351.0</t>
        </is>
      </c>
      <c r="I2176" t="n">
        <v>0</v>
      </c>
      <c r="J2176" t="n">
        <v>1</v>
      </c>
      <c r="K2176" t="inlineStr"/>
    </row>
    <row r="2177">
      <c r="A2177" t="inlineStr">
        <is>
          <t>MOV</t>
        </is>
      </c>
      <c r="B2177" t="inlineStr">
        <is>
          <t>324216070100</t>
        </is>
      </c>
      <c r="C2177" t="inlineStr">
        <is>
          <t>32421607</t>
        </is>
      </c>
      <c r="D2177" t="inlineStr">
        <is>
          <t>CARLOS REYES</t>
        </is>
      </c>
      <c r="E2177" t="inlineStr">
        <is>
          <t>CARLOSREYES</t>
        </is>
      </c>
      <c r="F2177" s="2" t="n">
        <v>22.75</v>
      </c>
      <c r="G2177" t="inlineStr"/>
      <c r="H2177" t="inlineStr">
        <is>
          <t>65507916.0</t>
        </is>
      </c>
      <c r="I2177" t="n">
        <v>0</v>
      </c>
      <c r="J2177" t="n">
        <v>1</v>
      </c>
      <c r="K2177" t="inlineStr"/>
    </row>
    <row r="2178">
      <c r="A2178" t="inlineStr">
        <is>
          <t>MOV</t>
        </is>
      </c>
      <c r="B2178" t="inlineStr">
        <is>
          <t>324216070100</t>
        </is>
      </c>
      <c r="C2178" t="inlineStr">
        <is>
          <t>32421607</t>
        </is>
      </c>
      <c r="D2178" t="inlineStr">
        <is>
          <t>CARLOS REYES</t>
        </is>
      </c>
      <c r="E2178" t="inlineStr">
        <is>
          <t>CARLOSREYES</t>
        </is>
      </c>
      <c r="F2178" s="2" t="n">
        <v>22.75</v>
      </c>
      <c r="G2178" t="inlineStr"/>
      <c r="H2178" t="inlineStr">
        <is>
          <t>65507916.0</t>
        </is>
      </c>
      <c r="I2178" t="n">
        <v>0</v>
      </c>
      <c r="J2178" t="n">
        <v>1</v>
      </c>
      <c r="K2178" t="inlineStr"/>
    </row>
    <row r="2179">
      <c r="A2179" t="inlineStr">
        <is>
          <t>MOV</t>
        </is>
      </c>
      <c r="B2179" t="inlineStr">
        <is>
          <t>325292760000</t>
        </is>
      </c>
      <c r="C2179" t="inlineStr">
        <is>
          <t>32529276</t>
        </is>
      </c>
      <c r="D2179" t="inlineStr">
        <is>
          <t>PETITE BOTTLI</t>
        </is>
      </c>
      <c r="E2179" t="inlineStr">
        <is>
          <t>PETITEBOTTLI</t>
        </is>
      </c>
      <c r="F2179" s="2" t="n">
        <v>36.99</v>
      </c>
      <c r="G2179" t="inlineStr"/>
      <c r="H2179" t="inlineStr">
        <is>
          <t>63796699.0</t>
        </is>
      </c>
      <c r="I2179" t="n">
        <v>0</v>
      </c>
      <c r="J2179" t="n">
        <v>1</v>
      </c>
      <c r="K2179" t="inlineStr"/>
    </row>
    <row r="2180">
      <c r="A2180" t="inlineStr">
        <is>
          <t>MOV</t>
        </is>
      </c>
      <c r="B2180" t="inlineStr">
        <is>
          <t>321373930000</t>
        </is>
      </c>
      <c r="C2180" t="inlineStr">
        <is>
          <t>32137393</t>
        </is>
      </c>
      <c r="D2180" t="inlineStr">
        <is>
          <t>Dasaluma S.A</t>
        </is>
      </c>
      <c r="E2180" t="inlineStr">
        <is>
          <t>DASALUMASA</t>
        </is>
      </c>
      <c r="F2180" s="2" t="n">
        <v>68.5</v>
      </c>
      <c r="G2180" t="inlineStr"/>
      <c r="H2180" t="inlineStr">
        <is>
          <t>66727851.0</t>
        </is>
      </c>
      <c r="I2180" t="n">
        <v>0</v>
      </c>
      <c r="J2180" t="n">
        <v>1</v>
      </c>
      <c r="K2180" t="inlineStr"/>
    </row>
    <row r="2181">
      <c r="A2181" t="inlineStr">
        <is>
          <t>MOV</t>
        </is>
      </c>
      <c r="B2181" t="inlineStr">
        <is>
          <t>312210050000</t>
        </is>
      </c>
      <c r="C2181" t="inlineStr">
        <is>
          <t>31221005</t>
        </is>
      </c>
      <c r="D2181" t="inlineStr">
        <is>
          <t>CENTRO DE DIAGNOSTICO GASTROIN -</t>
        </is>
      </c>
      <c r="E2181" t="inlineStr">
        <is>
          <t>CENTRODEDIAGNOSTICOGASTROIN</t>
        </is>
      </c>
      <c r="F2181" s="2" t="n">
        <v>43.5</v>
      </c>
      <c r="G2181" t="inlineStr"/>
      <c r="H2181" t="inlineStr">
        <is>
          <t>64623555.0</t>
        </is>
      </c>
      <c r="I2181" t="n">
        <v>0</v>
      </c>
      <c r="J2181" t="n">
        <v>1</v>
      </c>
      <c r="K2181" t="inlineStr"/>
    </row>
    <row r="2182">
      <c r="A2182" t="inlineStr">
        <is>
          <t>MOV</t>
        </is>
      </c>
      <c r="B2182" t="inlineStr">
        <is>
          <t>323755580200</t>
        </is>
      </c>
      <c r="C2182" t="inlineStr">
        <is>
          <t>32375558</t>
        </is>
      </c>
      <c r="D2182" t="inlineStr">
        <is>
          <t>Eyhaes Serrano</t>
        </is>
      </c>
      <c r="E2182" t="inlineStr">
        <is>
          <t>EYHAESSERRANO</t>
        </is>
      </c>
      <c r="F2182" s="2" t="n">
        <v>25.75</v>
      </c>
      <c r="G2182" t="inlineStr"/>
      <c r="H2182" t="inlineStr">
        <is>
          <t>67095559.0</t>
        </is>
      </c>
      <c r="I2182" t="n">
        <v>0</v>
      </c>
      <c r="J2182" t="n">
        <v>1</v>
      </c>
      <c r="K2182" t="inlineStr"/>
    </row>
    <row r="2183">
      <c r="A2183" t="inlineStr">
        <is>
          <t>MOV</t>
        </is>
      </c>
      <c r="B2183" t="inlineStr">
        <is>
          <t>323755580200</t>
        </is>
      </c>
      <c r="C2183" t="inlineStr">
        <is>
          <t>32375558</t>
        </is>
      </c>
      <c r="D2183" t="inlineStr">
        <is>
          <t>Eyhaes Serrano</t>
        </is>
      </c>
      <c r="E2183" t="inlineStr">
        <is>
          <t>EYHAESSERRANO</t>
        </is>
      </c>
      <c r="F2183" s="2" t="n">
        <v>26.75</v>
      </c>
      <c r="G2183" t="inlineStr"/>
      <c r="H2183" t="inlineStr">
        <is>
          <t>67095559.0</t>
        </is>
      </c>
      <c r="I2183" t="n">
        <v>0</v>
      </c>
      <c r="J2183" t="n">
        <v>1</v>
      </c>
      <c r="K2183" t="inlineStr"/>
    </row>
    <row r="2184">
      <c r="A2184" t="inlineStr">
        <is>
          <t>MOV</t>
        </is>
      </c>
      <c r="B2184" t="inlineStr">
        <is>
          <t>335331440000</t>
        </is>
      </c>
      <c r="C2184" t="inlineStr">
        <is>
          <t>33533144</t>
        </is>
      </c>
      <c r="D2184" t="inlineStr">
        <is>
          <t>JM BROTHERS, SA</t>
        </is>
      </c>
      <c r="E2184" t="inlineStr">
        <is>
          <t>JMBROTHERSSA</t>
        </is>
      </c>
      <c r="F2184" s="2" t="n">
        <v>135.25</v>
      </c>
      <c r="G2184" t="inlineStr"/>
      <c r="H2184" t="inlineStr">
        <is>
          <t>62789134.0</t>
        </is>
      </c>
      <c r="I2184" t="n">
        <v>0</v>
      </c>
      <c r="J2184" t="n">
        <v>1</v>
      </c>
      <c r="K2184" t="inlineStr"/>
    </row>
    <row r="2185">
      <c r="A2185" t="inlineStr">
        <is>
          <t>MOV</t>
        </is>
      </c>
      <c r="B2185" t="inlineStr">
        <is>
          <t>342140310000</t>
        </is>
      </c>
      <c r="C2185" t="inlineStr">
        <is>
          <t>34214031</t>
        </is>
      </c>
      <c r="D2185" t="inlineStr">
        <is>
          <t>MULTISERVICIOS DE EQUIPOS Y TRANSPORTE , S.A.</t>
        </is>
      </c>
      <c r="E2185" t="inlineStr">
        <is>
          <t>MULTISERVICIOSDEEQUIPOSYTRANSPORTESA</t>
        </is>
      </c>
      <c r="F2185" s="2" t="n">
        <v>88.75</v>
      </c>
      <c r="G2185" t="inlineStr"/>
      <c r="H2185" t="inlineStr">
        <is>
          <t>61506085.0</t>
        </is>
      </c>
      <c r="I2185" t="n">
        <v>0</v>
      </c>
      <c r="J2185" t="n">
        <v>1</v>
      </c>
      <c r="K2185" t="inlineStr"/>
    </row>
    <row r="2186">
      <c r="A2186" t="inlineStr">
        <is>
          <t>MOV</t>
        </is>
      </c>
      <c r="B2186" t="inlineStr">
        <is>
          <t>325151070000</t>
        </is>
      </c>
      <c r="C2186" t="inlineStr">
        <is>
          <t>32515107</t>
        </is>
      </c>
      <c r="D2186" t="inlineStr">
        <is>
          <t>ARISTOS CONSULTORES</t>
        </is>
      </c>
      <c r="E2186" t="inlineStr">
        <is>
          <t>ARISTOSCONSULTORES</t>
        </is>
      </c>
      <c r="F2186" s="2" t="n">
        <v>278.65</v>
      </c>
      <c r="G2186" t="inlineStr"/>
      <c r="H2186" t="inlineStr">
        <is>
          <t>67475743.0</t>
        </is>
      </c>
      <c r="I2186" t="n">
        <v>0</v>
      </c>
      <c r="J2186" t="n">
        <v>1</v>
      </c>
      <c r="K2186" t="inlineStr"/>
    </row>
    <row r="2187">
      <c r="A2187" t="inlineStr">
        <is>
          <t>MOV</t>
        </is>
      </c>
      <c r="B2187" t="inlineStr">
        <is>
          <t>312216450000</t>
        </is>
      </c>
      <c r="C2187" t="inlineStr">
        <is>
          <t>31221645</t>
        </is>
      </c>
      <c r="D2187" t="inlineStr">
        <is>
          <t>SPAN CORP -</t>
        </is>
      </c>
      <c r="E2187" t="inlineStr">
        <is>
          <t>SPANCORP</t>
        </is>
      </c>
      <c r="F2187" s="2" t="n">
        <v>212.11</v>
      </c>
      <c r="G2187" t="inlineStr"/>
      <c r="H2187" t="inlineStr">
        <is>
          <t>66760465.0</t>
        </is>
      </c>
      <c r="I2187" t="n">
        <v>0</v>
      </c>
      <c r="J2187" t="n">
        <v>1</v>
      </c>
      <c r="K2187" t="inlineStr"/>
    </row>
    <row r="2188">
      <c r="A2188" t="inlineStr">
        <is>
          <t>MOV</t>
        </is>
      </c>
      <c r="B2188" t="inlineStr">
        <is>
          <t>321271210000</t>
        </is>
      </c>
      <c r="C2188" t="inlineStr">
        <is>
          <t>32127121</t>
        </is>
      </c>
      <c r="D2188" t="inlineStr">
        <is>
          <t>MAX CROWE</t>
        </is>
      </c>
      <c r="E2188" t="inlineStr">
        <is>
          <t>MAXCROWE</t>
        </is>
      </c>
      <c r="F2188" s="2" t="n">
        <v>32.5</v>
      </c>
      <c r="G2188" t="inlineStr"/>
      <c r="H2188" t="inlineStr">
        <is>
          <t>69877606.0</t>
        </is>
      </c>
      <c r="I2188" t="n">
        <v>0</v>
      </c>
      <c r="J2188" t="n">
        <v>1</v>
      </c>
      <c r="K2188" t="inlineStr"/>
    </row>
    <row r="2189">
      <c r="A2189" t="inlineStr">
        <is>
          <t>MOV</t>
        </is>
      </c>
      <c r="B2189" t="inlineStr">
        <is>
          <t>321271210000</t>
        </is>
      </c>
      <c r="C2189" t="inlineStr">
        <is>
          <t>32127121</t>
        </is>
      </c>
      <c r="D2189" t="inlineStr">
        <is>
          <t>MAX CROWE</t>
        </is>
      </c>
      <c r="E2189" t="inlineStr">
        <is>
          <t>MAXCROWE</t>
        </is>
      </c>
      <c r="F2189" s="2" t="n">
        <v>116.45</v>
      </c>
      <c r="G2189" t="inlineStr"/>
      <c r="H2189" t="inlineStr">
        <is>
          <t>69877606.0</t>
        </is>
      </c>
      <c r="I2189" t="n">
        <v>0</v>
      </c>
      <c r="J2189" t="n">
        <v>1</v>
      </c>
      <c r="K2189" t="inlineStr"/>
    </row>
    <row r="2190">
      <c r="A2190" t="inlineStr">
        <is>
          <t>MOV</t>
        </is>
      </c>
      <c r="B2190" t="inlineStr">
        <is>
          <t>335338500000</t>
        </is>
      </c>
      <c r="C2190" t="inlineStr">
        <is>
          <t>33533850</t>
        </is>
      </c>
      <c r="D2190" t="inlineStr">
        <is>
          <t>DISTRIBUIDORA PUERTO LIBRE SA</t>
        </is>
      </c>
      <c r="E2190" t="inlineStr">
        <is>
          <t>DISTRIBUIDORAPUERTOLIBRESA</t>
        </is>
      </c>
      <c r="F2190" s="2" t="n">
        <v>48.44</v>
      </c>
      <c r="G2190" t="inlineStr"/>
      <c r="H2190" t="inlineStr">
        <is>
          <t>66791405.0</t>
        </is>
      </c>
      <c r="I2190" t="n">
        <v>0</v>
      </c>
      <c r="J2190" t="n">
        <v>1</v>
      </c>
      <c r="K2190" t="inlineStr"/>
    </row>
    <row r="2191">
      <c r="A2191" t="inlineStr">
        <is>
          <t>MOV</t>
        </is>
      </c>
      <c r="B2191" t="inlineStr">
        <is>
          <t>335338270000</t>
        </is>
      </c>
      <c r="C2191" t="inlineStr">
        <is>
          <t>33533827</t>
        </is>
      </c>
      <c r="D2191" t="inlineStr">
        <is>
          <t>BLUE JANITORIAL SERVICES, S.A.</t>
        </is>
      </c>
      <c r="E2191" t="inlineStr">
        <is>
          <t>BLUEJANITORIALSERVICESSA</t>
        </is>
      </c>
      <c r="F2191" s="2" t="n">
        <v>368.75</v>
      </c>
      <c r="G2191" t="inlineStr"/>
      <c r="H2191" t="inlineStr">
        <is>
          <t>63145953.0</t>
        </is>
      </c>
      <c r="I2191" t="n">
        <v>0</v>
      </c>
      <c r="J2191" t="n">
        <v>1</v>
      </c>
      <c r="K2191" t="inlineStr"/>
    </row>
    <row r="2192">
      <c r="A2192" t="inlineStr">
        <is>
          <t>MOV</t>
        </is>
      </c>
      <c r="B2192" t="inlineStr">
        <is>
          <t>323235570100</t>
        </is>
      </c>
      <c r="C2192" t="inlineStr">
        <is>
          <t>32323557</t>
        </is>
      </c>
      <c r="D2192" t="inlineStr">
        <is>
          <t>ORTIZ SEGOVIA, S.A. ORTIZ SEGOVIA</t>
        </is>
      </c>
      <c r="E2192" t="inlineStr">
        <is>
          <t>ORTIZSEGOVIASAORTIZSEGOVIA</t>
        </is>
      </c>
      <c r="F2192" s="2" t="n">
        <v>226.69</v>
      </c>
      <c r="G2192" t="inlineStr"/>
      <c r="H2192" t="inlineStr">
        <is>
          <t>64802676.0</t>
        </is>
      </c>
      <c r="I2192" t="n">
        <v>0</v>
      </c>
      <c r="J2192" t="n">
        <v>1</v>
      </c>
      <c r="K2192" t="inlineStr"/>
    </row>
    <row r="2193">
      <c r="A2193" t="inlineStr">
        <is>
          <t>MOV</t>
        </is>
      </c>
      <c r="B2193" t="inlineStr">
        <is>
          <t>321328820100</t>
        </is>
      </c>
      <c r="C2193" t="inlineStr">
        <is>
          <t>32132882</t>
        </is>
      </c>
      <c r="D2193" t="inlineStr">
        <is>
          <t>Soto y Gomez, S.A.</t>
        </is>
      </c>
      <c r="E2193" t="inlineStr">
        <is>
          <t>SOTOYGOMEZSA</t>
        </is>
      </c>
      <c r="F2193" s="2" t="n">
        <v>263.45</v>
      </c>
      <c r="G2193" t="inlineStr"/>
      <c r="H2193" t="inlineStr">
        <is>
          <t>66724931.0</t>
        </is>
      </c>
      <c r="I2193" t="n">
        <v>0</v>
      </c>
      <c r="J2193" t="n">
        <v>1</v>
      </c>
      <c r="K2193" t="inlineStr"/>
    </row>
    <row r="2194">
      <c r="A2194" t="inlineStr">
        <is>
          <t>MOV</t>
        </is>
      </c>
      <c r="B2194" t="inlineStr">
        <is>
          <t>321328820100</t>
        </is>
      </c>
      <c r="C2194" t="inlineStr">
        <is>
          <t>32132882</t>
        </is>
      </c>
      <c r="D2194" t="inlineStr">
        <is>
          <t>Manuel Soto Gomez</t>
        </is>
      </c>
      <c r="E2194" t="inlineStr">
        <is>
          <t>MANUELSOTOGOMEZ</t>
        </is>
      </c>
      <c r="F2194" s="2" t="n">
        <v>113.25</v>
      </c>
      <c r="G2194" t="inlineStr"/>
      <c r="H2194" t="inlineStr">
        <is>
          <t>66724931.0</t>
        </is>
      </c>
      <c r="I2194" t="n">
        <v>0</v>
      </c>
      <c r="J2194" t="n">
        <v>1</v>
      </c>
      <c r="K2194" t="inlineStr"/>
    </row>
    <row r="2195">
      <c r="A2195" t="inlineStr">
        <is>
          <t>MOV</t>
        </is>
      </c>
      <c r="B2195" t="inlineStr">
        <is>
          <t>321460880000</t>
        </is>
      </c>
      <c r="C2195" t="inlineStr">
        <is>
          <t>32146088</t>
        </is>
      </c>
      <c r="D2195" t="inlineStr">
        <is>
          <t>HOTELERIA DOMINGUEZ</t>
        </is>
      </c>
      <c r="E2195" t="inlineStr">
        <is>
          <t>HOTELERIADOMINGUEZ</t>
        </is>
      </c>
      <c r="F2195" s="2" t="n">
        <v>35.75</v>
      </c>
      <c r="G2195" t="inlineStr"/>
      <c r="H2195" t="inlineStr">
        <is>
          <t>65500829.0</t>
        </is>
      </c>
      <c r="I2195" t="n">
        <v>0</v>
      </c>
      <c r="J2195" t="n">
        <v>1</v>
      </c>
      <c r="K2195" t="inlineStr"/>
    </row>
    <row r="2196">
      <c r="A2196" t="inlineStr">
        <is>
          <t>MOV</t>
        </is>
      </c>
      <c r="B2196" t="inlineStr">
        <is>
          <t>339264130000</t>
        </is>
      </c>
      <c r="C2196" t="inlineStr">
        <is>
          <t>33926413</t>
        </is>
      </c>
      <c r="D2196" t="inlineStr">
        <is>
          <t>IMACASA PANAMA</t>
        </is>
      </c>
      <c r="E2196" t="inlineStr">
        <is>
          <t>IMACASAPANAMA</t>
        </is>
      </c>
      <c r="F2196" s="2" t="n">
        <v>337.75</v>
      </c>
      <c r="G2196" t="inlineStr"/>
      <c r="H2196" t="inlineStr">
        <is>
          <t>63173828.0</t>
        </is>
      </c>
      <c r="I2196" t="n">
        <v>0</v>
      </c>
      <c r="J2196" t="n">
        <v>1</v>
      </c>
      <c r="K2196" t="inlineStr"/>
    </row>
    <row r="2197">
      <c r="A2197" t="inlineStr">
        <is>
          <t>MOV</t>
        </is>
      </c>
      <c r="B2197" t="inlineStr">
        <is>
          <t>321723660100</t>
        </is>
      </c>
      <c r="C2197" t="inlineStr">
        <is>
          <t>32172366</t>
        </is>
      </c>
      <c r="D2197" t="inlineStr">
        <is>
          <t>G.M. Auto Sale, S.A</t>
        </is>
      </c>
      <c r="E2197" t="inlineStr">
        <is>
          <t>GMAUTOSALESA</t>
        </is>
      </c>
      <c r="F2197" s="2" t="n">
        <v>41.5</v>
      </c>
      <c r="G2197" t="inlineStr"/>
      <c r="H2197" t="inlineStr">
        <is>
          <t>66791506.0</t>
        </is>
      </c>
      <c r="I2197" t="n">
        <v>0</v>
      </c>
      <c r="J2197" t="n">
        <v>1</v>
      </c>
      <c r="K2197" t="inlineStr"/>
    </row>
    <row r="2198">
      <c r="A2198" t="inlineStr">
        <is>
          <t>MOV</t>
        </is>
      </c>
      <c r="B2198" t="inlineStr">
        <is>
          <t>324229430000</t>
        </is>
      </c>
      <c r="C2198" t="inlineStr">
        <is>
          <t>32422943</t>
        </is>
      </c>
      <c r="D2198" t="inlineStr">
        <is>
          <t>ARCHIVOS EFIC</t>
        </is>
      </c>
      <c r="E2198" t="inlineStr">
        <is>
          <t>ARCHIVOSEFIC</t>
        </is>
      </c>
      <c r="F2198" s="2" t="n">
        <v>54.5</v>
      </c>
      <c r="G2198" t="inlineStr"/>
      <c r="H2198" t="inlineStr">
        <is>
          <t>66718892.0</t>
        </is>
      </c>
      <c r="I2198" t="n">
        <v>0</v>
      </c>
      <c r="J2198" t="n">
        <v>1</v>
      </c>
      <c r="K2198" t="inlineStr"/>
    </row>
    <row r="2199">
      <c r="A2199" t="inlineStr">
        <is>
          <t>MOV</t>
        </is>
      </c>
      <c r="B2199" t="inlineStr">
        <is>
          <t>323545700000</t>
        </is>
      </c>
      <c r="C2199" t="inlineStr">
        <is>
          <t>32354570</t>
        </is>
      </c>
      <c r="D2199" t="inlineStr">
        <is>
          <t>INVERSIONES LIZER S.A.</t>
        </is>
      </c>
      <c r="E2199" t="inlineStr">
        <is>
          <t>INVERSIONESLIZERSA</t>
        </is>
      </c>
      <c r="F2199" s="2" t="n">
        <v>52.74</v>
      </c>
      <c r="G2199" t="inlineStr"/>
      <c r="H2199" t="inlineStr">
        <is>
          <t>66736878.0</t>
        </is>
      </c>
      <c r="I2199" t="n">
        <v>0</v>
      </c>
      <c r="J2199" t="n">
        <v>1</v>
      </c>
      <c r="K2199" t="inlineStr"/>
    </row>
    <row r="2200">
      <c r="A2200" t="inlineStr">
        <is>
          <t>MOV</t>
        </is>
      </c>
      <c r="B2200" t="inlineStr">
        <is>
          <t>321173430000</t>
        </is>
      </c>
      <c r="C2200" t="inlineStr">
        <is>
          <t>32117343</t>
        </is>
      </c>
      <c r="D2200" t="inlineStr">
        <is>
          <t>DIOGENES LANDAU LISONDRO</t>
        </is>
      </c>
      <c r="E2200" t="inlineStr">
        <is>
          <t>DIOGENESLANDAULISONDRO</t>
        </is>
      </c>
      <c r="F2200" s="2" t="n">
        <v>45.5</v>
      </c>
      <c r="G2200" t="inlineStr"/>
      <c r="H2200" t="inlineStr">
        <is>
          <t>66760571.0</t>
        </is>
      </c>
      <c r="I2200" t="n">
        <v>0</v>
      </c>
      <c r="J2200" t="n">
        <v>1</v>
      </c>
      <c r="K2200" t="inlineStr"/>
    </row>
    <row r="2201">
      <c r="A2201" t="inlineStr">
        <is>
          <t>MOV</t>
        </is>
      </c>
      <c r="B2201" t="inlineStr">
        <is>
          <t>322487180000</t>
        </is>
      </c>
      <c r="C2201" t="inlineStr">
        <is>
          <t>32248718</t>
        </is>
      </c>
      <c r="D2201" t="inlineStr">
        <is>
          <t>Constructora</t>
        </is>
      </c>
      <c r="E2201" t="inlineStr">
        <is>
          <t>CONSTRUCTORA</t>
        </is>
      </c>
      <c r="F2201" s="2" t="n">
        <v>56</v>
      </c>
      <c r="G2201" t="inlineStr"/>
      <c r="H2201" t="inlineStr">
        <is>
          <t>66794668.0</t>
        </is>
      </c>
      <c r="I2201" t="n">
        <v>0</v>
      </c>
      <c r="J2201" t="n">
        <v>1</v>
      </c>
      <c r="K2201" t="inlineStr"/>
    </row>
    <row r="2202">
      <c r="A2202" t="inlineStr">
        <is>
          <t>MOV</t>
        </is>
      </c>
      <c r="B2202" t="inlineStr">
        <is>
          <t>341433180000</t>
        </is>
      </c>
      <c r="C2202" t="inlineStr">
        <is>
          <t>34143318</t>
        </is>
      </c>
      <c r="D2202" t="inlineStr">
        <is>
          <t>DENIA JARAMILLO SILVERA</t>
        </is>
      </c>
      <c r="E2202" t="inlineStr">
        <is>
          <t>DENIAJARAMILLOSILVERA</t>
        </is>
      </c>
      <c r="F2202" s="2" t="n">
        <v>16.25</v>
      </c>
      <c r="G2202" t="inlineStr"/>
      <c r="H2202" t="inlineStr">
        <is>
          <t>66980948.0</t>
        </is>
      </c>
      <c r="I2202" t="n">
        <v>0</v>
      </c>
      <c r="J2202" t="n">
        <v>1</v>
      </c>
      <c r="K2202" t="inlineStr"/>
    </row>
    <row r="2203">
      <c r="A2203" t="inlineStr">
        <is>
          <t>MOV</t>
        </is>
      </c>
      <c r="B2203" t="inlineStr">
        <is>
          <t>352090100000</t>
        </is>
      </c>
      <c r="C2203" t="inlineStr">
        <is>
          <t>35209010</t>
        </is>
      </c>
      <c r="D2203" t="inlineStr">
        <is>
          <t>LELY LEZCANO</t>
        </is>
      </c>
      <c r="E2203" t="inlineStr">
        <is>
          <t>LELYLEZCANO</t>
        </is>
      </c>
      <c r="F2203" s="2" t="n">
        <v>15</v>
      </c>
      <c r="G2203" t="inlineStr"/>
      <c r="H2203" t="inlineStr">
        <is>
          <t>65627321.0</t>
        </is>
      </c>
      <c r="I2203" t="n">
        <v>0</v>
      </c>
      <c r="J2203" t="n">
        <v>1</v>
      </c>
      <c r="K2203" t="inlineStr"/>
    </row>
    <row r="2204">
      <c r="A2204" t="inlineStr">
        <is>
          <t>MOV</t>
        </is>
      </c>
      <c r="B2204" t="inlineStr">
        <is>
          <t>328501480000</t>
        </is>
      </c>
      <c r="C2204" t="inlineStr">
        <is>
          <t>32850148</t>
        </is>
      </c>
      <c r="D2204" t="inlineStr">
        <is>
          <t>Yarleny Del Carmen Hiraldo Samudio</t>
        </is>
      </c>
      <c r="E2204" t="inlineStr">
        <is>
          <t>YARLENYDELCARMENHIRALDOSAMUDIO</t>
        </is>
      </c>
      <c r="F2204" s="2" t="n">
        <v>20.75</v>
      </c>
      <c r="G2204" t="inlineStr"/>
      <c r="H2204" t="inlineStr">
        <is>
          <t>62206769.0</t>
        </is>
      </c>
      <c r="I2204" t="n">
        <v>0</v>
      </c>
      <c r="J2204" t="n">
        <v>1</v>
      </c>
      <c r="K2204" t="inlineStr"/>
    </row>
    <row r="2205">
      <c r="A2205" t="inlineStr">
        <is>
          <t>MOV</t>
        </is>
      </c>
      <c r="B2205" t="inlineStr">
        <is>
          <t>369003010000</t>
        </is>
      </c>
      <c r="C2205" t="inlineStr">
        <is>
          <t>36900301</t>
        </is>
      </c>
      <c r="D2205" t="inlineStr">
        <is>
          <t>ITZEL VALENZUELA</t>
        </is>
      </c>
      <c r="E2205" t="inlineStr">
        <is>
          <t>ITZELVALENZUELA</t>
        </is>
      </c>
      <c r="F2205" s="2" t="n">
        <v>15</v>
      </c>
      <c r="G2205" t="inlineStr"/>
      <c r="H2205" t="inlineStr">
        <is>
          <t>68312126.0</t>
        </is>
      </c>
      <c r="I2205" t="n">
        <v>0</v>
      </c>
      <c r="J2205" t="n">
        <v>1</v>
      </c>
      <c r="K2205" t="inlineStr"/>
    </row>
    <row r="2206">
      <c r="A2206" t="inlineStr">
        <is>
          <t>MOV</t>
        </is>
      </c>
      <c r="B2206" t="inlineStr">
        <is>
          <t>357263630000</t>
        </is>
      </c>
      <c r="C2206" t="inlineStr">
        <is>
          <t>35726363</t>
        </is>
      </c>
      <c r="D2206" t="inlineStr">
        <is>
          <t>THOMAS ENRIQUE LOPEZ DEL RIO</t>
        </is>
      </c>
      <c r="E2206" t="inlineStr">
        <is>
          <t>THOMASENRIQUELOPEZDELRIO</t>
        </is>
      </c>
      <c r="F2206" s="2" t="n">
        <v>25</v>
      </c>
      <c r="G2206" t="inlineStr"/>
      <c r="H2206" t="inlineStr">
        <is>
          <t>63300593.0</t>
        </is>
      </c>
      <c r="I2206" t="n">
        <v>0</v>
      </c>
      <c r="J2206" t="n">
        <v>1</v>
      </c>
      <c r="K2206" t="inlineStr"/>
    </row>
    <row r="2207">
      <c r="A2207" t="inlineStr">
        <is>
          <t>MOV</t>
        </is>
      </c>
      <c r="B2207" t="inlineStr">
        <is>
          <t>346133930000</t>
        </is>
      </c>
      <c r="C2207" t="inlineStr">
        <is>
          <t>34613393</t>
        </is>
      </c>
      <c r="D2207" t="inlineStr">
        <is>
          <t>GENEROSO ORTIZ PITTI</t>
        </is>
      </c>
      <c r="E2207" t="inlineStr">
        <is>
          <t>GENEROSOORTIZPITTI</t>
        </is>
      </c>
      <c r="F2207" s="2" t="n">
        <v>66.61</v>
      </c>
      <c r="G2207" t="inlineStr"/>
      <c r="H2207" t="inlineStr">
        <is>
          <t>68203616.0</t>
        </is>
      </c>
      <c r="I2207" t="n">
        <v>0</v>
      </c>
      <c r="J2207" t="n">
        <v>1</v>
      </c>
      <c r="K2207" t="inlineStr"/>
    </row>
    <row r="2208">
      <c r="A2208" t="inlineStr">
        <is>
          <t>MOV</t>
        </is>
      </c>
      <c r="B2208" t="inlineStr">
        <is>
          <t>356347510000</t>
        </is>
      </c>
      <c r="C2208" t="inlineStr">
        <is>
          <t>35634751</t>
        </is>
      </c>
      <c r="D2208" t="inlineStr">
        <is>
          <t>SEBASTIAN CHACON</t>
        </is>
      </c>
      <c r="E2208" t="inlineStr">
        <is>
          <t>SEBASTIANCHACON</t>
        </is>
      </c>
      <c r="F2208" s="2" t="n">
        <v>15</v>
      </c>
      <c r="G2208" t="inlineStr"/>
      <c r="H2208" t="inlineStr">
        <is>
          <t>66980173.0</t>
        </is>
      </c>
      <c r="I2208" t="n">
        <v>0</v>
      </c>
      <c r="J2208" t="n">
        <v>1</v>
      </c>
      <c r="K2208" t="inlineStr"/>
    </row>
    <row r="2209">
      <c r="A2209" t="inlineStr">
        <is>
          <t>MOV</t>
        </is>
      </c>
      <c r="B2209" t="inlineStr">
        <is>
          <t>359348440000</t>
        </is>
      </c>
      <c r="C2209" t="inlineStr">
        <is>
          <t>35934844</t>
        </is>
      </c>
      <c r="D2209" t="inlineStr">
        <is>
          <t>ARCADIO RODRIGUEZ</t>
        </is>
      </c>
      <c r="E2209" t="inlineStr">
        <is>
          <t>ARCADIORODRIGUEZ</t>
        </is>
      </c>
      <c r="F2209" s="2" t="n">
        <v>15</v>
      </c>
      <c r="G2209" t="inlineStr"/>
      <c r="H2209" t="inlineStr">
        <is>
          <t>67557809.0</t>
        </is>
      </c>
      <c r="I2209" t="n">
        <v>0</v>
      </c>
      <c r="J2209" t="n">
        <v>1</v>
      </c>
      <c r="K2209" t="inlineStr"/>
    </row>
    <row r="2210">
      <c r="A2210" t="inlineStr">
        <is>
          <t>MOV</t>
        </is>
      </c>
      <c r="B2210" t="inlineStr">
        <is>
          <t>346375390000</t>
        </is>
      </c>
      <c r="C2210" t="inlineStr">
        <is>
          <t>34637539</t>
        </is>
      </c>
      <c r="D2210" t="inlineStr">
        <is>
          <t>JOSE PORFIRIO VEGA</t>
        </is>
      </c>
      <c r="E2210" t="inlineStr">
        <is>
          <t>JOSEPORFIRIOVEGA</t>
        </is>
      </c>
      <c r="F2210" s="2" t="n">
        <v>41.25</v>
      </c>
      <c r="G2210" t="inlineStr"/>
      <c r="H2210" t="inlineStr">
        <is>
          <t>67802830.0</t>
        </is>
      </c>
      <c r="I2210" t="n">
        <v>0</v>
      </c>
      <c r="J2210" t="n">
        <v>1</v>
      </c>
      <c r="K2210" t="inlineStr"/>
    </row>
    <row r="2211">
      <c r="A2211" t="inlineStr">
        <is>
          <t>MOV</t>
        </is>
      </c>
      <c r="B2211" t="inlineStr">
        <is>
          <t>365058360000</t>
        </is>
      </c>
      <c r="C2211" t="inlineStr">
        <is>
          <t>36505836</t>
        </is>
      </c>
      <c r="D2211" t="inlineStr">
        <is>
          <t>ORIEL MARIANO ACOSTA TORRES</t>
        </is>
      </c>
      <c r="E2211" t="inlineStr">
        <is>
          <t>ORIELMARIANOACOSTATORRES</t>
        </is>
      </c>
      <c r="F2211" s="2" t="n">
        <v>0</v>
      </c>
      <c r="G2211" t="inlineStr"/>
      <c r="H2211" t="inlineStr"/>
      <c r="I2211" t="n">
        <v>0</v>
      </c>
      <c r="J2211" t="n">
        <v>1</v>
      </c>
      <c r="K2211" t="inlineStr"/>
    </row>
    <row r="2212">
      <c r="A2212" t="inlineStr">
        <is>
          <t>MOV</t>
        </is>
      </c>
      <c r="B2212" t="inlineStr">
        <is>
          <t>358346730000</t>
        </is>
      </c>
      <c r="C2212" t="inlineStr">
        <is>
          <t>35834673</t>
        </is>
      </c>
      <c r="D2212" t="inlineStr">
        <is>
          <t>JUAN ALBERTO JORDAN DELGADO</t>
        </is>
      </c>
      <c r="E2212" t="inlineStr">
        <is>
          <t>JUANALBERTOJORDANDELGADO</t>
        </is>
      </c>
      <c r="F2212" s="2" t="n">
        <v>30</v>
      </c>
      <c r="G2212" t="inlineStr"/>
      <c r="H2212" t="inlineStr">
        <is>
          <t>68168239.0</t>
        </is>
      </c>
      <c r="I2212" t="n">
        <v>0</v>
      </c>
      <c r="J2212" t="n">
        <v>1</v>
      </c>
      <c r="K2212" t="inlineStr"/>
    </row>
    <row r="2213">
      <c r="A2213" t="inlineStr">
        <is>
          <t>MOV</t>
        </is>
      </c>
      <c r="B2213" t="inlineStr">
        <is>
          <t>353118010000</t>
        </is>
      </c>
      <c r="C2213" t="inlineStr">
        <is>
          <t>35311801</t>
        </is>
      </c>
      <c r="D2213" t="inlineStr">
        <is>
          <t>MANUEL ROJAS</t>
        </is>
      </c>
      <c r="E2213" t="inlineStr">
        <is>
          <t>MANUELROJAS</t>
        </is>
      </c>
      <c r="F2213" s="2" t="n">
        <v>15</v>
      </c>
      <c r="G2213" t="inlineStr"/>
      <c r="H2213" t="inlineStr">
        <is>
          <t>69020546.0</t>
        </is>
      </c>
      <c r="I2213" t="n">
        <v>0</v>
      </c>
      <c r="J2213" t="n">
        <v>1</v>
      </c>
      <c r="K2213" t="inlineStr"/>
    </row>
    <row r="2214">
      <c r="A2214" t="inlineStr">
        <is>
          <t>MOV</t>
        </is>
      </c>
      <c r="B2214" t="inlineStr">
        <is>
          <t>352072000000</t>
        </is>
      </c>
      <c r="C2214" t="inlineStr">
        <is>
          <t>35207200</t>
        </is>
      </c>
      <c r="D2214" t="inlineStr">
        <is>
          <t>MARIA CUESTAS</t>
        </is>
      </c>
      <c r="E2214" t="inlineStr">
        <is>
          <t>MARIACUESTAS</t>
        </is>
      </c>
      <c r="F2214" s="2" t="n">
        <v>80</v>
      </c>
      <c r="G2214" t="inlineStr"/>
      <c r="H2214" t="inlineStr">
        <is>
          <t>65136144.0</t>
        </is>
      </c>
      <c r="I2214" t="n">
        <v>0</v>
      </c>
      <c r="J2214" t="n">
        <v>1</v>
      </c>
      <c r="K2214" t="inlineStr"/>
    </row>
    <row r="2215">
      <c r="A2215" t="inlineStr">
        <is>
          <t>MOV</t>
        </is>
      </c>
      <c r="B2215" t="inlineStr">
        <is>
          <t>352208140000</t>
        </is>
      </c>
      <c r="C2215" t="inlineStr">
        <is>
          <t>35220814</t>
        </is>
      </c>
      <c r="D2215" t="inlineStr">
        <is>
          <t>ENRIQUE PUENTES RUIZ</t>
        </is>
      </c>
      <c r="E2215" t="inlineStr">
        <is>
          <t>ENRIQUEPUENTESRUIZ</t>
        </is>
      </c>
      <c r="F2215" s="2" t="n">
        <v>25</v>
      </c>
      <c r="G2215" t="inlineStr"/>
      <c r="H2215" t="inlineStr">
        <is>
          <t>64753624.0</t>
        </is>
      </c>
      <c r="I2215" t="n">
        <v>0</v>
      </c>
      <c r="J2215" t="n">
        <v>1</v>
      </c>
      <c r="K2215" t="inlineStr"/>
    </row>
    <row r="2216">
      <c r="A2216" t="inlineStr">
        <is>
          <t>MOV</t>
        </is>
      </c>
      <c r="B2216" t="inlineStr">
        <is>
          <t>349086600000</t>
        </is>
      </c>
      <c r="C2216" t="inlineStr">
        <is>
          <t>34908660</t>
        </is>
      </c>
      <c r="D2216" t="inlineStr">
        <is>
          <t>LA HOGUERA GRILL</t>
        </is>
      </c>
      <c r="E2216" t="inlineStr">
        <is>
          <t>LAHOGUERAGRILL</t>
        </is>
      </c>
      <c r="F2216" s="2" t="n">
        <v>95.75</v>
      </c>
      <c r="G2216" t="inlineStr"/>
      <c r="H2216" t="inlineStr">
        <is>
          <t>67393021.0</t>
        </is>
      </c>
      <c r="I2216" t="n">
        <v>0</v>
      </c>
      <c r="J2216" t="n">
        <v>1</v>
      </c>
      <c r="K2216" t="inlineStr"/>
    </row>
    <row r="2217">
      <c r="A2217" t="inlineStr">
        <is>
          <t>MOV</t>
        </is>
      </c>
      <c r="B2217" t="inlineStr">
        <is>
          <t>347124860000</t>
        </is>
      </c>
      <c r="C2217" t="inlineStr">
        <is>
          <t>34712486</t>
        </is>
      </c>
      <c r="D2217" t="inlineStr">
        <is>
          <t>MULTISERVICIOS YESICA</t>
        </is>
      </c>
      <c r="E2217" t="inlineStr">
        <is>
          <t>MULTISERVICIOSYESICA</t>
        </is>
      </c>
      <c r="F2217" s="2" t="n">
        <v>73.77</v>
      </c>
      <c r="G2217" t="inlineStr"/>
      <c r="H2217" t="inlineStr">
        <is>
          <t>61145137.0</t>
        </is>
      </c>
      <c r="I2217" t="n">
        <v>0</v>
      </c>
      <c r="J2217" t="n">
        <v>1</v>
      </c>
      <c r="K2217" t="inlineStr"/>
    </row>
    <row r="2218">
      <c r="A2218" t="inlineStr">
        <is>
          <t>MOV</t>
        </is>
      </c>
      <c r="B2218" t="inlineStr">
        <is>
          <t>365032520000</t>
        </is>
      </c>
      <c r="C2218" t="inlineStr">
        <is>
          <t>36503252</t>
        </is>
      </c>
      <c r="D2218" t="inlineStr">
        <is>
          <t>ERENIA ESTHER STAFF RUIZ</t>
        </is>
      </c>
      <c r="E2218" t="inlineStr">
        <is>
          <t>ERENIAESTHERSTAFFRUIZ</t>
        </is>
      </c>
      <c r="F2218" s="2" t="n">
        <v>15.65</v>
      </c>
      <c r="G2218" t="inlineStr"/>
      <c r="H2218" t="inlineStr">
        <is>
          <t>63223590.0</t>
        </is>
      </c>
      <c r="I2218" t="n">
        <v>0</v>
      </c>
      <c r="J2218" t="n">
        <v>1</v>
      </c>
      <c r="K2218" t="inlineStr"/>
    </row>
    <row r="2219">
      <c r="A2219" t="inlineStr">
        <is>
          <t>MOV</t>
        </is>
      </c>
      <c r="B2219" t="inlineStr">
        <is>
          <t>359109000000</t>
        </is>
      </c>
      <c r="C2219" t="inlineStr">
        <is>
          <t>35910900</t>
        </is>
      </c>
      <c r="D2219" t="inlineStr">
        <is>
          <t>KRISLLY NADIUSKA RAMIREZ LEZCANO</t>
        </is>
      </c>
      <c r="E2219" t="inlineStr">
        <is>
          <t>KRISLLYNADIUSKARAMIREZLEZCANO</t>
        </is>
      </c>
      <c r="F2219" s="2" t="n">
        <v>40</v>
      </c>
      <c r="G2219" t="inlineStr"/>
      <c r="H2219" t="inlineStr">
        <is>
          <t>66427175.0</t>
        </is>
      </c>
      <c r="I2219" t="n">
        <v>0</v>
      </c>
      <c r="J2219" t="n">
        <v>1</v>
      </c>
      <c r="K2219" t="inlineStr"/>
    </row>
    <row r="2220">
      <c r="A2220" t="inlineStr">
        <is>
          <t>MOV</t>
        </is>
      </c>
      <c r="B2220" t="inlineStr">
        <is>
          <t>366018680000</t>
        </is>
      </c>
      <c r="C2220" t="inlineStr">
        <is>
          <t>36601868</t>
        </is>
      </c>
      <c r="D2220" t="inlineStr">
        <is>
          <t>GRACIELA PINTO</t>
        </is>
      </c>
      <c r="E2220" t="inlineStr">
        <is>
          <t>GRACIELAPINTO</t>
        </is>
      </c>
      <c r="F2220" s="2" t="n">
        <v>15</v>
      </c>
      <c r="G2220" t="inlineStr"/>
      <c r="H2220" t="inlineStr">
        <is>
          <t>64741803.0</t>
        </is>
      </c>
      <c r="I2220" t="n">
        <v>0</v>
      </c>
      <c r="J2220" t="n">
        <v>1</v>
      </c>
      <c r="K2220" t="inlineStr"/>
    </row>
    <row r="2221">
      <c r="A2221" t="inlineStr">
        <is>
          <t>MOV</t>
        </is>
      </c>
      <c r="B2221" t="inlineStr">
        <is>
          <t>347361740000</t>
        </is>
      </c>
      <c r="C2221" t="inlineStr">
        <is>
          <t>34736174</t>
        </is>
      </c>
      <c r="D2221" t="inlineStr">
        <is>
          <t>LUZ DEL ALBA MONTENEGRO NUÑEZ</t>
        </is>
      </c>
      <c r="E2221" t="inlineStr">
        <is>
          <t>LUZDELALBAMONTENEGRONUNEZ</t>
        </is>
      </c>
      <c r="F2221" s="2" t="n">
        <v>16</v>
      </c>
      <c r="G2221" t="inlineStr"/>
      <c r="H2221" t="inlineStr">
        <is>
          <t>66057076.0</t>
        </is>
      </c>
      <c r="I2221" t="n">
        <v>0</v>
      </c>
      <c r="J2221" t="n">
        <v>1</v>
      </c>
      <c r="K2221" t="inlineStr"/>
    </row>
    <row r="2222">
      <c r="A2222" t="inlineStr">
        <is>
          <t>MOV</t>
        </is>
      </c>
      <c r="B2222" t="inlineStr">
        <is>
          <t>327491920000</t>
        </is>
      </c>
      <c r="C2222" t="inlineStr">
        <is>
          <t>32749192</t>
        </is>
      </c>
      <c r="D2222" t="inlineStr">
        <is>
          <t>Mirelli e Ortiz Pinzon</t>
        </is>
      </c>
      <c r="E2222" t="inlineStr">
        <is>
          <t>MIRELLIEORTIZPINZON</t>
        </is>
      </c>
      <c r="F2222" s="2" t="n">
        <v>20</v>
      </c>
      <c r="G2222" t="inlineStr"/>
      <c r="H2222" t="inlineStr">
        <is>
          <t>66168989.0</t>
        </is>
      </c>
      <c r="I2222" t="n">
        <v>0</v>
      </c>
      <c r="J2222" t="n">
        <v>1</v>
      </c>
      <c r="K2222" t="inlineStr"/>
    </row>
    <row r="2223">
      <c r="A2223" t="inlineStr">
        <is>
          <t>MOV</t>
        </is>
      </c>
      <c r="B2223" t="inlineStr">
        <is>
          <t>351120050000</t>
        </is>
      </c>
      <c r="C2223" t="inlineStr">
        <is>
          <t>35112005</t>
        </is>
      </c>
      <c r="D2223" t="inlineStr">
        <is>
          <t>ARELYS YAMILKA NUÑEZ VIGIL</t>
        </is>
      </c>
      <c r="E2223" t="inlineStr">
        <is>
          <t>ARELYSYAMILKANUNEZVIGIL</t>
        </is>
      </c>
      <c r="F2223" s="2" t="n">
        <v>15</v>
      </c>
      <c r="G2223" t="inlineStr"/>
      <c r="H2223" t="inlineStr">
        <is>
          <t>60465752.0</t>
        </is>
      </c>
      <c r="I2223" t="n">
        <v>0</v>
      </c>
      <c r="J2223" t="n">
        <v>1</v>
      </c>
      <c r="K2223" t="inlineStr"/>
    </row>
    <row r="2224">
      <c r="A2224" t="inlineStr">
        <is>
          <t>MOV</t>
        </is>
      </c>
      <c r="B2224" t="inlineStr">
        <is>
          <t>352272370000</t>
        </is>
      </c>
      <c r="C2224" t="inlineStr">
        <is>
          <t>35227237</t>
        </is>
      </c>
      <c r="D2224" t="inlineStr">
        <is>
          <t>BIL CABALLERO</t>
        </is>
      </c>
      <c r="E2224" t="inlineStr">
        <is>
          <t>BILCABALLERO</t>
        </is>
      </c>
      <c r="F2224" s="2" t="n">
        <v>15</v>
      </c>
      <c r="G2224" t="inlineStr"/>
      <c r="H2224" t="inlineStr">
        <is>
          <t>65003224.0</t>
        </is>
      </c>
      <c r="I2224" t="n">
        <v>0</v>
      </c>
      <c r="J2224" t="n">
        <v>1</v>
      </c>
      <c r="K2224" t="inlineStr"/>
    </row>
    <row r="2225">
      <c r="A2225" t="inlineStr">
        <is>
          <t>MOV</t>
        </is>
      </c>
      <c r="B2225" t="inlineStr">
        <is>
          <t>358234510000</t>
        </is>
      </c>
      <c r="C2225" t="inlineStr">
        <is>
          <t>35823451</t>
        </is>
      </c>
      <c r="D2225" t="inlineStr">
        <is>
          <t>GERONIMO VILLANERO</t>
        </is>
      </c>
      <c r="E2225" t="inlineStr">
        <is>
          <t>GERONIMOVILLANERO</t>
        </is>
      </c>
      <c r="F2225" s="2" t="n">
        <v>20</v>
      </c>
      <c r="G2225" t="inlineStr"/>
      <c r="H2225" t="inlineStr">
        <is>
          <t>63008442.0</t>
        </is>
      </c>
      <c r="I2225" t="n">
        <v>0</v>
      </c>
      <c r="J2225" t="n">
        <v>1</v>
      </c>
      <c r="K2225" t="inlineStr"/>
    </row>
    <row r="2226">
      <c r="A2226" t="inlineStr">
        <is>
          <t>MOV</t>
        </is>
      </c>
      <c r="B2226" t="inlineStr">
        <is>
          <t>331143710000</t>
        </is>
      </c>
      <c r="C2226" t="inlineStr">
        <is>
          <t>33114371</t>
        </is>
      </c>
      <c r="D2226" t="inlineStr">
        <is>
          <t>Jaime Albe rto Cordoba Ruiz</t>
        </is>
      </c>
      <c r="E2226" t="inlineStr">
        <is>
          <t>JAIMEALBERTOCORDOBARUIZ</t>
        </is>
      </c>
      <c r="F2226" s="2" t="n">
        <v>18</v>
      </c>
      <c r="G2226" t="inlineStr"/>
      <c r="H2226" t="inlineStr">
        <is>
          <t>61365192.0</t>
        </is>
      </c>
      <c r="I2226" t="n">
        <v>0</v>
      </c>
      <c r="J2226" t="n">
        <v>1</v>
      </c>
      <c r="K2226" t="inlineStr"/>
    </row>
    <row r="2227">
      <c r="A2227" t="inlineStr">
        <is>
          <t>MOV</t>
        </is>
      </c>
      <c r="B2227" t="inlineStr">
        <is>
          <t>367054940000</t>
        </is>
      </c>
      <c r="C2227" t="inlineStr">
        <is>
          <t>36705494</t>
        </is>
      </c>
      <c r="D2227" t="inlineStr">
        <is>
          <t>ESTHER GARCIA</t>
        </is>
      </c>
      <c r="E2227" t="inlineStr">
        <is>
          <t>ESTHERGARCIA</t>
        </is>
      </c>
      <c r="F2227" s="2" t="n">
        <v>13.16</v>
      </c>
      <c r="G2227" t="inlineStr"/>
      <c r="H2227" t="inlineStr"/>
      <c r="I2227" t="n">
        <v>0</v>
      </c>
      <c r="J2227" t="n">
        <v>1</v>
      </c>
      <c r="K2227" t="inlineStr"/>
    </row>
    <row r="2228">
      <c r="A2228" t="inlineStr">
        <is>
          <t>MOV</t>
        </is>
      </c>
      <c r="B2228" t="inlineStr">
        <is>
          <t>356245240000</t>
        </is>
      </c>
      <c r="C2228" t="inlineStr">
        <is>
          <t>35624524</t>
        </is>
      </c>
      <c r="D2228" t="inlineStr">
        <is>
          <t>ALEXIS GONZALEZ</t>
        </is>
      </c>
      <c r="E2228" t="inlineStr">
        <is>
          <t>ALEXISGONZALEZ</t>
        </is>
      </c>
      <c r="F2228" s="2" t="n">
        <v>15</v>
      </c>
      <c r="G2228" t="inlineStr"/>
      <c r="H2228" t="inlineStr">
        <is>
          <t>63746216.0</t>
        </is>
      </c>
      <c r="I2228" t="n">
        <v>0</v>
      </c>
      <c r="J2228" t="n">
        <v>1</v>
      </c>
      <c r="K2228" t="inlineStr"/>
    </row>
    <row r="2229">
      <c r="A2229" t="inlineStr">
        <is>
          <t>MOV</t>
        </is>
      </c>
      <c r="B2229" t="inlineStr">
        <is>
          <t>364043040000</t>
        </is>
      </c>
      <c r="C2229" t="inlineStr">
        <is>
          <t>36404304</t>
        </is>
      </c>
      <c r="D2229" t="inlineStr">
        <is>
          <t>OLDEMAR MARTINEZ</t>
        </is>
      </c>
      <c r="E2229" t="inlineStr">
        <is>
          <t>OLDEMARMARTINEZ</t>
        </is>
      </c>
      <c r="F2229" s="2" t="n">
        <v>16.29</v>
      </c>
      <c r="G2229" t="inlineStr"/>
      <c r="H2229" t="inlineStr"/>
      <c r="I2229" t="n">
        <v>0</v>
      </c>
      <c r="J2229" t="n">
        <v>1</v>
      </c>
      <c r="K2229" t="inlineStr"/>
    </row>
    <row r="2230">
      <c r="A2230" t="inlineStr">
        <is>
          <t>MOV</t>
        </is>
      </c>
      <c r="B2230" t="inlineStr">
        <is>
          <t>344379800000</t>
        </is>
      </c>
      <c r="C2230" t="inlineStr">
        <is>
          <t>34437980</t>
        </is>
      </c>
      <c r="D2230" t="inlineStr">
        <is>
          <t>EDGAR ANTONIO JURADO PITTI</t>
        </is>
      </c>
      <c r="E2230" t="inlineStr">
        <is>
          <t>EDGARANTONIOJURADOPITTI</t>
        </is>
      </c>
      <c r="F2230" s="2" t="n">
        <v>16.25</v>
      </c>
      <c r="G2230" t="inlineStr"/>
      <c r="H2230" t="inlineStr">
        <is>
          <t>60647744.0</t>
        </is>
      </c>
      <c r="I2230" t="n">
        <v>0</v>
      </c>
      <c r="J2230" t="n">
        <v>1</v>
      </c>
      <c r="K2230" t="inlineStr"/>
    </row>
    <row r="2231">
      <c r="A2231" t="inlineStr">
        <is>
          <t>MOV</t>
        </is>
      </c>
      <c r="B2231" t="inlineStr">
        <is>
          <t>364028650000</t>
        </is>
      </c>
      <c r="C2231" t="inlineStr">
        <is>
          <t>36402865</t>
        </is>
      </c>
      <c r="D2231" t="inlineStr">
        <is>
          <t>JUAN CARLOS ATENCIÓN ARAUZ</t>
        </is>
      </c>
      <c r="E2231" t="inlineStr">
        <is>
          <t>JUANCARLOSATENCIONARAUZ</t>
        </is>
      </c>
      <c r="F2231" s="2" t="n">
        <v>17.58</v>
      </c>
      <c r="G2231" t="inlineStr"/>
      <c r="H2231" t="inlineStr">
        <is>
          <t>69081364.0</t>
        </is>
      </c>
      <c r="I2231" t="n">
        <v>0</v>
      </c>
      <c r="J2231" t="n">
        <v>1</v>
      </c>
      <c r="K2231" t="inlineStr"/>
    </row>
    <row r="2232">
      <c r="A2232" t="inlineStr">
        <is>
          <t>MOV</t>
        </is>
      </c>
      <c r="B2232" t="inlineStr">
        <is>
          <t>358053470000</t>
        </is>
      </c>
      <c r="C2232" t="inlineStr">
        <is>
          <t>35805347</t>
        </is>
      </c>
      <c r="D2232" t="inlineStr">
        <is>
          <t>RAFAEL MARTINEZ MARTINEZ</t>
        </is>
      </c>
      <c r="E2232" t="inlineStr">
        <is>
          <t>RAFAELMARTINEZMARTINEZ</t>
        </is>
      </c>
      <c r="F2232" s="2" t="n">
        <v>15</v>
      </c>
      <c r="G2232" t="inlineStr"/>
      <c r="H2232" t="inlineStr">
        <is>
          <t>63176753.0</t>
        </is>
      </c>
      <c r="I2232" t="n">
        <v>0</v>
      </c>
      <c r="J2232" t="n">
        <v>1</v>
      </c>
      <c r="K2232" t="inlineStr"/>
    </row>
    <row r="2233">
      <c r="A2233" t="inlineStr">
        <is>
          <t>MOV</t>
        </is>
      </c>
      <c r="B2233" t="inlineStr">
        <is>
          <t>366029740000</t>
        </is>
      </c>
      <c r="C2233" t="inlineStr">
        <is>
          <t>36602974</t>
        </is>
      </c>
      <c r="D2233" t="inlineStr">
        <is>
          <t>ANIBAL ARAÚZ</t>
        </is>
      </c>
      <c r="E2233" t="inlineStr">
        <is>
          <t>ANIBALARAUZ</t>
        </is>
      </c>
      <c r="F2233" s="2" t="n">
        <v>16.94</v>
      </c>
      <c r="G2233" t="inlineStr"/>
      <c r="H2233" t="inlineStr">
        <is>
          <t>68847666.0</t>
        </is>
      </c>
      <c r="I2233" t="n">
        <v>0</v>
      </c>
      <c r="J2233" t="n">
        <v>1</v>
      </c>
      <c r="K2233" t="inlineStr"/>
    </row>
    <row r="2234">
      <c r="A2234" t="inlineStr">
        <is>
          <t>MOV</t>
        </is>
      </c>
      <c r="B2234" t="inlineStr">
        <is>
          <t>359356830000</t>
        </is>
      </c>
      <c r="C2234" t="inlineStr">
        <is>
          <t>35935683</t>
        </is>
      </c>
      <c r="D2234" t="inlineStr">
        <is>
          <t>BERNABEL RUBIO SANCHEZ</t>
        </is>
      </c>
      <c r="E2234" t="inlineStr">
        <is>
          <t>BERNABELRUBIOSANCHEZ</t>
        </is>
      </c>
      <c r="F2234" s="2" t="n">
        <v>15</v>
      </c>
      <c r="G2234" t="inlineStr"/>
      <c r="H2234" t="inlineStr">
        <is>
          <t>62656501.0</t>
        </is>
      </c>
      <c r="I2234" t="n">
        <v>0</v>
      </c>
      <c r="J2234" t="n">
        <v>1</v>
      </c>
      <c r="K2234" t="inlineStr"/>
    </row>
    <row r="2235">
      <c r="A2235" t="inlineStr">
        <is>
          <t>MOV</t>
        </is>
      </c>
      <c r="B2235" t="inlineStr">
        <is>
          <t>343384720000</t>
        </is>
      </c>
      <c r="C2235" t="inlineStr">
        <is>
          <t>34338472</t>
        </is>
      </c>
      <c r="D2235" t="inlineStr">
        <is>
          <t>LUIS EDUARDO PEREN MIRANDA</t>
        </is>
      </c>
      <c r="E2235" t="inlineStr">
        <is>
          <t>LUISEDUARDOPERENMIRANDA</t>
        </is>
      </c>
      <c r="F2235" s="2" t="n">
        <v>24.5</v>
      </c>
      <c r="G2235" t="inlineStr"/>
      <c r="H2235" t="inlineStr">
        <is>
          <t>62520259.0</t>
        </is>
      </c>
      <c r="I2235" t="n">
        <v>0</v>
      </c>
      <c r="J2235" t="n">
        <v>1</v>
      </c>
      <c r="K2235" t="inlineStr"/>
    </row>
    <row r="2236">
      <c r="A2236" t="inlineStr">
        <is>
          <t>MOV</t>
        </is>
      </c>
      <c r="B2236" t="inlineStr">
        <is>
          <t>321126290000</t>
        </is>
      </c>
      <c r="C2236" t="inlineStr">
        <is>
          <t>32112629</t>
        </is>
      </c>
      <c r="D2236" t="inlineStr">
        <is>
          <t>LUIS CORT CLIMENT-VILA</t>
        </is>
      </c>
      <c r="E2236" t="inlineStr">
        <is>
          <t>LUISCORTCLIMENTVILA</t>
        </is>
      </c>
      <c r="F2236" s="2" t="n">
        <v>44</v>
      </c>
      <c r="G2236" t="inlineStr"/>
      <c r="H2236" t="inlineStr">
        <is>
          <t>66722780.0</t>
        </is>
      </c>
      <c r="I2236" t="n">
        <v>0</v>
      </c>
      <c r="J2236" t="n">
        <v>1</v>
      </c>
      <c r="K2236" t="inlineStr"/>
    </row>
    <row r="2237">
      <c r="A2237" t="inlineStr">
        <is>
          <t>MOV</t>
        </is>
      </c>
      <c r="B2237" t="inlineStr">
        <is>
          <t>352110820000</t>
        </is>
      </c>
      <c r="C2237" t="inlineStr">
        <is>
          <t>35211082</t>
        </is>
      </c>
      <c r="D2237" t="inlineStr">
        <is>
          <t>JOSE SANCHEZ</t>
        </is>
      </c>
      <c r="E2237" t="inlineStr">
        <is>
          <t>JOSESANCHEZ</t>
        </is>
      </c>
      <c r="F2237" s="2" t="n">
        <v>15</v>
      </c>
      <c r="G2237" t="inlineStr"/>
      <c r="H2237" t="inlineStr">
        <is>
          <t>63843704.0</t>
        </is>
      </c>
      <c r="I2237" t="n">
        <v>0</v>
      </c>
      <c r="J2237" t="n">
        <v>1</v>
      </c>
      <c r="K2237" t="inlineStr"/>
    </row>
    <row r="2238">
      <c r="A2238" t="inlineStr">
        <is>
          <t>MOV</t>
        </is>
      </c>
      <c r="B2238" t="inlineStr">
        <is>
          <t>353335360000</t>
        </is>
      </c>
      <c r="C2238" t="inlineStr">
        <is>
          <t>35333536</t>
        </is>
      </c>
      <c r="D2238" t="inlineStr">
        <is>
          <t>MERCADITO AMOR</t>
        </is>
      </c>
      <c r="E2238" t="inlineStr">
        <is>
          <t>MERCADITOAMOR</t>
        </is>
      </c>
      <c r="F2238" s="2" t="n">
        <v>15</v>
      </c>
      <c r="G2238" t="inlineStr"/>
      <c r="H2238" t="inlineStr">
        <is>
          <t>69094631.0</t>
        </is>
      </c>
      <c r="I2238" t="n">
        <v>0</v>
      </c>
      <c r="J2238" t="n">
        <v>1</v>
      </c>
      <c r="K2238" t="inlineStr"/>
    </row>
    <row r="2239">
      <c r="A2239" t="inlineStr">
        <is>
          <t>MOV</t>
        </is>
      </c>
      <c r="B2239" t="inlineStr">
        <is>
          <t>357117130000</t>
        </is>
      </c>
      <c r="C2239" t="inlineStr">
        <is>
          <t>35711713</t>
        </is>
      </c>
      <c r="D2239" t="inlineStr">
        <is>
          <t>DORIAN HERRERA</t>
        </is>
      </c>
      <c r="E2239" t="inlineStr">
        <is>
          <t>DORIANHERRERA</t>
        </is>
      </c>
      <c r="F2239" s="2" t="n">
        <v>15</v>
      </c>
      <c r="G2239" t="inlineStr"/>
      <c r="H2239" t="inlineStr">
        <is>
          <t>66362922.0</t>
        </is>
      </c>
      <c r="I2239" t="n">
        <v>0</v>
      </c>
      <c r="J2239" t="n">
        <v>1</v>
      </c>
      <c r="K2239" t="inlineStr"/>
    </row>
    <row r="2240">
      <c r="A2240" t="inlineStr">
        <is>
          <t>MOV</t>
        </is>
      </c>
      <c r="B2240" t="inlineStr">
        <is>
          <t>366000190000</t>
        </is>
      </c>
      <c r="C2240" t="inlineStr">
        <is>
          <t>36600019</t>
        </is>
      </c>
      <c r="D2240" t="inlineStr">
        <is>
          <t>EDGAR ANTONIO RÍOS MOJICA</t>
        </is>
      </c>
      <c r="E2240" t="inlineStr">
        <is>
          <t>EDGARANTONIORIOSMOJICA</t>
        </is>
      </c>
      <c r="F2240" s="2" t="n">
        <v>15</v>
      </c>
      <c r="G2240" t="inlineStr"/>
      <c r="H2240" t="inlineStr">
        <is>
          <t>67871225.0</t>
        </is>
      </c>
      <c r="I2240" t="n">
        <v>0</v>
      </c>
      <c r="J2240" t="n">
        <v>1</v>
      </c>
      <c r="K2240" t="inlineStr"/>
    </row>
    <row r="2241">
      <c r="A2241" t="inlineStr">
        <is>
          <t>MOV</t>
        </is>
      </c>
      <c r="B2241" t="inlineStr">
        <is>
          <t>364044850000</t>
        </is>
      </c>
      <c r="C2241" t="inlineStr">
        <is>
          <t>36404485</t>
        </is>
      </c>
      <c r="D2241" t="inlineStr">
        <is>
          <t>DEMETRIO JAVIER DIAZ MENENDEZ</t>
        </is>
      </c>
      <c r="E2241" t="inlineStr">
        <is>
          <t>DEMETRIOJAVIERDIAZMENENDEZ</t>
        </is>
      </c>
      <c r="F2241" s="2" t="n">
        <v>28</v>
      </c>
      <c r="G2241" t="inlineStr"/>
      <c r="H2241" t="inlineStr"/>
      <c r="I2241" t="n">
        <v>0</v>
      </c>
      <c r="J2241" t="n">
        <v>1</v>
      </c>
      <c r="K2241" t="inlineStr"/>
    </row>
    <row r="2242">
      <c r="A2242" t="inlineStr">
        <is>
          <t>MOV</t>
        </is>
      </c>
      <c r="B2242" t="inlineStr">
        <is>
          <t>336299840000</t>
        </is>
      </c>
      <c r="C2242" t="inlineStr">
        <is>
          <t>33629984</t>
        </is>
      </c>
      <c r="D2242" t="inlineStr">
        <is>
          <t>ADRIAN VALDES BATISTA</t>
        </is>
      </c>
      <c r="E2242" t="inlineStr">
        <is>
          <t>ADRIANVALDESBATISTA</t>
        </is>
      </c>
      <c r="F2242" s="2" t="n">
        <v>17</v>
      </c>
      <c r="G2242" t="inlineStr"/>
      <c r="H2242" t="inlineStr">
        <is>
          <t>67611377.0</t>
        </is>
      </c>
      <c r="I2242" t="n">
        <v>0</v>
      </c>
      <c r="J2242" t="n">
        <v>1</v>
      </c>
      <c r="K2242" t="inlineStr"/>
    </row>
    <row r="2243">
      <c r="A2243" t="inlineStr">
        <is>
          <t>MOV</t>
        </is>
      </c>
      <c r="B2243" t="inlineStr">
        <is>
          <t>357288190000</t>
        </is>
      </c>
      <c r="C2243" t="inlineStr">
        <is>
          <t>35728819</t>
        </is>
      </c>
      <c r="D2243" t="inlineStr">
        <is>
          <t>ELECTRICAL DESIGN</t>
        </is>
      </c>
      <c r="E2243" t="inlineStr">
        <is>
          <t>ELECTRICALDESIGN</t>
        </is>
      </c>
      <c r="F2243" s="2" t="n">
        <v>41.5</v>
      </c>
      <c r="G2243" t="inlineStr"/>
      <c r="H2243" t="inlineStr">
        <is>
          <t>66740914.0</t>
        </is>
      </c>
      <c r="I2243" t="n">
        <v>0</v>
      </c>
      <c r="J2243" t="n">
        <v>1</v>
      </c>
      <c r="K2243" t="inlineStr"/>
    </row>
    <row r="2244">
      <c r="A2244" t="inlineStr">
        <is>
          <t>MOV</t>
        </is>
      </c>
      <c r="B2244" t="inlineStr">
        <is>
          <t>343354010000</t>
        </is>
      </c>
      <c r="C2244" t="inlineStr">
        <is>
          <t>34335401</t>
        </is>
      </c>
      <c r="D2244" t="inlineStr">
        <is>
          <t>BERKELEY LEIBNIZ CASTILLO ARAUZ</t>
        </is>
      </c>
      <c r="E2244" t="inlineStr">
        <is>
          <t>BERKELEYLEIBNIZCASTILLOARAUZ</t>
        </is>
      </c>
      <c r="F2244" s="2" t="n">
        <v>16.25</v>
      </c>
      <c r="G2244" t="inlineStr"/>
      <c r="H2244" t="inlineStr">
        <is>
          <t>66533376.0</t>
        </is>
      </c>
      <c r="I2244" t="n">
        <v>0</v>
      </c>
      <c r="J2244" t="n">
        <v>1</v>
      </c>
      <c r="K2244" t="inlineStr"/>
    </row>
    <row r="2245">
      <c r="A2245" t="inlineStr">
        <is>
          <t>MOV</t>
        </is>
      </c>
      <c r="B2245" t="inlineStr">
        <is>
          <t>344078230000</t>
        </is>
      </c>
      <c r="C2245" t="inlineStr">
        <is>
          <t>34407823</t>
        </is>
      </c>
      <c r="D2245" t="inlineStr">
        <is>
          <t>HECTOR IVAN ANDRADE</t>
        </is>
      </c>
      <c r="E2245" t="inlineStr">
        <is>
          <t>HECTORIVANANDRADE</t>
        </is>
      </c>
      <c r="F2245" s="2" t="n">
        <v>20.75</v>
      </c>
      <c r="G2245" t="inlineStr"/>
      <c r="H2245" t="inlineStr">
        <is>
          <t>67370362.0</t>
        </is>
      </c>
      <c r="I2245" t="n">
        <v>0</v>
      </c>
      <c r="J2245" t="n">
        <v>1</v>
      </c>
      <c r="K2245" t="inlineStr"/>
    </row>
    <row r="2246">
      <c r="A2246" t="inlineStr">
        <is>
          <t>MOV</t>
        </is>
      </c>
      <c r="B2246" t="inlineStr">
        <is>
          <t>359326640000</t>
        </is>
      </c>
      <c r="C2246" t="inlineStr">
        <is>
          <t>35932664</t>
        </is>
      </c>
      <c r="D2246" t="inlineStr">
        <is>
          <t>JAVIER ARAUZ</t>
        </is>
      </c>
      <c r="E2246" t="inlineStr">
        <is>
          <t>JAVIERARAUZ</t>
        </is>
      </c>
      <c r="F2246" s="2" t="n">
        <v>45</v>
      </c>
      <c r="G2246" t="inlineStr"/>
      <c r="H2246" t="inlineStr">
        <is>
          <t>65924345.0</t>
        </is>
      </c>
      <c r="I2246" t="n">
        <v>0</v>
      </c>
      <c r="J2246" t="n">
        <v>1</v>
      </c>
      <c r="K2246" t="inlineStr"/>
    </row>
    <row r="2247">
      <c r="A2247" t="inlineStr">
        <is>
          <t>MOV</t>
        </is>
      </c>
      <c r="B2247" t="inlineStr">
        <is>
          <t>351253290000</t>
        </is>
      </c>
      <c r="C2247" t="inlineStr">
        <is>
          <t>35125329</t>
        </is>
      </c>
      <c r="D2247" t="inlineStr">
        <is>
          <t>DUVIGILDO ESPINOSA</t>
        </is>
      </c>
      <c r="E2247" t="inlineStr">
        <is>
          <t>DUVIGILDOESPINOSA</t>
        </is>
      </c>
      <c r="F2247" s="2" t="n">
        <v>15</v>
      </c>
      <c r="G2247" t="inlineStr"/>
      <c r="H2247" t="inlineStr">
        <is>
          <t>62354277.0</t>
        </is>
      </c>
      <c r="I2247" t="n">
        <v>0</v>
      </c>
      <c r="J2247" t="n">
        <v>1</v>
      </c>
      <c r="K2247" t="inlineStr"/>
    </row>
    <row r="2248">
      <c r="A2248" t="inlineStr">
        <is>
          <t>MOV</t>
        </is>
      </c>
      <c r="B2248" t="inlineStr">
        <is>
          <t>355151650000</t>
        </is>
      </c>
      <c r="C2248" t="inlineStr">
        <is>
          <t>35515165</t>
        </is>
      </c>
      <c r="D2248" t="inlineStr">
        <is>
          <t>JUAN GOMEZ</t>
        </is>
      </c>
      <c r="E2248" t="inlineStr">
        <is>
          <t>JUANGOMEZ</t>
        </is>
      </c>
      <c r="F2248" s="2" t="n">
        <v>15</v>
      </c>
      <c r="G2248" t="inlineStr"/>
      <c r="H2248" t="inlineStr">
        <is>
          <t>65610765.0</t>
        </is>
      </c>
      <c r="I2248" t="n">
        <v>0</v>
      </c>
      <c r="J2248" t="n">
        <v>1</v>
      </c>
      <c r="K2248" t="inlineStr"/>
    </row>
    <row r="2249">
      <c r="A2249" t="inlineStr">
        <is>
          <t>MOV</t>
        </is>
      </c>
      <c r="B2249" t="inlineStr">
        <is>
          <t>346095850000</t>
        </is>
      </c>
      <c r="C2249" t="inlineStr">
        <is>
          <t>34609585</t>
        </is>
      </c>
      <c r="D2249" t="inlineStr">
        <is>
          <t>JUDITH ESTELA MORALES MENDEZ</t>
        </is>
      </c>
      <c r="E2249" t="inlineStr">
        <is>
          <t>JUDITHESTELAMORALESMENDEZ</t>
        </is>
      </c>
      <c r="F2249" s="2" t="n">
        <v>16.25</v>
      </c>
      <c r="G2249" t="inlineStr"/>
      <c r="H2249" t="inlineStr">
        <is>
          <t>66320955.0</t>
        </is>
      </c>
      <c r="I2249" t="n">
        <v>0</v>
      </c>
      <c r="J2249" t="n">
        <v>1</v>
      </c>
      <c r="K2249" t="inlineStr"/>
    </row>
    <row r="2250">
      <c r="A2250" t="inlineStr">
        <is>
          <t>MOV</t>
        </is>
      </c>
      <c r="B2250" t="inlineStr">
        <is>
          <t>345129690000</t>
        </is>
      </c>
      <c r="C2250" t="inlineStr">
        <is>
          <t>34512969</t>
        </is>
      </c>
      <c r="D2250" t="inlineStr">
        <is>
          <t>YENIZEL SOLANO</t>
        </is>
      </c>
      <c r="E2250" t="inlineStr">
        <is>
          <t>YENIZELSOLANO</t>
        </is>
      </c>
      <c r="F2250" s="2" t="n">
        <v>16.25</v>
      </c>
      <c r="G2250" t="inlineStr"/>
      <c r="H2250" t="inlineStr">
        <is>
          <t>64571725.0</t>
        </is>
      </c>
      <c r="I2250" t="n">
        <v>0</v>
      </c>
      <c r="J2250" t="n">
        <v>1</v>
      </c>
      <c r="K2250" t="inlineStr"/>
    </row>
    <row r="2251">
      <c r="A2251" t="inlineStr">
        <is>
          <t>MOV</t>
        </is>
      </c>
      <c r="B2251" t="inlineStr">
        <is>
          <t>341397800000</t>
        </is>
      </c>
      <c r="C2251" t="inlineStr">
        <is>
          <t>34139780</t>
        </is>
      </c>
      <c r="D2251" t="inlineStr">
        <is>
          <t>DIANA SAUCEDO</t>
        </is>
      </c>
      <c r="E2251" t="inlineStr">
        <is>
          <t>DIANASAUCEDO</t>
        </is>
      </c>
      <c r="F2251" s="2" t="n">
        <v>32.5</v>
      </c>
      <c r="G2251" t="inlineStr"/>
      <c r="H2251" t="inlineStr">
        <is>
          <t>63430771.0</t>
        </is>
      </c>
      <c r="I2251" t="n">
        <v>0</v>
      </c>
      <c r="J2251" t="n">
        <v>1</v>
      </c>
      <c r="K2251" t="inlineStr"/>
    </row>
    <row r="2252">
      <c r="A2252" t="inlineStr">
        <is>
          <t>MOV</t>
        </is>
      </c>
      <c r="B2252" t="inlineStr">
        <is>
          <t>353111710000</t>
        </is>
      </c>
      <c r="C2252" t="inlineStr">
        <is>
          <t>35311171</t>
        </is>
      </c>
      <c r="D2252" t="inlineStr">
        <is>
          <t>SANDRA SOFIA ALFARO VALDES</t>
        </is>
      </c>
      <c r="E2252" t="inlineStr">
        <is>
          <t>SANDRASOFIAALFAROVALDES</t>
        </is>
      </c>
      <c r="F2252" s="2" t="n">
        <v>15</v>
      </c>
      <c r="G2252" t="inlineStr"/>
      <c r="H2252" t="inlineStr">
        <is>
          <t>67556201.0</t>
        </is>
      </c>
      <c r="I2252" t="n">
        <v>0</v>
      </c>
      <c r="J2252" t="n">
        <v>1</v>
      </c>
      <c r="K2252" t="inlineStr"/>
    </row>
    <row r="2253">
      <c r="A2253" t="inlineStr">
        <is>
          <t>MOV</t>
        </is>
      </c>
      <c r="B2253" t="inlineStr">
        <is>
          <t>353041190000</t>
        </is>
      </c>
      <c r="C2253" t="inlineStr">
        <is>
          <t>35304119</t>
        </is>
      </c>
      <c r="D2253" t="inlineStr">
        <is>
          <t>SAMUEL GEOVANNI SALDAÑA DE GRACIA</t>
        </is>
      </c>
      <c r="E2253" t="inlineStr">
        <is>
          <t>SAMUELGEOVANNISALDANADEGRACIA</t>
        </is>
      </c>
      <c r="F2253" s="2" t="n">
        <v>12</v>
      </c>
      <c r="G2253" t="inlineStr"/>
      <c r="H2253" t="inlineStr">
        <is>
          <t>64238770.0</t>
        </is>
      </c>
      <c r="I2253" t="n">
        <v>0</v>
      </c>
      <c r="J2253" t="n">
        <v>1</v>
      </c>
      <c r="K2253" t="inlineStr"/>
    </row>
    <row r="2254">
      <c r="A2254" t="inlineStr">
        <is>
          <t>MOV</t>
        </is>
      </c>
      <c r="B2254" t="inlineStr">
        <is>
          <t>353080070000</t>
        </is>
      </c>
      <c r="C2254" t="inlineStr">
        <is>
          <t>35308007</t>
        </is>
      </c>
      <c r="D2254" t="inlineStr">
        <is>
          <t>LISBETH SANCHEZ</t>
        </is>
      </c>
      <c r="E2254" t="inlineStr">
        <is>
          <t>LISBETHSANCHEZ</t>
        </is>
      </c>
      <c r="F2254" s="2" t="n">
        <v>15</v>
      </c>
      <c r="G2254" t="inlineStr"/>
      <c r="H2254" t="inlineStr">
        <is>
          <t>64730103.0</t>
        </is>
      </c>
      <c r="I2254" t="n">
        <v>0</v>
      </c>
      <c r="J2254" t="n">
        <v>1</v>
      </c>
      <c r="K2254" t="inlineStr"/>
    </row>
    <row r="2255">
      <c r="A2255" t="inlineStr">
        <is>
          <t>MOV</t>
        </is>
      </c>
      <c r="B2255" t="inlineStr">
        <is>
          <t>359244420000</t>
        </is>
      </c>
      <c r="C2255" t="inlineStr">
        <is>
          <t>35924442</t>
        </is>
      </c>
      <c r="D2255" t="inlineStr">
        <is>
          <t>DILCIA JANETH VEGA CERRUD</t>
        </is>
      </c>
      <c r="E2255" t="inlineStr">
        <is>
          <t>DILCIAJANETHVEGACERRUD</t>
        </is>
      </c>
      <c r="F2255" s="2" t="n">
        <v>20</v>
      </c>
      <c r="G2255" t="inlineStr"/>
      <c r="H2255" t="inlineStr">
        <is>
          <t>68718748.0</t>
        </is>
      </c>
      <c r="I2255" t="n">
        <v>0</v>
      </c>
      <c r="J2255" t="n">
        <v>1</v>
      </c>
      <c r="K2255" t="inlineStr"/>
    </row>
    <row r="2256">
      <c r="A2256" t="inlineStr">
        <is>
          <t>MOV</t>
        </is>
      </c>
      <c r="B2256" t="inlineStr">
        <is>
          <t>368057140000</t>
        </is>
      </c>
      <c r="C2256" t="inlineStr">
        <is>
          <t>36805714</t>
        </is>
      </c>
      <c r="D2256" t="inlineStr">
        <is>
          <t>SUGEY KILMARA VALDESESPINOSA</t>
        </is>
      </c>
      <c r="E2256" t="inlineStr">
        <is>
          <t>SUGEYKILMARAVALDESESPINOSA</t>
        </is>
      </c>
      <c r="F2256" s="2" t="n">
        <v>0</v>
      </c>
      <c r="G2256" t="inlineStr"/>
      <c r="H2256" t="inlineStr"/>
      <c r="I2256" t="n">
        <v>0</v>
      </c>
      <c r="J2256" t="n">
        <v>1</v>
      </c>
      <c r="K2256" t="inlineStr"/>
    </row>
    <row r="2257">
      <c r="A2257" t="inlineStr">
        <is>
          <t>MOV</t>
        </is>
      </c>
      <c r="B2257" t="inlineStr">
        <is>
          <t>343178110000</t>
        </is>
      </c>
      <c r="C2257" t="inlineStr">
        <is>
          <t>34317811</t>
        </is>
      </c>
      <c r="D2257" t="inlineStr">
        <is>
          <t>JORGE JAMES VALERIN</t>
        </is>
      </c>
      <c r="E2257" t="inlineStr">
        <is>
          <t>JORGEJAMESVALERIN</t>
        </is>
      </c>
      <c r="F2257" s="2" t="n">
        <v>36</v>
      </c>
      <c r="G2257" t="inlineStr"/>
      <c r="H2257" t="inlineStr">
        <is>
          <t>61365890.0</t>
        </is>
      </c>
      <c r="I2257" t="n">
        <v>0</v>
      </c>
      <c r="J2257" t="n">
        <v>1</v>
      </c>
      <c r="K2257" t="inlineStr"/>
    </row>
    <row r="2258">
      <c r="A2258" t="inlineStr">
        <is>
          <t>MOV</t>
        </is>
      </c>
      <c r="B2258" t="inlineStr">
        <is>
          <t>352152100000</t>
        </is>
      </c>
      <c r="C2258" t="inlineStr">
        <is>
          <t>35215210</t>
        </is>
      </c>
      <c r="D2258" t="inlineStr">
        <is>
          <t>TRANSY SERVICIOS</t>
        </is>
      </c>
      <c r="E2258" t="inlineStr">
        <is>
          <t>TRANSYSERVICIOS</t>
        </is>
      </c>
      <c r="F2258" s="2" t="n">
        <v>20</v>
      </c>
      <c r="G2258" t="inlineStr"/>
      <c r="H2258" t="inlineStr">
        <is>
          <t>63737701.0</t>
        </is>
      </c>
      <c r="I2258" t="n">
        <v>0</v>
      </c>
      <c r="J2258" t="n">
        <v>1</v>
      </c>
      <c r="K2258" t="inlineStr"/>
    </row>
    <row r="2259">
      <c r="A2259" t="inlineStr">
        <is>
          <t>MOV</t>
        </is>
      </c>
      <c r="B2259" t="inlineStr">
        <is>
          <t>343415020000</t>
        </is>
      </c>
      <c r="C2259" t="inlineStr">
        <is>
          <t>34341502</t>
        </is>
      </c>
      <c r="D2259" t="inlineStr">
        <is>
          <t>LIZ AURORA JARAMILLO BARROSO</t>
        </is>
      </c>
      <c r="E2259" t="inlineStr">
        <is>
          <t>LIZAURORAJARAMILLOBARROSO</t>
        </is>
      </c>
      <c r="F2259" s="2" t="n">
        <v>26.25</v>
      </c>
      <c r="G2259" t="inlineStr"/>
      <c r="H2259" t="inlineStr">
        <is>
          <t>64305315.0</t>
        </is>
      </c>
      <c r="I2259" t="n">
        <v>0</v>
      </c>
      <c r="J2259" t="n">
        <v>1</v>
      </c>
      <c r="K2259" t="inlineStr"/>
    </row>
    <row r="2260">
      <c r="A2260" t="inlineStr">
        <is>
          <t>MOV</t>
        </is>
      </c>
      <c r="B2260" t="inlineStr">
        <is>
          <t>357022510000</t>
        </is>
      </c>
      <c r="C2260" t="inlineStr">
        <is>
          <t>35702251</t>
        </is>
      </c>
      <c r="D2260" t="inlineStr">
        <is>
          <t>JOSE SANTOS</t>
        </is>
      </c>
      <c r="E2260" t="inlineStr">
        <is>
          <t>JOSESANTOS</t>
        </is>
      </c>
      <c r="F2260" s="2" t="n">
        <v>20</v>
      </c>
      <c r="G2260" t="inlineStr"/>
      <c r="H2260" t="inlineStr">
        <is>
          <t>67815051.0</t>
        </is>
      </c>
      <c r="I2260" t="n">
        <v>0</v>
      </c>
      <c r="J2260" t="n">
        <v>1</v>
      </c>
      <c r="K2260" t="inlineStr"/>
    </row>
    <row r="2261">
      <c r="A2261" t="inlineStr">
        <is>
          <t>MOV</t>
        </is>
      </c>
      <c r="B2261" t="inlineStr">
        <is>
          <t>365030250000</t>
        </is>
      </c>
      <c r="C2261" t="inlineStr">
        <is>
          <t>36503025</t>
        </is>
      </c>
      <c r="D2261" t="inlineStr">
        <is>
          <t>LADISLAO OTERO</t>
        </is>
      </c>
      <c r="E2261" t="inlineStr">
        <is>
          <t>LADISLAOOTERO</t>
        </is>
      </c>
      <c r="F2261" s="2" t="n">
        <v>16.94</v>
      </c>
      <c r="G2261" t="inlineStr"/>
      <c r="H2261" t="inlineStr">
        <is>
          <t>65089032.0</t>
        </is>
      </c>
      <c r="I2261" t="n">
        <v>0</v>
      </c>
      <c r="J2261" t="n">
        <v>1</v>
      </c>
      <c r="K2261" t="inlineStr"/>
    </row>
    <row r="2262">
      <c r="A2262" t="inlineStr">
        <is>
          <t>MOV</t>
        </is>
      </c>
      <c r="B2262" t="inlineStr">
        <is>
          <t>356152720000</t>
        </is>
      </c>
      <c r="C2262" t="inlineStr">
        <is>
          <t>35615272</t>
        </is>
      </c>
      <c r="D2262" t="inlineStr">
        <is>
          <t>VIRGINIA RODRIGUEZ</t>
        </is>
      </c>
      <c r="E2262" t="inlineStr">
        <is>
          <t>VIRGINIARODRIGUEZ</t>
        </is>
      </c>
      <c r="F2262" s="2" t="n">
        <v>15</v>
      </c>
      <c r="G2262" t="inlineStr"/>
      <c r="H2262" t="inlineStr">
        <is>
          <t>68113850.0</t>
        </is>
      </c>
      <c r="I2262" t="n">
        <v>0</v>
      </c>
      <c r="J2262" t="n">
        <v>1</v>
      </c>
      <c r="K2262" t="inlineStr"/>
    </row>
    <row r="2263">
      <c r="A2263" t="inlineStr">
        <is>
          <t>MOV</t>
        </is>
      </c>
      <c r="B2263" t="inlineStr">
        <is>
          <t>356103250000</t>
        </is>
      </c>
      <c r="C2263" t="inlineStr">
        <is>
          <t>35610325</t>
        </is>
      </c>
      <c r="D2263" t="inlineStr">
        <is>
          <t>IRVIN MIRANDA</t>
        </is>
      </c>
      <c r="E2263" t="inlineStr">
        <is>
          <t>IRVINMIRANDA</t>
        </is>
      </c>
      <c r="F2263" s="2" t="n">
        <v>15</v>
      </c>
      <c r="G2263" t="inlineStr"/>
      <c r="H2263" t="inlineStr">
        <is>
          <t>61339853.0</t>
        </is>
      </c>
      <c r="I2263" t="n">
        <v>0</v>
      </c>
      <c r="J2263" t="n">
        <v>1</v>
      </c>
      <c r="K2263" t="inlineStr"/>
    </row>
    <row r="2264">
      <c r="A2264" t="inlineStr">
        <is>
          <t>MOV</t>
        </is>
      </c>
      <c r="B2264" t="inlineStr">
        <is>
          <t>355186950000</t>
        </is>
      </c>
      <c r="C2264" t="inlineStr">
        <is>
          <t>35518695</t>
        </is>
      </c>
      <c r="D2264" t="inlineStr">
        <is>
          <t>ARACELLY DEL ROSARIO VASQUEZ HERRERA</t>
        </is>
      </c>
      <c r="E2264" t="inlineStr">
        <is>
          <t>ARACELLYDELROSARIOVASQUEZHERRERA</t>
        </is>
      </c>
      <c r="F2264" s="2" t="n">
        <v>15</v>
      </c>
      <c r="G2264" t="inlineStr"/>
      <c r="H2264" t="inlineStr">
        <is>
          <t>62402297.0</t>
        </is>
      </c>
      <c r="I2264" t="n">
        <v>0</v>
      </c>
      <c r="J2264" t="n">
        <v>1</v>
      </c>
      <c r="K2264" t="inlineStr"/>
    </row>
    <row r="2265">
      <c r="A2265" t="inlineStr">
        <is>
          <t>MOV</t>
        </is>
      </c>
      <c r="B2265" t="inlineStr">
        <is>
          <t>359186640000</t>
        </is>
      </c>
      <c r="C2265" t="inlineStr">
        <is>
          <t>35918664</t>
        </is>
      </c>
      <c r="D2265" t="inlineStr">
        <is>
          <t>ARACELLY DEL ROSARIO VASQUEZ HERRERA</t>
        </is>
      </c>
      <c r="E2265" t="inlineStr">
        <is>
          <t>ARACELLYDELROSARIOVASQUEZHERRERA</t>
        </is>
      </c>
      <c r="F2265" s="2" t="n">
        <v>15</v>
      </c>
      <c r="G2265" t="inlineStr"/>
      <c r="H2265" t="inlineStr">
        <is>
          <t>66043381.0</t>
        </is>
      </c>
      <c r="I2265" t="n">
        <v>0</v>
      </c>
      <c r="J2265" t="n">
        <v>1</v>
      </c>
      <c r="K2265" t="inlineStr"/>
    </row>
    <row r="2266">
      <c r="A2266" t="inlineStr">
        <is>
          <t>MOV</t>
        </is>
      </c>
      <c r="B2266" t="inlineStr">
        <is>
          <t>356186910000</t>
        </is>
      </c>
      <c r="C2266" t="inlineStr">
        <is>
          <t>35618691</t>
        </is>
      </c>
      <c r="D2266" t="inlineStr">
        <is>
          <t>ARACELLY DEL ROSARIO VAZQUEZ HERRERA DE JIMENEZ</t>
        </is>
      </c>
      <c r="E2266" t="inlineStr">
        <is>
          <t>ARACELLYDELROSARIOVAZQUEZHERRERADEJIMENEZ</t>
        </is>
      </c>
      <c r="F2266" s="2" t="n">
        <v>15</v>
      </c>
      <c r="G2266" t="inlineStr"/>
      <c r="H2266" t="inlineStr">
        <is>
          <t>62663335.0</t>
        </is>
      </c>
      <c r="I2266" t="n">
        <v>0</v>
      </c>
      <c r="J2266" t="n">
        <v>1</v>
      </c>
      <c r="K2266" t="inlineStr"/>
    </row>
    <row r="2267">
      <c r="A2267" t="inlineStr">
        <is>
          <t>MOV</t>
        </is>
      </c>
      <c r="B2267" t="inlineStr">
        <is>
          <t>326218360000</t>
        </is>
      </c>
      <c r="C2267" t="inlineStr">
        <is>
          <t>32621836</t>
        </is>
      </c>
      <c r="D2267" t="inlineStr">
        <is>
          <t>ELIXENIA MARI</t>
        </is>
      </c>
      <c r="E2267" t="inlineStr">
        <is>
          <t>ELIXENIAMARI</t>
        </is>
      </c>
      <c r="F2267" s="2" t="n">
        <v>28</v>
      </c>
      <c r="G2267" t="inlineStr"/>
      <c r="H2267" t="inlineStr">
        <is>
          <t>66716393.0</t>
        </is>
      </c>
      <c r="I2267" t="n">
        <v>0</v>
      </c>
      <c r="J2267" t="n">
        <v>1</v>
      </c>
      <c r="K2267" t="inlineStr"/>
    </row>
    <row r="2268">
      <c r="A2268" t="inlineStr">
        <is>
          <t>MOV</t>
        </is>
      </c>
      <c r="B2268" t="inlineStr">
        <is>
          <t>351384450000</t>
        </is>
      </c>
      <c r="C2268" t="inlineStr">
        <is>
          <t>35138445</t>
        </is>
      </c>
      <c r="D2268" t="inlineStr">
        <is>
          <t>ROXANA GOMEZ</t>
        </is>
      </c>
      <c r="E2268" t="inlineStr">
        <is>
          <t>ROXANAGOMEZ</t>
        </is>
      </c>
      <c r="F2268" s="2" t="n">
        <v>15</v>
      </c>
      <c r="G2268" t="inlineStr"/>
      <c r="H2268" t="inlineStr">
        <is>
          <t>66411896.0</t>
        </is>
      </c>
      <c r="I2268" t="n">
        <v>0</v>
      </c>
      <c r="J2268" t="n">
        <v>1</v>
      </c>
      <c r="K2268" t="inlineStr"/>
    </row>
    <row r="2269">
      <c r="A2269" t="inlineStr">
        <is>
          <t>MOV</t>
        </is>
      </c>
      <c r="B2269" t="inlineStr">
        <is>
          <t>333152190000</t>
        </is>
      </c>
      <c r="C2269" t="inlineStr">
        <is>
          <t>33315219</t>
        </is>
      </c>
      <c r="D2269" t="inlineStr">
        <is>
          <t>Herna n Fernandez Morales</t>
        </is>
      </c>
      <c r="E2269" t="inlineStr">
        <is>
          <t>HERNANFERNANDEZMORALES</t>
        </is>
      </c>
      <c r="F2269" s="2" t="n">
        <v>12</v>
      </c>
      <c r="G2269" t="inlineStr"/>
      <c r="H2269" t="inlineStr">
        <is>
          <t>67101870.0</t>
        </is>
      </c>
      <c r="I2269" t="n">
        <v>0</v>
      </c>
      <c r="J2269" t="n">
        <v>1</v>
      </c>
      <c r="K2269" t="inlineStr"/>
    </row>
    <row r="2270">
      <c r="A2270" t="inlineStr">
        <is>
          <t>MOV</t>
        </is>
      </c>
      <c r="B2270" t="inlineStr">
        <is>
          <t>353338680000</t>
        </is>
      </c>
      <c r="C2270" t="inlineStr">
        <is>
          <t>35333868</t>
        </is>
      </c>
      <c r="D2270" t="inlineStr">
        <is>
          <t>DOMINGO ARIEL JUSTAVINO AGUIRRE</t>
        </is>
      </c>
      <c r="E2270" t="inlineStr">
        <is>
          <t>DOMINGOARIELJUSTAVINOAGUIRRE</t>
        </is>
      </c>
      <c r="F2270" s="2" t="n">
        <v>15</v>
      </c>
      <c r="G2270" t="inlineStr"/>
      <c r="H2270" t="inlineStr">
        <is>
          <t>67051642.0</t>
        </is>
      </c>
      <c r="I2270" t="n">
        <v>0</v>
      </c>
      <c r="J2270" t="n">
        <v>1</v>
      </c>
      <c r="K2270" t="inlineStr"/>
    </row>
    <row r="2271">
      <c r="A2271" t="inlineStr">
        <is>
          <t>MOV</t>
        </is>
      </c>
      <c r="B2271" t="inlineStr">
        <is>
          <t>312232290000</t>
        </is>
      </c>
      <c r="C2271" t="inlineStr">
        <is>
          <t>31223229</t>
        </is>
      </c>
      <c r="D2271" t="inlineStr">
        <is>
          <t>DISTRIBUIDORA COMERCIAL JM -</t>
        </is>
      </c>
      <c r="E2271" t="inlineStr">
        <is>
          <t>DISTRIBUIDORACOMERCIALJM</t>
        </is>
      </c>
      <c r="F2271" s="2" t="n">
        <v>30</v>
      </c>
      <c r="G2271" t="inlineStr"/>
      <c r="H2271" t="inlineStr">
        <is>
          <t>62996814.0</t>
        </is>
      </c>
      <c r="I2271" t="n">
        <v>0</v>
      </c>
      <c r="J2271" t="n">
        <v>1</v>
      </c>
      <c r="K2271" t="inlineStr"/>
    </row>
    <row r="2272">
      <c r="A2272" t="inlineStr">
        <is>
          <t>MOV</t>
        </is>
      </c>
      <c r="B2272" t="inlineStr">
        <is>
          <t>355302180000</t>
        </is>
      </c>
      <c r="C2272" t="inlineStr">
        <is>
          <t>35530218</t>
        </is>
      </c>
      <c r="D2272" t="inlineStr">
        <is>
          <t>ROGELIO DIAZ MITRE</t>
        </is>
      </c>
      <c r="E2272" t="inlineStr">
        <is>
          <t>ROGELIODIAZMITRE</t>
        </is>
      </c>
      <c r="F2272" s="2" t="n">
        <v>15</v>
      </c>
      <c r="G2272" t="inlineStr"/>
      <c r="H2272" t="inlineStr">
        <is>
          <t>67966167.0</t>
        </is>
      </c>
      <c r="I2272" t="n">
        <v>0</v>
      </c>
      <c r="J2272" t="n">
        <v>1</v>
      </c>
      <c r="K2272" t="inlineStr"/>
    </row>
    <row r="2273">
      <c r="A2273" t="inlineStr">
        <is>
          <t>MOV</t>
        </is>
      </c>
      <c r="B2273" t="inlineStr">
        <is>
          <t>327340000000</t>
        </is>
      </c>
      <c r="C2273" t="inlineStr">
        <is>
          <t>32734000</t>
        </is>
      </c>
      <c r="D2273" t="inlineStr">
        <is>
          <t>Importadora y</t>
        </is>
      </c>
      <c r="E2273" t="inlineStr">
        <is>
          <t>IMPORTADORAY</t>
        </is>
      </c>
      <c r="F2273" s="2" t="n">
        <v>67.25</v>
      </c>
      <c r="G2273" t="inlineStr"/>
      <c r="H2273" t="inlineStr">
        <is>
          <t>69992220.0</t>
        </is>
      </c>
      <c r="I2273" t="n">
        <v>0</v>
      </c>
      <c r="J2273" t="n">
        <v>1</v>
      </c>
      <c r="K2273" t="inlineStr"/>
    </row>
    <row r="2274">
      <c r="A2274" t="inlineStr">
        <is>
          <t>MOV</t>
        </is>
      </c>
      <c r="B2274" t="inlineStr">
        <is>
          <t>351293440000</t>
        </is>
      </c>
      <c r="C2274" t="inlineStr">
        <is>
          <t>35129344</t>
        </is>
      </c>
      <c r="D2274" t="inlineStr">
        <is>
          <t>FILIBERTO LEDEZMA</t>
        </is>
      </c>
      <c r="E2274" t="inlineStr">
        <is>
          <t>FILIBERTOLEDEZMA</t>
        </is>
      </c>
      <c r="F2274" s="2" t="n">
        <v>15</v>
      </c>
      <c r="G2274" t="inlineStr"/>
      <c r="H2274" t="inlineStr">
        <is>
          <t>69860911.0</t>
        </is>
      </c>
      <c r="I2274" t="n">
        <v>0</v>
      </c>
      <c r="J2274" t="n">
        <v>1</v>
      </c>
      <c r="K2274" t="inlineStr"/>
    </row>
    <row r="2275">
      <c r="A2275" t="inlineStr">
        <is>
          <t>MOV</t>
        </is>
      </c>
      <c r="B2275" t="inlineStr"/>
      <c r="C2275" t="inlineStr">
        <is>
          <t>34633161</t>
        </is>
      </c>
      <c r="D2275" t="inlineStr">
        <is>
          <t>WALTER VALDEZ</t>
        </is>
      </c>
      <c r="E2275" t="inlineStr">
        <is>
          <t>WALTERVALDEZ</t>
        </is>
      </c>
      <c r="F2275" s="2" t="n">
        <v>103.25</v>
      </c>
      <c r="G2275" t="inlineStr"/>
      <c r="H2275" t="inlineStr"/>
      <c r="I2275" t="n">
        <v>0</v>
      </c>
      <c r="J2275" t="n">
        <v>1</v>
      </c>
      <c r="K2275" t="inlineStr"/>
    </row>
    <row r="2276">
      <c r="A2276" t="inlineStr">
        <is>
          <t>MOV</t>
        </is>
      </c>
      <c r="B2276" t="inlineStr">
        <is>
          <t>348135800000</t>
        </is>
      </c>
      <c r="C2276" t="inlineStr">
        <is>
          <t>34813580</t>
        </is>
      </c>
      <c r="D2276" t="inlineStr">
        <is>
          <t>ARNOLDO SOLIS RIVERA</t>
        </is>
      </c>
      <c r="E2276" t="inlineStr">
        <is>
          <t>ARNOLDOSOLISRIVERA</t>
        </is>
      </c>
      <c r="F2276" s="2" t="n">
        <v>27.75</v>
      </c>
      <c r="G2276" t="inlineStr"/>
      <c r="H2276" t="inlineStr">
        <is>
          <t>61228931.0</t>
        </is>
      </c>
      <c r="I2276" t="n">
        <v>0</v>
      </c>
      <c r="J2276" t="n">
        <v>1</v>
      </c>
      <c r="K2276" t="inlineStr"/>
    </row>
    <row r="2277">
      <c r="A2277" t="inlineStr">
        <is>
          <t>MOV</t>
        </is>
      </c>
      <c r="B2277" t="inlineStr">
        <is>
          <t>358237940000</t>
        </is>
      </c>
      <c r="C2277" t="inlineStr">
        <is>
          <t>35823794</t>
        </is>
      </c>
      <c r="D2277" t="inlineStr">
        <is>
          <t>SABORES CARNICOS DON MANUEL</t>
        </is>
      </c>
      <c r="E2277" t="inlineStr">
        <is>
          <t>SABORESCARNICOSDONMANUEL</t>
        </is>
      </c>
      <c r="F2277" s="2" t="n">
        <v>44</v>
      </c>
      <c r="G2277" t="inlineStr"/>
      <c r="H2277" t="inlineStr">
        <is>
          <t>69824433.0</t>
        </is>
      </c>
      <c r="I2277" t="n">
        <v>0</v>
      </c>
      <c r="J2277" t="n">
        <v>1</v>
      </c>
      <c r="K2277" t="inlineStr"/>
    </row>
    <row r="2278">
      <c r="A2278" t="inlineStr">
        <is>
          <t>MOV</t>
        </is>
      </c>
      <c r="B2278" t="inlineStr">
        <is>
          <t>328603280000</t>
        </is>
      </c>
      <c r="C2278" t="inlineStr">
        <is>
          <t>32860328</t>
        </is>
      </c>
      <c r="D2278" t="inlineStr">
        <is>
          <t>Two Profesional</t>
        </is>
      </c>
      <c r="E2278" t="inlineStr">
        <is>
          <t>TWOPROFESIONAL</t>
        </is>
      </c>
      <c r="F2278" s="2" t="n">
        <v>20.75</v>
      </c>
      <c r="G2278" t="inlineStr"/>
      <c r="H2278" t="inlineStr">
        <is>
          <t>66638555.0</t>
        </is>
      </c>
      <c r="I2278" t="n">
        <v>0</v>
      </c>
      <c r="J2278" t="n">
        <v>1</v>
      </c>
      <c r="K2278" t="inlineStr"/>
    </row>
    <row r="2279">
      <c r="A2279" t="inlineStr">
        <is>
          <t>MOV</t>
        </is>
      </c>
      <c r="B2279" t="inlineStr">
        <is>
          <t>345337330000</t>
        </is>
      </c>
      <c r="C2279" t="inlineStr">
        <is>
          <t>34533733</t>
        </is>
      </c>
      <c r="D2279" t="inlineStr">
        <is>
          <t>JACKELINE GAITAN</t>
        </is>
      </c>
      <c r="E2279" t="inlineStr">
        <is>
          <t>JACKELINEGAITAN</t>
        </is>
      </c>
      <c r="F2279" s="2" t="n">
        <v>16.25</v>
      </c>
      <c r="G2279" t="inlineStr"/>
      <c r="H2279" t="inlineStr">
        <is>
          <t>69721953.0</t>
        </is>
      </c>
      <c r="I2279" t="n">
        <v>0</v>
      </c>
      <c r="J2279" t="n">
        <v>1</v>
      </c>
      <c r="K2279" t="inlineStr"/>
    </row>
    <row r="2280">
      <c r="A2280" t="inlineStr">
        <is>
          <t>MOV</t>
        </is>
      </c>
      <c r="B2280" t="inlineStr">
        <is>
          <t>337115070000</t>
        </is>
      </c>
      <c r="C2280" t="inlineStr">
        <is>
          <t>33711507</t>
        </is>
      </c>
      <c r="D2280" t="inlineStr">
        <is>
          <t>ROGER MANUEL ORTEGA AVENDANO</t>
        </is>
      </c>
      <c r="E2280" t="inlineStr">
        <is>
          <t>ROGERMANUELORTEGAAVENDANO</t>
        </is>
      </c>
      <c r="F2280" s="2" t="n">
        <v>59.25</v>
      </c>
      <c r="G2280" t="inlineStr"/>
      <c r="H2280" t="inlineStr">
        <is>
          <t>67387007.0</t>
        </is>
      </c>
      <c r="I2280" t="n">
        <v>0</v>
      </c>
      <c r="J2280" t="n">
        <v>1</v>
      </c>
      <c r="K2280" t="inlineStr"/>
    </row>
    <row r="2281">
      <c r="A2281" t="inlineStr">
        <is>
          <t>MOV</t>
        </is>
      </c>
      <c r="B2281" t="inlineStr">
        <is>
          <t>333137110000</t>
        </is>
      </c>
      <c r="C2281" t="inlineStr">
        <is>
          <t>33313711</t>
        </is>
      </c>
      <c r="D2281" t="inlineStr">
        <is>
          <t>CINTHIA MA LENA RIOS CEDENO</t>
        </is>
      </c>
      <c r="E2281" t="inlineStr">
        <is>
          <t>CINTHIAMALENARIOSCEDENO</t>
        </is>
      </c>
      <c r="F2281" s="2" t="n">
        <v>27.75</v>
      </c>
      <c r="G2281" t="inlineStr"/>
      <c r="H2281" t="inlineStr">
        <is>
          <t>63126553.0</t>
        </is>
      </c>
      <c r="I2281" t="n">
        <v>0</v>
      </c>
      <c r="J2281" t="n">
        <v>1</v>
      </c>
      <c r="K2281" t="inlineStr"/>
    </row>
    <row r="2282">
      <c r="A2282" t="inlineStr">
        <is>
          <t>MOV</t>
        </is>
      </c>
      <c r="B2282" t="inlineStr">
        <is>
          <t>349089750000</t>
        </is>
      </c>
      <c r="C2282" t="inlineStr">
        <is>
          <t>34908975</t>
        </is>
      </c>
      <c r="D2282" t="inlineStr">
        <is>
          <t>SERVICIOS GENERALES LG</t>
        </is>
      </c>
      <c r="E2282" t="inlineStr">
        <is>
          <t>SERVICIOSGENERALESLG</t>
        </is>
      </c>
      <c r="F2282" s="2" t="n">
        <v>100</v>
      </c>
      <c r="G2282" t="inlineStr"/>
      <c r="H2282" t="inlineStr">
        <is>
          <t>60189843.0</t>
        </is>
      </c>
      <c r="I2282" t="n">
        <v>0</v>
      </c>
      <c r="J2282" t="n">
        <v>1</v>
      </c>
      <c r="K2282" t="inlineStr"/>
    </row>
    <row r="2283">
      <c r="A2283" t="inlineStr">
        <is>
          <t>MOV</t>
        </is>
      </c>
      <c r="B2283" t="inlineStr">
        <is>
          <t>365046290000</t>
        </is>
      </c>
      <c r="C2283" t="inlineStr">
        <is>
          <t>36504629</t>
        </is>
      </c>
      <c r="D2283" t="inlineStr">
        <is>
          <t>NODIER ANTONIO GUTIÉRREZ ESTRIBI</t>
        </is>
      </c>
      <c r="E2283" t="inlineStr">
        <is>
          <t>NODIERANTONIOGUTIERREZESTRIBI</t>
        </is>
      </c>
      <c r="F2283" s="2" t="n">
        <v>15.65</v>
      </c>
      <c r="G2283" t="inlineStr"/>
      <c r="H2283" t="inlineStr"/>
      <c r="I2283" t="n">
        <v>0</v>
      </c>
      <c r="J2283" t="n">
        <v>1</v>
      </c>
      <c r="K2283" t="inlineStr"/>
    </row>
    <row r="2284">
      <c r="A2284" t="inlineStr">
        <is>
          <t>MOV</t>
        </is>
      </c>
      <c r="B2284" t="inlineStr">
        <is>
          <t>364029630000</t>
        </is>
      </c>
      <c r="C2284" t="inlineStr">
        <is>
          <t>36402963</t>
        </is>
      </c>
      <c r="D2284" t="inlineStr">
        <is>
          <t>NIDIA ARACELLY JUSTAVINO ACOSTA</t>
        </is>
      </c>
      <c r="E2284" t="inlineStr">
        <is>
          <t>NIDIAARACELLYJUSTAVINOACOSTA</t>
        </is>
      </c>
      <c r="F2284" s="2" t="n">
        <v>13.16</v>
      </c>
      <c r="G2284" t="inlineStr"/>
      <c r="H2284" t="inlineStr">
        <is>
          <t>67003848.0</t>
        </is>
      </c>
      <c r="I2284" t="n">
        <v>0</v>
      </c>
      <c r="J2284" t="n">
        <v>1</v>
      </c>
      <c r="K2284" t="inlineStr"/>
    </row>
    <row r="2285">
      <c r="A2285" t="inlineStr">
        <is>
          <t>MOV</t>
        </is>
      </c>
      <c r="B2285" t="inlineStr">
        <is>
          <t>359085770000</t>
        </is>
      </c>
      <c r="C2285" t="inlineStr">
        <is>
          <t>35908577</t>
        </is>
      </c>
      <c r="D2285" t="inlineStr">
        <is>
          <t>NUBIA MINORA AIZPURUA GUERRA</t>
        </is>
      </c>
      <c r="E2285" t="inlineStr">
        <is>
          <t>NUBIAMINORAAIZPURUAGUERRA</t>
        </is>
      </c>
      <c r="F2285" s="2" t="n">
        <v>15</v>
      </c>
      <c r="G2285" t="inlineStr"/>
      <c r="H2285" t="inlineStr">
        <is>
          <t>63757595.0</t>
        </is>
      </c>
      <c r="I2285" t="n">
        <v>0</v>
      </c>
      <c r="J2285" t="n">
        <v>1</v>
      </c>
      <c r="K2285" t="inlineStr"/>
    </row>
    <row r="2286">
      <c r="A2286" t="inlineStr">
        <is>
          <t>MOV</t>
        </is>
      </c>
      <c r="B2286" t="inlineStr">
        <is>
          <t>312237480000</t>
        </is>
      </c>
      <c r="C2286" t="inlineStr">
        <is>
          <t>31223748</t>
        </is>
      </c>
      <c r="D2286" t="inlineStr">
        <is>
          <t>LAURA MERCEDES CACERES BONILLA</t>
        </is>
      </c>
      <c r="E2286" t="inlineStr">
        <is>
          <t>LAURAMERCEDESCACERESBONILLA</t>
        </is>
      </c>
      <c r="F2286" s="2" t="n">
        <v>36</v>
      </c>
      <c r="G2286" t="inlineStr"/>
      <c r="H2286" t="inlineStr">
        <is>
          <t>62382882.0</t>
        </is>
      </c>
      <c r="I2286" t="n">
        <v>0</v>
      </c>
      <c r="J2286" t="n">
        <v>1</v>
      </c>
      <c r="K2286" t="inlineStr"/>
    </row>
    <row r="2287">
      <c r="A2287" t="inlineStr">
        <is>
          <t>MOV</t>
        </is>
      </c>
      <c r="B2287" t="inlineStr">
        <is>
          <t>358107310000</t>
        </is>
      </c>
      <c r="C2287" t="inlineStr">
        <is>
          <t>35810731</t>
        </is>
      </c>
      <c r="D2287" t="inlineStr">
        <is>
          <t>IRIS YANETH JIMENEZ JURADO DE MUÑOZ</t>
        </is>
      </c>
      <c r="E2287" t="inlineStr">
        <is>
          <t>IRISYANETHJIMENEZJURADODEMUNOZ</t>
        </is>
      </c>
      <c r="F2287" s="2" t="n">
        <v>30</v>
      </c>
      <c r="G2287" t="inlineStr"/>
      <c r="H2287" t="inlineStr">
        <is>
          <t>69175249.0</t>
        </is>
      </c>
      <c r="I2287" t="n">
        <v>0</v>
      </c>
      <c r="J2287" t="n">
        <v>1</v>
      </c>
      <c r="K2287" t="inlineStr"/>
    </row>
    <row r="2288">
      <c r="A2288" t="inlineStr">
        <is>
          <t>MOV</t>
        </is>
      </c>
      <c r="B2288" t="inlineStr">
        <is>
          <t>359348740000</t>
        </is>
      </c>
      <c r="C2288" t="inlineStr">
        <is>
          <t>35934874</t>
        </is>
      </c>
      <c r="D2288" t="inlineStr">
        <is>
          <t>EVA MARQUINEZ</t>
        </is>
      </c>
      <c r="E2288" t="inlineStr">
        <is>
          <t>EVAMARQUINEZ</t>
        </is>
      </c>
      <c r="F2288" s="2" t="n">
        <v>30</v>
      </c>
      <c r="G2288" t="inlineStr"/>
      <c r="H2288" t="inlineStr">
        <is>
          <t>67823819.0</t>
        </is>
      </c>
      <c r="I2288" t="n">
        <v>0</v>
      </c>
      <c r="J2288" t="n">
        <v>1</v>
      </c>
      <c r="K2288" t="inlineStr"/>
    </row>
    <row r="2289">
      <c r="A2289" t="inlineStr">
        <is>
          <t>MOV</t>
        </is>
      </c>
      <c r="B2289" t="inlineStr">
        <is>
          <t>354330910000</t>
        </is>
      </c>
      <c r="C2289" t="inlineStr">
        <is>
          <t>35433091</t>
        </is>
      </c>
      <c r="D2289" t="inlineStr">
        <is>
          <t>JOSE LUIS ESQUIVEL RIVERA</t>
        </is>
      </c>
      <c r="E2289" t="inlineStr">
        <is>
          <t>JOSELUISESQUIVELRIVERA</t>
        </is>
      </c>
      <c r="F2289" s="2" t="n">
        <v>15</v>
      </c>
      <c r="G2289" t="inlineStr"/>
      <c r="H2289" t="inlineStr">
        <is>
          <t>67885619.0</t>
        </is>
      </c>
      <c r="I2289" t="n">
        <v>0</v>
      </c>
      <c r="J2289" t="n">
        <v>1</v>
      </c>
      <c r="K2289" t="inlineStr"/>
    </row>
    <row r="2290">
      <c r="A2290" t="inlineStr">
        <is>
          <t>MOV</t>
        </is>
      </c>
      <c r="B2290" t="inlineStr">
        <is>
          <t>357164590000</t>
        </is>
      </c>
      <c r="C2290" t="inlineStr">
        <is>
          <t>35716459</t>
        </is>
      </c>
      <c r="D2290" t="inlineStr">
        <is>
          <t>ALVACHEN</t>
        </is>
      </c>
      <c r="E2290" t="inlineStr">
        <is>
          <t>ALVACHEN</t>
        </is>
      </c>
      <c r="F2290" s="2" t="n">
        <v>55</v>
      </c>
      <c r="G2290" t="inlineStr"/>
      <c r="H2290" t="inlineStr">
        <is>
          <t>63413545.0</t>
        </is>
      </c>
      <c r="I2290" t="n">
        <v>0</v>
      </c>
      <c r="J2290" t="n">
        <v>1</v>
      </c>
      <c r="K2290" t="inlineStr"/>
    </row>
    <row r="2291">
      <c r="A2291" t="inlineStr">
        <is>
          <t>MOV</t>
        </is>
      </c>
      <c r="B2291" t="inlineStr">
        <is>
          <t>361032760000</t>
        </is>
      </c>
      <c r="C2291" t="inlineStr">
        <is>
          <t>36103276</t>
        </is>
      </c>
      <c r="D2291" t="inlineStr">
        <is>
          <t>LUCILA ANDRADE</t>
        </is>
      </c>
      <c r="E2291" t="inlineStr">
        <is>
          <t>LUCILAANDRADE</t>
        </is>
      </c>
      <c r="F2291" s="2" t="n">
        <v>18.87</v>
      </c>
      <c r="G2291" t="inlineStr"/>
      <c r="H2291" t="inlineStr">
        <is>
          <t>63207718.0</t>
        </is>
      </c>
      <c r="I2291" t="n">
        <v>0</v>
      </c>
      <c r="J2291" t="n">
        <v>1</v>
      </c>
      <c r="K2291" t="inlineStr"/>
    </row>
    <row r="2292">
      <c r="A2292" t="inlineStr">
        <is>
          <t>MOV</t>
        </is>
      </c>
      <c r="B2292" t="inlineStr">
        <is>
          <t>367032760000</t>
        </is>
      </c>
      <c r="C2292" t="inlineStr">
        <is>
          <t>36703276</t>
        </is>
      </c>
      <c r="D2292" t="inlineStr">
        <is>
          <t>LUCILA ANDRADE</t>
        </is>
      </c>
      <c r="E2292" t="inlineStr">
        <is>
          <t>LUCILAANDRADE</t>
        </is>
      </c>
      <c r="F2292" s="2" t="n">
        <v>18.87</v>
      </c>
      <c r="G2292" t="inlineStr"/>
      <c r="H2292" t="inlineStr">
        <is>
          <t>69056882.0</t>
        </is>
      </c>
      <c r="I2292" t="n">
        <v>0</v>
      </c>
      <c r="J2292" t="n">
        <v>1</v>
      </c>
      <c r="K2292" t="inlineStr"/>
    </row>
    <row r="2293">
      <c r="A2293" t="inlineStr">
        <is>
          <t>MOV</t>
        </is>
      </c>
      <c r="B2293" t="inlineStr">
        <is>
          <t>362031520000</t>
        </is>
      </c>
      <c r="C2293" t="inlineStr">
        <is>
          <t>36203152</t>
        </is>
      </c>
      <c r="D2293" t="inlineStr">
        <is>
          <t>INSTALACIONES Y</t>
        </is>
      </c>
      <c r="E2293" t="inlineStr">
        <is>
          <t>INSTALACIONESY</t>
        </is>
      </c>
      <c r="F2293" s="2" t="n">
        <v>225.46</v>
      </c>
      <c r="G2293" t="inlineStr"/>
      <c r="H2293" t="inlineStr">
        <is>
          <t>68594757.0</t>
        </is>
      </c>
      <c r="I2293" t="n">
        <v>0</v>
      </c>
      <c r="J2293" t="n">
        <v>1</v>
      </c>
      <c r="K2293" t="inlineStr"/>
    </row>
    <row r="2294">
      <c r="A2294" t="inlineStr">
        <is>
          <t>MOV</t>
        </is>
      </c>
      <c r="B2294" t="inlineStr">
        <is>
          <t>356382490000</t>
        </is>
      </c>
      <c r="C2294" t="inlineStr">
        <is>
          <t>35638249</t>
        </is>
      </c>
      <c r="D2294" t="inlineStr">
        <is>
          <t>CARLOS RIVERA</t>
        </is>
      </c>
      <c r="E2294" t="inlineStr">
        <is>
          <t>CARLOSRIVERA</t>
        </is>
      </c>
      <c r="F2294" s="2" t="n">
        <v>15</v>
      </c>
      <c r="G2294" t="inlineStr"/>
      <c r="H2294" t="inlineStr">
        <is>
          <t>67700410.0</t>
        </is>
      </c>
      <c r="I2294" t="n">
        <v>0</v>
      </c>
      <c r="J2294" t="n">
        <v>1</v>
      </c>
      <c r="K2294" t="inlineStr"/>
    </row>
    <row r="2295">
      <c r="A2295" t="inlineStr">
        <is>
          <t>MOV</t>
        </is>
      </c>
      <c r="B2295" t="inlineStr">
        <is>
          <t>358318350000</t>
        </is>
      </c>
      <c r="C2295" t="inlineStr">
        <is>
          <t>35831835</t>
        </is>
      </c>
      <c r="D2295" t="inlineStr">
        <is>
          <t>JIMER EDWIN GONZALES SERRANO</t>
        </is>
      </c>
      <c r="E2295" t="inlineStr">
        <is>
          <t>JIMEREDWINGONZALESSERRANO</t>
        </is>
      </c>
      <c r="F2295" s="2" t="n">
        <v>15</v>
      </c>
      <c r="G2295" t="inlineStr"/>
      <c r="H2295" t="inlineStr">
        <is>
          <t>68566257.0</t>
        </is>
      </c>
      <c r="I2295" t="n">
        <v>0</v>
      </c>
      <c r="J2295" t="n">
        <v>1</v>
      </c>
      <c r="K2295" t="inlineStr"/>
    </row>
    <row r="2296">
      <c r="A2296" t="inlineStr">
        <is>
          <t>MOV</t>
        </is>
      </c>
      <c r="B2296" t="inlineStr">
        <is>
          <t>356324840000</t>
        </is>
      </c>
      <c r="C2296" t="inlineStr">
        <is>
          <t>35632484</t>
        </is>
      </c>
      <c r="D2296" t="inlineStr">
        <is>
          <t>JIMER EDWIN GONZÁLEZ SERRANO</t>
        </is>
      </c>
      <c r="E2296" t="inlineStr">
        <is>
          <t>JIMEREDWINGONZALEZSERRANO</t>
        </is>
      </c>
      <c r="F2296" s="2" t="n">
        <v>15</v>
      </c>
      <c r="G2296" t="inlineStr"/>
      <c r="H2296" t="inlineStr">
        <is>
          <t>67981448.0</t>
        </is>
      </c>
      <c r="I2296" t="n">
        <v>0</v>
      </c>
      <c r="J2296" t="n">
        <v>1</v>
      </c>
      <c r="K2296" t="inlineStr"/>
    </row>
    <row r="2297">
      <c r="A2297" t="inlineStr">
        <is>
          <t>MOV</t>
        </is>
      </c>
      <c r="B2297" t="inlineStr">
        <is>
          <t>348416940000</t>
        </is>
      </c>
      <c r="C2297" t="inlineStr">
        <is>
          <t>34841694</t>
        </is>
      </c>
      <c r="D2297" t="inlineStr">
        <is>
          <t>VELKYS ESPINOSA</t>
        </is>
      </c>
      <c r="E2297" t="inlineStr">
        <is>
          <t>VELKYSESPINOSA</t>
        </is>
      </c>
      <c r="F2297" s="2" t="n">
        <v>15</v>
      </c>
      <c r="G2297" t="inlineStr"/>
      <c r="H2297" t="inlineStr">
        <is>
          <t>66090892.0</t>
        </is>
      </c>
      <c r="I2297" t="n">
        <v>0</v>
      </c>
      <c r="J2297" t="n">
        <v>1</v>
      </c>
      <c r="K2297" t="inlineStr"/>
    </row>
    <row r="2298">
      <c r="A2298" t="inlineStr">
        <is>
          <t>MOV</t>
        </is>
      </c>
      <c r="B2298" t="inlineStr">
        <is>
          <t>344041640000</t>
        </is>
      </c>
      <c r="C2298" t="inlineStr">
        <is>
          <t>34404164</t>
        </is>
      </c>
      <c r="D2298" t="inlineStr">
        <is>
          <t>ANIBAL OSCAR TRIANES CABALLERO</t>
        </is>
      </c>
      <c r="E2298" t="inlineStr">
        <is>
          <t>ANIBALOSCARTRIANESCABALLERO</t>
        </is>
      </c>
      <c r="F2298" s="2" t="n">
        <v>15.3</v>
      </c>
      <c r="G2298" t="inlineStr"/>
      <c r="H2298" t="inlineStr">
        <is>
          <t>68835529.0</t>
        </is>
      </c>
      <c r="I2298" t="n">
        <v>0</v>
      </c>
      <c r="J2298" t="n">
        <v>1</v>
      </c>
      <c r="K2298" t="inlineStr"/>
    </row>
    <row r="2299">
      <c r="A2299" t="inlineStr">
        <is>
          <t>MOV</t>
        </is>
      </c>
      <c r="B2299" t="inlineStr">
        <is>
          <t>324174770000</t>
        </is>
      </c>
      <c r="C2299" t="inlineStr">
        <is>
          <t>32417477</t>
        </is>
      </c>
      <c r="D2299" t="inlineStr">
        <is>
          <t>DISTRIBUIDORA</t>
        </is>
      </c>
      <c r="E2299" t="inlineStr">
        <is>
          <t>DISTRIBUIDORA</t>
        </is>
      </c>
      <c r="F2299" s="2" t="n">
        <v>179.74</v>
      </c>
      <c r="G2299" t="inlineStr"/>
      <c r="H2299" t="inlineStr">
        <is>
          <t>69803523.0</t>
        </is>
      </c>
      <c r="I2299" t="n">
        <v>0</v>
      </c>
      <c r="J2299" t="n">
        <v>1</v>
      </c>
      <c r="K2299" t="inlineStr"/>
    </row>
    <row r="2300">
      <c r="A2300" t="inlineStr">
        <is>
          <t>MOV</t>
        </is>
      </c>
      <c r="B2300" t="inlineStr">
        <is>
          <t>359166550000</t>
        </is>
      </c>
      <c r="C2300" t="inlineStr">
        <is>
          <t>35916655</t>
        </is>
      </c>
      <c r="D2300" t="inlineStr">
        <is>
          <t>ERICK GOMEZ PITTI</t>
        </is>
      </c>
      <c r="E2300" t="inlineStr">
        <is>
          <t>ERICKGOMEZPITTI</t>
        </is>
      </c>
      <c r="F2300" s="2" t="n">
        <v>15</v>
      </c>
      <c r="G2300" t="inlineStr"/>
      <c r="H2300" t="inlineStr">
        <is>
          <t>68745112.0</t>
        </is>
      </c>
      <c r="I2300" t="n">
        <v>0</v>
      </c>
      <c r="J2300" t="n">
        <v>1</v>
      </c>
      <c r="K2300" t="inlineStr"/>
    </row>
    <row r="2301">
      <c r="A2301" t="inlineStr">
        <is>
          <t>MOV</t>
        </is>
      </c>
      <c r="B2301" t="inlineStr">
        <is>
          <t>359341890000</t>
        </is>
      </c>
      <c r="C2301" t="inlineStr">
        <is>
          <t>35934189</t>
        </is>
      </c>
      <c r="D2301" t="inlineStr">
        <is>
          <t>ESMID</t>
        </is>
      </c>
      <c r="E2301" t="inlineStr">
        <is>
          <t>ESMID</t>
        </is>
      </c>
      <c r="F2301" s="2" t="n">
        <v>18</v>
      </c>
      <c r="G2301" t="inlineStr"/>
      <c r="H2301" t="inlineStr">
        <is>
          <t>68052694.0</t>
        </is>
      </c>
      <c r="I2301" t="n">
        <v>0</v>
      </c>
      <c r="J2301" t="n">
        <v>1</v>
      </c>
      <c r="K2301" t="inlineStr"/>
    </row>
    <row r="2302">
      <c r="A2302" t="inlineStr">
        <is>
          <t>MOV</t>
        </is>
      </c>
      <c r="B2302" t="inlineStr">
        <is>
          <t>366051370000</t>
        </is>
      </c>
      <c r="C2302" t="inlineStr">
        <is>
          <t>36605137</t>
        </is>
      </c>
      <c r="D2302" t="inlineStr">
        <is>
          <t>ALEXIS CORELLA LOPEZ</t>
        </is>
      </c>
      <c r="E2302" t="inlineStr">
        <is>
          <t>ALEXISCORELLALOPEZ</t>
        </is>
      </c>
      <c r="F2302" s="2" t="n">
        <v>16.29</v>
      </c>
      <c r="G2302" t="inlineStr"/>
      <c r="H2302" t="inlineStr"/>
      <c r="I2302" t="n">
        <v>0</v>
      </c>
      <c r="J2302" t="n">
        <v>1</v>
      </c>
      <c r="K2302" t="inlineStr"/>
    </row>
    <row r="2303">
      <c r="A2303" t="inlineStr">
        <is>
          <t>MOV</t>
        </is>
      </c>
      <c r="B2303" t="inlineStr">
        <is>
          <t>355275930000</t>
        </is>
      </c>
      <c r="C2303" t="inlineStr">
        <is>
          <t>35527593</t>
        </is>
      </c>
      <c r="D2303" t="inlineStr">
        <is>
          <t>ARMANDO PAREDES</t>
        </is>
      </c>
      <c r="E2303" t="inlineStr">
        <is>
          <t>ARMANDOPAREDES</t>
        </is>
      </c>
      <c r="F2303" s="2" t="n">
        <v>15</v>
      </c>
      <c r="G2303" t="inlineStr"/>
      <c r="H2303" t="inlineStr">
        <is>
          <t>66241075.0</t>
        </is>
      </c>
      <c r="I2303" t="n">
        <v>0</v>
      </c>
      <c r="J2303" t="n">
        <v>1</v>
      </c>
      <c r="K2303" t="inlineStr"/>
    </row>
    <row r="2304">
      <c r="A2304" t="inlineStr">
        <is>
          <t>MOV</t>
        </is>
      </c>
      <c r="B2304" t="inlineStr">
        <is>
          <t>345356870000</t>
        </is>
      </c>
      <c r="C2304" t="inlineStr">
        <is>
          <t>34535687</t>
        </is>
      </c>
      <c r="D2304" t="inlineStr">
        <is>
          <t>OTTO QUINTERO</t>
        </is>
      </c>
      <c r="E2304" t="inlineStr">
        <is>
          <t>OTTOQUINTERO</t>
        </is>
      </c>
      <c r="F2304" s="2" t="n">
        <v>16.25</v>
      </c>
      <c r="G2304" t="inlineStr"/>
      <c r="H2304" t="inlineStr">
        <is>
          <t>63328413.0</t>
        </is>
      </c>
      <c r="I2304" t="n">
        <v>0</v>
      </c>
      <c r="J2304" t="n">
        <v>1</v>
      </c>
      <c r="K2304" t="inlineStr"/>
    </row>
    <row r="2305">
      <c r="A2305" t="inlineStr">
        <is>
          <t>MOV</t>
        </is>
      </c>
      <c r="B2305" t="inlineStr">
        <is>
          <t>361018350000</t>
        </is>
      </c>
      <c r="C2305" t="inlineStr">
        <is>
          <t>36101835</t>
        </is>
      </c>
      <c r="D2305" t="inlineStr">
        <is>
          <t>ONOFRE SERRANO</t>
        </is>
      </c>
      <c r="E2305" t="inlineStr">
        <is>
          <t>ONOFRESERRANO</t>
        </is>
      </c>
      <c r="F2305" s="2" t="n">
        <v>15</v>
      </c>
      <c r="G2305" t="inlineStr"/>
      <c r="H2305" t="inlineStr">
        <is>
          <t>63099198.0</t>
        </is>
      </c>
      <c r="I2305" t="n">
        <v>0</v>
      </c>
      <c r="J2305" t="n">
        <v>1</v>
      </c>
      <c r="K2305" t="inlineStr"/>
    </row>
    <row r="2306">
      <c r="A2306" t="inlineStr">
        <is>
          <t>MOV</t>
        </is>
      </c>
      <c r="B2306" t="inlineStr">
        <is>
          <t>343132390000</t>
        </is>
      </c>
      <c r="C2306" t="inlineStr">
        <is>
          <t>34313239</t>
        </is>
      </c>
      <c r="D2306" t="inlineStr">
        <is>
          <t>FONDA DONDE SANDRA</t>
        </is>
      </c>
      <c r="E2306" t="inlineStr">
        <is>
          <t>FONDADONDESANDRA</t>
        </is>
      </c>
      <c r="F2306" s="2" t="n">
        <v>48.75</v>
      </c>
      <c r="G2306" t="inlineStr"/>
      <c r="H2306" t="inlineStr">
        <is>
          <t>61306915.0</t>
        </is>
      </c>
      <c r="I2306" t="n">
        <v>0</v>
      </c>
      <c r="J2306" t="n">
        <v>1</v>
      </c>
      <c r="K2306" t="inlineStr"/>
    </row>
    <row r="2307">
      <c r="A2307" t="inlineStr">
        <is>
          <t>MOV</t>
        </is>
      </c>
      <c r="B2307" t="inlineStr">
        <is>
          <t>321319850000</t>
        </is>
      </c>
      <c r="C2307" t="inlineStr">
        <is>
          <t>32131985</t>
        </is>
      </c>
      <c r="D2307" t="inlineStr">
        <is>
          <t>CENTRO MEDICO EL SOL</t>
        </is>
      </c>
      <c r="E2307" t="inlineStr">
        <is>
          <t>CENTROMEDICOELSOL</t>
        </is>
      </c>
      <c r="F2307" s="2" t="n">
        <v>46.75</v>
      </c>
      <c r="G2307" t="inlineStr"/>
      <c r="H2307" t="inlineStr">
        <is>
          <t>66755014.0</t>
        </is>
      </c>
      <c r="I2307" t="n">
        <v>0</v>
      </c>
      <c r="J2307" t="n">
        <v>1</v>
      </c>
      <c r="K2307" t="inlineStr"/>
    </row>
    <row r="2308">
      <c r="A2308" t="inlineStr">
        <is>
          <t>MOV</t>
        </is>
      </c>
      <c r="B2308" t="inlineStr">
        <is>
          <t>321952960000</t>
        </is>
      </c>
      <c r="C2308" t="inlineStr">
        <is>
          <t>32195296</t>
        </is>
      </c>
      <c r="D2308" t="inlineStr">
        <is>
          <t>GOURMAND INTE</t>
        </is>
      </c>
      <c r="E2308" t="inlineStr">
        <is>
          <t>GOURMANDINTE</t>
        </is>
      </c>
      <c r="F2308" s="2" t="n">
        <v>184.9</v>
      </c>
      <c r="G2308" t="inlineStr"/>
      <c r="H2308" t="inlineStr">
        <is>
          <t>66707391.0</t>
        </is>
      </c>
      <c r="I2308" t="n">
        <v>0</v>
      </c>
      <c r="J2308" t="n">
        <v>1</v>
      </c>
      <c r="K2308" t="inlineStr"/>
    </row>
    <row r="2309">
      <c r="A2309" t="inlineStr">
        <is>
          <t>MOV</t>
        </is>
      </c>
      <c r="B2309" t="inlineStr">
        <is>
          <t>312238060000</t>
        </is>
      </c>
      <c r="C2309" t="inlineStr">
        <is>
          <t>31223806</t>
        </is>
      </c>
      <c r="D2309" t="inlineStr">
        <is>
          <t>MITRA INTERNATIONAL CORP. -</t>
        </is>
      </c>
      <c r="E2309" t="inlineStr">
        <is>
          <t>MITRAINTERNATIONALCORP</t>
        </is>
      </c>
      <c r="F2309" s="2" t="n">
        <v>50</v>
      </c>
      <c r="G2309" t="inlineStr"/>
      <c r="H2309" t="inlineStr">
        <is>
          <t>66752904.0</t>
        </is>
      </c>
      <c r="I2309" t="n">
        <v>0</v>
      </c>
      <c r="J2309" t="n">
        <v>1</v>
      </c>
      <c r="K2309" t="inlineStr"/>
    </row>
    <row r="2310">
      <c r="A2310" t="inlineStr">
        <is>
          <t>MOV</t>
        </is>
      </c>
      <c r="B2310" t="inlineStr">
        <is>
          <t>312221990000</t>
        </is>
      </c>
      <c r="C2310" t="inlineStr">
        <is>
          <t>31222199</t>
        </is>
      </c>
      <c r="D2310" t="inlineStr">
        <is>
          <t>MITRA INTERNATIONAL CORP. - SANJAY TEWAN</t>
        </is>
      </c>
      <c r="E2310" t="inlineStr">
        <is>
          <t>MITRAINTERNATIONALCORPSANJAYTEWAN</t>
        </is>
      </c>
      <c r="F2310" s="2" t="n">
        <v>20.75</v>
      </c>
      <c r="G2310" t="inlineStr"/>
      <c r="H2310" t="inlineStr">
        <is>
          <t>66148266.0</t>
        </is>
      </c>
      <c r="I2310" t="n">
        <v>0</v>
      </c>
      <c r="J2310" t="n">
        <v>1</v>
      </c>
      <c r="K2310" t="inlineStr"/>
    </row>
    <row r="2311">
      <c r="A2311" t="inlineStr">
        <is>
          <t>MOV</t>
        </is>
      </c>
      <c r="B2311" t="inlineStr">
        <is>
          <t>351351340000</t>
        </is>
      </c>
      <c r="C2311" t="inlineStr">
        <is>
          <t>35135134</t>
        </is>
      </c>
      <c r="D2311" t="inlineStr">
        <is>
          <t>SIOMARA GUTIERREZ FUENTES</t>
        </is>
      </c>
      <c r="E2311" t="inlineStr">
        <is>
          <t>SIOMARAGUTIERREZFUENTES</t>
        </is>
      </c>
      <c r="F2311" s="2" t="n">
        <v>15</v>
      </c>
      <c r="G2311" t="inlineStr"/>
      <c r="H2311" t="inlineStr">
        <is>
          <t>65869530.0</t>
        </is>
      </c>
      <c r="I2311" t="n">
        <v>0</v>
      </c>
      <c r="J2311" t="n">
        <v>1</v>
      </c>
      <c r="K2311" t="inlineStr"/>
    </row>
    <row r="2312">
      <c r="A2312" t="inlineStr">
        <is>
          <t>MOV</t>
        </is>
      </c>
      <c r="B2312" t="inlineStr">
        <is>
          <t>342120830000</t>
        </is>
      </c>
      <c r="C2312" t="inlineStr">
        <is>
          <t>34212083</t>
        </is>
      </c>
      <c r="D2312" t="inlineStr">
        <is>
          <t>ANNE MORALES BALISTAN</t>
        </is>
      </c>
      <c r="E2312" t="inlineStr">
        <is>
          <t>ANNEMORALESBALISTAN</t>
        </is>
      </c>
      <c r="F2312" s="2" t="n">
        <v>86.5</v>
      </c>
      <c r="G2312" t="inlineStr"/>
      <c r="H2312" t="inlineStr">
        <is>
          <t>61124457.0</t>
        </is>
      </c>
      <c r="I2312" t="n">
        <v>0</v>
      </c>
      <c r="J2312" t="n">
        <v>1</v>
      </c>
      <c r="K2312" t="inlineStr"/>
    </row>
    <row r="2313">
      <c r="A2313" t="inlineStr">
        <is>
          <t>MOV</t>
        </is>
      </c>
      <c r="B2313" t="inlineStr">
        <is>
          <t>358148710000</t>
        </is>
      </c>
      <c r="C2313" t="inlineStr">
        <is>
          <t>35814871</t>
        </is>
      </c>
      <c r="D2313" t="inlineStr">
        <is>
          <t>ROBERTOCARLOSSTAFF</t>
        </is>
      </c>
      <c r="E2313" t="inlineStr">
        <is>
          <t>ROBERTOCARLOSSTAFF</t>
        </is>
      </c>
      <c r="F2313" s="2" t="n">
        <v>30</v>
      </c>
      <c r="G2313" t="inlineStr"/>
      <c r="H2313" t="inlineStr">
        <is>
          <t>66940187.0</t>
        </is>
      </c>
      <c r="I2313" t="n">
        <v>0</v>
      </c>
      <c r="J2313" t="n">
        <v>1</v>
      </c>
      <c r="K2313" t="inlineStr"/>
    </row>
    <row r="2314">
      <c r="A2314" t="inlineStr">
        <is>
          <t>MOV</t>
        </is>
      </c>
      <c r="B2314" t="inlineStr">
        <is>
          <t>352225590000</t>
        </is>
      </c>
      <c r="C2314" t="inlineStr">
        <is>
          <t>35222559</t>
        </is>
      </c>
      <c r="D2314" t="inlineStr">
        <is>
          <t>CRISTHIAN RAUL GONZALEZ ACOSTA</t>
        </is>
      </c>
      <c r="E2314" t="inlineStr">
        <is>
          <t>CRISTHIANRAULGONZALEZACOSTA</t>
        </is>
      </c>
      <c r="F2314" s="2" t="n">
        <v>45</v>
      </c>
      <c r="G2314" t="inlineStr"/>
      <c r="H2314" t="inlineStr">
        <is>
          <t>66939072.0</t>
        </is>
      </c>
      <c r="I2314" t="n">
        <v>0</v>
      </c>
      <c r="J2314" t="n">
        <v>1</v>
      </c>
      <c r="K2314" t="inlineStr"/>
    </row>
    <row r="2315">
      <c r="A2315" t="inlineStr">
        <is>
          <t>MOV</t>
        </is>
      </c>
      <c r="B2315" t="inlineStr">
        <is>
          <t>312225600000</t>
        </is>
      </c>
      <c r="C2315" t="inlineStr">
        <is>
          <t>31222560</t>
        </is>
      </c>
      <c r="D2315" t="inlineStr">
        <is>
          <t>HAR KONTAKT</t>
        </is>
      </c>
      <c r="E2315" t="inlineStr">
        <is>
          <t>HARKONTAKT</t>
        </is>
      </c>
      <c r="F2315" s="2" t="n">
        <v>23</v>
      </c>
      <c r="G2315" t="inlineStr"/>
      <c r="H2315" t="inlineStr">
        <is>
          <t>61527006.0</t>
        </is>
      </c>
      <c r="I2315" t="n">
        <v>0</v>
      </c>
      <c r="J2315" t="n">
        <v>1</v>
      </c>
      <c r="K2315" t="inlineStr"/>
    </row>
    <row r="2316">
      <c r="A2316" t="inlineStr">
        <is>
          <t>MOV</t>
        </is>
      </c>
      <c r="B2316" t="inlineStr">
        <is>
          <t>367008380000</t>
        </is>
      </c>
      <c r="C2316" t="inlineStr">
        <is>
          <t>36700838</t>
        </is>
      </c>
      <c r="D2316" t="inlineStr">
        <is>
          <t>JULIA CORELLA</t>
        </is>
      </c>
      <c r="E2316" t="inlineStr">
        <is>
          <t>JULIACORELLA</t>
        </is>
      </c>
      <c r="F2316" s="2" t="n">
        <v>15</v>
      </c>
      <c r="G2316" t="inlineStr"/>
      <c r="H2316" t="inlineStr">
        <is>
          <t>63222114.0</t>
        </is>
      </c>
      <c r="I2316" t="n">
        <v>0</v>
      </c>
      <c r="J2316" t="n">
        <v>1</v>
      </c>
      <c r="K2316" t="inlineStr"/>
    </row>
    <row r="2317">
      <c r="A2317" t="inlineStr">
        <is>
          <t>MOV</t>
        </is>
      </c>
      <c r="B2317" t="inlineStr">
        <is>
          <t>312229050000</t>
        </is>
      </c>
      <c r="C2317" t="inlineStr">
        <is>
          <t>31222905</t>
        </is>
      </c>
      <c r="D2317" t="inlineStr">
        <is>
          <t>RAUL ALEXANDER PINEDA PITTY</t>
        </is>
      </c>
      <c r="E2317" t="inlineStr">
        <is>
          <t>RAULALEXANDERPINEDAPITTY</t>
        </is>
      </c>
      <c r="F2317" s="2" t="n">
        <v>183.75</v>
      </c>
      <c r="G2317" t="inlineStr"/>
      <c r="H2317" t="inlineStr">
        <is>
          <t>62715568.0</t>
        </is>
      </c>
      <c r="I2317" t="n">
        <v>0</v>
      </c>
      <c r="J2317" t="n">
        <v>1</v>
      </c>
      <c r="K2317" t="inlineStr"/>
    </row>
    <row r="2318">
      <c r="A2318" t="inlineStr">
        <is>
          <t>MOV</t>
        </is>
      </c>
      <c r="B2318" t="inlineStr">
        <is>
          <t>312217230000</t>
        </is>
      </c>
      <c r="C2318" t="inlineStr">
        <is>
          <t>31221723</t>
        </is>
      </c>
      <c r="D2318" t="inlineStr">
        <is>
          <t>RAUL PINEDA PITTY</t>
        </is>
      </c>
      <c r="E2318" t="inlineStr">
        <is>
          <t>RAULPINEDAPITTY</t>
        </is>
      </c>
      <c r="F2318" s="2" t="n">
        <v>36</v>
      </c>
      <c r="G2318" t="inlineStr"/>
      <c r="H2318" t="inlineStr">
        <is>
          <t>62638408.0</t>
        </is>
      </c>
      <c r="I2318" t="n">
        <v>0</v>
      </c>
      <c r="J2318" t="n">
        <v>1</v>
      </c>
      <c r="K2318" t="inlineStr"/>
    </row>
    <row r="2319">
      <c r="A2319" t="inlineStr">
        <is>
          <t>MOV</t>
        </is>
      </c>
      <c r="B2319" t="inlineStr">
        <is>
          <t>366019460000</t>
        </is>
      </c>
      <c r="C2319" t="inlineStr">
        <is>
          <t>36601946</t>
        </is>
      </c>
      <c r="D2319" t="inlineStr">
        <is>
          <t>ELVIN ELIECER SALDAÑA TORRES</t>
        </is>
      </c>
      <c r="E2319" t="inlineStr">
        <is>
          <t>ELVINELIECERSALDANATORRES</t>
        </is>
      </c>
      <c r="F2319" s="2" t="n">
        <v>15</v>
      </c>
      <c r="G2319" t="inlineStr"/>
      <c r="H2319" t="inlineStr">
        <is>
          <t>63922714.0</t>
        </is>
      </c>
      <c r="I2319" t="n">
        <v>0</v>
      </c>
      <c r="J2319" t="n">
        <v>1</v>
      </c>
      <c r="K2319" t="inlineStr"/>
    </row>
    <row r="2320">
      <c r="A2320" t="inlineStr">
        <is>
          <t>MOV</t>
        </is>
      </c>
      <c r="B2320" t="inlineStr">
        <is>
          <t>349439350000</t>
        </is>
      </c>
      <c r="C2320" t="inlineStr">
        <is>
          <t>34943935</t>
        </is>
      </c>
      <c r="D2320" t="inlineStr">
        <is>
          <t>IRIS ORTIZ</t>
        </is>
      </c>
      <c r="E2320" t="inlineStr">
        <is>
          <t>IRISORTIZ</t>
        </is>
      </c>
      <c r="F2320" s="2" t="n">
        <v>28.25</v>
      </c>
      <c r="G2320" t="inlineStr"/>
      <c r="H2320" t="inlineStr">
        <is>
          <t>69191148.0</t>
        </is>
      </c>
      <c r="I2320" t="n">
        <v>0</v>
      </c>
      <c r="J2320" t="n">
        <v>1</v>
      </c>
      <c r="K2320" t="inlineStr"/>
    </row>
    <row r="2321">
      <c r="A2321" t="inlineStr">
        <is>
          <t>MOV</t>
        </is>
      </c>
      <c r="B2321" t="inlineStr">
        <is>
          <t>348107230000</t>
        </is>
      </c>
      <c r="C2321" t="inlineStr">
        <is>
          <t>34810723</t>
        </is>
      </c>
      <c r="D2321" t="inlineStr">
        <is>
          <t>JAMES DOUGLAS MC NISH</t>
        </is>
      </c>
      <c r="E2321" t="inlineStr">
        <is>
          <t>JAMESDOUGLASMCNISH</t>
        </is>
      </c>
      <c r="F2321" s="2" t="n">
        <v>46.25</v>
      </c>
      <c r="G2321" t="inlineStr"/>
      <c r="H2321" t="inlineStr">
        <is>
          <t>66514200.0</t>
        </is>
      </c>
      <c r="I2321" t="n">
        <v>0</v>
      </c>
      <c r="J2321" t="n">
        <v>1</v>
      </c>
      <c r="K2321" t="inlineStr"/>
    </row>
    <row r="2322">
      <c r="A2322" t="inlineStr">
        <is>
          <t>MOV</t>
        </is>
      </c>
      <c r="B2322" t="inlineStr">
        <is>
          <t>342129610000</t>
        </is>
      </c>
      <c r="C2322" t="inlineStr">
        <is>
          <t>34212961</t>
        </is>
      </c>
      <c r="D2322" t="inlineStr">
        <is>
          <t>HERMANOS ASPRILLA SALDANA</t>
        </is>
      </c>
      <c r="E2322" t="inlineStr">
        <is>
          <t>HERMANOSASPRILLASALDANA</t>
        </is>
      </c>
      <c r="F2322" s="2" t="n">
        <v>69.75</v>
      </c>
      <c r="G2322" t="inlineStr"/>
      <c r="H2322" t="inlineStr">
        <is>
          <t>61367546.0</t>
        </is>
      </c>
      <c r="I2322" t="n">
        <v>0</v>
      </c>
      <c r="J2322" t="n">
        <v>1</v>
      </c>
      <c r="K2322" t="inlineStr"/>
    </row>
    <row r="2323">
      <c r="A2323" t="inlineStr">
        <is>
          <t>MOV</t>
        </is>
      </c>
      <c r="B2323" t="inlineStr">
        <is>
          <t>332154130000</t>
        </is>
      </c>
      <c r="C2323" t="inlineStr">
        <is>
          <t>33215413</t>
        </is>
      </c>
      <c r="D2323" t="inlineStr">
        <is>
          <t>Vanessa Ibet h Santamaria Guerra</t>
        </is>
      </c>
      <c r="E2323" t="inlineStr">
        <is>
          <t>VANESSAIBETHSANTAMARIAGUERRA</t>
        </is>
      </c>
      <c r="F2323" s="2" t="n">
        <v>20</v>
      </c>
      <c r="G2323" t="inlineStr"/>
      <c r="H2323" t="inlineStr">
        <is>
          <t>63401406.0</t>
        </is>
      </c>
      <c r="I2323" t="n">
        <v>0</v>
      </c>
      <c r="J2323" t="n">
        <v>1</v>
      </c>
      <c r="K2323" t="inlineStr"/>
    </row>
    <row r="2324">
      <c r="A2324" t="inlineStr">
        <is>
          <t>MOV</t>
        </is>
      </c>
      <c r="B2324" t="inlineStr">
        <is>
          <t>367030500000</t>
        </is>
      </c>
      <c r="C2324" t="inlineStr">
        <is>
          <t>36703050</t>
        </is>
      </c>
      <c r="D2324" t="inlineStr">
        <is>
          <t>JOSE LUIS MONTENEGRO ESTRIBI</t>
        </is>
      </c>
      <c r="E2324" t="inlineStr">
        <is>
          <t>JOSELUISMONTENEGROESTRIBI</t>
        </is>
      </c>
      <c r="F2324" s="2" t="n">
        <v>16.94</v>
      </c>
      <c r="G2324" t="inlineStr"/>
      <c r="H2324" t="inlineStr">
        <is>
          <t>61126941.0</t>
        </is>
      </c>
      <c r="I2324" t="n">
        <v>0</v>
      </c>
      <c r="J2324" t="n">
        <v>1</v>
      </c>
      <c r="K2324" t="inlineStr"/>
    </row>
    <row r="2325">
      <c r="A2325" t="inlineStr">
        <is>
          <t>MOV</t>
        </is>
      </c>
      <c r="B2325" t="inlineStr">
        <is>
          <t>343290010000</t>
        </is>
      </c>
      <c r="C2325" t="inlineStr">
        <is>
          <t>34329001</t>
        </is>
      </c>
      <c r="D2325" t="inlineStr">
        <is>
          <t>JACQUELINE DUBARRAN</t>
        </is>
      </c>
      <c r="E2325" t="inlineStr">
        <is>
          <t>JACQUELINEDUBARRAN</t>
        </is>
      </c>
      <c r="F2325" s="2" t="n">
        <v>16.25</v>
      </c>
      <c r="G2325" t="inlineStr"/>
      <c r="H2325" t="inlineStr">
        <is>
          <t>62587277.0</t>
        </is>
      </c>
      <c r="I2325" t="n">
        <v>0</v>
      </c>
      <c r="J2325" t="n">
        <v>1</v>
      </c>
      <c r="K2325" t="inlineStr"/>
    </row>
    <row r="2326">
      <c r="A2326" t="inlineStr">
        <is>
          <t>MOV</t>
        </is>
      </c>
      <c r="B2326" t="inlineStr">
        <is>
          <t>324557080000</t>
        </is>
      </c>
      <c r="C2326" t="inlineStr">
        <is>
          <t>32455708</t>
        </is>
      </c>
      <c r="D2326" t="inlineStr">
        <is>
          <t>Victor Antoni or mayor y menor Victor</t>
        </is>
      </c>
      <c r="E2326" t="inlineStr">
        <is>
          <t>VICTORANTONIORMAYORYMENORVICTOR</t>
        </is>
      </c>
      <c r="F2326" s="2" t="n">
        <v>205.2</v>
      </c>
      <c r="G2326" t="inlineStr"/>
      <c r="H2326" t="inlineStr">
        <is>
          <t>66650420.0</t>
        </is>
      </c>
      <c r="I2326" t="n">
        <v>0</v>
      </c>
      <c r="J2326" t="n">
        <v>1</v>
      </c>
      <c r="K2326" t="inlineStr"/>
    </row>
    <row r="2327">
      <c r="A2327" t="inlineStr">
        <is>
          <t>MOV</t>
        </is>
      </c>
      <c r="B2327" t="inlineStr">
        <is>
          <t>344437560000</t>
        </is>
      </c>
      <c r="C2327" t="inlineStr">
        <is>
          <t>34443756</t>
        </is>
      </c>
      <c r="D2327" t="inlineStr">
        <is>
          <t>ALFREDO ARRACERA PÉREZ</t>
        </is>
      </c>
      <c r="E2327" t="inlineStr">
        <is>
          <t>ALFREDOARRACERAPEREZ</t>
        </is>
      </c>
      <c r="F2327" s="2" t="n">
        <v>50.75</v>
      </c>
      <c r="G2327" t="inlineStr"/>
      <c r="H2327" t="inlineStr">
        <is>
          <t>68729232.0</t>
        </is>
      </c>
      <c r="I2327" t="n">
        <v>0</v>
      </c>
      <c r="J2327" t="n">
        <v>1</v>
      </c>
      <c r="K2327" t="inlineStr"/>
    </row>
    <row r="2328">
      <c r="A2328" t="inlineStr">
        <is>
          <t>MOV</t>
        </is>
      </c>
      <c r="B2328" t="inlineStr">
        <is>
          <t>352343380000</t>
        </is>
      </c>
      <c r="C2328" t="inlineStr">
        <is>
          <t>35234338</t>
        </is>
      </c>
      <c r="D2328" t="inlineStr">
        <is>
          <t>VILKA ZAIDEE PATINO SANCHEZ</t>
        </is>
      </c>
      <c r="E2328" t="inlineStr">
        <is>
          <t>VILKAZAIDEEPATINOSANCHEZ</t>
        </is>
      </c>
      <c r="F2328" s="2" t="n">
        <v>15</v>
      </c>
      <c r="G2328" t="inlineStr"/>
      <c r="H2328" t="inlineStr">
        <is>
          <t>64245653.0</t>
        </is>
      </c>
      <c r="I2328" t="n">
        <v>0</v>
      </c>
      <c r="J2328" t="n">
        <v>1</v>
      </c>
      <c r="K2328" t="inlineStr"/>
    </row>
    <row r="2329">
      <c r="A2329" t="inlineStr">
        <is>
          <t>MOV</t>
        </is>
      </c>
      <c r="B2329" t="inlineStr">
        <is>
          <t>356103370000</t>
        </is>
      </c>
      <c r="C2329" t="inlineStr">
        <is>
          <t>35610337</t>
        </is>
      </c>
      <c r="D2329" t="inlineStr">
        <is>
          <t>FERNANDO CEDEÑO</t>
        </is>
      </c>
      <c r="E2329" t="inlineStr">
        <is>
          <t>FERNANDOCEDENO</t>
        </is>
      </c>
      <c r="F2329" s="2" t="n">
        <v>15</v>
      </c>
      <c r="G2329" t="inlineStr"/>
      <c r="H2329" t="inlineStr">
        <is>
          <t>68589145.0</t>
        </is>
      </c>
      <c r="I2329" t="n">
        <v>0</v>
      </c>
      <c r="J2329" t="n">
        <v>1</v>
      </c>
      <c r="K2329" t="inlineStr"/>
    </row>
    <row r="2330">
      <c r="A2330" t="inlineStr">
        <is>
          <t>MOV</t>
        </is>
      </c>
      <c r="B2330" t="inlineStr"/>
      <c r="C2330" t="inlineStr">
        <is>
          <t>35207512</t>
        </is>
      </c>
      <c r="D2330" t="inlineStr">
        <is>
          <t>JOSE NUNEZ</t>
        </is>
      </c>
      <c r="E2330" t="inlineStr">
        <is>
          <t>JOSENUNEZ</t>
        </is>
      </c>
      <c r="F2330" s="2" t="n">
        <v>18</v>
      </c>
      <c r="G2330" t="inlineStr"/>
      <c r="H2330" t="inlineStr"/>
      <c r="I2330" t="n">
        <v>0</v>
      </c>
      <c r="J2330" t="n">
        <v>1</v>
      </c>
      <c r="K2330" t="inlineStr"/>
    </row>
    <row r="2331">
      <c r="A2331" t="inlineStr">
        <is>
          <t>MOV</t>
        </is>
      </c>
      <c r="B2331" t="inlineStr">
        <is>
          <t>357215450000</t>
        </is>
      </c>
      <c r="C2331" t="inlineStr">
        <is>
          <t>35721545</t>
        </is>
      </c>
      <c r="D2331" t="inlineStr">
        <is>
          <t>ALEXANDER GONZALEZ</t>
        </is>
      </c>
      <c r="E2331" t="inlineStr">
        <is>
          <t>ALEXANDERGONZALEZ</t>
        </is>
      </c>
      <c r="F2331" s="2" t="n">
        <v>15</v>
      </c>
      <c r="G2331" t="inlineStr"/>
      <c r="H2331" t="inlineStr">
        <is>
          <t>66613917.0</t>
        </is>
      </c>
      <c r="I2331" t="n">
        <v>0</v>
      </c>
      <c r="J2331" t="n">
        <v>1</v>
      </c>
      <c r="K2331" t="inlineStr"/>
    </row>
    <row r="2332">
      <c r="A2332" t="inlineStr">
        <is>
          <t>MOV</t>
        </is>
      </c>
      <c r="B2332" t="inlineStr">
        <is>
          <t>352350780000</t>
        </is>
      </c>
      <c r="C2332" t="inlineStr">
        <is>
          <t>35235078</t>
        </is>
      </c>
      <c r="D2332" t="inlineStr">
        <is>
          <t>IRVIN JAVIER ZAPATA RIVERA</t>
        </is>
      </c>
      <c r="E2332" t="inlineStr">
        <is>
          <t>IRVINJAVIERZAPATARIVERA</t>
        </is>
      </c>
      <c r="F2332" s="2" t="n">
        <v>15</v>
      </c>
      <c r="G2332" t="inlineStr"/>
      <c r="H2332" t="inlineStr">
        <is>
          <t>68838255.0</t>
        </is>
      </c>
      <c r="I2332" t="n">
        <v>0</v>
      </c>
      <c r="J2332" t="n">
        <v>1</v>
      </c>
      <c r="K2332" t="inlineStr"/>
    </row>
    <row r="2333">
      <c r="A2333" t="inlineStr">
        <is>
          <t>MOV</t>
        </is>
      </c>
      <c r="B2333" t="inlineStr">
        <is>
          <t>352369650000</t>
        </is>
      </c>
      <c r="C2333" t="inlineStr">
        <is>
          <t>35236965</t>
        </is>
      </c>
      <c r="D2333" t="inlineStr">
        <is>
          <t>ROSARIO CERRUD</t>
        </is>
      </c>
      <c r="E2333" t="inlineStr">
        <is>
          <t>ROSARIOCERRUD</t>
        </is>
      </c>
      <c r="F2333" s="2" t="n">
        <v>15</v>
      </c>
      <c r="G2333" t="inlineStr"/>
      <c r="H2333" t="inlineStr">
        <is>
          <t>67006339.0</t>
        </is>
      </c>
      <c r="I2333" t="n">
        <v>0</v>
      </c>
      <c r="J2333" t="n">
        <v>1</v>
      </c>
      <c r="K2333" t="inlineStr"/>
    </row>
    <row r="2334">
      <c r="A2334" t="inlineStr">
        <is>
          <t>MOV</t>
        </is>
      </c>
      <c r="B2334" t="inlineStr">
        <is>
          <t>351314130000</t>
        </is>
      </c>
      <c r="C2334" t="inlineStr">
        <is>
          <t>35131413</t>
        </is>
      </c>
      <c r="D2334" t="inlineStr">
        <is>
          <t>JOSE LUIS BINDA SALDAÑA</t>
        </is>
      </c>
      <c r="E2334" t="inlineStr">
        <is>
          <t>JOSELUISBINDASALDANA</t>
        </is>
      </c>
      <c r="F2334" s="2" t="n">
        <v>155.87</v>
      </c>
      <c r="G2334" t="inlineStr"/>
      <c r="H2334" t="inlineStr">
        <is>
          <t>67729239.0</t>
        </is>
      </c>
      <c r="I2334" t="n">
        <v>0</v>
      </c>
      <c r="J2334" t="n">
        <v>1</v>
      </c>
      <c r="K2334" t="inlineStr"/>
    </row>
    <row r="2335">
      <c r="A2335" t="inlineStr">
        <is>
          <t>MOV</t>
        </is>
      </c>
      <c r="B2335" t="inlineStr">
        <is>
          <t>356294820000</t>
        </is>
      </c>
      <c r="C2335" t="inlineStr">
        <is>
          <t>35629482</t>
        </is>
      </c>
      <c r="D2335" t="inlineStr">
        <is>
          <t>LEIDY PITTY</t>
        </is>
      </c>
      <c r="E2335" t="inlineStr">
        <is>
          <t>LEIDYPITTY</t>
        </is>
      </c>
      <c r="F2335" s="2" t="n">
        <v>15</v>
      </c>
      <c r="G2335" t="inlineStr"/>
      <c r="H2335" t="inlineStr">
        <is>
          <t>64638366.0</t>
        </is>
      </c>
      <c r="I2335" t="n">
        <v>0</v>
      </c>
      <c r="J2335" t="n">
        <v>1</v>
      </c>
      <c r="K2335" t="inlineStr"/>
    </row>
    <row r="2336">
      <c r="A2336" t="inlineStr">
        <is>
          <t>MOV</t>
        </is>
      </c>
      <c r="B2336" t="inlineStr">
        <is>
          <t>368015740000</t>
        </is>
      </c>
      <c r="C2336" t="inlineStr">
        <is>
          <t>36801574</t>
        </is>
      </c>
      <c r="D2336" t="inlineStr">
        <is>
          <t>CASA TEL AVIV SA</t>
        </is>
      </c>
      <c r="E2336" t="inlineStr">
        <is>
          <t>CASATELAVIVSA</t>
        </is>
      </c>
      <c r="F2336" s="2" t="n">
        <v>25</v>
      </c>
      <c r="G2336" t="inlineStr"/>
      <c r="H2336" t="inlineStr">
        <is>
          <t>66796637.0</t>
        </is>
      </c>
      <c r="I2336" t="n">
        <v>0</v>
      </c>
      <c r="J2336" t="n">
        <v>1</v>
      </c>
      <c r="K2336" t="inlineStr"/>
    </row>
    <row r="2337">
      <c r="A2337" t="inlineStr">
        <is>
          <t>MOV</t>
        </is>
      </c>
      <c r="B2337" t="inlineStr">
        <is>
          <t>349335430000</t>
        </is>
      </c>
      <c r="C2337" t="inlineStr">
        <is>
          <t>34933543</t>
        </is>
      </c>
      <c r="D2337" t="inlineStr">
        <is>
          <t>HEYDE LIRIOLA ESTRADA DE LEON</t>
        </is>
      </c>
      <c r="E2337" t="inlineStr">
        <is>
          <t>HEYDELIRIOLAESTRADADELEON</t>
        </is>
      </c>
      <c r="F2337" s="2" t="n">
        <v>25.75</v>
      </c>
      <c r="G2337" t="inlineStr"/>
      <c r="H2337" t="inlineStr">
        <is>
          <t>68811880.0</t>
        </is>
      </c>
      <c r="I2337" t="n">
        <v>0</v>
      </c>
      <c r="J2337" t="n">
        <v>1</v>
      </c>
      <c r="K2337" t="inlineStr"/>
    </row>
    <row r="2338">
      <c r="A2338" t="inlineStr">
        <is>
          <t>MOV</t>
        </is>
      </c>
      <c r="B2338" t="inlineStr">
        <is>
          <t>357293630000</t>
        </is>
      </c>
      <c r="C2338" t="inlineStr">
        <is>
          <t>35729363</t>
        </is>
      </c>
      <c r="D2338" t="inlineStr">
        <is>
          <t>YIRULA NIYIRETH VASQUEZ GONZALEZ</t>
        </is>
      </c>
      <c r="E2338" t="inlineStr">
        <is>
          <t>YIRULANIYIRETHVASQUEZGONZALEZ</t>
        </is>
      </c>
      <c r="F2338" s="2" t="n">
        <v>95</v>
      </c>
      <c r="G2338" t="inlineStr"/>
      <c r="H2338" t="inlineStr">
        <is>
          <t>62719819.0</t>
        </is>
      </c>
      <c r="I2338" t="n">
        <v>0</v>
      </c>
      <c r="J2338" t="n">
        <v>1</v>
      </c>
      <c r="K2338" t="inlineStr"/>
    </row>
    <row r="2339">
      <c r="A2339" t="inlineStr">
        <is>
          <t>MOV</t>
        </is>
      </c>
      <c r="B2339" t="inlineStr">
        <is>
          <t>359075060000</t>
        </is>
      </c>
      <c r="C2339" t="inlineStr">
        <is>
          <t>35907506</t>
        </is>
      </c>
      <c r="D2339" t="inlineStr">
        <is>
          <t>ALAN COBA</t>
        </is>
      </c>
      <c r="E2339" t="inlineStr">
        <is>
          <t>ALANCOBA</t>
        </is>
      </c>
      <c r="F2339" s="2" t="n">
        <v>24</v>
      </c>
      <c r="G2339" t="inlineStr"/>
      <c r="H2339" t="inlineStr">
        <is>
          <t>66703346.0</t>
        </is>
      </c>
      <c r="I2339" t="n">
        <v>0</v>
      </c>
      <c r="J2339" t="n">
        <v>1</v>
      </c>
      <c r="K2339" t="inlineStr"/>
    </row>
    <row r="2340">
      <c r="A2340" t="inlineStr">
        <is>
          <t>MOV</t>
        </is>
      </c>
      <c r="B2340" t="inlineStr">
        <is>
          <t>354056650000</t>
        </is>
      </c>
      <c r="C2340" t="inlineStr">
        <is>
          <t>35405665</t>
        </is>
      </c>
      <c r="D2340" t="inlineStr">
        <is>
          <t>DEIBI GUERRA</t>
        </is>
      </c>
      <c r="E2340" t="inlineStr">
        <is>
          <t>DEIBIGUERRA</t>
        </is>
      </c>
      <c r="F2340" s="2" t="n">
        <v>20</v>
      </c>
      <c r="G2340" t="inlineStr"/>
      <c r="H2340" t="inlineStr">
        <is>
          <t>64267936.0</t>
        </is>
      </c>
      <c r="I2340" t="n">
        <v>0</v>
      </c>
      <c r="J2340" t="n">
        <v>1</v>
      </c>
      <c r="K2340" t="inlineStr"/>
    </row>
    <row r="2341">
      <c r="A2341" t="inlineStr">
        <is>
          <t>MOV</t>
        </is>
      </c>
      <c r="B2341" t="inlineStr">
        <is>
          <t>355207660000</t>
        </is>
      </c>
      <c r="C2341" t="inlineStr">
        <is>
          <t>35520766</t>
        </is>
      </c>
      <c r="D2341" t="inlineStr">
        <is>
          <t>ARELIS ELIZABETH GUERRA GONZALEZ DE RIOS</t>
        </is>
      </c>
      <c r="E2341" t="inlineStr">
        <is>
          <t>ARELISELIZABETHGUERRAGONZALEZDERIOS</t>
        </is>
      </c>
      <c r="F2341" s="2" t="n">
        <v>15</v>
      </c>
      <c r="G2341" t="inlineStr"/>
      <c r="H2341" t="inlineStr">
        <is>
          <t>66920402.0</t>
        </is>
      </c>
      <c r="I2341" t="n">
        <v>0</v>
      </c>
      <c r="J2341" t="n">
        <v>1</v>
      </c>
      <c r="K2341" t="inlineStr"/>
    </row>
    <row r="2342">
      <c r="A2342" t="inlineStr">
        <is>
          <t>MOV</t>
        </is>
      </c>
      <c r="B2342" t="inlineStr">
        <is>
          <t>341342390000</t>
        </is>
      </c>
      <c r="C2342" t="inlineStr">
        <is>
          <t>34134239</t>
        </is>
      </c>
      <c r="D2342" t="inlineStr">
        <is>
          <t>MAYKEL SMITH FONSECA CHAVEZ</t>
        </is>
      </c>
      <c r="E2342" t="inlineStr">
        <is>
          <t>MAYKELSMITHFONSECACHAVEZ</t>
        </is>
      </c>
      <c r="F2342" s="2" t="n">
        <v>16.25</v>
      </c>
      <c r="G2342" t="inlineStr"/>
      <c r="H2342" t="inlineStr">
        <is>
          <t>69403482.0</t>
        </is>
      </c>
      <c r="I2342" t="n">
        <v>0</v>
      </c>
      <c r="J2342" t="n">
        <v>1</v>
      </c>
      <c r="K2342" t="inlineStr"/>
    </row>
    <row r="2343">
      <c r="A2343" t="inlineStr">
        <is>
          <t>MOV</t>
        </is>
      </c>
      <c r="B2343" t="inlineStr">
        <is>
          <t>354382640000</t>
        </is>
      </c>
      <c r="C2343" t="inlineStr">
        <is>
          <t>35438264</t>
        </is>
      </c>
      <c r="D2343" t="inlineStr">
        <is>
          <t>ELEYDA VASQUEZ</t>
        </is>
      </c>
      <c r="E2343" t="inlineStr">
        <is>
          <t>ELEYDAVASQUEZ</t>
        </is>
      </c>
      <c r="F2343" s="2" t="n">
        <v>30</v>
      </c>
      <c r="G2343" t="inlineStr"/>
      <c r="H2343" t="inlineStr">
        <is>
          <t>65353283.0</t>
        </is>
      </c>
      <c r="I2343" t="n">
        <v>0</v>
      </c>
      <c r="J2343" t="n">
        <v>1</v>
      </c>
      <c r="K2343" t="inlineStr"/>
    </row>
    <row r="2344">
      <c r="A2344" t="inlineStr">
        <is>
          <t>MOV</t>
        </is>
      </c>
      <c r="B2344" t="inlineStr">
        <is>
          <t>361036960000</t>
        </is>
      </c>
      <c r="C2344" t="inlineStr">
        <is>
          <t>36103696</t>
        </is>
      </c>
      <c r="D2344" t="inlineStr">
        <is>
          <t>AMILCAR NODIER SANCHEZ CHAVARRIA</t>
        </is>
      </c>
      <c r="E2344" t="inlineStr">
        <is>
          <t>AMILCARNODIERSANCHEZCHAVARRIA</t>
        </is>
      </c>
      <c r="F2344" s="2" t="n">
        <v>16.29</v>
      </c>
      <c r="G2344" t="inlineStr"/>
      <c r="H2344" t="inlineStr"/>
      <c r="I2344" t="n">
        <v>0</v>
      </c>
      <c r="J2344" t="n">
        <v>1</v>
      </c>
      <c r="K2344" t="inlineStr"/>
    </row>
    <row r="2345">
      <c r="A2345" t="inlineStr">
        <is>
          <t>MOV</t>
        </is>
      </c>
      <c r="B2345" t="inlineStr">
        <is>
          <t>344134630000</t>
        </is>
      </c>
      <c r="C2345" t="inlineStr">
        <is>
          <t>34413463</t>
        </is>
      </c>
      <c r="D2345" t="inlineStr">
        <is>
          <t>DANY BEITIA</t>
        </is>
      </c>
      <c r="E2345" t="inlineStr">
        <is>
          <t>DANYBEITIA</t>
        </is>
      </c>
      <c r="F2345" s="2" t="n">
        <v>58</v>
      </c>
      <c r="G2345" t="inlineStr"/>
      <c r="H2345" t="inlineStr">
        <is>
          <t>63275866.0</t>
        </is>
      </c>
      <c r="I2345" t="n">
        <v>0</v>
      </c>
      <c r="J2345" t="n">
        <v>1</v>
      </c>
      <c r="K2345" t="inlineStr"/>
    </row>
    <row r="2346">
      <c r="A2346" t="inlineStr">
        <is>
          <t>MOV</t>
        </is>
      </c>
      <c r="B2346" t="inlineStr">
        <is>
          <t>312199780000</t>
        </is>
      </c>
      <c r="C2346" t="inlineStr">
        <is>
          <t>31219978</t>
        </is>
      </c>
      <c r="D2346" t="inlineStr">
        <is>
          <t>MARCOS MONTENEGRO CABALLERO</t>
        </is>
      </c>
      <c r="E2346" t="inlineStr">
        <is>
          <t>MARCOSMONTENEGROCABALLERO</t>
        </is>
      </c>
      <c r="F2346" s="2" t="n">
        <v>128.75</v>
      </c>
      <c r="G2346" t="inlineStr"/>
      <c r="H2346" t="inlineStr">
        <is>
          <t>62624446.0</t>
        </is>
      </c>
      <c r="I2346" t="n">
        <v>0</v>
      </c>
      <c r="J2346" t="n">
        <v>1</v>
      </c>
      <c r="K2346" t="inlineStr"/>
    </row>
    <row r="2347">
      <c r="A2347" t="inlineStr">
        <is>
          <t>MOV</t>
        </is>
      </c>
      <c r="B2347" t="inlineStr">
        <is>
          <t>356215830000</t>
        </is>
      </c>
      <c r="C2347" t="inlineStr">
        <is>
          <t>35621583</t>
        </is>
      </c>
      <c r="D2347" t="inlineStr">
        <is>
          <t>EVAN BATISTA</t>
        </is>
      </c>
      <c r="E2347" t="inlineStr">
        <is>
          <t>EVANBATISTA</t>
        </is>
      </c>
      <c r="F2347" s="2" t="n">
        <v>15</v>
      </c>
      <c r="G2347" t="inlineStr"/>
      <c r="H2347" t="inlineStr">
        <is>
          <t>66592591.0</t>
        </is>
      </c>
      <c r="I2347" t="n">
        <v>0</v>
      </c>
      <c r="J2347" t="n">
        <v>1</v>
      </c>
      <c r="K2347" t="inlineStr"/>
    </row>
    <row r="2348">
      <c r="A2348" t="inlineStr">
        <is>
          <t>MOV</t>
        </is>
      </c>
      <c r="B2348" t="inlineStr">
        <is>
          <t>327742810000</t>
        </is>
      </c>
      <c r="C2348" t="inlineStr">
        <is>
          <t>32774281</t>
        </is>
      </c>
      <c r="D2348" t="inlineStr">
        <is>
          <t>DELICIAS CO NGELADAS S.A.</t>
        </is>
      </c>
      <c r="E2348" t="inlineStr">
        <is>
          <t>DELICIASCONGELADASSA</t>
        </is>
      </c>
      <c r="F2348" s="2" t="n">
        <v>28.75</v>
      </c>
      <c r="G2348" t="inlineStr"/>
      <c r="H2348" t="inlineStr">
        <is>
          <t>60004172.0</t>
        </is>
      </c>
      <c r="I2348" t="n">
        <v>0</v>
      </c>
      <c r="J2348" t="n">
        <v>1</v>
      </c>
      <c r="K2348" t="inlineStr"/>
    </row>
    <row r="2349">
      <c r="A2349" t="inlineStr">
        <is>
          <t>MOV</t>
        </is>
      </c>
      <c r="B2349" t="inlineStr">
        <is>
          <t>365051400000</t>
        </is>
      </c>
      <c r="C2349" t="inlineStr">
        <is>
          <t>36505140</t>
        </is>
      </c>
      <c r="D2349" t="inlineStr">
        <is>
          <t>MARIO ALCIDES CASTILLO SANCHEZ</t>
        </is>
      </c>
      <c r="E2349" t="inlineStr">
        <is>
          <t>MARIOALCIDESCASTILLOSANCHEZ</t>
        </is>
      </c>
      <c r="F2349" s="2" t="n">
        <v>16.29</v>
      </c>
      <c r="G2349" t="inlineStr"/>
      <c r="H2349" t="inlineStr"/>
      <c r="I2349" t="n">
        <v>0</v>
      </c>
      <c r="J2349" t="n">
        <v>1</v>
      </c>
      <c r="K2349" t="inlineStr"/>
    </row>
    <row r="2350">
      <c r="A2350" t="inlineStr">
        <is>
          <t>MOV</t>
        </is>
      </c>
      <c r="B2350" t="inlineStr">
        <is>
          <t>369031730000</t>
        </is>
      </c>
      <c r="C2350" t="inlineStr">
        <is>
          <t>36903173</t>
        </is>
      </c>
      <c r="D2350" t="inlineStr">
        <is>
          <t>DORINDO CAMAÑO CARPINTERO</t>
        </is>
      </c>
      <c r="E2350" t="inlineStr">
        <is>
          <t>DORINDOCAMANOCARPINTERO</t>
        </is>
      </c>
      <c r="F2350" s="2" t="n">
        <v>16.29</v>
      </c>
      <c r="G2350" t="inlineStr"/>
      <c r="H2350" t="inlineStr">
        <is>
          <t>67377368.0</t>
        </is>
      </c>
      <c r="I2350" t="n">
        <v>0</v>
      </c>
      <c r="J2350" t="n">
        <v>1</v>
      </c>
      <c r="K2350" t="inlineStr"/>
    </row>
    <row r="2351">
      <c r="A2351" t="inlineStr">
        <is>
          <t>MOV</t>
        </is>
      </c>
      <c r="B2351" t="inlineStr">
        <is>
          <t>359378050000</t>
        </is>
      </c>
      <c r="C2351" t="inlineStr">
        <is>
          <t>35937805</t>
        </is>
      </c>
      <c r="D2351" t="inlineStr">
        <is>
          <t>GUILLERMO SANCHEZ</t>
        </is>
      </c>
      <c r="E2351" t="inlineStr">
        <is>
          <t>GUILLERMOSANCHEZ</t>
        </is>
      </c>
      <c r="F2351" s="2" t="n">
        <v>15</v>
      </c>
      <c r="G2351" t="inlineStr"/>
      <c r="H2351" t="inlineStr">
        <is>
          <t>64744777.0</t>
        </is>
      </c>
      <c r="I2351" t="n">
        <v>0</v>
      </c>
      <c r="J2351" t="n">
        <v>1</v>
      </c>
      <c r="K2351" t="inlineStr"/>
    </row>
    <row r="2352">
      <c r="A2352" t="inlineStr">
        <is>
          <t>MOV</t>
        </is>
      </c>
      <c r="B2352" t="inlineStr">
        <is>
          <t>312221030000</t>
        </is>
      </c>
      <c r="C2352" t="inlineStr">
        <is>
          <t>31222103</t>
        </is>
      </c>
      <c r="D2352" t="inlineStr">
        <is>
          <t>JENIFFER CRISTEL ALMENGOR MONTHIER</t>
        </is>
      </c>
      <c r="E2352" t="inlineStr">
        <is>
          <t>JENIFFERCRISTELALMENGORMONTHIER</t>
        </is>
      </c>
      <c r="F2352" s="2" t="n">
        <v>9.99</v>
      </c>
      <c r="G2352" t="inlineStr"/>
      <c r="H2352" t="inlineStr">
        <is>
          <t>61502975.0</t>
        </is>
      </c>
      <c r="I2352" t="n">
        <v>0</v>
      </c>
      <c r="J2352" t="n">
        <v>1</v>
      </c>
      <c r="K2352" t="inlineStr"/>
    </row>
    <row r="2353">
      <c r="A2353" t="inlineStr">
        <is>
          <t>MOV</t>
        </is>
      </c>
      <c r="B2353" t="inlineStr">
        <is>
          <t>361037410000</t>
        </is>
      </c>
      <c r="C2353" t="inlineStr">
        <is>
          <t>36103741</t>
        </is>
      </c>
      <c r="D2353" t="inlineStr">
        <is>
          <t>OSCAR SAMUDIO</t>
        </is>
      </c>
      <c r="E2353" t="inlineStr">
        <is>
          <t>OSCARSAMUDIO</t>
        </is>
      </c>
      <c r="F2353" s="2" t="n">
        <v>19.52</v>
      </c>
      <c r="G2353" t="inlineStr"/>
      <c r="H2353" t="inlineStr"/>
      <c r="I2353" t="n">
        <v>0</v>
      </c>
      <c r="J2353" t="n">
        <v>1</v>
      </c>
      <c r="K2353" t="inlineStr"/>
    </row>
    <row r="2354">
      <c r="A2354" t="inlineStr">
        <is>
          <t>MOV</t>
        </is>
      </c>
      <c r="B2354" t="inlineStr">
        <is>
          <t>326182760000</t>
        </is>
      </c>
      <c r="C2354" t="inlineStr">
        <is>
          <t>32618276</t>
        </is>
      </c>
      <c r="D2354" t="inlineStr">
        <is>
          <t>Dr. Miguel Al</t>
        </is>
      </c>
      <c r="E2354" t="inlineStr">
        <is>
          <t>DRMIGUELAL</t>
        </is>
      </c>
      <c r="F2354" s="2" t="n">
        <v>110.75</v>
      </c>
      <c r="G2354" t="inlineStr"/>
      <c r="H2354" t="inlineStr">
        <is>
          <t>63381531.0</t>
        </is>
      </c>
      <c r="I2354" t="n">
        <v>0</v>
      </c>
      <c r="J2354" t="n">
        <v>1</v>
      </c>
      <c r="K2354" t="inlineStr"/>
    </row>
    <row r="2355">
      <c r="A2355" t="inlineStr">
        <is>
          <t>MOV</t>
        </is>
      </c>
      <c r="B2355" t="inlineStr">
        <is>
          <t>352315050000</t>
        </is>
      </c>
      <c r="C2355" t="inlineStr">
        <is>
          <t>35231505</t>
        </is>
      </c>
      <c r="D2355" t="inlineStr">
        <is>
          <t>ESTHEFANIE GONZALEZ</t>
        </is>
      </c>
      <c r="E2355" t="inlineStr">
        <is>
          <t>ESTHEFANIEGONZALEZ</t>
        </is>
      </c>
      <c r="F2355" s="2" t="n">
        <v>18</v>
      </c>
      <c r="G2355" t="inlineStr"/>
      <c r="H2355" t="inlineStr">
        <is>
          <t>65867179.0</t>
        </is>
      </c>
      <c r="I2355" t="n">
        <v>0</v>
      </c>
      <c r="J2355" t="n">
        <v>1</v>
      </c>
      <c r="K2355" t="inlineStr"/>
    </row>
    <row r="2356">
      <c r="A2356" t="inlineStr">
        <is>
          <t>MOV</t>
        </is>
      </c>
      <c r="B2356" t="inlineStr">
        <is>
          <t>358010490000</t>
        </is>
      </c>
      <c r="C2356" t="inlineStr">
        <is>
          <t>35801049</t>
        </is>
      </c>
      <c r="D2356" t="inlineStr">
        <is>
          <t>ALVARO SERRANO</t>
        </is>
      </c>
      <c r="E2356" t="inlineStr">
        <is>
          <t>ALVAROSERRANO</t>
        </is>
      </c>
      <c r="F2356" s="2" t="n">
        <v>15</v>
      </c>
      <c r="G2356" t="inlineStr"/>
      <c r="H2356" t="inlineStr">
        <is>
          <t>65215397.0</t>
        </is>
      </c>
      <c r="I2356" t="n">
        <v>0</v>
      </c>
      <c r="J2356" t="n">
        <v>1</v>
      </c>
      <c r="K2356" t="inlineStr"/>
    </row>
    <row r="2357">
      <c r="A2357" t="inlineStr">
        <is>
          <t>MOV</t>
        </is>
      </c>
      <c r="B2357" t="inlineStr">
        <is>
          <t>369041610000</t>
        </is>
      </c>
      <c r="C2357" t="inlineStr">
        <is>
          <t>36904161</t>
        </is>
      </c>
      <c r="D2357" t="inlineStr">
        <is>
          <t>DARVIN TORRES</t>
        </is>
      </c>
      <c r="E2357" t="inlineStr">
        <is>
          <t>DARVINTORRES</t>
        </is>
      </c>
      <c r="F2357" s="2" t="n">
        <v>16.94</v>
      </c>
      <c r="G2357" t="inlineStr"/>
      <c r="H2357" t="inlineStr"/>
      <c r="I2357" t="n">
        <v>0</v>
      </c>
      <c r="J2357" t="n">
        <v>1</v>
      </c>
      <c r="K2357" t="inlineStr"/>
    </row>
    <row r="2358">
      <c r="A2358" t="inlineStr">
        <is>
          <t>MOV</t>
        </is>
      </c>
      <c r="B2358" t="inlineStr">
        <is>
          <t>312200220000</t>
        </is>
      </c>
      <c r="C2358" t="inlineStr">
        <is>
          <t>31220022</t>
        </is>
      </c>
      <c r="D2358" t="inlineStr">
        <is>
          <t>FELIX ANTONIO SERRANO CASTILLO</t>
        </is>
      </c>
      <c r="E2358" t="inlineStr">
        <is>
          <t>FELIXANTONIOSERRANOCASTILLO</t>
        </is>
      </c>
      <c r="F2358" s="2" t="n">
        <v>43.5</v>
      </c>
      <c r="G2358" t="inlineStr"/>
      <c r="H2358" t="inlineStr">
        <is>
          <t>62297791.0</t>
        </is>
      </c>
      <c r="I2358" t="n">
        <v>0</v>
      </c>
      <c r="J2358" t="n">
        <v>1</v>
      </c>
      <c r="K2358" t="inlineStr"/>
    </row>
    <row r="2359">
      <c r="A2359" t="inlineStr">
        <is>
          <t>MOV</t>
        </is>
      </c>
      <c r="B2359" t="inlineStr">
        <is>
          <t>369046630000</t>
        </is>
      </c>
      <c r="C2359" t="inlineStr">
        <is>
          <t>36904663</t>
        </is>
      </c>
      <c r="D2359" t="inlineStr">
        <is>
          <t>DORA YAHEL SAMUDIO GONZALEZ</t>
        </is>
      </c>
      <c r="E2359" t="inlineStr">
        <is>
          <t>DORAYAHELSAMUDIOGONZALEZ</t>
        </is>
      </c>
      <c r="F2359" s="2" t="n">
        <v>30.65</v>
      </c>
      <c r="G2359" t="inlineStr"/>
      <c r="H2359" t="inlineStr"/>
      <c r="I2359" t="n">
        <v>0</v>
      </c>
      <c r="J2359" t="n">
        <v>1</v>
      </c>
      <c r="K2359" t="inlineStr"/>
    </row>
    <row r="2360">
      <c r="A2360" t="inlineStr">
        <is>
          <t>MOV</t>
        </is>
      </c>
      <c r="B2360" t="inlineStr">
        <is>
          <t>357197040000</t>
        </is>
      </c>
      <c r="C2360" t="inlineStr">
        <is>
          <t>35719704</t>
        </is>
      </c>
      <c r="D2360" t="inlineStr">
        <is>
          <t>LUIS ALBERTO VILLARREAL SUIRA</t>
        </is>
      </c>
      <c r="E2360" t="inlineStr">
        <is>
          <t>LUISALBERTOVILLARREALSUIRA</t>
        </is>
      </c>
      <c r="F2360" s="2" t="n">
        <v>15</v>
      </c>
      <c r="G2360" t="inlineStr"/>
      <c r="H2360" t="inlineStr">
        <is>
          <t>66827078.0</t>
        </is>
      </c>
      <c r="I2360" t="n">
        <v>0</v>
      </c>
      <c r="J2360" t="n">
        <v>1</v>
      </c>
      <c r="K2360" t="inlineStr"/>
    </row>
    <row r="2361">
      <c r="A2361" t="inlineStr">
        <is>
          <t>MOV</t>
        </is>
      </c>
      <c r="B2361" t="inlineStr">
        <is>
          <t>326840890000</t>
        </is>
      </c>
      <c r="C2361" t="inlineStr">
        <is>
          <t>32684089</t>
        </is>
      </c>
      <c r="D2361" t="inlineStr">
        <is>
          <t>Boutique y Sp</t>
        </is>
      </c>
      <c r="E2361" t="inlineStr">
        <is>
          <t>BOUTIQUEYSP</t>
        </is>
      </c>
      <c r="F2361" s="2" t="n">
        <v>58.75</v>
      </c>
      <c r="G2361" t="inlineStr"/>
      <c r="H2361" t="inlineStr">
        <is>
          <t>66737154.0</t>
        </is>
      </c>
      <c r="I2361" t="n">
        <v>0</v>
      </c>
      <c r="J2361" t="n">
        <v>1</v>
      </c>
      <c r="K2361" t="inlineStr"/>
    </row>
    <row r="2362">
      <c r="A2362" t="inlineStr">
        <is>
          <t>MOV</t>
        </is>
      </c>
      <c r="B2362" t="inlineStr">
        <is>
          <t>357293990000</t>
        </is>
      </c>
      <c r="C2362" t="inlineStr">
        <is>
          <t>35729399</t>
        </is>
      </c>
      <c r="D2362" t="inlineStr">
        <is>
          <t>FUMIGADORA EDOMAS</t>
        </is>
      </c>
      <c r="E2362" t="inlineStr">
        <is>
          <t>FUMIGADORAEDOMAS</t>
        </is>
      </c>
      <c r="F2362" s="2" t="n">
        <v>30</v>
      </c>
      <c r="G2362" t="inlineStr"/>
      <c r="H2362" t="inlineStr">
        <is>
          <t>61768217.0</t>
        </is>
      </c>
      <c r="I2362" t="n">
        <v>0</v>
      </c>
      <c r="J2362" t="n">
        <v>1</v>
      </c>
      <c r="K2362" t="inlineStr"/>
    </row>
    <row r="2363">
      <c r="A2363" t="inlineStr">
        <is>
          <t>MOV</t>
        </is>
      </c>
      <c r="B2363" t="inlineStr">
        <is>
          <t>312214460000</t>
        </is>
      </c>
      <c r="C2363" t="inlineStr">
        <is>
          <t>31221446</t>
        </is>
      </c>
      <c r="D2363" t="inlineStr">
        <is>
          <t>JULIO CESAR ALVARADO PEREZ</t>
        </is>
      </c>
      <c r="E2363" t="inlineStr">
        <is>
          <t>JULIOCESARALVARADOPEREZ</t>
        </is>
      </c>
      <c r="F2363" s="2" t="n">
        <v>16.25</v>
      </c>
      <c r="G2363" t="inlineStr"/>
      <c r="H2363" t="inlineStr">
        <is>
          <t>66168774.0</t>
        </is>
      </c>
      <c r="I2363" t="n">
        <v>0</v>
      </c>
      <c r="J2363" t="n">
        <v>1</v>
      </c>
      <c r="K2363" t="inlineStr"/>
    </row>
    <row r="2364">
      <c r="A2364" t="inlineStr">
        <is>
          <t>MOV</t>
        </is>
      </c>
      <c r="B2364" t="inlineStr">
        <is>
          <t>349424020000</t>
        </is>
      </c>
      <c r="C2364" t="inlineStr">
        <is>
          <t>34942402</t>
        </is>
      </c>
      <c r="D2364" t="inlineStr">
        <is>
          <t>CELSO GUTIERREZ</t>
        </is>
      </c>
      <c r="E2364" t="inlineStr">
        <is>
          <t>CELSOGUTIERREZ</t>
        </is>
      </c>
      <c r="F2364" s="2" t="n">
        <v>16.25</v>
      </c>
      <c r="G2364" t="inlineStr"/>
      <c r="H2364" t="inlineStr">
        <is>
          <t>68294362.0</t>
        </is>
      </c>
      <c r="I2364" t="n">
        <v>0</v>
      </c>
      <c r="J2364" t="n">
        <v>1</v>
      </c>
      <c r="K2364" t="inlineStr"/>
    </row>
    <row r="2365">
      <c r="A2365" t="inlineStr">
        <is>
          <t>MOV</t>
        </is>
      </c>
      <c r="B2365" t="inlineStr">
        <is>
          <t>359000140000</t>
        </is>
      </c>
      <c r="C2365" t="inlineStr">
        <is>
          <t>35900014</t>
        </is>
      </c>
      <c r="D2365" t="inlineStr">
        <is>
          <t>VICTOR ULISES MIRANDA SERRANO</t>
        </is>
      </c>
      <c r="E2365" t="inlineStr">
        <is>
          <t>VICTORULISESMIRANDASERRANO</t>
        </is>
      </c>
      <c r="F2365" s="2" t="n">
        <v>15</v>
      </c>
      <c r="G2365" t="inlineStr"/>
      <c r="H2365" t="inlineStr">
        <is>
          <t>66639704.0</t>
        </is>
      </c>
      <c r="I2365" t="n">
        <v>0</v>
      </c>
      <c r="J2365" t="n">
        <v>1</v>
      </c>
      <c r="K2365" t="inlineStr"/>
    </row>
    <row r="2366">
      <c r="A2366" t="inlineStr">
        <is>
          <t>MOV</t>
        </is>
      </c>
      <c r="B2366" t="inlineStr">
        <is>
          <t>349061570000</t>
        </is>
      </c>
      <c r="C2366" t="inlineStr">
        <is>
          <t>34906157</t>
        </is>
      </c>
      <c r="D2366" t="inlineStr">
        <is>
          <t>YARINETH DEL CARMEN ARAUZ AVENDAÑO</t>
        </is>
      </c>
      <c r="E2366" t="inlineStr">
        <is>
          <t>YARINETHDELCARMENARAUZAVENDANO</t>
        </is>
      </c>
      <c r="F2366" s="2" t="n">
        <v>27.75</v>
      </c>
      <c r="G2366" t="inlineStr"/>
      <c r="H2366" t="inlineStr">
        <is>
          <t>61515879.0</t>
        </is>
      </c>
      <c r="I2366" t="n">
        <v>0</v>
      </c>
      <c r="J2366" t="n">
        <v>1</v>
      </c>
      <c r="K2366" t="inlineStr"/>
    </row>
    <row r="2367">
      <c r="A2367" t="inlineStr">
        <is>
          <t>MOV</t>
        </is>
      </c>
      <c r="B2367" t="inlineStr">
        <is>
          <t>365051890000</t>
        </is>
      </c>
      <c r="C2367" t="inlineStr">
        <is>
          <t>36505189</t>
        </is>
      </c>
      <c r="D2367" t="inlineStr">
        <is>
          <t>JAQUELINA YESENIA FONG CASTILLO</t>
        </is>
      </c>
      <c r="E2367" t="inlineStr">
        <is>
          <t>JAQUELINAYESENIAFONGCASTILLO</t>
        </is>
      </c>
      <c r="F2367" s="2" t="n">
        <v>19.52</v>
      </c>
      <c r="G2367" t="inlineStr"/>
      <c r="H2367" t="inlineStr"/>
      <c r="I2367" t="n">
        <v>0</v>
      </c>
      <c r="J2367" t="n">
        <v>1</v>
      </c>
      <c r="K2367" t="inlineStr"/>
    </row>
    <row r="2368">
      <c r="A2368" t="inlineStr">
        <is>
          <t>MOV</t>
        </is>
      </c>
      <c r="B2368" t="inlineStr">
        <is>
          <t>312203450000</t>
        </is>
      </c>
      <c r="C2368" t="inlineStr">
        <is>
          <t>31220345</t>
        </is>
      </c>
      <c r="D2368" t="inlineStr">
        <is>
          <t>ANGELICA SOFIA BEITIA SAMUDIO</t>
        </is>
      </c>
      <c r="E2368" t="inlineStr">
        <is>
          <t>ANGELICASOFIABEITIASAMUDIO</t>
        </is>
      </c>
      <c r="F2368" s="2" t="n">
        <v>22</v>
      </c>
      <c r="G2368" t="inlineStr"/>
      <c r="H2368" t="inlineStr">
        <is>
          <t>62420895.0</t>
        </is>
      </c>
      <c r="I2368" t="n">
        <v>0</v>
      </c>
      <c r="J2368" t="n">
        <v>1</v>
      </c>
      <c r="K2368" t="inlineStr"/>
    </row>
    <row r="2369">
      <c r="A2369" t="inlineStr">
        <is>
          <t>MOV</t>
        </is>
      </c>
      <c r="B2369" t="inlineStr">
        <is>
          <t>312206680000</t>
        </is>
      </c>
      <c r="C2369" t="inlineStr">
        <is>
          <t>31220668</t>
        </is>
      </c>
      <c r="D2369" t="inlineStr">
        <is>
          <t>ARTURO RENE SERRANO SANTAMARIA</t>
        </is>
      </c>
      <c r="E2369" t="inlineStr">
        <is>
          <t>ARTURORENESERRANOSANTAMARIA</t>
        </is>
      </c>
      <c r="F2369" s="2" t="n">
        <v>162</v>
      </c>
      <c r="G2369" t="inlineStr"/>
      <c r="H2369" t="inlineStr">
        <is>
          <t>60705160.0</t>
        </is>
      </c>
      <c r="I2369" t="n">
        <v>0</v>
      </c>
      <c r="J2369" t="n">
        <v>1</v>
      </c>
      <c r="K2369" t="inlineStr"/>
    </row>
    <row r="2370">
      <c r="A2370" t="inlineStr">
        <is>
          <t>MOV</t>
        </is>
      </c>
      <c r="B2370" t="inlineStr">
        <is>
          <t>349119410000</t>
        </is>
      </c>
      <c r="C2370" t="inlineStr">
        <is>
          <t>34911941</t>
        </is>
      </c>
      <c r="D2370" t="inlineStr">
        <is>
          <t>JOSE DIAZ</t>
        </is>
      </c>
      <c r="E2370" t="inlineStr">
        <is>
          <t>JOSEDIAZ</t>
        </is>
      </c>
      <c r="F2370" s="2" t="n">
        <v>15</v>
      </c>
      <c r="G2370" t="inlineStr"/>
      <c r="H2370" t="inlineStr">
        <is>
          <t>65238443.0</t>
        </is>
      </c>
      <c r="I2370" t="n">
        <v>0</v>
      </c>
      <c r="J2370" t="n">
        <v>1</v>
      </c>
      <c r="K2370" t="inlineStr"/>
    </row>
    <row r="2371">
      <c r="A2371" t="inlineStr">
        <is>
          <t>MOV</t>
        </is>
      </c>
      <c r="B2371" t="inlineStr">
        <is>
          <t>362046030000</t>
        </is>
      </c>
      <c r="C2371" t="inlineStr">
        <is>
          <t>36204603</t>
        </is>
      </c>
      <c r="D2371" t="inlineStr">
        <is>
          <t>ANA YOVANNA CASTILLO SANTAMARIA</t>
        </is>
      </c>
      <c r="E2371" t="inlineStr">
        <is>
          <t>ANAYOVANNACASTILLOSANTAMARIA</t>
        </is>
      </c>
      <c r="F2371" s="2" t="n">
        <v>19.52</v>
      </c>
      <c r="G2371" t="inlineStr"/>
      <c r="H2371" t="inlineStr"/>
      <c r="I2371" t="n">
        <v>0</v>
      </c>
      <c r="J2371" t="n">
        <v>1</v>
      </c>
      <c r="K2371" t="inlineStr"/>
    </row>
    <row r="2372">
      <c r="A2372" t="inlineStr">
        <is>
          <t>MOV</t>
        </is>
      </c>
      <c r="B2372" t="inlineStr">
        <is>
          <t>364060030000</t>
        </is>
      </c>
      <c r="C2372" t="inlineStr">
        <is>
          <t>36406003</t>
        </is>
      </c>
      <c r="D2372" t="inlineStr">
        <is>
          <t>WILLIAMS ALEXANDER LOPEZ MARCIAGA</t>
        </is>
      </c>
      <c r="E2372" t="inlineStr">
        <is>
          <t>WILLIAMSALEXANDERLOPEZMARCIAGA</t>
        </is>
      </c>
      <c r="F2372" s="2" t="n">
        <v>0</v>
      </c>
      <c r="G2372" t="inlineStr"/>
      <c r="H2372" t="inlineStr"/>
      <c r="I2372" t="n">
        <v>0</v>
      </c>
      <c r="J2372" t="n">
        <v>1</v>
      </c>
      <c r="K2372" t="inlineStr"/>
    </row>
    <row r="2373">
      <c r="A2373" t="inlineStr">
        <is>
          <t>MOV</t>
        </is>
      </c>
      <c r="B2373" t="inlineStr">
        <is>
          <t>359265850000</t>
        </is>
      </c>
      <c r="C2373" t="inlineStr">
        <is>
          <t>35926585</t>
        </is>
      </c>
      <c r="D2373" t="inlineStr">
        <is>
          <t>WILLIAMS LOPEZ</t>
        </is>
      </c>
      <c r="E2373" t="inlineStr">
        <is>
          <t>WILLIAMSLOPEZ</t>
        </is>
      </c>
      <c r="F2373" s="2" t="n">
        <v>15</v>
      </c>
      <c r="G2373" t="inlineStr"/>
      <c r="H2373" t="inlineStr">
        <is>
          <t>67475309.0</t>
        </is>
      </c>
      <c r="I2373" t="n">
        <v>0</v>
      </c>
      <c r="J2373" t="n">
        <v>1</v>
      </c>
      <c r="K2373" t="inlineStr"/>
    </row>
    <row r="2374">
      <c r="A2374" t="inlineStr">
        <is>
          <t>MOV</t>
        </is>
      </c>
      <c r="B2374" t="inlineStr">
        <is>
          <t>353004740000</t>
        </is>
      </c>
      <c r="C2374" t="inlineStr">
        <is>
          <t>35300474</t>
        </is>
      </c>
      <c r="D2374" t="inlineStr">
        <is>
          <t>LETICIA ABREGO</t>
        </is>
      </c>
      <c r="E2374" t="inlineStr">
        <is>
          <t>LETICIAABREGO</t>
        </is>
      </c>
      <c r="F2374" s="2" t="n">
        <v>15</v>
      </c>
      <c r="G2374" t="inlineStr"/>
      <c r="H2374" t="inlineStr">
        <is>
          <t>69900406.0</t>
        </is>
      </c>
      <c r="I2374" t="n">
        <v>0</v>
      </c>
      <c r="J2374" t="n">
        <v>1</v>
      </c>
      <c r="K2374" t="inlineStr"/>
    </row>
    <row r="2375">
      <c r="A2375" t="inlineStr">
        <is>
          <t>MOV</t>
        </is>
      </c>
      <c r="B2375" t="inlineStr">
        <is>
          <t>353128040000</t>
        </is>
      </c>
      <c r="C2375" t="inlineStr">
        <is>
          <t>35312804</t>
        </is>
      </c>
      <c r="D2375" t="inlineStr">
        <is>
          <t>CINDY CORDOBA</t>
        </is>
      </c>
      <c r="E2375" t="inlineStr">
        <is>
          <t>CINDYCORDOBA</t>
        </is>
      </c>
      <c r="F2375" s="2" t="n">
        <v>15</v>
      </c>
      <c r="G2375" t="inlineStr"/>
      <c r="H2375" t="inlineStr">
        <is>
          <t>66808746.0</t>
        </is>
      </c>
      <c r="I2375" t="n">
        <v>0</v>
      </c>
      <c r="J2375" t="n">
        <v>1</v>
      </c>
      <c r="K2375" t="inlineStr"/>
    </row>
    <row r="2376">
      <c r="A2376" t="inlineStr">
        <is>
          <t>MOV</t>
        </is>
      </c>
      <c r="B2376" t="inlineStr">
        <is>
          <t>312234240000</t>
        </is>
      </c>
      <c r="C2376" t="inlineStr">
        <is>
          <t>31223424</t>
        </is>
      </c>
      <c r="D2376" t="inlineStr">
        <is>
          <t>SHEKINAH RESTAURANTE</t>
        </is>
      </c>
      <c r="E2376" t="inlineStr">
        <is>
          <t>SHEKINAHRESTAURANTE</t>
        </is>
      </c>
      <c r="F2376" s="2" t="n">
        <v>118.65</v>
      </c>
      <c r="G2376" t="inlineStr"/>
      <c r="H2376" t="inlineStr">
        <is>
          <t>67709555.0</t>
        </is>
      </c>
      <c r="I2376" t="n">
        <v>0</v>
      </c>
      <c r="J2376" t="n">
        <v>1</v>
      </c>
      <c r="K2376" t="inlineStr"/>
    </row>
    <row r="2377">
      <c r="A2377" t="inlineStr">
        <is>
          <t>MOV</t>
        </is>
      </c>
      <c r="B2377" t="inlineStr">
        <is>
          <t>353131420000</t>
        </is>
      </c>
      <c r="C2377" t="inlineStr">
        <is>
          <t>35313142</t>
        </is>
      </c>
      <c r="D2377" t="inlineStr">
        <is>
          <t>JORGE CABALLERO</t>
        </is>
      </c>
      <c r="E2377" t="inlineStr">
        <is>
          <t>JORGECABALLERO</t>
        </is>
      </c>
      <c r="F2377" s="2" t="n">
        <v>15</v>
      </c>
      <c r="G2377" t="inlineStr"/>
      <c r="H2377" t="inlineStr">
        <is>
          <t>64145416.0</t>
        </is>
      </c>
      <c r="I2377" t="n">
        <v>0</v>
      </c>
      <c r="J2377" t="n">
        <v>1</v>
      </c>
      <c r="K2377" t="inlineStr"/>
    </row>
    <row r="2378">
      <c r="A2378" t="inlineStr">
        <is>
          <t>MOV</t>
        </is>
      </c>
      <c r="B2378" t="inlineStr">
        <is>
          <t>364031750000</t>
        </is>
      </c>
      <c r="C2378" t="inlineStr">
        <is>
          <t>36403175</t>
        </is>
      </c>
      <c r="D2378" t="inlineStr">
        <is>
          <t>CARLOS EDUARDO COLINDRES SÁNCHEZ</t>
        </is>
      </c>
      <c r="E2378" t="inlineStr">
        <is>
          <t>CARLOSEDUARDOCOLINDRESSANCHEZ</t>
        </is>
      </c>
      <c r="F2378" s="2" t="n">
        <v>17.58</v>
      </c>
      <c r="G2378" t="inlineStr"/>
      <c r="H2378" t="inlineStr">
        <is>
          <t>68279516.0</t>
        </is>
      </c>
      <c r="I2378" t="n">
        <v>0</v>
      </c>
      <c r="J2378" t="n">
        <v>1</v>
      </c>
      <c r="K2378" t="inlineStr"/>
    </row>
    <row r="2379">
      <c r="A2379" t="inlineStr">
        <is>
          <t>MOV</t>
        </is>
      </c>
      <c r="B2379" t="inlineStr"/>
      <c r="C2379" t="inlineStr">
        <is>
          <t>35335690</t>
        </is>
      </c>
      <c r="D2379" t="inlineStr">
        <is>
          <t>JORGE CASTILLO</t>
        </is>
      </c>
      <c r="E2379" t="inlineStr">
        <is>
          <t>JORGECASTILLO</t>
        </is>
      </c>
      <c r="F2379" s="2" t="n">
        <v>15</v>
      </c>
      <c r="G2379" t="inlineStr"/>
      <c r="H2379" t="inlineStr"/>
      <c r="I2379" t="n">
        <v>0</v>
      </c>
      <c r="J2379" t="n">
        <v>1</v>
      </c>
      <c r="K2379" t="inlineStr"/>
    </row>
    <row r="2380">
      <c r="A2380" t="inlineStr">
        <is>
          <t>MOV</t>
        </is>
      </c>
      <c r="B2380" t="inlineStr">
        <is>
          <t>362024030000</t>
        </is>
      </c>
      <c r="C2380" t="inlineStr">
        <is>
          <t>36202403</t>
        </is>
      </c>
      <c r="D2380" t="inlineStr">
        <is>
          <t>JORGE CASTILLO</t>
        </is>
      </c>
      <c r="E2380" t="inlineStr">
        <is>
          <t>JORGECASTILLO</t>
        </is>
      </c>
      <c r="F2380" s="2" t="n">
        <v>20</v>
      </c>
      <c r="G2380" t="inlineStr"/>
      <c r="H2380" t="inlineStr">
        <is>
          <t>66992321.0</t>
        </is>
      </c>
      <c r="I2380" t="n">
        <v>0</v>
      </c>
      <c r="J2380" t="n">
        <v>1</v>
      </c>
      <c r="K2380" t="inlineStr"/>
    </row>
    <row r="2381">
      <c r="A2381" t="inlineStr">
        <is>
          <t>MOV</t>
        </is>
      </c>
      <c r="B2381" t="inlineStr">
        <is>
          <t>363019420000</t>
        </is>
      </c>
      <c r="C2381" t="inlineStr">
        <is>
          <t>36301942</t>
        </is>
      </c>
      <c r="D2381" t="inlineStr">
        <is>
          <t>ROSA ESPINOSA</t>
        </is>
      </c>
      <c r="E2381" t="inlineStr">
        <is>
          <t>ROSAESPINOSA</t>
        </is>
      </c>
      <c r="F2381" s="2" t="n">
        <v>15</v>
      </c>
      <c r="G2381" t="inlineStr"/>
      <c r="H2381" t="inlineStr">
        <is>
          <t>64287688.0</t>
        </is>
      </c>
      <c r="I2381" t="n">
        <v>0</v>
      </c>
      <c r="J2381" t="n">
        <v>1</v>
      </c>
      <c r="K2381" t="inlineStr"/>
    </row>
    <row r="2382">
      <c r="A2382" t="inlineStr">
        <is>
          <t>MOV</t>
        </is>
      </c>
      <c r="B2382" t="inlineStr">
        <is>
          <t>353046670000</t>
        </is>
      </c>
      <c r="C2382" t="inlineStr">
        <is>
          <t>35304667</t>
        </is>
      </c>
      <c r="D2382" t="inlineStr">
        <is>
          <t>FRANCISCO CORELLA</t>
        </is>
      </c>
      <c r="E2382" t="inlineStr">
        <is>
          <t>FRANCISCOCORELLA</t>
        </is>
      </c>
      <c r="F2382" s="2" t="n">
        <v>15</v>
      </c>
      <c r="G2382" t="inlineStr"/>
      <c r="H2382" t="inlineStr">
        <is>
          <t>67257545.0</t>
        </is>
      </c>
      <c r="I2382" t="n">
        <v>0</v>
      </c>
      <c r="J2382" t="n">
        <v>1</v>
      </c>
      <c r="K2382" t="inlineStr"/>
    </row>
    <row r="2383">
      <c r="A2383" t="inlineStr">
        <is>
          <t>MOV</t>
        </is>
      </c>
      <c r="B2383" t="inlineStr">
        <is>
          <t>342425360000</t>
        </is>
      </c>
      <c r="C2383" t="inlineStr">
        <is>
          <t>34242536</t>
        </is>
      </c>
      <c r="D2383" t="inlineStr">
        <is>
          <t>JUAN MONTERO CARRERA</t>
        </is>
      </c>
      <c r="E2383" t="inlineStr">
        <is>
          <t>JUANMONTEROCARRERA</t>
        </is>
      </c>
      <c r="F2383" s="2" t="n">
        <v>12</v>
      </c>
      <c r="G2383" t="inlineStr"/>
      <c r="H2383" t="inlineStr">
        <is>
          <t>67902925.0</t>
        </is>
      </c>
      <c r="I2383" t="n">
        <v>0</v>
      </c>
      <c r="J2383" t="n">
        <v>1</v>
      </c>
      <c r="K2383" t="inlineStr"/>
    </row>
    <row r="2384">
      <c r="A2384" t="inlineStr">
        <is>
          <t>MOV</t>
        </is>
      </c>
      <c r="B2384" t="inlineStr">
        <is>
          <t>356342170000</t>
        </is>
      </c>
      <c r="C2384" t="inlineStr">
        <is>
          <t>35634217</t>
        </is>
      </c>
      <c r="D2384" t="inlineStr">
        <is>
          <t>FRANKLIN QUINTERO</t>
        </is>
      </c>
      <c r="E2384" t="inlineStr">
        <is>
          <t>FRANKLINQUINTERO</t>
        </is>
      </c>
      <c r="F2384" s="2" t="n">
        <v>15</v>
      </c>
      <c r="G2384" t="inlineStr"/>
      <c r="H2384" t="inlineStr">
        <is>
          <t>67701792.0</t>
        </is>
      </c>
      <c r="I2384" t="n">
        <v>0</v>
      </c>
      <c r="J2384" t="n">
        <v>1</v>
      </c>
      <c r="K2384" t="inlineStr"/>
    </row>
    <row r="2385">
      <c r="A2385" t="inlineStr">
        <is>
          <t>MOV</t>
        </is>
      </c>
      <c r="B2385" t="inlineStr">
        <is>
          <t>363010880000</t>
        </is>
      </c>
      <c r="C2385" t="inlineStr">
        <is>
          <t>36301088</t>
        </is>
      </c>
      <c r="D2385" t="inlineStr">
        <is>
          <t>FELICITO ALEXIS NAVARRO VALDES</t>
        </is>
      </c>
      <c r="E2385" t="inlineStr">
        <is>
          <t>FELICITOALEXISNAVARROVALDES</t>
        </is>
      </c>
      <c r="F2385" s="2" t="n">
        <v>15</v>
      </c>
      <c r="G2385" t="inlineStr"/>
      <c r="H2385" t="inlineStr">
        <is>
          <t>67549402.0</t>
        </is>
      </c>
      <c r="I2385" t="n">
        <v>0</v>
      </c>
      <c r="J2385" t="n">
        <v>1</v>
      </c>
      <c r="K2385" t="inlineStr"/>
    </row>
    <row r="2386">
      <c r="A2386" t="inlineStr">
        <is>
          <t>MOV</t>
        </is>
      </c>
      <c r="B2386" t="inlineStr">
        <is>
          <t>357384280000</t>
        </is>
      </c>
      <c r="C2386" t="inlineStr">
        <is>
          <t>35738428</t>
        </is>
      </c>
      <c r="D2386" t="inlineStr">
        <is>
          <t>JESSICA AVILEZ</t>
        </is>
      </c>
      <c r="E2386" t="inlineStr">
        <is>
          <t>JESSICAAVILEZ</t>
        </is>
      </c>
      <c r="F2386" s="2" t="n">
        <v>36</v>
      </c>
      <c r="G2386" t="inlineStr"/>
      <c r="H2386" t="inlineStr">
        <is>
          <t>65219997.0</t>
        </is>
      </c>
      <c r="I2386" t="n">
        <v>0</v>
      </c>
      <c r="J2386" t="n">
        <v>1</v>
      </c>
      <c r="K2386" t="inlineStr"/>
    </row>
    <row r="2387">
      <c r="A2387" t="inlineStr">
        <is>
          <t>MOV</t>
        </is>
      </c>
      <c r="B2387" t="inlineStr">
        <is>
          <t>329464000000</t>
        </is>
      </c>
      <c r="C2387" t="inlineStr">
        <is>
          <t>32946400</t>
        </is>
      </c>
      <c r="D2387" t="inlineStr">
        <is>
          <t>Rosa Cortes Su?e</t>
        </is>
      </c>
      <c r="E2387" t="inlineStr">
        <is>
          <t>ROSACORTESSUE</t>
        </is>
      </c>
      <c r="F2387" s="2" t="n">
        <v>20.75</v>
      </c>
      <c r="G2387" t="inlineStr"/>
      <c r="H2387" t="inlineStr">
        <is>
          <t>63407122.0</t>
        </is>
      </c>
      <c r="I2387" t="n">
        <v>0</v>
      </c>
      <c r="J2387" t="n">
        <v>1</v>
      </c>
      <c r="K2387" t="inlineStr"/>
    </row>
    <row r="2388">
      <c r="A2388" t="inlineStr">
        <is>
          <t>MOV</t>
        </is>
      </c>
      <c r="B2388" t="inlineStr">
        <is>
          <t>363003910000</t>
        </is>
      </c>
      <c r="C2388" t="inlineStr">
        <is>
          <t>36300391</t>
        </is>
      </c>
      <c r="D2388" t="inlineStr">
        <is>
          <t>ABELINA MORENO</t>
        </is>
      </c>
      <c r="E2388" t="inlineStr">
        <is>
          <t>ABELINAMORENO</t>
        </is>
      </c>
      <c r="F2388" s="2" t="n">
        <v>15</v>
      </c>
      <c r="G2388" t="inlineStr"/>
      <c r="H2388" t="inlineStr">
        <is>
          <t>64658111.0</t>
        </is>
      </c>
      <c r="I2388" t="n">
        <v>0</v>
      </c>
      <c r="J2388" t="n">
        <v>1</v>
      </c>
      <c r="K2388" t="inlineStr"/>
    </row>
    <row r="2389">
      <c r="A2389" t="inlineStr">
        <is>
          <t>MOV</t>
        </is>
      </c>
      <c r="B2389" t="inlineStr">
        <is>
          <t>343428640000</t>
        </is>
      </c>
      <c r="C2389" t="inlineStr">
        <is>
          <t>34342864</t>
        </is>
      </c>
      <c r="D2389" t="inlineStr">
        <is>
          <t>SELIM PITTY</t>
        </is>
      </c>
      <c r="E2389" t="inlineStr">
        <is>
          <t>SELIMPITTY</t>
        </is>
      </c>
      <c r="F2389" s="2" t="n">
        <v>16.25</v>
      </c>
      <c r="G2389" t="inlineStr"/>
      <c r="H2389" t="inlineStr">
        <is>
          <t>64288961.0</t>
        </is>
      </c>
      <c r="I2389" t="n">
        <v>0</v>
      </c>
      <c r="J2389" t="n">
        <v>1</v>
      </c>
      <c r="K2389" t="inlineStr"/>
    </row>
    <row r="2390">
      <c r="A2390" t="inlineStr">
        <is>
          <t>MOV</t>
        </is>
      </c>
      <c r="B2390" t="inlineStr">
        <is>
          <t>333296920000</t>
        </is>
      </c>
      <c r="C2390" t="inlineStr">
        <is>
          <t>33329692</t>
        </is>
      </c>
      <c r="D2390" t="inlineStr">
        <is>
          <t>OTONIEL DAVID CORREA MUÑOZ</t>
        </is>
      </c>
      <c r="E2390" t="inlineStr">
        <is>
          <t>OTONIELDAVIDCORREAMUNOZ</t>
        </is>
      </c>
      <c r="F2390" s="2" t="n">
        <v>64</v>
      </c>
      <c r="G2390" t="inlineStr"/>
      <c r="H2390" t="inlineStr">
        <is>
          <t>62921442.0</t>
        </is>
      </c>
      <c r="I2390" t="n">
        <v>0</v>
      </c>
      <c r="J2390" t="n">
        <v>1</v>
      </c>
      <c r="K2390" t="inlineStr"/>
    </row>
    <row r="2391">
      <c r="A2391" t="inlineStr">
        <is>
          <t>MOV</t>
        </is>
      </c>
      <c r="B2391" t="inlineStr">
        <is>
          <t>355312430000</t>
        </is>
      </c>
      <c r="C2391" t="inlineStr">
        <is>
          <t>35531243</t>
        </is>
      </c>
      <c r="D2391" t="inlineStr">
        <is>
          <t>ROSELIN NAVARRO ROSELIN NAVARRO</t>
        </is>
      </c>
      <c r="E2391" t="inlineStr">
        <is>
          <t>ROSELINNAVARROROSELINNAVARRO</t>
        </is>
      </c>
      <c r="F2391" s="2" t="n">
        <v>15</v>
      </c>
      <c r="G2391" t="inlineStr"/>
      <c r="H2391" t="inlineStr">
        <is>
          <t>66966423.0</t>
        </is>
      </c>
      <c r="I2391" t="n">
        <v>0</v>
      </c>
      <c r="J2391" t="n">
        <v>1</v>
      </c>
      <c r="K2391" t="inlineStr"/>
    </row>
    <row r="2392">
      <c r="A2392" t="inlineStr">
        <is>
          <t>MOV</t>
        </is>
      </c>
      <c r="B2392" t="inlineStr">
        <is>
          <t>364029700000</t>
        </is>
      </c>
      <c r="C2392" t="inlineStr">
        <is>
          <t>36402970</t>
        </is>
      </c>
      <c r="D2392" t="inlineStr">
        <is>
          <t>HEIDY RUIZ</t>
        </is>
      </c>
      <c r="E2392" t="inlineStr">
        <is>
          <t>HEIDYRUIZ</t>
        </is>
      </c>
      <c r="F2392" s="2" t="n">
        <v>16.94</v>
      </c>
      <c r="G2392" t="inlineStr"/>
      <c r="H2392" t="inlineStr">
        <is>
          <t>67497521.0</t>
        </is>
      </c>
      <c r="I2392" t="n">
        <v>0</v>
      </c>
      <c r="J2392" t="n">
        <v>1</v>
      </c>
      <c r="K2392" t="inlineStr"/>
    </row>
    <row r="2393">
      <c r="A2393" t="inlineStr">
        <is>
          <t>MOV</t>
        </is>
      </c>
      <c r="B2393" t="inlineStr">
        <is>
          <t>367000330000</t>
        </is>
      </c>
      <c r="C2393" t="inlineStr">
        <is>
          <t>36700033</t>
        </is>
      </c>
      <c r="D2393" t="inlineStr">
        <is>
          <t>JESSICA CASTILLO</t>
        </is>
      </c>
      <c r="E2393" t="inlineStr">
        <is>
          <t>JESSICACASTILLO</t>
        </is>
      </c>
      <c r="F2393" s="2" t="n">
        <v>15</v>
      </c>
      <c r="G2393" t="inlineStr"/>
      <c r="H2393" t="inlineStr">
        <is>
          <t>68838546.0</t>
        </is>
      </c>
      <c r="I2393" t="n">
        <v>0</v>
      </c>
      <c r="J2393" t="n">
        <v>1</v>
      </c>
      <c r="K2393" t="inlineStr"/>
    </row>
    <row r="2394">
      <c r="A2394" t="inlineStr">
        <is>
          <t>MOV</t>
        </is>
      </c>
      <c r="B2394" t="inlineStr">
        <is>
          <t>355364740000</t>
        </is>
      </c>
      <c r="C2394" t="inlineStr">
        <is>
          <t>35536474</t>
        </is>
      </c>
      <c r="D2394" t="inlineStr">
        <is>
          <t>JAMES ELIECER CERRUD</t>
        </is>
      </c>
      <c r="E2394" t="inlineStr">
        <is>
          <t>JAMESELIECERCERRUD</t>
        </is>
      </c>
      <c r="F2394" s="2" t="n">
        <v>15</v>
      </c>
      <c r="G2394" t="inlineStr"/>
      <c r="H2394" t="inlineStr">
        <is>
          <t>62009810.0</t>
        </is>
      </c>
      <c r="I2394" t="n">
        <v>0</v>
      </c>
      <c r="J2394" t="n">
        <v>1</v>
      </c>
      <c r="K2394" t="inlineStr"/>
    </row>
    <row r="2395">
      <c r="A2395" t="inlineStr">
        <is>
          <t>MOV</t>
        </is>
      </c>
      <c r="B2395" t="inlineStr">
        <is>
          <t>345115260000</t>
        </is>
      </c>
      <c r="C2395" t="inlineStr">
        <is>
          <t>34511526</t>
        </is>
      </c>
      <c r="D2395" t="inlineStr">
        <is>
          <t>ALEXIS CABALLERO</t>
        </is>
      </c>
      <c r="E2395" t="inlineStr">
        <is>
          <t>ALEXISCABALLERO</t>
        </is>
      </c>
      <c r="F2395" s="2" t="n">
        <v>72</v>
      </c>
      <c r="G2395" t="inlineStr"/>
      <c r="H2395" t="inlineStr">
        <is>
          <t>62690754.0</t>
        </is>
      </c>
      <c r="I2395" t="n">
        <v>0</v>
      </c>
      <c r="J2395" t="n">
        <v>1</v>
      </c>
      <c r="K2395" t="inlineStr"/>
    </row>
    <row r="2396">
      <c r="A2396" t="inlineStr">
        <is>
          <t>MOV</t>
        </is>
      </c>
      <c r="B2396" t="inlineStr">
        <is>
          <t>321277770200</t>
        </is>
      </c>
      <c r="C2396" t="inlineStr">
        <is>
          <t>32127777</t>
        </is>
      </c>
      <c r="D2396" t="inlineStr">
        <is>
          <t>MARIA HERRERA</t>
        </is>
      </c>
      <c r="E2396" t="inlineStr">
        <is>
          <t>MARIAHERRERA</t>
        </is>
      </c>
      <c r="F2396" s="2" t="n">
        <v>22.25</v>
      </c>
      <c r="G2396" t="inlineStr"/>
      <c r="H2396" t="inlineStr">
        <is>
          <t>66725026.0</t>
        </is>
      </c>
      <c r="I2396" t="n">
        <v>0</v>
      </c>
      <c r="J2396" t="n">
        <v>1</v>
      </c>
      <c r="K2396" t="inlineStr"/>
    </row>
    <row r="2397">
      <c r="A2397" t="inlineStr">
        <is>
          <t>MOV</t>
        </is>
      </c>
      <c r="B2397" t="inlineStr">
        <is>
          <t>363038150000</t>
        </is>
      </c>
      <c r="C2397" t="inlineStr">
        <is>
          <t>36303815</t>
        </is>
      </c>
      <c r="D2397" t="inlineStr">
        <is>
          <t>NADAZHDA DE ALLARD</t>
        </is>
      </c>
      <c r="E2397" t="inlineStr">
        <is>
          <t>NADAZHDADEALLARD</t>
        </is>
      </c>
      <c r="F2397" s="2" t="n">
        <v>24.84</v>
      </c>
      <c r="G2397" t="inlineStr"/>
      <c r="H2397" t="inlineStr"/>
      <c r="I2397" t="n">
        <v>0</v>
      </c>
      <c r="J2397" t="n">
        <v>1</v>
      </c>
      <c r="K2397" t="inlineStr"/>
    </row>
    <row r="2398">
      <c r="A2398" t="inlineStr">
        <is>
          <t>MOV</t>
        </is>
      </c>
      <c r="B2398" t="inlineStr">
        <is>
          <t>339152160000</t>
        </is>
      </c>
      <c r="C2398" t="inlineStr">
        <is>
          <t>33915216</t>
        </is>
      </c>
      <c r="D2398" t="inlineStr">
        <is>
          <t>Luis Alber to Guerra Santana</t>
        </is>
      </c>
      <c r="E2398" t="inlineStr">
        <is>
          <t>LUISALBERTOGUERRASANTANA</t>
        </is>
      </c>
      <c r="F2398" s="2" t="n">
        <v>18.25</v>
      </c>
      <c r="G2398" t="inlineStr"/>
      <c r="H2398" t="inlineStr">
        <is>
          <t>66608196.0</t>
        </is>
      </c>
      <c r="I2398" t="n">
        <v>0</v>
      </c>
      <c r="J2398" t="n">
        <v>1</v>
      </c>
      <c r="K2398" t="inlineStr"/>
    </row>
    <row r="2399">
      <c r="A2399" t="inlineStr">
        <is>
          <t>MOV</t>
        </is>
      </c>
      <c r="B2399" t="inlineStr">
        <is>
          <t>353363070000</t>
        </is>
      </c>
      <c r="C2399" t="inlineStr">
        <is>
          <t>35336307</t>
        </is>
      </c>
      <c r="D2399" t="inlineStr">
        <is>
          <t>JOSE ISABEL PITTI</t>
        </is>
      </c>
      <c r="E2399" t="inlineStr">
        <is>
          <t>JOSEISABELPITTI</t>
        </is>
      </c>
      <c r="F2399" s="2" t="n">
        <v>75</v>
      </c>
      <c r="G2399" t="inlineStr"/>
      <c r="H2399" t="inlineStr">
        <is>
          <t>64727838.0</t>
        </is>
      </c>
      <c r="I2399" t="n">
        <v>0</v>
      </c>
      <c r="J2399" t="n">
        <v>1</v>
      </c>
      <c r="K2399" t="inlineStr"/>
    </row>
    <row r="2400">
      <c r="A2400" t="inlineStr">
        <is>
          <t>MOV</t>
        </is>
      </c>
      <c r="B2400" t="inlineStr">
        <is>
          <t>358012370000</t>
        </is>
      </c>
      <c r="C2400" t="inlineStr">
        <is>
          <t>35801237</t>
        </is>
      </c>
      <c r="D2400" t="inlineStr">
        <is>
          <t>DIGNA ITZEL BARSALLO TROYA</t>
        </is>
      </c>
      <c r="E2400" t="inlineStr">
        <is>
          <t>DIGNAITZELBARSALLOTROYA</t>
        </is>
      </c>
      <c r="F2400" s="2" t="n">
        <v>20</v>
      </c>
      <c r="G2400" t="inlineStr"/>
      <c r="H2400" t="inlineStr">
        <is>
          <t>62763703.0</t>
        </is>
      </c>
      <c r="I2400" t="n">
        <v>0</v>
      </c>
      <c r="J2400" t="n">
        <v>1</v>
      </c>
      <c r="K2400" t="inlineStr"/>
    </row>
    <row r="2401">
      <c r="A2401" t="inlineStr">
        <is>
          <t>MOV</t>
        </is>
      </c>
      <c r="B2401" t="inlineStr">
        <is>
          <t>356350370000</t>
        </is>
      </c>
      <c r="C2401" t="inlineStr">
        <is>
          <t>35635037</t>
        </is>
      </c>
      <c r="D2401" t="inlineStr">
        <is>
          <t>NORMAN ESPINOSA</t>
        </is>
      </c>
      <c r="E2401" t="inlineStr">
        <is>
          <t>NORMANESPINOSA</t>
        </is>
      </c>
      <c r="F2401" s="2" t="n">
        <v>15</v>
      </c>
      <c r="G2401" t="inlineStr"/>
      <c r="H2401" t="inlineStr">
        <is>
          <t>65565161.0</t>
        </is>
      </c>
      <c r="I2401" t="n">
        <v>0</v>
      </c>
      <c r="J2401" t="n">
        <v>1</v>
      </c>
      <c r="K2401" t="inlineStr"/>
    </row>
    <row r="2402">
      <c r="A2402" t="inlineStr">
        <is>
          <t>MOV</t>
        </is>
      </c>
      <c r="B2402" t="inlineStr">
        <is>
          <t>346170790000</t>
        </is>
      </c>
      <c r="C2402" t="inlineStr">
        <is>
          <t>34617079</t>
        </is>
      </c>
      <c r="D2402" t="inlineStr">
        <is>
          <t>AUTO SERVICIO LEO</t>
        </is>
      </c>
      <c r="E2402" t="inlineStr">
        <is>
          <t>AUTOSERVICIOLEO</t>
        </is>
      </c>
      <c r="F2402" s="2" t="n">
        <v>48</v>
      </c>
      <c r="G2402" t="inlineStr"/>
      <c r="H2402" t="inlineStr">
        <is>
          <t>61416718.0</t>
        </is>
      </c>
      <c r="I2402" t="n">
        <v>0</v>
      </c>
      <c r="J2402" t="n">
        <v>1</v>
      </c>
      <c r="K2402" t="inlineStr"/>
    </row>
    <row r="2403">
      <c r="A2403" t="inlineStr">
        <is>
          <t>MOV</t>
        </is>
      </c>
      <c r="B2403" t="inlineStr">
        <is>
          <t>352062290000</t>
        </is>
      </c>
      <c r="C2403" t="inlineStr">
        <is>
          <t>35206229</t>
        </is>
      </c>
      <c r="D2403" t="inlineStr">
        <is>
          <t>ARELYS FUENTES</t>
        </is>
      </c>
      <c r="E2403" t="inlineStr">
        <is>
          <t>ARELYSFUENTES</t>
        </is>
      </c>
      <c r="F2403" s="2" t="n">
        <v>15</v>
      </c>
      <c r="G2403" t="inlineStr"/>
      <c r="H2403" t="inlineStr">
        <is>
          <t>62119597.0</t>
        </is>
      </c>
      <c r="I2403" t="n">
        <v>0</v>
      </c>
      <c r="J2403" t="n">
        <v>1</v>
      </c>
      <c r="K2403" t="inlineStr"/>
    </row>
    <row r="2404">
      <c r="A2404" t="inlineStr">
        <is>
          <t>MOV</t>
        </is>
      </c>
      <c r="B2404" t="inlineStr">
        <is>
          <t>353227090000</t>
        </is>
      </c>
      <c r="C2404" t="inlineStr">
        <is>
          <t>35322709</t>
        </is>
      </c>
      <c r="D2404" t="inlineStr">
        <is>
          <t>ELMER MENDEZ</t>
        </is>
      </c>
      <c r="E2404" t="inlineStr">
        <is>
          <t>ELMERMENDEZ</t>
        </is>
      </c>
      <c r="F2404" s="2" t="n">
        <v>15</v>
      </c>
      <c r="G2404" t="inlineStr"/>
      <c r="H2404" t="inlineStr">
        <is>
          <t>69453123.0</t>
        </is>
      </c>
      <c r="I2404" t="n">
        <v>0</v>
      </c>
      <c r="J2404" t="n">
        <v>1</v>
      </c>
      <c r="K2404" t="inlineStr"/>
    </row>
    <row r="2405">
      <c r="A2405" t="inlineStr">
        <is>
          <t>MOV</t>
        </is>
      </c>
      <c r="B2405" t="inlineStr">
        <is>
          <t>357353580000</t>
        </is>
      </c>
      <c r="C2405" t="inlineStr">
        <is>
          <t>35735358</t>
        </is>
      </c>
      <c r="D2405" t="inlineStr">
        <is>
          <t>LILIETTE MINELA VALDÉS BERMUDEZ</t>
        </is>
      </c>
      <c r="E2405" t="inlineStr">
        <is>
          <t>LILIETTEMINELAVALDESBERMUDEZ</t>
        </is>
      </c>
      <c r="F2405" s="2" t="n">
        <v>15</v>
      </c>
      <c r="G2405" t="inlineStr"/>
      <c r="H2405" t="inlineStr">
        <is>
          <t>63891651.0</t>
        </is>
      </c>
      <c r="I2405" t="n">
        <v>0</v>
      </c>
      <c r="J2405" t="n">
        <v>1</v>
      </c>
      <c r="K2405" t="inlineStr"/>
    </row>
    <row r="2406">
      <c r="A2406" t="inlineStr">
        <is>
          <t>MOV</t>
        </is>
      </c>
      <c r="B2406" t="inlineStr">
        <is>
          <t>353054820000</t>
        </is>
      </c>
      <c r="C2406" t="inlineStr">
        <is>
          <t>35305482</t>
        </is>
      </c>
      <c r="D2406" t="inlineStr">
        <is>
          <t>CINTHIA VANESSA GONZALEZ MORALES</t>
        </is>
      </c>
      <c r="E2406" t="inlineStr">
        <is>
          <t>CINTHIAVANESSAGONZALEZMORALES</t>
        </is>
      </c>
      <c r="F2406" s="2" t="n">
        <v>90</v>
      </c>
      <c r="G2406" t="inlineStr"/>
      <c r="H2406" t="inlineStr">
        <is>
          <t>63006280.0</t>
        </is>
      </c>
      <c r="I2406" t="n">
        <v>0</v>
      </c>
      <c r="J2406" t="n">
        <v>1</v>
      </c>
      <c r="K2406" t="inlineStr"/>
    </row>
    <row r="2407">
      <c r="A2407" t="inlineStr">
        <is>
          <t>MOV</t>
        </is>
      </c>
      <c r="B2407" t="inlineStr">
        <is>
          <t>357338800000</t>
        </is>
      </c>
      <c r="C2407" t="inlineStr">
        <is>
          <t>35733880</t>
        </is>
      </c>
      <c r="D2407" t="inlineStr">
        <is>
          <t>IRMA ROSA GUERRA JIMENEZ</t>
        </is>
      </c>
      <c r="E2407" t="inlineStr">
        <is>
          <t>IRMAROSAGUERRAJIMENEZ</t>
        </is>
      </c>
      <c r="F2407" s="2" t="n">
        <v>15</v>
      </c>
      <c r="G2407" t="inlineStr"/>
      <c r="H2407" t="inlineStr">
        <is>
          <t>62500434.0</t>
        </is>
      </c>
      <c r="I2407" t="n">
        <v>0</v>
      </c>
      <c r="J2407" t="n">
        <v>1</v>
      </c>
      <c r="K2407" t="inlineStr"/>
    </row>
    <row r="2408">
      <c r="A2408" t="inlineStr">
        <is>
          <t>MOV</t>
        </is>
      </c>
      <c r="B2408" t="inlineStr">
        <is>
          <t>355175310000</t>
        </is>
      </c>
      <c r="C2408" t="inlineStr">
        <is>
          <t>35517531</t>
        </is>
      </c>
      <c r="D2408" t="inlineStr">
        <is>
          <t>MELVIN HERNANDEZ</t>
        </is>
      </c>
      <c r="E2408" t="inlineStr">
        <is>
          <t>MELVINHERNANDEZ</t>
        </is>
      </c>
      <c r="F2408" s="2" t="n">
        <v>15</v>
      </c>
      <c r="G2408" t="inlineStr"/>
      <c r="H2408" t="inlineStr">
        <is>
          <t>67144767.0</t>
        </is>
      </c>
      <c r="I2408" t="n">
        <v>0</v>
      </c>
      <c r="J2408" t="n">
        <v>1</v>
      </c>
      <c r="K2408" t="inlineStr"/>
    </row>
    <row r="2409">
      <c r="A2409" t="inlineStr">
        <is>
          <t>MOV</t>
        </is>
      </c>
      <c r="B2409" t="inlineStr">
        <is>
          <t>358322550000</t>
        </is>
      </c>
      <c r="C2409" t="inlineStr">
        <is>
          <t>35832255</t>
        </is>
      </c>
      <c r="D2409" t="inlineStr">
        <is>
          <t>JULIO JUSTAVINO</t>
        </is>
      </c>
      <c r="E2409" t="inlineStr">
        <is>
          <t>JULIOJUSTAVINO</t>
        </is>
      </c>
      <c r="F2409" s="2" t="n">
        <v>26.94</v>
      </c>
      <c r="G2409" t="inlineStr"/>
      <c r="H2409" t="inlineStr">
        <is>
          <t>67478477.0</t>
        </is>
      </c>
      <c r="I2409" t="n">
        <v>0</v>
      </c>
      <c r="J2409" t="n">
        <v>1</v>
      </c>
      <c r="K2409" t="inlineStr"/>
    </row>
    <row r="2410">
      <c r="A2410" t="inlineStr">
        <is>
          <t>MOV</t>
        </is>
      </c>
      <c r="B2410" t="inlineStr">
        <is>
          <t>345069690000</t>
        </is>
      </c>
      <c r="C2410" t="inlineStr">
        <is>
          <t>34506969</t>
        </is>
      </c>
      <c r="D2410" t="inlineStr">
        <is>
          <t>MARLIN ELIZABETH GUERRA</t>
        </is>
      </c>
      <c r="E2410" t="inlineStr">
        <is>
          <t>MARLINELIZABETHGUERRA</t>
        </is>
      </c>
      <c r="F2410" s="2" t="n">
        <v>32.5</v>
      </c>
      <c r="G2410" t="inlineStr"/>
      <c r="H2410" t="inlineStr">
        <is>
          <t>62672050.0</t>
        </is>
      </c>
      <c r="I2410" t="n">
        <v>0</v>
      </c>
      <c r="J2410" t="n">
        <v>1</v>
      </c>
      <c r="K2410" t="inlineStr"/>
    </row>
    <row r="2411">
      <c r="A2411" t="inlineStr">
        <is>
          <t>MOV</t>
        </is>
      </c>
      <c r="B2411" t="inlineStr">
        <is>
          <t>359253000000</t>
        </is>
      </c>
      <c r="C2411" t="inlineStr">
        <is>
          <t>35925300</t>
        </is>
      </c>
      <c r="D2411" t="inlineStr">
        <is>
          <t>YAMILETH VIQUEZ</t>
        </is>
      </c>
      <c r="E2411" t="inlineStr">
        <is>
          <t>YAMILETHVIQUEZ</t>
        </is>
      </c>
      <c r="F2411" s="2" t="n">
        <v>30</v>
      </c>
      <c r="G2411" t="inlineStr"/>
      <c r="H2411" t="inlineStr">
        <is>
          <t>67130940.0</t>
        </is>
      </c>
      <c r="I2411" t="n">
        <v>0</v>
      </c>
      <c r="J2411" t="n">
        <v>1</v>
      </c>
      <c r="K2411" t="inlineStr"/>
    </row>
    <row r="2412">
      <c r="A2412" t="inlineStr">
        <is>
          <t>MOV</t>
        </is>
      </c>
      <c r="B2412" t="inlineStr">
        <is>
          <t>333210340000</t>
        </is>
      </c>
      <c r="C2412" t="inlineStr">
        <is>
          <t>33321034</t>
        </is>
      </c>
      <c r="D2412" t="inlineStr">
        <is>
          <t>ANTONIA LLENI AVEDANO</t>
        </is>
      </c>
      <c r="E2412" t="inlineStr">
        <is>
          <t>ANTONIALLENIAVEDANO</t>
        </is>
      </c>
      <c r="F2412" s="2" t="n">
        <v>32.5</v>
      </c>
      <c r="G2412" t="inlineStr"/>
      <c r="H2412" t="inlineStr">
        <is>
          <t>61516337.0</t>
        </is>
      </c>
      <c r="I2412" t="n">
        <v>0</v>
      </c>
      <c r="J2412" t="n">
        <v>1</v>
      </c>
      <c r="K2412" t="inlineStr"/>
    </row>
    <row r="2413">
      <c r="A2413" t="inlineStr">
        <is>
          <t>MOV</t>
        </is>
      </c>
      <c r="B2413" t="inlineStr">
        <is>
          <t>353212740000</t>
        </is>
      </c>
      <c r="C2413" t="inlineStr">
        <is>
          <t>35321274</t>
        </is>
      </c>
      <c r="D2413" t="inlineStr">
        <is>
          <t>ELVIS CASTRELLON</t>
        </is>
      </c>
      <c r="E2413" t="inlineStr">
        <is>
          <t>ELVISCASTRELLON</t>
        </is>
      </c>
      <c r="F2413" s="2" t="n">
        <v>15</v>
      </c>
      <c r="G2413" t="inlineStr"/>
      <c r="H2413" t="inlineStr">
        <is>
          <t>63433782.0</t>
        </is>
      </c>
      <c r="I2413" t="n">
        <v>0</v>
      </c>
      <c r="J2413" t="n">
        <v>1</v>
      </c>
      <c r="K2413" t="inlineStr"/>
    </row>
    <row r="2414">
      <c r="A2414" t="inlineStr">
        <is>
          <t>MOV</t>
        </is>
      </c>
      <c r="B2414" t="inlineStr">
        <is>
          <t>329502140000</t>
        </is>
      </c>
      <c r="C2414" t="inlineStr">
        <is>
          <t>32950214</t>
        </is>
      </c>
      <c r="D2414" t="inlineStr">
        <is>
          <t>Wilfredo Alexan der Ortiz Cubilla</t>
        </is>
      </c>
      <c r="E2414" t="inlineStr">
        <is>
          <t>WILFREDOALEXANDERORTIZCUBILLA</t>
        </is>
      </c>
      <c r="F2414" s="2" t="n">
        <v>20.75</v>
      </c>
      <c r="G2414" t="inlineStr"/>
      <c r="H2414" t="inlineStr">
        <is>
          <t>68777237.0</t>
        </is>
      </c>
      <c r="I2414" t="n">
        <v>0</v>
      </c>
      <c r="J2414" t="n">
        <v>1</v>
      </c>
      <c r="K2414" t="inlineStr"/>
    </row>
    <row r="2415">
      <c r="A2415" t="inlineStr">
        <is>
          <t>MOV</t>
        </is>
      </c>
      <c r="B2415" t="inlineStr">
        <is>
          <t>351090020000</t>
        </is>
      </c>
      <c r="C2415" t="inlineStr">
        <is>
          <t>35109002</t>
        </is>
      </c>
      <c r="D2415" t="inlineStr">
        <is>
          <t>VICTOR KAA ORTEGA</t>
        </is>
      </c>
      <c r="E2415" t="inlineStr">
        <is>
          <t>VICTORKAAORTEGA</t>
        </is>
      </c>
      <c r="F2415" s="2" t="n">
        <v>15</v>
      </c>
      <c r="G2415" t="inlineStr"/>
      <c r="H2415" t="inlineStr">
        <is>
          <t>69459686.0</t>
        </is>
      </c>
      <c r="I2415" t="n">
        <v>0</v>
      </c>
      <c r="J2415" t="n">
        <v>1</v>
      </c>
      <c r="K2415" t="inlineStr"/>
    </row>
    <row r="2416">
      <c r="A2416" t="inlineStr">
        <is>
          <t>MOV</t>
        </is>
      </c>
      <c r="B2416" t="inlineStr">
        <is>
          <t>353300480000</t>
        </is>
      </c>
      <c r="C2416" t="inlineStr">
        <is>
          <t>35330048</t>
        </is>
      </c>
      <c r="D2416" t="inlineStr">
        <is>
          <t>MARCIANO RODRÍGUEZ</t>
        </is>
      </c>
      <c r="E2416" t="inlineStr">
        <is>
          <t>MARCIANORODRIGUEZ</t>
        </is>
      </c>
      <c r="F2416" s="2" t="n">
        <v>15</v>
      </c>
      <c r="G2416" t="inlineStr"/>
      <c r="H2416" t="inlineStr">
        <is>
          <t>64048156.0</t>
        </is>
      </c>
      <c r="I2416" t="n">
        <v>0</v>
      </c>
      <c r="J2416" t="n">
        <v>1</v>
      </c>
      <c r="K2416" t="inlineStr"/>
    </row>
    <row r="2417">
      <c r="A2417" t="inlineStr">
        <is>
          <t>MOV</t>
        </is>
      </c>
      <c r="B2417" t="inlineStr">
        <is>
          <t>359231880000</t>
        </is>
      </c>
      <c r="C2417" t="inlineStr">
        <is>
          <t>35923188</t>
        </is>
      </c>
      <c r="D2417" t="inlineStr">
        <is>
          <t>DIENER CASTRO</t>
        </is>
      </c>
      <c r="E2417" t="inlineStr">
        <is>
          <t>DIENERCASTRO</t>
        </is>
      </c>
      <c r="F2417" s="2" t="n">
        <v>12</v>
      </c>
      <c r="G2417" t="inlineStr"/>
      <c r="H2417" t="inlineStr">
        <is>
          <t>66719789.0</t>
        </is>
      </c>
      <c r="I2417" t="n">
        <v>0</v>
      </c>
      <c r="J2417" t="n">
        <v>1</v>
      </c>
      <c r="K2417" t="inlineStr"/>
    </row>
    <row r="2418">
      <c r="A2418" t="inlineStr">
        <is>
          <t>MOV</t>
        </is>
      </c>
      <c r="B2418" t="inlineStr">
        <is>
          <t>355296100000</t>
        </is>
      </c>
      <c r="C2418" t="inlineStr">
        <is>
          <t>35529610</t>
        </is>
      </c>
      <c r="D2418" t="inlineStr">
        <is>
          <t>ARIS DEL CID</t>
        </is>
      </c>
      <c r="E2418" t="inlineStr">
        <is>
          <t>ARISDELCID</t>
        </is>
      </c>
      <c r="F2418" s="2" t="n">
        <v>15</v>
      </c>
      <c r="G2418" t="inlineStr"/>
      <c r="H2418" t="inlineStr">
        <is>
          <t>62996666.0</t>
        </is>
      </c>
      <c r="I2418" t="n">
        <v>0</v>
      </c>
      <c r="J2418" t="n">
        <v>1</v>
      </c>
      <c r="K2418" t="inlineStr"/>
    </row>
    <row r="2419">
      <c r="A2419" t="inlineStr">
        <is>
          <t>MOV</t>
        </is>
      </c>
      <c r="B2419" t="inlineStr">
        <is>
          <t>368012040000</t>
        </is>
      </c>
      <c r="C2419" t="inlineStr">
        <is>
          <t>36801204</t>
        </is>
      </c>
      <c r="D2419" t="inlineStr">
        <is>
          <t>RICARDO QUINTERO</t>
        </is>
      </c>
      <c r="E2419" t="inlineStr">
        <is>
          <t>RICARDOQUINTERO</t>
        </is>
      </c>
      <c r="F2419" s="2" t="n">
        <v>30</v>
      </c>
      <c r="G2419" t="inlineStr"/>
      <c r="H2419" t="inlineStr">
        <is>
          <t>62708546.0</t>
        </is>
      </c>
      <c r="I2419" t="n">
        <v>0</v>
      </c>
      <c r="J2419" t="n">
        <v>1</v>
      </c>
      <c r="K2419" t="inlineStr"/>
    </row>
    <row r="2420">
      <c r="A2420" t="inlineStr">
        <is>
          <t>MOV</t>
        </is>
      </c>
      <c r="B2420" t="inlineStr">
        <is>
          <t>354268930000</t>
        </is>
      </c>
      <c r="C2420" t="inlineStr">
        <is>
          <t>35426893</t>
        </is>
      </c>
      <c r="D2420" t="inlineStr">
        <is>
          <t>VIRGINIA CORTEZ</t>
        </is>
      </c>
      <c r="E2420" t="inlineStr">
        <is>
          <t>VIRGINIACORTEZ</t>
        </is>
      </c>
      <c r="F2420" s="2" t="n">
        <v>15</v>
      </c>
      <c r="G2420" t="inlineStr"/>
      <c r="H2420" t="inlineStr">
        <is>
          <t>67679889.0</t>
        </is>
      </c>
      <c r="I2420" t="n">
        <v>0</v>
      </c>
      <c r="J2420" t="n">
        <v>1</v>
      </c>
      <c r="K2420" t="inlineStr"/>
    </row>
    <row r="2421">
      <c r="A2421" t="inlineStr">
        <is>
          <t>MOV</t>
        </is>
      </c>
      <c r="B2421" t="inlineStr">
        <is>
          <t>354234440000</t>
        </is>
      </c>
      <c r="C2421" t="inlineStr">
        <is>
          <t>35423444</t>
        </is>
      </c>
      <c r="D2421" t="inlineStr">
        <is>
          <t>JACKELINE BIRMINGHAN APARICIO</t>
        </is>
      </c>
      <c r="E2421" t="inlineStr">
        <is>
          <t>JACKELINEBIRMINGHANAPARICIO</t>
        </is>
      </c>
      <c r="F2421" s="2" t="n">
        <v>15</v>
      </c>
      <c r="G2421" t="inlineStr"/>
      <c r="H2421" t="inlineStr">
        <is>
          <t>62377009.0</t>
        </is>
      </c>
      <c r="I2421" t="n">
        <v>0</v>
      </c>
      <c r="J2421" t="n">
        <v>1</v>
      </c>
      <c r="K2421" t="inlineStr"/>
    </row>
    <row r="2422">
      <c r="A2422" t="inlineStr">
        <is>
          <t>MOV</t>
        </is>
      </c>
      <c r="B2422" t="inlineStr">
        <is>
          <t>342109580000</t>
        </is>
      </c>
      <c r="C2422" t="inlineStr">
        <is>
          <t>34210958</t>
        </is>
      </c>
      <c r="D2422" t="inlineStr">
        <is>
          <t>MARIA DE LOS ANGELES CERMEÑO</t>
        </is>
      </c>
      <c r="E2422" t="inlineStr">
        <is>
          <t>MARIADELOSANGELESCERMENO</t>
        </is>
      </c>
      <c r="F2422" s="2" t="n">
        <v>37.5</v>
      </c>
      <c r="G2422" t="inlineStr"/>
      <c r="H2422" t="inlineStr">
        <is>
          <t>63106425.0</t>
        </is>
      </c>
      <c r="I2422" t="n">
        <v>0</v>
      </c>
      <c r="J2422" t="n">
        <v>1</v>
      </c>
      <c r="K2422" t="inlineStr"/>
    </row>
    <row r="2423">
      <c r="A2423" t="inlineStr">
        <is>
          <t>MOV</t>
        </is>
      </c>
      <c r="B2423" t="inlineStr">
        <is>
          <t>348419780000</t>
        </is>
      </c>
      <c r="C2423" t="inlineStr">
        <is>
          <t>34841978</t>
        </is>
      </c>
      <c r="D2423" t="inlineStr">
        <is>
          <t>JOSE RIVERA</t>
        </is>
      </c>
      <c r="E2423" t="inlineStr">
        <is>
          <t>JOSERIVERA</t>
        </is>
      </c>
      <c r="F2423" s="2" t="n">
        <v>31.25</v>
      </c>
      <c r="G2423" t="inlineStr"/>
      <c r="H2423" t="inlineStr">
        <is>
          <t>62931199.0</t>
        </is>
      </c>
      <c r="I2423" t="n">
        <v>0</v>
      </c>
      <c r="J2423" t="n">
        <v>1</v>
      </c>
      <c r="K2423" t="inlineStr"/>
    </row>
    <row r="2424">
      <c r="A2424" t="inlineStr">
        <is>
          <t>MOV</t>
        </is>
      </c>
      <c r="B2424" t="inlineStr">
        <is>
          <t>359116120000</t>
        </is>
      </c>
      <c r="C2424" t="inlineStr">
        <is>
          <t>35911612</t>
        </is>
      </c>
      <c r="D2424" t="inlineStr">
        <is>
          <t>BHARLY ALEXIS DIAZ GUTIERREZ</t>
        </is>
      </c>
      <c r="E2424" t="inlineStr">
        <is>
          <t>BHARLYALEXISDIAZGUTIERREZ</t>
        </is>
      </c>
      <c r="F2424" s="2" t="n">
        <v>15</v>
      </c>
      <c r="G2424" t="inlineStr"/>
      <c r="H2424" t="inlineStr">
        <is>
          <t>60161897.0</t>
        </is>
      </c>
      <c r="I2424" t="n">
        <v>0</v>
      </c>
      <c r="J2424" t="n">
        <v>1</v>
      </c>
      <c r="K2424" t="inlineStr"/>
    </row>
    <row r="2425">
      <c r="A2425" t="inlineStr">
        <is>
          <t>MOV</t>
        </is>
      </c>
      <c r="B2425" t="inlineStr">
        <is>
          <t>354114380000</t>
        </is>
      </c>
      <c r="C2425" t="inlineStr">
        <is>
          <t>35411438</t>
        </is>
      </c>
      <c r="D2425" t="inlineStr">
        <is>
          <t>BHARLY ALEXIS DIAZ GUTIERREZ</t>
        </is>
      </c>
      <c r="E2425" t="inlineStr">
        <is>
          <t>BHARLYALEXISDIAZGUTIERREZ</t>
        </is>
      </c>
      <c r="F2425" s="2" t="n">
        <v>15</v>
      </c>
      <c r="G2425" t="inlineStr"/>
      <c r="H2425" t="inlineStr">
        <is>
          <t>62422098.0</t>
        </is>
      </c>
      <c r="I2425" t="n">
        <v>0</v>
      </c>
      <c r="J2425" t="n">
        <v>1</v>
      </c>
      <c r="K2425" t="inlineStr"/>
    </row>
    <row r="2426">
      <c r="A2426" t="inlineStr">
        <is>
          <t>MOV</t>
        </is>
      </c>
      <c r="B2426" t="inlineStr">
        <is>
          <t>341392200000</t>
        </is>
      </c>
      <c r="C2426" t="inlineStr">
        <is>
          <t>34139220</t>
        </is>
      </c>
      <c r="D2426" t="inlineStr">
        <is>
          <t>ALVIS BATISTA</t>
        </is>
      </c>
      <c r="E2426" t="inlineStr">
        <is>
          <t>ALVISBATISTA</t>
        </is>
      </c>
      <c r="F2426" s="2" t="n">
        <v>16.25</v>
      </c>
      <c r="G2426" t="inlineStr"/>
      <c r="H2426" t="inlineStr">
        <is>
          <t>62547705.0</t>
        </is>
      </c>
      <c r="I2426" t="n">
        <v>0</v>
      </c>
      <c r="J2426" t="n">
        <v>1</v>
      </c>
      <c r="K2426" t="inlineStr"/>
    </row>
    <row r="2427">
      <c r="A2427" t="inlineStr">
        <is>
          <t>MOV</t>
        </is>
      </c>
      <c r="B2427" t="inlineStr">
        <is>
          <t>359332550000</t>
        </is>
      </c>
      <c r="C2427" t="inlineStr">
        <is>
          <t>35933255</t>
        </is>
      </c>
      <c r="D2427" t="inlineStr">
        <is>
          <t>MIRNA ESTELA ROSAS ORTEGA</t>
        </is>
      </c>
      <c r="E2427" t="inlineStr">
        <is>
          <t>MIRNAESTELAROSASORTEGA</t>
        </is>
      </c>
      <c r="F2427" s="2" t="n">
        <v>15</v>
      </c>
      <c r="G2427" t="inlineStr"/>
      <c r="H2427" t="inlineStr">
        <is>
          <t>67569717.0</t>
        </is>
      </c>
      <c r="I2427" t="n">
        <v>0</v>
      </c>
      <c r="J2427" t="n">
        <v>1</v>
      </c>
      <c r="K2427" t="inlineStr"/>
    </row>
    <row r="2428">
      <c r="A2428" t="inlineStr">
        <is>
          <t>MOV</t>
        </is>
      </c>
      <c r="B2428" t="inlineStr">
        <is>
          <t>358046530000</t>
        </is>
      </c>
      <c r="C2428" t="inlineStr">
        <is>
          <t>35804653</t>
        </is>
      </c>
      <c r="D2428" t="inlineStr">
        <is>
          <t>KARINA SERRACIN</t>
        </is>
      </c>
      <c r="E2428" t="inlineStr">
        <is>
          <t>KARINASERRACIN</t>
        </is>
      </c>
      <c r="F2428" s="2" t="n">
        <v>15</v>
      </c>
      <c r="G2428" t="inlineStr"/>
      <c r="H2428" t="inlineStr">
        <is>
          <t>64632889.0</t>
        </is>
      </c>
      <c r="I2428" t="n">
        <v>0</v>
      </c>
      <c r="J2428" t="n">
        <v>1</v>
      </c>
      <c r="K2428" t="inlineStr"/>
    </row>
    <row r="2429">
      <c r="A2429" t="inlineStr">
        <is>
          <t>MOV</t>
        </is>
      </c>
      <c r="B2429" t="inlineStr">
        <is>
          <t>347166290000</t>
        </is>
      </c>
      <c r="C2429" t="inlineStr">
        <is>
          <t>34716629</t>
        </is>
      </c>
      <c r="D2429" t="inlineStr">
        <is>
          <t>ALFREDO CHUNG</t>
        </is>
      </c>
      <c r="E2429" t="inlineStr">
        <is>
          <t>ALFREDOCHUNG</t>
        </is>
      </c>
      <c r="F2429" s="2" t="n">
        <v>24</v>
      </c>
      <c r="G2429" t="inlineStr"/>
      <c r="H2429" t="inlineStr">
        <is>
          <t>68953601.0</t>
        </is>
      </c>
      <c r="I2429" t="n">
        <v>0</v>
      </c>
      <c r="J2429" t="n">
        <v>1</v>
      </c>
      <c r="K2429" t="inlineStr"/>
    </row>
    <row r="2430">
      <c r="A2430" t="inlineStr">
        <is>
          <t>MOV</t>
        </is>
      </c>
      <c r="B2430" t="inlineStr">
        <is>
          <t>312198870000</t>
        </is>
      </c>
      <c r="C2430" t="inlineStr">
        <is>
          <t>31219887</t>
        </is>
      </c>
      <c r="D2430" t="inlineStr">
        <is>
          <t>LINO ANTONIO GUERRA SERRACIN</t>
        </is>
      </c>
      <c r="E2430" t="inlineStr">
        <is>
          <t>LINOANTONIOGUERRASERRACIN</t>
        </is>
      </c>
      <c r="F2430" s="2" t="n">
        <v>98</v>
      </c>
      <c r="G2430" t="inlineStr"/>
      <c r="H2430" t="inlineStr">
        <is>
          <t>62430637.0</t>
        </is>
      </c>
      <c r="I2430" t="n">
        <v>0</v>
      </c>
      <c r="J2430" t="n">
        <v>1</v>
      </c>
      <c r="K2430" t="inlineStr"/>
    </row>
    <row r="2431">
      <c r="A2431" t="inlineStr">
        <is>
          <t>MOV</t>
        </is>
      </c>
      <c r="B2431" t="inlineStr">
        <is>
          <t>362043340000</t>
        </is>
      </c>
      <c r="C2431" t="inlineStr">
        <is>
          <t>36204334</t>
        </is>
      </c>
      <c r="D2431" t="inlineStr">
        <is>
          <t>NURIS YAMILETH SAMUDIO SALDAÑA</t>
        </is>
      </c>
      <c r="E2431" t="inlineStr">
        <is>
          <t>NURISYAMILETHSAMUDIOSALDANA</t>
        </is>
      </c>
      <c r="F2431" s="2" t="n">
        <v>16.94</v>
      </c>
      <c r="G2431" t="inlineStr"/>
      <c r="H2431" t="inlineStr"/>
      <c r="I2431" t="n">
        <v>0</v>
      </c>
      <c r="J2431" t="n">
        <v>1</v>
      </c>
      <c r="K2431" t="inlineStr"/>
    </row>
    <row r="2432">
      <c r="A2432" t="inlineStr">
        <is>
          <t>MOV</t>
        </is>
      </c>
      <c r="B2432" t="inlineStr">
        <is>
          <t>352051410000</t>
        </is>
      </c>
      <c r="C2432" t="inlineStr">
        <is>
          <t>35205141</t>
        </is>
      </c>
      <c r="D2432" t="inlineStr">
        <is>
          <t>YAMILETH YORIVELY GUERRA ARAUZ</t>
        </is>
      </c>
      <c r="E2432" t="inlineStr">
        <is>
          <t>YAMILETHYORIVELYGUERRAARAUZ</t>
        </is>
      </c>
      <c r="F2432" s="2" t="n">
        <v>15</v>
      </c>
      <c r="G2432" t="inlineStr"/>
      <c r="H2432" t="inlineStr">
        <is>
          <t>68265876.0</t>
        </is>
      </c>
      <c r="I2432" t="n">
        <v>0</v>
      </c>
      <c r="J2432" t="n">
        <v>1</v>
      </c>
      <c r="K2432" t="inlineStr"/>
    </row>
    <row r="2433">
      <c r="A2433" t="inlineStr">
        <is>
          <t>MOV</t>
        </is>
      </c>
      <c r="B2433" t="inlineStr">
        <is>
          <t>352248100000</t>
        </is>
      </c>
      <c r="C2433" t="inlineStr">
        <is>
          <t>35224810</t>
        </is>
      </c>
      <c r="D2433" t="inlineStr">
        <is>
          <t>ANTONIO BONILLA</t>
        </is>
      </c>
      <c r="E2433" t="inlineStr">
        <is>
          <t>ANTONIOBONILLA</t>
        </is>
      </c>
      <c r="F2433" s="2" t="n">
        <v>15</v>
      </c>
      <c r="G2433" t="inlineStr"/>
      <c r="H2433" t="inlineStr">
        <is>
          <t>62205244.0</t>
        </is>
      </c>
      <c r="I2433" t="n">
        <v>0</v>
      </c>
      <c r="J2433" t="n">
        <v>1</v>
      </c>
      <c r="K2433" t="inlineStr"/>
    </row>
    <row r="2434">
      <c r="A2434" t="inlineStr">
        <is>
          <t>MOV</t>
        </is>
      </c>
      <c r="B2434" t="inlineStr">
        <is>
          <t>351108030000</t>
        </is>
      </c>
      <c r="C2434" t="inlineStr">
        <is>
          <t>35110803</t>
        </is>
      </c>
      <c r="D2434" t="inlineStr">
        <is>
          <t>GEOVANI ALBERTO MORENO SALDAÑA</t>
        </is>
      </c>
      <c r="E2434" t="inlineStr">
        <is>
          <t>GEOVANIALBERTOMORENOSALDANA</t>
        </is>
      </c>
      <c r="F2434" s="2" t="n">
        <v>60</v>
      </c>
      <c r="G2434" t="inlineStr"/>
      <c r="H2434" t="inlineStr">
        <is>
          <t>67313215.0</t>
        </is>
      </c>
      <c r="I2434" t="n">
        <v>0</v>
      </c>
      <c r="J2434" t="n">
        <v>1</v>
      </c>
      <c r="K2434" t="inlineStr"/>
    </row>
    <row r="2435">
      <c r="A2435" t="inlineStr">
        <is>
          <t>MOV</t>
        </is>
      </c>
      <c r="B2435" t="inlineStr">
        <is>
          <t>352332470000</t>
        </is>
      </c>
      <c r="C2435" t="inlineStr">
        <is>
          <t>35233247</t>
        </is>
      </c>
      <c r="D2435" t="inlineStr">
        <is>
          <t>CARLOS ANDRES DE GRACIA DEL CID</t>
        </is>
      </c>
      <c r="E2435" t="inlineStr">
        <is>
          <t>CARLOSANDRESDEGRACIADELCID</t>
        </is>
      </c>
      <c r="F2435" s="2" t="n">
        <v>15</v>
      </c>
      <c r="G2435" t="inlineStr"/>
      <c r="H2435" t="inlineStr">
        <is>
          <t>69713246.0</t>
        </is>
      </c>
      <c r="I2435" t="n">
        <v>0</v>
      </c>
      <c r="J2435" t="n">
        <v>1</v>
      </c>
      <c r="K2435" t="inlineStr"/>
    </row>
    <row r="2436">
      <c r="A2436" t="inlineStr">
        <is>
          <t>MOV</t>
        </is>
      </c>
      <c r="B2436" t="inlineStr">
        <is>
          <t>357297560000</t>
        </is>
      </c>
      <c r="C2436" t="inlineStr">
        <is>
          <t>35729756</t>
        </is>
      </c>
      <c r="D2436" t="inlineStr">
        <is>
          <t>EUGENIA MARTINEZ ACOSTA</t>
        </is>
      </c>
      <c r="E2436" t="inlineStr">
        <is>
          <t>EUGENIAMARTINEZACOSTA</t>
        </is>
      </c>
      <c r="F2436" s="2" t="n">
        <v>15</v>
      </c>
      <c r="G2436" t="inlineStr"/>
      <c r="H2436" t="inlineStr">
        <is>
          <t>66891304.0</t>
        </is>
      </c>
      <c r="I2436" t="n">
        <v>0</v>
      </c>
      <c r="J2436" t="n">
        <v>1</v>
      </c>
      <c r="K2436" t="inlineStr"/>
    </row>
    <row r="2437">
      <c r="A2437" t="inlineStr">
        <is>
          <t>MOV</t>
        </is>
      </c>
      <c r="B2437" t="inlineStr">
        <is>
          <t>359339100000</t>
        </is>
      </c>
      <c r="C2437" t="inlineStr">
        <is>
          <t>35933910</t>
        </is>
      </c>
      <c r="D2437" t="inlineStr">
        <is>
          <t>LIZANDRO AROSEMENA</t>
        </is>
      </c>
      <c r="E2437" t="inlineStr">
        <is>
          <t>LIZANDROAROSEMENA</t>
        </is>
      </c>
      <c r="F2437" s="2" t="n">
        <v>15</v>
      </c>
      <c r="G2437" t="inlineStr"/>
      <c r="H2437" t="inlineStr">
        <is>
          <t>64889055.0</t>
        </is>
      </c>
      <c r="I2437" t="n">
        <v>0</v>
      </c>
      <c r="J2437" t="n">
        <v>1</v>
      </c>
      <c r="K2437" t="inlineStr"/>
    </row>
    <row r="2438">
      <c r="A2438" t="inlineStr">
        <is>
          <t>MOV</t>
        </is>
      </c>
      <c r="B2438" t="inlineStr">
        <is>
          <t>355337220000</t>
        </is>
      </c>
      <c r="C2438" t="inlineStr">
        <is>
          <t>35533722</t>
        </is>
      </c>
      <c r="D2438" t="inlineStr">
        <is>
          <t>ULISES QUINTERO PINEDA</t>
        </is>
      </c>
      <c r="E2438" t="inlineStr">
        <is>
          <t>ULISESQUINTEROPINEDA</t>
        </is>
      </c>
      <c r="F2438" s="2" t="n">
        <v>15</v>
      </c>
      <c r="G2438" t="inlineStr"/>
      <c r="H2438" t="inlineStr">
        <is>
          <t>69349778.0</t>
        </is>
      </c>
      <c r="I2438" t="n">
        <v>0</v>
      </c>
      <c r="J2438" t="n">
        <v>1</v>
      </c>
      <c r="K2438" t="inlineStr"/>
    </row>
    <row r="2439">
      <c r="A2439" t="inlineStr">
        <is>
          <t>MOV</t>
        </is>
      </c>
      <c r="B2439" t="inlineStr">
        <is>
          <t>351352320000</t>
        </is>
      </c>
      <c r="C2439" t="inlineStr">
        <is>
          <t>35135232</t>
        </is>
      </c>
      <c r="D2439" t="inlineStr">
        <is>
          <t>BENJAMIN DIAZ</t>
        </is>
      </c>
      <c r="E2439" t="inlineStr">
        <is>
          <t>BENJAMINDIAZ</t>
        </is>
      </c>
      <c r="F2439" s="2" t="n">
        <v>15</v>
      </c>
      <c r="G2439" t="inlineStr"/>
      <c r="H2439" t="inlineStr">
        <is>
          <t>62045941.0</t>
        </is>
      </c>
      <c r="I2439" t="n">
        <v>0</v>
      </c>
      <c r="J2439" t="n">
        <v>1</v>
      </c>
      <c r="K2439" t="inlineStr"/>
    </row>
    <row r="2440">
      <c r="A2440" t="inlineStr">
        <is>
          <t>MOV</t>
        </is>
      </c>
      <c r="B2440" t="inlineStr">
        <is>
          <t>367020700000</t>
        </is>
      </c>
      <c r="C2440" t="inlineStr">
        <is>
          <t>36702070</t>
        </is>
      </c>
      <c r="D2440" t="inlineStr">
        <is>
          <t>RAUL JOSE GUERRA MORALES</t>
        </is>
      </c>
      <c r="E2440" t="inlineStr">
        <is>
          <t>RAULJOSEGUERRAMORALES</t>
        </is>
      </c>
      <c r="F2440" s="2" t="n">
        <v>15</v>
      </c>
      <c r="G2440" t="inlineStr"/>
      <c r="H2440" t="inlineStr">
        <is>
          <t>63251996.0</t>
        </is>
      </c>
      <c r="I2440" t="n">
        <v>0</v>
      </c>
      <c r="J2440" t="n">
        <v>1</v>
      </c>
      <c r="K2440" t="inlineStr"/>
    </row>
    <row r="2441">
      <c r="A2441" t="inlineStr">
        <is>
          <t>MOV</t>
        </is>
      </c>
      <c r="B2441" t="inlineStr">
        <is>
          <t>312197650000</t>
        </is>
      </c>
      <c r="C2441" t="inlineStr">
        <is>
          <t>31219765</t>
        </is>
      </c>
      <c r="D2441" t="inlineStr">
        <is>
          <t>RONALD RENE GALLARDO WILLIAMS</t>
        </is>
      </c>
      <c r="E2441" t="inlineStr">
        <is>
          <t>RONALDRENEGALLARDOWILLIAMS</t>
        </is>
      </c>
      <c r="F2441" s="2" t="n">
        <v>25.75</v>
      </c>
      <c r="G2441" t="inlineStr"/>
      <c r="H2441" t="inlineStr">
        <is>
          <t>62531341.0</t>
        </is>
      </c>
      <c r="I2441" t="n">
        <v>0</v>
      </c>
      <c r="J2441" t="n">
        <v>1</v>
      </c>
      <c r="K2441" t="inlineStr"/>
    </row>
    <row r="2442">
      <c r="A2442" t="inlineStr">
        <is>
          <t>MOV</t>
        </is>
      </c>
      <c r="B2442" t="inlineStr">
        <is>
          <t>351091190000</t>
        </is>
      </c>
      <c r="C2442" t="inlineStr">
        <is>
          <t>35109119</t>
        </is>
      </c>
      <c r="D2442" t="inlineStr">
        <is>
          <t>CATHERINE MICHELLE DE LEON</t>
        </is>
      </c>
      <c r="E2442" t="inlineStr">
        <is>
          <t>CATHERINEMICHELLEDELEON</t>
        </is>
      </c>
      <c r="F2442" s="2" t="n">
        <v>15</v>
      </c>
      <c r="G2442" t="inlineStr"/>
      <c r="H2442" t="inlineStr">
        <is>
          <t>63757101.0</t>
        </is>
      </c>
      <c r="I2442" t="n">
        <v>0</v>
      </c>
      <c r="J2442" t="n">
        <v>1</v>
      </c>
      <c r="K2442" t="inlineStr"/>
    </row>
    <row r="2443">
      <c r="A2443" t="inlineStr">
        <is>
          <t>MOV</t>
        </is>
      </c>
      <c r="B2443" t="inlineStr">
        <is>
          <t>351183980000</t>
        </is>
      </c>
      <c r="C2443" t="inlineStr">
        <is>
          <t>35118398</t>
        </is>
      </c>
      <c r="D2443" t="inlineStr">
        <is>
          <t>ABRAHAM JORDAN</t>
        </is>
      </c>
      <c r="E2443" t="inlineStr">
        <is>
          <t>ABRAHAMJORDAN</t>
        </is>
      </c>
      <c r="F2443" s="2" t="n">
        <v>15</v>
      </c>
      <c r="G2443" t="inlineStr"/>
      <c r="H2443" t="inlineStr">
        <is>
          <t>63325998.0</t>
        </is>
      </c>
      <c r="I2443" t="n">
        <v>0</v>
      </c>
      <c r="J2443" t="n">
        <v>1</v>
      </c>
      <c r="K2443" t="inlineStr"/>
    </row>
    <row r="2444">
      <c r="A2444" t="inlineStr">
        <is>
          <t>MOV</t>
        </is>
      </c>
      <c r="B2444" t="inlineStr">
        <is>
          <t>347419690000</t>
        </is>
      </c>
      <c r="C2444" t="inlineStr">
        <is>
          <t>34741969</t>
        </is>
      </c>
      <c r="D2444" t="inlineStr">
        <is>
          <t>TIRZA MORALES</t>
        </is>
      </c>
      <c r="E2444" t="inlineStr">
        <is>
          <t>TIRZAMORALES</t>
        </is>
      </c>
      <c r="F2444" s="2" t="n">
        <v>30</v>
      </c>
      <c r="G2444" t="inlineStr"/>
      <c r="H2444" t="inlineStr">
        <is>
          <t>62065279.0</t>
        </is>
      </c>
      <c r="I2444" t="n">
        <v>0</v>
      </c>
      <c r="J2444" t="n">
        <v>1</v>
      </c>
      <c r="K2444" t="inlineStr"/>
    </row>
    <row r="2445">
      <c r="A2445" t="inlineStr">
        <is>
          <t>MOV</t>
        </is>
      </c>
      <c r="B2445" t="inlineStr">
        <is>
          <t>358021240000</t>
        </is>
      </c>
      <c r="C2445" t="inlineStr">
        <is>
          <t>35802124</t>
        </is>
      </c>
      <c r="D2445" t="inlineStr">
        <is>
          <t>SUSSETHY MELITZA SERRANO JORDAN</t>
        </is>
      </c>
      <c r="E2445" t="inlineStr">
        <is>
          <t>SUSSETHYMELITZASERRANOJORDAN</t>
        </is>
      </c>
      <c r="F2445" s="2" t="n">
        <v>50</v>
      </c>
      <c r="G2445" t="inlineStr"/>
      <c r="H2445" t="inlineStr">
        <is>
          <t>67518737.0</t>
        </is>
      </c>
      <c r="I2445" t="n">
        <v>0</v>
      </c>
      <c r="J2445" t="n">
        <v>1</v>
      </c>
      <c r="K2445" t="inlineStr"/>
    </row>
    <row r="2446">
      <c r="A2446" t="inlineStr">
        <is>
          <t>MOV</t>
        </is>
      </c>
      <c r="B2446" t="inlineStr">
        <is>
          <t>354349080000</t>
        </is>
      </c>
      <c r="C2446" t="inlineStr">
        <is>
          <t>35434908</t>
        </is>
      </c>
      <c r="D2446" t="inlineStr">
        <is>
          <t>LILIANA GUTIERREZ FUENTES</t>
        </is>
      </c>
      <c r="E2446" t="inlineStr">
        <is>
          <t>LILIANAGUTIERREZFUENTES</t>
        </is>
      </c>
      <c r="F2446" s="2" t="n">
        <v>15</v>
      </c>
      <c r="G2446" t="inlineStr"/>
      <c r="H2446" t="inlineStr">
        <is>
          <t>65320345.0</t>
        </is>
      </c>
      <c r="I2446" t="n">
        <v>0</v>
      </c>
      <c r="J2446" t="n">
        <v>1</v>
      </c>
      <c r="K2446" t="inlineStr"/>
    </row>
    <row r="2447">
      <c r="A2447" t="inlineStr">
        <is>
          <t>MOV</t>
        </is>
      </c>
      <c r="B2447" t="inlineStr">
        <is>
          <t>354327240000</t>
        </is>
      </c>
      <c r="C2447" t="inlineStr">
        <is>
          <t>35432724</t>
        </is>
      </c>
      <c r="D2447" t="inlineStr">
        <is>
          <t>MIGUEL ÁNGEL BATISTA LEZCANO</t>
        </is>
      </c>
      <c r="E2447" t="inlineStr">
        <is>
          <t>MIGUELANGELBATISTALEZCANO</t>
        </is>
      </c>
      <c r="F2447" s="2" t="n">
        <v>15</v>
      </c>
      <c r="G2447" t="inlineStr"/>
      <c r="H2447" t="inlineStr">
        <is>
          <t>69110982.0</t>
        </is>
      </c>
      <c r="I2447" t="n">
        <v>0</v>
      </c>
      <c r="J2447" t="n">
        <v>1</v>
      </c>
      <c r="K2447" t="inlineStr"/>
    </row>
    <row r="2448">
      <c r="A2448" t="inlineStr">
        <is>
          <t>MOV</t>
        </is>
      </c>
      <c r="B2448" t="inlineStr">
        <is>
          <t>312198070000</t>
        </is>
      </c>
      <c r="C2448" t="inlineStr">
        <is>
          <t>31219807</t>
        </is>
      </c>
      <c r="D2448" t="inlineStr">
        <is>
          <t>ERIC MIGUEL MONTENEGRO RODRIGUEZ</t>
        </is>
      </c>
      <c r="E2448" t="inlineStr">
        <is>
          <t>ERICMIGUELMONTENEGRORODRIGUEZ</t>
        </is>
      </c>
      <c r="F2448" s="2" t="n">
        <v>20.75</v>
      </c>
      <c r="G2448" t="inlineStr"/>
      <c r="H2448" t="inlineStr">
        <is>
          <t>62775827.0</t>
        </is>
      </c>
      <c r="I2448" t="n">
        <v>0</v>
      </c>
      <c r="J2448" t="n">
        <v>1</v>
      </c>
      <c r="K2448" t="inlineStr"/>
    </row>
    <row r="2449">
      <c r="A2449" t="inlineStr">
        <is>
          <t>MOV</t>
        </is>
      </c>
      <c r="B2449" t="inlineStr">
        <is>
          <t>312234720000</t>
        </is>
      </c>
      <c r="C2449" t="inlineStr">
        <is>
          <t>31223472</t>
        </is>
      </c>
      <c r="D2449" t="inlineStr">
        <is>
          <t>ERIC MIGUEL MONTENEGRO RODRIGUEZ</t>
        </is>
      </c>
      <c r="E2449" t="inlineStr">
        <is>
          <t>ERICMIGUELMONTENEGRORODRIGUEZ</t>
        </is>
      </c>
      <c r="F2449" s="2" t="n">
        <v>40.5</v>
      </c>
      <c r="G2449" t="inlineStr"/>
      <c r="H2449" t="inlineStr">
        <is>
          <t>61121762.0</t>
        </is>
      </c>
      <c r="I2449" t="n">
        <v>0</v>
      </c>
      <c r="J2449" t="n">
        <v>1</v>
      </c>
      <c r="K2449" t="inlineStr"/>
    </row>
    <row r="2450">
      <c r="A2450" t="inlineStr">
        <is>
          <t>MOV</t>
        </is>
      </c>
      <c r="B2450" t="inlineStr">
        <is>
          <t>346341650000</t>
        </is>
      </c>
      <c r="C2450" t="inlineStr">
        <is>
          <t>34634165</t>
        </is>
      </c>
      <c r="D2450" t="inlineStr">
        <is>
          <t>DAVID ARIEL VEJARANO GALLEGOS</t>
        </is>
      </c>
      <c r="E2450" t="inlineStr">
        <is>
          <t>DAVIDARIELVEJARANOGALLEGOS</t>
        </is>
      </c>
      <c r="F2450" s="2" t="n">
        <v>16.25</v>
      </c>
      <c r="G2450" t="inlineStr"/>
      <c r="H2450" t="inlineStr">
        <is>
          <t>69555860.0</t>
        </is>
      </c>
      <c r="I2450" t="n">
        <v>0</v>
      </c>
      <c r="J2450" t="n">
        <v>1</v>
      </c>
      <c r="K2450" t="inlineStr"/>
    </row>
    <row r="2451">
      <c r="A2451" t="inlineStr">
        <is>
          <t>MOV</t>
        </is>
      </c>
      <c r="B2451" t="inlineStr">
        <is>
          <t>357293350000</t>
        </is>
      </c>
      <c r="C2451" t="inlineStr">
        <is>
          <t>35729335</t>
        </is>
      </c>
      <c r="D2451" t="inlineStr">
        <is>
          <t>JARETZY VILLARREAL</t>
        </is>
      </c>
      <c r="E2451" t="inlineStr">
        <is>
          <t>JARETZYVILLARREAL</t>
        </is>
      </c>
      <c r="F2451" s="2" t="n">
        <v>15</v>
      </c>
      <c r="G2451" t="inlineStr"/>
      <c r="H2451" t="inlineStr">
        <is>
          <t>65563608.0</t>
        </is>
      </c>
      <c r="I2451" t="n">
        <v>0</v>
      </c>
      <c r="J2451" t="n">
        <v>1</v>
      </c>
      <c r="K2451" t="inlineStr"/>
    </row>
    <row r="2452">
      <c r="A2452" t="inlineStr">
        <is>
          <t>MOV</t>
        </is>
      </c>
      <c r="B2452" t="inlineStr">
        <is>
          <t>321898410000</t>
        </is>
      </c>
      <c r="C2452" t="inlineStr">
        <is>
          <t>32189841</t>
        </is>
      </c>
      <c r="D2452" t="inlineStr">
        <is>
          <t>Bangoe S.A.</t>
        </is>
      </c>
      <c r="E2452" t="inlineStr">
        <is>
          <t>BANGOESA</t>
        </is>
      </c>
      <c r="F2452" s="2" t="n">
        <v>28.75</v>
      </c>
      <c r="G2452" t="inlineStr"/>
      <c r="H2452" t="inlineStr">
        <is>
          <t>66742155.0</t>
        </is>
      </c>
      <c r="I2452" t="n">
        <v>0</v>
      </c>
      <c r="J2452" t="n">
        <v>1</v>
      </c>
      <c r="K2452" t="inlineStr"/>
    </row>
    <row r="2453">
      <c r="A2453" t="inlineStr">
        <is>
          <t>MOV</t>
        </is>
      </c>
      <c r="B2453" t="inlineStr">
        <is>
          <t>345133070000</t>
        </is>
      </c>
      <c r="C2453" t="inlineStr">
        <is>
          <t>34513307</t>
        </is>
      </c>
      <c r="D2453" t="inlineStr">
        <is>
          <t>DIANIS YAMILETH MARTINEZ GUERRA</t>
        </is>
      </c>
      <c r="E2453" t="inlineStr">
        <is>
          <t>DIANISYAMILETHMARTINEZGUERRA</t>
        </is>
      </c>
      <c r="F2453" s="2" t="n">
        <v>84</v>
      </c>
      <c r="G2453" t="inlineStr"/>
      <c r="H2453" t="inlineStr">
        <is>
          <t>63051412.0</t>
        </is>
      </c>
      <c r="I2453" t="n">
        <v>0</v>
      </c>
      <c r="J2453" t="n">
        <v>1</v>
      </c>
      <c r="K2453" t="inlineStr"/>
    </row>
    <row r="2454">
      <c r="A2454" t="inlineStr">
        <is>
          <t>MOV</t>
        </is>
      </c>
      <c r="B2454" t="inlineStr">
        <is>
          <t>344403410000</t>
        </is>
      </c>
      <c r="C2454" t="inlineStr">
        <is>
          <t>34440341</t>
        </is>
      </c>
      <c r="D2454" t="inlineStr">
        <is>
          <t>ABDIEL ARAMIS CASTILLO AROSEMENA</t>
        </is>
      </c>
      <c r="E2454" t="inlineStr">
        <is>
          <t>ABDIELARAMISCASTILLOAROSEMENA</t>
        </is>
      </c>
      <c r="F2454" s="2" t="n">
        <v>16.25</v>
      </c>
      <c r="G2454" t="inlineStr"/>
      <c r="H2454" t="inlineStr">
        <is>
          <t>61082862.0</t>
        </is>
      </c>
      <c r="I2454" t="n">
        <v>0</v>
      </c>
      <c r="J2454" t="n">
        <v>1</v>
      </c>
      <c r="K2454" t="inlineStr"/>
    </row>
    <row r="2455">
      <c r="A2455" t="inlineStr">
        <is>
          <t>MOV</t>
        </is>
      </c>
      <c r="B2455" t="inlineStr">
        <is>
          <t>356357920000</t>
        </is>
      </c>
      <c r="C2455" t="inlineStr">
        <is>
          <t>35635792</t>
        </is>
      </c>
      <c r="D2455" t="inlineStr">
        <is>
          <t>MARINO PEREZ</t>
        </is>
      </c>
      <c r="E2455" t="inlineStr">
        <is>
          <t>MARINOPEREZ</t>
        </is>
      </c>
      <c r="F2455" s="2" t="n">
        <v>45</v>
      </c>
      <c r="G2455" t="inlineStr"/>
      <c r="H2455" t="inlineStr">
        <is>
          <t>68751811.0</t>
        </is>
      </c>
      <c r="I2455" t="n">
        <v>0</v>
      </c>
      <c r="J2455" t="n">
        <v>1</v>
      </c>
      <c r="K2455" t="inlineStr"/>
    </row>
    <row r="2456">
      <c r="A2456" t="inlineStr">
        <is>
          <t>MOV</t>
        </is>
      </c>
      <c r="B2456" t="inlineStr"/>
      <c r="C2456" t="inlineStr">
        <is>
          <t>34435424</t>
        </is>
      </c>
      <c r="D2456" t="inlineStr">
        <is>
          <t>ILSA KARINA GONZALEZ DE MORALEZ</t>
        </is>
      </c>
      <c r="E2456" t="inlineStr">
        <is>
          <t>ILSAKARINAGONZALEZDEMORALEZ</t>
        </is>
      </c>
      <c r="F2456" s="2" t="n">
        <v>16.25</v>
      </c>
      <c r="G2456" t="inlineStr"/>
      <c r="H2456" t="inlineStr"/>
      <c r="I2456" t="n">
        <v>0</v>
      </c>
      <c r="J2456" t="n">
        <v>1</v>
      </c>
      <c r="K2456" t="inlineStr"/>
    </row>
    <row r="2457">
      <c r="A2457" t="inlineStr">
        <is>
          <t>MOV</t>
        </is>
      </c>
      <c r="B2457" t="inlineStr">
        <is>
          <t>357156620000</t>
        </is>
      </c>
      <c r="C2457" t="inlineStr">
        <is>
          <t>35715662</t>
        </is>
      </c>
      <c r="D2457" t="inlineStr">
        <is>
          <t>JOSE RODRIGUEZ</t>
        </is>
      </c>
      <c r="E2457" t="inlineStr">
        <is>
          <t>JOSERODRIGUEZ</t>
        </is>
      </c>
      <c r="F2457" s="2" t="n">
        <v>15</v>
      </c>
      <c r="G2457" t="inlineStr"/>
      <c r="H2457" t="inlineStr">
        <is>
          <t>64256671.0</t>
        </is>
      </c>
      <c r="I2457" t="n">
        <v>0</v>
      </c>
      <c r="J2457" t="n">
        <v>1</v>
      </c>
      <c r="K2457" t="inlineStr"/>
    </row>
    <row r="2458">
      <c r="A2458" t="inlineStr">
        <is>
          <t>MOV</t>
        </is>
      </c>
      <c r="B2458" t="inlineStr">
        <is>
          <t>363035280000</t>
        </is>
      </c>
      <c r="C2458" t="inlineStr">
        <is>
          <t>36303528</t>
        </is>
      </c>
      <c r="D2458" t="inlineStr">
        <is>
          <t>MIGUEL PITTI</t>
        </is>
      </c>
      <c r="E2458" t="inlineStr">
        <is>
          <t>MIGUELPITTI</t>
        </is>
      </c>
      <c r="F2458" s="2" t="n">
        <v>16.94</v>
      </c>
      <c r="G2458" t="inlineStr"/>
      <c r="H2458" t="inlineStr"/>
      <c r="I2458" t="n">
        <v>0</v>
      </c>
      <c r="J2458" t="n">
        <v>1</v>
      </c>
      <c r="K2458" t="inlineStr"/>
    </row>
    <row r="2459">
      <c r="A2459" t="inlineStr">
        <is>
          <t>MOV</t>
        </is>
      </c>
      <c r="B2459" t="inlineStr">
        <is>
          <t>329839300000</t>
        </is>
      </c>
      <c r="C2459" t="inlineStr">
        <is>
          <t>32983930</t>
        </is>
      </c>
      <c r="D2459" t="inlineStr">
        <is>
          <t>LUIS NORIEL CASTILLO</t>
        </is>
      </c>
      <c r="E2459" t="inlineStr">
        <is>
          <t>LUISNORIELCASTILLO</t>
        </is>
      </c>
      <c r="F2459" s="2" t="n">
        <v>28.75</v>
      </c>
      <c r="G2459" t="inlineStr"/>
      <c r="H2459" t="inlineStr">
        <is>
          <t>68652935.0</t>
        </is>
      </c>
      <c r="I2459" t="n">
        <v>0</v>
      </c>
      <c r="J2459" t="n">
        <v>1</v>
      </c>
      <c r="K2459" t="inlineStr"/>
    </row>
    <row r="2460">
      <c r="A2460" t="inlineStr">
        <is>
          <t>MOV</t>
        </is>
      </c>
      <c r="B2460" t="inlineStr">
        <is>
          <t>341397980000</t>
        </is>
      </c>
      <c r="C2460" t="inlineStr">
        <is>
          <t>34139798</t>
        </is>
      </c>
      <c r="D2460" t="inlineStr">
        <is>
          <t>JAVIER OLMOS SALINA JAVIER OLMOS SALINA</t>
        </is>
      </c>
      <c r="E2460" t="inlineStr">
        <is>
          <t>JAVIEROLMOSSALINAJAVIEROLMOSSALINA</t>
        </is>
      </c>
      <c r="F2460" s="2" t="n">
        <v>16.25</v>
      </c>
      <c r="G2460" t="inlineStr"/>
      <c r="H2460" t="inlineStr">
        <is>
          <t>65445042.0</t>
        </is>
      </c>
      <c r="I2460" t="n">
        <v>0</v>
      </c>
      <c r="J2460" t="n">
        <v>1</v>
      </c>
      <c r="K2460" t="inlineStr"/>
    </row>
    <row r="2461">
      <c r="A2461" t="inlineStr">
        <is>
          <t>MOV</t>
        </is>
      </c>
      <c r="B2461" t="inlineStr">
        <is>
          <t>359373950000</t>
        </is>
      </c>
      <c r="C2461" t="inlineStr">
        <is>
          <t>35937395</t>
        </is>
      </c>
      <c r="D2461" t="inlineStr">
        <is>
          <t>CLAUDIA VEGA</t>
        </is>
      </c>
      <c r="E2461" t="inlineStr">
        <is>
          <t>CLAUDIAVEGA</t>
        </is>
      </c>
      <c r="F2461" s="2" t="n">
        <v>15</v>
      </c>
      <c r="G2461" t="inlineStr"/>
      <c r="H2461" t="inlineStr">
        <is>
          <t>69976260.0</t>
        </is>
      </c>
      <c r="I2461" t="n">
        <v>0</v>
      </c>
      <c r="J2461" t="n">
        <v>1</v>
      </c>
      <c r="K2461" t="inlineStr"/>
    </row>
    <row r="2462">
      <c r="A2462" t="inlineStr">
        <is>
          <t>MOV</t>
        </is>
      </c>
      <c r="B2462" t="inlineStr">
        <is>
          <t>342349200000</t>
        </is>
      </c>
      <c r="C2462" t="inlineStr">
        <is>
          <t>34234920</t>
        </is>
      </c>
      <c r="D2462" t="inlineStr">
        <is>
          <t>IRIS Y MIRANDA GONZALEZ</t>
        </is>
      </c>
      <c r="E2462" t="inlineStr">
        <is>
          <t>IRISYMIRANDAGONZALEZ</t>
        </is>
      </c>
      <c r="F2462" s="2" t="n">
        <v>20</v>
      </c>
      <c r="G2462" t="inlineStr"/>
      <c r="H2462" t="inlineStr">
        <is>
          <t>66810528.0</t>
        </is>
      </c>
      <c r="I2462" t="n">
        <v>0</v>
      </c>
      <c r="J2462" t="n">
        <v>1</v>
      </c>
      <c r="K2462" t="inlineStr"/>
    </row>
    <row r="2463">
      <c r="A2463" t="inlineStr">
        <is>
          <t>MOV</t>
        </is>
      </c>
      <c r="B2463" t="inlineStr">
        <is>
          <t>353303890000</t>
        </is>
      </c>
      <c r="C2463" t="inlineStr">
        <is>
          <t>35330389</t>
        </is>
      </c>
      <c r="D2463" t="inlineStr">
        <is>
          <t>VANESSA YANGUEZ</t>
        </is>
      </c>
      <c r="E2463" t="inlineStr">
        <is>
          <t>VANESSAYANGUEZ</t>
        </is>
      </c>
      <c r="F2463" s="2" t="n">
        <v>15</v>
      </c>
      <c r="G2463" t="inlineStr"/>
      <c r="H2463" t="inlineStr">
        <is>
          <t>62811600.0</t>
        </is>
      </c>
      <c r="I2463" t="n">
        <v>0</v>
      </c>
      <c r="J2463" t="n">
        <v>1</v>
      </c>
      <c r="K2463" t="inlineStr"/>
    </row>
    <row r="2464">
      <c r="A2464" t="inlineStr">
        <is>
          <t>MOV</t>
        </is>
      </c>
      <c r="B2464" t="inlineStr">
        <is>
          <t>341425120000</t>
        </is>
      </c>
      <c r="C2464" t="inlineStr">
        <is>
          <t>34142512</t>
        </is>
      </c>
      <c r="D2464" t="inlineStr">
        <is>
          <t>HERNANDO PEREA</t>
        </is>
      </c>
      <c r="E2464" t="inlineStr">
        <is>
          <t>HERNANDOPEREA</t>
        </is>
      </c>
      <c r="F2464" s="2" t="n">
        <v>16.25</v>
      </c>
      <c r="G2464" t="inlineStr"/>
      <c r="H2464" t="inlineStr">
        <is>
          <t>62313636.0</t>
        </is>
      </c>
      <c r="I2464" t="n">
        <v>0</v>
      </c>
      <c r="J2464" t="n">
        <v>1</v>
      </c>
      <c r="K2464" t="inlineStr"/>
    </row>
    <row r="2465">
      <c r="A2465" t="inlineStr">
        <is>
          <t>MOV</t>
        </is>
      </c>
      <c r="B2465" t="inlineStr">
        <is>
          <t>358293300000</t>
        </is>
      </c>
      <c r="C2465" t="inlineStr">
        <is>
          <t>35829330</t>
        </is>
      </c>
      <c r="D2465" t="inlineStr">
        <is>
          <t>MIGUEL ANGEL GOMEZ BATISTA</t>
        </is>
      </c>
      <c r="E2465" t="inlineStr">
        <is>
          <t>MIGUELANGELGOMEZBATISTA</t>
        </is>
      </c>
      <c r="F2465" s="2" t="n">
        <v>15</v>
      </c>
      <c r="G2465" t="inlineStr"/>
      <c r="H2465" t="inlineStr">
        <is>
          <t>67723550.0</t>
        </is>
      </c>
      <c r="I2465" t="n">
        <v>0</v>
      </c>
      <c r="J2465" t="n">
        <v>1</v>
      </c>
      <c r="K2465" t="inlineStr"/>
    </row>
    <row r="2466">
      <c r="A2466" t="inlineStr">
        <is>
          <t>MOV</t>
        </is>
      </c>
      <c r="B2466" t="inlineStr">
        <is>
          <t>363002520000</t>
        </is>
      </c>
      <c r="C2466" t="inlineStr">
        <is>
          <t>36300252</t>
        </is>
      </c>
      <c r="D2466" t="inlineStr">
        <is>
          <t>KELVIN BAULES MONRROY</t>
        </is>
      </c>
      <c r="E2466" t="inlineStr">
        <is>
          <t>KELVINBAULESMONRROY</t>
        </is>
      </c>
      <c r="F2466" s="2" t="n">
        <v>15</v>
      </c>
      <c r="G2466" t="inlineStr"/>
      <c r="H2466" t="inlineStr">
        <is>
          <t>65076219.0</t>
        </is>
      </c>
      <c r="I2466" t="n">
        <v>0</v>
      </c>
      <c r="J2466" t="n">
        <v>1</v>
      </c>
      <c r="K2466" t="inlineStr"/>
    </row>
    <row r="2467">
      <c r="A2467" t="inlineStr">
        <is>
          <t>MOV</t>
        </is>
      </c>
      <c r="B2467" t="inlineStr">
        <is>
          <t>344377670000</t>
        </is>
      </c>
      <c r="C2467" t="inlineStr">
        <is>
          <t>34437767</t>
        </is>
      </c>
      <c r="D2467" t="inlineStr">
        <is>
          <t>OLMEDO ESPINOSA VEGA</t>
        </is>
      </c>
      <c r="E2467" t="inlineStr">
        <is>
          <t>OLMEDOESPINOSAVEGA</t>
        </is>
      </c>
      <c r="F2467" s="2" t="n">
        <v>22</v>
      </c>
      <c r="G2467" t="inlineStr"/>
      <c r="H2467" t="inlineStr">
        <is>
          <t>68225121.0</t>
        </is>
      </c>
      <c r="I2467" t="n">
        <v>0</v>
      </c>
      <c r="J2467" t="n">
        <v>1</v>
      </c>
      <c r="K2467" t="inlineStr"/>
    </row>
    <row r="2468">
      <c r="A2468" t="inlineStr">
        <is>
          <t>MOV</t>
        </is>
      </c>
      <c r="B2468" t="inlineStr">
        <is>
          <t>343337490000</t>
        </is>
      </c>
      <c r="C2468" t="inlineStr">
        <is>
          <t>34333749</t>
        </is>
      </c>
      <c r="D2468" t="inlineStr">
        <is>
          <t>KARINA MONSALVE</t>
        </is>
      </c>
      <c r="E2468" t="inlineStr">
        <is>
          <t>KARINAMONSALVE</t>
        </is>
      </c>
      <c r="F2468" s="2" t="n">
        <v>16.25</v>
      </c>
      <c r="G2468" t="inlineStr"/>
      <c r="H2468" t="inlineStr">
        <is>
          <t>69910848.0</t>
        </is>
      </c>
      <c r="I2468" t="n">
        <v>0</v>
      </c>
      <c r="J2468" t="n">
        <v>1</v>
      </c>
      <c r="K2468" t="inlineStr"/>
    </row>
    <row r="2469">
      <c r="A2469" t="inlineStr">
        <is>
          <t>MOV</t>
        </is>
      </c>
      <c r="B2469" t="inlineStr">
        <is>
          <t>357272010000</t>
        </is>
      </c>
      <c r="C2469" t="inlineStr">
        <is>
          <t>35727201</t>
        </is>
      </c>
      <c r="D2469" t="inlineStr">
        <is>
          <t>BELKIS ANAYS ESPINOZA RIOS</t>
        </is>
      </c>
      <c r="E2469" t="inlineStr">
        <is>
          <t>BELKISANAYSESPINOZARIOS</t>
        </is>
      </c>
      <c r="F2469" s="2" t="n">
        <v>15</v>
      </c>
      <c r="G2469" t="inlineStr"/>
      <c r="H2469" t="inlineStr">
        <is>
          <t>65664020.0</t>
        </is>
      </c>
      <c r="I2469" t="n">
        <v>0</v>
      </c>
      <c r="J2469" t="n">
        <v>1</v>
      </c>
      <c r="K2469" t="inlineStr"/>
    </row>
    <row r="2470">
      <c r="A2470" t="inlineStr">
        <is>
          <t>MOV</t>
        </is>
      </c>
      <c r="B2470" t="inlineStr">
        <is>
          <t>359057510000</t>
        </is>
      </c>
      <c r="C2470" t="inlineStr">
        <is>
          <t>35905751</t>
        </is>
      </c>
      <c r="D2470" t="inlineStr">
        <is>
          <t>MONTACARGASYALQUILER</t>
        </is>
      </c>
      <c r="E2470" t="inlineStr">
        <is>
          <t>MONTACARGASYALQUILER</t>
        </is>
      </c>
      <c r="F2470" s="2" t="n">
        <v>25</v>
      </c>
      <c r="G2470" t="inlineStr"/>
      <c r="H2470" t="inlineStr">
        <is>
          <t>68415456.0</t>
        </is>
      </c>
      <c r="I2470" t="n">
        <v>0</v>
      </c>
      <c r="J2470" t="n">
        <v>1</v>
      </c>
      <c r="K2470" t="inlineStr"/>
    </row>
    <row r="2471">
      <c r="A2471" t="inlineStr">
        <is>
          <t>MOV</t>
        </is>
      </c>
      <c r="B2471" t="inlineStr">
        <is>
          <t>345284600000</t>
        </is>
      </c>
      <c r="C2471" t="inlineStr">
        <is>
          <t>34528460</t>
        </is>
      </c>
      <c r="D2471" t="inlineStr">
        <is>
          <t>MARILUZ RAMOS</t>
        </is>
      </c>
      <c r="E2471" t="inlineStr">
        <is>
          <t>MARILUZRAMOS</t>
        </is>
      </c>
      <c r="F2471" s="2" t="n">
        <v>22.75</v>
      </c>
      <c r="G2471" t="inlineStr"/>
      <c r="H2471" t="inlineStr">
        <is>
          <t>66932147.0</t>
        </is>
      </c>
      <c r="I2471" t="n">
        <v>0</v>
      </c>
      <c r="J2471" t="n">
        <v>1</v>
      </c>
      <c r="K2471" t="inlineStr"/>
    </row>
    <row r="2472">
      <c r="A2472" t="inlineStr">
        <is>
          <t>MOV</t>
        </is>
      </c>
      <c r="B2472" t="inlineStr">
        <is>
          <t>351157330000</t>
        </is>
      </c>
      <c r="C2472" t="inlineStr">
        <is>
          <t>35115733</t>
        </is>
      </c>
      <c r="D2472" t="inlineStr">
        <is>
          <t>EMMANUEL ESPINOSA</t>
        </is>
      </c>
      <c r="E2472" t="inlineStr">
        <is>
          <t>EMMANUELESPINOSA</t>
        </is>
      </c>
      <c r="F2472" s="2" t="n">
        <v>15</v>
      </c>
      <c r="G2472" t="inlineStr"/>
      <c r="H2472" t="inlineStr">
        <is>
          <t>66185295.0</t>
        </is>
      </c>
      <c r="I2472" t="n">
        <v>0</v>
      </c>
      <c r="J2472" t="n">
        <v>1</v>
      </c>
      <c r="K2472" t="inlineStr"/>
    </row>
    <row r="2473">
      <c r="A2473" t="inlineStr">
        <is>
          <t>MOV</t>
        </is>
      </c>
      <c r="B2473" t="inlineStr">
        <is>
          <t>342278790000</t>
        </is>
      </c>
      <c r="C2473" t="inlineStr">
        <is>
          <t>34227879</t>
        </is>
      </c>
      <c r="D2473" t="inlineStr">
        <is>
          <t>MARVIN SERRANO</t>
        </is>
      </c>
      <c r="E2473" t="inlineStr">
        <is>
          <t>MARVINSERRANO</t>
        </is>
      </c>
      <c r="F2473" s="2" t="n">
        <v>45.12</v>
      </c>
      <c r="G2473" t="inlineStr"/>
      <c r="H2473" t="inlineStr">
        <is>
          <t>69631451.0</t>
        </is>
      </c>
      <c r="I2473" t="n">
        <v>0</v>
      </c>
      <c r="J2473" t="n">
        <v>1</v>
      </c>
      <c r="K2473" t="inlineStr"/>
    </row>
    <row r="2474">
      <c r="A2474" t="inlineStr">
        <is>
          <t>MOV</t>
        </is>
      </c>
      <c r="B2474" t="inlineStr">
        <is>
          <t>344376680000</t>
        </is>
      </c>
      <c r="C2474" t="inlineStr">
        <is>
          <t>34437668</t>
        </is>
      </c>
      <c r="D2474" t="inlineStr">
        <is>
          <t>MARIANELA ISABEL TEJADA BARRIA</t>
        </is>
      </c>
      <c r="E2474" t="inlineStr">
        <is>
          <t>MARIANELAISABELTEJADABARRIA</t>
        </is>
      </c>
      <c r="F2474" s="2" t="n">
        <v>16.25</v>
      </c>
      <c r="G2474" t="inlineStr"/>
      <c r="H2474" t="inlineStr">
        <is>
          <t>67405603.0</t>
        </is>
      </c>
      <c r="I2474" t="n">
        <v>0</v>
      </c>
      <c r="J2474" t="n">
        <v>1</v>
      </c>
      <c r="K2474" t="inlineStr"/>
    </row>
    <row r="2475">
      <c r="A2475" t="inlineStr">
        <is>
          <t>MOV</t>
        </is>
      </c>
      <c r="B2475" t="inlineStr">
        <is>
          <t>363030200000</t>
        </is>
      </c>
      <c r="C2475" t="inlineStr">
        <is>
          <t>36303020</t>
        </is>
      </c>
      <c r="D2475" t="inlineStr">
        <is>
          <t>JOHANA ESPINOZA</t>
        </is>
      </c>
      <c r="E2475" t="inlineStr">
        <is>
          <t>JOHANAESPINOZA</t>
        </is>
      </c>
      <c r="F2475" s="2" t="n">
        <v>16.94</v>
      </c>
      <c r="G2475" t="inlineStr"/>
      <c r="H2475" t="inlineStr">
        <is>
          <t>65579113.0</t>
        </is>
      </c>
      <c r="I2475" t="n">
        <v>0</v>
      </c>
      <c r="J2475" t="n">
        <v>1</v>
      </c>
      <c r="K2475" t="inlineStr"/>
    </row>
    <row r="2476">
      <c r="A2476" t="inlineStr">
        <is>
          <t>MOV</t>
        </is>
      </c>
      <c r="B2476" t="inlineStr">
        <is>
          <t>365038970000</t>
        </is>
      </c>
      <c r="C2476" t="inlineStr">
        <is>
          <t>36503897</t>
        </is>
      </c>
      <c r="D2476" t="inlineStr">
        <is>
          <t>B MOTION</t>
        </is>
      </c>
      <c r="E2476" t="inlineStr">
        <is>
          <t>BMOTION</t>
        </is>
      </c>
      <c r="F2476" s="2" t="n">
        <v>47.74</v>
      </c>
      <c r="G2476" t="inlineStr"/>
      <c r="H2476" t="inlineStr"/>
      <c r="I2476" t="n">
        <v>0</v>
      </c>
      <c r="J2476" t="n">
        <v>1</v>
      </c>
      <c r="K2476" t="inlineStr"/>
    </row>
    <row r="2477">
      <c r="A2477" t="inlineStr">
        <is>
          <t>MOV</t>
        </is>
      </c>
      <c r="B2477" t="inlineStr">
        <is>
          <t>351207060000</t>
        </is>
      </c>
      <c r="C2477" t="inlineStr">
        <is>
          <t>35120706</t>
        </is>
      </c>
      <c r="D2477" t="inlineStr">
        <is>
          <t>ROBIN ALBERTO QUIEL ROMERO</t>
        </is>
      </c>
      <c r="E2477" t="inlineStr">
        <is>
          <t>ROBINALBERTOQUIELROMERO</t>
        </is>
      </c>
      <c r="F2477" s="2" t="n">
        <v>30</v>
      </c>
      <c r="G2477" t="inlineStr"/>
      <c r="H2477" t="inlineStr">
        <is>
          <t>61289378.0</t>
        </is>
      </c>
      <c r="I2477" t="n">
        <v>0</v>
      </c>
      <c r="J2477" t="n">
        <v>1</v>
      </c>
      <c r="K2477" t="inlineStr"/>
    </row>
    <row r="2478">
      <c r="A2478" t="inlineStr">
        <is>
          <t>MOV</t>
        </is>
      </c>
      <c r="B2478" t="inlineStr">
        <is>
          <t>344210630000</t>
        </is>
      </c>
      <c r="C2478" t="inlineStr">
        <is>
          <t>34421063</t>
        </is>
      </c>
      <c r="D2478" t="inlineStr">
        <is>
          <t>DARIO JOSE PITTY TORRES</t>
        </is>
      </c>
      <c r="E2478" t="inlineStr">
        <is>
          <t>DARIOJOSEPITTYTORRES</t>
        </is>
      </c>
      <c r="F2478" s="2" t="n">
        <v>19.25</v>
      </c>
      <c r="G2478" t="inlineStr"/>
      <c r="H2478" t="inlineStr">
        <is>
          <t>69100817.0</t>
        </is>
      </c>
      <c r="I2478" t="n">
        <v>0</v>
      </c>
      <c r="J2478" t="n">
        <v>1</v>
      </c>
      <c r="K2478" t="inlineStr"/>
    </row>
    <row r="2479">
      <c r="A2479" t="inlineStr">
        <is>
          <t>MOV</t>
        </is>
      </c>
      <c r="B2479" t="inlineStr">
        <is>
          <t>347093160000</t>
        </is>
      </c>
      <c r="C2479" t="inlineStr">
        <is>
          <t>34709316</t>
        </is>
      </c>
      <c r="D2479" t="inlineStr">
        <is>
          <t>DARIO JOSE PITTY TORRES</t>
        </is>
      </c>
      <c r="E2479" t="inlineStr">
        <is>
          <t>DARIOJOSEPITTYTORRES</t>
        </is>
      </c>
      <c r="F2479" s="2" t="n">
        <v>16.25</v>
      </c>
      <c r="G2479" t="inlineStr"/>
      <c r="H2479" t="inlineStr">
        <is>
          <t>60411318.0</t>
        </is>
      </c>
      <c r="I2479" t="n">
        <v>0</v>
      </c>
      <c r="J2479" t="n">
        <v>1</v>
      </c>
      <c r="K2479" t="inlineStr"/>
    </row>
    <row r="2480">
      <c r="A2480" t="inlineStr">
        <is>
          <t>MOV</t>
        </is>
      </c>
      <c r="B2480" t="inlineStr">
        <is>
          <t>353134530000</t>
        </is>
      </c>
      <c r="C2480" t="inlineStr">
        <is>
          <t>35313453</t>
        </is>
      </c>
      <c r="D2480" t="inlineStr">
        <is>
          <t>RICARDO ALBERTO ESQUIVEL RIOS</t>
        </is>
      </c>
      <c r="E2480" t="inlineStr">
        <is>
          <t>RICARDOALBERTOESQUIVELRIOS</t>
        </is>
      </c>
      <c r="F2480" s="2" t="n">
        <v>15</v>
      </c>
      <c r="G2480" t="inlineStr"/>
      <c r="H2480" t="inlineStr">
        <is>
          <t>63416884.0</t>
        </is>
      </c>
      <c r="I2480" t="n">
        <v>0</v>
      </c>
      <c r="J2480" t="n">
        <v>1</v>
      </c>
      <c r="K2480" t="inlineStr"/>
    </row>
    <row r="2481">
      <c r="A2481" t="inlineStr">
        <is>
          <t>MOV</t>
        </is>
      </c>
      <c r="B2481" t="inlineStr">
        <is>
          <t>357134850000</t>
        </is>
      </c>
      <c r="C2481" t="inlineStr">
        <is>
          <t>35713485</t>
        </is>
      </c>
      <c r="D2481" t="inlineStr">
        <is>
          <t>RICARDO ALBERTO ESQUIVEL RIOS</t>
        </is>
      </c>
      <c r="E2481" t="inlineStr">
        <is>
          <t>RICARDOALBERTOESQUIVELRIOS</t>
        </is>
      </c>
      <c r="F2481" s="2" t="n">
        <v>45</v>
      </c>
      <c r="G2481" t="inlineStr"/>
      <c r="H2481" t="inlineStr">
        <is>
          <t>64302497.0</t>
        </is>
      </c>
      <c r="I2481" t="n">
        <v>0</v>
      </c>
      <c r="J2481" t="n">
        <v>1</v>
      </c>
      <c r="K2481" t="inlineStr"/>
    </row>
    <row r="2482">
      <c r="A2482" t="inlineStr">
        <is>
          <t>MOV</t>
        </is>
      </c>
      <c r="B2482" t="inlineStr">
        <is>
          <t>325868670300</t>
        </is>
      </c>
      <c r="C2482" t="inlineStr">
        <is>
          <t>32586867</t>
        </is>
      </c>
      <c r="D2482" t="inlineStr">
        <is>
          <t>IRMA ROSAS</t>
        </is>
      </c>
      <c r="E2482" t="inlineStr">
        <is>
          <t>IRMAROSAS</t>
        </is>
      </c>
      <c r="F2482" s="2" t="n">
        <v>16.25</v>
      </c>
      <c r="G2482" t="inlineStr"/>
      <c r="H2482" t="inlineStr">
        <is>
          <t>67715440.0</t>
        </is>
      </c>
      <c r="I2482" t="n">
        <v>0</v>
      </c>
      <c r="J2482" t="n">
        <v>1</v>
      </c>
      <c r="K2482" t="inlineStr"/>
    </row>
    <row r="2483">
      <c r="A2483" t="inlineStr">
        <is>
          <t>MOV</t>
        </is>
      </c>
      <c r="B2483" t="inlineStr">
        <is>
          <t>325868670300</t>
        </is>
      </c>
      <c r="C2483" t="inlineStr">
        <is>
          <t>32586867</t>
        </is>
      </c>
      <c r="D2483" t="inlineStr">
        <is>
          <t>IRMA ROSAS</t>
        </is>
      </c>
      <c r="E2483" t="inlineStr">
        <is>
          <t>IRMAROSAS</t>
        </is>
      </c>
      <c r="F2483" s="2" t="n">
        <v>16.25</v>
      </c>
      <c r="G2483" t="inlineStr"/>
      <c r="H2483" t="inlineStr">
        <is>
          <t>67715440.0</t>
        </is>
      </c>
      <c r="I2483" t="n">
        <v>0</v>
      </c>
      <c r="J2483" t="n">
        <v>1</v>
      </c>
      <c r="K2483" t="inlineStr"/>
    </row>
    <row r="2484">
      <c r="A2484" t="inlineStr">
        <is>
          <t>MOV</t>
        </is>
      </c>
      <c r="B2484" t="inlineStr">
        <is>
          <t>325868670300</t>
        </is>
      </c>
      <c r="C2484" t="inlineStr">
        <is>
          <t>32586867</t>
        </is>
      </c>
      <c r="D2484" t="inlineStr">
        <is>
          <t>MANUEL ANTONIO RUIZ GIL</t>
        </is>
      </c>
      <c r="E2484" t="inlineStr">
        <is>
          <t>MANUELANTONIORUIZGIL</t>
        </is>
      </c>
      <c r="F2484" s="2" t="n">
        <v>16.25</v>
      </c>
      <c r="G2484" t="inlineStr"/>
      <c r="H2484" t="inlineStr">
        <is>
          <t>67715440.0</t>
        </is>
      </c>
      <c r="I2484" t="n">
        <v>0</v>
      </c>
      <c r="J2484" t="n">
        <v>1</v>
      </c>
      <c r="K2484" t="inlineStr"/>
    </row>
    <row r="2485">
      <c r="A2485" t="inlineStr">
        <is>
          <t>MOV</t>
        </is>
      </c>
      <c r="B2485" t="inlineStr">
        <is>
          <t>325868670300</t>
        </is>
      </c>
      <c r="C2485" t="inlineStr">
        <is>
          <t>32586867</t>
        </is>
      </c>
      <c r="D2485" t="inlineStr">
        <is>
          <t>IRMA ROSAS</t>
        </is>
      </c>
      <c r="E2485" t="inlineStr">
        <is>
          <t>IRMAROSAS</t>
        </is>
      </c>
      <c r="F2485" s="2" t="n">
        <v>20.97</v>
      </c>
      <c r="G2485" t="inlineStr"/>
      <c r="H2485" t="inlineStr">
        <is>
          <t>67715440.0</t>
        </is>
      </c>
      <c r="I2485" t="n">
        <v>0</v>
      </c>
      <c r="J2485" t="n">
        <v>1</v>
      </c>
      <c r="K2485" t="inlineStr"/>
    </row>
    <row r="2486">
      <c r="A2486" t="inlineStr">
        <is>
          <t>MOV</t>
        </is>
      </c>
      <c r="B2486" t="inlineStr">
        <is>
          <t>346175850000</t>
        </is>
      </c>
      <c r="C2486" t="inlineStr">
        <is>
          <t>34617585</t>
        </is>
      </c>
      <c r="D2486" t="inlineStr">
        <is>
          <t>TRASPORTE CG</t>
        </is>
      </c>
      <c r="E2486" t="inlineStr">
        <is>
          <t>TRASPORTECG</t>
        </is>
      </c>
      <c r="F2486" s="2" t="n">
        <v>84</v>
      </c>
      <c r="G2486" t="inlineStr"/>
      <c r="H2486" t="inlineStr">
        <is>
          <t>64597967.0</t>
        </is>
      </c>
      <c r="I2486" t="n">
        <v>0</v>
      </c>
      <c r="J2486" t="n">
        <v>1</v>
      </c>
      <c r="K2486" t="inlineStr"/>
    </row>
    <row r="2487">
      <c r="A2487" t="inlineStr">
        <is>
          <t>MOV</t>
        </is>
      </c>
      <c r="B2487" t="inlineStr">
        <is>
          <t>359326040000</t>
        </is>
      </c>
      <c r="C2487" t="inlineStr">
        <is>
          <t>35932604</t>
        </is>
      </c>
      <c r="D2487" t="inlineStr">
        <is>
          <t>JULIO AIZPRUA</t>
        </is>
      </c>
      <c r="E2487" t="inlineStr">
        <is>
          <t>JULIOAIZPRUA</t>
        </is>
      </c>
      <c r="F2487" s="2" t="n">
        <v>15</v>
      </c>
      <c r="G2487" t="inlineStr"/>
      <c r="H2487" t="inlineStr">
        <is>
          <t>67217992.0</t>
        </is>
      </c>
      <c r="I2487" t="n">
        <v>0</v>
      </c>
      <c r="J2487" t="n">
        <v>1</v>
      </c>
      <c r="K2487" t="inlineStr"/>
    </row>
    <row r="2488">
      <c r="A2488" t="inlineStr">
        <is>
          <t>MOV</t>
        </is>
      </c>
      <c r="B2488" t="inlineStr">
        <is>
          <t>351335950000</t>
        </is>
      </c>
      <c r="C2488" t="inlineStr">
        <is>
          <t>35133595</t>
        </is>
      </c>
      <c r="D2488" t="inlineStr">
        <is>
          <t>AMILCAR SAMUDIO</t>
        </is>
      </c>
      <c r="E2488" t="inlineStr">
        <is>
          <t>AMILCARSAMUDIO</t>
        </is>
      </c>
      <c r="F2488" s="2" t="n">
        <v>15</v>
      </c>
      <c r="G2488" t="inlineStr"/>
      <c r="H2488" t="inlineStr">
        <is>
          <t>67934442.0</t>
        </is>
      </c>
      <c r="I2488" t="n">
        <v>0</v>
      </c>
      <c r="J2488" t="n">
        <v>1</v>
      </c>
      <c r="K2488" t="inlineStr"/>
    </row>
    <row r="2489">
      <c r="A2489" t="inlineStr">
        <is>
          <t>MOV</t>
        </is>
      </c>
      <c r="B2489" t="inlineStr">
        <is>
          <t>356313550000</t>
        </is>
      </c>
      <c r="C2489" t="inlineStr">
        <is>
          <t>35631355</t>
        </is>
      </c>
      <c r="D2489" t="inlineStr">
        <is>
          <t>GILBERTO LARA</t>
        </is>
      </c>
      <c r="E2489" t="inlineStr">
        <is>
          <t>GILBERTOLARA</t>
        </is>
      </c>
      <c r="F2489" s="2" t="n">
        <v>15.3</v>
      </c>
      <c r="G2489" t="inlineStr"/>
      <c r="H2489" t="inlineStr">
        <is>
          <t>68741349.0</t>
        </is>
      </c>
      <c r="I2489" t="n">
        <v>0</v>
      </c>
      <c r="J2489" t="n">
        <v>1</v>
      </c>
      <c r="K2489" t="inlineStr"/>
    </row>
    <row r="2490">
      <c r="A2490" t="inlineStr">
        <is>
          <t>MOV</t>
        </is>
      </c>
      <c r="B2490" t="inlineStr">
        <is>
          <t>329187510000</t>
        </is>
      </c>
      <c r="C2490" t="inlineStr">
        <is>
          <t>32918751</t>
        </is>
      </c>
      <c r="D2490" t="inlineStr">
        <is>
          <t>Constructora Murillo</t>
        </is>
      </c>
      <c r="E2490" t="inlineStr">
        <is>
          <t>CONSTRUCTORAMURILLO</t>
        </is>
      </c>
      <c r="F2490" s="2" t="n">
        <v>48.46</v>
      </c>
      <c r="G2490" t="inlineStr"/>
      <c r="H2490" t="inlineStr">
        <is>
          <t>66935669.0</t>
        </is>
      </c>
      <c r="I2490" t="n">
        <v>0</v>
      </c>
      <c r="J2490" t="n">
        <v>1</v>
      </c>
      <c r="K2490" t="inlineStr"/>
    </row>
    <row r="2491">
      <c r="A2491" t="inlineStr">
        <is>
          <t>MOV</t>
        </is>
      </c>
      <c r="B2491" t="inlineStr">
        <is>
          <t>359060010000</t>
        </is>
      </c>
      <c r="C2491" t="inlineStr">
        <is>
          <t>35906001</t>
        </is>
      </c>
      <c r="D2491" t="inlineStr">
        <is>
          <t>EDDWIN IVAN GUERRA CANO</t>
        </is>
      </c>
      <c r="E2491" t="inlineStr">
        <is>
          <t>EDDWINIVANGUERRACANO</t>
        </is>
      </c>
      <c r="F2491" s="2" t="n">
        <v>20</v>
      </c>
      <c r="G2491" t="inlineStr"/>
      <c r="H2491" t="inlineStr">
        <is>
          <t>67452230.0</t>
        </is>
      </c>
      <c r="I2491" t="n">
        <v>0</v>
      </c>
      <c r="J2491" t="n">
        <v>1</v>
      </c>
      <c r="K2491" t="inlineStr"/>
    </row>
    <row r="2492">
      <c r="A2492" t="inlineStr">
        <is>
          <t>MOV</t>
        </is>
      </c>
      <c r="B2492" t="inlineStr">
        <is>
          <t>357306360000</t>
        </is>
      </c>
      <c r="C2492" t="inlineStr">
        <is>
          <t>35730636</t>
        </is>
      </c>
      <c r="D2492" t="inlineStr">
        <is>
          <t>RUBY DE LEON</t>
        </is>
      </c>
      <c r="E2492" t="inlineStr">
        <is>
          <t>RUBYDELEON</t>
        </is>
      </c>
      <c r="F2492" s="2" t="n">
        <v>15</v>
      </c>
      <c r="G2492" t="inlineStr"/>
      <c r="H2492" t="inlineStr">
        <is>
          <t>64444084.0</t>
        </is>
      </c>
      <c r="I2492" t="n">
        <v>0</v>
      </c>
      <c r="J2492" t="n">
        <v>1</v>
      </c>
      <c r="K2492" t="inlineStr"/>
    </row>
    <row r="2493">
      <c r="A2493" t="inlineStr">
        <is>
          <t>MOV</t>
        </is>
      </c>
      <c r="B2493" t="inlineStr">
        <is>
          <t>352318820000</t>
        </is>
      </c>
      <c r="C2493" t="inlineStr">
        <is>
          <t>35231882</t>
        </is>
      </c>
      <c r="D2493" t="inlineStr">
        <is>
          <t>JOSE GONZALEZ</t>
        </is>
      </c>
      <c r="E2493" t="inlineStr">
        <is>
          <t>JOSEGONZALEZ</t>
        </is>
      </c>
      <c r="F2493" s="2" t="n">
        <v>15</v>
      </c>
      <c r="G2493" t="inlineStr"/>
      <c r="H2493" t="inlineStr">
        <is>
          <t>67401585.0</t>
        </is>
      </c>
      <c r="I2493" t="n">
        <v>0</v>
      </c>
      <c r="J2493" t="n">
        <v>1</v>
      </c>
      <c r="K2493" t="inlineStr"/>
    </row>
    <row r="2494">
      <c r="A2494" t="inlineStr">
        <is>
          <t>MOV</t>
        </is>
      </c>
      <c r="B2494" t="inlineStr">
        <is>
          <t>352098510000</t>
        </is>
      </c>
      <c r="C2494" t="inlineStr">
        <is>
          <t>35209851</t>
        </is>
      </c>
      <c r="D2494" t="inlineStr">
        <is>
          <t>RICARDO BARRETT</t>
        </is>
      </c>
      <c r="E2494" t="inlineStr">
        <is>
          <t>RICARDOBARRETT</t>
        </is>
      </c>
      <c r="F2494" s="2" t="n">
        <v>30</v>
      </c>
      <c r="G2494" t="inlineStr"/>
      <c r="H2494" t="inlineStr">
        <is>
          <t>64328470.0</t>
        </is>
      </c>
      <c r="I2494" t="n">
        <v>0</v>
      </c>
      <c r="J2494" t="n">
        <v>1</v>
      </c>
      <c r="K2494" t="inlineStr"/>
    </row>
    <row r="2495">
      <c r="A2495" t="inlineStr">
        <is>
          <t>MOV</t>
        </is>
      </c>
      <c r="B2495" t="inlineStr">
        <is>
          <t>354302390000</t>
        </is>
      </c>
      <c r="C2495" t="inlineStr">
        <is>
          <t>35430239</t>
        </is>
      </c>
      <c r="D2495" t="inlineStr">
        <is>
          <t>ROSA AIDA MORALES MUÑOZ</t>
        </is>
      </c>
      <c r="E2495" t="inlineStr">
        <is>
          <t>ROSAAIDAMORALESMUNOZ</t>
        </is>
      </c>
      <c r="F2495" s="2" t="n">
        <v>15</v>
      </c>
      <c r="G2495" t="inlineStr"/>
      <c r="H2495" t="inlineStr">
        <is>
          <t>67893772.0</t>
        </is>
      </c>
      <c r="I2495" t="n">
        <v>0</v>
      </c>
      <c r="J2495" t="n">
        <v>1</v>
      </c>
      <c r="K2495" t="inlineStr"/>
    </row>
    <row r="2496">
      <c r="A2496" t="inlineStr">
        <is>
          <t>MOV</t>
        </is>
      </c>
      <c r="B2496" t="inlineStr">
        <is>
          <t>364031740000</t>
        </is>
      </c>
      <c r="C2496" t="inlineStr">
        <is>
          <t>36403174</t>
        </is>
      </c>
      <c r="D2496" t="inlineStr">
        <is>
          <t>JOSÉ DOMINGO GUERRA ZAPATA</t>
        </is>
      </c>
      <c r="E2496" t="inlineStr">
        <is>
          <t>JOSEDOMINGOGUERRAZAPATA</t>
        </is>
      </c>
      <c r="F2496" s="2" t="n">
        <v>17.58</v>
      </c>
      <c r="G2496" t="inlineStr"/>
      <c r="H2496" t="inlineStr">
        <is>
          <t>67395964.0</t>
        </is>
      </c>
      <c r="I2496" t="n">
        <v>0</v>
      </c>
      <c r="J2496" t="n">
        <v>1</v>
      </c>
      <c r="K2496" t="inlineStr"/>
    </row>
    <row r="2497">
      <c r="A2497" t="inlineStr">
        <is>
          <t>MOV</t>
        </is>
      </c>
      <c r="B2497" t="inlineStr">
        <is>
          <t>355378280000</t>
        </is>
      </c>
      <c r="C2497" t="inlineStr">
        <is>
          <t>35537828</t>
        </is>
      </c>
      <c r="D2497" t="inlineStr">
        <is>
          <t>ITZELA MENDEZ</t>
        </is>
      </c>
      <c r="E2497" t="inlineStr">
        <is>
          <t>ITZELAMENDEZ</t>
        </is>
      </c>
      <c r="F2497" s="2" t="n">
        <v>15</v>
      </c>
      <c r="G2497" t="inlineStr"/>
      <c r="H2497" t="inlineStr">
        <is>
          <t>63466044.0</t>
        </is>
      </c>
      <c r="I2497" t="n">
        <v>0</v>
      </c>
      <c r="J2497" t="n">
        <v>1</v>
      </c>
      <c r="K2497" t="inlineStr"/>
    </row>
    <row r="2498">
      <c r="A2498" t="inlineStr">
        <is>
          <t>MOV</t>
        </is>
      </c>
      <c r="B2498" t="inlineStr">
        <is>
          <t>364042440000</t>
        </is>
      </c>
      <c r="C2498" t="inlineStr">
        <is>
          <t>36404244</t>
        </is>
      </c>
      <c r="D2498" t="inlineStr">
        <is>
          <t>MILITZA CACERES</t>
        </is>
      </c>
      <c r="E2498" t="inlineStr">
        <is>
          <t>MILITZACACERES</t>
        </is>
      </c>
      <c r="F2498" s="2" t="n">
        <v>17.58</v>
      </c>
      <c r="G2498" t="inlineStr"/>
      <c r="H2498" t="inlineStr"/>
      <c r="I2498" t="n">
        <v>0</v>
      </c>
      <c r="J2498" t="n">
        <v>1</v>
      </c>
      <c r="K2498" t="inlineStr"/>
    </row>
    <row r="2499">
      <c r="A2499" t="inlineStr">
        <is>
          <t>MOV</t>
        </is>
      </c>
      <c r="B2499" t="inlineStr">
        <is>
          <t>358326610000</t>
        </is>
      </c>
      <c r="C2499" t="inlineStr">
        <is>
          <t>35832661</t>
        </is>
      </c>
      <c r="D2499" t="inlineStr">
        <is>
          <t>FRANKLIN MADRIÑAN</t>
        </is>
      </c>
      <c r="E2499" t="inlineStr">
        <is>
          <t>FRANKLINMADRINAN</t>
        </is>
      </c>
      <c r="F2499" s="2" t="n">
        <v>15</v>
      </c>
      <c r="G2499" t="inlineStr"/>
      <c r="H2499" t="inlineStr">
        <is>
          <t>69919451.0</t>
        </is>
      </c>
      <c r="I2499" t="n">
        <v>0</v>
      </c>
      <c r="J2499" t="n">
        <v>1</v>
      </c>
      <c r="K2499" t="inlineStr"/>
    </row>
    <row r="2500">
      <c r="A2500" t="inlineStr">
        <is>
          <t>MOV</t>
        </is>
      </c>
      <c r="B2500" t="inlineStr">
        <is>
          <t>357141320000</t>
        </is>
      </c>
      <c r="C2500" t="inlineStr">
        <is>
          <t>35714132</t>
        </is>
      </c>
      <c r="D2500" t="inlineStr">
        <is>
          <t>PH SUNFLOWER</t>
        </is>
      </c>
      <c r="E2500" t="inlineStr">
        <is>
          <t>PHSUNFLOWER</t>
        </is>
      </c>
      <c r="F2500" s="2" t="n">
        <v>20</v>
      </c>
      <c r="G2500" t="inlineStr"/>
      <c r="H2500" t="inlineStr">
        <is>
          <t>63468832.0</t>
        </is>
      </c>
      <c r="I2500" t="n">
        <v>0</v>
      </c>
      <c r="J2500" t="n">
        <v>1</v>
      </c>
      <c r="K2500" t="inlineStr"/>
    </row>
    <row r="2501">
      <c r="A2501" t="inlineStr">
        <is>
          <t>MOV</t>
        </is>
      </c>
      <c r="B2501" t="inlineStr">
        <is>
          <t>359208590000</t>
        </is>
      </c>
      <c r="C2501" t="inlineStr">
        <is>
          <t>35920859</t>
        </is>
      </c>
      <c r="D2501" t="inlineStr">
        <is>
          <t>VLADIMIRO ARTURO CASTILLO</t>
        </is>
      </c>
      <c r="E2501" t="inlineStr">
        <is>
          <t>VLADIMIROARTUROCASTILLO</t>
        </is>
      </c>
      <c r="F2501" s="2" t="n">
        <v>15</v>
      </c>
      <c r="G2501" t="inlineStr"/>
      <c r="H2501" t="inlineStr">
        <is>
          <t>60986808.0</t>
        </is>
      </c>
      <c r="I2501" t="n">
        <v>0</v>
      </c>
      <c r="J2501" t="n">
        <v>1</v>
      </c>
      <c r="K2501" t="inlineStr"/>
    </row>
    <row r="2502">
      <c r="A2502" t="inlineStr">
        <is>
          <t>MOV</t>
        </is>
      </c>
      <c r="B2502" t="inlineStr">
        <is>
          <t>358228470000</t>
        </is>
      </c>
      <c r="C2502" t="inlineStr">
        <is>
          <t>35822847</t>
        </is>
      </c>
      <c r="D2502" t="inlineStr">
        <is>
          <t>VLADIMIRO ARTURO CASTILLO CACERES</t>
        </is>
      </c>
      <c r="E2502" t="inlineStr">
        <is>
          <t>VLADIMIROARTUROCASTILLOCACERES</t>
        </is>
      </c>
      <c r="F2502" s="2" t="n">
        <v>15</v>
      </c>
      <c r="G2502" t="inlineStr"/>
      <c r="H2502" t="inlineStr">
        <is>
          <t>69735406.0</t>
        </is>
      </c>
      <c r="I2502" t="n">
        <v>0</v>
      </c>
      <c r="J2502" t="n">
        <v>1</v>
      </c>
      <c r="K2502" t="inlineStr"/>
    </row>
    <row r="2503">
      <c r="A2503" t="inlineStr">
        <is>
          <t>MOV</t>
        </is>
      </c>
      <c r="B2503" t="inlineStr">
        <is>
          <t>368032460000</t>
        </is>
      </c>
      <c r="C2503" t="inlineStr">
        <is>
          <t>36803246</t>
        </is>
      </c>
      <c r="D2503" t="inlineStr">
        <is>
          <t>JHOANNA OTERO</t>
        </is>
      </c>
      <c r="E2503" t="inlineStr">
        <is>
          <t>JHOANNAOTERO</t>
        </is>
      </c>
      <c r="F2503" s="2" t="n">
        <v>18.87</v>
      </c>
      <c r="G2503" t="inlineStr"/>
      <c r="H2503" t="inlineStr">
        <is>
          <t>66888236.0</t>
        </is>
      </c>
      <c r="I2503" t="n">
        <v>0</v>
      </c>
      <c r="J2503" t="n">
        <v>1</v>
      </c>
      <c r="K2503" t="inlineStr"/>
    </row>
    <row r="2504">
      <c r="A2504" t="inlineStr">
        <is>
          <t>MOV</t>
        </is>
      </c>
      <c r="B2504" t="inlineStr">
        <is>
          <t>343372460000</t>
        </is>
      </c>
      <c r="C2504" t="inlineStr">
        <is>
          <t>34337246</t>
        </is>
      </c>
      <c r="D2504" t="inlineStr">
        <is>
          <t>ROSIBELL ARIANETH NUÑEZ DEL CID</t>
        </is>
      </c>
      <c r="E2504" t="inlineStr">
        <is>
          <t>ROSIBELLARIANETHNUNEZDELCID</t>
        </is>
      </c>
      <c r="F2504" s="2" t="n">
        <v>36</v>
      </c>
      <c r="G2504" t="inlineStr"/>
      <c r="H2504" t="inlineStr">
        <is>
          <t>69130966.0</t>
        </is>
      </c>
      <c r="I2504" t="n">
        <v>0</v>
      </c>
      <c r="J2504" t="n">
        <v>1</v>
      </c>
      <c r="K2504" t="inlineStr"/>
    </row>
    <row r="2505">
      <c r="A2505" t="inlineStr">
        <is>
          <t>MOV</t>
        </is>
      </c>
      <c r="B2505" t="inlineStr">
        <is>
          <t>353116940000</t>
        </is>
      </c>
      <c r="C2505" t="inlineStr">
        <is>
          <t>35311694</t>
        </is>
      </c>
      <c r="D2505" t="inlineStr">
        <is>
          <t>RAMON DARIO CASTILLO GUTIERREZ</t>
        </is>
      </c>
      <c r="E2505" t="inlineStr">
        <is>
          <t>RAMONDARIOCASTILLOGUTIERREZ</t>
        </is>
      </c>
      <c r="F2505" s="2" t="n">
        <v>30</v>
      </c>
      <c r="G2505" t="inlineStr"/>
      <c r="H2505" t="inlineStr">
        <is>
          <t>63313507.0</t>
        </is>
      </c>
      <c r="I2505" t="n">
        <v>0</v>
      </c>
      <c r="J2505" t="n">
        <v>1</v>
      </c>
      <c r="K2505" t="inlineStr"/>
    </row>
    <row r="2506">
      <c r="A2506" t="inlineStr">
        <is>
          <t>MOV</t>
        </is>
      </c>
      <c r="B2506" t="inlineStr">
        <is>
          <t>348333740000</t>
        </is>
      </c>
      <c r="C2506" t="inlineStr">
        <is>
          <t>34833374</t>
        </is>
      </c>
      <c r="D2506" t="inlineStr">
        <is>
          <t>JOHANA PATRCIA MORAN</t>
        </is>
      </c>
      <c r="E2506" t="inlineStr">
        <is>
          <t>JOHANAPATRCIAMORAN</t>
        </is>
      </c>
      <c r="F2506" s="2" t="n">
        <v>24</v>
      </c>
      <c r="G2506" t="inlineStr"/>
      <c r="H2506" t="inlineStr">
        <is>
          <t>68800995.0</t>
        </is>
      </c>
      <c r="I2506" t="n">
        <v>0</v>
      </c>
      <c r="J2506" t="n">
        <v>1</v>
      </c>
      <c r="K2506" t="inlineStr"/>
    </row>
    <row r="2507">
      <c r="A2507" t="inlineStr">
        <is>
          <t>MOV</t>
        </is>
      </c>
      <c r="B2507" t="inlineStr">
        <is>
          <t>358131110000</t>
        </is>
      </c>
      <c r="C2507" t="inlineStr">
        <is>
          <t>35813111</t>
        </is>
      </c>
      <c r="D2507" t="inlineStr">
        <is>
          <t>JESUS QUEZADA</t>
        </is>
      </c>
      <c r="E2507" t="inlineStr">
        <is>
          <t>JESUSQUEZADA</t>
        </is>
      </c>
      <c r="F2507" s="2" t="n">
        <v>15</v>
      </c>
      <c r="G2507" t="inlineStr"/>
      <c r="H2507" t="inlineStr">
        <is>
          <t>62011800.0</t>
        </is>
      </c>
      <c r="I2507" t="n">
        <v>0</v>
      </c>
      <c r="J2507" t="n">
        <v>1</v>
      </c>
      <c r="K2507" t="inlineStr"/>
    </row>
    <row r="2508">
      <c r="A2508" t="inlineStr">
        <is>
          <t>MOV</t>
        </is>
      </c>
      <c r="B2508" t="inlineStr">
        <is>
          <t>359311400000</t>
        </is>
      </c>
      <c r="C2508" t="inlineStr">
        <is>
          <t>35931140</t>
        </is>
      </c>
      <c r="D2508" t="inlineStr">
        <is>
          <t>MARÍA DEL CARMEN QUINTERO GONZÁLEZ</t>
        </is>
      </c>
      <c r="E2508" t="inlineStr">
        <is>
          <t>MARIADELCARMENQUINTEROGONZALEZ</t>
        </is>
      </c>
      <c r="F2508" s="2" t="n">
        <v>15</v>
      </c>
      <c r="G2508" t="inlineStr"/>
      <c r="H2508" t="inlineStr">
        <is>
          <t>65566909.0</t>
        </is>
      </c>
      <c r="I2508" t="n">
        <v>0</v>
      </c>
      <c r="J2508" t="n">
        <v>1</v>
      </c>
      <c r="K2508" t="inlineStr"/>
    </row>
    <row r="2509">
      <c r="A2509" t="inlineStr">
        <is>
          <t>MOV</t>
        </is>
      </c>
      <c r="B2509" t="inlineStr">
        <is>
          <t>366058810000</t>
        </is>
      </c>
      <c r="C2509" t="inlineStr">
        <is>
          <t>36605881</t>
        </is>
      </c>
      <c r="D2509" t="inlineStr">
        <is>
          <t>PEDRO LUIS CAMARENA JIMENEZ</t>
        </is>
      </c>
      <c r="E2509" t="inlineStr">
        <is>
          <t>PEDROLUISCAMARENAJIMENEZ</t>
        </is>
      </c>
      <c r="F2509" s="2" t="n">
        <v>0</v>
      </c>
      <c r="G2509" t="inlineStr"/>
      <c r="H2509" t="inlineStr"/>
      <c r="I2509" t="n">
        <v>0</v>
      </c>
      <c r="J2509" t="n">
        <v>1</v>
      </c>
      <c r="K2509" t="inlineStr"/>
    </row>
    <row r="2510">
      <c r="A2510" t="inlineStr">
        <is>
          <t>MOV</t>
        </is>
      </c>
      <c r="B2510" t="inlineStr">
        <is>
          <t>346245330000</t>
        </is>
      </c>
      <c r="C2510" t="inlineStr">
        <is>
          <t>34624533</t>
        </is>
      </c>
      <c r="D2510" t="inlineStr">
        <is>
          <t>PATRICIA</t>
        </is>
      </c>
      <c r="E2510" t="inlineStr">
        <is>
          <t>PATRICIA</t>
        </is>
      </c>
      <c r="F2510" s="2" t="n">
        <v>41.5</v>
      </c>
      <c r="G2510" t="inlineStr"/>
      <c r="H2510" t="inlineStr">
        <is>
          <t>69423364.0</t>
        </is>
      </c>
      <c r="I2510" t="n">
        <v>0</v>
      </c>
      <c r="J2510" t="n">
        <v>1</v>
      </c>
      <c r="K2510" t="inlineStr"/>
    </row>
    <row r="2511">
      <c r="A2511" t="inlineStr">
        <is>
          <t>MOV</t>
        </is>
      </c>
      <c r="B2511" t="inlineStr">
        <is>
          <t>352227800000</t>
        </is>
      </c>
      <c r="C2511" t="inlineStr">
        <is>
          <t>35222780</t>
        </is>
      </c>
      <c r="D2511" t="inlineStr">
        <is>
          <t>DIANA SERRANO</t>
        </is>
      </c>
      <c r="E2511" t="inlineStr">
        <is>
          <t>DIANASERRANO</t>
        </is>
      </c>
      <c r="F2511" s="2" t="n">
        <v>15</v>
      </c>
      <c r="G2511" t="inlineStr"/>
      <c r="H2511" t="inlineStr">
        <is>
          <t>69624304.0</t>
        </is>
      </c>
      <c r="I2511" t="n">
        <v>0</v>
      </c>
      <c r="J2511" t="n">
        <v>1</v>
      </c>
      <c r="K2511" t="inlineStr"/>
    </row>
    <row r="2512">
      <c r="A2512" t="inlineStr">
        <is>
          <t>MOV</t>
        </is>
      </c>
      <c r="B2512" t="inlineStr">
        <is>
          <t>312236450000</t>
        </is>
      </c>
      <c r="C2512" t="inlineStr">
        <is>
          <t>31223645</t>
        </is>
      </c>
      <c r="D2512" t="inlineStr">
        <is>
          <t>GERARD EUGENE GONZALEZ MORENO</t>
        </is>
      </c>
      <c r="E2512" t="inlineStr">
        <is>
          <t>GERARDEUGENEGONZALEZMORENO</t>
        </is>
      </c>
      <c r="F2512" s="2" t="n">
        <v>40.5</v>
      </c>
      <c r="G2512" t="inlineStr"/>
      <c r="H2512" t="inlineStr">
        <is>
          <t>62825246.0</t>
        </is>
      </c>
      <c r="I2512" t="n">
        <v>0</v>
      </c>
      <c r="J2512" t="n">
        <v>1</v>
      </c>
      <c r="K2512" t="inlineStr"/>
    </row>
    <row r="2513">
      <c r="A2513" t="inlineStr">
        <is>
          <t>MOV</t>
        </is>
      </c>
      <c r="B2513" t="inlineStr">
        <is>
          <t>341109400000</t>
        </is>
      </c>
      <c r="C2513" t="inlineStr">
        <is>
          <t>34110940</t>
        </is>
      </c>
      <c r="D2513" t="inlineStr">
        <is>
          <t>TAMARA ORTEGA GUERRA</t>
        </is>
      </c>
      <c r="E2513" t="inlineStr">
        <is>
          <t>TAMARAORTEGAGUERRA</t>
        </is>
      </c>
      <c r="F2513" s="2" t="n">
        <v>28.75</v>
      </c>
      <c r="G2513" t="inlineStr"/>
      <c r="H2513" t="inlineStr">
        <is>
          <t>62427915.0</t>
        </is>
      </c>
      <c r="I2513" t="n">
        <v>0</v>
      </c>
      <c r="J2513" t="n">
        <v>1</v>
      </c>
      <c r="K2513" t="inlineStr"/>
    </row>
    <row r="2514">
      <c r="A2514" t="inlineStr">
        <is>
          <t>MOV</t>
        </is>
      </c>
      <c r="B2514" t="inlineStr">
        <is>
          <t>357335310000</t>
        </is>
      </c>
      <c r="C2514" t="inlineStr">
        <is>
          <t>35733531</t>
        </is>
      </c>
      <c r="D2514" t="inlineStr">
        <is>
          <t>HECTOR ZURDO SANTOS</t>
        </is>
      </c>
      <c r="E2514" t="inlineStr">
        <is>
          <t>HECTORZURDOSANTOS</t>
        </is>
      </c>
      <c r="F2514" s="2" t="n">
        <v>15</v>
      </c>
      <c r="G2514" t="inlineStr"/>
      <c r="H2514" t="inlineStr">
        <is>
          <t>68205928.0</t>
        </is>
      </c>
      <c r="I2514" t="n">
        <v>0</v>
      </c>
      <c r="J2514" t="n">
        <v>1</v>
      </c>
      <c r="K2514" t="inlineStr"/>
    </row>
    <row r="2515">
      <c r="A2515" t="inlineStr">
        <is>
          <t>MOV</t>
        </is>
      </c>
      <c r="B2515" t="inlineStr">
        <is>
          <t>359337140000</t>
        </is>
      </c>
      <c r="C2515" t="inlineStr">
        <is>
          <t>35933714</t>
        </is>
      </c>
      <c r="D2515" t="inlineStr">
        <is>
          <t>BLANCA YAMILETH SERRANO SUIRA</t>
        </is>
      </c>
      <c r="E2515" t="inlineStr">
        <is>
          <t>BLANCAYAMILETHSERRANOSUIRA</t>
        </is>
      </c>
      <c r="F2515" s="2" t="n">
        <v>15</v>
      </c>
      <c r="G2515" t="inlineStr"/>
      <c r="H2515" t="inlineStr">
        <is>
          <t>67454978.0</t>
        </is>
      </c>
      <c r="I2515" t="n">
        <v>0</v>
      </c>
      <c r="J2515" t="n">
        <v>1</v>
      </c>
      <c r="K2515" t="inlineStr"/>
    </row>
    <row r="2516">
      <c r="A2516" t="inlineStr">
        <is>
          <t>MOV</t>
        </is>
      </c>
      <c r="B2516" t="inlineStr">
        <is>
          <t>312235330000</t>
        </is>
      </c>
      <c r="C2516" t="inlineStr">
        <is>
          <t>31223533</t>
        </is>
      </c>
      <c r="D2516" t="inlineStr">
        <is>
          <t>ANSARA ZARINA ESPINOSA GONZALEZ</t>
        </is>
      </c>
      <c r="E2516" t="inlineStr">
        <is>
          <t>ANSARAZARINAESPINOSAGONZALEZ</t>
        </is>
      </c>
      <c r="F2516" s="2" t="n">
        <v>56</v>
      </c>
      <c r="G2516" t="inlineStr"/>
      <c r="H2516" t="inlineStr">
        <is>
          <t>65151023.0</t>
        </is>
      </c>
      <c r="I2516" t="n">
        <v>0</v>
      </c>
      <c r="J2516" t="n">
        <v>1</v>
      </c>
      <c r="K2516" t="inlineStr"/>
    </row>
    <row r="2517">
      <c r="A2517" t="inlineStr">
        <is>
          <t>MOV</t>
        </is>
      </c>
      <c r="B2517" t="inlineStr">
        <is>
          <t>355284810000</t>
        </is>
      </c>
      <c r="C2517" t="inlineStr">
        <is>
          <t>35528481</t>
        </is>
      </c>
      <c r="D2517" t="inlineStr">
        <is>
          <t>LUIS ANEL CASTILLO JIMENEZ</t>
        </is>
      </c>
      <c r="E2517" t="inlineStr">
        <is>
          <t>LUISANELCASTILLOJIMENEZ</t>
        </is>
      </c>
      <c r="F2517" s="2" t="n">
        <v>15</v>
      </c>
      <c r="G2517" t="inlineStr"/>
      <c r="H2517" t="inlineStr">
        <is>
          <t>67830246.0</t>
        </is>
      </c>
      <c r="I2517" t="n">
        <v>0</v>
      </c>
      <c r="J2517" t="n">
        <v>1</v>
      </c>
      <c r="K2517" t="inlineStr"/>
    </row>
    <row r="2518">
      <c r="A2518" t="inlineStr">
        <is>
          <t>MOV</t>
        </is>
      </c>
      <c r="B2518" t="inlineStr">
        <is>
          <t>312214130000</t>
        </is>
      </c>
      <c r="C2518" t="inlineStr">
        <is>
          <t>31221413</t>
        </is>
      </c>
      <c r="D2518" t="inlineStr">
        <is>
          <t>KENNETH KAYMARK GOMEZ</t>
        </is>
      </c>
      <c r="E2518" t="inlineStr">
        <is>
          <t>KENNETHKAYMARKGOMEZ</t>
        </is>
      </c>
      <c r="F2518" s="2" t="n">
        <v>9.99</v>
      </c>
      <c r="G2518" t="inlineStr"/>
      <c r="H2518" t="inlineStr">
        <is>
          <t>69295717.0</t>
        </is>
      </c>
      <c r="I2518" t="n">
        <v>0</v>
      </c>
      <c r="J2518" t="n">
        <v>1</v>
      </c>
      <c r="K2518" t="inlineStr"/>
    </row>
    <row r="2519">
      <c r="A2519" t="inlineStr">
        <is>
          <t>MOV</t>
        </is>
      </c>
      <c r="B2519" t="inlineStr">
        <is>
          <t>346118210000</t>
        </is>
      </c>
      <c r="C2519" t="inlineStr">
        <is>
          <t>34611821</t>
        </is>
      </c>
      <c r="D2519" t="inlineStr">
        <is>
          <t>HECTOR ALBERTO CHAVEZ</t>
        </is>
      </c>
      <c r="E2519" t="inlineStr">
        <is>
          <t>HECTORALBERTOCHAVEZ</t>
        </is>
      </c>
      <c r="F2519" s="2" t="n">
        <v>62.5</v>
      </c>
      <c r="G2519" t="inlineStr"/>
      <c r="H2519" t="inlineStr">
        <is>
          <t>60010778.0</t>
        </is>
      </c>
      <c r="I2519" t="n">
        <v>0</v>
      </c>
      <c r="J2519" t="n">
        <v>1</v>
      </c>
      <c r="K2519" t="inlineStr"/>
    </row>
    <row r="2520">
      <c r="A2520" t="inlineStr">
        <is>
          <t>MOV</t>
        </is>
      </c>
      <c r="B2520" t="inlineStr">
        <is>
          <t>341132600000</t>
        </is>
      </c>
      <c r="C2520" t="inlineStr">
        <is>
          <t>34113260</t>
        </is>
      </c>
      <c r="D2520" t="inlineStr">
        <is>
          <t>LOWAM SHERTTY ESTRIBI CABALLERO</t>
        </is>
      </c>
      <c r="E2520" t="inlineStr">
        <is>
          <t>LOWAMSHERTTYESTRIBICABALLERO</t>
        </is>
      </c>
      <c r="F2520" s="2" t="n">
        <v>36</v>
      </c>
      <c r="G2520" t="inlineStr"/>
      <c r="H2520" t="inlineStr">
        <is>
          <t>60171800.0</t>
        </is>
      </c>
      <c r="I2520" t="n">
        <v>0</v>
      </c>
      <c r="J2520" t="n">
        <v>1</v>
      </c>
      <c r="K2520" t="inlineStr"/>
    </row>
    <row r="2521">
      <c r="A2521" t="inlineStr">
        <is>
          <t>MOV</t>
        </is>
      </c>
      <c r="B2521" t="inlineStr">
        <is>
          <t>358240750000</t>
        </is>
      </c>
      <c r="C2521" t="inlineStr">
        <is>
          <t>35824075</t>
        </is>
      </c>
      <c r="D2521" t="inlineStr">
        <is>
          <t>MIGUEL ACOSTA</t>
        </is>
      </c>
      <c r="E2521" t="inlineStr">
        <is>
          <t>MIGUELACOSTA</t>
        </is>
      </c>
      <c r="F2521" s="2" t="n">
        <v>15</v>
      </c>
      <c r="G2521" t="inlineStr"/>
      <c r="H2521" t="inlineStr">
        <is>
          <t>66787325.0</t>
        </is>
      </c>
      <c r="I2521" t="n">
        <v>0</v>
      </c>
      <c r="J2521" t="n">
        <v>1</v>
      </c>
      <c r="K2521" t="inlineStr"/>
    </row>
    <row r="2522">
      <c r="A2522" t="inlineStr">
        <is>
          <t>MOV</t>
        </is>
      </c>
      <c r="B2522" t="inlineStr">
        <is>
          <t>357220640000</t>
        </is>
      </c>
      <c r="C2522" t="inlineStr">
        <is>
          <t>35722064</t>
        </is>
      </c>
      <c r="D2522" t="inlineStr">
        <is>
          <t>DAVIS OBETH SALDAÑA</t>
        </is>
      </c>
      <c r="E2522" t="inlineStr">
        <is>
          <t>DAVISOBETHSALDANA</t>
        </is>
      </c>
      <c r="F2522" s="2" t="n">
        <v>71</v>
      </c>
      <c r="G2522" t="inlineStr"/>
      <c r="H2522" t="inlineStr">
        <is>
          <t>65177657.0</t>
        </is>
      </c>
      <c r="I2522" t="n">
        <v>0</v>
      </c>
      <c r="J2522" t="n">
        <v>1</v>
      </c>
      <c r="K2522" t="inlineStr"/>
    </row>
    <row r="2523">
      <c r="A2523" t="inlineStr">
        <is>
          <t>MOV</t>
        </is>
      </c>
      <c r="B2523" t="inlineStr">
        <is>
          <t>351150550000</t>
        </is>
      </c>
      <c r="C2523" t="inlineStr">
        <is>
          <t>35115055</t>
        </is>
      </c>
      <c r="D2523" t="inlineStr">
        <is>
          <t>KARLA BARRANTES</t>
        </is>
      </c>
      <c r="E2523" t="inlineStr">
        <is>
          <t>KARLABARRANTES</t>
        </is>
      </c>
      <c r="F2523" s="2" t="n">
        <v>30</v>
      </c>
      <c r="G2523" t="inlineStr"/>
      <c r="H2523" t="inlineStr">
        <is>
          <t>62841850.0</t>
        </is>
      </c>
      <c r="I2523" t="n">
        <v>0</v>
      </c>
      <c r="J2523" t="n">
        <v>1</v>
      </c>
      <c r="K2523" t="inlineStr"/>
    </row>
    <row r="2524">
      <c r="A2524" t="inlineStr">
        <is>
          <t>MOV</t>
        </is>
      </c>
      <c r="B2524" t="inlineStr">
        <is>
          <t>355248570000</t>
        </is>
      </c>
      <c r="C2524" t="inlineStr">
        <is>
          <t>35524857</t>
        </is>
      </c>
      <c r="D2524" t="inlineStr">
        <is>
          <t>IDEAN SANTAMARIA</t>
        </is>
      </c>
      <c r="E2524" t="inlineStr">
        <is>
          <t>IDEANSANTAMARIA</t>
        </is>
      </c>
      <c r="F2524" s="2" t="n">
        <v>15</v>
      </c>
      <c r="G2524" t="inlineStr"/>
      <c r="H2524" t="inlineStr">
        <is>
          <t>65463235.0</t>
        </is>
      </c>
      <c r="I2524" t="n">
        <v>0</v>
      </c>
      <c r="J2524" t="n">
        <v>1</v>
      </c>
      <c r="K2524" t="inlineStr"/>
    </row>
    <row r="2525">
      <c r="A2525" t="inlineStr">
        <is>
          <t>MOV</t>
        </is>
      </c>
      <c r="B2525" t="inlineStr">
        <is>
          <t>362009910000</t>
        </is>
      </c>
      <c r="C2525" t="inlineStr">
        <is>
          <t>36200991</t>
        </is>
      </c>
      <c r="D2525" t="inlineStr">
        <is>
          <t>MEY LLIANA PALACIOS MORENO</t>
        </is>
      </c>
      <c r="E2525" t="inlineStr">
        <is>
          <t>MEYLLIANAPALACIOSMORENO</t>
        </is>
      </c>
      <c r="F2525" s="2" t="n">
        <v>15</v>
      </c>
      <c r="G2525" t="inlineStr"/>
      <c r="H2525" t="inlineStr">
        <is>
          <t>69074532.0</t>
        </is>
      </c>
      <c r="I2525" t="n">
        <v>0</v>
      </c>
      <c r="J2525" t="n">
        <v>1</v>
      </c>
      <c r="K2525" t="inlineStr"/>
    </row>
    <row r="2526">
      <c r="A2526" t="inlineStr">
        <is>
          <t>MOV</t>
        </is>
      </c>
      <c r="B2526" t="inlineStr">
        <is>
          <t>343122440000</t>
        </is>
      </c>
      <c r="C2526" t="inlineStr">
        <is>
          <t>34312244</t>
        </is>
      </c>
      <c r="D2526" t="inlineStr">
        <is>
          <t>OGLENIS MARLENIS MONTENEGRO MORALES</t>
        </is>
      </c>
      <c r="E2526" t="inlineStr">
        <is>
          <t>OGLENISMARLENISMONTENEGROMORALES</t>
        </is>
      </c>
      <c r="F2526" s="2" t="n">
        <v>62.5</v>
      </c>
      <c r="G2526" t="inlineStr"/>
      <c r="H2526" t="inlineStr">
        <is>
          <t>61515354.0</t>
        </is>
      </c>
      <c r="I2526" t="n">
        <v>0</v>
      </c>
      <c r="J2526" t="n">
        <v>1</v>
      </c>
      <c r="K2526" t="inlineStr"/>
    </row>
    <row r="2527">
      <c r="A2527" t="inlineStr">
        <is>
          <t>MOV</t>
        </is>
      </c>
      <c r="B2527" t="inlineStr">
        <is>
          <t>354291480000</t>
        </is>
      </c>
      <c r="C2527" t="inlineStr">
        <is>
          <t>35429148</t>
        </is>
      </c>
      <c r="D2527" t="inlineStr">
        <is>
          <t>MIREYA GAITAN</t>
        </is>
      </c>
      <c r="E2527" t="inlineStr">
        <is>
          <t>MIREYAGAITAN</t>
        </is>
      </c>
      <c r="F2527" s="2" t="n">
        <v>60</v>
      </c>
      <c r="G2527" t="inlineStr"/>
      <c r="H2527" t="inlineStr">
        <is>
          <t>63958583.0</t>
        </is>
      </c>
      <c r="I2527" t="n">
        <v>0</v>
      </c>
      <c r="J2527" t="n">
        <v>1</v>
      </c>
      <c r="K2527" t="inlineStr"/>
    </row>
    <row r="2528">
      <c r="A2528" t="inlineStr">
        <is>
          <t>MOV</t>
        </is>
      </c>
      <c r="B2528" t="inlineStr">
        <is>
          <t>356182820000</t>
        </is>
      </c>
      <c r="C2528" t="inlineStr">
        <is>
          <t>35618282</t>
        </is>
      </c>
      <c r="D2528" t="inlineStr">
        <is>
          <t>WENDY MORALES</t>
        </is>
      </c>
      <c r="E2528" t="inlineStr">
        <is>
          <t>WENDYMORALES</t>
        </is>
      </c>
      <c r="F2528" s="2" t="n">
        <v>15</v>
      </c>
      <c r="G2528" t="inlineStr"/>
      <c r="H2528" t="inlineStr">
        <is>
          <t>66469418.0</t>
        </is>
      </c>
      <c r="I2528" t="n">
        <v>0</v>
      </c>
      <c r="J2528" t="n">
        <v>1</v>
      </c>
      <c r="K2528" t="inlineStr"/>
    </row>
    <row r="2529">
      <c r="A2529" t="inlineStr">
        <is>
          <t>MOV</t>
        </is>
      </c>
      <c r="B2529" t="inlineStr">
        <is>
          <t>354042820000</t>
        </is>
      </c>
      <c r="C2529" t="inlineStr">
        <is>
          <t>35404282</t>
        </is>
      </c>
      <c r="D2529" t="inlineStr">
        <is>
          <t>DARIO DELGADO</t>
        </is>
      </c>
      <c r="E2529" t="inlineStr">
        <is>
          <t>DARIODELGADO</t>
        </is>
      </c>
      <c r="F2529" s="2" t="n">
        <v>15</v>
      </c>
      <c r="G2529" t="inlineStr"/>
      <c r="H2529" t="inlineStr">
        <is>
          <t>62549106.0</t>
        </is>
      </c>
      <c r="I2529" t="n">
        <v>0</v>
      </c>
      <c r="J2529" t="n">
        <v>1</v>
      </c>
      <c r="K2529" t="inlineStr"/>
    </row>
    <row r="2530">
      <c r="A2530" t="inlineStr">
        <is>
          <t>MOV</t>
        </is>
      </c>
      <c r="B2530" t="inlineStr">
        <is>
          <t>312194440000</t>
        </is>
      </c>
      <c r="C2530" t="inlineStr">
        <is>
          <t>31219444</t>
        </is>
      </c>
      <c r="D2530" t="inlineStr">
        <is>
          <t>LIMPIEZAS INTEGRALES CHIRIQUÃ­</t>
        </is>
      </c>
      <c r="E2530" t="inlineStr">
        <is>
          <t>LIMPIEZASINTEGRALESCHIRIQUA</t>
        </is>
      </c>
      <c r="F2530" s="2" t="n">
        <v>51.5</v>
      </c>
      <c r="G2530" t="inlineStr"/>
      <c r="H2530" t="inlineStr">
        <is>
          <t>65229128.0</t>
        </is>
      </c>
      <c r="I2530" t="n">
        <v>0</v>
      </c>
      <c r="J2530" t="n">
        <v>1</v>
      </c>
      <c r="K2530" t="inlineStr"/>
    </row>
    <row r="2531">
      <c r="A2531" t="inlineStr">
        <is>
          <t>MOV</t>
        </is>
      </c>
      <c r="B2531" t="inlineStr">
        <is>
          <t>358031220000</t>
        </is>
      </c>
      <c r="C2531" t="inlineStr">
        <is>
          <t>35803122</t>
        </is>
      </c>
      <c r="D2531" t="inlineStr">
        <is>
          <t>RONALD ATENCIO</t>
        </is>
      </c>
      <c r="E2531" t="inlineStr">
        <is>
          <t>RONALDATENCIO</t>
        </is>
      </c>
      <c r="F2531" s="2" t="n">
        <v>25</v>
      </c>
      <c r="G2531" t="inlineStr"/>
      <c r="H2531" t="inlineStr">
        <is>
          <t>64282524.0</t>
        </is>
      </c>
      <c r="I2531" t="n">
        <v>0</v>
      </c>
      <c r="J2531" t="n">
        <v>1</v>
      </c>
      <c r="K2531" t="inlineStr"/>
    </row>
    <row r="2532">
      <c r="A2532" t="inlineStr">
        <is>
          <t>MOV</t>
        </is>
      </c>
      <c r="B2532" t="inlineStr">
        <is>
          <t>359226590000</t>
        </is>
      </c>
      <c r="C2532" t="inlineStr">
        <is>
          <t>35922659</t>
        </is>
      </c>
      <c r="D2532" t="inlineStr">
        <is>
          <t>EDGARDO AMETH BATISTA ARAUZ</t>
        </is>
      </c>
      <c r="E2532" t="inlineStr">
        <is>
          <t>EDGARDOAMETHBATISTAARAUZ</t>
        </is>
      </c>
      <c r="F2532" s="2" t="n">
        <v>30</v>
      </c>
      <c r="G2532" t="inlineStr"/>
      <c r="H2532" t="inlineStr">
        <is>
          <t>62744645.0</t>
        </is>
      </c>
      <c r="I2532" t="n">
        <v>0</v>
      </c>
      <c r="J2532" t="n">
        <v>1</v>
      </c>
      <c r="K2532" t="inlineStr"/>
    </row>
    <row r="2533">
      <c r="A2533" t="inlineStr">
        <is>
          <t>MOV</t>
        </is>
      </c>
      <c r="B2533" t="inlineStr">
        <is>
          <t>343026010000</t>
        </is>
      </c>
      <c r="C2533" t="inlineStr">
        <is>
          <t>34302601</t>
        </is>
      </c>
      <c r="D2533" t="inlineStr">
        <is>
          <t>ERNESTO GABRIEL CERRUD</t>
        </is>
      </c>
      <c r="E2533" t="inlineStr">
        <is>
          <t>ERNESTOGABRIELCERRUD</t>
        </is>
      </c>
      <c r="F2533" s="2" t="n">
        <v>27</v>
      </c>
      <c r="G2533" t="inlineStr"/>
      <c r="H2533" t="inlineStr">
        <is>
          <t>62239114.0</t>
        </is>
      </c>
      <c r="I2533" t="n">
        <v>0</v>
      </c>
      <c r="J2533" t="n">
        <v>1</v>
      </c>
      <c r="K2533" t="inlineStr"/>
    </row>
    <row r="2534">
      <c r="A2534" t="inlineStr">
        <is>
          <t>MOV</t>
        </is>
      </c>
      <c r="B2534" t="inlineStr">
        <is>
          <t>369039150000</t>
        </is>
      </c>
      <c r="C2534" t="inlineStr">
        <is>
          <t>36903915</t>
        </is>
      </c>
      <c r="D2534" t="inlineStr">
        <is>
          <t>EDISON LEONARDO CANTO FUENTES</t>
        </is>
      </c>
      <c r="E2534" t="inlineStr">
        <is>
          <t>EDISONLEONARDOCANTOFUENTES</t>
        </is>
      </c>
      <c r="F2534" s="2" t="n">
        <v>16.94</v>
      </c>
      <c r="G2534" t="inlineStr"/>
      <c r="H2534" t="inlineStr"/>
      <c r="I2534" t="n">
        <v>0</v>
      </c>
      <c r="J2534" t="n">
        <v>1</v>
      </c>
      <c r="K2534" t="inlineStr"/>
    </row>
    <row r="2535">
      <c r="A2535" t="inlineStr">
        <is>
          <t>MOV</t>
        </is>
      </c>
      <c r="B2535" t="inlineStr">
        <is>
          <t>357305700000</t>
        </is>
      </c>
      <c r="C2535" t="inlineStr">
        <is>
          <t>35730570</t>
        </is>
      </c>
      <c r="D2535" t="inlineStr">
        <is>
          <t>JOSE SAAVEDRA</t>
        </is>
      </c>
      <c r="E2535" t="inlineStr">
        <is>
          <t>JOSESAAVEDRA</t>
        </is>
      </c>
      <c r="F2535" s="2" t="n">
        <v>42.95</v>
      </c>
      <c r="G2535" t="inlineStr"/>
      <c r="H2535" t="inlineStr">
        <is>
          <t>67536734.0</t>
        </is>
      </c>
      <c r="I2535" t="n">
        <v>0</v>
      </c>
      <c r="J2535" t="n">
        <v>1</v>
      </c>
      <c r="K2535" t="inlineStr"/>
    </row>
    <row r="2536">
      <c r="A2536" t="inlineStr">
        <is>
          <t>MOV</t>
        </is>
      </c>
      <c r="B2536" t="inlineStr">
        <is>
          <t>357191010000</t>
        </is>
      </c>
      <c r="C2536" t="inlineStr">
        <is>
          <t>35719101</t>
        </is>
      </c>
      <c r="D2536" t="inlineStr">
        <is>
          <t>EDWARD PINTO</t>
        </is>
      </c>
      <c r="E2536" t="inlineStr">
        <is>
          <t>EDWARDPINTO</t>
        </is>
      </c>
      <c r="F2536" s="2" t="n">
        <v>15</v>
      </c>
      <c r="G2536" t="inlineStr"/>
      <c r="H2536" t="inlineStr">
        <is>
          <t>63394837.0</t>
        </is>
      </c>
      <c r="I2536" t="n">
        <v>0</v>
      </c>
      <c r="J2536" t="n">
        <v>1</v>
      </c>
      <c r="K2536" t="inlineStr"/>
    </row>
    <row r="2537">
      <c r="A2537" t="inlineStr">
        <is>
          <t>MOV</t>
        </is>
      </c>
      <c r="B2537" t="inlineStr">
        <is>
          <t>342388050000</t>
        </is>
      </c>
      <c r="C2537" t="inlineStr">
        <is>
          <t>34238805</t>
        </is>
      </c>
      <c r="D2537" t="inlineStr">
        <is>
          <t>EMMY L POLO ABBOTT</t>
        </is>
      </c>
      <c r="E2537" t="inlineStr">
        <is>
          <t>EMMYLPOLOABBOTT</t>
        </is>
      </c>
      <c r="F2537" s="2" t="n">
        <v>10</v>
      </c>
      <c r="G2537" t="inlineStr"/>
      <c r="H2537" t="inlineStr">
        <is>
          <t>69800251.0</t>
        </is>
      </c>
      <c r="I2537" t="n">
        <v>0</v>
      </c>
      <c r="J2537" t="n">
        <v>1</v>
      </c>
      <c r="K2537" t="inlineStr"/>
    </row>
    <row r="2538">
      <c r="A2538" t="inlineStr">
        <is>
          <t>MOV</t>
        </is>
      </c>
      <c r="B2538" t="inlineStr">
        <is>
          <t>331114610000</t>
        </is>
      </c>
      <c r="C2538" t="inlineStr">
        <is>
          <t>33111461</t>
        </is>
      </c>
      <c r="D2538" t="inlineStr">
        <is>
          <t>Branly Brunet Castillo lara</t>
        </is>
      </c>
      <c r="E2538" t="inlineStr">
        <is>
          <t>BRANLYBRUNETCASTILLOLARA</t>
        </is>
      </c>
      <c r="F2538" s="2" t="n">
        <v>10</v>
      </c>
      <c r="G2538" t="inlineStr"/>
      <c r="H2538" t="inlineStr">
        <is>
          <t>67698989.0</t>
        </is>
      </c>
      <c r="I2538" t="n">
        <v>0</v>
      </c>
      <c r="J2538" t="n">
        <v>1</v>
      </c>
      <c r="K2538" t="inlineStr"/>
    </row>
    <row r="2539">
      <c r="A2539" t="inlineStr">
        <is>
          <t>MOV</t>
        </is>
      </c>
      <c r="B2539" t="inlineStr">
        <is>
          <t>359322520000</t>
        </is>
      </c>
      <c r="C2539" t="inlineStr">
        <is>
          <t>35932252</t>
        </is>
      </c>
      <c r="D2539" t="inlineStr">
        <is>
          <t>JOSE JOHEL VASQUEZ</t>
        </is>
      </c>
      <c r="E2539" t="inlineStr">
        <is>
          <t>JOSEJOHELVASQUEZ</t>
        </is>
      </c>
      <c r="F2539" s="2" t="n">
        <v>15</v>
      </c>
      <c r="G2539" t="inlineStr"/>
      <c r="H2539" t="inlineStr">
        <is>
          <t>64694968.0</t>
        </is>
      </c>
      <c r="I2539" t="n">
        <v>0</v>
      </c>
      <c r="J2539" t="n">
        <v>1</v>
      </c>
      <c r="K2539" t="inlineStr"/>
    </row>
    <row r="2540">
      <c r="A2540" t="inlineStr">
        <is>
          <t>MOV</t>
        </is>
      </c>
      <c r="B2540" t="inlineStr">
        <is>
          <t>348100400000</t>
        </is>
      </c>
      <c r="C2540" t="inlineStr">
        <is>
          <t>34810040</t>
        </is>
      </c>
      <c r="D2540" t="inlineStr">
        <is>
          <t>TRANSPORTE SARYD</t>
        </is>
      </c>
      <c r="E2540" t="inlineStr">
        <is>
          <t>TRANSPORTESARYD</t>
        </is>
      </c>
      <c r="F2540" s="2" t="n">
        <v>69.76000000000001</v>
      </c>
      <c r="G2540" t="inlineStr"/>
      <c r="H2540" t="inlineStr">
        <is>
          <t>60804709.0</t>
        </is>
      </c>
      <c r="I2540" t="n">
        <v>0</v>
      </c>
      <c r="J2540" t="n">
        <v>1</v>
      </c>
      <c r="K2540" t="inlineStr"/>
    </row>
    <row r="2541">
      <c r="A2541" t="inlineStr">
        <is>
          <t>MOV</t>
        </is>
      </c>
      <c r="B2541" t="inlineStr">
        <is>
          <t>366027790000</t>
        </is>
      </c>
      <c r="C2541" t="inlineStr">
        <is>
          <t>36602779</t>
        </is>
      </c>
      <c r="D2541" t="inlineStr">
        <is>
          <t>JORGE ELIECER DIAZ QUINTERO</t>
        </is>
      </c>
      <c r="E2541" t="inlineStr">
        <is>
          <t>JORGEELIECERDIAZQUINTERO</t>
        </is>
      </c>
      <c r="F2541" s="2" t="n">
        <v>17.58</v>
      </c>
      <c r="G2541" t="inlineStr"/>
      <c r="H2541" t="inlineStr">
        <is>
          <t>64566613.0</t>
        </is>
      </c>
      <c r="I2541" t="n">
        <v>0</v>
      </c>
      <c r="J2541" t="n">
        <v>1</v>
      </c>
      <c r="K2541" t="inlineStr"/>
    </row>
    <row r="2542">
      <c r="A2542" t="inlineStr">
        <is>
          <t>MOV</t>
        </is>
      </c>
      <c r="B2542" t="inlineStr">
        <is>
          <t>355327960000</t>
        </is>
      </c>
      <c r="C2542" t="inlineStr">
        <is>
          <t>35532796</t>
        </is>
      </c>
      <c r="D2542" t="inlineStr">
        <is>
          <t>EMMA BALLESTEROS</t>
        </is>
      </c>
      <c r="E2542" t="inlineStr">
        <is>
          <t>EMMABALLESTEROS</t>
        </is>
      </c>
      <c r="F2542" s="2" t="n">
        <v>15</v>
      </c>
      <c r="G2542" t="inlineStr"/>
      <c r="H2542" t="inlineStr">
        <is>
          <t>67490644.0</t>
        </is>
      </c>
      <c r="I2542" t="n">
        <v>0</v>
      </c>
      <c r="J2542" t="n">
        <v>1</v>
      </c>
      <c r="K2542" t="inlineStr"/>
    </row>
    <row r="2543">
      <c r="A2543" t="inlineStr">
        <is>
          <t>MOV</t>
        </is>
      </c>
      <c r="B2543" t="inlineStr">
        <is>
          <t>356293460000</t>
        </is>
      </c>
      <c r="C2543" t="inlineStr">
        <is>
          <t>35629346</t>
        </is>
      </c>
      <c r="D2543" t="inlineStr">
        <is>
          <t>ALCIBIADES CASASOLA</t>
        </is>
      </c>
      <c r="E2543" t="inlineStr">
        <is>
          <t>ALCIBIADESCASASOLA</t>
        </is>
      </c>
      <c r="F2543" s="2" t="n">
        <v>30</v>
      </c>
      <c r="G2543" t="inlineStr"/>
      <c r="H2543" t="inlineStr">
        <is>
          <t>68371772.0</t>
        </is>
      </c>
      <c r="I2543" t="n">
        <v>0</v>
      </c>
      <c r="J2543" t="n">
        <v>1</v>
      </c>
      <c r="K2543" t="inlineStr"/>
    </row>
    <row r="2544">
      <c r="A2544" t="inlineStr">
        <is>
          <t>MOV</t>
        </is>
      </c>
      <c r="B2544" t="inlineStr">
        <is>
          <t>359070080000</t>
        </is>
      </c>
      <c r="C2544" t="inlineStr">
        <is>
          <t>35907008</t>
        </is>
      </c>
      <c r="D2544" t="inlineStr">
        <is>
          <t>DIOSELINA PITTI</t>
        </is>
      </c>
      <c r="E2544" t="inlineStr">
        <is>
          <t>DIOSELINAPITTI</t>
        </is>
      </c>
      <c r="F2544" s="2" t="n">
        <v>15</v>
      </c>
      <c r="G2544" t="inlineStr"/>
      <c r="H2544" t="inlineStr">
        <is>
          <t>64638163.0</t>
        </is>
      </c>
      <c r="I2544" t="n">
        <v>0</v>
      </c>
      <c r="J2544" t="n">
        <v>1</v>
      </c>
      <c r="K2544" t="inlineStr"/>
    </row>
    <row r="2545">
      <c r="A2545" t="inlineStr">
        <is>
          <t>MOV</t>
        </is>
      </c>
      <c r="B2545" t="inlineStr">
        <is>
          <t>352223770000</t>
        </is>
      </c>
      <c r="C2545" t="inlineStr">
        <is>
          <t>35222377</t>
        </is>
      </c>
      <c r="D2545" t="inlineStr">
        <is>
          <t>CRISTHIAN DE GRACIA</t>
        </is>
      </c>
      <c r="E2545" t="inlineStr">
        <is>
          <t>CRISTHIANDEGRACIA</t>
        </is>
      </c>
      <c r="F2545" s="2" t="n">
        <v>15</v>
      </c>
      <c r="G2545" t="inlineStr"/>
      <c r="H2545" t="inlineStr">
        <is>
          <t>68231010.0</t>
        </is>
      </c>
      <c r="I2545" t="n">
        <v>0</v>
      </c>
      <c r="J2545" t="n">
        <v>1</v>
      </c>
      <c r="K2545" t="inlineStr"/>
    </row>
    <row r="2546">
      <c r="A2546" t="inlineStr">
        <is>
          <t>MOV</t>
        </is>
      </c>
      <c r="B2546" t="inlineStr">
        <is>
          <t>359137160000</t>
        </is>
      </c>
      <c r="C2546" t="inlineStr">
        <is>
          <t>35913716</t>
        </is>
      </c>
      <c r="D2546" t="inlineStr">
        <is>
          <t>TOMAS CABALLERO</t>
        </is>
      </c>
      <c r="E2546" t="inlineStr">
        <is>
          <t>TOMASCABALLERO</t>
        </is>
      </c>
      <c r="F2546" s="2" t="n">
        <v>30</v>
      </c>
      <c r="G2546" t="inlineStr"/>
      <c r="H2546" t="inlineStr">
        <is>
          <t>63314023.0</t>
        </is>
      </c>
      <c r="I2546" t="n">
        <v>0</v>
      </c>
      <c r="J2546" t="n">
        <v>1</v>
      </c>
      <c r="K2546" t="inlineStr"/>
    </row>
    <row r="2547">
      <c r="A2547" t="inlineStr">
        <is>
          <t>MOV</t>
        </is>
      </c>
      <c r="B2547" t="inlineStr">
        <is>
          <t>327405930000</t>
        </is>
      </c>
      <c r="C2547" t="inlineStr">
        <is>
          <t>32740593</t>
        </is>
      </c>
      <c r="D2547" t="inlineStr">
        <is>
          <t>Alejandra Lis</t>
        </is>
      </c>
      <c r="E2547" t="inlineStr">
        <is>
          <t>ALEJANDRALIS</t>
        </is>
      </c>
      <c r="F2547" s="2" t="n">
        <v>22</v>
      </c>
      <c r="G2547" t="inlineStr"/>
      <c r="H2547" t="inlineStr">
        <is>
          <t>67788421.0</t>
        </is>
      </c>
      <c r="I2547" t="n">
        <v>0</v>
      </c>
      <c r="J2547" t="n">
        <v>1</v>
      </c>
      <c r="K2547" t="inlineStr"/>
    </row>
    <row r="2548">
      <c r="A2548" t="inlineStr">
        <is>
          <t>MOV</t>
        </is>
      </c>
      <c r="B2548" t="inlineStr">
        <is>
          <t>353032810000</t>
        </is>
      </c>
      <c r="C2548" t="inlineStr">
        <is>
          <t>35303281</t>
        </is>
      </c>
      <c r="D2548" t="inlineStr">
        <is>
          <t>HAYVAN CEDEÑO</t>
        </is>
      </c>
      <c r="E2548" t="inlineStr">
        <is>
          <t>HAYVANCEDENO</t>
        </is>
      </c>
      <c r="F2548" s="2" t="n">
        <v>15</v>
      </c>
      <c r="G2548" t="inlineStr"/>
      <c r="H2548" t="inlineStr">
        <is>
          <t>68311765.0</t>
        </is>
      </c>
      <c r="I2548" t="n">
        <v>0</v>
      </c>
      <c r="J2548" t="n">
        <v>1</v>
      </c>
      <c r="K2548" t="inlineStr"/>
    </row>
    <row r="2549">
      <c r="A2549" t="inlineStr">
        <is>
          <t>MOV</t>
        </is>
      </c>
      <c r="B2549" t="inlineStr">
        <is>
          <t>366039590000</t>
        </is>
      </c>
      <c r="C2549" t="inlineStr">
        <is>
          <t>36603959</t>
        </is>
      </c>
      <c r="D2549" t="inlineStr">
        <is>
          <t>FREDERICK PINEDA</t>
        </is>
      </c>
      <c r="E2549" t="inlineStr">
        <is>
          <t>FREDERICKPINEDA</t>
        </is>
      </c>
      <c r="F2549" s="2" t="n">
        <v>18.23</v>
      </c>
      <c r="G2549" t="inlineStr"/>
      <c r="H2549" t="inlineStr"/>
      <c r="I2549" t="n">
        <v>0</v>
      </c>
      <c r="J2549" t="n">
        <v>1</v>
      </c>
      <c r="K2549" t="inlineStr"/>
    </row>
    <row r="2550">
      <c r="A2550" t="inlineStr">
        <is>
          <t>MOV</t>
        </is>
      </c>
      <c r="B2550" t="inlineStr">
        <is>
          <t>342259430000</t>
        </is>
      </c>
      <c r="C2550" t="inlineStr">
        <is>
          <t>34225943</t>
        </is>
      </c>
      <c r="D2550" t="inlineStr">
        <is>
          <t>LUIS ALBERTO MORALES TERAN</t>
        </is>
      </c>
      <c r="E2550" t="inlineStr">
        <is>
          <t>LUISALBERTOMORALESTERAN</t>
        </is>
      </c>
      <c r="F2550" s="2" t="n">
        <v>16.25</v>
      </c>
      <c r="G2550" t="inlineStr"/>
      <c r="H2550" t="inlineStr">
        <is>
          <t>63718278.0</t>
        </is>
      </c>
      <c r="I2550" t="n">
        <v>0</v>
      </c>
      <c r="J2550" t="n">
        <v>1</v>
      </c>
      <c r="K2550" t="inlineStr"/>
    </row>
    <row r="2551">
      <c r="A2551" t="inlineStr">
        <is>
          <t>MOV</t>
        </is>
      </c>
      <c r="B2551" t="inlineStr">
        <is>
          <t>358257310000</t>
        </is>
      </c>
      <c r="C2551" t="inlineStr">
        <is>
          <t>35825731</t>
        </is>
      </c>
      <c r="D2551" t="inlineStr">
        <is>
          <t>KARELL GONZÁLEZ</t>
        </is>
      </c>
      <c r="E2551" t="inlineStr">
        <is>
          <t>KARELLGONZALEZ</t>
        </is>
      </c>
      <c r="F2551" s="2" t="n">
        <v>15</v>
      </c>
      <c r="G2551" t="inlineStr"/>
      <c r="H2551" t="inlineStr">
        <is>
          <t>69003781.0</t>
        </is>
      </c>
      <c r="I2551" t="n">
        <v>0</v>
      </c>
      <c r="J2551" t="n">
        <v>1</v>
      </c>
      <c r="K2551" t="inlineStr"/>
    </row>
    <row r="2552">
      <c r="A2552" t="inlineStr">
        <is>
          <t>MOV</t>
        </is>
      </c>
      <c r="B2552" t="inlineStr">
        <is>
          <t>356378420000</t>
        </is>
      </c>
      <c r="C2552" t="inlineStr">
        <is>
          <t>35637842</t>
        </is>
      </c>
      <c r="D2552" t="inlineStr">
        <is>
          <t>SAMUEL GONZALEZ SANJUR</t>
        </is>
      </c>
      <c r="E2552" t="inlineStr">
        <is>
          <t>SAMUELGONZALEZSANJUR</t>
        </is>
      </c>
      <c r="F2552" s="2" t="n">
        <v>15</v>
      </c>
      <c r="G2552" t="inlineStr"/>
      <c r="H2552" t="inlineStr">
        <is>
          <t>63019061.0</t>
        </is>
      </c>
      <c r="I2552" t="n">
        <v>0</v>
      </c>
      <c r="J2552" t="n">
        <v>1</v>
      </c>
      <c r="K2552" t="inlineStr"/>
    </row>
    <row r="2553">
      <c r="A2553" t="inlineStr">
        <is>
          <t>MOV</t>
        </is>
      </c>
      <c r="B2553" t="inlineStr">
        <is>
          <t>326936610000</t>
        </is>
      </c>
      <c r="C2553" t="inlineStr">
        <is>
          <t>32693661</t>
        </is>
      </c>
      <c r="D2553" t="inlineStr">
        <is>
          <t>EP SYSTEMS</t>
        </is>
      </c>
      <c r="E2553" t="inlineStr">
        <is>
          <t>EPSYSTEMS</t>
        </is>
      </c>
      <c r="F2553" s="2" t="n">
        <v>46.5</v>
      </c>
      <c r="G2553" t="inlineStr"/>
      <c r="H2553" t="inlineStr">
        <is>
          <t>66657176.0</t>
        </is>
      </c>
      <c r="I2553" t="n">
        <v>0</v>
      </c>
      <c r="J2553" t="n">
        <v>1</v>
      </c>
      <c r="K2553" t="inlineStr"/>
    </row>
    <row r="2554">
      <c r="A2554" t="inlineStr">
        <is>
          <t>MOV</t>
        </is>
      </c>
      <c r="B2554" t="inlineStr">
        <is>
          <t>358296050000</t>
        </is>
      </c>
      <c r="C2554" t="inlineStr">
        <is>
          <t>35829605</t>
        </is>
      </c>
      <c r="D2554" t="inlineStr">
        <is>
          <t>EYLEN DAYANA QUINTERO MORALES</t>
        </is>
      </c>
      <c r="E2554" t="inlineStr">
        <is>
          <t>EYLENDAYANAQUINTEROMORALES</t>
        </is>
      </c>
      <c r="F2554" s="2" t="n">
        <v>15</v>
      </c>
      <c r="G2554" t="inlineStr"/>
      <c r="H2554" t="inlineStr">
        <is>
          <t>64801155.0</t>
        </is>
      </c>
      <c r="I2554" t="n">
        <v>0</v>
      </c>
      <c r="J2554" t="n">
        <v>1</v>
      </c>
      <c r="K2554" t="inlineStr"/>
    </row>
    <row r="2555">
      <c r="A2555" t="inlineStr">
        <is>
          <t>MOV</t>
        </is>
      </c>
      <c r="B2555" t="inlineStr">
        <is>
          <t>368018970000</t>
        </is>
      </c>
      <c r="C2555" t="inlineStr">
        <is>
          <t>36801897</t>
        </is>
      </c>
      <c r="D2555" t="inlineStr">
        <is>
          <t>JUAN CUBILLA</t>
        </is>
      </c>
      <c r="E2555" t="inlineStr">
        <is>
          <t>JUANCUBILLA</t>
        </is>
      </c>
      <c r="F2555" s="2" t="n">
        <v>15</v>
      </c>
      <c r="G2555" t="inlineStr"/>
      <c r="H2555" t="inlineStr">
        <is>
          <t>62478381.0</t>
        </is>
      </c>
      <c r="I2555" t="n">
        <v>0</v>
      </c>
      <c r="J2555" t="n">
        <v>1</v>
      </c>
      <c r="K2555" t="inlineStr"/>
    </row>
    <row r="2556">
      <c r="A2556" t="inlineStr">
        <is>
          <t>MOV</t>
        </is>
      </c>
      <c r="B2556" t="inlineStr">
        <is>
          <t>364030550000</t>
        </is>
      </c>
      <c r="C2556" t="inlineStr">
        <is>
          <t>36403055</t>
        </is>
      </c>
      <c r="D2556" t="inlineStr">
        <is>
          <t>FELIX HERNANDEZ</t>
        </is>
      </c>
      <c r="E2556" t="inlineStr">
        <is>
          <t>FELIXHERNANDEZ</t>
        </is>
      </c>
      <c r="F2556" s="2" t="n">
        <v>16.94</v>
      </c>
      <c r="G2556" t="inlineStr"/>
      <c r="H2556" t="inlineStr">
        <is>
          <t>66970661.0</t>
        </is>
      </c>
      <c r="I2556" t="n">
        <v>0</v>
      </c>
      <c r="J2556" t="n">
        <v>1</v>
      </c>
      <c r="K2556" t="inlineStr"/>
    </row>
    <row r="2557">
      <c r="A2557" t="inlineStr">
        <is>
          <t>MOV</t>
        </is>
      </c>
      <c r="B2557" t="inlineStr">
        <is>
          <t>358161120000</t>
        </is>
      </c>
      <c r="C2557" t="inlineStr">
        <is>
          <t>35816112</t>
        </is>
      </c>
      <c r="D2557" t="inlineStr">
        <is>
          <t>BERLIS ROCÍO OTERO ZAPATA DE NUÑEZ</t>
        </is>
      </c>
      <c r="E2557" t="inlineStr">
        <is>
          <t>BERLISROCIOOTEROZAPATADENUNEZ</t>
        </is>
      </c>
      <c r="F2557" s="2" t="n">
        <v>15</v>
      </c>
      <c r="G2557" t="inlineStr"/>
      <c r="H2557" t="inlineStr">
        <is>
          <t>65499732.0</t>
        </is>
      </c>
      <c r="I2557" t="n">
        <v>0</v>
      </c>
      <c r="J2557" t="n">
        <v>1</v>
      </c>
      <c r="K2557" t="inlineStr"/>
    </row>
    <row r="2558">
      <c r="A2558" t="inlineStr">
        <is>
          <t>MOV</t>
        </is>
      </c>
      <c r="B2558" t="inlineStr">
        <is>
          <t>347388030000</t>
        </is>
      </c>
      <c r="C2558" t="inlineStr">
        <is>
          <t>34738803</t>
        </is>
      </c>
      <c r="D2558" t="inlineStr">
        <is>
          <t>ROSENDO SANJUR ROMERO</t>
        </is>
      </c>
      <c r="E2558" t="inlineStr">
        <is>
          <t>ROSENDOSANJURROMERO</t>
        </is>
      </c>
      <c r="F2558" s="2" t="n">
        <v>12</v>
      </c>
      <c r="G2558" t="inlineStr"/>
      <c r="H2558" t="inlineStr">
        <is>
          <t>67592215.0</t>
        </is>
      </c>
      <c r="I2558" t="n">
        <v>0</v>
      </c>
      <c r="J2558" t="n">
        <v>1</v>
      </c>
      <c r="K2558" t="inlineStr"/>
    </row>
    <row r="2559">
      <c r="A2559" t="inlineStr">
        <is>
          <t>MOV</t>
        </is>
      </c>
      <c r="B2559" t="inlineStr">
        <is>
          <t>363002150000</t>
        </is>
      </c>
      <c r="C2559" t="inlineStr">
        <is>
          <t>36300215</t>
        </is>
      </c>
      <c r="D2559" t="inlineStr">
        <is>
          <t>WALDO RENEL CABALLERO ATENCIO</t>
        </is>
      </c>
      <c r="E2559" t="inlineStr">
        <is>
          <t>WALDORENELCABALLEROATENCIO</t>
        </is>
      </c>
      <c r="F2559" s="2" t="n">
        <v>15</v>
      </c>
      <c r="G2559" t="inlineStr"/>
      <c r="H2559" t="inlineStr">
        <is>
          <t>66975114.0</t>
        </is>
      </c>
      <c r="I2559" t="n">
        <v>0</v>
      </c>
      <c r="J2559" t="n">
        <v>1</v>
      </c>
      <c r="K2559" t="inlineStr"/>
    </row>
    <row r="2560">
      <c r="A2560" t="inlineStr">
        <is>
          <t>MOV</t>
        </is>
      </c>
      <c r="B2560" t="inlineStr">
        <is>
          <t>365034100000</t>
        </is>
      </c>
      <c r="C2560" t="inlineStr">
        <is>
          <t>36503410</t>
        </is>
      </c>
      <c r="D2560" t="inlineStr">
        <is>
          <t>NELSON NODIER MOJICA RIOS</t>
        </is>
      </c>
      <c r="E2560" t="inlineStr">
        <is>
          <t>NELSONNODIERMOJICARIOS</t>
        </is>
      </c>
      <c r="F2560" s="2" t="n">
        <v>16.94</v>
      </c>
      <c r="G2560" t="inlineStr"/>
      <c r="H2560" t="inlineStr">
        <is>
          <t>62063898.0</t>
        </is>
      </c>
      <c r="I2560" t="n">
        <v>0</v>
      </c>
      <c r="J2560" t="n">
        <v>1</v>
      </c>
      <c r="K2560" t="inlineStr"/>
    </row>
    <row r="2561">
      <c r="A2561" t="inlineStr">
        <is>
          <t>MOV</t>
        </is>
      </c>
      <c r="B2561" t="inlineStr">
        <is>
          <t>342088860000</t>
        </is>
      </c>
      <c r="C2561" t="inlineStr">
        <is>
          <t>34208886</t>
        </is>
      </c>
      <c r="D2561" t="inlineStr">
        <is>
          <t>JOHANY MABEL NIEDERBREGER SERRANO</t>
        </is>
      </c>
      <c r="E2561" t="inlineStr">
        <is>
          <t>JOHANYMABELNIEDERBREGERSERRANO</t>
        </is>
      </c>
      <c r="F2561" s="2" t="n">
        <v>40</v>
      </c>
      <c r="G2561" t="inlineStr"/>
      <c r="H2561" t="inlineStr">
        <is>
          <t>60866527.0</t>
        </is>
      </c>
      <c r="I2561" t="n">
        <v>0</v>
      </c>
      <c r="J2561" t="n">
        <v>1</v>
      </c>
      <c r="K2561" t="inlineStr"/>
    </row>
    <row r="2562">
      <c r="A2562" t="inlineStr">
        <is>
          <t>MOV</t>
        </is>
      </c>
      <c r="B2562" t="inlineStr">
        <is>
          <t>352350520000</t>
        </is>
      </c>
      <c r="C2562" t="inlineStr">
        <is>
          <t>35235052</t>
        </is>
      </c>
      <c r="D2562" t="inlineStr">
        <is>
          <t>ROXANA ISABEL GAITAN DE LEON</t>
        </is>
      </c>
      <c r="E2562" t="inlineStr">
        <is>
          <t>ROXANAISABELGAITANDELEON</t>
        </is>
      </c>
      <c r="F2562" s="2" t="n">
        <v>15</v>
      </c>
      <c r="G2562" t="inlineStr"/>
      <c r="H2562" t="inlineStr">
        <is>
          <t>68746756.0</t>
        </is>
      </c>
      <c r="I2562" t="n">
        <v>0</v>
      </c>
      <c r="J2562" t="n">
        <v>1</v>
      </c>
      <c r="K2562" t="inlineStr"/>
    </row>
    <row r="2563">
      <c r="A2563" t="inlineStr">
        <is>
          <t>MOV</t>
        </is>
      </c>
      <c r="B2563" t="inlineStr">
        <is>
          <t>312100190000</t>
        </is>
      </c>
      <c r="C2563" t="inlineStr">
        <is>
          <t>31210019</t>
        </is>
      </c>
      <c r="D2563" t="inlineStr">
        <is>
          <t>AUTO SEGURO -</t>
        </is>
      </c>
      <c r="E2563" t="inlineStr">
        <is>
          <t>AUTOSEGURO</t>
        </is>
      </c>
      <c r="F2563" s="2" t="n">
        <v>5</v>
      </c>
      <c r="G2563" t="inlineStr"/>
      <c r="H2563" t="inlineStr">
        <is>
          <t>63264707.0</t>
        </is>
      </c>
      <c r="I2563" t="n">
        <v>0</v>
      </c>
      <c r="J2563" t="n">
        <v>1</v>
      </c>
      <c r="K2563" t="inlineStr"/>
    </row>
    <row r="2564">
      <c r="A2564" t="inlineStr">
        <is>
          <t>MOV</t>
        </is>
      </c>
      <c r="B2564" t="inlineStr">
        <is>
          <t>344367270000</t>
        </is>
      </c>
      <c r="C2564" t="inlineStr">
        <is>
          <t>34436727</t>
        </is>
      </c>
      <c r="D2564" t="inlineStr">
        <is>
          <t>MELISSA MILIXA GUERRA VILLARREAL</t>
        </is>
      </c>
      <c r="E2564" t="inlineStr">
        <is>
          <t>MELISSAMILIXAGUERRAVILLARREAL</t>
        </is>
      </c>
      <c r="F2564" s="2" t="n">
        <v>48.75</v>
      </c>
      <c r="G2564" t="inlineStr"/>
      <c r="H2564" t="inlineStr">
        <is>
          <t>65533081.0</t>
        </is>
      </c>
      <c r="I2564" t="n">
        <v>0</v>
      </c>
      <c r="J2564" t="n">
        <v>1</v>
      </c>
      <c r="K2564" t="inlineStr"/>
    </row>
    <row r="2565">
      <c r="A2565" t="inlineStr">
        <is>
          <t>MOV</t>
        </is>
      </c>
      <c r="B2565" t="inlineStr">
        <is>
          <t>358190970000</t>
        </is>
      </c>
      <c r="C2565" t="inlineStr">
        <is>
          <t>35819097</t>
        </is>
      </c>
      <c r="D2565" t="inlineStr">
        <is>
          <t>TAUDINO RODRIGUEZ</t>
        </is>
      </c>
      <c r="E2565" t="inlineStr">
        <is>
          <t>TAUDINORODRIGUEZ</t>
        </is>
      </c>
      <c r="F2565" s="2" t="n">
        <v>15</v>
      </c>
      <c r="G2565" t="inlineStr"/>
      <c r="H2565" t="inlineStr">
        <is>
          <t>63363533.0</t>
        </is>
      </c>
      <c r="I2565" t="n">
        <v>0</v>
      </c>
      <c r="J2565" t="n">
        <v>1</v>
      </c>
      <c r="K2565" t="inlineStr"/>
    </row>
    <row r="2566">
      <c r="A2566" t="inlineStr">
        <is>
          <t>MOV</t>
        </is>
      </c>
      <c r="B2566" t="inlineStr">
        <is>
          <t>357222940000</t>
        </is>
      </c>
      <c r="C2566" t="inlineStr">
        <is>
          <t>35722294</t>
        </is>
      </c>
      <c r="D2566" t="inlineStr">
        <is>
          <t>ARMODIO AGUIRRE</t>
        </is>
      </c>
      <c r="E2566" t="inlineStr">
        <is>
          <t>ARMODIOAGUIRRE</t>
        </is>
      </c>
      <c r="F2566" s="2" t="n">
        <v>15</v>
      </c>
      <c r="G2566" t="inlineStr"/>
      <c r="H2566" t="inlineStr">
        <is>
          <t>67028530.0</t>
        </is>
      </c>
      <c r="I2566" t="n">
        <v>0</v>
      </c>
      <c r="J2566" t="n">
        <v>1</v>
      </c>
      <c r="K2566" t="inlineStr"/>
    </row>
    <row r="2567">
      <c r="A2567" t="inlineStr">
        <is>
          <t>MOV</t>
        </is>
      </c>
      <c r="B2567" t="inlineStr">
        <is>
          <t>359158300000</t>
        </is>
      </c>
      <c r="C2567" t="inlineStr">
        <is>
          <t>35915830</t>
        </is>
      </c>
      <c r="D2567" t="inlineStr">
        <is>
          <t>OSVALDO HERRERA JOVANE</t>
        </is>
      </c>
      <c r="E2567" t="inlineStr">
        <is>
          <t>OSVALDOHERRERAJOVANE</t>
        </is>
      </c>
      <c r="F2567" s="2" t="n">
        <v>60</v>
      </c>
      <c r="G2567" t="inlineStr"/>
      <c r="H2567" t="inlineStr">
        <is>
          <t>63778199.0</t>
        </is>
      </c>
      <c r="I2567" t="n">
        <v>0</v>
      </c>
      <c r="J2567" t="n">
        <v>1</v>
      </c>
      <c r="K2567" t="inlineStr"/>
    </row>
    <row r="2568">
      <c r="A2568" t="inlineStr">
        <is>
          <t>MOV</t>
        </is>
      </c>
      <c r="B2568" t="inlineStr">
        <is>
          <t>348389180000</t>
        </is>
      </c>
      <c r="C2568" t="inlineStr">
        <is>
          <t>34838918</t>
        </is>
      </c>
      <c r="D2568" t="inlineStr">
        <is>
          <t>JESUS A PITTI</t>
        </is>
      </c>
      <c r="E2568" t="inlineStr">
        <is>
          <t>JESUSAPITTI</t>
        </is>
      </c>
      <c r="F2568" s="2" t="n">
        <v>15</v>
      </c>
      <c r="G2568" t="inlineStr"/>
      <c r="H2568" t="inlineStr">
        <is>
          <t>64930069.0</t>
        </is>
      </c>
      <c r="I2568" t="n">
        <v>0</v>
      </c>
      <c r="J2568" t="n">
        <v>1</v>
      </c>
      <c r="K2568" t="inlineStr"/>
    </row>
    <row r="2569">
      <c r="A2569" t="inlineStr">
        <is>
          <t>MOV</t>
        </is>
      </c>
      <c r="B2569" t="inlineStr">
        <is>
          <t>347380630000</t>
        </is>
      </c>
      <c r="C2569" t="inlineStr">
        <is>
          <t>34738063</t>
        </is>
      </c>
      <c r="D2569" t="inlineStr">
        <is>
          <t>XAVIER BARRAZA</t>
        </is>
      </c>
      <c r="E2569" t="inlineStr">
        <is>
          <t>XAVIERBARRAZA</t>
        </is>
      </c>
      <c r="F2569" s="2" t="n">
        <v>16.25</v>
      </c>
      <c r="G2569" t="inlineStr"/>
      <c r="H2569" t="inlineStr">
        <is>
          <t>61286746.0</t>
        </is>
      </c>
      <c r="I2569" t="n">
        <v>0</v>
      </c>
      <c r="J2569" t="n">
        <v>1</v>
      </c>
      <c r="K2569" t="inlineStr"/>
    </row>
    <row r="2570">
      <c r="A2570" t="inlineStr">
        <is>
          <t>MOV</t>
        </is>
      </c>
      <c r="B2570" t="inlineStr">
        <is>
          <t>352374920000</t>
        </is>
      </c>
      <c r="C2570" t="inlineStr">
        <is>
          <t>35237492</t>
        </is>
      </c>
      <c r="D2570" t="inlineStr">
        <is>
          <t>LUZMENIA CORRALES</t>
        </is>
      </c>
      <c r="E2570" t="inlineStr">
        <is>
          <t>LUZMENIACORRALES</t>
        </is>
      </c>
      <c r="F2570" s="2" t="n">
        <v>15</v>
      </c>
      <c r="G2570" t="inlineStr"/>
      <c r="H2570" t="inlineStr">
        <is>
          <t>66662055.0</t>
        </is>
      </c>
      <c r="I2570" t="n">
        <v>0</v>
      </c>
      <c r="J2570" t="n">
        <v>1</v>
      </c>
      <c r="K2570" t="inlineStr"/>
    </row>
    <row r="2571">
      <c r="A2571" t="inlineStr">
        <is>
          <t>MOV</t>
        </is>
      </c>
      <c r="B2571" t="inlineStr">
        <is>
          <t>359050560000</t>
        </is>
      </c>
      <c r="C2571" t="inlineStr">
        <is>
          <t>35905056</t>
        </is>
      </c>
      <c r="D2571" t="inlineStr">
        <is>
          <t>IRVING CASTILLO</t>
        </is>
      </c>
      <c r="E2571" t="inlineStr">
        <is>
          <t>IRVINGCASTILLO</t>
        </is>
      </c>
      <c r="F2571" s="2" t="n">
        <v>15</v>
      </c>
      <c r="G2571" t="inlineStr"/>
      <c r="H2571" t="inlineStr">
        <is>
          <t>69919742.0</t>
        </is>
      </c>
      <c r="I2571" t="n">
        <v>0</v>
      </c>
      <c r="J2571" t="n">
        <v>1</v>
      </c>
      <c r="K2571" t="inlineStr"/>
    </row>
    <row r="2572">
      <c r="A2572" t="inlineStr">
        <is>
          <t>MOV</t>
        </is>
      </c>
      <c r="B2572" t="inlineStr">
        <is>
          <t>359219570000</t>
        </is>
      </c>
      <c r="C2572" t="inlineStr">
        <is>
          <t>35921957</t>
        </is>
      </c>
      <c r="D2572" t="inlineStr">
        <is>
          <t>JUAN MIGUEL MORALES</t>
        </is>
      </c>
      <c r="E2572" t="inlineStr">
        <is>
          <t>JUANMIGUELMORALES</t>
        </is>
      </c>
      <c r="F2572" s="2" t="n">
        <v>30</v>
      </c>
      <c r="G2572" t="inlineStr"/>
      <c r="H2572" t="inlineStr">
        <is>
          <t>63569192.0</t>
        </is>
      </c>
      <c r="I2572" t="n">
        <v>0</v>
      </c>
      <c r="J2572" t="n">
        <v>1</v>
      </c>
      <c r="K2572" t="inlineStr"/>
    </row>
    <row r="2573">
      <c r="A2573" t="inlineStr">
        <is>
          <t>MOV</t>
        </is>
      </c>
      <c r="B2573" t="inlineStr">
        <is>
          <t>357275020000</t>
        </is>
      </c>
      <c r="C2573" t="inlineStr">
        <is>
          <t>35727502</t>
        </is>
      </c>
      <c r="D2573" t="inlineStr">
        <is>
          <t>LORENA HERNÁNDEZ ORTIZ</t>
        </is>
      </c>
      <c r="E2573" t="inlineStr">
        <is>
          <t>LORENAHERNANDEZORTIZ</t>
        </is>
      </c>
      <c r="F2573" s="2" t="n">
        <v>15</v>
      </c>
      <c r="G2573" t="inlineStr"/>
      <c r="H2573" t="inlineStr">
        <is>
          <t>68889662.0</t>
        </is>
      </c>
      <c r="I2573" t="n">
        <v>0</v>
      </c>
      <c r="J2573" t="n">
        <v>1</v>
      </c>
      <c r="K2573" t="inlineStr"/>
    </row>
    <row r="2574">
      <c r="A2574" t="inlineStr">
        <is>
          <t>MOV</t>
        </is>
      </c>
      <c r="B2574" t="inlineStr">
        <is>
          <t>356345120000</t>
        </is>
      </c>
      <c r="C2574" t="inlineStr">
        <is>
          <t>35634512</t>
        </is>
      </c>
      <c r="D2574" t="inlineStr">
        <is>
          <t>IRIS BETZI GONZALEZ</t>
        </is>
      </c>
      <c r="E2574" t="inlineStr">
        <is>
          <t>IRISBETZIGONZALEZ</t>
        </is>
      </c>
      <c r="F2574" s="2" t="n">
        <v>15</v>
      </c>
      <c r="G2574" t="inlineStr"/>
      <c r="H2574" t="inlineStr">
        <is>
          <t>69415958.0</t>
        </is>
      </c>
      <c r="I2574" t="n">
        <v>0</v>
      </c>
      <c r="J2574" t="n">
        <v>1</v>
      </c>
      <c r="K2574" t="inlineStr"/>
    </row>
    <row r="2575">
      <c r="A2575" t="inlineStr">
        <is>
          <t>MOV</t>
        </is>
      </c>
      <c r="B2575" t="inlineStr">
        <is>
          <t>353366130000</t>
        </is>
      </c>
      <c r="C2575" t="inlineStr">
        <is>
          <t>35336613</t>
        </is>
      </c>
      <c r="D2575" t="inlineStr">
        <is>
          <t>YARITZA ROJAS</t>
        </is>
      </c>
      <c r="E2575" t="inlineStr">
        <is>
          <t>YARITZAROJAS</t>
        </is>
      </c>
      <c r="F2575" s="2" t="n">
        <v>15</v>
      </c>
      <c r="G2575" t="inlineStr"/>
      <c r="H2575" t="inlineStr">
        <is>
          <t>66264704.0</t>
        </is>
      </c>
      <c r="I2575" t="n">
        <v>0</v>
      </c>
      <c r="J2575" t="n">
        <v>1</v>
      </c>
      <c r="K2575" t="inlineStr"/>
    </row>
    <row r="2576">
      <c r="A2576" t="inlineStr">
        <is>
          <t>MOV</t>
        </is>
      </c>
      <c r="B2576" t="inlineStr">
        <is>
          <t>356346540000</t>
        </is>
      </c>
      <c r="C2576" t="inlineStr">
        <is>
          <t>35634654</t>
        </is>
      </c>
      <c r="D2576" t="inlineStr">
        <is>
          <t>YARITZA ROJAS</t>
        </is>
      </c>
      <c r="E2576" t="inlineStr">
        <is>
          <t>YARITZAROJAS</t>
        </is>
      </c>
      <c r="F2576" s="2" t="n">
        <v>15</v>
      </c>
      <c r="G2576" t="inlineStr"/>
      <c r="H2576" t="inlineStr">
        <is>
          <t>60714573.0</t>
        </is>
      </c>
      <c r="I2576" t="n">
        <v>0</v>
      </c>
      <c r="J2576" t="n">
        <v>1</v>
      </c>
      <c r="K2576" t="inlineStr"/>
    </row>
    <row r="2577">
      <c r="A2577" t="inlineStr">
        <is>
          <t>MOV</t>
        </is>
      </c>
      <c r="B2577" t="inlineStr">
        <is>
          <t>357198980000</t>
        </is>
      </c>
      <c r="C2577" t="inlineStr">
        <is>
          <t>35719898</t>
        </is>
      </c>
      <c r="D2577" t="inlineStr">
        <is>
          <t>RINDA MICHELLE CASTRO CEDEÑO</t>
        </is>
      </c>
      <c r="E2577" t="inlineStr">
        <is>
          <t>RINDAMICHELLECASTROCEDENO</t>
        </is>
      </c>
      <c r="F2577" s="2" t="n">
        <v>15</v>
      </c>
      <c r="G2577" t="inlineStr"/>
      <c r="H2577" t="inlineStr">
        <is>
          <t>63074748.0</t>
        </is>
      </c>
      <c r="I2577" t="n">
        <v>0</v>
      </c>
      <c r="J2577" t="n">
        <v>1</v>
      </c>
      <c r="K2577" t="inlineStr"/>
    </row>
    <row r="2578">
      <c r="A2578" t="inlineStr">
        <is>
          <t>MOV</t>
        </is>
      </c>
      <c r="B2578" t="inlineStr">
        <is>
          <t>357310530000</t>
        </is>
      </c>
      <c r="C2578" t="inlineStr">
        <is>
          <t>35731053</t>
        </is>
      </c>
      <c r="D2578" t="inlineStr">
        <is>
          <t>ALEJANDRO ANTONIO CASTILLO SANCHEZ</t>
        </is>
      </c>
      <c r="E2578" t="inlineStr">
        <is>
          <t>ALEJANDROANTONIOCASTILLOSANCHEZ</t>
        </is>
      </c>
      <c r="F2578" s="2" t="n">
        <v>20</v>
      </c>
      <c r="G2578" t="inlineStr"/>
      <c r="H2578" t="inlineStr">
        <is>
          <t>68165338.0</t>
        </is>
      </c>
      <c r="I2578" t="n">
        <v>0</v>
      </c>
      <c r="J2578" t="n">
        <v>1</v>
      </c>
      <c r="K2578" t="inlineStr"/>
    </row>
    <row r="2579">
      <c r="A2579" t="inlineStr">
        <is>
          <t>MOV</t>
        </is>
      </c>
      <c r="B2579" t="inlineStr">
        <is>
          <t>351209400000</t>
        </is>
      </c>
      <c r="C2579" t="inlineStr">
        <is>
          <t>35120940</t>
        </is>
      </c>
      <c r="D2579" t="inlineStr">
        <is>
          <t>IRIS YANETH OLMOS ESPINOZA</t>
        </is>
      </c>
      <c r="E2579" t="inlineStr">
        <is>
          <t>IRISYANETHOLMOSESPINOZA</t>
        </is>
      </c>
      <c r="F2579" s="2" t="n">
        <v>15</v>
      </c>
      <c r="G2579" t="inlineStr"/>
      <c r="H2579" t="inlineStr">
        <is>
          <t>67677107.0</t>
        </is>
      </c>
      <c r="I2579" t="n">
        <v>0</v>
      </c>
      <c r="J2579" t="n">
        <v>1</v>
      </c>
      <c r="K2579" t="inlineStr"/>
    </row>
    <row r="2580">
      <c r="A2580" t="inlineStr">
        <is>
          <t>MOV</t>
        </is>
      </c>
      <c r="B2580" t="inlineStr">
        <is>
          <t>354349750000</t>
        </is>
      </c>
      <c r="C2580" t="inlineStr">
        <is>
          <t>35434975</t>
        </is>
      </c>
      <c r="D2580" t="inlineStr">
        <is>
          <t>ILKA MOJICA</t>
        </is>
      </c>
      <c r="E2580" t="inlineStr">
        <is>
          <t>ILKAMOJICA</t>
        </is>
      </c>
      <c r="F2580" s="2" t="n">
        <v>15</v>
      </c>
      <c r="G2580" t="inlineStr"/>
      <c r="H2580" t="inlineStr">
        <is>
          <t>69130111.0</t>
        </is>
      </c>
      <c r="I2580" t="n">
        <v>0</v>
      </c>
      <c r="J2580" t="n">
        <v>1</v>
      </c>
      <c r="K2580" t="inlineStr"/>
    </row>
    <row r="2581">
      <c r="A2581" t="inlineStr">
        <is>
          <t>MOV</t>
        </is>
      </c>
      <c r="B2581" t="inlineStr">
        <is>
          <t>353295680000</t>
        </is>
      </c>
      <c r="C2581" t="inlineStr">
        <is>
          <t>35329568</t>
        </is>
      </c>
      <c r="D2581" t="inlineStr">
        <is>
          <t>YULIANA PITTY</t>
        </is>
      </c>
      <c r="E2581" t="inlineStr">
        <is>
          <t>YULIANAPITTY</t>
        </is>
      </c>
      <c r="F2581" s="2" t="n">
        <v>15</v>
      </c>
      <c r="G2581" t="inlineStr"/>
      <c r="H2581" t="inlineStr">
        <is>
          <t>61694619.0</t>
        </is>
      </c>
      <c r="I2581" t="n">
        <v>0</v>
      </c>
      <c r="J2581" t="n">
        <v>1</v>
      </c>
      <c r="K2581" t="inlineStr"/>
    </row>
    <row r="2582">
      <c r="A2582" t="inlineStr">
        <is>
          <t>MOV</t>
        </is>
      </c>
      <c r="B2582" t="inlineStr">
        <is>
          <t>363022600000</t>
        </is>
      </c>
      <c r="C2582" t="inlineStr">
        <is>
          <t>36302260</t>
        </is>
      </c>
      <c r="D2582" t="inlineStr">
        <is>
          <t>ANTHONY HENRY VAN EKELENBURG</t>
        </is>
      </c>
      <c r="E2582" t="inlineStr">
        <is>
          <t>ANTHONYHENRYVANEKELENBURG</t>
        </is>
      </c>
      <c r="F2582" s="2" t="n">
        <v>20</v>
      </c>
      <c r="G2582" t="inlineStr"/>
      <c r="H2582" t="inlineStr">
        <is>
          <t>67110853.0</t>
        </is>
      </c>
      <c r="I2582" t="n">
        <v>0</v>
      </c>
      <c r="J2582" t="n">
        <v>1</v>
      </c>
      <c r="K2582" t="inlineStr"/>
    </row>
    <row r="2583">
      <c r="A2583" t="inlineStr">
        <is>
          <t>MOV</t>
        </is>
      </c>
      <c r="B2583" t="inlineStr">
        <is>
          <t>326219320000</t>
        </is>
      </c>
      <c r="C2583" t="inlineStr">
        <is>
          <t>32621932</t>
        </is>
      </c>
      <c r="D2583" t="inlineStr">
        <is>
          <t>ACCIONA SOLUT</t>
        </is>
      </c>
      <c r="E2583" t="inlineStr">
        <is>
          <t>ACCIONASOLUT</t>
        </is>
      </c>
      <c r="F2583" s="2" t="n">
        <v>25</v>
      </c>
      <c r="G2583" t="inlineStr"/>
      <c r="H2583" t="inlineStr">
        <is>
          <t>67815210.0</t>
        </is>
      </c>
      <c r="I2583" t="n">
        <v>0</v>
      </c>
      <c r="J2583" t="n">
        <v>1</v>
      </c>
      <c r="K2583" t="inlineStr"/>
    </row>
    <row r="2584">
      <c r="A2584" t="inlineStr">
        <is>
          <t>MOV</t>
        </is>
      </c>
      <c r="B2584" t="inlineStr">
        <is>
          <t>368043110000</t>
        </is>
      </c>
      <c r="C2584" t="inlineStr">
        <is>
          <t>36804311</t>
        </is>
      </c>
      <c r="D2584" t="inlineStr">
        <is>
          <t>JULISSA CARRERA</t>
        </is>
      </c>
      <c r="E2584" t="inlineStr">
        <is>
          <t>JULISSACARRERA</t>
        </is>
      </c>
      <c r="F2584" s="2" t="n">
        <v>16.29</v>
      </c>
      <c r="G2584" t="inlineStr"/>
      <c r="H2584" t="inlineStr"/>
      <c r="I2584" t="n">
        <v>0</v>
      </c>
      <c r="J2584" t="n">
        <v>1</v>
      </c>
      <c r="K2584" t="inlineStr"/>
    </row>
    <row r="2585">
      <c r="A2585" t="inlineStr">
        <is>
          <t>MOV</t>
        </is>
      </c>
      <c r="B2585" t="inlineStr">
        <is>
          <t>352253080000</t>
        </is>
      </c>
      <c r="C2585" t="inlineStr">
        <is>
          <t>35225308</t>
        </is>
      </c>
      <c r="D2585" t="inlineStr">
        <is>
          <t>ELVIS DIAZ</t>
        </is>
      </c>
      <c r="E2585" t="inlineStr">
        <is>
          <t>ELVISDIAZ</t>
        </is>
      </c>
      <c r="F2585" s="2" t="n">
        <v>15</v>
      </c>
      <c r="G2585" t="inlineStr"/>
      <c r="H2585" t="inlineStr">
        <is>
          <t>67410972.0</t>
        </is>
      </c>
      <c r="I2585" t="n">
        <v>0</v>
      </c>
      <c r="J2585" t="n">
        <v>1</v>
      </c>
      <c r="K2585" t="inlineStr"/>
    </row>
    <row r="2586">
      <c r="A2586" t="inlineStr">
        <is>
          <t>MOV</t>
        </is>
      </c>
      <c r="B2586" t="inlineStr">
        <is>
          <t>352100350000</t>
        </is>
      </c>
      <c r="C2586" t="inlineStr">
        <is>
          <t>35210035</t>
        </is>
      </c>
      <c r="D2586" t="inlineStr">
        <is>
          <t>YORLENY MORALES</t>
        </is>
      </c>
      <c r="E2586" t="inlineStr">
        <is>
          <t>YORLENYMORALES</t>
        </is>
      </c>
      <c r="F2586" s="2" t="n">
        <v>15</v>
      </c>
      <c r="G2586" t="inlineStr"/>
      <c r="H2586" t="inlineStr">
        <is>
          <t>66664962.0</t>
        </is>
      </c>
      <c r="I2586" t="n">
        <v>0</v>
      </c>
      <c r="J2586" t="n">
        <v>1</v>
      </c>
      <c r="K2586" t="inlineStr"/>
    </row>
    <row r="2587">
      <c r="A2587" t="inlineStr">
        <is>
          <t>MOV</t>
        </is>
      </c>
      <c r="B2587" t="inlineStr">
        <is>
          <t>337169250000</t>
        </is>
      </c>
      <c r="C2587" t="inlineStr">
        <is>
          <t>33716925</t>
        </is>
      </c>
      <c r="D2587" t="inlineStr">
        <is>
          <t>Juan Carlos Guerrerro Vergara</t>
        </is>
      </c>
      <c r="E2587" t="inlineStr">
        <is>
          <t>JUANCARLOSGUERRERROVERGARA</t>
        </is>
      </c>
      <c r="F2587" s="2" t="n">
        <v>8</v>
      </c>
      <c r="G2587" t="inlineStr"/>
      <c r="H2587" t="inlineStr">
        <is>
          <t>67750303.0</t>
        </is>
      </c>
      <c r="I2587" t="n">
        <v>0</v>
      </c>
      <c r="J2587" t="n">
        <v>1</v>
      </c>
      <c r="K2587" t="inlineStr"/>
    </row>
    <row r="2588">
      <c r="A2588" t="inlineStr">
        <is>
          <t>MOV</t>
        </is>
      </c>
      <c r="B2588" t="inlineStr">
        <is>
          <t>367027470000</t>
        </is>
      </c>
      <c r="C2588" t="inlineStr">
        <is>
          <t>36702747</t>
        </is>
      </c>
      <c r="D2588" t="inlineStr">
        <is>
          <t>ELÍAS ROBERTO MORAN SANCHEZ</t>
        </is>
      </c>
      <c r="E2588" t="inlineStr">
        <is>
          <t>ELIASROBERTOMORANSANCHEZ</t>
        </is>
      </c>
      <c r="F2588" s="2" t="n">
        <v>17.58</v>
      </c>
      <c r="G2588" t="inlineStr"/>
      <c r="H2588" t="inlineStr">
        <is>
          <t>68174714.0</t>
        </is>
      </c>
      <c r="I2588" t="n">
        <v>0</v>
      </c>
      <c r="J2588" t="n">
        <v>1</v>
      </c>
      <c r="K2588" t="inlineStr"/>
    </row>
    <row r="2589">
      <c r="A2589" t="inlineStr">
        <is>
          <t>MOV</t>
        </is>
      </c>
      <c r="B2589" t="inlineStr">
        <is>
          <t>358387290000</t>
        </is>
      </c>
      <c r="C2589" t="inlineStr">
        <is>
          <t>35838729</t>
        </is>
      </c>
      <c r="D2589" t="inlineStr">
        <is>
          <t>JESÚS CRUZ</t>
        </is>
      </c>
      <c r="E2589" t="inlineStr">
        <is>
          <t>JESUSCRUZ</t>
        </is>
      </c>
      <c r="F2589" s="2" t="n">
        <v>15</v>
      </c>
      <c r="G2589" t="inlineStr"/>
      <c r="H2589" t="inlineStr">
        <is>
          <t>67221778.0</t>
        </is>
      </c>
      <c r="I2589" t="n">
        <v>0</v>
      </c>
      <c r="J2589" t="n">
        <v>1</v>
      </c>
      <c r="K2589" t="inlineStr"/>
    </row>
    <row r="2590">
      <c r="A2590" t="inlineStr">
        <is>
          <t>MOV</t>
        </is>
      </c>
      <c r="B2590" t="inlineStr">
        <is>
          <t>355374360000</t>
        </is>
      </c>
      <c r="C2590" t="inlineStr">
        <is>
          <t>35537436</t>
        </is>
      </c>
      <c r="D2590" t="inlineStr">
        <is>
          <t>JOSUE ELIAS RIOS SAMUDIO</t>
        </is>
      </c>
      <c r="E2590" t="inlineStr">
        <is>
          <t>JOSUEELIASRIOSSAMUDIO</t>
        </is>
      </c>
      <c r="F2590" s="2" t="n">
        <v>15</v>
      </c>
      <c r="G2590" t="inlineStr"/>
      <c r="H2590" t="inlineStr">
        <is>
          <t>69161710.0</t>
        </is>
      </c>
      <c r="I2590" t="n">
        <v>0</v>
      </c>
      <c r="J2590" t="n">
        <v>1</v>
      </c>
      <c r="K2590" t="inlineStr"/>
    </row>
    <row r="2591">
      <c r="A2591" t="inlineStr">
        <is>
          <t>MOV</t>
        </is>
      </c>
      <c r="B2591" t="inlineStr">
        <is>
          <t>342083840000</t>
        </is>
      </c>
      <c r="C2591" t="inlineStr">
        <is>
          <t>34208384</t>
        </is>
      </c>
      <c r="D2591" t="inlineStr">
        <is>
          <t>RAFAEL OMAR ORTIZ DE ROUX</t>
        </is>
      </c>
      <c r="E2591" t="inlineStr">
        <is>
          <t>RAFAELOMARORTIZDEROUX</t>
        </is>
      </c>
      <c r="F2591" s="2" t="n">
        <v>45</v>
      </c>
      <c r="G2591" t="inlineStr"/>
      <c r="H2591" t="inlineStr">
        <is>
          <t>60013300.0</t>
        </is>
      </c>
      <c r="I2591" t="n">
        <v>0</v>
      </c>
      <c r="J2591" t="n">
        <v>1</v>
      </c>
      <c r="K2591" t="inlineStr"/>
    </row>
    <row r="2592">
      <c r="A2592" t="inlineStr">
        <is>
          <t>MOV</t>
        </is>
      </c>
      <c r="B2592" t="inlineStr">
        <is>
          <t>351282560000</t>
        </is>
      </c>
      <c r="C2592" t="inlineStr">
        <is>
          <t>35128256</t>
        </is>
      </c>
      <c r="D2592" t="inlineStr">
        <is>
          <t>BELKIS MORENO</t>
        </is>
      </c>
      <c r="E2592" t="inlineStr">
        <is>
          <t>BELKISMORENO</t>
        </is>
      </c>
      <c r="F2592" s="2" t="n">
        <v>15</v>
      </c>
      <c r="G2592" t="inlineStr"/>
      <c r="H2592" t="inlineStr">
        <is>
          <t>67862541.0</t>
        </is>
      </c>
      <c r="I2592" t="n">
        <v>0</v>
      </c>
      <c r="J2592" t="n">
        <v>1</v>
      </c>
      <c r="K2592" t="inlineStr"/>
    </row>
    <row r="2593">
      <c r="A2593" t="inlineStr">
        <is>
          <t>MOV</t>
        </is>
      </c>
      <c r="B2593" t="inlineStr">
        <is>
          <t>341236800000</t>
        </is>
      </c>
      <c r="C2593" t="inlineStr">
        <is>
          <t>34123680</t>
        </is>
      </c>
      <c r="D2593" t="inlineStr">
        <is>
          <t>JOSE LUIS CANDANEDO</t>
        </is>
      </c>
      <c r="E2593" t="inlineStr">
        <is>
          <t>JOSELUISCANDANEDO</t>
        </is>
      </c>
      <c r="F2593" s="2" t="n">
        <v>19.25</v>
      </c>
      <c r="G2593" t="inlineStr"/>
      <c r="H2593" t="inlineStr">
        <is>
          <t>66841221.0</t>
        </is>
      </c>
      <c r="I2593" t="n">
        <v>0</v>
      </c>
      <c r="J2593" t="n">
        <v>1</v>
      </c>
      <c r="K2593" t="inlineStr"/>
    </row>
    <row r="2594">
      <c r="A2594" t="inlineStr">
        <is>
          <t>MOV</t>
        </is>
      </c>
      <c r="B2594" t="inlineStr">
        <is>
          <t>352370570000</t>
        </is>
      </c>
      <c r="C2594" t="inlineStr">
        <is>
          <t>35237057</t>
        </is>
      </c>
      <c r="D2594" t="inlineStr">
        <is>
          <t>ENOC UZIEL SERRACIN QUIEL</t>
        </is>
      </c>
      <c r="E2594" t="inlineStr">
        <is>
          <t>ENOCUZIELSERRACINQUIEL</t>
        </is>
      </c>
      <c r="F2594" s="2" t="n">
        <v>15</v>
      </c>
      <c r="G2594" t="inlineStr"/>
      <c r="H2594" t="inlineStr">
        <is>
          <t>61716871.0</t>
        </is>
      </c>
      <c r="I2594" t="n">
        <v>0</v>
      </c>
      <c r="J2594" t="n">
        <v>1</v>
      </c>
      <c r="K2594" t="inlineStr"/>
    </row>
    <row r="2595">
      <c r="A2595" t="inlineStr">
        <is>
          <t>MOV</t>
        </is>
      </c>
      <c r="B2595" t="inlineStr">
        <is>
          <t>312232390000</t>
        </is>
      </c>
      <c r="C2595" t="inlineStr">
        <is>
          <t>31223239</t>
        </is>
      </c>
      <c r="D2595" t="inlineStr">
        <is>
          <t>S&amp;M GROUP -</t>
        </is>
      </c>
      <c r="E2595" t="inlineStr">
        <is>
          <t>SMGROUP</t>
        </is>
      </c>
      <c r="F2595" s="2" t="n">
        <v>60.5</v>
      </c>
      <c r="G2595" t="inlineStr"/>
      <c r="H2595" t="inlineStr">
        <is>
          <t>69348304.0</t>
        </is>
      </c>
      <c r="I2595" t="n">
        <v>0</v>
      </c>
      <c r="J2595" t="n">
        <v>1</v>
      </c>
      <c r="K2595" t="inlineStr"/>
    </row>
    <row r="2596">
      <c r="A2596" t="inlineStr">
        <is>
          <t>MOV</t>
        </is>
      </c>
      <c r="B2596" t="inlineStr">
        <is>
          <t>357192880000</t>
        </is>
      </c>
      <c r="C2596" t="inlineStr">
        <is>
          <t>35719288</t>
        </is>
      </c>
      <c r="D2596" t="inlineStr">
        <is>
          <t>TATIANA CASTILLO</t>
        </is>
      </c>
      <c r="E2596" t="inlineStr">
        <is>
          <t>TATIANACASTILLO</t>
        </is>
      </c>
      <c r="F2596" s="2" t="n">
        <v>15</v>
      </c>
      <c r="G2596" t="inlineStr"/>
      <c r="H2596" t="inlineStr">
        <is>
          <t>67059930.0</t>
        </is>
      </c>
      <c r="I2596" t="n">
        <v>0</v>
      </c>
      <c r="J2596" t="n">
        <v>1</v>
      </c>
      <c r="K2596" t="inlineStr"/>
    </row>
    <row r="2597">
      <c r="A2597" t="inlineStr">
        <is>
          <t>MOV</t>
        </is>
      </c>
      <c r="B2597" t="inlineStr">
        <is>
          <t>353214090000</t>
        </is>
      </c>
      <c r="C2597" t="inlineStr">
        <is>
          <t>35321409</t>
        </is>
      </c>
      <c r="D2597" t="inlineStr">
        <is>
          <t>DAILIN ENAIS BETHANCOURT CACERES</t>
        </is>
      </c>
      <c r="E2597" t="inlineStr">
        <is>
          <t>DAILINENAISBETHANCOURTCACERES</t>
        </is>
      </c>
      <c r="F2597" s="2" t="n">
        <v>30</v>
      </c>
      <c r="G2597" t="inlineStr"/>
      <c r="H2597" t="inlineStr">
        <is>
          <t>68570323.0</t>
        </is>
      </c>
      <c r="I2597" t="n">
        <v>0</v>
      </c>
      <c r="J2597" t="n">
        <v>1</v>
      </c>
      <c r="K2597" t="inlineStr"/>
    </row>
    <row r="2598">
      <c r="A2598" t="inlineStr">
        <is>
          <t>MOV</t>
        </is>
      </c>
      <c r="B2598" t="inlineStr">
        <is>
          <t>354382970000</t>
        </is>
      </c>
      <c r="C2598" t="inlineStr">
        <is>
          <t>35438297</t>
        </is>
      </c>
      <c r="D2598" t="inlineStr">
        <is>
          <t>JOEL GUTIERREZ</t>
        </is>
      </c>
      <c r="E2598" t="inlineStr">
        <is>
          <t>JOELGUTIERREZ</t>
        </is>
      </c>
      <c r="F2598" s="2" t="n">
        <v>30</v>
      </c>
      <c r="G2598" t="inlineStr"/>
      <c r="H2598" t="inlineStr">
        <is>
          <t>68477103.0</t>
        </is>
      </c>
      <c r="I2598" t="n">
        <v>0</v>
      </c>
      <c r="J2598" t="n">
        <v>1</v>
      </c>
      <c r="K2598" t="inlineStr"/>
    </row>
    <row r="2599">
      <c r="A2599" t="inlineStr">
        <is>
          <t>MOV</t>
        </is>
      </c>
      <c r="B2599" t="inlineStr">
        <is>
          <t>345069510000</t>
        </is>
      </c>
      <c r="C2599" t="inlineStr">
        <is>
          <t>34506951</t>
        </is>
      </c>
      <c r="D2599" t="inlineStr">
        <is>
          <t>LOURDES DEL CARMEN SERRANO</t>
        </is>
      </c>
      <c r="E2599" t="inlineStr">
        <is>
          <t>LOURDESDELCARMENSERRANO</t>
        </is>
      </c>
      <c r="F2599" s="2" t="n">
        <v>16.25</v>
      </c>
      <c r="G2599" t="inlineStr"/>
      <c r="H2599" t="inlineStr">
        <is>
          <t>69172963.0</t>
        </is>
      </c>
      <c r="I2599" t="n">
        <v>0</v>
      </c>
      <c r="J2599" t="n">
        <v>1</v>
      </c>
      <c r="K2599" t="inlineStr"/>
    </row>
    <row r="2600">
      <c r="A2600" t="inlineStr">
        <is>
          <t>MOV</t>
        </is>
      </c>
      <c r="B2600" t="inlineStr">
        <is>
          <t>353331970000</t>
        </is>
      </c>
      <c r="C2600" t="inlineStr">
        <is>
          <t>35333197</t>
        </is>
      </c>
      <c r="D2600" t="inlineStr">
        <is>
          <t>RAFAEL ERNESTO MIRANDA ARCIA</t>
        </is>
      </c>
      <c r="E2600" t="inlineStr">
        <is>
          <t>RAFAELERNESTOMIRANDAARCIA</t>
        </is>
      </c>
      <c r="F2600" s="2" t="n">
        <v>18</v>
      </c>
      <c r="G2600" t="inlineStr"/>
      <c r="H2600" t="inlineStr">
        <is>
          <t>67854932.0</t>
        </is>
      </c>
      <c r="I2600" t="n">
        <v>0</v>
      </c>
      <c r="J2600" t="n">
        <v>1</v>
      </c>
      <c r="K2600" t="inlineStr"/>
    </row>
    <row r="2601">
      <c r="A2601" t="inlineStr">
        <is>
          <t>MOV</t>
        </is>
      </c>
      <c r="B2601" t="inlineStr">
        <is>
          <t>312235650000</t>
        </is>
      </c>
      <c r="C2601" t="inlineStr">
        <is>
          <t>31223565</t>
        </is>
      </c>
      <c r="D2601" t="inlineStr">
        <is>
          <t>YANIS SOPHIA MIRANDA QUINTERO</t>
        </is>
      </c>
      <c r="E2601" t="inlineStr">
        <is>
          <t>YANISSOPHIAMIRANDAQUINTERO</t>
        </is>
      </c>
      <c r="F2601" s="2" t="n">
        <v>-25.68</v>
      </c>
      <c r="G2601" t="inlineStr"/>
      <c r="H2601" t="inlineStr">
        <is>
          <t>62130599.0</t>
        </is>
      </c>
      <c r="I2601" t="n">
        <v>0</v>
      </c>
      <c r="J2601" t="n">
        <v>1</v>
      </c>
      <c r="K2601" t="inlineStr"/>
    </row>
    <row r="2602">
      <c r="A2602" t="inlineStr">
        <is>
          <t>MOV</t>
        </is>
      </c>
      <c r="B2602" t="inlineStr">
        <is>
          <t>368047580000</t>
        </is>
      </c>
      <c r="C2602" t="inlineStr">
        <is>
          <t>36804758</t>
        </is>
      </c>
      <c r="D2602" t="inlineStr">
        <is>
          <t>ALEXANDER PIMENTEL</t>
        </is>
      </c>
      <c r="E2602" t="inlineStr">
        <is>
          <t>ALEXANDERPIMENTEL</t>
        </is>
      </c>
      <c r="F2602" s="2" t="n">
        <v>18.87</v>
      </c>
      <c r="G2602" t="inlineStr"/>
      <c r="H2602" t="inlineStr"/>
      <c r="I2602" t="n">
        <v>0</v>
      </c>
      <c r="J2602" t="n">
        <v>1</v>
      </c>
      <c r="K2602" t="inlineStr"/>
    </row>
    <row r="2603">
      <c r="A2603" t="inlineStr">
        <is>
          <t>MOV</t>
        </is>
      </c>
      <c r="B2603" t="inlineStr">
        <is>
          <t>356324300000</t>
        </is>
      </c>
      <c r="C2603" t="inlineStr">
        <is>
          <t>35632430</t>
        </is>
      </c>
      <c r="D2603" t="inlineStr">
        <is>
          <t>CARLOS ANTONIO SÁNCHEZ RODRÍGUEZ</t>
        </is>
      </c>
      <c r="E2603" t="inlineStr">
        <is>
          <t>CARLOSANTONIOSANCHEZRODRIGUEZ</t>
        </is>
      </c>
      <c r="F2603" s="2" t="n">
        <v>15</v>
      </c>
      <c r="G2603" t="inlineStr"/>
      <c r="H2603" t="inlineStr">
        <is>
          <t>66976688.0</t>
        </is>
      </c>
      <c r="I2603" t="n">
        <v>0</v>
      </c>
      <c r="J2603" t="n">
        <v>1</v>
      </c>
      <c r="K2603" t="inlineStr"/>
    </row>
    <row r="2604">
      <c r="A2604" t="inlineStr">
        <is>
          <t>MOV</t>
        </is>
      </c>
      <c r="B2604" t="inlineStr">
        <is>
          <t>359276090000</t>
        </is>
      </c>
      <c r="C2604" t="inlineStr">
        <is>
          <t>35927609</t>
        </is>
      </c>
      <c r="D2604" t="inlineStr">
        <is>
          <t>KEVIN ENOC ATENCIO</t>
        </is>
      </c>
      <c r="E2604" t="inlineStr">
        <is>
          <t>KEVINENOCATENCIO</t>
        </is>
      </c>
      <c r="F2604" s="2" t="n">
        <v>30</v>
      </c>
      <c r="G2604" t="inlineStr"/>
      <c r="H2604" t="inlineStr">
        <is>
          <t>61999712.0</t>
        </is>
      </c>
      <c r="I2604" t="n">
        <v>0</v>
      </c>
      <c r="J2604" t="n">
        <v>1</v>
      </c>
      <c r="K2604" t="inlineStr"/>
    </row>
    <row r="2605">
      <c r="A2605" t="inlineStr">
        <is>
          <t>MOV</t>
        </is>
      </c>
      <c r="B2605" t="inlineStr">
        <is>
          <t>352192720000</t>
        </is>
      </c>
      <c r="C2605" t="inlineStr">
        <is>
          <t>35219272</t>
        </is>
      </c>
      <c r="D2605" t="inlineStr">
        <is>
          <t>JORGE MATAMOROS</t>
        </is>
      </c>
      <c r="E2605" t="inlineStr">
        <is>
          <t>JORGEMATAMOROS</t>
        </is>
      </c>
      <c r="F2605" s="2" t="n">
        <v>15</v>
      </c>
      <c r="G2605" t="inlineStr"/>
      <c r="H2605" t="inlineStr">
        <is>
          <t>67084580.0</t>
        </is>
      </c>
      <c r="I2605" t="n">
        <v>0</v>
      </c>
      <c r="J2605" t="n">
        <v>1</v>
      </c>
      <c r="K2605" t="inlineStr"/>
    </row>
    <row r="2606">
      <c r="A2606" t="inlineStr">
        <is>
          <t>MOV</t>
        </is>
      </c>
      <c r="B2606" t="inlineStr">
        <is>
          <t>352081250000</t>
        </is>
      </c>
      <c r="C2606" t="inlineStr">
        <is>
          <t>35208125</t>
        </is>
      </c>
      <c r="D2606" t="inlineStr">
        <is>
          <t>DIANA ARAUZ</t>
        </is>
      </c>
      <c r="E2606" t="inlineStr">
        <is>
          <t>DIANAARAUZ</t>
        </is>
      </c>
      <c r="F2606" s="2" t="n">
        <v>15</v>
      </c>
      <c r="G2606" t="inlineStr"/>
      <c r="H2606" t="inlineStr">
        <is>
          <t>63414380.0</t>
        </is>
      </c>
      <c r="I2606" t="n">
        <v>0</v>
      </c>
      <c r="J2606" t="n">
        <v>1</v>
      </c>
      <c r="K2606" t="inlineStr"/>
    </row>
    <row r="2607">
      <c r="A2607" t="inlineStr">
        <is>
          <t>MOV</t>
        </is>
      </c>
      <c r="B2607" t="inlineStr">
        <is>
          <t>354081320000</t>
        </is>
      </c>
      <c r="C2607" t="inlineStr">
        <is>
          <t>35408132</t>
        </is>
      </c>
      <c r="D2607" t="inlineStr">
        <is>
          <t>DIANA ARAUZ</t>
        </is>
      </c>
      <c r="E2607" t="inlineStr">
        <is>
          <t>DIANAARAUZ</t>
        </is>
      </c>
      <c r="F2607" s="2" t="n">
        <v>15</v>
      </c>
      <c r="G2607" t="inlineStr"/>
      <c r="H2607" t="inlineStr">
        <is>
          <t>66432702.0</t>
        </is>
      </c>
      <c r="I2607" t="n">
        <v>0</v>
      </c>
      <c r="J2607" t="n">
        <v>1</v>
      </c>
      <c r="K2607" t="inlineStr"/>
    </row>
    <row r="2608">
      <c r="A2608" t="inlineStr">
        <is>
          <t>MOV</t>
        </is>
      </c>
      <c r="B2608" t="inlineStr">
        <is>
          <t>352221280000</t>
        </is>
      </c>
      <c r="C2608" t="inlineStr">
        <is>
          <t>35222128</t>
        </is>
      </c>
      <c r="D2608" t="inlineStr">
        <is>
          <t>CARLOS IVAN VILLARREAL PALACIOS</t>
        </is>
      </c>
      <c r="E2608" t="inlineStr">
        <is>
          <t>CARLOSIVANVILLARREALPALACIOS</t>
        </is>
      </c>
      <c r="F2608" s="2" t="n">
        <v>15</v>
      </c>
      <c r="G2608" t="inlineStr"/>
      <c r="H2608" t="inlineStr">
        <is>
          <t>66027095.0</t>
        </is>
      </c>
      <c r="I2608" t="n">
        <v>0</v>
      </c>
      <c r="J2608" t="n">
        <v>1</v>
      </c>
      <c r="K2608" t="inlineStr"/>
    </row>
    <row r="2609">
      <c r="A2609" t="inlineStr">
        <is>
          <t>MOV</t>
        </is>
      </c>
      <c r="B2609" t="inlineStr">
        <is>
          <t>348121620000</t>
        </is>
      </c>
      <c r="C2609" t="inlineStr">
        <is>
          <t>34812162</t>
        </is>
      </c>
      <c r="D2609" t="inlineStr">
        <is>
          <t>BELKIS VILCHEZ</t>
        </is>
      </c>
      <c r="E2609" t="inlineStr">
        <is>
          <t>BELKISVILCHEZ</t>
        </is>
      </c>
      <c r="F2609" s="2" t="n">
        <v>48</v>
      </c>
      <c r="G2609" t="inlineStr"/>
      <c r="H2609" t="inlineStr">
        <is>
          <t>66399687.0</t>
        </is>
      </c>
      <c r="I2609" t="n">
        <v>0</v>
      </c>
      <c r="J2609" t="n">
        <v>1</v>
      </c>
      <c r="K2609" t="inlineStr"/>
    </row>
    <row r="2610">
      <c r="A2610" t="inlineStr">
        <is>
          <t>MOV</t>
        </is>
      </c>
      <c r="B2610" t="inlineStr">
        <is>
          <t>323583660000</t>
        </is>
      </c>
      <c r="C2610" t="inlineStr">
        <is>
          <t>32358366</t>
        </is>
      </c>
      <c r="D2610" t="inlineStr">
        <is>
          <t>INVERSIONES R</t>
        </is>
      </c>
      <c r="E2610" t="inlineStr">
        <is>
          <t>INVERSIONESR</t>
        </is>
      </c>
      <c r="F2610" s="2" t="n">
        <v>42</v>
      </c>
      <c r="G2610" t="inlineStr"/>
      <c r="H2610" t="inlineStr">
        <is>
          <t>66745058.0</t>
        </is>
      </c>
      <c r="I2610" t="n">
        <v>0</v>
      </c>
      <c r="J2610" t="n">
        <v>1</v>
      </c>
      <c r="K2610" t="inlineStr"/>
    </row>
    <row r="2611">
      <c r="A2611" t="inlineStr">
        <is>
          <t>MOV</t>
        </is>
      </c>
      <c r="B2611" t="inlineStr">
        <is>
          <t>348152450000</t>
        </is>
      </c>
      <c r="C2611" t="inlineStr">
        <is>
          <t>34815245</t>
        </is>
      </c>
      <c r="D2611" t="inlineStr">
        <is>
          <t>MARIO RIOS CHAVARRIA</t>
        </is>
      </c>
      <c r="E2611" t="inlineStr">
        <is>
          <t>MARIORIOSCHAVARRIA</t>
        </is>
      </c>
      <c r="F2611" s="2" t="n">
        <v>42.5</v>
      </c>
      <c r="G2611" t="inlineStr"/>
      <c r="H2611" t="inlineStr">
        <is>
          <t>61289342.0</t>
        </is>
      </c>
      <c r="I2611" t="n">
        <v>0</v>
      </c>
      <c r="J2611" t="n">
        <v>1</v>
      </c>
      <c r="K2611" t="inlineStr"/>
    </row>
    <row r="2612">
      <c r="A2612" t="inlineStr">
        <is>
          <t>MOV</t>
        </is>
      </c>
      <c r="B2612" t="inlineStr">
        <is>
          <t>345092030000</t>
        </is>
      </c>
      <c r="C2612" t="inlineStr">
        <is>
          <t>34509203</t>
        </is>
      </c>
      <c r="D2612" t="inlineStr">
        <is>
          <t>NATAHEL PAULINO FRANCO</t>
        </is>
      </c>
      <c r="E2612" t="inlineStr">
        <is>
          <t>NATAHELPAULINOFRANCO</t>
        </is>
      </c>
      <c r="F2612" s="2" t="n">
        <v>16.25</v>
      </c>
      <c r="G2612" t="inlineStr"/>
      <c r="H2612" t="inlineStr">
        <is>
          <t>60120395.0</t>
        </is>
      </c>
      <c r="I2612" t="n">
        <v>0</v>
      </c>
      <c r="J2612" t="n">
        <v>1</v>
      </c>
      <c r="K2612" t="inlineStr"/>
    </row>
    <row r="2613">
      <c r="A2613" t="inlineStr">
        <is>
          <t>MOV</t>
        </is>
      </c>
      <c r="B2613" t="inlineStr">
        <is>
          <t>341092090000</t>
        </is>
      </c>
      <c r="C2613" t="inlineStr">
        <is>
          <t>34109209</t>
        </is>
      </c>
      <c r="D2613" t="inlineStr">
        <is>
          <t>NATAHEL FRANCO CALZADILLA</t>
        </is>
      </c>
      <c r="E2613" t="inlineStr">
        <is>
          <t>NATAHELFRANCOCALZADILLA</t>
        </is>
      </c>
      <c r="F2613" s="2" t="n">
        <v>16.25</v>
      </c>
      <c r="G2613" t="inlineStr"/>
      <c r="H2613" t="inlineStr">
        <is>
          <t>60538617.0</t>
        </is>
      </c>
      <c r="I2613" t="n">
        <v>0</v>
      </c>
      <c r="J2613" t="n">
        <v>1</v>
      </c>
      <c r="K2613" t="inlineStr"/>
    </row>
    <row r="2614">
      <c r="A2614" t="inlineStr">
        <is>
          <t>MOV</t>
        </is>
      </c>
      <c r="B2614" t="inlineStr">
        <is>
          <t>344091920000</t>
        </is>
      </c>
      <c r="C2614" t="inlineStr">
        <is>
          <t>34409192</t>
        </is>
      </c>
      <c r="D2614" t="inlineStr">
        <is>
          <t>NATAHEL PAULINO FRANCO</t>
        </is>
      </c>
      <c r="E2614" t="inlineStr">
        <is>
          <t>NATAHELPAULINOFRANCO</t>
        </is>
      </c>
      <c r="F2614" s="2" t="n">
        <v>16.25</v>
      </c>
      <c r="G2614" t="inlineStr"/>
      <c r="H2614" t="inlineStr">
        <is>
          <t>61200357.0</t>
        </is>
      </c>
      <c r="I2614" t="n">
        <v>0</v>
      </c>
      <c r="J2614" t="n">
        <v>1</v>
      </c>
      <c r="K2614" t="inlineStr"/>
    </row>
    <row r="2615">
      <c r="A2615" t="inlineStr">
        <is>
          <t>MOV</t>
        </is>
      </c>
      <c r="B2615" t="inlineStr">
        <is>
          <t>346091970000</t>
        </is>
      </c>
      <c r="C2615" t="inlineStr">
        <is>
          <t>34609197</t>
        </is>
      </c>
      <c r="D2615" t="inlineStr">
        <is>
          <t>NATAHEL PAULINO FRANCO CALZADILLA</t>
        </is>
      </c>
      <c r="E2615" t="inlineStr">
        <is>
          <t>NATAHELPAULINOFRANCOCALZADILLA</t>
        </is>
      </c>
      <c r="F2615" s="2" t="n">
        <v>32.5</v>
      </c>
      <c r="G2615" t="inlineStr"/>
      <c r="H2615" t="inlineStr">
        <is>
          <t>60200773.0</t>
        </is>
      </c>
      <c r="I2615" t="n">
        <v>0</v>
      </c>
      <c r="J2615" t="n">
        <v>1</v>
      </c>
      <c r="K2615" t="inlineStr"/>
    </row>
    <row r="2616">
      <c r="A2616" t="inlineStr">
        <is>
          <t>MOV</t>
        </is>
      </c>
      <c r="B2616" t="inlineStr">
        <is>
          <t>347091870000</t>
        </is>
      </c>
      <c r="C2616" t="inlineStr">
        <is>
          <t>34709187</t>
        </is>
      </c>
      <c r="D2616" t="inlineStr">
        <is>
          <t>NATAHEL PAULINO FRANCO CALZADILLA</t>
        </is>
      </c>
      <c r="E2616" t="inlineStr">
        <is>
          <t>NATAHELPAULINOFRANCOCALZADILLA</t>
        </is>
      </c>
      <c r="F2616" s="2" t="n">
        <v>48.75</v>
      </c>
      <c r="G2616" t="inlineStr"/>
      <c r="H2616" t="inlineStr">
        <is>
          <t>60112476.0</t>
        </is>
      </c>
      <c r="I2616" t="n">
        <v>0</v>
      </c>
      <c r="J2616" t="n">
        <v>1</v>
      </c>
      <c r="K2616" t="inlineStr"/>
    </row>
    <row r="2617">
      <c r="A2617" t="inlineStr">
        <is>
          <t>MOV</t>
        </is>
      </c>
      <c r="B2617" t="inlineStr">
        <is>
          <t>346396970000</t>
        </is>
      </c>
      <c r="C2617" t="inlineStr">
        <is>
          <t>34639697</t>
        </is>
      </c>
      <c r="D2617" t="inlineStr">
        <is>
          <t>MIRACLE STEPS BY STEPHANIE M.</t>
        </is>
      </c>
      <c r="E2617" t="inlineStr">
        <is>
          <t>MIRACLESTEPSBYSTEPHANIEM</t>
        </is>
      </c>
      <c r="F2617" s="2" t="n">
        <v>20</v>
      </c>
      <c r="G2617" t="inlineStr"/>
      <c r="H2617" t="inlineStr">
        <is>
          <t>64984144.0</t>
        </is>
      </c>
      <c r="I2617" t="n">
        <v>0</v>
      </c>
      <c r="J2617" t="n">
        <v>1</v>
      </c>
      <c r="K2617" t="inlineStr"/>
    </row>
    <row r="2618">
      <c r="A2618" t="inlineStr">
        <is>
          <t>MOV</t>
        </is>
      </c>
      <c r="B2618" t="inlineStr">
        <is>
          <t>359143260000</t>
        </is>
      </c>
      <c r="C2618" t="inlineStr">
        <is>
          <t>35914326</t>
        </is>
      </c>
      <c r="D2618" t="inlineStr">
        <is>
          <t>JOSE LORENZO RUIZ</t>
        </is>
      </c>
      <c r="E2618" t="inlineStr">
        <is>
          <t>JOSELORENZORUIZ</t>
        </is>
      </c>
      <c r="F2618" s="2" t="n">
        <v>30</v>
      </c>
      <c r="G2618" t="inlineStr"/>
      <c r="H2618" t="inlineStr">
        <is>
          <t>66811987.0</t>
        </is>
      </c>
      <c r="I2618" t="n">
        <v>0</v>
      </c>
      <c r="J2618" t="n">
        <v>1</v>
      </c>
      <c r="K2618" t="inlineStr"/>
    </row>
    <row r="2619">
      <c r="A2619" t="inlineStr">
        <is>
          <t>MOV</t>
        </is>
      </c>
      <c r="B2619" t="inlineStr">
        <is>
          <t>355155110000</t>
        </is>
      </c>
      <c r="C2619" t="inlineStr">
        <is>
          <t>35515511</t>
        </is>
      </c>
      <c r="D2619" t="inlineStr">
        <is>
          <t>WILLIE BOUTET QUIEL</t>
        </is>
      </c>
      <c r="E2619" t="inlineStr">
        <is>
          <t>WILLIEBOUTETQUIEL</t>
        </is>
      </c>
      <c r="F2619" s="2" t="n">
        <v>15</v>
      </c>
      <c r="G2619" t="inlineStr"/>
      <c r="H2619" t="inlineStr">
        <is>
          <t>69604479.0</t>
        </is>
      </c>
      <c r="I2619" t="n">
        <v>0</v>
      </c>
      <c r="J2619" t="n">
        <v>1</v>
      </c>
      <c r="K2619" t="inlineStr"/>
    </row>
    <row r="2620">
      <c r="A2620" t="inlineStr">
        <is>
          <t>MOV</t>
        </is>
      </c>
      <c r="B2620" t="inlineStr">
        <is>
          <t>362009720000</t>
        </is>
      </c>
      <c r="C2620" t="inlineStr">
        <is>
          <t>36200972</t>
        </is>
      </c>
      <c r="D2620" t="inlineStr">
        <is>
          <t>NATIVIDAD OTERO</t>
        </is>
      </c>
      <c r="E2620" t="inlineStr">
        <is>
          <t>NATIVIDADOTERO</t>
        </is>
      </c>
      <c r="F2620" s="2" t="n">
        <v>15</v>
      </c>
      <c r="G2620" t="inlineStr"/>
      <c r="H2620" t="inlineStr">
        <is>
          <t>66980408.0</t>
        </is>
      </c>
      <c r="I2620" t="n">
        <v>0</v>
      </c>
      <c r="J2620" t="n">
        <v>1</v>
      </c>
      <c r="K2620" t="inlineStr"/>
    </row>
    <row r="2621">
      <c r="A2621" t="inlineStr">
        <is>
          <t>MOV</t>
        </is>
      </c>
      <c r="B2621" t="inlineStr">
        <is>
          <t>341390510000</t>
        </is>
      </c>
      <c r="C2621" t="inlineStr">
        <is>
          <t>34139051</t>
        </is>
      </c>
      <c r="D2621" t="inlineStr">
        <is>
          <t>MIRIAM GONZALEZ ESPINOZA</t>
        </is>
      </c>
      <c r="E2621" t="inlineStr">
        <is>
          <t>MIRIAMGONZALEZESPINOZA</t>
        </is>
      </c>
      <c r="F2621" s="2" t="n">
        <v>16.25</v>
      </c>
      <c r="G2621" t="inlineStr"/>
      <c r="H2621" t="inlineStr">
        <is>
          <t>65488853.0</t>
        </is>
      </c>
      <c r="I2621" t="n">
        <v>0</v>
      </c>
      <c r="J2621" t="n">
        <v>1</v>
      </c>
      <c r="K2621" t="inlineStr"/>
    </row>
    <row r="2622">
      <c r="A2622" t="inlineStr">
        <is>
          <t>MOV</t>
        </is>
      </c>
      <c r="B2622" t="inlineStr">
        <is>
          <t>359240490000</t>
        </is>
      </c>
      <c r="C2622" t="inlineStr">
        <is>
          <t>35924049</t>
        </is>
      </c>
      <c r="D2622" t="inlineStr">
        <is>
          <t>JEYSON CHAVEZ</t>
        </is>
      </c>
      <c r="E2622" t="inlineStr">
        <is>
          <t>JEYSONCHAVEZ</t>
        </is>
      </c>
      <c r="F2622" s="2" t="n">
        <v>30</v>
      </c>
      <c r="G2622" t="inlineStr"/>
      <c r="H2622" t="inlineStr">
        <is>
          <t>67883040.0</t>
        </is>
      </c>
      <c r="I2622" t="n">
        <v>0</v>
      </c>
      <c r="J2622" t="n">
        <v>1</v>
      </c>
      <c r="K2622" t="inlineStr"/>
    </row>
    <row r="2623">
      <c r="A2623" t="inlineStr">
        <is>
          <t>MOV</t>
        </is>
      </c>
      <c r="B2623" t="inlineStr">
        <is>
          <t>354256160000</t>
        </is>
      </c>
      <c r="C2623" t="inlineStr">
        <is>
          <t>35425616</t>
        </is>
      </c>
      <c r="D2623" t="inlineStr">
        <is>
          <t>FIGAROS BABER</t>
        </is>
      </c>
      <c r="E2623" t="inlineStr">
        <is>
          <t>FIGAROSBABER</t>
        </is>
      </c>
      <c r="F2623" s="2" t="n">
        <v>15</v>
      </c>
      <c r="G2623" t="inlineStr"/>
      <c r="H2623" t="inlineStr">
        <is>
          <t>67187884.0</t>
        </is>
      </c>
      <c r="I2623" t="n">
        <v>0</v>
      </c>
      <c r="J2623" t="n">
        <v>1</v>
      </c>
      <c r="K2623" t="inlineStr"/>
    </row>
    <row r="2624">
      <c r="A2624" t="inlineStr">
        <is>
          <t>MOV</t>
        </is>
      </c>
      <c r="B2624" t="inlineStr">
        <is>
          <t>344101170000</t>
        </is>
      </c>
      <c r="C2624" t="inlineStr">
        <is>
          <t>34410117</t>
        </is>
      </c>
      <c r="D2624" t="inlineStr">
        <is>
          <t>DANIEL ALBERTO MIRANDA ZARZANEDA</t>
        </is>
      </c>
      <c r="E2624" t="inlineStr">
        <is>
          <t>DANIELALBERTOMIRANDAZARZANEDA</t>
        </is>
      </c>
      <c r="F2624" s="2" t="n">
        <v>59.25</v>
      </c>
      <c r="G2624" t="inlineStr"/>
      <c r="H2624" t="inlineStr">
        <is>
          <t>65312828.0</t>
        </is>
      </c>
      <c r="I2624" t="n">
        <v>0</v>
      </c>
      <c r="J2624" t="n">
        <v>1</v>
      </c>
      <c r="K2624" t="inlineStr"/>
    </row>
    <row r="2625">
      <c r="A2625" t="inlineStr">
        <is>
          <t>MOV</t>
        </is>
      </c>
      <c r="B2625" t="inlineStr">
        <is>
          <t>361054350000</t>
        </is>
      </c>
      <c r="C2625" t="inlineStr">
        <is>
          <t>36105435</t>
        </is>
      </c>
      <c r="D2625" t="inlineStr">
        <is>
          <t>JULIO RODRIGUEZ MONTEZUMA</t>
        </is>
      </c>
      <c r="E2625" t="inlineStr">
        <is>
          <t>JULIORODRIGUEZMONTEZUMA</t>
        </is>
      </c>
      <c r="F2625" s="2" t="n">
        <v>16.3</v>
      </c>
      <c r="G2625" t="inlineStr"/>
      <c r="H2625" t="inlineStr"/>
      <c r="I2625" t="n">
        <v>0</v>
      </c>
      <c r="J2625" t="n">
        <v>1</v>
      </c>
      <c r="K2625" t="inlineStr"/>
    </row>
    <row r="2626">
      <c r="A2626" t="inlineStr">
        <is>
          <t>MOV</t>
        </is>
      </c>
      <c r="B2626" t="inlineStr">
        <is>
          <t>369028610000</t>
        </is>
      </c>
      <c r="C2626" t="inlineStr">
        <is>
          <t>36902861</t>
        </is>
      </c>
      <c r="D2626" t="inlineStr">
        <is>
          <t>CHERLY MARICEL MORALES RIOS</t>
        </is>
      </c>
      <c r="E2626" t="inlineStr">
        <is>
          <t>CHERLYMARICELMORALESRIOS</t>
        </is>
      </c>
      <c r="F2626" s="2" t="n">
        <v>17.58</v>
      </c>
      <c r="G2626" t="inlineStr"/>
      <c r="H2626" t="inlineStr">
        <is>
          <t>63485450.0</t>
        </is>
      </c>
      <c r="I2626" t="n">
        <v>0</v>
      </c>
      <c r="J2626" t="n">
        <v>1</v>
      </c>
      <c r="K2626" t="inlineStr"/>
    </row>
    <row r="2627">
      <c r="A2627" t="inlineStr">
        <is>
          <t>MOV</t>
        </is>
      </c>
      <c r="B2627" t="inlineStr">
        <is>
          <t>343390190000</t>
        </is>
      </c>
      <c r="C2627" t="inlineStr">
        <is>
          <t>34339019</t>
        </is>
      </c>
      <c r="D2627" t="inlineStr">
        <is>
          <t>ODETTE SABRINA CUBILLA SANCHEZ</t>
        </is>
      </c>
      <c r="E2627" t="inlineStr">
        <is>
          <t>ODETTESABRINACUBILLASANCHEZ</t>
        </is>
      </c>
      <c r="F2627" s="2" t="n">
        <v>16.25</v>
      </c>
      <c r="G2627" t="inlineStr"/>
      <c r="H2627" t="inlineStr">
        <is>
          <t>67318748.0</t>
        </is>
      </c>
      <c r="I2627" t="n">
        <v>0</v>
      </c>
      <c r="J2627" t="n">
        <v>1</v>
      </c>
      <c r="K2627" t="inlineStr"/>
    </row>
    <row r="2628">
      <c r="A2628" t="inlineStr">
        <is>
          <t>MOV</t>
        </is>
      </c>
      <c r="B2628" t="inlineStr">
        <is>
          <t>359048130000</t>
        </is>
      </c>
      <c r="C2628" t="inlineStr">
        <is>
          <t>35904813</t>
        </is>
      </c>
      <c r="D2628" t="inlineStr">
        <is>
          <t>ABRAHAM MARTINEZ</t>
        </is>
      </c>
      <c r="E2628" t="inlineStr">
        <is>
          <t>ABRAHAMMARTINEZ</t>
        </is>
      </c>
      <c r="F2628" s="2" t="n">
        <v>15</v>
      </c>
      <c r="G2628" t="inlineStr"/>
      <c r="H2628" t="inlineStr">
        <is>
          <t>67336828.0</t>
        </is>
      </c>
      <c r="I2628" t="n">
        <v>0</v>
      </c>
      <c r="J2628" t="n">
        <v>1</v>
      </c>
      <c r="K2628" t="inlineStr"/>
    </row>
    <row r="2629">
      <c r="A2629" t="inlineStr">
        <is>
          <t>MOV</t>
        </is>
      </c>
      <c r="B2629" t="inlineStr">
        <is>
          <t>355296860000</t>
        </is>
      </c>
      <c r="C2629" t="inlineStr">
        <is>
          <t>35529686</t>
        </is>
      </c>
      <c r="D2629" t="inlineStr">
        <is>
          <t>LUIS ALBERTO CAMPOS</t>
        </is>
      </c>
      <c r="E2629" t="inlineStr">
        <is>
          <t>LUISALBERTOCAMPOS</t>
        </is>
      </c>
      <c r="F2629" s="2" t="n">
        <v>15</v>
      </c>
      <c r="G2629" t="inlineStr"/>
      <c r="H2629" t="inlineStr">
        <is>
          <t>65248079.0</t>
        </is>
      </c>
      <c r="I2629" t="n">
        <v>0</v>
      </c>
      <c r="J2629" t="n">
        <v>1</v>
      </c>
      <c r="K2629" t="inlineStr"/>
    </row>
    <row r="2630">
      <c r="A2630" t="inlineStr">
        <is>
          <t>MOV</t>
        </is>
      </c>
      <c r="B2630" t="inlineStr">
        <is>
          <t>355284510000</t>
        </is>
      </c>
      <c r="C2630" t="inlineStr">
        <is>
          <t>35528451</t>
        </is>
      </c>
      <c r="D2630" t="inlineStr">
        <is>
          <t>MAXWELL HENDEL MONTES MARTÍNEZ</t>
        </is>
      </c>
      <c r="E2630" t="inlineStr">
        <is>
          <t>MAXWELLHENDELMONTESMARTINEZ</t>
        </is>
      </c>
      <c r="F2630" s="2" t="n">
        <v>15</v>
      </c>
      <c r="G2630" t="inlineStr"/>
      <c r="H2630" t="inlineStr">
        <is>
          <t>65464175.0</t>
        </is>
      </c>
      <c r="I2630" t="n">
        <v>0</v>
      </c>
      <c r="J2630" t="n">
        <v>1</v>
      </c>
      <c r="K2630" t="inlineStr"/>
    </row>
    <row r="2631">
      <c r="A2631" t="inlineStr">
        <is>
          <t>MOV</t>
        </is>
      </c>
      <c r="B2631" t="inlineStr">
        <is>
          <t>366004810000</t>
        </is>
      </c>
      <c r="C2631" t="inlineStr">
        <is>
          <t>36600481</t>
        </is>
      </c>
      <c r="D2631" t="inlineStr">
        <is>
          <t>GLADYS CABALLERO</t>
        </is>
      </c>
      <c r="E2631" t="inlineStr">
        <is>
          <t>GLADYSCABALLERO</t>
        </is>
      </c>
      <c r="F2631" s="2" t="n">
        <v>15</v>
      </c>
      <c r="G2631" t="inlineStr"/>
      <c r="H2631" t="inlineStr">
        <is>
          <t>65047288.0</t>
        </is>
      </c>
      <c r="I2631" t="n">
        <v>0</v>
      </c>
      <c r="J2631" t="n">
        <v>1</v>
      </c>
      <c r="K2631" t="inlineStr"/>
    </row>
    <row r="2632">
      <c r="A2632" t="inlineStr">
        <is>
          <t>MOV</t>
        </is>
      </c>
      <c r="B2632" t="inlineStr">
        <is>
          <t>354256500000</t>
        </is>
      </c>
      <c r="C2632" t="inlineStr">
        <is>
          <t>35425650</t>
        </is>
      </c>
      <c r="D2632" t="inlineStr">
        <is>
          <t>KATHERINA CASTILLO</t>
        </is>
      </c>
      <c r="E2632" t="inlineStr">
        <is>
          <t>KATHERINACASTILLO</t>
        </is>
      </c>
      <c r="F2632" s="2" t="n">
        <v>30</v>
      </c>
      <c r="G2632" t="inlineStr"/>
      <c r="H2632" t="inlineStr">
        <is>
          <t>65028770.0</t>
        </is>
      </c>
      <c r="I2632" t="n">
        <v>0</v>
      </c>
      <c r="J2632" t="n">
        <v>1</v>
      </c>
      <c r="K2632" t="inlineStr"/>
    </row>
    <row r="2633">
      <c r="A2633" t="inlineStr">
        <is>
          <t>MOV</t>
        </is>
      </c>
      <c r="B2633" t="inlineStr">
        <is>
          <t>364003200000</t>
        </is>
      </c>
      <c r="C2633" t="inlineStr">
        <is>
          <t>36400320</t>
        </is>
      </c>
      <c r="D2633" t="inlineStr">
        <is>
          <t>AVELINO ALVAREZ</t>
        </is>
      </c>
      <c r="E2633" t="inlineStr">
        <is>
          <t>AVELINOALVAREZ</t>
        </is>
      </c>
      <c r="F2633" s="2" t="n">
        <v>15</v>
      </c>
      <c r="G2633" t="inlineStr"/>
      <c r="H2633" t="inlineStr">
        <is>
          <t>67674332.0</t>
        </is>
      </c>
      <c r="I2633" t="n">
        <v>0</v>
      </c>
      <c r="J2633" t="n">
        <v>1</v>
      </c>
      <c r="K2633" t="inlineStr"/>
    </row>
    <row r="2634">
      <c r="A2634" t="inlineStr">
        <is>
          <t>MOV</t>
        </is>
      </c>
      <c r="B2634" t="inlineStr">
        <is>
          <t>357357320000</t>
        </is>
      </c>
      <c r="C2634" t="inlineStr">
        <is>
          <t>35735732</t>
        </is>
      </c>
      <c r="D2634" t="inlineStr">
        <is>
          <t>AVELINO ARAUZ</t>
        </is>
      </c>
      <c r="E2634" t="inlineStr">
        <is>
          <t>AVELINOARAUZ</t>
        </is>
      </c>
      <c r="F2634" s="2" t="n">
        <v>15</v>
      </c>
      <c r="G2634" t="inlineStr"/>
      <c r="H2634" t="inlineStr">
        <is>
          <t>63271426.0</t>
        </is>
      </c>
      <c r="I2634" t="n">
        <v>0</v>
      </c>
      <c r="J2634" t="n">
        <v>1</v>
      </c>
      <c r="K2634" t="inlineStr"/>
    </row>
    <row r="2635">
      <c r="A2635" t="inlineStr">
        <is>
          <t>MOV</t>
        </is>
      </c>
      <c r="B2635" t="inlineStr">
        <is>
          <t>353182290000</t>
        </is>
      </c>
      <c r="C2635" t="inlineStr">
        <is>
          <t>35318229</t>
        </is>
      </c>
      <c r="D2635" t="inlineStr">
        <is>
          <t>GISELLE JULISSA MORA QUINTERO</t>
        </is>
      </c>
      <c r="E2635" t="inlineStr">
        <is>
          <t>GISELLEJULISSAMORAQUINTERO</t>
        </is>
      </c>
      <c r="F2635" s="2" t="n">
        <v>15</v>
      </c>
      <c r="G2635" t="inlineStr"/>
      <c r="H2635" t="inlineStr">
        <is>
          <t>64436782.0</t>
        </is>
      </c>
      <c r="I2635" t="n">
        <v>0</v>
      </c>
      <c r="J2635" t="n">
        <v>1</v>
      </c>
      <c r="K2635" t="inlineStr"/>
    </row>
    <row r="2636">
      <c r="A2636" t="inlineStr">
        <is>
          <t>MOV</t>
        </is>
      </c>
      <c r="B2636" t="inlineStr">
        <is>
          <t>355108340000</t>
        </is>
      </c>
      <c r="C2636" t="inlineStr">
        <is>
          <t>35510834</t>
        </is>
      </c>
      <c r="D2636" t="inlineStr">
        <is>
          <t>VANESSA GONZALEZ</t>
        </is>
      </c>
      <c r="E2636" t="inlineStr">
        <is>
          <t>VANESSAGONZALEZ</t>
        </is>
      </c>
      <c r="F2636" s="2" t="n">
        <v>15</v>
      </c>
      <c r="G2636" t="inlineStr"/>
      <c r="H2636" t="inlineStr">
        <is>
          <t>61803310.0</t>
        </is>
      </c>
      <c r="I2636" t="n">
        <v>0</v>
      </c>
      <c r="J2636" t="n">
        <v>1</v>
      </c>
      <c r="K2636" t="inlineStr"/>
    </row>
    <row r="2637">
      <c r="A2637" t="inlineStr">
        <is>
          <t>MOV</t>
        </is>
      </c>
      <c r="B2637" t="inlineStr">
        <is>
          <t>359265020000</t>
        </is>
      </c>
      <c r="C2637" t="inlineStr">
        <is>
          <t>35926502</t>
        </is>
      </c>
      <c r="D2637" t="inlineStr">
        <is>
          <t>VICTOR CASTREJON</t>
        </is>
      </c>
      <c r="E2637" t="inlineStr">
        <is>
          <t>VICTORCASTREJON</t>
        </is>
      </c>
      <c r="F2637" s="2" t="n">
        <v>15</v>
      </c>
      <c r="G2637" t="inlineStr"/>
      <c r="H2637" t="inlineStr">
        <is>
          <t>66002066.0</t>
        </is>
      </c>
      <c r="I2637" t="n">
        <v>0</v>
      </c>
      <c r="J2637" t="n">
        <v>1</v>
      </c>
      <c r="K2637" t="inlineStr"/>
    </row>
    <row r="2638">
      <c r="A2638" t="inlineStr">
        <is>
          <t>MOV</t>
        </is>
      </c>
      <c r="B2638" t="inlineStr">
        <is>
          <t>356325630000</t>
        </is>
      </c>
      <c r="C2638" t="inlineStr">
        <is>
          <t>35632563</t>
        </is>
      </c>
      <c r="D2638" t="inlineStr">
        <is>
          <t>RICARDO RODRIGO RODRIGUEZ ALVARADO</t>
        </is>
      </c>
      <c r="E2638" t="inlineStr">
        <is>
          <t>RICARDORODRIGORODRIGUEZALVARADO</t>
        </is>
      </c>
      <c r="F2638" s="2" t="n">
        <v>15</v>
      </c>
      <c r="G2638" t="inlineStr"/>
      <c r="H2638" t="inlineStr">
        <is>
          <t>67984546.0</t>
        </is>
      </c>
      <c r="I2638" t="n">
        <v>0</v>
      </c>
      <c r="J2638" t="n">
        <v>1</v>
      </c>
      <c r="K2638" t="inlineStr"/>
    </row>
    <row r="2639">
      <c r="A2639" t="inlineStr">
        <is>
          <t>MOV</t>
        </is>
      </c>
      <c r="B2639" t="inlineStr">
        <is>
          <t>342103890000</t>
        </is>
      </c>
      <c r="C2639" t="inlineStr">
        <is>
          <t>34210389</t>
        </is>
      </c>
      <c r="D2639" t="inlineStr">
        <is>
          <t>CINTHIA SUGEY JIMENEZ ZAPATA</t>
        </is>
      </c>
      <c r="E2639" t="inlineStr">
        <is>
          <t>CINTHIASUGEYJIMENEZZAPATA</t>
        </is>
      </c>
      <c r="F2639" s="2" t="n">
        <v>10</v>
      </c>
      <c r="G2639" t="inlineStr"/>
      <c r="H2639" t="inlineStr">
        <is>
          <t>67976350.0</t>
        </is>
      </c>
      <c r="I2639" t="n">
        <v>0</v>
      </c>
      <c r="J2639" t="n">
        <v>1</v>
      </c>
      <c r="K2639" t="inlineStr"/>
    </row>
    <row r="2640">
      <c r="A2640" t="inlineStr">
        <is>
          <t>MOV</t>
        </is>
      </c>
      <c r="B2640" t="inlineStr">
        <is>
          <t>356193790000</t>
        </is>
      </c>
      <c r="C2640" t="inlineStr">
        <is>
          <t>35619379</t>
        </is>
      </c>
      <c r="D2640" t="inlineStr">
        <is>
          <t>ROXANA LISBETH ESPINOSA MONTENEGRO</t>
        </is>
      </c>
      <c r="E2640" t="inlineStr">
        <is>
          <t>ROXANALISBETHESPINOSAMONTENEGRO</t>
        </is>
      </c>
      <c r="F2640" s="2" t="n">
        <v>15</v>
      </c>
      <c r="G2640" t="inlineStr"/>
      <c r="H2640" t="inlineStr">
        <is>
          <t>63799992.0</t>
        </is>
      </c>
      <c r="I2640" t="n">
        <v>0</v>
      </c>
      <c r="J2640" t="n">
        <v>1</v>
      </c>
      <c r="K2640" t="inlineStr"/>
    </row>
    <row r="2641">
      <c r="A2641" t="inlineStr">
        <is>
          <t>MOV</t>
        </is>
      </c>
      <c r="B2641" t="inlineStr">
        <is>
          <t>359195350000</t>
        </is>
      </c>
      <c r="C2641" t="inlineStr">
        <is>
          <t>35919535</t>
        </is>
      </c>
      <c r="D2641" t="inlineStr">
        <is>
          <t>ROXANA LISBETH ESPINOSA MONTENEGRO</t>
        </is>
      </c>
      <c r="E2641" t="inlineStr">
        <is>
          <t>ROXANALISBETHESPINOSAMONTENEGRO</t>
        </is>
      </c>
      <c r="F2641" s="2" t="n">
        <v>15</v>
      </c>
      <c r="G2641" t="inlineStr"/>
      <c r="H2641" t="inlineStr">
        <is>
          <t>65116832.0</t>
        </is>
      </c>
      <c r="I2641" t="n">
        <v>0</v>
      </c>
      <c r="J2641" t="n">
        <v>1</v>
      </c>
      <c r="K2641" t="inlineStr"/>
    </row>
    <row r="2642">
      <c r="A2642" t="inlineStr">
        <is>
          <t>MOV</t>
        </is>
      </c>
      <c r="B2642" t="inlineStr">
        <is>
          <t>356110000000</t>
        </is>
      </c>
      <c r="C2642" t="inlineStr">
        <is>
          <t>35611000</t>
        </is>
      </c>
      <c r="D2642" t="inlineStr">
        <is>
          <t>FELIX TORRES TROYA</t>
        </is>
      </c>
      <c r="E2642" t="inlineStr">
        <is>
          <t>FELIXTORRESTROYA</t>
        </is>
      </c>
      <c r="F2642" s="2" t="n">
        <v>15</v>
      </c>
      <c r="G2642" t="inlineStr"/>
      <c r="H2642" t="inlineStr">
        <is>
          <t>65478325.0</t>
        </is>
      </c>
      <c r="I2642" t="n">
        <v>0</v>
      </c>
      <c r="J2642" t="n">
        <v>1</v>
      </c>
      <c r="K2642" t="inlineStr"/>
    </row>
    <row r="2643">
      <c r="A2643" t="inlineStr">
        <is>
          <t>MOV</t>
        </is>
      </c>
      <c r="B2643" t="inlineStr">
        <is>
          <t>358107110000</t>
        </is>
      </c>
      <c r="C2643" t="inlineStr">
        <is>
          <t>35810711</t>
        </is>
      </c>
      <c r="D2643" t="inlineStr">
        <is>
          <t>ALEX ORTIZ</t>
        </is>
      </c>
      <c r="E2643" t="inlineStr">
        <is>
          <t>ALEXORTIZ</t>
        </is>
      </c>
      <c r="F2643" s="2" t="n">
        <v>15</v>
      </c>
      <c r="G2643" t="inlineStr"/>
      <c r="H2643" t="inlineStr">
        <is>
          <t>63518113.0</t>
        </is>
      </c>
      <c r="I2643" t="n">
        <v>0</v>
      </c>
      <c r="J2643" t="n">
        <v>1</v>
      </c>
      <c r="K2643" t="inlineStr"/>
    </row>
    <row r="2644">
      <c r="A2644" t="inlineStr">
        <is>
          <t>MOV</t>
        </is>
      </c>
      <c r="B2644" t="inlineStr">
        <is>
          <t>354121150000</t>
        </is>
      </c>
      <c r="C2644" t="inlineStr">
        <is>
          <t>35412115</t>
        </is>
      </c>
      <c r="D2644" t="inlineStr">
        <is>
          <t>CONT JULIO CESAR</t>
        </is>
      </c>
      <c r="E2644" t="inlineStr">
        <is>
          <t>CONTJULIOCESAR</t>
        </is>
      </c>
      <c r="F2644" s="2" t="n">
        <v>15</v>
      </c>
      <c r="G2644" t="inlineStr"/>
      <c r="H2644" t="inlineStr">
        <is>
          <t>69606996.0</t>
        </is>
      </c>
      <c r="I2644" t="n">
        <v>0</v>
      </c>
      <c r="J2644" t="n">
        <v>1</v>
      </c>
      <c r="K2644" t="inlineStr"/>
    </row>
    <row r="2645">
      <c r="A2645" t="inlineStr">
        <is>
          <t>MOV</t>
        </is>
      </c>
      <c r="B2645" t="inlineStr">
        <is>
          <t>358307940000</t>
        </is>
      </c>
      <c r="C2645" t="inlineStr">
        <is>
          <t>35830794</t>
        </is>
      </c>
      <c r="D2645" t="inlineStr">
        <is>
          <t>JOSE VALERIN</t>
        </is>
      </c>
      <c r="E2645" t="inlineStr">
        <is>
          <t>JOSEVALERIN</t>
        </is>
      </c>
      <c r="F2645" s="2" t="n">
        <v>15</v>
      </c>
      <c r="G2645" t="inlineStr"/>
      <c r="H2645" t="inlineStr">
        <is>
          <t>67441123.0</t>
        </is>
      </c>
      <c r="I2645" t="n">
        <v>0</v>
      </c>
      <c r="J2645" t="n">
        <v>1</v>
      </c>
      <c r="K2645" t="inlineStr"/>
    </row>
    <row r="2646">
      <c r="A2646" t="inlineStr">
        <is>
          <t>MOV</t>
        </is>
      </c>
      <c r="B2646" t="inlineStr">
        <is>
          <t>356385500000</t>
        </is>
      </c>
      <c r="C2646" t="inlineStr">
        <is>
          <t>35638550</t>
        </is>
      </c>
      <c r="D2646" t="inlineStr">
        <is>
          <t>SAUL SALINA</t>
        </is>
      </c>
      <c r="E2646" t="inlineStr">
        <is>
          <t>SAULSALINA</t>
        </is>
      </c>
      <c r="F2646" s="2" t="n">
        <v>15</v>
      </c>
      <c r="G2646" t="inlineStr"/>
      <c r="H2646" t="inlineStr">
        <is>
          <t>67431192.0</t>
        </is>
      </c>
      <c r="I2646" t="n">
        <v>0</v>
      </c>
      <c r="J2646" t="n">
        <v>1</v>
      </c>
      <c r="K2646" t="inlineStr"/>
    </row>
    <row r="2647">
      <c r="A2647" t="inlineStr">
        <is>
          <t>MOV</t>
        </is>
      </c>
      <c r="B2647" t="inlineStr">
        <is>
          <t>354286650000</t>
        </is>
      </c>
      <c r="C2647" t="inlineStr">
        <is>
          <t>35428665</t>
        </is>
      </c>
      <c r="D2647" t="inlineStr">
        <is>
          <t>MICHELLE AGUIRRE</t>
        </is>
      </c>
      <c r="E2647" t="inlineStr">
        <is>
          <t>MICHELLEAGUIRRE</t>
        </is>
      </c>
      <c r="F2647" s="2" t="n">
        <v>30</v>
      </c>
      <c r="G2647" t="inlineStr"/>
      <c r="H2647" t="inlineStr">
        <is>
          <t>62231677.0</t>
        </is>
      </c>
      <c r="I2647" t="n">
        <v>0</v>
      </c>
      <c r="J2647" t="n">
        <v>1</v>
      </c>
      <c r="K2647" t="inlineStr"/>
    </row>
    <row r="2648">
      <c r="A2648" t="inlineStr">
        <is>
          <t>MOV</t>
        </is>
      </c>
      <c r="B2648" t="inlineStr">
        <is>
          <t>326711090100</t>
        </is>
      </c>
      <c r="C2648" t="inlineStr">
        <is>
          <t>32671109</t>
        </is>
      </c>
      <c r="D2648" t="inlineStr">
        <is>
          <t>AUSA, S.A Cepeda C</t>
        </is>
      </c>
      <c r="E2648" t="inlineStr">
        <is>
          <t>AUSASACEPEDAC</t>
        </is>
      </c>
      <c r="F2648" s="2" t="n">
        <v>42</v>
      </c>
      <c r="G2648" t="inlineStr"/>
      <c r="H2648" t="inlineStr">
        <is>
          <t>61427889.0</t>
        </is>
      </c>
      <c r="I2648" t="n">
        <v>0</v>
      </c>
      <c r="J2648" t="n">
        <v>1</v>
      </c>
      <c r="K2648" t="inlineStr"/>
    </row>
    <row r="2649">
      <c r="A2649" t="inlineStr">
        <is>
          <t>MOV</t>
        </is>
      </c>
      <c r="B2649" t="inlineStr">
        <is>
          <t>326711090100</t>
        </is>
      </c>
      <c r="C2649" t="inlineStr">
        <is>
          <t>32671109</t>
        </is>
      </c>
      <c r="D2649" t="inlineStr">
        <is>
          <t>PEPITA</t>
        </is>
      </c>
      <c r="E2649" t="inlineStr">
        <is>
          <t>PEPITA</t>
        </is>
      </c>
      <c r="F2649" s="2" t="n">
        <v>23.75</v>
      </c>
      <c r="G2649" t="inlineStr"/>
      <c r="H2649" t="inlineStr">
        <is>
          <t>61427889.0</t>
        </is>
      </c>
      <c r="I2649" t="n">
        <v>0</v>
      </c>
      <c r="J2649" t="n">
        <v>1</v>
      </c>
      <c r="K2649" t="inlineStr"/>
    </row>
    <row r="2650">
      <c r="A2650" t="inlineStr">
        <is>
          <t>MOV</t>
        </is>
      </c>
      <c r="B2650" t="inlineStr">
        <is>
          <t>326711090100</t>
        </is>
      </c>
      <c r="C2650" t="inlineStr">
        <is>
          <t>32671109</t>
        </is>
      </c>
      <c r="D2650" t="inlineStr">
        <is>
          <t>AUSA, S.A AUSA, S.A</t>
        </is>
      </c>
      <c r="E2650" t="inlineStr">
        <is>
          <t>AUSASAAUSASA</t>
        </is>
      </c>
      <c r="F2650" s="2" t="n">
        <v>23.75</v>
      </c>
      <c r="G2650" t="inlineStr"/>
      <c r="H2650" t="inlineStr">
        <is>
          <t>61427889.0</t>
        </is>
      </c>
      <c r="I2650" t="n">
        <v>0</v>
      </c>
      <c r="J2650" t="n">
        <v>1</v>
      </c>
      <c r="K2650" t="inlineStr"/>
    </row>
    <row r="2651">
      <c r="A2651" t="inlineStr">
        <is>
          <t>MOV</t>
        </is>
      </c>
      <c r="B2651" t="inlineStr">
        <is>
          <t>358290970000</t>
        </is>
      </c>
      <c r="C2651" t="inlineStr">
        <is>
          <t>35829097</t>
        </is>
      </c>
      <c r="D2651" t="inlineStr">
        <is>
          <t>KAROLIN PITTI</t>
        </is>
      </c>
      <c r="E2651" t="inlineStr">
        <is>
          <t>KAROLINPITTI</t>
        </is>
      </c>
      <c r="F2651" s="2" t="n">
        <v>15</v>
      </c>
      <c r="G2651" t="inlineStr"/>
      <c r="H2651" t="inlineStr">
        <is>
          <t>62143069.0</t>
        </is>
      </c>
      <c r="I2651" t="n">
        <v>0</v>
      </c>
      <c r="J2651" t="n">
        <v>1</v>
      </c>
      <c r="K2651" t="inlineStr"/>
    </row>
    <row r="2652">
      <c r="A2652" t="inlineStr">
        <is>
          <t>MOV</t>
        </is>
      </c>
      <c r="B2652" t="inlineStr">
        <is>
          <t>362027150000</t>
        </is>
      </c>
      <c r="C2652" t="inlineStr">
        <is>
          <t>36202715</t>
        </is>
      </c>
      <c r="D2652" t="inlineStr">
        <is>
          <t>OTILIO DIAZ</t>
        </is>
      </c>
      <c r="E2652" t="inlineStr">
        <is>
          <t>OTILIODIAZ</t>
        </is>
      </c>
      <c r="F2652" s="2" t="n">
        <v>18.23</v>
      </c>
      <c r="G2652" t="inlineStr"/>
      <c r="H2652" t="inlineStr">
        <is>
          <t>65012040.0</t>
        </is>
      </c>
      <c r="I2652" t="n">
        <v>0</v>
      </c>
      <c r="J2652" t="n">
        <v>1</v>
      </c>
      <c r="K2652" t="inlineStr"/>
    </row>
    <row r="2653">
      <c r="A2653" t="inlineStr">
        <is>
          <t>MOV</t>
        </is>
      </c>
      <c r="B2653" t="inlineStr">
        <is>
          <t>361043440000</t>
        </is>
      </c>
      <c r="C2653" t="inlineStr">
        <is>
          <t>36104344</t>
        </is>
      </c>
      <c r="D2653" t="inlineStr">
        <is>
          <t>JOSÉ ROBERTO PINZÓN MIRANDA</t>
        </is>
      </c>
      <c r="E2653" t="inlineStr">
        <is>
          <t>JOSEROBERTOPINZONMIRANDA</t>
        </is>
      </c>
      <c r="F2653" s="2" t="n">
        <v>17.58</v>
      </c>
      <c r="G2653" t="inlineStr"/>
      <c r="H2653" t="inlineStr"/>
      <c r="I2653" t="n">
        <v>0</v>
      </c>
      <c r="J2653" t="n">
        <v>1</v>
      </c>
      <c r="K2653" t="inlineStr"/>
    </row>
    <row r="2654">
      <c r="A2654" t="inlineStr">
        <is>
          <t>MOV</t>
        </is>
      </c>
      <c r="B2654" t="inlineStr">
        <is>
          <t>356182380000</t>
        </is>
      </c>
      <c r="C2654" t="inlineStr">
        <is>
          <t>35618238</t>
        </is>
      </c>
      <c r="D2654" t="inlineStr">
        <is>
          <t>ARACELLY JAZMIN JIMENEZ RIOS</t>
        </is>
      </c>
      <c r="E2654" t="inlineStr">
        <is>
          <t>ARACELLYJAZMINJIMENEZRIOS</t>
        </is>
      </c>
      <c r="F2654" s="2" t="n">
        <v>15</v>
      </c>
      <c r="G2654" t="inlineStr"/>
      <c r="H2654" t="inlineStr">
        <is>
          <t>66920386.0</t>
        </is>
      </c>
      <c r="I2654" t="n">
        <v>0</v>
      </c>
      <c r="J2654" t="n">
        <v>1</v>
      </c>
      <c r="K2654" t="inlineStr"/>
    </row>
    <row r="2655">
      <c r="A2655" t="inlineStr">
        <is>
          <t>MOV</t>
        </is>
      </c>
      <c r="B2655" t="inlineStr">
        <is>
          <t>359255530000</t>
        </is>
      </c>
      <c r="C2655" t="inlineStr">
        <is>
          <t>35925553</t>
        </is>
      </c>
      <c r="D2655" t="inlineStr">
        <is>
          <t>RICHARD FUENTES</t>
        </is>
      </c>
      <c r="E2655" t="inlineStr">
        <is>
          <t>RICHARDFUENTES</t>
        </is>
      </c>
      <c r="F2655" s="2" t="n">
        <v>15</v>
      </c>
      <c r="G2655" t="inlineStr"/>
      <c r="H2655" t="inlineStr">
        <is>
          <t>67180506.0</t>
        </is>
      </c>
      <c r="I2655" t="n">
        <v>0</v>
      </c>
      <c r="J2655" t="n">
        <v>1</v>
      </c>
      <c r="K2655" t="inlineStr"/>
    </row>
    <row r="2656">
      <c r="A2656" t="inlineStr">
        <is>
          <t>MOV</t>
        </is>
      </c>
      <c r="B2656" t="inlineStr">
        <is>
          <t>359121060000</t>
        </is>
      </c>
      <c r="C2656" t="inlineStr">
        <is>
          <t>35912106</t>
        </is>
      </c>
      <c r="D2656" t="inlineStr">
        <is>
          <t>NADIA CABALLERO</t>
        </is>
      </c>
      <c r="E2656" t="inlineStr">
        <is>
          <t>NADIACABALLERO</t>
        </is>
      </c>
      <c r="F2656" s="2" t="n">
        <v>15</v>
      </c>
      <c r="G2656" t="inlineStr"/>
      <c r="H2656" t="inlineStr">
        <is>
          <t>66888056.0</t>
        </is>
      </c>
      <c r="I2656" t="n">
        <v>0</v>
      </c>
      <c r="J2656" t="n">
        <v>1</v>
      </c>
      <c r="K2656" t="inlineStr"/>
    </row>
    <row r="2657">
      <c r="A2657" t="inlineStr">
        <is>
          <t>MOV</t>
        </is>
      </c>
      <c r="B2657" t="inlineStr">
        <is>
          <t>364014800000</t>
        </is>
      </c>
      <c r="C2657" t="inlineStr">
        <is>
          <t>36401480</t>
        </is>
      </c>
      <c r="D2657" t="inlineStr">
        <is>
          <t>EZEQUIEL GOMEZ</t>
        </is>
      </c>
      <c r="E2657" t="inlineStr">
        <is>
          <t>EZEQUIELGOMEZ</t>
        </is>
      </c>
      <c r="F2657" s="2" t="n">
        <v>15</v>
      </c>
      <c r="G2657" t="inlineStr"/>
      <c r="H2657" t="inlineStr">
        <is>
          <t>69001469.0</t>
        </is>
      </c>
      <c r="I2657" t="n">
        <v>0</v>
      </c>
      <c r="J2657" t="n">
        <v>1</v>
      </c>
      <c r="K2657" t="inlineStr"/>
    </row>
    <row r="2658">
      <c r="A2658" t="inlineStr">
        <is>
          <t>MOV</t>
        </is>
      </c>
      <c r="B2658" t="inlineStr">
        <is>
          <t>369000950000</t>
        </is>
      </c>
      <c r="C2658" t="inlineStr">
        <is>
          <t>36900095</t>
        </is>
      </c>
      <c r="D2658" t="inlineStr">
        <is>
          <t>URIEL ALEXANDER PITTY VEGA</t>
        </is>
      </c>
      <c r="E2658" t="inlineStr">
        <is>
          <t>URIELALEXANDERPITTYVEGA</t>
        </is>
      </c>
      <c r="F2658" s="2" t="n">
        <v>25</v>
      </c>
      <c r="G2658" t="inlineStr"/>
      <c r="H2658" t="inlineStr">
        <is>
          <t>69605556.0</t>
        </is>
      </c>
      <c r="I2658" t="n">
        <v>0</v>
      </c>
      <c r="J2658" t="n">
        <v>1</v>
      </c>
      <c r="K2658" t="inlineStr"/>
    </row>
    <row r="2659">
      <c r="A2659" t="inlineStr">
        <is>
          <t>MOV</t>
        </is>
      </c>
      <c r="B2659" t="inlineStr">
        <is>
          <t>336312590000</t>
        </is>
      </c>
      <c r="C2659" t="inlineStr">
        <is>
          <t>33631259</t>
        </is>
      </c>
      <c r="D2659" t="inlineStr">
        <is>
          <t>ARIANIS SALOMÓN PEREZ</t>
        </is>
      </c>
      <c r="E2659" t="inlineStr">
        <is>
          <t>ARIANISSALOMONPEREZ</t>
        </is>
      </c>
      <c r="F2659" s="2" t="n">
        <v>195.5</v>
      </c>
      <c r="G2659" t="inlineStr"/>
      <c r="H2659" t="inlineStr">
        <is>
          <t>62023300.0</t>
        </is>
      </c>
      <c r="I2659" t="n">
        <v>0</v>
      </c>
      <c r="J2659" t="n">
        <v>1</v>
      </c>
      <c r="K2659" t="inlineStr"/>
    </row>
    <row r="2660">
      <c r="A2660" t="inlineStr">
        <is>
          <t>MOV</t>
        </is>
      </c>
      <c r="B2660" t="inlineStr">
        <is>
          <t>353243260000</t>
        </is>
      </c>
      <c r="C2660" t="inlineStr">
        <is>
          <t>35324326</t>
        </is>
      </c>
      <c r="D2660" t="inlineStr">
        <is>
          <t>YARIZZA LINETH GUERRA DE SANCHEZ</t>
        </is>
      </c>
      <c r="E2660" t="inlineStr">
        <is>
          <t>YARIZZALINETHGUERRADESANCHEZ</t>
        </is>
      </c>
      <c r="F2660" s="2" t="n">
        <v>12</v>
      </c>
      <c r="G2660" t="inlineStr"/>
      <c r="H2660" t="inlineStr">
        <is>
          <t>69692953.0</t>
        </is>
      </c>
      <c r="I2660" t="n">
        <v>0</v>
      </c>
      <c r="J2660" t="n">
        <v>1</v>
      </c>
      <c r="K2660" t="inlineStr"/>
    </row>
    <row r="2661">
      <c r="A2661" t="inlineStr">
        <is>
          <t>MOV</t>
        </is>
      </c>
      <c r="B2661" t="inlineStr">
        <is>
          <t>361026500000</t>
        </is>
      </c>
      <c r="C2661" t="inlineStr">
        <is>
          <t>36102650</t>
        </is>
      </c>
      <c r="D2661" t="inlineStr">
        <is>
          <t>ALEXANDER ORTEGA</t>
        </is>
      </c>
      <c r="E2661" t="inlineStr">
        <is>
          <t>ALEXANDERORTEGA</t>
        </is>
      </c>
      <c r="F2661" s="2" t="n">
        <v>18.87</v>
      </c>
      <c r="G2661" t="inlineStr"/>
      <c r="H2661" t="inlineStr">
        <is>
          <t>67216356.0</t>
        </is>
      </c>
      <c r="I2661" t="n">
        <v>0</v>
      </c>
      <c r="J2661" t="n">
        <v>1</v>
      </c>
      <c r="K2661" t="inlineStr"/>
    </row>
    <row r="2662">
      <c r="A2662" t="inlineStr">
        <is>
          <t>MOV</t>
        </is>
      </c>
      <c r="B2662" t="inlineStr">
        <is>
          <t>367056170000</t>
        </is>
      </c>
      <c r="C2662" t="inlineStr">
        <is>
          <t>36705617</t>
        </is>
      </c>
      <c r="D2662" t="inlineStr">
        <is>
          <t>HECTOR MARTINEZ PATIÑO</t>
        </is>
      </c>
      <c r="E2662" t="inlineStr">
        <is>
          <t>HECTORMARTINEZPATINO</t>
        </is>
      </c>
      <c r="F2662" s="2" t="n">
        <v>16.94</v>
      </c>
      <c r="G2662" t="inlineStr"/>
      <c r="H2662" t="inlineStr"/>
      <c r="I2662" t="n">
        <v>0</v>
      </c>
      <c r="J2662" t="n">
        <v>1</v>
      </c>
      <c r="K2662" t="inlineStr"/>
    </row>
    <row r="2663">
      <c r="A2663" t="inlineStr">
        <is>
          <t>MOV</t>
        </is>
      </c>
      <c r="B2663" t="inlineStr">
        <is>
          <t>359256160000</t>
        </is>
      </c>
      <c r="C2663" t="inlineStr">
        <is>
          <t>35925616</t>
        </is>
      </c>
      <c r="D2663" t="inlineStr">
        <is>
          <t>CINTHIA GAITAN</t>
        </is>
      </c>
      <c r="E2663" t="inlineStr">
        <is>
          <t>CINTHIAGAITAN</t>
        </is>
      </c>
      <c r="F2663" s="2" t="n">
        <v>30</v>
      </c>
      <c r="G2663" t="inlineStr"/>
      <c r="H2663" t="inlineStr">
        <is>
          <t>68343052.0</t>
        </is>
      </c>
      <c r="I2663" t="n">
        <v>0</v>
      </c>
      <c r="J2663" t="n">
        <v>1</v>
      </c>
      <c r="K2663" t="inlineStr"/>
    </row>
    <row r="2664">
      <c r="A2664" t="inlineStr">
        <is>
          <t>MOV</t>
        </is>
      </c>
      <c r="B2664" t="inlineStr">
        <is>
          <t>358239480000</t>
        </is>
      </c>
      <c r="C2664" t="inlineStr">
        <is>
          <t>35823948</t>
        </is>
      </c>
      <c r="D2664" t="inlineStr">
        <is>
          <t>MAURICIO CEPEDA</t>
        </is>
      </c>
      <c r="E2664" t="inlineStr">
        <is>
          <t>MAURICIOCEPEDA</t>
        </is>
      </c>
      <c r="F2664" s="2" t="n">
        <v>15</v>
      </c>
      <c r="G2664" t="inlineStr"/>
      <c r="H2664" t="inlineStr">
        <is>
          <t>69375029.0</t>
        </is>
      </c>
      <c r="I2664" t="n">
        <v>0</v>
      </c>
      <c r="J2664" t="n">
        <v>1</v>
      </c>
      <c r="K2664" t="inlineStr"/>
    </row>
    <row r="2665">
      <c r="A2665" t="inlineStr">
        <is>
          <t>MOV</t>
        </is>
      </c>
      <c r="B2665" t="inlineStr">
        <is>
          <t>359356330000</t>
        </is>
      </c>
      <c r="C2665" t="inlineStr">
        <is>
          <t>35935633</t>
        </is>
      </c>
      <c r="D2665" t="inlineStr">
        <is>
          <t>REINA JANETH CHAVARRIA CHAVARRIA</t>
        </is>
      </c>
      <c r="E2665" t="inlineStr">
        <is>
          <t>REINAJANETHCHAVARRIACHAVARRIA</t>
        </is>
      </c>
      <c r="F2665" s="2" t="n">
        <v>15</v>
      </c>
      <c r="G2665" t="inlineStr"/>
      <c r="H2665" t="inlineStr">
        <is>
          <t>69485940.0</t>
        </is>
      </c>
      <c r="I2665" t="n">
        <v>0</v>
      </c>
      <c r="J2665" t="n">
        <v>1</v>
      </c>
      <c r="K2665" t="inlineStr"/>
    </row>
    <row r="2666">
      <c r="A2666" t="inlineStr">
        <is>
          <t>MOV</t>
        </is>
      </c>
      <c r="B2666" t="inlineStr">
        <is>
          <t>365021360000</t>
        </is>
      </c>
      <c r="C2666" t="inlineStr">
        <is>
          <t>36502136</t>
        </is>
      </c>
      <c r="D2666" t="inlineStr">
        <is>
          <t>NAJERES ENRIQUE SAMUDIO MITRE</t>
        </is>
      </c>
      <c r="E2666" t="inlineStr">
        <is>
          <t>NAJERESENRIQUESAMUDIOMITRE</t>
        </is>
      </c>
      <c r="F2666" s="2" t="n">
        <v>20</v>
      </c>
      <c r="G2666" t="inlineStr"/>
      <c r="H2666" t="inlineStr">
        <is>
          <t>65256385.0</t>
        </is>
      </c>
      <c r="I2666" t="n">
        <v>0</v>
      </c>
      <c r="J2666" t="n">
        <v>1</v>
      </c>
      <c r="K2666" t="inlineStr"/>
    </row>
    <row r="2667">
      <c r="A2667" t="inlineStr">
        <is>
          <t>MOV</t>
        </is>
      </c>
      <c r="B2667" t="inlineStr">
        <is>
          <t>343419840000</t>
        </is>
      </c>
      <c r="C2667" t="inlineStr">
        <is>
          <t>34341984</t>
        </is>
      </c>
      <c r="D2667" t="inlineStr">
        <is>
          <t>SUE ANN GUTIERREZ QUIROS</t>
        </is>
      </c>
      <c r="E2667" t="inlineStr">
        <is>
          <t>SUEANNGUTIERREZQUIROS</t>
        </is>
      </c>
      <c r="F2667" s="2" t="n">
        <v>16.25</v>
      </c>
      <c r="G2667" t="inlineStr"/>
      <c r="H2667" t="inlineStr">
        <is>
          <t>62312804.0</t>
        </is>
      </c>
      <c r="I2667" t="n">
        <v>0</v>
      </c>
      <c r="J2667" t="n">
        <v>1</v>
      </c>
      <c r="K2667" t="inlineStr"/>
    </row>
    <row r="2668">
      <c r="A2668" t="inlineStr">
        <is>
          <t>MOV</t>
        </is>
      </c>
      <c r="B2668" t="inlineStr">
        <is>
          <t>339277680000</t>
        </is>
      </c>
      <c r="C2668" t="inlineStr">
        <is>
          <t>33927768</t>
        </is>
      </c>
      <c r="D2668" t="inlineStr">
        <is>
          <t>YARIELA GUERRA VILLARREAL</t>
        </is>
      </c>
      <c r="E2668" t="inlineStr">
        <is>
          <t>YARIELAGUERRAVILLARREAL</t>
        </is>
      </c>
      <c r="F2668" s="2" t="n">
        <v>41</v>
      </c>
      <c r="G2668" t="inlineStr"/>
      <c r="H2668" t="inlineStr">
        <is>
          <t>63235030.0</t>
        </is>
      </c>
      <c r="I2668" t="n">
        <v>0</v>
      </c>
      <c r="J2668" t="n">
        <v>1</v>
      </c>
      <c r="K2668" t="inlineStr"/>
    </row>
    <row r="2669">
      <c r="A2669" t="inlineStr">
        <is>
          <t>MOV</t>
        </is>
      </c>
      <c r="B2669" t="inlineStr">
        <is>
          <t>312205320000</t>
        </is>
      </c>
      <c r="C2669" t="inlineStr">
        <is>
          <t>31220532</t>
        </is>
      </c>
      <c r="D2669" t="inlineStr">
        <is>
          <t>JOCELYNE LARA NUTRICIONISTA Â¿ DIETISTA (</t>
        </is>
      </c>
      <c r="E2669" t="inlineStr">
        <is>
          <t>JOCELYNELARANUTRICIONISTAADIETISTA</t>
        </is>
      </c>
      <c r="F2669" s="2" t="n">
        <v>141.99</v>
      </c>
      <c r="G2669" t="inlineStr"/>
      <c r="H2669" t="inlineStr">
        <is>
          <t>62759066.0</t>
        </is>
      </c>
      <c r="I2669" t="n">
        <v>0</v>
      </c>
      <c r="J2669" t="n">
        <v>1</v>
      </c>
      <c r="K2669" t="inlineStr"/>
    </row>
    <row r="2670">
      <c r="A2670" t="inlineStr">
        <is>
          <t>MOV</t>
        </is>
      </c>
      <c r="B2670" t="inlineStr">
        <is>
          <t>352273400000</t>
        </is>
      </c>
      <c r="C2670" t="inlineStr">
        <is>
          <t>35227340</t>
        </is>
      </c>
      <c r="D2670" t="inlineStr">
        <is>
          <t>VENERO MARTÍNEZ MARTÍNEZ</t>
        </is>
      </c>
      <c r="E2670" t="inlineStr">
        <is>
          <t>VENEROMARTINEZMARTINEZ</t>
        </is>
      </c>
      <c r="F2670" s="2" t="n">
        <v>15</v>
      </c>
      <c r="G2670" t="inlineStr"/>
      <c r="H2670" t="inlineStr">
        <is>
          <t>64283549.0</t>
        </is>
      </c>
      <c r="I2670" t="n">
        <v>0</v>
      </c>
      <c r="J2670" t="n">
        <v>1</v>
      </c>
      <c r="K2670" t="inlineStr"/>
    </row>
    <row r="2671">
      <c r="A2671" t="inlineStr">
        <is>
          <t>MOV</t>
        </is>
      </c>
      <c r="B2671" t="inlineStr">
        <is>
          <t>355193740000</t>
        </is>
      </c>
      <c r="C2671" t="inlineStr">
        <is>
          <t>35519374</t>
        </is>
      </c>
      <c r="D2671" t="inlineStr">
        <is>
          <t>ANAYANSI SAMUDIO SANTAMARIA</t>
        </is>
      </c>
      <c r="E2671" t="inlineStr">
        <is>
          <t>ANAYANSISAMUDIOSANTAMARIA</t>
        </is>
      </c>
      <c r="F2671" s="2" t="n">
        <v>15</v>
      </c>
      <c r="G2671" t="inlineStr"/>
      <c r="H2671" t="inlineStr">
        <is>
          <t>69514972.0</t>
        </is>
      </c>
      <c r="I2671" t="n">
        <v>0</v>
      </c>
      <c r="J2671" t="n">
        <v>1</v>
      </c>
      <c r="K2671" t="inlineStr"/>
    </row>
    <row r="2672">
      <c r="A2672" t="inlineStr">
        <is>
          <t>MOV</t>
        </is>
      </c>
      <c r="B2672" t="inlineStr">
        <is>
          <t>354342320000</t>
        </is>
      </c>
      <c r="C2672" t="inlineStr">
        <is>
          <t>35434232</t>
        </is>
      </c>
      <c r="D2672" t="inlineStr">
        <is>
          <t>DAYANA GONZALEZ</t>
        </is>
      </c>
      <c r="E2672" t="inlineStr">
        <is>
          <t>DAYANAGONZALEZ</t>
        </is>
      </c>
      <c r="F2672" s="2" t="n">
        <v>15</v>
      </c>
      <c r="G2672" t="inlineStr"/>
      <c r="H2672" t="inlineStr">
        <is>
          <t>69434947.0</t>
        </is>
      </c>
      <c r="I2672" t="n">
        <v>0</v>
      </c>
      <c r="J2672" t="n">
        <v>1</v>
      </c>
      <c r="K2672" t="inlineStr"/>
    </row>
    <row r="2673">
      <c r="A2673" t="inlineStr">
        <is>
          <t>MOV</t>
        </is>
      </c>
      <c r="B2673" t="inlineStr">
        <is>
          <t>346428900000</t>
        </is>
      </c>
      <c r="C2673" t="inlineStr">
        <is>
          <t>34642890</t>
        </is>
      </c>
      <c r="D2673" t="inlineStr">
        <is>
          <t>ALCIBIADES CHACON</t>
        </is>
      </c>
      <c r="E2673" t="inlineStr">
        <is>
          <t>ALCIBIADESCHACON</t>
        </is>
      </c>
      <c r="F2673" s="2" t="n">
        <v>16.25</v>
      </c>
      <c r="G2673" t="inlineStr"/>
      <c r="H2673" t="inlineStr">
        <is>
          <t>60595791.0</t>
        </is>
      </c>
      <c r="I2673" t="n">
        <v>0</v>
      </c>
      <c r="J2673" t="n">
        <v>1</v>
      </c>
      <c r="K2673" t="inlineStr"/>
    </row>
    <row r="2674">
      <c r="A2674" t="inlineStr">
        <is>
          <t>MOV</t>
        </is>
      </c>
      <c r="B2674" t="inlineStr">
        <is>
          <t>358128620000</t>
        </is>
      </c>
      <c r="C2674" t="inlineStr">
        <is>
          <t>35812862</t>
        </is>
      </c>
      <c r="D2674" t="inlineStr">
        <is>
          <t>CAROL VANESSA ROVIRA ORTIZ</t>
        </is>
      </c>
      <c r="E2674" t="inlineStr">
        <is>
          <t>CAROLVANESSAROVIRAORTIZ</t>
        </is>
      </c>
      <c r="F2674" s="2" t="n">
        <v>120</v>
      </c>
      <c r="G2674" t="inlineStr"/>
      <c r="H2674" t="inlineStr">
        <is>
          <t>63378569.0</t>
        </is>
      </c>
      <c r="I2674" t="n">
        <v>0</v>
      </c>
      <c r="J2674" t="n">
        <v>1</v>
      </c>
      <c r="K2674" t="inlineStr"/>
    </row>
    <row r="2675">
      <c r="A2675" t="inlineStr">
        <is>
          <t>MOV</t>
        </is>
      </c>
      <c r="B2675" t="inlineStr">
        <is>
          <t>353123410000</t>
        </is>
      </c>
      <c r="C2675" t="inlineStr">
        <is>
          <t>35312341</t>
        </is>
      </c>
      <c r="D2675" t="inlineStr">
        <is>
          <t>LAURIN CASTILLO</t>
        </is>
      </c>
      <c r="E2675" t="inlineStr">
        <is>
          <t>LAURINCASTILLO</t>
        </is>
      </c>
      <c r="F2675" s="2" t="n">
        <v>15</v>
      </c>
      <c r="G2675" t="inlineStr"/>
      <c r="H2675" t="inlineStr">
        <is>
          <t>68847977.0</t>
        </is>
      </c>
      <c r="I2675" t="n">
        <v>0</v>
      </c>
      <c r="J2675" t="n">
        <v>1</v>
      </c>
      <c r="K2675" t="inlineStr"/>
    </row>
    <row r="2676">
      <c r="A2676" t="inlineStr">
        <is>
          <t>MOV</t>
        </is>
      </c>
      <c r="B2676" t="inlineStr">
        <is>
          <t>354181520000</t>
        </is>
      </c>
      <c r="C2676" t="inlineStr">
        <is>
          <t>35418152</t>
        </is>
      </c>
      <c r="D2676" t="inlineStr">
        <is>
          <t>RUBEN PITTI</t>
        </is>
      </c>
      <c r="E2676" t="inlineStr">
        <is>
          <t>RUBENPITTI</t>
        </is>
      </c>
      <c r="F2676" s="2" t="n">
        <v>15</v>
      </c>
      <c r="G2676" t="inlineStr"/>
      <c r="H2676" t="inlineStr">
        <is>
          <t>65699262.0</t>
        </is>
      </c>
      <c r="I2676" t="n">
        <v>0</v>
      </c>
      <c r="J2676" t="n">
        <v>1</v>
      </c>
      <c r="K2676" t="inlineStr"/>
    </row>
    <row r="2677">
      <c r="A2677" t="inlineStr">
        <is>
          <t>MOV</t>
        </is>
      </c>
      <c r="B2677" t="inlineStr">
        <is>
          <t>366035570000</t>
        </is>
      </c>
      <c r="C2677" t="inlineStr">
        <is>
          <t>36603557</t>
        </is>
      </c>
      <c r="D2677" t="inlineStr">
        <is>
          <t>DALLYS VEJERANO</t>
        </is>
      </c>
      <c r="E2677" t="inlineStr">
        <is>
          <t>DALLYSVEJERANO</t>
        </is>
      </c>
      <c r="F2677" s="2" t="n">
        <v>20.16</v>
      </c>
      <c r="G2677" t="inlineStr"/>
      <c r="H2677" t="inlineStr"/>
      <c r="I2677" t="n">
        <v>0</v>
      </c>
      <c r="J2677" t="n">
        <v>1</v>
      </c>
      <c r="K2677" t="inlineStr"/>
    </row>
    <row r="2678">
      <c r="A2678" t="inlineStr">
        <is>
          <t>MOV</t>
        </is>
      </c>
      <c r="B2678" t="inlineStr">
        <is>
          <t>354365250000</t>
        </is>
      </c>
      <c r="C2678" t="inlineStr">
        <is>
          <t>35436525</t>
        </is>
      </c>
      <c r="D2678" t="inlineStr">
        <is>
          <t>JULISSA IVONE ROMERO NAVARRO</t>
        </is>
      </c>
      <c r="E2678" t="inlineStr">
        <is>
          <t>JULISSAIVONEROMERONAVARRO</t>
        </is>
      </c>
      <c r="F2678" s="2" t="n">
        <v>20</v>
      </c>
      <c r="G2678" t="inlineStr"/>
      <c r="H2678" t="inlineStr">
        <is>
          <t>63470902.0</t>
        </is>
      </c>
      <c r="I2678" t="n">
        <v>0</v>
      </c>
      <c r="J2678" t="n">
        <v>1</v>
      </c>
      <c r="K2678" t="inlineStr"/>
    </row>
    <row r="2679">
      <c r="A2679" t="inlineStr">
        <is>
          <t>MOV</t>
        </is>
      </c>
      <c r="B2679" t="inlineStr">
        <is>
          <t>348164360000</t>
        </is>
      </c>
      <c r="C2679" t="inlineStr">
        <is>
          <t>34816436</t>
        </is>
      </c>
      <c r="D2679" t="inlineStr">
        <is>
          <t>SINDY MASSIEL ORTIZ</t>
        </is>
      </c>
      <c r="E2679" t="inlineStr">
        <is>
          <t>SINDYMASSIELORTIZ</t>
        </is>
      </c>
      <c r="F2679" s="2" t="n">
        <v>48.75</v>
      </c>
      <c r="G2679" t="inlineStr"/>
      <c r="H2679" t="inlineStr">
        <is>
          <t>60534234.0</t>
        </is>
      </c>
      <c r="I2679" t="n">
        <v>0</v>
      </c>
      <c r="J2679" t="n">
        <v>1</v>
      </c>
      <c r="K2679" t="inlineStr"/>
    </row>
    <row r="2680">
      <c r="A2680" t="inlineStr">
        <is>
          <t>MOV</t>
        </is>
      </c>
      <c r="B2680" t="inlineStr">
        <is>
          <t>354187490000</t>
        </is>
      </c>
      <c r="C2680" t="inlineStr">
        <is>
          <t>35418749</t>
        </is>
      </c>
      <c r="D2680" t="inlineStr">
        <is>
          <t>NISLA RODRIGUEZ</t>
        </is>
      </c>
      <c r="E2680" t="inlineStr">
        <is>
          <t>NISLARODRIGUEZ</t>
        </is>
      </c>
      <c r="F2680" s="2" t="n">
        <v>15</v>
      </c>
      <c r="G2680" t="inlineStr"/>
      <c r="H2680" t="inlineStr">
        <is>
          <t>68644943.0</t>
        </is>
      </c>
      <c r="I2680" t="n">
        <v>0</v>
      </c>
      <c r="J2680" t="n">
        <v>1</v>
      </c>
      <c r="K2680" t="inlineStr"/>
    </row>
    <row r="2681">
      <c r="A2681" t="inlineStr">
        <is>
          <t>MOV</t>
        </is>
      </c>
      <c r="B2681" t="inlineStr">
        <is>
          <t>329416900000</t>
        </is>
      </c>
      <c r="C2681" t="inlineStr">
        <is>
          <t>32941690</t>
        </is>
      </c>
      <c r="D2681" t="inlineStr">
        <is>
          <t>Alexandra Katherine Jovane Gutierrez</t>
        </is>
      </c>
      <c r="E2681" t="inlineStr">
        <is>
          <t>ALEXANDRAKATHERINEJOVANEGUTIERREZ</t>
        </is>
      </c>
      <c r="F2681" s="2" t="n">
        <v>41.5</v>
      </c>
      <c r="G2681" t="inlineStr"/>
      <c r="H2681" t="inlineStr">
        <is>
          <t>62851214.0</t>
        </is>
      </c>
      <c r="I2681" t="n">
        <v>0</v>
      </c>
      <c r="J2681" t="n">
        <v>1</v>
      </c>
      <c r="K2681" t="inlineStr"/>
    </row>
    <row r="2682">
      <c r="A2682" t="inlineStr">
        <is>
          <t>MOV</t>
        </is>
      </c>
      <c r="B2682" t="inlineStr">
        <is>
          <t>346382860000</t>
        </is>
      </c>
      <c r="C2682" t="inlineStr">
        <is>
          <t>34638286</t>
        </is>
      </c>
      <c r="D2682" t="inlineStr">
        <is>
          <t>DUMAS ALCIDES VARGAS SANTIAGO</t>
        </is>
      </c>
      <c r="E2682" t="inlineStr">
        <is>
          <t>DUMASALCIDESVARGASSANTIAGO</t>
        </is>
      </c>
      <c r="F2682" s="2" t="n">
        <v>40</v>
      </c>
      <c r="G2682" t="inlineStr"/>
      <c r="H2682" t="inlineStr">
        <is>
          <t>63269676.0</t>
        </is>
      </c>
      <c r="I2682" t="n">
        <v>0</v>
      </c>
      <c r="J2682" t="n">
        <v>1</v>
      </c>
      <c r="K2682" t="inlineStr"/>
    </row>
    <row r="2683">
      <c r="A2683" t="inlineStr">
        <is>
          <t>MOV</t>
        </is>
      </c>
      <c r="B2683" t="inlineStr">
        <is>
          <t>356350410000</t>
        </is>
      </c>
      <c r="C2683" t="inlineStr">
        <is>
          <t>35635041</t>
        </is>
      </c>
      <c r="D2683" t="inlineStr">
        <is>
          <t>ANA ISABEL GOMEZ</t>
        </is>
      </c>
      <c r="E2683" t="inlineStr">
        <is>
          <t>ANAISABELGOMEZ</t>
        </is>
      </c>
      <c r="F2683" s="2" t="n">
        <v>15</v>
      </c>
      <c r="G2683" t="inlineStr"/>
      <c r="H2683" t="inlineStr">
        <is>
          <t>69493133.0</t>
        </is>
      </c>
      <c r="I2683" t="n">
        <v>0</v>
      </c>
      <c r="J2683" t="n">
        <v>1</v>
      </c>
      <c r="K2683" t="inlineStr"/>
    </row>
    <row r="2684">
      <c r="A2684" t="inlineStr">
        <is>
          <t>MOV</t>
        </is>
      </c>
      <c r="B2684" t="inlineStr">
        <is>
          <t>358307680000</t>
        </is>
      </c>
      <c r="C2684" t="inlineStr">
        <is>
          <t>35830768</t>
        </is>
      </c>
      <c r="D2684" t="inlineStr">
        <is>
          <t>CESAR ALEXIS GOMEZ MONTENEGRO</t>
        </is>
      </c>
      <c r="E2684" t="inlineStr">
        <is>
          <t>CESARALEXISGOMEZMONTENEGRO</t>
        </is>
      </c>
      <c r="F2684" s="2" t="n">
        <v>15</v>
      </c>
      <c r="G2684" t="inlineStr"/>
      <c r="H2684" t="inlineStr">
        <is>
          <t>62523990.0</t>
        </is>
      </c>
      <c r="I2684" t="n">
        <v>0</v>
      </c>
      <c r="J2684" t="n">
        <v>1</v>
      </c>
      <c r="K2684" t="inlineStr"/>
    </row>
    <row r="2685">
      <c r="A2685" t="inlineStr">
        <is>
          <t>MOV</t>
        </is>
      </c>
      <c r="B2685" t="inlineStr">
        <is>
          <t>352140870000</t>
        </is>
      </c>
      <c r="C2685" t="inlineStr">
        <is>
          <t>35214087</t>
        </is>
      </c>
      <c r="D2685" t="inlineStr">
        <is>
          <t>MANUEL QUINTERO</t>
        </is>
      </c>
      <c r="E2685" t="inlineStr">
        <is>
          <t>MANUELQUINTERO</t>
        </is>
      </c>
      <c r="F2685" s="2" t="n">
        <v>15</v>
      </c>
      <c r="G2685" t="inlineStr"/>
      <c r="H2685" t="inlineStr">
        <is>
          <t>60666563.0</t>
        </is>
      </c>
      <c r="I2685" t="n">
        <v>0</v>
      </c>
      <c r="J2685" t="n">
        <v>1</v>
      </c>
      <c r="K2685" t="inlineStr"/>
    </row>
    <row r="2686">
      <c r="A2686" t="inlineStr">
        <is>
          <t>MOV</t>
        </is>
      </c>
      <c r="B2686" t="inlineStr">
        <is>
          <t>351090850000</t>
        </is>
      </c>
      <c r="C2686" t="inlineStr">
        <is>
          <t>35109085</t>
        </is>
      </c>
      <c r="D2686" t="inlineStr">
        <is>
          <t>JOAQUIN ARAUZ</t>
        </is>
      </c>
      <c r="E2686" t="inlineStr">
        <is>
          <t>JOAQUINARAUZ</t>
        </is>
      </c>
      <c r="F2686" s="2" t="n">
        <v>28</v>
      </c>
      <c r="G2686" t="inlineStr"/>
      <c r="H2686" t="inlineStr">
        <is>
          <t>68281100.0</t>
        </is>
      </c>
      <c r="I2686" t="n">
        <v>0</v>
      </c>
      <c r="J2686" t="n">
        <v>1</v>
      </c>
      <c r="K2686" t="inlineStr"/>
    </row>
    <row r="2687">
      <c r="A2687" t="inlineStr">
        <is>
          <t>MOV</t>
        </is>
      </c>
      <c r="B2687" t="inlineStr">
        <is>
          <t>364043550000</t>
        </is>
      </c>
      <c r="C2687" t="inlineStr">
        <is>
          <t>36404355</t>
        </is>
      </c>
      <c r="D2687" t="inlineStr">
        <is>
          <t>CB ENERGY GROUP S.A</t>
        </is>
      </c>
      <c r="E2687" t="inlineStr">
        <is>
          <t>CBENERGYGROUPSA</t>
        </is>
      </c>
      <c r="F2687" s="2" t="n">
        <v>35.16</v>
      </c>
      <c r="G2687" t="inlineStr"/>
      <c r="H2687" t="inlineStr"/>
      <c r="I2687" t="n">
        <v>0</v>
      </c>
      <c r="J2687" t="n">
        <v>1</v>
      </c>
      <c r="K2687" t="inlineStr"/>
    </row>
    <row r="2688">
      <c r="A2688" t="inlineStr">
        <is>
          <t>MOV</t>
        </is>
      </c>
      <c r="B2688" t="inlineStr">
        <is>
          <t>356353740000</t>
        </is>
      </c>
      <c r="C2688" t="inlineStr">
        <is>
          <t>35635374</t>
        </is>
      </c>
      <c r="D2688" t="inlineStr">
        <is>
          <t>CB ENERGY GROUP SA</t>
        </is>
      </c>
      <c r="E2688" t="inlineStr">
        <is>
          <t>CBENERGYGROUPSA</t>
        </is>
      </c>
      <c r="F2688" s="2" t="n">
        <v>15</v>
      </c>
      <c r="G2688" t="inlineStr"/>
      <c r="H2688" t="inlineStr">
        <is>
          <t>67792182.0</t>
        </is>
      </c>
      <c r="I2688" t="n">
        <v>0</v>
      </c>
      <c r="J2688" t="n">
        <v>1</v>
      </c>
      <c r="K2688" t="inlineStr"/>
    </row>
    <row r="2689">
      <c r="A2689" t="inlineStr">
        <is>
          <t>MOV</t>
        </is>
      </c>
      <c r="B2689" t="inlineStr">
        <is>
          <t>369059880000</t>
        </is>
      </c>
      <c r="C2689" t="inlineStr">
        <is>
          <t>36905988</t>
        </is>
      </c>
      <c r="D2689" t="inlineStr">
        <is>
          <t>KELIAN DIONISIO PEREZ HIDALGO</t>
        </is>
      </c>
      <c r="E2689" t="inlineStr">
        <is>
          <t>KELIANDIONISIOPEREZHIDALGO</t>
        </is>
      </c>
      <c r="F2689" s="2" t="n">
        <v>0</v>
      </c>
      <c r="G2689" t="inlineStr"/>
      <c r="H2689" t="inlineStr"/>
      <c r="I2689" t="n">
        <v>0</v>
      </c>
      <c r="J2689" t="n">
        <v>1</v>
      </c>
      <c r="K2689" t="inlineStr"/>
    </row>
    <row r="2690">
      <c r="A2690" t="inlineStr">
        <is>
          <t>MOV</t>
        </is>
      </c>
      <c r="B2690" t="inlineStr">
        <is>
          <t>369044850000</t>
        </is>
      </c>
      <c r="C2690" t="inlineStr">
        <is>
          <t>36904485</t>
        </is>
      </c>
      <c r="D2690" t="inlineStr">
        <is>
          <t>LADYS DIANA MONTENEGRO JIMENES</t>
        </is>
      </c>
      <c r="E2690" t="inlineStr">
        <is>
          <t>LADYSDIANAMONTENEGROJIMENES</t>
        </is>
      </c>
      <c r="F2690" s="2" t="n">
        <v>16.94</v>
      </c>
      <c r="G2690" t="inlineStr"/>
      <c r="H2690" t="inlineStr"/>
      <c r="I2690" t="n">
        <v>0</v>
      </c>
      <c r="J2690" t="n">
        <v>1</v>
      </c>
      <c r="K2690" t="inlineStr"/>
    </row>
    <row r="2691">
      <c r="A2691" t="inlineStr">
        <is>
          <t>MOV</t>
        </is>
      </c>
      <c r="B2691" t="inlineStr">
        <is>
          <t>342195690000</t>
        </is>
      </c>
      <c r="C2691" t="inlineStr">
        <is>
          <t>34219569</t>
        </is>
      </c>
      <c r="D2691" t="inlineStr">
        <is>
          <t>HENRY ALBERTO RODRIQUEZ SERRACIN</t>
        </is>
      </c>
      <c r="E2691" t="inlineStr">
        <is>
          <t>HENRYALBERTORODRIQUEZSERRACIN</t>
        </is>
      </c>
      <c r="F2691" s="2" t="n">
        <v>16.25</v>
      </c>
      <c r="G2691" t="inlineStr"/>
      <c r="H2691" t="inlineStr">
        <is>
          <t>60040153.0</t>
        </is>
      </c>
      <c r="I2691" t="n">
        <v>0</v>
      </c>
      <c r="J2691" t="n">
        <v>1</v>
      </c>
      <c r="K2691" t="inlineStr"/>
    </row>
    <row r="2692">
      <c r="A2692" t="inlineStr">
        <is>
          <t>MOV</t>
        </is>
      </c>
      <c r="B2692" t="inlineStr">
        <is>
          <t>355338490000</t>
        </is>
      </c>
      <c r="C2692" t="inlineStr">
        <is>
          <t>35533849</t>
        </is>
      </c>
      <c r="D2692" t="inlineStr">
        <is>
          <t>ALFREDO CABALLERO</t>
        </is>
      </c>
      <c r="E2692" t="inlineStr">
        <is>
          <t>ALFREDOCABALLERO</t>
        </is>
      </c>
      <c r="F2692" s="2" t="n">
        <v>17.35</v>
      </c>
      <c r="G2692" t="inlineStr"/>
      <c r="H2692" t="inlineStr">
        <is>
          <t>62168452.0</t>
        </is>
      </c>
      <c r="I2692" t="n">
        <v>0</v>
      </c>
      <c r="J2692" t="n">
        <v>1</v>
      </c>
      <c r="K2692" t="inlineStr"/>
    </row>
    <row r="2693">
      <c r="A2693" t="inlineStr">
        <is>
          <t>MOV</t>
        </is>
      </c>
      <c r="B2693" t="inlineStr">
        <is>
          <t>355015030000</t>
        </is>
      </c>
      <c r="C2693" t="inlineStr">
        <is>
          <t>35501503</t>
        </is>
      </c>
      <c r="D2693" t="inlineStr">
        <is>
          <t>LOURDES MEJIAS</t>
        </is>
      </c>
      <c r="E2693" t="inlineStr">
        <is>
          <t>LOURDESMEJIAS</t>
        </is>
      </c>
      <c r="F2693" s="2" t="n">
        <v>15</v>
      </c>
      <c r="G2693" t="inlineStr"/>
      <c r="H2693" t="inlineStr">
        <is>
          <t>69669142.0</t>
        </is>
      </c>
      <c r="I2693" t="n">
        <v>0</v>
      </c>
      <c r="J2693" t="n">
        <v>1</v>
      </c>
      <c r="K2693" t="inlineStr"/>
    </row>
    <row r="2694">
      <c r="A2694" t="inlineStr">
        <is>
          <t>MOV</t>
        </is>
      </c>
      <c r="B2694" t="inlineStr">
        <is>
          <t>367032020000</t>
        </is>
      </c>
      <c r="C2694" t="inlineStr">
        <is>
          <t>36703202</t>
        </is>
      </c>
      <c r="D2694" t="inlineStr">
        <is>
          <t>MIGUEL JOSE VALDES GONZALEZ</t>
        </is>
      </c>
      <c r="E2694" t="inlineStr">
        <is>
          <t>MIGUELJOSEVALDESGONZALEZ</t>
        </is>
      </c>
      <c r="F2694" s="2" t="n">
        <v>17.58</v>
      </c>
      <c r="G2694" t="inlineStr"/>
      <c r="H2694" t="inlineStr">
        <is>
          <t>67250587.0</t>
        </is>
      </c>
      <c r="I2694" t="n">
        <v>0</v>
      </c>
      <c r="J2694" t="n">
        <v>1</v>
      </c>
      <c r="K2694" t="inlineStr"/>
    </row>
    <row r="2695">
      <c r="A2695" t="inlineStr">
        <is>
          <t>MOV</t>
        </is>
      </c>
      <c r="B2695" t="inlineStr">
        <is>
          <t>354338030000</t>
        </is>
      </c>
      <c r="C2695" t="inlineStr">
        <is>
          <t>35433803</t>
        </is>
      </c>
      <c r="D2695" t="inlineStr">
        <is>
          <t>LUIYIS ABDIEL CACERES VIGIL</t>
        </is>
      </c>
      <c r="E2695" t="inlineStr">
        <is>
          <t>LUIYISABDIELCACERESVIGIL</t>
        </is>
      </c>
      <c r="F2695" s="2" t="n">
        <v>15</v>
      </c>
      <c r="G2695" t="inlineStr"/>
      <c r="H2695" t="inlineStr">
        <is>
          <t>67863792.0</t>
        </is>
      </c>
      <c r="I2695" t="n">
        <v>0</v>
      </c>
      <c r="J2695" t="n">
        <v>1</v>
      </c>
      <c r="K2695" t="inlineStr"/>
    </row>
    <row r="2696">
      <c r="A2696" t="inlineStr">
        <is>
          <t>MOV</t>
        </is>
      </c>
      <c r="B2696" t="inlineStr">
        <is>
          <t>342159800000</t>
        </is>
      </c>
      <c r="C2696" t="inlineStr">
        <is>
          <t>34215980</t>
        </is>
      </c>
      <c r="D2696" t="inlineStr">
        <is>
          <t>VICTOR VILLARREAL</t>
        </is>
      </c>
      <c r="E2696" t="inlineStr">
        <is>
          <t>VICTORVILLARREAL</t>
        </is>
      </c>
      <c r="F2696" s="2" t="n">
        <v>72</v>
      </c>
      <c r="G2696" t="inlineStr"/>
      <c r="H2696" t="inlineStr">
        <is>
          <t>61054102.0</t>
        </is>
      </c>
      <c r="I2696" t="n">
        <v>0</v>
      </c>
      <c r="J2696" t="n">
        <v>1</v>
      </c>
      <c r="K2696" t="inlineStr"/>
    </row>
    <row r="2697">
      <c r="A2697" t="inlineStr">
        <is>
          <t>MOV</t>
        </is>
      </c>
      <c r="B2697" t="inlineStr">
        <is>
          <t>335298450000</t>
        </is>
      </c>
      <c r="C2697" t="inlineStr">
        <is>
          <t>33529845</t>
        </is>
      </c>
      <c r="D2697" t="inlineStr">
        <is>
          <t>ALEX ARTILES PITTY</t>
        </is>
      </c>
      <c r="E2697" t="inlineStr">
        <is>
          <t>ALEXARTILESPITTY</t>
        </is>
      </c>
      <c r="F2697" s="2" t="n">
        <v>16.25</v>
      </c>
      <c r="G2697" t="inlineStr"/>
      <c r="H2697" t="inlineStr">
        <is>
          <t>62011672.0</t>
        </is>
      </c>
      <c r="I2697" t="n">
        <v>0</v>
      </c>
      <c r="J2697" t="n">
        <v>1</v>
      </c>
      <c r="K2697" t="inlineStr"/>
    </row>
    <row r="2698">
      <c r="A2698" t="inlineStr">
        <is>
          <t>MOV</t>
        </is>
      </c>
      <c r="B2698" t="inlineStr">
        <is>
          <t>356256560000</t>
        </is>
      </c>
      <c r="C2698" t="inlineStr">
        <is>
          <t>35625656</t>
        </is>
      </c>
      <c r="D2698" t="inlineStr">
        <is>
          <t>MANUEL QUINTERO</t>
        </is>
      </c>
      <c r="E2698" t="inlineStr">
        <is>
          <t>MANUELQUINTERO</t>
        </is>
      </c>
      <c r="F2698" s="2" t="n">
        <v>15</v>
      </c>
      <c r="G2698" t="inlineStr"/>
      <c r="H2698" t="inlineStr">
        <is>
          <t>69528729.0</t>
        </is>
      </c>
      <c r="I2698" t="n">
        <v>0</v>
      </c>
      <c r="J2698" t="n">
        <v>1</v>
      </c>
      <c r="K2698" t="inlineStr"/>
    </row>
    <row r="2699">
      <c r="A2699" t="inlineStr">
        <is>
          <t>MOV</t>
        </is>
      </c>
      <c r="B2699" t="inlineStr">
        <is>
          <t>359372990000</t>
        </is>
      </c>
      <c r="C2699" t="inlineStr">
        <is>
          <t>35937299</t>
        </is>
      </c>
      <c r="D2699" t="inlineStr">
        <is>
          <t>JENNY NUNEZ</t>
        </is>
      </c>
      <c r="E2699" t="inlineStr">
        <is>
          <t>JENNYNUNEZ</t>
        </is>
      </c>
      <c r="F2699" s="2" t="n">
        <v>15</v>
      </c>
      <c r="G2699" t="inlineStr"/>
      <c r="H2699" t="inlineStr">
        <is>
          <t>64672472.0</t>
        </is>
      </c>
      <c r="I2699" t="n">
        <v>0</v>
      </c>
      <c r="J2699" t="n">
        <v>1</v>
      </c>
      <c r="K2699" t="inlineStr"/>
    </row>
    <row r="2700">
      <c r="A2700" t="inlineStr">
        <is>
          <t>MOV</t>
        </is>
      </c>
      <c r="B2700" t="inlineStr">
        <is>
          <t>353157200000</t>
        </is>
      </c>
      <c r="C2700" t="inlineStr">
        <is>
          <t>35315720</t>
        </is>
      </c>
      <c r="D2700" t="inlineStr">
        <is>
          <t>JONATHAN RIVERA</t>
        </is>
      </c>
      <c r="E2700" t="inlineStr">
        <is>
          <t>JONATHANRIVERA</t>
        </is>
      </c>
      <c r="F2700" s="2" t="n">
        <v>15</v>
      </c>
      <c r="G2700" t="inlineStr"/>
      <c r="H2700" t="inlineStr">
        <is>
          <t>63592803.0</t>
        </is>
      </c>
      <c r="I2700" t="n">
        <v>0</v>
      </c>
      <c r="J2700" t="n">
        <v>1</v>
      </c>
      <c r="K2700" t="inlineStr"/>
    </row>
    <row r="2701">
      <c r="A2701" t="inlineStr">
        <is>
          <t>MOV</t>
        </is>
      </c>
      <c r="B2701" t="inlineStr">
        <is>
          <t>343063380000</t>
        </is>
      </c>
      <c r="C2701" t="inlineStr">
        <is>
          <t>34306338</t>
        </is>
      </c>
      <c r="D2701" t="inlineStr">
        <is>
          <t>LEON CONSULTING</t>
        </is>
      </c>
      <c r="E2701" t="inlineStr">
        <is>
          <t>LEONCONSULTING</t>
        </is>
      </c>
      <c r="F2701" s="2" t="n">
        <v>55.75</v>
      </c>
      <c r="G2701" t="inlineStr"/>
      <c r="H2701" t="inlineStr">
        <is>
          <t>69488169.0</t>
        </is>
      </c>
      <c r="I2701" t="n">
        <v>0</v>
      </c>
      <c r="J2701" t="n">
        <v>1</v>
      </c>
      <c r="K2701" t="inlineStr"/>
    </row>
    <row r="2702">
      <c r="A2702" t="inlineStr">
        <is>
          <t>MOV</t>
        </is>
      </c>
      <c r="B2702" t="inlineStr">
        <is>
          <t>352237860000</t>
        </is>
      </c>
      <c r="C2702" t="inlineStr">
        <is>
          <t>35223786</t>
        </is>
      </c>
      <c r="D2702" t="inlineStr">
        <is>
          <t>JONATHAN SEGUNDO GONZALEZ ARAUZ</t>
        </is>
      </c>
      <c r="E2702" t="inlineStr">
        <is>
          <t>JONATHANSEGUNDOGONZALEZARAUZ</t>
        </is>
      </c>
      <c r="F2702" s="2" t="n">
        <v>15</v>
      </c>
      <c r="G2702" t="inlineStr"/>
      <c r="H2702" t="inlineStr">
        <is>
          <t>64197936.0</t>
        </is>
      </c>
      <c r="I2702" t="n">
        <v>0</v>
      </c>
      <c r="J2702" t="n">
        <v>1</v>
      </c>
      <c r="K2702" t="inlineStr"/>
    </row>
    <row r="2703">
      <c r="A2703" t="inlineStr">
        <is>
          <t>MOV</t>
        </is>
      </c>
      <c r="B2703" t="inlineStr">
        <is>
          <t>359157130000</t>
        </is>
      </c>
      <c r="C2703" t="inlineStr">
        <is>
          <t>35915713</t>
        </is>
      </c>
      <c r="D2703" t="inlineStr">
        <is>
          <t>VERONICA CABALLERO</t>
        </is>
      </c>
      <c r="E2703" t="inlineStr">
        <is>
          <t>VERONICACABALLERO</t>
        </is>
      </c>
      <c r="F2703" s="2" t="n">
        <v>15</v>
      </c>
      <c r="G2703" t="inlineStr"/>
      <c r="H2703" t="inlineStr">
        <is>
          <t>63845190.0</t>
        </is>
      </c>
      <c r="I2703" t="n">
        <v>0</v>
      </c>
      <c r="J2703" t="n">
        <v>1</v>
      </c>
      <c r="K2703" t="inlineStr"/>
    </row>
    <row r="2704">
      <c r="A2704" t="inlineStr">
        <is>
          <t>MOV</t>
        </is>
      </c>
      <c r="B2704" t="inlineStr">
        <is>
          <t>349376460000</t>
        </is>
      </c>
      <c r="C2704" t="inlineStr">
        <is>
          <t>34937646</t>
        </is>
      </c>
      <c r="D2704" t="inlineStr">
        <is>
          <t>VICTOR BEITIA MORENO</t>
        </is>
      </c>
      <c r="E2704" t="inlineStr">
        <is>
          <t>VICTORBEITIAMORENO</t>
        </is>
      </c>
      <c r="F2704" s="2" t="n">
        <v>25</v>
      </c>
      <c r="G2704" t="inlineStr"/>
      <c r="H2704" t="inlineStr">
        <is>
          <t>69369672.0</t>
        </is>
      </c>
      <c r="I2704" t="n">
        <v>0</v>
      </c>
      <c r="J2704" t="n">
        <v>1</v>
      </c>
      <c r="K2704" t="inlineStr"/>
    </row>
    <row r="2705">
      <c r="A2705" t="inlineStr">
        <is>
          <t>MOV</t>
        </is>
      </c>
      <c r="B2705" t="inlineStr">
        <is>
          <t>368044380000</t>
        </is>
      </c>
      <c r="C2705" t="inlineStr">
        <is>
          <t>36804438</t>
        </is>
      </c>
      <c r="D2705" t="inlineStr">
        <is>
          <t>DEIBETH LEZCANO</t>
        </is>
      </c>
      <c r="E2705" t="inlineStr">
        <is>
          <t>DEIBETHLEZCANO</t>
        </is>
      </c>
      <c r="F2705" s="2" t="n">
        <v>20.16</v>
      </c>
      <c r="G2705" t="inlineStr"/>
      <c r="H2705" t="inlineStr"/>
      <c r="I2705" t="n">
        <v>0</v>
      </c>
      <c r="J2705" t="n">
        <v>1</v>
      </c>
      <c r="K2705" t="inlineStr"/>
    </row>
    <row r="2706">
      <c r="A2706" t="inlineStr">
        <is>
          <t>MOV</t>
        </is>
      </c>
      <c r="B2706" t="inlineStr">
        <is>
          <t>347296600000</t>
        </is>
      </c>
      <c r="C2706" t="inlineStr">
        <is>
          <t>34729660</t>
        </is>
      </c>
      <c r="D2706" t="inlineStr">
        <is>
          <t>EDIFICIO ALVARADO</t>
        </is>
      </c>
      <c r="E2706" t="inlineStr">
        <is>
          <t>EDIFICIOALVARADO</t>
        </is>
      </c>
      <c r="F2706" s="2" t="n">
        <v>135.75</v>
      </c>
      <c r="G2706" t="inlineStr"/>
      <c r="H2706" t="inlineStr">
        <is>
          <t>67589998.0</t>
        </is>
      </c>
      <c r="I2706" t="n">
        <v>0</v>
      </c>
      <c r="J2706" t="n">
        <v>1</v>
      </c>
      <c r="K2706" t="inlineStr"/>
    </row>
    <row r="2707">
      <c r="A2707" t="inlineStr">
        <is>
          <t>MOV</t>
        </is>
      </c>
      <c r="B2707" t="inlineStr">
        <is>
          <t>366034110000</t>
        </is>
      </c>
      <c r="C2707" t="inlineStr">
        <is>
          <t>36603411</t>
        </is>
      </c>
      <c r="D2707" t="inlineStr">
        <is>
          <t>LINETH ELIZONDRO GONZÁLEZ</t>
        </is>
      </c>
      <c r="E2707" t="inlineStr">
        <is>
          <t>LINETHELIZONDROGONZALEZ</t>
        </is>
      </c>
      <c r="F2707" s="2" t="n">
        <v>16.94</v>
      </c>
      <c r="G2707" t="inlineStr"/>
      <c r="H2707" t="inlineStr"/>
      <c r="I2707" t="n">
        <v>0</v>
      </c>
      <c r="J2707" t="n">
        <v>1</v>
      </c>
      <c r="K2707" t="inlineStr"/>
    </row>
    <row r="2708">
      <c r="A2708" t="inlineStr">
        <is>
          <t>MOV</t>
        </is>
      </c>
      <c r="B2708" t="inlineStr">
        <is>
          <t>355053170000</t>
        </is>
      </c>
      <c r="C2708" t="inlineStr">
        <is>
          <t>35505317</t>
        </is>
      </c>
      <c r="D2708" t="inlineStr">
        <is>
          <t>KATHERENIS GUERRA</t>
        </is>
      </c>
      <c r="E2708" t="inlineStr">
        <is>
          <t>KATHERENISGUERRA</t>
        </is>
      </c>
      <c r="F2708" s="2" t="n">
        <v>15</v>
      </c>
      <c r="G2708" t="inlineStr"/>
      <c r="H2708" t="inlineStr">
        <is>
          <t>62589487.0</t>
        </is>
      </c>
      <c r="I2708" t="n">
        <v>0</v>
      </c>
      <c r="J2708" t="n">
        <v>1</v>
      </c>
      <c r="K2708" t="inlineStr"/>
    </row>
    <row r="2709">
      <c r="A2709" t="inlineStr">
        <is>
          <t>MOV</t>
        </is>
      </c>
      <c r="B2709" t="inlineStr">
        <is>
          <t>352349740000</t>
        </is>
      </c>
      <c r="C2709" t="inlineStr">
        <is>
          <t>35234974</t>
        </is>
      </c>
      <c r="D2709" t="inlineStr">
        <is>
          <t>JOHANNA FRANCO</t>
        </is>
      </c>
      <c r="E2709" t="inlineStr">
        <is>
          <t>JOHANNAFRANCO</t>
        </is>
      </c>
      <c r="F2709" s="2" t="n">
        <v>35</v>
      </c>
      <c r="G2709" t="inlineStr"/>
      <c r="H2709" t="inlineStr">
        <is>
          <t>64123404.0</t>
        </is>
      </c>
      <c r="I2709" t="n">
        <v>0</v>
      </c>
      <c r="J2709" t="n">
        <v>1</v>
      </c>
      <c r="K2709" t="inlineStr"/>
    </row>
    <row r="2710">
      <c r="A2710" t="inlineStr">
        <is>
          <t>MOV</t>
        </is>
      </c>
      <c r="B2710" t="inlineStr">
        <is>
          <t>364046790000</t>
        </is>
      </c>
      <c r="C2710" t="inlineStr">
        <is>
          <t>36404679</t>
        </is>
      </c>
      <c r="D2710" t="inlineStr">
        <is>
          <t>BIANCA ARAUZ</t>
        </is>
      </c>
      <c r="E2710" t="inlineStr">
        <is>
          <t>BIANCAARAUZ</t>
        </is>
      </c>
      <c r="F2710" s="2" t="n">
        <v>19.52</v>
      </c>
      <c r="G2710" t="inlineStr"/>
      <c r="H2710" t="inlineStr"/>
      <c r="I2710" t="n">
        <v>0</v>
      </c>
      <c r="J2710" t="n">
        <v>1</v>
      </c>
      <c r="K2710" t="inlineStr"/>
    </row>
    <row r="2711">
      <c r="A2711" t="inlineStr">
        <is>
          <t>MOV</t>
        </is>
      </c>
      <c r="B2711" t="inlineStr">
        <is>
          <t>359347140000</t>
        </is>
      </c>
      <c r="C2711" t="inlineStr">
        <is>
          <t>35934714</t>
        </is>
      </c>
      <c r="D2711" t="inlineStr">
        <is>
          <t>MAX PITTY</t>
        </is>
      </c>
      <c r="E2711" t="inlineStr">
        <is>
          <t>MAXPITTY</t>
        </is>
      </c>
      <c r="F2711" s="2" t="n">
        <v>25</v>
      </c>
      <c r="G2711" t="inlineStr"/>
      <c r="H2711" t="inlineStr">
        <is>
          <t>65802926.0</t>
        </is>
      </c>
      <c r="I2711" t="n">
        <v>0</v>
      </c>
      <c r="J2711" t="n">
        <v>1</v>
      </c>
      <c r="K2711" t="inlineStr"/>
    </row>
    <row r="2712">
      <c r="A2712" t="inlineStr">
        <is>
          <t>MOV</t>
        </is>
      </c>
      <c r="B2712" t="inlineStr">
        <is>
          <t>357335380000</t>
        </is>
      </c>
      <c r="C2712" t="inlineStr">
        <is>
          <t>35733538</t>
        </is>
      </c>
      <c r="D2712" t="inlineStr">
        <is>
          <t>SUHA VALDÉS</t>
        </is>
      </c>
      <c r="E2712" t="inlineStr">
        <is>
          <t>SUHAVALDES</t>
        </is>
      </c>
      <c r="F2712" s="2" t="n">
        <v>15</v>
      </c>
      <c r="G2712" t="inlineStr"/>
      <c r="H2712" t="inlineStr">
        <is>
          <t>64537557.0</t>
        </is>
      </c>
      <c r="I2712" t="n">
        <v>0</v>
      </c>
      <c r="J2712" t="n">
        <v>1</v>
      </c>
      <c r="K2712" t="inlineStr"/>
    </row>
    <row r="2713">
      <c r="A2713" t="inlineStr">
        <is>
          <t>MOV</t>
        </is>
      </c>
      <c r="B2713" t="inlineStr">
        <is>
          <t>352118000000</t>
        </is>
      </c>
      <c r="C2713" t="inlineStr">
        <is>
          <t>35211800</t>
        </is>
      </c>
      <c r="D2713" t="inlineStr">
        <is>
          <t>ANA LORENA DE GRACIA</t>
        </is>
      </c>
      <c r="E2713" t="inlineStr">
        <is>
          <t>ANALORENADEGRACIA</t>
        </is>
      </c>
      <c r="F2713" s="2" t="n">
        <v>15</v>
      </c>
      <c r="G2713" t="inlineStr"/>
      <c r="H2713" t="inlineStr">
        <is>
          <t>66659359.0</t>
        </is>
      </c>
      <c r="I2713" t="n">
        <v>0</v>
      </c>
      <c r="J2713" t="n">
        <v>1</v>
      </c>
      <c r="K2713" t="inlineStr"/>
    </row>
    <row r="2714">
      <c r="A2714" t="inlineStr">
        <is>
          <t>MOV</t>
        </is>
      </c>
      <c r="B2714" t="inlineStr">
        <is>
          <t>364000550000</t>
        </is>
      </c>
      <c r="C2714" t="inlineStr">
        <is>
          <t>36400055</t>
        </is>
      </c>
      <c r="D2714" t="inlineStr">
        <is>
          <t>KARELYS CASTILLO</t>
        </is>
      </c>
      <c r="E2714" t="inlineStr">
        <is>
          <t>KARELYSCASTILLO</t>
        </is>
      </c>
      <c r="F2714" s="2" t="n">
        <v>15</v>
      </c>
      <c r="G2714" t="inlineStr"/>
      <c r="H2714" t="inlineStr">
        <is>
          <t>66595884.0</t>
        </is>
      </c>
      <c r="I2714" t="n">
        <v>0</v>
      </c>
      <c r="J2714" t="n">
        <v>1</v>
      </c>
      <c r="K2714" t="inlineStr"/>
    </row>
    <row r="2715">
      <c r="A2715" t="inlineStr">
        <is>
          <t>MOV</t>
        </is>
      </c>
      <c r="B2715" t="inlineStr">
        <is>
          <t>364005920000</t>
        </is>
      </c>
      <c r="C2715" t="inlineStr">
        <is>
          <t>36400592</t>
        </is>
      </c>
      <c r="D2715" t="inlineStr">
        <is>
          <t>JIMMY LEISON ARAUZ CANDANEDO</t>
        </is>
      </c>
      <c r="E2715" t="inlineStr">
        <is>
          <t>JIMMYLEISONARAUZCANDANEDO</t>
        </is>
      </c>
      <c r="F2715" s="2" t="n">
        <v>15</v>
      </c>
      <c r="G2715" t="inlineStr"/>
      <c r="H2715" t="inlineStr">
        <is>
          <t>65611608.0</t>
        </is>
      </c>
      <c r="I2715" t="n">
        <v>0</v>
      </c>
      <c r="J2715" t="n">
        <v>1</v>
      </c>
      <c r="K2715" t="inlineStr"/>
    </row>
    <row r="2716">
      <c r="A2716" t="inlineStr">
        <is>
          <t>MOV</t>
        </is>
      </c>
      <c r="B2716" t="inlineStr">
        <is>
          <t>363056040000</t>
        </is>
      </c>
      <c r="C2716" t="inlineStr">
        <is>
          <t>36305604</t>
        </is>
      </c>
      <c r="D2716" t="inlineStr">
        <is>
          <t>FAUSTINA ARAUZ</t>
        </is>
      </c>
      <c r="E2716" t="inlineStr">
        <is>
          <t>FAUSTINAARAUZ</t>
        </is>
      </c>
      <c r="F2716" s="2" t="n">
        <v>16.94</v>
      </c>
      <c r="G2716" t="inlineStr"/>
      <c r="H2716" t="inlineStr"/>
      <c r="I2716" t="n">
        <v>0</v>
      </c>
      <c r="J2716" t="n">
        <v>1</v>
      </c>
      <c r="K2716" t="inlineStr"/>
    </row>
    <row r="2717">
      <c r="A2717" t="inlineStr">
        <is>
          <t>MOV</t>
        </is>
      </c>
      <c r="B2717" t="inlineStr">
        <is>
          <t>356192020000</t>
        </is>
      </c>
      <c r="C2717" t="inlineStr">
        <is>
          <t>35619202</t>
        </is>
      </c>
      <c r="D2717" t="inlineStr">
        <is>
          <t>YODALYS APARICIÓ</t>
        </is>
      </c>
      <c r="E2717" t="inlineStr">
        <is>
          <t>YODALYSAPARICIO</t>
        </is>
      </c>
      <c r="F2717" s="2" t="n">
        <v>15</v>
      </c>
      <c r="G2717" t="inlineStr"/>
      <c r="H2717" t="inlineStr">
        <is>
          <t>65188714.0</t>
        </is>
      </c>
      <c r="I2717" t="n">
        <v>0</v>
      </c>
      <c r="J2717" t="n">
        <v>1</v>
      </c>
      <c r="K2717" t="inlineStr"/>
    </row>
    <row r="2718">
      <c r="A2718" t="inlineStr">
        <is>
          <t>MOV</t>
        </is>
      </c>
      <c r="B2718" t="inlineStr">
        <is>
          <t>353295640000</t>
        </is>
      </c>
      <c r="C2718" t="inlineStr">
        <is>
          <t>35329564</t>
        </is>
      </c>
      <c r="D2718" t="inlineStr">
        <is>
          <t>EMPEÑOS BILL. S.A.</t>
        </is>
      </c>
      <c r="E2718" t="inlineStr">
        <is>
          <t>EMPENOSBILLSA</t>
        </is>
      </c>
      <c r="F2718" s="2" t="n">
        <v>60</v>
      </c>
      <c r="G2718" t="inlineStr"/>
      <c r="H2718" t="inlineStr">
        <is>
          <t>64418515.0</t>
        </is>
      </c>
      <c r="I2718" t="n">
        <v>0</v>
      </c>
      <c r="J2718" t="n">
        <v>1</v>
      </c>
      <c r="K2718" t="inlineStr"/>
    </row>
    <row r="2719">
      <c r="A2719" t="inlineStr">
        <is>
          <t>MOV</t>
        </is>
      </c>
      <c r="B2719" t="inlineStr">
        <is>
          <t>355201080000</t>
        </is>
      </c>
      <c r="C2719" t="inlineStr">
        <is>
          <t>35520108</t>
        </is>
      </c>
      <c r="D2719" t="inlineStr">
        <is>
          <t>EMPEÑOS BILL. S.A.</t>
        </is>
      </c>
      <c r="E2719" t="inlineStr">
        <is>
          <t>EMPENOSBILLSA</t>
        </is>
      </c>
      <c r="F2719" s="2" t="n">
        <v>75</v>
      </c>
      <c r="G2719" t="inlineStr"/>
      <c r="H2719" t="inlineStr">
        <is>
          <t>66717562.0</t>
        </is>
      </c>
      <c r="I2719" t="n">
        <v>0</v>
      </c>
      <c r="J2719" t="n">
        <v>1</v>
      </c>
      <c r="K2719" t="inlineStr"/>
    </row>
    <row r="2720">
      <c r="A2720" t="inlineStr">
        <is>
          <t>MOV</t>
        </is>
      </c>
      <c r="B2720" t="inlineStr">
        <is>
          <t>359083010000</t>
        </is>
      </c>
      <c r="C2720" t="inlineStr">
        <is>
          <t>35908301</t>
        </is>
      </c>
      <c r="D2720" t="inlineStr">
        <is>
          <t>TATIANA QUINTERO</t>
        </is>
      </c>
      <c r="E2720" t="inlineStr">
        <is>
          <t>TATIANAQUINTERO</t>
        </is>
      </c>
      <c r="F2720" s="2" t="n">
        <v>15</v>
      </c>
      <c r="G2720" t="inlineStr"/>
      <c r="H2720" t="inlineStr">
        <is>
          <t>67060793.0</t>
        </is>
      </c>
      <c r="I2720" t="n">
        <v>0</v>
      </c>
      <c r="J2720" t="n">
        <v>1</v>
      </c>
      <c r="K2720" t="inlineStr"/>
    </row>
    <row r="2721">
      <c r="A2721" t="inlineStr">
        <is>
          <t>MOV</t>
        </is>
      </c>
      <c r="B2721" t="inlineStr">
        <is>
          <t>368042550000</t>
        </is>
      </c>
      <c r="C2721" t="inlineStr">
        <is>
          <t>36804255</t>
        </is>
      </c>
      <c r="D2721" t="inlineStr">
        <is>
          <t>ROGER BEJERANO SANCHEZ</t>
        </is>
      </c>
      <c r="E2721" t="inlineStr">
        <is>
          <t>ROGERBEJERANOSANCHEZ</t>
        </is>
      </c>
      <c r="F2721" s="2" t="n">
        <v>16.29</v>
      </c>
      <c r="G2721" t="inlineStr"/>
      <c r="H2721" t="inlineStr"/>
      <c r="I2721" t="n">
        <v>0</v>
      </c>
      <c r="J2721" t="n">
        <v>1</v>
      </c>
      <c r="K2721" t="inlineStr"/>
    </row>
    <row r="2722">
      <c r="A2722" t="inlineStr">
        <is>
          <t>MOV</t>
        </is>
      </c>
      <c r="B2722" t="inlineStr">
        <is>
          <t>349125770000</t>
        </is>
      </c>
      <c r="C2722" t="inlineStr">
        <is>
          <t>34912577</t>
        </is>
      </c>
      <c r="D2722" t="inlineStr">
        <is>
          <t>ARTESANIAS YEINI</t>
        </is>
      </c>
      <c r="E2722" t="inlineStr">
        <is>
          <t>ARTESANIASYEINI</t>
        </is>
      </c>
      <c r="F2722" s="2" t="n">
        <v>56.5</v>
      </c>
      <c r="G2722" t="inlineStr"/>
      <c r="H2722" t="inlineStr">
        <is>
          <t>69929176.0</t>
        </is>
      </c>
      <c r="I2722" t="n">
        <v>0</v>
      </c>
      <c r="J2722" t="n">
        <v>1</v>
      </c>
      <c r="K2722" t="inlineStr"/>
    </row>
    <row r="2723">
      <c r="A2723" t="inlineStr">
        <is>
          <t>MOV</t>
        </is>
      </c>
      <c r="B2723" t="inlineStr">
        <is>
          <t>352310730000</t>
        </is>
      </c>
      <c r="C2723" t="inlineStr">
        <is>
          <t>35231073</t>
        </is>
      </c>
      <c r="D2723" t="inlineStr">
        <is>
          <t>ROGER VIGIL</t>
        </is>
      </c>
      <c r="E2723" t="inlineStr">
        <is>
          <t>ROGERVIGIL</t>
        </is>
      </c>
      <c r="F2723" s="2" t="n">
        <v>15</v>
      </c>
      <c r="G2723" t="inlineStr"/>
      <c r="H2723" t="inlineStr">
        <is>
          <t>69538961.0</t>
        </is>
      </c>
      <c r="I2723" t="n">
        <v>0</v>
      </c>
      <c r="J2723" t="n">
        <v>1</v>
      </c>
      <c r="K2723" t="inlineStr"/>
    </row>
    <row r="2724">
      <c r="A2724" t="inlineStr">
        <is>
          <t>MOV</t>
        </is>
      </c>
      <c r="B2724" t="inlineStr">
        <is>
          <t>357196170000</t>
        </is>
      </c>
      <c r="C2724" t="inlineStr">
        <is>
          <t>35719617</t>
        </is>
      </c>
      <c r="D2724" t="inlineStr">
        <is>
          <t>JUAN JARAMILLO</t>
        </is>
      </c>
      <c r="E2724" t="inlineStr">
        <is>
          <t>JUANJARAMILLO</t>
        </is>
      </c>
      <c r="F2724" s="2" t="n">
        <v>15</v>
      </c>
      <c r="G2724" t="inlineStr"/>
      <c r="H2724" t="inlineStr">
        <is>
          <t>64919775.0</t>
        </is>
      </c>
      <c r="I2724" t="n">
        <v>0</v>
      </c>
      <c r="J2724" t="n">
        <v>1</v>
      </c>
      <c r="K2724" t="inlineStr"/>
    </row>
    <row r="2725">
      <c r="A2725" t="inlineStr">
        <is>
          <t>MOV</t>
        </is>
      </c>
      <c r="B2725" t="inlineStr">
        <is>
          <t>327561640000</t>
        </is>
      </c>
      <c r="C2725" t="inlineStr">
        <is>
          <t>32756164</t>
        </is>
      </c>
      <c r="D2725" t="inlineStr">
        <is>
          <t>BLACK RED BARBERY</t>
        </is>
      </c>
      <c r="E2725" t="inlineStr">
        <is>
          <t>BLACKREDBARBERY</t>
        </is>
      </c>
      <c r="F2725" s="2" t="n">
        <v>20.75</v>
      </c>
      <c r="G2725" t="inlineStr"/>
      <c r="H2725" t="inlineStr">
        <is>
          <t>68292792.0</t>
        </is>
      </c>
      <c r="I2725" t="n">
        <v>0</v>
      </c>
      <c r="J2725" t="n">
        <v>1</v>
      </c>
      <c r="K2725" t="inlineStr"/>
    </row>
    <row r="2726">
      <c r="A2726" t="inlineStr">
        <is>
          <t>MOV</t>
        </is>
      </c>
      <c r="B2726" t="inlineStr">
        <is>
          <t>357214600000</t>
        </is>
      </c>
      <c r="C2726" t="inlineStr">
        <is>
          <t>35721460</t>
        </is>
      </c>
      <c r="D2726" t="inlineStr">
        <is>
          <t>KEMPIS ORIEL CASTILLO VALDES</t>
        </is>
      </c>
      <c r="E2726" t="inlineStr">
        <is>
          <t>KEMPISORIELCASTILLOVALDES</t>
        </is>
      </c>
      <c r="F2726" s="2" t="n">
        <v>15</v>
      </c>
      <c r="G2726" t="inlineStr"/>
      <c r="H2726" t="inlineStr">
        <is>
          <t>61994051.0</t>
        </is>
      </c>
      <c r="I2726" t="n">
        <v>0</v>
      </c>
      <c r="J2726" t="n">
        <v>1</v>
      </c>
      <c r="K2726" t="inlineStr"/>
    </row>
    <row r="2727">
      <c r="A2727" t="inlineStr">
        <is>
          <t>MOV</t>
        </is>
      </c>
      <c r="B2727" t="inlineStr">
        <is>
          <t>351110140000</t>
        </is>
      </c>
      <c r="C2727" t="inlineStr">
        <is>
          <t>35111014</t>
        </is>
      </c>
      <c r="D2727" t="inlineStr">
        <is>
          <t>MIGUEL ORTIZ</t>
        </is>
      </c>
      <c r="E2727" t="inlineStr">
        <is>
          <t>MIGUELORTIZ</t>
        </is>
      </c>
      <c r="F2727" s="2" t="n">
        <v>15</v>
      </c>
      <c r="G2727" t="inlineStr"/>
      <c r="H2727" t="inlineStr">
        <is>
          <t>66739039.0</t>
        </is>
      </c>
      <c r="I2727" t="n">
        <v>0</v>
      </c>
      <c r="J2727" t="n">
        <v>1</v>
      </c>
      <c r="K2727" t="inlineStr"/>
    </row>
    <row r="2728">
      <c r="A2728" t="inlineStr">
        <is>
          <t>MOV</t>
        </is>
      </c>
      <c r="B2728" t="inlineStr">
        <is>
          <t>348328220000</t>
        </is>
      </c>
      <c r="C2728" t="inlineStr">
        <is>
          <t>34832822</t>
        </is>
      </c>
      <c r="D2728" t="inlineStr">
        <is>
          <t>WENDY ORIETTA GONZÁLEZ</t>
        </is>
      </c>
      <c r="E2728" t="inlineStr">
        <is>
          <t>WENDYORIETTAGONZALEZ</t>
        </is>
      </c>
      <c r="F2728" s="2" t="n">
        <v>16.25</v>
      </c>
      <c r="G2728" t="inlineStr"/>
      <c r="H2728" t="inlineStr">
        <is>
          <t>64723579.0</t>
        </is>
      </c>
      <c r="I2728" t="n">
        <v>0</v>
      </c>
      <c r="J2728" t="n">
        <v>1</v>
      </c>
      <c r="K2728" t="inlineStr"/>
    </row>
    <row r="2729">
      <c r="A2729" t="inlineStr">
        <is>
          <t>MOV</t>
        </is>
      </c>
      <c r="B2729" t="inlineStr">
        <is>
          <t>352066240000</t>
        </is>
      </c>
      <c r="C2729" t="inlineStr">
        <is>
          <t>35206624</t>
        </is>
      </c>
      <c r="D2729" t="inlineStr">
        <is>
          <t>CARLOS JAVIER CHACON VILLARREAL</t>
        </is>
      </c>
      <c r="E2729" t="inlineStr">
        <is>
          <t>CARLOSJAVIERCHACONVILLARREAL</t>
        </is>
      </c>
      <c r="F2729" s="2" t="n">
        <v>15</v>
      </c>
      <c r="G2729" t="inlineStr"/>
      <c r="H2729" t="inlineStr">
        <is>
          <t>63142070.0</t>
        </is>
      </c>
      <c r="I2729" t="n">
        <v>0</v>
      </c>
      <c r="J2729" t="n">
        <v>1</v>
      </c>
      <c r="K2729" t="inlineStr"/>
    </row>
    <row r="2730">
      <c r="A2730" t="inlineStr">
        <is>
          <t>MOV</t>
        </is>
      </c>
      <c r="B2730" t="inlineStr">
        <is>
          <t>369014100000</t>
        </is>
      </c>
      <c r="C2730" t="inlineStr">
        <is>
          <t>36901410</t>
        </is>
      </c>
      <c r="D2730" t="inlineStr">
        <is>
          <t>HANNA SMITH</t>
        </is>
      </c>
      <c r="E2730" t="inlineStr">
        <is>
          <t>HANNASMITH</t>
        </is>
      </c>
      <c r="F2730" s="2" t="n">
        <v>15</v>
      </c>
      <c r="G2730" t="inlineStr"/>
      <c r="H2730" t="inlineStr">
        <is>
          <t>62132815.0</t>
        </is>
      </c>
      <c r="I2730" t="n">
        <v>0</v>
      </c>
      <c r="J2730" t="n">
        <v>1</v>
      </c>
      <c r="K2730" t="inlineStr"/>
    </row>
    <row r="2731">
      <c r="A2731" t="inlineStr">
        <is>
          <t>MOV</t>
        </is>
      </c>
      <c r="B2731" t="inlineStr">
        <is>
          <t>354225020000</t>
        </is>
      </c>
      <c r="C2731" t="inlineStr">
        <is>
          <t>35422502</t>
        </is>
      </c>
      <c r="D2731" t="inlineStr">
        <is>
          <t>NICOLAS SANCHEZ</t>
        </is>
      </c>
      <c r="E2731" t="inlineStr">
        <is>
          <t>NICOLASSANCHEZ</t>
        </is>
      </c>
      <c r="F2731" s="2" t="n">
        <v>15</v>
      </c>
      <c r="G2731" t="inlineStr"/>
      <c r="H2731" t="inlineStr">
        <is>
          <t>62286325.0</t>
        </is>
      </c>
      <c r="I2731" t="n">
        <v>0</v>
      </c>
      <c r="J2731" t="n">
        <v>1</v>
      </c>
      <c r="K2731" t="inlineStr"/>
    </row>
    <row r="2732">
      <c r="A2732" t="inlineStr">
        <is>
          <t>MOV</t>
        </is>
      </c>
      <c r="B2732" t="inlineStr">
        <is>
          <t>312225110000</t>
        </is>
      </c>
      <c r="C2732" t="inlineStr">
        <is>
          <t>31222511</t>
        </is>
      </c>
      <c r="D2732" t="inlineStr">
        <is>
          <t>MABEL MORALES MOJICA</t>
        </is>
      </c>
      <c r="E2732" t="inlineStr">
        <is>
          <t>MABELMORALESMOJICA</t>
        </is>
      </c>
      <c r="F2732" s="2" t="n">
        <v>42</v>
      </c>
      <c r="G2732" t="inlineStr"/>
      <c r="H2732" t="inlineStr">
        <is>
          <t>63714219.0</t>
        </is>
      </c>
      <c r="I2732" t="n">
        <v>0</v>
      </c>
      <c r="J2732" t="n">
        <v>1</v>
      </c>
      <c r="K2732" t="inlineStr"/>
    </row>
    <row r="2733">
      <c r="A2733" t="inlineStr">
        <is>
          <t>MOV</t>
        </is>
      </c>
      <c r="B2733" t="inlineStr">
        <is>
          <t>312232000000</t>
        </is>
      </c>
      <c r="C2733" t="inlineStr">
        <is>
          <t>31223200</t>
        </is>
      </c>
      <c r="D2733" t="inlineStr">
        <is>
          <t>MICHAEL PHILLIPH CEDENO</t>
        </is>
      </c>
      <c r="E2733" t="inlineStr">
        <is>
          <t>MICHAELPHILLIPHCEDENO</t>
        </is>
      </c>
      <c r="F2733" s="2" t="n">
        <v>16.25</v>
      </c>
      <c r="G2733" t="inlineStr"/>
      <c r="H2733" t="inlineStr">
        <is>
          <t>62240139.0</t>
        </is>
      </c>
      <c r="I2733" t="n">
        <v>0</v>
      </c>
      <c r="J2733" t="n">
        <v>1</v>
      </c>
      <c r="K2733" t="inlineStr"/>
    </row>
    <row r="2734">
      <c r="A2734" t="inlineStr">
        <is>
          <t>MOV</t>
        </is>
      </c>
      <c r="B2734" t="inlineStr">
        <is>
          <t>312197700000</t>
        </is>
      </c>
      <c r="C2734" t="inlineStr">
        <is>
          <t>31219770</t>
        </is>
      </c>
      <c r="D2734" t="inlineStr">
        <is>
          <t>MICHAEL PHILLIPH CEDENO GOMEZ</t>
        </is>
      </c>
      <c r="E2734" t="inlineStr">
        <is>
          <t>MICHAELPHILLIPHCEDENOGOMEZ</t>
        </is>
      </c>
      <c r="F2734" s="2" t="n">
        <v>42</v>
      </c>
      <c r="G2734" t="inlineStr"/>
      <c r="H2734" t="inlineStr">
        <is>
          <t>62258822.0</t>
        </is>
      </c>
      <c r="I2734" t="n">
        <v>0</v>
      </c>
      <c r="J2734" t="n">
        <v>1</v>
      </c>
      <c r="K2734" t="inlineStr"/>
    </row>
    <row r="2735">
      <c r="A2735" t="inlineStr">
        <is>
          <t>MOV</t>
        </is>
      </c>
      <c r="B2735" t="inlineStr">
        <is>
          <t>312195130000</t>
        </is>
      </c>
      <c r="C2735" t="inlineStr">
        <is>
          <t>31219513</t>
        </is>
      </c>
      <c r="D2735" t="inlineStr">
        <is>
          <t>MICHAEL PHILLIPS CEDENO GOMEZ</t>
        </is>
      </c>
      <c r="E2735" t="inlineStr">
        <is>
          <t>MICHAELPHILLIPSCEDENOGOMEZ</t>
        </is>
      </c>
      <c r="F2735" s="2" t="n">
        <v>31</v>
      </c>
      <c r="G2735" t="inlineStr"/>
      <c r="H2735" t="inlineStr">
        <is>
          <t>63144317.0</t>
        </is>
      </c>
      <c r="I2735" t="n">
        <v>0</v>
      </c>
      <c r="J2735" t="n">
        <v>1</v>
      </c>
      <c r="K2735" t="inlineStr"/>
    </row>
    <row r="2736">
      <c r="A2736" t="inlineStr">
        <is>
          <t>MOV</t>
        </is>
      </c>
      <c r="B2736" t="inlineStr">
        <is>
          <t>351096530000</t>
        </is>
      </c>
      <c r="C2736" t="inlineStr">
        <is>
          <t>35109653</t>
        </is>
      </c>
      <c r="D2736" t="inlineStr">
        <is>
          <t>RAMIRO ARAÚZ SALDAÑA</t>
        </is>
      </c>
      <c r="E2736" t="inlineStr">
        <is>
          <t>RAMIROARAUZSALDANA</t>
        </is>
      </c>
      <c r="F2736" s="2" t="n">
        <v>15</v>
      </c>
      <c r="G2736" t="inlineStr"/>
      <c r="H2736" t="inlineStr">
        <is>
          <t>63703495.0</t>
        </is>
      </c>
      <c r="I2736" t="n">
        <v>0</v>
      </c>
      <c r="J2736" t="n">
        <v>1</v>
      </c>
      <c r="K2736" t="inlineStr"/>
    </row>
    <row r="2737">
      <c r="A2737" t="inlineStr">
        <is>
          <t>MOV</t>
        </is>
      </c>
      <c r="B2737" t="inlineStr">
        <is>
          <t>348336800000</t>
        </is>
      </c>
      <c r="C2737" t="inlineStr">
        <is>
          <t>34833680</t>
        </is>
      </c>
      <c r="D2737" t="inlineStr">
        <is>
          <t>DIDIMO DAVID ARAUZ</t>
        </is>
      </c>
      <c r="E2737" t="inlineStr">
        <is>
          <t>DIDIMODAVIDARAUZ</t>
        </is>
      </c>
      <c r="F2737" s="2" t="n">
        <v>106.25</v>
      </c>
      <c r="G2737" t="inlineStr"/>
      <c r="H2737" t="inlineStr">
        <is>
          <t>69054645.0</t>
        </is>
      </c>
      <c r="I2737" t="n">
        <v>0</v>
      </c>
      <c r="J2737" t="n">
        <v>1</v>
      </c>
      <c r="K2737" t="inlineStr"/>
    </row>
    <row r="2738">
      <c r="A2738" t="inlineStr">
        <is>
          <t>MOV</t>
        </is>
      </c>
      <c r="B2738" t="inlineStr">
        <is>
          <t>357295300000</t>
        </is>
      </c>
      <c r="C2738" t="inlineStr">
        <is>
          <t>35729530</t>
        </is>
      </c>
      <c r="D2738" t="inlineStr">
        <is>
          <t>ROBERTO STAFF SOTO</t>
        </is>
      </c>
      <c r="E2738" t="inlineStr">
        <is>
          <t>ROBERTOSTAFFSOTO</t>
        </is>
      </c>
      <c r="F2738" s="2" t="n">
        <v>30</v>
      </c>
      <c r="G2738" t="inlineStr"/>
      <c r="H2738" t="inlineStr">
        <is>
          <t>63085285.0</t>
        </is>
      </c>
      <c r="I2738" t="n">
        <v>0</v>
      </c>
      <c r="J2738" t="n">
        <v>1</v>
      </c>
      <c r="K2738" t="inlineStr"/>
    </row>
    <row r="2739">
      <c r="A2739" t="inlineStr">
        <is>
          <t>MOV</t>
        </is>
      </c>
      <c r="B2739" t="inlineStr">
        <is>
          <t>364033040000</t>
        </is>
      </c>
      <c r="C2739" t="inlineStr">
        <is>
          <t>36403304</t>
        </is>
      </c>
      <c r="D2739" t="inlineStr">
        <is>
          <t>ENEIDA MADRID</t>
        </is>
      </c>
      <c r="E2739" t="inlineStr">
        <is>
          <t>ENEIDAMADRID</t>
        </is>
      </c>
      <c r="F2739" s="2" t="n">
        <v>17.58</v>
      </c>
      <c r="G2739" t="inlineStr"/>
      <c r="H2739" t="inlineStr">
        <is>
          <t>63641045.0</t>
        </is>
      </c>
      <c r="I2739" t="n">
        <v>0</v>
      </c>
      <c r="J2739" t="n">
        <v>1</v>
      </c>
      <c r="K2739" t="inlineStr"/>
    </row>
    <row r="2740">
      <c r="A2740" t="inlineStr">
        <is>
          <t>MOV</t>
        </is>
      </c>
      <c r="B2740" t="inlineStr">
        <is>
          <t>326541210000</t>
        </is>
      </c>
      <c r="C2740" t="inlineStr">
        <is>
          <t>32654121</t>
        </is>
      </c>
      <c r="D2740" t="inlineStr">
        <is>
          <t>QUICK FIX AUT</t>
        </is>
      </c>
      <c r="E2740" t="inlineStr">
        <is>
          <t>QUICKFIXAUT</t>
        </is>
      </c>
      <c r="F2740" s="2" t="n">
        <v>127.5</v>
      </c>
      <c r="G2740" t="inlineStr"/>
      <c r="H2740" t="inlineStr">
        <is>
          <t>63462166.0</t>
        </is>
      </c>
      <c r="I2740" t="n">
        <v>0</v>
      </c>
      <c r="J2740" t="n">
        <v>1</v>
      </c>
      <c r="K2740" t="inlineStr"/>
    </row>
    <row r="2741">
      <c r="A2741" t="inlineStr">
        <is>
          <t>MOV</t>
        </is>
      </c>
      <c r="B2741" t="inlineStr">
        <is>
          <t>329321000000</t>
        </is>
      </c>
      <c r="C2741" t="inlineStr">
        <is>
          <t>32932100</t>
        </is>
      </c>
      <c r="D2741" t="inlineStr">
        <is>
          <t>Alex Isaac Osorio Arana</t>
        </is>
      </c>
      <c r="E2741" t="inlineStr">
        <is>
          <t>ALEXISAACOSORIOARANA</t>
        </is>
      </c>
      <c r="F2741" s="2" t="n">
        <v>20.75</v>
      </c>
      <c r="G2741" t="inlineStr"/>
      <c r="H2741" t="inlineStr">
        <is>
          <t>69526049.0</t>
        </is>
      </c>
      <c r="I2741" t="n">
        <v>0</v>
      </c>
      <c r="J2741" t="n">
        <v>1</v>
      </c>
      <c r="K2741" t="inlineStr"/>
    </row>
    <row r="2742">
      <c r="A2742" t="inlineStr">
        <is>
          <t>MOV</t>
        </is>
      </c>
      <c r="B2742" t="inlineStr">
        <is>
          <t>369038690000</t>
        </is>
      </c>
      <c r="C2742" t="inlineStr">
        <is>
          <t>36903869</t>
        </is>
      </c>
      <c r="D2742" t="inlineStr">
        <is>
          <t>JOHN ROBERT ROMERO G</t>
        </is>
      </c>
      <c r="E2742" t="inlineStr">
        <is>
          <t>JOHNROBERTROMEROG</t>
        </is>
      </c>
      <c r="F2742" s="2" t="n">
        <v>59.52</v>
      </c>
      <c r="G2742" t="inlineStr"/>
      <c r="H2742" t="inlineStr"/>
      <c r="I2742" t="n">
        <v>0</v>
      </c>
      <c r="J2742" t="n">
        <v>1</v>
      </c>
      <c r="K2742" t="inlineStr"/>
    </row>
    <row r="2743">
      <c r="A2743" t="inlineStr">
        <is>
          <t>MOV</t>
        </is>
      </c>
      <c r="B2743" t="inlineStr">
        <is>
          <t>357356660000</t>
        </is>
      </c>
      <c r="C2743" t="inlineStr">
        <is>
          <t>35735666</t>
        </is>
      </c>
      <c r="D2743" t="inlineStr">
        <is>
          <t>WALTER VILLARREAL</t>
        </is>
      </c>
      <c r="E2743" t="inlineStr">
        <is>
          <t>WALTERVILLARREAL</t>
        </is>
      </c>
      <c r="F2743" s="2" t="n">
        <v>45</v>
      </c>
      <c r="G2743" t="inlineStr"/>
      <c r="H2743" t="inlineStr">
        <is>
          <t>60307105.0</t>
        </is>
      </c>
      <c r="I2743" t="n">
        <v>0</v>
      </c>
      <c r="J2743" t="n">
        <v>1</v>
      </c>
      <c r="K2743" t="inlineStr"/>
    </row>
    <row r="2744">
      <c r="A2744" t="inlineStr">
        <is>
          <t>MOV</t>
        </is>
      </c>
      <c r="B2744" t="inlineStr">
        <is>
          <t>346420670000</t>
        </is>
      </c>
      <c r="C2744" t="inlineStr">
        <is>
          <t>34642067</t>
        </is>
      </c>
      <c r="D2744" t="inlineStr">
        <is>
          <t>JORGE MORALES</t>
        </is>
      </c>
      <c r="E2744" t="inlineStr">
        <is>
          <t>JORGEMORALES</t>
        </is>
      </c>
      <c r="F2744" s="2" t="n">
        <v>19.25</v>
      </c>
      <c r="G2744" t="inlineStr"/>
      <c r="H2744" t="inlineStr">
        <is>
          <t>68629145.0</t>
        </is>
      </c>
      <c r="I2744" t="n">
        <v>0</v>
      </c>
      <c r="J2744" t="n">
        <v>1</v>
      </c>
      <c r="K2744" t="inlineStr"/>
    </row>
    <row r="2745">
      <c r="A2745" t="inlineStr">
        <is>
          <t>MOV</t>
        </is>
      </c>
      <c r="B2745" t="inlineStr">
        <is>
          <t>355104350000</t>
        </is>
      </c>
      <c r="C2745" t="inlineStr">
        <is>
          <t>35510435</t>
        </is>
      </c>
      <c r="D2745" t="inlineStr">
        <is>
          <t>DAFNE GONZALEZ</t>
        </is>
      </c>
      <c r="E2745" t="inlineStr">
        <is>
          <t>DAFNEGONZALEZ</t>
        </is>
      </c>
      <c r="F2745" s="2" t="n">
        <v>15</v>
      </c>
      <c r="G2745" t="inlineStr"/>
      <c r="H2745" t="inlineStr">
        <is>
          <t>67162193.0</t>
        </is>
      </c>
      <c r="I2745" t="n">
        <v>0</v>
      </c>
      <c r="J2745" t="n">
        <v>1</v>
      </c>
      <c r="K2745" t="inlineStr"/>
    </row>
    <row r="2746">
      <c r="A2746" t="inlineStr">
        <is>
          <t>MOV</t>
        </is>
      </c>
      <c r="B2746" t="inlineStr">
        <is>
          <t>356073030000</t>
        </is>
      </c>
      <c r="C2746" t="inlineStr">
        <is>
          <t>35607303</t>
        </is>
      </c>
      <c r="D2746" t="inlineStr">
        <is>
          <t>HABITAT PANAMA</t>
        </is>
      </c>
      <c r="E2746" t="inlineStr">
        <is>
          <t>HABITATPANAMA</t>
        </is>
      </c>
      <c r="F2746" s="2" t="n">
        <v>36</v>
      </c>
      <c r="G2746" t="inlineStr"/>
      <c r="H2746" t="inlineStr">
        <is>
          <t>66777497.0</t>
        </is>
      </c>
      <c r="I2746" t="n">
        <v>0</v>
      </c>
      <c r="J2746" t="n">
        <v>1</v>
      </c>
      <c r="K2746" t="inlineStr"/>
    </row>
    <row r="2747">
      <c r="A2747" t="inlineStr">
        <is>
          <t>MOV</t>
        </is>
      </c>
      <c r="B2747" t="inlineStr">
        <is>
          <t>366002660000</t>
        </is>
      </c>
      <c r="C2747" t="inlineStr">
        <is>
          <t>36600266</t>
        </is>
      </c>
      <c r="D2747" t="inlineStr">
        <is>
          <t>AYLIM CABALLERO</t>
        </is>
      </c>
      <c r="E2747" t="inlineStr">
        <is>
          <t>AYLIMCABALLERO</t>
        </is>
      </c>
      <c r="F2747" s="2" t="n">
        <v>12</v>
      </c>
      <c r="G2747" t="inlineStr"/>
      <c r="H2747" t="inlineStr">
        <is>
          <t>66642170.0</t>
        </is>
      </c>
      <c r="I2747" t="n">
        <v>0</v>
      </c>
      <c r="J2747" t="n">
        <v>1</v>
      </c>
      <c r="K2747" t="inlineStr"/>
    </row>
    <row r="2748">
      <c r="A2748" t="inlineStr">
        <is>
          <t>MOV</t>
        </is>
      </c>
      <c r="B2748" t="inlineStr">
        <is>
          <t>357058120000</t>
        </is>
      </c>
      <c r="C2748" t="inlineStr">
        <is>
          <t>35705812</t>
        </is>
      </c>
      <c r="D2748" t="inlineStr">
        <is>
          <t>MARIO GABRIEL URIBE ZARRAONANDIA</t>
        </is>
      </c>
      <c r="E2748" t="inlineStr">
        <is>
          <t>MARIOGABRIELURIBEZARRAONANDIA</t>
        </is>
      </c>
      <c r="F2748" s="2" t="n">
        <v>15</v>
      </c>
      <c r="G2748" t="inlineStr"/>
      <c r="H2748" t="inlineStr">
        <is>
          <t>62451456.0</t>
        </is>
      </c>
      <c r="I2748" t="n">
        <v>0</v>
      </c>
      <c r="J2748" t="n">
        <v>1</v>
      </c>
      <c r="K2748" t="inlineStr"/>
    </row>
    <row r="2749">
      <c r="A2749" t="inlineStr">
        <is>
          <t>MOV</t>
        </is>
      </c>
      <c r="B2749" t="inlineStr">
        <is>
          <t>362011170000</t>
        </is>
      </c>
      <c r="C2749" t="inlineStr">
        <is>
          <t>36201117</t>
        </is>
      </c>
      <c r="D2749" t="inlineStr">
        <is>
          <t>MELVA MENDOZA CARPINTERO</t>
        </is>
      </c>
      <c r="E2749" t="inlineStr">
        <is>
          <t>MELVAMENDOZACARPINTERO</t>
        </is>
      </c>
      <c r="F2749" s="2" t="n">
        <v>15</v>
      </c>
      <c r="G2749" t="inlineStr"/>
      <c r="H2749" t="inlineStr">
        <is>
          <t>67987227.0</t>
        </is>
      </c>
      <c r="I2749" t="n">
        <v>0</v>
      </c>
      <c r="J2749" t="n">
        <v>1</v>
      </c>
      <c r="K2749" t="inlineStr"/>
    </row>
    <row r="2750">
      <c r="A2750" t="inlineStr">
        <is>
          <t>MOV</t>
        </is>
      </c>
      <c r="B2750" t="inlineStr">
        <is>
          <t>346111930000</t>
        </is>
      </c>
      <c r="C2750" t="inlineStr">
        <is>
          <t>34611193</t>
        </is>
      </c>
      <c r="D2750" t="inlineStr">
        <is>
          <t>OSKRT DENRIQUE SAMUDIO SANCHEZ</t>
        </is>
      </c>
      <c r="E2750" t="inlineStr">
        <is>
          <t>OSKRTDENRIQUESAMUDIOSANCHEZ</t>
        </is>
      </c>
      <c r="F2750" s="2" t="n">
        <v>47.91</v>
      </c>
      <c r="G2750" t="inlineStr"/>
      <c r="H2750" t="inlineStr">
        <is>
          <t>63222560.0</t>
        </is>
      </c>
      <c r="I2750" t="n">
        <v>0</v>
      </c>
      <c r="J2750" t="n">
        <v>1</v>
      </c>
      <c r="K2750" t="inlineStr"/>
    </row>
    <row r="2751">
      <c r="A2751" t="inlineStr">
        <is>
          <t>MOV</t>
        </is>
      </c>
      <c r="B2751" t="inlineStr">
        <is>
          <t>364054010000</t>
        </is>
      </c>
      <c r="C2751" t="inlineStr">
        <is>
          <t>36405401</t>
        </is>
      </c>
      <c r="D2751" t="inlineStr">
        <is>
          <t>MAGDA GUERRA</t>
        </is>
      </c>
      <c r="E2751" t="inlineStr">
        <is>
          <t>MAGDAGUERRA</t>
        </is>
      </c>
      <c r="F2751" s="2" t="n">
        <v>18.23</v>
      </c>
      <c r="G2751" t="inlineStr"/>
      <c r="H2751" t="inlineStr"/>
      <c r="I2751" t="n">
        <v>0</v>
      </c>
      <c r="J2751" t="n">
        <v>1</v>
      </c>
      <c r="K2751" t="inlineStr"/>
    </row>
    <row r="2752">
      <c r="A2752" t="inlineStr">
        <is>
          <t>MOV</t>
        </is>
      </c>
      <c r="B2752" t="inlineStr">
        <is>
          <t>344024580000</t>
        </is>
      </c>
      <c r="C2752" t="inlineStr">
        <is>
          <t>34402458</t>
        </is>
      </c>
      <c r="D2752" t="inlineStr">
        <is>
          <t>JONATHAN MIRANDA SAMUDIO</t>
        </is>
      </c>
      <c r="E2752" t="inlineStr">
        <is>
          <t>JONATHANMIRANDASAMUDIO</t>
        </is>
      </c>
      <c r="F2752" s="2" t="n">
        <v>44</v>
      </c>
      <c r="G2752" t="inlineStr"/>
      <c r="H2752" t="inlineStr">
        <is>
          <t>64531452.0</t>
        </is>
      </c>
      <c r="I2752" t="n">
        <v>0</v>
      </c>
      <c r="J2752" t="n">
        <v>1</v>
      </c>
      <c r="K2752" t="inlineStr"/>
    </row>
    <row r="2753">
      <c r="A2753" t="inlineStr">
        <is>
          <t>MOV</t>
        </is>
      </c>
      <c r="B2753" t="inlineStr"/>
      <c r="C2753" t="inlineStr">
        <is>
          <t>35209398</t>
        </is>
      </c>
      <c r="D2753" t="inlineStr">
        <is>
          <t>JIMHY FERNANDO PEREZ GUERRA</t>
        </is>
      </c>
      <c r="E2753" t="inlineStr">
        <is>
          <t>JIMHYFERNANDOPEREZGUERRA</t>
        </is>
      </c>
      <c r="F2753" s="2" t="n">
        <v>15</v>
      </c>
      <c r="G2753" t="inlineStr"/>
      <c r="H2753" t="inlineStr"/>
      <c r="I2753" t="n">
        <v>0</v>
      </c>
      <c r="J2753" t="n">
        <v>1</v>
      </c>
      <c r="K2753" t="inlineStr"/>
    </row>
    <row r="2754">
      <c r="A2754" t="inlineStr">
        <is>
          <t>MOV</t>
        </is>
      </c>
      <c r="B2754" t="inlineStr">
        <is>
          <t>342121560000</t>
        </is>
      </c>
      <c r="C2754" t="inlineStr">
        <is>
          <t>34212156</t>
        </is>
      </c>
      <c r="D2754" t="inlineStr">
        <is>
          <t>ANDRES AVELINO VARGAS VEGA</t>
        </is>
      </c>
      <c r="E2754" t="inlineStr">
        <is>
          <t>ANDRESAVELINOVARGASVEGA</t>
        </is>
      </c>
      <c r="F2754" s="2" t="n">
        <v>9.800000000000001</v>
      </c>
      <c r="G2754" t="inlineStr"/>
      <c r="H2754" t="inlineStr">
        <is>
          <t>64926273.0</t>
        </is>
      </c>
      <c r="I2754" t="n">
        <v>0</v>
      </c>
      <c r="J2754" t="n">
        <v>1</v>
      </c>
      <c r="K2754" t="inlineStr"/>
    </row>
    <row r="2755">
      <c r="A2755" t="inlineStr">
        <is>
          <t>MOV</t>
        </is>
      </c>
      <c r="B2755" t="inlineStr">
        <is>
          <t>359386360000</t>
        </is>
      </c>
      <c r="C2755" t="inlineStr">
        <is>
          <t>35938636</t>
        </is>
      </c>
      <c r="D2755" t="inlineStr">
        <is>
          <t>CRISTHIAN MUÑOZ TREJOS</t>
        </is>
      </c>
      <c r="E2755" t="inlineStr">
        <is>
          <t>CRISTHIANMUNOZTREJOS</t>
        </is>
      </c>
      <c r="F2755" s="2" t="n">
        <v>15</v>
      </c>
      <c r="G2755" t="inlineStr"/>
      <c r="H2755" t="inlineStr">
        <is>
          <t>66593114.0</t>
        </is>
      </c>
      <c r="I2755" t="n">
        <v>0</v>
      </c>
      <c r="J2755" t="n">
        <v>1</v>
      </c>
      <c r="K2755" t="inlineStr"/>
    </row>
    <row r="2756">
      <c r="A2756" t="inlineStr">
        <is>
          <t>MOV</t>
        </is>
      </c>
      <c r="B2756" t="inlineStr">
        <is>
          <t>325151760000</t>
        </is>
      </c>
      <c r="C2756" t="inlineStr">
        <is>
          <t>32515176</t>
        </is>
      </c>
      <c r="D2756" t="inlineStr">
        <is>
          <t>Startnowpanama Emanuel Miranda</t>
        </is>
      </c>
      <c r="E2756" t="inlineStr">
        <is>
          <t>STARTNOWPANAMAEMANUELMIRANDA</t>
        </is>
      </c>
      <c r="F2756" s="2" t="n">
        <v>108.25</v>
      </c>
      <c r="G2756" t="inlineStr"/>
      <c r="H2756" t="inlineStr">
        <is>
          <t>60307729.0</t>
        </is>
      </c>
      <c r="I2756" t="n">
        <v>0</v>
      </c>
      <c r="J2756" t="n">
        <v>1</v>
      </c>
      <c r="K2756" t="inlineStr"/>
    </row>
    <row r="2757">
      <c r="A2757" t="inlineStr">
        <is>
          <t>MOV</t>
        </is>
      </c>
      <c r="B2757" t="inlineStr">
        <is>
          <t>358050310000</t>
        </is>
      </c>
      <c r="C2757" t="inlineStr">
        <is>
          <t>35805031</t>
        </is>
      </c>
      <c r="D2757" t="inlineStr">
        <is>
          <t>YAJAIRA MENDOZA</t>
        </is>
      </c>
      <c r="E2757" t="inlineStr">
        <is>
          <t>YAJAIRAMENDOZA</t>
        </is>
      </c>
      <c r="F2757" s="2" t="n">
        <v>15</v>
      </c>
      <c r="G2757" t="inlineStr"/>
      <c r="H2757" t="inlineStr">
        <is>
          <t>66664945.0</t>
        </is>
      </c>
      <c r="I2757" t="n">
        <v>0</v>
      </c>
      <c r="J2757" t="n">
        <v>1</v>
      </c>
      <c r="K2757" t="inlineStr"/>
    </row>
    <row r="2758">
      <c r="A2758" t="inlineStr">
        <is>
          <t>MOV</t>
        </is>
      </c>
      <c r="B2758" t="inlineStr">
        <is>
          <t>353346420000</t>
        </is>
      </c>
      <c r="C2758" t="inlineStr">
        <is>
          <t>35334642</t>
        </is>
      </c>
      <c r="D2758" t="inlineStr">
        <is>
          <t>EFRAIN GONZALEZ</t>
        </is>
      </c>
      <c r="E2758" t="inlineStr">
        <is>
          <t>EFRAINGONZALEZ</t>
        </is>
      </c>
      <c r="F2758" s="2" t="n">
        <v>15</v>
      </c>
      <c r="G2758" t="inlineStr"/>
      <c r="H2758" t="inlineStr">
        <is>
          <t>63779058.0</t>
        </is>
      </c>
      <c r="I2758" t="n">
        <v>0</v>
      </c>
      <c r="J2758" t="n">
        <v>1</v>
      </c>
      <c r="K2758" t="inlineStr"/>
    </row>
    <row r="2759">
      <c r="A2759" t="inlineStr">
        <is>
          <t>MOV</t>
        </is>
      </c>
      <c r="B2759" t="inlineStr">
        <is>
          <t>359160350000</t>
        </is>
      </c>
      <c r="C2759" t="inlineStr">
        <is>
          <t>35916035</t>
        </is>
      </c>
      <c r="D2759" t="inlineStr">
        <is>
          <t>RONY BIANCO</t>
        </is>
      </c>
      <c r="E2759" t="inlineStr">
        <is>
          <t>RONYBIANCO</t>
        </is>
      </c>
      <c r="F2759" s="2" t="n">
        <v>15</v>
      </c>
      <c r="G2759" t="inlineStr"/>
      <c r="H2759" t="inlineStr">
        <is>
          <t>65252661.0</t>
        </is>
      </c>
      <c r="I2759" t="n">
        <v>0</v>
      </c>
      <c r="J2759" t="n">
        <v>1</v>
      </c>
      <c r="K2759" t="inlineStr"/>
    </row>
    <row r="2760">
      <c r="A2760" t="inlineStr">
        <is>
          <t>MOV</t>
        </is>
      </c>
      <c r="B2760" t="inlineStr">
        <is>
          <t>354351650000</t>
        </is>
      </c>
      <c r="C2760" t="inlineStr">
        <is>
          <t>35435165</t>
        </is>
      </c>
      <c r="D2760" t="inlineStr">
        <is>
          <t>EDWIN ALBERTO SUIRA VEGA</t>
        </is>
      </c>
      <c r="E2760" t="inlineStr">
        <is>
          <t>EDWINALBERTOSUIRAVEGA</t>
        </is>
      </c>
      <c r="F2760" s="2" t="n">
        <v>15</v>
      </c>
      <c r="G2760" t="inlineStr"/>
      <c r="H2760" t="inlineStr">
        <is>
          <t>66148178.0</t>
        </is>
      </c>
      <c r="I2760" t="n">
        <v>0</v>
      </c>
      <c r="J2760" t="n">
        <v>1</v>
      </c>
      <c r="K2760" t="inlineStr"/>
    </row>
    <row r="2761">
      <c r="A2761" t="inlineStr">
        <is>
          <t>MOV</t>
        </is>
      </c>
      <c r="B2761" t="inlineStr">
        <is>
          <t>323548760000</t>
        </is>
      </c>
      <c r="C2761" t="inlineStr">
        <is>
          <t>32354876</t>
        </is>
      </c>
      <c r="D2761" t="inlineStr">
        <is>
          <t>CELYMAR, CORP.</t>
        </is>
      </c>
      <c r="E2761" t="inlineStr">
        <is>
          <t>CELYMARCORP</t>
        </is>
      </c>
      <c r="F2761" s="2" t="n">
        <v>309</v>
      </c>
      <c r="G2761" t="inlineStr"/>
      <c r="H2761" t="inlineStr">
        <is>
          <t>66180666.0</t>
        </is>
      </c>
      <c r="I2761" t="n">
        <v>0</v>
      </c>
      <c r="J2761" t="n">
        <v>1</v>
      </c>
      <c r="K2761" t="inlineStr"/>
    </row>
    <row r="2762">
      <c r="A2762" t="inlineStr">
        <is>
          <t>MOV</t>
        </is>
      </c>
      <c r="B2762" t="inlineStr">
        <is>
          <t>354198680000</t>
        </is>
      </c>
      <c r="C2762" t="inlineStr">
        <is>
          <t>35419868</t>
        </is>
      </c>
      <c r="D2762" t="inlineStr">
        <is>
          <t>LILIBETH GUADALUPE QUINTERO</t>
        </is>
      </c>
      <c r="E2762" t="inlineStr">
        <is>
          <t>LILIBETHGUADALUPEQUINTERO</t>
        </is>
      </c>
      <c r="F2762" s="2" t="n">
        <v>15</v>
      </c>
      <c r="G2762" t="inlineStr"/>
      <c r="H2762" t="inlineStr">
        <is>
          <t>61822434.0</t>
        </is>
      </c>
      <c r="I2762" t="n">
        <v>0</v>
      </c>
      <c r="J2762" t="n">
        <v>1</v>
      </c>
      <c r="K2762" t="inlineStr"/>
    </row>
    <row r="2763">
      <c r="A2763" t="inlineStr">
        <is>
          <t>MOV</t>
        </is>
      </c>
      <c r="B2763" t="inlineStr">
        <is>
          <t>362027800000</t>
        </is>
      </c>
      <c r="C2763" t="inlineStr">
        <is>
          <t>36202780</t>
        </is>
      </c>
      <c r="D2763" t="inlineStr">
        <is>
          <t>EDILBERTO CACERES</t>
        </is>
      </c>
      <c r="E2763" t="inlineStr">
        <is>
          <t>EDILBERTOCACERES</t>
        </is>
      </c>
      <c r="F2763" s="2" t="n">
        <v>17.58</v>
      </c>
      <c r="G2763" t="inlineStr"/>
      <c r="H2763" t="inlineStr">
        <is>
          <t>61773218.0</t>
        </is>
      </c>
      <c r="I2763" t="n">
        <v>0</v>
      </c>
      <c r="J2763" t="n">
        <v>1</v>
      </c>
      <c r="K2763" t="inlineStr"/>
    </row>
    <row r="2764">
      <c r="A2764" t="inlineStr">
        <is>
          <t>MOV</t>
        </is>
      </c>
      <c r="B2764" t="inlineStr">
        <is>
          <t>344141800000</t>
        </is>
      </c>
      <c r="C2764" t="inlineStr">
        <is>
          <t>34414180</t>
        </is>
      </c>
      <c r="D2764" t="inlineStr">
        <is>
          <t>ANYULY NUNEZ</t>
        </is>
      </c>
      <c r="E2764" t="inlineStr">
        <is>
          <t>ANYULYNUNEZ</t>
        </is>
      </c>
      <c r="F2764" s="2" t="n">
        <v>12</v>
      </c>
      <c r="G2764" t="inlineStr"/>
      <c r="H2764" t="inlineStr">
        <is>
          <t>60171004.0</t>
        </is>
      </c>
      <c r="I2764" t="n">
        <v>0</v>
      </c>
      <c r="J2764" t="n">
        <v>1</v>
      </c>
      <c r="K2764" t="inlineStr"/>
    </row>
    <row r="2765">
      <c r="A2765" t="inlineStr">
        <is>
          <t>MOV</t>
        </is>
      </c>
      <c r="B2765" t="inlineStr">
        <is>
          <t>349141670000</t>
        </is>
      </c>
      <c r="C2765" t="inlineStr">
        <is>
          <t>34914167</t>
        </is>
      </c>
      <c r="D2765" t="inlineStr">
        <is>
          <t>ANYULY NUNEZ</t>
        </is>
      </c>
      <c r="E2765" t="inlineStr">
        <is>
          <t>ANYULYNUNEZ</t>
        </is>
      </c>
      <c r="F2765" s="2" t="n">
        <v>16.25</v>
      </c>
      <c r="G2765" t="inlineStr"/>
      <c r="H2765" t="inlineStr">
        <is>
          <t>60393951.0</t>
        </is>
      </c>
      <c r="I2765" t="n">
        <v>0</v>
      </c>
      <c r="J2765" t="n">
        <v>1</v>
      </c>
      <c r="K2765" t="inlineStr"/>
    </row>
    <row r="2766">
      <c r="A2766" t="inlineStr">
        <is>
          <t>MOV</t>
        </is>
      </c>
      <c r="B2766" t="inlineStr">
        <is>
          <t>355265480000</t>
        </is>
      </c>
      <c r="C2766" t="inlineStr">
        <is>
          <t>35526548</t>
        </is>
      </c>
      <c r="D2766" t="inlineStr">
        <is>
          <t>NILKA MORENO</t>
        </is>
      </c>
      <c r="E2766" t="inlineStr">
        <is>
          <t>NILKAMORENO</t>
        </is>
      </c>
      <c r="F2766" s="2" t="n">
        <v>18</v>
      </c>
      <c r="G2766" t="inlineStr"/>
      <c r="H2766" t="inlineStr">
        <is>
          <t>62518140.0</t>
        </is>
      </c>
      <c r="I2766" t="n">
        <v>0</v>
      </c>
      <c r="J2766" t="n">
        <v>1</v>
      </c>
      <c r="K2766" t="inlineStr"/>
    </row>
    <row r="2767">
      <c r="A2767" t="inlineStr">
        <is>
          <t>MOV</t>
        </is>
      </c>
      <c r="B2767" t="inlineStr">
        <is>
          <t>356317170000</t>
        </is>
      </c>
      <c r="C2767" t="inlineStr">
        <is>
          <t>35631717</t>
        </is>
      </c>
      <c r="D2767" t="inlineStr">
        <is>
          <t>JENNY COBA</t>
        </is>
      </c>
      <c r="E2767" t="inlineStr">
        <is>
          <t>JENNYCOBA</t>
        </is>
      </c>
      <c r="F2767" s="2" t="n">
        <v>15</v>
      </c>
      <c r="G2767" t="inlineStr"/>
      <c r="H2767" t="inlineStr">
        <is>
          <t>61407853.0</t>
        </is>
      </c>
      <c r="I2767" t="n">
        <v>0</v>
      </c>
      <c r="J2767" t="n">
        <v>1</v>
      </c>
      <c r="K2767" t="inlineStr"/>
    </row>
    <row r="2768">
      <c r="A2768" t="inlineStr">
        <is>
          <t>MOV</t>
        </is>
      </c>
      <c r="B2768" t="inlineStr">
        <is>
          <t>352063030000</t>
        </is>
      </c>
      <c r="C2768" t="inlineStr">
        <is>
          <t>35206303</t>
        </is>
      </c>
      <c r="D2768" t="inlineStr">
        <is>
          <t>LUISA YARABIS GOMEZ BARRIA</t>
        </is>
      </c>
      <c r="E2768" t="inlineStr">
        <is>
          <t>LUISAYARABISGOMEZBARRIA</t>
        </is>
      </c>
      <c r="F2768" s="2" t="n">
        <v>37</v>
      </c>
      <c r="G2768" t="inlineStr"/>
      <c r="H2768" t="inlineStr">
        <is>
          <t>64388999.0</t>
        </is>
      </c>
      <c r="I2768" t="n">
        <v>0</v>
      </c>
      <c r="J2768" t="n">
        <v>1</v>
      </c>
      <c r="K2768" t="inlineStr"/>
    </row>
    <row r="2769">
      <c r="A2769" t="inlineStr">
        <is>
          <t>MOV</t>
        </is>
      </c>
      <c r="B2769" t="inlineStr">
        <is>
          <t>366058560000</t>
        </is>
      </c>
      <c r="C2769" t="inlineStr">
        <is>
          <t>36605856</t>
        </is>
      </c>
      <c r="D2769" t="inlineStr">
        <is>
          <t>ISRAEL CARRERA</t>
        </is>
      </c>
      <c r="E2769" t="inlineStr">
        <is>
          <t>ISRAELCARRERA</t>
        </is>
      </c>
      <c r="F2769" s="2" t="n">
        <v>0</v>
      </c>
      <c r="G2769" t="inlineStr"/>
      <c r="H2769" t="inlineStr"/>
      <c r="I2769" t="n">
        <v>0</v>
      </c>
      <c r="J2769" t="n">
        <v>1</v>
      </c>
      <c r="K2769" t="inlineStr"/>
    </row>
    <row r="2770">
      <c r="A2770" t="inlineStr">
        <is>
          <t>MOV</t>
        </is>
      </c>
      <c r="B2770" t="inlineStr">
        <is>
          <t>352348780000</t>
        </is>
      </c>
      <c r="C2770" t="inlineStr">
        <is>
          <t>35234878</t>
        </is>
      </c>
      <c r="D2770" t="inlineStr">
        <is>
          <t>ERNAN RODRIGUEZ DEGRACIA</t>
        </is>
      </c>
      <c r="E2770" t="inlineStr">
        <is>
          <t>ERNANRODRIGUEZDEGRACIA</t>
        </is>
      </c>
      <c r="F2770" s="2" t="n">
        <v>15</v>
      </c>
      <c r="G2770" t="inlineStr"/>
      <c r="H2770" t="inlineStr">
        <is>
          <t>65578761.0</t>
        </is>
      </c>
      <c r="I2770" t="n">
        <v>0</v>
      </c>
      <c r="J2770" t="n">
        <v>1</v>
      </c>
      <c r="K2770" t="inlineStr"/>
    </row>
    <row r="2771">
      <c r="A2771" t="inlineStr">
        <is>
          <t>MOV</t>
        </is>
      </c>
      <c r="B2771" t="inlineStr">
        <is>
          <t>359079140000</t>
        </is>
      </c>
      <c r="C2771" t="inlineStr">
        <is>
          <t>35907914</t>
        </is>
      </c>
      <c r="D2771" t="inlineStr">
        <is>
          <t>ARELIS LISBETH MASA GONZALEZ</t>
        </is>
      </c>
      <c r="E2771" t="inlineStr">
        <is>
          <t>ARELISLISBETHMASAGONZALEZ</t>
        </is>
      </c>
      <c r="F2771" s="2" t="n">
        <v>100</v>
      </c>
      <c r="G2771" t="inlineStr"/>
      <c r="H2771" t="inlineStr">
        <is>
          <t>66161983.0</t>
        </is>
      </c>
      <c r="I2771" t="n">
        <v>0</v>
      </c>
      <c r="J2771" t="n">
        <v>1</v>
      </c>
      <c r="K2771" t="inlineStr"/>
    </row>
    <row r="2772">
      <c r="A2772" t="inlineStr">
        <is>
          <t>MOV</t>
        </is>
      </c>
      <c r="B2772" t="inlineStr">
        <is>
          <t>363047670000</t>
        </is>
      </c>
      <c r="C2772" t="inlineStr">
        <is>
          <t>36304767</t>
        </is>
      </c>
      <c r="D2772" t="inlineStr">
        <is>
          <t>LIZBETH ORTIZ</t>
        </is>
      </c>
      <c r="E2772" t="inlineStr">
        <is>
          <t>LIZBETHORTIZ</t>
        </is>
      </c>
      <c r="F2772" s="2" t="n">
        <v>18.87</v>
      </c>
      <c r="G2772" t="inlineStr"/>
      <c r="H2772" t="inlineStr"/>
      <c r="I2772" t="n">
        <v>0</v>
      </c>
      <c r="J2772" t="n">
        <v>1</v>
      </c>
      <c r="K2772" t="inlineStr"/>
    </row>
    <row r="2773">
      <c r="A2773" t="inlineStr">
        <is>
          <t>MOV</t>
        </is>
      </c>
      <c r="B2773" t="inlineStr">
        <is>
          <t>335123250000</t>
        </is>
      </c>
      <c r="C2773" t="inlineStr">
        <is>
          <t>33512325</t>
        </is>
      </c>
      <c r="D2773" t="inlineStr">
        <is>
          <t>Bryan Kenneth Mara?a</t>
        </is>
      </c>
      <c r="E2773" t="inlineStr">
        <is>
          <t>BRYANKENNETHMARAA</t>
        </is>
      </c>
      <c r="F2773" s="2" t="n">
        <v>76</v>
      </c>
      <c r="G2773" t="inlineStr"/>
      <c r="H2773" t="inlineStr">
        <is>
          <t>62214095.0</t>
        </is>
      </c>
      <c r="I2773" t="n">
        <v>0</v>
      </c>
      <c r="J2773" t="n">
        <v>1</v>
      </c>
      <c r="K2773" t="inlineStr"/>
    </row>
    <row r="2774">
      <c r="A2774" t="inlineStr">
        <is>
          <t>MOV</t>
        </is>
      </c>
      <c r="B2774" t="inlineStr">
        <is>
          <t>358019040000</t>
        </is>
      </c>
      <c r="C2774" t="inlineStr">
        <is>
          <t>35801904</t>
        </is>
      </c>
      <c r="D2774" t="inlineStr">
        <is>
          <t>EINAR EFRAIN ATENCIO DE LEON</t>
        </is>
      </c>
      <c r="E2774" t="inlineStr">
        <is>
          <t>EINAREFRAINATENCIODELEON</t>
        </is>
      </c>
      <c r="F2774" s="2" t="n">
        <v>15</v>
      </c>
      <c r="G2774" t="inlineStr"/>
      <c r="H2774" t="inlineStr">
        <is>
          <t>65556889.0</t>
        </is>
      </c>
      <c r="I2774" t="n">
        <v>0</v>
      </c>
      <c r="J2774" t="n">
        <v>1</v>
      </c>
      <c r="K2774" t="inlineStr"/>
    </row>
    <row r="2775">
      <c r="A2775" t="inlineStr">
        <is>
          <t>MOV</t>
        </is>
      </c>
      <c r="B2775" t="inlineStr">
        <is>
          <t>353227680000</t>
        </is>
      </c>
      <c r="C2775" t="inlineStr">
        <is>
          <t>35322768</t>
        </is>
      </c>
      <c r="D2775" t="inlineStr">
        <is>
          <t>SAMANDA SELENE ARCIA GUERRA</t>
        </is>
      </c>
      <c r="E2775" t="inlineStr">
        <is>
          <t>SAMANDASELENEARCIAGUERRA</t>
        </is>
      </c>
      <c r="F2775" s="2" t="n">
        <v>18</v>
      </c>
      <c r="G2775" t="inlineStr"/>
      <c r="H2775" t="inlineStr">
        <is>
          <t>69528095.0</t>
        </is>
      </c>
      <c r="I2775" t="n">
        <v>0</v>
      </c>
      <c r="J2775" t="n">
        <v>1</v>
      </c>
      <c r="K2775" t="inlineStr"/>
    </row>
    <row r="2776">
      <c r="A2776" t="inlineStr">
        <is>
          <t>MOV</t>
        </is>
      </c>
      <c r="B2776" t="inlineStr">
        <is>
          <t>368013910000</t>
        </is>
      </c>
      <c r="C2776" t="inlineStr">
        <is>
          <t>36801391</t>
        </is>
      </c>
      <c r="D2776" t="inlineStr">
        <is>
          <t>LEYNER LEONARDO PINEDA GANTES</t>
        </is>
      </c>
      <c r="E2776" t="inlineStr">
        <is>
          <t>LEYNERLEONARDOPINEDAGANTES</t>
        </is>
      </c>
      <c r="F2776" s="2" t="n">
        <v>15</v>
      </c>
      <c r="G2776" t="inlineStr"/>
      <c r="H2776" t="inlineStr">
        <is>
          <t>69263013.0</t>
        </is>
      </c>
      <c r="I2776" t="n">
        <v>0</v>
      </c>
      <c r="J2776" t="n">
        <v>1</v>
      </c>
      <c r="K2776" t="inlineStr"/>
    </row>
    <row r="2777">
      <c r="A2777" t="inlineStr">
        <is>
          <t>MOV</t>
        </is>
      </c>
      <c r="B2777" t="inlineStr">
        <is>
          <t>363018350000</t>
        </is>
      </c>
      <c r="C2777" t="inlineStr">
        <is>
          <t>36301835</t>
        </is>
      </c>
      <c r="D2777" t="inlineStr">
        <is>
          <t>EMMANUEL MONTENEGRO MENDEZ</t>
        </is>
      </c>
      <c r="E2777" t="inlineStr">
        <is>
          <t>EMMANUELMONTENEGROMENDEZ</t>
        </is>
      </c>
      <c r="F2777" s="2" t="n">
        <v>15</v>
      </c>
      <c r="G2777" t="inlineStr"/>
      <c r="H2777" t="inlineStr">
        <is>
          <t>69084059.0</t>
        </is>
      </c>
      <c r="I2777" t="n">
        <v>0</v>
      </c>
      <c r="J2777" t="n">
        <v>1</v>
      </c>
      <c r="K2777" t="inlineStr"/>
    </row>
    <row r="2778">
      <c r="A2778" t="inlineStr">
        <is>
          <t>MOV</t>
        </is>
      </c>
      <c r="B2778" t="inlineStr">
        <is>
          <t>343445780000</t>
        </is>
      </c>
      <c r="C2778" t="inlineStr">
        <is>
          <t>34344578</t>
        </is>
      </c>
      <c r="D2778" t="inlineStr">
        <is>
          <t>DARWIN OMAR BONILLA HERRERA</t>
        </is>
      </c>
      <c r="E2778" t="inlineStr">
        <is>
          <t>DARWINOMARBONILLAHERRERA</t>
        </is>
      </c>
      <c r="F2778" s="2" t="n">
        <v>25</v>
      </c>
      <c r="G2778" t="inlineStr"/>
      <c r="H2778" t="inlineStr">
        <is>
          <t>62649209.0</t>
        </is>
      </c>
      <c r="I2778" t="n">
        <v>0</v>
      </c>
      <c r="J2778" t="n">
        <v>1</v>
      </c>
      <c r="K2778" t="inlineStr"/>
    </row>
    <row r="2779">
      <c r="A2779" t="inlineStr">
        <is>
          <t>MOV</t>
        </is>
      </c>
      <c r="B2779" t="inlineStr">
        <is>
          <t>356153300000</t>
        </is>
      </c>
      <c r="C2779" t="inlineStr">
        <is>
          <t>35615330</t>
        </is>
      </c>
      <c r="D2779" t="inlineStr">
        <is>
          <t>ESTEPHANIE CABALLERO</t>
        </is>
      </c>
      <c r="E2779" t="inlineStr">
        <is>
          <t>ESTEPHANIECABALLERO</t>
        </is>
      </c>
      <c r="F2779" s="2" t="n">
        <v>15</v>
      </c>
      <c r="G2779" t="inlineStr"/>
      <c r="H2779" t="inlineStr">
        <is>
          <t>66186084.0</t>
        </is>
      </c>
      <c r="I2779" t="n">
        <v>0</v>
      </c>
      <c r="J2779" t="n">
        <v>1</v>
      </c>
      <c r="K2779" t="inlineStr"/>
    </row>
    <row r="2780">
      <c r="A2780" t="inlineStr">
        <is>
          <t>MOV</t>
        </is>
      </c>
      <c r="B2780" t="inlineStr">
        <is>
          <t>359255330000</t>
        </is>
      </c>
      <c r="C2780" t="inlineStr">
        <is>
          <t>35925533</t>
        </is>
      </c>
      <c r="D2780" t="inlineStr">
        <is>
          <t>FERNANDO JAVIER FUENTES DEL CID</t>
        </is>
      </c>
      <c r="E2780" t="inlineStr">
        <is>
          <t>FERNANDOJAVIERFUENTESDELCID</t>
        </is>
      </c>
      <c r="F2780" s="2" t="n">
        <v>15</v>
      </c>
      <c r="G2780" t="inlineStr"/>
      <c r="H2780" t="inlineStr">
        <is>
          <t>65942378.0</t>
        </is>
      </c>
      <c r="I2780" t="n">
        <v>0</v>
      </c>
      <c r="J2780" t="n">
        <v>1</v>
      </c>
      <c r="K2780" t="inlineStr"/>
    </row>
    <row r="2781">
      <c r="A2781" t="inlineStr">
        <is>
          <t>MOV</t>
        </is>
      </c>
      <c r="B2781" t="inlineStr">
        <is>
          <t>352234240000</t>
        </is>
      </c>
      <c r="C2781" t="inlineStr">
        <is>
          <t>35223424</t>
        </is>
      </c>
      <c r="D2781" t="inlineStr">
        <is>
          <t>ADIS ITZEL AVILEZ GAITAN</t>
        </is>
      </c>
      <c r="E2781" t="inlineStr">
        <is>
          <t>ADISITZELAVILEZGAITAN</t>
        </is>
      </c>
      <c r="F2781" s="2" t="n">
        <v>15</v>
      </c>
      <c r="G2781" t="inlineStr"/>
      <c r="H2781" t="inlineStr">
        <is>
          <t>66750394.0</t>
        </is>
      </c>
      <c r="I2781" t="n">
        <v>0</v>
      </c>
      <c r="J2781" t="n">
        <v>1</v>
      </c>
      <c r="K2781" t="inlineStr"/>
    </row>
    <row r="2782">
      <c r="A2782" t="inlineStr">
        <is>
          <t>MOV</t>
        </is>
      </c>
      <c r="B2782" t="inlineStr">
        <is>
          <t>352005450000</t>
        </is>
      </c>
      <c r="C2782" t="inlineStr">
        <is>
          <t>35200545</t>
        </is>
      </c>
      <c r="D2782" t="inlineStr">
        <is>
          <t>RAFAEL LEZCANO</t>
        </is>
      </c>
      <c r="E2782" t="inlineStr">
        <is>
          <t>RAFAELLEZCANO</t>
        </is>
      </c>
      <c r="F2782" s="2" t="n">
        <v>15</v>
      </c>
      <c r="G2782" t="inlineStr"/>
      <c r="H2782" t="inlineStr">
        <is>
          <t>68513505.0</t>
        </is>
      </c>
      <c r="I2782" t="n">
        <v>0</v>
      </c>
      <c r="J2782" t="n">
        <v>1</v>
      </c>
      <c r="K2782" t="inlineStr"/>
    </row>
    <row r="2783">
      <c r="A2783" t="inlineStr">
        <is>
          <t>MOV</t>
        </is>
      </c>
      <c r="B2783" t="inlineStr">
        <is>
          <t>349370530000</t>
        </is>
      </c>
      <c r="C2783" t="inlineStr">
        <is>
          <t>34937053</t>
        </is>
      </c>
      <c r="D2783" t="inlineStr">
        <is>
          <t>LEYDIS LISETH DE GRACIA CHAVES</t>
        </is>
      </c>
      <c r="E2783" t="inlineStr">
        <is>
          <t>LEYDISLISETHDEGRACIACHAVES</t>
        </is>
      </c>
      <c r="F2783" s="2" t="n">
        <v>16.25</v>
      </c>
      <c r="G2783" t="inlineStr"/>
      <c r="H2783" t="inlineStr">
        <is>
          <t>62659890.0</t>
        </is>
      </c>
      <c r="I2783" t="n">
        <v>0</v>
      </c>
      <c r="J2783" t="n">
        <v>1</v>
      </c>
      <c r="K2783" t="inlineStr"/>
    </row>
    <row r="2784">
      <c r="A2784" t="inlineStr">
        <is>
          <t>MOV</t>
        </is>
      </c>
      <c r="B2784" t="inlineStr">
        <is>
          <t>358057440000</t>
        </is>
      </c>
      <c r="C2784" t="inlineStr">
        <is>
          <t>35805744</t>
        </is>
      </c>
      <c r="D2784" t="inlineStr">
        <is>
          <t>JULISSA FLORES</t>
        </is>
      </c>
      <c r="E2784" t="inlineStr">
        <is>
          <t>JULISSAFLORES</t>
        </is>
      </c>
      <c r="F2784" s="2" t="n">
        <v>18</v>
      </c>
      <c r="G2784" t="inlineStr"/>
      <c r="H2784" t="inlineStr">
        <is>
          <t>66590399.0</t>
        </is>
      </c>
      <c r="I2784" t="n">
        <v>0</v>
      </c>
      <c r="J2784" t="n">
        <v>1</v>
      </c>
      <c r="K2784" t="inlineStr"/>
    </row>
    <row r="2785">
      <c r="A2785" t="inlineStr">
        <is>
          <t>MOV</t>
        </is>
      </c>
      <c r="B2785" t="inlineStr">
        <is>
          <t>364022580000</t>
        </is>
      </c>
      <c r="C2785" t="inlineStr">
        <is>
          <t>36402258</t>
        </is>
      </c>
      <c r="D2785" t="inlineStr">
        <is>
          <t>GUILLERMO RUBEN CAICEDO FLORES</t>
        </is>
      </c>
      <c r="E2785" t="inlineStr">
        <is>
          <t>GUILLERMORUBENCAICEDOFLORES</t>
        </is>
      </c>
      <c r="F2785" s="2" t="n">
        <v>15</v>
      </c>
      <c r="G2785" t="inlineStr"/>
      <c r="H2785" t="inlineStr">
        <is>
          <t>62748980.0</t>
        </is>
      </c>
      <c r="I2785" t="n">
        <v>0</v>
      </c>
      <c r="J2785" t="n">
        <v>1</v>
      </c>
      <c r="K2785" t="inlineStr"/>
    </row>
    <row r="2786">
      <c r="A2786" t="inlineStr">
        <is>
          <t>MOV</t>
        </is>
      </c>
      <c r="B2786" t="inlineStr">
        <is>
          <t>335198520000</t>
        </is>
      </c>
      <c r="C2786" t="inlineStr">
        <is>
          <t>33519852</t>
        </is>
      </c>
      <c r="D2786" t="inlineStr">
        <is>
          <t>ALFREDO ANTONIO ORTIZ MARTINEZ</t>
        </is>
      </c>
      <c r="E2786" t="inlineStr">
        <is>
          <t>ALFREDOANTONIOORTIZMARTINEZ</t>
        </is>
      </c>
      <c r="F2786" s="2" t="n">
        <v>19.25</v>
      </c>
      <c r="G2786" t="inlineStr"/>
      <c r="H2786" t="inlineStr">
        <is>
          <t>68070834.0</t>
        </is>
      </c>
      <c r="I2786" t="n">
        <v>0</v>
      </c>
      <c r="J2786" t="n">
        <v>1</v>
      </c>
      <c r="K2786" t="inlineStr"/>
    </row>
    <row r="2787">
      <c r="A2787" t="inlineStr">
        <is>
          <t>MOV</t>
        </is>
      </c>
      <c r="B2787" t="inlineStr">
        <is>
          <t>349413890000</t>
        </is>
      </c>
      <c r="C2787" t="inlineStr">
        <is>
          <t>34941389</t>
        </is>
      </c>
      <c r="D2787" t="inlineStr">
        <is>
          <t>JOHNNY PINZON</t>
        </is>
      </c>
      <c r="E2787" t="inlineStr">
        <is>
          <t>JOHNNYPINZON</t>
        </is>
      </c>
      <c r="F2787" s="2" t="n">
        <v>16.25</v>
      </c>
      <c r="G2787" t="inlineStr"/>
      <c r="H2787" t="inlineStr">
        <is>
          <t>68550252.0</t>
        </is>
      </c>
      <c r="I2787" t="n">
        <v>0</v>
      </c>
      <c r="J2787" t="n">
        <v>1</v>
      </c>
      <c r="K2787" t="inlineStr"/>
    </row>
    <row r="2788">
      <c r="A2788" t="inlineStr">
        <is>
          <t>MOV</t>
        </is>
      </c>
      <c r="B2788" t="inlineStr">
        <is>
          <t>361050500000</t>
        </is>
      </c>
      <c r="C2788" t="inlineStr">
        <is>
          <t>36105050</t>
        </is>
      </c>
      <c r="D2788" t="inlineStr">
        <is>
          <t>JOSE JESUS GUERRA MORALES</t>
        </is>
      </c>
      <c r="E2788" t="inlineStr">
        <is>
          <t>JOSEJESUSGUERRAMORALES</t>
        </is>
      </c>
      <c r="F2788" s="2" t="n">
        <v>16.94</v>
      </c>
      <c r="G2788" t="inlineStr"/>
      <c r="H2788" t="inlineStr"/>
      <c r="I2788" t="n">
        <v>0</v>
      </c>
      <c r="J2788" t="n">
        <v>1</v>
      </c>
      <c r="K2788" t="inlineStr"/>
    </row>
    <row r="2789">
      <c r="A2789" t="inlineStr">
        <is>
          <t>MOV</t>
        </is>
      </c>
      <c r="B2789" t="inlineStr">
        <is>
          <t>355337810000</t>
        </is>
      </c>
      <c r="C2789" t="inlineStr">
        <is>
          <t>35533781</t>
        </is>
      </c>
      <c r="D2789" t="inlineStr">
        <is>
          <t>DIANETH DE LEON ARAUZ</t>
        </is>
      </c>
      <c r="E2789" t="inlineStr">
        <is>
          <t>DIANETHDELEONARAUZ</t>
        </is>
      </c>
      <c r="F2789" s="2" t="n">
        <v>15</v>
      </c>
      <c r="G2789" t="inlineStr"/>
      <c r="H2789" t="inlineStr">
        <is>
          <t>68018962.0</t>
        </is>
      </c>
      <c r="I2789" t="n">
        <v>0</v>
      </c>
      <c r="J2789" t="n">
        <v>1</v>
      </c>
      <c r="K2789" t="inlineStr"/>
    </row>
    <row r="2790">
      <c r="A2790" t="inlineStr">
        <is>
          <t>MOV</t>
        </is>
      </c>
      <c r="B2790" t="inlineStr">
        <is>
          <t>356316850000</t>
        </is>
      </c>
      <c r="C2790" t="inlineStr">
        <is>
          <t>35631685</t>
        </is>
      </c>
      <c r="D2790" t="inlineStr">
        <is>
          <t>SAUL CEDEÑO</t>
        </is>
      </c>
      <c r="E2790" t="inlineStr">
        <is>
          <t>SAULCEDENO</t>
        </is>
      </c>
      <c r="F2790" s="2" t="n">
        <v>15</v>
      </c>
      <c r="G2790" t="inlineStr"/>
      <c r="H2790" t="inlineStr">
        <is>
          <t>67350200.0</t>
        </is>
      </c>
      <c r="I2790" t="n">
        <v>0</v>
      </c>
      <c r="J2790" t="n">
        <v>1</v>
      </c>
      <c r="K2790" t="inlineStr"/>
    </row>
    <row r="2791">
      <c r="A2791" t="inlineStr">
        <is>
          <t>MOV</t>
        </is>
      </c>
      <c r="B2791" t="inlineStr">
        <is>
          <t>366032080000</t>
        </is>
      </c>
      <c r="C2791" t="inlineStr">
        <is>
          <t>36603208</t>
        </is>
      </c>
      <c r="D2791" t="inlineStr">
        <is>
          <t>VERÓNICA PATIÑO ORTIZ</t>
        </is>
      </c>
      <c r="E2791" t="inlineStr">
        <is>
          <t>VERONICAPATINOORTIZ</t>
        </is>
      </c>
      <c r="F2791" s="2" t="n">
        <v>18.87</v>
      </c>
      <c r="G2791" t="inlineStr"/>
      <c r="H2791" t="inlineStr">
        <is>
          <t>68042810.0</t>
        </is>
      </c>
      <c r="I2791" t="n">
        <v>0</v>
      </c>
      <c r="J2791" t="n">
        <v>1</v>
      </c>
      <c r="K2791" t="inlineStr"/>
    </row>
    <row r="2792">
      <c r="A2792" t="inlineStr">
        <is>
          <t>MOV</t>
        </is>
      </c>
      <c r="B2792" t="inlineStr">
        <is>
          <t>352345450000</t>
        </is>
      </c>
      <c r="C2792" t="inlineStr">
        <is>
          <t>35234545</t>
        </is>
      </c>
      <c r="D2792" t="inlineStr">
        <is>
          <t>JOSÉ MANUEL GUERRA FUENTES</t>
        </is>
      </c>
      <c r="E2792" t="inlineStr">
        <is>
          <t>JOSEMANUELGUERRAFUENTES</t>
        </is>
      </c>
      <c r="F2792" s="2" t="n">
        <v>15</v>
      </c>
      <c r="G2792" t="inlineStr"/>
      <c r="H2792" t="inlineStr">
        <is>
          <t>68490817.0</t>
        </is>
      </c>
      <c r="I2792" t="n">
        <v>0</v>
      </c>
      <c r="J2792" t="n">
        <v>1</v>
      </c>
      <c r="K2792" t="inlineStr"/>
    </row>
    <row r="2793">
      <c r="A2793" t="inlineStr">
        <is>
          <t>MOV</t>
        </is>
      </c>
      <c r="B2793" t="inlineStr">
        <is>
          <t>368017990000</t>
        </is>
      </c>
      <c r="C2793" t="inlineStr">
        <is>
          <t>36801799</t>
        </is>
      </c>
      <c r="D2793" t="inlineStr">
        <is>
          <t>MARILYN ARAUZ</t>
        </is>
      </c>
      <c r="E2793" t="inlineStr">
        <is>
          <t>MARILYNARAUZ</t>
        </is>
      </c>
      <c r="F2793" s="2" t="n">
        <v>12</v>
      </c>
      <c r="G2793" t="inlineStr"/>
      <c r="H2793" t="inlineStr">
        <is>
          <t>69833827.0</t>
        </is>
      </c>
      <c r="I2793" t="n">
        <v>0</v>
      </c>
      <c r="J2793" t="n">
        <v>1</v>
      </c>
      <c r="K2793" t="inlineStr"/>
    </row>
    <row r="2794">
      <c r="A2794" t="inlineStr">
        <is>
          <t>MOV</t>
        </is>
      </c>
      <c r="B2794" t="inlineStr">
        <is>
          <t>369049620000</t>
        </is>
      </c>
      <c r="C2794" t="inlineStr">
        <is>
          <t>36904962</t>
        </is>
      </c>
      <c r="D2794" t="inlineStr">
        <is>
          <t>DIONISIO MONTENEGRO</t>
        </is>
      </c>
      <c r="E2794" t="inlineStr">
        <is>
          <t>DIONISIOMONTENEGRO</t>
        </is>
      </c>
      <c r="F2794" s="2" t="n">
        <v>16.94</v>
      </c>
      <c r="G2794" t="inlineStr"/>
      <c r="H2794" t="inlineStr"/>
      <c r="I2794" t="n">
        <v>0</v>
      </c>
      <c r="J2794" t="n">
        <v>1</v>
      </c>
      <c r="K2794" t="inlineStr"/>
    </row>
    <row r="2795">
      <c r="A2795" t="inlineStr">
        <is>
          <t>MOV</t>
        </is>
      </c>
      <c r="B2795" t="inlineStr">
        <is>
          <t>351307190000</t>
        </is>
      </c>
      <c r="C2795" t="inlineStr">
        <is>
          <t>35130719</t>
        </is>
      </c>
      <c r="D2795" t="inlineStr">
        <is>
          <t>FRANCISCO GUTIÉRREZ</t>
        </is>
      </c>
      <c r="E2795" t="inlineStr">
        <is>
          <t>FRANCISCOGUTIERREZ</t>
        </is>
      </c>
      <c r="F2795" s="2" t="n">
        <v>15</v>
      </c>
      <c r="G2795" t="inlineStr"/>
      <c r="H2795" t="inlineStr">
        <is>
          <t>67993962.0</t>
        </is>
      </c>
      <c r="I2795" t="n">
        <v>0</v>
      </c>
      <c r="J2795" t="n">
        <v>1</v>
      </c>
      <c r="K2795" t="inlineStr"/>
    </row>
    <row r="2796">
      <c r="A2796" t="inlineStr">
        <is>
          <t>MOV</t>
        </is>
      </c>
      <c r="B2796" t="inlineStr">
        <is>
          <t>346398270000</t>
        </is>
      </c>
      <c r="C2796" t="inlineStr">
        <is>
          <t>34639827</t>
        </is>
      </c>
      <c r="D2796" t="inlineStr">
        <is>
          <t>ESTEFANY DEL CARMEN MADRID LOPEZ</t>
        </is>
      </c>
      <c r="E2796" t="inlineStr">
        <is>
          <t>ESTEFANYDELCARMENMADRIDLOPEZ</t>
        </is>
      </c>
      <c r="F2796" s="2" t="n">
        <v>16</v>
      </c>
      <c r="G2796" t="inlineStr"/>
      <c r="H2796" t="inlineStr">
        <is>
          <t>64989086.0</t>
        </is>
      </c>
      <c r="I2796" t="n">
        <v>0</v>
      </c>
      <c r="J2796" t="n">
        <v>1</v>
      </c>
      <c r="K2796" t="inlineStr"/>
    </row>
    <row r="2797">
      <c r="A2797" t="inlineStr">
        <is>
          <t>MOV</t>
        </is>
      </c>
      <c r="B2797" t="inlineStr">
        <is>
          <t>356065780000</t>
        </is>
      </c>
      <c r="C2797" t="inlineStr">
        <is>
          <t>35606578</t>
        </is>
      </c>
      <c r="D2797" t="inlineStr">
        <is>
          <t>ILIANA PINTO</t>
        </is>
      </c>
      <c r="E2797" t="inlineStr">
        <is>
          <t>ILIANAPINTO</t>
        </is>
      </c>
      <c r="F2797" s="2" t="n">
        <v>15</v>
      </c>
      <c r="G2797" t="inlineStr"/>
      <c r="H2797" t="inlineStr">
        <is>
          <t>62066346.0</t>
        </is>
      </c>
      <c r="I2797" t="n">
        <v>0</v>
      </c>
      <c r="J2797" t="n">
        <v>1</v>
      </c>
      <c r="K2797" t="inlineStr"/>
    </row>
    <row r="2798">
      <c r="A2798" t="inlineStr">
        <is>
          <t>MOV</t>
        </is>
      </c>
      <c r="B2798" t="inlineStr">
        <is>
          <t>359298640000</t>
        </is>
      </c>
      <c r="C2798" t="inlineStr">
        <is>
          <t>35929864</t>
        </is>
      </c>
      <c r="D2798" t="inlineStr">
        <is>
          <t>ARLEIKA URIBEL CABALLERO ESPINOSA</t>
        </is>
      </c>
      <c r="E2798" t="inlineStr">
        <is>
          <t>ARLEIKAURIBELCABALLEROESPINOSA</t>
        </is>
      </c>
      <c r="F2798" s="2" t="n">
        <v>15</v>
      </c>
      <c r="G2798" t="inlineStr"/>
      <c r="H2798" t="inlineStr">
        <is>
          <t>63462490.0</t>
        </is>
      </c>
      <c r="I2798" t="n">
        <v>0</v>
      </c>
      <c r="J2798" t="n">
        <v>1</v>
      </c>
      <c r="K2798" t="inlineStr"/>
    </row>
    <row r="2799">
      <c r="A2799" t="inlineStr">
        <is>
          <t>MOV</t>
        </is>
      </c>
      <c r="B2799" t="inlineStr">
        <is>
          <t>357091920000</t>
        </is>
      </c>
      <c r="C2799" t="inlineStr">
        <is>
          <t>35709192</t>
        </is>
      </c>
      <c r="D2799" t="inlineStr">
        <is>
          <t>DONYSBETH MIRANDA</t>
        </is>
      </c>
      <c r="E2799" t="inlineStr">
        <is>
          <t>DONYSBETHMIRANDA</t>
        </is>
      </c>
      <c r="F2799" s="2" t="n">
        <v>15</v>
      </c>
      <c r="G2799" t="inlineStr"/>
      <c r="H2799" t="inlineStr">
        <is>
          <t>68016245.0</t>
        </is>
      </c>
      <c r="I2799" t="n">
        <v>0</v>
      </c>
      <c r="J2799" t="n">
        <v>1</v>
      </c>
      <c r="K2799" t="inlineStr"/>
    </row>
    <row r="2800">
      <c r="A2800" t="inlineStr">
        <is>
          <t>MOV</t>
        </is>
      </c>
      <c r="B2800" t="inlineStr">
        <is>
          <t>366058250000</t>
        </is>
      </c>
      <c r="C2800" t="inlineStr">
        <is>
          <t>36605825</t>
        </is>
      </c>
      <c r="D2800" t="inlineStr">
        <is>
          <t>ANAYELIS ELIZABETH MENDOZA VILLARREAL</t>
        </is>
      </c>
      <c r="E2800" t="inlineStr">
        <is>
          <t>ANAYELISELIZABETHMENDOZAVILLARREAL</t>
        </is>
      </c>
      <c r="F2800" s="2" t="n">
        <v>15.65</v>
      </c>
      <c r="G2800" t="inlineStr"/>
      <c r="H2800" t="inlineStr"/>
      <c r="I2800" t="n">
        <v>0</v>
      </c>
      <c r="J2800" t="n">
        <v>1</v>
      </c>
      <c r="K2800" t="inlineStr"/>
    </row>
    <row r="2801">
      <c r="A2801" t="inlineStr">
        <is>
          <t>MOV</t>
        </is>
      </c>
      <c r="B2801" t="inlineStr">
        <is>
          <t>354169480000</t>
        </is>
      </c>
      <c r="C2801" t="inlineStr">
        <is>
          <t>35416948</t>
        </is>
      </c>
      <c r="D2801" t="inlineStr">
        <is>
          <t>LISSETTE ESTELA MORALES DEL CID</t>
        </is>
      </c>
      <c r="E2801" t="inlineStr">
        <is>
          <t>LISSETTEESTELAMORALESDELCID</t>
        </is>
      </c>
      <c r="F2801" s="2" t="n">
        <v>15</v>
      </c>
      <c r="G2801" t="inlineStr"/>
      <c r="H2801" t="inlineStr">
        <is>
          <t>67040119.0</t>
        </is>
      </c>
      <c r="I2801" t="n">
        <v>0</v>
      </c>
      <c r="J2801" t="n">
        <v>1</v>
      </c>
      <c r="K2801" t="inlineStr"/>
    </row>
    <row r="2802">
      <c r="A2802" t="inlineStr">
        <is>
          <t>MOV</t>
        </is>
      </c>
      <c r="B2802" t="inlineStr">
        <is>
          <t>346146400000</t>
        </is>
      </c>
      <c r="C2802" t="inlineStr">
        <is>
          <t>34614640</t>
        </is>
      </c>
      <c r="D2802" t="inlineStr">
        <is>
          <t>MARCELINO PITTY LEZCANO</t>
        </is>
      </c>
      <c r="E2802" t="inlineStr">
        <is>
          <t>MARCELINOPITTYLEZCANO</t>
        </is>
      </c>
      <c r="F2802" s="2" t="n">
        <v>12</v>
      </c>
      <c r="G2802" t="inlineStr"/>
      <c r="H2802" t="inlineStr">
        <is>
          <t>60101458.0</t>
        </is>
      </c>
      <c r="I2802" t="n">
        <v>0</v>
      </c>
      <c r="J2802" t="n">
        <v>1</v>
      </c>
      <c r="K2802" t="inlineStr"/>
    </row>
    <row r="2803">
      <c r="A2803" t="inlineStr">
        <is>
          <t>MOV</t>
        </is>
      </c>
      <c r="B2803" t="inlineStr"/>
      <c r="C2803" t="inlineStr">
        <is>
          <t>35528036</t>
        </is>
      </c>
      <c r="D2803" t="inlineStr">
        <is>
          <t>YARIBETH VIQUEZ</t>
        </is>
      </c>
      <c r="E2803" t="inlineStr">
        <is>
          <t>YARIBETHVIQUEZ</t>
        </is>
      </c>
      <c r="F2803" s="2" t="n">
        <v>15</v>
      </c>
      <c r="G2803" t="inlineStr"/>
      <c r="H2803" t="inlineStr"/>
      <c r="I2803" t="n">
        <v>0</v>
      </c>
      <c r="J2803" t="n">
        <v>1</v>
      </c>
      <c r="K2803" t="inlineStr"/>
    </row>
    <row r="2804">
      <c r="A2804" t="inlineStr">
        <is>
          <t>MOV</t>
        </is>
      </c>
      <c r="B2804" t="inlineStr">
        <is>
          <t>337221940000</t>
        </is>
      </c>
      <c r="C2804" t="inlineStr">
        <is>
          <t>33722194</t>
        </is>
      </c>
      <c r="D2804" t="inlineStr">
        <is>
          <t>Jose Virgilio Santos</t>
        </is>
      </c>
      <c r="E2804" t="inlineStr">
        <is>
          <t>JOSEVIRGILIOSANTOS</t>
        </is>
      </c>
      <c r="F2804" s="2" t="n">
        <v>20.75</v>
      </c>
      <c r="G2804" t="inlineStr"/>
      <c r="H2804" t="inlineStr">
        <is>
          <t>62156545.0</t>
        </is>
      </c>
      <c r="I2804" t="n">
        <v>0</v>
      </c>
      <c r="J2804" t="n">
        <v>1</v>
      </c>
      <c r="K2804" t="inlineStr"/>
    </row>
    <row r="2805">
      <c r="A2805" t="inlineStr">
        <is>
          <t>MOV</t>
        </is>
      </c>
      <c r="B2805" t="inlineStr">
        <is>
          <t>312196360000</t>
        </is>
      </c>
      <c r="C2805" t="inlineStr">
        <is>
          <t>31219636</t>
        </is>
      </c>
      <c r="D2805" t="inlineStr">
        <is>
          <t>IAN YASSIR MONTENEGRO</t>
        </is>
      </c>
      <c r="E2805" t="inlineStr">
        <is>
          <t>IANYASSIRMONTENEGRO</t>
        </is>
      </c>
      <c r="F2805" s="2" t="n">
        <v>31</v>
      </c>
      <c r="G2805" t="inlineStr"/>
      <c r="H2805" t="inlineStr">
        <is>
          <t>62186746.0</t>
        </is>
      </c>
      <c r="I2805" t="n">
        <v>0</v>
      </c>
      <c r="J2805" t="n">
        <v>1</v>
      </c>
      <c r="K2805" t="inlineStr"/>
    </row>
    <row r="2806">
      <c r="A2806" t="inlineStr">
        <is>
          <t>MOV</t>
        </is>
      </c>
      <c r="B2806" t="inlineStr">
        <is>
          <t>351293010000</t>
        </is>
      </c>
      <c r="C2806" t="inlineStr">
        <is>
          <t>35129301</t>
        </is>
      </c>
      <c r="D2806" t="inlineStr">
        <is>
          <t>EDUARDO DEL CID</t>
        </is>
      </c>
      <c r="E2806" t="inlineStr">
        <is>
          <t>EDUARDODELCID</t>
        </is>
      </c>
      <c r="F2806" s="2" t="n">
        <v>15</v>
      </c>
      <c r="G2806" t="inlineStr"/>
      <c r="H2806" t="inlineStr">
        <is>
          <t>68360234.0</t>
        </is>
      </c>
      <c r="I2806" t="n">
        <v>0</v>
      </c>
      <c r="J2806" t="n">
        <v>1</v>
      </c>
      <c r="K2806" t="inlineStr"/>
    </row>
    <row r="2807">
      <c r="A2807" t="inlineStr">
        <is>
          <t>MOV</t>
        </is>
      </c>
      <c r="B2807" t="inlineStr">
        <is>
          <t>351366880000</t>
        </is>
      </c>
      <c r="C2807" t="inlineStr">
        <is>
          <t>35136688</t>
        </is>
      </c>
      <c r="D2807" t="inlineStr">
        <is>
          <t>CESAR RAUL GOMEZ SANTOS</t>
        </is>
      </c>
      <c r="E2807" t="inlineStr">
        <is>
          <t>CESARRAULGOMEZSANTOS</t>
        </is>
      </c>
      <c r="F2807" s="2" t="n">
        <v>20</v>
      </c>
      <c r="G2807" t="inlineStr"/>
      <c r="H2807" t="inlineStr">
        <is>
          <t>66850947.0</t>
        </is>
      </c>
      <c r="I2807" t="n">
        <v>0</v>
      </c>
      <c r="J2807" t="n">
        <v>1</v>
      </c>
      <c r="K2807" t="inlineStr"/>
    </row>
    <row r="2808">
      <c r="A2808" t="inlineStr">
        <is>
          <t>MOV</t>
        </is>
      </c>
      <c r="B2808" t="inlineStr">
        <is>
          <t>326933000000</t>
        </is>
      </c>
      <c r="C2808" t="inlineStr">
        <is>
          <t>32693300</t>
        </is>
      </c>
      <c r="D2808" t="inlineStr">
        <is>
          <t>SERVICIOS Y T</t>
        </is>
      </c>
      <c r="E2808" t="inlineStr">
        <is>
          <t>SERVICIOSYT</t>
        </is>
      </c>
      <c r="F2808" s="2" t="n">
        <v>22.74</v>
      </c>
      <c r="G2808" t="inlineStr"/>
      <c r="H2808" t="inlineStr">
        <is>
          <t>67549389.0</t>
        </is>
      </c>
      <c r="I2808" t="n">
        <v>0</v>
      </c>
      <c r="J2808" t="n">
        <v>1</v>
      </c>
      <c r="K2808" t="inlineStr"/>
    </row>
    <row r="2809">
      <c r="A2809" t="inlineStr">
        <is>
          <t>MOV</t>
        </is>
      </c>
      <c r="B2809" t="inlineStr">
        <is>
          <t>352259500000</t>
        </is>
      </c>
      <c r="C2809" t="inlineStr">
        <is>
          <t>35225950</t>
        </is>
      </c>
      <c r="D2809" t="inlineStr">
        <is>
          <t>OSCAR ELIECER VEGA AIZPURUA</t>
        </is>
      </c>
      <c r="E2809" t="inlineStr">
        <is>
          <t>OSCARELIECERVEGAAIZPURUA</t>
        </is>
      </c>
      <c r="F2809" s="2" t="n">
        <v>15</v>
      </c>
      <c r="G2809" t="inlineStr"/>
      <c r="H2809" t="inlineStr">
        <is>
          <t>66576926.0</t>
        </is>
      </c>
      <c r="I2809" t="n">
        <v>0</v>
      </c>
      <c r="J2809" t="n">
        <v>1</v>
      </c>
      <c r="K2809" t="inlineStr"/>
    </row>
    <row r="2810">
      <c r="A2810" t="inlineStr">
        <is>
          <t>MOV</t>
        </is>
      </c>
      <c r="B2810" t="inlineStr">
        <is>
          <t>334323870000</t>
        </is>
      </c>
      <c r="C2810" t="inlineStr">
        <is>
          <t>33432387</t>
        </is>
      </c>
      <c r="D2810" t="inlineStr">
        <is>
          <t>LOURDES ELIZABETH PITTY SERRANO</t>
        </is>
      </c>
      <c r="E2810" t="inlineStr">
        <is>
          <t>LOURDESELIZABETHPITTYSERRANO</t>
        </is>
      </c>
      <c r="F2810" s="2" t="n">
        <v>47</v>
      </c>
      <c r="G2810" t="inlineStr"/>
      <c r="H2810" t="inlineStr">
        <is>
          <t>67737210.0</t>
        </is>
      </c>
      <c r="I2810" t="n">
        <v>0</v>
      </c>
      <c r="J2810" t="n">
        <v>1</v>
      </c>
      <c r="K2810" t="inlineStr"/>
    </row>
    <row r="2811">
      <c r="A2811" t="inlineStr">
        <is>
          <t>MOV</t>
        </is>
      </c>
      <c r="B2811" t="inlineStr">
        <is>
          <t>344386100000</t>
        </is>
      </c>
      <c r="C2811" t="inlineStr">
        <is>
          <t>34438610</t>
        </is>
      </c>
      <c r="D2811" t="inlineStr">
        <is>
          <t>JOSE ANTONIO MORALES SERRANO</t>
        </is>
      </c>
      <c r="E2811" t="inlineStr">
        <is>
          <t>JOSEANTONIOMORALESSERRANO</t>
        </is>
      </c>
      <c r="F2811" s="2" t="n">
        <v>16.25</v>
      </c>
      <c r="G2811" t="inlineStr"/>
      <c r="H2811" t="inlineStr">
        <is>
          <t>63028077.0</t>
        </is>
      </c>
      <c r="I2811" t="n">
        <v>0</v>
      </c>
      <c r="J2811" t="n">
        <v>1</v>
      </c>
      <c r="K2811" t="inlineStr"/>
    </row>
    <row r="2812">
      <c r="A2812" t="inlineStr">
        <is>
          <t>MOV</t>
        </is>
      </c>
      <c r="B2812" t="inlineStr">
        <is>
          <t>358323270000</t>
        </is>
      </c>
      <c r="C2812" t="inlineStr">
        <is>
          <t>35832327</t>
        </is>
      </c>
      <c r="D2812" t="inlineStr">
        <is>
          <t>JACQUELINE ACOSTA</t>
        </is>
      </c>
      <c r="E2812" t="inlineStr">
        <is>
          <t>JACQUELINEACOSTA</t>
        </is>
      </c>
      <c r="F2812" s="2" t="n">
        <v>15</v>
      </c>
      <c r="G2812" t="inlineStr"/>
      <c r="H2812" t="inlineStr">
        <is>
          <t>68480887.0</t>
        </is>
      </c>
      <c r="I2812" t="n">
        <v>0</v>
      </c>
      <c r="J2812" t="n">
        <v>1</v>
      </c>
      <c r="K2812" t="inlineStr"/>
    </row>
    <row r="2813">
      <c r="A2813" t="inlineStr">
        <is>
          <t>MOV</t>
        </is>
      </c>
      <c r="B2813" t="inlineStr">
        <is>
          <t>358117080000</t>
        </is>
      </c>
      <c r="C2813" t="inlineStr">
        <is>
          <t>35811708</t>
        </is>
      </c>
      <c r="D2813" t="inlineStr">
        <is>
          <t>ABDIEL MIRANDA</t>
        </is>
      </c>
      <c r="E2813" t="inlineStr">
        <is>
          <t>ABDIELMIRANDA</t>
        </is>
      </c>
      <c r="F2813" s="2" t="n">
        <v>15</v>
      </c>
      <c r="G2813" t="inlineStr"/>
      <c r="H2813" t="inlineStr">
        <is>
          <t>63319649.0</t>
        </is>
      </c>
      <c r="I2813" t="n">
        <v>0</v>
      </c>
      <c r="J2813" t="n">
        <v>1</v>
      </c>
      <c r="K2813" t="inlineStr"/>
    </row>
    <row r="2814">
      <c r="A2814" t="inlineStr">
        <is>
          <t>MOV</t>
        </is>
      </c>
      <c r="B2814" t="inlineStr">
        <is>
          <t>353364290000</t>
        </is>
      </c>
      <c r="C2814" t="inlineStr">
        <is>
          <t>35336429</t>
        </is>
      </c>
      <c r="D2814" t="inlineStr">
        <is>
          <t>JAVIER PALACIOS</t>
        </is>
      </c>
      <c r="E2814" t="inlineStr">
        <is>
          <t>JAVIERPALACIOS</t>
        </is>
      </c>
      <c r="F2814" s="2" t="n">
        <v>20</v>
      </c>
      <c r="G2814" t="inlineStr"/>
      <c r="H2814" t="inlineStr">
        <is>
          <t>69338112.0</t>
        </is>
      </c>
      <c r="I2814" t="n">
        <v>0</v>
      </c>
      <c r="J2814" t="n">
        <v>1</v>
      </c>
      <c r="K2814" t="inlineStr"/>
    </row>
    <row r="2815">
      <c r="A2815" t="inlineStr">
        <is>
          <t>MOV</t>
        </is>
      </c>
      <c r="B2815" t="inlineStr">
        <is>
          <t>344086710000</t>
        </is>
      </c>
      <c r="C2815" t="inlineStr">
        <is>
          <t>34408671</t>
        </is>
      </c>
      <c r="D2815" t="inlineStr">
        <is>
          <t>RICARDO EMILIO GRAJALES</t>
        </is>
      </c>
      <c r="E2815" t="inlineStr">
        <is>
          <t>RICARDOEMILIOGRAJALES</t>
        </is>
      </c>
      <c r="F2815" s="2" t="n">
        <v>12</v>
      </c>
      <c r="G2815" t="inlineStr"/>
      <c r="H2815" t="inlineStr">
        <is>
          <t>68379819.0</t>
        </is>
      </c>
      <c r="I2815" t="n">
        <v>0</v>
      </c>
      <c r="J2815" t="n">
        <v>1</v>
      </c>
      <c r="K2815" t="inlineStr"/>
    </row>
    <row r="2816">
      <c r="A2816" t="inlineStr">
        <is>
          <t>MOV</t>
        </is>
      </c>
      <c r="B2816" t="inlineStr">
        <is>
          <t>362034080000</t>
        </is>
      </c>
      <c r="C2816" t="inlineStr">
        <is>
          <t>36203408</t>
        </is>
      </c>
      <c r="D2816" t="inlineStr">
        <is>
          <t>JOSÉ LUIS ARAÚZ GUERRA</t>
        </is>
      </c>
      <c r="E2816" t="inlineStr">
        <is>
          <t>JOSELUISARAUZGUERRA</t>
        </is>
      </c>
      <c r="F2816" s="2" t="n">
        <v>16.94</v>
      </c>
      <c r="G2816" t="inlineStr"/>
      <c r="H2816" t="inlineStr">
        <is>
          <t>64176941.0</t>
        </is>
      </c>
      <c r="I2816" t="n">
        <v>0</v>
      </c>
      <c r="J2816" t="n">
        <v>1</v>
      </c>
      <c r="K2816" t="inlineStr"/>
    </row>
    <row r="2817">
      <c r="A2817" t="inlineStr">
        <is>
          <t>MOV</t>
        </is>
      </c>
      <c r="B2817" t="inlineStr">
        <is>
          <t>369024080000</t>
        </is>
      </c>
      <c r="C2817" t="inlineStr">
        <is>
          <t>36902408</t>
        </is>
      </c>
      <c r="D2817" t="inlineStr">
        <is>
          <t>FRANKLIN OLIVERO</t>
        </is>
      </c>
      <c r="E2817" t="inlineStr">
        <is>
          <t>FRANKLINOLIVERO</t>
        </is>
      </c>
      <c r="F2817" s="2" t="n">
        <v>18.87</v>
      </c>
      <c r="G2817" t="inlineStr"/>
      <c r="H2817" t="inlineStr">
        <is>
          <t>63470252.0</t>
        </is>
      </c>
      <c r="I2817" t="n">
        <v>0</v>
      </c>
      <c r="J2817" t="n">
        <v>1</v>
      </c>
      <c r="K2817" t="inlineStr"/>
    </row>
    <row r="2818">
      <c r="A2818" t="inlineStr">
        <is>
          <t>MOV</t>
        </is>
      </c>
      <c r="B2818" t="inlineStr">
        <is>
          <t>369036680000</t>
        </is>
      </c>
      <c r="C2818" t="inlineStr">
        <is>
          <t>36903668</t>
        </is>
      </c>
      <c r="D2818" t="inlineStr">
        <is>
          <t>CLARA YESENIA ORTEGA SIRE</t>
        </is>
      </c>
      <c r="E2818" t="inlineStr">
        <is>
          <t>CLARAYESENIAORTEGASIRE</t>
        </is>
      </c>
      <c r="F2818" s="2" t="n">
        <v>20.16</v>
      </c>
      <c r="G2818" t="inlineStr"/>
      <c r="H2818" t="inlineStr"/>
      <c r="I2818" t="n">
        <v>0</v>
      </c>
      <c r="J2818" t="n">
        <v>1</v>
      </c>
      <c r="K2818" t="inlineStr"/>
    </row>
    <row r="2819">
      <c r="A2819" t="inlineStr">
        <is>
          <t>MOV</t>
        </is>
      </c>
      <c r="B2819" t="inlineStr">
        <is>
          <t>356191500000</t>
        </is>
      </c>
      <c r="C2819" t="inlineStr">
        <is>
          <t>35619150</t>
        </is>
      </c>
      <c r="D2819" t="inlineStr">
        <is>
          <t>ALBIS PITTI</t>
        </is>
      </c>
      <c r="E2819" t="inlineStr">
        <is>
          <t>ALBISPITTI</t>
        </is>
      </c>
      <c r="F2819" s="2" t="n">
        <v>15</v>
      </c>
      <c r="G2819" t="inlineStr"/>
      <c r="H2819" t="inlineStr">
        <is>
          <t>63421824.0</t>
        </is>
      </c>
      <c r="I2819" t="n">
        <v>0</v>
      </c>
      <c r="J2819" t="n">
        <v>1</v>
      </c>
      <c r="K2819" t="inlineStr"/>
    </row>
    <row r="2820">
      <c r="A2820" t="inlineStr">
        <is>
          <t>MOV</t>
        </is>
      </c>
      <c r="B2820" t="inlineStr">
        <is>
          <t>358332440000</t>
        </is>
      </c>
      <c r="C2820" t="inlineStr">
        <is>
          <t>35833244</t>
        </is>
      </c>
      <c r="D2820" t="inlineStr">
        <is>
          <t>JOSELES JOSE CASTRELLON MONROY</t>
        </is>
      </c>
      <c r="E2820" t="inlineStr">
        <is>
          <t>JOSELESJOSECASTRELLONMONROY</t>
        </is>
      </c>
      <c r="F2820" s="2" t="n">
        <v>15</v>
      </c>
      <c r="G2820" t="inlineStr"/>
      <c r="H2820" t="inlineStr">
        <is>
          <t>64307667.0</t>
        </is>
      </c>
      <c r="I2820" t="n">
        <v>0</v>
      </c>
      <c r="J2820" t="n">
        <v>1</v>
      </c>
      <c r="K2820" t="inlineStr"/>
    </row>
    <row r="2821">
      <c r="A2821" t="inlineStr">
        <is>
          <t>MOV</t>
        </is>
      </c>
      <c r="B2821" t="inlineStr">
        <is>
          <t>353005490000</t>
        </is>
      </c>
      <c r="C2821" t="inlineStr">
        <is>
          <t>35300549</t>
        </is>
      </c>
      <c r="D2821" t="inlineStr">
        <is>
          <t>ANA RAQUEL CHOY ARAUZ</t>
        </is>
      </c>
      <c r="E2821" t="inlineStr">
        <is>
          <t>ANARAQUELCHOYARAUZ</t>
        </is>
      </c>
      <c r="F2821" s="2" t="n">
        <v>25</v>
      </c>
      <c r="G2821" t="inlineStr"/>
      <c r="H2821" t="inlineStr">
        <is>
          <t>66720649.0</t>
        </is>
      </c>
      <c r="I2821" t="n">
        <v>0</v>
      </c>
      <c r="J2821" t="n">
        <v>1</v>
      </c>
      <c r="K2821" t="inlineStr"/>
    </row>
    <row r="2822">
      <c r="A2822" t="inlineStr">
        <is>
          <t>MOV</t>
        </is>
      </c>
      <c r="B2822" t="inlineStr">
        <is>
          <t>338211250000</t>
        </is>
      </c>
      <c r="C2822" t="inlineStr">
        <is>
          <t>33821125</t>
        </is>
      </c>
      <c r="D2822" t="inlineStr">
        <is>
          <t>ARTEMIO CANDANEDO VIGIL</t>
        </is>
      </c>
      <c r="E2822" t="inlineStr">
        <is>
          <t>ARTEMIOCANDANEDOVIGIL</t>
        </is>
      </c>
      <c r="F2822" s="2" t="n">
        <v>19.25</v>
      </c>
      <c r="G2822" t="inlineStr"/>
      <c r="H2822" t="inlineStr">
        <is>
          <t>65531194.0</t>
        </is>
      </c>
      <c r="I2822" t="n">
        <v>0</v>
      </c>
      <c r="J2822" t="n">
        <v>1</v>
      </c>
      <c r="K2822" t="inlineStr"/>
    </row>
    <row r="2823">
      <c r="A2823" t="inlineStr">
        <is>
          <t>MOV</t>
        </is>
      </c>
      <c r="B2823" t="inlineStr">
        <is>
          <t>348387050000</t>
        </is>
      </c>
      <c r="C2823" t="inlineStr">
        <is>
          <t>34838705</t>
        </is>
      </c>
      <c r="D2823" t="inlineStr">
        <is>
          <t>ANA VICTORIA GUERRA ON</t>
        </is>
      </c>
      <c r="E2823" t="inlineStr">
        <is>
          <t>ANAVICTORIAGUERRAON</t>
        </is>
      </c>
      <c r="F2823" s="2" t="n">
        <v>12</v>
      </c>
      <c r="G2823" t="inlineStr"/>
      <c r="H2823" t="inlineStr">
        <is>
          <t>62996928.0</t>
        </is>
      </c>
      <c r="I2823" t="n">
        <v>0</v>
      </c>
      <c r="J2823" t="n">
        <v>1</v>
      </c>
      <c r="K2823" t="inlineStr"/>
    </row>
    <row r="2824">
      <c r="A2824" t="inlineStr">
        <is>
          <t>MOV</t>
        </is>
      </c>
      <c r="B2824" t="inlineStr">
        <is>
          <t>348121100000</t>
        </is>
      </c>
      <c r="C2824" t="inlineStr">
        <is>
          <t>34812110</t>
        </is>
      </c>
      <c r="D2824" t="inlineStr">
        <is>
          <t>VICTORIA DEL CARMEN SAMUDIO</t>
        </is>
      </c>
      <c r="E2824" t="inlineStr">
        <is>
          <t>VICTORIADELCARMENSAMUDIO</t>
        </is>
      </c>
      <c r="F2824" s="2" t="n">
        <v>27</v>
      </c>
      <c r="G2824" t="inlineStr"/>
      <c r="H2824" t="inlineStr">
        <is>
          <t>60597192.0</t>
        </is>
      </c>
      <c r="I2824" t="n">
        <v>0</v>
      </c>
      <c r="J2824" t="n">
        <v>1</v>
      </c>
      <c r="K2824" t="inlineStr"/>
    </row>
    <row r="2825">
      <c r="A2825" t="inlineStr">
        <is>
          <t>MOV</t>
        </is>
      </c>
      <c r="B2825" t="inlineStr">
        <is>
          <t>355065440000</t>
        </is>
      </c>
      <c r="C2825" t="inlineStr">
        <is>
          <t>35506544</t>
        </is>
      </c>
      <c r="D2825" t="inlineStr">
        <is>
          <t>JESÚS CABALLERO</t>
        </is>
      </c>
      <c r="E2825" t="inlineStr">
        <is>
          <t>JESUSCABALLERO</t>
        </is>
      </c>
      <c r="F2825" s="2" t="n">
        <v>14.74</v>
      </c>
      <c r="G2825" t="inlineStr"/>
      <c r="H2825" t="inlineStr">
        <is>
          <t>60368949.0</t>
        </is>
      </c>
      <c r="I2825" t="n">
        <v>0</v>
      </c>
      <c r="J2825" t="n">
        <v>1</v>
      </c>
      <c r="K2825" t="inlineStr"/>
    </row>
    <row r="2826">
      <c r="A2826" t="inlineStr">
        <is>
          <t>MOV</t>
        </is>
      </c>
      <c r="B2826" t="inlineStr">
        <is>
          <t>359053220000</t>
        </is>
      </c>
      <c r="C2826" t="inlineStr">
        <is>
          <t>35905322</t>
        </is>
      </c>
      <c r="D2826" t="inlineStr">
        <is>
          <t>LUIS FERNANDO ALVAREZ PEREZ</t>
        </is>
      </c>
      <c r="E2826" t="inlineStr">
        <is>
          <t>LUISFERNANDOALVAREZPEREZ</t>
        </is>
      </c>
      <c r="F2826" s="2" t="n">
        <v>15</v>
      </c>
      <c r="G2826" t="inlineStr"/>
      <c r="H2826" t="inlineStr">
        <is>
          <t>64975815.0</t>
        </is>
      </c>
      <c r="I2826" t="n">
        <v>0</v>
      </c>
      <c r="J2826" t="n">
        <v>1</v>
      </c>
      <c r="K2826" t="inlineStr"/>
    </row>
    <row r="2827">
      <c r="A2827" t="inlineStr">
        <is>
          <t>MOV</t>
        </is>
      </c>
      <c r="B2827" t="inlineStr">
        <is>
          <t>349086810000</t>
        </is>
      </c>
      <c r="C2827" t="inlineStr">
        <is>
          <t>34908681</t>
        </is>
      </c>
      <c r="D2827" t="inlineStr">
        <is>
          <t>FANNY XIOMARA PEREZ ARAUZ</t>
        </is>
      </c>
      <c r="E2827" t="inlineStr">
        <is>
          <t>FANNYXIOMARAPEREZARAUZ</t>
        </is>
      </c>
      <c r="F2827" s="2" t="n">
        <v>45</v>
      </c>
      <c r="G2827" t="inlineStr"/>
      <c r="H2827" t="inlineStr">
        <is>
          <t>61592801.0</t>
        </is>
      </c>
      <c r="I2827" t="n">
        <v>0</v>
      </c>
      <c r="J2827" t="n">
        <v>1</v>
      </c>
      <c r="K2827" t="inlineStr"/>
    </row>
    <row r="2828">
      <c r="A2828" t="inlineStr">
        <is>
          <t>MOV</t>
        </is>
      </c>
      <c r="B2828" t="inlineStr">
        <is>
          <t>358131840000</t>
        </is>
      </c>
      <c r="C2828" t="inlineStr">
        <is>
          <t>35813184</t>
        </is>
      </c>
      <c r="D2828" t="inlineStr">
        <is>
          <t>ULPIANO TORRES</t>
        </is>
      </c>
      <c r="E2828" t="inlineStr">
        <is>
          <t>ULPIANOTORRES</t>
        </is>
      </c>
      <c r="F2828" s="2" t="n">
        <v>15</v>
      </c>
      <c r="G2828" t="inlineStr"/>
      <c r="H2828" t="inlineStr">
        <is>
          <t>63398229.0</t>
        </is>
      </c>
      <c r="I2828" t="n">
        <v>0</v>
      </c>
      <c r="J2828" t="n">
        <v>1</v>
      </c>
      <c r="K2828" t="inlineStr"/>
    </row>
    <row r="2829">
      <c r="A2829" t="inlineStr">
        <is>
          <t>MOV</t>
        </is>
      </c>
      <c r="B2829" t="inlineStr">
        <is>
          <t>312200360000</t>
        </is>
      </c>
      <c r="C2829" t="inlineStr">
        <is>
          <t>31220036</t>
        </is>
      </c>
      <c r="D2829" t="inlineStr">
        <is>
          <t>DANNA LORIZBELL AGUILAR FLORES</t>
        </is>
      </c>
      <c r="E2829" t="inlineStr">
        <is>
          <t>DANNALORIZBELLAGUILARFLORES</t>
        </is>
      </c>
      <c r="F2829" s="2" t="n">
        <v>25</v>
      </c>
      <c r="G2829" t="inlineStr"/>
      <c r="H2829" t="inlineStr">
        <is>
          <t>62348385.0</t>
        </is>
      </c>
      <c r="I2829" t="n">
        <v>0</v>
      </c>
      <c r="J2829" t="n">
        <v>1</v>
      </c>
      <c r="K2829" t="inlineStr"/>
    </row>
    <row r="2830">
      <c r="A2830" t="inlineStr">
        <is>
          <t>MOV</t>
        </is>
      </c>
      <c r="B2830" t="inlineStr">
        <is>
          <t>356044030000</t>
        </is>
      </c>
      <c r="C2830" t="inlineStr">
        <is>
          <t>35604403</t>
        </is>
      </c>
      <c r="D2830" t="inlineStr">
        <is>
          <t>JAIME RIVERA</t>
        </is>
      </c>
      <c r="E2830" t="inlineStr">
        <is>
          <t>JAIMERIVERA</t>
        </is>
      </c>
      <c r="F2830" s="2" t="n">
        <v>15</v>
      </c>
      <c r="G2830" t="inlineStr"/>
      <c r="H2830" t="inlineStr">
        <is>
          <t>69912089.0</t>
        </is>
      </c>
      <c r="I2830" t="n">
        <v>0</v>
      </c>
      <c r="J2830" t="n">
        <v>1</v>
      </c>
      <c r="K2830" t="inlineStr"/>
    </row>
    <row r="2831">
      <c r="A2831" t="inlineStr">
        <is>
          <t>MOV</t>
        </is>
      </c>
      <c r="B2831" t="inlineStr">
        <is>
          <t>345326460000</t>
        </is>
      </c>
      <c r="C2831" t="inlineStr">
        <is>
          <t>34532646</t>
        </is>
      </c>
      <c r="D2831" t="inlineStr">
        <is>
          <t>JULIO KA-SING DENG</t>
        </is>
      </c>
      <c r="E2831" t="inlineStr">
        <is>
          <t>JULIOKASINGDENG</t>
        </is>
      </c>
      <c r="F2831" s="2" t="n">
        <v>109.6</v>
      </c>
      <c r="G2831" t="inlineStr"/>
      <c r="H2831" t="inlineStr">
        <is>
          <t>68467765.0</t>
        </is>
      </c>
      <c r="I2831" t="n">
        <v>0</v>
      </c>
      <c r="J2831" t="n">
        <v>1</v>
      </c>
      <c r="K2831" t="inlineStr"/>
    </row>
    <row r="2832">
      <c r="A2832" t="inlineStr">
        <is>
          <t>MOV</t>
        </is>
      </c>
      <c r="B2832" t="inlineStr">
        <is>
          <t>358197980000</t>
        </is>
      </c>
      <c r="C2832" t="inlineStr">
        <is>
          <t>35819798</t>
        </is>
      </c>
      <c r="D2832" t="inlineStr">
        <is>
          <t>MARIAN VALDEZ</t>
        </is>
      </c>
      <c r="E2832" t="inlineStr">
        <is>
          <t>MARIANVALDEZ</t>
        </is>
      </c>
      <c r="F2832" s="2" t="n">
        <v>30</v>
      </c>
      <c r="G2832" t="inlineStr"/>
      <c r="H2832" t="inlineStr">
        <is>
          <t>60607205.0</t>
        </is>
      </c>
      <c r="I2832" t="n">
        <v>0</v>
      </c>
      <c r="J2832" t="n">
        <v>1</v>
      </c>
      <c r="K2832" t="inlineStr"/>
    </row>
    <row r="2833">
      <c r="A2833" t="inlineStr">
        <is>
          <t>MOV</t>
        </is>
      </c>
      <c r="B2833" t="inlineStr">
        <is>
          <t>357186220000</t>
        </is>
      </c>
      <c r="C2833" t="inlineStr">
        <is>
          <t>35718622</t>
        </is>
      </c>
      <c r="D2833" t="inlineStr">
        <is>
          <t>LUCRECIO PALACIO</t>
        </is>
      </c>
      <c r="E2833" t="inlineStr">
        <is>
          <t>LUCRECIOPALACIO</t>
        </is>
      </c>
      <c r="F2833" s="2" t="n">
        <v>15</v>
      </c>
      <c r="G2833" t="inlineStr"/>
      <c r="H2833" t="inlineStr">
        <is>
          <t>69844212.0</t>
        </is>
      </c>
      <c r="I2833" t="n">
        <v>0</v>
      </c>
      <c r="J2833" t="n">
        <v>1</v>
      </c>
      <c r="K2833" t="inlineStr"/>
    </row>
    <row r="2834">
      <c r="A2834" t="inlineStr">
        <is>
          <t>MOV</t>
        </is>
      </c>
      <c r="B2834" t="inlineStr">
        <is>
          <t>358268770000</t>
        </is>
      </c>
      <c r="C2834" t="inlineStr">
        <is>
          <t>35826877</t>
        </is>
      </c>
      <c r="D2834" t="inlineStr">
        <is>
          <t>HILARIO ENOCH ZURDO FLORES</t>
        </is>
      </c>
      <c r="E2834" t="inlineStr">
        <is>
          <t>HILARIOENOCHZURDOFLORES</t>
        </is>
      </c>
      <c r="F2834" s="2" t="n">
        <v>15</v>
      </c>
      <c r="G2834" t="inlineStr"/>
      <c r="H2834" t="inlineStr">
        <is>
          <t>67540605.0</t>
        </is>
      </c>
      <c r="I2834" t="n">
        <v>0</v>
      </c>
      <c r="J2834" t="n">
        <v>1</v>
      </c>
      <c r="K2834" t="inlineStr"/>
    </row>
    <row r="2835">
      <c r="A2835" t="inlineStr">
        <is>
          <t>MOV</t>
        </is>
      </c>
      <c r="B2835" t="inlineStr">
        <is>
          <t>345421750000</t>
        </is>
      </c>
      <c r="C2835" t="inlineStr">
        <is>
          <t>34542175</t>
        </is>
      </c>
      <c r="D2835" t="inlineStr">
        <is>
          <t>NATALIA CUBILLA</t>
        </is>
      </c>
      <c r="E2835" t="inlineStr">
        <is>
          <t>NATALIACUBILLA</t>
        </is>
      </c>
      <c r="F2835" s="2" t="n">
        <v>16.25</v>
      </c>
      <c r="G2835" t="inlineStr"/>
      <c r="H2835" t="inlineStr">
        <is>
          <t>61411282.0</t>
        </is>
      </c>
      <c r="I2835" t="n">
        <v>0</v>
      </c>
      <c r="J2835" t="n">
        <v>1</v>
      </c>
      <c r="K2835" t="inlineStr"/>
    </row>
    <row r="2836">
      <c r="A2836" t="inlineStr">
        <is>
          <t>MOV</t>
        </is>
      </c>
      <c r="B2836" t="inlineStr">
        <is>
          <t>356375910000</t>
        </is>
      </c>
      <c r="C2836" t="inlineStr">
        <is>
          <t>35637591</t>
        </is>
      </c>
      <c r="D2836" t="inlineStr">
        <is>
          <t>YEISIE JULIANNA GONZÁLEZ DE FORCHINEY</t>
        </is>
      </c>
      <c r="E2836" t="inlineStr">
        <is>
          <t>YEISIEJULIANNAGONZALEZDEFORCHINEY</t>
        </is>
      </c>
      <c r="F2836" s="2" t="n">
        <v>15</v>
      </c>
      <c r="G2836" t="inlineStr"/>
      <c r="H2836" t="inlineStr">
        <is>
          <t>63085220.0</t>
        </is>
      </c>
      <c r="I2836" t="n">
        <v>0</v>
      </c>
      <c r="J2836" t="n">
        <v>1</v>
      </c>
      <c r="K2836" t="inlineStr"/>
    </row>
    <row r="2837">
      <c r="A2837" t="inlineStr">
        <is>
          <t>MOV</t>
        </is>
      </c>
      <c r="B2837" t="inlineStr">
        <is>
          <t>341397660000</t>
        </is>
      </c>
      <c r="C2837" t="inlineStr">
        <is>
          <t>34139766</t>
        </is>
      </c>
      <c r="D2837" t="inlineStr">
        <is>
          <t>CRISTINA CRISLYN CABALLERO MORALES</t>
        </is>
      </c>
      <c r="E2837" t="inlineStr">
        <is>
          <t>CRISTINACRISLYNCABALLEROMORALES</t>
        </is>
      </c>
      <c r="F2837" s="2" t="n">
        <v>15</v>
      </c>
      <c r="G2837" t="inlineStr"/>
      <c r="H2837" t="inlineStr">
        <is>
          <t>63601847.0</t>
        </is>
      </c>
      <c r="I2837" t="n">
        <v>0</v>
      </c>
      <c r="J2837" t="n">
        <v>1</v>
      </c>
      <c r="K2837" t="inlineStr"/>
    </row>
    <row r="2838">
      <c r="A2838" t="inlineStr">
        <is>
          <t>MOV</t>
        </is>
      </c>
      <c r="B2838" t="inlineStr">
        <is>
          <t>352349480000</t>
        </is>
      </c>
      <c r="C2838" t="inlineStr">
        <is>
          <t>35234948</t>
        </is>
      </c>
      <c r="D2838" t="inlineStr">
        <is>
          <t>EDILBERTO RIVERA</t>
        </is>
      </c>
      <c r="E2838" t="inlineStr">
        <is>
          <t>EDILBERTORIVERA</t>
        </is>
      </c>
      <c r="F2838" s="2" t="n">
        <v>15</v>
      </c>
      <c r="G2838" t="inlineStr"/>
      <c r="H2838" t="inlineStr">
        <is>
          <t>65264968.0</t>
        </is>
      </c>
      <c r="I2838" t="n">
        <v>0</v>
      </c>
      <c r="J2838" t="n">
        <v>1</v>
      </c>
      <c r="K2838" t="inlineStr"/>
    </row>
    <row r="2839">
      <c r="A2839" t="inlineStr">
        <is>
          <t>MOV</t>
        </is>
      </c>
      <c r="B2839" t="inlineStr">
        <is>
          <t>349088430000</t>
        </is>
      </c>
      <c r="C2839" t="inlineStr">
        <is>
          <t>34908843</t>
        </is>
      </c>
      <c r="D2839" t="inlineStr">
        <is>
          <t>SINDY STEFANIA SANCHEZ FLORES</t>
        </is>
      </c>
      <c r="E2839" t="inlineStr">
        <is>
          <t>SINDYSTEFANIASANCHEZFLORES</t>
        </is>
      </c>
      <c r="F2839" s="2" t="n">
        <v>12</v>
      </c>
      <c r="G2839" t="inlineStr"/>
      <c r="H2839" t="inlineStr">
        <is>
          <t>62262565.0</t>
        </is>
      </c>
      <c r="I2839" t="n">
        <v>0</v>
      </c>
      <c r="J2839" t="n">
        <v>1</v>
      </c>
      <c r="K2839" t="inlineStr"/>
    </row>
    <row r="2840">
      <c r="A2840" t="inlineStr">
        <is>
          <t>MOV</t>
        </is>
      </c>
      <c r="B2840" t="inlineStr">
        <is>
          <t>351273570000</t>
        </is>
      </c>
      <c r="C2840" t="inlineStr">
        <is>
          <t>35127357</t>
        </is>
      </c>
      <c r="D2840" t="inlineStr">
        <is>
          <t>JOSTING SELLES</t>
        </is>
      </c>
      <c r="E2840" t="inlineStr">
        <is>
          <t>JOSTINGSELLES</t>
        </is>
      </c>
      <c r="F2840" s="2" t="n">
        <v>15</v>
      </c>
      <c r="G2840" t="inlineStr"/>
      <c r="H2840" t="inlineStr">
        <is>
          <t>63454936.0</t>
        </is>
      </c>
      <c r="I2840" t="n">
        <v>0</v>
      </c>
      <c r="J2840" t="n">
        <v>1</v>
      </c>
      <c r="K2840" t="inlineStr"/>
    </row>
    <row r="2841">
      <c r="A2841" t="inlineStr">
        <is>
          <t>MOV</t>
        </is>
      </c>
      <c r="B2841" t="inlineStr">
        <is>
          <t>346389340000</t>
        </is>
      </c>
      <c r="C2841" t="inlineStr">
        <is>
          <t>34638934</t>
        </is>
      </c>
      <c r="D2841" t="inlineStr">
        <is>
          <t>DAVID AGUIRRE</t>
        </is>
      </c>
      <c r="E2841" t="inlineStr">
        <is>
          <t>DAVIDAGUIRRE</t>
        </is>
      </c>
      <c r="F2841" s="2" t="n">
        <v>16.25</v>
      </c>
      <c r="G2841" t="inlineStr"/>
      <c r="H2841" t="inlineStr">
        <is>
          <t>68934388.0</t>
        </is>
      </c>
      <c r="I2841" t="n">
        <v>0</v>
      </c>
      <c r="J2841" t="n">
        <v>1</v>
      </c>
      <c r="K2841" t="inlineStr"/>
    </row>
    <row r="2842">
      <c r="A2842" t="inlineStr">
        <is>
          <t>MOV</t>
        </is>
      </c>
      <c r="B2842" t="inlineStr">
        <is>
          <t>355005090000</t>
        </is>
      </c>
      <c r="C2842" t="inlineStr">
        <is>
          <t>35500509</t>
        </is>
      </c>
      <c r="D2842" t="inlineStr">
        <is>
          <t>NAIL SPOT BRISAS</t>
        </is>
      </c>
      <c r="E2842" t="inlineStr">
        <is>
          <t>NAILSPOTBRISAS</t>
        </is>
      </c>
      <c r="F2842" s="2" t="n">
        <v>15</v>
      </c>
      <c r="G2842" t="inlineStr"/>
      <c r="H2842" t="inlineStr">
        <is>
          <t>63300332.0</t>
        </is>
      </c>
      <c r="I2842" t="n">
        <v>0</v>
      </c>
      <c r="J2842" t="n">
        <v>1</v>
      </c>
      <c r="K2842" t="inlineStr"/>
    </row>
    <row r="2843">
      <c r="A2843" t="inlineStr">
        <is>
          <t>MOV</t>
        </is>
      </c>
      <c r="B2843" t="inlineStr">
        <is>
          <t>342372210000</t>
        </is>
      </c>
      <c r="C2843" t="inlineStr">
        <is>
          <t>34237221</t>
        </is>
      </c>
      <c r="D2843" t="inlineStr">
        <is>
          <t>JULIO ALBERTO VALDES MORALES</t>
        </is>
      </c>
      <c r="E2843" t="inlineStr">
        <is>
          <t>JULIOALBERTOVALDESMORALES</t>
        </is>
      </c>
      <c r="F2843" s="2" t="n">
        <v>15</v>
      </c>
      <c r="G2843" t="inlineStr"/>
      <c r="H2843" t="inlineStr">
        <is>
          <t>65911937.0</t>
        </is>
      </c>
      <c r="I2843" t="n">
        <v>0</v>
      </c>
      <c r="J2843" t="n">
        <v>1</v>
      </c>
      <c r="K2843" t="inlineStr"/>
    </row>
    <row r="2844">
      <c r="A2844" t="inlineStr">
        <is>
          <t>MOV</t>
        </is>
      </c>
      <c r="B2844" t="inlineStr">
        <is>
          <t>312236710000</t>
        </is>
      </c>
      <c r="C2844" t="inlineStr">
        <is>
          <t>31223671</t>
        </is>
      </c>
      <c r="D2844" t="inlineStr">
        <is>
          <t>ADOLFO MUNOZ / AQUI VA LA NINA FOOD T -</t>
        </is>
      </c>
      <c r="E2844" t="inlineStr">
        <is>
          <t>ADOLFOMUNOZAQUIVALANINAFOODT</t>
        </is>
      </c>
      <c r="F2844" s="2" t="n">
        <v>31</v>
      </c>
      <c r="G2844" t="inlineStr"/>
      <c r="H2844" t="inlineStr">
        <is>
          <t>67997883.0</t>
        </is>
      </c>
      <c r="I2844" t="n">
        <v>0</v>
      </c>
      <c r="J2844" t="n">
        <v>1</v>
      </c>
      <c r="K2844" t="inlineStr"/>
    </row>
    <row r="2845">
      <c r="A2845" t="inlineStr">
        <is>
          <t>MOV</t>
        </is>
      </c>
      <c r="B2845" t="inlineStr">
        <is>
          <t>358273880000</t>
        </is>
      </c>
      <c r="C2845" t="inlineStr">
        <is>
          <t>35827388</t>
        </is>
      </c>
      <c r="D2845" t="inlineStr">
        <is>
          <t>YESSICA MONTENEGRO</t>
        </is>
      </c>
      <c r="E2845" t="inlineStr">
        <is>
          <t>YESSICAMONTENEGRO</t>
        </is>
      </c>
      <c r="F2845" s="2" t="n">
        <v>15</v>
      </c>
      <c r="G2845" t="inlineStr"/>
      <c r="H2845" t="inlineStr">
        <is>
          <t>63149519.0</t>
        </is>
      </c>
      <c r="I2845" t="n">
        <v>0</v>
      </c>
      <c r="J2845" t="n">
        <v>1</v>
      </c>
      <c r="K2845" t="inlineStr"/>
    </row>
    <row r="2846">
      <c r="A2846" t="inlineStr">
        <is>
          <t>MOV</t>
        </is>
      </c>
      <c r="B2846" t="inlineStr">
        <is>
          <t>346328260000</t>
        </is>
      </c>
      <c r="C2846" t="inlineStr">
        <is>
          <t>34632826</t>
        </is>
      </c>
      <c r="D2846" t="inlineStr">
        <is>
          <t>HERNAN CASTILLO MIRANDA</t>
        </is>
      </c>
      <c r="E2846" t="inlineStr">
        <is>
          <t>HERNANCASTILLOMIRANDA</t>
        </is>
      </c>
      <c r="F2846" s="2" t="n">
        <v>15</v>
      </c>
      <c r="G2846" t="inlineStr"/>
      <c r="H2846" t="inlineStr">
        <is>
          <t>64843299.0</t>
        </is>
      </c>
      <c r="I2846" t="n">
        <v>0</v>
      </c>
      <c r="J2846" t="n">
        <v>1</v>
      </c>
      <c r="K2846" t="inlineStr"/>
    </row>
    <row r="2847">
      <c r="A2847" t="inlineStr">
        <is>
          <t>MOV</t>
        </is>
      </c>
      <c r="B2847" t="inlineStr">
        <is>
          <t>354287930000</t>
        </is>
      </c>
      <c r="C2847" t="inlineStr">
        <is>
          <t>35428793</t>
        </is>
      </c>
      <c r="D2847" t="inlineStr">
        <is>
          <t>HILARIO QUINTERO</t>
        </is>
      </c>
      <c r="E2847" t="inlineStr">
        <is>
          <t>HILARIOQUINTERO</t>
        </is>
      </c>
      <c r="F2847" s="2" t="n">
        <v>15.16</v>
      </c>
      <c r="G2847" t="inlineStr"/>
      <c r="H2847" t="inlineStr">
        <is>
          <t>69900012.0</t>
        </is>
      </c>
      <c r="I2847" t="n">
        <v>0</v>
      </c>
      <c r="J2847" t="n">
        <v>1</v>
      </c>
      <c r="K2847" t="inlineStr"/>
    </row>
    <row r="2848">
      <c r="A2848" t="inlineStr">
        <is>
          <t>MOV</t>
        </is>
      </c>
      <c r="B2848" t="inlineStr">
        <is>
          <t>348171810000</t>
        </is>
      </c>
      <c r="C2848" t="inlineStr">
        <is>
          <t>34817181</t>
        </is>
      </c>
      <c r="D2848" t="inlineStr">
        <is>
          <t>CINARA MIRANDA CABRE</t>
        </is>
      </c>
      <c r="E2848" t="inlineStr">
        <is>
          <t>CINARAMIRANDACABRE</t>
        </is>
      </c>
      <c r="F2848" s="2" t="n">
        <v>37</v>
      </c>
      <c r="G2848" t="inlineStr"/>
      <c r="H2848" t="inlineStr">
        <is>
          <t>60376018.0</t>
        </is>
      </c>
      <c r="I2848" t="n">
        <v>0</v>
      </c>
      <c r="J2848" t="n">
        <v>1</v>
      </c>
      <c r="K2848" t="inlineStr"/>
    </row>
    <row r="2849">
      <c r="A2849" t="inlineStr">
        <is>
          <t>MOV</t>
        </is>
      </c>
      <c r="B2849" t="inlineStr">
        <is>
          <t>358318720000</t>
        </is>
      </c>
      <c r="C2849" t="inlineStr">
        <is>
          <t>35831872</t>
        </is>
      </c>
      <c r="D2849" t="inlineStr">
        <is>
          <t>JOSE LUIS ESPINOSA</t>
        </is>
      </c>
      <c r="E2849" t="inlineStr">
        <is>
          <t>JOSELUISESPINOSA</t>
        </is>
      </c>
      <c r="F2849" s="2" t="n">
        <v>15</v>
      </c>
      <c r="G2849" t="inlineStr"/>
      <c r="H2849" t="inlineStr">
        <is>
          <t>64291948.0</t>
        </is>
      </c>
      <c r="I2849" t="n">
        <v>0</v>
      </c>
      <c r="J2849" t="n">
        <v>1</v>
      </c>
      <c r="K2849" t="inlineStr"/>
    </row>
    <row r="2850">
      <c r="A2850" t="inlineStr">
        <is>
          <t>MOV</t>
        </is>
      </c>
      <c r="B2850" t="inlineStr">
        <is>
          <t>364027450000</t>
        </is>
      </c>
      <c r="C2850" t="inlineStr">
        <is>
          <t>36402745</t>
        </is>
      </c>
      <c r="D2850" t="inlineStr">
        <is>
          <t>CARLOS ALVAREZ</t>
        </is>
      </c>
      <c r="E2850" t="inlineStr">
        <is>
          <t>CARLOSALVAREZ</t>
        </is>
      </c>
      <c r="F2850" s="2" t="n">
        <v>18.23</v>
      </c>
      <c r="G2850" t="inlineStr"/>
      <c r="H2850" t="inlineStr">
        <is>
          <t>62962005.0</t>
        </is>
      </c>
      <c r="I2850" t="n">
        <v>0</v>
      </c>
      <c r="J2850" t="n">
        <v>1</v>
      </c>
      <c r="K2850" t="inlineStr"/>
    </row>
    <row r="2851">
      <c r="A2851" t="inlineStr">
        <is>
          <t>MOV</t>
        </is>
      </c>
      <c r="B2851" t="inlineStr">
        <is>
          <t>359351890000</t>
        </is>
      </c>
      <c r="C2851" t="inlineStr">
        <is>
          <t>35935189</t>
        </is>
      </c>
      <c r="D2851" t="inlineStr">
        <is>
          <t>TATIANA ELIZABETH TORIBIO HIGUERA</t>
        </is>
      </c>
      <c r="E2851" t="inlineStr">
        <is>
          <t>TATIANAELIZABETHTORIBIOHIGUERA</t>
        </is>
      </c>
      <c r="F2851" s="2" t="n">
        <v>15</v>
      </c>
      <c r="G2851" t="inlineStr"/>
      <c r="H2851" t="inlineStr">
        <is>
          <t>63215261.0</t>
        </is>
      </c>
      <c r="I2851" t="n">
        <v>0</v>
      </c>
      <c r="J2851" t="n">
        <v>1</v>
      </c>
      <c r="K2851" t="inlineStr"/>
    </row>
    <row r="2852">
      <c r="A2852" t="inlineStr">
        <is>
          <t>MOV</t>
        </is>
      </c>
      <c r="B2852" t="inlineStr">
        <is>
          <t>369003420000</t>
        </is>
      </c>
      <c r="C2852" t="inlineStr">
        <is>
          <t>36900342</t>
        </is>
      </c>
      <c r="D2852" t="inlineStr">
        <is>
          <t>ALLAN AHMED ARROYO SUIRA</t>
        </is>
      </c>
      <c r="E2852" t="inlineStr">
        <is>
          <t>ALLANAHMEDARROYOSUIRA</t>
        </is>
      </c>
      <c r="F2852" s="2" t="n">
        <v>15</v>
      </c>
      <c r="G2852" t="inlineStr"/>
      <c r="H2852" t="inlineStr">
        <is>
          <t>65534066.0</t>
        </is>
      </c>
      <c r="I2852" t="n">
        <v>0</v>
      </c>
      <c r="J2852" t="n">
        <v>1</v>
      </c>
      <c r="K2852" t="inlineStr"/>
    </row>
    <row r="2853">
      <c r="A2853" t="inlineStr">
        <is>
          <t>MOV</t>
        </is>
      </c>
      <c r="B2853" t="inlineStr">
        <is>
          <t>354264950000</t>
        </is>
      </c>
      <c r="C2853" t="inlineStr">
        <is>
          <t>35426495</t>
        </is>
      </c>
      <c r="D2853" t="inlineStr">
        <is>
          <t>EMANUEL MONTENEGRO</t>
        </is>
      </c>
      <c r="E2853" t="inlineStr">
        <is>
          <t>EMANUELMONTENEGRO</t>
        </is>
      </c>
      <c r="F2853" s="2" t="n">
        <v>15</v>
      </c>
      <c r="G2853" t="inlineStr"/>
      <c r="H2853" t="inlineStr">
        <is>
          <t>62075025.0</t>
        </is>
      </c>
      <c r="I2853" t="n">
        <v>0</v>
      </c>
      <c r="J2853" t="n">
        <v>1</v>
      </c>
      <c r="K2853" t="inlineStr"/>
    </row>
    <row r="2854">
      <c r="A2854" t="inlineStr">
        <is>
          <t>MOV</t>
        </is>
      </c>
      <c r="B2854" t="inlineStr">
        <is>
          <t>355237300000</t>
        </is>
      </c>
      <c r="C2854" t="inlineStr">
        <is>
          <t>35523730</t>
        </is>
      </c>
      <c r="D2854" t="inlineStr">
        <is>
          <t>GISELA PINZON</t>
        </is>
      </c>
      <c r="E2854" t="inlineStr">
        <is>
          <t>GISELAPINZON</t>
        </is>
      </c>
      <c r="F2854" s="2" t="n">
        <v>52.5</v>
      </c>
      <c r="G2854" t="inlineStr"/>
      <c r="H2854" t="inlineStr">
        <is>
          <t>69127633.0</t>
        </is>
      </c>
      <c r="I2854" t="n">
        <v>0</v>
      </c>
      <c r="J2854" t="n">
        <v>1</v>
      </c>
      <c r="K2854" t="inlineStr"/>
    </row>
    <row r="2855">
      <c r="A2855" t="inlineStr">
        <is>
          <t>MOV</t>
        </is>
      </c>
      <c r="B2855" t="inlineStr">
        <is>
          <t>352359280000</t>
        </is>
      </c>
      <c r="C2855" t="inlineStr">
        <is>
          <t>35235928</t>
        </is>
      </c>
      <c r="D2855" t="inlineStr">
        <is>
          <t>GABRIELA ANAYS PINO</t>
        </is>
      </c>
      <c r="E2855" t="inlineStr">
        <is>
          <t>GABRIELAANAYSPINO</t>
        </is>
      </c>
      <c r="F2855" s="2" t="n">
        <v>15</v>
      </c>
      <c r="G2855" t="inlineStr"/>
      <c r="H2855" t="inlineStr">
        <is>
          <t>64467000.0</t>
        </is>
      </c>
      <c r="I2855" t="n">
        <v>0</v>
      </c>
      <c r="J2855" t="n">
        <v>1</v>
      </c>
      <c r="K2855" t="inlineStr"/>
    </row>
    <row r="2856">
      <c r="A2856" t="inlineStr">
        <is>
          <t>MOV</t>
        </is>
      </c>
      <c r="B2856" t="inlineStr">
        <is>
          <t>356119460000</t>
        </is>
      </c>
      <c r="C2856" t="inlineStr">
        <is>
          <t>35611946</t>
        </is>
      </c>
      <c r="D2856" t="inlineStr">
        <is>
          <t>RAQUEL ESPINOSA</t>
        </is>
      </c>
      <c r="E2856" t="inlineStr">
        <is>
          <t>RAQUELESPINOSA</t>
        </is>
      </c>
      <c r="F2856" s="2" t="n">
        <v>30</v>
      </c>
      <c r="G2856" t="inlineStr"/>
      <c r="H2856" t="inlineStr">
        <is>
          <t>62561441.0</t>
        </is>
      </c>
      <c r="I2856" t="n">
        <v>0</v>
      </c>
      <c r="J2856" t="n">
        <v>1</v>
      </c>
      <c r="K2856" t="inlineStr"/>
    </row>
    <row r="2857">
      <c r="A2857" t="inlineStr">
        <is>
          <t>MOV</t>
        </is>
      </c>
      <c r="B2857" t="inlineStr">
        <is>
          <t>344147880000</t>
        </is>
      </c>
      <c r="C2857" t="inlineStr">
        <is>
          <t>34414788</t>
        </is>
      </c>
      <c r="D2857" t="inlineStr">
        <is>
          <t>IRMA NAVARRO SERVICIOS Y SUMINISTROS NS</t>
        </is>
      </c>
      <c r="E2857" t="inlineStr">
        <is>
          <t>IRMANAVARROSERVICIOSYSUMINISTROSNS</t>
        </is>
      </c>
      <c r="F2857" s="2" t="n">
        <v>32</v>
      </c>
      <c r="G2857" t="inlineStr"/>
      <c r="H2857" t="inlineStr">
        <is>
          <t>67671056.0</t>
        </is>
      </c>
      <c r="I2857" t="n">
        <v>0</v>
      </c>
      <c r="J2857" t="n">
        <v>1</v>
      </c>
      <c r="K2857" t="inlineStr"/>
    </row>
    <row r="2858">
      <c r="A2858" t="inlineStr">
        <is>
          <t>MOV</t>
        </is>
      </c>
      <c r="B2858" t="inlineStr">
        <is>
          <t>349345390000</t>
        </is>
      </c>
      <c r="C2858" t="inlineStr">
        <is>
          <t>34934539</t>
        </is>
      </c>
      <c r="D2858" t="inlineStr">
        <is>
          <t>FRANKLIN VARGAS</t>
        </is>
      </c>
      <c r="E2858" t="inlineStr">
        <is>
          <t>FRANKLINVARGAS</t>
        </is>
      </c>
      <c r="F2858" s="2" t="n">
        <v>16.25</v>
      </c>
      <c r="G2858" t="inlineStr"/>
      <c r="H2858" t="inlineStr">
        <is>
          <t>68486030.0</t>
        </is>
      </c>
      <c r="I2858" t="n">
        <v>0</v>
      </c>
      <c r="J2858" t="n">
        <v>1</v>
      </c>
      <c r="K2858" t="inlineStr"/>
    </row>
    <row r="2859">
      <c r="A2859" t="inlineStr">
        <is>
          <t>MOV</t>
        </is>
      </c>
      <c r="B2859" t="inlineStr">
        <is>
          <t>368017640000</t>
        </is>
      </c>
      <c r="C2859" t="inlineStr">
        <is>
          <t>36801764</t>
        </is>
      </c>
      <c r="D2859" t="inlineStr">
        <is>
          <t>ANEL NUÑEZ</t>
        </is>
      </c>
      <c r="E2859" t="inlineStr">
        <is>
          <t>ANELNUNEZ</t>
        </is>
      </c>
      <c r="F2859" s="2" t="n">
        <v>15</v>
      </c>
      <c r="G2859" t="inlineStr"/>
      <c r="H2859" t="inlineStr">
        <is>
          <t>69369139.0</t>
        </is>
      </c>
      <c r="I2859" t="n">
        <v>0</v>
      </c>
      <c r="J2859" t="n">
        <v>1</v>
      </c>
      <c r="K2859" t="inlineStr"/>
    </row>
    <row r="2860">
      <c r="A2860" t="inlineStr">
        <is>
          <t>MOV</t>
        </is>
      </c>
      <c r="B2860" t="inlineStr">
        <is>
          <t>358234620000</t>
        </is>
      </c>
      <c r="C2860" t="inlineStr">
        <is>
          <t>35823462</t>
        </is>
      </c>
      <c r="D2860" t="inlineStr">
        <is>
          <t>NAYARIS ZELIDETH JIMENEZ ADAMES</t>
        </is>
      </c>
      <c r="E2860" t="inlineStr">
        <is>
          <t>NAYARISZELIDETHJIMENEZADAMES</t>
        </is>
      </c>
      <c r="F2860" s="2" t="n">
        <v>15</v>
      </c>
      <c r="G2860" t="inlineStr"/>
      <c r="H2860" t="inlineStr">
        <is>
          <t>66748877.0</t>
        </is>
      </c>
      <c r="I2860" t="n">
        <v>0</v>
      </c>
      <c r="J2860" t="n">
        <v>1</v>
      </c>
      <c r="K2860" t="inlineStr"/>
    </row>
    <row r="2861">
      <c r="A2861" t="inlineStr">
        <is>
          <t>MOV</t>
        </is>
      </c>
      <c r="B2861" t="inlineStr">
        <is>
          <t>359240340000</t>
        </is>
      </c>
      <c r="C2861" t="inlineStr">
        <is>
          <t>35924034</t>
        </is>
      </c>
      <c r="D2861" t="inlineStr">
        <is>
          <t>MICHAEL MARCELO MUÑOZ GONZÁLEZ</t>
        </is>
      </c>
      <c r="E2861" t="inlineStr">
        <is>
          <t>MICHAELMARCELOMUNOZGONZALEZ</t>
        </is>
      </c>
      <c r="F2861" s="2" t="n">
        <v>15</v>
      </c>
      <c r="G2861" t="inlineStr"/>
      <c r="H2861" t="inlineStr">
        <is>
          <t>69260457.0</t>
        </is>
      </c>
      <c r="I2861" t="n">
        <v>0</v>
      </c>
      <c r="J2861" t="n">
        <v>1</v>
      </c>
      <c r="K2861" t="inlineStr"/>
    </row>
    <row r="2862">
      <c r="A2862" t="inlineStr">
        <is>
          <t>MOV</t>
        </is>
      </c>
      <c r="B2862" t="inlineStr">
        <is>
          <t>366036700000</t>
        </is>
      </c>
      <c r="C2862" t="inlineStr">
        <is>
          <t>36603670</t>
        </is>
      </c>
      <c r="D2862" t="inlineStr">
        <is>
          <t>CARLOS CUBILLA</t>
        </is>
      </c>
      <c r="E2862" t="inlineStr">
        <is>
          <t>CARLOSCUBILLA</t>
        </is>
      </c>
      <c r="F2862" s="2" t="n">
        <v>19.52</v>
      </c>
      <c r="G2862" t="inlineStr"/>
      <c r="H2862" t="inlineStr"/>
      <c r="I2862" t="n">
        <v>0</v>
      </c>
      <c r="J2862" t="n">
        <v>1</v>
      </c>
      <c r="K2862" t="inlineStr"/>
    </row>
    <row r="2863">
      <c r="A2863" t="inlineStr">
        <is>
          <t>MOV</t>
        </is>
      </c>
      <c r="B2863" t="inlineStr">
        <is>
          <t>351325760000</t>
        </is>
      </c>
      <c r="C2863" t="inlineStr">
        <is>
          <t>35132576</t>
        </is>
      </c>
      <c r="D2863" t="inlineStr">
        <is>
          <t>ALESKA ALMENGOR</t>
        </is>
      </c>
      <c r="E2863" t="inlineStr">
        <is>
          <t>ALESKAALMENGOR</t>
        </is>
      </c>
      <c r="F2863" s="2" t="n">
        <v>27</v>
      </c>
      <c r="G2863" t="inlineStr"/>
      <c r="H2863" t="inlineStr">
        <is>
          <t>64587384.0</t>
        </is>
      </c>
      <c r="I2863" t="n">
        <v>0</v>
      </c>
      <c r="J2863" t="n">
        <v>1</v>
      </c>
      <c r="K2863" t="inlineStr"/>
    </row>
    <row r="2864">
      <c r="A2864" t="inlineStr">
        <is>
          <t>MOV</t>
        </is>
      </c>
      <c r="B2864" t="inlineStr">
        <is>
          <t>353068770000</t>
        </is>
      </c>
      <c r="C2864" t="inlineStr">
        <is>
          <t>35306877</t>
        </is>
      </c>
      <c r="D2864" t="inlineStr">
        <is>
          <t>ARMANDO RODRIGUEZ</t>
        </is>
      </c>
      <c r="E2864" t="inlineStr">
        <is>
          <t>ARMANDORODRIGUEZ</t>
        </is>
      </c>
      <c r="F2864" s="2" t="n">
        <v>30</v>
      </c>
      <c r="G2864" t="inlineStr"/>
      <c r="H2864" t="inlineStr">
        <is>
          <t>66567332.0</t>
        </is>
      </c>
      <c r="I2864" t="n">
        <v>0</v>
      </c>
      <c r="J2864" t="n">
        <v>1</v>
      </c>
      <c r="K2864" t="inlineStr"/>
    </row>
    <row r="2865">
      <c r="A2865" t="inlineStr">
        <is>
          <t>MOV</t>
        </is>
      </c>
      <c r="B2865" t="inlineStr">
        <is>
          <t>352271020000</t>
        </is>
      </c>
      <c r="C2865" t="inlineStr">
        <is>
          <t>35227102</t>
        </is>
      </c>
      <c r="D2865" t="inlineStr">
        <is>
          <t>ARTHUR CASTILLO</t>
        </is>
      </c>
      <c r="E2865" t="inlineStr">
        <is>
          <t>ARTHURCASTILLO</t>
        </is>
      </c>
      <c r="F2865" s="2" t="n">
        <v>15</v>
      </c>
      <c r="G2865" t="inlineStr"/>
      <c r="H2865" t="inlineStr">
        <is>
          <t>68002296.0</t>
        </is>
      </c>
      <c r="I2865" t="n">
        <v>0</v>
      </c>
      <c r="J2865" t="n">
        <v>1</v>
      </c>
      <c r="K2865" t="inlineStr"/>
    </row>
    <row r="2866">
      <c r="A2866" t="inlineStr">
        <is>
          <t>MOV</t>
        </is>
      </c>
      <c r="B2866" t="inlineStr">
        <is>
          <t>346241500000</t>
        </is>
      </c>
      <c r="C2866" t="inlineStr">
        <is>
          <t>34624150</t>
        </is>
      </c>
      <c r="D2866" t="inlineStr">
        <is>
          <t>ELIECER ALEJANDRO MORENO</t>
        </is>
      </c>
      <c r="E2866" t="inlineStr">
        <is>
          <t>ELIECERALEJANDROMORENO</t>
        </is>
      </c>
      <c r="F2866" s="2" t="n">
        <v>22.75</v>
      </c>
      <c r="G2866" t="inlineStr"/>
      <c r="H2866" t="inlineStr">
        <is>
          <t>69620833.0</t>
        </is>
      </c>
      <c r="I2866" t="n">
        <v>0</v>
      </c>
      <c r="J2866" t="n">
        <v>1</v>
      </c>
      <c r="K2866" t="inlineStr"/>
    </row>
    <row r="2867">
      <c r="A2867" t="inlineStr">
        <is>
          <t>MOV</t>
        </is>
      </c>
      <c r="B2867" t="inlineStr">
        <is>
          <t>348154760000</t>
        </is>
      </c>
      <c r="C2867" t="inlineStr">
        <is>
          <t>34815476</t>
        </is>
      </c>
      <c r="D2867" t="inlineStr">
        <is>
          <t>LEISBETH MARIEL PITTY</t>
        </is>
      </c>
      <c r="E2867" t="inlineStr">
        <is>
          <t>LEISBETHMARIELPITTY</t>
        </is>
      </c>
      <c r="F2867" s="2" t="n">
        <v>24</v>
      </c>
      <c r="G2867" t="inlineStr"/>
      <c r="H2867" t="inlineStr">
        <is>
          <t>63211717.0</t>
        </is>
      </c>
      <c r="I2867" t="n">
        <v>0</v>
      </c>
      <c r="J2867" t="n">
        <v>1</v>
      </c>
      <c r="K2867" t="inlineStr"/>
    </row>
    <row r="2868">
      <c r="A2868" t="inlineStr">
        <is>
          <t>MOV</t>
        </is>
      </c>
      <c r="B2868" t="inlineStr">
        <is>
          <t>323527780000</t>
        </is>
      </c>
      <c r="C2868" t="inlineStr">
        <is>
          <t>32352778</t>
        </is>
      </c>
      <c r="D2868" t="inlineStr">
        <is>
          <t>CRITICAL CARE</t>
        </is>
      </c>
      <c r="E2868" t="inlineStr">
        <is>
          <t>CRITICALCARE</t>
        </is>
      </c>
      <c r="F2868" s="2" t="n">
        <v>80</v>
      </c>
      <c r="G2868" t="inlineStr"/>
      <c r="H2868" t="inlineStr">
        <is>
          <t>62153939.0</t>
        </is>
      </c>
      <c r="I2868" t="n">
        <v>0</v>
      </c>
      <c r="J2868" t="n">
        <v>1</v>
      </c>
      <c r="K2868" t="inlineStr"/>
    </row>
    <row r="2869">
      <c r="A2869" t="inlineStr">
        <is>
          <t>MOV</t>
        </is>
      </c>
      <c r="B2869" t="inlineStr">
        <is>
          <t>352151030000</t>
        </is>
      </c>
      <c r="C2869" t="inlineStr">
        <is>
          <t>35215103</t>
        </is>
      </c>
      <c r="D2869" t="inlineStr">
        <is>
          <t>MARTIN GOMEZ</t>
        </is>
      </c>
      <c r="E2869" t="inlineStr">
        <is>
          <t>MARTINGOMEZ</t>
        </is>
      </c>
      <c r="F2869" s="2" t="n">
        <v>15</v>
      </c>
      <c r="G2869" t="inlineStr"/>
      <c r="H2869" t="inlineStr">
        <is>
          <t>62995126.0</t>
        </is>
      </c>
      <c r="I2869" t="n">
        <v>0</v>
      </c>
      <c r="J2869" t="n">
        <v>1</v>
      </c>
      <c r="K2869" t="inlineStr"/>
    </row>
    <row r="2870">
      <c r="A2870" t="inlineStr">
        <is>
          <t>MOV</t>
        </is>
      </c>
      <c r="B2870" t="inlineStr">
        <is>
          <t>361021990000</t>
        </is>
      </c>
      <c r="C2870" t="inlineStr">
        <is>
          <t>36102199</t>
        </is>
      </c>
      <c r="D2870" t="inlineStr">
        <is>
          <t>YADIANIS ARELIS SUIRA ARAUZ</t>
        </is>
      </c>
      <c r="E2870" t="inlineStr">
        <is>
          <t>YADIANISARELISSUIRAARAUZ</t>
        </is>
      </c>
      <c r="F2870" s="2" t="n">
        <v>30</v>
      </c>
      <c r="G2870" t="inlineStr"/>
      <c r="H2870" t="inlineStr">
        <is>
          <t>64778961.0</t>
        </is>
      </c>
      <c r="I2870" t="n">
        <v>0</v>
      </c>
      <c r="J2870" t="n">
        <v>1</v>
      </c>
      <c r="K2870" t="inlineStr"/>
    </row>
    <row r="2871">
      <c r="A2871" t="inlineStr">
        <is>
          <t>MOV</t>
        </is>
      </c>
      <c r="B2871" t="inlineStr">
        <is>
          <t>361003510000</t>
        </is>
      </c>
      <c r="C2871" t="inlineStr">
        <is>
          <t>36100351</t>
        </is>
      </c>
      <c r="D2871" t="inlineStr">
        <is>
          <t>YADIANIS ARELIS SUIRA ARAUZ</t>
        </is>
      </c>
      <c r="E2871" t="inlineStr">
        <is>
          <t>YADIANISARELISSUIRAARAUZ</t>
        </is>
      </c>
      <c r="F2871" s="2" t="n">
        <v>30</v>
      </c>
      <c r="G2871" t="inlineStr"/>
      <c r="H2871" t="inlineStr">
        <is>
          <t>68341930.0</t>
        </is>
      </c>
      <c r="I2871" t="n">
        <v>0</v>
      </c>
      <c r="J2871" t="n">
        <v>1</v>
      </c>
      <c r="K2871" t="inlineStr"/>
    </row>
    <row r="2872">
      <c r="A2872" t="inlineStr">
        <is>
          <t>MOV</t>
        </is>
      </c>
      <c r="B2872" t="inlineStr">
        <is>
          <t>354297640000</t>
        </is>
      </c>
      <c r="C2872" t="inlineStr">
        <is>
          <t>35429764</t>
        </is>
      </c>
      <c r="D2872" t="inlineStr">
        <is>
          <t>DARWIN PITTY</t>
        </is>
      </c>
      <c r="E2872" t="inlineStr">
        <is>
          <t>DARWINPITTY</t>
        </is>
      </c>
      <c r="F2872" s="2" t="n">
        <v>15</v>
      </c>
      <c r="G2872" t="inlineStr"/>
      <c r="H2872" t="inlineStr">
        <is>
          <t>65023823.0</t>
        </is>
      </c>
      <c r="I2872" t="n">
        <v>0</v>
      </c>
      <c r="J2872" t="n">
        <v>1</v>
      </c>
      <c r="K2872" t="inlineStr"/>
    </row>
    <row r="2873">
      <c r="A2873" t="inlineStr">
        <is>
          <t>MOV</t>
        </is>
      </c>
      <c r="B2873" t="inlineStr">
        <is>
          <t>355263070000</t>
        </is>
      </c>
      <c r="C2873" t="inlineStr">
        <is>
          <t>35526307</t>
        </is>
      </c>
      <c r="D2873" t="inlineStr">
        <is>
          <t>EDGAR ENRIQUE BARRIA PITTY</t>
        </is>
      </c>
      <c r="E2873" t="inlineStr">
        <is>
          <t>EDGARENRIQUEBARRIAPITTY</t>
        </is>
      </c>
      <c r="F2873" s="2" t="n">
        <v>30</v>
      </c>
      <c r="G2873" t="inlineStr"/>
      <c r="H2873" t="inlineStr">
        <is>
          <t>67404073.0</t>
        </is>
      </c>
      <c r="I2873" t="n">
        <v>0</v>
      </c>
      <c r="J2873" t="n">
        <v>1</v>
      </c>
      <c r="K2873" t="inlineStr"/>
    </row>
    <row r="2874">
      <c r="A2874" t="inlineStr">
        <is>
          <t>MOV</t>
        </is>
      </c>
      <c r="B2874" t="inlineStr">
        <is>
          <t>359225190000</t>
        </is>
      </c>
      <c r="C2874" t="inlineStr">
        <is>
          <t>35922519</t>
        </is>
      </c>
      <c r="D2874" t="inlineStr">
        <is>
          <t>EL PAN NUESTRO</t>
        </is>
      </c>
      <c r="E2874" t="inlineStr">
        <is>
          <t>ELPANNUESTRO</t>
        </is>
      </c>
      <c r="F2874" s="2" t="n">
        <v>15</v>
      </c>
      <c r="G2874" t="inlineStr"/>
      <c r="H2874" t="inlineStr">
        <is>
          <t>64401993.0</t>
        </is>
      </c>
      <c r="I2874" t="n">
        <v>0</v>
      </c>
      <c r="J2874" t="n">
        <v>1</v>
      </c>
      <c r="K2874" t="inlineStr"/>
    </row>
    <row r="2875">
      <c r="A2875" t="inlineStr">
        <is>
          <t>MOV</t>
        </is>
      </c>
      <c r="B2875" t="inlineStr">
        <is>
          <t>331181170000</t>
        </is>
      </c>
      <c r="C2875" t="inlineStr">
        <is>
          <t>33118117</t>
        </is>
      </c>
      <c r="D2875" t="inlineStr">
        <is>
          <t>SEBASTIANA WILLIET LOPEZ</t>
        </is>
      </c>
      <c r="E2875" t="inlineStr">
        <is>
          <t>SEBASTIANAWILLIETLOPEZ</t>
        </is>
      </c>
      <c r="F2875" s="2" t="n">
        <v>22.75</v>
      </c>
      <c r="G2875" t="inlineStr"/>
      <c r="H2875" t="inlineStr">
        <is>
          <t>67359123.0</t>
        </is>
      </c>
      <c r="I2875" t="n">
        <v>0</v>
      </c>
      <c r="J2875" t="n">
        <v>1</v>
      </c>
      <c r="K2875" t="inlineStr"/>
    </row>
    <row r="2876">
      <c r="A2876" t="inlineStr">
        <is>
          <t>MOV</t>
        </is>
      </c>
      <c r="B2876" t="inlineStr">
        <is>
          <t>358213420000</t>
        </is>
      </c>
      <c r="C2876" t="inlineStr">
        <is>
          <t>35821342</t>
        </is>
      </c>
      <c r="D2876" t="inlineStr">
        <is>
          <t>JUAN OBERTO</t>
        </is>
      </c>
      <c r="E2876" t="inlineStr">
        <is>
          <t>JUANOBERTO</t>
        </is>
      </c>
      <c r="F2876" s="2" t="n">
        <v>15</v>
      </c>
      <c r="G2876" t="inlineStr"/>
      <c r="H2876" t="inlineStr">
        <is>
          <t>65248495.0</t>
        </is>
      </c>
      <c r="I2876" t="n">
        <v>0</v>
      </c>
      <c r="J2876" t="n">
        <v>1</v>
      </c>
      <c r="K2876" t="inlineStr"/>
    </row>
    <row r="2877">
      <c r="A2877" t="inlineStr">
        <is>
          <t>MOV</t>
        </is>
      </c>
      <c r="B2877" t="inlineStr">
        <is>
          <t>336186680000</t>
        </is>
      </c>
      <c r="C2877" t="inlineStr">
        <is>
          <t>33618668</t>
        </is>
      </c>
      <c r="D2877" t="inlineStr">
        <is>
          <t>Gladys Esther Cedeno Aguirre</t>
        </is>
      </c>
      <c r="E2877" t="inlineStr">
        <is>
          <t>GLADYSESTHERCEDENOAGUIRRE</t>
        </is>
      </c>
      <c r="F2877" s="2" t="n">
        <v>12</v>
      </c>
      <c r="G2877" t="inlineStr"/>
      <c r="H2877" t="inlineStr">
        <is>
          <t>68765772.0</t>
        </is>
      </c>
      <c r="I2877" t="n">
        <v>0</v>
      </c>
      <c r="J2877" t="n">
        <v>1</v>
      </c>
      <c r="K2877" t="inlineStr"/>
    </row>
    <row r="2878">
      <c r="A2878" t="inlineStr">
        <is>
          <t>MOV</t>
        </is>
      </c>
      <c r="B2878" t="inlineStr">
        <is>
          <t>358127860000</t>
        </is>
      </c>
      <c r="C2878" t="inlineStr">
        <is>
          <t>35812786</t>
        </is>
      </c>
      <c r="D2878" t="inlineStr">
        <is>
          <t>RAMON ELIECER PITTI ARAUZ</t>
        </is>
      </c>
      <c r="E2878" t="inlineStr">
        <is>
          <t>RAMONELIECERPITTIARAUZ</t>
        </is>
      </c>
      <c r="F2878" s="2" t="n">
        <v>15</v>
      </c>
      <c r="G2878" t="inlineStr"/>
      <c r="H2878" t="inlineStr">
        <is>
          <t>68310776.0</t>
        </is>
      </c>
      <c r="I2878" t="n">
        <v>0</v>
      </c>
      <c r="J2878" t="n">
        <v>1</v>
      </c>
      <c r="K2878" t="inlineStr"/>
    </row>
    <row r="2879">
      <c r="A2879" t="inlineStr">
        <is>
          <t>MOV</t>
        </is>
      </c>
      <c r="B2879" t="inlineStr">
        <is>
          <t>358145900000</t>
        </is>
      </c>
      <c r="C2879" t="inlineStr">
        <is>
          <t>35814590</t>
        </is>
      </c>
      <c r="D2879" t="inlineStr">
        <is>
          <t>EUSEBIO HERNÁNDEZ GONZÁLEZ</t>
        </is>
      </c>
      <c r="E2879" t="inlineStr">
        <is>
          <t>EUSEBIOHERNANDEZGONZALEZ</t>
        </is>
      </c>
      <c r="F2879" s="2" t="n">
        <v>15</v>
      </c>
      <c r="G2879" t="inlineStr"/>
      <c r="H2879" t="inlineStr">
        <is>
          <t>63561737.0</t>
        </is>
      </c>
      <c r="I2879" t="n">
        <v>0</v>
      </c>
      <c r="J2879" t="n">
        <v>1</v>
      </c>
      <c r="K2879" t="inlineStr"/>
    </row>
    <row r="2880">
      <c r="A2880" t="inlineStr">
        <is>
          <t>MOV</t>
        </is>
      </c>
      <c r="B2880" t="inlineStr">
        <is>
          <t>364012560000</t>
        </is>
      </c>
      <c r="C2880" t="inlineStr">
        <is>
          <t>36401256</t>
        </is>
      </c>
      <c r="D2880" t="inlineStr">
        <is>
          <t>MARLIS CORTEZ</t>
        </is>
      </c>
      <c r="E2880" t="inlineStr">
        <is>
          <t>MARLISCORTEZ</t>
        </is>
      </c>
      <c r="F2880" s="2" t="n">
        <v>15</v>
      </c>
      <c r="G2880" t="inlineStr"/>
      <c r="H2880" t="inlineStr">
        <is>
          <t>69399907.0</t>
        </is>
      </c>
      <c r="I2880" t="n">
        <v>0</v>
      </c>
      <c r="J2880" t="n">
        <v>1</v>
      </c>
      <c r="K2880" t="inlineStr"/>
    </row>
    <row r="2881">
      <c r="A2881" t="inlineStr">
        <is>
          <t>MOV</t>
        </is>
      </c>
      <c r="B2881" t="inlineStr">
        <is>
          <t>363044290000</t>
        </is>
      </c>
      <c r="C2881" t="inlineStr">
        <is>
          <t>36304429</t>
        </is>
      </c>
      <c r="D2881" t="inlineStr">
        <is>
          <t>JEIHEISIN MIRANDA</t>
        </is>
      </c>
      <c r="E2881" t="inlineStr">
        <is>
          <t>JEIHEISINMIRANDA</t>
        </is>
      </c>
      <c r="F2881" s="2" t="n">
        <v>16.94</v>
      </c>
      <c r="G2881" t="inlineStr"/>
      <c r="H2881" t="inlineStr"/>
      <c r="I2881" t="n">
        <v>0</v>
      </c>
      <c r="J2881" t="n">
        <v>1</v>
      </c>
      <c r="K2881" t="inlineStr"/>
    </row>
    <row r="2882">
      <c r="A2882" t="inlineStr">
        <is>
          <t>MOV</t>
        </is>
      </c>
      <c r="B2882" t="inlineStr">
        <is>
          <t>351172870000</t>
        </is>
      </c>
      <c r="C2882" t="inlineStr">
        <is>
          <t>35117287</t>
        </is>
      </c>
      <c r="D2882" t="inlineStr">
        <is>
          <t>VIRGINIA JIMENEZ</t>
        </is>
      </c>
      <c r="E2882" t="inlineStr">
        <is>
          <t>VIRGINIAJIMENEZ</t>
        </is>
      </c>
      <c r="F2882" s="2" t="n">
        <v>15</v>
      </c>
      <c r="G2882" t="inlineStr"/>
      <c r="H2882" t="inlineStr">
        <is>
          <t>63075929.0</t>
        </is>
      </c>
      <c r="I2882" t="n">
        <v>0</v>
      </c>
      <c r="J2882" t="n">
        <v>1</v>
      </c>
      <c r="K2882" t="inlineStr"/>
    </row>
    <row r="2883">
      <c r="A2883" t="inlineStr">
        <is>
          <t>MOV</t>
        </is>
      </c>
      <c r="B2883" t="inlineStr">
        <is>
          <t>359386660000</t>
        </is>
      </c>
      <c r="C2883" t="inlineStr">
        <is>
          <t>35938666</t>
        </is>
      </c>
      <c r="D2883" t="inlineStr">
        <is>
          <t>GEORGE GONZALEZ</t>
        </is>
      </c>
      <c r="E2883" t="inlineStr">
        <is>
          <t>GEORGEGONZALEZ</t>
        </is>
      </c>
      <c r="F2883" s="2" t="n">
        <v>15</v>
      </c>
      <c r="G2883" t="inlineStr"/>
      <c r="H2883" t="inlineStr">
        <is>
          <t>69100214.0</t>
        </is>
      </c>
      <c r="I2883" t="n">
        <v>0</v>
      </c>
      <c r="J2883" t="n">
        <v>1</v>
      </c>
      <c r="K2883" t="inlineStr"/>
    </row>
    <row r="2884">
      <c r="A2884" t="inlineStr">
        <is>
          <t>MOV</t>
        </is>
      </c>
      <c r="B2884" t="inlineStr">
        <is>
          <t>368011370000</t>
        </is>
      </c>
      <c r="C2884" t="inlineStr">
        <is>
          <t>36801137</t>
        </is>
      </c>
      <c r="D2884" t="inlineStr">
        <is>
          <t>HANIEL GUSTAVO ARAUZ NAVARRO</t>
        </is>
      </c>
      <c r="E2884" t="inlineStr">
        <is>
          <t>HANIELGUSTAVOARAUZNAVARRO</t>
        </is>
      </c>
      <c r="F2884" s="2" t="n">
        <v>15</v>
      </c>
      <c r="G2884" t="inlineStr"/>
      <c r="H2884" t="inlineStr">
        <is>
          <t>63686154.0</t>
        </is>
      </c>
      <c r="I2884" t="n">
        <v>0</v>
      </c>
      <c r="J2884" t="n">
        <v>1</v>
      </c>
      <c r="K2884" t="inlineStr"/>
    </row>
    <row r="2885">
      <c r="A2885" t="inlineStr">
        <is>
          <t>MOV</t>
        </is>
      </c>
      <c r="B2885" t="inlineStr">
        <is>
          <t>363031660000</t>
        </is>
      </c>
      <c r="C2885" t="inlineStr">
        <is>
          <t>36303166</t>
        </is>
      </c>
      <c r="D2885" t="inlineStr">
        <is>
          <t>MIGUEL ANGEL ORTIZ CASTILLO</t>
        </is>
      </c>
      <c r="E2885" t="inlineStr">
        <is>
          <t>MIGUELANGELORTIZCASTILLO</t>
        </is>
      </c>
      <c r="F2885" s="2" t="n">
        <v>16.29</v>
      </c>
      <c r="G2885" t="inlineStr"/>
      <c r="H2885" t="inlineStr">
        <is>
          <t>63626712.0</t>
        </is>
      </c>
      <c r="I2885" t="n">
        <v>0</v>
      </c>
      <c r="J2885" t="n">
        <v>1</v>
      </c>
      <c r="K2885" t="inlineStr"/>
    </row>
    <row r="2886">
      <c r="A2886" t="inlineStr">
        <is>
          <t>MOV</t>
        </is>
      </c>
      <c r="B2886" t="inlineStr">
        <is>
          <t>356211930000</t>
        </is>
      </c>
      <c r="C2886" t="inlineStr">
        <is>
          <t>35621193</t>
        </is>
      </c>
      <c r="D2886" t="inlineStr">
        <is>
          <t>DIMAS LEONEL JIMENEZ PITTI</t>
        </is>
      </c>
      <c r="E2886" t="inlineStr">
        <is>
          <t>DIMASLEONELJIMENEZPITTI</t>
        </is>
      </c>
      <c r="F2886" s="2" t="n">
        <v>15</v>
      </c>
      <c r="G2886" t="inlineStr"/>
      <c r="H2886" t="inlineStr">
        <is>
          <t>62776290.0</t>
        </is>
      </c>
      <c r="I2886" t="n">
        <v>0</v>
      </c>
      <c r="J2886" t="n">
        <v>1</v>
      </c>
      <c r="K2886" t="inlineStr"/>
    </row>
    <row r="2887">
      <c r="A2887" t="inlineStr">
        <is>
          <t>MOV</t>
        </is>
      </c>
      <c r="B2887" t="inlineStr">
        <is>
          <t>351317800000</t>
        </is>
      </c>
      <c r="C2887" t="inlineStr">
        <is>
          <t>35131780</t>
        </is>
      </c>
      <c r="D2887" t="inlineStr">
        <is>
          <t>MARIA LISBETH CABRERA SALDAÑA</t>
        </is>
      </c>
      <c r="E2887" t="inlineStr">
        <is>
          <t>MARIALISBETHCABRERASALDANA</t>
        </is>
      </c>
      <c r="F2887" s="2" t="n">
        <v>15</v>
      </c>
      <c r="G2887" t="inlineStr"/>
      <c r="H2887" t="inlineStr">
        <is>
          <t>68968649.0</t>
        </is>
      </c>
      <c r="I2887" t="n">
        <v>0</v>
      </c>
      <c r="J2887" t="n">
        <v>1</v>
      </c>
      <c r="K2887" t="inlineStr"/>
    </row>
    <row r="2888">
      <c r="A2888" t="inlineStr">
        <is>
          <t>MOV</t>
        </is>
      </c>
      <c r="B2888" t="inlineStr">
        <is>
          <t>312212370000</t>
        </is>
      </c>
      <c r="C2888" t="inlineStr">
        <is>
          <t>31221237</t>
        </is>
      </c>
      <c r="D2888" t="inlineStr">
        <is>
          <t>CAFÃ© EL EXPLORADOR</t>
        </is>
      </c>
      <c r="E2888" t="inlineStr">
        <is>
          <t>CAFAELEXPLORADOR</t>
        </is>
      </c>
      <c r="F2888" s="2" t="n">
        <v>31</v>
      </c>
      <c r="G2888" t="inlineStr"/>
      <c r="H2888" t="inlineStr">
        <is>
          <t>61125942.0</t>
        </is>
      </c>
      <c r="I2888" t="n">
        <v>0</v>
      </c>
      <c r="J2888" t="n">
        <v>1</v>
      </c>
      <c r="K2888" t="inlineStr"/>
    </row>
    <row r="2889">
      <c r="A2889" t="inlineStr">
        <is>
          <t>MOV</t>
        </is>
      </c>
      <c r="B2889" t="inlineStr">
        <is>
          <t>347443790000</t>
        </is>
      </c>
      <c r="C2889" t="inlineStr">
        <is>
          <t>34744379</t>
        </is>
      </c>
      <c r="D2889" t="inlineStr">
        <is>
          <t>FELIX ANTONIO BARRIA ROMERO</t>
        </is>
      </c>
      <c r="E2889" t="inlineStr">
        <is>
          <t>FELIXANTONIOBARRIAROMERO</t>
        </is>
      </c>
      <c r="F2889" s="2" t="n">
        <v>28.25</v>
      </c>
      <c r="G2889" t="inlineStr"/>
      <c r="H2889" t="inlineStr">
        <is>
          <t>66766027.0</t>
        </is>
      </c>
      <c r="I2889" t="n">
        <v>0</v>
      </c>
      <c r="J2889" t="n">
        <v>1</v>
      </c>
      <c r="K2889" t="inlineStr"/>
    </row>
    <row r="2890">
      <c r="A2890" t="inlineStr">
        <is>
          <t>MOV</t>
        </is>
      </c>
      <c r="B2890" t="inlineStr">
        <is>
          <t>356198990000</t>
        </is>
      </c>
      <c r="C2890" t="inlineStr">
        <is>
          <t>35619899</t>
        </is>
      </c>
      <c r="D2890" t="inlineStr">
        <is>
          <t>ANDY DEIVIS VEGA</t>
        </is>
      </c>
      <c r="E2890" t="inlineStr">
        <is>
          <t>ANDYDEIVISVEGA</t>
        </is>
      </c>
      <c r="F2890" s="2" t="n">
        <v>15</v>
      </c>
      <c r="G2890" t="inlineStr"/>
      <c r="H2890" t="inlineStr">
        <is>
          <t>65170025.0</t>
        </is>
      </c>
      <c r="I2890" t="n">
        <v>0</v>
      </c>
      <c r="J2890" t="n">
        <v>1</v>
      </c>
      <c r="K2890" t="inlineStr"/>
    </row>
    <row r="2891">
      <c r="A2891" t="inlineStr">
        <is>
          <t>MOV</t>
        </is>
      </c>
      <c r="B2891" t="inlineStr">
        <is>
          <t>358130300000</t>
        </is>
      </c>
      <c r="C2891" t="inlineStr">
        <is>
          <t>35813030</t>
        </is>
      </c>
      <c r="D2891" t="inlineStr">
        <is>
          <t>LISBETH RIVERA</t>
        </is>
      </c>
      <c r="E2891" t="inlineStr">
        <is>
          <t>LISBETHRIVERA</t>
        </is>
      </c>
      <c r="F2891" s="2" t="n">
        <v>15</v>
      </c>
      <c r="G2891" t="inlineStr"/>
      <c r="H2891" t="inlineStr">
        <is>
          <t>68425131.0</t>
        </is>
      </c>
      <c r="I2891" t="n">
        <v>0</v>
      </c>
      <c r="J2891" t="n">
        <v>1</v>
      </c>
      <c r="K2891" t="inlineStr"/>
    </row>
    <row r="2892">
      <c r="A2892" t="inlineStr">
        <is>
          <t>MOV</t>
        </is>
      </c>
      <c r="B2892" t="inlineStr">
        <is>
          <t>344173560000</t>
        </is>
      </c>
      <c r="C2892" t="inlineStr">
        <is>
          <t>34417356</t>
        </is>
      </c>
      <c r="D2892" t="inlineStr">
        <is>
          <t>DESTINY VIP TRANSPORT</t>
        </is>
      </c>
      <c r="E2892" t="inlineStr">
        <is>
          <t>DESTINYVIPTRANSPORT</t>
        </is>
      </c>
      <c r="F2892" s="2" t="n">
        <v>66.25</v>
      </c>
      <c r="G2892" t="inlineStr"/>
      <c r="H2892" t="inlineStr">
        <is>
          <t>60710362.0</t>
        </is>
      </c>
      <c r="I2892" t="n">
        <v>0</v>
      </c>
      <c r="J2892" t="n">
        <v>1</v>
      </c>
      <c r="K2892" t="inlineStr"/>
    </row>
    <row r="2893">
      <c r="A2893" t="inlineStr">
        <is>
          <t>MOV</t>
        </is>
      </c>
      <c r="B2893" t="inlineStr">
        <is>
          <t>366031900000</t>
        </is>
      </c>
      <c r="C2893" t="inlineStr">
        <is>
          <t>36603190</t>
        </is>
      </c>
      <c r="D2893" t="inlineStr">
        <is>
          <t>STEFANIE LEZCANO</t>
        </is>
      </c>
      <c r="E2893" t="inlineStr">
        <is>
          <t>STEFANIELEZCANO</t>
        </is>
      </c>
      <c r="F2893" s="2" t="n">
        <v>62.43</v>
      </c>
      <c r="G2893" t="inlineStr"/>
      <c r="H2893" t="inlineStr">
        <is>
          <t>69136161.0</t>
        </is>
      </c>
      <c r="I2893" t="n">
        <v>0</v>
      </c>
      <c r="J2893" t="n">
        <v>1</v>
      </c>
      <c r="K2893" t="inlineStr"/>
    </row>
    <row r="2894">
      <c r="A2894" t="inlineStr">
        <is>
          <t>MOV</t>
        </is>
      </c>
      <c r="B2894" t="inlineStr">
        <is>
          <t>342437150000</t>
        </is>
      </c>
      <c r="C2894" t="inlineStr">
        <is>
          <t>34243715</t>
        </is>
      </c>
      <c r="D2894" t="inlineStr">
        <is>
          <t>VICTOR MANUEL RIVERA CORTEZ</t>
        </is>
      </c>
      <c r="E2894" t="inlineStr">
        <is>
          <t>VICTORMANUELRIVERACORTEZ</t>
        </is>
      </c>
      <c r="F2894" s="2" t="n">
        <v>16</v>
      </c>
      <c r="G2894" t="inlineStr"/>
      <c r="H2894" t="inlineStr">
        <is>
          <t>63220107.0</t>
        </is>
      </c>
      <c r="I2894" t="n">
        <v>0</v>
      </c>
      <c r="J2894" t="n">
        <v>1</v>
      </c>
      <c r="K2894" t="inlineStr"/>
    </row>
    <row r="2895">
      <c r="A2895" t="inlineStr">
        <is>
          <t>MOV</t>
        </is>
      </c>
      <c r="B2895" t="inlineStr">
        <is>
          <t>355364770000</t>
        </is>
      </c>
      <c r="C2895" t="inlineStr">
        <is>
          <t>35536477</t>
        </is>
      </c>
      <c r="D2895" t="inlineStr">
        <is>
          <t>JUAN CARLOS SALDAÑA</t>
        </is>
      </c>
      <c r="E2895" t="inlineStr">
        <is>
          <t>JUANCARLOSSALDANA</t>
        </is>
      </c>
      <c r="F2895" s="2" t="n">
        <v>15</v>
      </c>
      <c r="G2895" t="inlineStr"/>
      <c r="H2895" t="inlineStr">
        <is>
          <t>65436211.0</t>
        </is>
      </c>
      <c r="I2895" t="n">
        <v>0</v>
      </c>
      <c r="J2895" t="n">
        <v>1</v>
      </c>
      <c r="K2895" t="inlineStr"/>
    </row>
    <row r="2896">
      <c r="A2896" t="inlineStr">
        <is>
          <t>MOV</t>
        </is>
      </c>
      <c r="B2896" t="inlineStr">
        <is>
          <t>351145890000</t>
        </is>
      </c>
      <c r="C2896" t="inlineStr">
        <is>
          <t>35114589</t>
        </is>
      </c>
      <c r="D2896" t="inlineStr">
        <is>
          <t>YURI TATIANA PITTÍ ROSA</t>
        </is>
      </c>
      <c r="E2896" t="inlineStr">
        <is>
          <t>YURITATIANAPITTIROSA</t>
        </is>
      </c>
      <c r="F2896" s="2" t="n">
        <v>15</v>
      </c>
      <c r="G2896" t="inlineStr"/>
      <c r="H2896" t="inlineStr">
        <is>
          <t>68633939.0</t>
        </is>
      </c>
      <c r="I2896" t="n">
        <v>0</v>
      </c>
      <c r="J2896" t="n">
        <v>1</v>
      </c>
      <c r="K2896" t="inlineStr"/>
    </row>
    <row r="2897">
      <c r="A2897" t="inlineStr">
        <is>
          <t>MOV</t>
        </is>
      </c>
      <c r="B2897" t="inlineStr">
        <is>
          <t>346111970000</t>
        </is>
      </c>
      <c r="C2897" t="inlineStr">
        <is>
          <t>34611197</t>
        </is>
      </c>
      <c r="D2897" t="inlineStr">
        <is>
          <t>DIANA CHAVARRIA</t>
        </is>
      </c>
      <c r="E2897" t="inlineStr">
        <is>
          <t>DIANACHAVARRIA</t>
        </is>
      </c>
      <c r="F2897" s="2" t="n">
        <v>32.5</v>
      </c>
      <c r="G2897" t="inlineStr"/>
      <c r="H2897" t="inlineStr">
        <is>
          <t>61362369.0</t>
        </is>
      </c>
      <c r="I2897" t="n">
        <v>0</v>
      </c>
      <c r="J2897" t="n">
        <v>1</v>
      </c>
      <c r="K2897" t="inlineStr"/>
    </row>
    <row r="2898">
      <c r="A2898" t="inlineStr">
        <is>
          <t>MOV</t>
        </is>
      </c>
      <c r="B2898" t="inlineStr">
        <is>
          <t>356312290000</t>
        </is>
      </c>
      <c r="C2898" t="inlineStr">
        <is>
          <t>35631229</t>
        </is>
      </c>
      <c r="D2898" t="inlineStr">
        <is>
          <t>JOSE DANIEL BRAYAN VEGA</t>
        </is>
      </c>
      <c r="E2898" t="inlineStr">
        <is>
          <t>JOSEDANIELBRAYANVEGA</t>
        </is>
      </c>
      <c r="F2898" s="2" t="n">
        <v>15</v>
      </c>
      <c r="G2898" t="inlineStr"/>
      <c r="H2898" t="inlineStr">
        <is>
          <t>66773529.0</t>
        </is>
      </c>
      <c r="I2898" t="n">
        <v>0</v>
      </c>
      <c r="J2898" t="n">
        <v>1</v>
      </c>
      <c r="K2898" t="inlineStr"/>
    </row>
    <row r="2899">
      <c r="A2899" t="inlineStr">
        <is>
          <t>MOV</t>
        </is>
      </c>
      <c r="B2899" t="inlineStr">
        <is>
          <t>352341140000</t>
        </is>
      </c>
      <c r="C2899" t="inlineStr">
        <is>
          <t>35234114</t>
        </is>
      </c>
      <c r="D2899" t="inlineStr">
        <is>
          <t>GERARDO GONZALES</t>
        </is>
      </c>
      <c r="E2899" t="inlineStr">
        <is>
          <t>GERARDOGONZALES</t>
        </is>
      </c>
      <c r="F2899" s="2" t="n">
        <v>15</v>
      </c>
      <c r="G2899" t="inlineStr"/>
      <c r="H2899" t="inlineStr">
        <is>
          <t>66365476.0</t>
        </is>
      </c>
      <c r="I2899" t="n">
        <v>0</v>
      </c>
      <c r="J2899" t="n">
        <v>1</v>
      </c>
      <c r="K2899" t="inlineStr"/>
    </row>
    <row r="2900">
      <c r="A2900" t="inlineStr">
        <is>
          <t>MOV</t>
        </is>
      </c>
      <c r="B2900" t="inlineStr">
        <is>
          <t>358177670000</t>
        </is>
      </c>
      <c r="C2900" t="inlineStr">
        <is>
          <t>35817767</t>
        </is>
      </c>
      <c r="D2900" t="inlineStr">
        <is>
          <t>HEIDI YESIEL CABALLERO GUERRA</t>
        </is>
      </c>
      <c r="E2900" t="inlineStr">
        <is>
          <t>HEIDIYESIELCABALLEROGUERRA</t>
        </is>
      </c>
      <c r="F2900" s="2" t="n">
        <v>15</v>
      </c>
      <c r="G2900" t="inlineStr"/>
      <c r="H2900" t="inlineStr">
        <is>
          <t>65101716.0</t>
        </is>
      </c>
      <c r="I2900" t="n">
        <v>0</v>
      </c>
      <c r="J2900" t="n">
        <v>1</v>
      </c>
      <c r="K2900" t="inlineStr"/>
    </row>
    <row r="2901">
      <c r="A2901" t="inlineStr">
        <is>
          <t>MOV</t>
        </is>
      </c>
      <c r="B2901" t="inlineStr">
        <is>
          <t>356326850000</t>
        </is>
      </c>
      <c r="C2901" t="inlineStr">
        <is>
          <t>35632685</t>
        </is>
      </c>
      <c r="D2901" t="inlineStr">
        <is>
          <t>GERMAN ORTIZ SAMUDIO</t>
        </is>
      </c>
      <c r="E2901" t="inlineStr">
        <is>
          <t>GERMANORTIZSAMUDIO</t>
        </is>
      </c>
      <c r="F2901" s="2" t="n">
        <v>15</v>
      </c>
      <c r="G2901" t="inlineStr"/>
      <c r="H2901" t="inlineStr">
        <is>
          <t>69194265.0</t>
        </is>
      </c>
      <c r="I2901" t="n">
        <v>0</v>
      </c>
      <c r="J2901" t="n">
        <v>1</v>
      </c>
      <c r="K2901" t="inlineStr"/>
    </row>
    <row r="2902">
      <c r="A2902" t="inlineStr">
        <is>
          <t>MOV</t>
        </is>
      </c>
      <c r="B2902" t="inlineStr">
        <is>
          <t>353308390000</t>
        </is>
      </c>
      <c r="C2902" t="inlineStr">
        <is>
          <t>35330839</t>
        </is>
      </c>
      <c r="D2902" t="inlineStr">
        <is>
          <t>RICARDO VEGA SAMUDIO</t>
        </is>
      </c>
      <c r="E2902" t="inlineStr">
        <is>
          <t>RICARDOVEGASAMUDIO</t>
        </is>
      </c>
      <c r="F2902" s="2" t="n">
        <v>15</v>
      </c>
      <c r="G2902" t="inlineStr"/>
      <c r="H2902" t="inlineStr">
        <is>
          <t>67582176.0</t>
        </is>
      </c>
      <c r="I2902" t="n">
        <v>0</v>
      </c>
      <c r="J2902" t="n">
        <v>1</v>
      </c>
      <c r="K2902" t="inlineStr"/>
    </row>
    <row r="2903">
      <c r="A2903" t="inlineStr">
        <is>
          <t>MOV</t>
        </is>
      </c>
      <c r="B2903" t="inlineStr">
        <is>
          <t>356071690000</t>
        </is>
      </c>
      <c r="C2903" t="inlineStr">
        <is>
          <t>35607169</t>
        </is>
      </c>
      <c r="D2903" t="inlineStr">
        <is>
          <t>LUIS VEGA</t>
        </is>
      </c>
      <c r="E2903" t="inlineStr">
        <is>
          <t>LUISVEGA</t>
        </is>
      </c>
      <c r="F2903" s="2" t="n">
        <v>15</v>
      </c>
      <c r="G2903" t="inlineStr"/>
      <c r="H2903" t="inlineStr">
        <is>
          <t>65704878.0</t>
        </is>
      </c>
      <c r="I2903" t="n">
        <v>0</v>
      </c>
      <c r="J2903" t="n">
        <v>1</v>
      </c>
      <c r="K2903" t="inlineStr"/>
    </row>
    <row r="2904">
      <c r="A2904" t="inlineStr">
        <is>
          <t>MOV</t>
        </is>
      </c>
      <c r="B2904" t="inlineStr">
        <is>
          <t>358066120000</t>
        </is>
      </c>
      <c r="C2904" t="inlineStr">
        <is>
          <t>35806612</t>
        </is>
      </c>
      <c r="D2904" t="inlineStr">
        <is>
          <t>ALEX MORALES</t>
        </is>
      </c>
      <c r="E2904" t="inlineStr">
        <is>
          <t>ALEXMORALES</t>
        </is>
      </c>
      <c r="F2904" s="2" t="n">
        <v>15</v>
      </c>
      <c r="G2904" t="inlineStr"/>
      <c r="H2904" t="inlineStr">
        <is>
          <t>66635610.0</t>
        </is>
      </c>
      <c r="I2904" t="n">
        <v>0</v>
      </c>
      <c r="J2904" t="n">
        <v>1</v>
      </c>
      <c r="K2904" t="inlineStr"/>
    </row>
    <row r="2905">
      <c r="A2905" t="inlineStr">
        <is>
          <t>MOV</t>
        </is>
      </c>
      <c r="B2905" t="inlineStr">
        <is>
          <t>361025080000</t>
        </is>
      </c>
      <c r="C2905" t="inlineStr">
        <is>
          <t>36102508</t>
        </is>
      </c>
      <c r="D2905" t="inlineStr">
        <is>
          <t>EVELYN MIRANDA</t>
        </is>
      </c>
      <c r="E2905" t="inlineStr">
        <is>
          <t>EVELYNMIRANDA</t>
        </is>
      </c>
      <c r="F2905" s="2" t="n">
        <v>19.52</v>
      </c>
      <c r="G2905" t="inlineStr"/>
      <c r="H2905" t="inlineStr">
        <is>
          <t>62113473.0</t>
        </is>
      </c>
      <c r="I2905" t="n">
        <v>0</v>
      </c>
      <c r="J2905" t="n">
        <v>1</v>
      </c>
      <c r="K2905" t="inlineStr"/>
    </row>
    <row r="2906">
      <c r="A2906" t="inlineStr">
        <is>
          <t>MOV</t>
        </is>
      </c>
      <c r="B2906" t="inlineStr">
        <is>
          <t>363056600000</t>
        </is>
      </c>
      <c r="C2906" t="inlineStr">
        <is>
          <t>36305660</t>
        </is>
      </c>
      <c r="D2906" t="inlineStr">
        <is>
          <t>CAROLINA EDITH ESQUIVEL ARAUZ</t>
        </is>
      </c>
      <c r="E2906" t="inlineStr">
        <is>
          <t>CAROLINAEDITHESQUIVELARAUZ</t>
        </is>
      </c>
      <c r="F2906" s="2" t="n">
        <v>16.94</v>
      </c>
      <c r="G2906" t="inlineStr"/>
      <c r="H2906" t="inlineStr"/>
      <c r="I2906" t="n">
        <v>0</v>
      </c>
      <c r="J2906" t="n">
        <v>1</v>
      </c>
      <c r="K2906" t="inlineStr"/>
    </row>
    <row r="2907">
      <c r="A2907" t="inlineStr">
        <is>
          <t>MOV</t>
        </is>
      </c>
      <c r="B2907" t="inlineStr">
        <is>
          <t>338178480000</t>
        </is>
      </c>
      <c r="C2907" t="inlineStr">
        <is>
          <t>33817848</t>
        </is>
      </c>
      <c r="D2907" t="inlineStr">
        <is>
          <t>HENRY MARCEL PINTO</t>
        </is>
      </c>
      <c r="E2907" t="inlineStr">
        <is>
          <t>HENRYMARCELPINTO</t>
        </is>
      </c>
      <c r="F2907" s="2" t="n">
        <v>28.75</v>
      </c>
      <c r="G2907" t="inlineStr"/>
      <c r="H2907" t="inlineStr">
        <is>
          <t>62640737.0</t>
        </is>
      </c>
      <c r="I2907" t="n">
        <v>0</v>
      </c>
      <c r="J2907" t="n">
        <v>1</v>
      </c>
      <c r="K2907" t="inlineStr"/>
    </row>
    <row r="2908">
      <c r="A2908" t="inlineStr">
        <is>
          <t>MOV</t>
        </is>
      </c>
      <c r="B2908" t="inlineStr">
        <is>
          <t>353385470000</t>
        </is>
      </c>
      <c r="C2908" t="inlineStr">
        <is>
          <t>35338547</t>
        </is>
      </c>
      <c r="D2908" t="inlineStr">
        <is>
          <t>ANDY AMETH CERRUD</t>
        </is>
      </c>
      <c r="E2908" t="inlineStr">
        <is>
          <t>ANDYAMETHCERRUD</t>
        </is>
      </c>
      <c r="F2908" s="2" t="n">
        <v>15</v>
      </c>
      <c r="G2908" t="inlineStr"/>
      <c r="H2908" t="inlineStr">
        <is>
          <t>68062111.0</t>
        </is>
      </c>
      <c r="I2908" t="n">
        <v>0</v>
      </c>
      <c r="J2908" t="n">
        <v>1</v>
      </c>
      <c r="K2908" t="inlineStr"/>
    </row>
    <row r="2909">
      <c r="A2909" t="inlineStr">
        <is>
          <t>MOV</t>
        </is>
      </c>
      <c r="B2909" t="inlineStr">
        <is>
          <t>354189850000</t>
        </is>
      </c>
      <c r="C2909" t="inlineStr">
        <is>
          <t>35418985</t>
        </is>
      </c>
      <c r="D2909" t="inlineStr">
        <is>
          <t>CARLOS MENOCAL</t>
        </is>
      </c>
      <c r="E2909" t="inlineStr">
        <is>
          <t>CARLOSMENOCAL</t>
        </is>
      </c>
      <c r="F2909" s="2" t="n">
        <v>15</v>
      </c>
      <c r="G2909" t="inlineStr"/>
      <c r="H2909" t="inlineStr">
        <is>
          <t>65614204.0</t>
        </is>
      </c>
      <c r="I2909" t="n">
        <v>0</v>
      </c>
      <c r="J2909" t="n">
        <v>1</v>
      </c>
      <c r="K2909" t="inlineStr"/>
    </row>
    <row r="2910">
      <c r="A2910" t="inlineStr">
        <is>
          <t>MOV</t>
        </is>
      </c>
      <c r="B2910" t="inlineStr">
        <is>
          <t>368057300000</t>
        </is>
      </c>
      <c r="C2910" t="inlineStr">
        <is>
          <t>36805730</t>
        </is>
      </c>
      <c r="D2910" t="inlineStr">
        <is>
          <t>EULALIO EDICSON ORTEGA VEGA</t>
        </is>
      </c>
      <c r="E2910" t="inlineStr">
        <is>
          <t>EULALIOEDICSONORTEGAVEGA</t>
        </is>
      </c>
      <c r="F2910" s="2" t="n">
        <v>0</v>
      </c>
      <c r="G2910" t="inlineStr"/>
      <c r="H2910" t="inlineStr"/>
      <c r="I2910" t="n">
        <v>0</v>
      </c>
      <c r="J2910" t="n">
        <v>1</v>
      </c>
      <c r="K2910" t="inlineStr"/>
    </row>
    <row r="2911">
      <c r="A2911" t="inlineStr">
        <is>
          <t>MOV</t>
        </is>
      </c>
      <c r="B2911" t="inlineStr">
        <is>
          <t>325136410000</t>
        </is>
      </c>
      <c r="C2911" t="inlineStr">
        <is>
          <t>32513641</t>
        </is>
      </c>
      <c r="D2911" t="inlineStr">
        <is>
          <t>Modesto Anton</t>
        </is>
      </c>
      <c r="E2911" t="inlineStr">
        <is>
          <t>MODESTOANTON</t>
        </is>
      </c>
      <c r="F2911" s="2" t="n">
        <v>64.73999999999999</v>
      </c>
      <c r="G2911" t="inlineStr"/>
      <c r="H2911" t="inlineStr">
        <is>
          <t>66151689.0</t>
        </is>
      </c>
      <c r="I2911" t="n">
        <v>0</v>
      </c>
      <c r="J2911" t="n">
        <v>1</v>
      </c>
      <c r="K2911" t="inlineStr"/>
    </row>
    <row r="2912">
      <c r="A2912" t="inlineStr">
        <is>
          <t>MOV</t>
        </is>
      </c>
      <c r="B2912" t="inlineStr">
        <is>
          <t>357103580000</t>
        </is>
      </c>
      <c r="C2912" t="inlineStr">
        <is>
          <t>35710358</t>
        </is>
      </c>
      <c r="D2912" t="inlineStr">
        <is>
          <t>ELIZABETH SALDAÑA CASTILLO</t>
        </is>
      </c>
      <c r="E2912" t="inlineStr">
        <is>
          <t>ELIZABETHSALDANACASTILLO</t>
        </is>
      </c>
      <c r="F2912" s="2" t="n">
        <v>15</v>
      </c>
      <c r="G2912" t="inlineStr"/>
      <c r="H2912" t="inlineStr">
        <is>
          <t>67799203.0</t>
        </is>
      </c>
      <c r="I2912" t="n">
        <v>0</v>
      </c>
      <c r="J2912" t="n">
        <v>1</v>
      </c>
      <c r="K2912" t="inlineStr"/>
    </row>
    <row r="2913">
      <c r="A2913" t="inlineStr">
        <is>
          <t>MOV</t>
        </is>
      </c>
      <c r="B2913" t="inlineStr">
        <is>
          <t>356306740000</t>
        </is>
      </c>
      <c r="C2913" t="inlineStr">
        <is>
          <t>35630674</t>
        </is>
      </c>
      <c r="D2913" t="inlineStr">
        <is>
          <t>JORGE CÁCERES</t>
        </is>
      </c>
      <c r="E2913" t="inlineStr">
        <is>
          <t>JORGECACERES</t>
        </is>
      </c>
      <c r="F2913" s="2" t="n">
        <v>15</v>
      </c>
      <c r="G2913" t="inlineStr"/>
      <c r="H2913" t="inlineStr">
        <is>
          <t>63179083.0</t>
        </is>
      </c>
      <c r="I2913" t="n">
        <v>0</v>
      </c>
      <c r="J2913" t="n">
        <v>1</v>
      </c>
      <c r="K2913" t="inlineStr"/>
    </row>
    <row r="2914">
      <c r="A2914" t="inlineStr">
        <is>
          <t>MOV</t>
        </is>
      </c>
      <c r="B2914" t="inlineStr">
        <is>
          <t>356271670000</t>
        </is>
      </c>
      <c r="C2914" t="inlineStr">
        <is>
          <t>35627167</t>
        </is>
      </c>
      <c r="D2914" t="inlineStr">
        <is>
          <t>LUIS MENDEZ</t>
        </is>
      </c>
      <c r="E2914" t="inlineStr">
        <is>
          <t>LUISMENDEZ</t>
        </is>
      </c>
      <c r="F2914" s="2" t="n">
        <v>15</v>
      </c>
      <c r="G2914" t="inlineStr"/>
      <c r="H2914" t="inlineStr">
        <is>
          <t>63074195.0</t>
        </is>
      </c>
      <c r="I2914" t="n">
        <v>0</v>
      </c>
      <c r="J2914" t="n">
        <v>1</v>
      </c>
      <c r="K2914" t="inlineStr"/>
    </row>
    <row r="2915">
      <c r="A2915" t="inlineStr">
        <is>
          <t>MOV</t>
        </is>
      </c>
      <c r="B2915" t="inlineStr">
        <is>
          <t>359387460000</t>
        </is>
      </c>
      <c r="C2915" t="inlineStr">
        <is>
          <t>35938746</t>
        </is>
      </c>
      <c r="D2915" t="inlineStr">
        <is>
          <t>AIDA FLORES</t>
        </is>
      </c>
      <c r="E2915" t="inlineStr">
        <is>
          <t>AIDAFLORES</t>
        </is>
      </c>
      <c r="F2915" s="2" t="n">
        <v>15</v>
      </c>
      <c r="G2915" t="inlineStr"/>
      <c r="H2915" t="inlineStr">
        <is>
          <t>68920449.0</t>
        </is>
      </c>
      <c r="I2915" t="n">
        <v>0</v>
      </c>
      <c r="J2915" t="n">
        <v>1</v>
      </c>
      <c r="K2915" t="inlineStr"/>
    </row>
    <row r="2916">
      <c r="A2916" t="inlineStr">
        <is>
          <t>MOV</t>
        </is>
      </c>
      <c r="B2916" t="inlineStr">
        <is>
          <t>357224920000</t>
        </is>
      </c>
      <c r="C2916" t="inlineStr">
        <is>
          <t>35722492</t>
        </is>
      </c>
      <c r="D2916" t="inlineStr">
        <is>
          <t>KIRIATH YARIM MUÑOZ DELGADO</t>
        </is>
      </c>
      <c r="E2916" t="inlineStr">
        <is>
          <t>KIRIATHYARIMMUNOZDELGADO</t>
        </is>
      </c>
      <c r="F2916" s="2" t="n">
        <v>24</v>
      </c>
      <c r="G2916" t="inlineStr"/>
      <c r="H2916" t="inlineStr">
        <is>
          <t>62473837.0</t>
        </is>
      </c>
      <c r="I2916" t="n">
        <v>0</v>
      </c>
      <c r="J2916" t="n">
        <v>1</v>
      </c>
      <c r="K2916" t="inlineStr"/>
    </row>
    <row r="2917">
      <c r="A2917" t="inlineStr">
        <is>
          <t>MOV</t>
        </is>
      </c>
      <c r="B2917" t="inlineStr">
        <is>
          <t>347390400000</t>
        </is>
      </c>
      <c r="C2917" t="inlineStr">
        <is>
          <t>34739040</t>
        </is>
      </c>
      <c r="D2917" t="inlineStr">
        <is>
          <t>EVIDELIA MARLENE BOTELLO</t>
        </is>
      </c>
      <c r="E2917" t="inlineStr">
        <is>
          <t>EVIDELIAMARLENEBOTELLO</t>
        </is>
      </c>
      <c r="F2917" s="2" t="n">
        <v>27.58</v>
      </c>
      <c r="G2917" t="inlineStr"/>
      <c r="H2917" t="inlineStr">
        <is>
          <t>65708538.0</t>
        </is>
      </c>
      <c r="I2917" t="n">
        <v>0</v>
      </c>
      <c r="J2917" t="n">
        <v>1</v>
      </c>
      <c r="K2917" t="inlineStr"/>
    </row>
    <row r="2918">
      <c r="A2918" t="inlineStr">
        <is>
          <t>MOV</t>
        </is>
      </c>
      <c r="B2918" t="inlineStr">
        <is>
          <t>353319170000</t>
        </is>
      </c>
      <c r="C2918" t="inlineStr">
        <is>
          <t>35331917</t>
        </is>
      </c>
      <c r="D2918" t="inlineStr">
        <is>
          <t>MIKE ANTONIO GOMEZ</t>
        </is>
      </c>
      <c r="E2918" t="inlineStr">
        <is>
          <t>MIKEANTONIOGOMEZ</t>
        </is>
      </c>
      <c r="F2918" s="2" t="n">
        <v>15</v>
      </c>
      <c r="G2918" t="inlineStr"/>
      <c r="H2918" t="inlineStr">
        <is>
          <t>67483475.0</t>
        </is>
      </c>
      <c r="I2918" t="n">
        <v>0</v>
      </c>
      <c r="J2918" t="n">
        <v>1</v>
      </c>
      <c r="K2918" t="inlineStr"/>
    </row>
    <row r="2919">
      <c r="A2919" t="inlineStr">
        <is>
          <t>MOV</t>
        </is>
      </c>
      <c r="B2919" t="inlineStr">
        <is>
          <t>333182680000</t>
        </is>
      </c>
      <c r="C2919" t="inlineStr">
        <is>
          <t>33318268</t>
        </is>
      </c>
      <c r="D2919" t="inlineStr">
        <is>
          <t>ARCENIO TRAMITE 507</t>
        </is>
      </c>
      <c r="E2919" t="inlineStr">
        <is>
          <t>ARCENIOTRAMITE507</t>
        </is>
      </c>
      <c r="F2919" s="2" t="n">
        <v>15</v>
      </c>
      <c r="G2919" t="inlineStr"/>
      <c r="H2919" t="inlineStr">
        <is>
          <t>61584497.0</t>
        </is>
      </c>
      <c r="I2919" t="n">
        <v>0</v>
      </c>
      <c r="J2919" t="n">
        <v>1</v>
      </c>
      <c r="K2919" t="inlineStr"/>
    </row>
    <row r="2920">
      <c r="A2920" t="inlineStr">
        <is>
          <t>MOV</t>
        </is>
      </c>
      <c r="B2920" t="inlineStr">
        <is>
          <t>344453490000</t>
        </is>
      </c>
      <c r="C2920" t="inlineStr">
        <is>
          <t>34445349</t>
        </is>
      </c>
      <c r="D2920" t="inlineStr">
        <is>
          <t>RAUL VILLARREAL</t>
        </is>
      </c>
      <c r="E2920" t="inlineStr">
        <is>
          <t>RAULVILLARREAL</t>
        </is>
      </c>
      <c r="F2920" s="2" t="n">
        <v>48.75</v>
      </c>
      <c r="G2920" t="inlineStr"/>
      <c r="H2920" t="inlineStr">
        <is>
          <t>67069573.0</t>
        </is>
      </c>
      <c r="I2920" t="n">
        <v>0</v>
      </c>
      <c r="J2920" t="n">
        <v>1</v>
      </c>
      <c r="K2920" t="inlineStr"/>
    </row>
    <row r="2921">
      <c r="A2921" t="inlineStr">
        <is>
          <t>MOV</t>
        </is>
      </c>
      <c r="B2921" t="inlineStr">
        <is>
          <t>349462490000</t>
        </is>
      </c>
      <c r="C2921" t="inlineStr">
        <is>
          <t>34946249</t>
        </is>
      </c>
      <c r="D2921" t="inlineStr">
        <is>
          <t>JACKZEEL ISAAC VALDES MONTEZUMA</t>
        </is>
      </c>
      <c r="E2921" t="inlineStr">
        <is>
          <t>JACKZEELISAACVALDESMONTEZUMA</t>
        </is>
      </c>
      <c r="F2921" s="2" t="n">
        <v>26.25</v>
      </c>
      <c r="G2921" t="inlineStr"/>
      <c r="H2921" t="inlineStr">
        <is>
          <t>67403673.0</t>
        </is>
      </c>
      <c r="I2921" t="n">
        <v>0</v>
      </c>
      <c r="J2921" t="n">
        <v>1</v>
      </c>
      <c r="K2921" t="inlineStr"/>
    </row>
    <row r="2922">
      <c r="A2922" t="inlineStr">
        <is>
          <t>MOV</t>
        </is>
      </c>
      <c r="B2922" t="inlineStr">
        <is>
          <t>361031620000</t>
        </is>
      </c>
      <c r="C2922" t="inlineStr">
        <is>
          <t>36103162</t>
        </is>
      </c>
      <c r="D2922" t="inlineStr">
        <is>
          <t>HEILLYN SABIN</t>
        </is>
      </c>
      <c r="E2922" t="inlineStr">
        <is>
          <t>HEILLYNSABIN</t>
        </is>
      </c>
      <c r="F2922" s="2" t="n">
        <v>16.29</v>
      </c>
      <c r="G2922" t="inlineStr"/>
      <c r="H2922" t="inlineStr">
        <is>
          <t>68789076.0</t>
        </is>
      </c>
      <c r="I2922" t="n">
        <v>0</v>
      </c>
      <c r="J2922" t="n">
        <v>1</v>
      </c>
      <c r="K2922" t="inlineStr"/>
    </row>
    <row r="2923">
      <c r="A2923" t="inlineStr">
        <is>
          <t>MOV</t>
        </is>
      </c>
      <c r="B2923" t="inlineStr">
        <is>
          <t>333228440000</t>
        </is>
      </c>
      <c r="C2923" t="inlineStr">
        <is>
          <t>33322844</t>
        </is>
      </c>
      <c r="D2923" t="inlineStr">
        <is>
          <t>ANA TU?ON</t>
        </is>
      </c>
      <c r="E2923" t="inlineStr">
        <is>
          <t>ANATUON</t>
        </is>
      </c>
      <c r="F2923" s="2" t="n">
        <v>41.5</v>
      </c>
      <c r="G2923" t="inlineStr"/>
      <c r="H2923" t="inlineStr">
        <is>
          <t>69681477.0</t>
        </is>
      </c>
      <c r="I2923" t="n">
        <v>0</v>
      </c>
      <c r="J2923" t="n">
        <v>1</v>
      </c>
      <c r="K2923" t="inlineStr"/>
    </row>
    <row r="2924">
      <c r="A2924" t="inlineStr">
        <is>
          <t>MOV</t>
        </is>
      </c>
      <c r="B2924" t="inlineStr">
        <is>
          <t>351135000000</t>
        </is>
      </c>
      <c r="C2924" t="inlineStr">
        <is>
          <t>35113500</t>
        </is>
      </c>
      <c r="D2924" t="inlineStr">
        <is>
          <t>MISAEL SALINA</t>
        </is>
      </c>
      <c r="E2924" t="inlineStr">
        <is>
          <t>MISAELSALINA</t>
        </is>
      </c>
      <c r="F2924" s="2" t="n">
        <v>15</v>
      </c>
      <c r="G2924" t="inlineStr"/>
      <c r="H2924" t="inlineStr">
        <is>
          <t>67368997.0</t>
        </is>
      </c>
      <c r="I2924" t="n">
        <v>0</v>
      </c>
      <c r="J2924" t="n">
        <v>1</v>
      </c>
      <c r="K2924" t="inlineStr"/>
    </row>
    <row r="2925">
      <c r="A2925" t="inlineStr">
        <is>
          <t>MOV</t>
        </is>
      </c>
      <c r="B2925" t="inlineStr">
        <is>
          <t>357339900000</t>
        </is>
      </c>
      <c r="C2925" t="inlineStr">
        <is>
          <t>35733990</t>
        </is>
      </c>
      <c r="D2925" t="inlineStr">
        <is>
          <t>JOSEPH SALDAÑA</t>
        </is>
      </c>
      <c r="E2925" t="inlineStr">
        <is>
          <t>JOSEPHSALDANA</t>
        </is>
      </c>
      <c r="F2925" s="2" t="n">
        <v>15</v>
      </c>
      <c r="G2925" t="inlineStr"/>
      <c r="H2925" t="inlineStr">
        <is>
          <t>62118128.0</t>
        </is>
      </c>
      <c r="I2925" t="n">
        <v>0</v>
      </c>
      <c r="J2925" t="n">
        <v>1</v>
      </c>
      <c r="K2925" t="inlineStr"/>
    </row>
    <row r="2926">
      <c r="A2926" t="inlineStr">
        <is>
          <t>MOV</t>
        </is>
      </c>
      <c r="B2926" t="inlineStr">
        <is>
          <t>365054330000</t>
        </is>
      </c>
      <c r="C2926" t="inlineStr">
        <is>
          <t>36505433</t>
        </is>
      </c>
      <c r="D2926" t="inlineStr">
        <is>
          <t>RAUL ENRIQUE GONZÁLEZ NUÑEZ</t>
        </is>
      </c>
      <c r="E2926" t="inlineStr">
        <is>
          <t>RAULENRIQUEGONZALEZNUNEZ</t>
        </is>
      </c>
      <c r="F2926" s="2" t="n">
        <v>56.46</v>
      </c>
      <c r="G2926" t="inlineStr"/>
      <c r="H2926" t="inlineStr"/>
      <c r="I2926" t="n">
        <v>0</v>
      </c>
      <c r="J2926" t="n">
        <v>1</v>
      </c>
      <c r="K2926" t="inlineStr"/>
    </row>
    <row r="2927">
      <c r="A2927" t="inlineStr">
        <is>
          <t>MOV</t>
        </is>
      </c>
      <c r="B2927" t="inlineStr">
        <is>
          <t>352229050000</t>
        </is>
      </c>
      <c r="C2927" t="inlineStr">
        <is>
          <t>35222905</t>
        </is>
      </c>
      <c r="D2927" t="inlineStr">
        <is>
          <t>YOSUANY QUINTERO</t>
        </is>
      </c>
      <c r="E2927" t="inlineStr">
        <is>
          <t>YOSUANYQUINTERO</t>
        </is>
      </c>
      <c r="F2927" s="2" t="n">
        <v>15</v>
      </c>
      <c r="G2927" t="inlineStr"/>
      <c r="H2927" t="inlineStr">
        <is>
          <t>63124364.0</t>
        </is>
      </c>
      <c r="I2927" t="n">
        <v>0</v>
      </c>
      <c r="J2927" t="n">
        <v>1</v>
      </c>
      <c r="K2927" t="inlineStr"/>
    </row>
    <row r="2928">
      <c r="A2928" t="inlineStr">
        <is>
          <t>MOV</t>
        </is>
      </c>
      <c r="B2928" t="inlineStr">
        <is>
          <t>312204610000</t>
        </is>
      </c>
      <c r="C2928" t="inlineStr">
        <is>
          <t>31220461</t>
        </is>
      </c>
      <c r="D2928" t="inlineStr">
        <is>
          <t>ELECTRONICA AUDIO CENTER CAR SHOP</t>
        </is>
      </c>
      <c r="E2928" t="inlineStr">
        <is>
          <t>ELECTRONICAAUDIOCENTERCARSHOP</t>
        </is>
      </c>
      <c r="F2928" s="2" t="n">
        <v>36</v>
      </c>
      <c r="G2928" t="inlineStr"/>
      <c r="H2928" t="inlineStr">
        <is>
          <t>64176241.0</t>
        </is>
      </c>
      <c r="I2928" t="n">
        <v>0</v>
      </c>
      <c r="J2928" t="n">
        <v>1</v>
      </c>
      <c r="K2928" t="inlineStr"/>
    </row>
    <row r="2929">
      <c r="A2929" t="inlineStr">
        <is>
          <t>MOV</t>
        </is>
      </c>
      <c r="B2929" t="inlineStr">
        <is>
          <t>354003840000</t>
        </is>
      </c>
      <c r="C2929" t="inlineStr">
        <is>
          <t>35400384</t>
        </is>
      </c>
      <c r="D2929" t="inlineStr">
        <is>
          <t>KA LOT FUNG LI</t>
        </is>
      </c>
      <c r="E2929" t="inlineStr">
        <is>
          <t>KALOTFUNGLI</t>
        </is>
      </c>
      <c r="F2929" s="2" t="n">
        <v>16</v>
      </c>
      <c r="G2929" t="inlineStr"/>
      <c r="H2929" t="inlineStr">
        <is>
          <t>60076877.0</t>
        </is>
      </c>
      <c r="I2929" t="n">
        <v>0</v>
      </c>
      <c r="J2929" t="n">
        <v>1</v>
      </c>
      <c r="K2929" t="inlineStr"/>
    </row>
    <row r="2930">
      <c r="A2930" t="inlineStr">
        <is>
          <t>MOV</t>
        </is>
      </c>
      <c r="B2930" t="inlineStr">
        <is>
          <t>367034320000</t>
        </is>
      </c>
      <c r="C2930" t="inlineStr">
        <is>
          <t>36703432</t>
        </is>
      </c>
      <c r="D2930" t="inlineStr">
        <is>
          <t>NORBERTO ACOSTA</t>
        </is>
      </c>
      <c r="E2930" t="inlineStr">
        <is>
          <t>NORBERTOACOSTA</t>
        </is>
      </c>
      <c r="F2930" s="2" t="n">
        <v>16.94</v>
      </c>
      <c r="G2930" t="inlineStr"/>
      <c r="H2930" t="inlineStr">
        <is>
          <t>67618566.0</t>
        </is>
      </c>
      <c r="I2930" t="n">
        <v>0</v>
      </c>
      <c r="J2930" t="n">
        <v>1</v>
      </c>
      <c r="K2930" t="inlineStr"/>
    </row>
    <row r="2931">
      <c r="A2931" t="inlineStr">
        <is>
          <t>MOV</t>
        </is>
      </c>
      <c r="B2931" t="inlineStr">
        <is>
          <t>326972650100</t>
        </is>
      </c>
      <c r="C2931" t="inlineStr">
        <is>
          <t>32697265</t>
        </is>
      </c>
      <c r="D2931" t="inlineStr">
        <is>
          <t>JUAN MOISES GUERRA</t>
        </is>
      </c>
      <c r="E2931" t="inlineStr">
        <is>
          <t>JUANMOISESGUERRA</t>
        </is>
      </c>
      <c r="F2931" s="2" t="n">
        <v>28.75</v>
      </c>
      <c r="G2931" t="inlineStr"/>
      <c r="H2931" t="inlineStr">
        <is>
          <t>61300229.0</t>
        </is>
      </c>
      <c r="I2931" t="n">
        <v>0</v>
      </c>
      <c r="J2931" t="n">
        <v>1</v>
      </c>
      <c r="K2931" t="inlineStr"/>
    </row>
    <row r="2932">
      <c r="A2932" t="inlineStr">
        <is>
          <t>MOV</t>
        </is>
      </c>
      <c r="B2932" t="inlineStr">
        <is>
          <t>326972650100</t>
        </is>
      </c>
      <c r="C2932" t="inlineStr">
        <is>
          <t>32697265</t>
        </is>
      </c>
      <c r="D2932" t="inlineStr">
        <is>
          <t>JUAN MOISES GUERRA</t>
        </is>
      </c>
      <c r="E2932" t="inlineStr">
        <is>
          <t>JUANMOISESGUERRA</t>
        </is>
      </c>
      <c r="F2932" s="2" t="n">
        <v>22.74</v>
      </c>
      <c r="G2932" t="inlineStr"/>
      <c r="H2932" t="inlineStr">
        <is>
          <t>61300229.0</t>
        </is>
      </c>
      <c r="I2932" t="n">
        <v>0</v>
      </c>
      <c r="J2932" t="n">
        <v>1</v>
      </c>
      <c r="K2932" t="inlineStr"/>
    </row>
    <row r="2933">
      <c r="A2933" t="inlineStr">
        <is>
          <t>MOV</t>
        </is>
      </c>
      <c r="B2933" t="inlineStr">
        <is>
          <t>326972650100</t>
        </is>
      </c>
      <c r="C2933" t="inlineStr">
        <is>
          <t>32697265</t>
        </is>
      </c>
      <c r="D2933" t="inlineStr">
        <is>
          <t>Juan Moises Guerra</t>
        </is>
      </c>
      <c r="E2933" t="inlineStr">
        <is>
          <t>JUANMOISESGUERRA</t>
        </is>
      </c>
      <c r="F2933" s="2" t="n">
        <v>36</v>
      </c>
      <c r="G2933" t="inlineStr"/>
      <c r="H2933" t="inlineStr">
        <is>
          <t>61300229.0</t>
        </is>
      </c>
      <c r="I2933" t="n">
        <v>0</v>
      </c>
      <c r="J2933" t="n">
        <v>1</v>
      </c>
      <c r="K2933" t="inlineStr"/>
    </row>
    <row r="2934">
      <c r="A2934" t="inlineStr">
        <is>
          <t>MOV</t>
        </is>
      </c>
      <c r="B2934" t="inlineStr">
        <is>
          <t>355298930000</t>
        </is>
      </c>
      <c r="C2934" t="inlineStr">
        <is>
          <t>35529893</t>
        </is>
      </c>
      <c r="D2934" t="inlineStr">
        <is>
          <t>QUEXERILIS ESTHER PINTO GUERRA</t>
        </is>
      </c>
      <c r="E2934" t="inlineStr">
        <is>
          <t>QUEXERILISESTHERPINTOGUERRA</t>
        </is>
      </c>
      <c r="F2934" s="2" t="n">
        <v>15</v>
      </c>
      <c r="G2934" t="inlineStr"/>
      <c r="H2934" t="inlineStr">
        <is>
          <t>62247202.0</t>
        </is>
      </c>
      <c r="I2934" t="n">
        <v>0</v>
      </c>
      <c r="J2934" t="n">
        <v>1</v>
      </c>
      <c r="K2934" t="inlineStr"/>
    </row>
    <row r="2935">
      <c r="A2935" t="inlineStr">
        <is>
          <t>MOV</t>
        </is>
      </c>
      <c r="B2935" t="inlineStr">
        <is>
          <t>356056260000</t>
        </is>
      </c>
      <c r="C2935" t="inlineStr">
        <is>
          <t>35605626</t>
        </is>
      </c>
      <c r="D2935" t="inlineStr">
        <is>
          <t>SADITH ARAUZ ARAUZ</t>
        </is>
      </c>
      <c r="E2935" t="inlineStr">
        <is>
          <t>SADITHARAUZARAUZ</t>
        </is>
      </c>
      <c r="F2935" s="2" t="n">
        <v>15</v>
      </c>
      <c r="G2935" t="inlineStr"/>
      <c r="H2935" t="inlineStr">
        <is>
          <t>66835059.0</t>
        </is>
      </c>
      <c r="I2935" t="n">
        <v>0</v>
      </c>
      <c r="J2935" t="n">
        <v>1</v>
      </c>
      <c r="K2935" t="inlineStr"/>
    </row>
    <row r="2936">
      <c r="A2936" t="inlineStr">
        <is>
          <t>MOV</t>
        </is>
      </c>
      <c r="B2936" t="inlineStr">
        <is>
          <t>353298740000</t>
        </is>
      </c>
      <c r="C2936" t="inlineStr">
        <is>
          <t>35329874</t>
        </is>
      </c>
      <c r="D2936" t="inlineStr">
        <is>
          <t>ESTEBAN JEREMIAS RODRÍGUEZ SANTAMARIA</t>
        </is>
      </c>
      <c r="E2936" t="inlineStr">
        <is>
          <t>ESTEBANJEREMIASRODRIGUEZSANTAMARIA</t>
        </is>
      </c>
      <c r="F2936" s="2" t="n">
        <v>15</v>
      </c>
      <c r="G2936" t="inlineStr"/>
      <c r="H2936" t="inlineStr">
        <is>
          <t>68019577.0</t>
        </is>
      </c>
      <c r="I2936" t="n">
        <v>0</v>
      </c>
      <c r="J2936" t="n">
        <v>1</v>
      </c>
      <c r="K2936" t="inlineStr"/>
    </row>
    <row r="2937">
      <c r="A2937" t="inlineStr">
        <is>
          <t>MOV</t>
        </is>
      </c>
      <c r="B2937" t="inlineStr">
        <is>
          <t>361022790000</t>
        </is>
      </c>
      <c r="C2937" t="inlineStr">
        <is>
          <t>36102279</t>
        </is>
      </c>
      <c r="D2937" t="inlineStr">
        <is>
          <t>JUAN SERRANO</t>
        </is>
      </c>
      <c r="E2937" t="inlineStr">
        <is>
          <t>JUANSERRANO</t>
        </is>
      </c>
      <c r="F2937" s="2" t="n">
        <v>15</v>
      </c>
      <c r="G2937" t="inlineStr"/>
      <c r="H2937" t="inlineStr">
        <is>
          <t>69930300.0</t>
        </is>
      </c>
      <c r="I2937" t="n">
        <v>0</v>
      </c>
      <c r="J2937" t="n">
        <v>1</v>
      </c>
      <c r="K2937" t="inlineStr"/>
    </row>
    <row r="2938">
      <c r="A2938" t="inlineStr">
        <is>
          <t>MOV</t>
        </is>
      </c>
      <c r="B2938" t="inlineStr">
        <is>
          <t>367027840000</t>
        </is>
      </c>
      <c r="C2938" t="inlineStr">
        <is>
          <t>36702784</t>
        </is>
      </c>
      <c r="D2938" t="inlineStr">
        <is>
          <t>AMERICA ALVAREZ</t>
        </is>
      </c>
      <c r="E2938" t="inlineStr">
        <is>
          <t>AMERICAALVAREZ</t>
        </is>
      </c>
      <c r="F2938" s="2" t="n">
        <v>17.58</v>
      </c>
      <c r="G2938" t="inlineStr"/>
      <c r="H2938" t="inlineStr">
        <is>
          <t>68144297.0</t>
        </is>
      </c>
      <c r="I2938" t="n">
        <v>0</v>
      </c>
      <c r="J2938" t="n">
        <v>1</v>
      </c>
      <c r="K2938" t="inlineStr"/>
    </row>
    <row r="2939">
      <c r="A2939" t="inlineStr">
        <is>
          <t>MOV</t>
        </is>
      </c>
      <c r="B2939" t="inlineStr">
        <is>
          <t>345451110000</t>
        </is>
      </c>
      <c r="C2939" t="inlineStr">
        <is>
          <t>34545111</t>
        </is>
      </c>
      <c r="D2939" t="inlineStr">
        <is>
          <t>MARIO GONZALEZ</t>
        </is>
      </c>
      <c r="E2939" t="inlineStr">
        <is>
          <t>MARIOGONZALEZ</t>
        </is>
      </c>
      <c r="F2939" s="2" t="n">
        <v>18</v>
      </c>
      <c r="G2939" t="inlineStr"/>
      <c r="H2939" t="inlineStr">
        <is>
          <t>69828988.0</t>
        </is>
      </c>
      <c r="I2939" t="n">
        <v>0</v>
      </c>
      <c r="J2939" t="n">
        <v>1</v>
      </c>
      <c r="K2939" t="inlineStr"/>
    </row>
    <row r="2940">
      <c r="A2940" t="inlineStr">
        <is>
          <t>MOV</t>
        </is>
      </c>
      <c r="B2940" t="inlineStr">
        <is>
          <t>355373820000</t>
        </is>
      </c>
      <c r="C2940" t="inlineStr">
        <is>
          <t>35537382</t>
        </is>
      </c>
      <c r="D2940" t="inlineStr">
        <is>
          <t>JOSÉ GOMEZ</t>
        </is>
      </c>
      <c r="E2940" t="inlineStr">
        <is>
          <t>JOSEGOMEZ</t>
        </is>
      </c>
      <c r="F2940" s="2" t="n">
        <v>15</v>
      </c>
      <c r="G2940" t="inlineStr"/>
      <c r="H2940" t="inlineStr">
        <is>
          <t>62858577.0</t>
        </is>
      </c>
      <c r="I2940" t="n">
        <v>0</v>
      </c>
      <c r="J2940" t="n">
        <v>1</v>
      </c>
      <c r="K2940" t="inlineStr"/>
    </row>
    <row r="2941">
      <c r="A2941" t="inlineStr">
        <is>
          <t>MOV</t>
        </is>
      </c>
      <c r="B2941" t="inlineStr">
        <is>
          <t>351025350000</t>
        </is>
      </c>
      <c r="C2941" t="inlineStr">
        <is>
          <t>35102535</t>
        </is>
      </c>
      <c r="D2941" t="inlineStr">
        <is>
          <t>JOHN GUERRA</t>
        </is>
      </c>
      <c r="E2941" t="inlineStr">
        <is>
          <t>JOHNGUERRA</t>
        </is>
      </c>
      <c r="F2941" s="2" t="n">
        <v>15</v>
      </c>
      <c r="G2941" t="inlineStr"/>
      <c r="H2941" t="inlineStr">
        <is>
          <t>64968211.0</t>
        </is>
      </c>
      <c r="I2941" t="n">
        <v>0</v>
      </c>
      <c r="J2941" t="n">
        <v>1</v>
      </c>
      <c r="K2941" t="inlineStr"/>
    </row>
    <row r="2942">
      <c r="A2942" t="inlineStr">
        <is>
          <t>MOV</t>
        </is>
      </c>
      <c r="B2942" t="inlineStr">
        <is>
          <t>329489940000</t>
        </is>
      </c>
      <c r="C2942" t="inlineStr">
        <is>
          <t>32948994</t>
        </is>
      </c>
      <c r="D2942" t="inlineStr">
        <is>
          <t>Olwin Ed uardo Martinez Nunez</t>
        </is>
      </c>
      <c r="E2942" t="inlineStr">
        <is>
          <t>OLWINEDUARDOMARTINEZNUNEZ</t>
        </is>
      </c>
      <c r="F2942" s="2" t="n">
        <v>16</v>
      </c>
      <c r="G2942" t="inlineStr"/>
      <c r="H2942" t="inlineStr">
        <is>
          <t>61830885.0</t>
        </is>
      </c>
      <c r="I2942" t="n">
        <v>0</v>
      </c>
      <c r="J2942" t="n">
        <v>1</v>
      </c>
      <c r="K2942" t="inlineStr"/>
    </row>
    <row r="2943">
      <c r="A2943" t="inlineStr">
        <is>
          <t>MOV</t>
        </is>
      </c>
      <c r="B2943" t="inlineStr">
        <is>
          <t>337310130000</t>
        </is>
      </c>
      <c r="C2943" t="inlineStr">
        <is>
          <t>33731013</t>
        </is>
      </c>
      <c r="D2943" t="inlineStr">
        <is>
          <t>LIZKA NERINA JARAMILLO GONZALEZ</t>
        </is>
      </c>
      <c r="E2943" t="inlineStr">
        <is>
          <t>LIZKANERINAJARAMILLOGONZALEZ</t>
        </is>
      </c>
      <c r="F2943" s="2" t="n">
        <v>122.8</v>
      </c>
      <c r="G2943" t="inlineStr"/>
      <c r="H2943" t="inlineStr">
        <is>
          <t>66715100.0</t>
        </is>
      </c>
      <c r="I2943" t="n">
        <v>0</v>
      </c>
      <c r="J2943" t="n">
        <v>1</v>
      </c>
      <c r="K2943" t="inlineStr"/>
    </row>
    <row r="2944">
      <c r="A2944" t="inlineStr">
        <is>
          <t>MOV</t>
        </is>
      </c>
      <c r="B2944" t="inlineStr">
        <is>
          <t>328595560000</t>
        </is>
      </c>
      <c r="C2944" t="inlineStr">
        <is>
          <t>32859556</t>
        </is>
      </c>
      <c r="D2944" t="inlineStr">
        <is>
          <t>Deca Contractores</t>
        </is>
      </c>
      <c r="E2944" t="inlineStr">
        <is>
          <t>DECACONTRACTORES</t>
        </is>
      </c>
      <c r="F2944" s="2" t="n">
        <v>79.5</v>
      </c>
      <c r="G2944" t="inlineStr"/>
      <c r="H2944" t="inlineStr">
        <is>
          <t>62538122.0</t>
        </is>
      </c>
      <c r="I2944" t="n">
        <v>0</v>
      </c>
      <c r="J2944" t="n">
        <v>1</v>
      </c>
      <c r="K2944" t="inlineStr"/>
    </row>
    <row r="2945">
      <c r="A2945" t="inlineStr">
        <is>
          <t>MOV</t>
        </is>
      </c>
      <c r="B2945" t="inlineStr">
        <is>
          <t>361051770000</t>
        </is>
      </c>
      <c r="C2945" t="inlineStr">
        <is>
          <t>36105177</t>
        </is>
      </c>
      <c r="D2945" t="inlineStr">
        <is>
          <t>ELIAS GALLARDO RODRÍGUEZ</t>
        </is>
      </c>
      <c r="E2945" t="inlineStr">
        <is>
          <t>ELIASGALLARDORODRIGUEZ</t>
        </is>
      </c>
      <c r="F2945" s="2" t="n">
        <v>16.29</v>
      </c>
      <c r="G2945" t="inlineStr"/>
      <c r="H2945" t="inlineStr"/>
      <c r="I2945" t="n">
        <v>0</v>
      </c>
      <c r="J2945" t="n">
        <v>1</v>
      </c>
      <c r="K2945" t="inlineStr"/>
    </row>
    <row r="2946">
      <c r="A2946" t="inlineStr">
        <is>
          <t>MOV</t>
        </is>
      </c>
      <c r="B2946" t="inlineStr">
        <is>
          <t>342326370000</t>
        </is>
      </c>
      <c r="C2946" t="inlineStr">
        <is>
          <t>34232637</t>
        </is>
      </c>
      <c r="D2946" t="inlineStr">
        <is>
          <t>GERMAN ANTONIO MONTENEGRO</t>
        </is>
      </c>
      <c r="E2946" t="inlineStr">
        <is>
          <t>GERMANANTONIOMONTENEGRO</t>
        </is>
      </c>
      <c r="F2946" s="2" t="n">
        <v>16.25</v>
      </c>
      <c r="G2946" t="inlineStr"/>
      <c r="H2946" t="inlineStr">
        <is>
          <t>69250007.0</t>
        </is>
      </c>
      <c r="I2946" t="n">
        <v>0</v>
      </c>
      <c r="J2946" t="n">
        <v>1</v>
      </c>
      <c r="K2946" t="inlineStr"/>
    </row>
    <row r="2947">
      <c r="A2947" t="inlineStr">
        <is>
          <t>MOV</t>
        </is>
      </c>
      <c r="B2947" t="inlineStr">
        <is>
          <t>348128630000</t>
        </is>
      </c>
      <c r="C2947" t="inlineStr">
        <is>
          <t>34812863</t>
        </is>
      </c>
      <c r="D2947" t="inlineStr">
        <is>
          <t>QUESIA MENDOZA</t>
        </is>
      </c>
      <c r="E2947" t="inlineStr">
        <is>
          <t>QUESIAMENDOZA</t>
        </is>
      </c>
      <c r="F2947" s="2" t="n">
        <v>36</v>
      </c>
      <c r="G2947" t="inlineStr"/>
      <c r="H2947" t="inlineStr">
        <is>
          <t>65708508.0</t>
        </is>
      </c>
      <c r="I2947" t="n">
        <v>0</v>
      </c>
      <c r="J2947" t="n">
        <v>1</v>
      </c>
      <c r="K2947" t="inlineStr"/>
    </row>
    <row r="2948">
      <c r="A2948" t="inlineStr">
        <is>
          <t>MOV</t>
        </is>
      </c>
      <c r="B2948" t="inlineStr">
        <is>
          <t>356261870000</t>
        </is>
      </c>
      <c r="C2948" t="inlineStr">
        <is>
          <t>35626187</t>
        </is>
      </c>
      <c r="D2948" t="inlineStr">
        <is>
          <t>MABEL DIAZ</t>
        </is>
      </c>
      <c r="E2948" t="inlineStr">
        <is>
          <t>MABELDIAZ</t>
        </is>
      </c>
      <c r="F2948" s="2" t="n">
        <v>15</v>
      </c>
      <c r="G2948" t="inlineStr"/>
      <c r="H2948" t="inlineStr">
        <is>
          <t>63703459.0</t>
        </is>
      </c>
      <c r="I2948" t="n">
        <v>0</v>
      </c>
      <c r="J2948" t="n">
        <v>1</v>
      </c>
      <c r="K2948" t="inlineStr"/>
    </row>
    <row r="2949">
      <c r="A2949" t="inlineStr">
        <is>
          <t>MOV</t>
        </is>
      </c>
      <c r="B2949" t="inlineStr">
        <is>
          <t>345451080000</t>
        </is>
      </c>
      <c r="C2949" t="inlineStr">
        <is>
          <t>34545108</t>
        </is>
      </c>
      <c r="D2949" t="inlineStr">
        <is>
          <t>DIRIEL ANTHONY LEZCANO BATISTA</t>
        </is>
      </c>
      <c r="E2949" t="inlineStr">
        <is>
          <t>DIRIELANTHONYLEZCANOBATISTA</t>
        </is>
      </c>
      <c r="F2949" s="2" t="n">
        <v>16.25</v>
      </c>
      <c r="G2949" t="inlineStr"/>
      <c r="H2949" t="inlineStr">
        <is>
          <t>62358836.0</t>
        </is>
      </c>
      <c r="I2949" t="n">
        <v>0</v>
      </c>
      <c r="J2949" t="n">
        <v>1</v>
      </c>
      <c r="K2949" t="inlineStr"/>
    </row>
    <row r="2950">
      <c r="A2950" t="inlineStr">
        <is>
          <t>MOV</t>
        </is>
      </c>
      <c r="B2950" t="inlineStr">
        <is>
          <t>349353160000</t>
        </is>
      </c>
      <c r="C2950" t="inlineStr">
        <is>
          <t>34935316</t>
        </is>
      </c>
      <c r="D2950" t="inlineStr">
        <is>
          <t>ELMER SAUCEDO MURGAS</t>
        </is>
      </c>
      <c r="E2950" t="inlineStr">
        <is>
          <t>ELMERSAUCEDOMURGAS</t>
        </is>
      </c>
      <c r="F2950" s="2" t="n">
        <v>24.5</v>
      </c>
      <c r="G2950" t="inlineStr"/>
      <c r="H2950" t="inlineStr">
        <is>
          <t>65996615.0</t>
        </is>
      </c>
      <c r="I2950" t="n">
        <v>0</v>
      </c>
      <c r="J2950" t="n">
        <v>1</v>
      </c>
      <c r="K2950" t="inlineStr"/>
    </row>
    <row r="2951">
      <c r="A2951" t="inlineStr">
        <is>
          <t>MOV</t>
        </is>
      </c>
      <c r="B2951" t="inlineStr">
        <is>
          <t>349355290000</t>
        </is>
      </c>
      <c r="C2951" t="inlineStr">
        <is>
          <t>34935529</t>
        </is>
      </c>
      <c r="D2951" t="inlineStr">
        <is>
          <t>YESENIA SALDAÑA</t>
        </is>
      </c>
      <c r="E2951" t="inlineStr">
        <is>
          <t>YESENIASALDANA</t>
        </is>
      </c>
      <c r="F2951" s="2" t="n">
        <v>11.25</v>
      </c>
      <c r="G2951" t="inlineStr"/>
      <c r="H2951" t="inlineStr">
        <is>
          <t>66928520.0</t>
        </is>
      </c>
      <c r="I2951" t="n">
        <v>0</v>
      </c>
      <c r="J2951" t="n">
        <v>1</v>
      </c>
      <c r="K2951" t="inlineStr"/>
    </row>
    <row r="2952">
      <c r="A2952" t="inlineStr">
        <is>
          <t>MOV</t>
        </is>
      </c>
      <c r="B2952" t="inlineStr">
        <is>
          <t>357191460000</t>
        </is>
      </c>
      <c r="C2952" t="inlineStr">
        <is>
          <t>35719146</t>
        </is>
      </c>
      <c r="D2952" t="inlineStr">
        <is>
          <t>CESAR GIRON</t>
        </is>
      </c>
      <c r="E2952" t="inlineStr">
        <is>
          <t>CESARGIRON</t>
        </is>
      </c>
      <c r="F2952" s="2" t="n">
        <v>15</v>
      </c>
      <c r="G2952" t="inlineStr"/>
      <c r="H2952" t="inlineStr">
        <is>
          <t>63411559.0</t>
        </is>
      </c>
      <c r="I2952" t="n">
        <v>0</v>
      </c>
      <c r="J2952" t="n">
        <v>1</v>
      </c>
      <c r="K2952" t="inlineStr"/>
    </row>
    <row r="2953">
      <c r="A2953" t="inlineStr">
        <is>
          <t>MOV</t>
        </is>
      </c>
      <c r="B2953" t="inlineStr">
        <is>
          <t>329541960000</t>
        </is>
      </c>
      <c r="C2953" t="inlineStr">
        <is>
          <t>32954196</t>
        </is>
      </c>
      <c r="D2953" t="inlineStr">
        <is>
          <t>Annie Yarissa J urado Mastrolinardo</t>
        </is>
      </c>
      <c r="E2953" t="inlineStr">
        <is>
          <t>ANNIEYARISSAJURADOMASTROLINARDO</t>
        </is>
      </c>
      <c r="F2953" s="2" t="n">
        <v>36</v>
      </c>
      <c r="G2953" t="inlineStr"/>
      <c r="H2953" t="inlineStr">
        <is>
          <t>67400216.0</t>
        </is>
      </c>
      <c r="I2953" t="n">
        <v>0</v>
      </c>
      <c r="J2953" t="n">
        <v>1</v>
      </c>
      <c r="K2953" t="inlineStr"/>
    </row>
    <row r="2954">
      <c r="A2954" t="inlineStr">
        <is>
          <t>MOV</t>
        </is>
      </c>
      <c r="B2954" t="inlineStr">
        <is>
          <t>338264430000</t>
        </is>
      </c>
      <c r="C2954" t="inlineStr">
        <is>
          <t>33826443</t>
        </is>
      </c>
      <c r="D2954" t="inlineStr">
        <is>
          <t>AGUAS DE MANANTIAL</t>
        </is>
      </c>
      <c r="E2954" t="inlineStr">
        <is>
          <t>AGUASDEMANANTIAL</t>
        </is>
      </c>
      <c r="F2954" s="2" t="n">
        <v>62.25</v>
      </c>
      <c r="G2954" t="inlineStr"/>
      <c r="H2954" t="inlineStr">
        <is>
          <t>68922848.0</t>
        </is>
      </c>
      <c r="I2954" t="n">
        <v>0</v>
      </c>
      <c r="J2954" t="n">
        <v>1</v>
      </c>
      <c r="K2954" t="inlineStr"/>
    </row>
    <row r="2955">
      <c r="A2955" t="inlineStr">
        <is>
          <t>MOV</t>
        </is>
      </c>
      <c r="B2955" t="inlineStr">
        <is>
          <t>358061540000</t>
        </is>
      </c>
      <c r="C2955" t="inlineStr">
        <is>
          <t>35806154</t>
        </is>
      </c>
      <c r="D2955" t="inlineStr">
        <is>
          <t>JOSELYN AVENDAÑO</t>
        </is>
      </c>
      <c r="E2955" t="inlineStr">
        <is>
          <t>JOSELYNAVENDANO</t>
        </is>
      </c>
      <c r="F2955" s="2" t="n">
        <v>15</v>
      </c>
      <c r="G2955" t="inlineStr"/>
      <c r="H2955" t="inlineStr">
        <is>
          <t>63301834.0</t>
        </is>
      </c>
      <c r="I2955" t="n">
        <v>0</v>
      </c>
      <c r="J2955" t="n">
        <v>1</v>
      </c>
      <c r="K2955" t="inlineStr"/>
    </row>
    <row r="2956">
      <c r="A2956" t="inlineStr">
        <is>
          <t>MOV</t>
        </is>
      </c>
      <c r="B2956" t="inlineStr">
        <is>
          <t>356042120000</t>
        </is>
      </c>
      <c r="C2956" t="inlineStr">
        <is>
          <t>35604212</t>
        </is>
      </c>
      <c r="D2956" t="inlineStr">
        <is>
          <t>HENRY MANUEL RIVERA</t>
        </is>
      </c>
      <c r="E2956" t="inlineStr">
        <is>
          <t>HENRYMANUELRIVERA</t>
        </is>
      </c>
      <c r="F2956" s="2" t="n">
        <v>30</v>
      </c>
      <c r="G2956" t="inlineStr"/>
      <c r="H2956" t="inlineStr">
        <is>
          <t>67667331.0</t>
        </is>
      </c>
      <c r="I2956" t="n">
        <v>0</v>
      </c>
      <c r="J2956" t="n">
        <v>1</v>
      </c>
      <c r="K2956" t="inlineStr"/>
    </row>
    <row r="2957">
      <c r="A2957" t="inlineStr">
        <is>
          <t>MOV</t>
        </is>
      </c>
      <c r="B2957" t="inlineStr">
        <is>
          <t>352347330000</t>
        </is>
      </c>
      <c r="C2957" t="inlineStr">
        <is>
          <t>35234733</t>
        </is>
      </c>
      <c r="D2957" t="inlineStr">
        <is>
          <t>JORGE AURELIO ARRACERA</t>
        </is>
      </c>
      <c r="E2957" t="inlineStr">
        <is>
          <t>JORGEAURELIOARRACERA</t>
        </is>
      </c>
      <c r="F2957" s="2" t="n">
        <v>15</v>
      </c>
      <c r="G2957" t="inlineStr"/>
      <c r="H2957" t="inlineStr">
        <is>
          <t>67495862.0</t>
        </is>
      </c>
      <c r="I2957" t="n">
        <v>0</v>
      </c>
      <c r="J2957" t="n">
        <v>1</v>
      </c>
      <c r="K2957" t="inlineStr"/>
    </row>
    <row r="2958">
      <c r="A2958" t="inlineStr">
        <is>
          <t>MOV</t>
        </is>
      </c>
      <c r="B2958" t="inlineStr">
        <is>
          <t>351352940000</t>
        </is>
      </c>
      <c r="C2958" t="inlineStr">
        <is>
          <t>35135294</t>
        </is>
      </c>
      <c r="D2958" t="inlineStr">
        <is>
          <t>YULIANA GARCIA</t>
        </is>
      </c>
      <c r="E2958" t="inlineStr">
        <is>
          <t>YULIANAGARCIA</t>
        </is>
      </c>
      <c r="F2958" s="2" t="n">
        <v>15</v>
      </c>
      <c r="G2958" t="inlineStr"/>
      <c r="H2958" t="inlineStr">
        <is>
          <t>67623573.0</t>
        </is>
      </c>
      <c r="I2958" t="n">
        <v>0</v>
      </c>
      <c r="J2958" t="n">
        <v>1</v>
      </c>
      <c r="K2958" t="inlineStr"/>
    </row>
    <row r="2959">
      <c r="A2959" t="inlineStr">
        <is>
          <t>MOV</t>
        </is>
      </c>
      <c r="B2959" t="inlineStr">
        <is>
          <t>354371520000</t>
        </is>
      </c>
      <c r="C2959" t="inlineStr">
        <is>
          <t>35437152</t>
        </is>
      </c>
      <c r="D2959" t="inlineStr">
        <is>
          <t>IRVING OMAR MONROY AVILES</t>
        </is>
      </c>
      <c r="E2959" t="inlineStr">
        <is>
          <t>IRVINGOMARMONROYAVILES</t>
        </is>
      </c>
      <c r="F2959" s="2" t="n">
        <v>15</v>
      </c>
      <c r="G2959" t="inlineStr"/>
      <c r="H2959" t="inlineStr">
        <is>
          <t>67757057.0</t>
        </is>
      </c>
      <c r="I2959" t="n">
        <v>0</v>
      </c>
      <c r="J2959" t="n">
        <v>1</v>
      </c>
      <c r="K2959" t="inlineStr"/>
    </row>
    <row r="2960">
      <c r="A2960" t="inlineStr">
        <is>
          <t>MOV</t>
        </is>
      </c>
      <c r="B2960" t="inlineStr">
        <is>
          <t>369039580000</t>
        </is>
      </c>
      <c r="C2960" t="inlineStr">
        <is>
          <t>36903958</t>
        </is>
      </c>
      <c r="D2960" t="inlineStr">
        <is>
          <t>LUIS ENRRIQUE GONZALEZ MARTINEZ</t>
        </is>
      </c>
      <c r="E2960" t="inlineStr">
        <is>
          <t>LUISENRRIQUEGONZALEZMARTINEZ</t>
        </is>
      </c>
      <c r="F2960" s="2" t="n">
        <v>16.29</v>
      </c>
      <c r="G2960" t="inlineStr"/>
      <c r="H2960" t="inlineStr"/>
      <c r="I2960" t="n">
        <v>0</v>
      </c>
      <c r="J2960" t="n">
        <v>1</v>
      </c>
      <c r="K2960" t="inlineStr"/>
    </row>
    <row r="2961">
      <c r="A2961" t="inlineStr">
        <is>
          <t>MOV</t>
        </is>
      </c>
      <c r="B2961" t="inlineStr">
        <is>
          <t>349248070000</t>
        </is>
      </c>
      <c r="C2961" t="inlineStr">
        <is>
          <t>34924807</t>
        </is>
      </c>
      <c r="D2961" t="inlineStr">
        <is>
          <t>GRACE GISSELL GONZALEZ ARAUZ</t>
        </is>
      </c>
      <c r="E2961" t="inlineStr">
        <is>
          <t>GRACEGISSELLGONZALEZARAUZ</t>
        </is>
      </c>
      <c r="F2961" s="2" t="n">
        <v>67.5</v>
      </c>
      <c r="G2961" t="inlineStr"/>
      <c r="H2961" t="inlineStr">
        <is>
          <t>69434739.0</t>
        </is>
      </c>
      <c r="I2961" t="n">
        <v>0</v>
      </c>
      <c r="J2961" t="n">
        <v>1</v>
      </c>
      <c r="K2961" t="inlineStr"/>
    </row>
    <row r="2962">
      <c r="A2962" t="inlineStr">
        <is>
          <t>MOV</t>
        </is>
      </c>
      <c r="B2962" t="inlineStr">
        <is>
          <t>329478470000</t>
        </is>
      </c>
      <c r="C2962" t="inlineStr">
        <is>
          <t>32947847</t>
        </is>
      </c>
      <c r="D2962" t="inlineStr">
        <is>
          <t>Keyline Diaz</t>
        </is>
      </c>
      <c r="E2962" t="inlineStr">
        <is>
          <t>KEYLINEDIAZ</t>
        </is>
      </c>
      <c r="F2962" s="2" t="n">
        <v>16.25</v>
      </c>
      <c r="G2962" t="inlineStr"/>
      <c r="H2962" t="inlineStr">
        <is>
          <t>66889061.0</t>
        </is>
      </c>
      <c r="I2962" t="n">
        <v>0</v>
      </c>
      <c r="J2962" t="n">
        <v>1</v>
      </c>
      <c r="K2962" t="inlineStr"/>
    </row>
    <row r="2963">
      <c r="A2963" t="inlineStr">
        <is>
          <t>MOV</t>
        </is>
      </c>
      <c r="B2963" t="inlineStr">
        <is>
          <t>329494290000</t>
        </is>
      </c>
      <c r="C2963" t="inlineStr">
        <is>
          <t>32949429</t>
        </is>
      </c>
      <c r="D2963" t="inlineStr">
        <is>
          <t>Keyli ne Joan Diaz Miranda</t>
        </is>
      </c>
      <c r="E2963" t="inlineStr">
        <is>
          <t>KEYLINEJOANDIAZMIRANDA</t>
        </is>
      </c>
      <c r="F2963" s="2" t="n">
        <v>16.25</v>
      </c>
      <c r="G2963" t="inlineStr"/>
      <c r="H2963" t="inlineStr">
        <is>
          <t>69899689.0</t>
        </is>
      </c>
      <c r="I2963" t="n">
        <v>0</v>
      </c>
      <c r="J2963" t="n">
        <v>1</v>
      </c>
      <c r="K2963" t="inlineStr"/>
    </row>
    <row r="2964">
      <c r="A2964" t="inlineStr">
        <is>
          <t>MOV</t>
        </is>
      </c>
      <c r="B2964" t="inlineStr">
        <is>
          <t>356169550000</t>
        </is>
      </c>
      <c r="C2964" t="inlineStr">
        <is>
          <t>35616955</t>
        </is>
      </c>
      <c r="D2964" t="inlineStr">
        <is>
          <t>IVONNE INES QUINTERO ESPINOSA</t>
        </is>
      </c>
      <c r="E2964" t="inlineStr">
        <is>
          <t>IVONNEINESQUINTEROESPINOSA</t>
        </is>
      </c>
      <c r="F2964" s="2" t="n">
        <v>43.55</v>
      </c>
      <c r="G2964" t="inlineStr"/>
      <c r="H2964" t="inlineStr">
        <is>
          <t>60749088.0</t>
        </is>
      </c>
      <c r="I2964" t="n">
        <v>0</v>
      </c>
      <c r="J2964" t="n">
        <v>1</v>
      </c>
      <c r="K2964" t="inlineStr"/>
    </row>
    <row r="2965">
      <c r="A2965" t="inlineStr">
        <is>
          <t>MOV</t>
        </is>
      </c>
      <c r="B2965" t="inlineStr">
        <is>
          <t>369017900000</t>
        </is>
      </c>
      <c r="C2965" t="inlineStr">
        <is>
          <t>36901790</t>
        </is>
      </c>
      <c r="D2965" t="inlineStr">
        <is>
          <t>MANUEL GONZALEZ</t>
        </is>
      </c>
      <c r="E2965" t="inlineStr">
        <is>
          <t>MANUELGONZALEZ</t>
        </is>
      </c>
      <c r="F2965" s="2" t="n">
        <v>15</v>
      </c>
      <c r="G2965" t="inlineStr"/>
      <c r="H2965" t="inlineStr">
        <is>
          <t>64134943.0</t>
        </is>
      </c>
      <c r="I2965" t="n">
        <v>0</v>
      </c>
      <c r="J2965" t="n">
        <v>1</v>
      </c>
      <c r="K2965" t="inlineStr"/>
    </row>
    <row r="2966">
      <c r="A2966" t="inlineStr">
        <is>
          <t>MOV</t>
        </is>
      </c>
      <c r="B2966" t="inlineStr">
        <is>
          <t>369016180000</t>
        </is>
      </c>
      <c r="C2966" t="inlineStr">
        <is>
          <t>36901618</t>
        </is>
      </c>
      <c r="D2966" t="inlineStr">
        <is>
          <t>YESSENIA SERRACIN</t>
        </is>
      </c>
      <c r="E2966" t="inlineStr">
        <is>
          <t>YESSENIASERRACIN</t>
        </is>
      </c>
      <c r="F2966" s="2" t="n">
        <v>30</v>
      </c>
      <c r="G2966" t="inlineStr"/>
      <c r="H2966" t="inlineStr">
        <is>
          <t>63766109.0</t>
        </is>
      </c>
      <c r="I2966" t="n">
        <v>0</v>
      </c>
      <c r="J2966" t="n">
        <v>1</v>
      </c>
      <c r="K2966" t="inlineStr"/>
    </row>
    <row r="2967">
      <c r="A2967" t="inlineStr">
        <is>
          <t>MOV</t>
        </is>
      </c>
      <c r="B2967" t="inlineStr">
        <is>
          <t>335127480000</t>
        </is>
      </c>
      <c r="C2967" t="inlineStr">
        <is>
          <t>33512748</t>
        </is>
      </c>
      <c r="D2967" t="inlineStr">
        <is>
          <t>Jason Javier Vasquez</t>
        </is>
      </c>
      <c r="E2967" t="inlineStr">
        <is>
          <t>JASONJAVIERVASQUEZ</t>
        </is>
      </c>
      <c r="F2967" s="2" t="n">
        <v>15</v>
      </c>
      <c r="G2967" t="inlineStr"/>
      <c r="H2967" t="inlineStr">
        <is>
          <t>66868914.0</t>
        </is>
      </c>
      <c r="I2967" t="n">
        <v>0</v>
      </c>
      <c r="J2967" t="n">
        <v>1</v>
      </c>
      <c r="K2967" t="inlineStr"/>
    </row>
    <row r="2968">
      <c r="A2968" t="inlineStr">
        <is>
          <t>MOV</t>
        </is>
      </c>
      <c r="B2968" t="inlineStr">
        <is>
          <t>357130170000</t>
        </is>
      </c>
      <c r="C2968" t="inlineStr">
        <is>
          <t>35713017</t>
        </is>
      </c>
      <c r="D2968" t="inlineStr">
        <is>
          <t>REFRISERVICIOS DEL CID</t>
        </is>
      </c>
      <c r="E2968" t="inlineStr">
        <is>
          <t>REFRISERVICIOSDELCID</t>
        </is>
      </c>
      <c r="F2968" s="2" t="n">
        <v>25</v>
      </c>
      <c r="G2968" t="inlineStr"/>
      <c r="H2968" t="inlineStr">
        <is>
          <t>67520088.0</t>
        </is>
      </c>
      <c r="I2968" t="n">
        <v>0</v>
      </c>
      <c r="J2968" t="n">
        <v>1</v>
      </c>
      <c r="K2968" t="inlineStr"/>
    </row>
    <row r="2969">
      <c r="A2969" t="inlineStr">
        <is>
          <t>MOV</t>
        </is>
      </c>
      <c r="B2969" t="inlineStr">
        <is>
          <t>356314410000</t>
        </is>
      </c>
      <c r="C2969" t="inlineStr">
        <is>
          <t>35631441</t>
        </is>
      </c>
      <c r="D2969" t="inlineStr">
        <is>
          <t>LIDANIS YERENIS MIRANDA GONZALEZ</t>
        </is>
      </c>
      <c r="E2969" t="inlineStr">
        <is>
          <t>LIDANISYERENISMIRANDAGONZALEZ</t>
        </is>
      </c>
      <c r="F2969" s="2" t="n">
        <v>15</v>
      </c>
      <c r="G2969" t="inlineStr"/>
      <c r="H2969" t="inlineStr">
        <is>
          <t>64972499.0</t>
        </is>
      </c>
      <c r="I2969" t="n">
        <v>0</v>
      </c>
      <c r="J2969" t="n">
        <v>1</v>
      </c>
      <c r="K2969" t="inlineStr"/>
    </row>
    <row r="2970">
      <c r="A2970" t="inlineStr">
        <is>
          <t>MOV</t>
        </is>
      </c>
      <c r="B2970" t="inlineStr">
        <is>
          <t>361005970000</t>
        </is>
      </c>
      <c r="C2970" t="inlineStr">
        <is>
          <t>36100597</t>
        </is>
      </c>
      <c r="D2970" t="inlineStr">
        <is>
          <t>ELISEO RIOS</t>
        </is>
      </c>
      <c r="E2970" t="inlineStr">
        <is>
          <t>ELISEORIOS</t>
        </is>
      </c>
      <c r="F2970" s="2" t="n">
        <v>15</v>
      </c>
      <c r="G2970" t="inlineStr"/>
      <c r="H2970" t="inlineStr">
        <is>
          <t>63921862.0</t>
        </is>
      </c>
      <c r="I2970" t="n">
        <v>0</v>
      </c>
      <c r="J2970" t="n">
        <v>1</v>
      </c>
      <c r="K2970" t="inlineStr"/>
    </row>
    <row r="2971">
      <c r="A2971" t="inlineStr">
        <is>
          <t>MOV</t>
        </is>
      </c>
      <c r="B2971" t="inlineStr">
        <is>
          <t>366006080000</t>
        </is>
      </c>
      <c r="C2971" t="inlineStr">
        <is>
          <t>36600608</t>
        </is>
      </c>
      <c r="D2971" t="inlineStr">
        <is>
          <t>ELISEO RIOS</t>
        </is>
      </c>
      <c r="E2971" t="inlineStr">
        <is>
          <t>ELISEORIOS</t>
        </is>
      </c>
      <c r="F2971" s="2" t="n">
        <v>15</v>
      </c>
      <c r="G2971" t="inlineStr"/>
      <c r="H2971" t="inlineStr">
        <is>
          <t>64918731.0</t>
        </is>
      </c>
      <c r="I2971" t="n">
        <v>0</v>
      </c>
      <c r="J2971" t="n">
        <v>1</v>
      </c>
      <c r="K2971" t="inlineStr"/>
    </row>
    <row r="2972">
      <c r="A2972" t="inlineStr">
        <is>
          <t>MOV</t>
        </is>
      </c>
      <c r="B2972" t="inlineStr">
        <is>
          <t>336199310000</t>
        </is>
      </c>
      <c r="C2972" t="inlineStr">
        <is>
          <t>33619931</t>
        </is>
      </c>
      <c r="D2972" t="inlineStr">
        <is>
          <t>VENTAS D&amp;A</t>
        </is>
      </c>
      <c r="E2972" t="inlineStr">
        <is>
          <t>VENTASDA</t>
        </is>
      </c>
      <c r="F2972" s="2" t="n">
        <v>84.75</v>
      </c>
      <c r="G2972" t="inlineStr"/>
      <c r="H2972" t="inlineStr">
        <is>
          <t>65990616.0</t>
        </is>
      </c>
      <c r="I2972" t="n">
        <v>0</v>
      </c>
      <c r="J2972" t="n">
        <v>1</v>
      </c>
      <c r="K2972" t="inlineStr"/>
    </row>
    <row r="2973">
      <c r="A2973" t="inlineStr">
        <is>
          <t>MOV</t>
        </is>
      </c>
      <c r="B2973" t="inlineStr">
        <is>
          <t>346244690000</t>
        </is>
      </c>
      <c r="C2973" t="inlineStr">
        <is>
          <t>34624469</t>
        </is>
      </c>
      <c r="D2973" t="inlineStr">
        <is>
          <t>IZIRETH DEL CARMEN PONCE PALACIOS</t>
        </is>
      </c>
      <c r="E2973" t="inlineStr">
        <is>
          <t>IZIRETHDELCARMENPONCEPALACIOS</t>
        </is>
      </c>
      <c r="F2973" s="2" t="n">
        <v>12.5</v>
      </c>
      <c r="G2973" t="inlineStr"/>
      <c r="H2973" t="inlineStr">
        <is>
          <t>68365937.0</t>
        </is>
      </c>
      <c r="I2973" t="n">
        <v>0</v>
      </c>
      <c r="J2973" t="n">
        <v>1</v>
      </c>
      <c r="K2973" t="inlineStr"/>
    </row>
    <row r="2974">
      <c r="A2974" t="inlineStr">
        <is>
          <t>MOV</t>
        </is>
      </c>
      <c r="B2974" t="inlineStr">
        <is>
          <t>352260270000</t>
        </is>
      </c>
      <c r="C2974" t="inlineStr">
        <is>
          <t>35226027</t>
        </is>
      </c>
      <c r="D2974" t="inlineStr">
        <is>
          <t>LUZ ALINA CORTEZ CERVANTES</t>
        </is>
      </c>
      <c r="E2974" t="inlineStr">
        <is>
          <t>LUZALINACORTEZCERVANTES</t>
        </is>
      </c>
      <c r="F2974" s="2" t="n">
        <v>15</v>
      </c>
      <c r="G2974" t="inlineStr"/>
      <c r="H2974" t="inlineStr">
        <is>
          <t>67914845.0</t>
        </is>
      </c>
      <c r="I2974" t="n">
        <v>0</v>
      </c>
      <c r="J2974" t="n">
        <v>1</v>
      </c>
      <c r="K2974" t="inlineStr"/>
    </row>
    <row r="2975">
      <c r="A2975" t="inlineStr">
        <is>
          <t>MOV</t>
        </is>
      </c>
      <c r="B2975" t="inlineStr">
        <is>
          <t>356260280000</t>
        </is>
      </c>
      <c r="C2975" t="inlineStr">
        <is>
          <t>35626028</t>
        </is>
      </c>
      <c r="D2975" t="inlineStr">
        <is>
          <t>LUZ ALINA CORTEZ CERVANTES</t>
        </is>
      </c>
      <c r="E2975" t="inlineStr">
        <is>
          <t>LUZALINACORTEZCERVANTES</t>
        </is>
      </c>
      <c r="F2975" s="2" t="n">
        <v>15</v>
      </c>
      <c r="G2975" t="inlineStr"/>
      <c r="H2975" t="inlineStr">
        <is>
          <t>63330108.0</t>
        </is>
      </c>
      <c r="I2975" t="n">
        <v>0</v>
      </c>
      <c r="J2975" t="n">
        <v>1</v>
      </c>
      <c r="K2975" t="inlineStr"/>
    </row>
    <row r="2976">
      <c r="A2976" t="inlineStr">
        <is>
          <t>MOV</t>
        </is>
      </c>
      <c r="B2976" t="inlineStr">
        <is>
          <t>328372870000</t>
        </is>
      </c>
      <c r="C2976" t="inlineStr">
        <is>
          <t>32837287</t>
        </is>
      </c>
      <c r="D2976" t="inlineStr">
        <is>
          <t>Felix Arauz</t>
        </is>
      </c>
      <c r="E2976" t="inlineStr">
        <is>
          <t>FELIXARAUZ</t>
        </is>
      </c>
      <c r="F2976" s="2" t="n">
        <v>239.5</v>
      </c>
      <c r="G2976" t="inlineStr"/>
      <c r="H2976" t="inlineStr">
        <is>
          <t>68474000.0</t>
        </is>
      </c>
      <c r="I2976" t="n">
        <v>0</v>
      </c>
      <c r="J2976" t="n">
        <v>1</v>
      </c>
      <c r="K2976" t="inlineStr"/>
    </row>
    <row r="2977">
      <c r="A2977" t="inlineStr">
        <is>
          <t>MOV</t>
        </is>
      </c>
      <c r="B2977" t="inlineStr">
        <is>
          <t>338166220000</t>
        </is>
      </c>
      <c r="C2977" t="inlineStr">
        <is>
          <t>33816622</t>
        </is>
      </c>
      <c r="D2977" t="inlineStr">
        <is>
          <t>Sayuri Asuss ette Camargo Sanjur</t>
        </is>
      </c>
      <c r="E2977" t="inlineStr">
        <is>
          <t>SAYURIASUSSETTECAMARGOSANJUR</t>
        </is>
      </c>
      <c r="F2977" s="2" t="n">
        <v>12</v>
      </c>
      <c r="G2977" t="inlineStr"/>
      <c r="H2977" t="inlineStr">
        <is>
          <t>63045678.0</t>
        </is>
      </c>
      <c r="I2977" t="n">
        <v>0</v>
      </c>
      <c r="J2977" t="n">
        <v>1</v>
      </c>
      <c r="K2977" t="inlineStr"/>
    </row>
    <row r="2978">
      <c r="A2978" t="inlineStr">
        <is>
          <t>MOV</t>
        </is>
      </c>
      <c r="B2978" t="inlineStr">
        <is>
          <t>358239420000</t>
        </is>
      </c>
      <c r="C2978" t="inlineStr">
        <is>
          <t>35823942</t>
        </is>
      </c>
      <c r="D2978" t="inlineStr">
        <is>
          <t>MOISÉS ELIDIO AGUIRRE SALDAÑA</t>
        </is>
      </c>
      <c r="E2978" t="inlineStr">
        <is>
          <t>MOISESELIDIOAGUIRRESALDANA</t>
        </is>
      </c>
      <c r="F2978" s="2" t="n">
        <v>15</v>
      </c>
      <c r="G2978" t="inlineStr"/>
      <c r="H2978" t="inlineStr">
        <is>
          <t>67627572.0</t>
        </is>
      </c>
      <c r="I2978" t="n">
        <v>0</v>
      </c>
      <c r="J2978" t="n">
        <v>1</v>
      </c>
      <c r="K2978" t="inlineStr"/>
    </row>
    <row r="2979">
      <c r="A2979" t="inlineStr">
        <is>
          <t>MOV</t>
        </is>
      </c>
      <c r="B2979" t="inlineStr">
        <is>
          <t>352362970000</t>
        </is>
      </c>
      <c r="C2979" t="inlineStr">
        <is>
          <t>35236297</t>
        </is>
      </c>
      <c r="D2979" t="inlineStr">
        <is>
          <t>LUIS AGUILAT</t>
        </is>
      </c>
      <c r="E2979" t="inlineStr">
        <is>
          <t>LUISAGUILAT</t>
        </is>
      </c>
      <c r="F2979" s="2" t="n">
        <v>15</v>
      </c>
      <c r="G2979" t="inlineStr"/>
      <c r="H2979" t="inlineStr">
        <is>
          <t>69037998.0</t>
        </is>
      </c>
      <c r="I2979" t="n">
        <v>0</v>
      </c>
      <c r="J2979" t="n">
        <v>1</v>
      </c>
      <c r="K2979" t="inlineStr"/>
    </row>
    <row r="2980">
      <c r="A2980" t="inlineStr">
        <is>
          <t>MOV</t>
        </is>
      </c>
      <c r="B2980" t="inlineStr">
        <is>
          <t>358056450000</t>
        </is>
      </c>
      <c r="C2980" t="inlineStr">
        <is>
          <t>35805645</t>
        </is>
      </c>
      <c r="D2980" t="inlineStr">
        <is>
          <t>JEAN MICHAEL SUIRA GALAN</t>
        </is>
      </c>
      <c r="E2980" t="inlineStr">
        <is>
          <t>JEANMICHAELSUIRAGALAN</t>
        </is>
      </c>
      <c r="F2980" s="2" t="n">
        <v>20</v>
      </c>
      <c r="G2980" t="inlineStr"/>
      <c r="H2980" t="inlineStr">
        <is>
          <t>65513680.0</t>
        </is>
      </c>
      <c r="I2980" t="n">
        <v>0</v>
      </c>
      <c r="J2980" t="n">
        <v>1</v>
      </c>
      <c r="K2980" t="inlineStr"/>
    </row>
    <row r="2981">
      <c r="A2981" t="inlineStr">
        <is>
          <t>MOV</t>
        </is>
      </c>
      <c r="B2981" t="inlineStr">
        <is>
          <t>343328440000</t>
        </is>
      </c>
      <c r="C2981" t="inlineStr">
        <is>
          <t>34332844</t>
        </is>
      </c>
      <c r="D2981" t="inlineStr">
        <is>
          <t>GERALDINE VARGAS</t>
        </is>
      </c>
      <c r="E2981" t="inlineStr">
        <is>
          <t>GERALDINEVARGAS</t>
        </is>
      </c>
      <c r="F2981" s="2" t="n">
        <v>16.25</v>
      </c>
      <c r="G2981" t="inlineStr"/>
      <c r="H2981" t="inlineStr">
        <is>
          <t>67552929.0</t>
        </is>
      </c>
      <c r="I2981" t="n">
        <v>0</v>
      </c>
      <c r="J2981" t="n">
        <v>1</v>
      </c>
      <c r="K2981" t="inlineStr"/>
    </row>
    <row r="2982">
      <c r="A2982" t="inlineStr">
        <is>
          <t>MOV</t>
        </is>
      </c>
      <c r="B2982" t="inlineStr">
        <is>
          <t>353146570000</t>
        </is>
      </c>
      <c r="C2982" t="inlineStr">
        <is>
          <t>35314657</t>
        </is>
      </c>
      <c r="D2982" t="inlineStr">
        <is>
          <t>GERALDINE VARGAS</t>
        </is>
      </c>
      <c r="E2982" t="inlineStr">
        <is>
          <t>GERALDINEVARGAS</t>
        </is>
      </c>
      <c r="F2982" s="2" t="n">
        <v>15</v>
      </c>
      <c r="G2982" t="inlineStr"/>
      <c r="H2982" t="inlineStr">
        <is>
          <t>68780151.0</t>
        </is>
      </c>
      <c r="I2982" t="n">
        <v>0</v>
      </c>
      <c r="J2982" t="n">
        <v>1</v>
      </c>
      <c r="K2982" t="inlineStr"/>
    </row>
    <row r="2983">
      <c r="A2983" t="inlineStr">
        <is>
          <t>MOV</t>
        </is>
      </c>
      <c r="B2983" t="inlineStr">
        <is>
          <t>359029590000</t>
        </is>
      </c>
      <c r="C2983" t="inlineStr">
        <is>
          <t>35902959</t>
        </is>
      </c>
      <c r="D2983" t="inlineStr">
        <is>
          <t>YASMERY VALDES</t>
        </is>
      </c>
      <c r="E2983" t="inlineStr">
        <is>
          <t>YASMERYVALDES</t>
        </is>
      </c>
      <c r="F2983" s="2" t="n">
        <v>15</v>
      </c>
      <c r="G2983" t="inlineStr"/>
      <c r="H2983" t="inlineStr">
        <is>
          <t>63007873.0</t>
        </is>
      </c>
      <c r="I2983" t="n">
        <v>0</v>
      </c>
      <c r="J2983" t="n">
        <v>1</v>
      </c>
      <c r="K2983" t="inlineStr"/>
    </row>
    <row r="2984">
      <c r="A2984" t="inlineStr">
        <is>
          <t>MOV</t>
        </is>
      </c>
      <c r="B2984" t="inlineStr">
        <is>
          <t>356253560000</t>
        </is>
      </c>
      <c r="C2984" t="inlineStr">
        <is>
          <t>35625356</t>
        </is>
      </c>
      <c r="D2984" t="inlineStr">
        <is>
          <t>FRANKLIN MARTINEZ</t>
        </is>
      </c>
      <c r="E2984" t="inlineStr">
        <is>
          <t>FRANKLINMARTINEZ</t>
        </is>
      </c>
      <c r="F2984" s="2" t="n">
        <v>15</v>
      </c>
      <c r="G2984" t="inlineStr"/>
      <c r="H2984" t="inlineStr">
        <is>
          <t>66075257.0</t>
        </is>
      </c>
      <c r="I2984" t="n">
        <v>0</v>
      </c>
      <c r="J2984" t="n">
        <v>1</v>
      </c>
      <c r="K2984" t="inlineStr"/>
    </row>
    <row r="2985">
      <c r="A2985" t="inlineStr">
        <is>
          <t>MOV</t>
        </is>
      </c>
      <c r="B2985" t="inlineStr">
        <is>
          <t>366004560000</t>
        </is>
      </c>
      <c r="C2985" t="inlineStr">
        <is>
          <t>36600456</t>
        </is>
      </c>
      <c r="D2985" t="inlineStr">
        <is>
          <t>GABIREL ALEXIS ROJAS</t>
        </is>
      </c>
      <c r="E2985" t="inlineStr">
        <is>
          <t>GABIRELALEXISROJAS</t>
        </is>
      </c>
      <c r="F2985" s="2" t="n">
        <v>15</v>
      </c>
      <c r="G2985" t="inlineStr"/>
      <c r="H2985" t="inlineStr">
        <is>
          <t>67915490.0</t>
        </is>
      </c>
      <c r="I2985" t="n">
        <v>0</v>
      </c>
      <c r="J2985" t="n">
        <v>1</v>
      </c>
      <c r="K2985" t="inlineStr"/>
    </row>
    <row r="2986">
      <c r="A2986" t="inlineStr">
        <is>
          <t>MOV</t>
        </is>
      </c>
      <c r="B2986" t="inlineStr">
        <is>
          <t>359371320000</t>
        </is>
      </c>
      <c r="C2986" t="inlineStr">
        <is>
          <t>35937132</t>
        </is>
      </c>
      <c r="D2986" t="inlineStr">
        <is>
          <t>GABRIEL ALEXIS ROJAS</t>
        </is>
      </c>
      <c r="E2986" t="inlineStr">
        <is>
          <t>GABRIELALEXISROJAS</t>
        </is>
      </c>
      <c r="F2986" s="2" t="n">
        <v>15</v>
      </c>
      <c r="G2986" t="inlineStr"/>
      <c r="H2986" t="inlineStr">
        <is>
          <t>68630170.0</t>
        </is>
      </c>
      <c r="I2986" t="n">
        <v>0</v>
      </c>
      <c r="J2986" t="n">
        <v>1</v>
      </c>
      <c r="K2986" t="inlineStr"/>
    </row>
    <row r="2987">
      <c r="A2987" t="inlineStr">
        <is>
          <t>MOV</t>
        </is>
      </c>
      <c r="B2987" t="inlineStr">
        <is>
          <t>351340370000</t>
        </is>
      </c>
      <c r="C2987" t="inlineStr">
        <is>
          <t>35134037</t>
        </is>
      </c>
      <c r="D2987" t="inlineStr">
        <is>
          <t>JONATHAN ALMENGOR</t>
        </is>
      </c>
      <c r="E2987" t="inlineStr">
        <is>
          <t>JONATHANALMENGOR</t>
        </is>
      </c>
      <c r="F2987" s="2" t="n">
        <v>15</v>
      </c>
      <c r="G2987" t="inlineStr"/>
      <c r="H2987" t="inlineStr">
        <is>
          <t>64466896.0</t>
        </is>
      </c>
      <c r="I2987" t="n">
        <v>0</v>
      </c>
      <c r="J2987" t="n">
        <v>1</v>
      </c>
      <c r="K2987" t="inlineStr"/>
    </row>
    <row r="2988">
      <c r="A2988" t="inlineStr">
        <is>
          <t>MOV</t>
        </is>
      </c>
      <c r="B2988" t="inlineStr">
        <is>
          <t>352227230000</t>
        </is>
      </c>
      <c r="C2988" t="inlineStr">
        <is>
          <t>35222723</t>
        </is>
      </c>
      <c r="D2988" t="inlineStr">
        <is>
          <t>ZULEYNE SANTOS</t>
        </is>
      </c>
      <c r="E2988" t="inlineStr">
        <is>
          <t>ZULEYNESANTOS</t>
        </is>
      </c>
      <c r="F2988" s="2" t="n">
        <v>15</v>
      </c>
      <c r="G2988" t="inlineStr"/>
      <c r="H2988" t="inlineStr">
        <is>
          <t>66628613.0</t>
        </is>
      </c>
      <c r="I2988" t="n">
        <v>0</v>
      </c>
      <c r="J2988" t="n">
        <v>1</v>
      </c>
      <c r="K2988" t="inlineStr"/>
    </row>
    <row r="2989">
      <c r="A2989" t="inlineStr">
        <is>
          <t>MOV</t>
        </is>
      </c>
      <c r="B2989" t="inlineStr">
        <is>
          <t>362033090000</t>
        </is>
      </c>
      <c r="C2989" t="inlineStr">
        <is>
          <t>36203309</t>
        </is>
      </c>
      <c r="D2989" t="inlineStr">
        <is>
          <t>ANGELICA MIRANDA</t>
        </is>
      </c>
      <c r="E2989" t="inlineStr">
        <is>
          <t>ANGELICAMIRANDA</t>
        </is>
      </c>
      <c r="F2989" s="2" t="n">
        <v>19.03</v>
      </c>
      <c r="G2989" t="inlineStr"/>
      <c r="H2989" t="inlineStr">
        <is>
          <t>65008655.0</t>
        </is>
      </c>
      <c r="I2989" t="n">
        <v>0</v>
      </c>
      <c r="J2989" t="n">
        <v>1</v>
      </c>
      <c r="K2989" t="inlineStr"/>
    </row>
    <row r="2990">
      <c r="A2990" t="inlineStr">
        <is>
          <t>MOV</t>
        </is>
      </c>
      <c r="B2990" t="inlineStr">
        <is>
          <t>358339830000</t>
        </is>
      </c>
      <c r="C2990" t="inlineStr">
        <is>
          <t>35833983</t>
        </is>
      </c>
      <c r="D2990" t="inlineStr">
        <is>
          <t>SERGIO SANTAMARIA</t>
        </is>
      </c>
      <c r="E2990" t="inlineStr">
        <is>
          <t>SERGIOSANTAMARIA</t>
        </is>
      </c>
      <c r="F2990" s="2" t="n">
        <v>15</v>
      </c>
      <c r="G2990" t="inlineStr"/>
      <c r="H2990" t="inlineStr">
        <is>
          <t>69853727.0</t>
        </is>
      </c>
      <c r="I2990" t="n">
        <v>0</v>
      </c>
      <c r="J2990" t="n">
        <v>1</v>
      </c>
      <c r="K2990" t="inlineStr"/>
    </row>
    <row r="2991">
      <c r="A2991" t="inlineStr">
        <is>
          <t>MOV</t>
        </is>
      </c>
      <c r="B2991" t="inlineStr">
        <is>
          <t>345098810000</t>
        </is>
      </c>
      <c r="C2991" t="inlineStr">
        <is>
          <t>34509881</t>
        </is>
      </c>
      <c r="D2991" t="inlineStr">
        <is>
          <t>DELICIAS MD</t>
        </is>
      </c>
      <c r="E2991" t="inlineStr">
        <is>
          <t>DELICIASMD</t>
        </is>
      </c>
      <c r="F2991" s="2" t="n">
        <v>48.75</v>
      </c>
      <c r="G2991" t="inlineStr"/>
      <c r="H2991" t="inlineStr">
        <is>
          <t>67809117.0</t>
        </is>
      </c>
      <c r="I2991" t="n">
        <v>0</v>
      </c>
      <c r="J2991" t="n">
        <v>1</v>
      </c>
      <c r="K2991" t="inlineStr"/>
    </row>
    <row r="2992">
      <c r="A2992" t="inlineStr">
        <is>
          <t>MOV</t>
        </is>
      </c>
      <c r="B2992" t="inlineStr">
        <is>
          <t>354310870000</t>
        </is>
      </c>
      <c r="C2992" t="inlineStr">
        <is>
          <t>35431087</t>
        </is>
      </c>
      <c r="D2992" t="inlineStr">
        <is>
          <t>ALEXANDER ARAUZ</t>
        </is>
      </c>
      <c r="E2992" t="inlineStr">
        <is>
          <t>ALEXANDERARAUZ</t>
        </is>
      </c>
      <c r="F2992" s="2" t="n">
        <v>15</v>
      </c>
      <c r="G2992" t="inlineStr"/>
      <c r="H2992" t="inlineStr">
        <is>
          <t>65433051.0</t>
        </is>
      </c>
      <c r="I2992" t="n">
        <v>0</v>
      </c>
      <c r="J2992" t="n">
        <v>1</v>
      </c>
      <c r="K2992" t="inlineStr"/>
    </row>
    <row r="2993">
      <c r="A2993" t="inlineStr">
        <is>
          <t>MOV</t>
        </is>
      </c>
      <c r="B2993" t="inlineStr">
        <is>
          <t>351265900000</t>
        </is>
      </c>
      <c r="C2993" t="inlineStr">
        <is>
          <t>35126590</t>
        </is>
      </c>
      <c r="D2993" t="inlineStr">
        <is>
          <t>STACY GOMEZ</t>
        </is>
      </c>
      <c r="E2993" t="inlineStr">
        <is>
          <t>STACYGOMEZ</t>
        </is>
      </c>
      <c r="F2993" s="2" t="n">
        <v>30</v>
      </c>
      <c r="G2993" t="inlineStr"/>
      <c r="H2993" t="inlineStr">
        <is>
          <t>66863092.0</t>
        </is>
      </c>
      <c r="I2993" t="n">
        <v>0</v>
      </c>
      <c r="J2993" t="n">
        <v>1</v>
      </c>
      <c r="K2993" t="inlineStr"/>
    </row>
    <row r="2994">
      <c r="A2994" t="inlineStr">
        <is>
          <t>MOV</t>
        </is>
      </c>
      <c r="B2994" t="inlineStr">
        <is>
          <t>344118550000</t>
        </is>
      </c>
      <c r="C2994" t="inlineStr">
        <is>
          <t>34411855</t>
        </is>
      </c>
      <c r="D2994" t="inlineStr">
        <is>
          <t>AVELINO ANDRES QUIROZ GARCIA</t>
        </is>
      </c>
      <c r="E2994" t="inlineStr">
        <is>
          <t>AVELINOANDRESQUIROZGARCIA</t>
        </is>
      </c>
      <c r="F2994" s="2" t="n">
        <v>260</v>
      </c>
      <c r="G2994" t="inlineStr"/>
      <c r="H2994" t="inlineStr">
        <is>
          <t>65390297.0</t>
        </is>
      </c>
      <c r="I2994" t="n">
        <v>0</v>
      </c>
      <c r="J2994" t="n">
        <v>1</v>
      </c>
      <c r="K2994" t="inlineStr"/>
    </row>
    <row r="2995">
      <c r="A2995" t="inlineStr">
        <is>
          <t>MOV</t>
        </is>
      </c>
      <c r="B2995" t="inlineStr">
        <is>
          <t>356281180000</t>
        </is>
      </c>
      <c r="C2995" t="inlineStr">
        <is>
          <t>35628118</t>
        </is>
      </c>
      <c r="D2995" t="inlineStr">
        <is>
          <t>FLORENCIO MONTEZUMA</t>
        </is>
      </c>
      <c r="E2995" t="inlineStr">
        <is>
          <t>FLORENCIOMONTEZUMA</t>
        </is>
      </c>
      <c r="F2995" s="2" t="n">
        <v>15</v>
      </c>
      <c r="G2995" t="inlineStr"/>
      <c r="H2995" t="inlineStr">
        <is>
          <t>69165242.0</t>
        </is>
      </c>
      <c r="I2995" t="n">
        <v>0</v>
      </c>
      <c r="J2995" t="n">
        <v>1</v>
      </c>
      <c r="K2995" t="inlineStr"/>
    </row>
    <row r="2996">
      <c r="A2996" t="inlineStr">
        <is>
          <t>MOV</t>
        </is>
      </c>
      <c r="B2996" t="inlineStr">
        <is>
          <t>357077700000</t>
        </is>
      </c>
      <c r="C2996" t="inlineStr">
        <is>
          <t>35707770</t>
        </is>
      </c>
      <c r="D2996" t="inlineStr">
        <is>
          <t>ILIANA TREJOS</t>
        </is>
      </c>
      <c r="E2996" t="inlineStr">
        <is>
          <t>ILIANATREJOS</t>
        </is>
      </c>
      <c r="F2996" s="2" t="n">
        <v>15</v>
      </c>
      <c r="G2996" t="inlineStr"/>
      <c r="H2996" t="inlineStr">
        <is>
          <t>62010532.0</t>
        </is>
      </c>
      <c r="I2996" t="n">
        <v>0</v>
      </c>
      <c r="J2996" t="n">
        <v>1</v>
      </c>
      <c r="K2996" t="inlineStr"/>
    </row>
    <row r="2997">
      <c r="A2997" t="inlineStr">
        <is>
          <t>MOV</t>
        </is>
      </c>
      <c r="B2997" t="inlineStr">
        <is>
          <t>353261130000</t>
        </is>
      </c>
      <c r="C2997" t="inlineStr">
        <is>
          <t>35326113</t>
        </is>
      </c>
      <c r="D2997" t="inlineStr">
        <is>
          <t>SARAHY JUDITH MONTES JULIO DE GU</t>
        </is>
      </c>
      <c r="E2997" t="inlineStr">
        <is>
          <t>SARAHYJUDITHMONTESJULIODEGU</t>
        </is>
      </c>
      <c r="F2997" s="2" t="n">
        <v>20</v>
      </c>
      <c r="G2997" t="inlineStr"/>
      <c r="H2997" t="inlineStr">
        <is>
          <t>65319886.0</t>
        </is>
      </c>
      <c r="I2997" t="n">
        <v>0</v>
      </c>
      <c r="J2997" t="n">
        <v>1</v>
      </c>
      <c r="K2997" t="inlineStr"/>
    </row>
    <row r="2998">
      <c r="A2998" t="inlineStr">
        <is>
          <t>MOV</t>
        </is>
      </c>
      <c r="B2998" t="inlineStr">
        <is>
          <t>351274390000</t>
        </is>
      </c>
      <c r="C2998" t="inlineStr">
        <is>
          <t>35127439</t>
        </is>
      </c>
      <c r="D2998" t="inlineStr">
        <is>
          <t>RENE LARA</t>
        </is>
      </c>
      <c r="E2998" t="inlineStr">
        <is>
          <t>RENELARA</t>
        </is>
      </c>
      <c r="F2998" s="2" t="n">
        <v>15</v>
      </c>
      <c r="G2998" t="inlineStr"/>
      <c r="H2998" t="inlineStr">
        <is>
          <t>63024955.0</t>
        </is>
      </c>
      <c r="I2998" t="n">
        <v>0</v>
      </c>
      <c r="J2998" t="n">
        <v>1</v>
      </c>
      <c r="K2998" t="inlineStr"/>
    </row>
    <row r="2999">
      <c r="A2999" t="inlineStr">
        <is>
          <t>MOV</t>
        </is>
      </c>
      <c r="B2999" t="inlineStr">
        <is>
          <t>352381940000</t>
        </is>
      </c>
      <c r="C2999" t="inlineStr">
        <is>
          <t>35238194</t>
        </is>
      </c>
      <c r="D2999" t="inlineStr">
        <is>
          <t>EDUARDO ARIEL ESPINOZA GONZÁLEZ</t>
        </is>
      </c>
      <c r="E2999" t="inlineStr">
        <is>
          <t>EDUARDOARIELESPINOZAGONZALEZ</t>
        </is>
      </c>
      <c r="F2999" s="2" t="n">
        <v>15</v>
      </c>
      <c r="G2999" t="inlineStr"/>
      <c r="H2999" t="inlineStr">
        <is>
          <t>66495754.0</t>
        </is>
      </c>
      <c r="I2999" t="n">
        <v>0</v>
      </c>
      <c r="J2999" t="n">
        <v>1</v>
      </c>
      <c r="K2999" t="inlineStr"/>
    </row>
    <row r="3000">
      <c r="A3000" t="inlineStr">
        <is>
          <t>MOV</t>
        </is>
      </c>
      <c r="B3000" t="inlineStr">
        <is>
          <t>354308490000</t>
        </is>
      </c>
      <c r="C3000" t="inlineStr">
        <is>
          <t>35430849</t>
        </is>
      </c>
      <c r="D3000" t="inlineStr">
        <is>
          <t>TOMAS BEJARANO</t>
        </is>
      </c>
      <c r="E3000" t="inlineStr">
        <is>
          <t>TOMASBEJARANO</t>
        </is>
      </c>
      <c r="F3000" s="2" t="n">
        <v>15</v>
      </c>
      <c r="G3000" t="inlineStr"/>
      <c r="H3000" t="inlineStr">
        <is>
          <t>69501754.0</t>
        </is>
      </c>
      <c r="I3000" t="n">
        <v>0</v>
      </c>
      <c r="J3000" t="n">
        <v>1</v>
      </c>
      <c r="K3000" t="inlineStr"/>
    </row>
    <row r="3001">
      <c r="A3001" t="inlineStr">
        <is>
          <t>MOV</t>
        </is>
      </c>
      <c r="B3001" t="inlineStr">
        <is>
          <t>332290060000</t>
        </is>
      </c>
      <c r="C3001" t="inlineStr">
        <is>
          <t>33229006</t>
        </is>
      </c>
      <c r="D3001" t="inlineStr">
        <is>
          <t>TOMAS PAUL BEJARANO ORTEGA</t>
        </is>
      </c>
      <c r="E3001" t="inlineStr">
        <is>
          <t>TOMASPAULBEJARANOORTEGA</t>
        </is>
      </c>
      <c r="F3001" s="2" t="n">
        <v>16.25</v>
      </c>
      <c r="G3001" t="inlineStr"/>
      <c r="H3001" t="inlineStr">
        <is>
          <t>68933497.0</t>
        </is>
      </c>
      <c r="I3001" t="n">
        <v>0</v>
      </c>
      <c r="J3001" t="n">
        <v>1</v>
      </c>
      <c r="K3001" t="inlineStr"/>
    </row>
    <row r="3002">
      <c r="A3002" t="inlineStr">
        <is>
          <t>MOV</t>
        </is>
      </c>
      <c r="B3002" t="inlineStr">
        <is>
          <t>357340520000</t>
        </is>
      </c>
      <c r="C3002" t="inlineStr">
        <is>
          <t>35734052</t>
        </is>
      </c>
      <c r="D3002" t="inlineStr">
        <is>
          <t>ISAAC MONTENEGRO</t>
        </is>
      </c>
      <c r="E3002" t="inlineStr">
        <is>
          <t>ISAACMONTENEGRO</t>
        </is>
      </c>
      <c r="F3002" s="2" t="n">
        <v>15</v>
      </c>
      <c r="G3002" t="inlineStr"/>
      <c r="H3002" t="inlineStr">
        <is>
          <t>69063235.0</t>
        </is>
      </c>
      <c r="I3002" t="n">
        <v>0</v>
      </c>
      <c r="J3002" t="n">
        <v>1</v>
      </c>
      <c r="K3002" t="inlineStr"/>
    </row>
    <row r="3003">
      <c r="A3003" t="inlineStr">
        <is>
          <t>MOV</t>
        </is>
      </c>
      <c r="B3003" t="inlineStr">
        <is>
          <t>361006710000</t>
        </is>
      </c>
      <c r="C3003" t="inlineStr">
        <is>
          <t>36100671</t>
        </is>
      </c>
      <c r="D3003" t="inlineStr">
        <is>
          <t>JESSICA COCHERAN</t>
        </is>
      </c>
      <c r="E3003" t="inlineStr">
        <is>
          <t>JESSICACOCHERAN</t>
        </is>
      </c>
      <c r="F3003" s="2" t="n">
        <v>15</v>
      </c>
      <c r="G3003" t="inlineStr"/>
      <c r="H3003" t="inlineStr">
        <is>
          <t>67649388.0</t>
        </is>
      </c>
      <c r="I3003" t="n">
        <v>0</v>
      </c>
      <c r="J3003" t="n">
        <v>1</v>
      </c>
      <c r="K3003" t="inlineStr"/>
    </row>
    <row r="3004">
      <c r="A3004" t="inlineStr">
        <is>
          <t>MOV</t>
        </is>
      </c>
      <c r="B3004" t="inlineStr">
        <is>
          <t>338312770000</t>
        </is>
      </c>
      <c r="C3004" t="inlineStr">
        <is>
          <t>33831277</t>
        </is>
      </c>
      <c r="D3004" t="inlineStr">
        <is>
          <t>DARIO ESTEBAN ATENCIO</t>
        </is>
      </c>
      <c r="E3004" t="inlineStr">
        <is>
          <t>DARIOESTEBANATENCIO</t>
        </is>
      </c>
      <c r="F3004" s="2" t="n">
        <v>16.25</v>
      </c>
      <c r="G3004" t="inlineStr"/>
      <c r="H3004" t="inlineStr">
        <is>
          <t>63787913.0</t>
        </is>
      </c>
      <c r="I3004" t="n">
        <v>0</v>
      </c>
      <c r="J3004" t="n">
        <v>1</v>
      </c>
      <c r="K3004" t="inlineStr"/>
    </row>
    <row r="3005">
      <c r="A3005" t="inlineStr">
        <is>
          <t>MOV</t>
        </is>
      </c>
      <c r="B3005" t="inlineStr">
        <is>
          <t>363046920000</t>
        </is>
      </c>
      <c r="C3005" t="inlineStr">
        <is>
          <t>36304692</t>
        </is>
      </c>
      <c r="D3005" t="inlineStr">
        <is>
          <t>CARLOS ABDIEL AGUIRRE MENDOZA</t>
        </is>
      </c>
      <c r="E3005" t="inlineStr">
        <is>
          <t>CARLOSABDIELAGUIRREMENDOZA</t>
        </is>
      </c>
      <c r="F3005" s="2" t="n">
        <v>99.84999999999999</v>
      </c>
      <c r="G3005" t="inlineStr"/>
      <c r="H3005" t="inlineStr"/>
      <c r="I3005" t="n">
        <v>0</v>
      </c>
      <c r="J3005" t="n">
        <v>1</v>
      </c>
      <c r="K3005" t="inlineStr"/>
    </row>
    <row r="3006">
      <c r="A3006" t="inlineStr">
        <is>
          <t>MOV</t>
        </is>
      </c>
      <c r="B3006" t="inlineStr">
        <is>
          <t>366040620000</t>
        </is>
      </c>
      <c r="C3006" t="inlineStr">
        <is>
          <t>36604062</t>
        </is>
      </c>
      <c r="D3006" t="inlineStr">
        <is>
          <t>CARLOS ABDIEL AGUIRRE MENDOZA</t>
        </is>
      </c>
      <c r="E3006" t="inlineStr">
        <is>
          <t>CARLOSABDIELAGUIRREMENDOZA</t>
        </is>
      </c>
      <c r="F3006" s="2" t="n">
        <v>8.5</v>
      </c>
      <c r="G3006" t="inlineStr"/>
      <c r="H3006" t="inlineStr"/>
      <c r="I3006" t="n">
        <v>0</v>
      </c>
      <c r="J3006" t="n">
        <v>1</v>
      </c>
      <c r="K3006" t="inlineStr"/>
    </row>
    <row r="3007">
      <c r="A3007" t="inlineStr">
        <is>
          <t>MOV</t>
        </is>
      </c>
      <c r="B3007" t="inlineStr">
        <is>
          <t>359346370000</t>
        </is>
      </c>
      <c r="C3007" t="inlineStr">
        <is>
          <t>35934637</t>
        </is>
      </c>
      <c r="D3007" t="inlineStr">
        <is>
          <t>CECILIA SANJUR</t>
        </is>
      </c>
      <c r="E3007" t="inlineStr">
        <is>
          <t>CECILIASANJUR</t>
        </is>
      </c>
      <c r="F3007" s="2" t="n">
        <v>45</v>
      </c>
      <c r="G3007" t="inlineStr"/>
      <c r="H3007" t="inlineStr">
        <is>
          <t>67458821.0</t>
        </is>
      </c>
      <c r="I3007" t="n">
        <v>0</v>
      </c>
      <c r="J3007" t="n">
        <v>1</v>
      </c>
      <c r="K3007" t="inlineStr"/>
    </row>
    <row r="3008">
      <c r="A3008" t="inlineStr">
        <is>
          <t>MOV</t>
        </is>
      </c>
      <c r="B3008" t="inlineStr">
        <is>
          <t>345409500000</t>
        </is>
      </c>
      <c r="C3008" t="inlineStr">
        <is>
          <t>34540950</t>
        </is>
      </c>
      <c r="D3008" t="inlineStr">
        <is>
          <t>RAPPIPACK</t>
        </is>
      </c>
      <c r="E3008" t="inlineStr">
        <is>
          <t>RAPPIPACK</t>
        </is>
      </c>
      <c r="F3008" s="2" t="n">
        <v>22.75</v>
      </c>
      <c r="G3008" t="inlineStr"/>
      <c r="H3008" t="inlineStr">
        <is>
          <t>69833805.0</t>
        </is>
      </c>
      <c r="I3008" t="n">
        <v>0</v>
      </c>
      <c r="J3008" t="n">
        <v>1</v>
      </c>
      <c r="K3008" t="inlineStr"/>
    </row>
    <row r="3009">
      <c r="A3009" t="inlineStr">
        <is>
          <t>MOV</t>
        </is>
      </c>
      <c r="B3009" t="inlineStr">
        <is>
          <t>354150670000</t>
        </is>
      </c>
      <c r="C3009" t="inlineStr">
        <is>
          <t>35415067</t>
        </is>
      </c>
      <c r="D3009" t="inlineStr">
        <is>
          <t>LEIDY CARRASCO</t>
        </is>
      </c>
      <c r="E3009" t="inlineStr">
        <is>
          <t>LEIDYCARRASCO</t>
        </is>
      </c>
      <c r="F3009" s="2" t="n">
        <v>15</v>
      </c>
      <c r="G3009" t="inlineStr"/>
      <c r="H3009" t="inlineStr">
        <is>
          <t>68949484.0</t>
        </is>
      </c>
      <c r="I3009" t="n">
        <v>0</v>
      </c>
      <c r="J3009" t="n">
        <v>1</v>
      </c>
      <c r="K3009" t="inlineStr"/>
    </row>
    <row r="3010">
      <c r="A3010" t="inlineStr">
        <is>
          <t>MOV</t>
        </is>
      </c>
      <c r="B3010" t="inlineStr">
        <is>
          <t>354150700000</t>
        </is>
      </c>
      <c r="C3010" t="inlineStr">
        <is>
          <t>35415070</t>
        </is>
      </c>
      <c r="D3010" t="inlineStr">
        <is>
          <t>LEIDY CARRASCO</t>
        </is>
      </c>
      <c r="E3010" t="inlineStr">
        <is>
          <t>LEIDYCARRASCO</t>
        </is>
      </c>
      <c r="F3010" s="2" t="n">
        <v>15</v>
      </c>
      <c r="G3010" t="inlineStr"/>
      <c r="H3010" t="inlineStr">
        <is>
          <t>64495437.0</t>
        </is>
      </c>
      <c r="I3010" t="n">
        <v>0</v>
      </c>
      <c r="J3010" t="n">
        <v>1</v>
      </c>
      <c r="K3010" t="inlineStr"/>
    </row>
    <row r="3011">
      <c r="A3011" t="inlineStr">
        <is>
          <t>MOV</t>
        </is>
      </c>
      <c r="B3011" t="inlineStr">
        <is>
          <t>357362950000</t>
        </is>
      </c>
      <c r="C3011" t="inlineStr">
        <is>
          <t>35736295</t>
        </is>
      </c>
      <c r="D3011" t="inlineStr">
        <is>
          <t>WILLIAM CABALLERO</t>
        </is>
      </c>
      <c r="E3011" t="inlineStr">
        <is>
          <t>WILLIAMCABALLERO</t>
        </is>
      </c>
      <c r="F3011" s="2" t="n">
        <v>15</v>
      </c>
      <c r="G3011" t="inlineStr"/>
      <c r="H3011" t="inlineStr">
        <is>
          <t>69886593.0</t>
        </is>
      </c>
      <c r="I3011" t="n">
        <v>0</v>
      </c>
      <c r="J3011" t="n">
        <v>1</v>
      </c>
      <c r="K3011" t="inlineStr"/>
    </row>
    <row r="3012">
      <c r="A3012" t="inlineStr">
        <is>
          <t>MOV</t>
        </is>
      </c>
      <c r="B3012" t="inlineStr">
        <is>
          <t>344310280000</t>
        </is>
      </c>
      <c r="C3012" t="inlineStr">
        <is>
          <t>34431028</t>
        </is>
      </c>
      <c r="D3012" t="inlineStr">
        <is>
          <t>CARLOS PALACIOS</t>
        </is>
      </c>
      <c r="E3012" t="inlineStr">
        <is>
          <t>CARLOSPALACIOS</t>
        </is>
      </c>
      <c r="F3012" s="2" t="n">
        <v>46.75</v>
      </c>
      <c r="G3012" t="inlineStr"/>
      <c r="H3012" t="inlineStr">
        <is>
          <t>62884530.0</t>
        </is>
      </c>
      <c r="I3012" t="n">
        <v>0</v>
      </c>
      <c r="J3012" t="n">
        <v>1</v>
      </c>
      <c r="K3012" t="inlineStr"/>
    </row>
    <row r="3013">
      <c r="A3013" t="inlineStr">
        <is>
          <t>MOV</t>
        </is>
      </c>
      <c r="B3013" t="inlineStr">
        <is>
          <t>351256060000</t>
        </is>
      </c>
      <c r="C3013" t="inlineStr">
        <is>
          <t>35125606</t>
        </is>
      </c>
      <c r="D3013" t="inlineStr">
        <is>
          <t>KEITHY CASTILLO</t>
        </is>
      </c>
      <c r="E3013" t="inlineStr">
        <is>
          <t>KEITHYCASTILLO</t>
        </is>
      </c>
      <c r="F3013" s="2" t="n">
        <v>15</v>
      </c>
      <c r="G3013" t="inlineStr"/>
      <c r="H3013" t="inlineStr">
        <is>
          <t>63114407.0</t>
        </is>
      </c>
      <c r="I3013" t="n">
        <v>0</v>
      </c>
      <c r="J3013" t="n">
        <v>1</v>
      </c>
      <c r="K3013" t="inlineStr"/>
    </row>
    <row r="3014">
      <c r="A3014" t="inlineStr">
        <is>
          <t>MOV</t>
        </is>
      </c>
      <c r="B3014" t="inlineStr">
        <is>
          <t>356070070000</t>
        </is>
      </c>
      <c r="C3014" t="inlineStr">
        <is>
          <t>35607007</t>
        </is>
      </c>
      <c r="D3014" t="inlineStr">
        <is>
          <t>ROBERTO ARAUZ</t>
        </is>
      </c>
      <c r="E3014" t="inlineStr">
        <is>
          <t>ROBERTOARAUZ</t>
        </is>
      </c>
      <c r="F3014" s="2" t="n">
        <v>18</v>
      </c>
      <c r="G3014" t="inlineStr"/>
      <c r="H3014" t="inlineStr">
        <is>
          <t>63881319.0</t>
        </is>
      </c>
      <c r="I3014" t="n">
        <v>0</v>
      </c>
      <c r="J3014" t="n">
        <v>1</v>
      </c>
      <c r="K3014" t="inlineStr"/>
    </row>
    <row r="3015">
      <c r="A3015" t="inlineStr">
        <is>
          <t>MOV</t>
        </is>
      </c>
      <c r="B3015" t="inlineStr">
        <is>
          <t>361015590000</t>
        </is>
      </c>
      <c r="C3015" t="inlineStr">
        <is>
          <t>36101559</t>
        </is>
      </c>
      <c r="D3015" t="inlineStr">
        <is>
          <t>CARLOS ALEJANDRO PINTO HERRERA</t>
        </is>
      </c>
      <c r="E3015" t="inlineStr">
        <is>
          <t>CARLOSALEJANDROPINTOHERRERA</t>
        </is>
      </c>
      <c r="F3015" s="2" t="n">
        <v>15</v>
      </c>
      <c r="G3015" t="inlineStr"/>
      <c r="H3015" t="inlineStr">
        <is>
          <t>66050326.0</t>
        </is>
      </c>
      <c r="I3015" t="n">
        <v>0</v>
      </c>
      <c r="J3015" t="n">
        <v>1</v>
      </c>
      <c r="K3015" t="inlineStr"/>
    </row>
    <row r="3016">
      <c r="A3016" t="inlineStr">
        <is>
          <t>MOV</t>
        </is>
      </c>
      <c r="B3016" t="inlineStr">
        <is>
          <t>344453100000</t>
        </is>
      </c>
      <c r="C3016" t="inlineStr">
        <is>
          <t>34445310</t>
        </is>
      </c>
      <c r="D3016" t="inlineStr">
        <is>
          <t>ELVIS ORTEGA</t>
        </is>
      </c>
      <c r="E3016" t="inlineStr">
        <is>
          <t>ELVISORTEGA</t>
        </is>
      </c>
      <c r="F3016" s="2" t="n">
        <v>15</v>
      </c>
      <c r="G3016" t="inlineStr"/>
      <c r="H3016" t="inlineStr">
        <is>
          <t>69669319.0</t>
        </is>
      </c>
      <c r="I3016" t="n">
        <v>0</v>
      </c>
      <c r="J3016" t="n">
        <v>1</v>
      </c>
      <c r="K3016" t="inlineStr"/>
    </row>
    <row r="3017">
      <c r="A3017" t="inlineStr">
        <is>
          <t>MOV</t>
        </is>
      </c>
      <c r="B3017" t="inlineStr">
        <is>
          <t>356299510000</t>
        </is>
      </c>
      <c r="C3017" t="inlineStr">
        <is>
          <t>35629951</t>
        </is>
      </c>
      <c r="D3017" t="inlineStr">
        <is>
          <t>RICARDO CHEONG</t>
        </is>
      </c>
      <c r="E3017" t="inlineStr">
        <is>
          <t>RICARDOCHEONG</t>
        </is>
      </c>
      <c r="F3017" s="2" t="n">
        <v>15</v>
      </c>
      <c r="G3017" t="inlineStr"/>
      <c r="H3017" t="inlineStr">
        <is>
          <t>66900036.0</t>
        </is>
      </c>
      <c r="I3017" t="n">
        <v>0</v>
      </c>
      <c r="J3017" t="n">
        <v>1</v>
      </c>
      <c r="K3017" t="inlineStr"/>
    </row>
    <row r="3018">
      <c r="A3018" t="inlineStr">
        <is>
          <t>MOV</t>
        </is>
      </c>
      <c r="B3018" t="inlineStr">
        <is>
          <t>357365750000</t>
        </is>
      </c>
      <c r="C3018" t="inlineStr">
        <is>
          <t>35736575</t>
        </is>
      </c>
      <c r="D3018" t="inlineStr">
        <is>
          <t>CARLOS ANTONIO ARSEMENA TELLO</t>
        </is>
      </c>
      <c r="E3018" t="inlineStr">
        <is>
          <t>CARLOSANTONIOARSEMENATELLO</t>
        </is>
      </c>
      <c r="F3018" s="2" t="n">
        <v>15</v>
      </c>
      <c r="G3018" t="inlineStr"/>
      <c r="H3018" t="inlineStr">
        <is>
          <t>69053919.0</t>
        </is>
      </c>
      <c r="I3018" t="n">
        <v>0</v>
      </c>
      <c r="J3018" t="n">
        <v>1</v>
      </c>
      <c r="K3018" t="inlineStr"/>
    </row>
    <row r="3019">
      <c r="A3019" t="inlineStr">
        <is>
          <t>MOV</t>
        </is>
      </c>
      <c r="B3019" t="inlineStr">
        <is>
          <t>348368200000</t>
        </is>
      </c>
      <c r="C3019" t="inlineStr">
        <is>
          <t>34836820</t>
        </is>
      </c>
      <c r="D3019" t="inlineStr">
        <is>
          <t>AGNI SAUCEDO</t>
        </is>
      </c>
      <c r="E3019" t="inlineStr">
        <is>
          <t>AGNISAUCEDO</t>
        </is>
      </c>
      <c r="F3019" s="2" t="n">
        <v>16.25</v>
      </c>
      <c r="G3019" t="inlineStr"/>
      <c r="H3019" t="inlineStr">
        <is>
          <t>67569741.0</t>
        </is>
      </c>
      <c r="I3019" t="n">
        <v>0</v>
      </c>
      <c r="J3019" t="n">
        <v>1</v>
      </c>
      <c r="K3019" t="inlineStr"/>
    </row>
    <row r="3020">
      <c r="A3020" t="inlineStr">
        <is>
          <t>MOV</t>
        </is>
      </c>
      <c r="B3020" t="inlineStr">
        <is>
          <t>367037240000</t>
        </is>
      </c>
      <c r="C3020" t="inlineStr">
        <is>
          <t>36703724</t>
        </is>
      </c>
      <c r="D3020" t="inlineStr">
        <is>
          <t>MARJORIE CABALLERO</t>
        </is>
      </c>
      <c r="E3020" t="inlineStr">
        <is>
          <t>MARJORIECABALLERO</t>
        </is>
      </c>
      <c r="F3020" s="2" t="n">
        <v>19.52</v>
      </c>
      <c r="G3020" t="inlineStr"/>
      <c r="H3020" t="inlineStr"/>
      <c r="I3020" t="n">
        <v>0</v>
      </c>
      <c r="J3020" t="n">
        <v>1</v>
      </c>
      <c r="K3020" t="inlineStr"/>
    </row>
    <row r="3021">
      <c r="A3021" t="inlineStr">
        <is>
          <t>MOV</t>
        </is>
      </c>
      <c r="B3021" t="inlineStr">
        <is>
          <t>346120160000</t>
        </is>
      </c>
      <c r="C3021" t="inlineStr">
        <is>
          <t>34612016</t>
        </is>
      </c>
      <c r="D3021" t="inlineStr">
        <is>
          <t>ELIUD MORENO</t>
        </is>
      </c>
      <c r="E3021" t="inlineStr">
        <is>
          <t>ELIUDMORENO</t>
        </is>
      </c>
      <c r="F3021" s="2" t="n">
        <v>16.25</v>
      </c>
      <c r="G3021" t="inlineStr"/>
      <c r="H3021" t="inlineStr">
        <is>
          <t>64652904.0</t>
        </is>
      </c>
      <c r="I3021" t="n">
        <v>0</v>
      </c>
      <c r="J3021" t="n">
        <v>1</v>
      </c>
      <c r="K3021" t="inlineStr"/>
    </row>
    <row r="3022">
      <c r="A3022" t="inlineStr">
        <is>
          <t>MOV</t>
        </is>
      </c>
      <c r="B3022" t="inlineStr">
        <is>
          <t>352311580000</t>
        </is>
      </c>
      <c r="C3022" t="inlineStr">
        <is>
          <t>35231158</t>
        </is>
      </c>
      <c r="D3022" t="inlineStr">
        <is>
          <t>VICENTE PITTI</t>
        </is>
      </c>
      <c r="E3022" t="inlineStr">
        <is>
          <t>VICENTEPITTI</t>
        </is>
      </c>
      <c r="F3022" s="2" t="n">
        <v>15</v>
      </c>
      <c r="G3022" t="inlineStr"/>
      <c r="H3022" t="inlineStr">
        <is>
          <t>65208721.0</t>
        </is>
      </c>
      <c r="I3022" t="n">
        <v>0</v>
      </c>
      <c r="J3022" t="n">
        <v>1</v>
      </c>
      <c r="K3022" t="inlineStr"/>
    </row>
    <row r="3023">
      <c r="A3023" t="inlineStr">
        <is>
          <t>MOV</t>
        </is>
      </c>
      <c r="B3023" t="inlineStr">
        <is>
          <t>324812770000</t>
        </is>
      </c>
      <c r="C3023" t="inlineStr">
        <is>
          <t>32481277</t>
        </is>
      </c>
      <c r="D3023" t="inlineStr">
        <is>
          <t>JASSON CHAVEZ</t>
        </is>
      </c>
      <c r="E3023" t="inlineStr">
        <is>
          <t>JASSONCHAVEZ</t>
        </is>
      </c>
      <c r="F3023" s="2" t="n">
        <v>252.25</v>
      </c>
      <c r="G3023" t="inlineStr"/>
      <c r="H3023" t="inlineStr">
        <is>
          <t>67593282.0</t>
        </is>
      </c>
      <c r="I3023" t="n">
        <v>0</v>
      </c>
      <c r="J3023" t="n">
        <v>1</v>
      </c>
      <c r="K3023" t="inlineStr"/>
    </row>
    <row r="3024">
      <c r="A3024" t="inlineStr">
        <is>
          <t>MOV</t>
        </is>
      </c>
      <c r="B3024" t="inlineStr">
        <is>
          <t>357350660000</t>
        </is>
      </c>
      <c r="C3024" t="inlineStr">
        <is>
          <t>35735066</t>
        </is>
      </c>
      <c r="D3024" t="inlineStr">
        <is>
          <t>ARTURO ATENCIO</t>
        </is>
      </c>
      <c r="E3024" t="inlineStr">
        <is>
          <t>ARTUROATENCIO</t>
        </is>
      </c>
      <c r="F3024" s="2" t="n">
        <v>15</v>
      </c>
      <c r="G3024" t="inlineStr"/>
      <c r="H3024" t="inlineStr">
        <is>
          <t>67720038.0</t>
        </is>
      </c>
      <c r="I3024" t="n">
        <v>0</v>
      </c>
      <c r="J3024" t="n">
        <v>1</v>
      </c>
      <c r="K3024" t="inlineStr"/>
    </row>
    <row r="3025">
      <c r="A3025" t="inlineStr">
        <is>
          <t>MOV</t>
        </is>
      </c>
      <c r="B3025" t="inlineStr">
        <is>
          <t>355331030000</t>
        </is>
      </c>
      <c r="C3025" t="inlineStr">
        <is>
          <t>35533103</t>
        </is>
      </c>
      <c r="D3025" t="inlineStr">
        <is>
          <t>ANN JIMENEZ</t>
        </is>
      </c>
      <c r="E3025" t="inlineStr">
        <is>
          <t>ANNJIMENEZ</t>
        </is>
      </c>
      <c r="F3025" s="2" t="n">
        <v>15</v>
      </c>
      <c r="G3025" t="inlineStr"/>
      <c r="H3025" t="inlineStr">
        <is>
          <t>66129724.0</t>
        </is>
      </c>
      <c r="I3025" t="n">
        <v>0</v>
      </c>
      <c r="J3025" t="n">
        <v>1</v>
      </c>
      <c r="K3025" t="inlineStr"/>
    </row>
    <row r="3026">
      <c r="A3026" t="inlineStr">
        <is>
          <t>MOV</t>
        </is>
      </c>
      <c r="B3026" t="inlineStr">
        <is>
          <t>355325540000</t>
        </is>
      </c>
      <c r="C3026" t="inlineStr">
        <is>
          <t>35532554</t>
        </is>
      </c>
      <c r="D3026" t="inlineStr">
        <is>
          <t>JUAN SAMUDIO</t>
        </is>
      </c>
      <c r="E3026" t="inlineStr">
        <is>
          <t>JUANSAMUDIO</t>
        </is>
      </c>
      <c r="F3026" s="2" t="n">
        <v>27.97</v>
      </c>
      <c r="G3026" t="inlineStr"/>
      <c r="H3026" t="inlineStr">
        <is>
          <t>63747667.0</t>
        </is>
      </c>
      <c r="I3026" t="n">
        <v>0</v>
      </c>
      <c r="J3026" t="n">
        <v>1</v>
      </c>
      <c r="K3026" t="inlineStr"/>
    </row>
    <row r="3027">
      <c r="A3027" t="inlineStr">
        <is>
          <t>MOV</t>
        </is>
      </c>
      <c r="B3027" t="inlineStr">
        <is>
          <t>357133860000</t>
        </is>
      </c>
      <c r="C3027" t="inlineStr">
        <is>
          <t>35713386</t>
        </is>
      </c>
      <c r="D3027" t="inlineStr">
        <is>
          <t>KARINA LISETH GOMEZ IBARRA</t>
        </is>
      </c>
      <c r="E3027" t="inlineStr">
        <is>
          <t>KARINALISETHGOMEZIBARRA</t>
        </is>
      </c>
      <c r="F3027" s="2" t="n">
        <v>15</v>
      </c>
      <c r="G3027" t="inlineStr"/>
      <c r="H3027" t="inlineStr">
        <is>
          <t>67301958.0</t>
        </is>
      </c>
      <c r="I3027" t="n">
        <v>0</v>
      </c>
      <c r="J3027" t="n">
        <v>1</v>
      </c>
      <c r="K3027" t="inlineStr"/>
    </row>
    <row r="3028">
      <c r="A3028" t="inlineStr">
        <is>
          <t>MOV</t>
        </is>
      </c>
      <c r="B3028" t="inlineStr">
        <is>
          <t>359279300000</t>
        </is>
      </c>
      <c r="C3028" t="inlineStr">
        <is>
          <t>35927930</t>
        </is>
      </c>
      <c r="D3028" t="inlineStr">
        <is>
          <t>GLADYS SALINAS</t>
        </is>
      </c>
      <c r="E3028" t="inlineStr">
        <is>
          <t>GLADYSSALINAS</t>
        </is>
      </c>
      <c r="F3028" s="2" t="n">
        <v>20</v>
      </c>
      <c r="G3028" t="inlineStr"/>
      <c r="H3028" t="inlineStr">
        <is>
          <t>67721583.0</t>
        </is>
      </c>
      <c r="I3028" t="n">
        <v>0</v>
      </c>
      <c r="J3028" t="n">
        <v>1</v>
      </c>
      <c r="K3028" t="inlineStr"/>
    </row>
    <row r="3029">
      <c r="A3029" t="inlineStr">
        <is>
          <t>MOV</t>
        </is>
      </c>
      <c r="B3029" t="inlineStr">
        <is>
          <t>356310050000</t>
        </is>
      </c>
      <c r="C3029" t="inlineStr">
        <is>
          <t>35631005</t>
        </is>
      </c>
      <c r="D3029" t="inlineStr">
        <is>
          <t>CARLOS DAVID GAITAN</t>
        </is>
      </c>
      <c r="E3029" t="inlineStr">
        <is>
          <t>CARLOSDAVIDGAITAN</t>
        </is>
      </c>
      <c r="F3029" s="2" t="n">
        <v>15</v>
      </c>
      <c r="G3029" t="inlineStr"/>
      <c r="H3029" t="inlineStr">
        <is>
          <t>66971934.0</t>
        </is>
      </c>
      <c r="I3029" t="n">
        <v>0</v>
      </c>
      <c r="J3029" t="n">
        <v>1</v>
      </c>
      <c r="K3029" t="inlineStr"/>
    </row>
    <row r="3030">
      <c r="A3030" t="inlineStr">
        <is>
          <t>MOV</t>
        </is>
      </c>
      <c r="B3030" t="inlineStr">
        <is>
          <t>354195370000</t>
        </is>
      </c>
      <c r="C3030" t="inlineStr">
        <is>
          <t>35419537</t>
        </is>
      </c>
      <c r="D3030" t="inlineStr">
        <is>
          <t>NAYUVALIN VIVIANA LEDEZMA GONZALEZ</t>
        </is>
      </c>
      <c r="E3030" t="inlineStr">
        <is>
          <t>NAYUVALINVIVIANALEDEZMAGONZALEZ</t>
        </is>
      </c>
      <c r="F3030" s="2" t="n">
        <v>15</v>
      </c>
      <c r="G3030" t="inlineStr"/>
      <c r="H3030" t="inlineStr">
        <is>
          <t>67951462.0</t>
        </is>
      </c>
      <c r="I3030" t="n">
        <v>0</v>
      </c>
      <c r="J3030" t="n">
        <v>1</v>
      </c>
      <c r="K3030" t="inlineStr"/>
    </row>
    <row r="3031">
      <c r="A3031" t="inlineStr">
        <is>
          <t>MOV</t>
        </is>
      </c>
      <c r="B3031" t="inlineStr">
        <is>
          <t>353154510000</t>
        </is>
      </c>
      <c r="C3031" t="inlineStr">
        <is>
          <t>35315451</t>
        </is>
      </c>
      <c r="D3031" t="inlineStr">
        <is>
          <t>VISUAL ATELIER ARQ.</t>
        </is>
      </c>
      <c r="E3031" t="inlineStr">
        <is>
          <t>VISUALATELIERARQ</t>
        </is>
      </c>
      <c r="F3031" s="2" t="n">
        <v>50</v>
      </c>
      <c r="G3031" t="inlineStr"/>
      <c r="H3031" t="inlineStr">
        <is>
          <t>67309438.0</t>
        </is>
      </c>
      <c r="I3031" t="n">
        <v>0</v>
      </c>
      <c r="J3031" t="n">
        <v>1</v>
      </c>
      <c r="K3031" t="inlineStr"/>
    </row>
    <row r="3032">
      <c r="A3032" t="inlineStr">
        <is>
          <t>MOV</t>
        </is>
      </c>
      <c r="B3032" t="inlineStr">
        <is>
          <t>312226800000</t>
        </is>
      </c>
      <c r="C3032" t="inlineStr">
        <is>
          <t>31222680</t>
        </is>
      </c>
      <c r="D3032" t="inlineStr">
        <is>
          <t>MEDICAL SHOP PANAMA</t>
        </is>
      </c>
      <c r="E3032" t="inlineStr">
        <is>
          <t>MEDICALSHOPPANAMA</t>
        </is>
      </c>
      <c r="F3032" s="2" t="n">
        <v>81.5</v>
      </c>
      <c r="G3032" t="inlineStr"/>
      <c r="H3032" t="inlineStr">
        <is>
          <t>62980119.0</t>
        </is>
      </c>
      <c r="I3032" t="n">
        <v>0</v>
      </c>
      <c r="J3032" t="n">
        <v>1</v>
      </c>
      <c r="K3032" t="inlineStr"/>
    </row>
    <row r="3033">
      <c r="A3033" t="inlineStr">
        <is>
          <t>MOV</t>
        </is>
      </c>
      <c r="B3033" t="inlineStr">
        <is>
          <t>352035440000</t>
        </is>
      </c>
      <c r="C3033" t="inlineStr">
        <is>
          <t>35203544</t>
        </is>
      </c>
      <c r="D3033" t="inlineStr">
        <is>
          <t>JOSE PINTO</t>
        </is>
      </c>
      <c r="E3033" t="inlineStr">
        <is>
          <t>JOSEPINTO</t>
        </is>
      </c>
      <c r="F3033" s="2" t="n">
        <v>15</v>
      </c>
      <c r="G3033" t="inlineStr"/>
      <c r="H3033" t="inlineStr">
        <is>
          <t>67852995.0</t>
        </is>
      </c>
      <c r="I3033" t="n">
        <v>0</v>
      </c>
      <c r="J3033" t="n">
        <v>1</v>
      </c>
      <c r="K3033" t="inlineStr"/>
    </row>
    <row r="3034">
      <c r="A3034" t="inlineStr">
        <is>
          <t>MOV</t>
        </is>
      </c>
      <c r="B3034" t="inlineStr">
        <is>
          <t>312212770000</t>
        </is>
      </c>
      <c r="C3034" t="inlineStr">
        <is>
          <t>31221277</t>
        </is>
      </c>
      <c r="D3034" t="inlineStr">
        <is>
          <t>SALSAS PRETELT</t>
        </is>
      </c>
      <c r="E3034" t="inlineStr">
        <is>
          <t>SALSASPRETELT</t>
        </is>
      </c>
      <c r="F3034" s="2" t="n">
        <v>30</v>
      </c>
      <c r="G3034" t="inlineStr"/>
      <c r="H3034" t="inlineStr">
        <is>
          <t>65866476.0</t>
        </is>
      </c>
      <c r="I3034" t="n">
        <v>0</v>
      </c>
      <c r="J3034" t="n">
        <v>1</v>
      </c>
      <c r="K3034" t="inlineStr"/>
    </row>
    <row r="3035">
      <c r="A3035" t="inlineStr">
        <is>
          <t>MOV</t>
        </is>
      </c>
      <c r="B3035" t="inlineStr">
        <is>
          <t>365058150000</t>
        </is>
      </c>
      <c r="C3035" t="inlineStr">
        <is>
          <t>36505815</t>
        </is>
      </c>
      <c r="D3035" t="inlineStr">
        <is>
          <t>JOINNER SAMUDIO</t>
        </is>
      </c>
      <c r="E3035" t="inlineStr">
        <is>
          <t>JOINNERSAMUDIO</t>
        </is>
      </c>
      <c r="F3035" s="2" t="n">
        <v>0</v>
      </c>
      <c r="G3035" t="inlineStr"/>
      <c r="H3035" t="inlineStr"/>
      <c r="I3035" t="n">
        <v>0</v>
      </c>
      <c r="J3035" t="n">
        <v>1</v>
      </c>
      <c r="K3035" t="inlineStr"/>
    </row>
    <row r="3036">
      <c r="A3036" t="inlineStr">
        <is>
          <t>MOV</t>
        </is>
      </c>
      <c r="B3036" t="inlineStr">
        <is>
          <t>342300710000</t>
        </is>
      </c>
      <c r="C3036" t="inlineStr">
        <is>
          <t>34230071</t>
        </is>
      </c>
      <c r="D3036" t="inlineStr">
        <is>
          <t>YORLENIS JURADO</t>
        </is>
      </c>
      <c r="E3036" t="inlineStr">
        <is>
          <t>YORLENISJURADO</t>
        </is>
      </c>
      <c r="F3036" s="2" t="n">
        <v>75.75</v>
      </c>
      <c r="G3036" t="inlineStr"/>
      <c r="H3036" t="inlineStr">
        <is>
          <t>66804105.0</t>
        </is>
      </c>
      <c r="I3036" t="n">
        <v>0</v>
      </c>
      <c r="J3036" t="n">
        <v>1</v>
      </c>
      <c r="K3036" t="inlineStr"/>
    </row>
    <row r="3037">
      <c r="A3037" t="inlineStr">
        <is>
          <t>MOV</t>
        </is>
      </c>
      <c r="B3037" t="inlineStr">
        <is>
          <t>328533510000</t>
        </is>
      </c>
      <c r="C3037" t="inlineStr">
        <is>
          <t>32853351</t>
        </is>
      </c>
      <c r="D3037" t="inlineStr">
        <is>
          <t>Multise rvicios Atencio</t>
        </is>
      </c>
      <c r="E3037" t="inlineStr">
        <is>
          <t>MULTISERVICIOSATENCIO</t>
        </is>
      </c>
      <c r="F3037" s="2" t="n">
        <v>20.75</v>
      </c>
      <c r="G3037" t="inlineStr"/>
      <c r="H3037" t="inlineStr">
        <is>
          <t>66732054.0</t>
        </is>
      </c>
      <c r="I3037" t="n">
        <v>0</v>
      </c>
      <c r="J3037" t="n">
        <v>1</v>
      </c>
      <c r="K3037" t="inlineStr"/>
    </row>
    <row r="3038">
      <c r="A3038" t="inlineStr">
        <is>
          <t>MOV</t>
        </is>
      </c>
      <c r="B3038" t="inlineStr">
        <is>
          <t>359196330000</t>
        </is>
      </c>
      <c r="C3038" t="inlineStr">
        <is>
          <t>35919633</t>
        </is>
      </c>
      <c r="D3038" t="inlineStr">
        <is>
          <t>CESAR BLANDON</t>
        </is>
      </c>
      <c r="E3038" t="inlineStr">
        <is>
          <t>CESARBLANDON</t>
        </is>
      </c>
      <c r="F3038" s="2" t="n">
        <v>15</v>
      </c>
      <c r="G3038" t="inlineStr"/>
      <c r="H3038" t="inlineStr">
        <is>
          <t>65492918.0</t>
        </is>
      </c>
      <c r="I3038" t="n">
        <v>0</v>
      </c>
      <c r="J3038" t="n">
        <v>1</v>
      </c>
      <c r="K3038" t="inlineStr"/>
    </row>
    <row r="3039">
      <c r="A3039" t="inlineStr">
        <is>
          <t>MOV</t>
        </is>
      </c>
      <c r="B3039" t="inlineStr">
        <is>
          <t>352062750000</t>
        </is>
      </c>
      <c r="C3039" t="inlineStr">
        <is>
          <t>35206275</t>
        </is>
      </c>
      <c r="D3039" t="inlineStr">
        <is>
          <t>RUBEN RANGEL</t>
        </is>
      </c>
      <c r="E3039" t="inlineStr">
        <is>
          <t>RUBENRANGEL</t>
        </is>
      </c>
      <c r="F3039" s="2" t="n">
        <v>15</v>
      </c>
      <c r="G3039" t="inlineStr"/>
      <c r="H3039" t="inlineStr">
        <is>
          <t>64892764.0</t>
        </is>
      </c>
      <c r="I3039" t="n">
        <v>0</v>
      </c>
      <c r="J3039" t="n">
        <v>1</v>
      </c>
      <c r="K3039" t="inlineStr"/>
    </row>
    <row r="3040">
      <c r="A3040" t="inlineStr">
        <is>
          <t>MOV</t>
        </is>
      </c>
      <c r="B3040" t="inlineStr">
        <is>
          <t>356252330000</t>
        </is>
      </c>
      <c r="C3040" t="inlineStr">
        <is>
          <t>35625233</t>
        </is>
      </c>
      <c r="D3040" t="inlineStr">
        <is>
          <t>SAMY LIZONDRO</t>
        </is>
      </c>
      <c r="E3040" t="inlineStr">
        <is>
          <t>SAMYLIZONDRO</t>
        </is>
      </c>
      <c r="F3040" s="2" t="n">
        <v>15</v>
      </c>
      <c r="G3040" t="inlineStr"/>
      <c r="H3040" t="inlineStr">
        <is>
          <t>65593655.0</t>
        </is>
      </c>
      <c r="I3040" t="n">
        <v>0</v>
      </c>
      <c r="J3040" t="n">
        <v>1</v>
      </c>
      <c r="K3040" t="inlineStr"/>
    </row>
    <row r="3041">
      <c r="A3041" t="inlineStr">
        <is>
          <t>MOV</t>
        </is>
      </c>
      <c r="B3041" t="inlineStr">
        <is>
          <t>354158460000</t>
        </is>
      </c>
      <c r="C3041" t="inlineStr">
        <is>
          <t>35415846</t>
        </is>
      </c>
      <c r="D3041" t="inlineStr">
        <is>
          <t>JUDITH CABALLERO</t>
        </is>
      </c>
      <c r="E3041" t="inlineStr">
        <is>
          <t>JUDITHCABALLERO</t>
        </is>
      </c>
      <c r="F3041" s="2" t="n">
        <v>15</v>
      </c>
      <c r="G3041" t="inlineStr"/>
      <c r="H3041" t="inlineStr">
        <is>
          <t>68625693.0</t>
        </is>
      </c>
      <c r="I3041" t="n">
        <v>0</v>
      </c>
      <c r="J3041" t="n">
        <v>1</v>
      </c>
      <c r="K3041" t="inlineStr"/>
    </row>
    <row r="3042">
      <c r="A3042" t="inlineStr">
        <is>
          <t>MOV</t>
        </is>
      </c>
      <c r="B3042" t="inlineStr">
        <is>
          <t>339217660000</t>
        </is>
      </c>
      <c r="C3042" t="inlineStr">
        <is>
          <t>33921766</t>
        </is>
      </c>
      <c r="D3042" t="inlineStr">
        <is>
          <t>KAROLINA MAYTEE GONZALEZ ESPINOSA</t>
        </is>
      </c>
      <c r="E3042" t="inlineStr">
        <is>
          <t>KAROLINAMAYTEEGONZALEZESPINOSA</t>
        </is>
      </c>
      <c r="F3042" s="2" t="n">
        <v>18.75</v>
      </c>
      <c r="G3042" t="inlineStr"/>
      <c r="H3042" t="inlineStr">
        <is>
          <t>67483001.0</t>
        </is>
      </c>
      <c r="I3042" t="n">
        <v>0</v>
      </c>
      <c r="J3042" t="n">
        <v>1</v>
      </c>
      <c r="K3042" t="inlineStr"/>
    </row>
    <row r="3043">
      <c r="A3043" t="inlineStr">
        <is>
          <t>MOV</t>
        </is>
      </c>
      <c r="B3043" t="inlineStr">
        <is>
          <t>355267020000</t>
        </is>
      </c>
      <c r="C3043" t="inlineStr">
        <is>
          <t>35526702</t>
        </is>
      </c>
      <c r="D3043" t="inlineStr">
        <is>
          <t>EDWARD MONROY</t>
        </is>
      </c>
      <c r="E3043" t="inlineStr">
        <is>
          <t>EDWARDMONROY</t>
        </is>
      </c>
      <c r="F3043" s="2" t="n">
        <v>30</v>
      </c>
      <c r="G3043" t="inlineStr"/>
      <c r="H3043" t="inlineStr">
        <is>
          <t>64232911.0</t>
        </is>
      </c>
      <c r="I3043" t="n">
        <v>0</v>
      </c>
      <c r="J3043" t="n">
        <v>1</v>
      </c>
      <c r="K3043" t="inlineStr"/>
    </row>
    <row r="3044">
      <c r="A3044" t="inlineStr">
        <is>
          <t>MOV</t>
        </is>
      </c>
      <c r="B3044" t="inlineStr">
        <is>
          <t>351299640000</t>
        </is>
      </c>
      <c r="C3044" t="inlineStr">
        <is>
          <t>35129964</t>
        </is>
      </c>
      <c r="D3044" t="inlineStr">
        <is>
          <t>CAROLINE STEPHANIE ALVAREZ MEDIANERO</t>
        </is>
      </c>
      <c r="E3044" t="inlineStr">
        <is>
          <t>CAROLINESTEPHANIEALVAREZMEDIANERO</t>
        </is>
      </c>
      <c r="F3044" s="2" t="n">
        <v>15</v>
      </c>
      <c r="G3044" t="inlineStr"/>
      <c r="H3044" t="inlineStr">
        <is>
          <t>67724076.0</t>
        </is>
      </c>
      <c r="I3044" t="n">
        <v>0</v>
      </c>
      <c r="J3044" t="n">
        <v>1</v>
      </c>
      <c r="K3044" t="inlineStr"/>
    </row>
    <row r="3045">
      <c r="A3045" t="inlineStr">
        <is>
          <t>MOV</t>
        </is>
      </c>
      <c r="B3045" t="inlineStr">
        <is>
          <t>347385000000</t>
        </is>
      </c>
      <c r="C3045" t="inlineStr">
        <is>
          <t>34738500</t>
        </is>
      </c>
      <c r="D3045" t="inlineStr">
        <is>
          <t>GREISY SANTOS</t>
        </is>
      </c>
      <c r="E3045" t="inlineStr">
        <is>
          <t>GREISYSANTOS</t>
        </is>
      </c>
      <c r="F3045" s="2" t="n">
        <v>65</v>
      </c>
      <c r="G3045" t="inlineStr"/>
      <c r="H3045" t="inlineStr">
        <is>
          <t>63153877.0</t>
        </is>
      </c>
      <c r="I3045" t="n">
        <v>0</v>
      </c>
      <c r="J3045" t="n">
        <v>1</v>
      </c>
      <c r="K3045" t="inlineStr"/>
    </row>
    <row r="3046">
      <c r="A3046" t="inlineStr">
        <is>
          <t>MOV</t>
        </is>
      </c>
      <c r="B3046" t="inlineStr">
        <is>
          <t>329624420000</t>
        </is>
      </c>
      <c r="C3046" t="inlineStr">
        <is>
          <t>32962442</t>
        </is>
      </c>
      <c r="D3046" t="inlineStr">
        <is>
          <t>Pablo Jo se Martinez Vasquez</t>
        </is>
      </c>
      <c r="E3046" t="inlineStr">
        <is>
          <t>PABLOJOSEMARTINEZVASQUEZ</t>
        </is>
      </c>
      <c r="F3046" s="2" t="n">
        <v>16.25</v>
      </c>
      <c r="G3046" t="inlineStr"/>
      <c r="H3046" t="inlineStr">
        <is>
          <t>62313634.0</t>
        </is>
      </c>
      <c r="I3046" t="n">
        <v>0</v>
      </c>
      <c r="J3046" t="n">
        <v>1</v>
      </c>
      <c r="K3046" t="inlineStr"/>
    </row>
    <row r="3047">
      <c r="A3047" t="inlineStr">
        <is>
          <t>MOV</t>
        </is>
      </c>
      <c r="B3047" t="inlineStr">
        <is>
          <t>329539390000</t>
        </is>
      </c>
      <c r="C3047" t="inlineStr">
        <is>
          <t>32953939</t>
        </is>
      </c>
      <c r="D3047" t="inlineStr">
        <is>
          <t>Diego Jose Martin ez Vasquez M-Technology</t>
        </is>
      </c>
      <c r="E3047" t="inlineStr">
        <is>
          <t>DIEGOJOSEMARTINEZVASQUEZMTECHNOLOGY</t>
        </is>
      </c>
      <c r="F3047" s="2" t="n">
        <v>28.75</v>
      </c>
      <c r="G3047" t="inlineStr"/>
      <c r="H3047" t="inlineStr">
        <is>
          <t>62867922.0</t>
        </is>
      </c>
      <c r="I3047" t="n">
        <v>0</v>
      </c>
      <c r="J3047" t="n">
        <v>1</v>
      </c>
      <c r="K3047" t="inlineStr"/>
    </row>
    <row r="3048">
      <c r="A3048" t="inlineStr">
        <is>
          <t>MOV</t>
        </is>
      </c>
      <c r="B3048" t="inlineStr">
        <is>
          <t>355368670000</t>
        </is>
      </c>
      <c r="C3048" t="inlineStr">
        <is>
          <t>35536867</t>
        </is>
      </c>
      <c r="D3048" t="inlineStr">
        <is>
          <t>DELVIS VELARÁN</t>
        </is>
      </c>
      <c r="E3048" t="inlineStr">
        <is>
          <t>DELVISVELARAN</t>
        </is>
      </c>
      <c r="F3048" s="2" t="n">
        <v>15</v>
      </c>
      <c r="G3048" t="inlineStr"/>
      <c r="H3048" t="inlineStr">
        <is>
          <t>65551092.0</t>
        </is>
      </c>
      <c r="I3048" t="n">
        <v>0</v>
      </c>
      <c r="J3048" t="n">
        <v>1</v>
      </c>
      <c r="K3048" t="inlineStr"/>
    </row>
    <row r="3049">
      <c r="A3049" t="inlineStr">
        <is>
          <t>MOV</t>
        </is>
      </c>
      <c r="B3049" t="inlineStr">
        <is>
          <t>355355610000</t>
        </is>
      </c>
      <c r="C3049" t="inlineStr">
        <is>
          <t>35535561</t>
        </is>
      </c>
      <c r="D3049" t="inlineStr">
        <is>
          <t>STEVEN FERGUSON</t>
        </is>
      </c>
      <c r="E3049" t="inlineStr">
        <is>
          <t>STEVENFERGUSON</t>
        </is>
      </c>
      <c r="F3049" s="2" t="n">
        <v>15</v>
      </c>
      <c r="G3049" t="inlineStr"/>
      <c r="H3049" t="inlineStr">
        <is>
          <t>67170867.0</t>
        </is>
      </c>
      <c r="I3049" t="n">
        <v>0</v>
      </c>
      <c r="J3049" t="n">
        <v>1</v>
      </c>
      <c r="K3049" t="inlineStr"/>
    </row>
    <row r="3050">
      <c r="A3050" t="inlineStr">
        <is>
          <t>MOV</t>
        </is>
      </c>
      <c r="B3050" t="inlineStr">
        <is>
          <t>357289700000</t>
        </is>
      </c>
      <c r="C3050" t="inlineStr">
        <is>
          <t>35728970</t>
        </is>
      </c>
      <c r="D3050" t="inlineStr">
        <is>
          <t>IRIS DEL CARMEN FRANCO CAMARENA</t>
        </is>
      </c>
      <c r="E3050" t="inlineStr">
        <is>
          <t>IRISDELCARMENFRANCOCAMARENA</t>
        </is>
      </c>
      <c r="F3050" s="2" t="n">
        <v>15</v>
      </c>
      <c r="G3050" t="inlineStr"/>
      <c r="H3050" t="inlineStr">
        <is>
          <t>66754627.0</t>
        </is>
      </c>
      <c r="I3050" t="n">
        <v>0</v>
      </c>
      <c r="J3050" t="n">
        <v>1</v>
      </c>
      <c r="K3050" t="inlineStr"/>
    </row>
    <row r="3051">
      <c r="A3051" t="inlineStr">
        <is>
          <t>MOV</t>
        </is>
      </c>
      <c r="B3051" t="inlineStr">
        <is>
          <t>352366600000</t>
        </is>
      </c>
      <c r="C3051" t="inlineStr">
        <is>
          <t>35236660</t>
        </is>
      </c>
      <c r="D3051" t="inlineStr">
        <is>
          <t>DIANA JUDITH JUSTAVINO</t>
        </is>
      </c>
      <c r="E3051" t="inlineStr">
        <is>
          <t>DIANAJUDITHJUSTAVINO</t>
        </is>
      </c>
      <c r="F3051" s="2" t="n">
        <v>18</v>
      </c>
      <c r="G3051" t="inlineStr"/>
      <c r="H3051" t="inlineStr">
        <is>
          <t>63669503.0</t>
        </is>
      </c>
      <c r="I3051" t="n">
        <v>0</v>
      </c>
      <c r="J3051" t="n">
        <v>1</v>
      </c>
      <c r="K3051" t="inlineStr"/>
    </row>
    <row r="3052">
      <c r="A3052" t="inlineStr">
        <is>
          <t>MOV</t>
        </is>
      </c>
      <c r="B3052" t="inlineStr">
        <is>
          <t>351151310000</t>
        </is>
      </c>
      <c r="C3052" t="inlineStr">
        <is>
          <t>35115131</t>
        </is>
      </c>
      <c r="D3052" t="inlineStr">
        <is>
          <t>CARLOS ANTONIO NIETO NAVARRO</t>
        </is>
      </c>
      <c r="E3052" t="inlineStr">
        <is>
          <t>CARLOSANTONIONIETONAVARRO</t>
        </is>
      </c>
      <c r="F3052" s="2" t="n">
        <v>15</v>
      </c>
      <c r="G3052" t="inlineStr"/>
      <c r="H3052" t="inlineStr">
        <is>
          <t>67123435.0</t>
        </is>
      </c>
      <c r="I3052" t="n">
        <v>0</v>
      </c>
      <c r="J3052" t="n">
        <v>1</v>
      </c>
      <c r="K3052" t="inlineStr"/>
    </row>
    <row r="3053">
      <c r="A3053" t="inlineStr">
        <is>
          <t>MOV</t>
        </is>
      </c>
      <c r="B3053" t="inlineStr">
        <is>
          <t>358288850000</t>
        </is>
      </c>
      <c r="C3053" t="inlineStr">
        <is>
          <t>35828885</t>
        </is>
      </c>
      <c r="D3053" t="inlineStr">
        <is>
          <t>KEVIN JOEL GONZALEZ MONTENEGRO</t>
        </is>
      </c>
      <c r="E3053" t="inlineStr">
        <is>
          <t>KEVINJOELGONZALEZMONTENEGRO</t>
        </is>
      </c>
      <c r="F3053" s="2" t="n">
        <v>15</v>
      </c>
      <c r="G3053" t="inlineStr"/>
      <c r="H3053" t="inlineStr">
        <is>
          <t>67583090.0</t>
        </is>
      </c>
      <c r="I3053" t="n">
        <v>0</v>
      </c>
      <c r="J3053" t="n">
        <v>1</v>
      </c>
      <c r="K3053" t="inlineStr"/>
    </row>
    <row r="3054">
      <c r="A3054" t="inlineStr">
        <is>
          <t>MOV</t>
        </is>
      </c>
      <c r="B3054" t="inlineStr">
        <is>
          <t>355362330000</t>
        </is>
      </c>
      <c r="C3054" t="inlineStr">
        <is>
          <t>35536233</t>
        </is>
      </c>
      <c r="D3054" t="inlineStr">
        <is>
          <t>MELANIE AVILES MARTINEZ</t>
        </is>
      </c>
      <c r="E3054" t="inlineStr">
        <is>
          <t>MELANIEAVILESMARTINEZ</t>
        </is>
      </c>
      <c r="F3054" s="2" t="n">
        <v>15</v>
      </c>
      <c r="G3054" t="inlineStr"/>
      <c r="H3054" t="inlineStr">
        <is>
          <t>62802985.0</t>
        </is>
      </c>
      <c r="I3054" t="n">
        <v>0</v>
      </c>
      <c r="J3054" t="n">
        <v>1</v>
      </c>
      <c r="K3054" t="inlineStr"/>
    </row>
    <row r="3055">
      <c r="A3055" t="inlineStr">
        <is>
          <t>MOV</t>
        </is>
      </c>
      <c r="B3055" t="inlineStr">
        <is>
          <t>352337620000</t>
        </is>
      </c>
      <c r="C3055" t="inlineStr">
        <is>
          <t>35233762</t>
        </is>
      </c>
      <c r="D3055" t="inlineStr">
        <is>
          <t>JOSEPH INOCENCIO ESPINOSA AGUIRRE</t>
        </is>
      </c>
      <c r="E3055" t="inlineStr">
        <is>
          <t>JOSEPHINOCENCIOESPINOSAAGUIRRE</t>
        </is>
      </c>
      <c r="F3055" s="2" t="n">
        <v>15</v>
      </c>
      <c r="G3055" t="inlineStr"/>
      <c r="H3055" t="inlineStr">
        <is>
          <t>62040862.0</t>
        </is>
      </c>
      <c r="I3055" t="n">
        <v>0</v>
      </c>
      <c r="J3055" t="n">
        <v>1</v>
      </c>
      <c r="K3055" t="inlineStr"/>
    </row>
    <row r="3056">
      <c r="A3056" t="inlineStr">
        <is>
          <t>MOV</t>
        </is>
      </c>
      <c r="B3056" t="inlineStr">
        <is>
          <t>341405470000</t>
        </is>
      </c>
      <c r="C3056" t="inlineStr">
        <is>
          <t>34140547</t>
        </is>
      </c>
      <c r="D3056" t="inlineStr">
        <is>
          <t>LENIS JURADO</t>
        </is>
      </c>
      <c r="E3056" t="inlineStr">
        <is>
          <t>LENISJURADO</t>
        </is>
      </c>
      <c r="F3056" s="2" t="n">
        <v>15</v>
      </c>
      <c r="G3056" t="inlineStr"/>
      <c r="H3056" t="inlineStr">
        <is>
          <t>68513335.0</t>
        </is>
      </c>
      <c r="I3056" t="n">
        <v>0</v>
      </c>
      <c r="J3056" t="n">
        <v>1</v>
      </c>
      <c r="K3056" t="inlineStr"/>
    </row>
    <row r="3057">
      <c r="A3057" t="inlineStr">
        <is>
          <t>MOV</t>
        </is>
      </c>
      <c r="B3057" t="inlineStr">
        <is>
          <t>356126930000</t>
        </is>
      </c>
      <c r="C3057" t="inlineStr">
        <is>
          <t>35612693</t>
        </is>
      </c>
      <c r="D3057" t="inlineStr">
        <is>
          <t>EYNAR ESPINOSA</t>
        </is>
      </c>
      <c r="E3057" t="inlineStr">
        <is>
          <t>EYNARESPINOSA</t>
        </is>
      </c>
      <c r="F3057" s="2" t="n">
        <v>73</v>
      </c>
      <c r="G3057" t="inlineStr"/>
      <c r="H3057" t="inlineStr">
        <is>
          <t>62302161.0</t>
        </is>
      </c>
      <c r="I3057" t="n">
        <v>0</v>
      </c>
      <c r="J3057" t="n">
        <v>1</v>
      </c>
      <c r="K3057" t="inlineStr"/>
    </row>
    <row r="3058">
      <c r="A3058" t="inlineStr">
        <is>
          <t>MOV</t>
        </is>
      </c>
      <c r="B3058" t="inlineStr">
        <is>
          <t>326960200200</t>
        </is>
      </c>
      <c r="C3058" t="inlineStr">
        <is>
          <t>32696020</t>
        </is>
      </c>
      <c r="D3058" t="inlineStr">
        <is>
          <t>REPUESTOS Y SERVICIO STECNICOSJMINTERNAC</t>
        </is>
      </c>
      <c r="E3058" t="inlineStr">
        <is>
          <t>REPUESTOSYSERVICIOSTECNICOSJMINTERNAC</t>
        </is>
      </c>
      <c r="F3058" s="2" t="n">
        <v>40.5</v>
      </c>
      <c r="G3058" t="inlineStr"/>
      <c r="H3058" t="inlineStr">
        <is>
          <t>62358158.0</t>
        </is>
      </c>
      <c r="I3058" t="n">
        <v>0</v>
      </c>
      <c r="J3058" t="n">
        <v>1</v>
      </c>
      <c r="K3058" t="inlineStr"/>
    </row>
    <row r="3059">
      <c r="A3059" t="inlineStr">
        <is>
          <t>MOV</t>
        </is>
      </c>
      <c r="B3059" t="inlineStr">
        <is>
          <t>357376300000</t>
        </is>
      </c>
      <c r="C3059" t="inlineStr">
        <is>
          <t>35737630</t>
        </is>
      </c>
      <c r="D3059" t="inlineStr">
        <is>
          <t>JERALD EDIER GONZÁLEZ CENTENO</t>
        </is>
      </c>
      <c r="E3059" t="inlineStr">
        <is>
          <t>JERALDEDIERGONZALEZCENTENO</t>
        </is>
      </c>
      <c r="F3059" s="2" t="n">
        <v>15</v>
      </c>
      <c r="G3059" t="inlineStr"/>
      <c r="H3059" t="inlineStr">
        <is>
          <t>68910284.0</t>
        </is>
      </c>
      <c r="I3059" t="n">
        <v>0</v>
      </c>
      <c r="J3059" t="n">
        <v>1</v>
      </c>
      <c r="K3059" t="inlineStr"/>
    </row>
    <row r="3060">
      <c r="A3060" t="inlineStr">
        <is>
          <t>MOV</t>
        </is>
      </c>
      <c r="B3060" t="inlineStr">
        <is>
          <t>364000540000</t>
        </is>
      </c>
      <c r="C3060" t="inlineStr">
        <is>
          <t>36400054</t>
        </is>
      </c>
      <c r="D3060" t="inlineStr">
        <is>
          <t>NATALIA BEJERANO VEJERANO</t>
        </is>
      </c>
      <c r="E3060" t="inlineStr">
        <is>
          <t>NATALIABEJERANOVEJERANO</t>
        </is>
      </c>
      <c r="F3060" s="2" t="n">
        <v>15</v>
      </c>
      <c r="G3060" t="inlineStr"/>
      <c r="H3060" t="inlineStr">
        <is>
          <t>63398461.0</t>
        </is>
      </c>
      <c r="I3060" t="n">
        <v>0</v>
      </c>
      <c r="J3060" t="n">
        <v>1</v>
      </c>
      <c r="K3060" t="inlineStr"/>
    </row>
    <row r="3061">
      <c r="A3061" t="inlineStr">
        <is>
          <t>MOV</t>
        </is>
      </c>
      <c r="B3061" t="inlineStr">
        <is>
          <t>344422070000</t>
        </is>
      </c>
      <c r="C3061" t="inlineStr">
        <is>
          <t>34442207</t>
        </is>
      </c>
      <c r="D3061" t="inlineStr">
        <is>
          <t>ALLAN VEGA</t>
        </is>
      </c>
      <c r="E3061" t="inlineStr">
        <is>
          <t>ALLANVEGA</t>
        </is>
      </c>
      <c r="F3061" s="2" t="n">
        <v>15</v>
      </c>
      <c r="G3061" t="inlineStr"/>
      <c r="H3061" t="inlineStr">
        <is>
          <t>67912919.0</t>
        </is>
      </c>
      <c r="I3061" t="n">
        <v>0</v>
      </c>
      <c r="J3061" t="n">
        <v>1</v>
      </c>
      <c r="K3061" t="inlineStr"/>
    </row>
    <row r="3062">
      <c r="A3062" t="inlineStr">
        <is>
          <t>MOV</t>
        </is>
      </c>
      <c r="B3062" t="inlineStr">
        <is>
          <t>351325200000</t>
        </is>
      </c>
      <c r="C3062" t="inlineStr">
        <is>
          <t>35132520</t>
        </is>
      </c>
      <c r="D3062" t="inlineStr">
        <is>
          <t>YAJAIRA GARCIA</t>
        </is>
      </c>
      <c r="E3062" t="inlineStr">
        <is>
          <t>YAJAIRAGARCIA</t>
        </is>
      </c>
      <c r="F3062" s="2" t="n">
        <v>18</v>
      </c>
      <c r="G3062" t="inlineStr"/>
      <c r="H3062" t="inlineStr">
        <is>
          <t>64362624.0</t>
        </is>
      </c>
      <c r="I3062" t="n">
        <v>0</v>
      </c>
      <c r="J3062" t="n">
        <v>1</v>
      </c>
      <c r="K3062" t="inlineStr"/>
    </row>
    <row r="3063">
      <c r="A3063" t="inlineStr">
        <is>
          <t>MOV</t>
        </is>
      </c>
      <c r="B3063" t="inlineStr">
        <is>
          <t>354373770000</t>
        </is>
      </c>
      <c r="C3063" t="inlineStr">
        <is>
          <t>35437377</t>
        </is>
      </c>
      <c r="D3063" t="inlineStr">
        <is>
          <t>MARIANELA SANTOS CARPINTERO DE CLARA</t>
        </is>
      </c>
      <c r="E3063" t="inlineStr">
        <is>
          <t>MARIANELASANTOSCARPINTERODECLARA</t>
        </is>
      </c>
      <c r="F3063" s="2" t="n">
        <v>15</v>
      </c>
      <c r="G3063" t="inlineStr"/>
      <c r="H3063" t="inlineStr">
        <is>
          <t>67578054.0</t>
        </is>
      </c>
      <c r="I3063" t="n">
        <v>0</v>
      </c>
      <c r="J3063" t="n">
        <v>1</v>
      </c>
      <c r="K3063" t="inlineStr"/>
    </row>
    <row r="3064">
      <c r="A3064" t="inlineStr">
        <is>
          <t>MOV</t>
        </is>
      </c>
      <c r="B3064" t="inlineStr">
        <is>
          <t>358386250000</t>
        </is>
      </c>
      <c r="C3064" t="inlineStr">
        <is>
          <t>35838625</t>
        </is>
      </c>
      <c r="D3064" t="inlineStr">
        <is>
          <t>VICENCIO JIMENEZ</t>
        </is>
      </c>
      <c r="E3064" t="inlineStr">
        <is>
          <t>VICENCIOJIMENEZ</t>
        </is>
      </c>
      <c r="F3064" s="2" t="n">
        <v>15</v>
      </c>
      <c r="G3064" t="inlineStr"/>
      <c r="H3064" t="inlineStr">
        <is>
          <t>63346156.0</t>
        </is>
      </c>
      <c r="I3064" t="n">
        <v>0</v>
      </c>
      <c r="J3064" t="n">
        <v>1</v>
      </c>
      <c r="K3064" t="inlineStr"/>
    </row>
    <row r="3065">
      <c r="A3065" t="inlineStr">
        <is>
          <t>MOV</t>
        </is>
      </c>
      <c r="B3065" t="inlineStr">
        <is>
          <t>344112810000</t>
        </is>
      </c>
      <c r="C3065" t="inlineStr">
        <is>
          <t>34411281</t>
        </is>
      </c>
      <c r="D3065" t="inlineStr">
        <is>
          <t>BENJAMIN CARPINTERO PEREZ</t>
        </is>
      </c>
      <c r="E3065" t="inlineStr">
        <is>
          <t>BENJAMINCARPINTEROPEREZ</t>
        </is>
      </c>
      <c r="F3065" s="2" t="n">
        <v>16.25</v>
      </c>
      <c r="G3065" t="inlineStr"/>
      <c r="H3065" t="inlineStr">
        <is>
          <t>67608129.0</t>
        </is>
      </c>
      <c r="I3065" t="n">
        <v>0</v>
      </c>
      <c r="J3065" t="n">
        <v>1</v>
      </c>
      <c r="K3065" t="inlineStr"/>
    </row>
    <row r="3066">
      <c r="A3066" t="inlineStr">
        <is>
          <t>MOV</t>
        </is>
      </c>
      <c r="B3066" t="inlineStr">
        <is>
          <t>357190140000</t>
        </is>
      </c>
      <c r="C3066" t="inlineStr">
        <is>
          <t>35719014</t>
        </is>
      </c>
      <c r="D3066" t="inlineStr">
        <is>
          <t>LARISSA DEL CARMEN BEITIA MENDOZA</t>
        </is>
      </c>
      <c r="E3066" t="inlineStr">
        <is>
          <t>LARISSADELCARMENBEITIAMENDOZA</t>
        </is>
      </c>
      <c r="F3066" s="2" t="n">
        <v>15</v>
      </c>
      <c r="G3066" t="inlineStr"/>
      <c r="H3066" t="inlineStr">
        <is>
          <t>66861837.0</t>
        </is>
      </c>
      <c r="I3066" t="n">
        <v>0</v>
      </c>
      <c r="J3066" t="n">
        <v>1</v>
      </c>
      <c r="K3066" t="inlineStr"/>
    </row>
    <row r="3067">
      <c r="A3067" t="inlineStr">
        <is>
          <t>MOV</t>
        </is>
      </c>
      <c r="B3067" t="inlineStr">
        <is>
          <t>358189100000</t>
        </is>
      </c>
      <c r="C3067" t="inlineStr">
        <is>
          <t>35818910</t>
        </is>
      </c>
      <c r="D3067" t="inlineStr">
        <is>
          <t>LARISSA DEL CARMEN BEITIA MENDOZA</t>
        </is>
      </c>
      <c r="E3067" t="inlineStr">
        <is>
          <t>LARISSADELCARMENBEITIAMENDOZA</t>
        </is>
      </c>
      <c r="F3067" s="2" t="n">
        <v>15</v>
      </c>
      <c r="G3067" t="inlineStr"/>
      <c r="H3067" t="inlineStr">
        <is>
          <t>62152866.0</t>
        </is>
      </c>
      <c r="I3067" t="n">
        <v>0</v>
      </c>
      <c r="J3067" t="n">
        <v>1</v>
      </c>
      <c r="K3067" t="inlineStr"/>
    </row>
    <row r="3068">
      <c r="A3068" t="inlineStr">
        <is>
          <t>MOV</t>
        </is>
      </c>
      <c r="B3068" t="inlineStr">
        <is>
          <t>357162700000</t>
        </is>
      </c>
      <c r="C3068" t="inlineStr">
        <is>
          <t>35716270</t>
        </is>
      </c>
      <c r="D3068" t="inlineStr">
        <is>
          <t>LAMASA, S. A.</t>
        </is>
      </c>
      <c r="E3068" t="inlineStr">
        <is>
          <t>LAMASASA</t>
        </is>
      </c>
      <c r="F3068" s="2" t="n">
        <v>15</v>
      </c>
      <c r="G3068" t="inlineStr"/>
      <c r="H3068" t="inlineStr">
        <is>
          <t>65039416.0</t>
        </is>
      </c>
      <c r="I3068" t="n">
        <v>0</v>
      </c>
      <c r="J3068" t="n">
        <v>1</v>
      </c>
      <c r="K3068" t="inlineStr"/>
    </row>
    <row r="3069">
      <c r="A3069" t="inlineStr">
        <is>
          <t>MOV</t>
        </is>
      </c>
      <c r="B3069" t="inlineStr">
        <is>
          <t>359269750000</t>
        </is>
      </c>
      <c r="C3069" t="inlineStr">
        <is>
          <t>35926975</t>
        </is>
      </c>
      <c r="D3069" t="inlineStr">
        <is>
          <t>YORDAN CABALLERO</t>
        </is>
      </c>
      <c r="E3069" t="inlineStr">
        <is>
          <t>YORDANCABALLERO</t>
        </is>
      </c>
      <c r="F3069" s="2" t="n">
        <v>15</v>
      </c>
      <c r="G3069" t="inlineStr"/>
      <c r="H3069" t="inlineStr">
        <is>
          <t>65789216.0</t>
        </is>
      </c>
      <c r="I3069" t="n">
        <v>0</v>
      </c>
      <c r="J3069" t="n">
        <v>1</v>
      </c>
      <c r="K3069" t="inlineStr"/>
    </row>
    <row r="3070">
      <c r="A3070" t="inlineStr">
        <is>
          <t>MOV</t>
        </is>
      </c>
      <c r="B3070" t="inlineStr">
        <is>
          <t>354151860000</t>
        </is>
      </c>
      <c r="C3070" t="inlineStr">
        <is>
          <t>35415186</t>
        </is>
      </c>
      <c r="D3070" t="inlineStr">
        <is>
          <t>JONATHAN FRANCISCO RODRIGUEZ PINEDA</t>
        </is>
      </c>
      <c r="E3070" t="inlineStr">
        <is>
          <t>JONATHANFRANCISCORODRIGUEZPINEDA</t>
        </is>
      </c>
      <c r="F3070" s="2" t="n">
        <v>15</v>
      </c>
      <c r="G3070" t="inlineStr"/>
      <c r="H3070" t="inlineStr">
        <is>
          <t>69137366.0</t>
        </is>
      </c>
      <c r="I3070" t="n">
        <v>0</v>
      </c>
      <c r="J3070" t="n">
        <v>1</v>
      </c>
      <c r="K3070" t="inlineStr"/>
    </row>
    <row r="3071">
      <c r="A3071" t="inlineStr">
        <is>
          <t>MOV</t>
        </is>
      </c>
      <c r="B3071" t="inlineStr">
        <is>
          <t>367003440000</t>
        </is>
      </c>
      <c r="C3071" t="inlineStr">
        <is>
          <t>36700344</t>
        </is>
      </c>
      <c r="D3071" t="inlineStr">
        <is>
          <t>YOLANDA SALINAS CRON</t>
        </is>
      </c>
      <c r="E3071" t="inlineStr">
        <is>
          <t>YOLANDASALINASCRON</t>
        </is>
      </c>
      <c r="F3071" s="2" t="n">
        <v>15</v>
      </c>
      <c r="G3071" t="inlineStr"/>
      <c r="H3071" t="inlineStr">
        <is>
          <t>67743914.0</t>
        </is>
      </c>
      <c r="I3071" t="n">
        <v>0</v>
      </c>
      <c r="J3071" t="n">
        <v>1</v>
      </c>
      <c r="K3071" t="inlineStr"/>
    </row>
    <row r="3072">
      <c r="A3072" t="inlineStr">
        <is>
          <t>MOV</t>
        </is>
      </c>
      <c r="B3072" t="inlineStr">
        <is>
          <t>359314660000</t>
        </is>
      </c>
      <c r="C3072" t="inlineStr">
        <is>
          <t>35931466</t>
        </is>
      </c>
      <c r="D3072" t="inlineStr">
        <is>
          <t>IRIAM CONCEPCION</t>
        </is>
      </c>
      <c r="E3072" t="inlineStr">
        <is>
          <t>IRIAMCONCEPCION</t>
        </is>
      </c>
      <c r="F3072" s="2" t="n">
        <v>15</v>
      </c>
      <c r="G3072" t="inlineStr"/>
      <c r="H3072" t="inlineStr">
        <is>
          <t>66539348.0</t>
        </is>
      </c>
      <c r="I3072" t="n">
        <v>0</v>
      </c>
      <c r="J3072" t="n">
        <v>1</v>
      </c>
      <c r="K3072" t="inlineStr"/>
    </row>
    <row r="3073">
      <c r="A3073" t="inlineStr">
        <is>
          <t>MOV</t>
        </is>
      </c>
      <c r="B3073" t="inlineStr">
        <is>
          <t>352373750000</t>
        </is>
      </c>
      <c r="C3073" t="inlineStr">
        <is>
          <t>35237375</t>
        </is>
      </c>
      <c r="D3073" t="inlineStr">
        <is>
          <t>VITLLELY CHACON</t>
        </is>
      </c>
      <c r="E3073" t="inlineStr">
        <is>
          <t>VITLLELYCHACON</t>
        </is>
      </c>
      <c r="F3073" s="2" t="n">
        <v>15</v>
      </c>
      <c r="G3073" t="inlineStr"/>
      <c r="H3073" t="inlineStr">
        <is>
          <t>69029867.0</t>
        </is>
      </c>
      <c r="I3073" t="n">
        <v>0</v>
      </c>
      <c r="J3073" t="n">
        <v>1</v>
      </c>
      <c r="K3073" t="inlineStr"/>
    </row>
    <row r="3074">
      <c r="A3074" t="inlineStr">
        <is>
          <t>MOV</t>
        </is>
      </c>
      <c r="B3074" t="inlineStr">
        <is>
          <t>361040870000</t>
        </is>
      </c>
      <c r="C3074" t="inlineStr">
        <is>
          <t>36104087</t>
        </is>
      </c>
      <c r="D3074" t="inlineStr">
        <is>
          <t>SILVERIO MONTEZUMA</t>
        </is>
      </c>
      <c r="E3074" t="inlineStr">
        <is>
          <t>SILVERIOMONTEZUMA</t>
        </is>
      </c>
      <c r="F3074" s="2" t="n">
        <v>16.94</v>
      </c>
      <c r="G3074" t="inlineStr"/>
      <c r="H3074" t="inlineStr"/>
      <c r="I3074" t="n">
        <v>0</v>
      </c>
      <c r="J3074" t="n">
        <v>1</v>
      </c>
      <c r="K3074" t="inlineStr"/>
    </row>
    <row r="3075">
      <c r="A3075" t="inlineStr">
        <is>
          <t>MOV</t>
        </is>
      </c>
      <c r="B3075" t="inlineStr">
        <is>
          <t>362045000000</t>
        </is>
      </c>
      <c r="C3075" t="inlineStr">
        <is>
          <t>36204500</t>
        </is>
      </c>
      <c r="D3075" t="inlineStr">
        <is>
          <t>SILVERIO MONTEZUMA</t>
        </is>
      </c>
      <c r="E3075" t="inlineStr">
        <is>
          <t>SILVERIOMONTEZUMA</t>
        </is>
      </c>
      <c r="F3075" s="2" t="n">
        <v>20.16</v>
      </c>
      <c r="G3075" t="inlineStr"/>
      <c r="H3075" t="inlineStr"/>
      <c r="I3075" t="n">
        <v>0</v>
      </c>
      <c r="J3075" t="n">
        <v>1</v>
      </c>
      <c r="K3075" t="inlineStr"/>
    </row>
    <row r="3076">
      <c r="A3076" t="inlineStr">
        <is>
          <t>MOV</t>
        </is>
      </c>
      <c r="B3076" t="inlineStr">
        <is>
          <t>366011320000</t>
        </is>
      </c>
      <c r="C3076" t="inlineStr">
        <is>
          <t>36601132</t>
        </is>
      </c>
      <c r="D3076" t="inlineStr">
        <is>
          <t>PAUL CHAVARRIA</t>
        </is>
      </c>
      <c r="E3076" t="inlineStr">
        <is>
          <t>PAULCHAVARRIA</t>
        </is>
      </c>
      <c r="F3076" s="2" t="n">
        <v>15</v>
      </c>
      <c r="G3076" t="inlineStr"/>
      <c r="H3076" t="inlineStr">
        <is>
          <t>66617603.0</t>
        </is>
      </c>
      <c r="I3076" t="n">
        <v>0</v>
      </c>
      <c r="J3076" t="n">
        <v>1</v>
      </c>
      <c r="K3076" t="inlineStr"/>
    </row>
    <row r="3077">
      <c r="A3077" t="inlineStr">
        <is>
          <t>MOV</t>
        </is>
      </c>
      <c r="B3077" t="inlineStr">
        <is>
          <t>358073870000</t>
        </is>
      </c>
      <c r="C3077" t="inlineStr">
        <is>
          <t>35807387</t>
        </is>
      </c>
      <c r="D3077" t="inlineStr">
        <is>
          <t>JIRED VARGAS</t>
        </is>
      </c>
      <c r="E3077" t="inlineStr">
        <is>
          <t>JIREDVARGAS</t>
        </is>
      </c>
      <c r="F3077" s="2" t="n">
        <v>15</v>
      </c>
      <c r="G3077" t="inlineStr"/>
      <c r="H3077" t="inlineStr">
        <is>
          <t>68330981.0</t>
        </is>
      </c>
      <c r="I3077" t="n">
        <v>0</v>
      </c>
      <c r="J3077" t="n">
        <v>1</v>
      </c>
      <c r="K3077" t="inlineStr"/>
    </row>
    <row r="3078">
      <c r="A3078" t="inlineStr">
        <is>
          <t>MOV</t>
        </is>
      </c>
      <c r="B3078" t="inlineStr">
        <is>
          <t>341160070000</t>
        </is>
      </c>
      <c r="C3078" t="inlineStr">
        <is>
          <t>34116007</t>
        </is>
      </c>
      <c r="D3078" t="inlineStr">
        <is>
          <t>JOHNY ABDIEL CHAVARRIA MARTINEZ</t>
        </is>
      </c>
      <c r="E3078" t="inlineStr">
        <is>
          <t>JOHNYABDIELCHAVARRIAMARTINEZ</t>
        </is>
      </c>
      <c r="F3078" s="2" t="n">
        <v>25</v>
      </c>
      <c r="G3078" t="inlineStr"/>
      <c r="H3078" t="inlineStr">
        <is>
          <t>60391658.0</t>
        </is>
      </c>
      <c r="I3078" t="n">
        <v>0</v>
      </c>
      <c r="J3078" t="n">
        <v>1</v>
      </c>
      <c r="K3078" t="inlineStr"/>
    </row>
    <row r="3079">
      <c r="A3079" t="inlineStr">
        <is>
          <t>MOV</t>
        </is>
      </c>
      <c r="B3079" t="inlineStr">
        <is>
          <t>358277910000</t>
        </is>
      </c>
      <c r="C3079" t="inlineStr">
        <is>
          <t>35827791</t>
        </is>
      </c>
      <c r="D3079" t="inlineStr">
        <is>
          <t>RODOLFO LEDEZMA</t>
        </is>
      </c>
      <c r="E3079" t="inlineStr">
        <is>
          <t>RODOLFOLEDEZMA</t>
        </is>
      </c>
      <c r="F3079" s="2" t="n">
        <v>15</v>
      </c>
      <c r="G3079" t="inlineStr"/>
      <c r="H3079" t="inlineStr">
        <is>
          <t>68303184.0</t>
        </is>
      </c>
      <c r="I3079" t="n">
        <v>0</v>
      </c>
      <c r="J3079" t="n">
        <v>1</v>
      </c>
      <c r="K3079" t="inlineStr"/>
    </row>
    <row r="3080">
      <c r="A3080" t="inlineStr">
        <is>
          <t>MOV</t>
        </is>
      </c>
      <c r="B3080" t="inlineStr">
        <is>
          <t>351033570000</t>
        </is>
      </c>
      <c r="C3080" t="inlineStr">
        <is>
          <t>35103357</t>
        </is>
      </c>
      <c r="D3080" t="inlineStr">
        <is>
          <t>NELSY MORALES</t>
        </is>
      </c>
      <c r="E3080" t="inlineStr">
        <is>
          <t>NELSYMORALES</t>
        </is>
      </c>
      <c r="F3080" s="2" t="n">
        <v>15</v>
      </c>
      <c r="G3080" t="inlineStr"/>
      <c r="H3080" t="inlineStr">
        <is>
          <t>61795457.0</t>
        </is>
      </c>
      <c r="I3080" t="n">
        <v>0</v>
      </c>
      <c r="J3080" t="n">
        <v>1</v>
      </c>
      <c r="K3080" t="inlineStr"/>
    </row>
    <row r="3081">
      <c r="A3081" t="inlineStr">
        <is>
          <t>MOV</t>
        </is>
      </c>
      <c r="B3081" t="inlineStr">
        <is>
          <t>362039900000</t>
        </is>
      </c>
      <c r="C3081" t="inlineStr">
        <is>
          <t>36203990</t>
        </is>
      </c>
      <c r="D3081" t="inlineStr">
        <is>
          <t>YILSYS PEREZ</t>
        </is>
      </c>
      <c r="E3081" t="inlineStr">
        <is>
          <t>YILSYSPEREZ</t>
        </is>
      </c>
      <c r="F3081" s="2" t="n">
        <v>56.45</v>
      </c>
      <c r="G3081" t="inlineStr"/>
      <c r="H3081" t="inlineStr"/>
      <c r="I3081" t="n">
        <v>0</v>
      </c>
      <c r="J3081" t="n">
        <v>1</v>
      </c>
      <c r="K3081" t="inlineStr"/>
    </row>
    <row r="3082">
      <c r="A3082" t="inlineStr">
        <is>
          <t>MOV</t>
        </is>
      </c>
      <c r="B3082" t="inlineStr">
        <is>
          <t>356215990000</t>
        </is>
      </c>
      <c r="C3082" t="inlineStr">
        <is>
          <t>35621599</t>
        </is>
      </c>
      <c r="D3082" t="inlineStr">
        <is>
          <t>YULIETH BUSTOS</t>
        </is>
      </c>
      <c r="E3082" t="inlineStr">
        <is>
          <t>YULIETHBUSTOS</t>
        </is>
      </c>
      <c r="F3082" s="2" t="n">
        <v>15</v>
      </c>
      <c r="G3082" t="inlineStr"/>
      <c r="H3082" t="inlineStr">
        <is>
          <t>67625644.0</t>
        </is>
      </c>
      <c r="I3082" t="n">
        <v>0</v>
      </c>
      <c r="J3082" t="n">
        <v>1</v>
      </c>
      <c r="K3082" t="inlineStr"/>
    </row>
    <row r="3083">
      <c r="A3083" t="inlineStr">
        <is>
          <t>MOV</t>
        </is>
      </c>
      <c r="B3083" t="inlineStr">
        <is>
          <t>356088740000</t>
        </is>
      </c>
      <c r="C3083" t="inlineStr">
        <is>
          <t>35608874</t>
        </is>
      </c>
      <c r="D3083" t="inlineStr">
        <is>
          <t>BERLY BALENTINA SAMUDIO PINEDA</t>
        </is>
      </c>
      <c r="E3083" t="inlineStr">
        <is>
          <t>BERLYBALENTINASAMUDIOPINEDA</t>
        </is>
      </c>
      <c r="F3083" s="2" t="n">
        <v>15</v>
      </c>
      <c r="G3083" t="inlineStr"/>
      <c r="H3083" t="inlineStr">
        <is>
          <t>64414570.0</t>
        </is>
      </c>
      <c r="I3083" t="n">
        <v>0</v>
      </c>
      <c r="J3083" t="n">
        <v>1</v>
      </c>
      <c r="K3083" t="inlineStr"/>
    </row>
    <row r="3084">
      <c r="A3084" t="inlineStr">
        <is>
          <t>MOV</t>
        </is>
      </c>
      <c r="B3084" t="inlineStr">
        <is>
          <t>356370870000</t>
        </is>
      </c>
      <c r="C3084" t="inlineStr">
        <is>
          <t>35637087</t>
        </is>
      </c>
      <c r="D3084" t="inlineStr">
        <is>
          <t>DAFNE MONRROY</t>
        </is>
      </c>
      <c r="E3084" t="inlineStr">
        <is>
          <t>DAFNEMONRROY</t>
        </is>
      </c>
      <c r="F3084" s="2" t="n">
        <v>15</v>
      </c>
      <c r="G3084" t="inlineStr"/>
      <c r="H3084" t="inlineStr">
        <is>
          <t>63202270.0</t>
        </is>
      </c>
      <c r="I3084" t="n">
        <v>0</v>
      </c>
      <c r="J3084" t="n">
        <v>1</v>
      </c>
      <c r="K3084" t="inlineStr"/>
    </row>
    <row r="3085">
      <c r="A3085" t="inlineStr">
        <is>
          <t>MOV</t>
        </is>
      </c>
      <c r="B3085" t="inlineStr">
        <is>
          <t>362031610000</t>
        </is>
      </c>
      <c r="C3085" t="inlineStr">
        <is>
          <t>36203161</t>
        </is>
      </c>
      <c r="D3085" t="inlineStr">
        <is>
          <t>STEPHANIE VEGA</t>
        </is>
      </c>
      <c r="E3085" t="inlineStr">
        <is>
          <t>STEPHANIEVEGA</t>
        </is>
      </c>
      <c r="F3085" s="2" t="n">
        <v>32.58</v>
      </c>
      <c r="G3085" t="inlineStr"/>
      <c r="H3085" t="inlineStr">
        <is>
          <t>69057048.0</t>
        </is>
      </c>
      <c r="I3085" t="n">
        <v>0</v>
      </c>
      <c r="J3085" t="n">
        <v>1</v>
      </c>
      <c r="K3085" t="inlineStr"/>
    </row>
    <row r="3086">
      <c r="A3086" t="inlineStr">
        <is>
          <t>MOV</t>
        </is>
      </c>
      <c r="B3086" t="inlineStr">
        <is>
          <t>346155580000</t>
        </is>
      </c>
      <c r="C3086" t="inlineStr">
        <is>
          <t>34615558</t>
        </is>
      </c>
      <c r="D3086" t="inlineStr">
        <is>
          <t>HULRICHS ALBERT FLOMER LEON</t>
        </is>
      </c>
      <c r="E3086" t="inlineStr">
        <is>
          <t>HULRICHSALBERTFLOMERLEON</t>
        </is>
      </c>
      <c r="F3086" s="2" t="n">
        <v>191.75</v>
      </c>
      <c r="G3086" t="inlineStr"/>
      <c r="H3086" t="inlineStr">
        <is>
          <t>68239845.0</t>
        </is>
      </c>
      <c r="I3086" t="n">
        <v>0</v>
      </c>
      <c r="J3086" t="n">
        <v>1</v>
      </c>
      <c r="K3086" t="inlineStr"/>
    </row>
    <row r="3087">
      <c r="A3087" t="inlineStr">
        <is>
          <t>MOV</t>
        </is>
      </c>
      <c r="B3087" t="inlineStr">
        <is>
          <t>351122910000</t>
        </is>
      </c>
      <c r="C3087" t="inlineStr">
        <is>
          <t>35112291</t>
        </is>
      </c>
      <c r="D3087" t="inlineStr">
        <is>
          <t>ALCIBIADES CANDANEDO</t>
        </is>
      </c>
      <c r="E3087" t="inlineStr">
        <is>
          <t>ALCIBIADESCANDANEDO</t>
        </is>
      </c>
      <c r="F3087" s="2" t="n">
        <v>15</v>
      </c>
      <c r="G3087" t="inlineStr"/>
      <c r="H3087" t="inlineStr">
        <is>
          <t>68828096.0</t>
        </is>
      </c>
      <c r="I3087" t="n">
        <v>0</v>
      </c>
      <c r="J3087" t="n">
        <v>1</v>
      </c>
      <c r="K3087" t="inlineStr"/>
    </row>
    <row r="3088">
      <c r="A3088" t="inlineStr">
        <is>
          <t>MOV</t>
        </is>
      </c>
      <c r="B3088" t="inlineStr">
        <is>
          <t>357320100000</t>
        </is>
      </c>
      <c r="C3088" t="inlineStr">
        <is>
          <t>35732010</t>
        </is>
      </c>
      <c r="D3088" t="inlineStr">
        <is>
          <t>HANSEN GUERRA</t>
        </is>
      </c>
      <c r="E3088" t="inlineStr">
        <is>
          <t>HANSENGUERRA</t>
        </is>
      </c>
      <c r="F3088" s="2" t="n">
        <v>18</v>
      </c>
      <c r="G3088" t="inlineStr"/>
      <c r="H3088" t="inlineStr">
        <is>
          <t>62480852.0</t>
        </is>
      </c>
      <c r="I3088" t="n">
        <v>0</v>
      </c>
      <c r="J3088" t="n">
        <v>1</v>
      </c>
      <c r="K3088" t="inlineStr"/>
    </row>
    <row r="3089">
      <c r="A3089" t="inlineStr">
        <is>
          <t>MOV</t>
        </is>
      </c>
      <c r="B3089" t="inlineStr">
        <is>
          <t>353243200000</t>
        </is>
      </c>
      <c r="C3089" t="inlineStr">
        <is>
          <t>35324320</t>
        </is>
      </c>
      <c r="D3089" t="inlineStr">
        <is>
          <t>MELANY SERRANO</t>
        </is>
      </c>
      <c r="E3089" t="inlineStr">
        <is>
          <t>MELANYSERRANO</t>
        </is>
      </c>
      <c r="F3089" s="2" t="n">
        <v>15</v>
      </c>
      <c r="G3089" t="inlineStr"/>
      <c r="H3089" t="inlineStr">
        <is>
          <t>69907718.0</t>
        </is>
      </c>
      <c r="I3089" t="n">
        <v>0</v>
      </c>
      <c r="J3089" t="n">
        <v>1</v>
      </c>
      <c r="K3089" t="inlineStr"/>
    </row>
    <row r="3090">
      <c r="A3090" t="inlineStr">
        <is>
          <t>MOV</t>
        </is>
      </c>
      <c r="B3090" t="inlineStr">
        <is>
          <t>358347260000</t>
        </is>
      </c>
      <c r="C3090" t="inlineStr">
        <is>
          <t>35834726</t>
        </is>
      </c>
      <c r="D3090" t="inlineStr">
        <is>
          <t>EYMER OLVANIS MORALES CORELLA</t>
        </is>
      </c>
      <c r="E3090" t="inlineStr">
        <is>
          <t>EYMEROLVANISMORALESCORELLA</t>
        </is>
      </c>
      <c r="F3090" s="2" t="n">
        <v>15</v>
      </c>
      <c r="G3090" t="inlineStr"/>
      <c r="H3090" t="inlineStr">
        <is>
          <t>67859317.0</t>
        </is>
      </c>
      <c r="I3090" t="n">
        <v>0</v>
      </c>
      <c r="J3090" t="n">
        <v>1</v>
      </c>
      <c r="K3090" t="inlineStr"/>
    </row>
    <row r="3091">
      <c r="A3091" t="inlineStr">
        <is>
          <t>MOV</t>
        </is>
      </c>
      <c r="B3091" t="inlineStr">
        <is>
          <t>369046860000</t>
        </is>
      </c>
      <c r="C3091" t="inlineStr">
        <is>
          <t>36904686</t>
        </is>
      </c>
      <c r="D3091" t="inlineStr">
        <is>
          <t>MELIZABETH MIRANDA PITTI</t>
        </is>
      </c>
      <c r="E3091" t="inlineStr">
        <is>
          <t>MELIZABETHMIRANDAPITTI</t>
        </is>
      </c>
      <c r="F3091" s="2" t="n">
        <v>19.52</v>
      </c>
      <c r="G3091" t="inlineStr"/>
      <c r="H3091" t="inlineStr"/>
      <c r="I3091" t="n">
        <v>0</v>
      </c>
      <c r="J3091" t="n">
        <v>1</v>
      </c>
      <c r="K3091" t="inlineStr"/>
    </row>
    <row r="3092">
      <c r="A3092" t="inlineStr">
        <is>
          <t>MOV</t>
        </is>
      </c>
      <c r="B3092" t="inlineStr">
        <is>
          <t>359117600000</t>
        </is>
      </c>
      <c r="C3092" t="inlineStr">
        <is>
          <t>35911760</t>
        </is>
      </c>
      <c r="D3092" t="inlineStr">
        <is>
          <t>EVELYN LEZCANO</t>
        </is>
      </c>
      <c r="E3092" t="inlineStr">
        <is>
          <t>EVELYNLEZCANO</t>
        </is>
      </c>
      <c r="F3092" s="2" t="n">
        <v>15</v>
      </c>
      <c r="G3092" t="inlineStr"/>
      <c r="H3092" t="inlineStr">
        <is>
          <t>63319872.0</t>
        </is>
      </c>
      <c r="I3092" t="n">
        <v>0</v>
      </c>
      <c r="J3092" t="n">
        <v>1</v>
      </c>
      <c r="K3092" t="inlineStr"/>
    </row>
    <row r="3093">
      <c r="A3093" t="inlineStr">
        <is>
          <t>MOV</t>
        </is>
      </c>
      <c r="B3093" t="inlineStr">
        <is>
          <t>359268180000</t>
        </is>
      </c>
      <c r="C3093" t="inlineStr">
        <is>
          <t>35926818</t>
        </is>
      </c>
      <c r="D3093" t="inlineStr">
        <is>
          <t>MAIKA LORENIS SANCHEZ CASTILLO</t>
        </is>
      </c>
      <c r="E3093" t="inlineStr">
        <is>
          <t>MAIKALORENISSANCHEZCASTILLO</t>
        </is>
      </c>
      <c r="F3093" s="2" t="n">
        <v>60</v>
      </c>
      <c r="G3093" t="inlineStr"/>
      <c r="H3093" t="inlineStr">
        <is>
          <t>65197676.0</t>
        </is>
      </c>
      <c r="I3093" t="n">
        <v>0</v>
      </c>
      <c r="J3093" t="n">
        <v>1</v>
      </c>
      <c r="K3093" t="inlineStr"/>
    </row>
    <row r="3094">
      <c r="A3094" t="inlineStr">
        <is>
          <t>MOV</t>
        </is>
      </c>
      <c r="B3094" t="inlineStr">
        <is>
          <t>369059430000</t>
        </is>
      </c>
      <c r="C3094" t="inlineStr">
        <is>
          <t>36905943</t>
        </is>
      </c>
      <c r="D3094" t="inlineStr">
        <is>
          <t>GILBERTO CUBILLA</t>
        </is>
      </c>
      <c r="E3094" t="inlineStr">
        <is>
          <t>GILBERTOCUBILLA</t>
        </is>
      </c>
      <c r="F3094" s="2" t="n">
        <v>0</v>
      </c>
      <c r="G3094" t="inlineStr"/>
      <c r="H3094" t="inlineStr"/>
      <c r="I3094" t="n">
        <v>0</v>
      </c>
      <c r="J3094" t="n">
        <v>1</v>
      </c>
      <c r="K3094" t="inlineStr"/>
    </row>
    <row r="3095">
      <c r="A3095" t="inlineStr">
        <is>
          <t>MOV</t>
        </is>
      </c>
      <c r="B3095" t="inlineStr">
        <is>
          <t>345427300000</t>
        </is>
      </c>
      <c r="C3095" t="inlineStr">
        <is>
          <t>34542730</t>
        </is>
      </c>
      <c r="D3095" t="inlineStr">
        <is>
          <t>MARIA ELENA DE GONZALEZ</t>
        </is>
      </c>
      <c r="E3095" t="inlineStr">
        <is>
          <t>MARIAELENADEGONZALEZ</t>
        </is>
      </c>
      <c r="F3095" s="2" t="n">
        <v>16.25</v>
      </c>
      <c r="G3095" t="inlineStr"/>
      <c r="H3095" t="inlineStr">
        <is>
          <t>66801510.0</t>
        </is>
      </c>
      <c r="I3095" t="n">
        <v>0</v>
      </c>
      <c r="J3095" t="n">
        <v>1</v>
      </c>
      <c r="K3095" t="inlineStr"/>
    </row>
    <row r="3096">
      <c r="A3096" t="inlineStr">
        <is>
          <t>MOV</t>
        </is>
      </c>
      <c r="B3096" t="inlineStr">
        <is>
          <t>359145430000</t>
        </is>
      </c>
      <c r="C3096" t="inlineStr">
        <is>
          <t>35914543</t>
        </is>
      </c>
      <c r="D3096" t="inlineStr">
        <is>
          <t>ROBERTO BATISTA</t>
        </is>
      </c>
      <c r="E3096" t="inlineStr">
        <is>
          <t>ROBERTOBATISTA</t>
        </is>
      </c>
      <c r="F3096" s="2" t="n">
        <v>30</v>
      </c>
      <c r="G3096" t="inlineStr"/>
      <c r="H3096" t="inlineStr">
        <is>
          <t>62111225.0</t>
        </is>
      </c>
      <c r="I3096" t="n">
        <v>0</v>
      </c>
      <c r="J3096" t="n">
        <v>1</v>
      </c>
      <c r="K3096" t="inlineStr"/>
    </row>
    <row r="3097">
      <c r="A3097" t="inlineStr">
        <is>
          <t>MOV</t>
        </is>
      </c>
      <c r="B3097" t="inlineStr">
        <is>
          <t>362031440000</t>
        </is>
      </c>
      <c r="C3097" t="inlineStr">
        <is>
          <t>36203144</t>
        </is>
      </c>
      <c r="D3097" t="inlineStr">
        <is>
          <t>LUDWING MAGDIEL CANO GUERRA</t>
        </is>
      </c>
      <c r="E3097" t="inlineStr">
        <is>
          <t>LUDWINGMAGDIELCANOGUERRA</t>
        </is>
      </c>
      <c r="F3097" s="2" t="n">
        <v>19.52</v>
      </c>
      <c r="G3097" t="inlineStr"/>
      <c r="H3097" t="inlineStr">
        <is>
          <t>69300640.0</t>
        </is>
      </c>
      <c r="I3097" t="n">
        <v>0</v>
      </c>
      <c r="J3097" t="n">
        <v>1</v>
      </c>
      <c r="K3097" t="inlineStr"/>
    </row>
    <row r="3098">
      <c r="A3098" t="inlineStr">
        <is>
          <t>MOV</t>
        </is>
      </c>
      <c r="B3098" t="inlineStr">
        <is>
          <t>331301650000</t>
        </is>
      </c>
      <c r="C3098" t="inlineStr">
        <is>
          <t>33130165</t>
        </is>
      </c>
      <c r="D3098" t="inlineStr">
        <is>
          <t>STEPHANIA LISBETH SOSA SAAVEDRA</t>
        </is>
      </c>
      <c r="E3098" t="inlineStr">
        <is>
          <t>STEPHANIALISBETHSOSASAAVEDRA</t>
        </is>
      </c>
      <c r="F3098" s="2" t="n">
        <v>20.75</v>
      </c>
      <c r="G3098" t="inlineStr"/>
      <c r="H3098" t="inlineStr">
        <is>
          <t>68305673.0</t>
        </is>
      </c>
      <c r="I3098" t="n">
        <v>0</v>
      </c>
      <c r="J3098" t="n">
        <v>1</v>
      </c>
      <c r="K3098" t="inlineStr"/>
    </row>
    <row r="3099">
      <c r="A3099" t="inlineStr">
        <is>
          <t>MOV</t>
        </is>
      </c>
      <c r="B3099" t="inlineStr">
        <is>
          <t>354377420000</t>
        </is>
      </c>
      <c r="C3099" t="inlineStr">
        <is>
          <t>35437742</t>
        </is>
      </c>
      <c r="D3099" t="inlineStr">
        <is>
          <t>FELICIA MÉNDEZ</t>
        </is>
      </c>
      <c r="E3099" t="inlineStr">
        <is>
          <t>FELICIAMENDEZ</t>
        </is>
      </c>
      <c r="F3099" s="2" t="n">
        <v>15</v>
      </c>
      <c r="G3099" t="inlineStr"/>
      <c r="H3099" t="inlineStr">
        <is>
          <t>62602986.0</t>
        </is>
      </c>
      <c r="I3099" t="n">
        <v>0</v>
      </c>
      <c r="J3099" t="n">
        <v>1</v>
      </c>
      <c r="K3099" t="inlineStr"/>
    </row>
    <row r="3100">
      <c r="A3100" t="inlineStr">
        <is>
          <t>MOV</t>
        </is>
      </c>
      <c r="B3100" t="inlineStr">
        <is>
          <t>348067790000</t>
        </is>
      </c>
      <c r="C3100" t="inlineStr">
        <is>
          <t>34806779</t>
        </is>
      </c>
      <c r="D3100" t="inlineStr">
        <is>
          <t>SANTIAGO CHONG WANG</t>
        </is>
      </c>
      <c r="E3100" t="inlineStr">
        <is>
          <t>SANTIAGOCHONGWANG</t>
        </is>
      </c>
      <c r="F3100" s="2" t="n">
        <v>16.25</v>
      </c>
      <c r="G3100" t="inlineStr"/>
      <c r="H3100" t="inlineStr">
        <is>
          <t>69325988.0</t>
        </is>
      </c>
      <c r="I3100" t="n">
        <v>0</v>
      </c>
      <c r="J3100" t="n">
        <v>1</v>
      </c>
      <c r="K3100" t="inlineStr"/>
    </row>
    <row r="3101">
      <c r="A3101" t="inlineStr">
        <is>
          <t>MOV</t>
        </is>
      </c>
      <c r="B3101" t="inlineStr">
        <is>
          <t>338172500000</t>
        </is>
      </c>
      <c r="C3101" t="inlineStr">
        <is>
          <t>33817250</t>
        </is>
      </c>
      <c r="D3101" t="inlineStr">
        <is>
          <t>SUPER MERCADO WANG</t>
        </is>
      </c>
      <c r="E3101" t="inlineStr">
        <is>
          <t>SUPERMERCADOWANG</t>
        </is>
      </c>
      <c r="F3101" s="2" t="n">
        <v>12</v>
      </c>
      <c r="G3101" t="inlineStr"/>
      <c r="H3101" t="inlineStr">
        <is>
          <t>69645888.0</t>
        </is>
      </c>
      <c r="I3101" t="n">
        <v>0</v>
      </c>
      <c r="J3101" t="n">
        <v>1</v>
      </c>
      <c r="K3101" t="inlineStr"/>
    </row>
    <row r="3102">
      <c r="A3102" t="inlineStr">
        <is>
          <t>MOV</t>
        </is>
      </c>
      <c r="B3102" t="inlineStr">
        <is>
          <t>354306440000</t>
        </is>
      </c>
      <c r="C3102" t="inlineStr">
        <is>
          <t>35430644</t>
        </is>
      </c>
      <c r="D3102" t="inlineStr">
        <is>
          <t>CAROLINA SALINA SANCHEZ</t>
        </is>
      </c>
      <c r="E3102" t="inlineStr">
        <is>
          <t>CAROLINASALINASANCHEZ</t>
        </is>
      </c>
      <c r="F3102" s="2" t="n">
        <v>15</v>
      </c>
      <c r="G3102" t="inlineStr"/>
      <c r="H3102" t="inlineStr">
        <is>
          <t>64439010.0</t>
        </is>
      </c>
      <c r="I3102" t="n">
        <v>0</v>
      </c>
      <c r="J3102" t="n">
        <v>1</v>
      </c>
      <c r="K3102" t="inlineStr"/>
    </row>
    <row r="3103">
      <c r="A3103" t="inlineStr">
        <is>
          <t>MOV</t>
        </is>
      </c>
      <c r="B3103" t="inlineStr">
        <is>
          <t>344207400000</t>
        </is>
      </c>
      <c r="C3103" t="inlineStr">
        <is>
          <t>34420740</t>
        </is>
      </c>
      <c r="D3103" t="inlineStr">
        <is>
          <t>JENIFFER CORDOBA GONZALEZ</t>
        </is>
      </c>
      <c r="E3103" t="inlineStr">
        <is>
          <t>JENIFFERCORDOBAGONZALEZ</t>
        </is>
      </c>
      <c r="F3103" s="2" t="n">
        <v>20.75</v>
      </c>
      <c r="G3103" t="inlineStr"/>
      <c r="H3103" t="inlineStr">
        <is>
          <t>62068500.0</t>
        </is>
      </c>
      <c r="I3103" t="n">
        <v>0</v>
      </c>
      <c r="J3103" t="n">
        <v>1</v>
      </c>
      <c r="K3103" t="inlineStr"/>
    </row>
    <row r="3104">
      <c r="A3104" t="inlineStr">
        <is>
          <t>MOV</t>
        </is>
      </c>
      <c r="B3104" t="inlineStr">
        <is>
          <t>359122080000</t>
        </is>
      </c>
      <c r="C3104" t="inlineStr">
        <is>
          <t>35912208</t>
        </is>
      </c>
      <c r="D3104" t="inlineStr">
        <is>
          <t>HILDAURA VEGA</t>
        </is>
      </c>
      <c r="E3104" t="inlineStr">
        <is>
          <t>HILDAURAVEGA</t>
        </is>
      </c>
      <c r="F3104" s="2" t="n">
        <v>20</v>
      </c>
      <c r="G3104" t="inlineStr"/>
      <c r="H3104" t="inlineStr">
        <is>
          <t>61098155.0</t>
        </is>
      </c>
      <c r="I3104" t="n">
        <v>0</v>
      </c>
      <c r="J3104" t="n">
        <v>1</v>
      </c>
      <c r="K3104" t="inlineStr"/>
    </row>
    <row r="3105">
      <c r="A3105" t="inlineStr">
        <is>
          <t>MOV</t>
        </is>
      </c>
      <c r="B3105" t="inlineStr">
        <is>
          <t>347449510000</t>
        </is>
      </c>
      <c r="C3105" t="inlineStr">
        <is>
          <t>34744951</t>
        </is>
      </c>
      <c r="D3105" t="inlineStr">
        <is>
          <t>MARY VILLARREAL</t>
        </is>
      </c>
      <c r="E3105" t="inlineStr">
        <is>
          <t>MARYVILLARREAL</t>
        </is>
      </c>
      <c r="F3105" s="2" t="n">
        <v>16.25</v>
      </c>
      <c r="G3105" t="inlineStr"/>
      <c r="H3105" t="inlineStr">
        <is>
          <t>64218056.0</t>
        </is>
      </c>
      <c r="I3105" t="n">
        <v>0</v>
      </c>
      <c r="J3105" t="n">
        <v>1</v>
      </c>
      <c r="K3105" t="inlineStr"/>
    </row>
    <row r="3106">
      <c r="A3106" t="inlineStr">
        <is>
          <t>MOV</t>
        </is>
      </c>
      <c r="B3106" t="inlineStr">
        <is>
          <t>357203120000</t>
        </is>
      </c>
      <c r="C3106" t="inlineStr">
        <is>
          <t>35720312</t>
        </is>
      </c>
      <c r="D3106" t="inlineStr">
        <is>
          <t>JOSÉ LUIS MARTÍNEZ CASTILLO</t>
        </is>
      </c>
      <c r="E3106" t="inlineStr">
        <is>
          <t>JOSELUISMARTINEZCASTILLO</t>
        </is>
      </c>
      <c r="F3106" s="2" t="n">
        <v>18</v>
      </c>
      <c r="G3106" t="inlineStr"/>
      <c r="H3106" t="inlineStr">
        <is>
          <t>62550515.0</t>
        </is>
      </c>
      <c r="I3106" t="n">
        <v>0</v>
      </c>
      <c r="J3106" t="n">
        <v>1</v>
      </c>
      <c r="K3106" t="inlineStr"/>
    </row>
    <row r="3107">
      <c r="A3107" t="inlineStr">
        <is>
          <t>MOV</t>
        </is>
      </c>
      <c r="B3107" t="inlineStr">
        <is>
          <t>344463950000</t>
        </is>
      </c>
      <c r="C3107" t="inlineStr">
        <is>
          <t>34446395</t>
        </is>
      </c>
      <c r="D3107" t="inlineStr">
        <is>
          <t>ANAMELISSA HARTMAN</t>
        </is>
      </c>
      <c r="E3107" t="inlineStr">
        <is>
          <t>ANAMELISSAHARTMAN</t>
        </is>
      </c>
      <c r="F3107" s="2" t="n">
        <v>16.25</v>
      </c>
      <c r="G3107" t="inlineStr"/>
      <c r="H3107" t="inlineStr">
        <is>
          <t>69496830.0</t>
        </is>
      </c>
      <c r="I3107" t="n">
        <v>0</v>
      </c>
      <c r="J3107" t="n">
        <v>1</v>
      </c>
      <c r="K3107" t="inlineStr"/>
    </row>
    <row r="3108">
      <c r="A3108" t="inlineStr">
        <is>
          <t>MOV</t>
        </is>
      </c>
      <c r="B3108" t="inlineStr">
        <is>
          <t>325182490000</t>
        </is>
      </c>
      <c r="C3108" t="inlineStr">
        <is>
          <t>32518249</t>
        </is>
      </c>
      <c r="D3108" t="inlineStr">
        <is>
          <t>MONTESOL S.A.</t>
        </is>
      </c>
      <c r="E3108" t="inlineStr">
        <is>
          <t>MONTESOLSA</t>
        </is>
      </c>
      <c r="F3108" s="2" t="n">
        <v>25.75</v>
      </c>
      <c r="G3108" t="inlineStr"/>
      <c r="H3108" t="inlineStr">
        <is>
          <t>66740542.0</t>
        </is>
      </c>
      <c r="I3108" t="n">
        <v>0</v>
      </c>
      <c r="J3108" t="n">
        <v>1</v>
      </c>
      <c r="K3108" t="inlineStr"/>
    </row>
    <row r="3109">
      <c r="A3109" t="inlineStr">
        <is>
          <t>MOV</t>
        </is>
      </c>
      <c r="B3109" t="inlineStr">
        <is>
          <t>365060880000</t>
        </is>
      </c>
      <c r="C3109" t="inlineStr">
        <is>
          <t>36506088</t>
        </is>
      </c>
      <c r="D3109" t="inlineStr">
        <is>
          <t>AURORA CASTILLO</t>
        </is>
      </c>
      <c r="E3109" t="inlineStr">
        <is>
          <t>AURORACASTILLO</t>
        </is>
      </c>
      <c r="F3109" s="2" t="n">
        <v>0</v>
      </c>
      <c r="G3109" t="inlineStr"/>
      <c r="H3109" t="inlineStr"/>
      <c r="I3109" t="n">
        <v>0</v>
      </c>
      <c r="J3109" t="n">
        <v>1</v>
      </c>
      <c r="K3109" t="inlineStr"/>
    </row>
    <row r="3110">
      <c r="A3110" t="inlineStr">
        <is>
          <t>MOV</t>
        </is>
      </c>
      <c r="B3110" t="inlineStr">
        <is>
          <t>355097160000</t>
        </is>
      </c>
      <c r="C3110" t="inlineStr">
        <is>
          <t>35509716</t>
        </is>
      </c>
      <c r="D3110" t="inlineStr">
        <is>
          <t>ABDIAS MOISES GALLARDO CACERES</t>
        </is>
      </c>
      <c r="E3110" t="inlineStr">
        <is>
          <t>ABDIASMOISESGALLARDOCACERES</t>
        </is>
      </c>
      <c r="F3110" s="2" t="n">
        <v>15</v>
      </c>
      <c r="G3110" t="inlineStr"/>
      <c r="H3110" t="inlineStr">
        <is>
          <t>65565907.0</t>
        </is>
      </c>
      <c r="I3110" t="n">
        <v>0</v>
      </c>
      <c r="J3110" t="n">
        <v>1</v>
      </c>
      <c r="K3110" t="inlineStr"/>
    </row>
    <row r="3111">
      <c r="A3111" t="inlineStr">
        <is>
          <t>MOV</t>
        </is>
      </c>
      <c r="B3111" t="inlineStr">
        <is>
          <t>353153400000</t>
        </is>
      </c>
      <c r="C3111" t="inlineStr">
        <is>
          <t>35315340</t>
        </is>
      </c>
      <c r="D3111" t="inlineStr">
        <is>
          <t>MIGUEL CASAS RIOS</t>
        </is>
      </c>
      <c r="E3111" t="inlineStr">
        <is>
          <t>MIGUELCASASRIOS</t>
        </is>
      </c>
      <c r="F3111" s="2" t="n">
        <v>30</v>
      </c>
      <c r="G3111" t="inlineStr"/>
      <c r="H3111" t="inlineStr">
        <is>
          <t>68997986.0</t>
        </is>
      </c>
      <c r="I3111" t="n">
        <v>0</v>
      </c>
      <c r="J3111" t="n">
        <v>1</v>
      </c>
      <c r="K3111" t="inlineStr"/>
    </row>
    <row r="3112">
      <c r="A3112" t="inlineStr">
        <is>
          <t>MOV</t>
        </is>
      </c>
      <c r="B3112" t="inlineStr">
        <is>
          <t>342372580000</t>
        </is>
      </c>
      <c r="C3112" t="inlineStr">
        <is>
          <t>34237258</t>
        </is>
      </c>
      <c r="D3112" t="inlineStr">
        <is>
          <t>JUAN MANUEL JURADO AIZPURUA</t>
        </is>
      </c>
      <c r="E3112" t="inlineStr">
        <is>
          <t>JUANMANUELJURADOAIZPURUA</t>
        </is>
      </c>
      <c r="F3112" s="2" t="n">
        <v>15</v>
      </c>
      <c r="G3112" t="inlineStr"/>
      <c r="H3112" t="inlineStr">
        <is>
          <t>64670780.0</t>
        </is>
      </c>
      <c r="I3112" t="n">
        <v>0</v>
      </c>
      <c r="J3112" t="n">
        <v>1</v>
      </c>
      <c r="K3112" t="inlineStr"/>
    </row>
    <row r="3113">
      <c r="A3113" t="inlineStr">
        <is>
          <t>MOV</t>
        </is>
      </c>
      <c r="B3113" t="inlineStr">
        <is>
          <t>359217300000</t>
        </is>
      </c>
      <c r="C3113" t="inlineStr">
        <is>
          <t>35921730</t>
        </is>
      </c>
      <c r="D3113" t="inlineStr">
        <is>
          <t>EDGARDO PINZON</t>
        </is>
      </c>
      <c r="E3113" t="inlineStr">
        <is>
          <t>EDGARDOPINZON</t>
        </is>
      </c>
      <c r="F3113" s="2" t="n">
        <v>30</v>
      </c>
      <c r="G3113" t="inlineStr"/>
      <c r="H3113" t="inlineStr">
        <is>
          <t>62700226.0</t>
        </is>
      </c>
      <c r="I3113" t="n">
        <v>0</v>
      </c>
      <c r="J3113" t="n">
        <v>1</v>
      </c>
      <c r="K3113" t="inlineStr"/>
    </row>
    <row r="3114">
      <c r="A3114" t="inlineStr">
        <is>
          <t>MOV</t>
        </is>
      </c>
      <c r="B3114" t="inlineStr">
        <is>
          <t>355033210000</t>
        </is>
      </c>
      <c r="C3114" t="inlineStr">
        <is>
          <t>35503321</t>
        </is>
      </c>
      <c r="D3114" t="inlineStr">
        <is>
          <t>JACKELINE CORREA</t>
        </is>
      </c>
      <c r="E3114" t="inlineStr">
        <is>
          <t>JACKELINECORREA</t>
        </is>
      </c>
      <c r="F3114" s="2" t="n">
        <v>10</v>
      </c>
      <c r="G3114" t="inlineStr"/>
      <c r="H3114" t="inlineStr">
        <is>
          <t>62580587.0</t>
        </is>
      </c>
      <c r="I3114" t="n">
        <v>0</v>
      </c>
      <c r="J3114" t="n">
        <v>1</v>
      </c>
      <c r="K3114" t="inlineStr"/>
    </row>
    <row r="3115">
      <c r="A3115" t="inlineStr">
        <is>
          <t>MOV</t>
        </is>
      </c>
      <c r="B3115" t="inlineStr">
        <is>
          <t>361028200000</t>
        </is>
      </c>
      <c r="C3115" t="inlineStr">
        <is>
          <t>36102820</t>
        </is>
      </c>
      <c r="D3115" t="inlineStr">
        <is>
          <t>KAROL ARITZI VILLARREAL BATISTA</t>
        </is>
      </c>
      <c r="E3115" t="inlineStr">
        <is>
          <t>KAROLARITZIVILLARREALBATISTA</t>
        </is>
      </c>
      <c r="F3115" s="2" t="n">
        <v>17.58</v>
      </c>
      <c r="G3115" t="inlineStr"/>
      <c r="H3115" t="inlineStr">
        <is>
          <t>68316345.0</t>
        </is>
      </c>
      <c r="I3115" t="n">
        <v>0</v>
      </c>
      <c r="J3115" t="n">
        <v>1</v>
      </c>
      <c r="K3115" t="inlineStr"/>
    </row>
    <row r="3116">
      <c r="A3116" t="inlineStr">
        <is>
          <t>MOV</t>
        </is>
      </c>
      <c r="B3116" t="inlineStr">
        <is>
          <t>357053470000</t>
        </is>
      </c>
      <c r="C3116" t="inlineStr">
        <is>
          <t>35705347</t>
        </is>
      </c>
      <c r="D3116" t="inlineStr">
        <is>
          <t>DOMINGO MIRANDA</t>
        </is>
      </c>
      <c r="E3116" t="inlineStr">
        <is>
          <t>DOMINGOMIRANDA</t>
        </is>
      </c>
      <c r="F3116" s="2" t="n">
        <v>12</v>
      </c>
      <c r="G3116" t="inlineStr"/>
      <c r="H3116" t="inlineStr">
        <is>
          <t>61844231.0</t>
        </is>
      </c>
      <c r="I3116" t="n">
        <v>0</v>
      </c>
      <c r="J3116" t="n">
        <v>1</v>
      </c>
      <c r="K3116" t="inlineStr"/>
    </row>
    <row r="3117">
      <c r="A3117" t="inlineStr">
        <is>
          <t>MOV</t>
        </is>
      </c>
      <c r="B3117" t="inlineStr">
        <is>
          <t>356187730000</t>
        </is>
      </c>
      <c r="C3117" t="inlineStr">
        <is>
          <t>35618773</t>
        </is>
      </c>
      <c r="D3117" t="inlineStr">
        <is>
          <t>JOSE ALFREDO QUIROZ</t>
        </is>
      </c>
      <c r="E3117" t="inlineStr">
        <is>
          <t>JOSEALFREDOQUIROZ</t>
        </is>
      </c>
      <c r="F3117" s="2" t="n">
        <v>13.5</v>
      </c>
      <c r="G3117" t="inlineStr"/>
      <c r="H3117" t="inlineStr">
        <is>
          <t>63105528.0</t>
        </is>
      </c>
      <c r="I3117" t="n">
        <v>0</v>
      </c>
      <c r="J3117" t="n">
        <v>1</v>
      </c>
      <c r="K3117" t="inlineStr"/>
    </row>
    <row r="3118">
      <c r="A3118" t="inlineStr">
        <is>
          <t>MOV</t>
        </is>
      </c>
      <c r="B3118" t="inlineStr">
        <is>
          <t>353060760000</t>
        </is>
      </c>
      <c r="C3118" t="inlineStr">
        <is>
          <t>35306076</t>
        </is>
      </c>
      <c r="D3118" t="inlineStr">
        <is>
          <t>MIGUEL ARMANDO GONZALEZ CERCEÑO</t>
        </is>
      </c>
      <c r="E3118" t="inlineStr">
        <is>
          <t>MIGUELARMANDOGONZALEZCERCENO</t>
        </is>
      </c>
      <c r="F3118" s="2" t="n">
        <v>15</v>
      </c>
      <c r="G3118" t="inlineStr"/>
      <c r="H3118" t="inlineStr">
        <is>
          <t>62734623.0</t>
        </is>
      </c>
      <c r="I3118" t="n">
        <v>0</v>
      </c>
      <c r="J3118" t="n">
        <v>1</v>
      </c>
      <c r="K3118" t="inlineStr"/>
    </row>
    <row r="3119">
      <c r="A3119" t="inlineStr">
        <is>
          <t>MOV</t>
        </is>
      </c>
      <c r="B3119" t="inlineStr">
        <is>
          <t>356222110000</t>
        </is>
      </c>
      <c r="C3119" t="inlineStr">
        <is>
          <t>35622211</t>
        </is>
      </c>
      <c r="D3119" t="inlineStr">
        <is>
          <t>EIKAR MARTÍN APARICIO CANALLERO</t>
        </is>
      </c>
      <c r="E3119" t="inlineStr">
        <is>
          <t>EIKARMARTINAPARICIOCANALLERO</t>
        </is>
      </c>
      <c r="F3119" s="2" t="n">
        <v>30</v>
      </c>
      <c r="G3119" t="inlineStr"/>
      <c r="H3119" t="inlineStr">
        <is>
          <t>68668376.0</t>
        </is>
      </c>
      <c r="I3119" t="n">
        <v>0</v>
      </c>
      <c r="J3119" t="n">
        <v>1</v>
      </c>
      <c r="K3119" t="inlineStr"/>
    </row>
    <row r="3120">
      <c r="A3120" t="inlineStr">
        <is>
          <t>MOV</t>
        </is>
      </c>
      <c r="B3120" t="inlineStr">
        <is>
          <t>355347750000</t>
        </is>
      </c>
      <c r="C3120" t="inlineStr">
        <is>
          <t>35534775</t>
        </is>
      </c>
      <c r="D3120" t="inlineStr">
        <is>
          <t>CAROLINA ITZEL HERNÁNDEZ RÍOS</t>
        </is>
      </c>
      <c r="E3120" t="inlineStr">
        <is>
          <t>CAROLINAITZELHERNANDEZRIOS</t>
        </is>
      </c>
      <c r="F3120" s="2" t="n">
        <v>30</v>
      </c>
      <c r="G3120" t="inlineStr"/>
      <c r="H3120" t="inlineStr">
        <is>
          <t>68721860.0</t>
        </is>
      </c>
      <c r="I3120" t="n">
        <v>0</v>
      </c>
      <c r="J3120" t="n">
        <v>1</v>
      </c>
      <c r="K3120" t="inlineStr"/>
    </row>
    <row r="3121">
      <c r="A3121" t="inlineStr">
        <is>
          <t>MOV</t>
        </is>
      </c>
      <c r="B3121" t="inlineStr">
        <is>
          <t>359318310000</t>
        </is>
      </c>
      <c r="C3121" t="inlineStr">
        <is>
          <t>35931831</t>
        </is>
      </c>
      <c r="D3121" t="inlineStr">
        <is>
          <t>LEYDA SANTO</t>
        </is>
      </c>
      <c r="E3121" t="inlineStr">
        <is>
          <t>LEYDASANTO</t>
        </is>
      </c>
      <c r="F3121" s="2" t="n">
        <v>15</v>
      </c>
      <c r="G3121" t="inlineStr"/>
      <c r="H3121" t="inlineStr">
        <is>
          <t>65001119.0</t>
        </is>
      </c>
      <c r="I3121" t="n">
        <v>0</v>
      </c>
      <c r="J3121" t="n">
        <v>1</v>
      </c>
      <c r="K3121" t="inlineStr"/>
    </row>
    <row r="3122">
      <c r="A3122" t="inlineStr">
        <is>
          <t>MOV</t>
        </is>
      </c>
      <c r="B3122" t="inlineStr">
        <is>
          <t>356237210000</t>
        </is>
      </c>
      <c r="C3122" t="inlineStr">
        <is>
          <t>35623721</t>
        </is>
      </c>
      <c r="D3122" t="inlineStr">
        <is>
          <t>MANUEL GAMALIEL OLIVARES QUINTERO</t>
        </is>
      </c>
      <c r="E3122" t="inlineStr">
        <is>
          <t>MANUELGAMALIELOLIVARESQUINTERO</t>
        </is>
      </c>
      <c r="F3122" s="2" t="n">
        <v>15</v>
      </c>
      <c r="G3122" t="inlineStr"/>
      <c r="H3122" t="inlineStr">
        <is>
          <t>62018162.0</t>
        </is>
      </c>
      <c r="I3122" t="n">
        <v>0</v>
      </c>
      <c r="J3122" t="n">
        <v>1</v>
      </c>
      <c r="K3122" t="inlineStr"/>
    </row>
    <row r="3123">
      <c r="A3123" t="inlineStr">
        <is>
          <t>MOV</t>
        </is>
      </c>
      <c r="B3123" t="inlineStr">
        <is>
          <t>355284570000</t>
        </is>
      </c>
      <c r="C3123" t="inlineStr">
        <is>
          <t>35528457</t>
        </is>
      </c>
      <c r="D3123" t="inlineStr">
        <is>
          <t>JAVIER DE JESUS GUTIERREZ VEGA</t>
        </is>
      </c>
      <c r="E3123" t="inlineStr">
        <is>
          <t>JAVIERDEJESUSGUTIERREZVEGA</t>
        </is>
      </c>
      <c r="F3123" s="2" t="n">
        <v>15</v>
      </c>
      <c r="G3123" t="inlineStr"/>
      <c r="H3123" t="inlineStr">
        <is>
          <t>64130590.0</t>
        </is>
      </c>
      <c r="I3123" t="n">
        <v>0</v>
      </c>
      <c r="J3123" t="n">
        <v>1</v>
      </c>
      <c r="K3123" t="inlineStr"/>
    </row>
    <row r="3124">
      <c r="A3124" t="inlineStr">
        <is>
          <t>MOV</t>
        </is>
      </c>
      <c r="B3124" t="inlineStr">
        <is>
          <t>354381570000</t>
        </is>
      </c>
      <c r="C3124" t="inlineStr">
        <is>
          <t>35438157</t>
        </is>
      </c>
      <c r="D3124" t="inlineStr">
        <is>
          <t>BELISARIO MORALES SANCHEZ</t>
        </is>
      </c>
      <c r="E3124" t="inlineStr">
        <is>
          <t>BELISARIOMORALESSANCHEZ</t>
        </is>
      </c>
      <c r="F3124" s="2" t="n">
        <v>18</v>
      </c>
      <c r="G3124" t="inlineStr"/>
      <c r="H3124" t="inlineStr">
        <is>
          <t>65534212.0</t>
        </is>
      </c>
      <c r="I3124" t="n">
        <v>0</v>
      </c>
      <c r="J3124" t="n">
        <v>1</v>
      </c>
      <c r="K3124" t="inlineStr"/>
    </row>
    <row r="3125">
      <c r="A3125" t="inlineStr">
        <is>
          <t>MOV</t>
        </is>
      </c>
      <c r="B3125" t="inlineStr">
        <is>
          <t>333122450000</t>
        </is>
      </c>
      <c r="C3125" t="inlineStr">
        <is>
          <t>33312245</t>
        </is>
      </c>
      <c r="D3125" t="inlineStr">
        <is>
          <t>ALCIDES AL BERTO ALVARADO</t>
        </is>
      </c>
      <c r="E3125" t="inlineStr">
        <is>
          <t>ALCIDESALBERTOALVARADO</t>
        </is>
      </c>
      <c r="F3125" s="2" t="n">
        <v>145</v>
      </c>
      <c r="G3125" t="inlineStr"/>
      <c r="H3125" t="inlineStr">
        <is>
          <t>65240652.0</t>
        </is>
      </c>
      <c r="I3125" t="n">
        <v>0</v>
      </c>
      <c r="J3125" t="n">
        <v>1</v>
      </c>
      <c r="K3125" t="inlineStr"/>
    </row>
    <row r="3126">
      <c r="A3126" t="inlineStr">
        <is>
          <t>MOV</t>
        </is>
      </c>
      <c r="B3126" t="inlineStr">
        <is>
          <t>352269900000</t>
        </is>
      </c>
      <c r="C3126" t="inlineStr">
        <is>
          <t>35226990</t>
        </is>
      </c>
      <c r="D3126" t="inlineStr">
        <is>
          <t>ZULIMY QUINTERO</t>
        </is>
      </c>
      <c r="E3126" t="inlineStr">
        <is>
          <t>ZULIMYQUINTERO</t>
        </is>
      </c>
      <c r="F3126" s="2" t="n">
        <v>15</v>
      </c>
      <c r="G3126" t="inlineStr"/>
      <c r="H3126" t="inlineStr">
        <is>
          <t>64571288.0</t>
        </is>
      </c>
      <c r="I3126" t="n">
        <v>0</v>
      </c>
      <c r="J3126" t="n">
        <v>1</v>
      </c>
      <c r="K3126" t="inlineStr"/>
    </row>
    <row r="3127">
      <c r="A3127" t="inlineStr">
        <is>
          <t>MOV</t>
        </is>
      </c>
      <c r="B3127" t="inlineStr">
        <is>
          <t>343425800000</t>
        </is>
      </c>
      <c r="C3127" t="inlineStr">
        <is>
          <t>34342580</t>
        </is>
      </c>
      <c r="D3127" t="inlineStr">
        <is>
          <t>LAURENCE GONZALEZ</t>
        </is>
      </c>
      <c r="E3127" t="inlineStr">
        <is>
          <t>LAURENCEGONZALEZ</t>
        </is>
      </c>
      <c r="F3127" s="2" t="n">
        <v>21.25</v>
      </c>
      <c r="G3127" t="inlineStr"/>
      <c r="H3127" t="inlineStr">
        <is>
          <t>68043933.0</t>
        </is>
      </c>
      <c r="I3127" t="n">
        <v>0</v>
      </c>
      <c r="J3127" t="n">
        <v>1</v>
      </c>
      <c r="K3127" t="inlineStr"/>
    </row>
    <row r="3128">
      <c r="A3128" t="inlineStr">
        <is>
          <t>MOV</t>
        </is>
      </c>
      <c r="B3128" t="inlineStr">
        <is>
          <t>354346120000</t>
        </is>
      </c>
      <c r="C3128" t="inlineStr">
        <is>
          <t>35434612</t>
        </is>
      </c>
      <c r="D3128" t="inlineStr">
        <is>
          <t>EDITH ANDREA PITTI</t>
        </is>
      </c>
      <c r="E3128" t="inlineStr">
        <is>
          <t>EDITHANDREAPITTI</t>
        </is>
      </c>
      <c r="F3128" s="2" t="n">
        <v>40</v>
      </c>
      <c r="G3128" t="inlineStr"/>
      <c r="H3128" t="inlineStr">
        <is>
          <t>68497717.0</t>
        </is>
      </c>
      <c r="I3128" t="n">
        <v>0</v>
      </c>
      <c r="J3128" t="n">
        <v>1</v>
      </c>
      <c r="K3128" t="inlineStr"/>
    </row>
    <row r="3129">
      <c r="A3129" t="inlineStr">
        <is>
          <t>MOV</t>
        </is>
      </c>
      <c r="B3129" t="inlineStr">
        <is>
          <t>344348210000</t>
        </is>
      </c>
      <c r="C3129" t="inlineStr">
        <is>
          <t>34434821</t>
        </is>
      </c>
      <c r="D3129" t="inlineStr">
        <is>
          <t>REMY ESPINOSA</t>
        </is>
      </c>
      <c r="E3129" t="inlineStr">
        <is>
          <t>REMYESPINOSA</t>
        </is>
      </c>
      <c r="F3129" s="2" t="n">
        <v>16.25</v>
      </c>
      <c r="G3129" t="inlineStr"/>
      <c r="H3129" t="inlineStr">
        <is>
          <t>63014796.0</t>
        </is>
      </c>
      <c r="I3129" t="n">
        <v>0</v>
      </c>
      <c r="J3129" t="n">
        <v>1</v>
      </c>
      <c r="K3129" t="inlineStr"/>
    </row>
    <row r="3130">
      <c r="A3130" t="inlineStr">
        <is>
          <t>MOV</t>
        </is>
      </c>
      <c r="B3130" t="inlineStr">
        <is>
          <t>359385600000</t>
        </is>
      </c>
      <c r="C3130" t="inlineStr">
        <is>
          <t>35938560</t>
        </is>
      </c>
      <c r="D3130" t="inlineStr">
        <is>
          <t>GUILLERMO GONZALEZ</t>
        </is>
      </c>
      <c r="E3130" t="inlineStr">
        <is>
          <t>GUILLERMOGONZALEZ</t>
        </is>
      </c>
      <c r="F3130" s="2" t="n">
        <v>60</v>
      </c>
      <c r="G3130" t="inlineStr"/>
      <c r="H3130" t="inlineStr">
        <is>
          <t>67123810.0</t>
        </is>
      </c>
      <c r="I3130" t="n">
        <v>0</v>
      </c>
      <c r="J3130" t="n">
        <v>1</v>
      </c>
      <c r="K3130" t="inlineStr"/>
    </row>
    <row r="3131">
      <c r="A3131" t="inlineStr">
        <is>
          <t>MOV</t>
        </is>
      </c>
      <c r="B3131" t="inlineStr">
        <is>
          <t>356124020000</t>
        </is>
      </c>
      <c r="C3131" t="inlineStr">
        <is>
          <t>35612402</t>
        </is>
      </c>
      <c r="D3131" t="inlineStr">
        <is>
          <t>CARLOS CORREA</t>
        </is>
      </c>
      <c r="E3131" t="inlineStr">
        <is>
          <t>CARLOSCORREA</t>
        </is>
      </c>
      <c r="F3131" s="2" t="n">
        <v>15</v>
      </c>
      <c r="G3131" t="inlineStr"/>
      <c r="H3131" t="inlineStr">
        <is>
          <t>62570748.0</t>
        </is>
      </c>
      <c r="I3131" t="n">
        <v>0</v>
      </c>
      <c r="J3131" t="n">
        <v>1</v>
      </c>
      <c r="K3131" t="inlineStr"/>
    </row>
    <row r="3132">
      <c r="A3132" t="inlineStr">
        <is>
          <t>MOV</t>
        </is>
      </c>
      <c r="B3132" t="inlineStr">
        <is>
          <t>357208870000</t>
        </is>
      </c>
      <c r="C3132" t="inlineStr">
        <is>
          <t>35720887</t>
        </is>
      </c>
      <c r="D3132" t="inlineStr">
        <is>
          <t>JAIME NAVARRO</t>
        </is>
      </c>
      <c r="E3132" t="inlineStr">
        <is>
          <t>JAIMENAVARRO</t>
        </is>
      </c>
      <c r="F3132" s="2" t="n">
        <v>15</v>
      </c>
      <c r="G3132" t="inlineStr"/>
      <c r="H3132" t="inlineStr">
        <is>
          <t>62104097.0</t>
        </is>
      </c>
      <c r="I3132" t="n">
        <v>0</v>
      </c>
      <c r="J3132" t="n">
        <v>1</v>
      </c>
      <c r="K3132" t="inlineStr"/>
    </row>
    <row r="3133">
      <c r="A3133" t="inlineStr">
        <is>
          <t>MOV</t>
        </is>
      </c>
      <c r="B3133" t="inlineStr">
        <is>
          <t>358046300000</t>
        </is>
      </c>
      <c r="C3133" t="inlineStr">
        <is>
          <t>35804630</t>
        </is>
      </c>
      <c r="D3133" t="inlineStr">
        <is>
          <t>YAICETH DEL CID</t>
        </is>
      </c>
      <c r="E3133" t="inlineStr">
        <is>
          <t>YAICETHDELCID</t>
        </is>
      </c>
      <c r="F3133" s="2" t="n">
        <v>15</v>
      </c>
      <c r="G3133" t="inlineStr"/>
      <c r="H3133" t="inlineStr">
        <is>
          <t>69987534.0</t>
        </is>
      </c>
      <c r="I3133" t="n">
        <v>0</v>
      </c>
      <c r="J3133" t="n">
        <v>1</v>
      </c>
      <c r="K3133" t="inlineStr"/>
    </row>
    <row r="3134">
      <c r="A3134" t="inlineStr">
        <is>
          <t>MOV</t>
        </is>
      </c>
      <c r="B3134" t="inlineStr">
        <is>
          <t>367061530000</t>
        </is>
      </c>
      <c r="C3134" t="inlineStr">
        <is>
          <t>36706153</t>
        </is>
      </c>
      <c r="D3134" t="inlineStr">
        <is>
          <t>SEBASTIAN SANTOS</t>
        </is>
      </c>
      <c r="E3134" t="inlineStr">
        <is>
          <t>SEBASTIANSANTOS</t>
        </is>
      </c>
      <c r="F3134" s="2" t="n">
        <v>0</v>
      </c>
      <c r="G3134" t="inlineStr"/>
      <c r="H3134" t="inlineStr"/>
      <c r="I3134" t="n">
        <v>0</v>
      </c>
      <c r="J3134" t="n">
        <v>1</v>
      </c>
      <c r="K3134" t="inlineStr"/>
    </row>
    <row r="3135">
      <c r="A3135" t="inlineStr">
        <is>
          <t>MOV</t>
        </is>
      </c>
      <c r="B3135" t="inlineStr">
        <is>
          <t>356243170000</t>
        </is>
      </c>
      <c r="C3135" t="inlineStr">
        <is>
          <t>35624317</t>
        </is>
      </c>
      <c r="D3135" t="inlineStr">
        <is>
          <t>OLMEDOMIRANDA</t>
        </is>
      </c>
      <c r="E3135" t="inlineStr">
        <is>
          <t>OLMEDOMIRANDA</t>
        </is>
      </c>
      <c r="F3135" s="2" t="n">
        <v>20</v>
      </c>
      <c r="G3135" t="inlineStr"/>
      <c r="H3135" t="inlineStr">
        <is>
          <t>69502843.0</t>
        </is>
      </c>
      <c r="I3135" t="n">
        <v>0</v>
      </c>
      <c r="J3135" t="n">
        <v>1</v>
      </c>
      <c r="K3135" t="inlineStr"/>
    </row>
    <row r="3136">
      <c r="A3136" t="inlineStr">
        <is>
          <t>MOV</t>
        </is>
      </c>
      <c r="B3136" t="inlineStr">
        <is>
          <t>356156870000</t>
        </is>
      </c>
      <c r="C3136" t="inlineStr">
        <is>
          <t>35615687</t>
        </is>
      </c>
      <c r="D3136" t="inlineStr">
        <is>
          <t>GLADYS MILAGROS GONZALEZ RIOS</t>
        </is>
      </c>
      <c r="E3136" t="inlineStr">
        <is>
          <t>GLADYSMILAGROSGONZALEZRIOS</t>
        </is>
      </c>
      <c r="F3136" s="2" t="n">
        <v>15</v>
      </c>
      <c r="G3136" t="inlineStr"/>
      <c r="H3136" t="inlineStr">
        <is>
          <t>67164197.0</t>
        </is>
      </c>
      <c r="I3136" t="n">
        <v>0</v>
      </c>
      <c r="J3136" t="n">
        <v>1</v>
      </c>
      <c r="K3136" t="inlineStr"/>
    </row>
    <row r="3137">
      <c r="A3137" t="inlineStr">
        <is>
          <t>MOV</t>
        </is>
      </c>
      <c r="B3137" t="inlineStr">
        <is>
          <t>359169190000</t>
        </is>
      </c>
      <c r="C3137" t="inlineStr">
        <is>
          <t>35916919</t>
        </is>
      </c>
      <c r="D3137" t="inlineStr">
        <is>
          <t>GLADYS MILAGRO GONZÁLEZ RÍOS</t>
        </is>
      </c>
      <c r="E3137" t="inlineStr">
        <is>
          <t>GLADYSMILAGROGONZALEZRIOS</t>
        </is>
      </c>
      <c r="F3137" s="2" t="n">
        <v>20</v>
      </c>
      <c r="G3137" t="inlineStr"/>
      <c r="H3137" t="inlineStr">
        <is>
          <t>65097940.0</t>
        </is>
      </c>
      <c r="I3137" t="n">
        <v>0</v>
      </c>
      <c r="J3137" t="n">
        <v>1</v>
      </c>
      <c r="K3137" t="inlineStr"/>
    </row>
    <row r="3138">
      <c r="A3138" t="inlineStr">
        <is>
          <t>MOV</t>
        </is>
      </c>
      <c r="B3138" t="inlineStr">
        <is>
          <t>353364170000</t>
        </is>
      </c>
      <c r="C3138" t="inlineStr">
        <is>
          <t>35336417</t>
        </is>
      </c>
      <c r="D3138" t="inlineStr">
        <is>
          <t>ELIZABETH ITZEL MORAN SANTIAGO</t>
        </is>
      </c>
      <c r="E3138" t="inlineStr">
        <is>
          <t>ELIZABETHITZELMORANSANTIAGO</t>
        </is>
      </c>
      <c r="F3138" s="2" t="n">
        <v>40</v>
      </c>
      <c r="G3138" t="inlineStr"/>
      <c r="H3138" t="inlineStr">
        <is>
          <t>69405698.0</t>
        </is>
      </c>
      <c r="I3138" t="n">
        <v>0</v>
      </c>
      <c r="J3138" t="n">
        <v>1</v>
      </c>
      <c r="K3138" t="inlineStr"/>
    </row>
    <row r="3139">
      <c r="A3139" t="inlineStr">
        <is>
          <t>MOV</t>
        </is>
      </c>
      <c r="B3139" t="inlineStr">
        <is>
          <t>357151430000</t>
        </is>
      </c>
      <c r="C3139" t="inlineStr">
        <is>
          <t>35715143</t>
        </is>
      </c>
      <c r="D3139" t="inlineStr">
        <is>
          <t>ISIS BESSY CABALLERO VILLARREAL</t>
        </is>
      </c>
      <c r="E3139" t="inlineStr">
        <is>
          <t>ISISBESSYCABALLEROVILLARREAL</t>
        </is>
      </c>
      <c r="F3139" s="2" t="n">
        <v>12</v>
      </c>
      <c r="G3139" t="inlineStr"/>
      <c r="H3139" t="inlineStr">
        <is>
          <t>63735230.0</t>
        </is>
      </c>
      <c r="I3139" t="n">
        <v>0</v>
      </c>
      <c r="J3139" t="n">
        <v>1</v>
      </c>
      <c r="K3139" t="inlineStr"/>
    </row>
    <row r="3140">
      <c r="A3140" t="inlineStr">
        <is>
          <t>MOV</t>
        </is>
      </c>
      <c r="B3140" t="inlineStr">
        <is>
          <t>346461070000</t>
        </is>
      </c>
      <c r="C3140" t="inlineStr">
        <is>
          <t>34646107</t>
        </is>
      </c>
      <c r="D3140" t="inlineStr">
        <is>
          <t>JEANPOOL FONSECA</t>
        </is>
      </c>
      <c r="E3140" t="inlineStr">
        <is>
          <t>JEANPOOLFONSECA</t>
        </is>
      </c>
      <c r="F3140" s="2" t="n">
        <v>28</v>
      </c>
      <c r="G3140" t="inlineStr"/>
      <c r="H3140" t="inlineStr">
        <is>
          <t>64002064.0</t>
        </is>
      </c>
      <c r="I3140" t="n">
        <v>0</v>
      </c>
      <c r="J3140" t="n">
        <v>1</v>
      </c>
      <c r="K3140" t="inlineStr"/>
    </row>
    <row r="3141">
      <c r="A3141" t="inlineStr">
        <is>
          <t>MOV</t>
        </is>
      </c>
      <c r="B3141" t="inlineStr">
        <is>
          <t>352224380000</t>
        </is>
      </c>
      <c r="C3141" t="inlineStr">
        <is>
          <t>35222438</t>
        </is>
      </c>
      <c r="D3141" t="inlineStr">
        <is>
          <t>ELI SAUL BEITIA CHAVARRIA</t>
        </is>
      </c>
      <c r="E3141" t="inlineStr">
        <is>
          <t>ELISAULBEITIACHAVARRIA</t>
        </is>
      </c>
      <c r="F3141" s="2" t="n">
        <v>15</v>
      </c>
      <c r="G3141" t="inlineStr"/>
      <c r="H3141" t="inlineStr">
        <is>
          <t>61020384.0</t>
        </is>
      </c>
      <c r="I3141" t="n">
        <v>0</v>
      </c>
      <c r="J3141" t="n">
        <v>1</v>
      </c>
      <c r="K3141" t="inlineStr"/>
    </row>
    <row r="3142">
      <c r="A3142" t="inlineStr">
        <is>
          <t>MOV</t>
        </is>
      </c>
      <c r="B3142" t="inlineStr">
        <is>
          <t>359255270000</t>
        </is>
      </c>
      <c r="C3142" t="inlineStr">
        <is>
          <t>35925527</t>
        </is>
      </c>
      <c r="D3142" t="inlineStr">
        <is>
          <t>ARIANYS VIODELIDES DIXON VASQUEZ</t>
        </is>
      </c>
      <c r="E3142" t="inlineStr">
        <is>
          <t>ARIANYSVIODELIDESDIXONVASQUEZ</t>
        </is>
      </c>
      <c r="F3142" s="2" t="n">
        <v>15</v>
      </c>
      <c r="G3142" t="inlineStr"/>
      <c r="H3142" t="inlineStr">
        <is>
          <t>67154763.0</t>
        </is>
      </c>
      <c r="I3142" t="n">
        <v>0</v>
      </c>
      <c r="J3142" t="n">
        <v>1</v>
      </c>
      <c r="K3142" t="inlineStr"/>
    </row>
    <row r="3143">
      <c r="A3143" t="inlineStr">
        <is>
          <t>MOV</t>
        </is>
      </c>
      <c r="B3143" t="inlineStr">
        <is>
          <t>329711100000</t>
        </is>
      </c>
      <c r="C3143" t="inlineStr">
        <is>
          <t>32971110</t>
        </is>
      </c>
      <c r="D3143" t="inlineStr">
        <is>
          <t>Eduard Enrique Caballero Murillo</t>
        </is>
      </c>
      <c r="E3143" t="inlineStr">
        <is>
          <t>EDUARDENRIQUECABALLEROMURILLO</t>
        </is>
      </c>
      <c r="F3143" s="2" t="n">
        <v>16.25</v>
      </c>
      <c r="G3143" t="inlineStr"/>
      <c r="H3143" t="inlineStr">
        <is>
          <t>68100193.0</t>
        </is>
      </c>
      <c r="I3143" t="n">
        <v>0</v>
      </c>
      <c r="J3143" t="n">
        <v>1</v>
      </c>
      <c r="K3143" t="inlineStr"/>
    </row>
    <row r="3144">
      <c r="A3144" t="inlineStr">
        <is>
          <t>MOV</t>
        </is>
      </c>
      <c r="B3144" t="inlineStr">
        <is>
          <t>351316860000</t>
        </is>
      </c>
      <c r="C3144" t="inlineStr">
        <is>
          <t>35131686</t>
        </is>
      </c>
      <c r="D3144" t="inlineStr">
        <is>
          <t>JESSICA MARIA TAMAYO PINEDA</t>
        </is>
      </c>
      <c r="E3144" t="inlineStr">
        <is>
          <t>JESSICAMARIATAMAYOPINEDA</t>
        </is>
      </c>
      <c r="F3144" s="2" t="n">
        <v>15</v>
      </c>
      <c r="G3144" t="inlineStr"/>
      <c r="H3144" t="inlineStr">
        <is>
          <t>65425342.0</t>
        </is>
      </c>
      <c r="I3144" t="n">
        <v>0</v>
      </c>
      <c r="J3144" t="n">
        <v>1</v>
      </c>
      <c r="K3144" t="inlineStr"/>
    </row>
    <row r="3145">
      <c r="A3145" t="inlineStr">
        <is>
          <t>MOV</t>
        </is>
      </c>
      <c r="B3145" t="inlineStr">
        <is>
          <t>352287750000</t>
        </is>
      </c>
      <c r="C3145" t="inlineStr">
        <is>
          <t>35228775</t>
        </is>
      </c>
      <c r="D3145" t="inlineStr">
        <is>
          <t>STEFANIE MARGOTH GUERRA ARAUZ</t>
        </is>
      </c>
      <c r="E3145" t="inlineStr">
        <is>
          <t>STEFANIEMARGOTHGUERRAARAUZ</t>
        </is>
      </c>
      <c r="F3145" s="2" t="n">
        <v>15</v>
      </c>
      <c r="G3145" t="inlineStr"/>
      <c r="H3145" t="inlineStr">
        <is>
          <t>65045649.0</t>
        </is>
      </c>
      <c r="I3145" t="n">
        <v>0</v>
      </c>
      <c r="J3145" t="n">
        <v>1</v>
      </c>
      <c r="K3145" t="inlineStr"/>
    </row>
    <row r="3146">
      <c r="A3146" t="inlineStr">
        <is>
          <t>MOV</t>
        </is>
      </c>
      <c r="B3146" t="inlineStr">
        <is>
          <t>369008000000</t>
        </is>
      </c>
      <c r="C3146" t="inlineStr">
        <is>
          <t>36900800</t>
        </is>
      </c>
      <c r="D3146" t="inlineStr">
        <is>
          <t>SAUL DE GRACIA</t>
        </is>
      </c>
      <c r="E3146" t="inlineStr">
        <is>
          <t>SAULDEGRACIA</t>
        </is>
      </c>
      <c r="F3146" s="2" t="n">
        <v>15</v>
      </c>
      <c r="G3146" t="inlineStr"/>
      <c r="H3146" t="inlineStr">
        <is>
          <t>69925332.0</t>
        </is>
      </c>
      <c r="I3146" t="n">
        <v>0</v>
      </c>
      <c r="J3146" t="n">
        <v>1</v>
      </c>
      <c r="K3146" t="inlineStr"/>
    </row>
    <row r="3147">
      <c r="A3147" t="inlineStr">
        <is>
          <t>MOV</t>
        </is>
      </c>
      <c r="B3147" t="inlineStr">
        <is>
          <t>354237320000</t>
        </is>
      </c>
      <c r="C3147" t="inlineStr">
        <is>
          <t>35423732</t>
        </is>
      </c>
      <c r="D3147" t="inlineStr">
        <is>
          <t>KELLY TROYA</t>
        </is>
      </c>
      <c r="E3147" t="inlineStr">
        <is>
          <t>KELLYTROYA</t>
        </is>
      </c>
      <c r="F3147" s="2" t="n">
        <v>30</v>
      </c>
      <c r="G3147" t="inlineStr"/>
      <c r="H3147" t="inlineStr">
        <is>
          <t>62180428.0</t>
        </is>
      </c>
      <c r="I3147" t="n">
        <v>0</v>
      </c>
      <c r="J3147" t="n">
        <v>1</v>
      </c>
      <c r="K3147" t="inlineStr"/>
    </row>
    <row r="3148">
      <c r="A3148" t="inlineStr">
        <is>
          <t>MOV</t>
        </is>
      </c>
      <c r="B3148" t="inlineStr">
        <is>
          <t>367059300000</t>
        </is>
      </c>
      <c r="C3148" t="inlineStr">
        <is>
          <t>36705930</t>
        </is>
      </c>
      <c r="D3148" t="inlineStr">
        <is>
          <t>ABDIEL MERARDO CASTILLO</t>
        </is>
      </c>
      <c r="E3148" t="inlineStr">
        <is>
          <t>ABDIELMERARDOCASTILLO</t>
        </is>
      </c>
      <c r="F3148" s="2" t="n">
        <v>0</v>
      </c>
      <c r="G3148" t="inlineStr"/>
      <c r="H3148" t="inlineStr"/>
      <c r="I3148" t="n">
        <v>0</v>
      </c>
      <c r="J3148" t="n">
        <v>1</v>
      </c>
      <c r="K3148" t="inlineStr"/>
    </row>
    <row r="3149">
      <c r="A3149" t="inlineStr">
        <is>
          <t>MOV</t>
        </is>
      </c>
      <c r="B3149" t="inlineStr">
        <is>
          <t>364020340000</t>
        </is>
      </c>
      <c r="C3149" t="inlineStr">
        <is>
          <t>36402034</t>
        </is>
      </c>
      <c r="D3149" t="inlineStr">
        <is>
          <t>RANDOLTH JOSEHEP CORTES CACERES</t>
        </is>
      </c>
      <c r="E3149" t="inlineStr">
        <is>
          <t>RANDOLTHJOSEHEPCORTESCACERES</t>
        </is>
      </c>
      <c r="F3149" s="2" t="n">
        <v>15</v>
      </c>
      <c r="G3149" t="inlineStr"/>
      <c r="H3149" t="inlineStr">
        <is>
          <t>67469650.0</t>
        </is>
      </c>
      <c r="I3149" t="n">
        <v>0</v>
      </c>
      <c r="J3149" t="n">
        <v>1</v>
      </c>
      <c r="K3149" t="inlineStr"/>
    </row>
    <row r="3150">
      <c r="A3150" t="inlineStr">
        <is>
          <t>MOV</t>
        </is>
      </c>
      <c r="B3150" t="inlineStr">
        <is>
          <t>362060550000</t>
        </is>
      </c>
      <c r="C3150" t="inlineStr">
        <is>
          <t>36206055</t>
        </is>
      </c>
      <c r="D3150" t="inlineStr">
        <is>
          <t>ADRIANA TUGRI S</t>
        </is>
      </c>
      <c r="E3150" t="inlineStr">
        <is>
          <t>ADRIANATUGRIS</t>
        </is>
      </c>
      <c r="F3150" s="2" t="n">
        <v>0</v>
      </c>
      <c r="G3150" t="inlineStr"/>
      <c r="H3150" t="inlineStr"/>
      <c r="I3150" t="n">
        <v>0</v>
      </c>
      <c r="J3150" t="n">
        <v>1</v>
      </c>
      <c r="K3150" t="inlineStr"/>
    </row>
    <row r="3151">
      <c r="A3151" t="inlineStr">
        <is>
          <t>MOV</t>
        </is>
      </c>
      <c r="B3151" t="inlineStr">
        <is>
          <t>344321950000</t>
        </is>
      </c>
      <c r="C3151" t="inlineStr">
        <is>
          <t>34432195</t>
        </is>
      </c>
      <c r="D3151" t="inlineStr">
        <is>
          <t>ALEXANDER AUGUSTO CANO</t>
        </is>
      </c>
      <c r="E3151" t="inlineStr">
        <is>
          <t>ALEXANDERAUGUSTOCANO</t>
        </is>
      </c>
      <c r="F3151" s="2" t="n">
        <v>16.25</v>
      </c>
      <c r="G3151" t="inlineStr"/>
      <c r="H3151" t="inlineStr">
        <is>
          <t>65212699.0</t>
        </is>
      </c>
      <c r="I3151" t="n">
        <v>0</v>
      </c>
      <c r="J3151" t="n">
        <v>1</v>
      </c>
      <c r="K3151" t="inlineStr"/>
    </row>
    <row r="3152">
      <c r="A3152" t="inlineStr">
        <is>
          <t>MOV</t>
        </is>
      </c>
      <c r="B3152" t="inlineStr">
        <is>
          <t>351264920000</t>
        </is>
      </c>
      <c r="C3152" t="inlineStr">
        <is>
          <t>35126492</t>
        </is>
      </c>
      <c r="D3152" t="inlineStr">
        <is>
          <t>AGUSTIN CASTILLO</t>
        </is>
      </c>
      <c r="E3152" t="inlineStr">
        <is>
          <t>AGUSTINCASTILLO</t>
        </is>
      </c>
      <c r="F3152" s="2" t="n">
        <v>15</v>
      </c>
      <c r="G3152" t="inlineStr"/>
      <c r="H3152" t="inlineStr">
        <is>
          <t>67147102.0</t>
        </is>
      </c>
      <c r="I3152" t="n">
        <v>0</v>
      </c>
      <c r="J3152" t="n">
        <v>1</v>
      </c>
      <c r="K3152" t="inlineStr"/>
    </row>
    <row r="3153">
      <c r="A3153" t="inlineStr">
        <is>
          <t>MOV</t>
        </is>
      </c>
      <c r="B3153" t="inlineStr">
        <is>
          <t>351280420000</t>
        </is>
      </c>
      <c r="C3153" t="inlineStr">
        <is>
          <t>35128042</t>
        </is>
      </c>
      <c r="D3153" t="inlineStr">
        <is>
          <t>DAYANIS LISBETH CORELLA GONZALEZ</t>
        </is>
      </c>
      <c r="E3153" t="inlineStr">
        <is>
          <t>DAYANISLISBETHCORELLAGONZALEZ</t>
        </is>
      </c>
      <c r="F3153" s="2" t="n">
        <v>12</v>
      </c>
      <c r="G3153" t="inlineStr"/>
      <c r="H3153" t="inlineStr">
        <is>
          <t>62686713.0</t>
        </is>
      </c>
      <c r="I3153" t="n">
        <v>0</v>
      </c>
      <c r="J3153" t="n">
        <v>1</v>
      </c>
      <c r="K3153" t="inlineStr"/>
    </row>
    <row r="3154">
      <c r="A3154" t="inlineStr">
        <is>
          <t>MOV</t>
        </is>
      </c>
      <c r="B3154" t="inlineStr">
        <is>
          <t>355107450000</t>
        </is>
      </c>
      <c r="C3154" t="inlineStr">
        <is>
          <t>35510745</t>
        </is>
      </c>
      <c r="D3154" t="inlineStr">
        <is>
          <t>SAMIR PATROCINIO MARQUINEZ ARAUZ</t>
        </is>
      </c>
      <c r="E3154" t="inlineStr">
        <is>
          <t>SAMIRPATROCINIOMARQUINEZARAUZ</t>
        </is>
      </c>
      <c r="F3154" s="2" t="n">
        <v>15</v>
      </c>
      <c r="G3154" t="inlineStr"/>
      <c r="H3154" t="inlineStr">
        <is>
          <t>66704777.0</t>
        </is>
      </c>
      <c r="I3154" t="n">
        <v>0</v>
      </c>
      <c r="J3154" t="n">
        <v>1</v>
      </c>
      <c r="K3154" t="inlineStr"/>
    </row>
    <row r="3155">
      <c r="A3155" t="inlineStr">
        <is>
          <t>MOV</t>
        </is>
      </c>
      <c r="B3155" t="inlineStr">
        <is>
          <t>356309700000</t>
        </is>
      </c>
      <c r="C3155" t="inlineStr">
        <is>
          <t>35630970</t>
        </is>
      </c>
      <c r="D3155" t="inlineStr">
        <is>
          <t>SURIHAN PASTORA HIRALDO SAMUDIO</t>
        </is>
      </c>
      <c r="E3155" t="inlineStr">
        <is>
          <t>SURIHANPASTORAHIRALDOSAMUDIO</t>
        </is>
      </c>
      <c r="F3155" s="2" t="n">
        <v>15</v>
      </c>
      <c r="G3155" t="inlineStr"/>
      <c r="H3155" t="inlineStr">
        <is>
          <t>66971737.0</t>
        </is>
      </c>
      <c r="I3155" t="n">
        <v>0</v>
      </c>
      <c r="J3155" t="n">
        <v>1</v>
      </c>
      <c r="K3155" t="inlineStr"/>
    </row>
    <row r="3156">
      <c r="A3156" t="inlineStr">
        <is>
          <t>MOV</t>
        </is>
      </c>
      <c r="B3156" t="inlineStr">
        <is>
          <t>359037150000</t>
        </is>
      </c>
      <c r="C3156" t="inlineStr">
        <is>
          <t>35903715</t>
        </is>
      </c>
      <c r="D3156" t="inlineStr">
        <is>
          <t>GRETTEL RODRIGUEZ</t>
        </is>
      </c>
      <c r="E3156" t="inlineStr">
        <is>
          <t>GRETTELRODRIGUEZ</t>
        </is>
      </c>
      <c r="F3156" s="2" t="n">
        <v>30</v>
      </c>
      <c r="G3156" t="inlineStr"/>
      <c r="H3156" t="inlineStr">
        <is>
          <t>63314742.0</t>
        </is>
      </c>
      <c r="I3156" t="n">
        <v>0</v>
      </c>
      <c r="J3156" t="n">
        <v>1</v>
      </c>
      <c r="K3156" t="inlineStr"/>
    </row>
    <row r="3157">
      <c r="A3157" t="inlineStr">
        <is>
          <t>MOV</t>
        </is>
      </c>
      <c r="B3157" t="inlineStr">
        <is>
          <t>356338140000</t>
        </is>
      </c>
      <c r="C3157" t="inlineStr">
        <is>
          <t>35633814</t>
        </is>
      </c>
      <c r="D3157" t="inlineStr">
        <is>
          <t>JOEL ADRIAN JURADO SALINAS</t>
        </is>
      </c>
      <c r="E3157" t="inlineStr">
        <is>
          <t>JOELADRIANJURADOSALINAS</t>
        </is>
      </c>
      <c r="F3157" s="2" t="n">
        <v>15</v>
      </c>
      <c r="G3157" t="inlineStr"/>
      <c r="H3157" t="inlineStr">
        <is>
          <t>67324902.0</t>
        </is>
      </c>
      <c r="I3157" t="n">
        <v>0</v>
      </c>
      <c r="J3157" t="n">
        <v>1</v>
      </c>
      <c r="K3157" t="inlineStr"/>
    </row>
    <row r="3158">
      <c r="A3158" t="inlineStr">
        <is>
          <t>MOV</t>
        </is>
      </c>
      <c r="B3158" t="inlineStr">
        <is>
          <t>364058200000</t>
        </is>
      </c>
      <c r="C3158" t="inlineStr">
        <is>
          <t>36405820</t>
        </is>
      </c>
      <c r="D3158" t="inlineStr">
        <is>
          <t>JAVIER MORALES</t>
        </is>
      </c>
      <c r="E3158" t="inlineStr">
        <is>
          <t>JAVIERMORALES</t>
        </is>
      </c>
      <c r="F3158" s="2" t="n">
        <v>0</v>
      </c>
      <c r="G3158" t="inlineStr"/>
      <c r="H3158" t="inlineStr"/>
      <c r="I3158" t="n">
        <v>0</v>
      </c>
      <c r="J3158" t="n">
        <v>1</v>
      </c>
      <c r="K3158" t="inlineStr"/>
    </row>
    <row r="3159">
      <c r="A3159" t="inlineStr">
        <is>
          <t>MOV</t>
        </is>
      </c>
      <c r="B3159" t="inlineStr">
        <is>
          <t>354236250000</t>
        </is>
      </c>
      <c r="C3159" t="inlineStr">
        <is>
          <t>35423625</t>
        </is>
      </c>
      <c r="D3159" t="inlineStr">
        <is>
          <t>MADELEINS DEL CID</t>
        </is>
      </c>
      <c r="E3159" t="inlineStr">
        <is>
          <t>MADELEINSDELCID</t>
        </is>
      </c>
      <c r="F3159" s="2" t="n">
        <v>15</v>
      </c>
      <c r="G3159" t="inlineStr"/>
      <c r="H3159" t="inlineStr">
        <is>
          <t>65185810.0</t>
        </is>
      </c>
      <c r="I3159" t="n">
        <v>0</v>
      </c>
      <c r="J3159" t="n">
        <v>1</v>
      </c>
      <c r="K3159" t="inlineStr"/>
    </row>
    <row r="3160">
      <c r="A3160" t="inlineStr">
        <is>
          <t>MOV</t>
        </is>
      </c>
      <c r="B3160" t="inlineStr">
        <is>
          <t>357272760000</t>
        </is>
      </c>
      <c r="C3160" t="inlineStr">
        <is>
          <t>35727276</t>
        </is>
      </c>
      <c r="D3160" t="inlineStr">
        <is>
          <t>CECILIA MARTINEZ</t>
        </is>
      </c>
      <c r="E3160" t="inlineStr">
        <is>
          <t>CECILIAMARTINEZ</t>
        </is>
      </c>
      <c r="F3160" s="2" t="n">
        <v>15</v>
      </c>
      <c r="G3160" t="inlineStr"/>
      <c r="H3160" t="inlineStr">
        <is>
          <t>66785031.0</t>
        </is>
      </c>
      <c r="I3160" t="n">
        <v>0</v>
      </c>
      <c r="J3160" t="n">
        <v>1</v>
      </c>
      <c r="K3160" t="inlineStr"/>
    </row>
    <row r="3161">
      <c r="A3161" t="inlineStr">
        <is>
          <t>MOV</t>
        </is>
      </c>
      <c r="B3161" t="inlineStr">
        <is>
          <t>359228960000</t>
        </is>
      </c>
      <c r="C3161" t="inlineStr">
        <is>
          <t>35922896</t>
        </is>
      </c>
      <c r="D3161" t="inlineStr">
        <is>
          <t>MELISSA MICHELL HERNANDEZ GONZALEZ</t>
        </is>
      </c>
      <c r="E3161" t="inlineStr">
        <is>
          <t>MELISSAMICHELLHERNANDEZGONZALEZ</t>
        </is>
      </c>
      <c r="F3161" s="2" t="n">
        <v>15</v>
      </c>
      <c r="G3161" t="inlineStr"/>
      <c r="H3161" t="inlineStr">
        <is>
          <t>66696620.0</t>
        </is>
      </c>
      <c r="I3161" t="n">
        <v>0</v>
      </c>
      <c r="J3161" t="n">
        <v>1</v>
      </c>
      <c r="K3161" t="inlineStr"/>
    </row>
    <row r="3162">
      <c r="A3162" t="inlineStr">
        <is>
          <t>MOV</t>
        </is>
      </c>
      <c r="B3162" t="inlineStr">
        <is>
          <t>362051780000</t>
        </is>
      </c>
      <c r="C3162" t="inlineStr">
        <is>
          <t>36205178</t>
        </is>
      </c>
      <c r="D3162" t="inlineStr">
        <is>
          <t>ALBA SERRACIN</t>
        </is>
      </c>
      <c r="E3162" t="inlineStr">
        <is>
          <t>ALBASERRACIN</t>
        </is>
      </c>
      <c r="F3162" s="2" t="n">
        <v>19.52</v>
      </c>
      <c r="G3162" t="inlineStr"/>
      <c r="H3162" t="inlineStr"/>
      <c r="I3162" t="n">
        <v>0</v>
      </c>
      <c r="J3162" t="n">
        <v>1</v>
      </c>
      <c r="K3162" t="inlineStr"/>
    </row>
    <row r="3163">
      <c r="A3163" t="inlineStr">
        <is>
          <t>MOV</t>
        </is>
      </c>
      <c r="B3163" t="inlineStr">
        <is>
          <t>329450360000</t>
        </is>
      </c>
      <c r="C3163" t="inlineStr">
        <is>
          <t>32945036</t>
        </is>
      </c>
      <c r="D3163" t="inlineStr">
        <is>
          <t>MULTISERVICIOS YETV</t>
        </is>
      </c>
      <c r="E3163" t="inlineStr">
        <is>
          <t>MULTISERVICIOSYETV</t>
        </is>
      </c>
      <c r="F3163" s="2" t="n">
        <v>100</v>
      </c>
      <c r="G3163" t="inlineStr"/>
      <c r="H3163" t="inlineStr">
        <is>
          <t>63994024.0</t>
        </is>
      </c>
      <c r="I3163" t="n">
        <v>0</v>
      </c>
      <c r="J3163" t="n">
        <v>1</v>
      </c>
      <c r="K3163" t="inlineStr"/>
    </row>
    <row r="3164">
      <c r="A3164" t="inlineStr">
        <is>
          <t>MOV</t>
        </is>
      </c>
      <c r="B3164" t="inlineStr">
        <is>
          <t>359384130000</t>
        </is>
      </c>
      <c r="C3164" t="inlineStr">
        <is>
          <t>35938413</t>
        </is>
      </c>
      <c r="D3164" t="inlineStr">
        <is>
          <t>RICHARD CASTILLO</t>
        </is>
      </c>
      <c r="E3164" t="inlineStr">
        <is>
          <t>RICHARDCASTILLO</t>
        </is>
      </c>
      <c r="F3164" s="2" t="n">
        <v>15</v>
      </c>
      <c r="G3164" t="inlineStr"/>
      <c r="H3164" t="inlineStr">
        <is>
          <t>63329274.0</t>
        </is>
      </c>
      <c r="I3164" t="n">
        <v>0</v>
      </c>
      <c r="J3164" t="n">
        <v>1</v>
      </c>
      <c r="K3164" t="inlineStr"/>
    </row>
    <row r="3165">
      <c r="A3165" t="inlineStr">
        <is>
          <t>MOV</t>
        </is>
      </c>
      <c r="B3165" t="inlineStr">
        <is>
          <t>344421710000</t>
        </is>
      </c>
      <c r="C3165" t="inlineStr">
        <is>
          <t>34442171</t>
        </is>
      </c>
      <c r="D3165" t="inlineStr">
        <is>
          <t>MARLON JOSUÉ MELÉNDEZ</t>
        </is>
      </c>
      <c r="E3165" t="inlineStr">
        <is>
          <t>MARLONJOSUEMELENDEZ</t>
        </is>
      </c>
      <c r="F3165" s="2" t="n">
        <v>26.25</v>
      </c>
      <c r="G3165" t="inlineStr"/>
      <c r="H3165" t="inlineStr">
        <is>
          <t>64810694.0</t>
        </is>
      </c>
      <c r="I3165" t="n">
        <v>0</v>
      </c>
      <c r="J3165" t="n">
        <v>1</v>
      </c>
      <c r="K3165" t="inlineStr"/>
    </row>
    <row r="3166">
      <c r="A3166" t="inlineStr">
        <is>
          <t>MOV</t>
        </is>
      </c>
      <c r="B3166" t="inlineStr">
        <is>
          <t>356132190000</t>
        </is>
      </c>
      <c r="C3166" t="inlineStr">
        <is>
          <t>35613219</t>
        </is>
      </c>
      <c r="D3166" t="inlineStr">
        <is>
          <t>XAVIER PEREZ</t>
        </is>
      </c>
      <c r="E3166" t="inlineStr">
        <is>
          <t>XAVIERPEREZ</t>
        </is>
      </c>
      <c r="F3166" s="2" t="n">
        <v>15</v>
      </c>
      <c r="G3166" t="inlineStr"/>
      <c r="H3166" t="inlineStr">
        <is>
          <t>64573018.0</t>
        </is>
      </c>
      <c r="I3166" t="n">
        <v>0</v>
      </c>
      <c r="J3166" t="n">
        <v>1</v>
      </c>
      <c r="K3166" t="inlineStr"/>
    </row>
    <row r="3167">
      <c r="A3167" t="inlineStr">
        <is>
          <t>MOV</t>
        </is>
      </c>
      <c r="B3167" t="inlineStr">
        <is>
          <t>358291670000</t>
        </is>
      </c>
      <c r="C3167" t="inlineStr">
        <is>
          <t>35829167</t>
        </is>
      </c>
      <c r="D3167" t="inlineStr">
        <is>
          <t>LORYSBETH BERNAL</t>
        </is>
      </c>
      <c r="E3167" t="inlineStr">
        <is>
          <t>LORYSBETHBERNAL</t>
        </is>
      </c>
      <c r="F3167" s="2" t="n">
        <v>15</v>
      </c>
      <c r="G3167" t="inlineStr"/>
      <c r="H3167" t="inlineStr">
        <is>
          <t>65540239.0</t>
        </is>
      </c>
      <c r="I3167" t="n">
        <v>0</v>
      </c>
      <c r="J3167" t="n">
        <v>1</v>
      </c>
      <c r="K3167" t="inlineStr"/>
    </row>
    <row r="3168">
      <c r="A3168" t="inlineStr">
        <is>
          <t>MOV</t>
        </is>
      </c>
      <c r="B3168" t="inlineStr">
        <is>
          <t>355077750000</t>
        </is>
      </c>
      <c r="C3168" t="inlineStr">
        <is>
          <t>35507775</t>
        </is>
      </c>
      <c r="D3168" t="inlineStr">
        <is>
          <t>MILAGROS BEJARANO</t>
        </is>
      </c>
      <c r="E3168" t="inlineStr">
        <is>
          <t>MILAGROSBEJARANO</t>
        </is>
      </c>
      <c r="F3168" s="2" t="n">
        <v>15</v>
      </c>
      <c r="G3168" t="inlineStr"/>
      <c r="H3168" t="inlineStr">
        <is>
          <t>65499396.0</t>
        </is>
      </c>
      <c r="I3168" t="n">
        <v>0</v>
      </c>
      <c r="J3168" t="n">
        <v>1</v>
      </c>
      <c r="K3168" t="inlineStr"/>
    </row>
    <row r="3169">
      <c r="A3169" t="inlineStr">
        <is>
          <t>MOV</t>
        </is>
      </c>
      <c r="B3169" t="inlineStr">
        <is>
          <t>351259720000</t>
        </is>
      </c>
      <c r="C3169" t="inlineStr">
        <is>
          <t>35125972</t>
        </is>
      </c>
      <c r="D3169" t="inlineStr">
        <is>
          <t>JUAN LUIS CEDEÑO VERGARA</t>
        </is>
      </c>
      <c r="E3169" t="inlineStr">
        <is>
          <t>JUANLUISCEDENOVERGARA</t>
        </is>
      </c>
      <c r="F3169" s="2" t="n">
        <v>15</v>
      </c>
      <c r="G3169" t="inlineStr"/>
      <c r="H3169" t="inlineStr">
        <is>
          <t>69609871.0</t>
        </is>
      </c>
      <c r="I3169" t="n">
        <v>0</v>
      </c>
      <c r="J3169" t="n">
        <v>1</v>
      </c>
      <c r="K3169" t="inlineStr"/>
    </row>
    <row r="3170">
      <c r="A3170" t="inlineStr">
        <is>
          <t>MOV</t>
        </is>
      </c>
      <c r="B3170" t="inlineStr">
        <is>
          <t>344165200000</t>
        </is>
      </c>
      <c r="C3170" t="inlineStr">
        <is>
          <t>34416520</t>
        </is>
      </c>
      <c r="D3170" t="inlineStr">
        <is>
          <t>EDGARDO ARIEL GUILBAUTH ACOSTA</t>
        </is>
      </c>
      <c r="E3170" t="inlineStr">
        <is>
          <t>EDGARDOARIELGUILBAUTHACOSTA</t>
        </is>
      </c>
      <c r="F3170" s="2" t="n">
        <v>48</v>
      </c>
      <c r="G3170" t="inlineStr"/>
      <c r="H3170" t="inlineStr">
        <is>
          <t>66424257.0</t>
        </is>
      </c>
      <c r="I3170" t="n">
        <v>0</v>
      </c>
      <c r="J3170" t="n">
        <v>1</v>
      </c>
      <c r="K3170" t="inlineStr"/>
    </row>
    <row r="3171">
      <c r="A3171" t="inlineStr">
        <is>
          <t>MOV</t>
        </is>
      </c>
      <c r="B3171" t="inlineStr">
        <is>
          <t>361022690000</t>
        </is>
      </c>
      <c r="C3171" t="inlineStr">
        <is>
          <t>36102269</t>
        </is>
      </c>
      <c r="D3171" t="inlineStr">
        <is>
          <t>ANGEL ALBERTO MORENO SAMUDIO</t>
        </is>
      </c>
      <c r="E3171" t="inlineStr">
        <is>
          <t>ANGELALBERTOMORENOSAMUDIO</t>
        </is>
      </c>
      <c r="F3171" s="2" t="n">
        <v>15</v>
      </c>
      <c r="G3171" t="inlineStr"/>
      <c r="H3171" t="inlineStr">
        <is>
          <t>65354598.0</t>
        </is>
      </c>
      <c r="I3171" t="n">
        <v>0</v>
      </c>
      <c r="J3171" t="n">
        <v>1</v>
      </c>
      <c r="K3171" t="inlineStr"/>
    </row>
    <row r="3172">
      <c r="A3172" t="inlineStr">
        <is>
          <t>MOV</t>
        </is>
      </c>
      <c r="B3172" t="inlineStr">
        <is>
          <t>327600720000</t>
        </is>
      </c>
      <c r="C3172" t="inlineStr">
        <is>
          <t>32760072</t>
        </is>
      </c>
      <c r="D3172" t="inlineStr">
        <is>
          <t>Astrid Mayreth Ced eno Montenegro</t>
        </is>
      </c>
      <c r="E3172" t="inlineStr">
        <is>
          <t>ASTRIDMAYRETHCEDENOMONTENEGRO</t>
        </is>
      </c>
      <c r="F3172" s="2" t="n">
        <v>20.75</v>
      </c>
      <c r="G3172" t="inlineStr"/>
      <c r="H3172" t="inlineStr">
        <is>
          <t>69997649.0</t>
        </is>
      </c>
      <c r="I3172" t="n">
        <v>0</v>
      </c>
      <c r="J3172" t="n">
        <v>1</v>
      </c>
      <c r="K3172" t="inlineStr"/>
    </row>
    <row r="3173">
      <c r="A3173" t="inlineStr">
        <is>
          <t>MOV</t>
        </is>
      </c>
      <c r="B3173" t="inlineStr">
        <is>
          <t>354133920000</t>
        </is>
      </c>
      <c r="C3173" t="inlineStr">
        <is>
          <t>35413392</t>
        </is>
      </c>
      <c r="D3173" t="inlineStr">
        <is>
          <t>LUZ ARIADNE GONZALEZ VALDES</t>
        </is>
      </c>
      <c r="E3173" t="inlineStr">
        <is>
          <t>LUZARIADNEGONZALEZVALDES</t>
        </is>
      </c>
      <c r="F3173" s="2" t="n">
        <v>15</v>
      </c>
      <c r="G3173" t="inlineStr"/>
      <c r="H3173" t="inlineStr">
        <is>
          <t>68117000.0</t>
        </is>
      </c>
      <c r="I3173" t="n">
        <v>0</v>
      </c>
      <c r="J3173" t="n">
        <v>1</v>
      </c>
      <c r="K3173" t="inlineStr"/>
    </row>
    <row r="3174">
      <c r="A3174" t="inlineStr">
        <is>
          <t>MOV</t>
        </is>
      </c>
      <c r="B3174" t="inlineStr">
        <is>
          <t>361037000000</t>
        </is>
      </c>
      <c r="C3174" t="inlineStr">
        <is>
          <t>36103700</t>
        </is>
      </c>
      <c r="D3174" t="inlineStr">
        <is>
          <t>LUZ SANABRIA</t>
        </is>
      </c>
      <c r="E3174" t="inlineStr">
        <is>
          <t>LUZSANABRIA</t>
        </is>
      </c>
      <c r="F3174" s="2" t="n">
        <v>19.52</v>
      </c>
      <c r="G3174" t="inlineStr"/>
      <c r="H3174" t="inlineStr"/>
      <c r="I3174" t="n">
        <v>0</v>
      </c>
      <c r="J3174" t="n">
        <v>1</v>
      </c>
      <c r="K3174" t="inlineStr"/>
    </row>
    <row r="3175">
      <c r="A3175" t="inlineStr">
        <is>
          <t>MOV</t>
        </is>
      </c>
      <c r="B3175" t="inlineStr">
        <is>
          <t>347063760000</t>
        </is>
      </c>
      <c r="C3175" t="inlineStr">
        <is>
          <t>34706376</t>
        </is>
      </c>
      <c r="D3175" t="inlineStr">
        <is>
          <t>LUIS ALBERTO VILLARREAL</t>
        </is>
      </c>
      <c r="E3175" t="inlineStr">
        <is>
          <t>LUISALBERTOVILLARREAL</t>
        </is>
      </c>
      <c r="F3175" s="2" t="n">
        <v>159.75</v>
      </c>
      <c r="G3175" t="inlineStr"/>
      <c r="H3175" t="inlineStr">
        <is>
          <t>69490073.0</t>
        </is>
      </c>
      <c r="I3175" t="n">
        <v>0</v>
      </c>
      <c r="J3175" t="n">
        <v>1</v>
      </c>
      <c r="K3175" t="inlineStr"/>
    </row>
    <row r="3176">
      <c r="A3176" t="inlineStr">
        <is>
          <t>MOV</t>
        </is>
      </c>
      <c r="B3176" t="inlineStr">
        <is>
          <t>356210590000</t>
        </is>
      </c>
      <c r="C3176" t="inlineStr">
        <is>
          <t>35621059</t>
        </is>
      </c>
      <c r="D3176" t="inlineStr">
        <is>
          <t>MARIA ELENA GALLARDO</t>
        </is>
      </c>
      <c r="E3176" t="inlineStr">
        <is>
          <t>MARIAELENAGALLARDO</t>
        </is>
      </c>
      <c r="F3176" s="2" t="n">
        <v>30</v>
      </c>
      <c r="G3176" t="inlineStr"/>
      <c r="H3176" t="inlineStr">
        <is>
          <t>66711306.0</t>
        </is>
      </c>
      <c r="I3176" t="n">
        <v>0</v>
      </c>
      <c r="J3176" t="n">
        <v>1</v>
      </c>
      <c r="K3176" t="inlineStr"/>
    </row>
    <row r="3177">
      <c r="A3177" t="inlineStr">
        <is>
          <t>MOV</t>
        </is>
      </c>
      <c r="B3177" t="inlineStr">
        <is>
          <t>365030660000</t>
        </is>
      </c>
      <c r="C3177" t="inlineStr">
        <is>
          <t>36503066</t>
        </is>
      </c>
      <c r="D3177" t="inlineStr">
        <is>
          <t>SIXTO RODRÍGUEZ ARANGO</t>
        </is>
      </c>
      <c r="E3177" t="inlineStr">
        <is>
          <t>SIXTORODRIGUEZARANGO</t>
        </is>
      </c>
      <c r="F3177" s="2" t="n">
        <v>50.82</v>
      </c>
      <c r="G3177" t="inlineStr"/>
      <c r="H3177" t="inlineStr">
        <is>
          <t>67530362.0</t>
        </is>
      </c>
      <c r="I3177" t="n">
        <v>0</v>
      </c>
      <c r="J3177" t="n">
        <v>1</v>
      </c>
      <c r="K3177" t="inlineStr"/>
    </row>
    <row r="3178">
      <c r="A3178" t="inlineStr">
        <is>
          <t>MOV</t>
        </is>
      </c>
      <c r="B3178" t="inlineStr">
        <is>
          <t>336228730000</t>
        </is>
      </c>
      <c r="C3178" t="inlineStr">
        <is>
          <t>33622873</t>
        </is>
      </c>
      <c r="D3178" t="inlineStr">
        <is>
          <t>DISTRIBUIDORA MERCAD</t>
        </is>
      </c>
      <c r="E3178" t="inlineStr">
        <is>
          <t>DISTRIBUIDORAMERCAD</t>
        </is>
      </c>
      <c r="F3178" s="2" t="n">
        <v>27.75</v>
      </c>
      <c r="G3178" t="inlineStr"/>
      <c r="H3178" t="inlineStr">
        <is>
          <t>66188480.0</t>
        </is>
      </c>
      <c r="I3178" t="n">
        <v>0</v>
      </c>
      <c r="J3178" t="n">
        <v>1</v>
      </c>
      <c r="K3178" t="inlineStr"/>
    </row>
    <row r="3179">
      <c r="A3179" t="inlineStr">
        <is>
          <t>MOV</t>
        </is>
      </c>
      <c r="B3179" t="inlineStr">
        <is>
          <t>357032070000</t>
        </is>
      </c>
      <c r="C3179" t="inlineStr">
        <is>
          <t>35703207</t>
        </is>
      </c>
      <c r="D3179" t="inlineStr">
        <is>
          <t>JORGE SANCHEZ</t>
        </is>
      </c>
      <c r="E3179" t="inlineStr">
        <is>
          <t>JORGESANCHEZ</t>
        </is>
      </c>
      <c r="F3179" s="2" t="n">
        <v>25.97</v>
      </c>
      <c r="G3179" t="inlineStr"/>
      <c r="H3179" t="inlineStr">
        <is>
          <t>64992890.0</t>
        </is>
      </c>
      <c r="I3179" t="n">
        <v>0</v>
      </c>
      <c r="J3179" t="n">
        <v>1</v>
      </c>
      <c r="K3179" t="inlineStr"/>
    </row>
    <row r="3180">
      <c r="A3180" t="inlineStr">
        <is>
          <t>MOV</t>
        </is>
      </c>
      <c r="B3180" t="inlineStr">
        <is>
          <t>363050040000</t>
        </is>
      </c>
      <c r="C3180" t="inlineStr">
        <is>
          <t>36305004</t>
        </is>
      </c>
      <c r="D3180" t="inlineStr">
        <is>
          <t>WILFRIDO JOSUE VILLARREAL DE LEON</t>
        </is>
      </c>
      <c r="E3180" t="inlineStr">
        <is>
          <t>WILFRIDOJOSUEVILLARREALDELEON</t>
        </is>
      </c>
      <c r="F3180" s="2" t="n">
        <v>16.94</v>
      </c>
      <c r="G3180" t="inlineStr"/>
      <c r="H3180" t="inlineStr"/>
      <c r="I3180" t="n">
        <v>0</v>
      </c>
      <c r="J3180" t="n">
        <v>1</v>
      </c>
      <c r="K3180" t="inlineStr"/>
    </row>
    <row r="3181">
      <c r="A3181" t="inlineStr">
        <is>
          <t>MOV</t>
        </is>
      </c>
      <c r="B3181" t="inlineStr">
        <is>
          <t>355258020000</t>
        </is>
      </c>
      <c r="C3181" t="inlineStr">
        <is>
          <t>35525802</t>
        </is>
      </c>
      <c r="D3181" t="inlineStr">
        <is>
          <t>VICTOR PEREZ</t>
        </is>
      </c>
      <c r="E3181" t="inlineStr">
        <is>
          <t>VICTORPEREZ</t>
        </is>
      </c>
      <c r="F3181" s="2" t="n">
        <v>15</v>
      </c>
      <c r="G3181" t="inlineStr"/>
      <c r="H3181" t="inlineStr">
        <is>
          <t>69405911.0</t>
        </is>
      </c>
      <c r="I3181" t="n">
        <v>0</v>
      </c>
      <c r="J3181" t="n">
        <v>1</v>
      </c>
      <c r="K3181" t="inlineStr"/>
    </row>
    <row r="3182">
      <c r="A3182" t="inlineStr">
        <is>
          <t>MOV</t>
        </is>
      </c>
      <c r="B3182" t="inlineStr">
        <is>
          <t>358183090000</t>
        </is>
      </c>
      <c r="C3182" t="inlineStr">
        <is>
          <t>35818309</t>
        </is>
      </c>
      <c r="D3182" t="inlineStr">
        <is>
          <t>MARIAN CASTILLO</t>
        </is>
      </c>
      <c r="E3182" t="inlineStr">
        <is>
          <t>MARIANCASTILLO</t>
        </is>
      </c>
      <c r="F3182" s="2" t="n">
        <v>30</v>
      </c>
      <c r="G3182" t="inlineStr"/>
      <c r="H3182" t="inlineStr">
        <is>
          <t>65621724.0</t>
        </is>
      </c>
      <c r="I3182" t="n">
        <v>0</v>
      </c>
      <c r="J3182" t="n">
        <v>1</v>
      </c>
      <c r="K3182" t="inlineStr"/>
    </row>
    <row r="3183">
      <c r="A3183" t="inlineStr">
        <is>
          <t>MOV</t>
        </is>
      </c>
      <c r="B3183" t="inlineStr">
        <is>
          <t>363042960000</t>
        </is>
      </c>
      <c r="C3183" t="inlineStr">
        <is>
          <t>36304296</t>
        </is>
      </c>
      <c r="D3183" t="inlineStr">
        <is>
          <t>ANDRES GALLARDO</t>
        </is>
      </c>
      <c r="E3183" t="inlineStr">
        <is>
          <t>ANDRESGALLARDO</t>
        </is>
      </c>
      <c r="F3183" s="2" t="n">
        <v>16.29</v>
      </c>
      <c r="G3183" t="inlineStr"/>
      <c r="H3183" t="inlineStr"/>
      <c r="I3183" t="n">
        <v>0</v>
      </c>
      <c r="J3183" t="n">
        <v>1</v>
      </c>
      <c r="K3183" t="inlineStr"/>
    </row>
    <row r="3184">
      <c r="A3184" t="inlineStr">
        <is>
          <t>MOV</t>
        </is>
      </c>
      <c r="B3184" t="inlineStr">
        <is>
          <t>351233760000</t>
        </is>
      </c>
      <c r="C3184" t="inlineStr">
        <is>
          <t>35123376</t>
        </is>
      </c>
      <c r="D3184" t="inlineStr">
        <is>
          <t>EDGARDO RICHI ROJAS BRANDA</t>
        </is>
      </c>
      <c r="E3184" t="inlineStr">
        <is>
          <t>EDGARDORICHIROJASBRANDA</t>
        </is>
      </c>
      <c r="F3184" s="2" t="n">
        <v>15</v>
      </c>
      <c r="G3184" t="inlineStr"/>
      <c r="H3184" t="inlineStr">
        <is>
          <t>68993466.0</t>
        </is>
      </c>
      <c r="I3184" t="n">
        <v>0</v>
      </c>
      <c r="J3184" t="n">
        <v>1</v>
      </c>
      <c r="K3184" t="inlineStr"/>
    </row>
    <row r="3185">
      <c r="A3185" t="inlineStr">
        <is>
          <t>MOV</t>
        </is>
      </c>
      <c r="B3185" t="inlineStr">
        <is>
          <t>341273900000</t>
        </is>
      </c>
      <c r="C3185" t="inlineStr">
        <is>
          <t>34127390</t>
        </is>
      </c>
      <c r="D3185" t="inlineStr">
        <is>
          <t>KAREN JANESSY RIVERA MADRID</t>
        </is>
      </c>
      <c r="E3185" t="inlineStr">
        <is>
          <t>KARENJANESSYRIVERAMADRID</t>
        </is>
      </c>
      <c r="F3185" s="2" t="n">
        <v>16.25</v>
      </c>
      <c r="G3185" t="inlineStr"/>
      <c r="H3185" t="inlineStr">
        <is>
          <t>69795038.0</t>
        </is>
      </c>
      <c r="I3185" t="n">
        <v>0</v>
      </c>
      <c r="J3185" t="n">
        <v>1</v>
      </c>
      <c r="K3185" t="inlineStr"/>
    </row>
    <row r="3186">
      <c r="A3186" t="inlineStr">
        <is>
          <t>MOV</t>
        </is>
      </c>
      <c r="B3186" t="inlineStr">
        <is>
          <t>364054290000</t>
        </is>
      </c>
      <c r="C3186" t="inlineStr">
        <is>
          <t>36405429</t>
        </is>
      </c>
      <c r="D3186" t="inlineStr">
        <is>
          <t>YANIZA ENEIDA CROSSLAND ACOSTA</t>
        </is>
      </c>
      <c r="E3186" t="inlineStr">
        <is>
          <t>YANIZAENEIDACROSSLANDACOSTA</t>
        </is>
      </c>
      <c r="F3186" s="2" t="n">
        <v>32.58</v>
      </c>
      <c r="G3186" t="inlineStr"/>
      <c r="H3186" t="inlineStr"/>
      <c r="I3186" t="n">
        <v>0</v>
      </c>
      <c r="J3186" t="n">
        <v>1</v>
      </c>
      <c r="K3186" t="inlineStr"/>
    </row>
    <row r="3187">
      <c r="A3187" t="inlineStr">
        <is>
          <t>MOV</t>
        </is>
      </c>
      <c r="B3187" t="inlineStr">
        <is>
          <t>366028360000</t>
        </is>
      </c>
      <c r="C3187" t="inlineStr">
        <is>
          <t>36602836</t>
        </is>
      </c>
      <c r="D3187" t="inlineStr">
        <is>
          <t>CECILIA MORA GONZALEZ</t>
        </is>
      </c>
      <c r="E3187" t="inlineStr">
        <is>
          <t>CECILIAMORAGONZALEZ</t>
        </is>
      </c>
      <c r="F3187" s="2" t="n">
        <v>15.65</v>
      </c>
      <c r="G3187" t="inlineStr"/>
      <c r="H3187" t="inlineStr">
        <is>
          <t>63386975.0</t>
        </is>
      </c>
      <c r="I3187" t="n">
        <v>0</v>
      </c>
      <c r="J3187" t="n">
        <v>1</v>
      </c>
      <c r="K3187" t="inlineStr"/>
    </row>
    <row r="3188">
      <c r="A3188" t="inlineStr">
        <is>
          <t>MOV</t>
        </is>
      </c>
      <c r="B3188" t="inlineStr">
        <is>
          <t>362009310000</t>
        </is>
      </c>
      <c r="C3188" t="inlineStr">
        <is>
          <t>36200931</t>
        </is>
      </c>
      <c r="D3188" t="inlineStr">
        <is>
          <t>MICHAEL ANTHONY FUENTES LACAYO</t>
        </is>
      </c>
      <c r="E3188" t="inlineStr">
        <is>
          <t>MICHAELANTHONYFUENTESLACAYO</t>
        </is>
      </c>
      <c r="F3188" s="2" t="n">
        <v>15</v>
      </c>
      <c r="G3188" t="inlineStr"/>
      <c r="H3188" t="inlineStr">
        <is>
          <t>65563993.0</t>
        </is>
      </c>
      <c r="I3188" t="n">
        <v>0</v>
      </c>
      <c r="J3188" t="n">
        <v>1</v>
      </c>
      <c r="K3188" t="inlineStr"/>
    </row>
    <row r="3189">
      <c r="A3189" t="inlineStr">
        <is>
          <t>MOV</t>
        </is>
      </c>
      <c r="B3189" t="inlineStr">
        <is>
          <t>365018660000</t>
        </is>
      </c>
      <c r="C3189" t="inlineStr">
        <is>
          <t>36501866</t>
        </is>
      </c>
      <c r="D3189" t="inlineStr">
        <is>
          <t>MICHAEL ANTHONY FUENTES LACAYO</t>
        </is>
      </c>
      <c r="E3189" t="inlineStr">
        <is>
          <t>MICHAELANTHONYFUENTESLACAYO</t>
        </is>
      </c>
      <c r="F3189" s="2" t="n">
        <v>15</v>
      </c>
      <c r="G3189" t="inlineStr"/>
      <c r="H3189" t="inlineStr">
        <is>
          <t>67073861.0</t>
        </is>
      </c>
      <c r="I3189" t="n">
        <v>0</v>
      </c>
      <c r="J3189" t="n">
        <v>1</v>
      </c>
      <c r="K3189" t="inlineStr"/>
    </row>
    <row r="3190">
      <c r="A3190" t="inlineStr">
        <is>
          <t>MOV</t>
        </is>
      </c>
      <c r="B3190" t="inlineStr">
        <is>
          <t>355062960000</t>
        </is>
      </c>
      <c r="C3190" t="inlineStr">
        <is>
          <t>35506296</t>
        </is>
      </c>
      <c r="D3190" t="inlineStr">
        <is>
          <t>MAGNOLIA DIAZ</t>
        </is>
      </c>
      <c r="E3190" t="inlineStr">
        <is>
          <t>MAGNOLIADIAZ</t>
        </is>
      </c>
      <c r="F3190" s="2" t="n">
        <v>15</v>
      </c>
      <c r="G3190" t="inlineStr"/>
      <c r="H3190" t="inlineStr">
        <is>
          <t>62634128.0</t>
        </is>
      </c>
      <c r="I3190" t="n">
        <v>0</v>
      </c>
      <c r="J3190" t="n">
        <v>1</v>
      </c>
      <c r="K3190" t="inlineStr"/>
    </row>
    <row r="3191">
      <c r="A3191" t="inlineStr">
        <is>
          <t>MOV</t>
        </is>
      </c>
      <c r="B3191" t="inlineStr">
        <is>
          <t>369049920000</t>
        </is>
      </c>
      <c r="C3191" t="inlineStr">
        <is>
          <t>36904992</t>
        </is>
      </c>
      <c r="D3191" t="inlineStr">
        <is>
          <t>YORELIS MARIEL RODRIGUEZ CASTILLO</t>
        </is>
      </c>
      <c r="E3191" t="inlineStr">
        <is>
          <t>YORELISMARIELRODRIGUEZCASTILLO</t>
        </is>
      </c>
      <c r="F3191" s="2" t="n">
        <v>17.58</v>
      </c>
      <c r="G3191" t="inlineStr"/>
      <c r="H3191" t="inlineStr"/>
      <c r="I3191" t="n">
        <v>0</v>
      </c>
      <c r="J3191" t="n">
        <v>1</v>
      </c>
      <c r="K3191" t="inlineStr"/>
    </row>
    <row r="3192">
      <c r="A3192" t="inlineStr">
        <is>
          <t>MOV</t>
        </is>
      </c>
      <c r="B3192" t="inlineStr">
        <is>
          <t>356302930000</t>
        </is>
      </c>
      <c r="C3192" t="inlineStr">
        <is>
          <t>35630293</t>
        </is>
      </c>
      <c r="D3192" t="inlineStr">
        <is>
          <t>ORLANDO MONTEZUMA ATENCIO</t>
        </is>
      </c>
      <c r="E3192" t="inlineStr">
        <is>
          <t>ORLANDOMONTEZUMAATENCIO</t>
        </is>
      </c>
      <c r="F3192" s="2" t="n">
        <v>15</v>
      </c>
      <c r="G3192" t="inlineStr"/>
      <c r="H3192" t="inlineStr">
        <is>
          <t>67486814.0</t>
        </is>
      </c>
      <c r="I3192" t="n">
        <v>0</v>
      </c>
      <c r="J3192" t="n">
        <v>1</v>
      </c>
      <c r="K3192" t="inlineStr"/>
    </row>
    <row r="3193">
      <c r="A3193" t="inlineStr">
        <is>
          <t>MOV</t>
        </is>
      </c>
      <c r="B3193" t="inlineStr">
        <is>
          <t>358214960000</t>
        </is>
      </c>
      <c r="C3193" t="inlineStr">
        <is>
          <t>35821496</t>
        </is>
      </c>
      <c r="D3193" t="inlineStr">
        <is>
          <t>STHANYS MAYBETH CABALLERO</t>
        </is>
      </c>
      <c r="E3193" t="inlineStr">
        <is>
          <t>STHANYSMAYBETHCABALLERO</t>
        </is>
      </c>
      <c r="F3193" s="2" t="n">
        <v>15</v>
      </c>
      <c r="G3193" t="inlineStr"/>
      <c r="H3193" t="inlineStr">
        <is>
          <t>62721138.0</t>
        </is>
      </c>
      <c r="I3193" t="n">
        <v>0</v>
      </c>
      <c r="J3193" t="n">
        <v>1</v>
      </c>
      <c r="K3193" t="inlineStr"/>
    </row>
    <row r="3194">
      <c r="A3194" t="inlineStr">
        <is>
          <t>MOV</t>
        </is>
      </c>
      <c r="B3194" t="inlineStr">
        <is>
          <t>354140860000</t>
        </is>
      </c>
      <c r="C3194" t="inlineStr">
        <is>
          <t>35414086</t>
        </is>
      </c>
      <c r="D3194" t="inlineStr">
        <is>
          <t>AGUILINO ABREGO</t>
        </is>
      </c>
      <c r="E3194" t="inlineStr">
        <is>
          <t>AGUILINOABREGO</t>
        </is>
      </c>
      <c r="F3194" s="2" t="n">
        <v>10.8</v>
      </c>
      <c r="G3194" t="inlineStr"/>
      <c r="H3194" t="inlineStr">
        <is>
          <t>61686100.0</t>
        </is>
      </c>
      <c r="I3194" t="n">
        <v>0</v>
      </c>
      <c r="J3194" t="n">
        <v>1</v>
      </c>
      <c r="K3194" t="inlineStr"/>
    </row>
    <row r="3195">
      <c r="A3195" t="inlineStr">
        <is>
          <t>MOV</t>
        </is>
      </c>
      <c r="B3195" t="inlineStr">
        <is>
          <t>357253890000</t>
        </is>
      </c>
      <c r="C3195" t="inlineStr">
        <is>
          <t>35725389</t>
        </is>
      </c>
      <c r="D3195" t="inlineStr">
        <is>
          <t>MELISSA PINEDA</t>
        </is>
      </c>
      <c r="E3195" t="inlineStr">
        <is>
          <t>MELISSAPINEDA</t>
        </is>
      </c>
      <c r="F3195" s="2" t="n">
        <v>20</v>
      </c>
      <c r="G3195" t="inlineStr"/>
      <c r="H3195" t="inlineStr">
        <is>
          <t>65641880.0</t>
        </is>
      </c>
      <c r="I3195" t="n">
        <v>0</v>
      </c>
      <c r="J3195" t="n">
        <v>1</v>
      </c>
      <c r="K3195" t="inlineStr"/>
    </row>
    <row r="3196">
      <c r="A3196" t="inlineStr">
        <is>
          <t>MOV</t>
        </is>
      </c>
      <c r="B3196" t="inlineStr">
        <is>
          <t>352335300000</t>
        </is>
      </c>
      <c r="C3196" t="inlineStr">
        <is>
          <t>35233530</t>
        </is>
      </c>
      <c r="D3196" t="inlineStr">
        <is>
          <t>MANUEL CHACON</t>
        </is>
      </c>
      <c r="E3196" t="inlineStr">
        <is>
          <t>MANUELCHACON</t>
        </is>
      </c>
      <c r="F3196" s="2" t="n">
        <v>15</v>
      </c>
      <c r="G3196" t="inlineStr"/>
      <c r="H3196" t="inlineStr">
        <is>
          <t>67648691.0</t>
        </is>
      </c>
      <c r="I3196" t="n">
        <v>0</v>
      </c>
      <c r="J3196" t="n">
        <v>1</v>
      </c>
      <c r="K3196" t="inlineStr"/>
    </row>
    <row r="3197">
      <c r="A3197" t="inlineStr">
        <is>
          <t>MOV</t>
        </is>
      </c>
      <c r="B3197" t="inlineStr">
        <is>
          <t>353364300000</t>
        </is>
      </c>
      <c r="C3197" t="inlineStr">
        <is>
          <t>35336430</t>
        </is>
      </c>
      <c r="D3197" t="inlineStr">
        <is>
          <t>MILITZA DALESKA SAMUDIO CEDEÑO</t>
        </is>
      </c>
      <c r="E3197" t="inlineStr">
        <is>
          <t>MILITZADALESKASAMUDIOCEDENO</t>
        </is>
      </c>
      <c r="F3197" s="2" t="n">
        <v>15</v>
      </c>
      <c r="G3197" t="inlineStr"/>
      <c r="H3197" t="inlineStr">
        <is>
          <t>69043282.0</t>
        </is>
      </c>
      <c r="I3197" t="n">
        <v>0</v>
      </c>
      <c r="J3197" t="n">
        <v>1</v>
      </c>
      <c r="K3197" t="inlineStr"/>
    </row>
    <row r="3198">
      <c r="A3198" t="inlineStr">
        <is>
          <t>MOV</t>
        </is>
      </c>
      <c r="B3198" t="inlineStr">
        <is>
          <t>346434490000</t>
        </is>
      </c>
      <c r="C3198" t="inlineStr">
        <is>
          <t>34643449</t>
        </is>
      </c>
      <c r="D3198" t="inlineStr">
        <is>
          <t>LARISSA SANCHEZ</t>
        </is>
      </c>
      <c r="E3198" t="inlineStr">
        <is>
          <t>LARISSASANCHEZ</t>
        </is>
      </c>
      <c r="F3198" s="2" t="n">
        <v>16.25</v>
      </c>
      <c r="G3198" t="inlineStr"/>
      <c r="H3198" t="inlineStr">
        <is>
          <t>62717094.0</t>
        </is>
      </c>
      <c r="I3198" t="n">
        <v>0</v>
      </c>
      <c r="J3198" t="n">
        <v>1</v>
      </c>
      <c r="K3198" t="inlineStr"/>
    </row>
    <row r="3199">
      <c r="A3199" t="inlineStr">
        <is>
          <t>MOV</t>
        </is>
      </c>
      <c r="B3199" t="inlineStr">
        <is>
          <t>352080680000</t>
        </is>
      </c>
      <c r="C3199" t="inlineStr">
        <is>
          <t>35208068</t>
        </is>
      </c>
      <c r="D3199" t="inlineStr">
        <is>
          <t>ROGER GREGORIO CERVANTES DEL CID</t>
        </is>
      </c>
      <c r="E3199" t="inlineStr">
        <is>
          <t>ROGERGREGORIOCERVANTESDELCID</t>
        </is>
      </c>
      <c r="F3199" s="2" t="n">
        <v>15</v>
      </c>
      <c r="G3199" t="inlineStr"/>
      <c r="H3199" t="inlineStr">
        <is>
          <t>62855180.0</t>
        </is>
      </c>
      <c r="I3199" t="n">
        <v>0</v>
      </c>
      <c r="J3199" t="n">
        <v>1</v>
      </c>
      <c r="K3199" t="inlineStr"/>
    </row>
    <row r="3200">
      <c r="A3200" t="inlineStr">
        <is>
          <t>MOV</t>
        </is>
      </c>
      <c r="B3200" t="inlineStr">
        <is>
          <t>354208330000</t>
        </is>
      </c>
      <c r="C3200" t="inlineStr">
        <is>
          <t>35420833</t>
        </is>
      </c>
      <c r="D3200" t="inlineStr">
        <is>
          <t>YOSTIN CASTILLO</t>
        </is>
      </c>
      <c r="E3200" t="inlineStr">
        <is>
          <t>YOSTINCASTILLO</t>
        </is>
      </c>
      <c r="F3200" s="2" t="n">
        <v>15</v>
      </c>
      <c r="G3200" t="inlineStr"/>
      <c r="H3200" t="inlineStr">
        <is>
          <t>67492890.0</t>
        </is>
      </c>
      <c r="I3200" t="n">
        <v>0</v>
      </c>
      <c r="J3200" t="n">
        <v>1</v>
      </c>
      <c r="K3200" t="inlineStr"/>
    </row>
    <row r="3201">
      <c r="A3201" t="inlineStr">
        <is>
          <t>MOV</t>
        </is>
      </c>
      <c r="B3201" t="inlineStr">
        <is>
          <t>359208300000</t>
        </is>
      </c>
      <c r="C3201" t="inlineStr">
        <is>
          <t>35920830</t>
        </is>
      </c>
      <c r="D3201" t="inlineStr">
        <is>
          <t>YOSTIN CASTILLO</t>
        </is>
      </c>
      <c r="E3201" t="inlineStr">
        <is>
          <t>YOSTINCASTILLO</t>
        </is>
      </c>
      <c r="F3201" s="2" t="n">
        <v>15</v>
      </c>
      <c r="G3201" t="inlineStr"/>
      <c r="H3201" t="inlineStr">
        <is>
          <t>67380870.0</t>
        </is>
      </c>
      <c r="I3201" t="n">
        <v>0</v>
      </c>
      <c r="J3201" t="n">
        <v>1</v>
      </c>
      <c r="K3201" t="inlineStr"/>
    </row>
    <row r="3202">
      <c r="A3202" t="inlineStr">
        <is>
          <t>MOV</t>
        </is>
      </c>
      <c r="B3202" t="inlineStr">
        <is>
          <t>353043710000</t>
        </is>
      </c>
      <c r="C3202" t="inlineStr">
        <is>
          <t>35304371</t>
        </is>
      </c>
      <c r="D3202" t="inlineStr">
        <is>
          <t>ALEJANDRO GALLARDO</t>
        </is>
      </c>
      <c r="E3202" t="inlineStr">
        <is>
          <t>ALEJANDROGALLARDO</t>
        </is>
      </c>
      <c r="F3202" s="2" t="n">
        <v>15</v>
      </c>
      <c r="G3202" t="inlineStr"/>
      <c r="H3202" t="inlineStr">
        <is>
          <t>63319564.0</t>
        </is>
      </c>
      <c r="I3202" t="n">
        <v>0</v>
      </c>
      <c r="J3202" t="n">
        <v>1</v>
      </c>
      <c r="K3202" t="inlineStr"/>
    </row>
    <row r="3203">
      <c r="A3203" t="inlineStr">
        <is>
          <t>MOV</t>
        </is>
      </c>
      <c r="B3203" t="inlineStr">
        <is>
          <t>368015000000</t>
        </is>
      </c>
      <c r="C3203" t="inlineStr">
        <is>
          <t>36801500</t>
        </is>
      </c>
      <c r="D3203" t="inlineStr">
        <is>
          <t>VIRGINIA JENNIFER CUEVAS JIMÉNEZ</t>
        </is>
      </c>
      <c r="E3203" t="inlineStr">
        <is>
          <t>VIRGINIAJENNIFERCUEVASJIMENEZ</t>
        </is>
      </c>
      <c r="F3203" s="2" t="n">
        <v>15</v>
      </c>
      <c r="G3203" t="inlineStr"/>
      <c r="H3203" t="inlineStr">
        <is>
          <t>69944956.0</t>
        </is>
      </c>
      <c r="I3203" t="n">
        <v>0</v>
      </c>
      <c r="J3203" t="n">
        <v>1</v>
      </c>
      <c r="K3203" t="inlineStr"/>
    </row>
    <row r="3204">
      <c r="A3204" t="inlineStr">
        <is>
          <t>MOV</t>
        </is>
      </c>
      <c r="B3204" t="inlineStr">
        <is>
          <t>353338050000</t>
        </is>
      </c>
      <c r="C3204" t="inlineStr">
        <is>
          <t>35333805</t>
        </is>
      </c>
      <c r="D3204" t="inlineStr">
        <is>
          <t>SHERLYN YAMILETH AMADOR PALACIOS</t>
        </is>
      </c>
      <c r="E3204" t="inlineStr">
        <is>
          <t>SHERLYNYAMILETHAMADORPALACIOS</t>
        </is>
      </c>
      <c r="F3204" s="2" t="n">
        <v>15</v>
      </c>
      <c r="G3204" t="inlineStr"/>
      <c r="H3204" t="inlineStr">
        <is>
          <t>64619181.0</t>
        </is>
      </c>
      <c r="I3204" t="n">
        <v>0</v>
      </c>
      <c r="J3204" t="n">
        <v>1</v>
      </c>
      <c r="K3204" t="inlineStr"/>
    </row>
    <row r="3205">
      <c r="A3205" t="inlineStr">
        <is>
          <t>MOV</t>
        </is>
      </c>
      <c r="B3205" t="inlineStr">
        <is>
          <t>357083050000</t>
        </is>
      </c>
      <c r="C3205" t="inlineStr">
        <is>
          <t>35708305</t>
        </is>
      </c>
      <c r="D3205" t="inlineStr">
        <is>
          <t>LOURDES BOSQUEZ</t>
        </is>
      </c>
      <c r="E3205" t="inlineStr">
        <is>
          <t>LOURDESBOSQUEZ</t>
        </is>
      </c>
      <c r="F3205" s="2" t="n">
        <v>15</v>
      </c>
      <c r="G3205" t="inlineStr"/>
      <c r="H3205" t="inlineStr">
        <is>
          <t>66912728.0</t>
        </is>
      </c>
      <c r="I3205" t="n">
        <v>0</v>
      </c>
      <c r="J3205" t="n">
        <v>1</v>
      </c>
      <c r="K3205" t="inlineStr"/>
    </row>
    <row r="3206">
      <c r="A3206" t="inlineStr">
        <is>
          <t>MOV</t>
        </is>
      </c>
      <c r="B3206" t="inlineStr">
        <is>
          <t>354272660000</t>
        </is>
      </c>
      <c r="C3206" t="inlineStr">
        <is>
          <t>35427266</t>
        </is>
      </c>
      <c r="D3206" t="inlineStr">
        <is>
          <t>YARIELA BEITIA</t>
        </is>
      </c>
      <c r="E3206" t="inlineStr">
        <is>
          <t>YARIELABEITIA</t>
        </is>
      </c>
      <c r="F3206" s="2" t="n">
        <v>15</v>
      </c>
      <c r="G3206" t="inlineStr"/>
      <c r="H3206" t="inlineStr">
        <is>
          <t>69129238.0</t>
        </is>
      </c>
      <c r="I3206" t="n">
        <v>0</v>
      </c>
      <c r="J3206" t="n">
        <v>1</v>
      </c>
      <c r="K3206" t="inlineStr"/>
    </row>
    <row r="3207">
      <c r="A3207" t="inlineStr">
        <is>
          <t>MOV</t>
        </is>
      </c>
      <c r="B3207" t="inlineStr">
        <is>
          <t>351357980000</t>
        </is>
      </c>
      <c r="C3207" t="inlineStr">
        <is>
          <t>35135798</t>
        </is>
      </c>
      <c r="D3207" t="inlineStr">
        <is>
          <t>LUCI QUINTERO</t>
        </is>
      </c>
      <c r="E3207" t="inlineStr">
        <is>
          <t>LUCIQUINTERO</t>
        </is>
      </c>
      <c r="F3207" s="2" t="n">
        <v>17.35</v>
      </c>
      <c r="G3207" t="inlineStr"/>
      <c r="H3207" t="inlineStr">
        <is>
          <t>65516150.0</t>
        </is>
      </c>
      <c r="I3207" t="n">
        <v>0</v>
      </c>
      <c r="J3207" t="n">
        <v>1</v>
      </c>
      <c r="K3207" t="inlineStr"/>
    </row>
    <row r="3208">
      <c r="A3208" t="inlineStr">
        <is>
          <t>MOV</t>
        </is>
      </c>
      <c r="B3208" t="inlineStr">
        <is>
          <t>358364760000</t>
        </is>
      </c>
      <c r="C3208" t="inlineStr">
        <is>
          <t>35836476</t>
        </is>
      </c>
      <c r="D3208" t="inlineStr">
        <is>
          <t>DIOSA MELENDEZ</t>
        </is>
      </c>
      <c r="E3208" t="inlineStr">
        <is>
          <t>DIOSAMELENDEZ</t>
        </is>
      </c>
      <c r="F3208" s="2" t="n">
        <v>18</v>
      </c>
      <c r="G3208" t="inlineStr"/>
      <c r="H3208" t="inlineStr">
        <is>
          <t>68376255.0</t>
        </is>
      </c>
      <c r="I3208" t="n">
        <v>0</v>
      </c>
      <c r="J3208" t="n">
        <v>1</v>
      </c>
      <c r="K3208" t="inlineStr"/>
    </row>
    <row r="3209">
      <c r="A3209" t="inlineStr">
        <is>
          <t>MOV</t>
        </is>
      </c>
      <c r="B3209" t="inlineStr">
        <is>
          <t>361049200000</t>
        </is>
      </c>
      <c r="C3209" t="inlineStr">
        <is>
          <t>36104920</t>
        </is>
      </c>
      <c r="D3209" t="inlineStr">
        <is>
          <t>LUIS CASTILLO</t>
        </is>
      </c>
      <c r="E3209" t="inlineStr">
        <is>
          <t>LUISCASTILLO</t>
        </is>
      </c>
      <c r="F3209" s="2" t="n">
        <v>16.94</v>
      </c>
      <c r="G3209" t="inlineStr"/>
      <c r="H3209" t="inlineStr"/>
      <c r="I3209" t="n">
        <v>0</v>
      </c>
      <c r="J3209" t="n">
        <v>1</v>
      </c>
      <c r="K3209" t="inlineStr"/>
    </row>
    <row r="3210">
      <c r="A3210" t="inlineStr">
        <is>
          <t>MOV</t>
        </is>
      </c>
      <c r="B3210" t="inlineStr">
        <is>
          <t>355298310000</t>
        </is>
      </c>
      <c r="C3210" t="inlineStr">
        <is>
          <t>35529831</t>
        </is>
      </c>
      <c r="D3210" t="inlineStr">
        <is>
          <t>HUGO JESUS ORRIBARRA CERRUD</t>
        </is>
      </c>
      <c r="E3210" t="inlineStr">
        <is>
          <t>HUGOJESUSORRIBARRACERRUD</t>
        </is>
      </c>
      <c r="F3210" s="2" t="n">
        <v>15</v>
      </c>
      <c r="G3210" t="inlineStr"/>
      <c r="H3210" t="inlineStr">
        <is>
          <t>66639852.0</t>
        </is>
      </c>
      <c r="I3210" t="n">
        <v>0</v>
      </c>
      <c r="J3210" t="n">
        <v>1</v>
      </c>
      <c r="K3210" t="inlineStr"/>
    </row>
    <row r="3211">
      <c r="A3211" t="inlineStr">
        <is>
          <t>MOV</t>
        </is>
      </c>
      <c r="B3211" t="inlineStr">
        <is>
          <t>351071800000</t>
        </is>
      </c>
      <c r="C3211" t="inlineStr">
        <is>
          <t>35107180</t>
        </is>
      </c>
      <c r="D3211" t="inlineStr">
        <is>
          <t>LEYDIS QUINTERO</t>
        </is>
      </c>
      <c r="E3211" t="inlineStr">
        <is>
          <t>LEYDISQUINTERO</t>
        </is>
      </c>
      <c r="F3211" s="2" t="n">
        <v>15</v>
      </c>
      <c r="G3211" t="inlineStr"/>
      <c r="H3211" t="inlineStr">
        <is>
          <t>66702581.0</t>
        </is>
      </c>
      <c r="I3211" t="n">
        <v>0</v>
      </c>
      <c r="J3211" t="n">
        <v>1</v>
      </c>
      <c r="K3211" t="inlineStr"/>
    </row>
    <row r="3212">
      <c r="A3212" t="inlineStr">
        <is>
          <t>MOV</t>
        </is>
      </c>
      <c r="B3212" t="inlineStr">
        <is>
          <t>359031040000</t>
        </is>
      </c>
      <c r="C3212" t="inlineStr">
        <is>
          <t>35903104</t>
        </is>
      </c>
      <c r="D3212" t="inlineStr">
        <is>
          <t>LEYDIS QUINTERO</t>
        </is>
      </c>
      <c r="E3212" t="inlineStr">
        <is>
          <t>LEYDISQUINTERO</t>
        </is>
      </c>
      <c r="F3212" s="2" t="n">
        <v>15</v>
      </c>
      <c r="G3212" t="inlineStr"/>
      <c r="H3212" t="inlineStr">
        <is>
          <t>65968352.0</t>
        </is>
      </c>
      <c r="I3212" t="n">
        <v>0</v>
      </c>
      <c r="J3212" t="n">
        <v>1</v>
      </c>
      <c r="K3212" t="inlineStr"/>
    </row>
    <row r="3213">
      <c r="A3213" t="inlineStr">
        <is>
          <t>MOV</t>
        </is>
      </c>
      <c r="B3213" t="inlineStr">
        <is>
          <t>356232480000</t>
        </is>
      </c>
      <c r="C3213" t="inlineStr">
        <is>
          <t>35623248</t>
        </is>
      </c>
      <c r="D3213" t="inlineStr">
        <is>
          <t>ENY ELISETTE CAMARENA PATIÑO</t>
        </is>
      </c>
      <c r="E3213" t="inlineStr">
        <is>
          <t>ENYELISETTECAMARENAPATINO</t>
        </is>
      </c>
      <c r="F3213" s="2" t="n">
        <v>15</v>
      </c>
      <c r="G3213" t="inlineStr"/>
      <c r="H3213" t="inlineStr">
        <is>
          <t>63426955.0</t>
        </is>
      </c>
      <c r="I3213" t="n">
        <v>0</v>
      </c>
      <c r="J3213" t="n">
        <v>1</v>
      </c>
      <c r="K3213" t="inlineStr"/>
    </row>
    <row r="3214">
      <c r="A3214" t="inlineStr">
        <is>
          <t>MOV</t>
        </is>
      </c>
      <c r="B3214" t="inlineStr">
        <is>
          <t>362056710000</t>
        </is>
      </c>
      <c r="C3214" t="inlineStr">
        <is>
          <t>36205671</t>
        </is>
      </c>
      <c r="D3214" t="inlineStr">
        <is>
          <t>KRISS RUEDA</t>
        </is>
      </c>
      <c r="E3214" t="inlineStr">
        <is>
          <t>KRISSRUEDA</t>
        </is>
      </c>
      <c r="F3214" s="2" t="n">
        <v>33.88</v>
      </c>
      <c r="G3214" t="inlineStr"/>
      <c r="H3214" t="inlineStr"/>
      <c r="I3214" t="n">
        <v>0</v>
      </c>
      <c r="J3214" t="n">
        <v>1</v>
      </c>
      <c r="K3214" t="inlineStr"/>
    </row>
    <row r="3215">
      <c r="A3215" t="inlineStr">
        <is>
          <t>MOV</t>
        </is>
      </c>
      <c r="B3215" t="inlineStr">
        <is>
          <t>358338090000</t>
        </is>
      </c>
      <c r="C3215" t="inlineStr">
        <is>
          <t>35833809</t>
        </is>
      </c>
      <c r="D3215" t="inlineStr">
        <is>
          <t>WILLI JEISSON RODRÍGUEZ LIZONDRO</t>
        </is>
      </c>
      <c r="E3215" t="inlineStr">
        <is>
          <t>WILLIJEISSONRODRIGUEZLIZONDRO</t>
        </is>
      </c>
      <c r="F3215" s="2" t="n">
        <v>15</v>
      </c>
      <c r="G3215" t="inlineStr"/>
      <c r="H3215" t="inlineStr">
        <is>
          <t>67581023.0</t>
        </is>
      </c>
      <c r="I3215" t="n">
        <v>0</v>
      </c>
      <c r="J3215" t="n">
        <v>1</v>
      </c>
      <c r="K3215" t="inlineStr"/>
    </row>
    <row r="3216">
      <c r="A3216" t="inlineStr">
        <is>
          <t>MOV</t>
        </is>
      </c>
      <c r="B3216" t="inlineStr">
        <is>
          <t>364024140000</t>
        </is>
      </c>
      <c r="C3216" t="inlineStr">
        <is>
          <t>36402414</t>
        </is>
      </c>
      <c r="D3216" t="inlineStr">
        <is>
          <t>MANUEL FONSECA</t>
        </is>
      </c>
      <c r="E3216" t="inlineStr">
        <is>
          <t>MANUELFONSECA</t>
        </is>
      </c>
      <c r="F3216" s="2" t="n">
        <v>15</v>
      </c>
      <c r="G3216" t="inlineStr"/>
      <c r="H3216" t="inlineStr">
        <is>
          <t>62969500.0</t>
        </is>
      </c>
      <c r="I3216" t="n">
        <v>0</v>
      </c>
      <c r="J3216" t="n">
        <v>1</v>
      </c>
      <c r="K3216" t="inlineStr"/>
    </row>
    <row r="3217">
      <c r="A3217" t="inlineStr">
        <is>
          <t>MOV</t>
        </is>
      </c>
      <c r="B3217" t="inlineStr">
        <is>
          <t>353231390000</t>
        </is>
      </c>
      <c r="C3217" t="inlineStr">
        <is>
          <t>35323139</t>
        </is>
      </c>
      <c r="D3217" t="inlineStr">
        <is>
          <t>CRISTIAN DE GRACIA</t>
        </is>
      </c>
      <c r="E3217" t="inlineStr">
        <is>
          <t>CRISTIANDEGRACIA</t>
        </is>
      </c>
      <c r="F3217" s="2" t="n">
        <v>15</v>
      </c>
      <c r="G3217" t="inlineStr"/>
      <c r="H3217" t="inlineStr">
        <is>
          <t>68747629.0</t>
        </is>
      </c>
      <c r="I3217" t="n">
        <v>0</v>
      </c>
      <c r="J3217" t="n">
        <v>1</v>
      </c>
      <c r="K3217" t="inlineStr"/>
    </row>
    <row r="3218">
      <c r="A3218" t="inlineStr">
        <is>
          <t>MOV</t>
        </is>
      </c>
      <c r="B3218" t="inlineStr">
        <is>
          <t>355280110000</t>
        </is>
      </c>
      <c r="C3218" t="inlineStr">
        <is>
          <t>35528011</t>
        </is>
      </c>
      <c r="D3218" t="inlineStr">
        <is>
          <t>WILLIAM JONATHAN ORTIZ GARCIA</t>
        </is>
      </c>
      <c r="E3218" t="inlineStr">
        <is>
          <t>WILLIAMJONATHANORTIZGARCIA</t>
        </is>
      </c>
      <c r="F3218" s="2" t="n">
        <v>15</v>
      </c>
      <c r="G3218" t="inlineStr"/>
      <c r="H3218" t="inlineStr">
        <is>
          <t>62124927.0</t>
        </is>
      </c>
      <c r="I3218" t="n">
        <v>0</v>
      </c>
      <c r="J3218" t="n">
        <v>1</v>
      </c>
      <c r="K3218" t="inlineStr"/>
    </row>
    <row r="3219">
      <c r="A3219" t="inlineStr">
        <is>
          <t>MOV</t>
        </is>
      </c>
      <c r="B3219" t="inlineStr">
        <is>
          <t>356346210000</t>
        </is>
      </c>
      <c r="C3219" t="inlineStr">
        <is>
          <t>35634621</t>
        </is>
      </c>
      <c r="D3219" t="inlineStr">
        <is>
          <t>JOSHUA SANCHEZ</t>
        </is>
      </c>
      <c r="E3219" t="inlineStr">
        <is>
          <t>JOSHUASANCHEZ</t>
        </is>
      </c>
      <c r="F3219" s="2" t="n">
        <v>15</v>
      </c>
      <c r="G3219" t="inlineStr"/>
      <c r="H3219" t="inlineStr">
        <is>
          <t>62905776.0</t>
        </is>
      </c>
      <c r="I3219" t="n">
        <v>0</v>
      </c>
      <c r="J3219" t="n">
        <v>1</v>
      </c>
      <c r="K3219" t="inlineStr"/>
    </row>
    <row r="3220">
      <c r="A3220" t="inlineStr">
        <is>
          <t>MOV</t>
        </is>
      </c>
      <c r="B3220" t="inlineStr">
        <is>
          <t>353154450000</t>
        </is>
      </c>
      <c r="C3220" t="inlineStr">
        <is>
          <t>35315445</t>
        </is>
      </c>
      <c r="D3220" t="inlineStr">
        <is>
          <t>AQUILES JAVIER NAVARRO TELLEZ</t>
        </is>
      </c>
      <c r="E3220" t="inlineStr">
        <is>
          <t>AQUILESJAVIERNAVARROTELLEZ</t>
        </is>
      </c>
      <c r="F3220" s="2" t="n">
        <v>37</v>
      </c>
      <c r="G3220" t="inlineStr"/>
      <c r="H3220" t="inlineStr">
        <is>
          <t>63758771.0</t>
        </is>
      </c>
      <c r="I3220" t="n">
        <v>0</v>
      </c>
      <c r="J3220" t="n">
        <v>1</v>
      </c>
      <c r="K3220" t="inlineStr"/>
    </row>
    <row r="3221">
      <c r="A3221" t="inlineStr">
        <is>
          <t>MOV</t>
        </is>
      </c>
      <c r="B3221" t="inlineStr">
        <is>
          <t>365040700000</t>
        </is>
      </c>
      <c r="C3221" t="inlineStr">
        <is>
          <t>36504070</t>
        </is>
      </c>
      <c r="D3221" t="inlineStr">
        <is>
          <t>AQUILES NAVARRO</t>
        </is>
      </c>
      <c r="E3221" t="inlineStr">
        <is>
          <t>AQUILESNAVARRO</t>
        </is>
      </c>
      <c r="F3221" s="2" t="n">
        <v>17.58</v>
      </c>
      <c r="G3221" t="inlineStr"/>
      <c r="H3221" t="inlineStr"/>
      <c r="I3221" t="n">
        <v>0</v>
      </c>
      <c r="J3221" t="n">
        <v>1</v>
      </c>
      <c r="K3221" t="inlineStr"/>
    </row>
    <row r="3222">
      <c r="A3222" t="inlineStr">
        <is>
          <t>MOV</t>
        </is>
      </c>
      <c r="B3222" t="inlineStr">
        <is>
          <t>356323910000</t>
        </is>
      </c>
      <c r="C3222" t="inlineStr">
        <is>
          <t>35632391</t>
        </is>
      </c>
      <c r="D3222" t="inlineStr">
        <is>
          <t>DENIS DE LEON</t>
        </is>
      </c>
      <c r="E3222" t="inlineStr">
        <is>
          <t>DENISDELEON</t>
        </is>
      </c>
      <c r="F3222" s="2" t="n">
        <v>15</v>
      </c>
      <c r="G3222" t="inlineStr"/>
      <c r="H3222" t="inlineStr">
        <is>
          <t>60400558.0</t>
        </is>
      </c>
      <c r="I3222" t="n">
        <v>0</v>
      </c>
      <c r="J3222" t="n">
        <v>1</v>
      </c>
      <c r="K3222" t="inlineStr"/>
    </row>
    <row r="3223">
      <c r="A3223" t="inlineStr">
        <is>
          <t>MOV</t>
        </is>
      </c>
      <c r="B3223" t="inlineStr">
        <is>
          <t>355223450000</t>
        </is>
      </c>
      <c r="C3223" t="inlineStr">
        <is>
          <t>35522345</t>
        </is>
      </c>
      <c r="D3223" t="inlineStr">
        <is>
          <t>CARAMBA STORE</t>
        </is>
      </c>
      <c r="E3223" t="inlineStr">
        <is>
          <t>CARAMBASTORE</t>
        </is>
      </c>
      <c r="F3223" s="2" t="n">
        <v>15</v>
      </c>
      <c r="G3223" t="inlineStr"/>
      <c r="H3223" t="inlineStr">
        <is>
          <t>62313385.0</t>
        </is>
      </c>
      <c r="I3223" t="n">
        <v>0</v>
      </c>
      <c r="J3223" t="n">
        <v>1</v>
      </c>
      <c r="K3223" t="inlineStr"/>
    </row>
    <row r="3224">
      <c r="A3224" t="inlineStr">
        <is>
          <t>MOV</t>
        </is>
      </c>
      <c r="B3224" t="inlineStr">
        <is>
          <t>355184490000</t>
        </is>
      </c>
      <c r="C3224" t="inlineStr">
        <is>
          <t>35518449</t>
        </is>
      </c>
      <c r="D3224" t="inlineStr">
        <is>
          <t>ROGER ROBLES</t>
        </is>
      </c>
      <c r="E3224" t="inlineStr">
        <is>
          <t>ROGERROBLES</t>
        </is>
      </c>
      <c r="F3224" s="2" t="n">
        <v>15</v>
      </c>
      <c r="G3224" t="inlineStr"/>
      <c r="H3224" t="inlineStr">
        <is>
          <t>68129624.0</t>
        </is>
      </c>
      <c r="I3224" t="n">
        <v>0</v>
      </c>
      <c r="J3224" t="n">
        <v>1</v>
      </c>
      <c r="K3224" t="inlineStr"/>
    </row>
    <row r="3225">
      <c r="A3225" t="inlineStr">
        <is>
          <t>MOV</t>
        </is>
      </c>
      <c r="B3225" t="inlineStr">
        <is>
          <t>364042960000</t>
        </is>
      </c>
      <c r="C3225" t="inlineStr">
        <is>
          <t>36404296</t>
        </is>
      </c>
      <c r="D3225" t="inlineStr">
        <is>
          <t>ALBA MIRANDA</t>
        </is>
      </c>
      <c r="E3225" t="inlineStr">
        <is>
          <t>ALBAMIRANDA</t>
        </is>
      </c>
      <c r="F3225" s="2" t="n">
        <v>21.29</v>
      </c>
      <c r="G3225" t="inlineStr"/>
      <c r="H3225" t="inlineStr"/>
      <c r="I3225" t="n">
        <v>0</v>
      </c>
      <c r="J3225" t="n">
        <v>1</v>
      </c>
      <c r="K3225" t="inlineStr"/>
    </row>
    <row r="3226">
      <c r="A3226" t="inlineStr">
        <is>
          <t>MOV</t>
        </is>
      </c>
      <c r="B3226" t="inlineStr">
        <is>
          <t>341408990000</t>
        </is>
      </c>
      <c r="C3226" t="inlineStr">
        <is>
          <t>34140899</t>
        </is>
      </c>
      <c r="D3226" t="inlineStr">
        <is>
          <t>JOSE LUIS PEREZ</t>
        </is>
      </c>
      <c r="E3226" t="inlineStr">
        <is>
          <t>JOSELUISPEREZ</t>
        </is>
      </c>
      <c r="F3226" s="2" t="n">
        <v>15</v>
      </c>
      <c r="G3226" t="inlineStr"/>
      <c r="H3226" t="inlineStr">
        <is>
          <t>64984521.0</t>
        </is>
      </c>
      <c r="I3226" t="n">
        <v>0</v>
      </c>
      <c r="J3226" t="n">
        <v>1</v>
      </c>
      <c r="K3226" t="inlineStr"/>
    </row>
    <row r="3227">
      <c r="A3227" t="inlineStr">
        <is>
          <t>MOV</t>
        </is>
      </c>
      <c r="B3227" t="inlineStr">
        <is>
          <t>353033670000</t>
        </is>
      </c>
      <c r="C3227" t="inlineStr">
        <is>
          <t>35303367</t>
        </is>
      </c>
      <c r="D3227" t="inlineStr">
        <is>
          <t>JEANIFHER GUERRA</t>
        </is>
      </c>
      <c r="E3227" t="inlineStr">
        <is>
          <t>JEANIFHERGUERRA</t>
        </is>
      </c>
      <c r="F3227" s="2" t="n">
        <v>15</v>
      </c>
      <c r="G3227" t="inlineStr"/>
      <c r="H3227" t="inlineStr">
        <is>
          <t>63744464.0</t>
        </is>
      </c>
      <c r="I3227" t="n">
        <v>0</v>
      </c>
      <c r="J3227" t="n">
        <v>1</v>
      </c>
      <c r="K3227" t="inlineStr"/>
    </row>
    <row r="3228">
      <c r="A3228" t="inlineStr">
        <is>
          <t>MOV</t>
        </is>
      </c>
      <c r="B3228" t="inlineStr">
        <is>
          <t>347377280000</t>
        </is>
      </c>
      <c r="C3228" t="inlineStr">
        <is>
          <t>34737728</t>
        </is>
      </c>
      <c r="D3228" t="inlineStr">
        <is>
          <t>BLAESY NOHELY SUIRA CASTILLO</t>
        </is>
      </c>
      <c r="E3228" t="inlineStr">
        <is>
          <t>BLAESYNOHELYSUIRACASTILLO</t>
        </is>
      </c>
      <c r="F3228" s="2" t="n">
        <v>26.25</v>
      </c>
      <c r="G3228" t="inlineStr"/>
      <c r="H3228" t="inlineStr">
        <is>
          <t>64426634.0</t>
        </is>
      </c>
      <c r="I3228" t="n">
        <v>0</v>
      </c>
      <c r="J3228" t="n">
        <v>1</v>
      </c>
      <c r="K3228" t="inlineStr"/>
    </row>
    <row r="3229">
      <c r="A3229" t="inlineStr">
        <is>
          <t>MOV</t>
        </is>
      </c>
      <c r="B3229" t="inlineStr">
        <is>
          <t>354303460000</t>
        </is>
      </c>
      <c r="C3229" t="inlineStr">
        <is>
          <t>35430346</t>
        </is>
      </c>
      <c r="D3229" t="inlineStr">
        <is>
          <t>EVA MILAGROS VILLAGRA JONAH</t>
        </is>
      </c>
      <c r="E3229" t="inlineStr">
        <is>
          <t>EVAMILAGROSVILLAGRAJONAH</t>
        </is>
      </c>
      <c r="F3229" s="2" t="n">
        <v>15</v>
      </c>
      <c r="G3229" t="inlineStr"/>
      <c r="H3229" t="inlineStr">
        <is>
          <t>67371838.0</t>
        </is>
      </c>
      <c r="I3229" t="n">
        <v>0</v>
      </c>
      <c r="J3229" t="n">
        <v>1</v>
      </c>
      <c r="K3229" t="inlineStr"/>
    </row>
    <row r="3230">
      <c r="A3230" t="inlineStr">
        <is>
          <t>MOV</t>
        </is>
      </c>
      <c r="B3230" t="inlineStr">
        <is>
          <t>351258160000</t>
        </is>
      </c>
      <c r="C3230" t="inlineStr">
        <is>
          <t>35125816</t>
        </is>
      </c>
      <c r="D3230" t="inlineStr">
        <is>
          <t>JOSÉ ABDIEL QUIEL</t>
        </is>
      </c>
      <c r="E3230" t="inlineStr">
        <is>
          <t>JOSEABDIELQUIEL</t>
        </is>
      </c>
      <c r="F3230" s="2" t="n">
        <v>30</v>
      </c>
      <c r="G3230" t="inlineStr"/>
      <c r="H3230" t="inlineStr">
        <is>
          <t>61055278.0</t>
        </is>
      </c>
      <c r="I3230" t="n">
        <v>0</v>
      </c>
      <c r="J3230" t="n">
        <v>1</v>
      </c>
      <c r="K3230" t="inlineStr"/>
    </row>
    <row r="3231">
      <c r="A3231" t="inlineStr">
        <is>
          <t>MOV</t>
        </is>
      </c>
      <c r="B3231" t="inlineStr">
        <is>
          <t>361040820000</t>
        </is>
      </c>
      <c r="C3231" t="inlineStr">
        <is>
          <t>36104082</t>
        </is>
      </c>
      <c r="D3231" t="inlineStr">
        <is>
          <t>NODIER CASTILLO</t>
        </is>
      </c>
      <c r="E3231" t="inlineStr">
        <is>
          <t>NODIERCASTILLO</t>
        </is>
      </c>
      <c r="F3231" s="2" t="n">
        <v>16.94</v>
      </c>
      <c r="G3231" t="inlineStr"/>
      <c r="H3231" t="inlineStr"/>
      <c r="I3231" t="n">
        <v>0</v>
      </c>
      <c r="J3231" t="n">
        <v>1</v>
      </c>
      <c r="K3231" t="inlineStr"/>
    </row>
    <row r="3232">
      <c r="A3232" t="inlineStr">
        <is>
          <t>MOV</t>
        </is>
      </c>
      <c r="B3232" t="inlineStr">
        <is>
          <t>356312410000</t>
        </is>
      </c>
      <c r="C3232" t="inlineStr">
        <is>
          <t>35631241</t>
        </is>
      </c>
      <c r="D3232" t="inlineStr">
        <is>
          <t>HENRY GABRIEL BARROSO CABALLERO</t>
        </is>
      </c>
      <c r="E3232" t="inlineStr">
        <is>
          <t>HENRYGABRIELBARROSOCABALLERO</t>
        </is>
      </c>
      <c r="F3232" s="2" t="n">
        <v>15</v>
      </c>
      <c r="G3232" t="inlineStr"/>
      <c r="H3232" t="inlineStr">
        <is>
          <t>63967749.0</t>
        </is>
      </c>
      <c r="I3232" t="n">
        <v>0</v>
      </c>
      <c r="J3232" t="n">
        <v>1</v>
      </c>
      <c r="K3232" t="inlineStr"/>
    </row>
    <row r="3233">
      <c r="A3233" t="inlineStr">
        <is>
          <t>MOV</t>
        </is>
      </c>
      <c r="B3233" t="inlineStr">
        <is>
          <t>355346970000</t>
        </is>
      </c>
      <c r="C3233" t="inlineStr">
        <is>
          <t>35534697</t>
        </is>
      </c>
      <c r="D3233" t="inlineStr">
        <is>
          <t>SUGEYRIS MILAGROS SANTOS ESPINOZA</t>
        </is>
      </c>
      <c r="E3233" t="inlineStr">
        <is>
          <t>SUGEYRISMILAGROSSANTOSESPINOZA</t>
        </is>
      </c>
      <c r="F3233" s="2" t="n">
        <v>15</v>
      </c>
      <c r="G3233" t="inlineStr"/>
      <c r="H3233" t="inlineStr">
        <is>
          <t>68709157.0</t>
        </is>
      </c>
      <c r="I3233" t="n">
        <v>0</v>
      </c>
      <c r="J3233" t="n">
        <v>1</v>
      </c>
      <c r="K3233" t="inlineStr"/>
    </row>
    <row r="3234">
      <c r="A3234" t="inlineStr">
        <is>
          <t>MOV</t>
        </is>
      </c>
      <c r="B3234" t="inlineStr">
        <is>
          <t>367049190000</t>
        </is>
      </c>
      <c r="C3234" t="inlineStr">
        <is>
          <t>36704919</t>
        </is>
      </c>
      <c r="D3234" t="inlineStr">
        <is>
          <t>DANIEL QUIEL</t>
        </is>
      </c>
      <c r="E3234" t="inlineStr">
        <is>
          <t>DANIELQUIEL</t>
        </is>
      </c>
      <c r="F3234" s="2" t="n">
        <v>32.58</v>
      </c>
      <c r="G3234" t="inlineStr"/>
      <c r="H3234" t="inlineStr"/>
      <c r="I3234" t="n">
        <v>0</v>
      </c>
      <c r="J3234" t="n">
        <v>1</v>
      </c>
      <c r="K3234" t="inlineStr"/>
    </row>
    <row r="3235">
      <c r="A3235" t="inlineStr">
        <is>
          <t>MOV</t>
        </is>
      </c>
      <c r="B3235" t="inlineStr">
        <is>
          <t>368022060000</t>
        </is>
      </c>
      <c r="C3235" t="inlineStr">
        <is>
          <t>36802206</t>
        </is>
      </c>
      <c r="D3235" t="inlineStr">
        <is>
          <t>LUIS MORENO</t>
        </is>
      </c>
      <c r="E3235" t="inlineStr">
        <is>
          <t>LUISMORENO</t>
        </is>
      </c>
      <c r="F3235" s="2" t="n">
        <v>15</v>
      </c>
      <c r="G3235" t="inlineStr"/>
      <c r="H3235" t="inlineStr">
        <is>
          <t>65260419.0</t>
        </is>
      </c>
      <c r="I3235" t="n">
        <v>0</v>
      </c>
      <c r="J3235" t="n">
        <v>1</v>
      </c>
      <c r="K3235" t="inlineStr"/>
    </row>
    <row r="3236">
      <c r="A3236" t="inlineStr">
        <is>
          <t>MOV</t>
        </is>
      </c>
      <c r="B3236" t="inlineStr">
        <is>
          <t>366002700000</t>
        </is>
      </c>
      <c r="C3236" t="inlineStr">
        <is>
          <t>36600270</t>
        </is>
      </c>
      <c r="D3236" t="inlineStr">
        <is>
          <t>LUIS MORENO TUNON</t>
        </is>
      </c>
      <c r="E3236" t="inlineStr">
        <is>
          <t>LUISMORENOTUNON</t>
        </is>
      </c>
      <c r="F3236" s="2" t="n">
        <v>15</v>
      </c>
      <c r="G3236" t="inlineStr"/>
      <c r="H3236" t="inlineStr">
        <is>
          <t>66605147.0</t>
        </is>
      </c>
      <c r="I3236" t="n">
        <v>0</v>
      </c>
      <c r="J3236" t="n">
        <v>1</v>
      </c>
      <c r="K3236" t="inlineStr"/>
    </row>
    <row r="3237">
      <c r="A3237" t="inlineStr">
        <is>
          <t>MOV</t>
        </is>
      </c>
      <c r="B3237" t="inlineStr">
        <is>
          <t>352158830000</t>
        </is>
      </c>
      <c r="C3237" t="inlineStr">
        <is>
          <t>35215883</t>
        </is>
      </c>
      <c r="D3237" t="inlineStr">
        <is>
          <t>BERNARDO RODRIGUEZ</t>
        </is>
      </c>
      <c r="E3237" t="inlineStr">
        <is>
          <t>BERNARDORODRIGUEZ</t>
        </is>
      </c>
      <c r="F3237" s="2" t="n">
        <v>22</v>
      </c>
      <c r="G3237" t="inlineStr"/>
      <c r="H3237" t="inlineStr">
        <is>
          <t>61865166.0</t>
        </is>
      </c>
      <c r="I3237" t="n">
        <v>0</v>
      </c>
      <c r="J3237" t="n">
        <v>1</v>
      </c>
      <c r="K3237" t="inlineStr"/>
    </row>
    <row r="3238">
      <c r="A3238" t="inlineStr">
        <is>
          <t>MOV</t>
        </is>
      </c>
      <c r="B3238" t="inlineStr">
        <is>
          <t>356361720000</t>
        </is>
      </c>
      <c r="C3238" t="inlineStr">
        <is>
          <t>35636172</t>
        </is>
      </c>
      <c r="D3238" t="inlineStr">
        <is>
          <t>CARLOS JOEL ARAUZ VEGA</t>
        </is>
      </c>
      <c r="E3238" t="inlineStr">
        <is>
          <t>CARLOSJOELARAUZVEGA</t>
        </is>
      </c>
      <c r="F3238" s="2" t="n">
        <v>15</v>
      </c>
      <c r="G3238" t="inlineStr"/>
      <c r="H3238" t="inlineStr">
        <is>
          <t>63348703.0</t>
        </is>
      </c>
      <c r="I3238" t="n">
        <v>0</v>
      </c>
      <c r="J3238" t="n">
        <v>1</v>
      </c>
      <c r="K3238" t="inlineStr"/>
    </row>
    <row r="3239">
      <c r="A3239" t="inlineStr">
        <is>
          <t>MOV</t>
        </is>
      </c>
      <c r="B3239" t="inlineStr">
        <is>
          <t>327318240000</t>
        </is>
      </c>
      <c r="C3239" t="inlineStr">
        <is>
          <t>32731824</t>
        </is>
      </c>
      <c r="D3239" t="inlineStr">
        <is>
          <t>ERICK FERNANDO CONCEPCION LOMBARDO</t>
        </is>
      </c>
      <c r="E3239" t="inlineStr">
        <is>
          <t>ERICKFERNANDOCONCEPCIONLOMBARDO</t>
        </is>
      </c>
      <c r="F3239" s="2" t="n">
        <v>145.25</v>
      </c>
      <c r="G3239" t="inlineStr"/>
      <c r="H3239" t="inlineStr">
        <is>
          <t>68449206.0</t>
        </is>
      </c>
      <c r="I3239" t="n">
        <v>0</v>
      </c>
      <c r="J3239" t="n">
        <v>1</v>
      </c>
      <c r="K3239" t="inlineStr"/>
    </row>
    <row r="3240">
      <c r="A3240" t="inlineStr">
        <is>
          <t>MOV</t>
        </is>
      </c>
      <c r="B3240" t="inlineStr">
        <is>
          <t>357295570000</t>
        </is>
      </c>
      <c r="C3240" t="inlineStr">
        <is>
          <t>35729557</t>
        </is>
      </c>
      <c r="D3240" t="inlineStr">
        <is>
          <t>SILKA SUANY SANCHEZ AGUIRRE</t>
        </is>
      </c>
      <c r="E3240" t="inlineStr">
        <is>
          <t>SILKASUANYSANCHEZAGUIRRE</t>
        </is>
      </c>
      <c r="F3240" s="2" t="n">
        <v>15</v>
      </c>
      <c r="G3240" t="inlineStr"/>
      <c r="H3240" t="inlineStr">
        <is>
          <t>67507840.0</t>
        </is>
      </c>
      <c r="I3240" t="n">
        <v>0</v>
      </c>
      <c r="J3240" t="n">
        <v>1</v>
      </c>
      <c r="K3240" t="inlineStr"/>
    </row>
    <row r="3241">
      <c r="A3241" t="inlineStr">
        <is>
          <t>MOV</t>
        </is>
      </c>
      <c r="B3241" t="inlineStr">
        <is>
          <t>357279800000</t>
        </is>
      </c>
      <c r="C3241" t="inlineStr">
        <is>
          <t>35727980</t>
        </is>
      </c>
      <c r="D3241" t="inlineStr">
        <is>
          <t>ERNESTO MANUEL JUSTAVINO</t>
        </is>
      </c>
      <c r="E3241" t="inlineStr">
        <is>
          <t>ERNESTOMANUELJUSTAVINO</t>
        </is>
      </c>
      <c r="F3241" s="2" t="n">
        <v>15</v>
      </c>
      <c r="G3241" t="inlineStr"/>
      <c r="H3241" t="inlineStr">
        <is>
          <t>67231032.0</t>
        </is>
      </c>
      <c r="I3241" t="n">
        <v>0</v>
      </c>
      <c r="J3241" t="n">
        <v>1</v>
      </c>
      <c r="K3241" t="inlineStr"/>
    </row>
    <row r="3242">
      <c r="A3242" t="inlineStr">
        <is>
          <t>MOV</t>
        </is>
      </c>
      <c r="B3242" t="inlineStr">
        <is>
          <t>355210470000</t>
        </is>
      </c>
      <c r="C3242" t="inlineStr">
        <is>
          <t>35521047</t>
        </is>
      </c>
      <c r="D3242" t="inlineStr">
        <is>
          <t>CECILIA DEL CARMEN GONZALES QUIROZ</t>
        </is>
      </c>
      <c r="E3242" t="inlineStr">
        <is>
          <t>CECILIADELCARMENGONZALESQUIROZ</t>
        </is>
      </c>
      <c r="F3242" s="2" t="n">
        <v>15</v>
      </c>
      <c r="G3242" t="inlineStr"/>
      <c r="H3242" t="inlineStr">
        <is>
          <t>68481340.0</t>
        </is>
      </c>
      <c r="I3242" t="n">
        <v>0</v>
      </c>
      <c r="J3242" t="n">
        <v>1</v>
      </c>
      <c r="K3242" t="inlineStr"/>
    </row>
    <row r="3243">
      <c r="A3243" t="inlineStr">
        <is>
          <t>MOV</t>
        </is>
      </c>
      <c r="B3243" t="inlineStr">
        <is>
          <t>353204490000</t>
        </is>
      </c>
      <c r="C3243" t="inlineStr">
        <is>
          <t>35320449</t>
        </is>
      </c>
      <c r="D3243" t="inlineStr">
        <is>
          <t>CECILIA DEL CARMEN GONZALEZ QUIROZ</t>
        </is>
      </c>
      <c r="E3243" t="inlineStr">
        <is>
          <t>CECILIADELCARMENGONZALEZQUIROZ</t>
        </is>
      </c>
      <c r="F3243" s="2" t="n">
        <v>15</v>
      </c>
      <c r="G3243" t="inlineStr"/>
      <c r="H3243" t="inlineStr">
        <is>
          <t>67574934.0</t>
        </is>
      </c>
      <c r="I3243" t="n">
        <v>0</v>
      </c>
      <c r="J3243" t="n">
        <v>1</v>
      </c>
      <c r="K3243" t="inlineStr"/>
    </row>
    <row r="3244">
      <c r="A3244" t="inlineStr">
        <is>
          <t>MOV</t>
        </is>
      </c>
      <c r="B3244" t="inlineStr">
        <is>
          <t>355310440000</t>
        </is>
      </c>
      <c r="C3244" t="inlineStr">
        <is>
          <t>35531044</t>
        </is>
      </c>
      <c r="D3244" t="inlineStr">
        <is>
          <t>LEYMIS LASSIEL QUINTERO CEDEÑO</t>
        </is>
      </c>
      <c r="E3244" t="inlineStr">
        <is>
          <t>LEYMISLASSIELQUINTEROCEDENO</t>
        </is>
      </c>
      <c r="F3244" s="2" t="n">
        <v>30</v>
      </c>
      <c r="G3244" t="inlineStr"/>
      <c r="H3244" t="inlineStr">
        <is>
          <t>63743415.0</t>
        </is>
      </c>
      <c r="I3244" t="n">
        <v>0</v>
      </c>
      <c r="J3244" t="n">
        <v>1</v>
      </c>
      <c r="K3244" t="inlineStr"/>
    </row>
    <row r="3245">
      <c r="A3245" t="inlineStr">
        <is>
          <t>MOV</t>
        </is>
      </c>
      <c r="B3245" t="inlineStr">
        <is>
          <t>359107750000</t>
        </is>
      </c>
      <c r="C3245" t="inlineStr">
        <is>
          <t>35910775</t>
        </is>
      </c>
      <c r="D3245" t="inlineStr">
        <is>
          <t>MILAGROS YISSEL GONZALEZ CASTILLO</t>
        </is>
      </c>
      <c r="E3245" t="inlineStr">
        <is>
          <t>MILAGROSYISSELGONZALEZCASTILLO</t>
        </is>
      </c>
      <c r="F3245" s="2" t="n">
        <v>15</v>
      </c>
      <c r="G3245" t="inlineStr"/>
      <c r="H3245" t="inlineStr">
        <is>
          <t>62137800.0</t>
        </is>
      </c>
      <c r="I3245" t="n">
        <v>0</v>
      </c>
      <c r="J3245" t="n">
        <v>1</v>
      </c>
      <c r="K3245" t="inlineStr"/>
    </row>
    <row r="3246">
      <c r="A3246" t="inlineStr">
        <is>
          <t>MOV</t>
        </is>
      </c>
      <c r="B3246" t="inlineStr">
        <is>
          <t>354257660000</t>
        </is>
      </c>
      <c r="C3246" t="inlineStr">
        <is>
          <t>35425766</t>
        </is>
      </c>
      <c r="D3246" t="inlineStr">
        <is>
          <t>MANUEL ARAUZ</t>
        </is>
      </c>
      <c r="E3246" t="inlineStr">
        <is>
          <t>MANUELARAUZ</t>
        </is>
      </c>
      <c r="F3246" s="2" t="n">
        <v>15</v>
      </c>
      <c r="G3246" t="inlineStr"/>
      <c r="H3246" t="inlineStr">
        <is>
          <t>67216977.0</t>
        </is>
      </c>
      <c r="I3246" t="n">
        <v>0</v>
      </c>
      <c r="J3246" t="n">
        <v>1</v>
      </c>
      <c r="K3246" t="inlineStr"/>
    </row>
    <row r="3247">
      <c r="A3247" t="inlineStr">
        <is>
          <t>MOV</t>
        </is>
      </c>
      <c r="B3247" t="inlineStr">
        <is>
          <t>366050230000</t>
        </is>
      </c>
      <c r="C3247" t="inlineStr">
        <is>
          <t>36605023</t>
        </is>
      </c>
      <c r="D3247" t="inlineStr">
        <is>
          <t>BLADIMIR RODRIGUEZ RODRIGUEZ</t>
        </is>
      </c>
      <c r="E3247" t="inlineStr">
        <is>
          <t>BLADIMIRRODRIGUEZRODRIGUEZ</t>
        </is>
      </c>
      <c r="F3247" s="2" t="n">
        <v>16.94</v>
      </c>
      <c r="G3247" t="inlineStr"/>
      <c r="H3247" t="inlineStr"/>
      <c r="I3247" t="n">
        <v>0</v>
      </c>
      <c r="J3247" t="n">
        <v>1</v>
      </c>
      <c r="K3247" t="inlineStr"/>
    </row>
    <row r="3248">
      <c r="A3248" t="inlineStr">
        <is>
          <t>MOV</t>
        </is>
      </c>
      <c r="B3248" t="inlineStr">
        <is>
          <t>356362550000</t>
        </is>
      </c>
      <c r="C3248" t="inlineStr">
        <is>
          <t>35636255</t>
        </is>
      </c>
      <c r="D3248" t="inlineStr">
        <is>
          <t>BEIKA BEITIA</t>
        </is>
      </c>
      <c r="E3248" t="inlineStr">
        <is>
          <t>BEIKABEITIA</t>
        </is>
      </c>
      <c r="F3248" s="2" t="n">
        <v>15</v>
      </c>
      <c r="G3248" t="inlineStr"/>
      <c r="H3248" t="inlineStr">
        <is>
          <t>63401780.0</t>
        </is>
      </c>
      <c r="I3248" t="n">
        <v>0</v>
      </c>
      <c r="J3248" t="n">
        <v>1</v>
      </c>
      <c r="K3248" t="inlineStr"/>
    </row>
    <row r="3249">
      <c r="A3249" t="inlineStr">
        <is>
          <t>MOV</t>
        </is>
      </c>
      <c r="B3249" t="inlineStr">
        <is>
          <t>353148770000</t>
        </is>
      </c>
      <c r="C3249" t="inlineStr">
        <is>
          <t>35314877</t>
        </is>
      </c>
      <c r="D3249" t="inlineStr">
        <is>
          <t>JOSELIN EUGENIA GUERRA MOLINA</t>
        </is>
      </c>
      <c r="E3249" t="inlineStr">
        <is>
          <t>JOSELINEUGENIAGUERRAMOLINA</t>
        </is>
      </c>
      <c r="F3249" s="2" t="n">
        <v>15</v>
      </c>
      <c r="G3249" t="inlineStr"/>
      <c r="H3249" t="inlineStr">
        <is>
          <t>65899531.0</t>
        </is>
      </c>
      <c r="I3249" t="n">
        <v>0</v>
      </c>
      <c r="J3249" t="n">
        <v>1</v>
      </c>
      <c r="K3249" t="inlineStr"/>
    </row>
    <row r="3250">
      <c r="A3250" t="inlineStr">
        <is>
          <t>MOV</t>
        </is>
      </c>
      <c r="B3250" t="inlineStr">
        <is>
          <t>357355460000</t>
        </is>
      </c>
      <c r="C3250" t="inlineStr">
        <is>
          <t>35735546</t>
        </is>
      </c>
      <c r="D3250" t="inlineStr">
        <is>
          <t>DIMAS RIVERA</t>
        </is>
      </c>
      <c r="E3250" t="inlineStr">
        <is>
          <t>DIMASRIVERA</t>
        </is>
      </c>
      <c r="F3250" s="2" t="n">
        <v>30</v>
      </c>
      <c r="G3250" t="inlineStr"/>
      <c r="H3250" t="inlineStr">
        <is>
          <t>68817305.0</t>
        </is>
      </c>
      <c r="I3250" t="n">
        <v>0</v>
      </c>
      <c r="J3250" t="n">
        <v>1</v>
      </c>
      <c r="K3250" t="inlineStr"/>
    </row>
    <row r="3251">
      <c r="A3251" t="inlineStr">
        <is>
          <t>MOV</t>
        </is>
      </c>
      <c r="B3251" t="inlineStr">
        <is>
          <t>359358420000</t>
        </is>
      </c>
      <c r="C3251" t="inlineStr">
        <is>
          <t>35935842</t>
        </is>
      </c>
      <c r="D3251" t="inlineStr">
        <is>
          <t>JOSE PEREZ</t>
        </is>
      </c>
      <c r="E3251" t="inlineStr">
        <is>
          <t>JOSEPEREZ</t>
        </is>
      </c>
      <c r="F3251" s="2" t="n">
        <v>15</v>
      </c>
      <c r="G3251" t="inlineStr"/>
      <c r="H3251" t="inlineStr">
        <is>
          <t>68416657.0</t>
        </is>
      </c>
      <c r="I3251" t="n">
        <v>0</v>
      </c>
      <c r="J3251" t="n">
        <v>1</v>
      </c>
      <c r="K3251" t="inlineStr"/>
    </row>
    <row r="3252">
      <c r="A3252" t="inlineStr">
        <is>
          <t>MOV</t>
        </is>
      </c>
      <c r="B3252" t="inlineStr">
        <is>
          <t>351175640000</t>
        </is>
      </c>
      <c r="C3252" t="inlineStr">
        <is>
          <t>35117564</t>
        </is>
      </c>
      <c r="D3252" t="inlineStr">
        <is>
          <t>HECTOR VEGA</t>
        </is>
      </c>
      <c r="E3252" t="inlineStr">
        <is>
          <t>HECTORVEGA</t>
        </is>
      </c>
      <c r="F3252" s="2" t="n">
        <v>30</v>
      </c>
      <c r="G3252" t="inlineStr"/>
      <c r="H3252" t="inlineStr">
        <is>
          <t>63443487.0</t>
        </is>
      </c>
      <c r="I3252" t="n">
        <v>0</v>
      </c>
      <c r="J3252" t="n">
        <v>1</v>
      </c>
      <c r="K3252" t="inlineStr"/>
    </row>
    <row r="3253">
      <c r="A3253" t="inlineStr">
        <is>
          <t>MOV</t>
        </is>
      </c>
      <c r="B3253" t="inlineStr">
        <is>
          <t>337200740000</t>
        </is>
      </c>
      <c r="C3253" t="inlineStr">
        <is>
          <t>33720074</t>
        </is>
      </c>
      <c r="D3253" t="inlineStr">
        <is>
          <t>Madelane Salazar</t>
        </is>
      </c>
      <c r="E3253" t="inlineStr">
        <is>
          <t>MADELANESALAZAR</t>
        </is>
      </c>
      <c r="F3253" s="2" t="n">
        <v>19.25</v>
      </c>
      <c r="G3253" t="inlineStr"/>
      <c r="H3253" t="inlineStr">
        <is>
          <t>69065581.0</t>
        </is>
      </c>
      <c r="I3253" t="n">
        <v>0</v>
      </c>
      <c r="J3253" t="n">
        <v>1</v>
      </c>
      <c r="K3253" t="inlineStr"/>
    </row>
    <row r="3254">
      <c r="A3254" t="inlineStr">
        <is>
          <t>MOV</t>
        </is>
      </c>
      <c r="B3254" t="inlineStr">
        <is>
          <t>355130420000</t>
        </is>
      </c>
      <c r="C3254" t="inlineStr">
        <is>
          <t>35513042</t>
        </is>
      </c>
      <c r="D3254" t="inlineStr">
        <is>
          <t>EDGAR MURILLO</t>
        </is>
      </c>
      <c r="E3254" t="inlineStr">
        <is>
          <t>EDGARMURILLO</t>
        </is>
      </c>
      <c r="F3254" s="2" t="n">
        <v>15</v>
      </c>
      <c r="G3254" t="inlineStr"/>
      <c r="H3254" t="inlineStr">
        <is>
          <t>65457559.0</t>
        </is>
      </c>
      <c r="I3254" t="n">
        <v>0</v>
      </c>
      <c r="J3254" t="n">
        <v>1</v>
      </c>
      <c r="K3254" t="inlineStr"/>
    </row>
    <row r="3255">
      <c r="A3255" t="inlineStr">
        <is>
          <t>MOV</t>
        </is>
      </c>
      <c r="B3255" t="inlineStr">
        <is>
          <t>354170990000</t>
        </is>
      </c>
      <c r="C3255" t="inlineStr">
        <is>
          <t>35417099</t>
        </is>
      </c>
      <c r="D3255" t="inlineStr">
        <is>
          <t>KATHERINE RIVERA</t>
        </is>
      </c>
      <c r="E3255" t="inlineStr">
        <is>
          <t>KATHERINERIVERA</t>
        </is>
      </c>
      <c r="F3255" s="2" t="n">
        <v>15</v>
      </c>
      <c r="G3255" t="inlineStr"/>
      <c r="H3255" t="inlineStr">
        <is>
          <t>68956906.0</t>
        </is>
      </c>
      <c r="I3255" t="n">
        <v>0</v>
      </c>
      <c r="J3255" t="n">
        <v>1</v>
      </c>
      <c r="K3255" t="inlineStr"/>
    </row>
    <row r="3256">
      <c r="A3256" t="inlineStr">
        <is>
          <t>MOV</t>
        </is>
      </c>
      <c r="B3256" t="inlineStr">
        <is>
          <t>321359630000</t>
        </is>
      </c>
      <c r="C3256" t="inlineStr">
        <is>
          <t>32135963</t>
        </is>
      </c>
      <c r="D3256" t="inlineStr">
        <is>
          <t>Hacienda Gari</t>
        </is>
      </c>
      <c r="E3256" t="inlineStr">
        <is>
          <t>HACIENDAGARI</t>
        </is>
      </c>
      <c r="F3256" s="2" t="n">
        <v>80</v>
      </c>
      <c r="G3256" t="inlineStr"/>
      <c r="H3256" t="inlineStr">
        <is>
          <t>66744377.0</t>
        </is>
      </c>
      <c r="I3256" t="n">
        <v>0</v>
      </c>
      <c r="J3256" t="n">
        <v>1</v>
      </c>
      <c r="K3256" t="inlineStr"/>
    </row>
    <row r="3257">
      <c r="A3257" t="inlineStr">
        <is>
          <t>MOV</t>
        </is>
      </c>
      <c r="B3257" t="inlineStr">
        <is>
          <t>353038230000</t>
        </is>
      </c>
      <c r="C3257" t="inlineStr">
        <is>
          <t>35303823</t>
        </is>
      </c>
      <c r="D3257" t="inlineStr">
        <is>
          <t>MANUEL WU QIU</t>
        </is>
      </c>
      <c r="E3257" t="inlineStr">
        <is>
          <t>MANUELWUQIU</t>
        </is>
      </c>
      <c r="F3257" s="2" t="n">
        <v>69.68000000000001</v>
      </c>
      <c r="G3257" t="inlineStr"/>
      <c r="H3257" t="inlineStr">
        <is>
          <t>69163634.0</t>
        </is>
      </c>
      <c r="I3257" t="n">
        <v>0</v>
      </c>
      <c r="J3257" t="n">
        <v>1</v>
      </c>
      <c r="K3257" t="inlineStr"/>
    </row>
    <row r="3258">
      <c r="A3258" t="inlineStr">
        <is>
          <t>MOV</t>
        </is>
      </c>
      <c r="B3258" t="inlineStr">
        <is>
          <t>351275790000</t>
        </is>
      </c>
      <c r="C3258" t="inlineStr">
        <is>
          <t>35127579</t>
        </is>
      </c>
      <c r="D3258" t="inlineStr">
        <is>
          <t>ALDAIR ESPINOZA</t>
        </is>
      </c>
      <c r="E3258" t="inlineStr">
        <is>
          <t>ALDAIRESPINOZA</t>
        </is>
      </c>
      <c r="F3258" s="2" t="n">
        <v>15</v>
      </c>
      <c r="G3258" t="inlineStr"/>
      <c r="H3258" t="inlineStr">
        <is>
          <t>68762994.0</t>
        </is>
      </c>
      <c r="I3258" t="n">
        <v>0</v>
      </c>
      <c r="J3258" t="n">
        <v>1</v>
      </c>
      <c r="K3258" t="inlineStr"/>
    </row>
    <row r="3259">
      <c r="A3259" t="inlineStr">
        <is>
          <t>MOV</t>
        </is>
      </c>
      <c r="B3259" t="inlineStr">
        <is>
          <t>351286140000</t>
        </is>
      </c>
      <c r="C3259" t="inlineStr">
        <is>
          <t>35128614</t>
        </is>
      </c>
      <c r="D3259" t="inlineStr">
        <is>
          <t>EVIDELIA MAZA</t>
        </is>
      </c>
      <c r="E3259" t="inlineStr">
        <is>
          <t>EVIDELIAMAZA</t>
        </is>
      </c>
      <c r="F3259" s="2" t="n">
        <v>15</v>
      </c>
      <c r="G3259" t="inlineStr"/>
      <c r="H3259" t="inlineStr">
        <is>
          <t>65959052.0</t>
        </is>
      </c>
      <c r="I3259" t="n">
        <v>0</v>
      </c>
      <c r="J3259" t="n">
        <v>1</v>
      </c>
      <c r="K3259" t="inlineStr"/>
    </row>
    <row r="3260">
      <c r="A3260" t="inlineStr">
        <is>
          <t>MOV</t>
        </is>
      </c>
      <c r="B3260" t="inlineStr">
        <is>
          <t>353347980000</t>
        </is>
      </c>
      <c r="C3260" t="inlineStr">
        <is>
          <t>35334798</t>
        </is>
      </c>
      <c r="D3260" t="inlineStr">
        <is>
          <t>RAMSÉS JESÚS MIRANDA VALDÉS</t>
        </is>
      </c>
      <c r="E3260" t="inlineStr">
        <is>
          <t>RAMSESJESUSMIRANDAVALDES</t>
        </is>
      </c>
      <c r="F3260" s="2" t="n">
        <v>15</v>
      </c>
      <c r="G3260" t="inlineStr"/>
      <c r="H3260" t="inlineStr">
        <is>
          <t>67882863.0</t>
        </is>
      </c>
      <c r="I3260" t="n">
        <v>0</v>
      </c>
      <c r="J3260" t="n">
        <v>1</v>
      </c>
      <c r="K3260" t="inlineStr"/>
    </row>
    <row r="3261">
      <c r="A3261" t="inlineStr">
        <is>
          <t>MOV</t>
        </is>
      </c>
      <c r="B3261" t="inlineStr">
        <is>
          <t>336117250000</t>
        </is>
      </c>
      <c r="C3261" t="inlineStr">
        <is>
          <t>33611725</t>
        </is>
      </c>
      <c r="D3261" t="inlineStr">
        <is>
          <t>AXEL SERRACIN</t>
        </is>
      </c>
      <c r="E3261" t="inlineStr">
        <is>
          <t>AXELSERRACIN</t>
        </is>
      </c>
      <c r="F3261" s="2" t="n">
        <v>20.75</v>
      </c>
      <c r="G3261" t="inlineStr"/>
      <c r="H3261" t="inlineStr">
        <is>
          <t>67021290.0</t>
        </is>
      </c>
      <c r="I3261" t="n">
        <v>0</v>
      </c>
      <c r="J3261" t="n">
        <v>1</v>
      </c>
      <c r="K3261" t="inlineStr"/>
    </row>
    <row r="3262">
      <c r="A3262" t="inlineStr">
        <is>
          <t>MOV</t>
        </is>
      </c>
      <c r="B3262" t="inlineStr">
        <is>
          <t>358124750000</t>
        </is>
      </c>
      <c r="C3262" t="inlineStr">
        <is>
          <t>35812475</t>
        </is>
      </c>
      <c r="D3262" t="inlineStr">
        <is>
          <t>ERICKA VILLARREAL</t>
        </is>
      </c>
      <c r="E3262" t="inlineStr">
        <is>
          <t>ERICKAVILLARREAL</t>
        </is>
      </c>
      <c r="F3262" s="2" t="n">
        <v>30</v>
      </c>
      <c r="G3262" t="inlineStr"/>
      <c r="H3262" t="inlineStr">
        <is>
          <t>67626678.0</t>
        </is>
      </c>
      <c r="I3262" t="n">
        <v>0</v>
      </c>
      <c r="J3262" t="n">
        <v>1</v>
      </c>
      <c r="K3262" t="inlineStr"/>
    </row>
    <row r="3263">
      <c r="A3263" t="inlineStr">
        <is>
          <t>MOV</t>
        </is>
      </c>
      <c r="B3263" t="inlineStr">
        <is>
          <t>349433920000</t>
        </is>
      </c>
      <c r="C3263" t="inlineStr">
        <is>
          <t>34943392</t>
        </is>
      </c>
      <c r="D3263" t="inlineStr">
        <is>
          <t>JOSE ANTOIO MARTINEZ GUERRA</t>
        </is>
      </c>
      <c r="E3263" t="inlineStr">
        <is>
          <t>JOSEANTOIOMARTINEZGUERRA</t>
        </is>
      </c>
      <c r="F3263" s="2" t="n">
        <v>16.25</v>
      </c>
      <c r="G3263" t="inlineStr"/>
      <c r="H3263" t="inlineStr">
        <is>
          <t>68409009.0</t>
        </is>
      </c>
      <c r="I3263" t="n">
        <v>0</v>
      </c>
      <c r="J3263" t="n">
        <v>1</v>
      </c>
      <c r="K3263" t="inlineStr"/>
    </row>
    <row r="3264">
      <c r="A3264" t="inlineStr">
        <is>
          <t>MOV</t>
        </is>
      </c>
      <c r="B3264" t="inlineStr">
        <is>
          <t>356361020000</t>
        </is>
      </c>
      <c r="C3264" t="inlineStr">
        <is>
          <t>35636102</t>
        </is>
      </c>
      <c r="D3264" t="inlineStr">
        <is>
          <t>JULIANA JIMENEZ ZURDO</t>
        </is>
      </c>
      <c r="E3264" t="inlineStr">
        <is>
          <t>JULIANAJIMENEZZURDO</t>
        </is>
      </c>
      <c r="F3264" s="2" t="n">
        <v>18</v>
      </c>
      <c r="G3264" t="inlineStr"/>
      <c r="H3264" t="inlineStr">
        <is>
          <t>69488380.0</t>
        </is>
      </c>
      <c r="I3264" t="n">
        <v>0</v>
      </c>
      <c r="J3264" t="n">
        <v>1</v>
      </c>
      <c r="K3264" t="inlineStr"/>
    </row>
    <row r="3265">
      <c r="A3265" t="inlineStr">
        <is>
          <t>MOV</t>
        </is>
      </c>
      <c r="B3265" t="inlineStr">
        <is>
          <t>352004070000</t>
        </is>
      </c>
      <c r="C3265" t="inlineStr">
        <is>
          <t>35200407</t>
        </is>
      </c>
      <c r="D3265" t="inlineStr">
        <is>
          <t>KAISYE MENDOZA</t>
        </is>
      </c>
      <c r="E3265" t="inlineStr">
        <is>
          <t>KAISYEMENDOZA</t>
        </is>
      </c>
      <c r="F3265" s="2" t="n">
        <v>15</v>
      </c>
      <c r="G3265" t="inlineStr"/>
      <c r="H3265" t="inlineStr">
        <is>
          <t>62553239.0</t>
        </is>
      </c>
      <c r="I3265" t="n">
        <v>0</v>
      </c>
      <c r="J3265" t="n">
        <v>1</v>
      </c>
      <c r="K3265" t="inlineStr"/>
    </row>
    <row r="3266">
      <c r="A3266" t="inlineStr">
        <is>
          <t>MOV</t>
        </is>
      </c>
      <c r="B3266" t="inlineStr">
        <is>
          <t>361022600000</t>
        </is>
      </c>
      <c r="C3266" t="inlineStr">
        <is>
          <t>36102260</t>
        </is>
      </c>
      <c r="D3266" t="inlineStr">
        <is>
          <t>CRISTHIAN CHAVARRIA</t>
        </is>
      </c>
      <c r="E3266" t="inlineStr">
        <is>
          <t>CRISTHIANCHAVARRIA</t>
        </is>
      </c>
      <c r="F3266" s="2" t="n">
        <v>20</v>
      </c>
      <c r="G3266" t="inlineStr"/>
      <c r="H3266" t="inlineStr">
        <is>
          <t>64413665.0</t>
        </is>
      </c>
      <c r="I3266" t="n">
        <v>0</v>
      </c>
      <c r="J3266" t="n">
        <v>1</v>
      </c>
      <c r="K3266" t="inlineStr"/>
    </row>
    <row r="3267">
      <c r="A3267" t="inlineStr">
        <is>
          <t>MOV</t>
        </is>
      </c>
      <c r="B3267" t="inlineStr">
        <is>
          <t>359272710000</t>
        </is>
      </c>
      <c r="C3267" t="inlineStr">
        <is>
          <t>35927271</t>
        </is>
      </c>
      <c r="D3267" t="inlineStr">
        <is>
          <t>KIMBERLY SUIRA</t>
        </is>
      </c>
      <c r="E3267" t="inlineStr">
        <is>
          <t>KIMBERLYSUIRA</t>
        </is>
      </c>
      <c r="F3267" s="2" t="n">
        <v>15</v>
      </c>
      <c r="G3267" t="inlineStr"/>
      <c r="H3267" t="inlineStr">
        <is>
          <t>63714666.0</t>
        </is>
      </c>
      <c r="I3267" t="n">
        <v>0</v>
      </c>
      <c r="J3267" t="n">
        <v>1</v>
      </c>
      <c r="K3267" t="inlineStr"/>
    </row>
    <row r="3268">
      <c r="A3268" t="inlineStr">
        <is>
          <t>MOV</t>
        </is>
      </c>
      <c r="B3268" t="inlineStr">
        <is>
          <t>357261810000</t>
        </is>
      </c>
      <c r="C3268" t="inlineStr">
        <is>
          <t>35726181</t>
        </is>
      </c>
      <c r="D3268" t="inlineStr">
        <is>
          <t>KATHERINE FOSSATTI</t>
        </is>
      </c>
      <c r="E3268" t="inlineStr">
        <is>
          <t>KATHERINEFOSSATTI</t>
        </is>
      </c>
      <c r="F3268" s="2" t="n">
        <v>15</v>
      </c>
      <c r="G3268" t="inlineStr"/>
      <c r="H3268" t="inlineStr">
        <is>
          <t>67411162.0</t>
        </is>
      </c>
      <c r="I3268" t="n">
        <v>0</v>
      </c>
      <c r="J3268" t="n">
        <v>1</v>
      </c>
      <c r="K3268" t="inlineStr"/>
    </row>
    <row r="3269">
      <c r="A3269" t="inlineStr">
        <is>
          <t>MOV</t>
        </is>
      </c>
      <c r="B3269" t="inlineStr">
        <is>
          <t>349274500000</t>
        </is>
      </c>
      <c r="C3269" t="inlineStr">
        <is>
          <t>34927450</t>
        </is>
      </c>
      <c r="D3269" t="inlineStr">
        <is>
          <t>IVAN CASTILLO</t>
        </is>
      </c>
      <c r="E3269" t="inlineStr">
        <is>
          <t>IVANCASTILLO</t>
        </is>
      </c>
      <c r="F3269" s="2" t="n">
        <v>12</v>
      </c>
      <c r="G3269" t="inlineStr"/>
      <c r="H3269" t="inlineStr">
        <is>
          <t>66612316.0</t>
        </is>
      </c>
      <c r="I3269" t="n">
        <v>0</v>
      </c>
      <c r="J3269" t="n">
        <v>1</v>
      </c>
      <c r="K3269" t="inlineStr"/>
    </row>
    <row r="3270">
      <c r="A3270" t="inlineStr">
        <is>
          <t>MOV</t>
        </is>
      </c>
      <c r="B3270" t="inlineStr">
        <is>
          <t>357270550000</t>
        </is>
      </c>
      <c r="C3270" t="inlineStr">
        <is>
          <t>35727055</t>
        </is>
      </c>
      <c r="D3270" t="inlineStr">
        <is>
          <t>ALEXANDER ANTONIO OLMOS SANCHEZ</t>
        </is>
      </c>
      <c r="E3270" t="inlineStr">
        <is>
          <t>ALEXANDERANTONIOOLMOSSANCHEZ</t>
        </is>
      </c>
      <c r="F3270" s="2" t="n">
        <v>25</v>
      </c>
      <c r="G3270" t="inlineStr"/>
      <c r="H3270" t="inlineStr">
        <is>
          <t>63304300.0</t>
        </is>
      </c>
      <c r="I3270" t="n">
        <v>0</v>
      </c>
      <c r="J3270" t="n">
        <v>1</v>
      </c>
      <c r="K3270" t="inlineStr"/>
    </row>
    <row r="3271">
      <c r="A3271" t="inlineStr">
        <is>
          <t>MOV</t>
        </is>
      </c>
      <c r="B3271" t="inlineStr">
        <is>
          <t>351361700000</t>
        </is>
      </c>
      <c r="C3271" t="inlineStr">
        <is>
          <t>35136170</t>
        </is>
      </c>
      <c r="D3271" t="inlineStr">
        <is>
          <t>MAYELIS AILEEN RIOS SALDAÑA</t>
        </is>
      </c>
      <c r="E3271" t="inlineStr">
        <is>
          <t>MAYELISAILEENRIOSSALDANA</t>
        </is>
      </c>
      <c r="F3271" s="2" t="n">
        <v>25</v>
      </c>
      <c r="G3271" t="inlineStr"/>
      <c r="H3271" t="inlineStr">
        <is>
          <t>68183334.0</t>
        </is>
      </c>
      <c r="I3271" t="n">
        <v>0</v>
      </c>
      <c r="J3271" t="n">
        <v>1</v>
      </c>
      <c r="K3271" t="inlineStr"/>
    </row>
    <row r="3272">
      <c r="A3272" t="inlineStr">
        <is>
          <t>MOV</t>
        </is>
      </c>
      <c r="B3272" t="inlineStr">
        <is>
          <t>356249610000</t>
        </is>
      </c>
      <c r="C3272" t="inlineStr">
        <is>
          <t>35624961</t>
        </is>
      </c>
      <c r="D3272" t="inlineStr">
        <is>
          <t>EDGAR GUTIERREZ</t>
        </is>
      </c>
      <c r="E3272" t="inlineStr">
        <is>
          <t>EDGARGUTIERREZ</t>
        </is>
      </c>
      <c r="F3272" s="2" t="n">
        <v>15</v>
      </c>
      <c r="G3272" t="inlineStr"/>
      <c r="H3272" t="inlineStr">
        <is>
          <t>67047699.0</t>
        </is>
      </c>
      <c r="I3272" t="n">
        <v>0</v>
      </c>
      <c r="J3272" t="n">
        <v>1</v>
      </c>
      <c r="K3272" t="inlineStr"/>
    </row>
    <row r="3273">
      <c r="A3273" t="inlineStr">
        <is>
          <t>MOV</t>
        </is>
      </c>
      <c r="B3273" t="inlineStr">
        <is>
          <t>355341380000</t>
        </is>
      </c>
      <c r="C3273" t="inlineStr">
        <is>
          <t>35534138</t>
        </is>
      </c>
      <c r="D3273" t="inlineStr">
        <is>
          <t>HECTOR GALLARDO</t>
        </is>
      </c>
      <c r="E3273" t="inlineStr">
        <is>
          <t>HECTORGALLARDO</t>
        </is>
      </c>
      <c r="F3273" s="2" t="n">
        <v>28.23</v>
      </c>
      <c r="G3273" t="inlineStr"/>
      <c r="H3273" t="inlineStr">
        <is>
          <t>67499840.0</t>
        </is>
      </c>
      <c r="I3273" t="n">
        <v>0</v>
      </c>
      <c r="J3273" t="n">
        <v>1</v>
      </c>
      <c r="K3273" t="inlineStr"/>
    </row>
    <row r="3274">
      <c r="A3274" t="inlineStr">
        <is>
          <t>MOV</t>
        </is>
      </c>
      <c r="B3274" t="inlineStr">
        <is>
          <t>354349420000</t>
        </is>
      </c>
      <c r="C3274" t="inlineStr">
        <is>
          <t>35434942</t>
        </is>
      </c>
      <c r="D3274" t="inlineStr">
        <is>
          <t>CARLOS ARMANDO MONTENEGRO ALVAREZ</t>
        </is>
      </c>
      <c r="E3274" t="inlineStr">
        <is>
          <t>CARLOSARMANDOMONTENEGROALVAREZ</t>
        </is>
      </c>
      <c r="F3274" s="2" t="n">
        <v>15</v>
      </c>
      <c r="G3274" t="inlineStr"/>
      <c r="H3274" t="inlineStr">
        <is>
          <t>66585764.0</t>
        </is>
      </c>
      <c r="I3274" t="n">
        <v>0</v>
      </c>
      <c r="J3274" t="n">
        <v>1</v>
      </c>
      <c r="K3274" t="inlineStr"/>
    </row>
    <row r="3275">
      <c r="A3275" t="inlineStr">
        <is>
          <t>MOV</t>
        </is>
      </c>
      <c r="B3275" t="inlineStr">
        <is>
          <t>355229390000</t>
        </is>
      </c>
      <c r="C3275" t="inlineStr">
        <is>
          <t>35522939</t>
        </is>
      </c>
      <c r="D3275" t="inlineStr">
        <is>
          <t>ROSARIO GUTIERREZ</t>
        </is>
      </c>
      <c r="E3275" t="inlineStr">
        <is>
          <t>ROSARIOGUTIERREZ</t>
        </is>
      </c>
      <c r="F3275" s="2" t="n">
        <v>15</v>
      </c>
      <c r="G3275" t="inlineStr"/>
      <c r="H3275" t="inlineStr">
        <is>
          <t>66520856.0</t>
        </is>
      </c>
      <c r="I3275" t="n">
        <v>0</v>
      </c>
      <c r="J3275" t="n">
        <v>1</v>
      </c>
      <c r="K3275" t="inlineStr"/>
    </row>
    <row r="3276">
      <c r="A3276" t="inlineStr">
        <is>
          <t>MOV</t>
        </is>
      </c>
      <c r="B3276" t="inlineStr">
        <is>
          <t>354093050000</t>
        </is>
      </c>
      <c r="C3276" t="inlineStr">
        <is>
          <t>35409305</t>
        </is>
      </c>
      <c r="D3276" t="inlineStr">
        <is>
          <t>DAYANA RAQUEL MONTENEGRO MORALES</t>
        </is>
      </c>
      <c r="E3276" t="inlineStr">
        <is>
          <t>DAYANARAQUELMONTENEGROMORALES</t>
        </is>
      </c>
      <c r="F3276" s="2" t="n">
        <v>15</v>
      </c>
      <c r="G3276" t="inlineStr"/>
      <c r="H3276" t="inlineStr">
        <is>
          <t>68065720.0</t>
        </is>
      </c>
      <c r="I3276" t="n">
        <v>0</v>
      </c>
      <c r="J3276" t="n">
        <v>1</v>
      </c>
      <c r="K3276" t="inlineStr"/>
    </row>
    <row r="3277">
      <c r="A3277" t="inlineStr">
        <is>
          <t>MOV</t>
        </is>
      </c>
      <c r="B3277" t="inlineStr">
        <is>
          <t>337157760000</t>
        </is>
      </c>
      <c r="C3277" t="inlineStr">
        <is>
          <t>33715776</t>
        </is>
      </c>
      <c r="D3277" t="inlineStr">
        <is>
          <t>Allyson Miranda</t>
        </is>
      </c>
      <c r="E3277" t="inlineStr">
        <is>
          <t>ALLYSONMIRANDA</t>
        </is>
      </c>
      <c r="F3277" s="2" t="n">
        <v>18.25</v>
      </c>
      <c r="G3277" t="inlineStr"/>
      <c r="H3277" t="inlineStr">
        <is>
          <t>64325762.0</t>
        </is>
      </c>
      <c r="I3277" t="n">
        <v>0</v>
      </c>
      <c r="J3277" t="n">
        <v>1</v>
      </c>
      <c r="K3277" t="inlineStr"/>
    </row>
    <row r="3278">
      <c r="A3278" t="inlineStr">
        <is>
          <t>MOV</t>
        </is>
      </c>
      <c r="B3278" t="inlineStr">
        <is>
          <t>341459480000</t>
        </is>
      </c>
      <c r="C3278" t="inlineStr">
        <is>
          <t>34145948</t>
        </is>
      </c>
      <c r="D3278" t="inlineStr">
        <is>
          <t>CARLOS SUIRA</t>
        </is>
      </c>
      <c r="E3278" t="inlineStr">
        <is>
          <t>CARLOSSUIRA</t>
        </is>
      </c>
      <c r="F3278" s="2" t="n">
        <v>32.5</v>
      </c>
      <c r="G3278" t="inlineStr"/>
      <c r="H3278" t="inlineStr">
        <is>
          <t>65023947.0</t>
        </is>
      </c>
      <c r="I3278" t="n">
        <v>0</v>
      </c>
      <c r="J3278" t="n">
        <v>1</v>
      </c>
      <c r="K3278" t="inlineStr"/>
    </row>
    <row r="3279">
      <c r="A3279" t="inlineStr">
        <is>
          <t>MOV</t>
        </is>
      </c>
      <c r="B3279" t="inlineStr">
        <is>
          <t>345024830000</t>
        </is>
      </c>
      <c r="C3279" t="inlineStr">
        <is>
          <t>34502483</t>
        </is>
      </c>
      <c r="D3279" t="inlineStr">
        <is>
          <t>JOSUE ARACHE</t>
        </is>
      </c>
      <c r="E3279" t="inlineStr">
        <is>
          <t>JOSUEARACHE</t>
        </is>
      </c>
      <c r="F3279" s="2" t="n">
        <v>12</v>
      </c>
      <c r="G3279" t="inlineStr"/>
      <c r="H3279" t="inlineStr">
        <is>
          <t>67258291.0</t>
        </is>
      </c>
      <c r="I3279" t="n">
        <v>0</v>
      </c>
      <c r="J3279" t="n">
        <v>1</v>
      </c>
      <c r="K3279" t="inlineStr"/>
    </row>
    <row r="3280">
      <c r="A3280" t="inlineStr">
        <is>
          <t>MOV</t>
        </is>
      </c>
      <c r="B3280" t="inlineStr">
        <is>
          <t>349130570000</t>
        </is>
      </c>
      <c r="C3280" t="inlineStr">
        <is>
          <t>34913057</t>
        </is>
      </c>
      <c r="D3280" t="inlineStr">
        <is>
          <t>ERICK ALONSO</t>
        </is>
      </c>
      <c r="E3280" t="inlineStr">
        <is>
          <t>ERICKALONSO</t>
        </is>
      </c>
      <c r="F3280" s="2" t="n">
        <v>12</v>
      </c>
      <c r="G3280" t="inlineStr"/>
      <c r="H3280" t="inlineStr">
        <is>
          <t>62801385.0</t>
        </is>
      </c>
      <c r="I3280" t="n">
        <v>0</v>
      </c>
      <c r="J3280" t="n">
        <v>1</v>
      </c>
      <c r="K3280" t="inlineStr"/>
    </row>
    <row r="3281">
      <c r="A3281" t="inlineStr">
        <is>
          <t>MOV</t>
        </is>
      </c>
      <c r="B3281" t="inlineStr">
        <is>
          <t>348120210000</t>
        </is>
      </c>
      <c r="C3281" t="inlineStr">
        <is>
          <t>34812021</t>
        </is>
      </c>
      <c r="D3281" t="inlineStr">
        <is>
          <t>ANDONYS BARROSO</t>
        </is>
      </c>
      <c r="E3281" t="inlineStr">
        <is>
          <t>ANDONYSBARROSO</t>
        </is>
      </c>
      <c r="F3281" s="2" t="n">
        <v>16.25</v>
      </c>
      <c r="G3281" t="inlineStr"/>
      <c r="H3281" t="inlineStr">
        <is>
          <t>64850590.0</t>
        </is>
      </c>
      <c r="I3281" t="n">
        <v>0</v>
      </c>
      <c r="J3281" t="n">
        <v>1</v>
      </c>
      <c r="K3281" t="inlineStr"/>
    </row>
    <row r="3282">
      <c r="A3282" t="inlineStr">
        <is>
          <t>MOV</t>
        </is>
      </c>
      <c r="B3282" t="inlineStr">
        <is>
          <t>356316100000</t>
        </is>
      </c>
      <c r="C3282" t="inlineStr">
        <is>
          <t>35631610</t>
        </is>
      </c>
      <c r="D3282" t="inlineStr">
        <is>
          <t>LISETH MORALES</t>
        </is>
      </c>
      <c r="E3282" t="inlineStr">
        <is>
          <t>LISETHMORALES</t>
        </is>
      </c>
      <c r="F3282" s="2" t="n">
        <v>15</v>
      </c>
      <c r="G3282" t="inlineStr"/>
      <c r="H3282" t="inlineStr">
        <is>
          <t>67483444.0</t>
        </is>
      </c>
      <c r="I3282" t="n">
        <v>0</v>
      </c>
      <c r="J3282" t="n">
        <v>1</v>
      </c>
      <c r="K3282" t="inlineStr"/>
    </row>
    <row r="3283">
      <c r="A3283" t="inlineStr">
        <is>
          <t>MOV</t>
        </is>
      </c>
      <c r="B3283" t="inlineStr">
        <is>
          <t>352065060000</t>
        </is>
      </c>
      <c r="C3283" t="inlineStr">
        <is>
          <t>35206506</t>
        </is>
      </c>
      <c r="D3283" t="inlineStr">
        <is>
          <t>YURIELA YOVANA LOPEZ DE GRACIA</t>
        </is>
      </c>
      <c r="E3283" t="inlineStr">
        <is>
          <t>YURIELAYOVANALOPEZDEGRACIA</t>
        </is>
      </c>
      <c r="F3283" s="2" t="n">
        <v>15</v>
      </c>
      <c r="G3283" t="inlineStr"/>
      <c r="H3283" t="inlineStr">
        <is>
          <t>66496796.0</t>
        </is>
      </c>
      <c r="I3283" t="n">
        <v>0</v>
      </c>
      <c r="J3283" t="n">
        <v>1</v>
      </c>
      <c r="K3283" t="inlineStr"/>
    </row>
    <row r="3284">
      <c r="A3284" t="inlineStr">
        <is>
          <t>MOV</t>
        </is>
      </c>
      <c r="B3284" t="inlineStr">
        <is>
          <t>345147200000</t>
        </is>
      </c>
      <c r="C3284" t="inlineStr">
        <is>
          <t>34514720</t>
        </is>
      </c>
      <c r="D3284" t="inlineStr">
        <is>
          <t>JOSE ENRIQUE MIRANDA</t>
        </is>
      </c>
      <c r="E3284" t="inlineStr">
        <is>
          <t>JOSEENRIQUEMIRANDA</t>
        </is>
      </c>
      <c r="F3284" s="2" t="n">
        <v>13</v>
      </c>
      <c r="G3284" t="inlineStr"/>
      <c r="H3284" t="inlineStr">
        <is>
          <t>67040125.0</t>
        </is>
      </c>
      <c r="I3284" t="n">
        <v>0</v>
      </c>
      <c r="J3284" t="n">
        <v>1</v>
      </c>
      <c r="K3284" t="inlineStr"/>
    </row>
    <row r="3285">
      <c r="A3285" t="inlineStr">
        <is>
          <t>MOV</t>
        </is>
      </c>
      <c r="B3285" t="inlineStr">
        <is>
          <t>358302590000</t>
        </is>
      </c>
      <c r="C3285" t="inlineStr">
        <is>
          <t>35830259</t>
        </is>
      </c>
      <c r="D3285" t="inlineStr">
        <is>
          <t>MARICIN MONROY</t>
        </is>
      </c>
      <c r="E3285" t="inlineStr">
        <is>
          <t>MARICINMONROY</t>
        </is>
      </c>
      <c r="F3285" s="2" t="n">
        <v>15</v>
      </c>
      <c r="G3285" t="inlineStr"/>
      <c r="H3285" t="inlineStr">
        <is>
          <t>64910281.0</t>
        </is>
      </c>
      <c r="I3285" t="n">
        <v>0</v>
      </c>
      <c r="J3285" t="n">
        <v>1</v>
      </c>
      <c r="K3285" t="inlineStr"/>
    </row>
    <row r="3286">
      <c r="A3286" t="inlineStr">
        <is>
          <t>MOV</t>
        </is>
      </c>
      <c r="B3286" t="inlineStr">
        <is>
          <t>358212180000</t>
        </is>
      </c>
      <c r="C3286" t="inlineStr">
        <is>
          <t>35821218</t>
        </is>
      </c>
      <c r="D3286" t="inlineStr">
        <is>
          <t>JAMETH VIGIL</t>
        </is>
      </c>
      <c r="E3286" t="inlineStr">
        <is>
          <t>JAMETHVIGIL</t>
        </is>
      </c>
      <c r="F3286" s="2" t="n">
        <v>15</v>
      </c>
      <c r="G3286" t="inlineStr"/>
      <c r="H3286" t="inlineStr">
        <is>
          <t>63034274.0</t>
        </is>
      </c>
      <c r="I3286" t="n">
        <v>0</v>
      </c>
      <c r="J3286" t="n">
        <v>1</v>
      </c>
      <c r="K3286" t="inlineStr"/>
    </row>
    <row r="3287">
      <c r="A3287" t="inlineStr">
        <is>
          <t>MOV</t>
        </is>
      </c>
      <c r="B3287" t="inlineStr">
        <is>
          <t>356342120000</t>
        </is>
      </c>
      <c r="C3287" t="inlineStr">
        <is>
          <t>35634212</t>
        </is>
      </c>
      <c r="D3287" t="inlineStr">
        <is>
          <t>LIBNY THAMARA ARAUZ SERRANO</t>
        </is>
      </c>
      <c r="E3287" t="inlineStr">
        <is>
          <t>LIBNYTHAMARAARAUZSERRANO</t>
        </is>
      </c>
      <c r="F3287" s="2" t="n">
        <v>15</v>
      </c>
      <c r="G3287" t="inlineStr"/>
      <c r="H3287" t="inlineStr">
        <is>
          <t>62130425.0</t>
        </is>
      </c>
      <c r="I3287" t="n">
        <v>0</v>
      </c>
      <c r="J3287" t="n">
        <v>1</v>
      </c>
      <c r="K3287" t="inlineStr"/>
    </row>
    <row r="3288">
      <c r="A3288" t="inlineStr">
        <is>
          <t>MOV</t>
        </is>
      </c>
      <c r="B3288" t="inlineStr">
        <is>
          <t>354301100000</t>
        </is>
      </c>
      <c r="C3288" t="inlineStr">
        <is>
          <t>35430110</t>
        </is>
      </c>
      <c r="D3288" t="inlineStr">
        <is>
          <t>ALLIS LISSETH GUERRA MARTINEZ</t>
        </is>
      </c>
      <c r="E3288" t="inlineStr">
        <is>
          <t>ALLISLISSETHGUERRAMARTINEZ</t>
        </is>
      </c>
      <c r="F3288" s="2" t="n">
        <v>15</v>
      </c>
      <c r="G3288" t="inlineStr"/>
      <c r="H3288" t="inlineStr">
        <is>
          <t>67601058.0</t>
        </is>
      </c>
      <c r="I3288" t="n">
        <v>0</v>
      </c>
      <c r="J3288" t="n">
        <v>1</v>
      </c>
      <c r="K3288" t="inlineStr"/>
    </row>
    <row r="3289">
      <c r="A3289" t="inlineStr">
        <is>
          <t>MOV</t>
        </is>
      </c>
      <c r="B3289" t="inlineStr">
        <is>
          <t>359317880000</t>
        </is>
      </c>
      <c r="C3289" t="inlineStr">
        <is>
          <t>35931788</t>
        </is>
      </c>
      <c r="D3289" t="inlineStr">
        <is>
          <t>MANUEL PALACIO</t>
        </is>
      </c>
      <c r="E3289" t="inlineStr">
        <is>
          <t>MANUELPALACIO</t>
        </is>
      </c>
      <c r="F3289" s="2" t="n">
        <v>30</v>
      </c>
      <c r="G3289" t="inlineStr"/>
      <c r="H3289" t="inlineStr">
        <is>
          <t>62495109.0</t>
        </is>
      </c>
      <c r="I3289" t="n">
        <v>0</v>
      </c>
      <c r="J3289" t="n">
        <v>1</v>
      </c>
      <c r="K3289" t="inlineStr"/>
    </row>
    <row r="3290">
      <c r="A3290" t="inlineStr">
        <is>
          <t>MOV</t>
        </is>
      </c>
      <c r="B3290" t="inlineStr">
        <is>
          <t>365021850000</t>
        </is>
      </c>
      <c r="C3290" t="inlineStr">
        <is>
          <t>36502185</t>
        </is>
      </c>
      <c r="D3290" t="inlineStr">
        <is>
          <t>IDALINA MORALES BONILLA</t>
        </is>
      </c>
      <c r="E3290" t="inlineStr">
        <is>
          <t>IDALINAMORALESBONILLA</t>
        </is>
      </c>
      <c r="F3290" s="2" t="n">
        <v>15</v>
      </c>
      <c r="G3290" t="inlineStr"/>
      <c r="H3290" t="inlineStr">
        <is>
          <t>69608033.0</t>
        </is>
      </c>
      <c r="I3290" t="n">
        <v>0</v>
      </c>
      <c r="J3290" t="n">
        <v>1</v>
      </c>
      <c r="K3290" t="inlineStr"/>
    </row>
    <row r="3291">
      <c r="A3291" t="inlineStr">
        <is>
          <t>MOV</t>
        </is>
      </c>
      <c r="B3291" t="inlineStr">
        <is>
          <t>369012740000</t>
        </is>
      </c>
      <c r="C3291" t="inlineStr">
        <is>
          <t>36901274</t>
        </is>
      </c>
      <c r="D3291" t="inlineStr">
        <is>
          <t>EPIFANIA RODRIGUEZ</t>
        </is>
      </c>
      <c r="E3291" t="inlineStr">
        <is>
          <t>EPIFANIARODRIGUEZ</t>
        </is>
      </c>
      <c r="F3291" s="2" t="n">
        <v>15</v>
      </c>
      <c r="G3291" t="inlineStr"/>
      <c r="H3291" t="inlineStr">
        <is>
          <t>67423808.0</t>
        </is>
      </c>
      <c r="I3291" t="n">
        <v>0</v>
      </c>
      <c r="J3291" t="n">
        <v>1</v>
      </c>
      <c r="K3291" t="inlineStr"/>
    </row>
    <row r="3292">
      <c r="A3292" t="inlineStr">
        <is>
          <t>MOV</t>
        </is>
      </c>
      <c r="B3292" t="inlineStr">
        <is>
          <t>352207530000</t>
        </is>
      </c>
      <c r="C3292" t="inlineStr">
        <is>
          <t>35220753</t>
        </is>
      </c>
      <c r="D3292" t="inlineStr">
        <is>
          <t>MELANIE BIANETH TRIGUERO ALFARO</t>
        </is>
      </c>
      <c r="E3292" t="inlineStr">
        <is>
          <t>MELANIEBIANETHTRIGUEROALFARO</t>
        </is>
      </c>
      <c r="F3292" s="2" t="n">
        <v>15</v>
      </c>
      <c r="G3292" t="inlineStr"/>
      <c r="H3292" t="inlineStr">
        <is>
          <t>64937524.0</t>
        </is>
      </c>
      <c r="I3292" t="n">
        <v>0</v>
      </c>
      <c r="J3292" t="n">
        <v>1</v>
      </c>
      <c r="K3292" t="inlineStr"/>
    </row>
    <row r="3293">
      <c r="A3293" t="inlineStr">
        <is>
          <t>MOV</t>
        </is>
      </c>
      <c r="B3293" t="inlineStr">
        <is>
          <t>342372640000</t>
        </is>
      </c>
      <c r="C3293" t="inlineStr">
        <is>
          <t>34237264</t>
        </is>
      </c>
      <c r="D3293" t="inlineStr">
        <is>
          <t>YARELIS YURIETH BATISTA MENDEZ</t>
        </is>
      </c>
      <c r="E3293" t="inlineStr">
        <is>
          <t>YARELISYURIETHBATISTAMENDEZ</t>
        </is>
      </c>
      <c r="F3293" s="2" t="n">
        <v>15</v>
      </c>
      <c r="G3293" t="inlineStr"/>
      <c r="H3293" t="inlineStr">
        <is>
          <t>62192828.0</t>
        </is>
      </c>
      <c r="I3293" t="n">
        <v>0</v>
      </c>
      <c r="J3293" t="n">
        <v>1</v>
      </c>
      <c r="K3293" t="inlineStr"/>
    </row>
    <row r="3294">
      <c r="A3294" t="inlineStr">
        <is>
          <t>MOV</t>
        </is>
      </c>
      <c r="B3294" t="inlineStr">
        <is>
          <t>366034880000</t>
        </is>
      </c>
      <c r="C3294" t="inlineStr">
        <is>
          <t>36603488</t>
        </is>
      </c>
      <c r="D3294" t="inlineStr">
        <is>
          <t>AC CREATIVE GROUP</t>
        </is>
      </c>
      <c r="E3294" t="inlineStr">
        <is>
          <t>ACCREATIVEGROUP</t>
        </is>
      </c>
      <c r="F3294" s="2" t="n">
        <v>50.82</v>
      </c>
      <c r="G3294" t="inlineStr"/>
      <c r="H3294" t="inlineStr">
        <is>
          <t>69493086.0</t>
        </is>
      </c>
      <c r="I3294" t="n">
        <v>0</v>
      </c>
      <c r="J3294" t="n">
        <v>1</v>
      </c>
      <c r="K3294" t="inlineStr"/>
    </row>
    <row r="3295">
      <c r="A3295" t="inlineStr">
        <is>
          <t>MOV</t>
        </is>
      </c>
      <c r="B3295" t="inlineStr">
        <is>
          <t>349368680000</t>
        </is>
      </c>
      <c r="C3295" t="inlineStr">
        <is>
          <t>34936868</t>
        </is>
      </c>
      <c r="D3295" t="inlineStr">
        <is>
          <t>CARLOS HUMBERTO CAMARENA CALVO</t>
        </is>
      </c>
      <c r="E3295" t="inlineStr">
        <is>
          <t>CARLOSHUMBERTOCAMARENACALVO</t>
        </is>
      </c>
      <c r="F3295" s="2" t="n">
        <v>16.25</v>
      </c>
      <c r="G3295" t="inlineStr"/>
      <c r="H3295" t="inlineStr">
        <is>
          <t>68252144.0</t>
        </is>
      </c>
      <c r="I3295" t="n">
        <v>0</v>
      </c>
      <c r="J3295" t="n">
        <v>1</v>
      </c>
      <c r="K3295" t="inlineStr"/>
    </row>
    <row r="3296">
      <c r="A3296" t="inlineStr">
        <is>
          <t>MOV</t>
        </is>
      </c>
      <c r="B3296" t="inlineStr">
        <is>
          <t>353186260000</t>
        </is>
      </c>
      <c r="C3296" t="inlineStr">
        <is>
          <t>35318626</t>
        </is>
      </c>
      <c r="D3296" t="inlineStr">
        <is>
          <t>ZABDIEL GUERRA</t>
        </is>
      </c>
      <c r="E3296" t="inlineStr">
        <is>
          <t>ZABDIELGUERRA</t>
        </is>
      </c>
      <c r="F3296" s="2" t="n">
        <v>15</v>
      </c>
      <c r="G3296" t="inlineStr"/>
      <c r="H3296" t="inlineStr">
        <is>
          <t>62421260.0</t>
        </is>
      </c>
      <c r="I3296" t="n">
        <v>0</v>
      </c>
      <c r="J3296" t="n">
        <v>1</v>
      </c>
      <c r="K3296" t="inlineStr"/>
    </row>
    <row r="3297">
      <c r="A3297" t="inlineStr">
        <is>
          <t>MOV</t>
        </is>
      </c>
      <c r="B3297" t="inlineStr">
        <is>
          <t>358105090000</t>
        </is>
      </c>
      <c r="C3297" t="inlineStr">
        <is>
          <t>35810509</t>
        </is>
      </c>
      <c r="D3297" t="inlineStr">
        <is>
          <t>ARIEL GUERRERO</t>
        </is>
      </c>
      <c r="E3297" t="inlineStr">
        <is>
          <t>ARIELGUERRERO</t>
        </is>
      </c>
      <c r="F3297" s="2" t="n">
        <v>15</v>
      </c>
      <c r="G3297" t="inlineStr"/>
      <c r="H3297" t="inlineStr">
        <is>
          <t>64668974.0</t>
        </is>
      </c>
      <c r="I3297" t="n">
        <v>0</v>
      </c>
      <c r="J3297" t="n">
        <v>1</v>
      </c>
      <c r="K3297" t="inlineStr"/>
    </row>
    <row r="3298">
      <c r="A3298" t="inlineStr">
        <is>
          <t>MOV</t>
        </is>
      </c>
      <c r="B3298" t="inlineStr">
        <is>
          <t>357324160000</t>
        </is>
      </c>
      <c r="C3298" t="inlineStr">
        <is>
          <t>35732416</t>
        </is>
      </c>
      <c r="D3298" t="inlineStr">
        <is>
          <t>JESSICA ALBIS URIBE</t>
        </is>
      </c>
      <c r="E3298" t="inlineStr">
        <is>
          <t>JESSICAALBISURIBE</t>
        </is>
      </c>
      <c r="F3298" s="2" t="n">
        <v>15</v>
      </c>
      <c r="G3298" t="inlineStr"/>
      <c r="H3298" t="inlineStr">
        <is>
          <t>69191686.0</t>
        </is>
      </c>
      <c r="I3298" t="n">
        <v>0</v>
      </c>
      <c r="J3298" t="n">
        <v>1</v>
      </c>
      <c r="K3298" t="inlineStr"/>
    </row>
    <row r="3299">
      <c r="A3299" t="inlineStr">
        <is>
          <t>MOV</t>
        </is>
      </c>
      <c r="B3299" t="inlineStr">
        <is>
          <t>351321240000</t>
        </is>
      </c>
      <c r="C3299" t="inlineStr">
        <is>
          <t>35132124</t>
        </is>
      </c>
      <c r="D3299" t="inlineStr">
        <is>
          <t>MITZILA ROXANA VIQUEZ CASTRELLON</t>
        </is>
      </c>
      <c r="E3299" t="inlineStr">
        <is>
          <t>MITZILAROXANAVIQUEZCASTRELLON</t>
        </is>
      </c>
      <c r="F3299" s="2" t="n">
        <v>30</v>
      </c>
      <c r="G3299" t="inlineStr"/>
      <c r="H3299" t="inlineStr">
        <is>
          <t>67637185.0</t>
        </is>
      </c>
      <c r="I3299" t="n">
        <v>0</v>
      </c>
      <c r="J3299" t="n">
        <v>1</v>
      </c>
      <c r="K3299" t="inlineStr"/>
    </row>
    <row r="3300">
      <c r="A3300" t="inlineStr">
        <is>
          <t>MOV</t>
        </is>
      </c>
      <c r="B3300" t="inlineStr">
        <is>
          <t>356312910000</t>
        </is>
      </c>
      <c r="C3300" t="inlineStr">
        <is>
          <t>35631291</t>
        </is>
      </c>
      <c r="D3300" t="inlineStr">
        <is>
          <t>LUIS ANTONIO CABALLERO ALVAREZ</t>
        </is>
      </c>
      <c r="E3300" t="inlineStr">
        <is>
          <t>LUISANTONIOCABALLEROALVAREZ</t>
        </is>
      </c>
      <c r="F3300" s="2" t="n">
        <v>18</v>
      </c>
      <c r="G3300" t="inlineStr"/>
      <c r="H3300" t="inlineStr">
        <is>
          <t>64721480.0</t>
        </is>
      </c>
      <c r="I3300" t="n">
        <v>0</v>
      </c>
      <c r="J3300" t="n">
        <v>1</v>
      </c>
      <c r="K3300" t="inlineStr"/>
    </row>
    <row r="3301">
      <c r="A3301" t="inlineStr">
        <is>
          <t>MOV</t>
        </is>
      </c>
      <c r="B3301" t="inlineStr">
        <is>
          <t>357136200000</t>
        </is>
      </c>
      <c r="C3301" t="inlineStr">
        <is>
          <t>35713620</t>
        </is>
      </c>
      <c r="D3301" t="inlineStr">
        <is>
          <t>EVANYELI ARCIA</t>
        </is>
      </c>
      <c r="E3301" t="inlineStr">
        <is>
          <t>EVANYELIARCIA</t>
        </is>
      </c>
      <c r="F3301" s="2" t="n">
        <v>15</v>
      </c>
      <c r="G3301" t="inlineStr"/>
      <c r="H3301" t="inlineStr">
        <is>
          <t>65626577.0</t>
        </is>
      </c>
      <c r="I3301" t="n">
        <v>0</v>
      </c>
      <c r="J3301" t="n">
        <v>1</v>
      </c>
      <c r="K3301" t="inlineStr"/>
    </row>
    <row r="3302">
      <c r="A3302" t="inlineStr">
        <is>
          <t>MOV</t>
        </is>
      </c>
      <c r="B3302" t="inlineStr">
        <is>
          <t>361019600000</t>
        </is>
      </c>
      <c r="C3302" t="inlineStr">
        <is>
          <t>36101960</t>
        </is>
      </c>
      <c r="D3302" t="inlineStr">
        <is>
          <t>FRAN EVER PANILLA CEDEÑO</t>
        </is>
      </c>
      <c r="E3302" t="inlineStr">
        <is>
          <t>FRANEVERPANILLACEDENO</t>
        </is>
      </c>
      <c r="F3302" s="2" t="n">
        <v>15</v>
      </c>
      <c r="G3302" t="inlineStr"/>
      <c r="H3302" t="inlineStr">
        <is>
          <t>63327924.0</t>
        </is>
      </c>
      <c r="I3302" t="n">
        <v>0</v>
      </c>
      <c r="J3302" t="n">
        <v>1</v>
      </c>
      <c r="K3302" t="inlineStr"/>
    </row>
    <row r="3303">
      <c r="A3303" t="inlineStr">
        <is>
          <t>MOV</t>
        </is>
      </c>
      <c r="B3303" t="inlineStr">
        <is>
          <t>359241090000</t>
        </is>
      </c>
      <c r="C3303" t="inlineStr">
        <is>
          <t>35924109</t>
        </is>
      </c>
      <c r="D3303" t="inlineStr">
        <is>
          <t>FRANCISCO JIMÉNEZ SANTO</t>
        </is>
      </c>
      <c r="E3303" t="inlineStr">
        <is>
          <t>FRANCISCOJIMENEZSANTO</t>
        </is>
      </c>
      <c r="F3303" s="2" t="n">
        <v>15</v>
      </c>
      <c r="G3303" t="inlineStr"/>
      <c r="H3303" t="inlineStr">
        <is>
          <t>66573210.0</t>
        </is>
      </c>
      <c r="I3303" t="n">
        <v>0</v>
      </c>
      <c r="J3303" t="n">
        <v>1</v>
      </c>
      <c r="K3303" t="inlineStr"/>
    </row>
    <row r="3304">
      <c r="A3304" t="inlineStr">
        <is>
          <t>MOV</t>
        </is>
      </c>
      <c r="B3304" t="inlineStr">
        <is>
          <t>358325930000</t>
        </is>
      </c>
      <c r="C3304" t="inlineStr">
        <is>
          <t>35832593</t>
        </is>
      </c>
      <c r="D3304" t="inlineStr">
        <is>
          <t>LUCIANO PALACIO</t>
        </is>
      </c>
      <c r="E3304" t="inlineStr">
        <is>
          <t>LUCIANOPALACIO</t>
        </is>
      </c>
      <c r="F3304" s="2" t="n">
        <v>15</v>
      </c>
      <c r="G3304" t="inlineStr"/>
      <c r="H3304" t="inlineStr">
        <is>
          <t>67826188.0</t>
        </is>
      </c>
      <c r="I3304" t="n">
        <v>0</v>
      </c>
      <c r="J3304" t="n">
        <v>1</v>
      </c>
      <c r="K3304" t="inlineStr"/>
    </row>
    <row r="3305">
      <c r="A3305" t="inlineStr">
        <is>
          <t>MOV</t>
        </is>
      </c>
      <c r="B3305" t="inlineStr">
        <is>
          <t>351172700000</t>
        </is>
      </c>
      <c r="C3305" t="inlineStr">
        <is>
          <t>35117270</t>
        </is>
      </c>
      <c r="D3305" t="inlineStr">
        <is>
          <t>ANY MAILYN ESPINOSA CABALLERO</t>
        </is>
      </c>
      <c r="E3305" t="inlineStr">
        <is>
          <t>ANYMAILYNESPINOSACABALLERO</t>
        </is>
      </c>
      <c r="F3305" s="2" t="n">
        <v>15</v>
      </c>
      <c r="G3305" t="inlineStr"/>
      <c r="H3305" t="inlineStr">
        <is>
          <t>65612742.0</t>
        </is>
      </c>
      <c r="I3305" t="n">
        <v>0</v>
      </c>
      <c r="J3305" t="n">
        <v>1</v>
      </c>
      <c r="K3305" t="inlineStr"/>
    </row>
    <row r="3306">
      <c r="A3306" t="inlineStr">
        <is>
          <t>MOV</t>
        </is>
      </c>
      <c r="B3306" t="inlineStr">
        <is>
          <t>353311120000</t>
        </is>
      </c>
      <c r="C3306" t="inlineStr">
        <is>
          <t>35331112</t>
        </is>
      </c>
      <c r="D3306" t="inlineStr">
        <is>
          <t>DANIEL CANDANEDO</t>
        </is>
      </c>
      <c r="E3306" t="inlineStr">
        <is>
          <t>DANIELCANDANEDO</t>
        </is>
      </c>
      <c r="F3306" s="2" t="n">
        <v>15</v>
      </c>
      <c r="G3306" t="inlineStr"/>
      <c r="H3306" t="inlineStr">
        <is>
          <t>67169960.0</t>
        </is>
      </c>
      <c r="I3306" t="n">
        <v>0</v>
      </c>
      <c r="J3306" t="n">
        <v>1</v>
      </c>
      <c r="K3306" t="inlineStr"/>
    </row>
    <row r="3307">
      <c r="A3307" t="inlineStr">
        <is>
          <t>MOV</t>
        </is>
      </c>
      <c r="B3307" t="inlineStr">
        <is>
          <t>343393440000</t>
        </is>
      </c>
      <c r="C3307" t="inlineStr">
        <is>
          <t>34339344</t>
        </is>
      </c>
      <c r="D3307" t="inlineStr">
        <is>
          <t>LISETH PIMENTEL</t>
        </is>
      </c>
      <c r="E3307" t="inlineStr">
        <is>
          <t>LISETHPIMENTEL</t>
        </is>
      </c>
      <c r="F3307" s="2" t="n">
        <v>16.25</v>
      </c>
      <c r="G3307" t="inlineStr"/>
      <c r="H3307" t="inlineStr">
        <is>
          <t>69887371.0</t>
        </is>
      </c>
      <c r="I3307" t="n">
        <v>0</v>
      </c>
      <c r="J3307" t="n">
        <v>1</v>
      </c>
      <c r="K3307" t="inlineStr"/>
    </row>
    <row r="3308">
      <c r="A3308" t="inlineStr">
        <is>
          <t>MOV</t>
        </is>
      </c>
      <c r="B3308" t="inlineStr">
        <is>
          <t>353083160000</t>
        </is>
      </c>
      <c r="C3308" t="inlineStr">
        <is>
          <t>35308316</t>
        </is>
      </c>
      <c r="D3308" t="inlineStr">
        <is>
          <t>ALEIDA FUENTES</t>
        </is>
      </c>
      <c r="E3308" t="inlineStr">
        <is>
          <t>ALEIDAFUENTES</t>
        </is>
      </c>
      <c r="F3308" s="2" t="n">
        <v>45.92</v>
      </c>
      <c r="G3308" t="inlineStr"/>
      <c r="H3308" t="inlineStr">
        <is>
          <t>68174124.0</t>
        </is>
      </c>
      <c r="I3308" t="n">
        <v>0</v>
      </c>
      <c r="J3308" t="n">
        <v>1</v>
      </c>
      <c r="K3308" t="inlineStr"/>
    </row>
    <row r="3309">
      <c r="A3309" t="inlineStr">
        <is>
          <t>MOV</t>
        </is>
      </c>
      <c r="B3309" t="inlineStr">
        <is>
          <t>351228740000</t>
        </is>
      </c>
      <c r="C3309" t="inlineStr">
        <is>
          <t>35122874</t>
        </is>
      </c>
      <c r="D3309" t="inlineStr">
        <is>
          <t>ANGELICA BATISTA</t>
        </is>
      </c>
      <c r="E3309" t="inlineStr">
        <is>
          <t>ANGELICABATISTA</t>
        </is>
      </c>
      <c r="F3309" s="2" t="n">
        <v>15</v>
      </c>
      <c r="G3309" t="inlineStr"/>
      <c r="H3309" t="inlineStr">
        <is>
          <t>65381606.0</t>
        </is>
      </c>
      <c r="I3309" t="n">
        <v>0</v>
      </c>
      <c r="J3309" t="n">
        <v>1</v>
      </c>
      <c r="K3309" t="inlineStr"/>
    </row>
    <row r="3310">
      <c r="A3310" t="inlineStr">
        <is>
          <t>MOV</t>
        </is>
      </c>
      <c r="B3310" t="inlineStr">
        <is>
          <t>357013950000</t>
        </is>
      </c>
      <c r="C3310" t="inlineStr">
        <is>
          <t>35701395</t>
        </is>
      </c>
      <c r="D3310" t="inlineStr">
        <is>
          <t>BELKIS CASTILLO</t>
        </is>
      </c>
      <c r="E3310" t="inlineStr">
        <is>
          <t>BELKISCASTILLO</t>
        </is>
      </c>
      <c r="F3310" s="2" t="n">
        <v>15</v>
      </c>
      <c r="G3310" t="inlineStr"/>
      <c r="H3310" t="inlineStr">
        <is>
          <t>62618504.0</t>
        </is>
      </c>
      <c r="I3310" t="n">
        <v>0</v>
      </c>
      <c r="J3310" t="n">
        <v>1</v>
      </c>
      <c r="K3310" t="inlineStr"/>
    </row>
    <row r="3311">
      <c r="A3311" t="inlineStr">
        <is>
          <t>MOV</t>
        </is>
      </c>
      <c r="B3311" t="inlineStr">
        <is>
          <t>352165600000</t>
        </is>
      </c>
      <c r="C3311" t="inlineStr">
        <is>
          <t>35216560</t>
        </is>
      </c>
      <c r="D3311" t="inlineStr">
        <is>
          <t>JOSE PINTO</t>
        </is>
      </c>
      <c r="E3311" t="inlineStr">
        <is>
          <t>JOSEPINTO</t>
        </is>
      </c>
      <c r="F3311" s="2" t="n">
        <v>20</v>
      </c>
      <c r="G3311" t="inlineStr"/>
      <c r="H3311" t="inlineStr">
        <is>
          <t>69098644.0</t>
        </is>
      </c>
      <c r="I3311" t="n">
        <v>0</v>
      </c>
      <c r="J3311" t="n">
        <v>1</v>
      </c>
      <c r="K3311" t="inlineStr"/>
    </row>
    <row r="3312">
      <c r="A3312" t="inlineStr">
        <is>
          <t>MOV</t>
        </is>
      </c>
      <c r="B3312" t="inlineStr">
        <is>
          <t>352222160000</t>
        </is>
      </c>
      <c r="C3312" t="inlineStr">
        <is>
          <t>35222216</t>
        </is>
      </c>
      <c r="D3312" t="inlineStr">
        <is>
          <t>KEVIN ABDIEL REYES PITTI</t>
        </is>
      </c>
      <c r="E3312" t="inlineStr">
        <is>
          <t>KEVINABDIELREYESPITTI</t>
        </is>
      </c>
      <c r="F3312" s="2" t="n">
        <v>12</v>
      </c>
      <c r="G3312" t="inlineStr"/>
      <c r="H3312" t="inlineStr">
        <is>
          <t>65475596.0</t>
        </is>
      </c>
      <c r="I3312" t="n">
        <v>0</v>
      </c>
      <c r="J3312" t="n">
        <v>1</v>
      </c>
      <c r="K3312" t="inlineStr"/>
    </row>
    <row r="3313">
      <c r="A3313" t="inlineStr">
        <is>
          <t>MOV</t>
        </is>
      </c>
      <c r="B3313" t="inlineStr">
        <is>
          <t>357297160000</t>
        </is>
      </c>
      <c r="C3313" t="inlineStr">
        <is>
          <t>35729716</t>
        </is>
      </c>
      <c r="D3313" t="inlineStr">
        <is>
          <t>JOSELYN BRANDA</t>
        </is>
      </c>
      <c r="E3313" t="inlineStr">
        <is>
          <t>JOSELYNBRANDA</t>
        </is>
      </c>
      <c r="F3313" s="2" t="n">
        <v>15</v>
      </c>
      <c r="G3313" t="inlineStr"/>
      <c r="H3313" t="inlineStr">
        <is>
          <t>64743903.0</t>
        </is>
      </c>
      <c r="I3313" t="n">
        <v>0</v>
      </c>
      <c r="J3313" t="n">
        <v>1</v>
      </c>
      <c r="K3313" t="inlineStr"/>
    </row>
    <row r="3314">
      <c r="A3314" t="inlineStr">
        <is>
          <t>MOV</t>
        </is>
      </c>
      <c r="B3314" t="inlineStr">
        <is>
          <t>358272140000</t>
        </is>
      </c>
      <c r="C3314" t="inlineStr">
        <is>
          <t>35827214</t>
        </is>
      </c>
      <c r="D3314" t="inlineStr">
        <is>
          <t>ROBERTO GUERRA</t>
        </is>
      </c>
      <c r="E3314" t="inlineStr">
        <is>
          <t>ROBERTOGUERRA</t>
        </is>
      </c>
      <c r="F3314" s="2" t="n">
        <v>30</v>
      </c>
      <c r="G3314" t="inlineStr"/>
      <c r="H3314" t="inlineStr">
        <is>
          <t>63407468.0</t>
        </is>
      </c>
      <c r="I3314" t="n">
        <v>0</v>
      </c>
      <c r="J3314" t="n">
        <v>1</v>
      </c>
      <c r="K3314" t="inlineStr"/>
    </row>
    <row r="3315">
      <c r="A3315" t="inlineStr">
        <is>
          <t>MOV</t>
        </is>
      </c>
      <c r="B3315" t="inlineStr">
        <is>
          <t>344088470000</t>
        </is>
      </c>
      <c r="C3315" t="inlineStr">
        <is>
          <t>34408847</t>
        </is>
      </c>
      <c r="D3315" t="inlineStr">
        <is>
          <t>EMBARCAIONES LAINETH</t>
        </is>
      </c>
      <c r="E3315" t="inlineStr">
        <is>
          <t>EMBARCAIONESLAINETH</t>
        </is>
      </c>
      <c r="F3315" s="2" t="n">
        <v>65</v>
      </c>
      <c r="G3315" t="inlineStr"/>
      <c r="H3315" t="inlineStr">
        <is>
          <t>64448535.0</t>
        </is>
      </c>
      <c r="I3315" t="n">
        <v>0</v>
      </c>
      <c r="J3315" t="n">
        <v>1</v>
      </c>
      <c r="K3315" t="inlineStr"/>
    </row>
    <row r="3316">
      <c r="A3316" t="inlineStr">
        <is>
          <t>MOV</t>
        </is>
      </c>
      <c r="B3316" t="inlineStr">
        <is>
          <t>357060280000</t>
        </is>
      </c>
      <c r="C3316" t="inlineStr">
        <is>
          <t>35706028</t>
        </is>
      </c>
      <c r="D3316" t="inlineStr">
        <is>
          <t>ANGELYS RIOS</t>
        </is>
      </c>
      <c r="E3316" t="inlineStr">
        <is>
          <t>ANGELYSRIOS</t>
        </is>
      </c>
      <c r="F3316" s="2" t="n">
        <v>15</v>
      </c>
      <c r="G3316" t="inlineStr"/>
      <c r="H3316" t="inlineStr">
        <is>
          <t>68116473.0</t>
        </is>
      </c>
      <c r="I3316" t="n">
        <v>0</v>
      </c>
      <c r="J3316" t="n">
        <v>1</v>
      </c>
      <c r="K3316" t="inlineStr"/>
    </row>
    <row r="3317">
      <c r="A3317" t="inlineStr">
        <is>
          <t>MOV</t>
        </is>
      </c>
      <c r="B3317" t="inlineStr">
        <is>
          <t>354162110000</t>
        </is>
      </c>
      <c r="C3317" t="inlineStr">
        <is>
          <t>35416211</t>
        </is>
      </c>
      <c r="D3317" t="inlineStr">
        <is>
          <t>CESAR ALCIO LARA PEREZ</t>
        </is>
      </c>
      <c r="E3317" t="inlineStr">
        <is>
          <t>CESARALCIOLARAPEREZ</t>
        </is>
      </c>
      <c r="F3317" s="2" t="n">
        <v>15</v>
      </c>
      <c r="G3317" t="inlineStr"/>
      <c r="H3317" t="inlineStr">
        <is>
          <t>65031131.0</t>
        </is>
      </c>
      <c r="I3317" t="n">
        <v>0</v>
      </c>
      <c r="J3317" t="n">
        <v>1</v>
      </c>
      <c r="K3317" t="inlineStr"/>
    </row>
    <row r="3318">
      <c r="A3318" t="inlineStr">
        <is>
          <t>MOV</t>
        </is>
      </c>
      <c r="B3318" t="inlineStr">
        <is>
          <t>346372760000</t>
        </is>
      </c>
      <c r="C3318" t="inlineStr">
        <is>
          <t>34637276</t>
        </is>
      </c>
      <c r="D3318" t="inlineStr">
        <is>
          <t>SHERLY GOMEZ</t>
        </is>
      </c>
      <c r="E3318" t="inlineStr">
        <is>
          <t>SHERLYGOMEZ</t>
        </is>
      </c>
      <c r="F3318" s="2" t="n">
        <v>16.25</v>
      </c>
      <c r="G3318" t="inlineStr"/>
      <c r="H3318" t="inlineStr">
        <is>
          <t>63025506.0</t>
        </is>
      </c>
      <c r="I3318" t="n">
        <v>0</v>
      </c>
      <c r="J3318" t="n">
        <v>1</v>
      </c>
      <c r="K3318" t="inlineStr"/>
    </row>
    <row r="3319">
      <c r="A3319" t="inlineStr">
        <is>
          <t>MOV</t>
        </is>
      </c>
      <c r="B3319" t="inlineStr">
        <is>
          <t>368033300000</t>
        </is>
      </c>
      <c r="C3319" t="inlineStr">
        <is>
          <t>36803330</t>
        </is>
      </c>
      <c r="D3319" t="inlineStr">
        <is>
          <t>ESTHEFANY LISBETH MONTENEGRO AGUIRRE</t>
        </is>
      </c>
      <c r="E3319" t="inlineStr">
        <is>
          <t>ESTHEFANYLISBETHMONTENEGROAGUIRRE</t>
        </is>
      </c>
      <c r="F3319" s="2" t="n">
        <v>15.65</v>
      </c>
      <c r="G3319" t="inlineStr"/>
      <c r="H3319" t="inlineStr">
        <is>
          <t>62011470.0</t>
        </is>
      </c>
      <c r="I3319" t="n">
        <v>0</v>
      </c>
      <c r="J3319" t="n">
        <v>1</v>
      </c>
      <c r="K3319" t="inlineStr"/>
    </row>
    <row r="3320">
      <c r="A3320" t="inlineStr">
        <is>
          <t>MOV</t>
        </is>
      </c>
      <c r="B3320" t="inlineStr">
        <is>
          <t>359196000000</t>
        </is>
      </c>
      <c r="C3320" t="inlineStr">
        <is>
          <t>35919600</t>
        </is>
      </c>
      <c r="D3320" t="inlineStr">
        <is>
          <t>KEITYA JUDITH NUÑEZ MENDEZ</t>
        </is>
      </c>
      <c r="E3320" t="inlineStr">
        <is>
          <t>KEITYAJUDITHNUNEZMENDEZ</t>
        </is>
      </c>
      <c r="F3320" s="2" t="n">
        <v>15</v>
      </c>
      <c r="G3320" t="inlineStr"/>
      <c r="H3320" t="inlineStr">
        <is>
          <t>66289391.0</t>
        </is>
      </c>
      <c r="I3320" t="n">
        <v>0</v>
      </c>
      <c r="J3320" t="n">
        <v>1</v>
      </c>
      <c r="K3320" t="inlineStr"/>
    </row>
    <row r="3321">
      <c r="A3321" t="inlineStr">
        <is>
          <t>MOV</t>
        </is>
      </c>
      <c r="B3321" t="inlineStr">
        <is>
          <t>357302180000</t>
        </is>
      </c>
      <c r="C3321" t="inlineStr">
        <is>
          <t>35730218</t>
        </is>
      </c>
      <c r="D3321" t="inlineStr">
        <is>
          <t>RICHARD LEZCANO</t>
        </is>
      </c>
      <c r="E3321" t="inlineStr">
        <is>
          <t>RICHARDLEZCANO</t>
        </is>
      </c>
      <c r="F3321" s="2" t="n">
        <v>15</v>
      </c>
      <c r="G3321" t="inlineStr"/>
      <c r="H3321" t="inlineStr">
        <is>
          <t>68117099.0</t>
        </is>
      </c>
      <c r="I3321" t="n">
        <v>0</v>
      </c>
      <c r="J3321" t="n">
        <v>1</v>
      </c>
      <c r="K3321" t="inlineStr"/>
    </row>
    <row r="3322">
      <c r="A3322" t="inlineStr">
        <is>
          <t>MOV</t>
        </is>
      </c>
      <c r="B3322" t="inlineStr">
        <is>
          <t>358302290000</t>
        </is>
      </c>
      <c r="C3322" t="inlineStr">
        <is>
          <t>35830229</t>
        </is>
      </c>
      <c r="D3322" t="inlineStr">
        <is>
          <t>RICHARD LEZCANO</t>
        </is>
      </c>
      <c r="E3322" t="inlineStr">
        <is>
          <t>RICHARDLEZCANO</t>
        </is>
      </c>
      <c r="F3322" s="2" t="n">
        <v>15</v>
      </c>
      <c r="G3322" t="inlineStr"/>
      <c r="H3322" t="inlineStr">
        <is>
          <t>67831892.0</t>
        </is>
      </c>
      <c r="I3322" t="n">
        <v>0</v>
      </c>
      <c r="J3322" t="n">
        <v>1</v>
      </c>
      <c r="K3322" t="inlineStr"/>
    </row>
    <row r="3323">
      <c r="A3323" t="inlineStr">
        <is>
          <t>MOV</t>
        </is>
      </c>
      <c r="B3323" t="inlineStr">
        <is>
          <t>361060910000</t>
        </is>
      </c>
      <c r="C3323" t="inlineStr">
        <is>
          <t>36106091</t>
        </is>
      </c>
      <c r="D3323" t="inlineStr">
        <is>
          <t>JULIO CÉSAR MORALES CABALLERO</t>
        </is>
      </c>
      <c r="E3323" t="inlineStr">
        <is>
          <t>JULIOCESARMORALESCABALLERO</t>
        </is>
      </c>
      <c r="F3323" s="2" t="n">
        <v>0</v>
      </c>
      <c r="G3323" t="inlineStr"/>
      <c r="H3323" t="inlineStr"/>
      <c r="I3323" t="n">
        <v>0</v>
      </c>
      <c r="J3323" t="n">
        <v>1</v>
      </c>
      <c r="K3323" t="inlineStr"/>
    </row>
    <row r="3324">
      <c r="A3324" t="inlineStr">
        <is>
          <t>MOV</t>
        </is>
      </c>
      <c r="B3324" t="inlineStr">
        <is>
          <t>359360730000</t>
        </is>
      </c>
      <c r="C3324" t="inlineStr">
        <is>
          <t>35936073</t>
        </is>
      </c>
      <c r="D3324" t="inlineStr">
        <is>
          <t>ENITH REBECA LOZADA</t>
        </is>
      </c>
      <c r="E3324" t="inlineStr">
        <is>
          <t>ENITHREBECALOZADA</t>
        </is>
      </c>
      <c r="F3324" s="2" t="n">
        <v>15</v>
      </c>
      <c r="G3324" t="inlineStr"/>
      <c r="H3324" t="inlineStr">
        <is>
          <t>61055780.0</t>
        </is>
      </c>
      <c r="I3324" t="n">
        <v>0</v>
      </c>
      <c r="J3324" t="n">
        <v>1</v>
      </c>
      <c r="K3324" t="inlineStr"/>
    </row>
    <row r="3325">
      <c r="A3325" t="inlineStr">
        <is>
          <t>MOV</t>
        </is>
      </c>
      <c r="B3325" t="inlineStr">
        <is>
          <t>342199960000</t>
        </is>
      </c>
      <c r="C3325" t="inlineStr">
        <is>
          <t>34219996</t>
        </is>
      </c>
      <c r="D3325" t="inlineStr">
        <is>
          <t>JOHANNY JULAIKYS VARGAS VARGAS</t>
        </is>
      </c>
      <c r="E3325" t="inlineStr">
        <is>
          <t>JOHANNYJULAIKYSVARGASVARGAS</t>
        </is>
      </c>
      <c r="F3325" s="2" t="n">
        <v>16.25</v>
      </c>
      <c r="G3325" t="inlineStr"/>
      <c r="H3325" t="inlineStr">
        <is>
          <t>67727122.0</t>
        </is>
      </c>
      <c r="I3325" t="n">
        <v>0</v>
      </c>
      <c r="J3325" t="n">
        <v>1</v>
      </c>
      <c r="K3325" t="inlineStr"/>
    </row>
    <row r="3326">
      <c r="A3326" t="inlineStr">
        <is>
          <t>MOV</t>
        </is>
      </c>
      <c r="B3326" t="inlineStr">
        <is>
          <t>354162280000</t>
        </is>
      </c>
      <c r="C3326" t="inlineStr">
        <is>
          <t>35416228</t>
        </is>
      </c>
      <c r="D3326" t="inlineStr">
        <is>
          <t>NICOLLE SERRANO</t>
        </is>
      </c>
      <c r="E3326" t="inlineStr">
        <is>
          <t>NICOLLESERRANO</t>
        </is>
      </c>
      <c r="F3326" s="2" t="n">
        <v>11.55</v>
      </c>
      <c r="G3326" t="inlineStr"/>
      <c r="H3326" t="inlineStr">
        <is>
          <t>62962468.0</t>
        </is>
      </c>
      <c r="I3326" t="n">
        <v>0</v>
      </c>
      <c r="J3326" t="n">
        <v>1</v>
      </c>
      <c r="K3326" t="inlineStr"/>
    </row>
    <row r="3327">
      <c r="A3327" t="inlineStr">
        <is>
          <t>MOV</t>
        </is>
      </c>
      <c r="B3327" t="inlineStr">
        <is>
          <t>357321660000</t>
        </is>
      </c>
      <c r="C3327" t="inlineStr">
        <is>
          <t>35732166</t>
        </is>
      </c>
      <c r="D3327" t="inlineStr">
        <is>
          <t>MAYDELINE IBARRA</t>
        </is>
      </c>
      <c r="E3327" t="inlineStr">
        <is>
          <t>MAYDELINEIBARRA</t>
        </is>
      </c>
      <c r="F3327" s="2" t="n">
        <v>15</v>
      </c>
      <c r="G3327" t="inlineStr"/>
      <c r="H3327" t="inlineStr">
        <is>
          <t>68705015.0</t>
        </is>
      </c>
      <c r="I3327" t="n">
        <v>0</v>
      </c>
      <c r="J3327" t="n">
        <v>1</v>
      </c>
      <c r="K3327" t="inlineStr"/>
    </row>
    <row r="3328">
      <c r="A3328" t="inlineStr">
        <is>
          <t>MOV</t>
        </is>
      </c>
      <c r="B3328" t="inlineStr">
        <is>
          <t>356040250000</t>
        </is>
      </c>
      <c r="C3328" t="inlineStr">
        <is>
          <t>35604025</t>
        </is>
      </c>
      <c r="D3328" t="inlineStr">
        <is>
          <t>OSCAR ABDIEL PEREZ GONZALEZ</t>
        </is>
      </c>
      <c r="E3328" t="inlineStr">
        <is>
          <t>OSCARABDIELPEREZGONZALEZ</t>
        </is>
      </c>
      <c r="F3328" s="2" t="n">
        <v>15</v>
      </c>
      <c r="G3328" t="inlineStr"/>
      <c r="H3328" t="inlineStr">
        <is>
          <t>64869539.0</t>
        </is>
      </c>
      <c r="I3328" t="n">
        <v>0</v>
      </c>
      <c r="J3328" t="n">
        <v>1</v>
      </c>
      <c r="K3328" t="inlineStr"/>
    </row>
    <row r="3329">
      <c r="A3329" t="inlineStr">
        <is>
          <t>MOV</t>
        </is>
      </c>
      <c r="B3329" t="inlineStr">
        <is>
          <t>343260430000</t>
        </is>
      </c>
      <c r="C3329" t="inlineStr">
        <is>
          <t>34326043</t>
        </is>
      </c>
      <c r="D3329" t="inlineStr">
        <is>
          <t>EDWARD JESUS RIVERA GONZALEZ</t>
        </is>
      </c>
      <c r="E3329" t="inlineStr">
        <is>
          <t>EDWARDJESUSRIVERAGONZALEZ</t>
        </is>
      </c>
      <c r="F3329" s="2" t="n">
        <v>12</v>
      </c>
      <c r="G3329" t="inlineStr"/>
      <c r="H3329" t="inlineStr">
        <is>
          <t>63717177.0</t>
        </is>
      </c>
      <c r="I3329" t="n">
        <v>0</v>
      </c>
      <c r="J3329" t="n">
        <v>1</v>
      </c>
      <c r="K3329" t="inlineStr"/>
    </row>
    <row r="3330">
      <c r="A3330" t="inlineStr">
        <is>
          <t>MOV</t>
        </is>
      </c>
      <c r="B3330" t="inlineStr">
        <is>
          <t>351082310000</t>
        </is>
      </c>
      <c r="C3330" t="inlineStr">
        <is>
          <t>35108231</t>
        </is>
      </c>
      <c r="D3330" t="inlineStr">
        <is>
          <t>OTHMARO GONZALES</t>
        </is>
      </c>
      <c r="E3330" t="inlineStr">
        <is>
          <t>OTHMAROGONZALES</t>
        </is>
      </c>
      <c r="F3330" s="2" t="n">
        <v>15</v>
      </c>
      <c r="G3330" t="inlineStr"/>
      <c r="H3330" t="inlineStr">
        <is>
          <t>69410048.0</t>
        </is>
      </c>
      <c r="I3330" t="n">
        <v>0</v>
      </c>
      <c r="J3330" t="n">
        <v>1</v>
      </c>
      <c r="K3330" t="inlineStr"/>
    </row>
    <row r="3331">
      <c r="A3331" t="inlineStr">
        <is>
          <t>MOV</t>
        </is>
      </c>
      <c r="B3331" t="inlineStr">
        <is>
          <t>359110860000</t>
        </is>
      </c>
      <c r="C3331" t="inlineStr">
        <is>
          <t>35911086</t>
        </is>
      </c>
      <c r="D3331" t="inlineStr">
        <is>
          <t>CECELIA GONZALEZ</t>
        </is>
      </c>
      <c r="E3331" t="inlineStr">
        <is>
          <t>CECELIAGONZALEZ</t>
        </is>
      </c>
      <c r="F3331" s="2" t="n">
        <v>15</v>
      </c>
      <c r="G3331" t="inlineStr"/>
      <c r="H3331" t="inlineStr">
        <is>
          <t>66087770.0</t>
        </is>
      </c>
      <c r="I3331" t="n">
        <v>0</v>
      </c>
      <c r="J3331" t="n">
        <v>1</v>
      </c>
      <c r="K3331" t="inlineStr"/>
    </row>
    <row r="3332">
      <c r="A3332" t="inlineStr">
        <is>
          <t>MOV</t>
        </is>
      </c>
      <c r="B3332" t="inlineStr">
        <is>
          <t>359215340000</t>
        </is>
      </c>
      <c r="C3332" t="inlineStr">
        <is>
          <t>35921534</t>
        </is>
      </c>
      <c r="D3332" t="inlineStr">
        <is>
          <t>EDGAR ARIEL HIDALGO GUERRA</t>
        </is>
      </c>
      <c r="E3332" t="inlineStr">
        <is>
          <t>EDGARARIELHIDALGOGUERRA</t>
        </is>
      </c>
      <c r="F3332" s="2" t="n">
        <v>15</v>
      </c>
      <c r="G3332" t="inlineStr"/>
      <c r="H3332" t="inlineStr">
        <is>
          <t>63507742.0</t>
        </is>
      </c>
      <c r="I3332" t="n">
        <v>0</v>
      </c>
      <c r="J3332" t="n">
        <v>1</v>
      </c>
      <c r="K3332" t="inlineStr"/>
    </row>
    <row r="3333">
      <c r="A3333" t="inlineStr">
        <is>
          <t>MOV</t>
        </is>
      </c>
      <c r="B3333" t="inlineStr">
        <is>
          <t>352239960000</t>
        </is>
      </c>
      <c r="C3333" t="inlineStr">
        <is>
          <t>35223996</t>
        </is>
      </c>
      <c r="D3333" t="inlineStr">
        <is>
          <t>KARINA QUINTERO</t>
        </is>
      </c>
      <c r="E3333" t="inlineStr">
        <is>
          <t>KARINAQUINTERO</t>
        </is>
      </c>
      <c r="F3333" s="2" t="n">
        <v>15</v>
      </c>
      <c r="G3333" t="inlineStr"/>
      <c r="H3333" t="inlineStr">
        <is>
          <t>63768611.0</t>
        </is>
      </c>
      <c r="I3333" t="n">
        <v>0</v>
      </c>
      <c r="J3333" t="n">
        <v>1</v>
      </c>
      <c r="K3333" t="inlineStr"/>
    </row>
    <row r="3334">
      <c r="A3334" t="inlineStr">
        <is>
          <t>MOV</t>
        </is>
      </c>
      <c r="B3334" t="inlineStr">
        <is>
          <t>341379590000</t>
        </is>
      </c>
      <c r="C3334" t="inlineStr">
        <is>
          <t>34137959</t>
        </is>
      </c>
      <c r="D3334" t="inlineStr">
        <is>
          <t>RICARDO CORDON ANGUIZOLA</t>
        </is>
      </c>
      <c r="E3334" t="inlineStr">
        <is>
          <t>RICARDOCORDONANGUIZOLA</t>
        </is>
      </c>
      <c r="F3334" s="2" t="n">
        <v>16.25</v>
      </c>
      <c r="G3334" t="inlineStr"/>
      <c r="H3334" t="inlineStr">
        <is>
          <t>68424108.0</t>
        </is>
      </c>
      <c r="I3334" t="n">
        <v>0</v>
      </c>
      <c r="J3334" t="n">
        <v>1</v>
      </c>
      <c r="K3334" t="inlineStr"/>
    </row>
    <row r="3335">
      <c r="A3335" t="inlineStr">
        <is>
          <t>MOV</t>
        </is>
      </c>
      <c r="B3335" t="inlineStr">
        <is>
          <t>353289100000</t>
        </is>
      </c>
      <c r="C3335" t="inlineStr">
        <is>
          <t>35328910</t>
        </is>
      </c>
      <c r="D3335" t="inlineStr">
        <is>
          <t>ELVIS VEGA</t>
        </is>
      </c>
      <c r="E3335" t="inlineStr">
        <is>
          <t>ELVISVEGA</t>
        </is>
      </c>
      <c r="F3335" s="2" t="n">
        <v>30</v>
      </c>
      <c r="G3335" t="inlineStr"/>
      <c r="H3335" t="inlineStr">
        <is>
          <t>63292694.0</t>
        </is>
      </c>
      <c r="I3335" t="n">
        <v>0</v>
      </c>
      <c r="J3335" t="n">
        <v>1</v>
      </c>
      <c r="K3335" t="inlineStr"/>
    </row>
    <row r="3336">
      <c r="A3336" t="inlineStr">
        <is>
          <t>MOV</t>
        </is>
      </c>
      <c r="B3336" t="inlineStr">
        <is>
          <t>366030900000</t>
        </is>
      </c>
      <c r="C3336" t="inlineStr">
        <is>
          <t>36603090</t>
        </is>
      </c>
      <c r="D3336" t="inlineStr">
        <is>
          <t>ANATANAEL SOLIS SANGEL</t>
        </is>
      </c>
      <c r="E3336" t="inlineStr">
        <is>
          <t>ANATANAELSOLISSANGEL</t>
        </is>
      </c>
      <c r="F3336" s="2" t="n">
        <v>16.29</v>
      </c>
      <c r="G3336" t="inlineStr"/>
      <c r="H3336" t="inlineStr">
        <is>
          <t>66924570.0</t>
        </is>
      </c>
      <c r="I3336" t="n">
        <v>0</v>
      </c>
      <c r="J3336" t="n">
        <v>1</v>
      </c>
      <c r="K3336" t="inlineStr"/>
    </row>
    <row r="3337">
      <c r="A3337" t="inlineStr">
        <is>
          <t>MOV</t>
        </is>
      </c>
      <c r="B3337" t="inlineStr">
        <is>
          <t>362025090000</t>
        </is>
      </c>
      <c r="C3337" t="inlineStr">
        <is>
          <t>36202509</t>
        </is>
      </c>
      <c r="D3337" t="inlineStr">
        <is>
          <t>REBECA MIRANDA</t>
        </is>
      </c>
      <c r="E3337" t="inlineStr">
        <is>
          <t>REBECAMIRANDA</t>
        </is>
      </c>
      <c r="F3337" s="2" t="n">
        <v>19.52</v>
      </c>
      <c r="G3337" t="inlineStr"/>
      <c r="H3337" t="inlineStr">
        <is>
          <t>66574862.0</t>
        </is>
      </c>
      <c r="I3337" t="n">
        <v>0</v>
      </c>
      <c r="J3337" t="n">
        <v>1</v>
      </c>
      <c r="K3337" t="inlineStr"/>
    </row>
    <row r="3338">
      <c r="A3338" t="inlineStr">
        <is>
          <t>MOV</t>
        </is>
      </c>
      <c r="B3338" t="inlineStr">
        <is>
          <t>344321110000</t>
        </is>
      </c>
      <c r="C3338" t="inlineStr">
        <is>
          <t>34432111</t>
        </is>
      </c>
      <c r="D3338" t="inlineStr">
        <is>
          <t>JEREMY ABDIEL GONZÁLEZ</t>
        </is>
      </c>
      <c r="E3338" t="inlineStr">
        <is>
          <t>JEREMYABDIELGONZALEZ</t>
        </is>
      </c>
      <c r="F3338" s="2" t="n">
        <v>32.5</v>
      </c>
      <c r="G3338" t="inlineStr"/>
      <c r="H3338" t="inlineStr">
        <is>
          <t>64725765.0</t>
        </is>
      </c>
      <c r="I3338" t="n">
        <v>0</v>
      </c>
      <c r="J3338" t="n">
        <v>1</v>
      </c>
      <c r="K3338" t="inlineStr"/>
    </row>
    <row r="3339">
      <c r="A3339" t="inlineStr">
        <is>
          <t>MOV</t>
        </is>
      </c>
      <c r="B3339" t="inlineStr">
        <is>
          <t>347414810000</t>
        </is>
      </c>
      <c r="C3339" t="inlineStr">
        <is>
          <t>34741481</t>
        </is>
      </c>
      <c r="D3339" t="inlineStr">
        <is>
          <t>JOSE GONZALEZ</t>
        </is>
      </c>
      <c r="E3339" t="inlineStr">
        <is>
          <t>JOSEGONZALEZ</t>
        </is>
      </c>
      <c r="F3339" s="2" t="n">
        <v>26.25</v>
      </c>
      <c r="G3339" t="inlineStr"/>
      <c r="H3339" t="inlineStr">
        <is>
          <t>64287340.0</t>
        </is>
      </c>
      <c r="I3339" t="n">
        <v>0</v>
      </c>
      <c r="J3339" t="n">
        <v>1</v>
      </c>
      <c r="K3339" t="inlineStr"/>
    </row>
    <row r="3340">
      <c r="A3340" t="inlineStr">
        <is>
          <t>MOV</t>
        </is>
      </c>
      <c r="B3340" t="inlineStr">
        <is>
          <t>351201460000</t>
        </is>
      </c>
      <c r="C3340" t="inlineStr">
        <is>
          <t>35120146</t>
        </is>
      </c>
      <c r="D3340" t="inlineStr">
        <is>
          <t>LEISDES YAZMIN AGUIRRE TORRES</t>
        </is>
      </c>
      <c r="E3340" t="inlineStr">
        <is>
          <t>LEISDESYAZMINAGUIRRETORRES</t>
        </is>
      </c>
      <c r="F3340" s="2" t="n">
        <v>15</v>
      </c>
      <c r="G3340" t="inlineStr"/>
      <c r="H3340" t="inlineStr">
        <is>
          <t>62490830.0</t>
        </is>
      </c>
      <c r="I3340" t="n">
        <v>0</v>
      </c>
      <c r="J3340" t="n">
        <v>1</v>
      </c>
      <c r="K3340" t="inlineStr"/>
    </row>
    <row r="3341">
      <c r="A3341" t="inlineStr">
        <is>
          <t>MOV</t>
        </is>
      </c>
      <c r="B3341" t="inlineStr">
        <is>
          <t>357246580000</t>
        </is>
      </c>
      <c r="C3341" t="inlineStr">
        <is>
          <t>35724658</t>
        </is>
      </c>
      <c r="D3341" t="inlineStr">
        <is>
          <t>ANGELYS GISSELLE AGUIRRE MARTINEZ</t>
        </is>
      </c>
      <c r="E3341" t="inlineStr">
        <is>
          <t>ANGELYSGISSELLEAGUIRREMARTINEZ</t>
        </is>
      </c>
      <c r="F3341" s="2" t="n">
        <v>15</v>
      </c>
      <c r="G3341" t="inlineStr"/>
      <c r="H3341" t="inlineStr">
        <is>
          <t>62466501.0</t>
        </is>
      </c>
      <c r="I3341" t="n">
        <v>0</v>
      </c>
      <c r="J3341" t="n">
        <v>1</v>
      </c>
      <c r="K3341" t="inlineStr"/>
    </row>
    <row r="3342">
      <c r="A3342" t="inlineStr">
        <is>
          <t>MOV</t>
        </is>
      </c>
      <c r="B3342" t="inlineStr">
        <is>
          <t>353308020000</t>
        </is>
      </c>
      <c r="C3342" t="inlineStr">
        <is>
          <t>35330802</t>
        </is>
      </c>
      <c r="D3342" t="inlineStr">
        <is>
          <t>MARCELINO EMERSON POLANCO BEJERANO</t>
        </is>
      </c>
      <c r="E3342" t="inlineStr">
        <is>
          <t>MARCELINOEMERSONPOLANCOBEJERANO</t>
        </is>
      </c>
      <c r="F3342" s="2" t="n">
        <v>15</v>
      </c>
      <c r="G3342" t="inlineStr"/>
      <c r="H3342" t="inlineStr">
        <is>
          <t>69103354.0</t>
        </is>
      </c>
      <c r="I3342" t="n">
        <v>0</v>
      </c>
      <c r="J3342" t="n">
        <v>1</v>
      </c>
      <c r="K3342" t="inlineStr"/>
    </row>
    <row r="3343">
      <c r="A3343" t="inlineStr">
        <is>
          <t>MOV</t>
        </is>
      </c>
      <c r="B3343" t="inlineStr">
        <is>
          <t>361051810000</t>
        </is>
      </c>
      <c r="C3343" t="inlineStr">
        <is>
          <t>36105181</t>
        </is>
      </c>
      <c r="D3343" t="inlineStr">
        <is>
          <t>ROBERTO MIRANDA</t>
        </is>
      </c>
      <c r="E3343" t="inlineStr">
        <is>
          <t>ROBERTOMIRANDA</t>
        </is>
      </c>
      <c r="F3343" s="2" t="n">
        <v>19.52</v>
      </c>
      <c r="G3343" t="inlineStr"/>
      <c r="H3343" t="inlineStr"/>
      <c r="I3343" t="n">
        <v>0</v>
      </c>
      <c r="J3343" t="n">
        <v>1</v>
      </c>
      <c r="K3343" t="inlineStr"/>
    </row>
    <row r="3344">
      <c r="A3344" t="inlineStr">
        <is>
          <t>MOV</t>
        </is>
      </c>
      <c r="B3344" t="inlineStr">
        <is>
          <t>349077030000</t>
        </is>
      </c>
      <c r="C3344" t="inlineStr">
        <is>
          <t>34907703</t>
        </is>
      </c>
      <c r="D3344" t="inlineStr">
        <is>
          <t>MONICA JOHANA ESTRADA</t>
        </is>
      </c>
      <c r="E3344" t="inlineStr">
        <is>
          <t>MONICAJOHANAESTRADA</t>
        </is>
      </c>
      <c r="F3344" s="2" t="n">
        <v>25</v>
      </c>
      <c r="G3344" t="inlineStr"/>
      <c r="H3344" t="inlineStr">
        <is>
          <t>61678247.0</t>
        </is>
      </c>
      <c r="I3344" t="n">
        <v>0</v>
      </c>
      <c r="J3344" t="n">
        <v>1</v>
      </c>
      <c r="K3344" t="inlineStr"/>
    </row>
    <row r="3345">
      <c r="A3345" t="inlineStr">
        <is>
          <t>MOV</t>
        </is>
      </c>
      <c r="B3345" t="inlineStr">
        <is>
          <t>359278810000</t>
        </is>
      </c>
      <c r="C3345" t="inlineStr">
        <is>
          <t>35927881</t>
        </is>
      </c>
      <c r="D3345" t="inlineStr">
        <is>
          <t>CLODOMIRO JOSE SANTAMARÍA MURILLO</t>
        </is>
      </c>
      <c r="E3345" t="inlineStr">
        <is>
          <t>CLODOMIROJOSESANTAMARIAMURILLO</t>
        </is>
      </c>
      <c r="F3345" s="2" t="n">
        <v>15</v>
      </c>
      <c r="G3345" t="inlineStr"/>
      <c r="H3345" t="inlineStr">
        <is>
          <t>64114957.0</t>
        </is>
      </c>
      <c r="I3345" t="n">
        <v>0</v>
      </c>
      <c r="J3345" t="n">
        <v>1</v>
      </c>
      <c r="K3345" t="inlineStr"/>
    </row>
    <row r="3346">
      <c r="A3346" t="inlineStr">
        <is>
          <t>MOV</t>
        </is>
      </c>
      <c r="B3346" t="inlineStr">
        <is>
          <t>346090000000</t>
        </is>
      </c>
      <c r="C3346" t="inlineStr">
        <is>
          <t>34609000</t>
        </is>
      </c>
      <c r="D3346" t="inlineStr">
        <is>
          <t>ELENA CHONG LEON</t>
        </is>
      </c>
      <c r="E3346" t="inlineStr">
        <is>
          <t>ELENACHONGLEON</t>
        </is>
      </c>
      <c r="F3346" s="2" t="n">
        <v>15</v>
      </c>
      <c r="G3346" t="inlineStr"/>
      <c r="H3346" t="inlineStr">
        <is>
          <t>66557722.0</t>
        </is>
      </c>
      <c r="I3346" t="n">
        <v>0</v>
      </c>
      <c r="J3346" t="n">
        <v>1</v>
      </c>
      <c r="K3346" t="inlineStr"/>
    </row>
    <row r="3347">
      <c r="A3347" t="inlineStr">
        <is>
          <t>MOV</t>
        </is>
      </c>
      <c r="B3347" t="inlineStr">
        <is>
          <t>359321940000</t>
        </is>
      </c>
      <c r="C3347" t="inlineStr">
        <is>
          <t>35932194</t>
        </is>
      </c>
      <c r="D3347" t="inlineStr">
        <is>
          <t>KENER GUERRA</t>
        </is>
      </c>
      <c r="E3347" t="inlineStr">
        <is>
          <t>KENERGUERRA</t>
        </is>
      </c>
      <c r="F3347" s="2" t="n">
        <v>30</v>
      </c>
      <c r="G3347" t="inlineStr"/>
      <c r="H3347" t="inlineStr">
        <is>
          <t>66048499.0</t>
        </is>
      </c>
      <c r="I3347" t="n">
        <v>0</v>
      </c>
      <c r="J3347" t="n">
        <v>1</v>
      </c>
      <c r="K3347" t="inlineStr"/>
    </row>
    <row r="3348">
      <c r="A3348" t="inlineStr">
        <is>
          <t>MOV</t>
        </is>
      </c>
      <c r="B3348" t="inlineStr">
        <is>
          <t>358025940000</t>
        </is>
      </c>
      <c r="C3348" t="inlineStr">
        <is>
          <t>35802594</t>
        </is>
      </c>
      <c r="D3348" t="inlineStr">
        <is>
          <t>YALESKY YASSURY BEITIA</t>
        </is>
      </c>
      <c r="E3348" t="inlineStr">
        <is>
          <t>YALESKYYASSURYBEITIA</t>
        </is>
      </c>
      <c r="F3348" s="2" t="n">
        <v>15</v>
      </c>
      <c r="G3348" t="inlineStr"/>
      <c r="H3348" t="inlineStr">
        <is>
          <t>65084223.0</t>
        </is>
      </c>
      <c r="I3348" t="n">
        <v>0</v>
      </c>
      <c r="J3348" t="n">
        <v>1</v>
      </c>
      <c r="K3348" t="inlineStr"/>
    </row>
    <row r="3349">
      <c r="A3349" t="inlineStr">
        <is>
          <t>MOV</t>
        </is>
      </c>
      <c r="B3349" t="inlineStr">
        <is>
          <t>357345460000</t>
        </is>
      </c>
      <c r="C3349" t="inlineStr">
        <is>
          <t>35734546</t>
        </is>
      </c>
      <c r="D3349" t="inlineStr">
        <is>
          <t>ANAYANSI JACINTA BEITIA</t>
        </is>
      </c>
      <c r="E3349" t="inlineStr">
        <is>
          <t>ANAYANSIJACINTABEITIA</t>
        </is>
      </c>
      <c r="F3349" s="2" t="n">
        <v>15</v>
      </c>
      <c r="G3349" t="inlineStr"/>
      <c r="H3349" t="inlineStr">
        <is>
          <t>68490937.0</t>
        </is>
      </c>
      <c r="I3349" t="n">
        <v>0</v>
      </c>
      <c r="J3349" t="n">
        <v>1</v>
      </c>
      <c r="K3349" t="inlineStr"/>
    </row>
    <row r="3350">
      <c r="A3350" t="inlineStr">
        <is>
          <t>MOV</t>
        </is>
      </c>
      <c r="B3350" t="inlineStr">
        <is>
          <t>351169580000</t>
        </is>
      </c>
      <c r="C3350" t="inlineStr">
        <is>
          <t>35116958</t>
        </is>
      </c>
      <c r="D3350" t="inlineStr">
        <is>
          <t>OLWAN COMPANY CORP</t>
        </is>
      </c>
      <c r="E3350" t="inlineStr">
        <is>
          <t>OLWANCOMPANYCORP</t>
        </is>
      </c>
      <c r="F3350" s="2" t="n">
        <v>25</v>
      </c>
      <c r="G3350" t="inlineStr"/>
      <c r="H3350" t="inlineStr">
        <is>
          <t>65103030.0</t>
        </is>
      </c>
      <c r="I3350" t="n">
        <v>0</v>
      </c>
      <c r="J3350" t="n">
        <v>1</v>
      </c>
      <c r="K3350" t="inlineStr"/>
    </row>
    <row r="3351">
      <c r="A3351" t="inlineStr">
        <is>
          <t>MOV</t>
        </is>
      </c>
      <c r="B3351" t="inlineStr">
        <is>
          <t>335228560000</t>
        </is>
      </c>
      <c r="C3351" t="inlineStr">
        <is>
          <t>33522856</t>
        </is>
      </c>
      <c r="D3351" t="inlineStr">
        <is>
          <t>Kirving Eyali Castil</t>
        </is>
      </c>
      <c r="E3351" t="inlineStr">
        <is>
          <t>KIRVINGEYALICASTIL</t>
        </is>
      </c>
      <c r="F3351" s="2" t="n">
        <v>15</v>
      </c>
      <c r="G3351" t="inlineStr"/>
      <c r="H3351" t="inlineStr">
        <is>
          <t>63214831.0</t>
        </is>
      </c>
      <c r="I3351" t="n">
        <v>0</v>
      </c>
      <c r="J3351" t="n">
        <v>1</v>
      </c>
      <c r="K3351" t="inlineStr"/>
    </row>
    <row r="3352">
      <c r="A3352" t="inlineStr">
        <is>
          <t>MOV</t>
        </is>
      </c>
      <c r="B3352" t="inlineStr">
        <is>
          <t>348392680000</t>
        </is>
      </c>
      <c r="C3352" t="inlineStr">
        <is>
          <t>34839268</t>
        </is>
      </c>
      <c r="D3352" t="inlineStr">
        <is>
          <t>MICHAEL GONZÁLEZ</t>
        </is>
      </c>
      <c r="E3352" t="inlineStr">
        <is>
          <t>MICHAELGONZALEZ</t>
        </is>
      </c>
      <c r="F3352" s="2" t="n">
        <v>13.75</v>
      </c>
      <c r="G3352" t="inlineStr"/>
      <c r="H3352" t="inlineStr">
        <is>
          <t>63500072.0</t>
        </is>
      </c>
      <c r="I3352" t="n">
        <v>0</v>
      </c>
      <c r="J3352" t="n">
        <v>1</v>
      </c>
      <c r="K3352" t="inlineStr"/>
    </row>
    <row r="3353">
      <c r="A3353" t="inlineStr">
        <is>
          <t>MOV</t>
        </is>
      </c>
      <c r="B3353" t="inlineStr">
        <is>
          <t>365031460000</t>
        </is>
      </c>
      <c r="C3353" t="inlineStr">
        <is>
          <t>36503146</t>
        </is>
      </c>
      <c r="D3353" t="inlineStr">
        <is>
          <t>NAOMI HERNANDEZ</t>
        </is>
      </c>
      <c r="E3353" t="inlineStr">
        <is>
          <t>NAOMIHERNANDEZ</t>
        </is>
      </c>
      <c r="F3353" s="2" t="n">
        <v>19.52</v>
      </c>
      <c r="G3353" t="inlineStr"/>
      <c r="H3353" t="inlineStr">
        <is>
          <t>67589214.0</t>
        </is>
      </c>
      <c r="I3353" t="n">
        <v>0</v>
      </c>
      <c r="J3353" t="n">
        <v>1</v>
      </c>
      <c r="K3353" t="inlineStr"/>
    </row>
    <row r="3354">
      <c r="A3354" t="inlineStr">
        <is>
          <t>MOV</t>
        </is>
      </c>
      <c r="B3354" t="inlineStr">
        <is>
          <t>347437140000</t>
        </is>
      </c>
      <c r="C3354" t="inlineStr">
        <is>
          <t>34743714</t>
        </is>
      </c>
      <c r="D3354" t="inlineStr">
        <is>
          <t>GISELLE DEL CARMEN MIRANDA MORALES</t>
        </is>
      </c>
      <c r="E3354" t="inlineStr">
        <is>
          <t>GISELLEDELCARMENMIRANDAMORALES</t>
        </is>
      </c>
      <c r="F3354" s="2" t="n">
        <v>43.5</v>
      </c>
      <c r="G3354" t="inlineStr"/>
      <c r="H3354" t="inlineStr">
        <is>
          <t>62921523.0</t>
        </is>
      </c>
      <c r="I3354" t="n">
        <v>0</v>
      </c>
      <c r="J3354" t="n">
        <v>1</v>
      </c>
      <c r="K3354" t="inlineStr"/>
    </row>
    <row r="3355">
      <c r="A3355" t="inlineStr">
        <is>
          <t>MOV</t>
        </is>
      </c>
      <c r="B3355" t="inlineStr">
        <is>
          <t>359175450000</t>
        </is>
      </c>
      <c r="C3355" t="inlineStr">
        <is>
          <t>35917545</t>
        </is>
      </c>
      <c r="D3355" t="inlineStr">
        <is>
          <t>YULEIKA SAMUDIO</t>
        </is>
      </c>
      <c r="E3355" t="inlineStr">
        <is>
          <t>YULEIKASAMUDIO</t>
        </is>
      </c>
      <c r="F3355" s="2" t="n">
        <v>15</v>
      </c>
      <c r="G3355" t="inlineStr"/>
      <c r="H3355" t="inlineStr">
        <is>
          <t>63435134.0</t>
        </is>
      </c>
      <c r="I3355" t="n">
        <v>0</v>
      </c>
      <c r="J3355" t="n">
        <v>1</v>
      </c>
      <c r="K3355" t="inlineStr"/>
    </row>
    <row r="3356">
      <c r="A3356" t="inlineStr">
        <is>
          <t>MOV</t>
        </is>
      </c>
      <c r="B3356" t="inlineStr">
        <is>
          <t>342424300000</t>
        </is>
      </c>
      <c r="C3356" t="inlineStr">
        <is>
          <t>34242430</t>
        </is>
      </c>
      <c r="D3356" t="inlineStr">
        <is>
          <t>JOSMEL DEL CID</t>
        </is>
      </c>
      <c r="E3356" t="inlineStr">
        <is>
          <t>JOSMELDELCID</t>
        </is>
      </c>
      <c r="F3356" s="2" t="n">
        <v>47</v>
      </c>
      <c r="G3356" t="inlineStr"/>
      <c r="H3356" t="inlineStr">
        <is>
          <t>64647503.0</t>
        </is>
      </c>
      <c r="I3356" t="n">
        <v>0</v>
      </c>
      <c r="J3356" t="n">
        <v>1</v>
      </c>
      <c r="K3356" t="inlineStr"/>
    </row>
    <row r="3357">
      <c r="A3357" t="inlineStr">
        <is>
          <t>MOV</t>
        </is>
      </c>
      <c r="B3357" t="inlineStr">
        <is>
          <t>343199970000</t>
        </is>
      </c>
      <c r="C3357" t="inlineStr">
        <is>
          <t>34319997</t>
        </is>
      </c>
      <c r="D3357" t="inlineStr">
        <is>
          <t>GENESIS SUIRA MORENO</t>
        </is>
      </c>
      <c r="E3357" t="inlineStr">
        <is>
          <t>GENESISSUIRAMORENO</t>
        </is>
      </c>
      <c r="F3357" s="2" t="n">
        <v>16.25</v>
      </c>
      <c r="G3357" t="inlineStr"/>
      <c r="H3357" t="inlineStr">
        <is>
          <t>68828280.0</t>
        </is>
      </c>
      <c r="I3357" t="n">
        <v>0</v>
      </c>
      <c r="J3357" t="n">
        <v>1</v>
      </c>
      <c r="K3357" t="inlineStr"/>
    </row>
    <row r="3358">
      <c r="A3358" t="inlineStr">
        <is>
          <t>MOV</t>
        </is>
      </c>
      <c r="B3358" t="inlineStr">
        <is>
          <t>354357850000</t>
        </is>
      </c>
      <c r="C3358" t="inlineStr">
        <is>
          <t>35435785</t>
        </is>
      </c>
      <c r="D3358" t="inlineStr">
        <is>
          <t>TORIBIO GARCIA</t>
        </is>
      </c>
      <c r="E3358" t="inlineStr">
        <is>
          <t>TORIBIOGARCIA</t>
        </is>
      </c>
      <c r="F3358" s="2" t="n">
        <v>15</v>
      </c>
      <c r="G3358" t="inlineStr"/>
      <c r="H3358" t="inlineStr">
        <is>
          <t>67623316.0</t>
        </is>
      </c>
      <c r="I3358" t="n">
        <v>0</v>
      </c>
      <c r="J3358" t="n">
        <v>1</v>
      </c>
      <c r="K3358" t="inlineStr"/>
    </row>
    <row r="3359">
      <c r="A3359" t="inlineStr">
        <is>
          <t>MOV</t>
        </is>
      </c>
      <c r="B3359" t="inlineStr">
        <is>
          <t>368030800000</t>
        </is>
      </c>
      <c r="C3359" t="inlineStr">
        <is>
          <t>36803080</t>
        </is>
      </c>
      <c r="D3359" t="inlineStr">
        <is>
          <t>AYLEEN BARRIA</t>
        </is>
      </c>
      <c r="E3359" t="inlineStr">
        <is>
          <t>AYLEENBARRIA</t>
        </is>
      </c>
      <c r="F3359" s="2" t="n">
        <v>16.29</v>
      </c>
      <c r="G3359" t="inlineStr"/>
      <c r="H3359" t="inlineStr">
        <is>
          <t>65525451.0</t>
        </is>
      </c>
      <c r="I3359" t="n">
        <v>0</v>
      </c>
      <c r="J3359" t="n">
        <v>1</v>
      </c>
      <c r="K3359" t="inlineStr"/>
    </row>
    <row r="3360">
      <c r="A3360" t="inlineStr">
        <is>
          <t>MOV</t>
        </is>
      </c>
      <c r="B3360" t="inlineStr">
        <is>
          <t>359240380000</t>
        </is>
      </c>
      <c r="C3360" t="inlineStr">
        <is>
          <t>35924038</t>
        </is>
      </c>
      <c r="D3360" t="inlineStr">
        <is>
          <t>JOHAN MARIETH FUENTES GONZALEZ</t>
        </is>
      </c>
      <c r="E3360" t="inlineStr">
        <is>
          <t>JOHANMARIETHFUENTESGONZALEZ</t>
        </is>
      </c>
      <c r="F3360" s="2" t="n">
        <v>15</v>
      </c>
      <c r="G3360" t="inlineStr"/>
      <c r="H3360" t="inlineStr">
        <is>
          <t>68315057.0</t>
        </is>
      </c>
      <c r="I3360" t="n">
        <v>0</v>
      </c>
      <c r="J3360" t="n">
        <v>1</v>
      </c>
      <c r="K3360" t="inlineStr"/>
    </row>
    <row r="3361">
      <c r="A3361" t="inlineStr">
        <is>
          <t>MOV</t>
        </is>
      </c>
      <c r="B3361" t="inlineStr">
        <is>
          <t>368042150000</t>
        </is>
      </c>
      <c r="C3361" t="inlineStr">
        <is>
          <t>36804215</t>
        </is>
      </c>
      <c r="D3361" t="inlineStr">
        <is>
          <t>JACINTO GALLARDO</t>
        </is>
      </c>
      <c r="E3361" t="inlineStr">
        <is>
          <t>JACINTOGALLARDO</t>
        </is>
      </c>
      <c r="F3361" s="2" t="n">
        <v>17.58</v>
      </c>
      <c r="G3361" t="inlineStr"/>
      <c r="H3361" t="inlineStr"/>
      <c r="I3361" t="n">
        <v>0</v>
      </c>
      <c r="J3361" t="n">
        <v>1</v>
      </c>
      <c r="K3361" t="inlineStr"/>
    </row>
    <row r="3362">
      <c r="A3362" t="inlineStr">
        <is>
          <t>MOV</t>
        </is>
      </c>
      <c r="B3362" t="inlineStr">
        <is>
          <t>351282490000</t>
        </is>
      </c>
      <c r="C3362" t="inlineStr">
        <is>
          <t>35128249</t>
        </is>
      </c>
      <c r="D3362" t="inlineStr">
        <is>
          <t>DIANA BRANDA</t>
        </is>
      </c>
      <c r="E3362" t="inlineStr">
        <is>
          <t>DIANABRANDA</t>
        </is>
      </c>
      <c r="F3362" s="2" t="n">
        <v>15</v>
      </c>
      <c r="G3362" t="inlineStr"/>
      <c r="H3362" t="inlineStr">
        <is>
          <t>64235555.0</t>
        </is>
      </c>
      <c r="I3362" t="n">
        <v>0</v>
      </c>
      <c r="J3362" t="n">
        <v>1</v>
      </c>
      <c r="K3362" t="inlineStr"/>
    </row>
    <row r="3363">
      <c r="A3363" t="inlineStr">
        <is>
          <t>MOV</t>
        </is>
      </c>
      <c r="B3363" t="inlineStr">
        <is>
          <t>357283920000</t>
        </is>
      </c>
      <c r="C3363" t="inlineStr">
        <is>
          <t>35728392</t>
        </is>
      </c>
      <c r="D3363" t="inlineStr">
        <is>
          <t>ARMANDO NODIER GUERRA HERNANDEZ</t>
        </is>
      </c>
      <c r="E3363" t="inlineStr">
        <is>
          <t>ARMANDONODIERGUERRAHERNANDEZ</t>
        </is>
      </c>
      <c r="F3363" s="2" t="n">
        <v>15</v>
      </c>
      <c r="G3363" t="inlineStr"/>
      <c r="H3363" t="inlineStr">
        <is>
          <t>69636803.0</t>
        </is>
      </c>
      <c r="I3363" t="n">
        <v>0</v>
      </c>
      <c r="J3363" t="n">
        <v>1</v>
      </c>
      <c r="K3363" t="inlineStr"/>
    </row>
    <row r="3364">
      <c r="A3364" t="inlineStr">
        <is>
          <t>MOV</t>
        </is>
      </c>
      <c r="B3364" t="inlineStr">
        <is>
          <t>368040650000</t>
        </is>
      </c>
      <c r="C3364" t="inlineStr">
        <is>
          <t>36804065</t>
        </is>
      </c>
      <c r="D3364" t="inlineStr">
        <is>
          <t>JAVIER ERASMO ARENAS ALVARADO</t>
        </is>
      </c>
      <c r="E3364" t="inlineStr">
        <is>
          <t>JAVIERERASMOARENASALVARADO</t>
        </is>
      </c>
      <c r="F3364" s="2" t="n">
        <v>16.29</v>
      </c>
      <c r="G3364" t="inlineStr"/>
      <c r="H3364" t="inlineStr"/>
      <c r="I3364" t="n">
        <v>0</v>
      </c>
      <c r="J3364" t="n">
        <v>1</v>
      </c>
      <c r="K3364" t="inlineStr"/>
    </row>
    <row r="3365">
      <c r="A3365" t="inlineStr">
        <is>
          <t>MOV</t>
        </is>
      </c>
      <c r="B3365" t="inlineStr">
        <is>
          <t>352298710000</t>
        </is>
      </c>
      <c r="C3365" t="inlineStr">
        <is>
          <t>35229871</t>
        </is>
      </c>
      <c r="D3365" t="inlineStr">
        <is>
          <t>TOMAS ALBERTO RIOS</t>
        </is>
      </c>
      <c r="E3365" t="inlineStr">
        <is>
          <t>TOMASALBERTORIOS</t>
        </is>
      </c>
      <c r="F3365" s="2" t="n">
        <v>15</v>
      </c>
      <c r="G3365" t="inlineStr"/>
      <c r="H3365" t="inlineStr">
        <is>
          <t>66852691.0</t>
        </is>
      </c>
      <c r="I3365" t="n">
        <v>0</v>
      </c>
      <c r="J3365" t="n">
        <v>1</v>
      </c>
      <c r="K3365" t="inlineStr"/>
    </row>
    <row r="3366">
      <c r="A3366" t="inlineStr">
        <is>
          <t>MOV</t>
        </is>
      </c>
      <c r="B3366" t="inlineStr">
        <is>
          <t>366051880000</t>
        </is>
      </c>
      <c r="C3366" t="inlineStr">
        <is>
          <t>36605188</t>
        </is>
      </c>
      <c r="D3366" t="inlineStr">
        <is>
          <t>ERICK RODRIGUEZ GARCÍA</t>
        </is>
      </c>
      <c r="E3366" t="inlineStr">
        <is>
          <t>ERICKRODRIGUEZGARCIA</t>
        </is>
      </c>
      <c r="F3366" s="2" t="n">
        <v>16.29</v>
      </c>
      <c r="G3366" t="inlineStr"/>
      <c r="H3366" t="inlineStr"/>
      <c r="I3366" t="n">
        <v>0</v>
      </c>
      <c r="J3366" t="n">
        <v>1</v>
      </c>
      <c r="K3366" t="inlineStr"/>
    </row>
    <row r="3367">
      <c r="A3367" t="inlineStr">
        <is>
          <t>MOV</t>
        </is>
      </c>
      <c r="B3367" t="inlineStr">
        <is>
          <t>352314260000</t>
        </is>
      </c>
      <c r="C3367" t="inlineStr">
        <is>
          <t>35231426</t>
        </is>
      </c>
      <c r="D3367" t="inlineStr">
        <is>
          <t>MELANY ALANA AUGUSTO CABALLERO</t>
        </is>
      </c>
      <c r="E3367" t="inlineStr">
        <is>
          <t>MELANYALANAAUGUSTOCABALLERO</t>
        </is>
      </c>
      <c r="F3367" s="2" t="n">
        <v>15</v>
      </c>
      <c r="G3367" t="inlineStr"/>
      <c r="H3367" t="inlineStr">
        <is>
          <t>69342704.0</t>
        </is>
      </c>
      <c r="I3367" t="n">
        <v>0</v>
      </c>
      <c r="J3367" t="n">
        <v>1</v>
      </c>
      <c r="K3367" t="inlineStr"/>
    </row>
    <row r="3368">
      <c r="A3368" t="inlineStr">
        <is>
          <t>MOV</t>
        </is>
      </c>
      <c r="B3368" t="inlineStr">
        <is>
          <t>352325190000</t>
        </is>
      </c>
      <c r="C3368" t="inlineStr">
        <is>
          <t>35232519</t>
        </is>
      </c>
      <c r="D3368" t="inlineStr">
        <is>
          <t>JOSÉ DEMETRIO OLACIREGUI LEZCANO</t>
        </is>
      </c>
      <c r="E3368" t="inlineStr">
        <is>
          <t>JOSEDEMETRIOOLACIREGUILEZCANO</t>
        </is>
      </c>
      <c r="F3368" s="2" t="n">
        <v>15</v>
      </c>
      <c r="G3368" t="inlineStr"/>
      <c r="H3368" t="inlineStr">
        <is>
          <t>69382478.0</t>
        </is>
      </c>
      <c r="I3368" t="n">
        <v>0</v>
      </c>
      <c r="J3368" t="n">
        <v>1</v>
      </c>
      <c r="K3368" t="inlineStr"/>
    </row>
    <row r="3369">
      <c r="A3369" t="inlineStr">
        <is>
          <t>MOV</t>
        </is>
      </c>
      <c r="B3369" t="inlineStr">
        <is>
          <t>365046160000</t>
        </is>
      </c>
      <c r="C3369" t="inlineStr">
        <is>
          <t>36504616</t>
        </is>
      </c>
      <c r="D3369" t="inlineStr">
        <is>
          <t>RADDANIS CABALLERO</t>
        </is>
      </c>
      <c r="E3369" t="inlineStr">
        <is>
          <t>RADDANISCABALLERO</t>
        </is>
      </c>
      <c r="F3369" s="2" t="n">
        <v>20.16</v>
      </c>
      <c r="G3369" t="inlineStr"/>
      <c r="H3369" t="inlineStr"/>
      <c r="I3369" t="n">
        <v>0</v>
      </c>
      <c r="J3369" t="n">
        <v>1</v>
      </c>
      <c r="K3369" t="inlineStr"/>
    </row>
    <row r="3370">
      <c r="A3370" t="inlineStr">
        <is>
          <t>MOV</t>
        </is>
      </c>
      <c r="B3370" t="inlineStr">
        <is>
          <t>342310400000</t>
        </is>
      </c>
      <c r="C3370" t="inlineStr">
        <is>
          <t>34231040</t>
        </is>
      </c>
      <c r="D3370" t="inlineStr">
        <is>
          <t>JESUS GONZALEZ</t>
        </is>
      </c>
      <c r="E3370" t="inlineStr">
        <is>
          <t>JESUSGONZALEZ</t>
        </is>
      </c>
      <c r="F3370" s="2" t="n">
        <v>22.75</v>
      </c>
      <c r="G3370" t="inlineStr"/>
      <c r="H3370" t="inlineStr">
        <is>
          <t>68236877.0</t>
        </is>
      </c>
      <c r="I3370" t="n">
        <v>0</v>
      </c>
      <c r="J3370" t="n">
        <v>1</v>
      </c>
      <c r="K3370" t="inlineStr"/>
    </row>
    <row r="3371">
      <c r="A3371" t="inlineStr">
        <is>
          <t>MOV</t>
        </is>
      </c>
      <c r="B3371" t="inlineStr">
        <is>
          <t>356235980000</t>
        </is>
      </c>
      <c r="C3371" t="inlineStr">
        <is>
          <t>35623598</t>
        </is>
      </c>
      <c r="D3371" t="inlineStr">
        <is>
          <t>DAYRA ABREGO GUERRERO</t>
        </is>
      </c>
      <c r="E3371" t="inlineStr">
        <is>
          <t>DAYRAABREGOGUERRERO</t>
        </is>
      </c>
      <c r="F3371" s="2" t="n">
        <v>15</v>
      </c>
      <c r="G3371" t="inlineStr"/>
      <c r="H3371" t="inlineStr">
        <is>
          <t>67779621.0</t>
        </is>
      </c>
      <c r="I3371" t="n">
        <v>0</v>
      </c>
      <c r="J3371" t="n">
        <v>1</v>
      </c>
      <c r="K3371" t="inlineStr"/>
    </row>
    <row r="3372">
      <c r="A3372" t="inlineStr">
        <is>
          <t>MOV</t>
        </is>
      </c>
      <c r="B3372" t="inlineStr">
        <is>
          <t>356122960000</t>
        </is>
      </c>
      <c r="C3372" t="inlineStr">
        <is>
          <t>35612296</t>
        </is>
      </c>
      <c r="D3372" t="inlineStr">
        <is>
          <t>VIELKA MENDOZA</t>
        </is>
      </c>
      <c r="E3372" t="inlineStr">
        <is>
          <t>VIELKAMENDOZA</t>
        </is>
      </c>
      <c r="F3372" s="2" t="n">
        <v>15</v>
      </c>
      <c r="G3372" t="inlineStr"/>
      <c r="H3372" t="inlineStr">
        <is>
          <t>64329844.0</t>
        </is>
      </c>
      <c r="I3372" t="n">
        <v>0</v>
      </c>
      <c r="J3372" t="n">
        <v>1</v>
      </c>
      <c r="K3372" t="inlineStr"/>
    </row>
    <row r="3373">
      <c r="A3373" t="inlineStr">
        <is>
          <t>MOV</t>
        </is>
      </c>
      <c r="B3373" t="inlineStr">
        <is>
          <t>312216700000</t>
        </is>
      </c>
      <c r="C3373" t="inlineStr">
        <is>
          <t>31221670</t>
        </is>
      </c>
      <c r="D3373" t="inlineStr">
        <is>
          <t>RIMOJA S.A -</t>
        </is>
      </c>
      <c r="E3373" t="inlineStr">
        <is>
          <t>RIMOJASA</t>
        </is>
      </c>
      <c r="F3373" s="2" t="n">
        <v>125.49</v>
      </c>
      <c r="G3373" t="inlineStr"/>
      <c r="H3373" t="inlineStr">
        <is>
          <t>66739718.0</t>
        </is>
      </c>
      <c r="I3373" t="n">
        <v>0</v>
      </c>
      <c r="J3373" t="n">
        <v>1</v>
      </c>
      <c r="K3373" t="inlineStr"/>
    </row>
    <row r="3374">
      <c r="A3374" t="inlineStr">
        <is>
          <t>MOV</t>
        </is>
      </c>
      <c r="B3374" t="inlineStr">
        <is>
          <t>351353480000</t>
        </is>
      </c>
      <c r="C3374" t="inlineStr">
        <is>
          <t>35135348</t>
        </is>
      </c>
      <c r="D3374" t="inlineStr">
        <is>
          <t>KEYSCHELIN JUAREZ</t>
        </is>
      </c>
      <c r="E3374" t="inlineStr">
        <is>
          <t>KEYSCHELINJUAREZ</t>
        </is>
      </c>
      <c r="F3374" s="2" t="n">
        <v>15</v>
      </c>
      <c r="G3374" t="inlineStr"/>
      <c r="H3374" t="inlineStr">
        <is>
          <t>69278696.0</t>
        </is>
      </c>
      <c r="I3374" t="n">
        <v>0</v>
      </c>
      <c r="J3374" t="n">
        <v>1</v>
      </c>
      <c r="K3374" t="inlineStr"/>
    </row>
    <row r="3375">
      <c r="A3375" t="inlineStr">
        <is>
          <t>MOV</t>
        </is>
      </c>
      <c r="B3375" t="inlineStr">
        <is>
          <t>355331400000</t>
        </is>
      </c>
      <c r="C3375" t="inlineStr">
        <is>
          <t>35533140</t>
        </is>
      </c>
      <c r="D3375" t="inlineStr">
        <is>
          <t>DAYANA AVILES</t>
        </is>
      </c>
      <c r="E3375" t="inlineStr">
        <is>
          <t>DAYANAAVILES</t>
        </is>
      </c>
      <c r="F3375" s="2" t="n">
        <v>15</v>
      </c>
      <c r="G3375" t="inlineStr"/>
      <c r="H3375" t="inlineStr">
        <is>
          <t>68735218.0</t>
        </is>
      </c>
      <c r="I3375" t="n">
        <v>0</v>
      </c>
      <c r="J3375" t="n">
        <v>1</v>
      </c>
      <c r="K3375" t="inlineStr"/>
    </row>
    <row r="3376">
      <c r="A3376" t="inlineStr">
        <is>
          <t>MOV</t>
        </is>
      </c>
      <c r="B3376" t="inlineStr">
        <is>
          <t>352345430000</t>
        </is>
      </c>
      <c r="C3376" t="inlineStr">
        <is>
          <t>35234543</t>
        </is>
      </c>
      <c r="D3376" t="inlineStr">
        <is>
          <t>JULIAN ABDIEL VARGAS ATENCIO</t>
        </is>
      </c>
      <c r="E3376" t="inlineStr">
        <is>
          <t>JULIANABDIELVARGASATENCIO</t>
        </is>
      </c>
      <c r="F3376" s="2" t="n">
        <v>15</v>
      </c>
      <c r="G3376" t="inlineStr"/>
      <c r="H3376" t="inlineStr">
        <is>
          <t>63555113.0</t>
        </is>
      </c>
      <c r="I3376" t="n">
        <v>0</v>
      </c>
      <c r="J3376" t="n">
        <v>1</v>
      </c>
      <c r="K3376" t="inlineStr"/>
    </row>
    <row r="3377">
      <c r="A3377" t="inlineStr">
        <is>
          <t>MOV</t>
        </is>
      </c>
      <c r="B3377" t="inlineStr">
        <is>
          <t>366059780000</t>
        </is>
      </c>
      <c r="C3377" t="inlineStr">
        <is>
          <t>36605978</t>
        </is>
      </c>
      <c r="D3377" t="inlineStr">
        <is>
          <t>KELY YANIS MORALES GONZALEZ</t>
        </is>
      </c>
      <c r="E3377" t="inlineStr">
        <is>
          <t>KELYYANISMORALESGONZALEZ</t>
        </is>
      </c>
      <c r="F3377" s="2" t="n">
        <v>0</v>
      </c>
      <c r="G3377" t="inlineStr"/>
      <c r="H3377" t="inlineStr"/>
      <c r="I3377" t="n">
        <v>0</v>
      </c>
      <c r="J3377" t="n">
        <v>1</v>
      </c>
      <c r="K3377" t="inlineStr"/>
    </row>
    <row r="3378">
      <c r="A3378" t="inlineStr">
        <is>
          <t>MOV</t>
        </is>
      </c>
      <c r="B3378" t="inlineStr">
        <is>
          <t>353326580000</t>
        </is>
      </c>
      <c r="C3378" t="inlineStr">
        <is>
          <t>35332658</t>
        </is>
      </c>
      <c r="D3378" t="inlineStr">
        <is>
          <t>MIGUEL MONROY</t>
        </is>
      </c>
      <c r="E3378" t="inlineStr">
        <is>
          <t>MIGUELMONROY</t>
        </is>
      </c>
      <c r="F3378" s="2" t="n">
        <v>15</v>
      </c>
      <c r="G3378" t="inlineStr"/>
      <c r="H3378" t="inlineStr">
        <is>
          <t>62115455.0</t>
        </is>
      </c>
      <c r="I3378" t="n">
        <v>0</v>
      </c>
      <c r="J3378" t="n">
        <v>1</v>
      </c>
      <c r="K3378" t="inlineStr"/>
    </row>
    <row r="3379">
      <c r="A3379" t="inlineStr">
        <is>
          <t>MOV</t>
        </is>
      </c>
      <c r="B3379" t="inlineStr">
        <is>
          <t>357298230000</t>
        </is>
      </c>
      <c r="C3379" t="inlineStr">
        <is>
          <t>35729823</t>
        </is>
      </c>
      <c r="D3379" t="inlineStr">
        <is>
          <t>KENETH CASTILLO</t>
        </is>
      </c>
      <c r="E3379" t="inlineStr">
        <is>
          <t>KENETHCASTILLO</t>
        </is>
      </c>
      <c r="F3379" s="2" t="n">
        <v>15</v>
      </c>
      <c r="G3379" t="inlineStr"/>
      <c r="H3379" t="inlineStr">
        <is>
          <t>63930301.0</t>
        </is>
      </c>
      <c r="I3379" t="n">
        <v>0</v>
      </c>
      <c r="J3379" t="n">
        <v>1</v>
      </c>
      <c r="K3379" t="inlineStr"/>
    </row>
    <row r="3380">
      <c r="A3380" t="inlineStr">
        <is>
          <t>MOV</t>
        </is>
      </c>
      <c r="B3380" t="inlineStr">
        <is>
          <t>356206430000</t>
        </is>
      </c>
      <c r="C3380" t="inlineStr">
        <is>
          <t>35620643</t>
        </is>
      </c>
      <c r="D3380" t="inlineStr">
        <is>
          <t>NORIS ALVAREZ</t>
        </is>
      </c>
      <c r="E3380" t="inlineStr">
        <is>
          <t>NORISALVAREZ</t>
        </is>
      </c>
      <c r="F3380" s="2" t="n">
        <v>20</v>
      </c>
      <c r="G3380" t="inlineStr"/>
      <c r="H3380" t="inlineStr">
        <is>
          <t>67700378.0</t>
        </is>
      </c>
      <c r="I3380" t="n">
        <v>0</v>
      </c>
      <c r="J3380" t="n">
        <v>1</v>
      </c>
      <c r="K3380" t="inlineStr"/>
    </row>
    <row r="3381">
      <c r="A3381" t="inlineStr">
        <is>
          <t>MOV</t>
        </is>
      </c>
      <c r="B3381" t="inlineStr">
        <is>
          <t>367049940000</t>
        </is>
      </c>
      <c r="C3381" t="inlineStr">
        <is>
          <t>36704994</t>
        </is>
      </c>
      <c r="D3381" t="inlineStr">
        <is>
          <t>NASH ALEN CERRUD GARCIA</t>
        </is>
      </c>
      <c r="E3381" t="inlineStr">
        <is>
          <t>NASHALENCERRUDGARCIA</t>
        </is>
      </c>
      <c r="F3381" s="2" t="n">
        <v>16.94</v>
      </c>
      <c r="G3381" t="inlineStr"/>
      <c r="H3381" t="inlineStr"/>
      <c r="I3381" t="n">
        <v>0</v>
      </c>
      <c r="J3381" t="n">
        <v>1</v>
      </c>
      <c r="K3381" t="inlineStr"/>
    </row>
    <row r="3382">
      <c r="A3382" t="inlineStr">
        <is>
          <t>MOV</t>
        </is>
      </c>
      <c r="B3382" t="inlineStr">
        <is>
          <t>347130460000</t>
        </is>
      </c>
      <c r="C3382" t="inlineStr">
        <is>
          <t>34713046</t>
        </is>
      </c>
      <c r="D3382" t="inlineStr">
        <is>
          <t>GYLLIANYS VASQUEZ</t>
        </is>
      </c>
      <c r="E3382" t="inlineStr">
        <is>
          <t>GYLLIANYSVASQUEZ</t>
        </is>
      </c>
      <c r="F3382" s="2" t="n">
        <v>16.25</v>
      </c>
      <c r="G3382" t="inlineStr"/>
      <c r="H3382" t="inlineStr">
        <is>
          <t>63636644.0</t>
        </is>
      </c>
      <c r="I3382" t="n">
        <v>0</v>
      </c>
      <c r="J3382" t="n">
        <v>1</v>
      </c>
      <c r="K3382" t="inlineStr"/>
    </row>
    <row r="3383">
      <c r="A3383" t="inlineStr">
        <is>
          <t>MOV</t>
        </is>
      </c>
      <c r="B3383" t="inlineStr">
        <is>
          <t>365025820000</t>
        </is>
      </c>
      <c r="C3383" t="inlineStr">
        <is>
          <t>36502582</t>
        </is>
      </c>
      <c r="D3383" t="inlineStr">
        <is>
          <t>HAROLD MORALES</t>
        </is>
      </c>
      <c r="E3383" t="inlineStr">
        <is>
          <t>HAROLDMORALES</t>
        </is>
      </c>
      <c r="F3383" s="2" t="n">
        <v>18.87</v>
      </c>
      <c r="G3383" t="inlineStr"/>
      <c r="H3383" t="inlineStr">
        <is>
          <t>65378665.0</t>
        </is>
      </c>
      <c r="I3383" t="n">
        <v>0</v>
      </c>
      <c r="J3383" t="n">
        <v>1</v>
      </c>
      <c r="K3383" t="inlineStr"/>
    </row>
    <row r="3384">
      <c r="A3384" t="inlineStr">
        <is>
          <t>MOV</t>
        </is>
      </c>
      <c r="B3384" t="inlineStr">
        <is>
          <t>356381740000</t>
        </is>
      </c>
      <c r="C3384" t="inlineStr">
        <is>
          <t>35638174</t>
        </is>
      </c>
      <c r="D3384" t="inlineStr">
        <is>
          <t>JESUS JOEL HERNANDEZ LARA</t>
        </is>
      </c>
      <c r="E3384" t="inlineStr">
        <is>
          <t>JESUSJOELHERNANDEZLARA</t>
        </is>
      </c>
      <c r="F3384" s="2" t="n">
        <v>15</v>
      </c>
      <c r="G3384" t="inlineStr"/>
      <c r="H3384" t="inlineStr">
        <is>
          <t>66627742.0</t>
        </is>
      </c>
      <c r="I3384" t="n">
        <v>0</v>
      </c>
      <c r="J3384" t="n">
        <v>1</v>
      </c>
      <c r="K3384" t="inlineStr"/>
    </row>
    <row r="3385">
      <c r="A3385" t="inlineStr">
        <is>
          <t>MOV</t>
        </is>
      </c>
      <c r="B3385" t="inlineStr">
        <is>
          <t>367004150000</t>
        </is>
      </c>
      <c r="C3385" t="inlineStr">
        <is>
          <t>36700415</t>
        </is>
      </c>
      <c r="D3385" t="inlineStr">
        <is>
          <t>JESUS JOEL HERNANDEZ LARA</t>
        </is>
      </c>
      <c r="E3385" t="inlineStr">
        <is>
          <t>JESUSJOELHERNANDEZLARA</t>
        </is>
      </c>
      <c r="F3385" s="2" t="n">
        <v>15</v>
      </c>
      <c r="G3385" t="inlineStr"/>
      <c r="H3385" t="inlineStr">
        <is>
          <t>63645279.0</t>
        </is>
      </c>
      <c r="I3385" t="n">
        <v>0</v>
      </c>
      <c r="J3385" t="n">
        <v>1</v>
      </c>
      <c r="K3385" t="inlineStr"/>
    </row>
    <row r="3386">
      <c r="A3386" t="inlineStr">
        <is>
          <t>MOV</t>
        </is>
      </c>
      <c r="B3386" t="inlineStr">
        <is>
          <t>357271570000</t>
        </is>
      </c>
      <c r="C3386" t="inlineStr">
        <is>
          <t>35727157</t>
        </is>
      </c>
      <c r="D3386" t="inlineStr">
        <is>
          <t>RODRÍGO RÍOS</t>
        </is>
      </c>
      <c r="E3386" t="inlineStr">
        <is>
          <t>RODRIGORIOS</t>
        </is>
      </c>
      <c r="F3386" s="2" t="n">
        <v>15</v>
      </c>
      <c r="G3386" t="inlineStr"/>
      <c r="H3386" t="inlineStr">
        <is>
          <t>69747728.0</t>
        </is>
      </c>
      <c r="I3386" t="n">
        <v>0</v>
      </c>
      <c r="J3386" t="n">
        <v>1</v>
      </c>
      <c r="K3386" t="inlineStr"/>
    </row>
    <row r="3387">
      <c r="A3387" t="inlineStr">
        <is>
          <t>MOV</t>
        </is>
      </c>
      <c r="B3387" t="inlineStr">
        <is>
          <t>351350730000</t>
        </is>
      </c>
      <c r="C3387" t="inlineStr">
        <is>
          <t>35135073</t>
        </is>
      </c>
      <c r="D3387" t="inlineStr">
        <is>
          <t>LIDIETH RODRIGUEZ VEJERANO</t>
        </is>
      </c>
      <c r="E3387" t="inlineStr">
        <is>
          <t>LIDIETHRODRIGUEZVEJERANO</t>
        </is>
      </c>
      <c r="F3387" s="2" t="n">
        <v>15</v>
      </c>
      <c r="G3387" t="inlineStr"/>
      <c r="H3387" t="inlineStr">
        <is>
          <t>66372561.0</t>
        </is>
      </c>
      <c r="I3387" t="n">
        <v>0</v>
      </c>
      <c r="J3387" t="n">
        <v>1</v>
      </c>
      <c r="K3387" t="inlineStr"/>
    </row>
    <row r="3388">
      <c r="A3388" t="inlineStr">
        <is>
          <t>MOV</t>
        </is>
      </c>
      <c r="B3388" t="inlineStr">
        <is>
          <t>354144530000</t>
        </is>
      </c>
      <c r="C3388" t="inlineStr">
        <is>
          <t>35414453</t>
        </is>
      </c>
      <c r="D3388" t="inlineStr">
        <is>
          <t>TOMAS PINZON</t>
        </is>
      </c>
      <c r="E3388" t="inlineStr">
        <is>
          <t>TOMASPINZON</t>
        </is>
      </c>
      <c r="F3388" s="2" t="n">
        <v>15</v>
      </c>
      <c r="G3388" t="inlineStr"/>
      <c r="H3388" t="inlineStr">
        <is>
          <t>65722972.0</t>
        </is>
      </c>
      <c r="I3388" t="n">
        <v>0</v>
      </c>
      <c r="J3388" t="n">
        <v>1</v>
      </c>
      <c r="K3388" t="inlineStr"/>
    </row>
    <row r="3389">
      <c r="A3389" t="inlineStr">
        <is>
          <t>MOV</t>
        </is>
      </c>
      <c r="B3389" t="inlineStr">
        <is>
          <t>356155140000</t>
        </is>
      </c>
      <c r="C3389" t="inlineStr">
        <is>
          <t>35615514</t>
        </is>
      </c>
      <c r="D3389" t="inlineStr">
        <is>
          <t>TOMAS PINZON</t>
        </is>
      </c>
      <c r="E3389" t="inlineStr">
        <is>
          <t>TOMASPINZON</t>
        </is>
      </c>
      <c r="F3389" s="2" t="n">
        <v>15</v>
      </c>
      <c r="G3389" t="inlineStr"/>
      <c r="H3389" t="inlineStr">
        <is>
          <t>64438207.0</t>
        </is>
      </c>
      <c r="I3389" t="n">
        <v>0</v>
      </c>
      <c r="J3389" t="n">
        <v>1</v>
      </c>
      <c r="K3389" t="inlineStr"/>
    </row>
    <row r="3390">
      <c r="A3390" t="inlineStr">
        <is>
          <t>MOV</t>
        </is>
      </c>
      <c r="B3390" t="inlineStr">
        <is>
          <t>353086060000</t>
        </is>
      </c>
      <c r="C3390" t="inlineStr">
        <is>
          <t>35308606</t>
        </is>
      </c>
      <c r="D3390" t="inlineStr">
        <is>
          <t>YOBANIS ARNOLDO PINTO ARAUZ</t>
        </is>
      </c>
      <c r="E3390" t="inlineStr">
        <is>
          <t>YOBANISARNOLDOPINTOARAUZ</t>
        </is>
      </c>
      <c r="F3390" s="2" t="n">
        <v>15</v>
      </c>
      <c r="G3390" t="inlineStr"/>
      <c r="H3390" t="inlineStr">
        <is>
          <t>69008654.0</t>
        </is>
      </c>
      <c r="I3390" t="n">
        <v>0</v>
      </c>
      <c r="J3390" t="n">
        <v>1</v>
      </c>
      <c r="K3390" t="inlineStr"/>
    </row>
    <row r="3391">
      <c r="A3391" t="inlineStr">
        <is>
          <t>MOV</t>
        </is>
      </c>
      <c r="B3391" t="inlineStr">
        <is>
          <t>358113000000</t>
        </is>
      </c>
      <c r="C3391" t="inlineStr">
        <is>
          <t>35811300</t>
        </is>
      </c>
      <c r="D3391" t="inlineStr">
        <is>
          <t>DAVID MARTINEZ</t>
        </is>
      </c>
      <c r="E3391" t="inlineStr">
        <is>
          <t>DAVIDMARTINEZ</t>
        </is>
      </c>
      <c r="F3391" s="2" t="n">
        <v>15</v>
      </c>
      <c r="G3391" t="inlineStr"/>
      <c r="H3391" t="inlineStr">
        <is>
          <t>66815839.0</t>
        </is>
      </c>
      <c r="I3391" t="n">
        <v>0</v>
      </c>
      <c r="J3391" t="n">
        <v>1</v>
      </c>
      <c r="K3391" t="inlineStr"/>
    </row>
    <row r="3392">
      <c r="A3392" t="inlineStr">
        <is>
          <t>MOV</t>
        </is>
      </c>
      <c r="B3392" t="inlineStr">
        <is>
          <t>351316110000</t>
        </is>
      </c>
      <c r="C3392" t="inlineStr">
        <is>
          <t>35131611</t>
        </is>
      </c>
      <c r="D3392" t="inlineStr">
        <is>
          <t>CELESTINO CASTRELLON</t>
        </is>
      </c>
      <c r="E3392" t="inlineStr">
        <is>
          <t>CELESTINOCASTRELLON</t>
        </is>
      </c>
      <c r="F3392" s="2" t="n">
        <v>15</v>
      </c>
      <c r="G3392" t="inlineStr"/>
      <c r="H3392" t="inlineStr">
        <is>
          <t>68956651.0</t>
        </is>
      </c>
      <c r="I3392" t="n">
        <v>0</v>
      </c>
      <c r="J3392" t="n">
        <v>1</v>
      </c>
      <c r="K3392" t="inlineStr"/>
    </row>
    <row r="3393">
      <c r="A3393" t="inlineStr">
        <is>
          <t>MOV</t>
        </is>
      </c>
      <c r="B3393" t="inlineStr">
        <is>
          <t>357387290000</t>
        </is>
      </c>
      <c r="C3393" t="inlineStr">
        <is>
          <t>35738729</t>
        </is>
      </c>
      <c r="D3393" t="inlineStr">
        <is>
          <t>MANUEL CUEVA</t>
        </is>
      </c>
      <c r="E3393" t="inlineStr">
        <is>
          <t>MANUELCUEVA</t>
        </is>
      </c>
      <c r="F3393" s="2" t="n">
        <v>15</v>
      </c>
      <c r="G3393" t="inlineStr"/>
      <c r="H3393" t="inlineStr">
        <is>
          <t>69590567.0</t>
        </is>
      </c>
      <c r="I3393" t="n">
        <v>0</v>
      </c>
      <c r="J3393" t="n">
        <v>1</v>
      </c>
      <c r="K3393" t="inlineStr"/>
    </row>
    <row r="3394">
      <c r="A3394" t="inlineStr">
        <is>
          <t>MOV</t>
        </is>
      </c>
      <c r="B3394" t="inlineStr">
        <is>
          <t>354366580000</t>
        </is>
      </c>
      <c r="C3394" t="inlineStr">
        <is>
          <t>35436658</t>
        </is>
      </c>
      <c r="D3394" t="inlineStr">
        <is>
          <t>CARLOS SAMIR RUIZ VALDES</t>
        </is>
      </c>
      <c r="E3394" t="inlineStr">
        <is>
          <t>CARLOSSAMIRRUIZVALDES</t>
        </is>
      </c>
      <c r="F3394" s="2" t="n">
        <v>15</v>
      </c>
      <c r="G3394" t="inlineStr"/>
      <c r="H3394" t="inlineStr">
        <is>
          <t>64131181.0</t>
        </is>
      </c>
      <c r="I3394" t="n">
        <v>0</v>
      </c>
      <c r="J3394" t="n">
        <v>1</v>
      </c>
      <c r="K3394" t="inlineStr"/>
    </row>
    <row r="3395">
      <c r="A3395" t="inlineStr">
        <is>
          <t>MOV</t>
        </is>
      </c>
      <c r="B3395" t="inlineStr">
        <is>
          <t>367011960000</t>
        </is>
      </c>
      <c r="C3395" t="inlineStr">
        <is>
          <t>36701196</t>
        </is>
      </c>
      <c r="D3395" t="inlineStr">
        <is>
          <t>MILKO TUGRI SALINA</t>
        </is>
      </c>
      <c r="E3395" t="inlineStr">
        <is>
          <t>MILKOTUGRISALINA</t>
        </is>
      </c>
      <c r="F3395" s="2" t="n">
        <v>15</v>
      </c>
      <c r="G3395" t="inlineStr"/>
      <c r="H3395" t="inlineStr">
        <is>
          <t>66457200.0</t>
        </is>
      </c>
      <c r="I3395" t="n">
        <v>0</v>
      </c>
      <c r="J3395" t="n">
        <v>1</v>
      </c>
      <c r="K3395" t="inlineStr"/>
    </row>
    <row r="3396">
      <c r="A3396" t="inlineStr">
        <is>
          <t>MOV</t>
        </is>
      </c>
      <c r="B3396" t="inlineStr">
        <is>
          <t>338099180000</t>
        </is>
      </c>
      <c r="C3396" t="inlineStr">
        <is>
          <t>33809918</t>
        </is>
      </c>
      <c r="D3396" t="inlineStr">
        <is>
          <t>Kevin Lai Liu</t>
        </is>
      </c>
      <c r="E3396" t="inlineStr">
        <is>
          <t>KEVINLAILIU</t>
        </is>
      </c>
      <c r="F3396" s="2" t="n">
        <v>20.75</v>
      </c>
      <c r="G3396" t="inlineStr"/>
      <c r="H3396" t="inlineStr">
        <is>
          <t>69093601.0</t>
        </is>
      </c>
      <c r="I3396" t="n">
        <v>0</v>
      </c>
      <c r="J3396" t="n">
        <v>1</v>
      </c>
      <c r="K3396" t="inlineStr"/>
    </row>
    <row r="3397">
      <c r="A3397" t="inlineStr">
        <is>
          <t>MOV</t>
        </is>
      </c>
      <c r="B3397" t="inlineStr">
        <is>
          <t>361011460000</t>
        </is>
      </c>
      <c r="C3397" t="inlineStr">
        <is>
          <t>36101146</t>
        </is>
      </c>
      <c r="D3397" t="inlineStr">
        <is>
          <t>JUAN RODRIGUEZ</t>
        </is>
      </c>
      <c r="E3397" t="inlineStr">
        <is>
          <t>JUANRODRIGUEZ</t>
        </is>
      </c>
      <c r="F3397" s="2" t="n">
        <v>15</v>
      </c>
      <c r="G3397" t="inlineStr"/>
      <c r="H3397" t="inlineStr">
        <is>
          <t>66820408.0</t>
        </is>
      </c>
      <c r="I3397" t="n">
        <v>0</v>
      </c>
      <c r="J3397" t="n">
        <v>1</v>
      </c>
      <c r="K3397" t="inlineStr"/>
    </row>
    <row r="3398">
      <c r="A3398" t="inlineStr">
        <is>
          <t>MOV</t>
        </is>
      </c>
      <c r="B3398" t="inlineStr">
        <is>
          <t>362000960000</t>
        </is>
      </c>
      <c r="C3398" t="inlineStr">
        <is>
          <t>36200096</t>
        </is>
      </c>
      <c r="D3398" t="inlineStr">
        <is>
          <t>EDWARD ALEJANDRO AGUIRRE SANCHEZ</t>
        </is>
      </c>
      <c r="E3398" t="inlineStr">
        <is>
          <t>EDWARDALEJANDROAGUIRRESANCHEZ</t>
        </is>
      </c>
      <c r="F3398" s="2" t="n">
        <v>15</v>
      </c>
      <c r="G3398" t="inlineStr"/>
      <c r="H3398" t="inlineStr">
        <is>
          <t>66760903.0</t>
        </is>
      </c>
      <c r="I3398" t="n">
        <v>0</v>
      </c>
      <c r="J3398" t="n">
        <v>1</v>
      </c>
      <c r="K3398" t="inlineStr"/>
    </row>
    <row r="3399">
      <c r="A3399" t="inlineStr">
        <is>
          <t>MOV</t>
        </is>
      </c>
      <c r="B3399" t="inlineStr">
        <is>
          <t>358186320000</t>
        </is>
      </c>
      <c r="C3399" t="inlineStr">
        <is>
          <t>35818632</t>
        </is>
      </c>
      <c r="D3399" t="inlineStr">
        <is>
          <t>GENRY SANTOS</t>
        </is>
      </c>
      <c r="E3399" t="inlineStr">
        <is>
          <t>GENRYSANTOS</t>
        </is>
      </c>
      <c r="F3399" s="2" t="n">
        <v>20</v>
      </c>
      <c r="G3399" t="inlineStr"/>
      <c r="H3399" t="inlineStr">
        <is>
          <t>67438996.0</t>
        </is>
      </c>
      <c r="I3399" t="n">
        <v>0</v>
      </c>
      <c r="J3399" t="n">
        <v>1</v>
      </c>
      <c r="K3399" t="inlineStr"/>
    </row>
    <row r="3400">
      <c r="A3400" t="inlineStr">
        <is>
          <t>MOV</t>
        </is>
      </c>
      <c r="B3400" t="inlineStr">
        <is>
          <t>354199960000</t>
        </is>
      </c>
      <c r="C3400" t="inlineStr">
        <is>
          <t>35419996</t>
        </is>
      </c>
      <c r="D3400" t="inlineStr">
        <is>
          <t>LIZ MARIE SUIRA VILLARREAL</t>
        </is>
      </c>
      <c r="E3400" t="inlineStr">
        <is>
          <t>LIZMARIESUIRAVILLARREAL</t>
        </is>
      </c>
      <c r="F3400" s="2" t="n">
        <v>15</v>
      </c>
      <c r="G3400" t="inlineStr"/>
      <c r="H3400" t="inlineStr">
        <is>
          <t>64274353.0</t>
        </is>
      </c>
      <c r="I3400" t="n">
        <v>0</v>
      </c>
      <c r="J3400" t="n">
        <v>1</v>
      </c>
      <c r="K3400" t="inlineStr"/>
    </row>
    <row r="3401">
      <c r="A3401" t="inlineStr">
        <is>
          <t>MOV</t>
        </is>
      </c>
      <c r="B3401" t="inlineStr">
        <is>
          <t>347374800000</t>
        </is>
      </c>
      <c r="C3401" t="inlineStr">
        <is>
          <t>34737480</t>
        </is>
      </c>
      <c r="D3401" t="inlineStr">
        <is>
          <t>LUIS ANTONIO MORALES</t>
        </is>
      </c>
      <c r="E3401" t="inlineStr">
        <is>
          <t>LUISANTONIOMORALES</t>
        </is>
      </c>
      <c r="F3401" s="2" t="n">
        <v>16.25</v>
      </c>
      <c r="G3401" t="inlineStr"/>
      <c r="H3401" t="inlineStr">
        <is>
          <t>67937935.0</t>
        </is>
      </c>
      <c r="I3401" t="n">
        <v>0</v>
      </c>
      <c r="J3401" t="n">
        <v>1</v>
      </c>
      <c r="K3401" t="inlineStr"/>
    </row>
    <row r="3402">
      <c r="A3402" t="inlineStr">
        <is>
          <t>MOV</t>
        </is>
      </c>
      <c r="B3402" t="inlineStr">
        <is>
          <t>359381510000</t>
        </is>
      </c>
      <c r="C3402" t="inlineStr">
        <is>
          <t>35938151</t>
        </is>
      </c>
      <c r="D3402" t="inlineStr">
        <is>
          <t>YURIEL DUARTE</t>
        </is>
      </c>
      <c r="E3402" t="inlineStr">
        <is>
          <t>YURIELDUARTE</t>
        </is>
      </c>
      <c r="F3402" s="2" t="n">
        <v>15</v>
      </c>
      <c r="G3402" t="inlineStr"/>
      <c r="H3402" t="inlineStr">
        <is>
          <t>67224620.0</t>
        </is>
      </c>
      <c r="I3402" t="n">
        <v>0</v>
      </c>
      <c r="J3402" t="n">
        <v>1</v>
      </c>
      <c r="K3402" t="inlineStr"/>
    </row>
    <row r="3403">
      <c r="A3403" t="inlineStr">
        <is>
          <t>MOV</t>
        </is>
      </c>
      <c r="B3403" t="inlineStr">
        <is>
          <t>359033840000</t>
        </is>
      </c>
      <c r="C3403" t="inlineStr">
        <is>
          <t>35903384</t>
        </is>
      </c>
      <c r="D3403" t="inlineStr">
        <is>
          <t>MARVIN CORELLA V</t>
        </is>
      </c>
      <c r="E3403" t="inlineStr">
        <is>
          <t>MARVINCORELLAV</t>
        </is>
      </c>
      <c r="F3403" s="2" t="n">
        <v>15</v>
      </c>
      <c r="G3403" t="inlineStr"/>
      <c r="H3403" t="inlineStr">
        <is>
          <t>61017272.0</t>
        </is>
      </c>
      <c r="I3403" t="n">
        <v>0</v>
      </c>
      <c r="J3403" t="n">
        <v>1</v>
      </c>
      <c r="K3403" t="inlineStr"/>
    </row>
    <row r="3404">
      <c r="A3404" t="inlineStr">
        <is>
          <t>MOV</t>
        </is>
      </c>
      <c r="B3404" t="inlineStr">
        <is>
          <t>353339890000</t>
        </is>
      </c>
      <c r="C3404" t="inlineStr">
        <is>
          <t>35333989</t>
        </is>
      </c>
      <c r="D3404" t="inlineStr">
        <is>
          <t>KEYNER CASTILLO</t>
        </is>
      </c>
      <c r="E3404" t="inlineStr">
        <is>
          <t>KEYNERCASTILLO</t>
        </is>
      </c>
      <c r="F3404" s="2" t="n">
        <v>15</v>
      </c>
      <c r="G3404" t="inlineStr"/>
      <c r="H3404" t="inlineStr">
        <is>
          <t>62337327.0</t>
        </is>
      </c>
      <c r="I3404" t="n">
        <v>0</v>
      </c>
      <c r="J3404" t="n">
        <v>1</v>
      </c>
      <c r="K3404" t="inlineStr"/>
    </row>
    <row r="3405">
      <c r="A3405" t="inlineStr">
        <is>
          <t>MOV</t>
        </is>
      </c>
      <c r="B3405" t="inlineStr">
        <is>
          <t>361021640000</t>
        </is>
      </c>
      <c r="C3405" t="inlineStr">
        <is>
          <t>36102164</t>
        </is>
      </c>
      <c r="D3405" t="inlineStr">
        <is>
          <t>YAHIR ROJAS</t>
        </is>
      </c>
      <c r="E3405" t="inlineStr">
        <is>
          <t>YAHIRROJAS</t>
        </is>
      </c>
      <c r="F3405" s="2" t="n">
        <v>15</v>
      </c>
      <c r="G3405" t="inlineStr"/>
      <c r="H3405" t="inlineStr">
        <is>
          <t>67119032.0</t>
        </is>
      </c>
      <c r="I3405" t="n">
        <v>0</v>
      </c>
      <c r="J3405" t="n">
        <v>1</v>
      </c>
      <c r="K3405" t="inlineStr"/>
    </row>
    <row r="3406">
      <c r="A3406" t="inlineStr">
        <is>
          <t>MOV</t>
        </is>
      </c>
      <c r="B3406" t="inlineStr">
        <is>
          <t>363059640000</t>
        </is>
      </c>
      <c r="C3406" t="inlineStr">
        <is>
          <t>36305964</t>
        </is>
      </c>
      <c r="D3406" t="inlineStr">
        <is>
          <t>KARLA INES SAMUDIO VIQUEZ</t>
        </is>
      </c>
      <c r="E3406" t="inlineStr">
        <is>
          <t>KARLAINESSAMUDIOVIQUEZ</t>
        </is>
      </c>
      <c r="F3406" s="2" t="n">
        <v>0</v>
      </c>
      <c r="G3406" t="inlineStr"/>
      <c r="H3406" t="inlineStr"/>
      <c r="I3406" t="n">
        <v>0</v>
      </c>
      <c r="J3406" t="n">
        <v>1</v>
      </c>
      <c r="K3406" t="inlineStr"/>
    </row>
    <row r="3407">
      <c r="A3407" t="inlineStr">
        <is>
          <t>MOV</t>
        </is>
      </c>
      <c r="B3407" t="inlineStr">
        <is>
          <t>351384140000</t>
        </is>
      </c>
      <c r="C3407" t="inlineStr">
        <is>
          <t>35138414</t>
        </is>
      </c>
      <c r="D3407" t="inlineStr">
        <is>
          <t>CENTRO DE ASISTENCIA ROJAA</t>
        </is>
      </c>
      <c r="E3407" t="inlineStr">
        <is>
          <t>CENTRODEASISTENCIAROJAA</t>
        </is>
      </c>
      <c r="F3407" s="2" t="n">
        <v>15</v>
      </c>
      <c r="G3407" t="inlineStr"/>
      <c r="H3407" t="inlineStr">
        <is>
          <t>62919427.0</t>
        </is>
      </c>
      <c r="I3407" t="n">
        <v>0</v>
      </c>
      <c r="J3407" t="n">
        <v>1</v>
      </c>
      <c r="K3407" t="inlineStr"/>
    </row>
    <row r="3408">
      <c r="A3408" t="inlineStr">
        <is>
          <t>MOV</t>
        </is>
      </c>
      <c r="B3408" t="inlineStr">
        <is>
          <t>361045340000</t>
        </is>
      </c>
      <c r="C3408" t="inlineStr">
        <is>
          <t>36104534</t>
        </is>
      </c>
      <c r="D3408" t="inlineStr">
        <is>
          <t>MERCADO NEGRO FOODTRUCK</t>
        </is>
      </c>
      <c r="E3408" t="inlineStr">
        <is>
          <t>MERCADONEGROFOODTRUCK</t>
        </is>
      </c>
      <c r="F3408" s="2" t="n">
        <v>0</v>
      </c>
      <c r="G3408" t="inlineStr"/>
      <c r="H3408" t="inlineStr"/>
      <c r="I3408" t="n">
        <v>0</v>
      </c>
      <c r="J3408" t="n">
        <v>1</v>
      </c>
      <c r="K3408" t="inlineStr"/>
    </row>
    <row r="3409">
      <c r="A3409" t="inlineStr">
        <is>
          <t>MOV</t>
        </is>
      </c>
      <c r="B3409" t="inlineStr">
        <is>
          <t>356343320000</t>
        </is>
      </c>
      <c r="C3409" t="inlineStr">
        <is>
          <t>35634332</t>
        </is>
      </c>
      <c r="D3409" t="inlineStr">
        <is>
          <t>CRISTHIAN GUERRA GUERRA</t>
        </is>
      </c>
      <c r="E3409" t="inlineStr">
        <is>
          <t>CRISTHIANGUERRAGUERRA</t>
        </is>
      </c>
      <c r="F3409" s="2" t="n">
        <v>15</v>
      </c>
      <c r="G3409" t="inlineStr"/>
      <c r="H3409" t="inlineStr">
        <is>
          <t>67768643.0</t>
        </is>
      </c>
      <c r="I3409" t="n">
        <v>0</v>
      </c>
      <c r="J3409" t="n">
        <v>1</v>
      </c>
      <c r="K3409" t="inlineStr"/>
    </row>
    <row r="3410">
      <c r="A3410" t="inlineStr">
        <is>
          <t>MOV</t>
        </is>
      </c>
      <c r="B3410" t="inlineStr">
        <is>
          <t>346409160000</t>
        </is>
      </c>
      <c r="C3410" t="inlineStr">
        <is>
          <t>34640916</t>
        </is>
      </c>
      <c r="D3410" t="inlineStr">
        <is>
          <t>JOSUE GABRIEL CASTILLO GUTIERREZ</t>
        </is>
      </c>
      <c r="E3410" t="inlineStr">
        <is>
          <t>JOSUEGABRIELCASTILLOGUTIERREZ</t>
        </is>
      </c>
      <c r="F3410" s="2" t="n">
        <v>25.75</v>
      </c>
      <c r="G3410" t="inlineStr"/>
      <c r="H3410" t="inlineStr">
        <is>
          <t>60953802.0</t>
        </is>
      </c>
      <c r="I3410" t="n">
        <v>0</v>
      </c>
      <c r="J3410" t="n">
        <v>1</v>
      </c>
      <c r="K3410" t="inlineStr"/>
    </row>
    <row r="3411">
      <c r="A3411" t="inlineStr">
        <is>
          <t>MOV</t>
        </is>
      </c>
      <c r="B3411" t="inlineStr">
        <is>
          <t>358348090000</t>
        </is>
      </c>
      <c r="C3411" t="inlineStr">
        <is>
          <t>35834809</t>
        </is>
      </c>
      <c r="D3411" t="inlineStr">
        <is>
          <t>JORGE PINTO</t>
        </is>
      </c>
      <c r="E3411" t="inlineStr">
        <is>
          <t>JORGEPINTO</t>
        </is>
      </c>
      <c r="F3411" s="2" t="n">
        <v>15</v>
      </c>
      <c r="G3411" t="inlineStr"/>
      <c r="H3411" t="inlineStr">
        <is>
          <t>63131443.0</t>
        </is>
      </c>
      <c r="I3411" t="n">
        <v>0</v>
      </c>
      <c r="J3411" t="n">
        <v>1</v>
      </c>
      <c r="K3411" t="inlineStr"/>
    </row>
    <row r="3412">
      <c r="A3412" t="inlineStr">
        <is>
          <t>MOV</t>
        </is>
      </c>
      <c r="B3412" t="inlineStr">
        <is>
          <t>357331950000</t>
        </is>
      </c>
      <c r="C3412" t="inlineStr">
        <is>
          <t>35733195</t>
        </is>
      </c>
      <c r="D3412" t="inlineStr">
        <is>
          <t>RAMON MORALES MORALES</t>
        </is>
      </c>
      <c r="E3412" t="inlineStr">
        <is>
          <t>RAMONMORALESMORALES</t>
        </is>
      </c>
      <c r="F3412" s="2" t="n">
        <v>15</v>
      </c>
      <c r="G3412" t="inlineStr"/>
      <c r="H3412" t="inlineStr">
        <is>
          <t>68289083.0</t>
        </is>
      </c>
      <c r="I3412" t="n">
        <v>0</v>
      </c>
      <c r="J3412" t="n">
        <v>1</v>
      </c>
      <c r="K3412" t="inlineStr"/>
    </row>
    <row r="3413">
      <c r="A3413" t="inlineStr">
        <is>
          <t>MOV</t>
        </is>
      </c>
      <c r="B3413" t="inlineStr">
        <is>
          <t>354189550000</t>
        </is>
      </c>
      <c r="C3413" t="inlineStr">
        <is>
          <t>35418955</t>
        </is>
      </c>
      <c r="D3413" t="inlineStr">
        <is>
          <t>REYNALDO ORTEGA</t>
        </is>
      </c>
      <c r="E3413" t="inlineStr">
        <is>
          <t>REYNALDOORTEGA</t>
        </is>
      </c>
      <c r="F3413" s="2" t="n">
        <v>15</v>
      </c>
      <c r="G3413" t="inlineStr"/>
      <c r="H3413" t="inlineStr">
        <is>
          <t>67783270.0</t>
        </is>
      </c>
      <c r="I3413" t="n">
        <v>0</v>
      </c>
      <c r="J3413" t="n">
        <v>1</v>
      </c>
      <c r="K3413" t="inlineStr"/>
    </row>
    <row r="3414">
      <c r="A3414" t="inlineStr">
        <is>
          <t>MOV</t>
        </is>
      </c>
      <c r="B3414" t="inlineStr">
        <is>
          <t>352357370000</t>
        </is>
      </c>
      <c r="C3414" t="inlineStr">
        <is>
          <t>35235737</t>
        </is>
      </c>
      <c r="D3414" t="inlineStr">
        <is>
          <t>HERLINDA CONCEPCION</t>
        </is>
      </c>
      <c r="E3414" t="inlineStr">
        <is>
          <t>HERLINDACONCEPCION</t>
        </is>
      </c>
      <c r="F3414" s="2" t="n">
        <v>30</v>
      </c>
      <c r="G3414" t="inlineStr"/>
      <c r="H3414" t="inlineStr">
        <is>
          <t>67789945.0</t>
        </is>
      </c>
      <c r="I3414" t="n">
        <v>0</v>
      </c>
      <c r="J3414" t="n">
        <v>1</v>
      </c>
      <c r="K3414" t="inlineStr"/>
    </row>
    <row r="3415">
      <c r="A3415" t="inlineStr">
        <is>
          <t>MOV</t>
        </is>
      </c>
      <c r="B3415" t="inlineStr">
        <is>
          <t>347145050000</t>
        </is>
      </c>
      <c r="C3415" t="inlineStr">
        <is>
          <t>34714505</t>
        </is>
      </c>
      <c r="D3415" t="inlineStr">
        <is>
          <t>YURI ENITH RODRIGUEZ GOMEZ</t>
        </is>
      </c>
      <c r="E3415" t="inlineStr">
        <is>
          <t>YURIENITHRODRIGUEZGOMEZ</t>
        </is>
      </c>
      <c r="F3415" s="2" t="n">
        <v>61.5</v>
      </c>
      <c r="G3415" t="inlineStr"/>
      <c r="H3415" t="inlineStr">
        <is>
          <t>60430200.0</t>
        </is>
      </c>
      <c r="I3415" t="n">
        <v>0</v>
      </c>
      <c r="J3415" t="n">
        <v>1</v>
      </c>
      <c r="K3415" t="inlineStr"/>
    </row>
    <row r="3416">
      <c r="A3416" t="inlineStr">
        <is>
          <t>MOV</t>
        </is>
      </c>
      <c r="B3416" t="inlineStr">
        <is>
          <t>359133760000</t>
        </is>
      </c>
      <c r="C3416" t="inlineStr">
        <is>
          <t>35913376</t>
        </is>
      </c>
      <c r="D3416" t="inlineStr">
        <is>
          <t>LUCA ALFONSO MIRANDA ZAMUDIO</t>
        </is>
      </c>
      <c r="E3416" t="inlineStr">
        <is>
          <t>LUCAALFONSOMIRANDAZAMUDIO</t>
        </is>
      </c>
      <c r="F3416" s="2" t="n">
        <v>15</v>
      </c>
      <c r="G3416" t="inlineStr"/>
      <c r="H3416" t="inlineStr">
        <is>
          <t>66622876.0</t>
        </is>
      </c>
      <c r="I3416" t="n">
        <v>0</v>
      </c>
      <c r="J3416" t="n">
        <v>1</v>
      </c>
      <c r="K3416" t="inlineStr"/>
    </row>
    <row r="3417">
      <c r="A3417" t="inlineStr">
        <is>
          <t>MOV</t>
        </is>
      </c>
      <c r="B3417" t="inlineStr">
        <is>
          <t>355151110000</t>
        </is>
      </c>
      <c r="C3417" t="inlineStr">
        <is>
          <t>35515111</t>
        </is>
      </c>
      <c r="D3417" t="inlineStr">
        <is>
          <t>MONICA MONTENEGRO</t>
        </is>
      </c>
      <c r="E3417" t="inlineStr">
        <is>
          <t>MONICAMONTENEGRO</t>
        </is>
      </c>
      <c r="F3417" s="2" t="n">
        <v>30</v>
      </c>
      <c r="G3417" t="inlineStr"/>
      <c r="H3417" t="inlineStr">
        <is>
          <t>61777907.0</t>
        </is>
      </c>
      <c r="I3417" t="n">
        <v>0</v>
      </c>
      <c r="J3417" t="n">
        <v>1</v>
      </c>
      <c r="K3417" t="inlineStr"/>
    </row>
    <row r="3418">
      <c r="A3418" t="inlineStr">
        <is>
          <t>MOV</t>
        </is>
      </c>
      <c r="B3418" t="inlineStr">
        <is>
          <t>366046820000</t>
        </is>
      </c>
      <c r="C3418" t="inlineStr">
        <is>
          <t>36604682</t>
        </is>
      </c>
      <c r="D3418" t="inlineStr">
        <is>
          <t>ISMAEL MONTEZUMA</t>
        </is>
      </c>
      <c r="E3418" t="inlineStr">
        <is>
          <t>ISMAELMONTEZUMA</t>
        </is>
      </c>
      <c r="F3418" s="2" t="n">
        <v>19.52</v>
      </c>
      <c r="G3418" t="inlineStr"/>
      <c r="H3418" t="inlineStr"/>
      <c r="I3418" t="n">
        <v>0</v>
      </c>
      <c r="J3418" t="n">
        <v>1</v>
      </c>
      <c r="K3418" t="inlineStr"/>
    </row>
    <row r="3419">
      <c r="A3419" t="inlineStr">
        <is>
          <t>MOV</t>
        </is>
      </c>
      <c r="B3419" t="inlineStr">
        <is>
          <t>353262340000</t>
        </is>
      </c>
      <c r="C3419" t="inlineStr">
        <is>
          <t>35326234</t>
        </is>
      </c>
      <c r="D3419" t="inlineStr">
        <is>
          <t>BRIGHNI NUNEZ</t>
        </is>
      </c>
      <c r="E3419" t="inlineStr">
        <is>
          <t>BRIGHNINUNEZ</t>
        </is>
      </c>
      <c r="F3419" s="2" t="n">
        <v>15</v>
      </c>
      <c r="G3419" t="inlineStr"/>
      <c r="H3419" t="inlineStr">
        <is>
          <t>63734433.0</t>
        </is>
      </c>
      <c r="I3419" t="n">
        <v>0</v>
      </c>
      <c r="J3419" t="n">
        <v>1</v>
      </c>
      <c r="K3419" t="inlineStr"/>
    </row>
    <row r="3420">
      <c r="A3420" t="inlineStr">
        <is>
          <t>MOV</t>
        </is>
      </c>
      <c r="B3420" t="inlineStr">
        <is>
          <t>368027250000</t>
        </is>
      </c>
      <c r="C3420" t="inlineStr">
        <is>
          <t>36802725</t>
        </is>
      </c>
      <c r="D3420" t="inlineStr">
        <is>
          <t>YANNINA DANETH PIZARRO</t>
        </is>
      </c>
      <c r="E3420" t="inlineStr">
        <is>
          <t>YANNINADANETHPIZARRO</t>
        </is>
      </c>
      <c r="F3420" s="2" t="n">
        <v>23.23</v>
      </c>
      <c r="G3420" t="inlineStr"/>
      <c r="H3420" t="inlineStr">
        <is>
          <t>66876944.0</t>
        </is>
      </c>
      <c r="I3420" t="n">
        <v>0</v>
      </c>
      <c r="J3420" t="n">
        <v>1</v>
      </c>
      <c r="K3420" t="inlineStr"/>
    </row>
    <row r="3421">
      <c r="A3421" t="inlineStr">
        <is>
          <t>MOV</t>
        </is>
      </c>
      <c r="B3421" t="inlineStr">
        <is>
          <t>354320610000</t>
        </is>
      </c>
      <c r="C3421" t="inlineStr">
        <is>
          <t>35432061</t>
        </is>
      </c>
      <c r="D3421" t="inlineStr">
        <is>
          <t>ALEJANDRO AGUILA</t>
        </is>
      </c>
      <c r="E3421" t="inlineStr">
        <is>
          <t>ALEJANDROAGUILA</t>
        </is>
      </c>
      <c r="F3421" s="2" t="n">
        <v>15</v>
      </c>
      <c r="G3421" t="inlineStr"/>
      <c r="H3421" t="inlineStr">
        <is>
          <t>68442477.0</t>
        </is>
      </c>
      <c r="I3421" t="n">
        <v>0</v>
      </c>
      <c r="J3421" t="n">
        <v>1</v>
      </c>
      <c r="K3421" t="inlineStr"/>
    </row>
    <row r="3422">
      <c r="A3422" t="inlineStr">
        <is>
          <t>MOV</t>
        </is>
      </c>
      <c r="B3422" t="inlineStr">
        <is>
          <t>354311240000</t>
        </is>
      </c>
      <c r="C3422" t="inlineStr">
        <is>
          <t>35431124</t>
        </is>
      </c>
      <c r="D3422" t="inlineStr">
        <is>
          <t>LETICIA FLORES</t>
        </is>
      </c>
      <c r="E3422" t="inlineStr">
        <is>
          <t>LETICIAFLORES</t>
        </is>
      </c>
      <c r="F3422" s="2" t="n">
        <v>15</v>
      </c>
      <c r="G3422" t="inlineStr"/>
      <c r="H3422" t="inlineStr">
        <is>
          <t>65578474.0</t>
        </is>
      </c>
      <c r="I3422" t="n">
        <v>0</v>
      </c>
      <c r="J3422" t="n">
        <v>1</v>
      </c>
      <c r="K3422" t="inlineStr"/>
    </row>
    <row r="3423">
      <c r="A3423" t="inlineStr">
        <is>
          <t>MOV</t>
        </is>
      </c>
      <c r="B3423" t="inlineStr">
        <is>
          <t>367051280000</t>
        </is>
      </c>
      <c r="C3423" t="inlineStr">
        <is>
          <t>36705128</t>
        </is>
      </c>
      <c r="D3423" t="inlineStr">
        <is>
          <t>YESENIA GARCIA</t>
        </is>
      </c>
      <c r="E3423" t="inlineStr">
        <is>
          <t>YESENIAGARCIA</t>
        </is>
      </c>
      <c r="F3423" s="2" t="n">
        <v>16.94</v>
      </c>
      <c r="G3423" t="inlineStr"/>
      <c r="H3423" t="inlineStr"/>
      <c r="I3423" t="n">
        <v>0</v>
      </c>
      <c r="J3423" t="n">
        <v>1</v>
      </c>
      <c r="K3423" t="inlineStr"/>
    </row>
    <row r="3424">
      <c r="A3424" t="inlineStr">
        <is>
          <t>MOV</t>
        </is>
      </c>
      <c r="B3424" t="inlineStr">
        <is>
          <t>356075370000</t>
        </is>
      </c>
      <c r="C3424" t="inlineStr">
        <is>
          <t>35607537</t>
        </is>
      </c>
      <c r="D3424" t="inlineStr">
        <is>
          <t>LUIS ANGEL IBARRA SANCHEZ</t>
        </is>
      </c>
      <c r="E3424" t="inlineStr">
        <is>
          <t>LUISANGELIBARRASANCHEZ</t>
        </is>
      </c>
      <c r="F3424" s="2" t="n">
        <v>15</v>
      </c>
      <c r="G3424" t="inlineStr"/>
      <c r="H3424" t="inlineStr">
        <is>
          <t>62445623.0</t>
        </is>
      </c>
      <c r="I3424" t="n">
        <v>0</v>
      </c>
      <c r="J3424" t="n">
        <v>1</v>
      </c>
      <c r="K3424" t="inlineStr"/>
    </row>
    <row r="3425">
      <c r="A3425" t="inlineStr">
        <is>
          <t>MOV</t>
        </is>
      </c>
      <c r="B3425" t="inlineStr">
        <is>
          <t>343041360000</t>
        </is>
      </c>
      <c r="C3425" t="inlineStr">
        <is>
          <t>34304136</t>
        </is>
      </c>
      <c r="D3425" t="inlineStr">
        <is>
          <t>KELLY JESLEYNE MORAN</t>
        </is>
      </c>
      <c r="E3425" t="inlineStr">
        <is>
          <t>KELLYJESLEYNEMORAN</t>
        </is>
      </c>
      <c r="F3425" s="2" t="n">
        <v>12</v>
      </c>
      <c r="G3425" t="inlineStr"/>
      <c r="H3425" t="inlineStr">
        <is>
          <t>63367144.0</t>
        </is>
      </c>
      <c r="I3425" t="n">
        <v>0</v>
      </c>
      <c r="J3425" t="n">
        <v>1</v>
      </c>
      <c r="K3425" t="inlineStr"/>
    </row>
    <row r="3426">
      <c r="A3426" t="inlineStr">
        <is>
          <t>MOV</t>
        </is>
      </c>
      <c r="B3426" t="inlineStr">
        <is>
          <t>355241760000</t>
        </is>
      </c>
      <c r="C3426" t="inlineStr">
        <is>
          <t>35524176</t>
        </is>
      </c>
      <c r="D3426" t="inlineStr">
        <is>
          <t>MARINO CONTRERAS</t>
        </is>
      </c>
      <c r="E3426" t="inlineStr">
        <is>
          <t>MARINOCONTRERAS</t>
        </is>
      </c>
      <c r="F3426" s="2" t="n">
        <v>30</v>
      </c>
      <c r="G3426" t="inlineStr"/>
      <c r="H3426" t="inlineStr">
        <is>
          <t>66572700.0</t>
        </is>
      </c>
      <c r="I3426" t="n">
        <v>0</v>
      </c>
      <c r="J3426" t="n">
        <v>1</v>
      </c>
      <c r="K3426" t="inlineStr"/>
    </row>
    <row r="3427">
      <c r="A3427" t="inlineStr">
        <is>
          <t>MOV</t>
        </is>
      </c>
      <c r="B3427" t="inlineStr">
        <is>
          <t>359367960000</t>
        </is>
      </c>
      <c r="C3427" t="inlineStr">
        <is>
          <t>35936796</t>
        </is>
      </c>
      <c r="D3427" t="inlineStr">
        <is>
          <t>GENESIS ACOSTA QUINTERO</t>
        </is>
      </c>
      <c r="E3427" t="inlineStr">
        <is>
          <t>GENESISACOSTAQUINTERO</t>
        </is>
      </c>
      <c r="F3427" s="2" t="n">
        <v>25</v>
      </c>
      <c r="G3427" t="inlineStr"/>
      <c r="H3427" t="inlineStr">
        <is>
          <t>68059127.0</t>
        </is>
      </c>
      <c r="I3427" t="n">
        <v>0</v>
      </c>
      <c r="J3427" t="n">
        <v>1</v>
      </c>
      <c r="K3427" t="inlineStr"/>
    </row>
    <row r="3428">
      <c r="A3428" t="inlineStr">
        <is>
          <t>MOV</t>
        </is>
      </c>
      <c r="B3428" t="inlineStr">
        <is>
          <t>354283510000</t>
        </is>
      </c>
      <c r="C3428" t="inlineStr">
        <is>
          <t>35428351</t>
        </is>
      </c>
      <c r="D3428" t="inlineStr">
        <is>
          <t>AGRIPINA CARPINTERO</t>
        </is>
      </c>
      <c r="E3428" t="inlineStr">
        <is>
          <t>AGRIPINACARPINTERO</t>
        </is>
      </c>
      <c r="F3428" s="2" t="n">
        <v>15</v>
      </c>
      <c r="G3428" t="inlineStr"/>
      <c r="H3428" t="inlineStr">
        <is>
          <t>67902225.0</t>
        </is>
      </c>
      <c r="I3428" t="n">
        <v>0</v>
      </c>
      <c r="J3428" t="n">
        <v>1</v>
      </c>
      <c r="K3428" t="inlineStr"/>
    </row>
    <row r="3429">
      <c r="A3429" t="inlineStr">
        <is>
          <t>MOV</t>
        </is>
      </c>
      <c r="B3429" t="inlineStr">
        <is>
          <t>355101190000</t>
        </is>
      </c>
      <c r="C3429" t="inlineStr">
        <is>
          <t>35510119</t>
        </is>
      </c>
      <c r="D3429" t="inlineStr">
        <is>
          <t>YAISEL GONZALEZ</t>
        </is>
      </c>
      <c r="E3429" t="inlineStr">
        <is>
          <t>YAISELGONZALEZ</t>
        </is>
      </c>
      <c r="F3429" s="2" t="n">
        <v>15</v>
      </c>
      <c r="G3429" t="inlineStr"/>
      <c r="H3429" t="inlineStr">
        <is>
          <t>65290671.0</t>
        </is>
      </c>
      <c r="I3429" t="n">
        <v>0</v>
      </c>
      <c r="J3429" t="n">
        <v>1</v>
      </c>
      <c r="K3429" t="inlineStr"/>
    </row>
    <row r="3430">
      <c r="A3430" t="inlineStr">
        <is>
          <t>MOV</t>
        </is>
      </c>
      <c r="B3430" t="inlineStr">
        <is>
          <t>363046420000</t>
        </is>
      </c>
      <c r="C3430" t="inlineStr">
        <is>
          <t>36304642</t>
        </is>
      </c>
      <c r="D3430" t="inlineStr">
        <is>
          <t>RICARDO GRANADOS</t>
        </is>
      </c>
      <c r="E3430" t="inlineStr">
        <is>
          <t>RICARDOGRANADOS</t>
        </is>
      </c>
      <c r="F3430" s="2" t="n">
        <v>19.52</v>
      </c>
      <c r="G3430" t="inlineStr"/>
      <c r="H3430" t="inlineStr"/>
      <c r="I3430" t="n">
        <v>0</v>
      </c>
      <c r="J3430" t="n">
        <v>1</v>
      </c>
      <c r="K3430" t="inlineStr"/>
    </row>
    <row r="3431">
      <c r="A3431" t="inlineStr">
        <is>
          <t>MOV</t>
        </is>
      </c>
      <c r="B3431" t="inlineStr">
        <is>
          <t>355291490000</t>
        </is>
      </c>
      <c r="C3431" t="inlineStr">
        <is>
          <t>35529149</t>
        </is>
      </c>
      <c r="D3431" t="inlineStr">
        <is>
          <t>YARITZA TORRES</t>
        </is>
      </c>
      <c r="E3431" t="inlineStr">
        <is>
          <t>YARITZATORRES</t>
        </is>
      </c>
      <c r="F3431" s="2" t="n">
        <v>15</v>
      </c>
      <c r="G3431" t="inlineStr"/>
      <c r="H3431" t="inlineStr">
        <is>
          <t>65541046.0</t>
        </is>
      </c>
      <c r="I3431" t="n">
        <v>0</v>
      </c>
      <c r="J3431" t="n">
        <v>1</v>
      </c>
      <c r="K3431" t="inlineStr"/>
    </row>
    <row r="3432">
      <c r="A3432" t="inlineStr">
        <is>
          <t>MOV</t>
        </is>
      </c>
      <c r="B3432" t="inlineStr">
        <is>
          <t>369000330000</t>
        </is>
      </c>
      <c r="C3432" t="inlineStr">
        <is>
          <t>36900033</t>
        </is>
      </c>
      <c r="D3432" t="inlineStr">
        <is>
          <t>CRISTHIAN SEBASTIAN DIAZ GUILLEN</t>
        </is>
      </c>
      <c r="E3432" t="inlineStr">
        <is>
          <t>CRISTHIANSEBASTIANDIAZGUILLEN</t>
        </is>
      </c>
      <c r="F3432" s="2" t="n">
        <v>15</v>
      </c>
      <c r="G3432" t="inlineStr"/>
      <c r="H3432" t="inlineStr">
        <is>
          <t>68884270.0</t>
        </is>
      </c>
      <c r="I3432" t="n">
        <v>0</v>
      </c>
      <c r="J3432" t="n">
        <v>1</v>
      </c>
      <c r="K3432" t="inlineStr"/>
    </row>
    <row r="3433">
      <c r="A3433" t="inlineStr">
        <is>
          <t>MOV</t>
        </is>
      </c>
      <c r="B3433" t="inlineStr">
        <is>
          <t>355308350000</t>
        </is>
      </c>
      <c r="C3433" t="inlineStr">
        <is>
          <t>35530835</t>
        </is>
      </c>
      <c r="D3433" t="inlineStr">
        <is>
          <t>AMY AROSEMENA</t>
        </is>
      </c>
      <c r="E3433" t="inlineStr">
        <is>
          <t>AMYAROSEMENA</t>
        </is>
      </c>
      <c r="F3433" s="2" t="n">
        <v>15</v>
      </c>
      <c r="G3433" t="inlineStr"/>
      <c r="H3433" t="inlineStr">
        <is>
          <t>62305884.0</t>
        </is>
      </c>
      <c r="I3433" t="n">
        <v>0</v>
      </c>
      <c r="J3433" t="n">
        <v>1</v>
      </c>
      <c r="K3433" t="inlineStr"/>
    </row>
    <row r="3434">
      <c r="A3434" t="inlineStr">
        <is>
          <t>MOV</t>
        </is>
      </c>
      <c r="B3434" t="inlineStr">
        <is>
          <t>346439200000</t>
        </is>
      </c>
      <c r="C3434" t="inlineStr">
        <is>
          <t>34643920</t>
        </is>
      </c>
      <c r="D3434" t="inlineStr">
        <is>
          <t>ANGELA YISSEL MIRANDA ROSALES</t>
        </is>
      </c>
      <c r="E3434" t="inlineStr">
        <is>
          <t>ANGELAYISSELMIRANDAROSALES</t>
        </is>
      </c>
      <c r="F3434" s="2" t="n">
        <v>38.95</v>
      </c>
      <c r="G3434" t="inlineStr"/>
      <c r="H3434" t="inlineStr">
        <is>
          <t>62987474.0</t>
        </is>
      </c>
      <c r="I3434" t="n">
        <v>0</v>
      </c>
      <c r="J3434" t="n">
        <v>1</v>
      </c>
      <c r="K3434" t="inlineStr"/>
    </row>
    <row r="3435">
      <c r="A3435" t="inlineStr">
        <is>
          <t>MOV</t>
        </is>
      </c>
      <c r="B3435" t="inlineStr">
        <is>
          <t>351190030000</t>
        </is>
      </c>
      <c r="C3435" t="inlineStr">
        <is>
          <t>35119003</t>
        </is>
      </c>
      <c r="D3435" t="inlineStr">
        <is>
          <t>SAMUEL FERNANDO DELGADO VALDES</t>
        </is>
      </c>
      <c r="E3435" t="inlineStr">
        <is>
          <t>SAMUELFERNANDODELGADOVALDES</t>
        </is>
      </c>
      <c r="F3435" s="2" t="n">
        <v>15</v>
      </c>
      <c r="G3435" t="inlineStr"/>
      <c r="H3435" t="inlineStr">
        <is>
          <t>66572654.0</t>
        </is>
      </c>
      <c r="I3435" t="n">
        <v>0</v>
      </c>
      <c r="J3435" t="n">
        <v>1</v>
      </c>
      <c r="K3435" t="inlineStr"/>
    </row>
    <row r="3436">
      <c r="A3436" t="inlineStr">
        <is>
          <t>MOV</t>
        </is>
      </c>
      <c r="B3436" t="inlineStr">
        <is>
          <t>359277730000</t>
        </is>
      </c>
      <c r="C3436" t="inlineStr">
        <is>
          <t>35927773</t>
        </is>
      </c>
      <c r="D3436" t="inlineStr">
        <is>
          <t>DANIELA CASTILLO</t>
        </is>
      </c>
      <c r="E3436" t="inlineStr">
        <is>
          <t>DANIELACASTILLO</t>
        </is>
      </c>
      <c r="F3436" s="2" t="n">
        <v>45</v>
      </c>
      <c r="G3436" t="inlineStr"/>
      <c r="H3436" t="inlineStr">
        <is>
          <t>63238014.0</t>
        </is>
      </c>
      <c r="I3436" t="n">
        <v>0</v>
      </c>
      <c r="J3436" t="n">
        <v>1</v>
      </c>
      <c r="K3436" t="inlineStr"/>
    </row>
    <row r="3437">
      <c r="A3437" t="inlineStr">
        <is>
          <t>MOV</t>
        </is>
      </c>
      <c r="B3437" t="inlineStr">
        <is>
          <t>357137290000</t>
        </is>
      </c>
      <c r="C3437" t="inlineStr">
        <is>
          <t>35713729</t>
        </is>
      </c>
      <c r="D3437" t="inlineStr">
        <is>
          <t>CARLOS RAMON PITTI ARAUZ</t>
        </is>
      </c>
      <c r="E3437" t="inlineStr">
        <is>
          <t>CARLOSRAMONPITTIARAUZ</t>
        </is>
      </c>
      <c r="F3437" s="2" t="n">
        <v>15</v>
      </c>
      <c r="G3437" t="inlineStr"/>
      <c r="H3437" t="inlineStr">
        <is>
          <t>63124402.0</t>
        </is>
      </c>
      <c r="I3437" t="n">
        <v>0</v>
      </c>
      <c r="J3437" t="n">
        <v>1</v>
      </c>
      <c r="K3437" t="inlineStr"/>
    </row>
    <row r="3438">
      <c r="A3438" t="inlineStr">
        <is>
          <t>MOV</t>
        </is>
      </c>
      <c r="B3438" t="inlineStr">
        <is>
          <t>352081160000</t>
        </is>
      </c>
      <c r="C3438" t="inlineStr">
        <is>
          <t>35208116</t>
        </is>
      </c>
      <c r="D3438" t="inlineStr">
        <is>
          <t>ESTHEFANY MAIBETH RODRIGUEZ SALDANA</t>
        </is>
      </c>
      <c r="E3438" t="inlineStr">
        <is>
          <t>ESTHEFANYMAIBETHRODRIGUEZSALDANA</t>
        </is>
      </c>
      <c r="F3438" s="2" t="n">
        <v>15</v>
      </c>
      <c r="G3438" t="inlineStr"/>
      <c r="H3438" t="inlineStr">
        <is>
          <t>66281669.0</t>
        </is>
      </c>
      <c r="I3438" t="n">
        <v>0</v>
      </c>
      <c r="J3438" t="n">
        <v>1</v>
      </c>
      <c r="K3438" t="inlineStr"/>
    </row>
    <row r="3439">
      <c r="A3439" t="inlineStr">
        <is>
          <t>MOV</t>
        </is>
      </c>
      <c r="B3439" t="inlineStr">
        <is>
          <t>357303040000</t>
        </is>
      </c>
      <c r="C3439" t="inlineStr">
        <is>
          <t>35730304</t>
        </is>
      </c>
      <c r="D3439" t="inlineStr">
        <is>
          <t>ELISEO RAMIREZ</t>
        </is>
      </c>
      <c r="E3439" t="inlineStr">
        <is>
          <t>ELISEORAMIREZ</t>
        </is>
      </c>
      <c r="F3439" s="2" t="n">
        <v>15</v>
      </c>
      <c r="G3439" t="inlineStr"/>
      <c r="H3439" t="inlineStr">
        <is>
          <t>67197062.0</t>
        </is>
      </c>
      <c r="I3439" t="n">
        <v>0</v>
      </c>
      <c r="J3439" t="n">
        <v>1</v>
      </c>
      <c r="K3439" t="inlineStr"/>
    </row>
    <row r="3440">
      <c r="A3440" t="inlineStr">
        <is>
          <t>MOV</t>
        </is>
      </c>
      <c r="B3440" t="inlineStr">
        <is>
          <t>357255130000</t>
        </is>
      </c>
      <c r="C3440" t="inlineStr">
        <is>
          <t>35725513</t>
        </is>
      </c>
      <c r="D3440" t="inlineStr">
        <is>
          <t>ANAYANSI MONTENEGRO</t>
        </is>
      </c>
      <c r="E3440" t="inlineStr">
        <is>
          <t>ANAYANSIMONTENEGRO</t>
        </is>
      </c>
      <c r="F3440" s="2" t="n">
        <v>30</v>
      </c>
      <c r="G3440" t="inlineStr"/>
      <c r="H3440" t="inlineStr">
        <is>
          <t>67614227.0</t>
        </is>
      </c>
      <c r="I3440" t="n">
        <v>0</v>
      </c>
      <c r="J3440" t="n">
        <v>1</v>
      </c>
      <c r="K3440" t="inlineStr"/>
    </row>
    <row r="3441">
      <c r="A3441" t="inlineStr">
        <is>
          <t>MOV</t>
        </is>
      </c>
      <c r="B3441" t="inlineStr">
        <is>
          <t>351324350000</t>
        </is>
      </c>
      <c r="C3441" t="inlineStr">
        <is>
          <t>35132435</t>
        </is>
      </c>
      <c r="D3441" t="inlineStr">
        <is>
          <t>EDGAR JIMENEZ</t>
        </is>
      </c>
      <c r="E3441" t="inlineStr">
        <is>
          <t>EDGARJIMENEZ</t>
        </is>
      </c>
      <c r="F3441" s="2" t="n">
        <v>30</v>
      </c>
      <c r="G3441" t="inlineStr"/>
      <c r="H3441" t="inlineStr">
        <is>
          <t>62331403.0</t>
        </is>
      </c>
      <c r="I3441" t="n">
        <v>0</v>
      </c>
      <c r="J3441" t="n">
        <v>1</v>
      </c>
      <c r="K3441" t="inlineStr"/>
    </row>
    <row r="3442">
      <c r="A3442" t="inlineStr">
        <is>
          <t>MOV</t>
        </is>
      </c>
      <c r="B3442" t="inlineStr">
        <is>
          <t>354018990000</t>
        </is>
      </c>
      <c r="C3442" t="inlineStr">
        <is>
          <t>35401899</t>
        </is>
      </c>
      <c r="D3442" t="inlineStr">
        <is>
          <t>JAVIER BATISTA</t>
        </is>
      </c>
      <c r="E3442" t="inlineStr">
        <is>
          <t>JAVIERBATISTA</t>
        </is>
      </c>
      <c r="F3442" s="2" t="n">
        <v>15</v>
      </c>
      <c r="G3442" t="inlineStr"/>
      <c r="H3442" t="inlineStr">
        <is>
          <t>67255427.0</t>
        </is>
      </c>
      <c r="I3442" t="n">
        <v>0</v>
      </c>
      <c r="J3442" t="n">
        <v>1</v>
      </c>
      <c r="K3442" t="inlineStr"/>
    </row>
    <row r="3443">
      <c r="A3443" t="inlineStr">
        <is>
          <t>MOV</t>
        </is>
      </c>
      <c r="B3443" t="inlineStr">
        <is>
          <t>369020430000</t>
        </is>
      </c>
      <c r="C3443" t="inlineStr">
        <is>
          <t>36902043</t>
        </is>
      </c>
      <c r="D3443" t="inlineStr">
        <is>
          <t>IMPRESORA OGEMI, S.A.</t>
        </is>
      </c>
      <c r="E3443" t="inlineStr">
        <is>
          <t>IMPRESORAOGEMISA</t>
        </is>
      </c>
      <c r="F3443" s="2" t="n">
        <v>266</v>
      </c>
      <c r="G3443" t="inlineStr"/>
      <c r="H3443" t="inlineStr">
        <is>
          <t>68612714.0</t>
        </is>
      </c>
      <c r="I3443" t="n">
        <v>0</v>
      </c>
      <c r="J3443" t="n">
        <v>1</v>
      </c>
      <c r="K3443" t="inlineStr"/>
    </row>
    <row r="3444">
      <c r="A3444" t="inlineStr">
        <is>
          <t>MOV</t>
        </is>
      </c>
      <c r="B3444" t="inlineStr">
        <is>
          <t>352262070000</t>
        </is>
      </c>
      <c r="C3444" t="inlineStr">
        <is>
          <t>35226207</t>
        </is>
      </c>
      <c r="D3444" t="inlineStr">
        <is>
          <t>GABRIEL ARIAS</t>
        </is>
      </c>
      <c r="E3444" t="inlineStr">
        <is>
          <t>GABRIELARIAS</t>
        </is>
      </c>
      <c r="F3444" s="2" t="n">
        <v>15</v>
      </c>
      <c r="G3444" t="inlineStr"/>
      <c r="H3444" t="inlineStr">
        <is>
          <t>65973991.0</t>
        </is>
      </c>
      <c r="I3444" t="n">
        <v>0</v>
      </c>
      <c r="J3444" t="n">
        <v>1</v>
      </c>
      <c r="K3444" t="inlineStr"/>
    </row>
    <row r="3445">
      <c r="A3445" t="inlineStr">
        <is>
          <t>MOV</t>
        </is>
      </c>
      <c r="B3445" t="inlineStr">
        <is>
          <t>352352660000</t>
        </is>
      </c>
      <c r="C3445" t="inlineStr">
        <is>
          <t>35235266</t>
        </is>
      </c>
      <c r="D3445" t="inlineStr">
        <is>
          <t>GUSTAVO DE GRACIA PIMENTEL</t>
        </is>
      </c>
      <c r="E3445" t="inlineStr">
        <is>
          <t>GUSTAVODEGRACIAPIMENTEL</t>
        </is>
      </c>
      <c r="F3445" s="2" t="n">
        <v>15</v>
      </c>
      <c r="G3445" t="inlineStr"/>
      <c r="H3445" t="inlineStr">
        <is>
          <t>63015579.0</t>
        </is>
      </c>
      <c r="I3445" t="n">
        <v>0</v>
      </c>
      <c r="J3445" t="n">
        <v>1</v>
      </c>
      <c r="K3445" t="inlineStr"/>
    </row>
    <row r="3446">
      <c r="A3446" t="inlineStr">
        <is>
          <t>MOV</t>
        </is>
      </c>
      <c r="B3446" t="inlineStr">
        <is>
          <t>365052470000</t>
        </is>
      </c>
      <c r="C3446" t="inlineStr">
        <is>
          <t>36505247</t>
        </is>
      </c>
      <c r="D3446" t="inlineStr">
        <is>
          <t>JEAN ALEXANDER RODRIGUEZ MÉDICA</t>
        </is>
      </c>
      <c r="E3446" t="inlineStr">
        <is>
          <t>JEANALEXANDERRODRIGUEZMEDICA</t>
        </is>
      </c>
      <c r="F3446" s="2" t="n">
        <v>17.58</v>
      </c>
      <c r="G3446" t="inlineStr"/>
      <c r="H3446" t="inlineStr"/>
      <c r="I3446" t="n">
        <v>0</v>
      </c>
      <c r="J3446" t="n">
        <v>1</v>
      </c>
      <c r="K3446" t="inlineStr"/>
    </row>
    <row r="3447">
      <c r="A3447" t="inlineStr">
        <is>
          <t>MOV</t>
        </is>
      </c>
      <c r="B3447" t="inlineStr">
        <is>
          <t>353369820000</t>
        </is>
      </c>
      <c r="C3447" t="inlineStr">
        <is>
          <t>35336982</t>
        </is>
      </c>
      <c r="D3447" t="inlineStr">
        <is>
          <t>JORGE MENDOZA</t>
        </is>
      </c>
      <c r="E3447" t="inlineStr">
        <is>
          <t>JORGEMENDOZA</t>
        </is>
      </c>
      <c r="F3447" s="2" t="n">
        <v>15</v>
      </c>
      <c r="G3447" t="inlineStr"/>
      <c r="H3447" t="inlineStr">
        <is>
          <t>65557126.0</t>
        </is>
      </c>
      <c r="I3447" t="n">
        <v>0</v>
      </c>
      <c r="J3447" t="n">
        <v>1</v>
      </c>
      <c r="K3447" t="inlineStr"/>
    </row>
    <row r="3448">
      <c r="A3448" t="inlineStr">
        <is>
          <t>MOV</t>
        </is>
      </c>
      <c r="B3448" t="inlineStr">
        <is>
          <t>349376780000</t>
        </is>
      </c>
      <c r="C3448" t="inlineStr">
        <is>
          <t>34937678</t>
        </is>
      </c>
      <c r="D3448" t="inlineStr">
        <is>
          <t>KEILA SIMEI REYES GONZALEZ</t>
        </is>
      </c>
      <c r="E3448" t="inlineStr">
        <is>
          <t>KEILASIMEIREYESGONZALEZ</t>
        </is>
      </c>
      <c r="F3448" s="2" t="n">
        <v>15</v>
      </c>
      <c r="G3448" t="inlineStr"/>
      <c r="H3448" t="inlineStr">
        <is>
          <t>63530024.0</t>
        </is>
      </c>
      <c r="I3448" t="n">
        <v>0</v>
      </c>
      <c r="J3448" t="n">
        <v>1</v>
      </c>
      <c r="K3448" t="inlineStr"/>
    </row>
    <row r="3449">
      <c r="A3449" t="inlineStr">
        <is>
          <t>MOV</t>
        </is>
      </c>
      <c r="B3449" t="inlineStr">
        <is>
          <t>365018700000</t>
        </is>
      </c>
      <c r="C3449" t="inlineStr">
        <is>
          <t>36501870</t>
        </is>
      </c>
      <c r="D3449" t="inlineStr">
        <is>
          <t>WILLIAMS SAMUDIO</t>
        </is>
      </c>
      <c r="E3449" t="inlineStr">
        <is>
          <t>WILLIAMSSAMUDIO</t>
        </is>
      </c>
      <c r="F3449" s="2" t="n">
        <v>15</v>
      </c>
      <c r="G3449" t="inlineStr"/>
      <c r="H3449" t="inlineStr">
        <is>
          <t>65766469.0</t>
        </is>
      </c>
      <c r="I3449" t="n">
        <v>0</v>
      </c>
      <c r="J3449" t="n">
        <v>1</v>
      </c>
      <c r="K3449" t="inlineStr"/>
    </row>
    <row r="3450">
      <c r="A3450" t="inlineStr">
        <is>
          <t>MOV</t>
        </is>
      </c>
      <c r="B3450" t="inlineStr">
        <is>
          <t>338192700000</t>
        </is>
      </c>
      <c r="C3450" t="inlineStr">
        <is>
          <t>33819270</t>
        </is>
      </c>
      <c r="D3450" t="inlineStr">
        <is>
          <t>JOHANA VASQUEZ</t>
        </is>
      </c>
      <c r="E3450" t="inlineStr">
        <is>
          <t>JOHANAVASQUEZ</t>
        </is>
      </c>
      <c r="F3450" s="2" t="n">
        <v>22.75</v>
      </c>
      <c r="G3450" t="inlineStr"/>
      <c r="H3450" t="inlineStr">
        <is>
          <t>67509770.0</t>
        </is>
      </c>
      <c r="I3450" t="n">
        <v>0</v>
      </c>
      <c r="J3450" t="n">
        <v>1</v>
      </c>
      <c r="K3450" t="inlineStr"/>
    </row>
    <row r="3451">
      <c r="A3451" t="inlineStr">
        <is>
          <t>MOV</t>
        </is>
      </c>
      <c r="B3451" t="inlineStr">
        <is>
          <t>359350160000</t>
        </is>
      </c>
      <c r="C3451" t="inlineStr">
        <is>
          <t>35935016</t>
        </is>
      </c>
      <c r="D3451" t="inlineStr">
        <is>
          <t>GONZALO ANTONIO MARTÍNEZ TROYA</t>
        </is>
      </c>
      <c r="E3451" t="inlineStr">
        <is>
          <t>GONZALOANTONIOMARTINEZTROYA</t>
        </is>
      </c>
      <c r="F3451" s="2" t="n">
        <v>15</v>
      </c>
      <c r="G3451" t="inlineStr"/>
      <c r="H3451" t="inlineStr">
        <is>
          <t>66925648.0</t>
        </is>
      </c>
      <c r="I3451" t="n">
        <v>0</v>
      </c>
      <c r="J3451" t="n">
        <v>1</v>
      </c>
      <c r="K3451" t="inlineStr"/>
    </row>
    <row r="3452">
      <c r="A3452" t="inlineStr">
        <is>
          <t>MOV</t>
        </is>
      </c>
      <c r="B3452" t="inlineStr">
        <is>
          <t>357332960000</t>
        </is>
      </c>
      <c r="C3452" t="inlineStr">
        <is>
          <t>35733296</t>
        </is>
      </c>
      <c r="D3452" t="inlineStr">
        <is>
          <t>MARIBEL ACOSTA PINEDA</t>
        </is>
      </c>
      <c r="E3452" t="inlineStr">
        <is>
          <t>MARIBELACOSTAPINEDA</t>
        </is>
      </c>
      <c r="F3452" s="2" t="n">
        <v>15</v>
      </c>
      <c r="G3452" t="inlineStr"/>
      <c r="H3452" t="inlineStr">
        <is>
          <t>67590329.0</t>
        </is>
      </c>
      <c r="I3452" t="n">
        <v>0</v>
      </c>
      <c r="J3452" t="n">
        <v>1</v>
      </c>
      <c r="K3452" t="inlineStr"/>
    </row>
    <row r="3453">
      <c r="A3453" t="inlineStr">
        <is>
          <t>MOV</t>
        </is>
      </c>
      <c r="B3453" t="inlineStr">
        <is>
          <t>366018720000</t>
        </is>
      </c>
      <c r="C3453" t="inlineStr">
        <is>
          <t>36601872</t>
        </is>
      </c>
      <c r="D3453" t="inlineStr">
        <is>
          <t>MANUEL ENRIQUE MARTINEZ</t>
        </is>
      </c>
      <c r="E3453" t="inlineStr">
        <is>
          <t>MANUELENRIQUEMARTINEZ</t>
        </is>
      </c>
      <c r="F3453" s="2" t="n">
        <v>15</v>
      </c>
      <c r="G3453" t="inlineStr"/>
      <c r="H3453" t="inlineStr">
        <is>
          <t>63644240.0</t>
        </is>
      </c>
      <c r="I3453" t="n">
        <v>0</v>
      </c>
      <c r="J3453" t="n">
        <v>1</v>
      </c>
      <c r="K3453" t="inlineStr"/>
    </row>
    <row r="3454">
      <c r="A3454" t="inlineStr">
        <is>
          <t>MOV</t>
        </is>
      </c>
      <c r="B3454" t="inlineStr">
        <is>
          <t>347343750000</t>
        </is>
      </c>
      <c r="C3454" t="inlineStr">
        <is>
          <t>34734375</t>
        </is>
      </c>
      <c r="D3454" t="inlineStr">
        <is>
          <t>JULISSA ESTHER MADRID CASTILLO</t>
        </is>
      </c>
      <c r="E3454" t="inlineStr">
        <is>
          <t>JULISSAESTHERMADRIDCASTILLO</t>
        </is>
      </c>
      <c r="F3454" s="2" t="n">
        <v>15</v>
      </c>
      <c r="G3454" t="inlineStr"/>
      <c r="H3454" t="inlineStr">
        <is>
          <t>68810156.0</t>
        </is>
      </c>
      <c r="I3454" t="n">
        <v>0</v>
      </c>
      <c r="J3454" t="n">
        <v>1</v>
      </c>
      <c r="K3454" t="inlineStr"/>
    </row>
    <row r="3455">
      <c r="A3455" t="inlineStr">
        <is>
          <t>MOV</t>
        </is>
      </c>
      <c r="B3455" t="inlineStr">
        <is>
          <t>359365960000</t>
        </is>
      </c>
      <c r="C3455" t="inlineStr">
        <is>
          <t>35936596</t>
        </is>
      </c>
      <c r="D3455" t="inlineStr">
        <is>
          <t>DEIVIS MONTENEGRO</t>
        </is>
      </c>
      <c r="E3455" t="inlineStr">
        <is>
          <t>DEIVISMONTENEGRO</t>
        </is>
      </c>
      <c r="F3455" s="2" t="n">
        <v>30</v>
      </c>
      <c r="G3455" t="inlineStr"/>
      <c r="H3455" t="inlineStr">
        <is>
          <t>68020969.0</t>
        </is>
      </c>
      <c r="I3455" t="n">
        <v>0</v>
      </c>
      <c r="J3455" t="n">
        <v>1</v>
      </c>
      <c r="K3455" t="inlineStr"/>
    </row>
    <row r="3456">
      <c r="A3456" t="inlineStr">
        <is>
          <t>MOV</t>
        </is>
      </c>
      <c r="B3456" t="inlineStr">
        <is>
          <t>368059370000</t>
        </is>
      </c>
      <c r="C3456" t="inlineStr">
        <is>
          <t>36805937</t>
        </is>
      </c>
      <c r="D3456" t="inlineStr">
        <is>
          <t>DOEGEO GALLARDO</t>
        </is>
      </c>
      <c r="E3456" t="inlineStr">
        <is>
          <t>DOEGEOGALLARDO</t>
        </is>
      </c>
      <c r="F3456" s="2" t="n">
        <v>0</v>
      </c>
      <c r="G3456" t="inlineStr"/>
      <c r="H3456" t="inlineStr"/>
      <c r="I3456" t="n">
        <v>0</v>
      </c>
      <c r="J3456" t="n">
        <v>1</v>
      </c>
      <c r="K3456" t="inlineStr"/>
    </row>
    <row r="3457">
      <c r="A3457" t="inlineStr">
        <is>
          <t>MOV</t>
        </is>
      </c>
      <c r="B3457" t="inlineStr">
        <is>
          <t>346286670000</t>
        </is>
      </c>
      <c r="C3457" t="inlineStr">
        <is>
          <t>34628667</t>
        </is>
      </c>
      <c r="D3457" t="inlineStr">
        <is>
          <t>DAVID ARTURO QUINTERO SANTANACH</t>
        </is>
      </c>
      <c r="E3457" t="inlineStr">
        <is>
          <t>DAVIDARTUROQUINTEROSANTANACH</t>
        </is>
      </c>
      <c r="F3457" s="2" t="n">
        <v>19.25</v>
      </c>
      <c r="G3457" t="inlineStr"/>
      <c r="H3457" t="inlineStr">
        <is>
          <t>63846609.0</t>
        </is>
      </c>
      <c r="I3457" t="n">
        <v>0</v>
      </c>
      <c r="J3457" t="n">
        <v>1</v>
      </c>
      <c r="K3457" t="inlineStr"/>
    </row>
    <row r="3458">
      <c r="A3458" t="inlineStr">
        <is>
          <t>MOV</t>
        </is>
      </c>
      <c r="B3458" t="inlineStr">
        <is>
          <t>353244120000</t>
        </is>
      </c>
      <c r="C3458" t="inlineStr">
        <is>
          <t>35324412</t>
        </is>
      </c>
      <c r="D3458" t="inlineStr">
        <is>
          <t>DAIDEIDIZ CACERES</t>
        </is>
      </c>
      <c r="E3458" t="inlineStr">
        <is>
          <t>DAIDEIDIZCACERES</t>
        </is>
      </c>
      <c r="F3458" s="2" t="n">
        <v>15</v>
      </c>
      <c r="G3458" t="inlineStr"/>
      <c r="H3458" t="inlineStr">
        <is>
          <t>66834698.0</t>
        </is>
      </c>
      <c r="I3458" t="n">
        <v>0</v>
      </c>
      <c r="J3458" t="n">
        <v>1</v>
      </c>
      <c r="K3458" t="inlineStr"/>
    </row>
    <row r="3459">
      <c r="A3459" t="inlineStr">
        <is>
          <t>MOV</t>
        </is>
      </c>
      <c r="B3459" t="inlineStr">
        <is>
          <t>359236370000</t>
        </is>
      </c>
      <c r="C3459" t="inlineStr">
        <is>
          <t>35923637</t>
        </is>
      </c>
      <c r="D3459" t="inlineStr">
        <is>
          <t>DAIDEIDIZ CACERES</t>
        </is>
      </c>
      <c r="E3459" t="inlineStr">
        <is>
          <t>DAIDEIDIZCACERES</t>
        </is>
      </c>
      <c r="F3459" s="2" t="n">
        <v>15</v>
      </c>
      <c r="G3459" t="inlineStr"/>
      <c r="H3459" t="inlineStr">
        <is>
          <t>65326496.0</t>
        </is>
      </c>
      <c r="I3459" t="n">
        <v>0</v>
      </c>
      <c r="J3459" t="n">
        <v>1</v>
      </c>
      <c r="K3459" t="inlineStr"/>
    </row>
    <row r="3460">
      <c r="A3460" t="inlineStr">
        <is>
          <t>MOV</t>
        </is>
      </c>
      <c r="B3460" t="inlineStr">
        <is>
          <t>354161030000</t>
        </is>
      </c>
      <c r="C3460" t="inlineStr">
        <is>
          <t>35416103</t>
        </is>
      </c>
      <c r="D3460" t="inlineStr">
        <is>
          <t>PATRICIA CRUZ</t>
        </is>
      </c>
      <c r="E3460" t="inlineStr">
        <is>
          <t>PATRICIACRUZ</t>
        </is>
      </c>
      <c r="F3460" s="2" t="n">
        <v>15</v>
      </c>
      <c r="G3460" t="inlineStr"/>
      <c r="H3460" t="inlineStr">
        <is>
          <t>64382854.0</t>
        </is>
      </c>
      <c r="I3460" t="n">
        <v>0</v>
      </c>
      <c r="J3460" t="n">
        <v>1</v>
      </c>
      <c r="K3460" t="inlineStr"/>
    </row>
    <row r="3461">
      <c r="A3461" t="inlineStr">
        <is>
          <t>MOV</t>
        </is>
      </c>
      <c r="B3461" t="inlineStr">
        <is>
          <t>358287540000</t>
        </is>
      </c>
      <c r="C3461" t="inlineStr">
        <is>
          <t>35828754</t>
        </is>
      </c>
      <c r="D3461" t="inlineStr">
        <is>
          <t>EDWARD ALEXANDER HIDROGO GONZÁLEZ</t>
        </is>
      </c>
      <c r="E3461" t="inlineStr">
        <is>
          <t>EDWARDALEXANDERHIDROGOGONZALEZ</t>
        </is>
      </c>
      <c r="F3461" s="2" t="n">
        <v>15</v>
      </c>
      <c r="G3461" t="inlineStr"/>
      <c r="H3461" t="inlineStr">
        <is>
          <t>62865218.0</t>
        </is>
      </c>
      <c r="I3461" t="n">
        <v>0</v>
      </c>
      <c r="J3461" t="n">
        <v>1</v>
      </c>
      <c r="K3461" t="inlineStr"/>
    </row>
    <row r="3462">
      <c r="A3462" t="inlineStr">
        <is>
          <t>MOV</t>
        </is>
      </c>
      <c r="B3462" t="inlineStr">
        <is>
          <t>351379490000</t>
        </is>
      </c>
      <c r="C3462" t="inlineStr">
        <is>
          <t>35137949</t>
        </is>
      </c>
      <c r="D3462" t="inlineStr">
        <is>
          <t>LUIS CERRUD</t>
        </is>
      </c>
      <c r="E3462" t="inlineStr">
        <is>
          <t>LUISCERRUD</t>
        </is>
      </c>
      <c r="F3462" s="2" t="n">
        <v>15</v>
      </c>
      <c r="G3462" t="inlineStr"/>
      <c r="H3462" t="inlineStr">
        <is>
          <t>65958479.0</t>
        </is>
      </c>
      <c r="I3462" t="n">
        <v>0</v>
      </c>
      <c r="J3462" t="n">
        <v>1</v>
      </c>
      <c r="K3462" t="inlineStr"/>
    </row>
    <row r="3463">
      <c r="A3463" t="inlineStr">
        <is>
          <t>MOV</t>
        </is>
      </c>
      <c r="B3463" t="inlineStr">
        <is>
          <t>358269010000</t>
        </is>
      </c>
      <c r="C3463" t="inlineStr">
        <is>
          <t>35826901</t>
        </is>
      </c>
      <c r="D3463" t="inlineStr">
        <is>
          <t>ADELA QUINTERO</t>
        </is>
      </c>
      <c r="E3463" t="inlineStr">
        <is>
          <t>ADELAQUINTERO</t>
        </is>
      </c>
      <c r="F3463" s="2" t="n">
        <v>15</v>
      </c>
      <c r="G3463" t="inlineStr"/>
      <c r="H3463" t="inlineStr">
        <is>
          <t>67658148.0</t>
        </is>
      </c>
      <c r="I3463" t="n">
        <v>0</v>
      </c>
      <c r="J3463" t="n">
        <v>1</v>
      </c>
      <c r="K3463" t="inlineStr"/>
    </row>
    <row r="3464">
      <c r="A3464" t="inlineStr">
        <is>
          <t>MOV</t>
        </is>
      </c>
      <c r="B3464" t="inlineStr">
        <is>
          <t>353342520000</t>
        </is>
      </c>
      <c r="C3464" t="inlineStr">
        <is>
          <t>35334252</t>
        </is>
      </c>
      <c r="D3464" t="inlineStr">
        <is>
          <t>JOSE MUÑOZ</t>
        </is>
      </c>
      <c r="E3464" t="inlineStr">
        <is>
          <t>JOSEMUNOZ</t>
        </is>
      </c>
      <c r="F3464" s="2" t="n">
        <v>30</v>
      </c>
      <c r="G3464" t="inlineStr"/>
      <c r="H3464" t="inlineStr">
        <is>
          <t>69434998.0</t>
        </is>
      </c>
      <c r="I3464" t="n">
        <v>0</v>
      </c>
      <c r="J3464" t="n">
        <v>1</v>
      </c>
      <c r="K3464" t="inlineStr"/>
    </row>
    <row r="3465">
      <c r="A3465" t="inlineStr">
        <is>
          <t>MOV</t>
        </is>
      </c>
      <c r="B3465" t="inlineStr">
        <is>
          <t>369008630000</t>
        </is>
      </c>
      <c r="C3465" t="inlineStr">
        <is>
          <t>36900863</t>
        </is>
      </c>
      <c r="D3465" t="inlineStr">
        <is>
          <t>MARTIN CARPINTERO</t>
        </is>
      </c>
      <c r="E3465" t="inlineStr">
        <is>
          <t>MARTINCARPINTERO</t>
        </is>
      </c>
      <c r="F3465" s="2" t="n">
        <v>15</v>
      </c>
      <c r="G3465" t="inlineStr"/>
      <c r="H3465" t="inlineStr">
        <is>
          <t>66570797.0</t>
        </is>
      </c>
      <c r="I3465" t="n">
        <v>0</v>
      </c>
      <c r="J3465" t="n">
        <v>1</v>
      </c>
      <c r="K3465" t="inlineStr"/>
    </row>
    <row r="3466">
      <c r="A3466" t="inlineStr">
        <is>
          <t>MOV</t>
        </is>
      </c>
      <c r="B3466" t="inlineStr">
        <is>
          <t>343405020000</t>
        </is>
      </c>
      <c r="C3466" t="inlineStr">
        <is>
          <t>34340502</t>
        </is>
      </c>
      <c r="D3466" t="inlineStr">
        <is>
          <t>YAZELY MASA</t>
        </is>
      </c>
      <c r="E3466" t="inlineStr">
        <is>
          <t>YAZELYMASA</t>
        </is>
      </c>
      <c r="F3466" s="2" t="n">
        <v>15</v>
      </c>
      <c r="G3466" t="inlineStr"/>
      <c r="H3466" t="inlineStr">
        <is>
          <t>69349580.0</t>
        </is>
      </c>
      <c r="I3466" t="n">
        <v>0</v>
      </c>
      <c r="J3466" t="n">
        <v>1</v>
      </c>
      <c r="K3466" t="inlineStr"/>
    </row>
    <row r="3467">
      <c r="A3467" t="inlineStr">
        <is>
          <t>MOV</t>
        </is>
      </c>
      <c r="B3467" t="inlineStr">
        <is>
          <t>356284180000</t>
        </is>
      </c>
      <c r="C3467" t="inlineStr">
        <is>
          <t>35628418</t>
        </is>
      </c>
      <c r="D3467" t="inlineStr">
        <is>
          <t>WILLIAM BATISTA</t>
        </is>
      </c>
      <c r="E3467" t="inlineStr">
        <is>
          <t>WILLIAMBATISTA</t>
        </is>
      </c>
      <c r="F3467" s="2" t="n">
        <v>40</v>
      </c>
      <c r="G3467" t="inlineStr"/>
      <c r="H3467" t="inlineStr">
        <is>
          <t>63597802.0</t>
        </is>
      </c>
      <c r="I3467" t="n">
        <v>0</v>
      </c>
      <c r="J3467" t="n">
        <v>1</v>
      </c>
      <c r="K3467" t="inlineStr"/>
    </row>
    <row r="3468">
      <c r="A3468" t="inlineStr">
        <is>
          <t>MOV</t>
        </is>
      </c>
      <c r="B3468" t="inlineStr">
        <is>
          <t>369058620000</t>
        </is>
      </c>
      <c r="C3468" t="inlineStr">
        <is>
          <t>36905862</t>
        </is>
      </c>
      <c r="D3468" t="inlineStr">
        <is>
          <t>RODOLFO PEREZ</t>
        </is>
      </c>
      <c r="E3468" t="inlineStr">
        <is>
          <t>RODOLFOPEREZ</t>
        </is>
      </c>
      <c r="F3468" s="2" t="n">
        <v>0</v>
      </c>
      <c r="G3468" t="inlineStr"/>
      <c r="H3468" t="inlineStr"/>
      <c r="I3468" t="n">
        <v>0</v>
      </c>
      <c r="J3468" t="n">
        <v>1</v>
      </c>
      <c r="K3468" t="inlineStr"/>
    </row>
    <row r="3469">
      <c r="A3469" t="inlineStr">
        <is>
          <t>MOV</t>
        </is>
      </c>
      <c r="B3469" t="inlineStr">
        <is>
          <t>357115720000</t>
        </is>
      </c>
      <c r="C3469" t="inlineStr">
        <is>
          <t>35711572</t>
        </is>
      </c>
      <c r="D3469" t="inlineStr">
        <is>
          <t>JOSHUA RAFAEL MONTENEGRO DEL CID</t>
        </is>
      </c>
      <c r="E3469" t="inlineStr">
        <is>
          <t>JOSHUARAFAELMONTENEGRODELCID</t>
        </is>
      </c>
      <c r="F3469" s="2" t="n">
        <v>15</v>
      </c>
      <c r="G3469" t="inlineStr"/>
      <c r="H3469" t="inlineStr">
        <is>
          <t>65866498.0</t>
        </is>
      </c>
      <c r="I3469" t="n">
        <v>0</v>
      </c>
      <c r="J3469" t="n">
        <v>1</v>
      </c>
      <c r="K3469" t="inlineStr"/>
    </row>
    <row r="3470">
      <c r="A3470" t="inlineStr">
        <is>
          <t>MOV</t>
        </is>
      </c>
      <c r="B3470" t="inlineStr">
        <is>
          <t>355077570000</t>
        </is>
      </c>
      <c r="C3470" t="inlineStr">
        <is>
          <t>35507757</t>
        </is>
      </c>
      <c r="D3470" t="inlineStr">
        <is>
          <t>JOSE ISRAEL CASTILLO MORALES</t>
        </is>
      </c>
      <c r="E3470" t="inlineStr">
        <is>
          <t>JOSEISRAELCASTILLOMORALES</t>
        </is>
      </c>
      <c r="F3470" s="2" t="n">
        <v>15</v>
      </c>
      <c r="G3470" t="inlineStr"/>
      <c r="H3470" t="inlineStr">
        <is>
          <t>60571522.0</t>
        </is>
      </c>
      <c r="I3470" t="n">
        <v>0</v>
      </c>
      <c r="J3470" t="n">
        <v>1</v>
      </c>
      <c r="K3470" t="inlineStr"/>
    </row>
    <row r="3471">
      <c r="A3471" t="inlineStr">
        <is>
          <t>MOV</t>
        </is>
      </c>
      <c r="B3471" t="inlineStr">
        <is>
          <t>354365620000</t>
        </is>
      </c>
      <c r="C3471" t="inlineStr">
        <is>
          <t>35436562</t>
        </is>
      </c>
      <c r="D3471" t="inlineStr">
        <is>
          <t>CLARA MASSIEL DE GRACIA DE MONTENEGRO</t>
        </is>
      </c>
      <c r="E3471" t="inlineStr">
        <is>
          <t>CLARAMASSIELDEGRACIADEMONTENEGRO</t>
        </is>
      </c>
      <c r="F3471" s="2" t="n">
        <v>15</v>
      </c>
      <c r="G3471" t="inlineStr"/>
      <c r="H3471" t="inlineStr">
        <is>
          <t>69053062.0</t>
        </is>
      </c>
      <c r="I3471" t="n">
        <v>0</v>
      </c>
      <c r="J3471" t="n">
        <v>1</v>
      </c>
      <c r="K3471" t="inlineStr"/>
    </row>
    <row r="3472">
      <c r="A3472" t="inlineStr">
        <is>
          <t>MOV</t>
        </is>
      </c>
      <c r="B3472" t="inlineStr">
        <is>
          <t>358262350000</t>
        </is>
      </c>
      <c r="C3472" t="inlineStr">
        <is>
          <t>35826235</t>
        </is>
      </c>
      <c r="D3472" t="inlineStr">
        <is>
          <t>ADRIAN IBARRA</t>
        </is>
      </c>
      <c r="E3472" t="inlineStr">
        <is>
          <t>ADRIANIBARRA</t>
        </is>
      </c>
      <c r="F3472" s="2" t="n">
        <v>15</v>
      </c>
      <c r="G3472" t="inlineStr"/>
      <c r="H3472" t="inlineStr">
        <is>
          <t>64411939.0</t>
        </is>
      </c>
      <c r="I3472" t="n">
        <v>0</v>
      </c>
      <c r="J3472" t="n">
        <v>1</v>
      </c>
      <c r="K3472" t="inlineStr"/>
    </row>
    <row r="3473">
      <c r="A3473" t="inlineStr">
        <is>
          <t>MOV</t>
        </is>
      </c>
      <c r="B3473" t="inlineStr">
        <is>
          <t>353215770000</t>
        </is>
      </c>
      <c r="C3473" t="inlineStr">
        <is>
          <t>35321577</t>
        </is>
      </c>
      <c r="D3473" t="inlineStr">
        <is>
          <t>GEOVANA ATENCIO</t>
        </is>
      </c>
      <c r="E3473" t="inlineStr">
        <is>
          <t>GEOVANAATENCIO</t>
        </is>
      </c>
      <c r="F3473" s="2" t="n">
        <v>30</v>
      </c>
      <c r="G3473" t="inlineStr"/>
      <c r="H3473" t="inlineStr">
        <is>
          <t>65484173.0</t>
        </is>
      </c>
      <c r="I3473" t="n">
        <v>0</v>
      </c>
      <c r="J3473" t="n">
        <v>1</v>
      </c>
      <c r="K3473" t="inlineStr"/>
    </row>
    <row r="3474">
      <c r="A3474" t="inlineStr">
        <is>
          <t>MOV</t>
        </is>
      </c>
      <c r="B3474" t="inlineStr">
        <is>
          <t>358358620000</t>
        </is>
      </c>
      <c r="C3474" t="inlineStr">
        <is>
          <t>35835862</t>
        </is>
      </c>
      <c r="D3474" t="inlineStr">
        <is>
          <t>DISTRIBUIDARA ZANET</t>
        </is>
      </c>
      <c r="E3474" t="inlineStr">
        <is>
          <t>DISTRIBUIDARAZANET</t>
        </is>
      </c>
      <c r="F3474" s="2" t="n">
        <v>15</v>
      </c>
      <c r="G3474" t="inlineStr"/>
      <c r="H3474" t="inlineStr">
        <is>
          <t>64757831.0</t>
        </is>
      </c>
      <c r="I3474" t="n">
        <v>0</v>
      </c>
      <c r="J3474" t="n">
        <v>1</v>
      </c>
      <c r="K3474" t="inlineStr"/>
    </row>
    <row r="3475">
      <c r="A3475" t="inlineStr">
        <is>
          <t>MOV</t>
        </is>
      </c>
      <c r="B3475" t="inlineStr">
        <is>
          <t>348328680000</t>
        </is>
      </c>
      <c r="C3475" t="inlineStr">
        <is>
          <t>34832868</t>
        </is>
      </c>
      <c r="D3475" t="inlineStr">
        <is>
          <t>JHONY CHAVARRIA</t>
        </is>
      </c>
      <c r="E3475" t="inlineStr">
        <is>
          <t>JHONYCHAVARRIA</t>
        </is>
      </c>
      <c r="F3475" s="2" t="n">
        <v>24.5</v>
      </c>
      <c r="G3475" t="inlineStr"/>
      <c r="H3475" t="inlineStr">
        <is>
          <t>68741124.0</t>
        </is>
      </c>
      <c r="I3475" t="n">
        <v>0</v>
      </c>
      <c r="J3475" t="n">
        <v>1</v>
      </c>
      <c r="K3475" t="inlineStr"/>
    </row>
    <row r="3476">
      <c r="A3476" t="inlineStr">
        <is>
          <t>MOV</t>
        </is>
      </c>
      <c r="B3476" t="inlineStr">
        <is>
          <t>361030190000</t>
        </is>
      </c>
      <c r="C3476" t="inlineStr">
        <is>
          <t>36103019</t>
        </is>
      </c>
      <c r="D3476" t="inlineStr">
        <is>
          <t>JAHIR MENENDEZ</t>
        </is>
      </c>
      <c r="E3476" t="inlineStr">
        <is>
          <t>JAHIRMENENDEZ</t>
        </is>
      </c>
      <c r="F3476" s="2" t="n">
        <v>16.94</v>
      </c>
      <c r="G3476" t="inlineStr"/>
      <c r="H3476" t="inlineStr">
        <is>
          <t>67684302.0</t>
        </is>
      </c>
      <c r="I3476" t="n">
        <v>0</v>
      </c>
      <c r="J3476" t="n">
        <v>1</v>
      </c>
      <c r="K3476" t="inlineStr"/>
    </row>
    <row r="3477">
      <c r="A3477" t="inlineStr">
        <is>
          <t>MOV</t>
        </is>
      </c>
      <c r="B3477" t="inlineStr">
        <is>
          <t>367046590000</t>
        </is>
      </c>
      <c r="C3477" t="inlineStr">
        <is>
          <t>36704659</t>
        </is>
      </c>
      <c r="D3477" t="inlineStr">
        <is>
          <t>STEPHANIE MARTINEZ</t>
        </is>
      </c>
      <c r="E3477" t="inlineStr">
        <is>
          <t>STEPHANIEMARTINEZ</t>
        </is>
      </c>
      <c r="F3477" s="2" t="n">
        <v>19.52</v>
      </c>
      <c r="G3477" t="inlineStr"/>
      <c r="H3477" t="inlineStr"/>
      <c r="I3477" t="n">
        <v>0</v>
      </c>
      <c r="J3477" t="n">
        <v>1</v>
      </c>
      <c r="K3477" t="inlineStr"/>
    </row>
    <row r="3478">
      <c r="A3478" t="inlineStr">
        <is>
          <t>MOV</t>
        </is>
      </c>
      <c r="B3478" t="inlineStr">
        <is>
          <t>359315540000</t>
        </is>
      </c>
      <c r="C3478" t="inlineStr">
        <is>
          <t>35931554</t>
        </is>
      </c>
      <c r="D3478" t="inlineStr">
        <is>
          <t>FLORENTINO GOMEZ CEDEÑO</t>
        </is>
      </c>
      <c r="E3478" t="inlineStr">
        <is>
          <t>FLORENTINOGOMEZCEDENO</t>
        </is>
      </c>
      <c r="F3478" s="2" t="n">
        <v>15</v>
      </c>
      <c r="G3478" t="inlineStr"/>
      <c r="H3478" t="inlineStr">
        <is>
          <t>68504715.0</t>
        </is>
      </c>
      <c r="I3478" t="n">
        <v>0</v>
      </c>
      <c r="J3478" t="n">
        <v>1</v>
      </c>
      <c r="K3478" t="inlineStr"/>
    </row>
    <row r="3479">
      <c r="A3479" t="inlineStr">
        <is>
          <t>MOV</t>
        </is>
      </c>
      <c r="B3479" t="inlineStr">
        <is>
          <t>341280110000</t>
        </is>
      </c>
      <c r="C3479" t="inlineStr">
        <is>
          <t>34128011</t>
        </is>
      </c>
      <c r="D3479" t="inlineStr">
        <is>
          <t>ANDRES MENDEZ</t>
        </is>
      </c>
      <c r="E3479" t="inlineStr">
        <is>
          <t>ANDRESMENDEZ</t>
        </is>
      </c>
      <c r="F3479" s="2" t="n">
        <v>12.5</v>
      </c>
      <c r="G3479" t="inlineStr"/>
      <c r="H3479" t="inlineStr">
        <is>
          <t>63775502.0</t>
        </is>
      </c>
      <c r="I3479" t="n">
        <v>0</v>
      </c>
      <c r="J3479" t="n">
        <v>1</v>
      </c>
      <c r="K3479" t="inlineStr"/>
    </row>
    <row r="3480">
      <c r="A3480" t="inlineStr">
        <is>
          <t>MOV</t>
        </is>
      </c>
      <c r="B3480" t="inlineStr">
        <is>
          <t>351300120000</t>
        </is>
      </c>
      <c r="C3480" t="inlineStr">
        <is>
          <t>35130012</t>
        </is>
      </c>
      <c r="D3480" t="inlineStr">
        <is>
          <t>JUZZITH MEJIA</t>
        </is>
      </c>
      <c r="E3480" t="inlineStr">
        <is>
          <t>JUZZITHMEJIA</t>
        </is>
      </c>
      <c r="F3480" s="2" t="n">
        <v>30</v>
      </c>
      <c r="G3480" t="inlineStr"/>
      <c r="H3480" t="inlineStr">
        <is>
          <t>67705483.0</t>
        </is>
      </c>
      <c r="I3480" t="n">
        <v>0</v>
      </c>
      <c r="J3480" t="n">
        <v>1</v>
      </c>
      <c r="K3480" t="inlineStr"/>
    </row>
    <row r="3481">
      <c r="A3481" t="inlineStr">
        <is>
          <t>MOV</t>
        </is>
      </c>
      <c r="B3481" t="inlineStr">
        <is>
          <t>357202290000</t>
        </is>
      </c>
      <c r="C3481" t="inlineStr">
        <is>
          <t>35720229</t>
        </is>
      </c>
      <c r="D3481" t="inlineStr">
        <is>
          <t>KEYBEL YANETH JUZTAVINO RODRIGUEZ</t>
        </is>
      </c>
      <c r="E3481" t="inlineStr">
        <is>
          <t>KEYBELYANETHJUZTAVINORODRIGUEZ</t>
        </is>
      </c>
      <c r="F3481" s="2" t="n">
        <v>25</v>
      </c>
      <c r="G3481" t="inlineStr"/>
      <c r="H3481" t="inlineStr">
        <is>
          <t>64615450.0</t>
        </is>
      </c>
      <c r="I3481" t="n">
        <v>0</v>
      </c>
      <c r="J3481" t="n">
        <v>1</v>
      </c>
      <c r="K3481" t="inlineStr"/>
    </row>
    <row r="3482">
      <c r="A3482" t="inlineStr">
        <is>
          <t>MOV</t>
        </is>
      </c>
      <c r="B3482" t="inlineStr">
        <is>
          <t>359183080000</t>
        </is>
      </c>
      <c r="C3482" t="inlineStr">
        <is>
          <t>35918308</t>
        </is>
      </c>
      <c r="D3482" t="inlineStr">
        <is>
          <t>JOSETH MANUEL GOMEZ SANCHEZ</t>
        </is>
      </c>
      <c r="E3482" t="inlineStr">
        <is>
          <t>JOSETHMANUELGOMEZSANCHEZ</t>
        </is>
      </c>
      <c r="F3482" s="2" t="n">
        <v>15</v>
      </c>
      <c r="G3482" t="inlineStr"/>
      <c r="H3482" t="inlineStr">
        <is>
          <t>62548656.0</t>
        </is>
      </c>
      <c r="I3482" t="n">
        <v>0</v>
      </c>
      <c r="J3482" t="n">
        <v>1</v>
      </c>
      <c r="K3482" t="inlineStr"/>
    </row>
    <row r="3483">
      <c r="A3483" t="inlineStr">
        <is>
          <t>MOV</t>
        </is>
      </c>
      <c r="B3483" t="inlineStr">
        <is>
          <t>355143630000</t>
        </is>
      </c>
      <c r="C3483" t="inlineStr">
        <is>
          <t>35514363</t>
        </is>
      </c>
      <c r="D3483" t="inlineStr">
        <is>
          <t>YOSELIN YASMINETH AVENDAÑO ATENCIO</t>
        </is>
      </c>
      <c r="E3483" t="inlineStr">
        <is>
          <t>YOSELINYASMINETHAVENDANOATENCIO</t>
        </is>
      </c>
      <c r="F3483" s="2" t="n">
        <v>15</v>
      </c>
      <c r="G3483" t="inlineStr"/>
      <c r="H3483" t="inlineStr">
        <is>
          <t>64156311.0</t>
        </is>
      </c>
      <c r="I3483" t="n">
        <v>0</v>
      </c>
      <c r="J3483" t="n">
        <v>1</v>
      </c>
      <c r="K3483" t="inlineStr"/>
    </row>
    <row r="3484">
      <c r="A3484" t="inlineStr">
        <is>
          <t>MOV</t>
        </is>
      </c>
      <c r="B3484" t="inlineStr">
        <is>
          <t>343259770000</t>
        </is>
      </c>
      <c r="C3484" t="inlineStr">
        <is>
          <t>34325977</t>
        </is>
      </c>
      <c r="D3484" t="inlineStr">
        <is>
          <t>SOLIMAR MORALES SANTIAGO</t>
        </is>
      </c>
      <c r="E3484" t="inlineStr">
        <is>
          <t>SOLIMARMORALESSANTIAGO</t>
        </is>
      </c>
      <c r="F3484" s="2" t="n">
        <v>16.25</v>
      </c>
      <c r="G3484" t="inlineStr"/>
      <c r="H3484" t="inlineStr">
        <is>
          <t>60590272.0</t>
        </is>
      </c>
      <c r="I3484" t="n">
        <v>0</v>
      </c>
      <c r="J3484" t="n">
        <v>1</v>
      </c>
      <c r="K3484" t="inlineStr"/>
    </row>
    <row r="3485">
      <c r="A3485" t="inlineStr">
        <is>
          <t>MOV</t>
        </is>
      </c>
      <c r="B3485" t="inlineStr">
        <is>
          <t>351368640000</t>
        </is>
      </c>
      <c r="C3485" t="inlineStr">
        <is>
          <t>35136864</t>
        </is>
      </c>
      <c r="D3485" t="inlineStr">
        <is>
          <t>NELSON JAHIR GUERRA MARTÍNEZ</t>
        </is>
      </c>
      <c r="E3485" t="inlineStr">
        <is>
          <t>NELSONJAHIRGUERRAMARTINEZ</t>
        </is>
      </c>
      <c r="F3485" s="2" t="n">
        <v>15</v>
      </c>
      <c r="G3485" t="inlineStr"/>
      <c r="H3485" t="inlineStr">
        <is>
          <t>69743055.0</t>
        </is>
      </c>
      <c r="I3485" t="n">
        <v>0</v>
      </c>
      <c r="J3485" t="n">
        <v>1</v>
      </c>
      <c r="K3485" t="inlineStr"/>
    </row>
    <row r="3486">
      <c r="A3486" t="inlineStr">
        <is>
          <t>MOV</t>
        </is>
      </c>
      <c r="B3486" t="inlineStr">
        <is>
          <t>369022620000</t>
        </is>
      </c>
      <c r="C3486" t="inlineStr">
        <is>
          <t>36902262</t>
        </is>
      </c>
      <c r="D3486" t="inlineStr">
        <is>
          <t>NELSON JAHIR GUERRA NARTINEZ</t>
        </is>
      </c>
      <c r="E3486" t="inlineStr">
        <is>
          <t>NELSONJAHIRGUERRANARTINEZ</t>
        </is>
      </c>
      <c r="F3486" s="2" t="n">
        <v>15</v>
      </c>
      <c r="G3486" t="inlineStr"/>
      <c r="H3486" t="inlineStr">
        <is>
          <t>62747446.0</t>
        </is>
      </c>
      <c r="I3486" t="n">
        <v>0</v>
      </c>
      <c r="J3486" t="n">
        <v>1</v>
      </c>
      <c r="K3486" t="inlineStr"/>
    </row>
    <row r="3487">
      <c r="A3487" t="inlineStr">
        <is>
          <t>MOV</t>
        </is>
      </c>
      <c r="B3487" t="inlineStr">
        <is>
          <t>348332280000</t>
        </is>
      </c>
      <c r="C3487" t="inlineStr">
        <is>
          <t>34833228</t>
        </is>
      </c>
      <c r="D3487" t="inlineStr">
        <is>
          <t>YOHANI ESTHER TORRES ARAUZ</t>
        </is>
      </c>
      <c r="E3487" t="inlineStr">
        <is>
          <t>YOHANIESTHERTORRESARAUZ</t>
        </is>
      </c>
      <c r="F3487" s="2" t="n">
        <v>16.25</v>
      </c>
      <c r="G3487" t="inlineStr"/>
      <c r="H3487" t="inlineStr">
        <is>
          <t>67695014.0</t>
        </is>
      </c>
      <c r="I3487" t="n">
        <v>0</v>
      </c>
      <c r="J3487" t="n">
        <v>1</v>
      </c>
      <c r="K3487" t="inlineStr"/>
    </row>
    <row r="3488">
      <c r="A3488" t="inlineStr">
        <is>
          <t>MOV</t>
        </is>
      </c>
      <c r="B3488" t="inlineStr">
        <is>
          <t>355327620000</t>
        </is>
      </c>
      <c r="C3488" t="inlineStr">
        <is>
          <t>35532762</t>
        </is>
      </c>
      <c r="D3488" t="inlineStr">
        <is>
          <t>ALFREDO ROJAS</t>
        </is>
      </c>
      <c r="E3488" t="inlineStr">
        <is>
          <t>ALFREDOROJAS</t>
        </is>
      </c>
      <c r="F3488" s="2" t="n">
        <v>15</v>
      </c>
      <c r="G3488" t="inlineStr"/>
      <c r="H3488" t="inlineStr">
        <is>
          <t>67611765.0</t>
        </is>
      </c>
      <c r="I3488" t="n">
        <v>0</v>
      </c>
      <c r="J3488" t="n">
        <v>1</v>
      </c>
      <c r="K3488" t="inlineStr"/>
    </row>
    <row r="3489">
      <c r="A3489" t="inlineStr">
        <is>
          <t>MOV</t>
        </is>
      </c>
      <c r="B3489" t="inlineStr">
        <is>
          <t>361022660000</t>
        </is>
      </c>
      <c r="C3489" t="inlineStr">
        <is>
          <t>36102266</t>
        </is>
      </c>
      <c r="D3489" t="inlineStr">
        <is>
          <t>BERTA GIENNELLIE D ANGELO OLAVE</t>
        </is>
      </c>
      <c r="E3489" t="inlineStr">
        <is>
          <t>BERTAGIENNELLIEDANGELOOLAVE</t>
        </is>
      </c>
      <c r="F3489" s="2" t="n">
        <v>15</v>
      </c>
      <c r="G3489" t="inlineStr"/>
      <c r="H3489" t="inlineStr">
        <is>
          <t>66150909.0</t>
        </is>
      </c>
      <c r="I3489" t="n">
        <v>0</v>
      </c>
      <c r="J3489" t="n">
        <v>1</v>
      </c>
      <c r="K3489" t="inlineStr"/>
    </row>
    <row r="3490">
      <c r="A3490" t="inlineStr">
        <is>
          <t>MOV</t>
        </is>
      </c>
      <c r="B3490" t="inlineStr">
        <is>
          <t>352217620000</t>
        </is>
      </c>
      <c r="C3490" t="inlineStr">
        <is>
          <t>35221762</t>
        </is>
      </c>
      <c r="D3490" t="inlineStr">
        <is>
          <t>EDUARD APARICIO</t>
        </is>
      </c>
      <c r="E3490" t="inlineStr">
        <is>
          <t>EDUARDAPARICIO</t>
        </is>
      </c>
      <c r="F3490" s="2" t="n">
        <v>15</v>
      </c>
      <c r="G3490" t="inlineStr"/>
      <c r="H3490" t="inlineStr">
        <is>
          <t>66564816.0</t>
        </is>
      </c>
      <c r="I3490" t="n">
        <v>0</v>
      </c>
      <c r="J3490" t="n">
        <v>1</v>
      </c>
      <c r="K3490" t="inlineStr"/>
    </row>
    <row r="3491">
      <c r="A3491" t="inlineStr">
        <is>
          <t>MOV</t>
        </is>
      </c>
      <c r="B3491" t="inlineStr">
        <is>
          <t>354333070000</t>
        </is>
      </c>
      <c r="C3491" t="inlineStr">
        <is>
          <t>35433307</t>
        </is>
      </c>
      <c r="D3491" t="inlineStr">
        <is>
          <t>DELVIN ISAAC BAULES</t>
        </is>
      </c>
      <c r="E3491" t="inlineStr">
        <is>
          <t>DELVINISAACBAULES</t>
        </is>
      </c>
      <c r="F3491" s="2" t="n">
        <v>15</v>
      </c>
      <c r="G3491" t="inlineStr"/>
      <c r="H3491" t="inlineStr">
        <is>
          <t>63424875.0</t>
        </is>
      </c>
      <c r="I3491" t="n">
        <v>0</v>
      </c>
      <c r="J3491" t="n">
        <v>1</v>
      </c>
      <c r="K3491" t="inlineStr"/>
    </row>
    <row r="3492">
      <c r="A3492" t="inlineStr">
        <is>
          <t>MOV</t>
        </is>
      </c>
      <c r="B3492" t="inlineStr">
        <is>
          <t>364020170000</t>
        </is>
      </c>
      <c r="C3492" t="inlineStr">
        <is>
          <t>36402017</t>
        </is>
      </c>
      <c r="D3492" t="inlineStr">
        <is>
          <t>KARLA STEPHANIE TELLO ORTIZ</t>
        </is>
      </c>
      <c r="E3492" t="inlineStr">
        <is>
          <t>KARLASTEPHANIETELLOORTIZ</t>
        </is>
      </c>
      <c r="F3492" s="2" t="n">
        <v>15</v>
      </c>
      <c r="G3492" t="inlineStr"/>
      <c r="H3492" t="inlineStr">
        <is>
          <t>65100137.0</t>
        </is>
      </c>
      <c r="I3492" t="n">
        <v>0</v>
      </c>
      <c r="J3492" t="n">
        <v>1</v>
      </c>
      <c r="K3492" t="inlineStr"/>
    </row>
    <row r="3493">
      <c r="A3493" t="inlineStr">
        <is>
          <t>MOV</t>
        </is>
      </c>
      <c r="B3493" t="inlineStr">
        <is>
          <t>365021640000</t>
        </is>
      </c>
      <c r="C3493" t="inlineStr">
        <is>
          <t>36502164</t>
        </is>
      </c>
      <c r="D3493" t="inlineStr">
        <is>
          <t>JOAN MANRIQUE HURTADO BATISTA</t>
        </is>
      </c>
      <c r="E3493" t="inlineStr">
        <is>
          <t>JOANMANRIQUEHURTADOBATISTA</t>
        </is>
      </c>
      <c r="F3493" s="2" t="n">
        <v>15</v>
      </c>
      <c r="G3493" t="inlineStr"/>
      <c r="H3493" t="inlineStr">
        <is>
          <t>66925683.0</t>
        </is>
      </c>
      <c r="I3493" t="n">
        <v>0</v>
      </c>
      <c r="J3493" t="n">
        <v>1</v>
      </c>
      <c r="K3493" t="inlineStr"/>
    </row>
    <row r="3494">
      <c r="A3494" t="inlineStr">
        <is>
          <t>MOV</t>
        </is>
      </c>
      <c r="B3494" t="inlineStr">
        <is>
          <t>358059350000</t>
        </is>
      </c>
      <c r="C3494" t="inlineStr">
        <is>
          <t>35805935</t>
        </is>
      </c>
      <c r="D3494" t="inlineStr">
        <is>
          <t>YEREMY ISAIAS CHAVEZ ORTEGA</t>
        </is>
      </c>
      <c r="E3494" t="inlineStr">
        <is>
          <t>YEREMYISAIASCHAVEZORTEGA</t>
        </is>
      </c>
      <c r="F3494" s="2" t="n">
        <v>15</v>
      </c>
      <c r="G3494" t="inlineStr"/>
      <c r="H3494" t="inlineStr">
        <is>
          <t>69735209.0</t>
        </is>
      </c>
      <c r="I3494" t="n">
        <v>0</v>
      </c>
      <c r="J3494" t="n">
        <v>1</v>
      </c>
      <c r="K3494" t="inlineStr"/>
    </row>
    <row r="3495">
      <c r="A3495" t="inlineStr">
        <is>
          <t>MOV</t>
        </is>
      </c>
      <c r="B3495" t="inlineStr">
        <is>
          <t>352208280000</t>
        </is>
      </c>
      <c r="C3495" t="inlineStr">
        <is>
          <t>35220828</t>
        </is>
      </c>
      <c r="D3495" t="inlineStr">
        <is>
          <t>CRISTIAN ALEJANDRO COBA GUERRA</t>
        </is>
      </c>
      <c r="E3495" t="inlineStr">
        <is>
          <t>CRISTIANALEJANDROCOBAGUERRA</t>
        </is>
      </c>
      <c r="F3495" s="2" t="n">
        <v>30</v>
      </c>
      <c r="G3495" t="inlineStr"/>
      <c r="H3495" t="inlineStr">
        <is>
          <t>60173407.0</t>
        </is>
      </c>
      <c r="I3495" t="n">
        <v>0</v>
      </c>
      <c r="J3495" t="n">
        <v>1</v>
      </c>
      <c r="K3495" t="inlineStr"/>
    </row>
    <row r="3496">
      <c r="A3496" t="inlineStr">
        <is>
          <t>MOV</t>
        </is>
      </c>
      <c r="B3496" t="inlineStr">
        <is>
          <t>352207430000</t>
        </is>
      </c>
      <c r="C3496" t="inlineStr">
        <is>
          <t>35220743</t>
        </is>
      </c>
      <c r="D3496" t="inlineStr">
        <is>
          <t>MICHELLE DEL CARMEN CHACON MARTEZ</t>
        </is>
      </c>
      <c r="E3496" t="inlineStr">
        <is>
          <t>MICHELLEDELCARMENCHACONMARTEZ</t>
        </is>
      </c>
      <c r="F3496" s="2" t="n">
        <v>15</v>
      </c>
      <c r="G3496" t="inlineStr"/>
      <c r="H3496" t="inlineStr">
        <is>
          <t>60742953.0</t>
        </is>
      </c>
      <c r="I3496" t="n">
        <v>0</v>
      </c>
      <c r="J3496" t="n">
        <v>1</v>
      </c>
      <c r="K3496" t="inlineStr"/>
    </row>
    <row r="3497">
      <c r="A3497" t="inlineStr">
        <is>
          <t>MOV</t>
        </is>
      </c>
      <c r="B3497" t="inlineStr">
        <is>
          <t>352384150000</t>
        </is>
      </c>
      <c r="C3497" t="inlineStr">
        <is>
          <t>35238415</t>
        </is>
      </c>
      <c r="D3497" t="inlineStr">
        <is>
          <t>ASHLEY DAMES</t>
        </is>
      </c>
      <c r="E3497" t="inlineStr">
        <is>
          <t>ASHLEYDAMES</t>
        </is>
      </c>
      <c r="F3497" s="2" t="n">
        <v>15</v>
      </c>
      <c r="G3497" t="inlineStr"/>
      <c r="H3497" t="inlineStr">
        <is>
          <t>67897820.0</t>
        </is>
      </c>
      <c r="I3497" t="n">
        <v>0</v>
      </c>
      <c r="J3497" t="n">
        <v>1</v>
      </c>
      <c r="K3497" t="inlineStr"/>
    </row>
    <row r="3498">
      <c r="A3498" t="inlineStr">
        <is>
          <t>MOV</t>
        </is>
      </c>
      <c r="B3498" t="inlineStr">
        <is>
          <t>335114090000</t>
        </is>
      </c>
      <c r="C3498" t="inlineStr">
        <is>
          <t>33511409</t>
        </is>
      </c>
      <c r="D3498" t="inlineStr">
        <is>
          <t>Carlos Isaac Mendez Serrano</t>
        </is>
      </c>
      <c r="E3498" t="inlineStr">
        <is>
          <t>CARLOSISAACMENDEZSERRANO</t>
        </is>
      </c>
      <c r="F3498" s="2" t="n">
        <v>20.75</v>
      </c>
      <c r="G3498" t="inlineStr"/>
      <c r="H3498" t="inlineStr">
        <is>
          <t>65272751.0</t>
        </is>
      </c>
      <c r="I3498" t="n">
        <v>0</v>
      </c>
      <c r="J3498" t="n">
        <v>1</v>
      </c>
      <c r="K3498" t="inlineStr"/>
    </row>
    <row r="3499">
      <c r="A3499" t="inlineStr">
        <is>
          <t>MOV</t>
        </is>
      </c>
      <c r="B3499" t="inlineStr">
        <is>
          <t>341334940000</t>
        </is>
      </c>
      <c r="C3499" t="inlineStr">
        <is>
          <t>34133494</t>
        </is>
      </c>
      <c r="D3499" t="inlineStr">
        <is>
          <t>ZULEIKA IVETH ESPINOSA</t>
        </is>
      </c>
      <c r="E3499" t="inlineStr">
        <is>
          <t>ZULEIKAIVETHESPINOSA</t>
        </is>
      </c>
      <c r="F3499" s="2" t="n">
        <v>16.25</v>
      </c>
      <c r="G3499" t="inlineStr"/>
      <c r="H3499" t="inlineStr">
        <is>
          <t>63631732.0</t>
        </is>
      </c>
      <c r="I3499" t="n">
        <v>0</v>
      </c>
      <c r="J3499" t="n">
        <v>1</v>
      </c>
      <c r="K3499" t="inlineStr"/>
    </row>
    <row r="3500">
      <c r="A3500" t="inlineStr">
        <is>
          <t>MOV</t>
        </is>
      </c>
      <c r="B3500" t="inlineStr">
        <is>
          <t>329867610000</t>
        </is>
      </c>
      <c r="C3500" t="inlineStr">
        <is>
          <t>32986761</t>
        </is>
      </c>
      <c r="D3500" t="inlineStr">
        <is>
          <t>Paulyna Paulette Rios Rugama</t>
        </is>
      </c>
      <c r="E3500" t="inlineStr">
        <is>
          <t>PAULYNAPAULETTERIOSRUGAMA</t>
        </is>
      </c>
      <c r="F3500" s="2" t="n">
        <v>22</v>
      </c>
      <c r="G3500" t="inlineStr"/>
      <c r="H3500" t="inlineStr">
        <is>
          <t>66746657.0</t>
        </is>
      </c>
      <c r="I3500" t="n">
        <v>0</v>
      </c>
      <c r="J3500" t="n">
        <v>1</v>
      </c>
      <c r="K3500" t="inlineStr"/>
    </row>
    <row r="3501">
      <c r="A3501" t="inlineStr">
        <is>
          <t>MOV</t>
        </is>
      </c>
      <c r="B3501" t="inlineStr">
        <is>
          <t>346445730000</t>
        </is>
      </c>
      <c r="C3501" t="inlineStr">
        <is>
          <t>34644573</t>
        </is>
      </c>
      <c r="D3501" t="inlineStr">
        <is>
          <t>ABELARDO PEREZ</t>
        </is>
      </c>
      <c r="E3501" t="inlineStr">
        <is>
          <t>ABELARDOPEREZ</t>
        </is>
      </c>
      <c r="F3501" s="2" t="n">
        <v>16.25</v>
      </c>
      <c r="G3501" t="inlineStr"/>
      <c r="H3501" t="inlineStr">
        <is>
          <t>69463770.0</t>
        </is>
      </c>
      <c r="I3501" t="n">
        <v>0</v>
      </c>
      <c r="J3501" t="n">
        <v>1</v>
      </c>
      <c r="K3501" t="inlineStr"/>
    </row>
    <row r="3502">
      <c r="A3502" t="inlineStr">
        <is>
          <t>MOV</t>
        </is>
      </c>
      <c r="B3502" t="inlineStr">
        <is>
          <t>365055890000</t>
        </is>
      </c>
      <c r="C3502" t="inlineStr">
        <is>
          <t>36505589</t>
        </is>
      </c>
      <c r="D3502" t="inlineStr">
        <is>
          <t>FREISHELL MONTENEGRO</t>
        </is>
      </c>
      <c r="E3502" t="inlineStr">
        <is>
          <t>FREISHELLMONTENEGRO</t>
        </is>
      </c>
      <c r="F3502" s="2" t="n">
        <v>16.94</v>
      </c>
      <c r="G3502" t="inlineStr"/>
      <c r="H3502" t="inlineStr"/>
      <c r="I3502" t="n">
        <v>0</v>
      </c>
      <c r="J3502" t="n">
        <v>1</v>
      </c>
      <c r="K3502" t="inlineStr"/>
    </row>
    <row r="3503">
      <c r="A3503" t="inlineStr">
        <is>
          <t>MOV</t>
        </is>
      </c>
      <c r="B3503" t="inlineStr">
        <is>
          <t>369054110000</t>
        </is>
      </c>
      <c r="C3503" t="inlineStr">
        <is>
          <t>36905411</t>
        </is>
      </c>
      <c r="D3503" t="inlineStr">
        <is>
          <t>MELISA PINTO</t>
        </is>
      </c>
      <c r="E3503" t="inlineStr">
        <is>
          <t>MELISAPINTO</t>
        </is>
      </c>
      <c r="F3503" s="2" t="n">
        <v>50.82</v>
      </c>
      <c r="G3503" t="inlineStr"/>
      <c r="H3503" t="inlineStr"/>
      <c r="I3503" t="n">
        <v>0</v>
      </c>
      <c r="J3503" t="n">
        <v>1</v>
      </c>
      <c r="K3503" t="inlineStr"/>
    </row>
    <row r="3504">
      <c r="A3504" t="inlineStr">
        <is>
          <t>MOV</t>
        </is>
      </c>
      <c r="B3504" t="inlineStr">
        <is>
          <t>358337150000</t>
        </is>
      </c>
      <c r="C3504" t="inlineStr">
        <is>
          <t>35833715</t>
        </is>
      </c>
      <c r="D3504" t="inlineStr">
        <is>
          <t>EVELYN CASTILLO</t>
        </is>
      </c>
      <c r="E3504" t="inlineStr">
        <is>
          <t>EVELYNCASTILLO</t>
        </is>
      </c>
      <c r="F3504" s="2" t="n">
        <v>30</v>
      </c>
      <c r="G3504" t="inlineStr"/>
      <c r="H3504" t="inlineStr">
        <is>
          <t>67169383.0</t>
        </is>
      </c>
      <c r="I3504" t="n">
        <v>0</v>
      </c>
      <c r="J3504" t="n">
        <v>1</v>
      </c>
      <c r="K3504" t="inlineStr"/>
    </row>
    <row r="3505">
      <c r="A3505" t="inlineStr">
        <is>
          <t>MOV</t>
        </is>
      </c>
      <c r="B3505" t="inlineStr">
        <is>
          <t>354246660000</t>
        </is>
      </c>
      <c r="C3505" t="inlineStr">
        <is>
          <t>35424666</t>
        </is>
      </c>
      <c r="D3505" t="inlineStr">
        <is>
          <t>RICARDO ARIEL CABALLERO CASTILLO</t>
        </is>
      </c>
      <c r="E3505" t="inlineStr">
        <is>
          <t>RICARDOARIELCABALLEROCASTILLO</t>
        </is>
      </c>
      <c r="F3505" s="2" t="n">
        <v>15</v>
      </c>
      <c r="G3505" t="inlineStr"/>
      <c r="H3505" t="inlineStr">
        <is>
          <t>61164053.0</t>
        </is>
      </c>
      <c r="I3505" t="n">
        <v>0</v>
      </c>
      <c r="J3505" t="n">
        <v>1</v>
      </c>
      <c r="K3505" t="inlineStr"/>
    </row>
    <row r="3506">
      <c r="A3506" t="inlineStr">
        <is>
          <t>MOV</t>
        </is>
      </c>
      <c r="B3506" t="inlineStr">
        <is>
          <t>321382120100</t>
        </is>
      </c>
      <c r="C3506" t="inlineStr">
        <is>
          <t>32138212</t>
        </is>
      </c>
      <c r="D3506" t="inlineStr">
        <is>
          <t>Agroveterinar</t>
        </is>
      </c>
      <c r="E3506" t="inlineStr">
        <is>
          <t>AGROVETERINAR</t>
        </is>
      </c>
      <c r="F3506" s="2" t="n">
        <v>42</v>
      </c>
      <c r="G3506" t="inlineStr"/>
      <c r="H3506" t="inlineStr">
        <is>
          <t>66761782.0</t>
        </is>
      </c>
      <c r="I3506" t="n">
        <v>0</v>
      </c>
      <c r="J3506" t="n">
        <v>1</v>
      </c>
      <c r="K3506" t="inlineStr"/>
    </row>
    <row r="3507">
      <c r="A3507" t="inlineStr">
        <is>
          <t>MOV</t>
        </is>
      </c>
      <c r="B3507" t="inlineStr">
        <is>
          <t>355241720000</t>
        </is>
      </c>
      <c r="C3507" t="inlineStr">
        <is>
          <t>35524172</t>
        </is>
      </c>
      <c r="D3507" t="inlineStr">
        <is>
          <t>YAILINE ITZEL CASTILLO GUADAMUZ</t>
        </is>
      </c>
      <c r="E3507" t="inlineStr">
        <is>
          <t>YAILINEITZELCASTILLOGUADAMUZ</t>
        </is>
      </c>
      <c r="F3507" s="2" t="n">
        <v>30</v>
      </c>
      <c r="G3507" t="inlineStr"/>
      <c r="H3507" t="inlineStr">
        <is>
          <t>67052407.0</t>
        </is>
      </c>
      <c r="I3507" t="n">
        <v>0</v>
      </c>
      <c r="J3507" t="n">
        <v>1</v>
      </c>
      <c r="K3507" t="inlineStr"/>
    </row>
    <row r="3508">
      <c r="A3508" t="inlineStr">
        <is>
          <t>MOV</t>
        </is>
      </c>
      <c r="B3508" t="inlineStr">
        <is>
          <t>347407850000</t>
        </is>
      </c>
      <c r="C3508" t="inlineStr">
        <is>
          <t>34740785</t>
        </is>
      </c>
      <c r="D3508" t="inlineStr">
        <is>
          <t>PASTOR ANTONIO MORALES HERNANDEZ</t>
        </is>
      </c>
      <c r="E3508" t="inlineStr">
        <is>
          <t>PASTORANTONIOMORALESHERNANDEZ</t>
        </is>
      </c>
      <c r="F3508" s="2" t="n">
        <v>32.5</v>
      </c>
      <c r="G3508" t="inlineStr"/>
      <c r="H3508" t="inlineStr">
        <is>
          <t>65054089.0</t>
        </is>
      </c>
      <c r="I3508" t="n">
        <v>0</v>
      </c>
      <c r="J3508" t="n">
        <v>1</v>
      </c>
      <c r="K3508" t="inlineStr"/>
    </row>
    <row r="3509">
      <c r="A3509" t="inlineStr">
        <is>
          <t>MOV</t>
        </is>
      </c>
      <c r="B3509" t="inlineStr">
        <is>
          <t>367005880000</t>
        </is>
      </c>
      <c r="C3509" t="inlineStr">
        <is>
          <t>36700588</t>
        </is>
      </c>
      <c r="D3509" t="inlineStr">
        <is>
          <t>ELVIS YORDANIS PEREZ</t>
        </is>
      </c>
      <c r="E3509" t="inlineStr">
        <is>
          <t>ELVISYORDANISPEREZ</t>
        </is>
      </c>
      <c r="F3509" s="2" t="n">
        <v>15</v>
      </c>
      <c r="G3509" t="inlineStr"/>
      <c r="H3509" t="inlineStr">
        <is>
          <t>64012241.0</t>
        </is>
      </c>
      <c r="I3509" t="n">
        <v>0</v>
      </c>
      <c r="J3509" t="n">
        <v>1</v>
      </c>
      <c r="K3509" t="inlineStr"/>
    </row>
    <row r="3510">
      <c r="A3510" t="inlineStr">
        <is>
          <t>MOV</t>
        </is>
      </c>
      <c r="B3510" t="inlineStr">
        <is>
          <t>355191330000</t>
        </is>
      </c>
      <c r="C3510" t="inlineStr">
        <is>
          <t>35519133</t>
        </is>
      </c>
      <c r="D3510" t="inlineStr">
        <is>
          <t>DORINDO CARPINTERO</t>
        </is>
      </c>
      <c r="E3510" t="inlineStr">
        <is>
          <t>DORINDOCARPINTERO</t>
        </is>
      </c>
      <c r="F3510" s="2" t="n">
        <v>15</v>
      </c>
      <c r="G3510" t="inlineStr"/>
      <c r="H3510" t="inlineStr">
        <is>
          <t>63372534.0</t>
        </is>
      </c>
      <c r="I3510" t="n">
        <v>0</v>
      </c>
      <c r="J3510" t="n">
        <v>1</v>
      </c>
      <c r="K3510" t="inlineStr"/>
    </row>
    <row r="3511">
      <c r="A3511" t="inlineStr">
        <is>
          <t>MOV</t>
        </is>
      </c>
      <c r="B3511" t="inlineStr">
        <is>
          <t>357284150000</t>
        </is>
      </c>
      <c r="C3511" t="inlineStr">
        <is>
          <t>35728415</t>
        </is>
      </c>
      <c r="D3511" t="inlineStr">
        <is>
          <t>ANA PATRICIA TREJOS SAMUDIO</t>
        </is>
      </c>
      <c r="E3511" t="inlineStr">
        <is>
          <t>ANAPATRICIATREJOSSAMUDIO</t>
        </is>
      </c>
      <c r="F3511" s="2" t="n">
        <v>15</v>
      </c>
      <c r="G3511" t="inlineStr"/>
      <c r="H3511" t="inlineStr">
        <is>
          <t>65278916.0</t>
        </is>
      </c>
      <c r="I3511" t="n">
        <v>0</v>
      </c>
      <c r="J3511" t="n">
        <v>1</v>
      </c>
      <c r="K3511" t="inlineStr"/>
    </row>
    <row r="3512">
      <c r="A3512" t="inlineStr">
        <is>
          <t>MOV</t>
        </is>
      </c>
      <c r="B3512" t="inlineStr">
        <is>
          <t>357006560000</t>
        </is>
      </c>
      <c r="C3512" t="inlineStr">
        <is>
          <t>35700656</t>
        </is>
      </c>
      <c r="D3512" t="inlineStr">
        <is>
          <t>EMILEYDIS SALDAÑA</t>
        </is>
      </c>
      <c r="E3512" t="inlineStr">
        <is>
          <t>EMILEYDISSALDANA</t>
        </is>
      </c>
      <c r="F3512" s="2" t="n">
        <v>15</v>
      </c>
      <c r="G3512" t="inlineStr"/>
      <c r="H3512" t="inlineStr">
        <is>
          <t>69081808.0</t>
        </is>
      </c>
      <c r="I3512" t="n">
        <v>0</v>
      </c>
      <c r="J3512" t="n">
        <v>1</v>
      </c>
      <c r="K3512" t="inlineStr"/>
    </row>
    <row r="3513">
      <c r="A3513" t="inlineStr">
        <is>
          <t>MOV</t>
        </is>
      </c>
      <c r="B3513" t="inlineStr">
        <is>
          <t>312223330000</t>
        </is>
      </c>
      <c r="C3513" t="inlineStr">
        <is>
          <t>31222333</t>
        </is>
      </c>
      <c r="D3513" t="inlineStr">
        <is>
          <t>ZYMBOX - YESIBETH MARLEN MONDOLIS</t>
        </is>
      </c>
      <c r="E3513" t="inlineStr">
        <is>
          <t>ZYMBOXYESIBETHMARLENMONDOLIS</t>
        </is>
      </c>
      <c r="F3513" s="2" t="n">
        <v>28</v>
      </c>
      <c r="G3513" t="inlineStr"/>
      <c r="H3513" t="inlineStr">
        <is>
          <t>62165652.0</t>
        </is>
      </c>
      <c r="I3513" t="n">
        <v>0</v>
      </c>
      <c r="J3513" t="n">
        <v>1</v>
      </c>
      <c r="K3513" t="inlineStr"/>
    </row>
    <row r="3514">
      <c r="A3514" t="inlineStr">
        <is>
          <t>MOV</t>
        </is>
      </c>
      <c r="B3514" t="inlineStr">
        <is>
          <t>356079870000</t>
        </is>
      </c>
      <c r="C3514" t="inlineStr">
        <is>
          <t>35607987</t>
        </is>
      </c>
      <c r="D3514" t="inlineStr">
        <is>
          <t>SAMUEL RICARDO MARTINEZ SANTIAGO</t>
        </is>
      </c>
      <c r="E3514" t="inlineStr">
        <is>
          <t>SAMUELRICARDOMARTINEZSANTIAGO</t>
        </is>
      </c>
      <c r="F3514" s="2" t="n">
        <v>15</v>
      </c>
      <c r="G3514" t="inlineStr"/>
      <c r="H3514" t="inlineStr">
        <is>
          <t>63759572.0</t>
        </is>
      </c>
      <c r="I3514" t="n">
        <v>0</v>
      </c>
      <c r="J3514" t="n">
        <v>1</v>
      </c>
      <c r="K3514" t="inlineStr"/>
    </row>
    <row r="3515">
      <c r="A3515" t="inlineStr">
        <is>
          <t>MOV</t>
        </is>
      </c>
      <c r="B3515" t="inlineStr">
        <is>
          <t>361051160000</t>
        </is>
      </c>
      <c r="C3515" t="inlineStr">
        <is>
          <t>36105116</t>
        </is>
      </c>
      <c r="D3515" t="inlineStr">
        <is>
          <t>ALANIS YELICSA LATOUCHE MORENO</t>
        </is>
      </c>
      <c r="E3515" t="inlineStr">
        <is>
          <t>ALANISYELICSALATOUCHEMORENO</t>
        </is>
      </c>
      <c r="F3515" s="2" t="n">
        <v>16.94</v>
      </c>
      <c r="G3515" t="inlineStr"/>
      <c r="H3515" t="inlineStr"/>
      <c r="I3515" t="n">
        <v>0</v>
      </c>
      <c r="J3515" t="n">
        <v>1</v>
      </c>
      <c r="K3515" t="inlineStr"/>
    </row>
    <row r="3516">
      <c r="A3516" t="inlineStr">
        <is>
          <t>MOV</t>
        </is>
      </c>
      <c r="B3516" t="inlineStr">
        <is>
          <t>354143320000</t>
        </is>
      </c>
      <c r="C3516" t="inlineStr">
        <is>
          <t>35414332</t>
        </is>
      </c>
      <c r="D3516" t="inlineStr">
        <is>
          <t>BRADLEY ADOLFO DELGADO ALMENGOR</t>
        </is>
      </c>
      <c r="E3516" t="inlineStr">
        <is>
          <t>BRADLEYADOLFODELGADOALMENGOR</t>
        </is>
      </c>
      <c r="F3516" s="2" t="n">
        <v>15</v>
      </c>
      <c r="G3516" t="inlineStr"/>
      <c r="H3516" t="inlineStr">
        <is>
          <t>62668868.0</t>
        </is>
      </c>
      <c r="I3516" t="n">
        <v>0</v>
      </c>
      <c r="J3516" t="n">
        <v>1</v>
      </c>
      <c r="K3516" t="inlineStr"/>
    </row>
    <row r="3517">
      <c r="A3517" t="inlineStr">
        <is>
          <t>MOV</t>
        </is>
      </c>
      <c r="B3517" t="inlineStr">
        <is>
          <t>363002340000</t>
        </is>
      </c>
      <c r="C3517" t="inlineStr">
        <is>
          <t>36300234</t>
        </is>
      </c>
      <c r="D3517" t="inlineStr">
        <is>
          <t>ENRIQUE BARRAZA TORRES</t>
        </is>
      </c>
      <c r="E3517" t="inlineStr">
        <is>
          <t>ENRIQUEBARRAZATORRES</t>
        </is>
      </c>
      <c r="F3517" s="2" t="n">
        <v>15</v>
      </c>
      <c r="G3517" t="inlineStr"/>
      <c r="H3517" t="inlineStr">
        <is>
          <t>65615084.0</t>
        </is>
      </c>
      <c r="I3517" t="n">
        <v>0</v>
      </c>
      <c r="J3517" t="n">
        <v>1</v>
      </c>
      <c r="K3517" t="inlineStr"/>
    </row>
    <row r="3518">
      <c r="A3518" t="inlineStr">
        <is>
          <t>MOV</t>
        </is>
      </c>
      <c r="B3518" t="inlineStr">
        <is>
          <t>351136250000</t>
        </is>
      </c>
      <c r="C3518" t="inlineStr">
        <is>
          <t>35113625</t>
        </is>
      </c>
      <c r="D3518" t="inlineStr">
        <is>
          <t>ANDREA OSORIO</t>
        </is>
      </c>
      <c r="E3518" t="inlineStr">
        <is>
          <t>ANDREAOSORIO</t>
        </is>
      </c>
      <c r="F3518" s="2" t="n">
        <v>15</v>
      </c>
      <c r="G3518" t="inlineStr"/>
      <c r="H3518" t="inlineStr">
        <is>
          <t>62601834.0</t>
        </is>
      </c>
      <c r="I3518" t="n">
        <v>0</v>
      </c>
      <c r="J3518" t="n">
        <v>1</v>
      </c>
      <c r="K3518" t="inlineStr"/>
    </row>
    <row r="3519">
      <c r="A3519" t="inlineStr">
        <is>
          <t>MOV</t>
        </is>
      </c>
      <c r="B3519" t="inlineStr">
        <is>
          <t>358312230000</t>
        </is>
      </c>
      <c r="C3519" t="inlineStr">
        <is>
          <t>35831223</t>
        </is>
      </c>
      <c r="D3519" t="inlineStr">
        <is>
          <t>TOMAS ESPINOSA</t>
        </is>
      </c>
      <c r="E3519" t="inlineStr">
        <is>
          <t>TOMASESPINOSA</t>
        </is>
      </c>
      <c r="F3519" s="2" t="n">
        <v>25</v>
      </c>
      <c r="G3519" t="inlineStr"/>
      <c r="H3519" t="inlineStr">
        <is>
          <t>65188748.0</t>
        </is>
      </c>
      <c r="I3519" t="n">
        <v>0</v>
      </c>
      <c r="J3519" t="n">
        <v>1</v>
      </c>
      <c r="K3519" t="inlineStr"/>
    </row>
    <row r="3520">
      <c r="A3520" t="inlineStr">
        <is>
          <t>MOV</t>
        </is>
      </c>
      <c r="B3520" t="inlineStr">
        <is>
          <t>358287680000</t>
        </is>
      </c>
      <c r="C3520" t="inlineStr">
        <is>
          <t>35828768</t>
        </is>
      </c>
      <c r="D3520" t="inlineStr">
        <is>
          <t>ANDRES QUIROZ</t>
        </is>
      </c>
      <c r="E3520" t="inlineStr">
        <is>
          <t>ANDRESQUIROZ</t>
        </is>
      </c>
      <c r="F3520" s="2" t="n">
        <v>15</v>
      </c>
      <c r="G3520" t="inlineStr"/>
      <c r="H3520" t="inlineStr">
        <is>
          <t>62710072.0</t>
        </is>
      </c>
      <c r="I3520" t="n">
        <v>0</v>
      </c>
      <c r="J3520" t="n">
        <v>1</v>
      </c>
      <c r="K3520" t="inlineStr"/>
    </row>
    <row r="3521">
      <c r="A3521" t="inlineStr">
        <is>
          <t>MOV</t>
        </is>
      </c>
      <c r="B3521" t="inlineStr">
        <is>
          <t>368029300000</t>
        </is>
      </c>
      <c r="C3521" t="inlineStr">
        <is>
          <t>36802930</t>
        </is>
      </c>
      <c r="D3521" t="inlineStr">
        <is>
          <t>LUZBIANY LIZONDRO VILLAREAL</t>
        </is>
      </c>
      <c r="E3521" t="inlineStr">
        <is>
          <t>LUZBIANYLIZONDROVILLAREAL</t>
        </is>
      </c>
      <c r="F3521" s="2" t="n">
        <v>16.94</v>
      </c>
      <c r="G3521" t="inlineStr"/>
      <c r="H3521" t="inlineStr">
        <is>
          <t>68790888.0</t>
        </is>
      </c>
      <c r="I3521" t="n">
        <v>0</v>
      </c>
      <c r="J3521" t="n">
        <v>1</v>
      </c>
      <c r="K3521" t="inlineStr"/>
    </row>
    <row r="3522">
      <c r="A3522" t="inlineStr">
        <is>
          <t>MOV</t>
        </is>
      </c>
      <c r="B3522" t="inlineStr">
        <is>
          <t>353155080000</t>
        </is>
      </c>
      <c r="C3522" t="inlineStr">
        <is>
          <t>35315508</t>
        </is>
      </c>
      <c r="D3522" t="inlineStr">
        <is>
          <t>LARISSA EILIN QUIRÓN GONZÁLEZ</t>
        </is>
      </c>
      <c r="E3522" t="inlineStr">
        <is>
          <t>LARISSAEILINQUIRONGONZALEZ</t>
        </is>
      </c>
      <c r="F3522" s="2" t="n">
        <v>15</v>
      </c>
      <c r="G3522" t="inlineStr"/>
      <c r="H3522" t="inlineStr">
        <is>
          <t>66595666.0</t>
        </is>
      </c>
      <c r="I3522" t="n">
        <v>0</v>
      </c>
      <c r="J3522" t="n">
        <v>1</v>
      </c>
      <c r="K3522" t="inlineStr"/>
    </row>
    <row r="3523">
      <c r="A3523" t="inlineStr">
        <is>
          <t>MOV</t>
        </is>
      </c>
      <c r="B3523" t="inlineStr">
        <is>
          <t>357309050000</t>
        </is>
      </c>
      <c r="C3523" t="inlineStr">
        <is>
          <t>35730905</t>
        </is>
      </c>
      <c r="D3523" t="inlineStr">
        <is>
          <t>ANYURI CRISTEL GONZALEZ VEGA</t>
        </is>
      </c>
      <c r="E3523" t="inlineStr">
        <is>
          <t>ANYURICRISTELGONZALEZVEGA</t>
        </is>
      </c>
      <c r="F3523" s="2" t="n">
        <v>15</v>
      </c>
      <c r="G3523" t="inlineStr"/>
      <c r="H3523" t="inlineStr">
        <is>
          <t>67583183.0</t>
        </is>
      </c>
      <c r="I3523" t="n">
        <v>0</v>
      </c>
      <c r="J3523" t="n">
        <v>1</v>
      </c>
      <c r="K3523" t="inlineStr"/>
    </row>
    <row r="3524">
      <c r="A3524" t="inlineStr">
        <is>
          <t>MOV</t>
        </is>
      </c>
      <c r="B3524" t="inlineStr">
        <is>
          <t>357379250000</t>
        </is>
      </c>
      <c r="C3524" t="inlineStr">
        <is>
          <t>35737925</t>
        </is>
      </c>
      <c r="D3524" t="inlineStr">
        <is>
          <t>EDGAR YOEL SANTOS VERGARA</t>
        </is>
      </c>
      <c r="E3524" t="inlineStr">
        <is>
          <t>EDGARYOELSANTOSVERGARA</t>
        </is>
      </c>
      <c r="F3524" s="2" t="n">
        <v>15</v>
      </c>
      <c r="G3524" t="inlineStr"/>
      <c r="H3524" t="inlineStr">
        <is>
          <t>67846576.0</t>
        </is>
      </c>
      <c r="I3524" t="n">
        <v>0</v>
      </c>
      <c r="J3524" t="n">
        <v>1</v>
      </c>
      <c r="K3524" t="inlineStr"/>
    </row>
    <row r="3525">
      <c r="A3525" t="inlineStr">
        <is>
          <t>MOV</t>
        </is>
      </c>
      <c r="B3525" t="inlineStr">
        <is>
          <t>351177330000</t>
        </is>
      </c>
      <c r="C3525" t="inlineStr">
        <is>
          <t>35117733</t>
        </is>
      </c>
      <c r="D3525" t="inlineStr">
        <is>
          <t>FIDEL ARJONA</t>
        </is>
      </c>
      <c r="E3525" t="inlineStr">
        <is>
          <t>FIDELARJONA</t>
        </is>
      </c>
      <c r="F3525" s="2" t="n">
        <v>30</v>
      </c>
      <c r="G3525" t="inlineStr"/>
      <c r="H3525" t="inlineStr">
        <is>
          <t>67510231.0</t>
        </is>
      </c>
      <c r="I3525" t="n">
        <v>0</v>
      </c>
      <c r="J3525" t="n">
        <v>1</v>
      </c>
      <c r="K3525" t="inlineStr"/>
    </row>
    <row r="3526">
      <c r="A3526" t="inlineStr">
        <is>
          <t>MOV</t>
        </is>
      </c>
      <c r="B3526" t="inlineStr">
        <is>
          <t>355331720000</t>
        </is>
      </c>
      <c r="C3526" t="inlineStr">
        <is>
          <t>35533172</t>
        </is>
      </c>
      <c r="D3526" t="inlineStr">
        <is>
          <t>DEIVIS OMAR GONZALEZ CAMARENA</t>
        </is>
      </c>
      <c r="E3526" t="inlineStr">
        <is>
          <t>DEIVISOMARGONZALEZCAMARENA</t>
        </is>
      </c>
      <c r="F3526" s="2" t="n">
        <v>15</v>
      </c>
      <c r="G3526" t="inlineStr"/>
      <c r="H3526" t="inlineStr">
        <is>
          <t>65862023.0</t>
        </is>
      </c>
      <c r="I3526" t="n">
        <v>0</v>
      </c>
      <c r="J3526" t="n">
        <v>1</v>
      </c>
      <c r="K3526" t="inlineStr"/>
    </row>
    <row r="3527">
      <c r="A3527" t="inlineStr">
        <is>
          <t>MOV</t>
        </is>
      </c>
      <c r="B3527" t="inlineStr">
        <is>
          <t>332122130000</t>
        </is>
      </c>
      <c r="C3527" t="inlineStr">
        <is>
          <t>33212213</t>
        </is>
      </c>
      <c r="D3527" t="inlineStr">
        <is>
          <t>Ceilyn Melis sa Triguero Alfaro</t>
        </is>
      </c>
      <c r="E3527" t="inlineStr">
        <is>
          <t>CEILYNMELISSATRIGUEROALFARO</t>
        </is>
      </c>
      <c r="F3527" s="2" t="n">
        <v>12</v>
      </c>
      <c r="G3527" t="inlineStr"/>
      <c r="H3527" t="inlineStr">
        <is>
          <t>67932257.0</t>
        </is>
      </c>
      <c r="I3527" t="n">
        <v>0</v>
      </c>
      <c r="J3527" t="n">
        <v>1</v>
      </c>
      <c r="K3527" t="inlineStr"/>
    </row>
    <row r="3528">
      <c r="A3528" t="inlineStr">
        <is>
          <t>MOV</t>
        </is>
      </c>
      <c r="B3528" t="inlineStr">
        <is>
          <t>364023000000</t>
        </is>
      </c>
      <c r="C3528" t="inlineStr">
        <is>
          <t>36402300</t>
        </is>
      </c>
      <c r="D3528" t="inlineStr">
        <is>
          <t>JORGE LUIS TORRES VILLARUE</t>
        </is>
      </c>
      <c r="E3528" t="inlineStr">
        <is>
          <t>JORGELUISTORRESVILLARUE</t>
        </is>
      </c>
      <c r="F3528" s="2" t="n">
        <v>15</v>
      </c>
      <c r="G3528" t="inlineStr"/>
      <c r="H3528" t="inlineStr">
        <is>
          <t>65864504.0</t>
        </is>
      </c>
      <c r="I3528" t="n">
        <v>0</v>
      </c>
      <c r="J3528" t="n">
        <v>1</v>
      </c>
      <c r="K3528" t="inlineStr"/>
    </row>
    <row r="3529">
      <c r="A3529" t="inlineStr">
        <is>
          <t>MOV</t>
        </is>
      </c>
      <c r="B3529" t="inlineStr">
        <is>
          <t>358314180000</t>
        </is>
      </c>
      <c r="C3529" t="inlineStr">
        <is>
          <t>35831418</t>
        </is>
      </c>
      <c r="D3529" t="inlineStr">
        <is>
          <t>ANDRES FLORES</t>
        </is>
      </c>
      <c r="E3529" t="inlineStr">
        <is>
          <t>ANDRESFLORES</t>
        </is>
      </c>
      <c r="F3529" s="2" t="n">
        <v>15</v>
      </c>
      <c r="G3529" t="inlineStr"/>
      <c r="H3529" t="inlineStr">
        <is>
          <t>64021674.0</t>
        </is>
      </c>
      <c r="I3529" t="n">
        <v>0</v>
      </c>
      <c r="J3529" t="n">
        <v>1</v>
      </c>
      <c r="K3529" t="inlineStr"/>
    </row>
    <row r="3530">
      <c r="A3530" t="inlineStr">
        <is>
          <t>MOV</t>
        </is>
      </c>
      <c r="B3530" t="inlineStr">
        <is>
          <t>345425680000</t>
        </is>
      </c>
      <c r="C3530" t="inlineStr">
        <is>
          <t>34542568</t>
        </is>
      </c>
      <c r="D3530" t="inlineStr">
        <is>
          <t>CRISTHIAN CRUZ</t>
        </is>
      </c>
      <c r="E3530" t="inlineStr">
        <is>
          <t>CRISTHIANCRUZ</t>
        </is>
      </c>
      <c r="F3530" s="2" t="n">
        <v>18</v>
      </c>
      <c r="G3530" t="inlineStr"/>
      <c r="H3530" t="inlineStr">
        <is>
          <t>63122723.0</t>
        </is>
      </c>
      <c r="I3530" t="n">
        <v>0</v>
      </c>
      <c r="J3530" t="n">
        <v>1</v>
      </c>
      <c r="K3530" t="inlineStr"/>
    </row>
    <row r="3531">
      <c r="A3531" t="inlineStr">
        <is>
          <t>MOV</t>
        </is>
      </c>
      <c r="B3531" t="inlineStr">
        <is>
          <t>357274530000</t>
        </is>
      </c>
      <c r="C3531" t="inlineStr">
        <is>
          <t>35727453</t>
        </is>
      </c>
      <c r="D3531" t="inlineStr">
        <is>
          <t>KATHLEEN CHAVEZ</t>
        </is>
      </c>
      <c r="E3531" t="inlineStr">
        <is>
          <t>KATHLEENCHAVEZ</t>
        </is>
      </c>
      <c r="F3531" s="2" t="n">
        <v>15</v>
      </c>
      <c r="G3531" t="inlineStr"/>
      <c r="H3531" t="inlineStr">
        <is>
          <t>67724401.0</t>
        </is>
      </c>
      <c r="I3531" t="n">
        <v>0</v>
      </c>
      <c r="J3531" t="n">
        <v>1</v>
      </c>
      <c r="K3531" t="inlineStr"/>
    </row>
    <row r="3532">
      <c r="A3532" t="inlineStr">
        <is>
          <t>MOV</t>
        </is>
      </c>
      <c r="B3532" t="inlineStr">
        <is>
          <t>352350920000</t>
        </is>
      </c>
      <c r="C3532" t="inlineStr">
        <is>
          <t>35235092</t>
        </is>
      </c>
      <c r="D3532" t="inlineStr">
        <is>
          <t>ROSMERY ENITH JIMENEZ GONZALEZ</t>
        </is>
      </c>
      <c r="E3532" t="inlineStr">
        <is>
          <t>ROSMERYENITHJIMENEZGONZALEZ</t>
        </is>
      </c>
      <c r="F3532" s="2" t="n">
        <v>15</v>
      </c>
      <c r="G3532" t="inlineStr"/>
      <c r="H3532" t="inlineStr">
        <is>
          <t>67698384.0</t>
        </is>
      </c>
      <c r="I3532" t="n">
        <v>0</v>
      </c>
      <c r="J3532" t="n">
        <v>1</v>
      </c>
      <c r="K3532" t="inlineStr"/>
    </row>
    <row r="3533">
      <c r="A3533" t="inlineStr">
        <is>
          <t>MOV</t>
        </is>
      </c>
      <c r="B3533" t="inlineStr">
        <is>
          <t>358171580000</t>
        </is>
      </c>
      <c r="C3533" t="inlineStr">
        <is>
          <t>35817158</t>
        </is>
      </c>
      <c r="D3533" t="inlineStr">
        <is>
          <t>GUILLERMO ARIEL SÁNCHEZ GONZÁLEZ</t>
        </is>
      </c>
      <c r="E3533" t="inlineStr">
        <is>
          <t>GUILLERMOARIELSANCHEZGONZALEZ</t>
        </is>
      </c>
      <c r="F3533" s="2" t="n">
        <v>15</v>
      </c>
      <c r="G3533" t="inlineStr"/>
      <c r="H3533" t="inlineStr">
        <is>
          <t>66305215.0</t>
        </is>
      </c>
      <c r="I3533" t="n">
        <v>0</v>
      </c>
      <c r="J3533" t="n">
        <v>1</v>
      </c>
      <c r="K3533" t="inlineStr"/>
    </row>
    <row r="3534">
      <c r="A3534" t="inlineStr">
        <is>
          <t>MOV</t>
        </is>
      </c>
      <c r="B3534" t="inlineStr">
        <is>
          <t>344271650000</t>
        </is>
      </c>
      <c r="C3534" t="inlineStr">
        <is>
          <t>34427165</t>
        </is>
      </c>
      <c r="D3534" t="inlineStr">
        <is>
          <t>WILLIAMS GUTIERREEZ</t>
        </is>
      </c>
      <c r="E3534" t="inlineStr">
        <is>
          <t>WILLIAMSGUTIERREEZ</t>
        </is>
      </c>
      <c r="F3534" s="2" t="n">
        <v>12.5</v>
      </c>
      <c r="G3534" t="inlineStr"/>
      <c r="H3534" t="inlineStr">
        <is>
          <t>61726997.0</t>
        </is>
      </c>
      <c r="I3534" t="n">
        <v>0</v>
      </c>
      <c r="J3534" t="n">
        <v>1</v>
      </c>
      <c r="K3534" t="inlineStr"/>
    </row>
    <row r="3535">
      <c r="A3535" t="inlineStr">
        <is>
          <t>MOV</t>
        </is>
      </c>
      <c r="B3535" t="inlineStr">
        <is>
          <t>354211010000</t>
        </is>
      </c>
      <c r="C3535" t="inlineStr">
        <is>
          <t>35421101</t>
        </is>
      </c>
      <c r="D3535" t="inlineStr">
        <is>
          <t>ESAU CHAVARRIA</t>
        </is>
      </c>
      <c r="E3535" t="inlineStr">
        <is>
          <t>ESAUCHAVARRIA</t>
        </is>
      </c>
      <c r="F3535" s="2" t="n">
        <v>15</v>
      </c>
      <c r="G3535" t="inlineStr"/>
      <c r="H3535" t="inlineStr">
        <is>
          <t>68826763.0</t>
        </is>
      </c>
      <c r="I3535" t="n">
        <v>0</v>
      </c>
      <c r="J3535" t="n">
        <v>1</v>
      </c>
      <c r="K3535" t="inlineStr"/>
    </row>
    <row r="3536">
      <c r="A3536" t="inlineStr">
        <is>
          <t>MOV</t>
        </is>
      </c>
      <c r="B3536" t="inlineStr">
        <is>
          <t>353039940000</t>
        </is>
      </c>
      <c r="C3536" t="inlineStr">
        <is>
          <t>35303994</t>
        </is>
      </c>
      <c r="D3536" t="inlineStr">
        <is>
          <t>ANA CERRUD</t>
        </is>
      </c>
      <c r="E3536" t="inlineStr">
        <is>
          <t>ANACERRUD</t>
        </is>
      </c>
      <c r="F3536" s="2" t="n">
        <v>15</v>
      </c>
      <c r="G3536" t="inlineStr"/>
      <c r="H3536" t="inlineStr">
        <is>
          <t>64443347.0</t>
        </is>
      </c>
      <c r="I3536" t="n">
        <v>0</v>
      </c>
      <c r="J3536" t="n">
        <v>1</v>
      </c>
      <c r="K3536" t="inlineStr"/>
    </row>
    <row r="3537">
      <c r="A3537" t="inlineStr">
        <is>
          <t>MOV</t>
        </is>
      </c>
      <c r="B3537" t="inlineStr">
        <is>
          <t>351179050000</t>
        </is>
      </c>
      <c r="C3537" t="inlineStr">
        <is>
          <t>35117905</t>
        </is>
      </c>
      <c r="D3537" t="inlineStr">
        <is>
          <t>ISAAC CUBILLA</t>
        </is>
      </c>
      <c r="E3537" t="inlineStr">
        <is>
          <t>ISAACCUBILLA</t>
        </is>
      </c>
      <c r="F3537" s="2" t="n">
        <v>45.16</v>
      </c>
      <c r="G3537" t="inlineStr"/>
      <c r="H3537" t="inlineStr">
        <is>
          <t>62514600.0</t>
        </is>
      </c>
      <c r="I3537" t="n">
        <v>0</v>
      </c>
      <c r="J3537" t="n">
        <v>1</v>
      </c>
      <c r="K3537" t="inlineStr"/>
    </row>
    <row r="3538">
      <c r="A3538" t="inlineStr">
        <is>
          <t>MOV</t>
        </is>
      </c>
      <c r="B3538" t="inlineStr">
        <is>
          <t>357270840000</t>
        </is>
      </c>
      <c r="C3538" t="inlineStr">
        <is>
          <t>35727084</t>
        </is>
      </c>
      <c r="D3538" t="inlineStr">
        <is>
          <t>ISAAC ELIAS CUBILLA PITTI</t>
        </is>
      </c>
      <c r="E3538" t="inlineStr">
        <is>
          <t>ISAACELIASCUBILLAPITTI</t>
        </is>
      </c>
      <c r="F3538" s="2" t="n">
        <v>15</v>
      </c>
      <c r="G3538" t="inlineStr"/>
      <c r="H3538" t="inlineStr">
        <is>
          <t>67221423.0</t>
        </is>
      </c>
      <c r="I3538" t="n">
        <v>0</v>
      </c>
      <c r="J3538" t="n">
        <v>1</v>
      </c>
      <c r="K3538" t="inlineStr"/>
    </row>
    <row r="3539">
      <c r="A3539" t="inlineStr">
        <is>
          <t>MOV</t>
        </is>
      </c>
      <c r="B3539" t="inlineStr">
        <is>
          <t>352193480000</t>
        </is>
      </c>
      <c r="C3539" t="inlineStr">
        <is>
          <t>35219348</t>
        </is>
      </c>
      <c r="D3539" t="inlineStr">
        <is>
          <t>LESBIA YANETH CONTRERAS CABALLERO</t>
        </is>
      </c>
      <c r="E3539" t="inlineStr">
        <is>
          <t>LESBIAYANETHCONTRERASCABALLERO</t>
        </is>
      </c>
      <c r="F3539" s="2" t="n">
        <v>15</v>
      </c>
      <c r="G3539" t="inlineStr"/>
      <c r="H3539" t="inlineStr">
        <is>
          <t>63246697.0</t>
        </is>
      </c>
      <c r="I3539" t="n">
        <v>0</v>
      </c>
      <c r="J3539" t="n">
        <v>1</v>
      </c>
      <c r="K3539" t="inlineStr"/>
    </row>
    <row r="3540">
      <c r="A3540" t="inlineStr">
        <is>
          <t>MOV</t>
        </is>
      </c>
      <c r="B3540" t="inlineStr">
        <is>
          <t>359285210000</t>
        </is>
      </c>
      <c r="C3540" t="inlineStr">
        <is>
          <t>35928521</t>
        </is>
      </c>
      <c r="D3540" t="inlineStr">
        <is>
          <t>DAYLIN DE LEON</t>
        </is>
      </c>
      <c r="E3540" t="inlineStr">
        <is>
          <t>DAYLINDELEON</t>
        </is>
      </c>
      <c r="F3540" s="2" t="n">
        <v>15</v>
      </c>
      <c r="G3540" t="inlineStr"/>
      <c r="H3540" t="inlineStr">
        <is>
          <t>62287044.0</t>
        </is>
      </c>
      <c r="I3540" t="n">
        <v>0</v>
      </c>
      <c r="J3540" t="n">
        <v>1</v>
      </c>
      <c r="K3540" t="inlineStr"/>
    </row>
    <row r="3541">
      <c r="A3541" t="inlineStr">
        <is>
          <t>MOV</t>
        </is>
      </c>
      <c r="B3541" t="inlineStr">
        <is>
          <t>356126900000</t>
        </is>
      </c>
      <c r="C3541" t="inlineStr">
        <is>
          <t>35612690</t>
        </is>
      </c>
      <c r="D3541" t="inlineStr">
        <is>
          <t>YERY MISURI LIU WU</t>
        </is>
      </c>
      <c r="E3541" t="inlineStr">
        <is>
          <t>YERYMISURILIUWU</t>
        </is>
      </c>
      <c r="F3541" s="2" t="n">
        <v>15</v>
      </c>
      <c r="G3541" t="inlineStr"/>
      <c r="H3541" t="inlineStr">
        <is>
          <t>69190852.0</t>
        </is>
      </c>
      <c r="I3541" t="n">
        <v>0</v>
      </c>
      <c r="J3541" t="n">
        <v>1</v>
      </c>
      <c r="K3541" t="inlineStr"/>
    </row>
    <row r="3542">
      <c r="A3542" t="inlineStr">
        <is>
          <t>MOV</t>
        </is>
      </c>
      <c r="B3542" t="inlineStr">
        <is>
          <t>369018740000</t>
        </is>
      </c>
      <c r="C3542" t="inlineStr">
        <is>
          <t>36901874</t>
        </is>
      </c>
      <c r="D3542" t="inlineStr">
        <is>
          <t>ISABEL SANJUR PEREZ</t>
        </is>
      </c>
      <c r="E3542" t="inlineStr">
        <is>
          <t>ISABELSANJURPEREZ</t>
        </is>
      </c>
      <c r="F3542" s="2" t="n">
        <v>15</v>
      </c>
      <c r="G3542" t="inlineStr"/>
      <c r="H3542" t="inlineStr">
        <is>
          <t>67259437.0</t>
        </is>
      </c>
      <c r="I3542" t="n">
        <v>0</v>
      </c>
      <c r="J3542" t="n">
        <v>1</v>
      </c>
      <c r="K3542" t="inlineStr"/>
    </row>
    <row r="3543">
      <c r="A3543" t="inlineStr">
        <is>
          <t>MOV</t>
        </is>
      </c>
      <c r="B3543" t="inlineStr">
        <is>
          <t>365060140000</t>
        </is>
      </c>
      <c r="C3543" t="inlineStr">
        <is>
          <t>36506014</t>
        </is>
      </c>
      <c r="D3543" t="inlineStr">
        <is>
          <t>JHOSEBET ANTONIO ARENA BARRANTES</t>
        </is>
      </c>
      <c r="E3543" t="inlineStr">
        <is>
          <t>JHOSEBETANTONIOARENABARRANTES</t>
        </is>
      </c>
      <c r="F3543" s="2" t="n">
        <v>0</v>
      </c>
      <c r="G3543" t="inlineStr"/>
      <c r="H3543" t="inlineStr"/>
      <c r="I3543" t="n">
        <v>0</v>
      </c>
      <c r="J3543" t="n">
        <v>1</v>
      </c>
      <c r="K3543" t="inlineStr"/>
    </row>
    <row r="3544">
      <c r="A3544" t="inlineStr">
        <is>
          <t>MOV</t>
        </is>
      </c>
      <c r="B3544" t="inlineStr">
        <is>
          <t>365028390000</t>
        </is>
      </c>
      <c r="C3544" t="inlineStr">
        <is>
          <t>36502839</t>
        </is>
      </c>
      <c r="D3544" t="inlineStr">
        <is>
          <t>MELANY ROVIRA</t>
        </is>
      </c>
      <c r="E3544" t="inlineStr">
        <is>
          <t>MELANYROVIRA</t>
        </is>
      </c>
      <c r="F3544" s="2" t="n">
        <v>17.58</v>
      </c>
      <c r="G3544" t="inlineStr"/>
      <c r="H3544" t="inlineStr">
        <is>
          <t>66677036.0</t>
        </is>
      </c>
      <c r="I3544" t="n">
        <v>0</v>
      </c>
      <c r="J3544" t="n">
        <v>1</v>
      </c>
      <c r="K3544" t="inlineStr"/>
    </row>
    <row r="3545">
      <c r="A3545" t="inlineStr">
        <is>
          <t>MOV</t>
        </is>
      </c>
      <c r="B3545" t="inlineStr">
        <is>
          <t>351257790000</t>
        </is>
      </c>
      <c r="C3545" t="inlineStr">
        <is>
          <t>35125779</t>
        </is>
      </c>
      <c r="D3545" t="inlineStr">
        <is>
          <t>YORMAN JOSUE ESTRIBO TROYA</t>
        </is>
      </c>
      <c r="E3545" t="inlineStr">
        <is>
          <t>YORMANJOSUEESTRIBOTROYA</t>
        </is>
      </c>
      <c r="F3545" s="2" t="n">
        <v>15</v>
      </c>
      <c r="G3545" t="inlineStr"/>
      <c r="H3545" t="inlineStr">
        <is>
          <t>68683509.0</t>
        </is>
      </c>
      <c r="I3545" t="n">
        <v>0</v>
      </c>
      <c r="J3545" t="n">
        <v>1</v>
      </c>
      <c r="K3545" t="inlineStr"/>
    </row>
    <row r="3546">
      <c r="A3546" t="inlineStr">
        <is>
          <t>MOV</t>
        </is>
      </c>
      <c r="B3546" t="inlineStr">
        <is>
          <t>368043890000</t>
        </is>
      </c>
      <c r="C3546" t="inlineStr">
        <is>
          <t>36804389</t>
        </is>
      </c>
      <c r="D3546" t="inlineStr">
        <is>
          <t>AURA ISABEL CABALLERO PITTI</t>
        </is>
      </c>
      <c r="E3546" t="inlineStr">
        <is>
          <t>AURAISABELCABALLEROPITTI</t>
        </is>
      </c>
      <c r="F3546" s="2" t="n">
        <v>16.94</v>
      </c>
      <c r="G3546" t="inlineStr"/>
      <c r="H3546" t="inlineStr"/>
      <c r="I3546" t="n">
        <v>0</v>
      </c>
      <c r="J3546" t="n">
        <v>1</v>
      </c>
      <c r="K3546" t="inlineStr"/>
    </row>
    <row r="3547">
      <c r="A3547" t="inlineStr">
        <is>
          <t>MOV</t>
        </is>
      </c>
      <c r="B3547" t="inlineStr">
        <is>
          <t>329434590000</t>
        </is>
      </c>
      <c r="C3547" t="inlineStr">
        <is>
          <t>32943459</t>
        </is>
      </c>
      <c r="D3547" t="inlineStr">
        <is>
          <t>GABRIELA ALEJANDRA PINILLA (APSERVICES)</t>
        </is>
      </c>
      <c r="E3547" t="inlineStr">
        <is>
          <t>GABRIELAALEJANDRAPINILLAAPSERVICES</t>
        </is>
      </c>
      <c r="F3547" s="2" t="n">
        <v>40.5</v>
      </c>
      <c r="G3547" t="inlineStr"/>
      <c r="H3547" t="inlineStr">
        <is>
          <t>62326607.0</t>
        </is>
      </c>
      <c r="I3547" t="n">
        <v>0</v>
      </c>
      <c r="J3547" t="n">
        <v>1</v>
      </c>
      <c r="K3547" t="inlineStr"/>
    </row>
    <row r="3548">
      <c r="A3548" t="inlineStr">
        <is>
          <t>MOV</t>
        </is>
      </c>
      <c r="B3548" t="inlineStr">
        <is>
          <t>351278640000</t>
        </is>
      </c>
      <c r="C3548" t="inlineStr">
        <is>
          <t>35127864</t>
        </is>
      </c>
      <c r="D3548" t="inlineStr">
        <is>
          <t>JEAN JOPSUETH IBARRA</t>
        </is>
      </c>
      <c r="E3548" t="inlineStr">
        <is>
          <t>JEANJOPSUETHIBARRA</t>
        </is>
      </c>
      <c r="F3548" s="2" t="n">
        <v>15</v>
      </c>
      <c r="G3548" t="inlineStr"/>
      <c r="H3548" t="inlineStr">
        <is>
          <t>68799145.0</t>
        </is>
      </c>
      <c r="I3548" t="n">
        <v>0</v>
      </c>
      <c r="J3548" t="n">
        <v>1</v>
      </c>
      <c r="K3548" t="inlineStr"/>
    </row>
    <row r="3549">
      <c r="A3549" t="inlineStr">
        <is>
          <t>MOV</t>
        </is>
      </c>
      <c r="B3549" t="inlineStr">
        <is>
          <t>356143520000</t>
        </is>
      </c>
      <c r="C3549" t="inlineStr">
        <is>
          <t>35614352</t>
        </is>
      </c>
      <c r="D3549" t="inlineStr">
        <is>
          <t>YEISLYN SALDAÑA</t>
        </is>
      </c>
      <c r="E3549" t="inlineStr">
        <is>
          <t>YEISLYNSALDANA</t>
        </is>
      </c>
      <c r="F3549" s="2" t="n">
        <v>15</v>
      </c>
      <c r="G3549" t="inlineStr"/>
      <c r="H3549" t="inlineStr">
        <is>
          <t>63759213.0</t>
        </is>
      </c>
      <c r="I3549" t="n">
        <v>0</v>
      </c>
      <c r="J3549" t="n">
        <v>1</v>
      </c>
      <c r="K3549" t="inlineStr"/>
    </row>
    <row r="3550">
      <c r="A3550" t="inlineStr">
        <is>
          <t>MOV</t>
        </is>
      </c>
      <c r="B3550" t="inlineStr">
        <is>
          <t>353038250000</t>
        </is>
      </c>
      <c r="C3550" t="inlineStr">
        <is>
          <t>35303825</t>
        </is>
      </c>
      <c r="D3550" t="inlineStr">
        <is>
          <t>MANUEL RIVERA</t>
        </is>
      </c>
      <c r="E3550" t="inlineStr">
        <is>
          <t>MANUELRIVERA</t>
        </is>
      </c>
      <c r="F3550" s="2" t="n">
        <v>15</v>
      </c>
      <c r="G3550" t="inlineStr"/>
      <c r="H3550" t="inlineStr">
        <is>
          <t>69020932.0</t>
        </is>
      </c>
      <c r="I3550" t="n">
        <v>0</v>
      </c>
      <c r="J3550" t="n">
        <v>1</v>
      </c>
      <c r="K3550" t="inlineStr"/>
    </row>
    <row r="3551">
      <c r="A3551" t="inlineStr">
        <is>
          <t>MOV</t>
        </is>
      </c>
      <c r="B3551" t="inlineStr">
        <is>
          <t>351162010000</t>
        </is>
      </c>
      <c r="C3551" t="inlineStr">
        <is>
          <t>35116201</t>
        </is>
      </c>
      <c r="D3551" t="inlineStr">
        <is>
          <t>ANA MILEYKA CASTILLO</t>
        </is>
      </c>
      <c r="E3551" t="inlineStr">
        <is>
          <t>ANAMILEYKACASTILLO</t>
        </is>
      </c>
      <c r="F3551" s="2" t="n">
        <v>30</v>
      </c>
      <c r="G3551" t="inlineStr"/>
      <c r="H3551" t="inlineStr">
        <is>
          <t>63985376.0</t>
        </is>
      </c>
      <c r="I3551" t="n">
        <v>0</v>
      </c>
      <c r="J3551" t="n">
        <v>1</v>
      </c>
      <c r="K3551" t="inlineStr"/>
    </row>
    <row r="3552">
      <c r="A3552" t="inlineStr">
        <is>
          <t>MOV</t>
        </is>
      </c>
      <c r="B3552" t="inlineStr">
        <is>
          <t>358183650000</t>
        </is>
      </c>
      <c r="C3552" t="inlineStr">
        <is>
          <t>35818365</t>
        </is>
      </c>
      <c r="D3552" t="inlineStr">
        <is>
          <t>DANIEL GONZALEZ</t>
        </is>
      </c>
      <c r="E3552" t="inlineStr">
        <is>
          <t>DANIELGONZALEZ</t>
        </is>
      </c>
      <c r="F3552" s="2" t="n">
        <v>15</v>
      </c>
      <c r="G3552" t="inlineStr"/>
      <c r="H3552" t="inlineStr">
        <is>
          <t>69915275.0</t>
        </is>
      </c>
      <c r="I3552" t="n">
        <v>0</v>
      </c>
      <c r="J3552" t="n">
        <v>1</v>
      </c>
      <c r="K3552" t="inlineStr"/>
    </row>
    <row r="3553">
      <c r="A3553" t="inlineStr">
        <is>
          <t>MOV</t>
        </is>
      </c>
      <c r="B3553" t="inlineStr">
        <is>
          <t>357323000000</t>
        </is>
      </c>
      <c r="C3553" t="inlineStr">
        <is>
          <t>35732300</t>
        </is>
      </c>
      <c r="D3553" t="inlineStr">
        <is>
          <t>CARLOS EDUARDO ARAUZ GONZALES</t>
        </is>
      </c>
      <c r="E3553" t="inlineStr">
        <is>
          <t>CARLOSEDUARDOARAUZGONZALES</t>
        </is>
      </c>
      <c r="F3553" s="2" t="n">
        <v>15</v>
      </c>
      <c r="G3553" t="inlineStr"/>
      <c r="H3553" t="inlineStr">
        <is>
          <t>67970671.0</t>
        </is>
      </c>
      <c r="I3553" t="n">
        <v>0</v>
      </c>
      <c r="J3553" t="n">
        <v>1</v>
      </c>
      <c r="K3553" t="inlineStr"/>
    </row>
    <row r="3554">
      <c r="A3554" t="inlineStr">
        <is>
          <t>MOV</t>
        </is>
      </c>
      <c r="B3554" t="inlineStr">
        <is>
          <t>355154640000</t>
        </is>
      </c>
      <c r="C3554" t="inlineStr">
        <is>
          <t>35515464</t>
        </is>
      </c>
      <c r="D3554" t="inlineStr">
        <is>
          <t>EMILY JAKELIN AGUIRRE</t>
        </is>
      </c>
      <c r="E3554" t="inlineStr">
        <is>
          <t>EMILYJAKELINAGUIRRE</t>
        </is>
      </c>
      <c r="F3554" s="2" t="n">
        <v>15</v>
      </c>
      <c r="G3554" t="inlineStr"/>
      <c r="H3554" t="inlineStr">
        <is>
          <t>63750799.0</t>
        </is>
      </c>
      <c r="I3554" t="n">
        <v>0</v>
      </c>
      <c r="J3554" t="n">
        <v>1</v>
      </c>
      <c r="K3554" t="inlineStr"/>
    </row>
    <row r="3555">
      <c r="A3555" t="inlineStr">
        <is>
          <t>MOV</t>
        </is>
      </c>
      <c r="B3555" t="inlineStr">
        <is>
          <t>351286810000</t>
        </is>
      </c>
      <c r="C3555" t="inlineStr">
        <is>
          <t>35128681</t>
        </is>
      </c>
      <c r="D3555" t="inlineStr">
        <is>
          <t>DARIACNI PINTO</t>
        </is>
      </c>
      <c r="E3555" t="inlineStr">
        <is>
          <t>DARIACNIPINTO</t>
        </is>
      </c>
      <c r="F3555" s="2" t="n">
        <v>15</v>
      </c>
      <c r="G3555" t="inlineStr"/>
      <c r="H3555" t="inlineStr">
        <is>
          <t>68983073.0</t>
        </is>
      </c>
      <c r="I3555" t="n">
        <v>0</v>
      </c>
      <c r="J3555" t="n">
        <v>1</v>
      </c>
      <c r="K3555" t="inlineStr"/>
    </row>
    <row r="3556">
      <c r="A3556" t="inlineStr">
        <is>
          <t>MOV</t>
        </is>
      </c>
      <c r="B3556" t="inlineStr">
        <is>
          <t>351357550000</t>
        </is>
      </c>
      <c r="C3556" t="inlineStr">
        <is>
          <t>35135755</t>
        </is>
      </c>
      <c r="D3556" t="inlineStr">
        <is>
          <t>JOSUE YAVIR ESPINOZA GUERRA</t>
        </is>
      </c>
      <c r="E3556" t="inlineStr">
        <is>
          <t>JOSUEYAVIRESPINOZAGUERRA</t>
        </is>
      </c>
      <c r="F3556" s="2" t="n">
        <v>20</v>
      </c>
      <c r="G3556" t="inlineStr"/>
      <c r="H3556" t="inlineStr">
        <is>
          <t>67646870.0</t>
        </is>
      </c>
      <c r="I3556" t="n">
        <v>0</v>
      </c>
      <c r="J3556" t="n">
        <v>1</v>
      </c>
      <c r="K3556" t="inlineStr"/>
    </row>
    <row r="3557">
      <c r="A3557" t="inlineStr">
        <is>
          <t>MOV</t>
        </is>
      </c>
      <c r="B3557" t="inlineStr">
        <is>
          <t>359208160000</t>
        </is>
      </c>
      <c r="C3557" t="inlineStr">
        <is>
          <t>35920816</t>
        </is>
      </c>
      <c r="D3557" t="inlineStr">
        <is>
          <t>EDUARDO ENRIQUE MORALES VILLEGAS</t>
        </is>
      </c>
      <c r="E3557" t="inlineStr">
        <is>
          <t>EDUARDOENRIQUEMORALESVILLEGAS</t>
        </is>
      </c>
      <c r="F3557" s="2" t="n">
        <v>30</v>
      </c>
      <c r="G3557" t="inlineStr"/>
      <c r="H3557" t="inlineStr">
        <is>
          <t>64283308.0</t>
        </is>
      </c>
      <c r="I3557" t="n">
        <v>0</v>
      </c>
      <c r="J3557" t="n">
        <v>1</v>
      </c>
      <c r="K3557" t="inlineStr"/>
    </row>
    <row r="3558">
      <c r="A3558" t="inlineStr">
        <is>
          <t>MOV</t>
        </is>
      </c>
      <c r="B3558" t="inlineStr">
        <is>
          <t>367008720000</t>
        </is>
      </c>
      <c r="C3558" t="inlineStr">
        <is>
          <t>36700872</t>
        </is>
      </c>
      <c r="D3558" t="inlineStr">
        <is>
          <t>OLMEDO BEJERANO PALACIO</t>
        </is>
      </c>
      <c r="E3558" t="inlineStr">
        <is>
          <t>OLMEDOBEJERANOPALACIO</t>
        </is>
      </c>
      <c r="F3558" s="2" t="n">
        <v>15</v>
      </c>
      <c r="G3558" t="inlineStr"/>
      <c r="H3558" t="inlineStr">
        <is>
          <t>67863080.0</t>
        </is>
      </c>
      <c r="I3558" t="n">
        <v>0</v>
      </c>
      <c r="J3558" t="n">
        <v>1</v>
      </c>
      <c r="K3558" t="inlineStr"/>
    </row>
    <row r="3559">
      <c r="A3559" t="inlineStr">
        <is>
          <t>MOV</t>
        </is>
      </c>
      <c r="B3559" t="inlineStr">
        <is>
          <t>346105220000</t>
        </is>
      </c>
      <c r="C3559" t="inlineStr">
        <is>
          <t>34610522</t>
        </is>
      </c>
      <c r="D3559" t="inlineStr">
        <is>
          <t>ALESSANDRA ALVAREZ</t>
        </is>
      </c>
      <c r="E3559" t="inlineStr">
        <is>
          <t>ALESSANDRAALVAREZ</t>
        </is>
      </c>
      <c r="F3559" s="2" t="n">
        <v>24</v>
      </c>
      <c r="G3559" t="inlineStr"/>
      <c r="H3559" t="inlineStr">
        <is>
          <t>62857805.0</t>
        </is>
      </c>
      <c r="I3559" t="n">
        <v>0</v>
      </c>
      <c r="J3559" t="n">
        <v>1</v>
      </c>
      <c r="K3559" t="inlineStr"/>
    </row>
    <row r="3560">
      <c r="A3560" t="inlineStr">
        <is>
          <t>MOV</t>
        </is>
      </c>
      <c r="B3560" t="inlineStr">
        <is>
          <t>334193600000</t>
        </is>
      </c>
      <c r="C3560" t="inlineStr">
        <is>
          <t>33419360</t>
        </is>
      </c>
      <c r="D3560" t="inlineStr">
        <is>
          <t>ALEXIS EFRAIN GOMEZ QUINTERO</t>
        </is>
      </c>
      <c r="E3560" t="inlineStr">
        <is>
          <t>ALEXISEFRAINGOMEZQUINTERO</t>
        </is>
      </c>
      <c r="F3560" s="2" t="n">
        <v>20.75</v>
      </c>
      <c r="G3560" t="inlineStr"/>
      <c r="H3560" t="inlineStr">
        <is>
          <t>64255920.0</t>
        </is>
      </c>
      <c r="I3560" t="n">
        <v>0</v>
      </c>
      <c r="J3560" t="n">
        <v>1</v>
      </c>
      <c r="K3560" t="inlineStr"/>
    </row>
    <row r="3561">
      <c r="A3561" t="inlineStr">
        <is>
          <t>MOV</t>
        </is>
      </c>
      <c r="B3561" t="inlineStr">
        <is>
          <t>361056100000</t>
        </is>
      </c>
      <c r="C3561" t="inlineStr">
        <is>
          <t>36105610</t>
        </is>
      </c>
      <c r="D3561" t="inlineStr">
        <is>
          <t>MARIA GUTIERREZ</t>
        </is>
      </c>
      <c r="E3561" t="inlineStr">
        <is>
          <t>MARIAGUTIERREZ</t>
        </is>
      </c>
      <c r="F3561" s="2" t="n">
        <v>16.94</v>
      </c>
      <c r="G3561" t="inlineStr"/>
      <c r="H3561" t="inlineStr"/>
      <c r="I3561" t="n">
        <v>0</v>
      </c>
      <c r="J3561" t="n">
        <v>1</v>
      </c>
      <c r="K3561" t="inlineStr"/>
    </row>
    <row r="3562">
      <c r="A3562" t="inlineStr">
        <is>
          <t>MOV</t>
        </is>
      </c>
      <c r="B3562" t="inlineStr">
        <is>
          <t>356355410000</t>
        </is>
      </c>
      <c r="C3562" t="inlineStr">
        <is>
          <t>35635541</t>
        </is>
      </c>
      <c r="D3562" t="inlineStr">
        <is>
          <t>HEISEL JANETH ARJONA QUIEL</t>
        </is>
      </c>
      <c r="E3562" t="inlineStr">
        <is>
          <t>HEISELJANETHARJONAQUIEL</t>
        </is>
      </c>
      <c r="F3562" s="2" t="n">
        <v>20</v>
      </c>
      <c r="G3562" t="inlineStr"/>
      <c r="H3562" t="inlineStr">
        <is>
          <t>64987218.0</t>
        </is>
      </c>
      <c r="I3562" t="n">
        <v>0</v>
      </c>
      <c r="J3562" t="n">
        <v>1</v>
      </c>
      <c r="K3562" t="inlineStr"/>
    </row>
    <row r="3563">
      <c r="A3563" t="inlineStr">
        <is>
          <t>MOV</t>
        </is>
      </c>
      <c r="B3563" t="inlineStr">
        <is>
          <t>353272700000</t>
        </is>
      </c>
      <c r="C3563" t="inlineStr">
        <is>
          <t>35327270</t>
        </is>
      </c>
      <c r="D3563" t="inlineStr">
        <is>
          <t>YARITZA CABALLERO CABALLERO</t>
        </is>
      </c>
      <c r="E3563" t="inlineStr">
        <is>
          <t>YARITZACABALLEROCABALLERO</t>
        </is>
      </c>
      <c r="F3563" s="2" t="n">
        <v>15</v>
      </c>
      <c r="G3563" t="inlineStr"/>
      <c r="H3563" t="inlineStr">
        <is>
          <t>60977836.0</t>
        </is>
      </c>
      <c r="I3563" t="n">
        <v>0</v>
      </c>
      <c r="J3563" t="n">
        <v>1</v>
      </c>
      <c r="K3563" t="inlineStr"/>
    </row>
    <row r="3564">
      <c r="A3564" t="inlineStr">
        <is>
          <t>MOV</t>
        </is>
      </c>
      <c r="B3564" t="inlineStr">
        <is>
          <t>358225640000</t>
        </is>
      </c>
      <c r="C3564" t="inlineStr">
        <is>
          <t>35822564</t>
        </is>
      </c>
      <c r="D3564" t="inlineStr">
        <is>
          <t>ALBIN JAFET GONZALEZ CEDEÑO</t>
        </is>
      </c>
      <c r="E3564" t="inlineStr">
        <is>
          <t>ALBINJAFETGONZALEZCEDENO</t>
        </is>
      </c>
      <c r="F3564" s="2" t="n">
        <v>15</v>
      </c>
      <c r="G3564" t="inlineStr"/>
      <c r="H3564" t="inlineStr">
        <is>
          <t>64283793.0</t>
        </is>
      </c>
      <c r="I3564" t="n">
        <v>0</v>
      </c>
      <c r="J3564" t="n">
        <v>1</v>
      </c>
      <c r="K3564" t="inlineStr"/>
    </row>
    <row r="3565">
      <c r="A3565" t="inlineStr">
        <is>
          <t>MOV</t>
        </is>
      </c>
      <c r="B3565" t="inlineStr">
        <is>
          <t>354269290000</t>
        </is>
      </c>
      <c r="C3565" t="inlineStr">
        <is>
          <t>35426929</t>
        </is>
      </c>
      <c r="D3565" t="inlineStr">
        <is>
          <t>DANIEL HERRERA</t>
        </is>
      </c>
      <c r="E3565" t="inlineStr">
        <is>
          <t>DANIELHERRERA</t>
        </is>
      </c>
      <c r="F3565" s="2" t="n">
        <v>18</v>
      </c>
      <c r="G3565" t="inlineStr"/>
      <c r="H3565" t="inlineStr">
        <is>
          <t>67887795.0</t>
        </is>
      </c>
      <c r="I3565" t="n">
        <v>0</v>
      </c>
      <c r="J3565" t="n">
        <v>1</v>
      </c>
      <c r="K3565" t="inlineStr"/>
    </row>
    <row r="3566">
      <c r="A3566" t="inlineStr">
        <is>
          <t>MOV</t>
        </is>
      </c>
      <c r="B3566" t="inlineStr">
        <is>
          <t>351094300000</t>
        </is>
      </c>
      <c r="C3566" t="inlineStr">
        <is>
          <t>35109430</t>
        </is>
      </c>
      <c r="D3566" t="inlineStr">
        <is>
          <t>HAROLD SALDAÑA</t>
        </is>
      </c>
      <c r="E3566" t="inlineStr">
        <is>
          <t>HAROLDSALDANA</t>
        </is>
      </c>
      <c r="F3566" s="2" t="n">
        <v>20</v>
      </c>
      <c r="G3566" t="inlineStr"/>
      <c r="H3566" t="inlineStr">
        <is>
          <t>62430064.0</t>
        </is>
      </c>
      <c r="I3566" t="n">
        <v>0</v>
      </c>
      <c r="J3566" t="n">
        <v>1</v>
      </c>
      <c r="K3566" t="inlineStr"/>
    </row>
    <row r="3567">
      <c r="A3567" t="inlineStr">
        <is>
          <t>MOV</t>
        </is>
      </c>
      <c r="B3567" t="inlineStr">
        <is>
          <t>366037900000</t>
        </is>
      </c>
      <c r="C3567" t="inlineStr">
        <is>
          <t>36603790</t>
        </is>
      </c>
      <c r="D3567" t="inlineStr">
        <is>
          <t>YACKELIN ABREGO SANTO</t>
        </is>
      </c>
      <c r="E3567" t="inlineStr">
        <is>
          <t>YACKELINABREGOSANTO</t>
        </is>
      </c>
      <c r="F3567" s="2" t="n">
        <v>16.29</v>
      </c>
      <c r="G3567" t="inlineStr"/>
      <c r="H3567" t="inlineStr"/>
      <c r="I3567" t="n">
        <v>0</v>
      </c>
      <c r="J3567" t="n">
        <v>1</v>
      </c>
      <c r="K3567" t="inlineStr"/>
    </row>
    <row r="3568">
      <c r="A3568" t="inlineStr">
        <is>
          <t>MOV</t>
        </is>
      </c>
      <c r="B3568" t="inlineStr">
        <is>
          <t>353298860000</t>
        </is>
      </c>
      <c r="C3568" t="inlineStr">
        <is>
          <t>35329886</t>
        </is>
      </c>
      <c r="D3568" t="inlineStr">
        <is>
          <t>ALAN YAIR SOLIS</t>
        </is>
      </c>
      <c r="E3568" t="inlineStr">
        <is>
          <t>ALANYAIRSOLIS</t>
        </is>
      </c>
      <c r="F3568" s="2" t="n">
        <v>15</v>
      </c>
      <c r="G3568" t="inlineStr"/>
      <c r="H3568" t="inlineStr">
        <is>
          <t>69552197.0</t>
        </is>
      </c>
      <c r="I3568" t="n">
        <v>0</v>
      </c>
      <c r="J3568" t="n">
        <v>1</v>
      </c>
      <c r="K3568" t="inlineStr"/>
    </row>
    <row r="3569">
      <c r="A3569" t="inlineStr">
        <is>
          <t>MOV</t>
        </is>
      </c>
      <c r="B3569" t="inlineStr">
        <is>
          <t>358249030000</t>
        </is>
      </c>
      <c r="C3569" t="inlineStr">
        <is>
          <t>35824903</t>
        </is>
      </c>
      <c r="D3569" t="inlineStr">
        <is>
          <t>RICARDO QUIJADA</t>
        </is>
      </c>
      <c r="E3569" t="inlineStr">
        <is>
          <t>RICARDOQUIJADA</t>
        </is>
      </c>
      <c r="F3569" s="2" t="n">
        <v>15</v>
      </c>
      <c r="G3569" t="inlineStr"/>
      <c r="H3569" t="inlineStr">
        <is>
          <t>67053573.0</t>
        </is>
      </c>
      <c r="I3569" t="n">
        <v>0</v>
      </c>
      <c r="J3569" t="n">
        <v>1</v>
      </c>
      <c r="K3569" t="inlineStr"/>
    </row>
    <row r="3570">
      <c r="A3570" t="inlineStr">
        <is>
          <t>MOV</t>
        </is>
      </c>
      <c r="B3570" t="inlineStr">
        <is>
          <t>351132260000</t>
        </is>
      </c>
      <c r="C3570" t="inlineStr">
        <is>
          <t>35113226</t>
        </is>
      </c>
      <c r="D3570" t="inlineStr">
        <is>
          <t>JOSUE SAMUDIO</t>
        </is>
      </c>
      <c r="E3570" t="inlineStr">
        <is>
          <t>JOSUESAMUDIO</t>
        </is>
      </c>
      <c r="F3570" s="2" t="n">
        <v>15</v>
      </c>
      <c r="G3570" t="inlineStr"/>
      <c r="H3570" t="inlineStr">
        <is>
          <t>63404513.0</t>
        </is>
      </c>
      <c r="I3570" t="n">
        <v>0</v>
      </c>
      <c r="J3570" t="n">
        <v>1</v>
      </c>
      <c r="K3570" t="inlineStr"/>
    </row>
    <row r="3571">
      <c r="A3571" t="inlineStr">
        <is>
          <t>MOV</t>
        </is>
      </c>
      <c r="B3571" t="inlineStr">
        <is>
          <t>354301910000</t>
        </is>
      </c>
      <c r="C3571" t="inlineStr">
        <is>
          <t>35430191</t>
        </is>
      </c>
      <c r="D3571" t="inlineStr">
        <is>
          <t>XAVIER ANGUIZOLA</t>
        </is>
      </c>
      <c r="E3571" t="inlineStr">
        <is>
          <t>XAVIERANGUIZOLA</t>
        </is>
      </c>
      <c r="F3571" s="2" t="n">
        <v>15</v>
      </c>
      <c r="G3571" t="inlineStr"/>
      <c r="H3571" t="inlineStr">
        <is>
          <t>61623772.0</t>
        </is>
      </c>
      <c r="I3571" t="n">
        <v>0</v>
      </c>
      <c r="J3571" t="n">
        <v>1</v>
      </c>
      <c r="K3571" t="inlineStr"/>
    </row>
    <row r="3572">
      <c r="A3572" t="inlineStr">
        <is>
          <t>MOV</t>
        </is>
      </c>
      <c r="B3572" t="inlineStr">
        <is>
          <t>355365240000</t>
        </is>
      </c>
      <c r="C3572" t="inlineStr">
        <is>
          <t>35536524</t>
        </is>
      </c>
      <c r="D3572" t="inlineStr">
        <is>
          <t>ALLEYNE JUDITH RIOS GONZALEZ</t>
        </is>
      </c>
      <c r="E3572" t="inlineStr">
        <is>
          <t>ALLEYNEJUDITHRIOSGONZALEZ</t>
        </is>
      </c>
      <c r="F3572" s="2" t="n">
        <v>15</v>
      </c>
      <c r="G3572" t="inlineStr"/>
      <c r="H3572" t="inlineStr">
        <is>
          <t>62919659.0</t>
        </is>
      </c>
      <c r="I3572" t="n">
        <v>0</v>
      </c>
      <c r="J3572" t="n">
        <v>1</v>
      </c>
      <c r="K3572" t="inlineStr"/>
    </row>
    <row r="3573">
      <c r="A3573" t="inlineStr">
        <is>
          <t>MOV</t>
        </is>
      </c>
      <c r="B3573" t="inlineStr">
        <is>
          <t>357056040000</t>
        </is>
      </c>
      <c r="C3573" t="inlineStr">
        <is>
          <t>35705604</t>
        </is>
      </c>
      <c r="D3573" t="inlineStr">
        <is>
          <t>LUIS ALBERTO RIOS GOMEZ</t>
        </is>
      </c>
      <c r="E3573" t="inlineStr">
        <is>
          <t>LUISALBERTORIOSGOMEZ</t>
        </is>
      </c>
      <c r="F3573" s="2" t="n">
        <v>20</v>
      </c>
      <c r="G3573" t="inlineStr"/>
      <c r="H3573" t="inlineStr">
        <is>
          <t>65336219.0</t>
        </is>
      </c>
      <c r="I3573" t="n">
        <v>0</v>
      </c>
      <c r="J3573" t="n">
        <v>1</v>
      </c>
      <c r="K3573" t="inlineStr"/>
    </row>
    <row r="3574">
      <c r="A3574" t="inlineStr">
        <is>
          <t>MOV</t>
        </is>
      </c>
      <c r="B3574" t="inlineStr">
        <is>
          <t>359139750000</t>
        </is>
      </c>
      <c r="C3574" t="inlineStr">
        <is>
          <t>35913975</t>
        </is>
      </c>
      <c r="D3574" t="inlineStr">
        <is>
          <t>MARGARET SARILÍN GUERRA SERRANO</t>
        </is>
      </c>
      <c r="E3574" t="inlineStr">
        <is>
          <t>MARGARETSARILINGUERRASERRANO</t>
        </is>
      </c>
      <c r="F3574" s="2" t="n">
        <v>15</v>
      </c>
      <c r="G3574" t="inlineStr"/>
      <c r="H3574" t="inlineStr">
        <is>
          <t>63678967.0</t>
        </is>
      </c>
      <c r="I3574" t="n">
        <v>0</v>
      </c>
      <c r="J3574" t="n">
        <v>1</v>
      </c>
      <c r="K3574" t="inlineStr"/>
    </row>
    <row r="3575">
      <c r="A3575" t="inlineStr">
        <is>
          <t>MOV</t>
        </is>
      </c>
      <c r="B3575" t="inlineStr">
        <is>
          <t>364038720000</t>
        </is>
      </c>
      <c r="C3575" t="inlineStr">
        <is>
          <t>36403872</t>
        </is>
      </c>
      <c r="D3575" t="inlineStr">
        <is>
          <t>ALEX SANCHEZ</t>
        </is>
      </c>
      <c r="E3575" t="inlineStr">
        <is>
          <t>ALEXSANCHEZ</t>
        </is>
      </c>
      <c r="F3575" s="2" t="n">
        <v>18.87</v>
      </c>
      <c r="G3575" t="inlineStr"/>
      <c r="H3575" t="inlineStr"/>
      <c r="I3575" t="n">
        <v>0</v>
      </c>
      <c r="J3575" t="n">
        <v>1</v>
      </c>
      <c r="K3575" t="inlineStr"/>
    </row>
    <row r="3576">
      <c r="A3576" t="inlineStr">
        <is>
          <t>MOV</t>
        </is>
      </c>
      <c r="B3576" t="inlineStr">
        <is>
          <t>312225190000</t>
        </is>
      </c>
      <c r="C3576" t="inlineStr">
        <is>
          <t>31222519</t>
        </is>
      </c>
      <c r="D3576" t="inlineStr">
        <is>
          <t>FRANKLIN JURADO, S.A. -</t>
        </is>
      </c>
      <c r="E3576" t="inlineStr">
        <is>
          <t>FRANKLINJURADOSA</t>
        </is>
      </c>
      <c r="F3576" s="2" t="n">
        <v>40.5</v>
      </c>
      <c r="G3576" t="inlineStr"/>
      <c r="H3576" t="inlineStr">
        <is>
          <t>66750795.0</t>
        </is>
      </c>
      <c r="I3576" t="n">
        <v>0</v>
      </c>
      <c r="J3576" t="n">
        <v>1</v>
      </c>
      <c r="K3576" t="inlineStr"/>
    </row>
    <row r="3577">
      <c r="A3577" t="inlineStr">
        <is>
          <t>MOV</t>
        </is>
      </c>
      <c r="B3577" t="inlineStr">
        <is>
          <t>352082970000</t>
        </is>
      </c>
      <c r="C3577" t="inlineStr">
        <is>
          <t>35208297</t>
        </is>
      </c>
      <c r="D3577" t="inlineStr">
        <is>
          <t>MARIANIS RIVERA</t>
        </is>
      </c>
      <c r="E3577" t="inlineStr">
        <is>
          <t>MARIANISRIVERA</t>
        </is>
      </c>
      <c r="F3577" s="2" t="n">
        <v>15</v>
      </c>
      <c r="G3577" t="inlineStr"/>
      <c r="H3577" t="inlineStr">
        <is>
          <t>68559276.0</t>
        </is>
      </c>
      <c r="I3577" t="n">
        <v>0</v>
      </c>
      <c r="J3577" t="n">
        <v>1</v>
      </c>
      <c r="K3577" t="inlineStr"/>
    </row>
    <row r="3578">
      <c r="A3578" t="inlineStr">
        <is>
          <t>MOV</t>
        </is>
      </c>
      <c r="B3578" t="inlineStr">
        <is>
          <t>345376880000</t>
        </is>
      </c>
      <c r="C3578" t="inlineStr">
        <is>
          <t>34537688</t>
        </is>
      </c>
      <c r="D3578" t="inlineStr">
        <is>
          <t>CAITHLYN YAMILETH MONTENEGRO</t>
        </is>
      </c>
      <c r="E3578" t="inlineStr">
        <is>
          <t>CAITHLYNYAMILETHMONTENEGRO</t>
        </is>
      </c>
      <c r="F3578" s="2" t="n">
        <v>16.25</v>
      </c>
      <c r="G3578" t="inlineStr"/>
      <c r="H3578" t="inlineStr">
        <is>
          <t>62223983.0</t>
        </is>
      </c>
      <c r="I3578" t="n">
        <v>0</v>
      </c>
      <c r="J3578" t="n">
        <v>1</v>
      </c>
      <c r="K3578" t="inlineStr"/>
    </row>
    <row r="3579">
      <c r="A3579" t="inlineStr">
        <is>
          <t>MOV</t>
        </is>
      </c>
      <c r="B3579" t="inlineStr">
        <is>
          <t>351372270000</t>
        </is>
      </c>
      <c r="C3579" t="inlineStr">
        <is>
          <t>35137227</t>
        </is>
      </c>
      <c r="D3579" t="inlineStr">
        <is>
          <t>CELENNYS DÍAZ</t>
        </is>
      </c>
      <c r="E3579" t="inlineStr">
        <is>
          <t>CELENNYSDIAZ</t>
        </is>
      </c>
      <c r="F3579" s="2" t="n">
        <v>1.45</v>
      </c>
      <c r="G3579" t="inlineStr"/>
      <c r="H3579" t="inlineStr">
        <is>
          <t>67136086.0</t>
        </is>
      </c>
      <c r="I3579" t="n">
        <v>0</v>
      </c>
      <c r="J3579" t="n">
        <v>1</v>
      </c>
      <c r="K3579" t="inlineStr"/>
    </row>
    <row r="3580">
      <c r="A3580" t="inlineStr">
        <is>
          <t>MOV</t>
        </is>
      </c>
      <c r="B3580" t="inlineStr">
        <is>
          <t>358310830000</t>
        </is>
      </c>
      <c r="C3580" t="inlineStr">
        <is>
          <t>35831083</t>
        </is>
      </c>
      <c r="D3580" t="inlineStr">
        <is>
          <t>NAYELYS CASTILLO</t>
        </is>
      </c>
      <c r="E3580" t="inlineStr">
        <is>
          <t>NAYELYSCASTILLO</t>
        </is>
      </c>
      <c r="F3580" s="2" t="n">
        <v>15</v>
      </c>
      <c r="G3580" t="inlineStr"/>
      <c r="H3580" t="inlineStr">
        <is>
          <t>67640761.0</t>
        </is>
      </c>
      <c r="I3580" t="n">
        <v>0</v>
      </c>
      <c r="J3580" t="n">
        <v>1</v>
      </c>
      <c r="K3580" t="inlineStr"/>
    </row>
    <row r="3581">
      <c r="A3581" t="inlineStr">
        <is>
          <t>MOV</t>
        </is>
      </c>
      <c r="B3581" t="inlineStr">
        <is>
          <t>354315550000</t>
        </is>
      </c>
      <c r="C3581" t="inlineStr">
        <is>
          <t>35431555</t>
        </is>
      </c>
      <c r="D3581" t="inlineStr">
        <is>
          <t>PATRICIA VEGA</t>
        </is>
      </c>
      <c r="E3581" t="inlineStr">
        <is>
          <t>PATRICIAVEGA</t>
        </is>
      </c>
      <c r="F3581" s="2" t="n">
        <v>30</v>
      </c>
      <c r="G3581" t="inlineStr"/>
      <c r="H3581" t="inlineStr">
        <is>
          <t>62321650.0</t>
        </is>
      </c>
      <c r="I3581" t="n">
        <v>0</v>
      </c>
      <c r="J3581" t="n">
        <v>1</v>
      </c>
      <c r="K3581" t="inlineStr"/>
    </row>
    <row r="3582">
      <c r="A3582" t="inlineStr">
        <is>
          <t>MOV</t>
        </is>
      </c>
      <c r="B3582" t="inlineStr">
        <is>
          <t>357358070000</t>
        </is>
      </c>
      <c r="C3582" t="inlineStr">
        <is>
          <t>35735807</t>
        </is>
      </c>
      <c r="D3582" t="inlineStr">
        <is>
          <t>HECTOR MANUEL SERRACIN FILOS</t>
        </is>
      </c>
      <c r="E3582" t="inlineStr">
        <is>
          <t>HECTORMANUELSERRACINFILOS</t>
        </is>
      </c>
      <c r="F3582" s="2" t="n">
        <v>15</v>
      </c>
      <c r="G3582" t="inlineStr"/>
      <c r="H3582" t="inlineStr">
        <is>
          <t>65855077.0</t>
        </is>
      </c>
      <c r="I3582" t="n">
        <v>0</v>
      </c>
      <c r="J3582" t="n">
        <v>1</v>
      </c>
      <c r="K3582" t="inlineStr"/>
    </row>
    <row r="3583">
      <c r="A3583" t="inlineStr">
        <is>
          <t>MOV</t>
        </is>
      </c>
      <c r="B3583" t="inlineStr">
        <is>
          <t>358283980000</t>
        </is>
      </c>
      <c r="C3583" t="inlineStr">
        <is>
          <t>35828398</t>
        </is>
      </c>
      <c r="D3583" t="inlineStr">
        <is>
          <t>KELVIN JAIR GONZÁLEZ SAMUDIO</t>
        </is>
      </c>
      <c r="E3583" t="inlineStr">
        <is>
          <t>KELVINJAIRGONZALEZSAMUDIO</t>
        </is>
      </c>
      <c r="F3583" s="2" t="n">
        <v>15</v>
      </c>
      <c r="G3583" t="inlineStr"/>
      <c r="H3583" t="inlineStr">
        <is>
          <t>69051076.0</t>
        </is>
      </c>
      <c r="I3583" t="n">
        <v>0</v>
      </c>
      <c r="J3583" t="n">
        <v>1</v>
      </c>
      <c r="K3583" t="inlineStr"/>
    </row>
    <row r="3584">
      <c r="A3584" t="inlineStr">
        <is>
          <t>MOV</t>
        </is>
      </c>
      <c r="B3584" t="inlineStr"/>
      <c r="C3584" t="inlineStr">
        <is>
          <t>35631124</t>
        </is>
      </c>
      <c r="D3584" t="inlineStr">
        <is>
          <t>JAFETH ADAIR MIRANDA DE GRACIA</t>
        </is>
      </c>
      <c r="E3584" t="inlineStr">
        <is>
          <t>JAFETHADAIRMIRANDADEGRACIA</t>
        </is>
      </c>
      <c r="F3584" s="2" t="n">
        <v>15</v>
      </c>
      <c r="G3584" t="inlineStr"/>
      <c r="H3584" t="inlineStr"/>
      <c r="I3584" t="n">
        <v>0</v>
      </c>
      <c r="J3584" t="n">
        <v>1</v>
      </c>
      <c r="K3584" t="inlineStr"/>
    </row>
    <row r="3585">
      <c r="A3585" t="inlineStr">
        <is>
          <t>MOV</t>
        </is>
      </c>
      <c r="B3585" t="inlineStr">
        <is>
          <t>341432770000</t>
        </is>
      </c>
      <c r="C3585" t="inlineStr">
        <is>
          <t>34143277</t>
        </is>
      </c>
      <c r="D3585" t="inlineStr">
        <is>
          <t>ARLEEN MARGARITA MONTENEGRO</t>
        </is>
      </c>
      <c r="E3585" t="inlineStr">
        <is>
          <t>ARLEENMARGARITAMONTENEGRO</t>
        </is>
      </c>
      <c r="F3585" s="2" t="n">
        <v>24</v>
      </c>
      <c r="G3585" t="inlineStr"/>
      <c r="H3585" t="inlineStr">
        <is>
          <t>68069802.0</t>
        </is>
      </c>
      <c r="I3585" t="n">
        <v>0</v>
      </c>
      <c r="J3585" t="n">
        <v>1</v>
      </c>
      <c r="K3585" t="inlineStr"/>
    </row>
    <row r="3586">
      <c r="A3586" t="inlineStr">
        <is>
          <t>MOV</t>
        </is>
      </c>
      <c r="B3586" t="inlineStr">
        <is>
          <t>353237170000</t>
        </is>
      </c>
      <c r="C3586" t="inlineStr">
        <is>
          <t>35323717</t>
        </is>
      </c>
      <c r="D3586" t="inlineStr">
        <is>
          <t>JACQUELINE JAVILLO</t>
        </is>
      </c>
      <c r="E3586" t="inlineStr">
        <is>
          <t>JACQUELINEJAVILLO</t>
        </is>
      </c>
      <c r="F3586" s="2" t="n">
        <v>15</v>
      </c>
      <c r="G3586" t="inlineStr"/>
      <c r="H3586" t="inlineStr">
        <is>
          <t>66753590.0</t>
        </is>
      </c>
      <c r="I3586" t="n">
        <v>0</v>
      </c>
      <c r="J3586" t="n">
        <v>1</v>
      </c>
      <c r="K3586" t="inlineStr"/>
    </row>
    <row r="3587">
      <c r="A3587" t="inlineStr">
        <is>
          <t>MOV</t>
        </is>
      </c>
      <c r="B3587" t="inlineStr">
        <is>
          <t>354243830000</t>
        </is>
      </c>
      <c r="C3587" t="inlineStr">
        <is>
          <t>35424383</t>
        </is>
      </c>
      <c r="D3587" t="inlineStr">
        <is>
          <t>KEVIN GEOVANY JIMENEZ GUERRA</t>
        </is>
      </c>
      <c r="E3587" t="inlineStr">
        <is>
          <t>KEVINGEOVANYJIMENEZGUERRA</t>
        </is>
      </c>
      <c r="F3587" s="2" t="n">
        <v>25</v>
      </c>
      <c r="G3587" t="inlineStr"/>
      <c r="H3587" t="inlineStr">
        <is>
          <t>62458303.0</t>
        </is>
      </c>
      <c r="I3587" t="n">
        <v>0</v>
      </c>
      <c r="J3587" t="n">
        <v>1</v>
      </c>
      <c r="K3587" t="inlineStr"/>
    </row>
    <row r="3588">
      <c r="A3588" t="inlineStr">
        <is>
          <t>MOV</t>
        </is>
      </c>
      <c r="B3588" t="inlineStr">
        <is>
          <t>354277130000</t>
        </is>
      </c>
      <c r="C3588" t="inlineStr">
        <is>
          <t>35427713</t>
        </is>
      </c>
      <c r="D3588" t="inlineStr">
        <is>
          <t>SUSAN ARIADNA SANJUR GAITAN</t>
        </is>
      </c>
      <c r="E3588" t="inlineStr">
        <is>
          <t>SUSANARIADNASANJURGAITAN</t>
        </is>
      </c>
      <c r="F3588" s="2" t="n">
        <v>15</v>
      </c>
      <c r="G3588" t="inlineStr"/>
      <c r="H3588" t="inlineStr">
        <is>
          <t>62608055.0</t>
        </is>
      </c>
      <c r="I3588" t="n">
        <v>0</v>
      </c>
      <c r="J3588" t="n">
        <v>1</v>
      </c>
      <c r="K3588" t="inlineStr"/>
    </row>
    <row r="3589">
      <c r="A3589" t="inlineStr">
        <is>
          <t>MOV</t>
        </is>
      </c>
      <c r="B3589" t="inlineStr">
        <is>
          <t>322374860000</t>
        </is>
      </c>
      <c r="C3589" t="inlineStr">
        <is>
          <t>32237486</t>
        </is>
      </c>
      <c r="D3589" t="inlineStr">
        <is>
          <t>FINCAP, S.A. S.A</t>
        </is>
      </c>
      <c r="E3589" t="inlineStr">
        <is>
          <t>FINCAPSASA</t>
        </is>
      </c>
      <c r="F3589" s="2" t="n">
        <v>280.99</v>
      </c>
      <c r="G3589" t="inlineStr"/>
      <c r="H3589" t="inlineStr">
        <is>
          <t>69973385.0</t>
        </is>
      </c>
      <c r="I3589" t="n">
        <v>0</v>
      </c>
      <c r="J3589" t="n">
        <v>1</v>
      </c>
      <c r="K3589" t="inlineStr"/>
    </row>
    <row r="3590">
      <c r="A3590" t="inlineStr">
        <is>
          <t>MOV</t>
        </is>
      </c>
      <c r="B3590" t="inlineStr">
        <is>
          <t>359214190000</t>
        </is>
      </c>
      <c r="C3590" t="inlineStr">
        <is>
          <t>35921419</t>
        </is>
      </c>
      <c r="D3590" t="inlineStr">
        <is>
          <t>MANUEL HIBBERT</t>
        </is>
      </c>
      <c r="E3590" t="inlineStr">
        <is>
          <t>MANUELHIBBERT</t>
        </is>
      </c>
      <c r="F3590" s="2" t="n">
        <v>15</v>
      </c>
      <c r="G3590" t="inlineStr"/>
      <c r="H3590" t="inlineStr">
        <is>
          <t>68981343.0</t>
        </is>
      </c>
      <c r="I3590" t="n">
        <v>0</v>
      </c>
      <c r="J3590" t="n">
        <v>1</v>
      </c>
      <c r="K3590" t="inlineStr"/>
    </row>
    <row r="3591">
      <c r="A3591" t="inlineStr">
        <is>
          <t>MOV</t>
        </is>
      </c>
      <c r="B3591" t="inlineStr">
        <is>
          <t>355213110000</t>
        </is>
      </c>
      <c r="C3591" t="inlineStr">
        <is>
          <t>35521311</t>
        </is>
      </c>
      <c r="D3591" t="inlineStr">
        <is>
          <t>IDELIA RODRIGUEZ</t>
        </is>
      </c>
      <c r="E3591" t="inlineStr">
        <is>
          <t>IDELIARODRIGUEZ</t>
        </is>
      </c>
      <c r="F3591" s="2" t="n">
        <v>15</v>
      </c>
      <c r="G3591" t="inlineStr"/>
      <c r="H3591" t="inlineStr">
        <is>
          <t>62736270.0</t>
        </is>
      </c>
      <c r="I3591" t="n">
        <v>0</v>
      </c>
      <c r="J3591" t="n">
        <v>1</v>
      </c>
      <c r="K3591" t="inlineStr"/>
    </row>
    <row r="3592">
      <c r="A3592" t="inlineStr">
        <is>
          <t>MOV</t>
        </is>
      </c>
      <c r="B3592" t="inlineStr">
        <is>
          <t>358184970000</t>
        </is>
      </c>
      <c r="C3592" t="inlineStr">
        <is>
          <t>35818497</t>
        </is>
      </c>
      <c r="D3592" t="inlineStr">
        <is>
          <t>YENIFFER YANINA CABALLERO CEDEÑO</t>
        </is>
      </c>
      <c r="E3592" t="inlineStr">
        <is>
          <t>YENIFFERYANINACABALLEROCEDENO</t>
        </is>
      </c>
      <c r="F3592" s="2" t="n">
        <v>15</v>
      </c>
      <c r="G3592" t="inlineStr"/>
      <c r="H3592" t="inlineStr">
        <is>
          <t>67826601.0</t>
        </is>
      </c>
      <c r="I3592" t="n">
        <v>0</v>
      </c>
      <c r="J3592" t="n">
        <v>1</v>
      </c>
      <c r="K3592" t="inlineStr"/>
    </row>
    <row r="3593">
      <c r="A3593" t="inlineStr">
        <is>
          <t>MOV</t>
        </is>
      </c>
      <c r="B3593" t="inlineStr">
        <is>
          <t>351165250000</t>
        </is>
      </c>
      <c r="C3593" t="inlineStr">
        <is>
          <t>35116525</t>
        </is>
      </c>
      <c r="D3593" t="inlineStr">
        <is>
          <t>THAIS ALEXANDRA RAMOS SANCHEZ</t>
        </is>
      </c>
      <c r="E3593" t="inlineStr">
        <is>
          <t>THAISALEXANDRARAMOSSANCHEZ</t>
        </is>
      </c>
      <c r="F3593" s="2" t="n">
        <v>15</v>
      </c>
      <c r="G3593" t="inlineStr"/>
      <c r="H3593" t="inlineStr">
        <is>
          <t>67886109.0</t>
        </is>
      </c>
      <c r="I3593" t="n">
        <v>0</v>
      </c>
      <c r="J3593" t="n">
        <v>1</v>
      </c>
      <c r="K3593" t="inlineStr"/>
    </row>
    <row r="3594">
      <c r="A3594" t="inlineStr">
        <is>
          <t>MOV</t>
        </is>
      </c>
      <c r="B3594" t="inlineStr">
        <is>
          <t>354203340000</t>
        </is>
      </c>
      <c r="C3594" t="inlineStr">
        <is>
          <t>35420334</t>
        </is>
      </c>
      <c r="D3594" t="inlineStr">
        <is>
          <t>THAIS ALEXANDRA RAMOS SANCHEZ</t>
        </is>
      </c>
      <c r="E3594" t="inlineStr">
        <is>
          <t>THAISALEXANDRARAMOSSANCHEZ</t>
        </is>
      </c>
      <c r="F3594" s="2" t="n">
        <v>15</v>
      </c>
      <c r="G3594" t="inlineStr"/>
      <c r="H3594" t="inlineStr">
        <is>
          <t>62544517.0</t>
        </is>
      </c>
      <c r="I3594" t="n">
        <v>0</v>
      </c>
      <c r="J3594" t="n">
        <v>1</v>
      </c>
      <c r="K3594" t="inlineStr"/>
    </row>
    <row r="3595">
      <c r="A3595" t="inlineStr">
        <is>
          <t>MOV</t>
        </is>
      </c>
      <c r="B3595" t="inlineStr">
        <is>
          <t>357134460000</t>
        </is>
      </c>
      <c r="C3595" t="inlineStr">
        <is>
          <t>35713446</t>
        </is>
      </c>
      <c r="D3595" t="inlineStr">
        <is>
          <t>THAIS ALEXANDRA RAMOS SANCHEZ</t>
        </is>
      </c>
      <c r="E3595" t="inlineStr">
        <is>
          <t>THAISALEXANDRARAMOSSANCHEZ</t>
        </is>
      </c>
      <c r="F3595" s="2" t="n">
        <v>15</v>
      </c>
      <c r="G3595" t="inlineStr"/>
      <c r="H3595" t="inlineStr">
        <is>
          <t>65398039.0</t>
        </is>
      </c>
      <c r="I3595" t="n">
        <v>0</v>
      </c>
      <c r="J3595" t="n">
        <v>1</v>
      </c>
      <c r="K3595" t="inlineStr"/>
    </row>
    <row r="3596">
      <c r="A3596" t="inlineStr">
        <is>
          <t>MOV</t>
        </is>
      </c>
      <c r="B3596" t="inlineStr">
        <is>
          <t>359266010000</t>
        </is>
      </c>
      <c r="C3596" t="inlineStr">
        <is>
          <t>35926601</t>
        </is>
      </c>
      <c r="D3596" t="inlineStr">
        <is>
          <t>THAIS ALEXANDRA RAMOS SANCHEZ</t>
        </is>
      </c>
      <c r="E3596" t="inlineStr">
        <is>
          <t>THAISALEXANDRARAMOSSANCHEZ</t>
        </is>
      </c>
      <c r="F3596" s="2" t="n">
        <v>15</v>
      </c>
      <c r="G3596" t="inlineStr"/>
      <c r="H3596" t="inlineStr">
        <is>
          <t>65839852.0</t>
        </is>
      </c>
      <c r="I3596" t="n">
        <v>0</v>
      </c>
      <c r="J3596" t="n">
        <v>1</v>
      </c>
      <c r="K3596" t="inlineStr"/>
    </row>
    <row r="3597">
      <c r="A3597" t="inlineStr">
        <is>
          <t>MOV</t>
        </is>
      </c>
      <c r="B3597" t="inlineStr">
        <is>
          <t>342345910000</t>
        </is>
      </c>
      <c r="C3597" t="inlineStr">
        <is>
          <t>34234591</t>
        </is>
      </c>
      <c r="D3597" t="inlineStr">
        <is>
          <t>YORGELIS NAVILLE ROVIRA MARTINEZ</t>
        </is>
      </c>
      <c r="E3597" t="inlineStr">
        <is>
          <t>YORGELISNAVILLEROVIRAMARTINEZ</t>
        </is>
      </c>
      <c r="F3597" s="2" t="n">
        <v>10</v>
      </c>
      <c r="G3597" t="inlineStr"/>
      <c r="H3597" t="inlineStr">
        <is>
          <t>67787596.0</t>
        </is>
      </c>
      <c r="I3597" t="n">
        <v>0</v>
      </c>
      <c r="J3597" t="n">
        <v>1</v>
      </c>
      <c r="K3597" t="inlineStr"/>
    </row>
    <row r="3598">
      <c r="A3598" t="inlineStr">
        <is>
          <t>MOV</t>
        </is>
      </c>
      <c r="B3598" t="inlineStr">
        <is>
          <t>359365320000</t>
        </is>
      </c>
      <c r="C3598" t="inlineStr">
        <is>
          <t>35936532</t>
        </is>
      </c>
      <c r="D3598" t="inlineStr">
        <is>
          <t>JOSÉ LUIS DE ARCO AVENDAÑO</t>
        </is>
      </c>
      <c r="E3598" t="inlineStr">
        <is>
          <t>JOSELUISDEARCOAVENDANO</t>
        </is>
      </c>
      <c r="F3598" s="2" t="n">
        <v>15</v>
      </c>
      <c r="G3598" t="inlineStr"/>
      <c r="H3598" t="inlineStr">
        <is>
          <t>69050937.0</t>
        </is>
      </c>
      <c r="I3598" t="n">
        <v>0</v>
      </c>
      <c r="J3598" t="n">
        <v>1</v>
      </c>
      <c r="K3598" t="inlineStr"/>
    </row>
    <row r="3599">
      <c r="A3599" t="inlineStr">
        <is>
          <t>MOV</t>
        </is>
      </c>
      <c r="B3599" t="inlineStr">
        <is>
          <t>361022870000</t>
        </is>
      </c>
      <c r="C3599" t="inlineStr">
        <is>
          <t>36102287</t>
        </is>
      </c>
      <c r="D3599" t="inlineStr">
        <is>
          <t>LISBETH MEDINA</t>
        </is>
      </c>
      <c r="E3599" t="inlineStr">
        <is>
          <t>LISBETHMEDINA</t>
        </is>
      </c>
      <c r="F3599" s="2" t="n">
        <v>15</v>
      </c>
      <c r="G3599" t="inlineStr"/>
      <c r="H3599" t="inlineStr">
        <is>
          <t>69834795.0</t>
        </is>
      </c>
      <c r="I3599" t="n">
        <v>0</v>
      </c>
      <c r="J3599" t="n">
        <v>1</v>
      </c>
      <c r="K3599" t="inlineStr"/>
    </row>
    <row r="3600">
      <c r="A3600" t="inlineStr">
        <is>
          <t>MOV</t>
        </is>
      </c>
      <c r="B3600" t="inlineStr">
        <is>
          <t>355376640000</t>
        </is>
      </c>
      <c r="C3600" t="inlineStr">
        <is>
          <t>35537664</t>
        </is>
      </c>
      <c r="D3600" t="inlineStr">
        <is>
          <t>MAYCO HOU</t>
        </is>
      </c>
      <c r="E3600" t="inlineStr">
        <is>
          <t>MAYCOHOU</t>
        </is>
      </c>
      <c r="F3600" s="2" t="n">
        <v>15</v>
      </c>
      <c r="G3600" t="inlineStr"/>
      <c r="H3600" t="inlineStr">
        <is>
          <t>69902368.0</t>
        </is>
      </c>
      <c r="I3600" t="n">
        <v>0</v>
      </c>
      <c r="J3600" t="n">
        <v>1</v>
      </c>
      <c r="K3600" t="inlineStr"/>
    </row>
    <row r="3601">
      <c r="A3601" t="inlineStr">
        <is>
          <t>MOV</t>
        </is>
      </c>
      <c r="B3601" t="inlineStr">
        <is>
          <t>345446640000</t>
        </is>
      </c>
      <c r="C3601" t="inlineStr">
        <is>
          <t>34544664</t>
        </is>
      </c>
      <c r="D3601" t="inlineStr">
        <is>
          <t>JOHN CONTRERAS</t>
        </is>
      </c>
      <c r="E3601" t="inlineStr">
        <is>
          <t>JOHNCONTRERAS</t>
        </is>
      </c>
      <c r="F3601" s="2" t="n">
        <v>16.25</v>
      </c>
      <c r="G3601" t="inlineStr"/>
      <c r="H3601" t="inlineStr">
        <is>
          <t>65590824.0</t>
        </is>
      </c>
      <c r="I3601" t="n">
        <v>0</v>
      </c>
      <c r="J3601" t="n">
        <v>1</v>
      </c>
      <c r="K3601" t="inlineStr"/>
    </row>
    <row r="3602">
      <c r="A3602" t="inlineStr">
        <is>
          <t>MOV</t>
        </is>
      </c>
      <c r="B3602" t="inlineStr">
        <is>
          <t>364024180000</t>
        </is>
      </c>
      <c r="C3602" t="inlineStr">
        <is>
          <t>36402418</t>
        </is>
      </c>
      <c r="D3602" t="inlineStr">
        <is>
          <t>YINIBETH VILLARREAL</t>
        </is>
      </c>
      <c r="E3602" t="inlineStr">
        <is>
          <t>YINIBETHVILLARREAL</t>
        </is>
      </c>
      <c r="F3602" s="2" t="n">
        <v>15</v>
      </c>
      <c r="G3602" t="inlineStr"/>
      <c r="H3602" t="inlineStr">
        <is>
          <t>67779336.0</t>
        </is>
      </c>
      <c r="I3602" t="n">
        <v>0</v>
      </c>
      <c r="J3602" t="n">
        <v>1</v>
      </c>
      <c r="K3602" t="inlineStr"/>
    </row>
    <row r="3603">
      <c r="A3603" t="inlineStr">
        <is>
          <t>MOV</t>
        </is>
      </c>
      <c r="B3603" t="inlineStr">
        <is>
          <t>354160160000</t>
        </is>
      </c>
      <c r="C3603" t="inlineStr">
        <is>
          <t>35416016</t>
        </is>
      </c>
      <c r="D3603" t="inlineStr">
        <is>
          <t>MADIGAN GUTIÉRREZ</t>
        </is>
      </c>
      <c r="E3603" t="inlineStr">
        <is>
          <t>MADIGANGUTIERREZ</t>
        </is>
      </c>
      <c r="F3603" s="2" t="n">
        <v>15</v>
      </c>
      <c r="G3603" t="inlineStr"/>
      <c r="H3603" t="inlineStr">
        <is>
          <t>65261531.0</t>
        </is>
      </c>
      <c r="I3603" t="n">
        <v>0</v>
      </c>
      <c r="J3603" t="n">
        <v>1</v>
      </c>
      <c r="K3603" t="inlineStr"/>
    </row>
    <row r="3604">
      <c r="A3604" t="inlineStr">
        <is>
          <t>MOV</t>
        </is>
      </c>
      <c r="B3604" t="inlineStr">
        <is>
          <t>353152680000</t>
        </is>
      </c>
      <c r="C3604" t="inlineStr">
        <is>
          <t>35315268</t>
        </is>
      </c>
      <c r="D3604" t="inlineStr">
        <is>
          <t>FREDERICK ESPINOSA</t>
        </is>
      </c>
      <c r="E3604" t="inlineStr">
        <is>
          <t>FREDERICKESPINOSA</t>
        </is>
      </c>
      <c r="F3604" s="2" t="n">
        <v>15</v>
      </c>
      <c r="G3604" t="inlineStr"/>
      <c r="H3604" t="inlineStr">
        <is>
          <t>63434897.0</t>
        </is>
      </c>
      <c r="I3604" t="n">
        <v>0</v>
      </c>
      <c r="J3604" t="n">
        <v>1</v>
      </c>
      <c r="K3604" t="inlineStr"/>
    </row>
    <row r="3605">
      <c r="A3605" t="inlineStr">
        <is>
          <t>MOV</t>
        </is>
      </c>
      <c r="B3605" t="inlineStr">
        <is>
          <t>352365410000</t>
        </is>
      </c>
      <c r="C3605" t="inlineStr">
        <is>
          <t>35236541</t>
        </is>
      </c>
      <c r="D3605" t="inlineStr">
        <is>
          <t>ROLANDO CARPINTERO</t>
        </is>
      </c>
      <c r="E3605" t="inlineStr">
        <is>
          <t>ROLANDOCARPINTERO</t>
        </is>
      </c>
      <c r="F3605" s="2" t="n">
        <v>15</v>
      </c>
      <c r="G3605" t="inlineStr"/>
      <c r="H3605" t="inlineStr">
        <is>
          <t>63960107.0</t>
        </is>
      </c>
      <c r="I3605" t="n">
        <v>0</v>
      </c>
      <c r="J3605" t="n">
        <v>1</v>
      </c>
      <c r="K3605" t="inlineStr"/>
    </row>
    <row r="3606">
      <c r="A3606" t="inlineStr">
        <is>
          <t>MOV</t>
        </is>
      </c>
      <c r="B3606" t="inlineStr">
        <is>
          <t>358196280000</t>
        </is>
      </c>
      <c r="C3606" t="inlineStr">
        <is>
          <t>35819628</t>
        </is>
      </c>
      <c r="D3606" t="inlineStr">
        <is>
          <t>MALENA GOMEZ</t>
        </is>
      </c>
      <c r="E3606" t="inlineStr">
        <is>
          <t>MALENAGOMEZ</t>
        </is>
      </c>
      <c r="F3606" s="2" t="n">
        <v>24</v>
      </c>
      <c r="G3606" t="inlineStr"/>
      <c r="H3606" t="inlineStr">
        <is>
          <t>69670351.0</t>
        </is>
      </c>
      <c r="I3606" t="n">
        <v>0</v>
      </c>
      <c r="J3606" t="n">
        <v>1</v>
      </c>
      <c r="K3606" t="inlineStr"/>
    </row>
    <row r="3607">
      <c r="A3607" t="inlineStr">
        <is>
          <t>MOV</t>
        </is>
      </c>
      <c r="B3607" t="inlineStr">
        <is>
          <t>359337290000</t>
        </is>
      </c>
      <c r="C3607" t="inlineStr">
        <is>
          <t>35933729</t>
        </is>
      </c>
      <c r="D3607" t="inlineStr">
        <is>
          <t>MIGUEL ANGEL DIAZ MIRANDA</t>
        </is>
      </c>
      <c r="E3607" t="inlineStr">
        <is>
          <t>MIGUELANGELDIAZMIRANDA</t>
        </is>
      </c>
      <c r="F3607" s="2" t="n">
        <v>15</v>
      </c>
      <c r="G3607" t="inlineStr"/>
      <c r="H3607" t="inlineStr">
        <is>
          <t>65131807.0</t>
        </is>
      </c>
      <c r="I3607" t="n">
        <v>0</v>
      </c>
      <c r="J3607" t="n">
        <v>1</v>
      </c>
      <c r="K3607" t="inlineStr"/>
    </row>
    <row r="3608">
      <c r="A3608" t="inlineStr">
        <is>
          <t>MOV</t>
        </is>
      </c>
      <c r="B3608" t="inlineStr">
        <is>
          <t>354168850000</t>
        </is>
      </c>
      <c r="C3608" t="inlineStr">
        <is>
          <t>35416885</t>
        </is>
      </c>
      <c r="D3608" t="inlineStr">
        <is>
          <t>SARAY OSTIA</t>
        </is>
      </c>
      <c r="E3608" t="inlineStr">
        <is>
          <t>SARAYOSTIA</t>
        </is>
      </c>
      <c r="F3608" s="2" t="n">
        <v>15</v>
      </c>
      <c r="G3608" t="inlineStr"/>
      <c r="H3608" t="inlineStr">
        <is>
          <t>65171115.0</t>
        </is>
      </c>
      <c r="I3608" t="n">
        <v>0</v>
      </c>
      <c r="J3608" t="n">
        <v>1</v>
      </c>
      <c r="K3608" t="inlineStr"/>
    </row>
    <row r="3609">
      <c r="A3609" t="inlineStr">
        <is>
          <t>MOV</t>
        </is>
      </c>
      <c r="B3609" t="inlineStr">
        <is>
          <t>358253540000</t>
        </is>
      </c>
      <c r="C3609" t="inlineStr">
        <is>
          <t>35825354</t>
        </is>
      </c>
      <c r="D3609" t="inlineStr">
        <is>
          <t>ROSA AMINTA PITTI GUTIERREZ</t>
        </is>
      </c>
      <c r="E3609" t="inlineStr">
        <is>
          <t>ROSAAMINTAPITTIGUTIERREZ</t>
        </is>
      </c>
      <c r="F3609" s="2" t="n">
        <v>15</v>
      </c>
      <c r="G3609" t="inlineStr"/>
      <c r="H3609" t="inlineStr">
        <is>
          <t>62344472.0</t>
        </is>
      </c>
      <c r="I3609" t="n">
        <v>0</v>
      </c>
      <c r="J3609" t="n">
        <v>1</v>
      </c>
      <c r="K3609" t="inlineStr"/>
    </row>
    <row r="3610">
      <c r="A3610" t="inlineStr">
        <is>
          <t>MOV</t>
        </is>
      </c>
      <c r="B3610" t="inlineStr">
        <is>
          <t>358327050000</t>
        </is>
      </c>
      <c r="C3610" t="inlineStr">
        <is>
          <t>35832705</t>
        </is>
      </c>
      <c r="D3610" t="inlineStr">
        <is>
          <t>ERICKA ROJAS</t>
        </is>
      </c>
      <c r="E3610" t="inlineStr">
        <is>
          <t>ERICKAROJAS</t>
        </is>
      </c>
      <c r="F3610" s="2" t="n">
        <v>15</v>
      </c>
      <c r="G3610" t="inlineStr"/>
      <c r="H3610" t="inlineStr">
        <is>
          <t>67346178.0</t>
        </is>
      </c>
      <c r="I3610" t="n">
        <v>0</v>
      </c>
      <c r="J3610" t="n">
        <v>1</v>
      </c>
      <c r="K3610" t="inlineStr"/>
    </row>
    <row r="3611">
      <c r="A3611" t="inlineStr">
        <is>
          <t>MOV</t>
        </is>
      </c>
      <c r="B3611" t="inlineStr">
        <is>
          <t>351349120000</t>
        </is>
      </c>
      <c r="C3611" t="inlineStr">
        <is>
          <t>35134912</t>
        </is>
      </c>
      <c r="D3611" t="inlineStr">
        <is>
          <t>DAVID JAFET TEJADA MIRANDA</t>
        </is>
      </c>
      <c r="E3611" t="inlineStr">
        <is>
          <t>DAVIDJAFETTEJADAMIRANDA</t>
        </is>
      </c>
      <c r="F3611" s="2" t="n">
        <v>18</v>
      </c>
      <c r="G3611" t="inlineStr"/>
      <c r="H3611" t="inlineStr">
        <is>
          <t>63506559.0</t>
        </is>
      </c>
      <c r="I3611" t="n">
        <v>0</v>
      </c>
      <c r="J3611" t="n">
        <v>1</v>
      </c>
      <c r="K3611" t="inlineStr"/>
    </row>
    <row r="3612">
      <c r="A3612" t="inlineStr">
        <is>
          <t>MOV</t>
        </is>
      </c>
      <c r="B3612" t="inlineStr">
        <is>
          <t>359261750000</t>
        </is>
      </c>
      <c r="C3612" t="inlineStr">
        <is>
          <t>35926175</t>
        </is>
      </c>
      <c r="D3612" t="inlineStr">
        <is>
          <t>MASSIEL NARVAEZ</t>
        </is>
      </c>
      <c r="E3612" t="inlineStr">
        <is>
          <t>MASSIELNARVAEZ</t>
        </is>
      </c>
      <c r="F3612" s="2" t="n">
        <v>15</v>
      </c>
      <c r="G3612" t="inlineStr"/>
      <c r="H3612" t="inlineStr">
        <is>
          <t>67394873.0</t>
        </is>
      </c>
      <c r="I3612" t="n">
        <v>0</v>
      </c>
      <c r="J3612" t="n">
        <v>1</v>
      </c>
      <c r="K3612" t="inlineStr"/>
    </row>
    <row r="3613">
      <c r="A3613" t="inlineStr">
        <is>
          <t>MOV</t>
        </is>
      </c>
      <c r="B3613" t="inlineStr">
        <is>
          <t>368031830000</t>
        </is>
      </c>
      <c r="C3613" t="inlineStr">
        <is>
          <t>36803183</t>
        </is>
      </c>
      <c r="D3613" t="inlineStr">
        <is>
          <t>AMETH QUINTERO</t>
        </is>
      </c>
      <c r="E3613" t="inlineStr">
        <is>
          <t>AMETHQUINTERO</t>
        </is>
      </c>
      <c r="F3613" s="2" t="n">
        <v>19.52</v>
      </c>
      <c r="G3613" t="inlineStr"/>
      <c r="H3613" t="inlineStr">
        <is>
          <t>66203130.0</t>
        </is>
      </c>
      <c r="I3613" t="n">
        <v>0</v>
      </c>
      <c r="J3613" t="n">
        <v>1</v>
      </c>
      <c r="K3613" t="inlineStr"/>
    </row>
    <row r="3614">
      <c r="A3614" t="inlineStr">
        <is>
          <t>MOV</t>
        </is>
      </c>
      <c r="B3614" t="inlineStr">
        <is>
          <t>365020450000</t>
        </is>
      </c>
      <c r="C3614" t="inlineStr">
        <is>
          <t>36502045</t>
        </is>
      </c>
      <c r="D3614" t="inlineStr">
        <is>
          <t>CARLOS ALBERTO BEJERANO ALMENGOR</t>
        </is>
      </c>
      <c r="E3614" t="inlineStr">
        <is>
          <t>CARLOSALBERTOBEJERANOALMENGOR</t>
        </is>
      </c>
      <c r="F3614" s="2" t="n">
        <v>20</v>
      </c>
      <c r="G3614" t="inlineStr"/>
      <c r="H3614" t="inlineStr">
        <is>
          <t>68799591.0</t>
        </is>
      </c>
      <c r="I3614" t="n">
        <v>0</v>
      </c>
      <c r="J3614" t="n">
        <v>1</v>
      </c>
      <c r="K3614" t="inlineStr"/>
    </row>
    <row r="3615">
      <c r="A3615" t="inlineStr">
        <is>
          <t>MOV</t>
        </is>
      </c>
      <c r="B3615" t="inlineStr">
        <is>
          <t>357251530000</t>
        </is>
      </c>
      <c r="C3615" t="inlineStr">
        <is>
          <t>35725153</t>
        </is>
      </c>
      <c r="D3615" t="inlineStr">
        <is>
          <t>YULISA RIOS</t>
        </is>
      </c>
      <c r="E3615" t="inlineStr">
        <is>
          <t>YULISARIOS</t>
        </is>
      </c>
      <c r="F3615" s="2" t="n">
        <v>15</v>
      </c>
      <c r="G3615" t="inlineStr"/>
      <c r="H3615" t="inlineStr">
        <is>
          <t>67113508.0</t>
        </is>
      </c>
      <c r="I3615" t="n">
        <v>0</v>
      </c>
      <c r="J3615" t="n">
        <v>1</v>
      </c>
      <c r="K3615" t="inlineStr"/>
    </row>
    <row r="3616">
      <c r="A3616" t="inlineStr">
        <is>
          <t>MOV</t>
        </is>
      </c>
      <c r="B3616" t="inlineStr">
        <is>
          <t>353281710000</t>
        </is>
      </c>
      <c r="C3616" t="inlineStr">
        <is>
          <t>35328171</t>
        </is>
      </c>
      <c r="D3616" t="inlineStr">
        <is>
          <t>ABEL ALEXIS ROJAS</t>
        </is>
      </c>
      <c r="E3616" t="inlineStr">
        <is>
          <t>ABELALEXISROJAS</t>
        </is>
      </c>
      <c r="F3616" s="2" t="n">
        <v>27.91</v>
      </c>
      <c r="G3616" t="inlineStr"/>
      <c r="H3616" t="inlineStr">
        <is>
          <t>63732168.0</t>
        </is>
      </c>
      <c r="I3616" t="n">
        <v>0</v>
      </c>
      <c r="J3616" t="n">
        <v>1</v>
      </c>
      <c r="K3616" t="inlineStr"/>
    </row>
    <row r="3617">
      <c r="A3617" t="inlineStr">
        <is>
          <t>MOV</t>
        </is>
      </c>
      <c r="B3617" t="inlineStr">
        <is>
          <t>358280960000</t>
        </is>
      </c>
      <c r="C3617" t="inlineStr">
        <is>
          <t>35828096</t>
        </is>
      </c>
      <c r="D3617" t="inlineStr">
        <is>
          <t>LUIS BEJERANO</t>
        </is>
      </c>
      <c r="E3617" t="inlineStr">
        <is>
          <t>LUISBEJERANO</t>
        </is>
      </c>
      <c r="F3617" s="2" t="n">
        <v>15</v>
      </c>
      <c r="G3617" t="inlineStr"/>
      <c r="H3617" t="inlineStr">
        <is>
          <t>68406936.0</t>
        </is>
      </c>
      <c r="I3617" t="n">
        <v>0</v>
      </c>
      <c r="J3617" t="n">
        <v>1</v>
      </c>
      <c r="K3617" t="inlineStr"/>
    </row>
    <row r="3618">
      <c r="A3618" t="inlineStr">
        <is>
          <t>MOV</t>
        </is>
      </c>
      <c r="B3618" t="inlineStr">
        <is>
          <t>367060560000</t>
        </is>
      </c>
      <c r="C3618" t="inlineStr">
        <is>
          <t>36706056</t>
        </is>
      </c>
      <c r="D3618" t="inlineStr">
        <is>
          <t>GUSTAVO RODRIGUEZ</t>
        </is>
      </c>
      <c r="E3618" t="inlineStr">
        <is>
          <t>GUSTAVORODRIGUEZ</t>
        </is>
      </c>
      <c r="F3618" s="2" t="n">
        <v>0</v>
      </c>
      <c r="G3618" t="inlineStr"/>
      <c r="H3618" t="inlineStr"/>
      <c r="I3618" t="n">
        <v>0</v>
      </c>
      <c r="J3618" t="n">
        <v>1</v>
      </c>
      <c r="K3618" t="inlineStr"/>
    </row>
    <row r="3619">
      <c r="A3619" t="inlineStr">
        <is>
          <t>MOV</t>
        </is>
      </c>
      <c r="B3619" t="inlineStr">
        <is>
          <t>359322740000</t>
        </is>
      </c>
      <c r="C3619" t="inlineStr">
        <is>
          <t>35932274</t>
        </is>
      </c>
      <c r="D3619" t="inlineStr">
        <is>
          <t>NATALIE LINETH GUTIERREZ</t>
        </is>
      </c>
      <c r="E3619" t="inlineStr">
        <is>
          <t>NATALIELINETHGUTIERREZ</t>
        </is>
      </c>
      <c r="F3619" s="2" t="n">
        <v>15</v>
      </c>
      <c r="G3619" t="inlineStr"/>
      <c r="H3619" t="inlineStr">
        <is>
          <t>68404677.0</t>
        </is>
      </c>
      <c r="I3619" t="n">
        <v>0</v>
      </c>
      <c r="J3619" t="n">
        <v>1</v>
      </c>
      <c r="K3619" t="inlineStr"/>
    </row>
    <row r="3620">
      <c r="A3620" t="inlineStr">
        <is>
          <t>MOV</t>
        </is>
      </c>
      <c r="B3620" t="inlineStr">
        <is>
          <t>344438210000</t>
        </is>
      </c>
      <c r="C3620" t="inlineStr">
        <is>
          <t>34443821</t>
        </is>
      </c>
      <c r="D3620" t="inlineStr">
        <is>
          <t>DAVID DE GRACIA</t>
        </is>
      </c>
      <c r="E3620" t="inlineStr">
        <is>
          <t>DAVIDDEGRACIA</t>
        </is>
      </c>
      <c r="F3620" s="2" t="n">
        <v>16.25</v>
      </c>
      <c r="G3620" t="inlineStr"/>
      <c r="H3620" t="inlineStr">
        <is>
          <t>67338898.0</t>
        </is>
      </c>
      <c r="I3620" t="n">
        <v>0</v>
      </c>
      <c r="J3620" t="n">
        <v>1</v>
      </c>
      <c r="K3620" t="inlineStr"/>
    </row>
    <row r="3621">
      <c r="A3621" t="inlineStr">
        <is>
          <t>MOV</t>
        </is>
      </c>
      <c r="B3621" t="inlineStr">
        <is>
          <t>351053240000</t>
        </is>
      </c>
      <c r="C3621" t="inlineStr">
        <is>
          <t>35105324</t>
        </is>
      </c>
      <c r="D3621" t="inlineStr">
        <is>
          <t>LUIS QUIROZ</t>
        </is>
      </c>
      <c r="E3621" t="inlineStr">
        <is>
          <t>LUISQUIROZ</t>
        </is>
      </c>
      <c r="F3621" s="2" t="n">
        <v>15</v>
      </c>
      <c r="G3621" t="inlineStr"/>
      <c r="H3621" t="inlineStr">
        <is>
          <t>69925092.0</t>
        </is>
      </c>
      <c r="I3621" t="n">
        <v>0</v>
      </c>
      <c r="J3621" t="n">
        <v>1</v>
      </c>
      <c r="K3621" t="inlineStr"/>
    </row>
    <row r="3622">
      <c r="A3622" t="inlineStr">
        <is>
          <t>MOV</t>
        </is>
      </c>
      <c r="B3622" t="inlineStr">
        <is>
          <t>361034270000</t>
        </is>
      </c>
      <c r="C3622" t="inlineStr">
        <is>
          <t>36103427</t>
        </is>
      </c>
      <c r="D3622" t="inlineStr">
        <is>
          <t>ASHLY YAHILETH QUIEL TORRES</t>
        </is>
      </c>
      <c r="E3622" t="inlineStr">
        <is>
          <t>ASHLYYAHILETHQUIELTORRES</t>
        </is>
      </c>
      <c r="F3622" s="2" t="n">
        <v>16.29</v>
      </c>
      <c r="G3622" t="inlineStr"/>
      <c r="H3622" t="inlineStr">
        <is>
          <t>65222717.0</t>
        </is>
      </c>
      <c r="I3622" t="n">
        <v>0</v>
      </c>
      <c r="J3622" t="n">
        <v>1</v>
      </c>
      <c r="K3622" t="inlineStr"/>
    </row>
    <row r="3623">
      <c r="A3623" t="inlineStr">
        <is>
          <t>MOV</t>
        </is>
      </c>
      <c r="B3623" t="inlineStr">
        <is>
          <t>353263730000</t>
        </is>
      </c>
      <c r="C3623" t="inlineStr">
        <is>
          <t>35326373</t>
        </is>
      </c>
      <c r="D3623" t="inlineStr">
        <is>
          <t>JENNIFER GONZALEZ</t>
        </is>
      </c>
      <c r="E3623" t="inlineStr">
        <is>
          <t>JENNIFERGONZALEZ</t>
        </is>
      </c>
      <c r="F3623" s="2" t="n">
        <v>15</v>
      </c>
      <c r="G3623" t="inlineStr"/>
      <c r="H3623" t="inlineStr">
        <is>
          <t>67438785.0</t>
        </is>
      </c>
      <c r="I3623" t="n">
        <v>0</v>
      </c>
      <c r="J3623" t="n">
        <v>1</v>
      </c>
      <c r="K3623" t="inlineStr"/>
    </row>
    <row r="3624">
      <c r="A3624" t="inlineStr">
        <is>
          <t>MOV</t>
        </is>
      </c>
      <c r="B3624" t="inlineStr">
        <is>
          <t>356059300000</t>
        </is>
      </c>
      <c r="C3624" t="inlineStr">
        <is>
          <t>35605930</t>
        </is>
      </c>
      <c r="D3624" t="inlineStr">
        <is>
          <t>JUAN MARTINEZ</t>
        </is>
      </c>
      <c r="E3624" t="inlineStr">
        <is>
          <t>JUANMARTINEZ</t>
        </is>
      </c>
      <c r="F3624" s="2" t="n">
        <v>15</v>
      </c>
      <c r="G3624" t="inlineStr"/>
      <c r="H3624" t="inlineStr">
        <is>
          <t>69941914.0</t>
        </is>
      </c>
      <c r="I3624" t="n">
        <v>0</v>
      </c>
      <c r="J3624" t="n">
        <v>1</v>
      </c>
      <c r="K3624" t="inlineStr"/>
    </row>
    <row r="3625">
      <c r="A3625" t="inlineStr">
        <is>
          <t>MOV</t>
        </is>
      </c>
      <c r="B3625" t="inlineStr">
        <is>
          <t>366010720000</t>
        </is>
      </c>
      <c r="C3625" t="inlineStr">
        <is>
          <t>36601072</t>
        </is>
      </c>
      <c r="D3625" t="inlineStr">
        <is>
          <t>ENEAS ABEL CABALLERO GUERRA</t>
        </is>
      </c>
      <c r="E3625" t="inlineStr">
        <is>
          <t>ENEASABELCABALLEROGUERRA</t>
        </is>
      </c>
      <c r="F3625" s="2" t="n">
        <v>15</v>
      </c>
      <c r="G3625" t="inlineStr"/>
      <c r="H3625" t="inlineStr">
        <is>
          <t>66924394.0</t>
        </is>
      </c>
      <c r="I3625" t="n">
        <v>0</v>
      </c>
      <c r="J3625" t="n">
        <v>1</v>
      </c>
      <c r="K3625" t="inlineStr"/>
    </row>
    <row r="3626">
      <c r="A3626" t="inlineStr">
        <is>
          <t>MOV</t>
        </is>
      </c>
      <c r="B3626" t="inlineStr">
        <is>
          <t>342412810000</t>
        </is>
      </c>
      <c r="C3626" t="inlineStr">
        <is>
          <t>34241281</t>
        </is>
      </c>
      <c r="D3626" t="inlineStr">
        <is>
          <t>JORGE OTERO CANTOS</t>
        </is>
      </c>
      <c r="E3626" t="inlineStr">
        <is>
          <t>JORGEOTEROCANTOS</t>
        </is>
      </c>
      <c r="F3626" s="2" t="n">
        <v>16.25</v>
      </c>
      <c r="G3626" t="inlineStr"/>
      <c r="H3626" t="inlineStr">
        <is>
          <t>69000726.0</t>
        </is>
      </c>
      <c r="I3626" t="n">
        <v>0</v>
      </c>
      <c r="J3626" t="n">
        <v>1</v>
      </c>
      <c r="K3626" t="inlineStr"/>
    </row>
    <row r="3627">
      <c r="A3627" t="inlineStr">
        <is>
          <t>MOV</t>
        </is>
      </c>
      <c r="B3627" t="inlineStr">
        <is>
          <t>357163180000</t>
        </is>
      </c>
      <c r="C3627" t="inlineStr">
        <is>
          <t>35716318</t>
        </is>
      </c>
      <c r="D3627" t="inlineStr">
        <is>
          <t>OMARLYS GONZALEZ</t>
        </is>
      </c>
      <c r="E3627" t="inlineStr">
        <is>
          <t>OMARLYSGONZALEZ</t>
        </is>
      </c>
      <c r="F3627" s="2" t="n">
        <v>15</v>
      </c>
      <c r="G3627" t="inlineStr"/>
      <c r="H3627" t="inlineStr">
        <is>
          <t>67619507.0</t>
        </is>
      </c>
      <c r="I3627" t="n">
        <v>0</v>
      </c>
      <c r="J3627" t="n">
        <v>1</v>
      </c>
      <c r="K3627" t="inlineStr"/>
    </row>
    <row r="3628">
      <c r="A3628" t="inlineStr">
        <is>
          <t>MOV</t>
        </is>
      </c>
      <c r="B3628" t="inlineStr">
        <is>
          <t>351368900000</t>
        </is>
      </c>
      <c r="C3628" t="inlineStr">
        <is>
          <t>35136890</t>
        </is>
      </c>
      <c r="D3628" t="inlineStr">
        <is>
          <t>GREEN BUSINESS</t>
        </is>
      </c>
      <c r="E3628" t="inlineStr">
        <is>
          <t>GREENBUSINESS</t>
        </is>
      </c>
      <c r="F3628" s="2" t="n">
        <v>125</v>
      </c>
      <c r="G3628" t="inlineStr"/>
      <c r="H3628" t="inlineStr">
        <is>
          <t>69089755.0</t>
        </is>
      </c>
      <c r="I3628" t="n">
        <v>0</v>
      </c>
      <c r="J3628" t="n">
        <v>1</v>
      </c>
      <c r="K3628" t="inlineStr"/>
    </row>
    <row r="3629">
      <c r="A3629" t="inlineStr">
        <is>
          <t>MOV</t>
        </is>
      </c>
      <c r="B3629" t="inlineStr">
        <is>
          <t>368014420000</t>
        </is>
      </c>
      <c r="C3629" t="inlineStr">
        <is>
          <t>36801442</t>
        </is>
      </c>
      <c r="D3629" t="inlineStr">
        <is>
          <t>MARCOS PITTI</t>
        </is>
      </c>
      <c r="E3629" t="inlineStr">
        <is>
          <t>MARCOSPITTI</t>
        </is>
      </c>
      <c r="F3629" s="2" t="n">
        <v>15</v>
      </c>
      <c r="G3629" t="inlineStr"/>
      <c r="H3629" t="inlineStr">
        <is>
          <t>61634909.0</t>
        </is>
      </c>
      <c r="I3629" t="n">
        <v>0</v>
      </c>
      <c r="J3629" t="n">
        <v>1</v>
      </c>
      <c r="K3629" t="inlineStr"/>
    </row>
    <row r="3630">
      <c r="A3630" t="inlineStr">
        <is>
          <t>MOV</t>
        </is>
      </c>
      <c r="B3630" t="inlineStr">
        <is>
          <t>359218690000</t>
        </is>
      </c>
      <c r="C3630" t="inlineStr">
        <is>
          <t>35921869</t>
        </is>
      </c>
      <c r="D3630" t="inlineStr">
        <is>
          <t>NAZLEY NICOLLE MONTENEGRO MENDEZ</t>
        </is>
      </c>
      <c r="E3630" t="inlineStr">
        <is>
          <t>NAZLEYNICOLLEMONTENEGROMENDEZ</t>
        </is>
      </c>
      <c r="F3630" s="2" t="n">
        <v>15</v>
      </c>
      <c r="G3630" t="inlineStr"/>
      <c r="H3630" t="inlineStr">
        <is>
          <t>62852867.0</t>
        </is>
      </c>
      <c r="I3630" t="n">
        <v>0</v>
      </c>
      <c r="J3630" t="n">
        <v>1</v>
      </c>
      <c r="K3630" t="inlineStr"/>
    </row>
    <row r="3631">
      <c r="A3631" t="inlineStr">
        <is>
          <t>MOV</t>
        </is>
      </c>
      <c r="B3631" t="inlineStr">
        <is>
          <t>368057870000</t>
        </is>
      </c>
      <c r="C3631" t="inlineStr">
        <is>
          <t>36805787</t>
        </is>
      </c>
      <c r="D3631" t="inlineStr">
        <is>
          <t>STEICY YARISETH PINEDA QUINTERO</t>
        </is>
      </c>
      <c r="E3631" t="inlineStr">
        <is>
          <t>STEICYYARISETHPINEDAQUINTERO</t>
        </is>
      </c>
      <c r="F3631" s="2" t="n">
        <v>0</v>
      </c>
      <c r="G3631" t="inlineStr"/>
      <c r="H3631" t="inlineStr"/>
      <c r="I3631" t="n">
        <v>0</v>
      </c>
      <c r="J3631" t="n">
        <v>1</v>
      </c>
      <c r="K3631" t="inlineStr"/>
    </row>
    <row r="3632">
      <c r="A3632" t="inlineStr">
        <is>
          <t>MOV</t>
        </is>
      </c>
      <c r="B3632" t="inlineStr">
        <is>
          <t>359296290000</t>
        </is>
      </c>
      <c r="C3632" t="inlineStr">
        <is>
          <t>35929629</t>
        </is>
      </c>
      <c r="D3632" t="inlineStr">
        <is>
          <t>MÓNICA NAYELIS ESPINOZA GUERRA</t>
        </is>
      </c>
      <c r="E3632" t="inlineStr">
        <is>
          <t>MONICANAYELISESPINOZAGUERRA</t>
        </is>
      </c>
      <c r="F3632" s="2" t="n">
        <v>15</v>
      </c>
      <c r="G3632" t="inlineStr"/>
      <c r="H3632" t="inlineStr">
        <is>
          <t>61851305.0</t>
        </is>
      </c>
      <c r="I3632" t="n">
        <v>0</v>
      </c>
      <c r="J3632" t="n">
        <v>1</v>
      </c>
      <c r="K3632" t="inlineStr"/>
    </row>
    <row r="3633">
      <c r="A3633" t="inlineStr">
        <is>
          <t>MOV</t>
        </is>
      </c>
      <c r="B3633" t="inlineStr">
        <is>
          <t>369019990000</t>
        </is>
      </c>
      <c r="C3633" t="inlineStr">
        <is>
          <t>36901999</t>
        </is>
      </c>
      <c r="D3633" t="inlineStr">
        <is>
          <t>IDA CABREJO</t>
        </is>
      </c>
      <c r="E3633" t="inlineStr">
        <is>
          <t>IDACABREJO</t>
        </is>
      </c>
      <c r="F3633" s="2" t="n">
        <v>15</v>
      </c>
      <c r="G3633" t="inlineStr"/>
      <c r="H3633" t="inlineStr">
        <is>
          <t>63336189.0</t>
        </is>
      </c>
      <c r="I3633" t="n">
        <v>0</v>
      </c>
      <c r="J3633" t="n">
        <v>1</v>
      </c>
      <c r="K3633" t="inlineStr"/>
    </row>
    <row r="3634">
      <c r="A3634" t="inlineStr">
        <is>
          <t>MOV</t>
        </is>
      </c>
      <c r="B3634" t="inlineStr">
        <is>
          <t>345368310000</t>
        </is>
      </c>
      <c r="C3634" t="inlineStr">
        <is>
          <t>34536831</t>
        </is>
      </c>
      <c r="D3634" t="inlineStr">
        <is>
          <t>OSCAR ALEXIS SCHAPER SERRACIN</t>
        </is>
      </c>
      <c r="E3634" t="inlineStr">
        <is>
          <t>OSCARALEXISSCHAPERSERRACIN</t>
        </is>
      </c>
      <c r="F3634" s="2" t="n">
        <v>16.25</v>
      </c>
      <c r="G3634" t="inlineStr"/>
      <c r="H3634" t="inlineStr">
        <is>
          <t>67214666.0</t>
        </is>
      </c>
      <c r="I3634" t="n">
        <v>0</v>
      </c>
      <c r="J3634" t="n">
        <v>1</v>
      </c>
      <c r="K3634" t="inlineStr"/>
    </row>
    <row r="3635">
      <c r="A3635" t="inlineStr">
        <is>
          <t>MOV</t>
        </is>
      </c>
      <c r="B3635" t="inlineStr">
        <is>
          <t>358327190000</t>
        </is>
      </c>
      <c r="C3635" t="inlineStr">
        <is>
          <t>35832719</t>
        </is>
      </c>
      <c r="D3635" t="inlineStr">
        <is>
          <t>JAVIER RIVERA CABALLERO</t>
        </is>
      </c>
      <c r="E3635" t="inlineStr">
        <is>
          <t>JAVIERRIVERACABALLERO</t>
        </is>
      </c>
      <c r="F3635" s="2" t="n">
        <v>15</v>
      </c>
      <c r="G3635" t="inlineStr"/>
      <c r="H3635" t="inlineStr">
        <is>
          <t>67967477.0</t>
        </is>
      </c>
      <c r="I3635" t="n">
        <v>0</v>
      </c>
      <c r="J3635" t="n">
        <v>1</v>
      </c>
      <c r="K3635" t="inlineStr"/>
    </row>
    <row r="3636">
      <c r="A3636" t="inlineStr">
        <is>
          <t>MOV</t>
        </is>
      </c>
      <c r="B3636" t="inlineStr">
        <is>
          <t>352326190000</t>
        </is>
      </c>
      <c r="C3636" t="inlineStr">
        <is>
          <t>35232619</t>
        </is>
      </c>
      <c r="D3636" t="inlineStr">
        <is>
          <t>JONATHAN PATIÑO</t>
        </is>
      </c>
      <c r="E3636" t="inlineStr">
        <is>
          <t>JONATHANPATINO</t>
        </is>
      </c>
      <c r="F3636" s="2" t="n">
        <v>15</v>
      </c>
      <c r="G3636" t="inlineStr"/>
      <c r="H3636" t="inlineStr">
        <is>
          <t>69633240.0</t>
        </is>
      </c>
      <c r="I3636" t="n">
        <v>0</v>
      </c>
      <c r="J3636" t="n">
        <v>1</v>
      </c>
      <c r="K3636" t="inlineStr"/>
    </row>
    <row r="3637">
      <c r="A3637" t="inlineStr">
        <is>
          <t>MOV</t>
        </is>
      </c>
      <c r="B3637" t="inlineStr">
        <is>
          <t>368028810000</t>
        </is>
      </c>
      <c r="C3637" t="inlineStr">
        <is>
          <t>36802881</t>
        </is>
      </c>
      <c r="D3637" t="inlineStr">
        <is>
          <t>EDIEL AARON CORREA</t>
        </is>
      </c>
      <c r="E3637" t="inlineStr">
        <is>
          <t>EDIELAARONCORREA</t>
        </is>
      </c>
      <c r="F3637" s="2" t="n">
        <v>17.58</v>
      </c>
      <c r="G3637" t="inlineStr"/>
      <c r="H3637" t="inlineStr">
        <is>
          <t>69437331.0</t>
        </is>
      </c>
      <c r="I3637" t="n">
        <v>0</v>
      </c>
      <c r="J3637" t="n">
        <v>1</v>
      </c>
      <c r="K3637" t="inlineStr"/>
    </row>
    <row r="3638">
      <c r="A3638" t="inlineStr">
        <is>
          <t>MOV</t>
        </is>
      </c>
      <c r="B3638" t="inlineStr">
        <is>
          <t>357219270000</t>
        </is>
      </c>
      <c r="C3638" t="inlineStr">
        <is>
          <t>35721927</t>
        </is>
      </c>
      <c r="D3638" t="inlineStr">
        <is>
          <t>KATHERINE CHAVEZ</t>
        </is>
      </c>
      <c r="E3638" t="inlineStr">
        <is>
          <t>KATHERINECHAVEZ</t>
        </is>
      </c>
      <c r="F3638" s="2" t="n">
        <v>12</v>
      </c>
      <c r="G3638" t="inlineStr"/>
      <c r="H3638" t="inlineStr">
        <is>
          <t>65373795.0</t>
        </is>
      </c>
      <c r="I3638" t="n">
        <v>0</v>
      </c>
      <c r="J3638" t="n">
        <v>1</v>
      </c>
      <c r="K3638" t="inlineStr"/>
    </row>
    <row r="3639">
      <c r="A3639" t="inlineStr">
        <is>
          <t>MOV</t>
        </is>
      </c>
      <c r="B3639" t="inlineStr">
        <is>
          <t>359195050000</t>
        </is>
      </c>
      <c r="C3639" t="inlineStr">
        <is>
          <t>35919505</t>
        </is>
      </c>
      <c r="D3639" t="inlineStr">
        <is>
          <t>HENNESIS HEYSSELL QUINTERO RODRIGUEZ</t>
        </is>
      </c>
      <c r="E3639" t="inlineStr">
        <is>
          <t>HENNESISHEYSSELLQUINTERORODRIGUEZ</t>
        </is>
      </c>
      <c r="F3639" s="2" t="n">
        <v>15</v>
      </c>
      <c r="G3639" t="inlineStr"/>
      <c r="H3639" t="inlineStr">
        <is>
          <t>66509118.0</t>
        </is>
      </c>
      <c r="I3639" t="n">
        <v>0</v>
      </c>
      <c r="J3639" t="n">
        <v>1</v>
      </c>
      <c r="K3639" t="inlineStr"/>
    </row>
    <row r="3640">
      <c r="A3640" t="inlineStr">
        <is>
          <t>MOV</t>
        </is>
      </c>
      <c r="B3640" t="inlineStr">
        <is>
          <t>359346200000</t>
        </is>
      </c>
      <c r="C3640" t="inlineStr">
        <is>
          <t>35934620</t>
        </is>
      </c>
      <c r="D3640" t="inlineStr">
        <is>
          <t>ALISKA VALDES</t>
        </is>
      </c>
      <c r="E3640" t="inlineStr">
        <is>
          <t>ALISKAVALDES</t>
        </is>
      </c>
      <c r="F3640" s="2" t="n">
        <v>15</v>
      </c>
      <c r="G3640" t="inlineStr"/>
      <c r="H3640" t="inlineStr">
        <is>
          <t>67713799.0</t>
        </is>
      </c>
      <c r="I3640" t="n">
        <v>0</v>
      </c>
      <c r="J3640" t="n">
        <v>1</v>
      </c>
      <c r="K3640" t="inlineStr"/>
    </row>
    <row r="3641">
      <c r="A3641" t="inlineStr">
        <is>
          <t>MOV</t>
        </is>
      </c>
      <c r="B3641" t="inlineStr">
        <is>
          <t>362030150000</t>
        </is>
      </c>
      <c r="C3641" t="inlineStr">
        <is>
          <t>36203015</t>
        </is>
      </c>
      <c r="D3641" t="inlineStr">
        <is>
          <t>YORIEL CANO</t>
        </is>
      </c>
      <c r="E3641" t="inlineStr">
        <is>
          <t>YORIELCANO</t>
        </is>
      </c>
      <c r="F3641" s="2" t="n">
        <v>16.94</v>
      </c>
      <c r="G3641" t="inlineStr"/>
      <c r="H3641" t="inlineStr">
        <is>
          <t>69794991.0</t>
        </is>
      </c>
      <c r="I3641" t="n">
        <v>0</v>
      </c>
      <c r="J3641" t="n">
        <v>1</v>
      </c>
      <c r="K3641" t="inlineStr"/>
    </row>
    <row r="3642">
      <c r="A3642" t="inlineStr">
        <is>
          <t>MOV</t>
        </is>
      </c>
      <c r="B3642" t="inlineStr">
        <is>
          <t>321721440000</t>
        </is>
      </c>
      <c r="C3642" t="inlineStr">
        <is>
          <t>32172144</t>
        </is>
      </c>
      <c r="D3642" t="inlineStr">
        <is>
          <t>Bocasas S.A</t>
        </is>
      </c>
      <c r="E3642" t="inlineStr">
        <is>
          <t>BOCASASSA</t>
        </is>
      </c>
      <c r="F3642" s="2" t="n">
        <v>209.24</v>
      </c>
      <c r="G3642" t="inlineStr"/>
      <c r="H3642" t="inlineStr">
        <is>
          <t>69480097.0</t>
        </is>
      </c>
      <c r="I3642" t="n">
        <v>0</v>
      </c>
      <c r="J3642" t="n">
        <v>1</v>
      </c>
      <c r="K3642" t="inlineStr"/>
    </row>
    <row r="3643">
      <c r="A3643" t="inlineStr">
        <is>
          <t>MOV</t>
        </is>
      </c>
      <c r="B3643" t="inlineStr">
        <is>
          <t>355255850000</t>
        </is>
      </c>
      <c r="C3643" t="inlineStr">
        <is>
          <t>35525585</t>
        </is>
      </c>
      <c r="D3643" t="inlineStr">
        <is>
          <t>KATHERIN IDALIDES DIXON VASQUEZ</t>
        </is>
      </c>
      <c r="E3643" t="inlineStr">
        <is>
          <t>KATHERINIDALIDESDIXONVASQUEZ</t>
        </is>
      </c>
      <c r="F3643" s="2" t="n">
        <v>15</v>
      </c>
      <c r="G3643" t="inlineStr"/>
      <c r="H3643" t="inlineStr">
        <is>
          <t>67187545.0</t>
        </is>
      </c>
      <c r="I3643" t="n">
        <v>0</v>
      </c>
      <c r="J3643" t="n">
        <v>1</v>
      </c>
      <c r="K3643" t="inlineStr"/>
    </row>
    <row r="3644">
      <c r="A3644" t="inlineStr">
        <is>
          <t>MOV</t>
        </is>
      </c>
      <c r="B3644" t="inlineStr">
        <is>
          <t>359312350000</t>
        </is>
      </c>
      <c r="C3644" t="inlineStr">
        <is>
          <t>35931235</t>
        </is>
      </c>
      <c r="D3644" t="inlineStr">
        <is>
          <t>BERCELIO RODRÍGUEZ</t>
        </is>
      </c>
      <c r="E3644" t="inlineStr">
        <is>
          <t>BERCELIORODRIGUEZ</t>
        </is>
      </c>
      <c r="F3644" s="2" t="n">
        <v>15</v>
      </c>
      <c r="G3644" t="inlineStr"/>
      <c r="H3644" t="inlineStr">
        <is>
          <t>68430843.0</t>
        </is>
      </c>
      <c r="I3644" t="n">
        <v>0</v>
      </c>
      <c r="J3644" t="n">
        <v>1</v>
      </c>
      <c r="K3644" t="inlineStr"/>
    </row>
    <row r="3645">
      <c r="A3645" t="inlineStr">
        <is>
          <t>MOV</t>
        </is>
      </c>
      <c r="B3645" t="inlineStr">
        <is>
          <t>357160160000</t>
        </is>
      </c>
      <c r="C3645" t="inlineStr">
        <is>
          <t>35716016</t>
        </is>
      </c>
      <c r="D3645" t="inlineStr">
        <is>
          <t>BENED GONZÁLEZ</t>
        </is>
      </c>
      <c r="E3645" t="inlineStr">
        <is>
          <t>BENEDGONZALEZ</t>
        </is>
      </c>
      <c r="F3645" s="2" t="n">
        <v>15</v>
      </c>
      <c r="G3645" t="inlineStr"/>
      <c r="H3645" t="inlineStr">
        <is>
          <t>67812481.0</t>
        </is>
      </c>
      <c r="I3645" t="n">
        <v>0</v>
      </c>
      <c r="J3645" t="n">
        <v>1</v>
      </c>
      <c r="K3645" t="inlineStr"/>
    </row>
    <row r="3646">
      <c r="A3646" t="inlineStr">
        <is>
          <t>MOV</t>
        </is>
      </c>
      <c r="B3646" t="inlineStr">
        <is>
          <t>348004070000</t>
        </is>
      </c>
      <c r="C3646" t="inlineStr">
        <is>
          <t>34800407</t>
        </is>
      </c>
      <c r="D3646" t="inlineStr">
        <is>
          <t>ALEXANDRA PATRICIA BRENES ARAUZ</t>
        </is>
      </c>
      <c r="E3646" t="inlineStr">
        <is>
          <t>ALEXANDRAPATRICIABRENESARAUZ</t>
        </is>
      </c>
      <c r="F3646" s="2" t="n">
        <v>32.5</v>
      </c>
      <c r="G3646" t="inlineStr"/>
      <c r="H3646" t="inlineStr">
        <is>
          <t>64542626.0</t>
        </is>
      </c>
      <c r="I3646" t="n">
        <v>0</v>
      </c>
      <c r="J3646" t="n">
        <v>1</v>
      </c>
      <c r="K3646" t="inlineStr"/>
    </row>
    <row r="3647">
      <c r="A3647" t="inlineStr">
        <is>
          <t>MOV</t>
        </is>
      </c>
      <c r="B3647" t="inlineStr">
        <is>
          <t>361050600000</t>
        </is>
      </c>
      <c r="C3647" t="inlineStr">
        <is>
          <t>36105060</t>
        </is>
      </c>
      <c r="D3647" t="inlineStr">
        <is>
          <t>KEVIN ALEX MARTINEZ MARTINEZ</t>
        </is>
      </c>
      <c r="E3647" t="inlineStr">
        <is>
          <t>KEVINALEXMARTINEZMARTINEZ</t>
        </is>
      </c>
      <c r="F3647" s="2" t="n">
        <v>16.94</v>
      </c>
      <c r="G3647" t="inlineStr"/>
      <c r="H3647" t="inlineStr"/>
      <c r="I3647" t="n">
        <v>0</v>
      </c>
      <c r="J3647" t="n">
        <v>1</v>
      </c>
      <c r="K3647" t="inlineStr"/>
    </row>
    <row r="3648">
      <c r="A3648" t="inlineStr">
        <is>
          <t>MOV</t>
        </is>
      </c>
      <c r="B3648" t="inlineStr">
        <is>
          <t>356231160000</t>
        </is>
      </c>
      <c r="C3648" t="inlineStr">
        <is>
          <t>35623116</t>
        </is>
      </c>
      <c r="D3648" t="inlineStr">
        <is>
          <t>SUSANA YADIRA BEVANS TELLO</t>
        </is>
      </c>
      <c r="E3648" t="inlineStr">
        <is>
          <t>SUSANAYADIRABEVANSTELLO</t>
        </is>
      </c>
      <c r="F3648" s="2" t="n">
        <v>15</v>
      </c>
      <c r="G3648" t="inlineStr"/>
      <c r="H3648" t="inlineStr">
        <is>
          <t>63477749.0</t>
        </is>
      </c>
      <c r="I3648" t="n">
        <v>0</v>
      </c>
      <c r="J3648" t="n">
        <v>1</v>
      </c>
      <c r="K3648" t="inlineStr"/>
    </row>
    <row r="3649">
      <c r="A3649" t="inlineStr">
        <is>
          <t>MOV</t>
        </is>
      </c>
      <c r="B3649" t="inlineStr">
        <is>
          <t>356331770000</t>
        </is>
      </c>
      <c r="C3649" t="inlineStr">
        <is>
          <t>35633177</t>
        </is>
      </c>
      <c r="D3649" t="inlineStr">
        <is>
          <t>ARQUIMEDES BATISTA</t>
        </is>
      </c>
      <c r="E3649" t="inlineStr">
        <is>
          <t>ARQUIMEDESBATISTA</t>
        </is>
      </c>
      <c r="F3649" s="2" t="n">
        <v>35</v>
      </c>
      <c r="G3649" t="inlineStr"/>
      <c r="H3649" t="inlineStr">
        <is>
          <t>66809572.0</t>
        </is>
      </c>
      <c r="I3649" t="n">
        <v>0</v>
      </c>
      <c r="J3649" t="n">
        <v>1</v>
      </c>
      <c r="K3649" t="inlineStr"/>
    </row>
    <row r="3650">
      <c r="A3650" t="inlineStr">
        <is>
          <t>MOV</t>
        </is>
      </c>
      <c r="B3650" t="inlineStr">
        <is>
          <t>358349800000</t>
        </is>
      </c>
      <c r="C3650" t="inlineStr">
        <is>
          <t>35834980</t>
        </is>
      </c>
      <c r="D3650" t="inlineStr">
        <is>
          <t>SAEL OLMOS</t>
        </is>
      </c>
      <c r="E3650" t="inlineStr">
        <is>
          <t>SAELOLMOS</t>
        </is>
      </c>
      <c r="F3650" s="2" t="n">
        <v>15</v>
      </c>
      <c r="G3650" t="inlineStr"/>
      <c r="H3650" t="inlineStr">
        <is>
          <t>66629417.0</t>
        </is>
      </c>
      <c r="I3650" t="n">
        <v>0</v>
      </c>
      <c r="J3650" t="n">
        <v>1</v>
      </c>
      <c r="K3650" t="inlineStr"/>
    </row>
    <row r="3651">
      <c r="A3651" t="inlineStr">
        <is>
          <t>MOV</t>
        </is>
      </c>
      <c r="B3651" t="inlineStr">
        <is>
          <t>359198630000</t>
        </is>
      </c>
      <c r="C3651" t="inlineStr">
        <is>
          <t>35919863</t>
        </is>
      </c>
      <c r="D3651" t="inlineStr">
        <is>
          <t>KATHLEEN YULEYKIS SERRANO ARAUZ</t>
        </is>
      </c>
      <c r="E3651" t="inlineStr">
        <is>
          <t>KATHLEENYULEYKISSERRANOARAUZ</t>
        </is>
      </c>
      <c r="F3651" s="2" t="n">
        <v>15</v>
      </c>
      <c r="G3651" t="inlineStr"/>
      <c r="H3651" t="inlineStr">
        <is>
          <t>63340337.0</t>
        </is>
      </c>
      <c r="I3651" t="n">
        <v>0</v>
      </c>
      <c r="J3651" t="n">
        <v>1</v>
      </c>
      <c r="K3651" t="inlineStr"/>
    </row>
    <row r="3652">
      <c r="A3652" t="inlineStr">
        <is>
          <t>MOV</t>
        </is>
      </c>
      <c r="B3652" t="inlineStr">
        <is>
          <t>345279000000</t>
        </is>
      </c>
      <c r="C3652" t="inlineStr">
        <is>
          <t>34527900</t>
        </is>
      </c>
      <c r="D3652" t="inlineStr">
        <is>
          <t>ROGELIO RIOS</t>
        </is>
      </c>
      <c r="E3652" t="inlineStr">
        <is>
          <t>ROGELIORIOS</t>
        </is>
      </c>
      <c r="F3652" s="2" t="n">
        <v>22.75</v>
      </c>
      <c r="G3652" t="inlineStr"/>
      <c r="H3652" t="inlineStr">
        <is>
          <t>66562909.0</t>
        </is>
      </c>
      <c r="I3652" t="n">
        <v>0</v>
      </c>
      <c r="J3652" t="n">
        <v>1</v>
      </c>
      <c r="K3652" t="inlineStr"/>
    </row>
    <row r="3653">
      <c r="A3653" t="inlineStr">
        <is>
          <t>MOV</t>
        </is>
      </c>
      <c r="B3653" t="inlineStr">
        <is>
          <t>368054590000</t>
        </is>
      </c>
      <c r="C3653" t="inlineStr">
        <is>
          <t>36805459</t>
        </is>
      </c>
      <c r="D3653" t="inlineStr">
        <is>
          <t>DANIELA VALDES</t>
        </is>
      </c>
      <c r="E3653" t="inlineStr">
        <is>
          <t>DANIELAVALDES</t>
        </is>
      </c>
      <c r="F3653" s="2" t="n">
        <v>17.58</v>
      </c>
      <c r="G3653" t="inlineStr"/>
      <c r="H3653" t="inlineStr"/>
      <c r="I3653" t="n">
        <v>0</v>
      </c>
      <c r="J3653" t="n">
        <v>1</v>
      </c>
      <c r="K3653" t="inlineStr"/>
    </row>
    <row r="3654">
      <c r="A3654" t="inlineStr">
        <is>
          <t>MOV</t>
        </is>
      </c>
      <c r="B3654" t="inlineStr">
        <is>
          <t>356101820000</t>
        </is>
      </c>
      <c r="C3654" t="inlineStr">
        <is>
          <t>35610182</t>
        </is>
      </c>
      <c r="D3654" t="inlineStr">
        <is>
          <t>BLEISEN JAEN</t>
        </is>
      </c>
      <c r="E3654" t="inlineStr">
        <is>
          <t>BLEISENJAEN</t>
        </is>
      </c>
      <c r="F3654" s="2" t="n">
        <v>15</v>
      </c>
      <c r="G3654" t="inlineStr"/>
      <c r="H3654" t="inlineStr">
        <is>
          <t>68041539.0</t>
        </is>
      </c>
      <c r="I3654" t="n">
        <v>0</v>
      </c>
      <c r="J3654" t="n">
        <v>1</v>
      </c>
      <c r="K3654" t="inlineStr"/>
    </row>
    <row r="3655">
      <c r="A3655" t="inlineStr">
        <is>
          <t>MOV</t>
        </is>
      </c>
      <c r="B3655" t="inlineStr">
        <is>
          <t>356364070000</t>
        </is>
      </c>
      <c r="C3655" t="inlineStr">
        <is>
          <t>35636407</t>
        </is>
      </c>
      <c r="D3655" t="inlineStr">
        <is>
          <t>ISAAC CANDANEDO VARGAS</t>
        </is>
      </c>
      <c r="E3655" t="inlineStr">
        <is>
          <t>ISAACCANDANEDOVARGAS</t>
        </is>
      </c>
      <c r="F3655" s="2" t="n">
        <v>18</v>
      </c>
      <c r="G3655" t="inlineStr"/>
      <c r="H3655" t="inlineStr">
        <is>
          <t>62881761.0</t>
        </is>
      </c>
      <c r="I3655" t="n">
        <v>0</v>
      </c>
      <c r="J3655" t="n">
        <v>1</v>
      </c>
      <c r="K3655" t="inlineStr"/>
    </row>
    <row r="3656">
      <c r="A3656" t="inlineStr">
        <is>
          <t>MOV</t>
        </is>
      </c>
      <c r="B3656" t="inlineStr">
        <is>
          <t>357339200000</t>
        </is>
      </c>
      <c r="C3656" t="inlineStr">
        <is>
          <t>35733920</t>
        </is>
      </c>
      <c r="D3656" t="inlineStr">
        <is>
          <t>NATALY YIZEL GARCIA</t>
        </is>
      </c>
      <c r="E3656" t="inlineStr">
        <is>
          <t>NATALYYIZELGARCIA</t>
        </is>
      </c>
      <c r="F3656" s="2" t="n">
        <v>30</v>
      </c>
      <c r="G3656" t="inlineStr"/>
      <c r="H3656" t="inlineStr">
        <is>
          <t>68035599.0</t>
        </is>
      </c>
      <c r="I3656" t="n">
        <v>0</v>
      </c>
      <c r="J3656" t="n">
        <v>1</v>
      </c>
      <c r="K3656" t="inlineStr"/>
    </row>
    <row r="3657">
      <c r="A3657" t="inlineStr">
        <is>
          <t>MOV</t>
        </is>
      </c>
      <c r="B3657" t="inlineStr">
        <is>
          <t>356287110000</t>
        </is>
      </c>
      <c r="C3657" t="inlineStr">
        <is>
          <t>35628711</t>
        </is>
      </c>
      <c r="D3657" t="inlineStr">
        <is>
          <t>JOSHUA SANCHEZ</t>
        </is>
      </c>
      <c r="E3657" t="inlineStr">
        <is>
          <t>JOSHUASANCHEZ</t>
        </is>
      </c>
      <c r="F3657" s="2" t="n">
        <v>15</v>
      </c>
      <c r="G3657" t="inlineStr"/>
      <c r="H3657" t="inlineStr">
        <is>
          <t>64988460.0</t>
        </is>
      </c>
      <c r="I3657" t="n">
        <v>0</v>
      </c>
      <c r="J3657" t="n">
        <v>1</v>
      </c>
      <c r="K3657" t="inlineStr"/>
    </row>
    <row r="3658">
      <c r="A3658" t="inlineStr">
        <is>
          <t>MOV</t>
        </is>
      </c>
      <c r="B3658" t="inlineStr">
        <is>
          <t>355314330000</t>
        </is>
      </c>
      <c r="C3658" t="inlineStr">
        <is>
          <t>35531433</t>
        </is>
      </c>
      <c r="D3658" t="inlineStr">
        <is>
          <t>BRAYAN CERRUD</t>
        </is>
      </c>
      <c r="E3658" t="inlineStr">
        <is>
          <t>BRAYANCERRUD</t>
        </is>
      </c>
      <c r="F3658" s="2" t="n">
        <v>15</v>
      </c>
      <c r="G3658" t="inlineStr"/>
      <c r="H3658" t="inlineStr">
        <is>
          <t>69606303.0</t>
        </is>
      </c>
      <c r="I3658" t="n">
        <v>0</v>
      </c>
      <c r="J3658" t="n">
        <v>1</v>
      </c>
      <c r="K3658" t="inlineStr"/>
    </row>
    <row r="3659">
      <c r="A3659" t="inlineStr">
        <is>
          <t>MOV</t>
        </is>
      </c>
      <c r="B3659" t="inlineStr">
        <is>
          <t>356102330000</t>
        </is>
      </c>
      <c r="C3659" t="inlineStr">
        <is>
          <t>35610233</t>
        </is>
      </c>
      <c r="D3659" t="inlineStr">
        <is>
          <t>ERICKA YEYCELIN MONTENEGRO MORALES</t>
        </is>
      </c>
      <c r="E3659" t="inlineStr">
        <is>
          <t>ERICKAYEYCELINMONTENEGROMORALES</t>
        </is>
      </c>
      <c r="F3659" s="2" t="n">
        <v>15</v>
      </c>
      <c r="G3659" t="inlineStr"/>
      <c r="H3659" t="inlineStr">
        <is>
          <t>65948002.0</t>
        </is>
      </c>
      <c r="I3659" t="n">
        <v>0</v>
      </c>
      <c r="J3659" t="n">
        <v>1</v>
      </c>
      <c r="K3659" t="inlineStr"/>
    </row>
    <row r="3660">
      <c r="A3660" t="inlineStr">
        <is>
          <t>MOV</t>
        </is>
      </c>
      <c r="B3660" t="inlineStr">
        <is>
          <t>354381970000</t>
        </is>
      </c>
      <c r="C3660" t="inlineStr">
        <is>
          <t>35438197</t>
        </is>
      </c>
      <c r="D3660" t="inlineStr">
        <is>
          <t>CHIRLY YINNETH MORALES SANCHEZ</t>
        </is>
      </c>
      <c r="E3660" t="inlineStr">
        <is>
          <t>CHIRLYYINNETHMORALESSANCHEZ</t>
        </is>
      </c>
      <c r="F3660" s="2" t="n">
        <v>15</v>
      </c>
      <c r="G3660" t="inlineStr"/>
      <c r="H3660" t="inlineStr">
        <is>
          <t>61965065.0</t>
        </is>
      </c>
      <c r="I3660" t="n">
        <v>0</v>
      </c>
      <c r="J3660" t="n">
        <v>1</v>
      </c>
      <c r="K3660" t="inlineStr"/>
    </row>
    <row r="3661">
      <c r="A3661" t="inlineStr">
        <is>
          <t>MOV</t>
        </is>
      </c>
      <c r="B3661" t="inlineStr">
        <is>
          <t>357315890000</t>
        </is>
      </c>
      <c r="C3661" t="inlineStr">
        <is>
          <t>35731589</t>
        </is>
      </c>
      <c r="D3661" t="inlineStr">
        <is>
          <t>LUIS EDUARDO DIAZ</t>
        </is>
      </c>
      <c r="E3661" t="inlineStr">
        <is>
          <t>LUISEDUARDODIAZ</t>
        </is>
      </c>
      <c r="F3661" s="2" t="n">
        <v>15</v>
      </c>
      <c r="G3661" t="inlineStr"/>
      <c r="H3661" t="inlineStr">
        <is>
          <t>67133321.0</t>
        </is>
      </c>
      <c r="I3661" t="n">
        <v>0</v>
      </c>
      <c r="J3661" t="n">
        <v>1</v>
      </c>
      <c r="K3661" t="inlineStr"/>
    </row>
    <row r="3662">
      <c r="A3662" t="inlineStr">
        <is>
          <t>MOV</t>
        </is>
      </c>
      <c r="B3662" t="inlineStr">
        <is>
          <t>357218210000</t>
        </is>
      </c>
      <c r="C3662" t="inlineStr">
        <is>
          <t>35721821</t>
        </is>
      </c>
      <c r="D3662" t="inlineStr">
        <is>
          <t>ARMAND GONZALEZ</t>
        </is>
      </c>
      <c r="E3662" t="inlineStr">
        <is>
          <t>ARMANDGONZALEZ</t>
        </is>
      </c>
      <c r="F3662" s="2" t="n">
        <v>15</v>
      </c>
      <c r="G3662" t="inlineStr"/>
      <c r="H3662" t="inlineStr">
        <is>
          <t>65832521.0</t>
        </is>
      </c>
      <c r="I3662" t="n">
        <v>0</v>
      </c>
      <c r="J3662" t="n">
        <v>1</v>
      </c>
      <c r="K3662" t="inlineStr"/>
    </row>
    <row r="3663">
      <c r="A3663" t="inlineStr">
        <is>
          <t>MOV</t>
        </is>
      </c>
      <c r="B3663" t="inlineStr">
        <is>
          <t>357223860000</t>
        </is>
      </c>
      <c r="C3663" t="inlineStr">
        <is>
          <t>35722386</t>
        </is>
      </c>
      <c r="D3663" t="inlineStr">
        <is>
          <t>JONATHAN CARPINTERO</t>
        </is>
      </c>
      <c r="E3663" t="inlineStr">
        <is>
          <t>JONATHANCARPINTERO</t>
        </is>
      </c>
      <c r="F3663" s="2" t="n">
        <v>15</v>
      </c>
      <c r="G3663" t="inlineStr"/>
      <c r="H3663" t="inlineStr">
        <is>
          <t>65403195.0</t>
        </is>
      </c>
      <c r="I3663" t="n">
        <v>0</v>
      </c>
      <c r="J3663" t="n">
        <v>1</v>
      </c>
      <c r="K3663" t="inlineStr"/>
    </row>
    <row r="3664">
      <c r="A3664" t="inlineStr">
        <is>
          <t>MOV</t>
        </is>
      </c>
      <c r="B3664" t="inlineStr">
        <is>
          <t>356284130000</t>
        </is>
      </c>
      <c r="C3664" t="inlineStr">
        <is>
          <t>35628413</t>
        </is>
      </c>
      <c r="D3664" t="inlineStr">
        <is>
          <t>LESNER VIGIL</t>
        </is>
      </c>
      <c r="E3664" t="inlineStr">
        <is>
          <t>LESNERVIGIL</t>
        </is>
      </c>
      <c r="F3664" s="2" t="n">
        <v>15</v>
      </c>
      <c r="G3664" t="inlineStr"/>
      <c r="H3664" t="inlineStr">
        <is>
          <t>64844263.0</t>
        </is>
      </c>
      <c r="I3664" t="n">
        <v>0</v>
      </c>
      <c r="J3664" t="n">
        <v>1</v>
      </c>
      <c r="K3664" t="inlineStr"/>
    </row>
    <row r="3665">
      <c r="A3665" t="inlineStr">
        <is>
          <t>MOV</t>
        </is>
      </c>
      <c r="B3665" t="inlineStr">
        <is>
          <t>358287690000</t>
        </is>
      </c>
      <c r="C3665" t="inlineStr">
        <is>
          <t>35828769</t>
        </is>
      </c>
      <c r="D3665" t="inlineStr">
        <is>
          <t>JONATHAN JACOB TORRES VELASQUEZ</t>
        </is>
      </c>
      <c r="E3665" t="inlineStr">
        <is>
          <t>JONATHANJACOBTORRESVELASQUEZ</t>
        </is>
      </c>
      <c r="F3665" s="2" t="n">
        <v>33</v>
      </c>
      <c r="G3665" t="inlineStr"/>
      <c r="H3665" t="inlineStr">
        <is>
          <t>62858076.0</t>
        </is>
      </c>
      <c r="I3665" t="n">
        <v>0</v>
      </c>
      <c r="J3665" t="n">
        <v>1</v>
      </c>
      <c r="K3665" t="inlineStr"/>
    </row>
    <row r="3666">
      <c r="A3666" t="inlineStr">
        <is>
          <t>MOV</t>
        </is>
      </c>
      <c r="B3666" t="inlineStr">
        <is>
          <t>342393630000</t>
        </is>
      </c>
      <c r="C3666" t="inlineStr">
        <is>
          <t>34239363</t>
        </is>
      </c>
      <c r="D3666" t="inlineStr">
        <is>
          <t>NASHLY SALDANA</t>
        </is>
      </c>
      <c r="E3666" t="inlineStr">
        <is>
          <t>NASHLYSALDANA</t>
        </is>
      </c>
      <c r="F3666" s="2" t="n">
        <v>31.25</v>
      </c>
      <c r="G3666" t="inlineStr"/>
      <c r="H3666" t="inlineStr">
        <is>
          <t>67653559.0</t>
        </is>
      </c>
      <c r="I3666" t="n">
        <v>0</v>
      </c>
      <c r="J3666" t="n">
        <v>1</v>
      </c>
      <c r="K3666" t="inlineStr"/>
    </row>
    <row r="3667">
      <c r="A3667" t="inlineStr">
        <is>
          <t>MOV</t>
        </is>
      </c>
      <c r="B3667" t="inlineStr">
        <is>
          <t>342393670000</t>
        </is>
      </c>
      <c r="C3667" t="inlineStr">
        <is>
          <t>34239367</t>
        </is>
      </c>
      <c r="D3667" t="inlineStr">
        <is>
          <t>NASHLY SALDANA</t>
        </is>
      </c>
      <c r="E3667" t="inlineStr">
        <is>
          <t>NASHLYSALDANA</t>
        </is>
      </c>
      <c r="F3667" s="2" t="n">
        <v>16.25</v>
      </c>
      <c r="G3667" t="inlineStr"/>
      <c r="H3667" t="inlineStr">
        <is>
          <t>64583768.0</t>
        </is>
      </c>
      <c r="I3667" t="n">
        <v>0</v>
      </c>
      <c r="J3667" t="n">
        <v>1</v>
      </c>
      <c r="K3667" t="inlineStr"/>
    </row>
    <row r="3668">
      <c r="A3668" t="inlineStr">
        <is>
          <t>MOV</t>
        </is>
      </c>
      <c r="B3668" t="inlineStr">
        <is>
          <t>355343830000</t>
        </is>
      </c>
      <c r="C3668" t="inlineStr">
        <is>
          <t>35534383</t>
        </is>
      </c>
      <c r="D3668" t="inlineStr">
        <is>
          <t>ANGELA SERRANO</t>
        </is>
      </c>
      <c r="E3668" t="inlineStr">
        <is>
          <t>ANGELASERRANO</t>
        </is>
      </c>
      <c r="F3668" s="2" t="n">
        <v>15</v>
      </c>
      <c r="G3668" t="inlineStr"/>
      <c r="H3668" t="inlineStr">
        <is>
          <t>65309211.0</t>
        </is>
      </c>
      <c r="I3668" t="n">
        <v>0</v>
      </c>
      <c r="J3668" t="n">
        <v>1</v>
      </c>
      <c r="K3668" t="inlineStr"/>
    </row>
    <row r="3669">
      <c r="A3669" t="inlineStr">
        <is>
          <t>MOV</t>
        </is>
      </c>
      <c r="B3669" t="inlineStr">
        <is>
          <t>355284480000</t>
        </is>
      </c>
      <c r="C3669" t="inlineStr">
        <is>
          <t>35528448</t>
        </is>
      </c>
      <c r="D3669" t="inlineStr">
        <is>
          <t>MARCOS SANTOS</t>
        </is>
      </c>
      <c r="E3669" t="inlineStr">
        <is>
          <t>MARCOSSANTOS</t>
        </is>
      </c>
      <c r="F3669" s="2" t="n">
        <v>15</v>
      </c>
      <c r="G3669" t="inlineStr"/>
      <c r="H3669" t="inlineStr">
        <is>
          <t>63560619.0</t>
        </is>
      </c>
      <c r="I3669" t="n">
        <v>0</v>
      </c>
      <c r="J3669" t="n">
        <v>1</v>
      </c>
      <c r="K3669" t="inlineStr"/>
    </row>
    <row r="3670">
      <c r="A3670" t="inlineStr">
        <is>
          <t>MOV</t>
        </is>
      </c>
      <c r="B3670" t="inlineStr">
        <is>
          <t>351075070000</t>
        </is>
      </c>
      <c r="C3670" t="inlineStr">
        <is>
          <t>35107507</t>
        </is>
      </c>
      <c r="D3670" t="inlineStr">
        <is>
          <t>JENSLY MARIETH CASTILLO MENDOZA</t>
        </is>
      </c>
      <c r="E3670" t="inlineStr">
        <is>
          <t>JENSLYMARIETHCASTILLOMENDOZA</t>
        </is>
      </c>
      <c r="F3670" s="2" t="n">
        <v>15</v>
      </c>
      <c r="G3670" t="inlineStr"/>
      <c r="H3670" t="inlineStr">
        <is>
          <t>63072913.0</t>
        </is>
      </c>
      <c r="I3670" t="n">
        <v>0</v>
      </c>
      <c r="J3670" t="n">
        <v>1</v>
      </c>
      <c r="K3670" t="inlineStr"/>
    </row>
    <row r="3671">
      <c r="A3671" t="inlineStr">
        <is>
          <t>MOV</t>
        </is>
      </c>
      <c r="B3671" t="inlineStr">
        <is>
          <t>363021880000</t>
        </is>
      </c>
      <c r="C3671" t="inlineStr">
        <is>
          <t>36302188</t>
        </is>
      </c>
      <c r="D3671" t="inlineStr">
        <is>
          <t>ANGIE CRISTINA ARAUZ MARTINEZ</t>
        </is>
      </c>
      <c r="E3671" t="inlineStr">
        <is>
          <t>ANGIECRISTINAARAUZMARTINEZ</t>
        </is>
      </c>
      <c r="F3671" s="2" t="n">
        <v>15</v>
      </c>
      <c r="G3671" t="inlineStr"/>
      <c r="H3671" t="inlineStr">
        <is>
          <t>62407013.0</t>
        </is>
      </c>
      <c r="I3671" t="n">
        <v>0</v>
      </c>
      <c r="J3671" t="n">
        <v>1</v>
      </c>
      <c r="K3671" t="inlineStr"/>
    </row>
    <row r="3672">
      <c r="A3672" t="inlineStr">
        <is>
          <t>MOV</t>
        </is>
      </c>
      <c r="B3672" t="inlineStr">
        <is>
          <t>359302760000</t>
        </is>
      </c>
      <c r="C3672" t="inlineStr">
        <is>
          <t>35930276</t>
        </is>
      </c>
      <c r="D3672" t="inlineStr">
        <is>
          <t>YADARIS GRAJALES</t>
        </is>
      </c>
      <c r="E3672" t="inlineStr">
        <is>
          <t>YADARISGRAJALES</t>
        </is>
      </c>
      <c r="F3672" s="2" t="n">
        <v>15</v>
      </c>
      <c r="G3672" t="inlineStr"/>
      <c r="H3672" t="inlineStr">
        <is>
          <t>62821116.0</t>
        </is>
      </c>
      <c r="I3672" t="n">
        <v>0</v>
      </c>
      <c r="J3672" t="n">
        <v>1</v>
      </c>
      <c r="K3672" t="inlineStr"/>
    </row>
    <row r="3673">
      <c r="A3673" t="inlineStr">
        <is>
          <t>MOV</t>
        </is>
      </c>
      <c r="B3673" t="inlineStr">
        <is>
          <t>351307330000</t>
        </is>
      </c>
      <c r="C3673" t="inlineStr">
        <is>
          <t>35130733</t>
        </is>
      </c>
      <c r="D3673" t="inlineStr">
        <is>
          <t>FRANKLIN RODRIGUEZ</t>
        </is>
      </c>
      <c r="E3673" t="inlineStr">
        <is>
          <t>FRANKLINRODRIGUEZ</t>
        </is>
      </c>
      <c r="F3673" s="2" t="n">
        <v>15</v>
      </c>
      <c r="G3673" t="inlineStr"/>
      <c r="H3673" t="inlineStr">
        <is>
          <t>68737981.0</t>
        </is>
      </c>
      <c r="I3673" t="n">
        <v>0</v>
      </c>
      <c r="J3673" t="n">
        <v>1</v>
      </c>
      <c r="K3673" t="inlineStr"/>
    </row>
    <row r="3674">
      <c r="A3674" t="inlineStr">
        <is>
          <t>MOV</t>
        </is>
      </c>
      <c r="B3674" t="inlineStr">
        <is>
          <t>351269330000</t>
        </is>
      </c>
      <c r="C3674" t="inlineStr">
        <is>
          <t>35126933</t>
        </is>
      </c>
      <c r="D3674" t="inlineStr">
        <is>
          <t>ALEYNIS CABALLERO</t>
        </is>
      </c>
      <c r="E3674" t="inlineStr">
        <is>
          <t>ALEYNISCABALLERO</t>
        </is>
      </c>
      <c r="F3674" s="2" t="n">
        <v>15</v>
      </c>
      <c r="G3674" t="inlineStr"/>
      <c r="H3674" t="inlineStr">
        <is>
          <t>64602469.0</t>
        </is>
      </c>
      <c r="I3674" t="n">
        <v>0</v>
      </c>
      <c r="J3674" t="n">
        <v>1</v>
      </c>
      <c r="K3674" t="inlineStr"/>
    </row>
    <row r="3675">
      <c r="A3675" t="inlineStr">
        <is>
          <t>MOV</t>
        </is>
      </c>
      <c r="B3675" t="inlineStr">
        <is>
          <t>367006450000</t>
        </is>
      </c>
      <c r="C3675" t="inlineStr">
        <is>
          <t>36700645</t>
        </is>
      </c>
      <c r="D3675" t="inlineStr">
        <is>
          <t>MARVIN PANILLA</t>
        </is>
      </c>
      <c r="E3675" t="inlineStr">
        <is>
          <t>MARVINPANILLA</t>
        </is>
      </c>
      <c r="F3675" s="2" t="n">
        <v>15</v>
      </c>
      <c r="G3675" t="inlineStr"/>
      <c r="H3675" t="inlineStr">
        <is>
          <t>65467933.0</t>
        </is>
      </c>
      <c r="I3675" t="n">
        <v>0</v>
      </c>
      <c r="J3675" t="n">
        <v>1</v>
      </c>
      <c r="K3675" t="inlineStr"/>
    </row>
    <row r="3676">
      <c r="A3676" t="inlineStr">
        <is>
          <t>MOV</t>
        </is>
      </c>
      <c r="B3676" t="inlineStr">
        <is>
          <t>343453770000</t>
        </is>
      </c>
      <c r="C3676" t="inlineStr">
        <is>
          <t>34345377</t>
        </is>
      </c>
      <c r="D3676" t="inlineStr">
        <is>
          <t>KENNETH VILLARREAL</t>
        </is>
      </c>
      <c r="E3676" t="inlineStr">
        <is>
          <t>KENNETHVILLARREAL</t>
        </is>
      </c>
      <c r="F3676" s="2" t="n">
        <v>15</v>
      </c>
      <c r="G3676" t="inlineStr"/>
      <c r="H3676" t="inlineStr">
        <is>
          <t>67360140.0</t>
        </is>
      </c>
      <c r="I3676" t="n">
        <v>0</v>
      </c>
      <c r="J3676" t="n">
        <v>1</v>
      </c>
      <c r="K3676" t="inlineStr"/>
    </row>
    <row r="3677">
      <c r="A3677" t="inlineStr">
        <is>
          <t>MOV</t>
        </is>
      </c>
      <c r="B3677" t="inlineStr">
        <is>
          <t>343466720000</t>
        </is>
      </c>
      <c r="C3677" t="inlineStr">
        <is>
          <t>34346672</t>
        </is>
      </c>
      <c r="D3677" t="inlineStr">
        <is>
          <t>KATHLYN CASTILLO</t>
        </is>
      </c>
      <c r="E3677" t="inlineStr">
        <is>
          <t>KATHLYNCASTILLO</t>
        </is>
      </c>
      <c r="F3677" s="2" t="n">
        <v>26.25</v>
      </c>
      <c r="G3677" t="inlineStr"/>
      <c r="H3677" t="inlineStr">
        <is>
          <t>67775061.0</t>
        </is>
      </c>
      <c r="I3677" t="n">
        <v>0</v>
      </c>
      <c r="J3677" t="n">
        <v>1</v>
      </c>
      <c r="K3677" t="inlineStr"/>
    </row>
    <row r="3678">
      <c r="A3678" t="inlineStr">
        <is>
          <t>MOV</t>
        </is>
      </c>
      <c r="B3678" t="inlineStr">
        <is>
          <t>351255970000</t>
        </is>
      </c>
      <c r="C3678" t="inlineStr">
        <is>
          <t>35125597</t>
        </is>
      </c>
      <c r="D3678" t="inlineStr">
        <is>
          <t>FERNANDO RODRIGUEZ</t>
        </is>
      </c>
      <c r="E3678" t="inlineStr">
        <is>
          <t>FERNANDORODRIGUEZ</t>
        </is>
      </c>
      <c r="F3678" s="2" t="n">
        <v>15</v>
      </c>
      <c r="G3678" t="inlineStr"/>
      <c r="H3678" t="inlineStr">
        <is>
          <t>67183152.0</t>
        </is>
      </c>
      <c r="I3678" t="n">
        <v>0</v>
      </c>
      <c r="J3678" t="n">
        <v>1</v>
      </c>
      <c r="K3678" t="inlineStr"/>
    </row>
    <row r="3679">
      <c r="A3679" t="inlineStr">
        <is>
          <t>MOV</t>
        </is>
      </c>
      <c r="B3679" t="inlineStr">
        <is>
          <t>326488450000</t>
        </is>
      </c>
      <c r="C3679" t="inlineStr">
        <is>
          <t>32648845</t>
        </is>
      </c>
      <c r="D3679" t="inlineStr">
        <is>
          <t>SUPER CENTRO</t>
        </is>
      </c>
      <c r="E3679" t="inlineStr">
        <is>
          <t>SUPERCENTRO</t>
        </is>
      </c>
      <c r="F3679" s="2" t="n">
        <v>82.76000000000001</v>
      </c>
      <c r="G3679" t="inlineStr"/>
      <c r="H3679" t="inlineStr">
        <is>
          <t>63630691.0</t>
        </is>
      </c>
      <c r="I3679" t="n">
        <v>0</v>
      </c>
      <c r="J3679" t="n">
        <v>1</v>
      </c>
      <c r="K3679" t="inlineStr"/>
    </row>
    <row r="3680">
      <c r="A3680" t="inlineStr">
        <is>
          <t>MOV</t>
        </is>
      </c>
      <c r="B3680" t="inlineStr">
        <is>
          <t>354163400000</t>
        </is>
      </c>
      <c r="C3680" t="inlineStr">
        <is>
          <t>35416340</t>
        </is>
      </c>
      <c r="D3680" t="inlineStr">
        <is>
          <t>SACHY MAESTRE</t>
        </is>
      </c>
      <c r="E3680" t="inlineStr">
        <is>
          <t>SACHYMAESTRE</t>
        </is>
      </c>
      <c r="F3680" s="2" t="n">
        <v>15</v>
      </c>
      <c r="G3680" t="inlineStr"/>
      <c r="H3680" t="inlineStr">
        <is>
          <t>62175277.0</t>
        </is>
      </c>
      <c r="I3680" t="n">
        <v>0</v>
      </c>
      <c r="J3680" t="n">
        <v>1</v>
      </c>
      <c r="K3680" t="inlineStr"/>
    </row>
    <row r="3681">
      <c r="A3681" t="inlineStr">
        <is>
          <t>MOV</t>
        </is>
      </c>
      <c r="B3681" t="inlineStr">
        <is>
          <t>355315520000</t>
        </is>
      </c>
      <c r="C3681" t="inlineStr">
        <is>
          <t>35531552</t>
        </is>
      </c>
      <c r="D3681" t="inlineStr">
        <is>
          <t>JAFETH EMANUEL CONCEPCION ELIZONDE</t>
        </is>
      </c>
      <c r="E3681" t="inlineStr">
        <is>
          <t>JAFETHEMANUELCONCEPCIONELIZONDE</t>
        </is>
      </c>
      <c r="F3681" s="2" t="n">
        <v>15</v>
      </c>
      <c r="G3681" t="inlineStr"/>
      <c r="H3681" t="inlineStr">
        <is>
          <t>65121051.0</t>
        </is>
      </c>
      <c r="I3681" t="n">
        <v>0</v>
      </c>
      <c r="J3681" t="n">
        <v>1</v>
      </c>
      <c r="K3681" t="inlineStr"/>
    </row>
    <row r="3682">
      <c r="A3682" t="inlineStr">
        <is>
          <t>MOV</t>
        </is>
      </c>
      <c r="B3682" t="inlineStr">
        <is>
          <t>358324760000</t>
        </is>
      </c>
      <c r="C3682" t="inlineStr">
        <is>
          <t>35832476</t>
        </is>
      </c>
      <c r="D3682" t="inlineStr">
        <is>
          <t>KATHLEEN LISONDO</t>
        </is>
      </c>
      <c r="E3682" t="inlineStr">
        <is>
          <t>KATHLEENLISONDO</t>
        </is>
      </c>
      <c r="F3682" s="2" t="n">
        <v>20</v>
      </c>
      <c r="G3682" t="inlineStr"/>
      <c r="H3682" t="inlineStr">
        <is>
          <t>66116017.0</t>
        </is>
      </c>
      <c r="I3682" t="n">
        <v>0</v>
      </c>
      <c r="J3682" t="n">
        <v>1</v>
      </c>
      <c r="K3682" t="inlineStr"/>
    </row>
    <row r="3683">
      <c r="A3683" t="inlineStr">
        <is>
          <t>MOV</t>
        </is>
      </c>
      <c r="B3683" t="inlineStr">
        <is>
          <t>352175140000</t>
        </is>
      </c>
      <c r="C3683" t="inlineStr">
        <is>
          <t>35217514</t>
        </is>
      </c>
      <c r="D3683" t="inlineStr">
        <is>
          <t>DAYANA NAZARETH CARRERA PEÑALBA</t>
        </is>
      </c>
      <c r="E3683" t="inlineStr">
        <is>
          <t>DAYANANAZARETHCARRERAPENALBA</t>
        </is>
      </c>
      <c r="F3683" s="2" t="n">
        <v>15</v>
      </c>
      <c r="G3683" t="inlineStr"/>
      <c r="H3683" t="inlineStr">
        <is>
          <t>63619195.0</t>
        </is>
      </c>
      <c r="I3683" t="n">
        <v>0</v>
      </c>
      <c r="J3683" t="n">
        <v>1</v>
      </c>
      <c r="K3683" t="inlineStr"/>
    </row>
    <row r="3684">
      <c r="A3684" t="inlineStr">
        <is>
          <t>MOV</t>
        </is>
      </c>
      <c r="B3684" t="inlineStr">
        <is>
          <t>352319720000</t>
        </is>
      </c>
      <c r="C3684" t="inlineStr">
        <is>
          <t>35231972</t>
        </is>
      </c>
      <c r="D3684" t="inlineStr">
        <is>
          <t>ASHLEY GUADALUPE PITTI MOJICA</t>
        </is>
      </c>
      <c r="E3684" t="inlineStr">
        <is>
          <t>ASHLEYGUADALUPEPITTIMOJICA</t>
        </is>
      </c>
      <c r="F3684" s="2" t="n">
        <v>15</v>
      </c>
      <c r="G3684" t="inlineStr"/>
      <c r="H3684" t="inlineStr">
        <is>
          <t>65330273.0</t>
        </is>
      </c>
      <c r="I3684" t="n">
        <v>0</v>
      </c>
      <c r="J3684" t="n">
        <v>1</v>
      </c>
      <c r="K3684" t="inlineStr"/>
    </row>
    <row r="3685">
      <c r="A3685" t="inlineStr">
        <is>
          <t>MOV</t>
        </is>
      </c>
      <c r="B3685" t="inlineStr">
        <is>
          <t>351270950000</t>
        </is>
      </c>
      <c r="C3685" t="inlineStr">
        <is>
          <t>35127095</t>
        </is>
      </c>
      <c r="D3685" t="inlineStr">
        <is>
          <t>FERNANDO ANTONIO CHAVEZ GOMEZ</t>
        </is>
      </c>
      <c r="E3685" t="inlineStr">
        <is>
          <t>FERNANDOANTONIOCHAVEZGOMEZ</t>
        </is>
      </c>
      <c r="F3685" s="2" t="n">
        <v>15</v>
      </c>
      <c r="G3685" t="inlineStr"/>
      <c r="H3685" t="inlineStr">
        <is>
          <t>68004200.0</t>
        </is>
      </c>
      <c r="I3685" t="n">
        <v>0</v>
      </c>
      <c r="J3685" t="n">
        <v>1</v>
      </c>
      <c r="K3685" t="inlineStr"/>
    </row>
    <row r="3686">
      <c r="A3686" t="inlineStr">
        <is>
          <t>MOV</t>
        </is>
      </c>
      <c r="B3686" t="inlineStr">
        <is>
          <t>361059470000</t>
        </is>
      </c>
      <c r="C3686" t="inlineStr">
        <is>
          <t>36105947</t>
        </is>
      </c>
      <c r="D3686" t="inlineStr">
        <is>
          <t>DUBBER DALIER CABALLERO GUTIERREZ</t>
        </is>
      </c>
      <c r="E3686" t="inlineStr">
        <is>
          <t>DUBBERDALIERCABALLEROGUTIERREZ</t>
        </is>
      </c>
      <c r="F3686" s="2" t="n">
        <v>0</v>
      </c>
      <c r="G3686" t="inlineStr"/>
      <c r="H3686" t="inlineStr"/>
      <c r="I3686" t="n">
        <v>0</v>
      </c>
      <c r="J3686" t="n">
        <v>1</v>
      </c>
      <c r="K3686" t="inlineStr"/>
    </row>
    <row r="3687">
      <c r="A3687" t="inlineStr">
        <is>
          <t>MOV</t>
        </is>
      </c>
      <c r="B3687" t="inlineStr">
        <is>
          <t>358337540000</t>
        </is>
      </c>
      <c r="C3687" t="inlineStr">
        <is>
          <t>35833754</t>
        </is>
      </c>
      <c r="D3687" t="inlineStr">
        <is>
          <t>JOSE ABDIAS GUERRA ATENCIO</t>
        </is>
      </c>
      <c r="E3687" t="inlineStr">
        <is>
          <t>JOSEABDIASGUERRAATENCIO</t>
        </is>
      </c>
      <c r="F3687" s="2" t="n">
        <v>60</v>
      </c>
      <c r="G3687" t="inlineStr"/>
      <c r="H3687" t="inlineStr">
        <is>
          <t>66804698.0</t>
        </is>
      </c>
      <c r="I3687" t="n">
        <v>0</v>
      </c>
      <c r="J3687" t="n">
        <v>1</v>
      </c>
      <c r="K3687" t="inlineStr"/>
    </row>
    <row r="3688">
      <c r="A3688" t="inlineStr">
        <is>
          <t>MOV</t>
        </is>
      </c>
      <c r="B3688" t="inlineStr">
        <is>
          <t>355177690000</t>
        </is>
      </c>
      <c r="C3688" t="inlineStr">
        <is>
          <t>35517769</t>
        </is>
      </c>
      <c r="D3688" t="inlineStr">
        <is>
          <t>YOSBETH PEDRO GARCIA SANCHEZ</t>
        </is>
      </c>
      <c r="E3688" t="inlineStr">
        <is>
          <t>YOSBETHPEDROGARCIASANCHEZ</t>
        </is>
      </c>
      <c r="F3688" s="2" t="n">
        <v>15</v>
      </c>
      <c r="G3688" t="inlineStr"/>
      <c r="H3688" t="inlineStr">
        <is>
          <t>69153698.0</t>
        </is>
      </c>
      <c r="I3688" t="n">
        <v>0</v>
      </c>
      <c r="J3688" t="n">
        <v>1</v>
      </c>
      <c r="K3688" t="inlineStr"/>
    </row>
    <row r="3689">
      <c r="A3689" t="inlineStr">
        <is>
          <t>MOV</t>
        </is>
      </c>
      <c r="B3689" t="inlineStr">
        <is>
          <t>356355570000</t>
        </is>
      </c>
      <c r="C3689" t="inlineStr">
        <is>
          <t>35635557</t>
        </is>
      </c>
      <c r="D3689" t="inlineStr">
        <is>
          <t>TIHANNYS RAMIREZ</t>
        </is>
      </c>
      <c r="E3689" t="inlineStr">
        <is>
          <t>TIHANNYSRAMIREZ</t>
        </is>
      </c>
      <c r="F3689" s="2" t="n">
        <v>30</v>
      </c>
      <c r="G3689" t="inlineStr"/>
      <c r="H3689" t="inlineStr">
        <is>
          <t>68816945.0</t>
        </is>
      </c>
      <c r="I3689" t="n">
        <v>0</v>
      </c>
      <c r="J3689" t="n">
        <v>1</v>
      </c>
      <c r="K3689" t="inlineStr"/>
    </row>
    <row r="3690">
      <c r="A3690" t="inlineStr">
        <is>
          <t>MOV</t>
        </is>
      </c>
      <c r="B3690" t="inlineStr">
        <is>
          <t>357368730000</t>
        </is>
      </c>
      <c r="C3690" t="inlineStr">
        <is>
          <t>35736873</t>
        </is>
      </c>
      <c r="D3690" t="inlineStr">
        <is>
          <t>MAURICIO TORRES RODRIGUEZ</t>
        </is>
      </c>
      <c r="E3690" t="inlineStr">
        <is>
          <t>MAURICIOTORRESRODRIGUEZ</t>
        </is>
      </c>
      <c r="F3690" s="2" t="n">
        <v>20</v>
      </c>
      <c r="G3690" t="inlineStr"/>
      <c r="H3690" t="inlineStr">
        <is>
          <t>69680415.0</t>
        </is>
      </c>
      <c r="I3690" t="n">
        <v>0</v>
      </c>
      <c r="J3690" t="n">
        <v>1</v>
      </c>
      <c r="K3690" t="inlineStr"/>
    </row>
    <row r="3691">
      <c r="A3691" t="inlineStr">
        <is>
          <t>MOV</t>
        </is>
      </c>
      <c r="B3691" t="inlineStr">
        <is>
          <t>352351340000</t>
        </is>
      </c>
      <c r="C3691" t="inlineStr">
        <is>
          <t>35235134</t>
        </is>
      </c>
      <c r="D3691" t="inlineStr">
        <is>
          <t>JOSE CERCEÑO GONZÁLEZ</t>
        </is>
      </c>
      <c r="E3691" t="inlineStr">
        <is>
          <t>JOSECERCENOGONZALEZ</t>
        </is>
      </c>
      <c r="F3691" s="2" t="n">
        <v>15</v>
      </c>
      <c r="G3691" t="inlineStr"/>
      <c r="H3691" t="inlineStr">
        <is>
          <t>67889454.0</t>
        </is>
      </c>
      <c r="I3691" t="n">
        <v>0</v>
      </c>
      <c r="J3691" t="n">
        <v>1</v>
      </c>
      <c r="K3691" t="inlineStr"/>
    </row>
    <row r="3692">
      <c r="A3692" t="inlineStr">
        <is>
          <t>MOV</t>
        </is>
      </c>
      <c r="B3692" t="inlineStr">
        <is>
          <t>359282680000</t>
        </is>
      </c>
      <c r="C3692" t="inlineStr">
        <is>
          <t>35928268</t>
        </is>
      </c>
      <c r="D3692" t="inlineStr">
        <is>
          <t>CRISTIAN ISAAC</t>
        </is>
      </c>
      <c r="E3692" t="inlineStr">
        <is>
          <t>CRISTIANISAAC</t>
        </is>
      </c>
      <c r="F3692" s="2" t="n">
        <v>15</v>
      </c>
      <c r="G3692" t="inlineStr"/>
      <c r="H3692" t="inlineStr">
        <is>
          <t>61901084.0</t>
        </is>
      </c>
      <c r="I3692" t="n">
        <v>0</v>
      </c>
      <c r="J3692" t="n">
        <v>1</v>
      </c>
      <c r="K3692" t="inlineStr"/>
    </row>
    <row r="3693">
      <c r="A3693" t="inlineStr">
        <is>
          <t>MOV</t>
        </is>
      </c>
      <c r="B3693" t="inlineStr">
        <is>
          <t>354338420000</t>
        </is>
      </c>
      <c r="C3693" t="inlineStr">
        <is>
          <t>35433842</t>
        </is>
      </c>
      <c r="D3693" t="inlineStr">
        <is>
          <t>ALEJANDRO SANTIAGO</t>
        </is>
      </c>
      <c r="E3693" t="inlineStr">
        <is>
          <t>ALEJANDROSANTIAGO</t>
        </is>
      </c>
      <c r="F3693" s="2" t="n">
        <v>15</v>
      </c>
      <c r="G3693" t="inlineStr"/>
      <c r="H3693" t="inlineStr">
        <is>
          <t>63590299.0</t>
        </is>
      </c>
      <c r="I3693" t="n">
        <v>0</v>
      </c>
      <c r="J3693" t="n">
        <v>1</v>
      </c>
      <c r="K3693" t="inlineStr"/>
    </row>
    <row r="3694">
      <c r="A3694" t="inlineStr">
        <is>
          <t>MOV</t>
        </is>
      </c>
      <c r="B3694" t="inlineStr">
        <is>
          <t>359237960000</t>
        </is>
      </c>
      <c r="C3694" t="inlineStr">
        <is>
          <t>35923796</t>
        </is>
      </c>
      <c r="D3694" t="inlineStr">
        <is>
          <t>KAROLINA RODRIGUEZ</t>
        </is>
      </c>
      <c r="E3694" t="inlineStr">
        <is>
          <t>KAROLINARODRIGUEZ</t>
        </is>
      </c>
      <c r="F3694" s="2" t="n">
        <v>15</v>
      </c>
      <c r="G3694" t="inlineStr"/>
      <c r="H3694" t="inlineStr">
        <is>
          <t>69146447.0</t>
        </is>
      </c>
      <c r="I3694" t="n">
        <v>0</v>
      </c>
      <c r="J3694" t="n">
        <v>1</v>
      </c>
      <c r="K3694" t="inlineStr"/>
    </row>
    <row r="3695">
      <c r="A3695" t="inlineStr">
        <is>
          <t>MOV</t>
        </is>
      </c>
      <c r="B3695" t="inlineStr">
        <is>
          <t>363051580000</t>
        </is>
      </c>
      <c r="C3695" t="inlineStr">
        <is>
          <t>36305158</t>
        </is>
      </c>
      <c r="D3695" t="inlineStr">
        <is>
          <t>DARYELYN GUERRA</t>
        </is>
      </c>
      <c r="E3695" t="inlineStr">
        <is>
          <t>DARYELYNGUERRA</t>
        </is>
      </c>
      <c r="F3695" s="2" t="n">
        <v>19.52</v>
      </c>
      <c r="G3695" t="inlineStr"/>
      <c r="H3695" t="inlineStr"/>
      <c r="I3695" t="n">
        <v>0</v>
      </c>
      <c r="J3695" t="n">
        <v>1</v>
      </c>
      <c r="K3695" t="inlineStr"/>
    </row>
    <row r="3696">
      <c r="A3696" t="inlineStr">
        <is>
          <t>MOV</t>
        </is>
      </c>
      <c r="B3696" t="inlineStr">
        <is>
          <t>343466350000</t>
        </is>
      </c>
      <c r="C3696" t="inlineStr">
        <is>
          <t>34346635</t>
        </is>
      </c>
      <c r="D3696" t="inlineStr">
        <is>
          <t>LILIBETH GONZALEZ</t>
        </is>
      </c>
      <c r="E3696" t="inlineStr">
        <is>
          <t>LILIBETHGONZALEZ</t>
        </is>
      </c>
      <c r="F3696" s="2" t="n">
        <v>16.25</v>
      </c>
      <c r="G3696" t="inlineStr"/>
      <c r="H3696" t="inlineStr">
        <is>
          <t>69897393.0</t>
        </is>
      </c>
      <c r="I3696" t="n">
        <v>0</v>
      </c>
      <c r="J3696" t="n">
        <v>1</v>
      </c>
      <c r="K3696" t="inlineStr"/>
    </row>
    <row r="3697">
      <c r="A3697" t="inlineStr">
        <is>
          <t>MOV</t>
        </is>
      </c>
      <c r="B3697" t="inlineStr">
        <is>
          <t>352359310000</t>
        </is>
      </c>
      <c r="C3697" t="inlineStr">
        <is>
          <t>35235931</t>
        </is>
      </c>
      <c r="D3697" t="inlineStr">
        <is>
          <t>MELVIN MANUEL TORRES DE GRACIA</t>
        </is>
      </c>
      <c r="E3697" t="inlineStr">
        <is>
          <t>MELVINMANUELTORRESDEGRACIA</t>
        </is>
      </c>
      <c r="F3697" s="2" t="n">
        <v>15</v>
      </c>
      <c r="G3697" t="inlineStr"/>
      <c r="H3697" t="inlineStr">
        <is>
          <t>67338013.0</t>
        </is>
      </c>
      <c r="I3697" t="n">
        <v>0</v>
      </c>
      <c r="J3697" t="n">
        <v>1</v>
      </c>
      <c r="K3697" t="inlineStr"/>
    </row>
    <row r="3698">
      <c r="A3698" t="inlineStr">
        <is>
          <t>MOV</t>
        </is>
      </c>
      <c r="B3698" t="inlineStr">
        <is>
          <t>356350890000</t>
        </is>
      </c>
      <c r="C3698" t="inlineStr">
        <is>
          <t>35635089</t>
        </is>
      </c>
      <c r="D3698" t="inlineStr">
        <is>
          <t>MELVIN MANUEL TORRES DE GRACIA</t>
        </is>
      </c>
      <c r="E3698" t="inlineStr">
        <is>
          <t>MELVINMANUELTORRESDEGRACIA</t>
        </is>
      </c>
      <c r="F3698" s="2" t="n">
        <v>15</v>
      </c>
      <c r="G3698" t="inlineStr"/>
      <c r="H3698" t="inlineStr">
        <is>
          <t>66400962.0</t>
        </is>
      </c>
      <c r="I3698" t="n">
        <v>0</v>
      </c>
      <c r="J3698" t="n">
        <v>1</v>
      </c>
      <c r="K3698" t="inlineStr"/>
    </row>
    <row r="3699">
      <c r="A3699" t="inlineStr">
        <is>
          <t>MOV</t>
        </is>
      </c>
      <c r="B3699" t="inlineStr">
        <is>
          <t>355323290000</t>
        </is>
      </c>
      <c r="C3699" t="inlineStr">
        <is>
          <t>35532329</t>
        </is>
      </c>
      <c r="D3699" t="inlineStr">
        <is>
          <t>JUSTIN BREIK CONTRERAS TROESTH</t>
        </is>
      </c>
      <c r="E3699" t="inlineStr">
        <is>
          <t>JUSTINBREIKCONTRERASTROESTH</t>
        </is>
      </c>
      <c r="F3699" s="2" t="n">
        <v>15</v>
      </c>
      <c r="G3699" t="inlineStr"/>
      <c r="H3699" t="inlineStr">
        <is>
          <t>62618032.0</t>
        </is>
      </c>
      <c r="I3699" t="n">
        <v>0</v>
      </c>
      <c r="J3699" t="n">
        <v>1</v>
      </c>
      <c r="K3699" t="inlineStr"/>
    </row>
    <row r="3700">
      <c r="A3700" t="inlineStr">
        <is>
          <t>MOV</t>
        </is>
      </c>
      <c r="B3700" t="inlineStr">
        <is>
          <t>343280150000</t>
        </is>
      </c>
      <c r="C3700" t="inlineStr">
        <is>
          <t>34328015</t>
        </is>
      </c>
      <c r="D3700" t="inlineStr">
        <is>
          <t>ARIANIS DEL CARMEN GONZÁLEZ</t>
        </is>
      </c>
      <c r="E3700" t="inlineStr">
        <is>
          <t>ARIANISDELCARMENGONZALEZ</t>
        </is>
      </c>
      <c r="F3700" s="2" t="n">
        <v>10</v>
      </c>
      <c r="G3700" t="inlineStr"/>
      <c r="H3700" t="inlineStr">
        <is>
          <t>64188423.0</t>
        </is>
      </c>
      <c r="I3700" t="n">
        <v>0</v>
      </c>
      <c r="J3700" t="n">
        <v>1</v>
      </c>
      <c r="K3700" t="inlineStr"/>
    </row>
    <row r="3701">
      <c r="A3701" t="inlineStr">
        <is>
          <t>MOV</t>
        </is>
      </c>
      <c r="B3701" t="inlineStr">
        <is>
          <t>336199650000</t>
        </is>
      </c>
      <c r="C3701" t="inlineStr">
        <is>
          <t>33619965</t>
        </is>
      </c>
      <c r="D3701" t="inlineStr">
        <is>
          <t>Fergie Juliana Nunez Pitty</t>
        </is>
      </c>
      <c r="E3701" t="inlineStr">
        <is>
          <t>FERGIEJULIANANUNEZPITTY</t>
        </is>
      </c>
      <c r="F3701" s="2" t="n">
        <v>25.75</v>
      </c>
      <c r="G3701" t="inlineStr"/>
      <c r="H3701" t="inlineStr">
        <is>
          <t>64068818.0</t>
        </is>
      </c>
      <c r="I3701" t="n">
        <v>0</v>
      </c>
      <c r="J3701" t="n">
        <v>1</v>
      </c>
      <c r="K3701" t="inlineStr"/>
    </row>
    <row r="3702">
      <c r="A3702" t="inlineStr">
        <is>
          <t>MOV</t>
        </is>
      </c>
      <c r="B3702" t="inlineStr">
        <is>
          <t>351043520000</t>
        </is>
      </c>
      <c r="C3702" t="inlineStr">
        <is>
          <t>35104352</t>
        </is>
      </c>
      <c r="D3702" t="inlineStr">
        <is>
          <t>EDILIA LEZCANO</t>
        </is>
      </c>
      <c r="E3702" t="inlineStr">
        <is>
          <t>EDILIALEZCANO</t>
        </is>
      </c>
      <c r="F3702" s="2" t="n">
        <v>15</v>
      </c>
      <c r="G3702" t="inlineStr"/>
      <c r="H3702" t="inlineStr">
        <is>
          <t>62253406.0</t>
        </is>
      </c>
      <c r="I3702" t="n">
        <v>0</v>
      </c>
      <c r="J3702" t="n">
        <v>1</v>
      </c>
      <c r="K3702" t="inlineStr"/>
    </row>
    <row r="3703">
      <c r="A3703" t="inlineStr">
        <is>
          <t>MOV</t>
        </is>
      </c>
      <c r="B3703" t="inlineStr">
        <is>
          <t>361044970000</t>
        </is>
      </c>
      <c r="C3703" t="inlineStr">
        <is>
          <t>36104497</t>
        </is>
      </c>
      <c r="D3703" t="inlineStr">
        <is>
          <t>LUIS ALEXIS CÁCERES PITTI</t>
        </is>
      </c>
      <c r="E3703" t="inlineStr">
        <is>
          <t>LUISALEXISCACERESPITTI</t>
        </is>
      </c>
      <c r="F3703" s="2" t="n">
        <v>16.94</v>
      </c>
      <c r="G3703" t="inlineStr"/>
      <c r="H3703" t="inlineStr"/>
      <c r="I3703" t="n">
        <v>0</v>
      </c>
      <c r="J3703" t="n">
        <v>1</v>
      </c>
      <c r="K3703" t="inlineStr"/>
    </row>
    <row r="3704">
      <c r="A3704" t="inlineStr">
        <is>
          <t>MOV</t>
        </is>
      </c>
      <c r="B3704" t="inlineStr">
        <is>
          <t>359281700000</t>
        </is>
      </c>
      <c r="C3704" t="inlineStr">
        <is>
          <t>35928170</t>
        </is>
      </c>
      <c r="D3704" t="inlineStr">
        <is>
          <t>GILBERTO ABDIEL CARRERA SANJUR</t>
        </is>
      </c>
      <c r="E3704" t="inlineStr">
        <is>
          <t>GILBERTOABDIELCARRERASANJUR</t>
        </is>
      </c>
      <c r="F3704" s="2" t="n">
        <v>15</v>
      </c>
      <c r="G3704" t="inlineStr"/>
      <c r="H3704" t="inlineStr">
        <is>
          <t>69538837.0</t>
        </is>
      </c>
      <c r="I3704" t="n">
        <v>0</v>
      </c>
      <c r="J3704" t="n">
        <v>1</v>
      </c>
      <c r="K3704" t="inlineStr"/>
    </row>
    <row r="3705">
      <c r="A3705" t="inlineStr">
        <is>
          <t>MOV</t>
        </is>
      </c>
      <c r="B3705" t="inlineStr">
        <is>
          <t>351366890000</t>
        </is>
      </c>
      <c r="C3705" t="inlineStr">
        <is>
          <t>35136689</t>
        </is>
      </c>
      <c r="D3705" t="inlineStr">
        <is>
          <t>DEIBYS JOSE LEZCANO GALLARDO</t>
        </is>
      </c>
      <c r="E3705" t="inlineStr">
        <is>
          <t>DEIBYSJOSELEZCANOGALLARDO</t>
        </is>
      </c>
      <c r="F3705" s="2" t="n">
        <v>15</v>
      </c>
      <c r="G3705" t="inlineStr"/>
      <c r="H3705" t="inlineStr">
        <is>
          <t>69059903.0</t>
        </is>
      </c>
      <c r="I3705" t="n">
        <v>0</v>
      </c>
      <c r="J3705" t="n">
        <v>1</v>
      </c>
      <c r="K3705" t="inlineStr"/>
    </row>
    <row r="3706">
      <c r="A3706" t="inlineStr">
        <is>
          <t>MOV</t>
        </is>
      </c>
      <c r="B3706" t="inlineStr">
        <is>
          <t>347447750000</t>
        </is>
      </c>
      <c r="C3706" t="inlineStr">
        <is>
          <t>34744775</t>
        </is>
      </c>
      <c r="D3706" t="inlineStr">
        <is>
          <t>MARIELIS PIMENTEL</t>
        </is>
      </c>
      <c r="E3706" t="inlineStr">
        <is>
          <t>MARIELISPIMENTEL</t>
        </is>
      </c>
      <c r="F3706" s="2" t="n">
        <v>16.25</v>
      </c>
      <c r="G3706" t="inlineStr"/>
      <c r="H3706" t="inlineStr">
        <is>
          <t>67500203.0</t>
        </is>
      </c>
      <c r="I3706" t="n">
        <v>0</v>
      </c>
      <c r="J3706" t="n">
        <v>1</v>
      </c>
      <c r="K3706" t="inlineStr"/>
    </row>
    <row r="3707">
      <c r="A3707" t="inlineStr">
        <is>
          <t>MOV</t>
        </is>
      </c>
      <c r="B3707" t="inlineStr">
        <is>
          <t>359248290000</t>
        </is>
      </c>
      <c r="C3707" t="inlineStr">
        <is>
          <t>35924829</t>
        </is>
      </c>
      <c r="D3707" t="inlineStr">
        <is>
          <t>CARLOS CHAVARRIA</t>
        </is>
      </c>
      <c r="E3707" t="inlineStr">
        <is>
          <t>CARLOSCHAVARRIA</t>
        </is>
      </c>
      <c r="F3707" s="2" t="n">
        <v>15</v>
      </c>
      <c r="G3707" t="inlineStr"/>
      <c r="H3707" t="inlineStr">
        <is>
          <t>65098004.0</t>
        </is>
      </c>
      <c r="I3707" t="n">
        <v>0</v>
      </c>
      <c r="J3707" t="n">
        <v>1</v>
      </c>
      <c r="K3707" t="inlineStr"/>
    </row>
    <row r="3708">
      <c r="A3708" t="inlineStr">
        <is>
          <t>MOV</t>
        </is>
      </c>
      <c r="B3708" t="inlineStr">
        <is>
          <t>344372450000</t>
        </is>
      </c>
      <c r="C3708" t="inlineStr">
        <is>
          <t>34437245</t>
        </is>
      </c>
      <c r="D3708" t="inlineStr">
        <is>
          <t>CRISTHIAN CONCEPCION</t>
        </is>
      </c>
      <c r="E3708" t="inlineStr">
        <is>
          <t>CRISTHIANCONCEPCION</t>
        </is>
      </c>
      <c r="F3708" s="2" t="n">
        <v>16.25</v>
      </c>
      <c r="G3708" t="inlineStr"/>
      <c r="H3708" t="inlineStr">
        <is>
          <t>69401678.0</t>
        </is>
      </c>
      <c r="I3708" t="n">
        <v>0</v>
      </c>
      <c r="J3708" t="n">
        <v>1</v>
      </c>
      <c r="K3708" t="inlineStr"/>
    </row>
    <row r="3709">
      <c r="A3709" t="inlineStr">
        <is>
          <t>MOV</t>
        </is>
      </c>
      <c r="B3709" t="inlineStr">
        <is>
          <t>354119610000</t>
        </is>
      </c>
      <c r="C3709" t="inlineStr">
        <is>
          <t>35411961</t>
        </is>
      </c>
      <c r="D3709" t="inlineStr">
        <is>
          <t>ALEJANDRA STEPHANY RIOS GOMEZ</t>
        </is>
      </c>
      <c r="E3709" t="inlineStr">
        <is>
          <t>ALEJANDRASTEPHANYRIOSGOMEZ</t>
        </is>
      </c>
      <c r="F3709" s="2" t="n">
        <v>15</v>
      </c>
      <c r="G3709" t="inlineStr"/>
      <c r="H3709" t="inlineStr">
        <is>
          <t>69983394.0</t>
        </is>
      </c>
      <c r="I3709" t="n">
        <v>0</v>
      </c>
      <c r="J3709" t="n">
        <v>1</v>
      </c>
      <c r="K3709" t="inlineStr"/>
    </row>
    <row r="3710">
      <c r="A3710" t="inlineStr">
        <is>
          <t>MOV</t>
        </is>
      </c>
      <c r="B3710" t="inlineStr">
        <is>
          <t>352249880000</t>
        </is>
      </c>
      <c r="C3710" t="inlineStr">
        <is>
          <t>35224988</t>
        </is>
      </c>
      <c r="D3710" t="inlineStr">
        <is>
          <t>BRYAN SILVA</t>
        </is>
      </c>
      <c r="E3710" t="inlineStr">
        <is>
          <t>BRYANSILVA</t>
        </is>
      </c>
      <c r="F3710" s="2" t="n">
        <v>15</v>
      </c>
      <c r="G3710" t="inlineStr"/>
      <c r="H3710" t="inlineStr">
        <is>
          <t>67751130.0</t>
        </is>
      </c>
      <c r="I3710" t="n">
        <v>0</v>
      </c>
      <c r="J3710" t="n">
        <v>1</v>
      </c>
      <c r="K3710" t="inlineStr"/>
    </row>
    <row r="3711">
      <c r="A3711" t="inlineStr">
        <is>
          <t>MOV</t>
        </is>
      </c>
      <c r="B3711" t="inlineStr">
        <is>
          <t>369031940000</t>
        </is>
      </c>
      <c r="C3711" t="inlineStr">
        <is>
          <t>36903194</t>
        </is>
      </c>
      <c r="D3711" t="inlineStr">
        <is>
          <t>SHAYNETH JIMENEZ</t>
        </is>
      </c>
      <c r="E3711" t="inlineStr">
        <is>
          <t>SHAYNETHJIMENEZ</t>
        </is>
      </c>
      <c r="F3711" s="2" t="n">
        <v>19.52</v>
      </c>
      <c r="G3711" t="inlineStr"/>
      <c r="H3711" t="inlineStr">
        <is>
          <t>61876868.0</t>
        </is>
      </c>
      <c r="I3711" t="n">
        <v>0</v>
      </c>
      <c r="J3711" t="n">
        <v>1</v>
      </c>
      <c r="K3711" t="inlineStr"/>
    </row>
    <row r="3712">
      <c r="A3712" t="inlineStr">
        <is>
          <t>MOV</t>
        </is>
      </c>
      <c r="B3712" t="inlineStr">
        <is>
          <t>359296180000</t>
        </is>
      </c>
      <c r="C3712" t="inlineStr">
        <is>
          <t>35929618</t>
        </is>
      </c>
      <c r="D3712" t="inlineStr">
        <is>
          <t>STARLING RUIZ</t>
        </is>
      </c>
      <c r="E3712" t="inlineStr">
        <is>
          <t>STARLINGRUIZ</t>
        </is>
      </c>
      <c r="F3712" s="2" t="n">
        <v>18</v>
      </c>
      <c r="G3712" t="inlineStr"/>
      <c r="H3712" t="inlineStr">
        <is>
          <t>61654224.0</t>
        </is>
      </c>
      <c r="I3712" t="n">
        <v>0</v>
      </c>
      <c r="J3712" t="n">
        <v>1</v>
      </c>
      <c r="K3712" t="inlineStr"/>
    </row>
    <row r="3713">
      <c r="A3713" t="inlineStr">
        <is>
          <t>MOV</t>
        </is>
      </c>
      <c r="B3713" t="inlineStr">
        <is>
          <t>355159650000</t>
        </is>
      </c>
      <c r="C3713" t="inlineStr">
        <is>
          <t>35515965</t>
        </is>
      </c>
      <c r="D3713" t="inlineStr">
        <is>
          <t>JOSE LEZCANO</t>
        </is>
      </c>
      <c r="E3713" t="inlineStr">
        <is>
          <t>JOSELEZCANO</t>
        </is>
      </c>
      <c r="F3713" s="2" t="n">
        <v>12</v>
      </c>
      <c r="G3713" t="inlineStr"/>
      <c r="H3713" t="inlineStr">
        <is>
          <t>65001029.0</t>
        </is>
      </c>
      <c r="I3713" t="n">
        <v>0</v>
      </c>
      <c r="J3713" t="n">
        <v>1</v>
      </c>
      <c r="K3713" t="inlineStr"/>
    </row>
    <row r="3714">
      <c r="A3714" t="inlineStr">
        <is>
          <t>MOV</t>
        </is>
      </c>
      <c r="B3714" t="inlineStr">
        <is>
          <t>351382660000</t>
        </is>
      </c>
      <c r="C3714" t="inlineStr">
        <is>
          <t>35138266</t>
        </is>
      </c>
      <c r="D3714" t="inlineStr">
        <is>
          <t>MILENIS RUEDA</t>
        </is>
      </c>
      <c r="E3714" t="inlineStr">
        <is>
          <t>MILENISRUEDA</t>
        </is>
      </c>
      <c r="F3714" s="2" t="n">
        <v>15</v>
      </c>
      <c r="G3714" t="inlineStr"/>
      <c r="H3714" t="inlineStr">
        <is>
          <t>67223553.0</t>
        </is>
      </c>
      <c r="I3714" t="n">
        <v>0</v>
      </c>
      <c r="J3714" t="n">
        <v>1</v>
      </c>
      <c r="K3714" t="inlineStr"/>
    </row>
    <row r="3715">
      <c r="A3715" t="inlineStr">
        <is>
          <t>MOV</t>
        </is>
      </c>
      <c r="B3715" t="inlineStr">
        <is>
          <t>359241570000</t>
        </is>
      </c>
      <c r="C3715" t="inlineStr">
        <is>
          <t>35924157</t>
        </is>
      </c>
      <c r="D3715" t="inlineStr">
        <is>
          <t>JEAN CARLOS VIGIL HERRERA</t>
        </is>
      </c>
      <c r="E3715" t="inlineStr">
        <is>
          <t>JEANCARLOSVIGILHERRERA</t>
        </is>
      </c>
      <c r="F3715" s="2" t="n">
        <v>80</v>
      </c>
      <c r="G3715" t="inlineStr"/>
      <c r="H3715" t="inlineStr">
        <is>
          <t>67662705.0</t>
        </is>
      </c>
      <c r="I3715" t="n">
        <v>0</v>
      </c>
      <c r="J3715" t="n">
        <v>1</v>
      </c>
      <c r="K3715" t="inlineStr"/>
    </row>
    <row r="3716">
      <c r="A3716" t="inlineStr">
        <is>
          <t>MOV</t>
        </is>
      </c>
      <c r="B3716" t="inlineStr">
        <is>
          <t>363022840000</t>
        </is>
      </c>
      <c r="C3716" t="inlineStr">
        <is>
          <t>36302284</t>
        </is>
      </c>
      <c r="D3716" t="inlineStr">
        <is>
          <t>LÍA ALEXANDRA NUÑEZ VEGA</t>
        </is>
      </c>
      <c r="E3716" t="inlineStr">
        <is>
          <t>LIAALEXANDRANUNEZVEGA</t>
        </is>
      </c>
      <c r="F3716" s="2" t="n">
        <v>15</v>
      </c>
      <c r="G3716" t="inlineStr"/>
      <c r="H3716" t="inlineStr">
        <is>
          <t>68813574.0</t>
        </is>
      </c>
      <c r="I3716" t="n">
        <v>0</v>
      </c>
      <c r="J3716" t="n">
        <v>1</v>
      </c>
      <c r="K3716" t="inlineStr"/>
    </row>
    <row r="3717">
      <c r="A3717" t="inlineStr">
        <is>
          <t>MOV</t>
        </is>
      </c>
      <c r="B3717" t="inlineStr">
        <is>
          <t>368040680000</t>
        </is>
      </c>
      <c r="C3717" t="inlineStr">
        <is>
          <t>36804068</t>
        </is>
      </c>
      <c r="D3717" t="inlineStr">
        <is>
          <t>MAYULY MASSIEL MENDOZA MARTINEZ</t>
        </is>
      </c>
      <c r="E3717" t="inlineStr">
        <is>
          <t>MAYULYMASSIELMENDOZAMARTINEZ</t>
        </is>
      </c>
      <c r="F3717" s="2" t="n">
        <v>16.29</v>
      </c>
      <c r="G3717" t="inlineStr"/>
      <c r="H3717" t="inlineStr"/>
      <c r="I3717" t="n">
        <v>0</v>
      </c>
      <c r="J3717" t="n">
        <v>1</v>
      </c>
      <c r="K3717" t="inlineStr"/>
    </row>
    <row r="3718">
      <c r="A3718" t="inlineStr">
        <is>
          <t>MOV</t>
        </is>
      </c>
      <c r="B3718" t="inlineStr">
        <is>
          <t>351345740000</t>
        </is>
      </c>
      <c r="C3718" t="inlineStr">
        <is>
          <t>35134574</t>
        </is>
      </c>
      <c r="D3718" t="inlineStr">
        <is>
          <t>ANDREA MICHELLE JURADO CABALLERO</t>
        </is>
      </c>
      <c r="E3718" t="inlineStr">
        <is>
          <t>ANDREAMICHELLEJURADOCABALLERO</t>
        </is>
      </c>
      <c r="F3718" s="2" t="n">
        <v>15</v>
      </c>
      <c r="G3718" t="inlineStr"/>
      <c r="H3718" t="inlineStr">
        <is>
          <t>64806214.0</t>
        </is>
      </c>
      <c r="I3718" t="n">
        <v>0</v>
      </c>
      <c r="J3718" t="n">
        <v>1</v>
      </c>
      <c r="K3718" t="inlineStr"/>
    </row>
    <row r="3719">
      <c r="A3719" t="inlineStr">
        <is>
          <t>MOV</t>
        </is>
      </c>
      <c r="B3719" t="inlineStr">
        <is>
          <t>353369790000</t>
        </is>
      </c>
      <c r="C3719" t="inlineStr">
        <is>
          <t>35336979</t>
        </is>
      </c>
      <c r="D3719" t="inlineStr">
        <is>
          <t>ANDREA MICHELLE JURADO CABALLERO</t>
        </is>
      </c>
      <c r="E3719" t="inlineStr">
        <is>
          <t>ANDREAMICHELLEJURADOCABALLERO</t>
        </is>
      </c>
      <c r="F3719" s="2" t="n">
        <v>15</v>
      </c>
      <c r="G3719" t="inlineStr"/>
      <c r="H3719" t="inlineStr">
        <is>
          <t>67723250.0</t>
        </is>
      </c>
      <c r="I3719" t="n">
        <v>0</v>
      </c>
      <c r="J3719" t="n">
        <v>1</v>
      </c>
      <c r="K3719" t="inlineStr"/>
    </row>
    <row r="3720">
      <c r="A3720" t="inlineStr">
        <is>
          <t>MOV</t>
        </is>
      </c>
      <c r="B3720" t="inlineStr"/>
      <c r="C3720" t="inlineStr">
        <is>
          <t>35128242</t>
        </is>
      </c>
      <c r="D3720" t="inlineStr">
        <is>
          <t>LUZ VICTORIA BOYA</t>
        </is>
      </c>
      <c r="E3720" t="inlineStr">
        <is>
          <t>LUZVICTORIABOYA</t>
        </is>
      </c>
      <c r="F3720" s="2" t="n">
        <v>15</v>
      </c>
      <c r="G3720" t="inlineStr"/>
      <c r="H3720" t="inlineStr"/>
      <c r="I3720" t="n">
        <v>0</v>
      </c>
      <c r="J3720" t="n">
        <v>1</v>
      </c>
      <c r="K3720" t="inlineStr"/>
    </row>
    <row r="3721">
      <c r="A3721" t="inlineStr">
        <is>
          <t>MOV</t>
        </is>
      </c>
      <c r="B3721" t="inlineStr">
        <is>
          <t>353197030000</t>
        </is>
      </c>
      <c r="C3721" t="inlineStr">
        <is>
          <t>35319703</t>
        </is>
      </c>
      <c r="D3721" t="inlineStr">
        <is>
          <t>ALBIS GONZALEZ</t>
        </is>
      </c>
      <c r="E3721" t="inlineStr">
        <is>
          <t>ALBISGONZALEZ</t>
        </is>
      </c>
      <c r="F3721" s="2" t="n">
        <v>15</v>
      </c>
      <c r="G3721" t="inlineStr"/>
      <c r="H3721" t="inlineStr">
        <is>
          <t>63944033.0</t>
        </is>
      </c>
      <c r="I3721" t="n">
        <v>0</v>
      </c>
      <c r="J3721" t="n">
        <v>1</v>
      </c>
      <c r="K3721" t="inlineStr"/>
    </row>
    <row r="3722">
      <c r="A3722" t="inlineStr">
        <is>
          <t>MOV</t>
        </is>
      </c>
      <c r="B3722" t="inlineStr">
        <is>
          <t>354120080000</t>
        </is>
      </c>
      <c r="C3722" t="inlineStr">
        <is>
          <t>35412008</t>
        </is>
      </c>
      <c r="D3722" t="inlineStr">
        <is>
          <t>JAROL ABDIEL ARAUZ SANTAMARIA</t>
        </is>
      </c>
      <c r="E3722" t="inlineStr">
        <is>
          <t>JAROLABDIELARAUZSANTAMARIA</t>
        </is>
      </c>
      <c r="F3722" s="2" t="n">
        <v>15</v>
      </c>
      <c r="G3722" t="inlineStr"/>
      <c r="H3722" t="inlineStr">
        <is>
          <t>63325559.0</t>
        </is>
      </c>
      <c r="I3722" t="n">
        <v>0</v>
      </c>
      <c r="J3722" t="n">
        <v>1</v>
      </c>
      <c r="K3722" t="inlineStr"/>
    </row>
    <row r="3723">
      <c r="A3723" t="inlineStr">
        <is>
          <t>MOV</t>
        </is>
      </c>
      <c r="B3723" t="inlineStr">
        <is>
          <t>359142320000</t>
        </is>
      </c>
      <c r="C3723" t="inlineStr">
        <is>
          <t>35914232</t>
        </is>
      </c>
      <c r="D3723" t="inlineStr">
        <is>
          <t>MAYER CEPEDA</t>
        </is>
      </c>
      <c r="E3723" t="inlineStr">
        <is>
          <t>MAYERCEPEDA</t>
        </is>
      </c>
      <c r="F3723" s="2" t="n">
        <v>15</v>
      </c>
      <c r="G3723" t="inlineStr"/>
      <c r="H3723" t="inlineStr">
        <is>
          <t>64607139.0</t>
        </is>
      </c>
      <c r="I3723" t="n">
        <v>0</v>
      </c>
      <c r="J3723" t="n">
        <v>1</v>
      </c>
      <c r="K3723" t="inlineStr"/>
    </row>
    <row r="3724">
      <c r="A3724" t="inlineStr">
        <is>
          <t>MOV</t>
        </is>
      </c>
      <c r="B3724" t="inlineStr">
        <is>
          <t>359241360000</t>
        </is>
      </c>
      <c r="C3724" t="inlineStr">
        <is>
          <t>35924136</t>
        </is>
      </c>
      <c r="D3724" t="inlineStr">
        <is>
          <t>EBERT ANTONY ARMUELLES CARRILLO</t>
        </is>
      </c>
      <c r="E3724" t="inlineStr">
        <is>
          <t>EBERTANTONYARMUELLESCARRILLO</t>
        </is>
      </c>
      <c r="F3724" s="2" t="n">
        <v>15</v>
      </c>
      <c r="G3724" t="inlineStr"/>
      <c r="H3724" t="inlineStr">
        <is>
          <t>62398889.0</t>
        </is>
      </c>
      <c r="I3724" t="n">
        <v>0</v>
      </c>
      <c r="J3724" t="n">
        <v>1</v>
      </c>
      <c r="K3724" t="inlineStr"/>
    </row>
    <row r="3725">
      <c r="A3725" t="inlineStr">
        <is>
          <t>MOV</t>
        </is>
      </c>
      <c r="B3725" t="inlineStr">
        <is>
          <t>358065150000</t>
        </is>
      </c>
      <c r="C3725" t="inlineStr">
        <is>
          <t>35806515</t>
        </is>
      </c>
      <c r="D3725" t="inlineStr">
        <is>
          <t>ARLINE CASTILLO</t>
        </is>
      </c>
      <c r="E3725" t="inlineStr">
        <is>
          <t>ARLINECASTILLO</t>
        </is>
      </c>
      <c r="F3725" s="2" t="n">
        <v>15</v>
      </c>
      <c r="G3725" t="inlineStr"/>
      <c r="H3725" t="inlineStr">
        <is>
          <t>64279501.0</t>
        </is>
      </c>
      <c r="I3725" t="n">
        <v>0</v>
      </c>
      <c r="J3725" t="n">
        <v>1</v>
      </c>
      <c r="K3725" t="inlineStr"/>
    </row>
    <row r="3726">
      <c r="A3726" t="inlineStr">
        <is>
          <t>MOV</t>
        </is>
      </c>
      <c r="B3726" t="inlineStr">
        <is>
          <t>355060570000</t>
        </is>
      </c>
      <c r="C3726" t="inlineStr">
        <is>
          <t>35506057</t>
        </is>
      </c>
      <c r="D3726" t="inlineStr">
        <is>
          <t>JERIEL MARTINEZ</t>
        </is>
      </c>
      <c r="E3726" t="inlineStr">
        <is>
          <t>JERIELMARTINEZ</t>
        </is>
      </c>
      <c r="F3726" s="2" t="n">
        <v>15</v>
      </c>
      <c r="G3726" t="inlineStr"/>
      <c r="H3726" t="inlineStr">
        <is>
          <t>69597631.0</t>
        </is>
      </c>
      <c r="I3726" t="n">
        <v>0</v>
      </c>
      <c r="J3726" t="n">
        <v>1</v>
      </c>
      <c r="K3726" t="inlineStr"/>
    </row>
    <row r="3727">
      <c r="A3727" t="inlineStr">
        <is>
          <t>MOV</t>
        </is>
      </c>
      <c r="B3727" t="inlineStr">
        <is>
          <t>365043420000</t>
        </is>
      </c>
      <c r="C3727" t="inlineStr">
        <is>
          <t>36504342</t>
        </is>
      </c>
      <c r="D3727" t="inlineStr">
        <is>
          <t>ROSALYN YARIETH SÁNCHEZ PINTO</t>
        </is>
      </c>
      <c r="E3727" t="inlineStr">
        <is>
          <t>ROSALYNYARIETHSANCHEZPINTO</t>
        </is>
      </c>
      <c r="F3727" s="2" t="n">
        <v>17.58</v>
      </c>
      <c r="G3727" t="inlineStr"/>
      <c r="H3727" t="inlineStr"/>
      <c r="I3727" t="n">
        <v>0</v>
      </c>
      <c r="J3727" t="n">
        <v>1</v>
      </c>
      <c r="K3727" t="inlineStr"/>
    </row>
    <row r="3728">
      <c r="A3728" t="inlineStr">
        <is>
          <t>MOV</t>
        </is>
      </c>
      <c r="B3728" t="inlineStr">
        <is>
          <t>368003120000</t>
        </is>
      </c>
      <c r="C3728" t="inlineStr">
        <is>
          <t>36800312</t>
        </is>
      </c>
      <c r="D3728" t="inlineStr">
        <is>
          <t>ITZA GABRIELA VEGA ESPINOSA</t>
        </is>
      </c>
      <c r="E3728" t="inlineStr">
        <is>
          <t>ITZAGABRIELAVEGAESPINOSA</t>
        </is>
      </c>
      <c r="F3728" s="2" t="n">
        <v>15</v>
      </c>
      <c r="G3728" t="inlineStr"/>
      <c r="H3728" t="inlineStr">
        <is>
          <t>68880559.0</t>
        </is>
      </c>
      <c r="I3728" t="n">
        <v>0</v>
      </c>
      <c r="J3728" t="n">
        <v>1</v>
      </c>
      <c r="K3728" t="inlineStr"/>
    </row>
    <row r="3729">
      <c r="A3729" t="inlineStr">
        <is>
          <t>MOV</t>
        </is>
      </c>
      <c r="B3729" t="inlineStr">
        <is>
          <t>354298950000</t>
        </is>
      </c>
      <c r="C3729" t="inlineStr">
        <is>
          <t>35429895</t>
        </is>
      </c>
      <c r="D3729" t="inlineStr">
        <is>
          <t>SHERLY LUNA</t>
        </is>
      </c>
      <c r="E3729" t="inlineStr">
        <is>
          <t>SHERLYLUNA</t>
        </is>
      </c>
      <c r="F3729" s="2" t="n">
        <v>15</v>
      </c>
      <c r="G3729" t="inlineStr"/>
      <c r="H3729" t="inlineStr">
        <is>
          <t>66924112.0</t>
        </is>
      </c>
      <c r="I3729" t="n">
        <v>0</v>
      </c>
      <c r="J3729" t="n">
        <v>1</v>
      </c>
      <c r="K3729" t="inlineStr"/>
    </row>
    <row r="3730">
      <c r="A3730" t="inlineStr">
        <is>
          <t>MOV</t>
        </is>
      </c>
      <c r="B3730" t="inlineStr">
        <is>
          <t>354314320000</t>
        </is>
      </c>
      <c r="C3730" t="inlineStr">
        <is>
          <t>35431432</t>
        </is>
      </c>
      <c r="D3730" t="inlineStr">
        <is>
          <t>MARVIN ELIAB RIOS GALLARDO</t>
        </is>
      </c>
      <c r="E3730" t="inlineStr">
        <is>
          <t>MARVINELIABRIOSGALLARDO</t>
        </is>
      </c>
      <c r="F3730" s="2" t="n">
        <v>15</v>
      </c>
      <c r="G3730" t="inlineStr"/>
      <c r="H3730" t="inlineStr">
        <is>
          <t>65833546.0</t>
        </is>
      </c>
      <c r="I3730" t="n">
        <v>0</v>
      </c>
      <c r="J3730" t="n">
        <v>1</v>
      </c>
      <c r="K3730" t="inlineStr"/>
    </row>
    <row r="3731">
      <c r="A3731" t="inlineStr">
        <is>
          <t>MOV</t>
        </is>
      </c>
      <c r="B3731" t="inlineStr">
        <is>
          <t>357314320000</t>
        </is>
      </c>
      <c r="C3731" t="inlineStr">
        <is>
          <t>35731432</t>
        </is>
      </c>
      <c r="D3731" t="inlineStr">
        <is>
          <t>MARVIN ELIAB RIOS GALLARDO</t>
        </is>
      </c>
      <c r="E3731" t="inlineStr">
        <is>
          <t>MARVINELIABRIOSGALLARDO</t>
        </is>
      </c>
      <c r="F3731" s="2" t="n">
        <v>15</v>
      </c>
      <c r="G3731" t="inlineStr"/>
      <c r="H3731" t="inlineStr">
        <is>
          <t>67744787.0</t>
        </is>
      </c>
      <c r="I3731" t="n">
        <v>0</v>
      </c>
      <c r="J3731" t="n">
        <v>1</v>
      </c>
      <c r="K3731" t="inlineStr"/>
    </row>
    <row r="3732">
      <c r="A3732" t="inlineStr">
        <is>
          <t>MOV</t>
        </is>
      </c>
      <c r="B3732" t="inlineStr">
        <is>
          <t>352088040000</t>
        </is>
      </c>
      <c r="C3732" t="inlineStr">
        <is>
          <t>35208804</t>
        </is>
      </c>
      <c r="D3732" t="inlineStr">
        <is>
          <t>SARAY JACKELINE PEREZ MANCILLA</t>
        </is>
      </c>
      <c r="E3732" t="inlineStr">
        <is>
          <t>SARAYJACKELINEPEREZMANCILLA</t>
        </is>
      </c>
      <c r="F3732" s="2" t="n">
        <v>15</v>
      </c>
      <c r="G3732" t="inlineStr"/>
      <c r="H3732" t="inlineStr">
        <is>
          <t>67802789.0</t>
        </is>
      </c>
      <c r="I3732" t="n">
        <v>0</v>
      </c>
      <c r="J3732" t="n">
        <v>1</v>
      </c>
      <c r="K3732" t="inlineStr"/>
    </row>
    <row r="3733">
      <c r="A3733" t="inlineStr">
        <is>
          <t>MOV</t>
        </is>
      </c>
      <c r="B3733" t="inlineStr">
        <is>
          <t>356053580000</t>
        </is>
      </c>
      <c r="C3733" t="inlineStr">
        <is>
          <t>35605358</t>
        </is>
      </c>
      <c r="D3733" t="inlineStr">
        <is>
          <t>KATHERINE RIOS</t>
        </is>
      </c>
      <c r="E3733" t="inlineStr">
        <is>
          <t>KATHERINERIOS</t>
        </is>
      </c>
      <c r="F3733" s="2" t="n">
        <v>15</v>
      </c>
      <c r="G3733" t="inlineStr"/>
      <c r="H3733" t="inlineStr">
        <is>
          <t>64274621.0</t>
        </is>
      </c>
      <c r="I3733" t="n">
        <v>0</v>
      </c>
      <c r="J3733" t="n">
        <v>1</v>
      </c>
      <c r="K3733" t="inlineStr"/>
    </row>
    <row r="3734">
      <c r="A3734" t="inlineStr">
        <is>
          <t>MOV</t>
        </is>
      </c>
      <c r="B3734" t="inlineStr">
        <is>
          <t>344398190000</t>
        </is>
      </c>
      <c r="C3734" t="inlineStr">
        <is>
          <t>34439819</t>
        </is>
      </c>
      <c r="D3734" t="inlineStr">
        <is>
          <t>JOSUETH MONTENEGRO</t>
        </is>
      </c>
      <c r="E3734" t="inlineStr">
        <is>
          <t>JOSUETHMONTENEGRO</t>
        </is>
      </c>
      <c r="F3734" s="2" t="n">
        <v>16.25</v>
      </c>
      <c r="G3734" t="inlineStr"/>
      <c r="H3734" t="inlineStr">
        <is>
          <t>68032476.0</t>
        </is>
      </c>
      <c r="I3734" t="n">
        <v>0</v>
      </c>
      <c r="J3734" t="n">
        <v>1</v>
      </c>
      <c r="K3734" t="inlineStr"/>
    </row>
    <row r="3735">
      <c r="A3735" t="inlineStr">
        <is>
          <t>MOV</t>
        </is>
      </c>
      <c r="B3735" t="inlineStr">
        <is>
          <t>351359130000</t>
        </is>
      </c>
      <c r="C3735" t="inlineStr">
        <is>
          <t>35135913</t>
        </is>
      </c>
      <c r="D3735" t="inlineStr">
        <is>
          <t>SINEY SANTAMARÍA SANCHEZ</t>
        </is>
      </c>
      <c r="E3735" t="inlineStr">
        <is>
          <t>SINEYSANTAMARIASANCHEZ</t>
        </is>
      </c>
      <c r="F3735" s="2" t="n">
        <v>15</v>
      </c>
      <c r="G3735" t="inlineStr"/>
      <c r="H3735" t="inlineStr">
        <is>
          <t>64144262.0</t>
        </is>
      </c>
      <c r="I3735" t="n">
        <v>0</v>
      </c>
      <c r="J3735" t="n">
        <v>1</v>
      </c>
      <c r="K3735" t="inlineStr"/>
    </row>
    <row r="3736">
      <c r="A3736" t="inlineStr">
        <is>
          <t>MOV</t>
        </is>
      </c>
      <c r="B3736" t="inlineStr">
        <is>
          <t>359316040000</t>
        </is>
      </c>
      <c r="C3736" t="inlineStr">
        <is>
          <t>35931604</t>
        </is>
      </c>
      <c r="D3736" t="inlineStr">
        <is>
          <t>JOSE GALLEGO ATENCIO</t>
        </is>
      </c>
      <c r="E3736" t="inlineStr">
        <is>
          <t>JOSEGALLEGOATENCIO</t>
        </is>
      </c>
      <c r="F3736" s="2" t="n">
        <v>15</v>
      </c>
      <c r="G3736" t="inlineStr"/>
      <c r="H3736" t="inlineStr">
        <is>
          <t>67325317.0</t>
        </is>
      </c>
      <c r="I3736" t="n">
        <v>0</v>
      </c>
      <c r="J3736" t="n">
        <v>1</v>
      </c>
      <c r="K3736" t="inlineStr"/>
    </row>
    <row r="3737">
      <c r="A3737" t="inlineStr">
        <is>
          <t>MOV</t>
        </is>
      </c>
      <c r="B3737" t="inlineStr">
        <is>
          <t>358358800000</t>
        </is>
      </c>
      <c r="C3737" t="inlineStr">
        <is>
          <t>35835880</t>
        </is>
      </c>
      <c r="D3737" t="inlineStr">
        <is>
          <t>EDGAR ERNESTO GUERRERO SIRE</t>
        </is>
      </c>
      <c r="E3737" t="inlineStr">
        <is>
          <t>EDGARERNESTOGUERREROSIRE</t>
        </is>
      </c>
      <c r="F3737" s="2" t="n">
        <v>15</v>
      </c>
      <c r="G3737" t="inlineStr"/>
      <c r="H3737" t="inlineStr">
        <is>
          <t>68767809.0</t>
        </is>
      </c>
      <c r="I3737" t="n">
        <v>0</v>
      </c>
      <c r="J3737" t="n">
        <v>1</v>
      </c>
      <c r="K3737" t="inlineStr"/>
    </row>
    <row r="3738">
      <c r="A3738" t="inlineStr">
        <is>
          <t>MOV</t>
        </is>
      </c>
      <c r="B3738" t="inlineStr">
        <is>
          <t>359368510000</t>
        </is>
      </c>
      <c r="C3738" t="inlineStr">
        <is>
          <t>35936851</t>
        </is>
      </c>
      <c r="D3738" t="inlineStr">
        <is>
          <t>LUCILA GOMEZ QUIJADA</t>
        </is>
      </c>
      <c r="E3738" t="inlineStr">
        <is>
          <t>LUCILAGOMEZQUIJADA</t>
        </is>
      </c>
      <c r="F3738" s="2" t="n">
        <v>15</v>
      </c>
      <c r="G3738" t="inlineStr"/>
      <c r="H3738" t="inlineStr">
        <is>
          <t>63223204.0</t>
        </is>
      </c>
      <c r="I3738" t="n">
        <v>0</v>
      </c>
      <c r="J3738" t="n">
        <v>1</v>
      </c>
      <c r="K3738" t="inlineStr"/>
    </row>
    <row r="3739">
      <c r="A3739" t="inlineStr">
        <is>
          <t>MOV</t>
        </is>
      </c>
      <c r="B3739" t="inlineStr">
        <is>
          <t>361003620000</t>
        </is>
      </c>
      <c r="C3739" t="inlineStr">
        <is>
          <t>36100362</t>
        </is>
      </c>
      <c r="D3739" t="inlineStr">
        <is>
          <t>EDUARDO IAN SERRACIN CANDANEDO</t>
        </is>
      </c>
      <c r="E3739" t="inlineStr">
        <is>
          <t>EDUARDOIANSERRACINCANDANEDO</t>
        </is>
      </c>
      <c r="F3739" s="2" t="n">
        <v>15</v>
      </c>
      <c r="G3739" t="inlineStr"/>
      <c r="H3739" t="inlineStr">
        <is>
          <t>68807074.0</t>
        </is>
      </c>
      <c r="I3739" t="n">
        <v>0</v>
      </c>
      <c r="J3739" t="n">
        <v>1</v>
      </c>
      <c r="K3739" t="inlineStr"/>
    </row>
    <row r="3740">
      <c r="A3740" t="inlineStr">
        <is>
          <t>MOV</t>
        </is>
      </c>
      <c r="B3740" t="inlineStr">
        <is>
          <t>359185970000</t>
        </is>
      </c>
      <c r="C3740" t="inlineStr">
        <is>
          <t>35918597</t>
        </is>
      </c>
      <c r="D3740" t="inlineStr">
        <is>
          <t>AURA GONZÁLEZ</t>
        </is>
      </c>
      <c r="E3740" t="inlineStr">
        <is>
          <t>AURAGONZALEZ</t>
        </is>
      </c>
      <c r="F3740" s="2" t="n">
        <v>17.95</v>
      </c>
      <c r="G3740" t="inlineStr"/>
      <c r="H3740" t="inlineStr">
        <is>
          <t>66830650.0</t>
        </is>
      </c>
      <c r="I3740" t="n">
        <v>0</v>
      </c>
      <c r="J3740" t="n">
        <v>1</v>
      </c>
      <c r="K3740" t="inlineStr"/>
    </row>
    <row r="3741">
      <c r="A3741" t="inlineStr">
        <is>
          <t>MOV</t>
        </is>
      </c>
      <c r="B3741" t="inlineStr">
        <is>
          <t>359368830000</t>
        </is>
      </c>
      <c r="C3741" t="inlineStr">
        <is>
          <t>35936883</t>
        </is>
      </c>
      <c r="D3741" t="inlineStr">
        <is>
          <t>YOSHUA RODRIGUEZ</t>
        </is>
      </c>
      <c r="E3741" t="inlineStr">
        <is>
          <t>YOSHUARODRIGUEZ</t>
        </is>
      </c>
      <c r="F3741" s="2" t="n">
        <v>18</v>
      </c>
      <c r="G3741" t="inlineStr"/>
      <c r="H3741" t="inlineStr">
        <is>
          <t>69082729.0</t>
        </is>
      </c>
      <c r="I3741" t="n">
        <v>0</v>
      </c>
      <c r="J3741" t="n">
        <v>1</v>
      </c>
      <c r="K3741" t="inlineStr"/>
    </row>
    <row r="3742">
      <c r="A3742" t="inlineStr">
        <is>
          <t>MOV</t>
        </is>
      </c>
      <c r="B3742" t="inlineStr">
        <is>
          <t>354252580000</t>
        </is>
      </c>
      <c r="C3742" t="inlineStr">
        <is>
          <t>35425258</t>
        </is>
      </c>
      <c r="D3742" t="inlineStr">
        <is>
          <t>SHERLYN BEJARANO</t>
        </is>
      </c>
      <c r="E3742" t="inlineStr">
        <is>
          <t>SHERLYNBEJARANO</t>
        </is>
      </c>
      <c r="F3742" s="2" t="n">
        <v>15</v>
      </c>
      <c r="G3742" t="inlineStr"/>
      <c r="H3742" t="inlineStr">
        <is>
          <t>66703495.0</t>
        </is>
      </c>
      <c r="I3742" t="n">
        <v>0</v>
      </c>
      <c r="J3742" t="n">
        <v>1</v>
      </c>
      <c r="K3742" t="inlineStr"/>
    </row>
    <row r="3743">
      <c r="A3743" t="inlineStr">
        <is>
          <t>MOV</t>
        </is>
      </c>
      <c r="B3743" t="inlineStr">
        <is>
          <t>354243170000</t>
        </is>
      </c>
      <c r="C3743" t="inlineStr">
        <is>
          <t>35424317</t>
        </is>
      </c>
      <c r="D3743" t="inlineStr">
        <is>
          <t>GENRICK MARTINEZ</t>
        </is>
      </c>
      <c r="E3743" t="inlineStr">
        <is>
          <t>GENRICKMARTINEZ</t>
        </is>
      </c>
      <c r="F3743" s="2" t="n">
        <v>15</v>
      </c>
      <c r="G3743" t="inlineStr"/>
      <c r="H3743" t="inlineStr">
        <is>
          <t>62577101.0</t>
        </is>
      </c>
      <c r="I3743" t="n">
        <v>0</v>
      </c>
      <c r="J3743" t="n">
        <v>1</v>
      </c>
      <c r="K3743" t="inlineStr"/>
    </row>
    <row r="3744">
      <c r="A3744" t="inlineStr">
        <is>
          <t>MOV</t>
        </is>
      </c>
      <c r="B3744" t="inlineStr">
        <is>
          <t>353239240000</t>
        </is>
      </c>
      <c r="C3744" t="inlineStr">
        <is>
          <t>35323924</t>
        </is>
      </c>
      <c r="D3744" t="inlineStr">
        <is>
          <t>YAN CARLO CABALLERO</t>
        </is>
      </c>
      <c r="E3744" t="inlineStr">
        <is>
          <t>YANCARLOCABALLERO</t>
        </is>
      </c>
      <c r="F3744" s="2" t="n">
        <v>15</v>
      </c>
      <c r="G3744" t="inlineStr"/>
      <c r="H3744" t="inlineStr">
        <is>
          <t>69390858.0</t>
        </is>
      </c>
      <c r="I3744" t="n">
        <v>0</v>
      </c>
      <c r="J3744" t="n">
        <v>1</v>
      </c>
      <c r="K3744" t="inlineStr"/>
    </row>
    <row r="3745">
      <c r="A3745" t="inlineStr">
        <is>
          <t>MOV</t>
        </is>
      </c>
      <c r="B3745" t="inlineStr">
        <is>
          <t>359351610000</t>
        </is>
      </c>
      <c r="C3745" t="inlineStr">
        <is>
          <t>35935161</t>
        </is>
      </c>
      <c r="D3745" t="inlineStr">
        <is>
          <t>SHANTALL SANCHEZ</t>
        </is>
      </c>
      <c r="E3745" t="inlineStr">
        <is>
          <t>SHANTALLSANCHEZ</t>
        </is>
      </c>
      <c r="F3745" s="2" t="n">
        <v>18</v>
      </c>
      <c r="G3745" t="inlineStr"/>
      <c r="H3745" t="inlineStr">
        <is>
          <t>66661045.0</t>
        </is>
      </c>
      <c r="I3745" t="n">
        <v>0</v>
      </c>
      <c r="J3745" t="n">
        <v>1</v>
      </c>
      <c r="K3745" t="inlineStr"/>
    </row>
    <row r="3746">
      <c r="A3746" t="inlineStr">
        <is>
          <t>MOV</t>
        </is>
      </c>
      <c r="B3746" t="inlineStr">
        <is>
          <t>363060110000</t>
        </is>
      </c>
      <c r="C3746" t="inlineStr">
        <is>
          <t>36306011</t>
        </is>
      </c>
      <c r="D3746" t="inlineStr">
        <is>
          <t>RENÉ GABRIEL QUINTERO SÁNCHEZ</t>
        </is>
      </c>
      <c r="E3746" t="inlineStr">
        <is>
          <t>RENEGABRIELQUINTEROSANCHEZ</t>
        </is>
      </c>
      <c r="F3746" s="2" t="n">
        <v>0</v>
      </c>
      <c r="G3746" t="inlineStr"/>
      <c r="H3746" t="inlineStr"/>
      <c r="I3746" t="n">
        <v>0</v>
      </c>
      <c r="J3746" t="n">
        <v>1</v>
      </c>
      <c r="K3746" t="inlineStr"/>
    </row>
    <row r="3747">
      <c r="A3747" t="inlineStr">
        <is>
          <t>MOV</t>
        </is>
      </c>
      <c r="B3747" t="inlineStr">
        <is>
          <t>354121590000</t>
        </is>
      </c>
      <c r="C3747" t="inlineStr">
        <is>
          <t>35412159</t>
        </is>
      </c>
      <c r="D3747" t="inlineStr">
        <is>
          <t>ZELIDETH ANTONIA SANTOS ATENCIO</t>
        </is>
      </c>
      <c r="E3747" t="inlineStr">
        <is>
          <t>ZELIDETHANTONIASANTOSATENCIO</t>
        </is>
      </c>
      <c r="F3747" s="2" t="n">
        <v>15</v>
      </c>
      <c r="G3747" t="inlineStr"/>
      <c r="H3747" t="inlineStr">
        <is>
          <t>69024335.0</t>
        </is>
      </c>
      <c r="I3747" t="n">
        <v>0</v>
      </c>
      <c r="J3747" t="n">
        <v>1</v>
      </c>
      <c r="K3747" t="inlineStr"/>
    </row>
    <row r="3748">
      <c r="A3748" t="inlineStr">
        <is>
          <t>MOV</t>
        </is>
      </c>
      <c r="B3748" t="inlineStr">
        <is>
          <t>344346270000</t>
        </is>
      </c>
      <c r="C3748" t="inlineStr">
        <is>
          <t>34434627</t>
        </is>
      </c>
      <c r="D3748" t="inlineStr">
        <is>
          <t>AUSTIN ALDAHIR MINTO RODRIGUEZ</t>
        </is>
      </c>
      <c r="E3748" t="inlineStr">
        <is>
          <t>AUSTINALDAHIRMINTORODRIGUEZ</t>
        </is>
      </c>
      <c r="F3748" s="2" t="n">
        <v>195</v>
      </c>
      <c r="G3748" t="inlineStr"/>
      <c r="H3748" t="inlineStr">
        <is>
          <t>63337994.0</t>
        </is>
      </c>
      <c r="I3748" t="n">
        <v>0</v>
      </c>
      <c r="J3748" t="n">
        <v>1</v>
      </c>
      <c r="K3748" t="inlineStr"/>
    </row>
    <row r="3749">
      <c r="A3749" t="inlineStr">
        <is>
          <t>MOV</t>
        </is>
      </c>
      <c r="B3749" t="inlineStr">
        <is>
          <t>347417020000</t>
        </is>
      </c>
      <c r="C3749" t="inlineStr">
        <is>
          <t>34741702</t>
        </is>
      </c>
      <c r="D3749" t="inlineStr">
        <is>
          <t>JUAN ESPINOZA</t>
        </is>
      </c>
      <c r="E3749" t="inlineStr">
        <is>
          <t>JUANESPINOZA</t>
        </is>
      </c>
      <c r="F3749" s="2" t="n">
        <v>19.25</v>
      </c>
      <c r="G3749" t="inlineStr"/>
      <c r="H3749" t="inlineStr">
        <is>
          <t>69698931.0</t>
        </is>
      </c>
      <c r="I3749" t="n">
        <v>0</v>
      </c>
      <c r="J3749" t="n">
        <v>1</v>
      </c>
      <c r="K3749" t="inlineStr"/>
    </row>
    <row r="3750">
      <c r="A3750" t="inlineStr">
        <is>
          <t>MOV</t>
        </is>
      </c>
      <c r="B3750" t="inlineStr">
        <is>
          <t>358324350000</t>
        </is>
      </c>
      <c r="C3750" t="inlineStr">
        <is>
          <t>35832435</t>
        </is>
      </c>
      <c r="D3750" t="inlineStr">
        <is>
          <t>JOSUE CALEB LEDEZMA MARTINEZ</t>
        </is>
      </c>
      <c r="E3750" t="inlineStr">
        <is>
          <t>JOSUECALEBLEDEZMAMARTINEZ</t>
        </is>
      </c>
      <c r="F3750" s="2" t="n">
        <v>20</v>
      </c>
      <c r="G3750" t="inlineStr"/>
      <c r="H3750" t="inlineStr">
        <is>
          <t>63580070.0</t>
        </is>
      </c>
      <c r="I3750" t="n">
        <v>0</v>
      </c>
      <c r="J3750" t="n">
        <v>1</v>
      </c>
      <c r="K3750" t="inlineStr"/>
    </row>
    <row r="3751">
      <c r="A3751" t="inlineStr">
        <is>
          <t>MOV</t>
        </is>
      </c>
      <c r="B3751" t="inlineStr">
        <is>
          <t>351136830000</t>
        </is>
      </c>
      <c r="C3751" t="inlineStr">
        <is>
          <t>35113683</t>
        </is>
      </c>
      <c r="D3751" t="inlineStr">
        <is>
          <t>SAMIR AMETH CARRERA</t>
        </is>
      </c>
      <c r="E3751" t="inlineStr">
        <is>
          <t>SAMIRAMETHCARRERA</t>
        </is>
      </c>
      <c r="F3751" s="2" t="n">
        <v>15</v>
      </c>
      <c r="G3751" t="inlineStr"/>
      <c r="H3751" t="inlineStr">
        <is>
          <t>65546085.0</t>
        </is>
      </c>
      <c r="I3751" t="n">
        <v>0</v>
      </c>
      <c r="J3751" t="n">
        <v>1</v>
      </c>
      <c r="K3751" t="inlineStr"/>
    </row>
    <row r="3752">
      <c r="A3752" t="inlineStr">
        <is>
          <t>MOV</t>
        </is>
      </c>
      <c r="B3752" t="inlineStr">
        <is>
          <t>354323370000</t>
        </is>
      </c>
      <c r="C3752" t="inlineStr">
        <is>
          <t>35432337</t>
        </is>
      </c>
      <c r="D3752" t="inlineStr">
        <is>
          <t>JUAN GARCÍA</t>
        </is>
      </c>
      <c r="E3752" t="inlineStr">
        <is>
          <t>JUANGARCIA</t>
        </is>
      </c>
      <c r="F3752" s="2" t="n">
        <v>15</v>
      </c>
      <c r="G3752" t="inlineStr"/>
      <c r="H3752" t="inlineStr">
        <is>
          <t>65688610.0</t>
        </is>
      </c>
      <c r="I3752" t="n">
        <v>0</v>
      </c>
      <c r="J3752" t="n">
        <v>1</v>
      </c>
      <c r="K3752" t="inlineStr"/>
    </row>
    <row r="3753">
      <c r="A3753" t="inlineStr">
        <is>
          <t>MOV</t>
        </is>
      </c>
      <c r="B3753" t="inlineStr">
        <is>
          <t>352287920000</t>
        </is>
      </c>
      <c r="C3753" t="inlineStr">
        <is>
          <t>35228792</t>
        </is>
      </c>
      <c r="D3753" t="inlineStr">
        <is>
          <t>JUAN BONILLA</t>
        </is>
      </c>
      <c r="E3753" t="inlineStr">
        <is>
          <t>JUANBONILLA</t>
        </is>
      </c>
      <c r="F3753" s="2" t="n">
        <v>15</v>
      </c>
      <c r="G3753" t="inlineStr"/>
      <c r="H3753" t="inlineStr">
        <is>
          <t>68241404.0</t>
        </is>
      </c>
      <c r="I3753" t="n">
        <v>0</v>
      </c>
      <c r="J3753" t="n">
        <v>1</v>
      </c>
      <c r="K3753" t="inlineStr"/>
    </row>
    <row r="3754">
      <c r="A3754" t="inlineStr">
        <is>
          <t>MOV</t>
        </is>
      </c>
      <c r="B3754" t="inlineStr">
        <is>
          <t>355323570000</t>
        </is>
      </c>
      <c r="C3754" t="inlineStr">
        <is>
          <t>35532357</t>
        </is>
      </c>
      <c r="D3754" t="inlineStr">
        <is>
          <t>DIEGO ANTONIO SÁNCHEZ DIAZ</t>
        </is>
      </c>
      <c r="E3754" t="inlineStr">
        <is>
          <t>DIEGOANTONIOSANCHEZDIAZ</t>
        </is>
      </c>
      <c r="F3754" s="2" t="n">
        <v>15</v>
      </c>
      <c r="G3754" t="inlineStr"/>
      <c r="H3754" t="inlineStr">
        <is>
          <t>60764679.0</t>
        </is>
      </c>
      <c r="I3754" t="n">
        <v>0</v>
      </c>
      <c r="J3754" t="n">
        <v>1</v>
      </c>
      <c r="K3754" t="inlineStr"/>
    </row>
    <row r="3755">
      <c r="A3755" t="inlineStr">
        <is>
          <t>MOV</t>
        </is>
      </c>
      <c r="B3755" t="inlineStr">
        <is>
          <t>356383190000</t>
        </is>
      </c>
      <c r="C3755" t="inlineStr">
        <is>
          <t>35638319</t>
        </is>
      </c>
      <c r="D3755" t="inlineStr">
        <is>
          <t>MAYNOR MONTENEGRO</t>
        </is>
      </c>
      <c r="E3755" t="inlineStr">
        <is>
          <t>MAYNORMONTENEGRO</t>
        </is>
      </c>
      <c r="F3755" s="2" t="n">
        <v>45</v>
      </c>
      <c r="G3755" t="inlineStr"/>
      <c r="H3755" t="inlineStr">
        <is>
          <t>63447447.0</t>
        </is>
      </c>
      <c r="I3755" t="n">
        <v>0</v>
      </c>
      <c r="J3755" t="n">
        <v>1</v>
      </c>
      <c r="K3755" t="inlineStr"/>
    </row>
    <row r="3756">
      <c r="A3756" t="inlineStr">
        <is>
          <t>MOV</t>
        </is>
      </c>
      <c r="B3756" t="inlineStr">
        <is>
          <t>356382270000</t>
        </is>
      </c>
      <c r="C3756" t="inlineStr">
        <is>
          <t>35638227</t>
        </is>
      </c>
      <c r="D3756" t="inlineStr">
        <is>
          <t>MARLYN ACOSTA ALMENGOR</t>
        </is>
      </c>
      <c r="E3756" t="inlineStr">
        <is>
          <t>MARLYNACOSTAALMENGOR</t>
        </is>
      </c>
      <c r="F3756" s="2" t="n">
        <v>18</v>
      </c>
      <c r="G3756" t="inlineStr"/>
      <c r="H3756" t="inlineStr">
        <is>
          <t>67451987.0</t>
        </is>
      </c>
      <c r="I3756" t="n">
        <v>0</v>
      </c>
      <c r="J3756" t="n">
        <v>1</v>
      </c>
      <c r="K3756" t="inlineStr"/>
    </row>
    <row r="3757">
      <c r="A3757" t="inlineStr">
        <is>
          <t>MOV</t>
        </is>
      </c>
      <c r="B3757" t="inlineStr">
        <is>
          <t>367034410000</t>
        </is>
      </c>
      <c r="C3757" t="inlineStr">
        <is>
          <t>36703441</t>
        </is>
      </c>
      <c r="D3757" t="inlineStr">
        <is>
          <t>JOSEPH GABRIEL BONILLA</t>
        </is>
      </c>
      <c r="E3757" t="inlineStr">
        <is>
          <t>JOSEPHGABRIELBONILLA</t>
        </is>
      </c>
      <c r="F3757" s="2" t="n">
        <v>16.94</v>
      </c>
      <c r="G3757" t="inlineStr"/>
      <c r="H3757" t="inlineStr"/>
      <c r="I3757" t="n">
        <v>0</v>
      </c>
      <c r="J3757" t="n">
        <v>1</v>
      </c>
      <c r="K3757" t="inlineStr"/>
    </row>
    <row r="3758">
      <c r="A3758" t="inlineStr">
        <is>
          <t>MOV</t>
        </is>
      </c>
      <c r="B3758" t="inlineStr">
        <is>
          <t>368006250000</t>
        </is>
      </c>
      <c r="C3758" t="inlineStr">
        <is>
          <t>36800625</t>
        </is>
      </c>
      <c r="D3758" t="inlineStr">
        <is>
          <t>ROBERTO SANJUR</t>
        </is>
      </c>
      <c r="E3758" t="inlineStr">
        <is>
          <t>ROBERTOSANJUR</t>
        </is>
      </c>
      <c r="F3758" s="2" t="n">
        <v>15</v>
      </c>
      <c r="G3758" t="inlineStr"/>
      <c r="H3758" t="inlineStr">
        <is>
          <t>69318160.0</t>
        </is>
      </c>
      <c r="I3758" t="n">
        <v>0</v>
      </c>
      <c r="J3758" t="n">
        <v>1</v>
      </c>
      <c r="K3758" t="inlineStr"/>
    </row>
    <row r="3759">
      <c r="A3759" t="inlineStr">
        <is>
          <t>MOV</t>
        </is>
      </c>
      <c r="B3759" t="inlineStr">
        <is>
          <t>369060320000</t>
        </is>
      </c>
      <c r="C3759" t="inlineStr">
        <is>
          <t>36906032</t>
        </is>
      </c>
      <c r="D3759" t="inlineStr">
        <is>
          <t>EDUARDO ANTONIO HERNANDEZ CACERES</t>
        </is>
      </c>
      <c r="E3759" t="inlineStr">
        <is>
          <t>EDUARDOANTONIOHERNANDEZCACERES</t>
        </is>
      </c>
      <c r="F3759" s="2" t="n">
        <v>0</v>
      </c>
      <c r="G3759" t="inlineStr"/>
      <c r="H3759" t="inlineStr"/>
      <c r="I3759" t="n">
        <v>0</v>
      </c>
      <c r="J3759" t="n">
        <v>1</v>
      </c>
      <c r="K3759" t="inlineStr"/>
    </row>
    <row r="3760">
      <c r="A3760" t="inlineStr">
        <is>
          <t>MOV</t>
        </is>
      </c>
      <c r="B3760" t="inlineStr">
        <is>
          <t>356271090000</t>
        </is>
      </c>
      <c r="C3760" t="inlineStr">
        <is>
          <t>35627109</t>
        </is>
      </c>
      <c r="D3760" t="inlineStr">
        <is>
          <t>NAYELIS RODRÍGUEZ</t>
        </is>
      </c>
      <c r="E3760" t="inlineStr">
        <is>
          <t>NAYELISRODRIGUEZ</t>
        </is>
      </c>
      <c r="F3760" s="2" t="n">
        <v>15</v>
      </c>
      <c r="G3760" t="inlineStr"/>
      <c r="H3760" t="inlineStr">
        <is>
          <t>65586373.0</t>
        </is>
      </c>
      <c r="I3760" t="n">
        <v>0</v>
      </c>
      <c r="J3760" t="n">
        <v>1</v>
      </c>
      <c r="K3760" t="inlineStr"/>
    </row>
    <row r="3761">
      <c r="A3761" t="inlineStr">
        <is>
          <t>MOV</t>
        </is>
      </c>
      <c r="B3761" t="inlineStr">
        <is>
          <t>362015800000</t>
        </is>
      </c>
      <c r="C3761" t="inlineStr">
        <is>
          <t>36201580</t>
        </is>
      </c>
      <c r="D3761" t="inlineStr">
        <is>
          <t>MELANIE VALLEJOS</t>
        </is>
      </c>
      <c r="E3761" t="inlineStr">
        <is>
          <t>MELANIEVALLEJOS</t>
        </is>
      </c>
      <c r="F3761" s="2" t="n">
        <v>15</v>
      </c>
      <c r="G3761" t="inlineStr"/>
      <c r="H3761" t="inlineStr">
        <is>
          <t>67125387.0</t>
        </is>
      </c>
      <c r="I3761" t="n">
        <v>0</v>
      </c>
      <c r="J3761" t="n">
        <v>1</v>
      </c>
      <c r="K3761" t="inlineStr"/>
    </row>
    <row r="3762">
      <c r="A3762" t="inlineStr">
        <is>
          <t>MOV</t>
        </is>
      </c>
      <c r="B3762" t="inlineStr"/>
      <c r="C3762" t="inlineStr">
        <is>
          <t>36203249</t>
        </is>
      </c>
      <c r="D3762" t="inlineStr">
        <is>
          <t>KARLA ROJAS</t>
        </is>
      </c>
      <c r="E3762" t="inlineStr">
        <is>
          <t>KARLAROJAS</t>
        </is>
      </c>
      <c r="F3762" s="2" t="n">
        <v>18.87</v>
      </c>
      <c r="G3762" t="inlineStr"/>
      <c r="H3762" t="inlineStr"/>
      <c r="I3762" t="n">
        <v>0</v>
      </c>
      <c r="J3762" t="n">
        <v>1</v>
      </c>
      <c r="K3762" t="inlineStr"/>
    </row>
    <row r="3763">
      <c r="A3763" t="inlineStr">
        <is>
          <t>MOV</t>
        </is>
      </c>
      <c r="B3763" t="inlineStr">
        <is>
          <t>355159310000</t>
        </is>
      </c>
      <c r="C3763" t="inlineStr">
        <is>
          <t>35515931</t>
        </is>
      </c>
      <c r="D3763" t="inlineStr">
        <is>
          <t>YAMIL IBARRA GOFF</t>
        </is>
      </c>
      <c r="E3763" t="inlineStr">
        <is>
          <t>YAMILIBARRAGOFF</t>
        </is>
      </c>
      <c r="F3763" s="2" t="n">
        <v>15</v>
      </c>
      <c r="G3763" t="inlineStr"/>
      <c r="H3763" t="inlineStr">
        <is>
          <t>60094235.0</t>
        </is>
      </c>
      <c r="I3763" t="n">
        <v>0</v>
      </c>
      <c r="J3763" t="n">
        <v>1</v>
      </c>
      <c r="K3763" t="inlineStr"/>
    </row>
    <row r="3764">
      <c r="A3764" t="inlineStr">
        <is>
          <t>MOV</t>
        </is>
      </c>
      <c r="B3764" t="inlineStr">
        <is>
          <t>352284000000</t>
        </is>
      </c>
      <c r="C3764" t="inlineStr">
        <is>
          <t>35228400</t>
        </is>
      </c>
      <c r="D3764" t="inlineStr">
        <is>
          <t>ISAAC SALEN SAMUDIO QUINTERO</t>
        </is>
      </c>
      <c r="E3764" t="inlineStr">
        <is>
          <t>ISAACSALENSAMUDIOQUINTERO</t>
        </is>
      </c>
      <c r="F3764" s="2" t="n">
        <v>15</v>
      </c>
      <c r="G3764" t="inlineStr"/>
      <c r="H3764" t="inlineStr">
        <is>
          <t>62643973.0</t>
        </is>
      </c>
      <c r="I3764" t="n">
        <v>0</v>
      </c>
      <c r="J3764" t="n">
        <v>1</v>
      </c>
      <c r="K3764" t="inlineStr"/>
    </row>
    <row r="3765">
      <c r="A3765" t="inlineStr">
        <is>
          <t>MOV</t>
        </is>
      </c>
      <c r="B3765" t="inlineStr">
        <is>
          <t>346332950000</t>
        </is>
      </c>
      <c r="C3765" t="inlineStr">
        <is>
          <t>34633295</t>
        </is>
      </c>
      <c r="D3765" t="inlineStr">
        <is>
          <t>EDWIN EMANUEL QUINTERO CONCEPCION</t>
        </is>
      </c>
      <c r="E3765" t="inlineStr">
        <is>
          <t>EDWINEMANUELQUINTEROCONCEPCION</t>
        </is>
      </c>
      <c r="F3765" s="2" t="n">
        <v>31.25</v>
      </c>
      <c r="G3765" t="inlineStr"/>
      <c r="H3765" t="inlineStr">
        <is>
          <t>65346417.0</t>
        </is>
      </c>
      <c r="I3765" t="n">
        <v>0</v>
      </c>
      <c r="J3765" t="n">
        <v>1</v>
      </c>
      <c r="K3765" t="inlineStr"/>
    </row>
    <row r="3766">
      <c r="A3766" t="inlineStr">
        <is>
          <t>MOV</t>
        </is>
      </c>
      <c r="B3766" t="inlineStr">
        <is>
          <t>358335480000</t>
        </is>
      </c>
      <c r="C3766" t="inlineStr">
        <is>
          <t>35833548</t>
        </is>
      </c>
      <c r="D3766" t="inlineStr">
        <is>
          <t>DIANA MARTINEZ</t>
        </is>
      </c>
      <c r="E3766" t="inlineStr">
        <is>
          <t>DIANAMARTINEZ</t>
        </is>
      </c>
      <c r="F3766" s="2" t="n">
        <v>15</v>
      </c>
      <c r="G3766" t="inlineStr"/>
      <c r="H3766" t="inlineStr">
        <is>
          <t>61641414.0</t>
        </is>
      </c>
      <c r="I3766" t="n">
        <v>0</v>
      </c>
      <c r="J3766" t="n">
        <v>1</v>
      </c>
      <c r="K3766" t="inlineStr"/>
    </row>
    <row r="3767">
      <c r="A3767" t="inlineStr">
        <is>
          <t>MOV</t>
        </is>
      </c>
      <c r="B3767" t="inlineStr">
        <is>
          <t>358246270000</t>
        </is>
      </c>
      <c r="C3767" t="inlineStr">
        <is>
          <t>35824627</t>
        </is>
      </c>
      <c r="D3767" t="inlineStr">
        <is>
          <t>MILAGROS GONZALEZ</t>
        </is>
      </c>
      <c r="E3767" t="inlineStr">
        <is>
          <t>MILAGROSGONZALEZ</t>
        </is>
      </c>
      <c r="F3767" s="2" t="n">
        <v>15</v>
      </c>
      <c r="G3767" t="inlineStr"/>
      <c r="H3767" t="inlineStr">
        <is>
          <t>64114273.0</t>
        </is>
      </c>
      <c r="I3767" t="n">
        <v>0</v>
      </c>
      <c r="J3767" t="n">
        <v>1</v>
      </c>
      <c r="K3767" t="inlineStr"/>
    </row>
    <row r="3768">
      <c r="A3768" t="inlineStr">
        <is>
          <t>MOV</t>
        </is>
      </c>
      <c r="B3768" t="inlineStr">
        <is>
          <t>359134440000</t>
        </is>
      </c>
      <c r="C3768" t="inlineStr">
        <is>
          <t>35913444</t>
        </is>
      </c>
      <c r="D3768" t="inlineStr">
        <is>
          <t>JENIBETH DANAIS VIGIL MORENO</t>
        </is>
      </c>
      <c r="E3768" t="inlineStr">
        <is>
          <t>JENIBETHDANAISVIGILMORENO</t>
        </is>
      </c>
      <c r="F3768" s="2" t="n">
        <v>15</v>
      </c>
      <c r="G3768" t="inlineStr"/>
      <c r="H3768" t="inlineStr">
        <is>
          <t>63415533.0</t>
        </is>
      </c>
      <c r="I3768" t="n">
        <v>0</v>
      </c>
      <c r="J3768" t="n">
        <v>1</v>
      </c>
      <c r="K3768" t="inlineStr"/>
    </row>
    <row r="3769">
      <c r="A3769" t="inlineStr">
        <is>
          <t>MOV</t>
        </is>
      </c>
      <c r="B3769" t="inlineStr">
        <is>
          <t>355305180000</t>
        </is>
      </c>
      <c r="C3769" t="inlineStr">
        <is>
          <t>35530518</t>
        </is>
      </c>
      <c r="D3769" t="inlineStr">
        <is>
          <t>NAYUA SALEH</t>
        </is>
      </c>
      <c r="E3769" t="inlineStr">
        <is>
          <t>NAYUASALEH</t>
        </is>
      </c>
      <c r="F3769" s="2" t="n">
        <v>15</v>
      </c>
      <c r="G3769" t="inlineStr"/>
      <c r="H3769" t="inlineStr">
        <is>
          <t>65698586.0</t>
        </is>
      </c>
      <c r="I3769" t="n">
        <v>0</v>
      </c>
      <c r="J3769" t="n">
        <v>1</v>
      </c>
      <c r="K3769" t="inlineStr"/>
    </row>
    <row r="3770">
      <c r="A3770" t="inlineStr">
        <is>
          <t>MOV</t>
        </is>
      </c>
      <c r="B3770" t="inlineStr">
        <is>
          <t>365006090000</t>
        </is>
      </c>
      <c r="C3770" t="inlineStr">
        <is>
          <t>36500609</t>
        </is>
      </c>
      <c r="D3770" t="inlineStr">
        <is>
          <t>GADIEL CASTRELLON</t>
        </is>
      </c>
      <c r="E3770" t="inlineStr">
        <is>
          <t>GADIELCASTRELLON</t>
        </is>
      </c>
      <c r="F3770" s="2" t="n">
        <v>15</v>
      </c>
      <c r="G3770" t="inlineStr"/>
      <c r="H3770" t="inlineStr">
        <is>
          <t>68069490.0</t>
        </is>
      </c>
      <c r="I3770" t="n">
        <v>0</v>
      </c>
      <c r="J3770" t="n">
        <v>1</v>
      </c>
      <c r="K3770" t="inlineStr"/>
    </row>
    <row r="3771">
      <c r="A3771" t="inlineStr">
        <is>
          <t>MOV</t>
        </is>
      </c>
      <c r="B3771" t="inlineStr">
        <is>
          <t>352327120000</t>
        </is>
      </c>
      <c r="C3771" t="inlineStr">
        <is>
          <t>35232712</t>
        </is>
      </c>
      <c r="D3771" t="inlineStr">
        <is>
          <t>CARLOS MATUS</t>
        </is>
      </c>
      <c r="E3771" t="inlineStr">
        <is>
          <t>CARLOSMATUS</t>
        </is>
      </c>
      <c r="F3771" s="2" t="n">
        <v>15</v>
      </c>
      <c r="G3771" t="inlineStr"/>
      <c r="H3771" t="inlineStr">
        <is>
          <t>67346192.0</t>
        </is>
      </c>
      <c r="I3771" t="n">
        <v>0</v>
      </c>
      <c r="J3771" t="n">
        <v>1</v>
      </c>
      <c r="K3771" t="inlineStr"/>
    </row>
    <row r="3772">
      <c r="A3772" t="inlineStr">
        <is>
          <t>MOV</t>
        </is>
      </c>
      <c r="B3772" t="inlineStr">
        <is>
          <t>351353580000</t>
        </is>
      </c>
      <c r="C3772" t="inlineStr">
        <is>
          <t>35135358</t>
        </is>
      </c>
      <c r="D3772" t="inlineStr">
        <is>
          <t>JUAN FRANCISCO RÍOS ESQUIVEL</t>
        </is>
      </c>
      <c r="E3772" t="inlineStr">
        <is>
          <t>JUANFRANCISCORIOSESQUIVEL</t>
        </is>
      </c>
      <c r="F3772" s="2" t="n">
        <v>15</v>
      </c>
      <c r="G3772" t="inlineStr"/>
      <c r="H3772" t="inlineStr">
        <is>
          <t>62669881.0</t>
        </is>
      </c>
      <c r="I3772" t="n">
        <v>0</v>
      </c>
      <c r="J3772" t="n">
        <v>1</v>
      </c>
      <c r="K3772" t="inlineStr"/>
    </row>
    <row r="3773">
      <c r="A3773" t="inlineStr">
        <is>
          <t>MOV</t>
        </is>
      </c>
      <c r="B3773" t="inlineStr">
        <is>
          <t>353348420000</t>
        </is>
      </c>
      <c r="C3773" t="inlineStr">
        <is>
          <t>35334842</t>
        </is>
      </c>
      <c r="D3773" t="inlineStr">
        <is>
          <t>JUAN FRANCISCO RÍOS ESQUIVEL</t>
        </is>
      </c>
      <c r="E3773" t="inlineStr">
        <is>
          <t>JUANFRANCISCORIOSESQUIVEL</t>
        </is>
      </c>
      <c r="F3773" s="2" t="n">
        <v>25</v>
      </c>
      <c r="G3773" t="inlineStr"/>
      <c r="H3773" t="inlineStr">
        <is>
          <t>68699538.0</t>
        </is>
      </c>
      <c r="I3773" t="n">
        <v>0</v>
      </c>
      <c r="J3773" t="n">
        <v>1</v>
      </c>
      <c r="K3773" t="inlineStr"/>
    </row>
    <row r="3774">
      <c r="A3774" t="inlineStr">
        <is>
          <t>MOV</t>
        </is>
      </c>
      <c r="B3774" t="inlineStr">
        <is>
          <t>355026630000</t>
        </is>
      </c>
      <c r="C3774" t="inlineStr">
        <is>
          <t>35502663</t>
        </is>
      </c>
      <c r="D3774" t="inlineStr">
        <is>
          <t>CRISTEL DEL CARMEN PATTERSON CASTILLO</t>
        </is>
      </c>
      <c r="E3774" t="inlineStr">
        <is>
          <t>CRISTELDELCARMENPATTERSONCASTILLO</t>
        </is>
      </c>
      <c r="F3774" s="2" t="n">
        <v>30</v>
      </c>
      <c r="G3774" t="inlineStr"/>
      <c r="H3774" t="inlineStr">
        <is>
          <t>67614838.0</t>
        </is>
      </c>
      <c r="I3774" t="n">
        <v>0</v>
      </c>
      <c r="J3774" t="n">
        <v>1</v>
      </c>
      <c r="K3774" t="inlineStr"/>
    </row>
    <row r="3775">
      <c r="A3775" t="inlineStr">
        <is>
          <t>MOV</t>
        </is>
      </c>
      <c r="B3775" t="inlineStr">
        <is>
          <t>352374300000</t>
        </is>
      </c>
      <c r="C3775" t="inlineStr">
        <is>
          <t>35237430</t>
        </is>
      </c>
      <c r="D3775" t="inlineStr">
        <is>
          <t>EIDAR YASIEL ZAPATA</t>
        </is>
      </c>
      <c r="E3775" t="inlineStr">
        <is>
          <t>EIDARYASIELZAPATA</t>
        </is>
      </c>
      <c r="F3775" s="2" t="n">
        <v>18</v>
      </c>
      <c r="G3775" t="inlineStr"/>
      <c r="H3775" t="inlineStr">
        <is>
          <t>65364146.0</t>
        </is>
      </c>
      <c r="I3775" t="n">
        <v>0</v>
      </c>
      <c r="J3775" t="n">
        <v>1</v>
      </c>
      <c r="K3775" t="inlineStr"/>
    </row>
    <row r="3776">
      <c r="A3776" t="inlineStr">
        <is>
          <t>MOV</t>
        </is>
      </c>
      <c r="B3776" t="inlineStr">
        <is>
          <t>348333320000</t>
        </is>
      </c>
      <c r="C3776" t="inlineStr">
        <is>
          <t>34833332</t>
        </is>
      </c>
      <c r="D3776" t="inlineStr">
        <is>
          <t>KEITHY ALFONSINA GONZALEZ</t>
        </is>
      </c>
      <c r="E3776" t="inlineStr">
        <is>
          <t>KEITHYALFONSINAGONZALEZ</t>
        </is>
      </c>
      <c r="F3776" s="2" t="n">
        <v>16.25</v>
      </c>
      <c r="G3776" t="inlineStr"/>
      <c r="H3776" t="inlineStr">
        <is>
          <t>62118360.0</t>
        </is>
      </c>
      <c r="I3776" t="n">
        <v>0</v>
      </c>
      <c r="J3776" t="n">
        <v>1</v>
      </c>
      <c r="K3776" t="inlineStr"/>
    </row>
    <row r="3777">
      <c r="A3777" t="inlineStr">
        <is>
          <t>MOV</t>
        </is>
      </c>
      <c r="B3777" t="inlineStr">
        <is>
          <t>355353780000</t>
        </is>
      </c>
      <c r="C3777" t="inlineStr">
        <is>
          <t>35535378</t>
        </is>
      </c>
      <c r="D3777" t="inlineStr">
        <is>
          <t>ARTURO ESPINOZA</t>
        </is>
      </c>
      <c r="E3777" t="inlineStr">
        <is>
          <t>ARTUROESPINOZA</t>
        </is>
      </c>
      <c r="F3777" s="2" t="n">
        <v>15</v>
      </c>
      <c r="G3777" t="inlineStr"/>
      <c r="H3777" t="inlineStr">
        <is>
          <t>60934111.0</t>
        </is>
      </c>
      <c r="I3777" t="n">
        <v>0</v>
      </c>
      <c r="J3777" t="n">
        <v>1</v>
      </c>
      <c r="K3777" t="inlineStr"/>
    </row>
    <row r="3778">
      <c r="A3778" t="inlineStr">
        <is>
          <t>MOV</t>
        </is>
      </c>
      <c r="B3778" t="inlineStr">
        <is>
          <t>369029050000</t>
        </is>
      </c>
      <c r="C3778" t="inlineStr">
        <is>
          <t>36902905</t>
        </is>
      </c>
      <c r="D3778" t="inlineStr">
        <is>
          <t>KATHIA LOURDES MEDIANERO</t>
        </is>
      </c>
      <c r="E3778" t="inlineStr">
        <is>
          <t>KATHIALOURDESMEDIANERO</t>
        </is>
      </c>
      <c r="F3778" s="2" t="n">
        <v>17.58</v>
      </c>
      <c r="G3778" t="inlineStr"/>
      <c r="H3778" t="inlineStr">
        <is>
          <t>63732708.0</t>
        </is>
      </c>
      <c r="I3778" t="n">
        <v>0</v>
      </c>
      <c r="J3778" t="n">
        <v>1</v>
      </c>
      <c r="K3778" t="inlineStr"/>
    </row>
    <row r="3779">
      <c r="A3779" t="inlineStr">
        <is>
          <t>MOV</t>
        </is>
      </c>
      <c r="B3779" t="inlineStr">
        <is>
          <t>352327970000</t>
        </is>
      </c>
      <c r="C3779" t="inlineStr">
        <is>
          <t>35232797</t>
        </is>
      </c>
      <c r="D3779" t="inlineStr">
        <is>
          <t>JHONNY JHENS ESQUIVEL MIRANDA</t>
        </is>
      </c>
      <c r="E3779" t="inlineStr">
        <is>
          <t>JHONNYJHENSESQUIVELMIRANDA</t>
        </is>
      </c>
      <c r="F3779" s="2" t="n">
        <v>15</v>
      </c>
      <c r="G3779" t="inlineStr"/>
      <c r="H3779" t="inlineStr">
        <is>
          <t>67868851.0</t>
        </is>
      </c>
      <c r="I3779" t="n">
        <v>0</v>
      </c>
      <c r="J3779" t="n">
        <v>1</v>
      </c>
      <c r="K3779" t="inlineStr"/>
    </row>
    <row r="3780">
      <c r="A3780" t="inlineStr">
        <is>
          <t>MOV</t>
        </is>
      </c>
      <c r="B3780" t="inlineStr">
        <is>
          <t>332218420000</t>
        </is>
      </c>
      <c r="C3780" t="inlineStr">
        <is>
          <t>33221842</t>
        </is>
      </c>
      <c r="D3780" t="inlineStr">
        <is>
          <t>Valeria Nicole Baruco Guerra</t>
        </is>
      </c>
      <c r="E3780" t="inlineStr">
        <is>
          <t>VALERIANICOLEBARUCOGUERRA</t>
        </is>
      </c>
      <c r="F3780" s="2" t="n">
        <v>61.25</v>
      </c>
      <c r="G3780" t="inlineStr"/>
      <c r="H3780" t="inlineStr">
        <is>
          <t>62351130.0</t>
        </is>
      </c>
      <c r="I3780" t="n">
        <v>0</v>
      </c>
      <c r="J3780" t="n">
        <v>1</v>
      </c>
      <c r="K3780" t="inlineStr"/>
    </row>
    <row r="3781">
      <c r="A3781" t="inlineStr">
        <is>
          <t>MOV</t>
        </is>
      </c>
      <c r="B3781" t="inlineStr">
        <is>
          <t>351384440000</t>
        </is>
      </c>
      <c r="C3781" t="inlineStr">
        <is>
          <t>35138444</t>
        </is>
      </c>
      <c r="D3781" t="inlineStr">
        <is>
          <t>DAVID EMMANUEL DUFAU ESPINOSA</t>
        </is>
      </c>
      <c r="E3781" t="inlineStr">
        <is>
          <t>DAVIDEMMANUELDUFAUESPINOSA</t>
        </is>
      </c>
      <c r="F3781" s="2" t="n">
        <v>15</v>
      </c>
      <c r="G3781" t="inlineStr"/>
      <c r="H3781" t="inlineStr">
        <is>
          <t>67879649.0</t>
        </is>
      </c>
      <c r="I3781" t="n">
        <v>0</v>
      </c>
      <c r="J3781" t="n">
        <v>1</v>
      </c>
      <c r="K3781" t="inlineStr"/>
    </row>
    <row r="3782">
      <c r="A3782" t="inlineStr">
        <is>
          <t>MOV</t>
        </is>
      </c>
      <c r="B3782" t="inlineStr">
        <is>
          <t>354076880000</t>
        </is>
      </c>
      <c r="C3782" t="inlineStr">
        <is>
          <t>35407688</t>
        </is>
      </c>
      <c r="D3782" t="inlineStr">
        <is>
          <t>ELDRICKGOMEZ</t>
        </is>
      </c>
      <c r="E3782" t="inlineStr">
        <is>
          <t>ELDRICKGOMEZ</t>
        </is>
      </c>
      <c r="F3782" s="2" t="n">
        <v>15</v>
      </c>
      <c r="G3782" t="inlineStr"/>
      <c r="H3782" t="inlineStr">
        <is>
          <t>66704080.0</t>
        </is>
      </c>
      <c r="I3782" t="n">
        <v>0</v>
      </c>
      <c r="J3782" t="n">
        <v>1</v>
      </c>
      <c r="K3782" t="inlineStr"/>
    </row>
    <row r="3783">
      <c r="A3783" t="inlineStr">
        <is>
          <t>MOV</t>
        </is>
      </c>
      <c r="B3783" t="inlineStr">
        <is>
          <t>367051290000</t>
        </is>
      </c>
      <c r="C3783" t="inlineStr">
        <is>
          <t>36705129</t>
        </is>
      </c>
      <c r="D3783" t="inlineStr">
        <is>
          <t>JOEL LIZONDRO URENA</t>
        </is>
      </c>
      <c r="E3783" t="inlineStr">
        <is>
          <t>JOELLIZONDROURENA</t>
        </is>
      </c>
      <c r="F3783" s="2" t="n">
        <v>50.82</v>
      </c>
      <c r="G3783" t="inlineStr"/>
      <c r="H3783" t="inlineStr"/>
      <c r="I3783" t="n">
        <v>0</v>
      </c>
      <c r="J3783" t="n">
        <v>1</v>
      </c>
      <c r="K3783" t="inlineStr"/>
    </row>
    <row r="3784">
      <c r="A3784" t="inlineStr">
        <is>
          <t>MOV</t>
        </is>
      </c>
      <c r="B3784" t="inlineStr">
        <is>
          <t>359253570000</t>
        </is>
      </c>
      <c r="C3784" t="inlineStr">
        <is>
          <t>35925357</t>
        </is>
      </c>
      <c r="D3784" t="inlineStr">
        <is>
          <t>EMILY IVANNA COBA GUTIERREZ</t>
        </is>
      </c>
      <c r="E3784" t="inlineStr">
        <is>
          <t>EMILYIVANNACOBAGUTIERREZ</t>
        </is>
      </c>
      <c r="F3784" s="2" t="n">
        <v>15</v>
      </c>
      <c r="G3784" t="inlineStr"/>
      <c r="H3784" t="inlineStr">
        <is>
          <t>69641591.0</t>
        </is>
      </c>
      <c r="I3784" t="n">
        <v>0</v>
      </c>
      <c r="J3784" t="n">
        <v>1</v>
      </c>
      <c r="K3784" t="inlineStr"/>
    </row>
    <row r="3785">
      <c r="A3785" t="inlineStr">
        <is>
          <t>MOV</t>
        </is>
      </c>
      <c r="B3785" t="inlineStr">
        <is>
          <t>341453240000</t>
        </is>
      </c>
      <c r="C3785" t="inlineStr">
        <is>
          <t>34145324</t>
        </is>
      </c>
      <c r="D3785" t="inlineStr">
        <is>
          <t>NORIEL AMADOR</t>
        </is>
      </c>
      <c r="E3785" t="inlineStr">
        <is>
          <t>NORIELAMADOR</t>
        </is>
      </c>
      <c r="F3785" s="2" t="n">
        <v>16.25</v>
      </c>
      <c r="G3785" t="inlineStr"/>
      <c r="H3785" t="inlineStr">
        <is>
          <t>69892207.0</t>
        </is>
      </c>
      <c r="I3785" t="n">
        <v>0</v>
      </c>
      <c r="J3785" t="n">
        <v>1</v>
      </c>
      <c r="K3785" t="inlineStr"/>
    </row>
    <row r="3786">
      <c r="A3786" t="inlineStr">
        <is>
          <t>MOV</t>
        </is>
      </c>
      <c r="B3786" t="inlineStr">
        <is>
          <t>359025050000</t>
        </is>
      </c>
      <c r="C3786" t="inlineStr">
        <is>
          <t>35902505</t>
        </is>
      </c>
      <c r="D3786" t="inlineStr">
        <is>
          <t>JOSUE QUINTERO</t>
        </is>
      </c>
      <c r="E3786" t="inlineStr">
        <is>
          <t>JOSUEQUINTERO</t>
        </is>
      </c>
      <c r="F3786" s="2" t="n">
        <v>15</v>
      </c>
      <c r="G3786" t="inlineStr"/>
      <c r="H3786" t="inlineStr">
        <is>
          <t>63000742.0</t>
        </is>
      </c>
      <c r="I3786" t="n">
        <v>0</v>
      </c>
      <c r="J3786" t="n">
        <v>1</v>
      </c>
      <c r="K3786" t="inlineStr"/>
    </row>
    <row r="3787">
      <c r="A3787" t="inlineStr">
        <is>
          <t>MOV</t>
        </is>
      </c>
      <c r="B3787" t="inlineStr">
        <is>
          <t>362017300000</t>
        </is>
      </c>
      <c r="C3787" t="inlineStr">
        <is>
          <t>36201730</t>
        </is>
      </c>
      <c r="D3787" t="inlineStr">
        <is>
          <t>AUSTIN DE GRACIA</t>
        </is>
      </c>
      <c r="E3787" t="inlineStr">
        <is>
          <t>AUSTINDEGRACIA</t>
        </is>
      </c>
      <c r="F3787" s="2" t="n">
        <v>15</v>
      </c>
      <c r="G3787" t="inlineStr"/>
      <c r="H3787" t="inlineStr">
        <is>
          <t>69523827.0</t>
        </is>
      </c>
      <c r="I3787" t="n">
        <v>0</v>
      </c>
      <c r="J3787" t="n">
        <v>1</v>
      </c>
      <c r="K3787" t="inlineStr"/>
    </row>
    <row r="3788">
      <c r="A3788" t="inlineStr">
        <is>
          <t>MOV</t>
        </is>
      </c>
      <c r="B3788" t="inlineStr">
        <is>
          <t>357313610000</t>
        </is>
      </c>
      <c r="C3788" t="inlineStr">
        <is>
          <t>35731361</t>
        </is>
      </c>
      <c r="D3788" t="inlineStr">
        <is>
          <t>JOSUA JOAN URIETA RODRIGUEZ</t>
        </is>
      </c>
      <c r="E3788" t="inlineStr">
        <is>
          <t>JOSUAJOANURIETARODRIGUEZ</t>
        </is>
      </c>
      <c r="F3788" s="2" t="n">
        <v>15</v>
      </c>
      <c r="G3788" t="inlineStr"/>
      <c r="H3788" t="inlineStr">
        <is>
          <t>69665719.0</t>
        </is>
      </c>
      <c r="I3788" t="n">
        <v>0</v>
      </c>
      <c r="J3788" t="n">
        <v>1</v>
      </c>
      <c r="K3788" t="inlineStr"/>
    </row>
    <row r="3789">
      <c r="A3789" t="inlineStr">
        <is>
          <t>MOV</t>
        </is>
      </c>
      <c r="B3789" t="inlineStr">
        <is>
          <t>358302100000</t>
        </is>
      </c>
      <c r="C3789" t="inlineStr">
        <is>
          <t>35830210</t>
        </is>
      </c>
      <c r="D3789" t="inlineStr">
        <is>
          <t>JOSUA JOAN URIETA RODRIGUEZ</t>
        </is>
      </c>
      <c r="E3789" t="inlineStr">
        <is>
          <t>JOSUAJOANURIETARODRIGUEZ</t>
        </is>
      </c>
      <c r="F3789" s="2" t="n">
        <v>15</v>
      </c>
      <c r="G3789" t="inlineStr"/>
      <c r="H3789" t="inlineStr">
        <is>
          <t>69665687.0</t>
        </is>
      </c>
      <c r="I3789" t="n">
        <v>0</v>
      </c>
      <c r="J3789" t="n">
        <v>1</v>
      </c>
      <c r="K3789" t="inlineStr"/>
    </row>
    <row r="3790">
      <c r="A3790" t="inlineStr">
        <is>
          <t>MOV</t>
        </is>
      </c>
      <c r="B3790" t="inlineStr">
        <is>
          <t>362010880000</t>
        </is>
      </c>
      <c r="C3790" t="inlineStr">
        <is>
          <t>36201088</t>
        </is>
      </c>
      <c r="D3790" t="inlineStr">
        <is>
          <t>LUIS RÍOS</t>
        </is>
      </c>
      <c r="E3790" t="inlineStr">
        <is>
          <t>LUISRIOS</t>
        </is>
      </c>
      <c r="F3790" s="2" t="n">
        <v>15</v>
      </c>
      <c r="G3790" t="inlineStr"/>
      <c r="H3790" t="inlineStr">
        <is>
          <t>66433834.0</t>
        </is>
      </c>
      <c r="I3790" t="n">
        <v>0</v>
      </c>
      <c r="J3790" t="n">
        <v>1</v>
      </c>
      <c r="K3790" t="inlineStr"/>
    </row>
    <row r="3791">
      <c r="A3791" t="inlineStr">
        <is>
          <t>MOV</t>
        </is>
      </c>
      <c r="B3791" t="inlineStr">
        <is>
          <t>368018210000</t>
        </is>
      </c>
      <c r="C3791" t="inlineStr">
        <is>
          <t>36801821</t>
        </is>
      </c>
      <c r="D3791" t="inlineStr">
        <is>
          <t>DAFNNY GUERRA</t>
        </is>
      </c>
      <c r="E3791" t="inlineStr">
        <is>
          <t>DAFNNYGUERRA</t>
        </is>
      </c>
      <c r="F3791" s="2" t="n">
        <v>15</v>
      </c>
      <c r="G3791" t="inlineStr"/>
      <c r="H3791" t="inlineStr">
        <is>
          <t>66924356.0</t>
        </is>
      </c>
      <c r="I3791" t="n">
        <v>0</v>
      </c>
      <c r="J3791" t="n">
        <v>1</v>
      </c>
      <c r="K3791" t="inlineStr"/>
    </row>
    <row r="3792">
      <c r="A3792" t="inlineStr">
        <is>
          <t>MOV</t>
        </is>
      </c>
      <c r="B3792" t="inlineStr">
        <is>
          <t>365010620000</t>
        </is>
      </c>
      <c r="C3792" t="inlineStr">
        <is>
          <t>36501062</t>
        </is>
      </c>
      <c r="D3792" t="inlineStr">
        <is>
          <t>ROWINA RIVERA</t>
        </is>
      </c>
      <c r="E3792" t="inlineStr">
        <is>
          <t>ROWINARIVERA</t>
        </is>
      </c>
      <c r="F3792" s="2" t="n">
        <v>15</v>
      </c>
      <c r="G3792" t="inlineStr"/>
      <c r="H3792" t="inlineStr">
        <is>
          <t>65816108.0</t>
        </is>
      </c>
      <c r="I3792" t="n">
        <v>0</v>
      </c>
      <c r="J3792" t="n">
        <v>1</v>
      </c>
      <c r="K3792" t="inlineStr"/>
    </row>
    <row r="3793">
      <c r="A3793" t="inlineStr">
        <is>
          <t>MOV</t>
        </is>
      </c>
      <c r="B3793" t="inlineStr">
        <is>
          <t>358121880000</t>
        </is>
      </c>
      <c r="C3793" t="inlineStr">
        <is>
          <t>35812188</t>
        </is>
      </c>
      <c r="D3793" t="inlineStr">
        <is>
          <t>VINCENT DANIEL LUO NG</t>
        </is>
      </c>
      <c r="E3793" t="inlineStr">
        <is>
          <t>VINCENTDANIELLUONG</t>
        </is>
      </c>
      <c r="F3793" s="2" t="n">
        <v>30</v>
      </c>
      <c r="G3793" t="inlineStr"/>
      <c r="H3793" t="inlineStr">
        <is>
          <t>63332314.0</t>
        </is>
      </c>
      <c r="I3793" t="n">
        <v>0</v>
      </c>
      <c r="J3793" t="n">
        <v>1</v>
      </c>
      <c r="K3793" t="inlineStr"/>
    </row>
    <row r="3794">
      <c r="A3794" t="inlineStr">
        <is>
          <t>MOV</t>
        </is>
      </c>
      <c r="B3794" t="inlineStr">
        <is>
          <t>353160840000</t>
        </is>
      </c>
      <c r="C3794" t="inlineStr">
        <is>
          <t>35316084</t>
        </is>
      </c>
      <c r="D3794" t="inlineStr">
        <is>
          <t>JAIME PITTY</t>
        </is>
      </c>
      <c r="E3794" t="inlineStr">
        <is>
          <t>JAIMEPITTY</t>
        </is>
      </c>
      <c r="F3794" s="2" t="n">
        <v>15</v>
      </c>
      <c r="G3794" t="inlineStr"/>
      <c r="H3794" t="inlineStr">
        <is>
          <t>65146758.0</t>
        </is>
      </c>
      <c r="I3794" t="n">
        <v>0</v>
      </c>
      <c r="J3794" t="n">
        <v>1</v>
      </c>
      <c r="K3794" t="inlineStr"/>
    </row>
    <row r="3795">
      <c r="A3795" t="inlineStr">
        <is>
          <t>MOV</t>
        </is>
      </c>
      <c r="B3795" t="inlineStr">
        <is>
          <t>355301330000</t>
        </is>
      </c>
      <c r="C3795" t="inlineStr">
        <is>
          <t>35530133</t>
        </is>
      </c>
      <c r="D3795" t="inlineStr">
        <is>
          <t>LUIS ARAUZ</t>
        </is>
      </c>
      <c r="E3795" t="inlineStr">
        <is>
          <t>LUISARAUZ</t>
        </is>
      </c>
      <c r="F3795" s="2" t="n">
        <v>15</v>
      </c>
      <c r="G3795" t="inlineStr"/>
      <c r="H3795" t="inlineStr">
        <is>
          <t>62217962.0</t>
        </is>
      </c>
      <c r="I3795" t="n">
        <v>0</v>
      </c>
      <c r="J3795" t="n">
        <v>1</v>
      </c>
      <c r="K3795" t="inlineStr"/>
    </row>
    <row r="3796">
      <c r="A3796" t="inlineStr">
        <is>
          <t>MOV</t>
        </is>
      </c>
      <c r="B3796" t="inlineStr">
        <is>
          <t>355111680000</t>
        </is>
      </c>
      <c r="C3796" t="inlineStr">
        <is>
          <t>35511168</t>
        </is>
      </c>
      <c r="D3796" t="inlineStr">
        <is>
          <t>ALLEINY SALDAÑA</t>
        </is>
      </c>
      <c r="E3796" t="inlineStr">
        <is>
          <t>ALLEINYSALDANA</t>
        </is>
      </c>
      <c r="F3796" s="2" t="n">
        <v>15</v>
      </c>
      <c r="G3796" t="inlineStr"/>
      <c r="H3796" t="inlineStr">
        <is>
          <t>65147087.0</t>
        </is>
      </c>
      <c r="I3796" t="n">
        <v>0</v>
      </c>
      <c r="J3796" t="n">
        <v>1</v>
      </c>
      <c r="K3796" t="inlineStr"/>
    </row>
    <row r="3797">
      <c r="A3797" t="inlineStr">
        <is>
          <t>MOV</t>
        </is>
      </c>
      <c r="B3797" t="inlineStr">
        <is>
          <t>359070240000</t>
        </is>
      </c>
      <c r="C3797" t="inlineStr">
        <is>
          <t>35907024</t>
        </is>
      </c>
      <c r="D3797" t="inlineStr">
        <is>
          <t>HANS SCHAPER</t>
        </is>
      </c>
      <c r="E3797" t="inlineStr">
        <is>
          <t>HANSSCHAPER</t>
        </is>
      </c>
      <c r="F3797" s="2" t="n">
        <v>15</v>
      </c>
      <c r="G3797" t="inlineStr"/>
      <c r="H3797" t="inlineStr">
        <is>
          <t>65527376.0</t>
        </is>
      </c>
      <c r="I3797" t="n">
        <v>0</v>
      </c>
      <c r="J3797" t="n">
        <v>1</v>
      </c>
      <c r="K3797" t="inlineStr"/>
    </row>
    <row r="3798">
      <c r="A3798" t="inlineStr">
        <is>
          <t>MOV</t>
        </is>
      </c>
      <c r="B3798" t="inlineStr">
        <is>
          <t>351127680000</t>
        </is>
      </c>
      <c r="C3798" t="inlineStr">
        <is>
          <t>35112768</t>
        </is>
      </c>
      <c r="D3798" t="inlineStr">
        <is>
          <t>LIAM ADRIAN ROJANO GONZALEZ</t>
        </is>
      </c>
      <c r="E3798" t="inlineStr">
        <is>
          <t>LIAMADRIANROJANOGONZALEZ</t>
        </is>
      </c>
      <c r="F3798" s="2" t="n">
        <v>15</v>
      </c>
      <c r="G3798" t="inlineStr"/>
      <c r="H3798" t="inlineStr">
        <is>
          <t>61041127.0</t>
        </is>
      </c>
      <c r="I3798" t="n">
        <v>0</v>
      </c>
      <c r="J3798" t="n">
        <v>1</v>
      </c>
      <c r="K3798" t="inlineStr"/>
    </row>
    <row r="3799">
      <c r="A3799" t="inlineStr">
        <is>
          <t>MOV</t>
        </is>
      </c>
      <c r="B3799" t="inlineStr">
        <is>
          <t>357313840000</t>
        </is>
      </c>
      <c r="C3799" t="inlineStr">
        <is>
          <t>35731384</t>
        </is>
      </c>
      <c r="D3799" t="inlineStr">
        <is>
          <t>ABRAHAM JOEL SUÁREZ REYES</t>
        </is>
      </c>
      <c r="E3799" t="inlineStr">
        <is>
          <t>ABRAHAMJOELSUAREZREYES</t>
        </is>
      </c>
      <c r="F3799" s="2" t="n">
        <v>15</v>
      </c>
      <c r="G3799" t="inlineStr"/>
      <c r="H3799" t="inlineStr">
        <is>
          <t>64001321.0</t>
        </is>
      </c>
      <c r="I3799" t="n">
        <v>0</v>
      </c>
      <c r="J3799" t="n">
        <v>1</v>
      </c>
      <c r="K3799" t="inlineStr"/>
    </row>
    <row r="3800">
      <c r="A3800" t="inlineStr">
        <is>
          <t>MOV</t>
        </is>
      </c>
      <c r="B3800" t="inlineStr">
        <is>
          <t>351122540000</t>
        </is>
      </c>
      <c r="C3800" t="inlineStr">
        <is>
          <t>35112254</t>
        </is>
      </c>
      <c r="D3800" t="inlineStr">
        <is>
          <t>NATHAN NAHIR GUERRERO QUINTERO</t>
        </is>
      </c>
      <c r="E3800" t="inlineStr">
        <is>
          <t>NATHANNAHIRGUERREROQUINTERO</t>
        </is>
      </c>
      <c r="F3800" s="2" t="n">
        <v>15</v>
      </c>
      <c r="G3800" t="inlineStr"/>
      <c r="H3800" t="inlineStr">
        <is>
          <t>63652989.0</t>
        </is>
      </c>
      <c r="I3800" t="n">
        <v>0</v>
      </c>
      <c r="J3800" t="n">
        <v>1</v>
      </c>
      <c r="K3800" t="inlineStr"/>
    </row>
    <row r="3801">
      <c r="A3801" t="inlineStr">
        <is>
          <t>MOV</t>
        </is>
      </c>
      <c r="B3801" t="inlineStr">
        <is>
          <t>362006780000</t>
        </is>
      </c>
      <c r="C3801" t="inlineStr">
        <is>
          <t>36200678</t>
        </is>
      </c>
      <c r="D3801" t="inlineStr">
        <is>
          <t>KATHERINE MIRANDA</t>
        </is>
      </c>
      <c r="E3801" t="inlineStr">
        <is>
          <t>KATHERINEMIRANDA</t>
        </is>
      </c>
      <c r="F3801" s="2" t="n">
        <v>15</v>
      </c>
      <c r="G3801" t="inlineStr"/>
      <c r="H3801" t="inlineStr">
        <is>
          <t>66489956.0</t>
        </is>
      </c>
      <c r="I3801" t="n">
        <v>0</v>
      </c>
      <c r="J3801" t="n">
        <v>1</v>
      </c>
      <c r="K3801" t="inlineStr"/>
    </row>
    <row r="3802">
      <c r="A3802" t="inlineStr">
        <is>
          <t>MOV</t>
        </is>
      </c>
      <c r="B3802" t="inlineStr">
        <is>
          <t>357379010000</t>
        </is>
      </c>
      <c r="C3802" t="inlineStr">
        <is>
          <t>35737901</t>
        </is>
      </c>
      <c r="D3802" t="inlineStr">
        <is>
          <t>KATHERINE CEDEÑO</t>
        </is>
      </c>
      <c r="E3802" t="inlineStr">
        <is>
          <t>KATHERINECEDENO</t>
        </is>
      </c>
      <c r="F3802" s="2" t="n">
        <v>15</v>
      </c>
      <c r="G3802" t="inlineStr"/>
      <c r="H3802" t="inlineStr">
        <is>
          <t>66468888.0</t>
        </is>
      </c>
      <c r="I3802" t="n">
        <v>0</v>
      </c>
      <c r="J3802" t="n">
        <v>1</v>
      </c>
      <c r="K3802" t="inlineStr"/>
    </row>
    <row r="3803">
      <c r="A3803" t="inlineStr">
        <is>
          <t>MOV</t>
        </is>
      </c>
      <c r="B3803" t="inlineStr">
        <is>
          <t>353201400000</t>
        </is>
      </c>
      <c r="C3803" t="inlineStr">
        <is>
          <t>35320140</t>
        </is>
      </c>
      <c r="D3803" t="inlineStr">
        <is>
          <t>KARLA SERRACIN</t>
        </is>
      </c>
      <c r="E3803" t="inlineStr">
        <is>
          <t>KARLASERRACIN</t>
        </is>
      </c>
      <c r="F3803" s="2" t="n">
        <v>30</v>
      </c>
      <c r="G3803" t="inlineStr"/>
      <c r="H3803" t="inlineStr">
        <is>
          <t>61997634.0</t>
        </is>
      </c>
      <c r="I3803" t="n">
        <v>0</v>
      </c>
      <c r="J3803" t="n">
        <v>1</v>
      </c>
      <c r="K3803" t="inlineStr"/>
    </row>
    <row r="3804">
      <c r="A3804" t="inlineStr">
        <is>
          <t>MOV</t>
        </is>
      </c>
      <c r="B3804" t="inlineStr">
        <is>
          <t>358367500000</t>
        </is>
      </c>
      <c r="C3804" t="inlineStr">
        <is>
          <t>35836750</t>
        </is>
      </c>
      <c r="D3804" t="inlineStr">
        <is>
          <t>ANTONI FERNANDO LEDEZMA</t>
        </is>
      </c>
      <c r="E3804" t="inlineStr">
        <is>
          <t>ANTONIFERNANDOLEDEZMA</t>
        </is>
      </c>
      <c r="F3804" s="2" t="n">
        <v>5.81</v>
      </c>
      <c r="G3804" t="inlineStr"/>
      <c r="H3804" t="inlineStr">
        <is>
          <t>67059540.0</t>
        </is>
      </c>
      <c r="I3804" t="n">
        <v>0</v>
      </c>
      <c r="J3804" t="n">
        <v>1</v>
      </c>
      <c r="K3804" t="inlineStr"/>
    </row>
    <row r="3805">
      <c r="A3805" t="inlineStr">
        <is>
          <t>MOV</t>
        </is>
      </c>
      <c r="B3805" t="inlineStr">
        <is>
          <t>352355590000</t>
        </is>
      </c>
      <c r="C3805" t="inlineStr">
        <is>
          <t>35235559</t>
        </is>
      </c>
      <c r="D3805" t="inlineStr">
        <is>
          <t>SUSAN STEPHANY SÁNCHEZ CEDEÑO</t>
        </is>
      </c>
      <c r="E3805" t="inlineStr">
        <is>
          <t>SUSANSTEPHANYSANCHEZCEDENO</t>
        </is>
      </c>
      <c r="F3805" s="2" t="n">
        <v>15</v>
      </c>
      <c r="G3805" t="inlineStr"/>
      <c r="H3805" t="inlineStr">
        <is>
          <t>69477057.0</t>
        </is>
      </c>
      <c r="I3805" t="n">
        <v>0</v>
      </c>
      <c r="J3805" t="n">
        <v>1</v>
      </c>
      <c r="K3805" t="inlineStr"/>
    </row>
    <row r="3806">
      <c r="A3806" t="inlineStr">
        <is>
          <t>MOV</t>
        </is>
      </c>
      <c r="B3806" t="inlineStr">
        <is>
          <t>354153950000</t>
        </is>
      </c>
      <c r="C3806" t="inlineStr">
        <is>
          <t>35415395</t>
        </is>
      </c>
      <c r="D3806" t="inlineStr">
        <is>
          <t>ELISEO JIMENEZ</t>
        </is>
      </c>
      <c r="E3806" t="inlineStr">
        <is>
          <t>ELISEOJIMENEZ</t>
        </is>
      </c>
      <c r="F3806" s="2" t="n">
        <v>15</v>
      </c>
      <c r="G3806" t="inlineStr"/>
      <c r="H3806" t="inlineStr">
        <is>
          <t>64905352.0</t>
        </is>
      </c>
      <c r="I3806" t="n">
        <v>0</v>
      </c>
      <c r="J3806" t="n">
        <v>1</v>
      </c>
      <c r="K3806" t="inlineStr"/>
    </row>
    <row r="3807">
      <c r="A3807" t="inlineStr">
        <is>
          <t>MOV</t>
        </is>
      </c>
      <c r="B3807" t="inlineStr">
        <is>
          <t>355307390000</t>
        </is>
      </c>
      <c r="C3807" t="inlineStr">
        <is>
          <t>35530739</t>
        </is>
      </c>
      <c r="D3807" t="inlineStr">
        <is>
          <t>YEHINER MIRANDA</t>
        </is>
      </c>
      <c r="E3807" t="inlineStr">
        <is>
          <t>YEHINERMIRANDA</t>
        </is>
      </c>
      <c r="F3807" s="2" t="n">
        <v>15</v>
      </c>
      <c r="G3807" t="inlineStr"/>
      <c r="H3807" t="inlineStr">
        <is>
          <t>62478391.0</t>
        </is>
      </c>
      <c r="I3807" t="n">
        <v>0</v>
      </c>
      <c r="J3807" t="n">
        <v>1</v>
      </c>
      <c r="K3807" t="inlineStr"/>
    </row>
    <row r="3808">
      <c r="A3808" t="inlineStr">
        <is>
          <t>MOV</t>
        </is>
      </c>
      <c r="B3808" t="inlineStr">
        <is>
          <t>369005470000</t>
        </is>
      </c>
      <c r="C3808" t="inlineStr">
        <is>
          <t>36900547</t>
        </is>
      </c>
      <c r="D3808" t="inlineStr">
        <is>
          <t>YOSEPH GRIMAS</t>
        </is>
      </c>
      <c r="E3808" t="inlineStr">
        <is>
          <t>YOSEPHGRIMAS</t>
        </is>
      </c>
      <c r="F3808" s="2" t="n">
        <v>15</v>
      </c>
      <c r="G3808" t="inlineStr"/>
      <c r="H3808" t="inlineStr">
        <is>
          <t>63012887.0</t>
        </is>
      </c>
      <c r="I3808" t="n">
        <v>0</v>
      </c>
      <c r="J3808" t="n">
        <v>1</v>
      </c>
      <c r="K3808" t="inlineStr"/>
    </row>
    <row r="3809">
      <c r="A3809" t="inlineStr">
        <is>
          <t>MOV</t>
        </is>
      </c>
      <c r="B3809" t="inlineStr">
        <is>
          <t>334192740000</t>
        </is>
      </c>
      <c r="C3809" t="inlineStr">
        <is>
          <t>33419274</t>
        </is>
      </c>
      <c r="D3809" t="inlineStr">
        <is>
          <t>MANUEL YAHIR RUIZ ROVIRA</t>
        </is>
      </c>
      <c r="E3809" t="inlineStr">
        <is>
          <t>MANUELYAHIRRUIZROVIRA</t>
        </is>
      </c>
      <c r="F3809" s="2" t="n">
        <v>12</v>
      </c>
      <c r="G3809" t="inlineStr"/>
      <c r="H3809" t="inlineStr">
        <is>
          <t>67528931.0</t>
        </is>
      </c>
      <c r="I3809" t="n">
        <v>0</v>
      </c>
      <c r="J3809" t="n">
        <v>1</v>
      </c>
      <c r="K3809" t="inlineStr"/>
    </row>
    <row r="3810">
      <c r="A3810" t="inlineStr">
        <is>
          <t>MOV</t>
        </is>
      </c>
      <c r="B3810" t="inlineStr">
        <is>
          <t>346364700000</t>
        </is>
      </c>
      <c r="C3810" t="inlineStr">
        <is>
          <t>34636470</t>
        </is>
      </c>
      <c r="D3810" t="inlineStr">
        <is>
          <t>JAISELL SADITH CABALLER SOLIS</t>
        </is>
      </c>
      <c r="E3810" t="inlineStr">
        <is>
          <t>JAISELLSADITHCABALLERSOLIS</t>
        </is>
      </c>
      <c r="F3810" s="2" t="n">
        <v>15</v>
      </c>
      <c r="G3810" t="inlineStr"/>
      <c r="H3810" t="inlineStr">
        <is>
          <t>66618893.0</t>
        </is>
      </c>
      <c r="I3810" t="n">
        <v>0</v>
      </c>
      <c r="J3810" t="n">
        <v>1</v>
      </c>
      <c r="K3810" t="inlineStr"/>
    </row>
    <row r="3811">
      <c r="A3811" t="inlineStr">
        <is>
          <t>MOV</t>
        </is>
      </c>
      <c r="B3811" t="inlineStr">
        <is>
          <t>346364700000</t>
        </is>
      </c>
      <c r="C3811" t="inlineStr">
        <is>
          <t>34636470</t>
        </is>
      </c>
      <c r="D3811" t="inlineStr">
        <is>
          <t>JAISELL SADITH CABALLER SOLIS</t>
        </is>
      </c>
      <c r="E3811" t="inlineStr">
        <is>
          <t>JAISELLSADITHCABALLERSOLIS</t>
        </is>
      </c>
      <c r="F3811" s="2" t="n">
        <v>16.25</v>
      </c>
      <c r="G3811" t="inlineStr"/>
      <c r="H3811" t="inlineStr">
        <is>
          <t>66618893.0</t>
        </is>
      </c>
      <c r="I3811" t="n">
        <v>0</v>
      </c>
      <c r="J3811" t="n">
        <v>1</v>
      </c>
      <c r="K3811" t="inlineStr"/>
    </row>
    <row r="3812">
      <c r="A3812" t="inlineStr">
        <is>
          <t>MOV</t>
        </is>
      </c>
      <c r="B3812" t="inlineStr">
        <is>
          <t>358360070000</t>
        </is>
      </c>
      <c r="C3812" t="inlineStr">
        <is>
          <t>35836007</t>
        </is>
      </c>
      <c r="D3812" t="inlineStr">
        <is>
          <t>REIMOND ABEL RESTREPO VARGAS</t>
        </is>
      </c>
      <c r="E3812" t="inlineStr">
        <is>
          <t>REIMONDABELRESTREPOVARGAS</t>
        </is>
      </c>
      <c r="F3812" s="2" t="n">
        <v>15</v>
      </c>
      <c r="G3812" t="inlineStr"/>
      <c r="H3812" t="inlineStr">
        <is>
          <t>69898173.0</t>
        </is>
      </c>
      <c r="I3812" t="n">
        <v>0</v>
      </c>
      <c r="J3812" t="n">
        <v>1</v>
      </c>
      <c r="K3812" t="inlineStr"/>
    </row>
    <row r="3813">
      <c r="A3813" t="inlineStr">
        <is>
          <t>MOV</t>
        </is>
      </c>
      <c r="B3813" t="inlineStr">
        <is>
          <t>351289780000</t>
        </is>
      </c>
      <c r="C3813" t="inlineStr">
        <is>
          <t>35128978</t>
        </is>
      </c>
      <c r="D3813" t="inlineStr">
        <is>
          <t>MILENKA OLIVIA GUERRA VASQUEZ</t>
        </is>
      </c>
      <c r="E3813" t="inlineStr">
        <is>
          <t>MILENKAOLIVIAGUERRAVASQUEZ</t>
        </is>
      </c>
      <c r="F3813" s="2" t="n">
        <v>15</v>
      </c>
      <c r="G3813" t="inlineStr"/>
      <c r="H3813" t="inlineStr">
        <is>
          <t>62949015.0</t>
        </is>
      </c>
      <c r="I3813" t="n">
        <v>0</v>
      </c>
      <c r="J3813" t="n">
        <v>1</v>
      </c>
      <c r="K3813" t="inlineStr"/>
    </row>
    <row r="3814">
      <c r="A3814" t="inlineStr">
        <is>
          <t>MOV</t>
        </is>
      </c>
      <c r="B3814" t="inlineStr">
        <is>
          <t>359182920000</t>
        </is>
      </c>
      <c r="C3814" t="inlineStr">
        <is>
          <t>35918292</t>
        </is>
      </c>
      <c r="D3814" t="inlineStr">
        <is>
          <t>JORGE NICOLAS CABALLERO VALDES</t>
        </is>
      </c>
      <c r="E3814" t="inlineStr">
        <is>
          <t>JORGENICOLASCABALLEROVALDES</t>
        </is>
      </c>
      <c r="F3814" s="2" t="n">
        <v>15</v>
      </c>
      <c r="G3814" t="inlineStr"/>
      <c r="H3814" t="inlineStr">
        <is>
          <t>68429554.0</t>
        </is>
      </c>
      <c r="I3814" t="n">
        <v>0</v>
      </c>
      <c r="J3814" t="n">
        <v>1</v>
      </c>
      <c r="K3814" t="inlineStr"/>
    </row>
    <row r="3815">
      <c r="A3815" t="inlineStr">
        <is>
          <t>MOV</t>
        </is>
      </c>
      <c r="B3815" t="inlineStr">
        <is>
          <t>357131730000</t>
        </is>
      </c>
      <c r="C3815" t="inlineStr">
        <is>
          <t>35713173</t>
        </is>
      </c>
      <c r="D3815" t="inlineStr">
        <is>
          <t>CARLOS JOEL GODDARD ESPINOSA</t>
        </is>
      </c>
      <c r="E3815" t="inlineStr">
        <is>
          <t>CARLOSJOELGODDARDESPINOSA</t>
        </is>
      </c>
      <c r="F3815" s="2" t="n">
        <v>15</v>
      </c>
      <c r="G3815" t="inlineStr"/>
      <c r="H3815" t="inlineStr">
        <is>
          <t>67832584.0</t>
        </is>
      </c>
      <c r="I3815" t="n">
        <v>0</v>
      </c>
      <c r="J3815" t="n">
        <v>1</v>
      </c>
      <c r="K3815" t="inlineStr"/>
    </row>
    <row r="3816">
      <c r="A3816" t="inlineStr">
        <is>
          <t>MOV</t>
        </is>
      </c>
      <c r="B3816" t="inlineStr">
        <is>
          <t>358242600000</t>
        </is>
      </c>
      <c r="C3816" t="inlineStr">
        <is>
          <t>35824260</t>
        </is>
      </c>
      <c r="D3816" t="inlineStr">
        <is>
          <t>QUINTIN GUTIERREZ</t>
        </is>
      </c>
      <c r="E3816" t="inlineStr">
        <is>
          <t>QUINTINGUTIERREZ</t>
        </is>
      </c>
      <c r="F3816" s="2" t="n">
        <v>15</v>
      </c>
      <c r="G3816" t="inlineStr"/>
      <c r="H3816" t="inlineStr">
        <is>
          <t>67759885.0</t>
        </is>
      </c>
      <c r="I3816" t="n">
        <v>0</v>
      </c>
      <c r="J3816" t="n">
        <v>1</v>
      </c>
      <c r="K3816" t="inlineStr"/>
    </row>
    <row r="3817">
      <c r="A3817" t="inlineStr">
        <is>
          <t>MOV</t>
        </is>
      </c>
      <c r="B3817" t="inlineStr">
        <is>
          <t>359361820000</t>
        </is>
      </c>
      <c r="C3817" t="inlineStr">
        <is>
          <t>35936182</t>
        </is>
      </c>
      <c r="D3817" t="inlineStr">
        <is>
          <t>ASHLEY LOURIN HERNANDEZ CORDOBA</t>
        </is>
      </c>
      <c r="E3817" t="inlineStr">
        <is>
          <t>ASHLEYLOURINHERNANDEZCORDOBA</t>
        </is>
      </c>
      <c r="F3817" s="2" t="n">
        <v>15</v>
      </c>
      <c r="G3817" t="inlineStr"/>
      <c r="H3817" t="inlineStr">
        <is>
          <t>63395949.0</t>
        </is>
      </c>
      <c r="I3817" t="n">
        <v>0</v>
      </c>
      <c r="J3817" t="n">
        <v>1</v>
      </c>
      <c r="K3817" t="inlineStr"/>
    </row>
    <row r="3818">
      <c r="A3818" t="inlineStr">
        <is>
          <t>MOV</t>
        </is>
      </c>
      <c r="B3818" t="inlineStr">
        <is>
          <t>354239930000</t>
        </is>
      </c>
      <c r="C3818" t="inlineStr">
        <is>
          <t>35423993</t>
        </is>
      </c>
      <c r="D3818" t="inlineStr">
        <is>
          <t>CINDY PITTI</t>
        </is>
      </c>
      <c r="E3818" t="inlineStr">
        <is>
          <t>CINDYPITTI</t>
        </is>
      </c>
      <c r="F3818" s="2" t="n">
        <v>15</v>
      </c>
      <c r="G3818" t="inlineStr"/>
      <c r="H3818" t="inlineStr">
        <is>
          <t>66557800.0</t>
        </is>
      </c>
      <c r="I3818" t="n">
        <v>0</v>
      </c>
      <c r="J3818" t="n">
        <v>1</v>
      </c>
      <c r="K3818" t="inlineStr"/>
    </row>
    <row r="3819">
      <c r="A3819" t="inlineStr">
        <is>
          <t>MOV</t>
        </is>
      </c>
      <c r="B3819" t="inlineStr">
        <is>
          <t>347373770000</t>
        </is>
      </c>
      <c r="C3819" t="inlineStr">
        <is>
          <t>34737377</t>
        </is>
      </c>
      <c r="D3819" t="inlineStr">
        <is>
          <t>YEINI MAZIEL HERNANDEZ</t>
        </is>
      </c>
      <c r="E3819" t="inlineStr">
        <is>
          <t>YEINIMAZIELHERNANDEZ</t>
        </is>
      </c>
      <c r="F3819" s="2" t="n">
        <v>3.61</v>
      </c>
      <c r="G3819" t="inlineStr"/>
      <c r="H3819" t="inlineStr">
        <is>
          <t>64868549.0</t>
        </is>
      </c>
      <c r="I3819" t="n">
        <v>0</v>
      </c>
      <c r="J3819" t="n">
        <v>1</v>
      </c>
      <c r="K3819" t="inlineStr"/>
    </row>
    <row r="3820">
      <c r="A3820" t="inlineStr">
        <is>
          <t>MOV</t>
        </is>
      </c>
      <c r="B3820" t="inlineStr">
        <is>
          <t>353366710000</t>
        </is>
      </c>
      <c r="C3820" t="inlineStr">
        <is>
          <t>35336671</t>
        </is>
      </c>
      <c r="D3820" t="inlineStr">
        <is>
          <t>RUTH NOEMI CONCEPCION GONZALEZ</t>
        </is>
      </c>
      <c r="E3820" t="inlineStr">
        <is>
          <t>RUTHNOEMICONCEPCIONGONZALEZ</t>
        </is>
      </c>
      <c r="F3820" s="2" t="n">
        <v>40</v>
      </c>
      <c r="G3820" t="inlineStr"/>
      <c r="H3820" t="inlineStr">
        <is>
          <t>67573688.0</t>
        </is>
      </c>
      <c r="I3820" t="n">
        <v>0</v>
      </c>
      <c r="J3820" t="n">
        <v>1</v>
      </c>
      <c r="K3820" t="inlineStr"/>
    </row>
    <row r="3821">
      <c r="A3821" t="inlineStr">
        <is>
          <t>MOV</t>
        </is>
      </c>
      <c r="B3821" t="inlineStr">
        <is>
          <t>356366180000</t>
        </is>
      </c>
      <c r="C3821" t="inlineStr">
        <is>
          <t>35636618</t>
        </is>
      </c>
      <c r="D3821" t="inlineStr">
        <is>
          <t>BRAYAN ARMANDO CACERES BARRAZA</t>
        </is>
      </c>
      <c r="E3821" t="inlineStr">
        <is>
          <t>BRAYANARMANDOCACERESBARRAZA</t>
        </is>
      </c>
      <c r="F3821" s="2" t="n">
        <v>15</v>
      </c>
      <c r="G3821" t="inlineStr"/>
      <c r="H3821" t="inlineStr">
        <is>
          <t>66817106.0</t>
        </is>
      </c>
      <c r="I3821" t="n">
        <v>0</v>
      </c>
      <c r="J3821" t="n">
        <v>1</v>
      </c>
      <c r="K3821" t="inlineStr"/>
    </row>
    <row r="3822">
      <c r="A3822" t="inlineStr">
        <is>
          <t>MOV</t>
        </is>
      </c>
      <c r="B3822" t="inlineStr">
        <is>
          <t>357338420000</t>
        </is>
      </c>
      <c r="C3822" t="inlineStr">
        <is>
          <t>35733842</t>
        </is>
      </c>
      <c r="D3822" t="inlineStr">
        <is>
          <t>RENE ISSAID BLANCO CORONADO</t>
        </is>
      </c>
      <c r="E3822" t="inlineStr">
        <is>
          <t>RENEISSAIDBLANCOCORONADO</t>
        </is>
      </c>
      <c r="F3822" s="2" t="n">
        <v>15</v>
      </c>
      <c r="G3822" t="inlineStr"/>
      <c r="H3822" t="inlineStr">
        <is>
          <t>68696344.0</t>
        </is>
      </c>
      <c r="I3822" t="n">
        <v>0</v>
      </c>
      <c r="J3822" t="n">
        <v>1</v>
      </c>
      <c r="K3822" t="inlineStr"/>
    </row>
    <row r="3823">
      <c r="A3823" t="inlineStr">
        <is>
          <t>MOV</t>
        </is>
      </c>
      <c r="B3823" t="inlineStr">
        <is>
          <t>353103670000</t>
        </is>
      </c>
      <c r="C3823" t="inlineStr">
        <is>
          <t>35310367</t>
        </is>
      </c>
      <c r="D3823" t="inlineStr">
        <is>
          <t>CHRISTOPHER JOEL QUINTERO SALDAÑA</t>
        </is>
      </c>
      <c r="E3823" t="inlineStr">
        <is>
          <t>CHRISTOPHERJOELQUINTEROSALDANA</t>
        </is>
      </c>
      <c r="F3823" s="2" t="n">
        <v>15</v>
      </c>
      <c r="G3823" t="inlineStr"/>
      <c r="H3823" t="inlineStr">
        <is>
          <t>63458656.0</t>
        </is>
      </c>
      <c r="I3823" t="n">
        <v>0</v>
      </c>
      <c r="J3823" t="n">
        <v>1</v>
      </c>
      <c r="K3823" t="inlineStr"/>
    </row>
    <row r="3824">
      <c r="A3824" t="inlineStr">
        <is>
          <t>MOV</t>
        </is>
      </c>
      <c r="B3824" t="inlineStr">
        <is>
          <t>357308090000</t>
        </is>
      </c>
      <c r="C3824" t="inlineStr">
        <is>
          <t>35730809</t>
        </is>
      </c>
      <c r="D3824" t="inlineStr">
        <is>
          <t>DANYELO VALDES</t>
        </is>
      </c>
      <c r="E3824" t="inlineStr">
        <is>
          <t>DANYELOVALDES</t>
        </is>
      </c>
      <c r="F3824" s="2" t="n">
        <v>30</v>
      </c>
      <c r="G3824" t="inlineStr"/>
      <c r="H3824" t="inlineStr">
        <is>
          <t>65351952.0</t>
        </is>
      </c>
      <c r="I3824" t="n">
        <v>0</v>
      </c>
      <c r="J3824" t="n">
        <v>1</v>
      </c>
      <c r="K3824" t="inlineStr"/>
    </row>
    <row r="3825">
      <c r="A3825" t="inlineStr">
        <is>
          <t>MOV</t>
        </is>
      </c>
      <c r="B3825" t="inlineStr">
        <is>
          <t>369006800000</t>
        </is>
      </c>
      <c r="C3825" t="inlineStr">
        <is>
          <t>36900680</t>
        </is>
      </c>
      <c r="D3825" t="inlineStr">
        <is>
          <t>NICOLL NAYROBI MITCHELL GARCIA</t>
        </is>
      </c>
      <c r="E3825" t="inlineStr">
        <is>
          <t>NICOLLNAYROBIMITCHELLGARCIA</t>
        </is>
      </c>
      <c r="F3825" s="2" t="n">
        <v>15</v>
      </c>
      <c r="G3825" t="inlineStr"/>
      <c r="H3825" t="inlineStr">
        <is>
          <t>66555287.0</t>
        </is>
      </c>
      <c r="I3825" t="n">
        <v>0</v>
      </c>
      <c r="J3825" t="n">
        <v>1</v>
      </c>
      <c r="K3825" t="inlineStr"/>
    </row>
    <row r="3826">
      <c r="A3826" t="inlineStr">
        <is>
          <t>MOV</t>
        </is>
      </c>
      <c r="B3826" t="inlineStr">
        <is>
          <t>354157180000</t>
        </is>
      </c>
      <c r="C3826" t="inlineStr">
        <is>
          <t>35415718</t>
        </is>
      </c>
      <c r="D3826" t="inlineStr">
        <is>
          <t>KARELYN ANAYS CABRERA TORRES</t>
        </is>
      </c>
      <c r="E3826" t="inlineStr">
        <is>
          <t>KARELYNANAYSCABRERATORRES</t>
        </is>
      </c>
      <c r="F3826" s="2" t="n">
        <v>15</v>
      </c>
      <c r="G3826" t="inlineStr"/>
      <c r="H3826" t="inlineStr">
        <is>
          <t>64274236.0</t>
        </is>
      </c>
      <c r="I3826" t="n">
        <v>0</v>
      </c>
      <c r="J3826" t="n">
        <v>1</v>
      </c>
      <c r="K3826" t="inlineStr"/>
    </row>
    <row r="3827">
      <c r="A3827" t="inlineStr">
        <is>
          <t>MOV</t>
        </is>
      </c>
      <c r="B3827" t="inlineStr">
        <is>
          <t>364015630000</t>
        </is>
      </c>
      <c r="C3827" t="inlineStr">
        <is>
          <t>36401563</t>
        </is>
      </c>
      <c r="D3827" t="inlineStr">
        <is>
          <t>ROSA LISETH SANJUR AGUIRRE</t>
        </is>
      </c>
      <c r="E3827" t="inlineStr">
        <is>
          <t>ROSALISETHSANJURAGUIRRE</t>
        </is>
      </c>
      <c r="F3827" s="2" t="n">
        <v>15</v>
      </c>
      <c r="G3827" t="inlineStr"/>
      <c r="H3827" t="inlineStr">
        <is>
          <t>69814185.0</t>
        </is>
      </c>
      <c r="I3827" t="n">
        <v>0</v>
      </c>
      <c r="J3827" t="n">
        <v>1</v>
      </c>
      <c r="K3827" t="inlineStr"/>
    </row>
    <row r="3828">
      <c r="A3828" t="inlineStr">
        <is>
          <t>MOV</t>
        </is>
      </c>
      <c r="B3828" t="inlineStr">
        <is>
          <t>366021480000</t>
        </is>
      </c>
      <c r="C3828" t="inlineStr">
        <is>
          <t>36602148</t>
        </is>
      </c>
      <c r="D3828" t="inlineStr">
        <is>
          <t>ROSA LISETH SANJUR AGUIRRE</t>
        </is>
      </c>
      <c r="E3828" t="inlineStr">
        <is>
          <t>ROSALISETHSANJURAGUIRRE</t>
        </is>
      </c>
      <c r="F3828" s="2" t="n">
        <v>15</v>
      </c>
      <c r="G3828" t="inlineStr"/>
      <c r="H3828" t="inlineStr">
        <is>
          <t>68450793.0</t>
        </is>
      </c>
      <c r="I3828" t="n">
        <v>0</v>
      </c>
      <c r="J3828" t="n">
        <v>1</v>
      </c>
      <c r="K3828" t="inlineStr"/>
    </row>
    <row r="3829">
      <c r="A3829" t="inlineStr">
        <is>
          <t>MOV</t>
        </is>
      </c>
      <c r="B3829" t="inlineStr">
        <is>
          <t>343448820000</t>
        </is>
      </c>
      <c r="C3829" t="inlineStr">
        <is>
          <t>34344882</t>
        </is>
      </c>
      <c r="D3829" t="inlineStr">
        <is>
          <t>GENESIS MICHELLE CASTILLO VALENCIA</t>
        </is>
      </c>
      <c r="E3829" t="inlineStr">
        <is>
          <t>GENESISMICHELLECASTILLOVALENCIA</t>
        </is>
      </c>
      <c r="F3829" s="2" t="n">
        <v>12</v>
      </c>
      <c r="G3829" t="inlineStr"/>
      <c r="H3829" t="inlineStr">
        <is>
          <t>68907305.0</t>
        </is>
      </c>
      <c r="I3829" t="n">
        <v>0</v>
      </c>
      <c r="J3829" t="n">
        <v>1</v>
      </c>
      <c r="K3829" t="inlineStr"/>
    </row>
    <row r="3830">
      <c r="A3830" t="inlineStr">
        <is>
          <t>MOV</t>
        </is>
      </c>
      <c r="B3830" t="inlineStr">
        <is>
          <t>352279670000</t>
        </is>
      </c>
      <c r="C3830" t="inlineStr">
        <is>
          <t>35227967</t>
        </is>
      </c>
      <c r="D3830" t="inlineStr">
        <is>
          <t>YESIKA HERRERA</t>
        </is>
      </c>
      <c r="E3830" t="inlineStr">
        <is>
          <t>YESIKAHERRERA</t>
        </is>
      </c>
      <c r="F3830" s="2" t="n">
        <v>15</v>
      </c>
      <c r="G3830" t="inlineStr"/>
      <c r="H3830" t="inlineStr">
        <is>
          <t>64274681.0</t>
        </is>
      </c>
      <c r="I3830" t="n">
        <v>0</v>
      </c>
      <c r="J3830" t="n">
        <v>1</v>
      </c>
      <c r="K3830" t="inlineStr"/>
    </row>
    <row r="3831">
      <c r="A3831" t="inlineStr">
        <is>
          <t>MOV</t>
        </is>
      </c>
      <c r="B3831" t="inlineStr">
        <is>
          <t>364039380000</t>
        </is>
      </c>
      <c r="C3831" t="inlineStr">
        <is>
          <t>36403938</t>
        </is>
      </c>
      <c r="D3831" t="inlineStr">
        <is>
          <t>ROSA MARIA RAMOS RODRIGUEZ</t>
        </is>
      </c>
      <c r="E3831" t="inlineStr">
        <is>
          <t>ROSAMARIARAMOSRODRIGUEZ</t>
        </is>
      </c>
      <c r="F3831" s="2" t="n">
        <v>16.94</v>
      </c>
      <c r="G3831" t="inlineStr"/>
      <c r="H3831" t="inlineStr"/>
      <c r="I3831" t="n">
        <v>0</v>
      </c>
      <c r="J3831" t="n">
        <v>1</v>
      </c>
      <c r="K3831" t="inlineStr"/>
    </row>
    <row r="3832">
      <c r="A3832" t="inlineStr">
        <is>
          <t>MOV</t>
        </is>
      </c>
      <c r="B3832" t="inlineStr">
        <is>
          <t>354358660000</t>
        </is>
      </c>
      <c r="C3832" t="inlineStr">
        <is>
          <t>35435866</t>
        </is>
      </c>
      <c r="D3832" t="inlineStr">
        <is>
          <t>IDALIS ESPINOSA</t>
        </is>
      </c>
      <c r="E3832" t="inlineStr">
        <is>
          <t>IDALISESPINOSA</t>
        </is>
      </c>
      <c r="F3832" s="2" t="n">
        <v>15</v>
      </c>
      <c r="G3832" t="inlineStr"/>
      <c r="H3832" t="inlineStr">
        <is>
          <t>68838903.0</t>
        </is>
      </c>
      <c r="I3832" t="n">
        <v>0</v>
      </c>
      <c r="J3832" t="n">
        <v>1</v>
      </c>
      <c r="K3832" t="inlineStr"/>
    </row>
    <row r="3833">
      <c r="A3833" t="inlineStr">
        <is>
          <t>MOV</t>
        </is>
      </c>
      <c r="B3833" t="inlineStr">
        <is>
          <t>347212120000</t>
        </is>
      </c>
      <c r="C3833" t="inlineStr">
        <is>
          <t>34721212</t>
        </is>
      </c>
      <c r="D3833" t="inlineStr">
        <is>
          <t>SIMEILY SARIETH QUINTERO MARQUINEZ</t>
        </is>
      </c>
      <c r="E3833" t="inlineStr">
        <is>
          <t>SIMEILYSARIETHQUINTEROMARQUINEZ</t>
        </is>
      </c>
      <c r="F3833" s="2" t="n">
        <v>20</v>
      </c>
      <c r="G3833" t="inlineStr"/>
      <c r="H3833" t="inlineStr">
        <is>
          <t>66615854.0</t>
        </is>
      </c>
      <c r="I3833" t="n">
        <v>0</v>
      </c>
      <c r="J3833" t="n">
        <v>1</v>
      </c>
      <c r="K3833" t="inlineStr"/>
    </row>
    <row r="3834">
      <c r="A3834" t="inlineStr">
        <is>
          <t>MOV</t>
        </is>
      </c>
      <c r="B3834" t="inlineStr">
        <is>
          <t>358378260000</t>
        </is>
      </c>
      <c r="C3834" t="inlineStr">
        <is>
          <t>35837826</t>
        </is>
      </c>
      <c r="D3834" t="inlineStr">
        <is>
          <t>EMANUEL AIZPURUA</t>
        </is>
      </c>
      <c r="E3834" t="inlineStr">
        <is>
          <t>EMANUELAIZPURUA</t>
        </is>
      </c>
      <c r="F3834" s="2" t="n">
        <v>15</v>
      </c>
      <c r="G3834" t="inlineStr"/>
      <c r="H3834" t="inlineStr">
        <is>
          <t>62371083.0</t>
        </is>
      </c>
      <c r="I3834" t="n">
        <v>0</v>
      </c>
      <c r="J3834" t="n">
        <v>1</v>
      </c>
      <c r="K3834" t="inlineStr"/>
    </row>
    <row r="3835">
      <c r="A3835" t="inlineStr">
        <is>
          <t>MOV</t>
        </is>
      </c>
      <c r="B3835" t="inlineStr">
        <is>
          <t>357275130000</t>
        </is>
      </c>
      <c r="C3835" t="inlineStr">
        <is>
          <t>35727513</t>
        </is>
      </c>
      <c r="D3835" t="inlineStr">
        <is>
          <t>ANTHONY JUSTAVINO</t>
        </is>
      </c>
      <c r="E3835" t="inlineStr">
        <is>
          <t>ANTHONYJUSTAVINO</t>
        </is>
      </c>
      <c r="F3835" s="2" t="n">
        <v>30</v>
      </c>
      <c r="G3835" t="inlineStr"/>
      <c r="H3835" t="inlineStr">
        <is>
          <t>66435257.0</t>
        </is>
      </c>
      <c r="I3835" t="n">
        <v>0</v>
      </c>
      <c r="J3835" t="n">
        <v>1</v>
      </c>
      <c r="K3835" t="inlineStr"/>
    </row>
    <row r="3836">
      <c r="A3836" t="inlineStr">
        <is>
          <t>MOV</t>
        </is>
      </c>
      <c r="B3836" t="inlineStr">
        <is>
          <t>355006600000</t>
        </is>
      </c>
      <c r="C3836" t="inlineStr">
        <is>
          <t>35500660</t>
        </is>
      </c>
      <c r="D3836" t="inlineStr">
        <is>
          <t>EFRAM ESPINOSA</t>
        </is>
      </c>
      <c r="E3836" t="inlineStr">
        <is>
          <t>EFRAMESPINOSA</t>
        </is>
      </c>
      <c r="F3836" s="2" t="n">
        <v>15</v>
      </c>
      <c r="G3836" t="inlineStr"/>
      <c r="H3836" t="inlineStr">
        <is>
          <t>63327614.0</t>
        </is>
      </c>
      <c r="I3836" t="n">
        <v>0</v>
      </c>
      <c r="J3836" t="n">
        <v>1</v>
      </c>
      <c r="K3836" t="inlineStr"/>
    </row>
    <row r="3837">
      <c r="A3837" t="inlineStr">
        <is>
          <t>MOV</t>
        </is>
      </c>
      <c r="B3837" t="inlineStr">
        <is>
          <t>343341320000</t>
        </is>
      </c>
      <c r="C3837" t="inlineStr">
        <is>
          <t>34334132</t>
        </is>
      </c>
      <c r="D3837" t="inlineStr">
        <is>
          <t>GIUVER MORALES</t>
        </is>
      </c>
      <c r="E3837" t="inlineStr">
        <is>
          <t>GIUVERMORALES</t>
        </is>
      </c>
      <c r="F3837" s="2" t="n">
        <v>32.5</v>
      </c>
      <c r="G3837" t="inlineStr"/>
      <c r="H3837" t="inlineStr">
        <is>
          <t>64388668.0</t>
        </is>
      </c>
      <c r="I3837" t="n">
        <v>0</v>
      </c>
      <c r="J3837" t="n">
        <v>1</v>
      </c>
      <c r="K3837" t="inlineStr"/>
    </row>
    <row r="3838">
      <c r="A3838" t="inlineStr">
        <is>
          <t>MOV</t>
        </is>
      </c>
      <c r="B3838" t="inlineStr">
        <is>
          <t>353087080000</t>
        </is>
      </c>
      <c r="C3838" t="inlineStr">
        <is>
          <t>35308708</t>
        </is>
      </c>
      <c r="D3838" t="inlineStr">
        <is>
          <t>JUSSEFF ALIETH ESPINOSA</t>
        </is>
      </c>
      <c r="E3838" t="inlineStr">
        <is>
          <t>JUSSEFFALIETHESPINOSA</t>
        </is>
      </c>
      <c r="F3838" s="2" t="n">
        <v>15</v>
      </c>
      <c r="G3838" t="inlineStr"/>
      <c r="H3838" t="inlineStr">
        <is>
          <t>68799479.0</t>
        </is>
      </c>
      <c r="I3838" t="n">
        <v>0</v>
      </c>
      <c r="J3838" t="n">
        <v>1</v>
      </c>
      <c r="K3838" t="inlineStr"/>
    </row>
    <row r="3839">
      <c r="A3839" t="inlineStr">
        <is>
          <t>MOV</t>
        </is>
      </c>
      <c r="B3839" t="inlineStr">
        <is>
          <t>357381500000</t>
        </is>
      </c>
      <c r="C3839" t="inlineStr">
        <is>
          <t>35738150</t>
        </is>
      </c>
      <c r="D3839" t="inlineStr">
        <is>
          <t>MELISSA ALEJANDRA CAMARENA</t>
        </is>
      </c>
      <c r="E3839" t="inlineStr">
        <is>
          <t>MELISSAALEJANDRACAMARENA</t>
        </is>
      </c>
      <c r="F3839" s="2" t="n">
        <v>15</v>
      </c>
      <c r="G3839" t="inlineStr"/>
      <c r="H3839" t="inlineStr">
        <is>
          <t>67901606.0</t>
        </is>
      </c>
      <c r="I3839" t="n">
        <v>0</v>
      </c>
      <c r="J3839" t="n">
        <v>1</v>
      </c>
      <c r="K3839" t="inlineStr"/>
    </row>
    <row r="3840">
      <c r="A3840" t="inlineStr">
        <is>
          <t>MOV</t>
        </is>
      </c>
      <c r="B3840" t="inlineStr">
        <is>
          <t>357310070000</t>
        </is>
      </c>
      <c r="C3840" t="inlineStr">
        <is>
          <t>35731007</t>
        </is>
      </c>
      <c r="D3840" t="inlineStr">
        <is>
          <t>JORGE ALBERTO SANTAMARIA CASTILLO</t>
        </is>
      </c>
      <c r="E3840" t="inlineStr">
        <is>
          <t>JORGEALBERTOSANTAMARIACASTILLO</t>
        </is>
      </c>
      <c r="F3840" s="2" t="n">
        <v>15</v>
      </c>
      <c r="G3840" t="inlineStr"/>
      <c r="H3840" t="inlineStr">
        <is>
          <t>68094435.0</t>
        </is>
      </c>
      <c r="I3840" t="n">
        <v>0</v>
      </c>
      <c r="J3840" t="n">
        <v>1</v>
      </c>
      <c r="K3840" t="inlineStr"/>
    </row>
    <row r="3841">
      <c r="A3841" t="inlineStr">
        <is>
          <t>MOV</t>
        </is>
      </c>
      <c r="B3841" t="inlineStr">
        <is>
          <t>342121310000</t>
        </is>
      </c>
      <c r="C3841" t="inlineStr">
        <is>
          <t>34212131</t>
        </is>
      </c>
      <c r="D3841" t="inlineStr">
        <is>
          <t>JOSE PABLO GONZALEZ MORA</t>
        </is>
      </c>
      <c r="E3841" t="inlineStr">
        <is>
          <t>JOSEPABLOGONZALEZMORA</t>
        </is>
      </c>
      <c r="F3841" s="2" t="n">
        <v>42</v>
      </c>
      <c r="G3841" t="inlineStr"/>
      <c r="H3841" t="inlineStr">
        <is>
          <t>67810795.0</t>
        </is>
      </c>
      <c r="I3841" t="n">
        <v>0</v>
      </c>
      <c r="J3841" t="n">
        <v>1</v>
      </c>
      <c r="K3841" t="inlineStr"/>
    </row>
    <row r="3842">
      <c r="A3842" t="inlineStr">
        <is>
          <t>MOV</t>
        </is>
      </c>
      <c r="B3842" t="inlineStr">
        <is>
          <t>341329020000</t>
        </is>
      </c>
      <c r="C3842" t="inlineStr">
        <is>
          <t>34132902</t>
        </is>
      </c>
      <c r="D3842" t="inlineStr">
        <is>
          <t>SHENOA YISELL CASTILLO MIRANDA</t>
        </is>
      </c>
      <c r="E3842" t="inlineStr">
        <is>
          <t>SHENOAYISELLCASTILLOMIRANDA</t>
        </is>
      </c>
      <c r="F3842" s="2" t="n">
        <v>16</v>
      </c>
      <c r="G3842" t="inlineStr"/>
      <c r="H3842" t="inlineStr">
        <is>
          <t>64431815.0</t>
        </is>
      </c>
      <c r="I3842" t="n">
        <v>0</v>
      </c>
      <c r="J3842" t="n">
        <v>1</v>
      </c>
      <c r="K3842" t="inlineStr"/>
    </row>
    <row r="3843">
      <c r="A3843" t="inlineStr">
        <is>
          <t>MOV</t>
        </is>
      </c>
      <c r="B3843" t="inlineStr">
        <is>
          <t>355295150000</t>
        </is>
      </c>
      <c r="C3843" t="inlineStr">
        <is>
          <t>35529515</t>
        </is>
      </c>
      <c r="D3843" t="inlineStr">
        <is>
          <t>MARIA STHEFANIA GUERRA SABIN</t>
        </is>
      </c>
      <c r="E3843" t="inlineStr">
        <is>
          <t>MARIASTHEFANIAGUERRASABIN</t>
        </is>
      </c>
      <c r="F3843" s="2" t="n">
        <v>15</v>
      </c>
      <c r="G3843" t="inlineStr"/>
      <c r="H3843" t="inlineStr">
        <is>
          <t>60339113.0</t>
        </is>
      </c>
      <c r="I3843" t="n">
        <v>0</v>
      </c>
      <c r="J3843" t="n">
        <v>1</v>
      </c>
      <c r="K3843" t="inlineStr"/>
    </row>
    <row r="3844">
      <c r="A3844" t="inlineStr">
        <is>
          <t>MOV</t>
        </is>
      </c>
      <c r="B3844" t="inlineStr">
        <is>
          <t>359309180000</t>
        </is>
      </c>
      <c r="C3844" t="inlineStr">
        <is>
          <t>35930918</t>
        </is>
      </c>
      <c r="D3844" t="inlineStr">
        <is>
          <t>BERNABÉ KENNETH BEITIA MORENO</t>
        </is>
      </c>
      <c r="E3844" t="inlineStr">
        <is>
          <t>BERNABEKENNETHBEITIAMORENO</t>
        </is>
      </c>
      <c r="F3844" s="2" t="n">
        <v>15</v>
      </c>
      <c r="G3844" t="inlineStr"/>
      <c r="H3844" t="inlineStr">
        <is>
          <t>62928843.0</t>
        </is>
      </c>
      <c r="I3844" t="n">
        <v>0</v>
      </c>
      <c r="J3844" t="n">
        <v>1</v>
      </c>
      <c r="K3844" t="inlineStr"/>
    </row>
    <row r="3845">
      <c r="A3845" t="inlineStr">
        <is>
          <t>MOV</t>
        </is>
      </c>
      <c r="B3845" t="inlineStr">
        <is>
          <t>358203110000</t>
        </is>
      </c>
      <c r="C3845" t="inlineStr">
        <is>
          <t>35820311</t>
        </is>
      </c>
      <c r="D3845" t="inlineStr">
        <is>
          <t>SANDRA PAOLA SANTAMARIA GUERRA</t>
        </is>
      </c>
      <c r="E3845" t="inlineStr">
        <is>
          <t>SANDRAPAOLASANTAMARIAGUERRA</t>
        </is>
      </c>
      <c r="F3845" s="2" t="n">
        <v>15</v>
      </c>
      <c r="G3845" t="inlineStr"/>
      <c r="H3845" t="inlineStr">
        <is>
          <t>63458134.0</t>
        </is>
      </c>
      <c r="I3845" t="n">
        <v>0</v>
      </c>
      <c r="J3845" t="n">
        <v>1</v>
      </c>
      <c r="K3845" t="inlineStr"/>
    </row>
    <row r="3846">
      <c r="A3846" t="inlineStr">
        <is>
          <t>MOV</t>
        </is>
      </c>
      <c r="B3846" t="inlineStr">
        <is>
          <t>351076090000</t>
        </is>
      </c>
      <c r="C3846" t="inlineStr">
        <is>
          <t>35107609</t>
        </is>
      </c>
      <c r="D3846" t="inlineStr">
        <is>
          <t>ALISSON RODRÍGUEZ</t>
        </is>
      </c>
      <c r="E3846" t="inlineStr">
        <is>
          <t>ALISSONRODRIGUEZ</t>
        </is>
      </c>
      <c r="F3846" s="2" t="n">
        <v>15</v>
      </c>
      <c r="G3846" t="inlineStr"/>
      <c r="H3846" t="inlineStr">
        <is>
          <t>66704017.0</t>
        </is>
      </c>
      <c r="I3846" t="n">
        <v>0</v>
      </c>
      <c r="J3846" t="n">
        <v>1</v>
      </c>
      <c r="K3846" t="inlineStr"/>
    </row>
    <row r="3847">
      <c r="A3847" t="inlineStr">
        <is>
          <t>MOV</t>
        </is>
      </c>
      <c r="B3847" t="inlineStr">
        <is>
          <t>351152570000</t>
        </is>
      </c>
      <c r="C3847" t="inlineStr">
        <is>
          <t>35115257</t>
        </is>
      </c>
      <c r="D3847" t="inlineStr">
        <is>
          <t>MARITZENIA PALACIO MONTEZUMA</t>
        </is>
      </c>
      <c r="E3847" t="inlineStr">
        <is>
          <t>MARITZENIAPALACIOMONTEZUMA</t>
        </is>
      </c>
      <c r="F3847" s="2" t="n">
        <v>15</v>
      </c>
      <c r="G3847" t="inlineStr"/>
      <c r="H3847" t="inlineStr">
        <is>
          <t>61177893.0</t>
        </is>
      </c>
      <c r="I3847" t="n">
        <v>0</v>
      </c>
      <c r="J3847" t="n">
        <v>1</v>
      </c>
      <c r="K3847" t="inlineStr"/>
    </row>
    <row r="3848">
      <c r="A3848" t="inlineStr">
        <is>
          <t>MOV</t>
        </is>
      </c>
      <c r="B3848" t="inlineStr">
        <is>
          <t>357285460000</t>
        </is>
      </c>
      <c r="C3848" t="inlineStr">
        <is>
          <t>35728546</t>
        </is>
      </c>
      <c r="D3848" t="inlineStr">
        <is>
          <t>JEISON RAUL CONCEPCION FUENTES</t>
        </is>
      </c>
      <c r="E3848" t="inlineStr">
        <is>
          <t>JEISONRAULCONCEPCIONFUENTES</t>
        </is>
      </c>
      <c r="F3848" s="2" t="n">
        <v>30</v>
      </c>
      <c r="G3848" t="inlineStr"/>
      <c r="H3848" t="inlineStr">
        <is>
          <t>68403650.0</t>
        </is>
      </c>
      <c r="I3848" t="n">
        <v>0</v>
      </c>
      <c r="J3848" t="n">
        <v>1</v>
      </c>
      <c r="K3848" t="inlineStr"/>
    </row>
    <row r="3849">
      <c r="A3849" t="inlineStr">
        <is>
          <t>MOV</t>
        </is>
      </c>
      <c r="B3849" t="inlineStr">
        <is>
          <t>351240570000</t>
        </is>
      </c>
      <c r="C3849" t="inlineStr">
        <is>
          <t>35124057</t>
        </is>
      </c>
      <c r="D3849" t="inlineStr">
        <is>
          <t>MOISES ISSACS CASTILLO SALDAÑA</t>
        </is>
      </c>
      <c r="E3849" t="inlineStr">
        <is>
          <t>MOISESISSACSCASTILLOSALDANA</t>
        </is>
      </c>
      <c r="F3849" s="2" t="n">
        <v>15</v>
      </c>
      <c r="G3849" t="inlineStr"/>
      <c r="H3849" t="inlineStr">
        <is>
          <t>69915587.0</t>
        </is>
      </c>
      <c r="I3849" t="n">
        <v>0</v>
      </c>
      <c r="J3849" t="n">
        <v>1</v>
      </c>
      <c r="K3849" t="inlineStr"/>
    </row>
    <row r="3850">
      <c r="A3850" t="inlineStr">
        <is>
          <t>MOV</t>
        </is>
      </c>
      <c r="B3850" t="inlineStr">
        <is>
          <t>365012270000</t>
        </is>
      </c>
      <c r="C3850" t="inlineStr">
        <is>
          <t>36501227</t>
        </is>
      </c>
      <c r="D3850" t="inlineStr">
        <is>
          <t>NATASHA SALDAÑA</t>
        </is>
      </c>
      <c r="E3850" t="inlineStr">
        <is>
          <t>NATASHASALDANA</t>
        </is>
      </c>
      <c r="F3850" s="2" t="n">
        <v>61.77</v>
      </c>
      <c r="G3850" t="inlineStr"/>
      <c r="H3850" t="inlineStr">
        <is>
          <t>65203350.0</t>
        </is>
      </c>
      <c r="I3850" t="n">
        <v>0</v>
      </c>
      <c r="J3850" t="n">
        <v>1</v>
      </c>
      <c r="K3850" t="inlineStr"/>
    </row>
    <row r="3851">
      <c r="A3851" t="inlineStr">
        <is>
          <t>MOV</t>
        </is>
      </c>
      <c r="B3851" t="inlineStr">
        <is>
          <t>353368350000</t>
        </is>
      </c>
      <c r="C3851" t="inlineStr">
        <is>
          <t>35336835</t>
        </is>
      </c>
      <c r="D3851" t="inlineStr">
        <is>
          <t>GABRIEL ARCIA</t>
        </is>
      </c>
      <c r="E3851" t="inlineStr">
        <is>
          <t>GABRIELARCIA</t>
        </is>
      </c>
      <c r="F3851" s="2" t="n">
        <v>30</v>
      </c>
      <c r="G3851" t="inlineStr"/>
      <c r="H3851" t="inlineStr">
        <is>
          <t>69107372.0</t>
        </is>
      </c>
      <c r="I3851" t="n">
        <v>0</v>
      </c>
      <c r="J3851" t="n">
        <v>1</v>
      </c>
      <c r="K3851" t="inlineStr"/>
    </row>
    <row r="3852">
      <c r="A3852" t="inlineStr">
        <is>
          <t>MOV</t>
        </is>
      </c>
      <c r="B3852" t="inlineStr">
        <is>
          <t>357205680000</t>
        </is>
      </c>
      <c r="C3852" t="inlineStr">
        <is>
          <t>35720568</t>
        </is>
      </c>
      <c r="D3852" t="inlineStr">
        <is>
          <t>RAICHELL CORTES</t>
        </is>
      </c>
      <c r="E3852" t="inlineStr">
        <is>
          <t>RAICHELLCORTES</t>
        </is>
      </c>
      <c r="F3852" s="2" t="n">
        <v>15</v>
      </c>
      <c r="G3852" t="inlineStr"/>
      <c r="H3852" t="inlineStr">
        <is>
          <t>68446651.0</t>
        </is>
      </c>
      <c r="I3852" t="n">
        <v>0</v>
      </c>
      <c r="J3852" t="n">
        <v>1</v>
      </c>
      <c r="K3852" t="inlineStr"/>
    </row>
    <row r="3853">
      <c r="A3853" t="inlineStr">
        <is>
          <t>MOV</t>
        </is>
      </c>
      <c r="B3853" t="inlineStr">
        <is>
          <t>351206520000</t>
        </is>
      </c>
      <c r="C3853" t="inlineStr">
        <is>
          <t>35120652</t>
        </is>
      </c>
      <c r="D3853" t="inlineStr">
        <is>
          <t>PABLO SÁNCHEZ PITTY</t>
        </is>
      </c>
      <c r="E3853" t="inlineStr">
        <is>
          <t>PABLOSANCHEZPITTY</t>
        </is>
      </c>
      <c r="F3853" s="2" t="n">
        <v>15</v>
      </c>
      <c r="G3853" t="inlineStr"/>
      <c r="H3853" t="inlineStr">
        <is>
          <t>63070030.0</t>
        </is>
      </c>
      <c r="I3853" t="n">
        <v>0</v>
      </c>
      <c r="J3853" t="n">
        <v>1</v>
      </c>
      <c r="K3853" t="inlineStr"/>
    </row>
    <row r="3854">
      <c r="A3854" t="inlineStr">
        <is>
          <t>MOV</t>
        </is>
      </c>
      <c r="B3854" t="inlineStr">
        <is>
          <t>363031750000</t>
        </is>
      </c>
      <c r="C3854" t="inlineStr">
        <is>
          <t>36303175</t>
        </is>
      </c>
      <c r="D3854" t="inlineStr">
        <is>
          <t>JOSELINE ESPINOSA</t>
        </is>
      </c>
      <c r="E3854" t="inlineStr">
        <is>
          <t>JOSELINEESPINOSA</t>
        </is>
      </c>
      <c r="F3854" s="2" t="n">
        <v>19.52</v>
      </c>
      <c r="G3854" t="inlineStr"/>
      <c r="H3854" t="inlineStr">
        <is>
          <t>62846364.0</t>
        </is>
      </c>
      <c r="I3854" t="n">
        <v>0</v>
      </c>
      <c r="J3854" t="n">
        <v>1</v>
      </c>
      <c r="K3854" t="inlineStr"/>
    </row>
    <row r="3855">
      <c r="A3855" t="inlineStr">
        <is>
          <t>MOV</t>
        </is>
      </c>
      <c r="B3855" t="inlineStr">
        <is>
          <t>359199080000</t>
        </is>
      </c>
      <c r="C3855" t="inlineStr">
        <is>
          <t>35919908</t>
        </is>
      </c>
      <c r="D3855" t="inlineStr">
        <is>
          <t>CARLOS VARGAS</t>
        </is>
      </c>
      <c r="E3855" t="inlineStr">
        <is>
          <t>CARLOSVARGAS</t>
        </is>
      </c>
      <c r="F3855" s="2" t="n">
        <v>15</v>
      </c>
      <c r="G3855" t="inlineStr"/>
      <c r="H3855" t="inlineStr">
        <is>
          <t>62124092.0</t>
        </is>
      </c>
      <c r="I3855" t="n">
        <v>0</v>
      </c>
      <c r="J3855" t="n">
        <v>1</v>
      </c>
      <c r="K3855" t="inlineStr"/>
    </row>
    <row r="3856">
      <c r="A3856" t="inlineStr">
        <is>
          <t>MOV</t>
        </is>
      </c>
      <c r="B3856" t="inlineStr">
        <is>
          <t>353375750000</t>
        </is>
      </c>
      <c r="C3856" t="inlineStr">
        <is>
          <t>35337575</t>
        </is>
      </c>
      <c r="D3856" t="inlineStr">
        <is>
          <t>LAYLA DEL CARMEN CASASOLA QUINTERO</t>
        </is>
      </c>
      <c r="E3856" t="inlineStr">
        <is>
          <t>LAYLADELCARMENCASASOLAQUINTERO</t>
        </is>
      </c>
      <c r="F3856" s="2" t="n">
        <v>15</v>
      </c>
      <c r="G3856" t="inlineStr"/>
      <c r="H3856" t="inlineStr">
        <is>
          <t>63596268.0</t>
        </is>
      </c>
      <c r="I3856" t="n">
        <v>0</v>
      </c>
      <c r="J3856" t="n">
        <v>1</v>
      </c>
      <c r="K3856" t="inlineStr"/>
    </row>
    <row r="3857">
      <c r="A3857" t="inlineStr">
        <is>
          <t>MOV</t>
        </is>
      </c>
      <c r="B3857" t="inlineStr">
        <is>
          <t>355350610000</t>
        </is>
      </c>
      <c r="C3857" t="inlineStr">
        <is>
          <t>35535061</t>
        </is>
      </c>
      <c r="D3857" t="inlineStr">
        <is>
          <t>ARELIS MANUELA AYALA SANTOS</t>
        </is>
      </c>
      <c r="E3857" t="inlineStr">
        <is>
          <t>ARELISMANUELAAYALASANTOS</t>
        </is>
      </c>
      <c r="F3857" s="2" t="n">
        <v>15</v>
      </c>
      <c r="G3857" t="inlineStr"/>
      <c r="H3857" t="inlineStr">
        <is>
          <t>63737700.0</t>
        </is>
      </c>
      <c r="I3857" t="n">
        <v>0</v>
      </c>
      <c r="J3857" t="n">
        <v>1</v>
      </c>
      <c r="K3857" t="inlineStr"/>
    </row>
    <row r="3858">
      <c r="A3858" t="inlineStr">
        <is>
          <t>MOV</t>
        </is>
      </c>
      <c r="B3858" t="inlineStr">
        <is>
          <t>352114640000</t>
        </is>
      </c>
      <c r="C3858" t="inlineStr">
        <is>
          <t>35211464</t>
        </is>
      </c>
      <c r="D3858" t="inlineStr">
        <is>
          <t>PAULA DIAZ</t>
        </is>
      </c>
      <c r="E3858" t="inlineStr">
        <is>
          <t>PAULADIAZ</t>
        </is>
      </c>
      <c r="F3858" s="2" t="n">
        <v>15</v>
      </c>
      <c r="G3858" t="inlineStr"/>
      <c r="H3858" t="inlineStr">
        <is>
          <t>63099466.0</t>
        </is>
      </c>
      <c r="I3858" t="n">
        <v>0</v>
      </c>
      <c r="J3858" t="n">
        <v>1</v>
      </c>
      <c r="K3858" t="inlineStr"/>
    </row>
    <row r="3859">
      <c r="A3859" t="inlineStr">
        <is>
          <t>MOV</t>
        </is>
      </c>
      <c r="B3859" t="inlineStr">
        <is>
          <t>355270200000</t>
        </is>
      </c>
      <c r="C3859" t="inlineStr">
        <is>
          <t>35527020</t>
        </is>
      </c>
      <c r="D3859" t="inlineStr">
        <is>
          <t>NADYI SERRACIN</t>
        </is>
      </c>
      <c r="E3859" t="inlineStr">
        <is>
          <t>NADYISERRACIN</t>
        </is>
      </c>
      <c r="F3859" s="2" t="n">
        <v>15</v>
      </c>
      <c r="G3859" t="inlineStr"/>
      <c r="H3859" t="inlineStr">
        <is>
          <t>67692782.0</t>
        </is>
      </c>
      <c r="I3859" t="n">
        <v>0</v>
      </c>
      <c r="J3859" t="n">
        <v>1</v>
      </c>
      <c r="K3859" t="inlineStr"/>
    </row>
    <row r="3860">
      <c r="A3860" t="inlineStr">
        <is>
          <t>MOV</t>
        </is>
      </c>
      <c r="B3860" t="inlineStr">
        <is>
          <t>368027410000</t>
        </is>
      </c>
      <c r="C3860" t="inlineStr">
        <is>
          <t>36802741</t>
        </is>
      </c>
      <c r="D3860" t="inlineStr">
        <is>
          <t>MARCOS HUMBERTO MONTERREY ZAPATA</t>
        </is>
      </c>
      <c r="E3860" t="inlineStr">
        <is>
          <t>MARCOSHUMBERTOMONTERREYZAPATA</t>
        </is>
      </c>
      <c r="F3860" s="2" t="n">
        <v>18.23</v>
      </c>
      <c r="G3860" t="inlineStr"/>
      <c r="H3860" t="inlineStr">
        <is>
          <t>69961430.0</t>
        </is>
      </c>
      <c r="I3860" t="n">
        <v>0</v>
      </c>
      <c r="J3860" t="n">
        <v>1</v>
      </c>
      <c r="K3860" t="inlineStr"/>
    </row>
    <row r="3861">
      <c r="A3861" t="inlineStr">
        <is>
          <t>MOV</t>
        </is>
      </c>
      <c r="B3861" t="inlineStr">
        <is>
          <t>364042560000</t>
        </is>
      </c>
      <c r="C3861" t="inlineStr">
        <is>
          <t>36404256</t>
        </is>
      </c>
      <c r="D3861" t="inlineStr">
        <is>
          <t>YASURI ALVARADO</t>
        </is>
      </c>
      <c r="E3861" t="inlineStr">
        <is>
          <t>YASURIALVARADO</t>
        </is>
      </c>
      <c r="F3861" s="2" t="n">
        <v>32.58</v>
      </c>
      <c r="G3861" t="inlineStr"/>
      <c r="H3861" t="inlineStr"/>
      <c r="I3861" t="n">
        <v>0</v>
      </c>
      <c r="J3861" t="n">
        <v>1</v>
      </c>
      <c r="K3861" t="inlineStr"/>
    </row>
    <row r="3862">
      <c r="A3862" t="inlineStr">
        <is>
          <t>MOV</t>
        </is>
      </c>
      <c r="B3862" t="inlineStr">
        <is>
          <t>357332400000</t>
        </is>
      </c>
      <c r="C3862" t="inlineStr">
        <is>
          <t>35733240</t>
        </is>
      </c>
      <c r="D3862" t="inlineStr">
        <is>
          <t>DANIEL CERCEÑO</t>
        </is>
      </c>
      <c r="E3862" t="inlineStr">
        <is>
          <t>DANIELCERCENO</t>
        </is>
      </c>
      <c r="F3862" s="2" t="n">
        <v>15</v>
      </c>
      <c r="G3862" t="inlineStr"/>
      <c r="H3862" t="inlineStr">
        <is>
          <t>63448673.0</t>
        </is>
      </c>
      <c r="I3862" t="n">
        <v>0</v>
      </c>
      <c r="J3862" t="n">
        <v>1</v>
      </c>
      <c r="K3862" t="inlineStr"/>
    </row>
    <row r="3863">
      <c r="A3863" t="inlineStr">
        <is>
          <t>MOV</t>
        </is>
      </c>
      <c r="B3863" t="inlineStr">
        <is>
          <t>355143300000</t>
        </is>
      </c>
      <c r="C3863" t="inlineStr">
        <is>
          <t>35514330</t>
        </is>
      </c>
      <c r="D3863" t="inlineStr">
        <is>
          <t>ENOC JOSUE SAHELI PITTI</t>
        </is>
      </c>
      <c r="E3863" t="inlineStr">
        <is>
          <t>ENOCJOSUESAHELIPITTI</t>
        </is>
      </c>
      <c r="F3863" s="2" t="n">
        <v>15</v>
      </c>
      <c r="G3863" t="inlineStr"/>
      <c r="H3863" t="inlineStr">
        <is>
          <t>64540644.0</t>
        </is>
      </c>
      <c r="I3863" t="n">
        <v>0</v>
      </c>
      <c r="J3863" t="n">
        <v>1</v>
      </c>
      <c r="K3863" t="inlineStr"/>
    </row>
    <row r="3864">
      <c r="A3864" t="inlineStr">
        <is>
          <t>MOV</t>
        </is>
      </c>
      <c r="B3864" t="inlineStr">
        <is>
          <t>355208140000</t>
        </is>
      </c>
      <c r="C3864" t="inlineStr">
        <is>
          <t>35520814</t>
        </is>
      </c>
      <c r="D3864" t="inlineStr">
        <is>
          <t>GENESIS YAZMIN CASTILLO MACIAS</t>
        </is>
      </c>
      <c r="E3864" t="inlineStr">
        <is>
          <t>GENESISYAZMINCASTILLOMACIAS</t>
        </is>
      </c>
      <c r="F3864" s="2" t="n">
        <v>15</v>
      </c>
      <c r="G3864" t="inlineStr"/>
      <c r="H3864" t="inlineStr">
        <is>
          <t>64275511.0</t>
        </is>
      </c>
      <c r="I3864" t="n">
        <v>0</v>
      </c>
      <c r="J3864" t="n">
        <v>1</v>
      </c>
      <c r="K3864" t="inlineStr"/>
    </row>
    <row r="3865">
      <c r="A3865" t="inlineStr">
        <is>
          <t>MOV</t>
        </is>
      </c>
      <c r="B3865" t="inlineStr">
        <is>
          <t>364012840000</t>
        </is>
      </c>
      <c r="C3865" t="inlineStr">
        <is>
          <t>36401284</t>
        </is>
      </c>
      <c r="D3865" t="inlineStr">
        <is>
          <t>BRITNEY DARLEY BUSTO QUIROZ</t>
        </is>
      </c>
      <c r="E3865" t="inlineStr">
        <is>
          <t>BRITNEYDARLEYBUSTOQUIROZ</t>
        </is>
      </c>
      <c r="F3865" s="2" t="n">
        <v>15</v>
      </c>
      <c r="G3865" t="inlineStr"/>
      <c r="H3865" t="inlineStr">
        <is>
          <t>64664497.0</t>
        </is>
      </c>
      <c r="I3865" t="n">
        <v>0</v>
      </c>
      <c r="J3865" t="n">
        <v>1</v>
      </c>
      <c r="K3865" t="inlineStr"/>
    </row>
    <row r="3866">
      <c r="A3866" t="inlineStr">
        <is>
          <t>MOV</t>
        </is>
      </c>
      <c r="B3866" t="inlineStr">
        <is>
          <t>353373890000</t>
        </is>
      </c>
      <c r="C3866" t="inlineStr">
        <is>
          <t>35337389</t>
        </is>
      </c>
      <c r="D3866" t="inlineStr">
        <is>
          <t>JENNY MARTES CACERES</t>
        </is>
      </c>
      <c r="E3866" t="inlineStr">
        <is>
          <t>JENNYMARTESCACERES</t>
        </is>
      </c>
      <c r="F3866" s="2" t="n">
        <v>15</v>
      </c>
      <c r="G3866" t="inlineStr"/>
      <c r="H3866" t="inlineStr">
        <is>
          <t>68895441.0</t>
        </is>
      </c>
      <c r="I3866" t="n">
        <v>0</v>
      </c>
      <c r="J3866" t="n">
        <v>1</v>
      </c>
      <c r="K3866" t="inlineStr"/>
    </row>
    <row r="3867">
      <c r="A3867" t="inlineStr">
        <is>
          <t>MOV</t>
        </is>
      </c>
      <c r="B3867" t="inlineStr">
        <is>
          <t>357265990000</t>
        </is>
      </c>
      <c r="C3867" t="inlineStr">
        <is>
          <t>35726599</t>
        </is>
      </c>
      <c r="D3867" t="inlineStr">
        <is>
          <t>ANA DAMARIS HERRERA</t>
        </is>
      </c>
      <c r="E3867" t="inlineStr">
        <is>
          <t>ANADAMARISHERRERA</t>
        </is>
      </c>
      <c r="F3867" s="2" t="n">
        <v>15</v>
      </c>
      <c r="G3867" t="inlineStr"/>
      <c r="H3867" t="inlineStr">
        <is>
          <t>63693689.0</t>
        </is>
      </c>
      <c r="I3867" t="n">
        <v>0</v>
      </c>
      <c r="J3867" t="n">
        <v>1</v>
      </c>
      <c r="K3867" t="inlineStr"/>
    </row>
    <row r="3868">
      <c r="A3868" t="inlineStr">
        <is>
          <t>MOV</t>
        </is>
      </c>
      <c r="B3868" t="inlineStr">
        <is>
          <t>336279020000</t>
        </is>
      </c>
      <c r="C3868" t="inlineStr">
        <is>
          <t>33627902</t>
        </is>
      </c>
      <c r="D3868" t="inlineStr">
        <is>
          <t>CMC PANAMA SA</t>
        </is>
      </c>
      <c r="E3868" t="inlineStr">
        <is>
          <t>CMCPANAMASA</t>
        </is>
      </c>
      <c r="F3868" s="2" t="n">
        <v>272.5</v>
      </c>
      <c r="G3868" t="inlineStr"/>
      <c r="H3868" t="inlineStr">
        <is>
          <t>62678348.0</t>
        </is>
      </c>
      <c r="I3868" t="n">
        <v>0</v>
      </c>
      <c r="J3868" t="n">
        <v>1</v>
      </c>
      <c r="K3868" t="inlineStr"/>
    </row>
    <row r="3869">
      <c r="A3869" t="inlineStr">
        <is>
          <t>MOV</t>
        </is>
      </c>
      <c r="B3869" t="inlineStr">
        <is>
          <t>359261770000</t>
        </is>
      </c>
      <c r="C3869" t="inlineStr">
        <is>
          <t>35926177</t>
        </is>
      </c>
      <c r="D3869" t="inlineStr">
        <is>
          <t>ELLIS MARIAN VEGA CHAVEZ</t>
        </is>
      </c>
      <c r="E3869" t="inlineStr">
        <is>
          <t>ELLISMARIANVEGACHAVEZ</t>
        </is>
      </c>
      <c r="F3869" s="2" t="n">
        <v>15</v>
      </c>
      <c r="G3869" t="inlineStr"/>
      <c r="H3869" t="inlineStr">
        <is>
          <t>64156080.0</t>
        </is>
      </c>
      <c r="I3869" t="n">
        <v>0</v>
      </c>
      <c r="J3869" t="n">
        <v>1</v>
      </c>
      <c r="K3869" t="inlineStr"/>
    </row>
    <row r="3870">
      <c r="A3870" t="inlineStr">
        <is>
          <t>MOV</t>
        </is>
      </c>
      <c r="B3870" t="inlineStr">
        <is>
          <t>353327520000</t>
        </is>
      </c>
      <c r="C3870" t="inlineStr">
        <is>
          <t>35332752</t>
        </is>
      </c>
      <c r="D3870" t="inlineStr">
        <is>
          <t>KIMBERLY NICOLE CERRUD NUÑEZ</t>
        </is>
      </c>
      <c r="E3870" t="inlineStr">
        <is>
          <t>KIMBERLYNICOLECERRUDNUNEZ</t>
        </is>
      </c>
      <c r="F3870" s="2" t="n">
        <v>15</v>
      </c>
      <c r="G3870" t="inlineStr"/>
      <c r="H3870" t="inlineStr">
        <is>
          <t>63074343.0</t>
        </is>
      </c>
      <c r="I3870" t="n">
        <v>0</v>
      </c>
      <c r="J3870" t="n">
        <v>1</v>
      </c>
      <c r="K3870" t="inlineStr"/>
    </row>
    <row r="3871">
      <c r="A3871" t="inlineStr">
        <is>
          <t>MOV</t>
        </is>
      </c>
      <c r="B3871" t="inlineStr">
        <is>
          <t>362009330000</t>
        </is>
      </c>
      <c r="C3871" t="inlineStr">
        <is>
          <t>36200933</t>
        </is>
      </c>
      <c r="D3871" t="inlineStr">
        <is>
          <t>JEAN CARLOS ROJAS HURTADO</t>
        </is>
      </c>
      <c r="E3871" t="inlineStr">
        <is>
          <t>JEANCARLOSROJASHURTADO</t>
        </is>
      </c>
      <c r="F3871" s="2" t="n">
        <v>15</v>
      </c>
      <c r="G3871" t="inlineStr"/>
      <c r="H3871" t="inlineStr">
        <is>
          <t>66620805.0</t>
        </is>
      </c>
      <c r="I3871" t="n">
        <v>0</v>
      </c>
      <c r="J3871" t="n">
        <v>1</v>
      </c>
      <c r="K3871" t="inlineStr"/>
    </row>
    <row r="3872">
      <c r="A3872" t="inlineStr">
        <is>
          <t>MOV</t>
        </is>
      </c>
      <c r="B3872" t="inlineStr">
        <is>
          <t>359370920000</t>
        </is>
      </c>
      <c r="C3872" t="inlineStr">
        <is>
          <t>35937092</t>
        </is>
      </c>
      <c r="D3872" t="inlineStr">
        <is>
          <t>ASHLEY GUERRA</t>
        </is>
      </c>
      <c r="E3872" t="inlineStr">
        <is>
          <t>ASHLEYGUERRA</t>
        </is>
      </c>
      <c r="F3872" s="2" t="n">
        <v>45</v>
      </c>
      <c r="G3872" t="inlineStr"/>
      <c r="H3872" t="inlineStr">
        <is>
          <t>66451530.0</t>
        </is>
      </c>
      <c r="I3872" t="n">
        <v>0</v>
      </c>
      <c r="J3872" t="n">
        <v>1</v>
      </c>
      <c r="K3872" t="inlineStr"/>
    </row>
    <row r="3873">
      <c r="A3873" t="inlineStr">
        <is>
          <t>MOV</t>
        </is>
      </c>
      <c r="B3873" t="inlineStr">
        <is>
          <t>367054890000</t>
        </is>
      </c>
      <c r="C3873" t="inlineStr">
        <is>
          <t>36705489</t>
        </is>
      </c>
      <c r="D3873" t="inlineStr">
        <is>
          <t>ADRIANA MILETH MIRANDA SAMUDIO</t>
        </is>
      </c>
      <c r="E3873" t="inlineStr">
        <is>
          <t>ADRIANAMILETHMIRANDASAMUDIO</t>
        </is>
      </c>
      <c r="F3873" s="2" t="n">
        <v>17.58</v>
      </c>
      <c r="G3873" t="inlineStr"/>
      <c r="H3873" t="inlineStr"/>
      <c r="I3873" t="n">
        <v>0</v>
      </c>
      <c r="J3873" t="n">
        <v>1</v>
      </c>
      <c r="K3873" t="inlineStr"/>
    </row>
    <row r="3874">
      <c r="A3874" t="inlineStr">
        <is>
          <t>MOV</t>
        </is>
      </c>
      <c r="B3874" t="inlineStr">
        <is>
          <t>363037600000</t>
        </is>
      </c>
      <c r="C3874" t="inlineStr">
        <is>
          <t>36303760</t>
        </is>
      </c>
      <c r="D3874" t="inlineStr">
        <is>
          <t>NEFTALI ALEXANDER CONCEPCION QUINTERO</t>
        </is>
      </c>
      <c r="E3874" t="inlineStr">
        <is>
          <t>NEFTALIALEXANDERCONCEPCIONQUINTERO</t>
        </is>
      </c>
      <c r="F3874" s="2" t="n">
        <v>16.29</v>
      </c>
      <c r="G3874" t="inlineStr"/>
      <c r="H3874" t="inlineStr"/>
      <c r="I3874" t="n">
        <v>0</v>
      </c>
      <c r="J3874" t="n">
        <v>1</v>
      </c>
      <c r="K3874" t="inlineStr"/>
    </row>
    <row r="3875">
      <c r="A3875" t="inlineStr">
        <is>
          <t>MOV</t>
        </is>
      </c>
      <c r="B3875" t="inlineStr">
        <is>
          <t>355330690000</t>
        </is>
      </c>
      <c r="C3875" t="inlineStr">
        <is>
          <t>35533069</t>
        </is>
      </c>
      <c r="D3875" t="inlineStr">
        <is>
          <t>IBRAGIM SIMON PEDRIEL</t>
        </is>
      </c>
      <c r="E3875" t="inlineStr">
        <is>
          <t>IBRAGIMSIMONPEDRIEL</t>
        </is>
      </c>
      <c r="F3875" s="2" t="n">
        <v>15</v>
      </c>
      <c r="G3875" t="inlineStr"/>
      <c r="H3875" t="inlineStr">
        <is>
          <t>68543538.0</t>
        </is>
      </c>
      <c r="I3875" t="n">
        <v>0</v>
      </c>
      <c r="J3875" t="n">
        <v>1</v>
      </c>
      <c r="K3875" t="inlineStr"/>
    </row>
    <row r="3876">
      <c r="A3876" t="inlineStr">
        <is>
          <t>MOV</t>
        </is>
      </c>
      <c r="B3876" t="inlineStr">
        <is>
          <t>353358420000</t>
        </is>
      </c>
      <c r="C3876" t="inlineStr">
        <is>
          <t>35335842</t>
        </is>
      </c>
      <c r="D3876" t="inlineStr">
        <is>
          <t>ALAN CASTILLO</t>
        </is>
      </c>
      <c r="E3876" t="inlineStr">
        <is>
          <t>ALANCASTILLO</t>
        </is>
      </c>
      <c r="F3876" s="2" t="n">
        <v>15</v>
      </c>
      <c r="G3876" t="inlineStr"/>
      <c r="H3876" t="inlineStr">
        <is>
          <t>67560500.0</t>
        </is>
      </c>
      <c r="I3876" t="n">
        <v>0</v>
      </c>
      <c r="J3876" t="n">
        <v>1</v>
      </c>
      <c r="K3876" t="inlineStr"/>
    </row>
    <row r="3877">
      <c r="A3877" t="inlineStr">
        <is>
          <t>MOV</t>
        </is>
      </c>
      <c r="B3877" t="inlineStr">
        <is>
          <t>348444400000</t>
        </is>
      </c>
      <c r="C3877" t="inlineStr">
        <is>
          <t>34844440</t>
        </is>
      </c>
      <c r="D3877" t="inlineStr">
        <is>
          <t>GENESIS QUIEL</t>
        </is>
      </c>
      <c r="E3877" t="inlineStr">
        <is>
          <t>GENESISQUIEL</t>
        </is>
      </c>
      <c r="F3877" s="2" t="n">
        <v>16.25</v>
      </c>
      <c r="G3877" t="inlineStr"/>
      <c r="H3877" t="inlineStr">
        <is>
          <t>61898040.0</t>
        </is>
      </c>
      <c r="I3877" t="n">
        <v>0</v>
      </c>
      <c r="J3877" t="n">
        <v>1</v>
      </c>
      <c r="K3877" t="inlineStr"/>
    </row>
    <row r="3878">
      <c r="A3878" t="inlineStr">
        <is>
          <t>MOV</t>
        </is>
      </c>
      <c r="B3878" t="inlineStr">
        <is>
          <t>369059380000</t>
        </is>
      </c>
      <c r="C3878" t="inlineStr">
        <is>
          <t>36905938</t>
        </is>
      </c>
      <c r="D3878" t="inlineStr">
        <is>
          <t>ABSALÓN RODRIGUEZ SANTO</t>
        </is>
      </c>
      <c r="E3878" t="inlineStr">
        <is>
          <t>ABSALONRODRIGUEZSANTO</t>
        </is>
      </c>
      <c r="F3878" s="2" t="n">
        <v>0</v>
      </c>
      <c r="G3878" t="inlineStr"/>
      <c r="H3878" t="inlineStr"/>
      <c r="I3878" t="n">
        <v>0</v>
      </c>
      <c r="J3878" t="n">
        <v>1</v>
      </c>
      <c r="K3878" t="inlineStr"/>
    </row>
    <row r="3879">
      <c r="A3879" t="inlineStr">
        <is>
          <t>MOV</t>
        </is>
      </c>
      <c r="B3879" t="inlineStr">
        <is>
          <t>366041580000</t>
        </is>
      </c>
      <c r="C3879" t="inlineStr">
        <is>
          <t>36604158</t>
        </is>
      </c>
      <c r="D3879" t="inlineStr">
        <is>
          <t>MIZAEL MOORE ASPRILLA PUJOL</t>
        </is>
      </c>
      <c r="E3879" t="inlineStr">
        <is>
          <t>MIZAELMOOREASPRILLAPUJOL</t>
        </is>
      </c>
      <c r="F3879" s="2" t="n">
        <v>16.94</v>
      </c>
      <c r="G3879" t="inlineStr"/>
      <c r="H3879" t="inlineStr"/>
      <c r="I3879" t="n">
        <v>0</v>
      </c>
      <c r="J3879" t="n">
        <v>1</v>
      </c>
      <c r="K3879" t="inlineStr"/>
    </row>
    <row r="3880">
      <c r="A3880" t="inlineStr">
        <is>
          <t>MOV</t>
        </is>
      </c>
      <c r="B3880" t="inlineStr">
        <is>
          <t>359382600000</t>
        </is>
      </c>
      <c r="C3880" t="inlineStr">
        <is>
          <t>35938260</t>
        </is>
      </c>
      <c r="D3880" t="inlineStr">
        <is>
          <t>YULIANA VIQUEZ</t>
        </is>
      </c>
      <c r="E3880" t="inlineStr">
        <is>
          <t>YULIANAVIQUEZ</t>
        </is>
      </c>
      <c r="F3880" s="2" t="n">
        <v>15</v>
      </c>
      <c r="G3880" t="inlineStr"/>
      <c r="H3880" t="inlineStr">
        <is>
          <t>67320704.0</t>
        </is>
      </c>
      <c r="I3880" t="n">
        <v>0</v>
      </c>
      <c r="J3880" t="n">
        <v>1</v>
      </c>
      <c r="K3880" t="inlineStr"/>
    </row>
    <row r="3881">
      <c r="A3881" t="inlineStr">
        <is>
          <t>MOV</t>
        </is>
      </c>
      <c r="B3881" t="inlineStr">
        <is>
          <t>354143740000</t>
        </is>
      </c>
      <c r="C3881" t="inlineStr">
        <is>
          <t>35414374</t>
        </is>
      </c>
      <c r="D3881" t="inlineStr">
        <is>
          <t>JUSTIN MENDOZA</t>
        </is>
      </c>
      <c r="E3881" t="inlineStr">
        <is>
          <t>JUSTINMENDOZA</t>
        </is>
      </c>
      <c r="F3881" s="2" t="n">
        <v>15</v>
      </c>
      <c r="G3881" t="inlineStr"/>
      <c r="H3881" t="inlineStr">
        <is>
          <t>65472859.0</t>
        </is>
      </c>
      <c r="I3881" t="n">
        <v>0</v>
      </c>
      <c r="J3881" t="n">
        <v>1</v>
      </c>
      <c r="K3881" t="inlineStr"/>
    </row>
    <row r="3882">
      <c r="A3882" t="inlineStr">
        <is>
          <t>MOV</t>
        </is>
      </c>
      <c r="B3882" t="inlineStr">
        <is>
          <t>341407290000</t>
        </is>
      </c>
      <c r="C3882" t="inlineStr">
        <is>
          <t>34140729</t>
        </is>
      </c>
      <c r="D3882" t="inlineStr">
        <is>
          <t>ALEJANDRA ANDRADE</t>
        </is>
      </c>
      <c r="E3882" t="inlineStr">
        <is>
          <t>ALEJANDRAANDRADE</t>
        </is>
      </c>
      <c r="F3882" s="2" t="n">
        <v>16.25</v>
      </c>
      <c r="G3882" t="inlineStr"/>
      <c r="H3882" t="inlineStr">
        <is>
          <t>63657354.0</t>
        </is>
      </c>
      <c r="I3882" t="n">
        <v>0</v>
      </c>
      <c r="J3882" t="n">
        <v>1</v>
      </c>
      <c r="K3882" t="inlineStr"/>
    </row>
    <row r="3883">
      <c r="A3883" t="inlineStr">
        <is>
          <t>MOV</t>
        </is>
      </c>
      <c r="B3883" t="inlineStr">
        <is>
          <t>354332100000</t>
        </is>
      </c>
      <c r="C3883" t="inlineStr">
        <is>
          <t>35433210</t>
        </is>
      </c>
      <c r="D3883" t="inlineStr">
        <is>
          <t>KATERIN YARILEIKA MONTEZUMA PALACIOS</t>
        </is>
      </c>
      <c r="E3883" t="inlineStr">
        <is>
          <t>KATERINYARILEIKAMONTEZUMAPALACIOS</t>
        </is>
      </c>
      <c r="F3883" s="2" t="n">
        <v>15</v>
      </c>
      <c r="G3883" t="inlineStr"/>
      <c r="H3883" t="inlineStr">
        <is>
          <t>67025584.0</t>
        </is>
      </c>
      <c r="I3883" t="n">
        <v>0</v>
      </c>
      <c r="J3883" t="n">
        <v>1</v>
      </c>
      <c r="K3883" t="inlineStr"/>
    </row>
    <row r="3884">
      <c r="A3884" t="inlineStr">
        <is>
          <t>MOV</t>
        </is>
      </c>
      <c r="B3884" t="inlineStr">
        <is>
          <t>357119500000</t>
        </is>
      </c>
      <c r="C3884" t="inlineStr">
        <is>
          <t>35711950</t>
        </is>
      </c>
      <c r="D3884" t="inlineStr">
        <is>
          <t>PATRICIA NICOLLE JAEN DE GRACIA</t>
        </is>
      </c>
      <c r="E3884" t="inlineStr">
        <is>
          <t>PATRICIANICOLLEJAENDEGRACIA</t>
        </is>
      </c>
      <c r="F3884" s="2" t="n">
        <v>30</v>
      </c>
      <c r="G3884" t="inlineStr"/>
      <c r="H3884" t="inlineStr">
        <is>
          <t>67570459.0</t>
        </is>
      </c>
      <c r="I3884" t="n">
        <v>0</v>
      </c>
      <c r="J3884" t="n">
        <v>1</v>
      </c>
      <c r="K3884" t="inlineStr"/>
    </row>
    <row r="3885">
      <c r="A3885" t="inlineStr">
        <is>
          <t>MOV</t>
        </is>
      </c>
      <c r="B3885" t="inlineStr">
        <is>
          <t>354351890000</t>
        </is>
      </c>
      <c r="C3885" t="inlineStr">
        <is>
          <t>35435189</t>
        </is>
      </c>
      <c r="D3885" t="inlineStr">
        <is>
          <t>KEYTHLIN GONZALEZ</t>
        </is>
      </c>
      <c r="E3885" t="inlineStr">
        <is>
          <t>KEYTHLINGONZALEZ</t>
        </is>
      </c>
      <c r="F3885" s="2" t="n">
        <v>30</v>
      </c>
      <c r="G3885" t="inlineStr"/>
      <c r="H3885" t="inlineStr">
        <is>
          <t>65542206.0</t>
        </is>
      </c>
      <c r="I3885" t="n">
        <v>0</v>
      </c>
      <c r="J3885" t="n">
        <v>1</v>
      </c>
      <c r="K3885" t="inlineStr"/>
    </row>
    <row r="3886">
      <c r="A3886" t="inlineStr">
        <is>
          <t>MOV</t>
        </is>
      </c>
      <c r="B3886" t="inlineStr">
        <is>
          <t>364055330000</t>
        </is>
      </c>
      <c r="C3886" t="inlineStr">
        <is>
          <t>36405533</t>
        </is>
      </c>
      <c r="D3886" t="inlineStr">
        <is>
          <t>ALICIA SIRE GUERRERO</t>
        </is>
      </c>
      <c r="E3886" t="inlineStr">
        <is>
          <t>ALICIASIREGUERRERO</t>
        </is>
      </c>
      <c r="F3886" s="2" t="n">
        <v>17.58</v>
      </c>
      <c r="G3886" t="inlineStr"/>
      <c r="H3886" t="inlineStr"/>
      <c r="I3886" t="n">
        <v>0</v>
      </c>
      <c r="J3886" t="n">
        <v>1</v>
      </c>
      <c r="K3886" t="inlineStr"/>
    </row>
    <row r="3887">
      <c r="A3887" t="inlineStr">
        <is>
          <t>MOV</t>
        </is>
      </c>
      <c r="B3887" t="inlineStr">
        <is>
          <t>358382600000</t>
        </is>
      </c>
      <c r="C3887" t="inlineStr">
        <is>
          <t>35838260</t>
        </is>
      </c>
      <c r="D3887" t="inlineStr">
        <is>
          <t>YEISLER AGUIRRE</t>
        </is>
      </c>
      <c r="E3887" t="inlineStr">
        <is>
          <t>YEISLERAGUIRRE</t>
        </is>
      </c>
      <c r="F3887" s="2" t="n">
        <v>15</v>
      </c>
      <c r="G3887" t="inlineStr"/>
      <c r="H3887" t="inlineStr">
        <is>
          <t>65353277.0</t>
        </is>
      </c>
      <c r="I3887" t="n">
        <v>0</v>
      </c>
      <c r="J3887" t="n">
        <v>1</v>
      </c>
      <c r="K3887" t="inlineStr"/>
    </row>
    <row r="3888">
      <c r="A3888" t="inlineStr">
        <is>
          <t>MOV</t>
        </is>
      </c>
      <c r="B3888" t="inlineStr">
        <is>
          <t>366036050000</t>
        </is>
      </c>
      <c r="C3888" t="inlineStr">
        <is>
          <t>36603605</t>
        </is>
      </c>
      <c r="D3888" t="inlineStr">
        <is>
          <t>LEANDRO ORTEGA</t>
        </is>
      </c>
      <c r="E3888" t="inlineStr">
        <is>
          <t>LEANDROORTEGA</t>
        </is>
      </c>
      <c r="F3888" s="2" t="n">
        <v>49.83</v>
      </c>
      <c r="G3888" t="inlineStr"/>
      <c r="H3888" t="inlineStr"/>
      <c r="I3888" t="n">
        <v>0</v>
      </c>
      <c r="J3888" t="n">
        <v>1</v>
      </c>
      <c r="K3888" t="inlineStr"/>
    </row>
    <row r="3889">
      <c r="A3889" t="inlineStr">
        <is>
          <t>MOV</t>
        </is>
      </c>
      <c r="B3889" t="inlineStr">
        <is>
          <t>366017960000</t>
        </is>
      </c>
      <c r="C3889" t="inlineStr">
        <is>
          <t>36601796</t>
        </is>
      </c>
      <c r="D3889" t="inlineStr">
        <is>
          <t>LUANDRIS BIRMINGHAM</t>
        </is>
      </c>
      <c r="E3889" t="inlineStr">
        <is>
          <t>LUANDRISBIRMINGHAM</t>
        </is>
      </c>
      <c r="F3889" s="2" t="n">
        <v>15</v>
      </c>
      <c r="G3889" t="inlineStr"/>
      <c r="H3889" t="inlineStr">
        <is>
          <t>65115910.0</t>
        </is>
      </c>
      <c r="I3889" t="n">
        <v>0</v>
      </c>
      <c r="J3889" t="n">
        <v>1</v>
      </c>
      <c r="K3889" t="inlineStr"/>
    </row>
    <row r="3890">
      <c r="A3890" t="inlineStr">
        <is>
          <t>MOV</t>
        </is>
      </c>
      <c r="B3890" t="inlineStr">
        <is>
          <t>362026430000</t>
        </is>
      </c>
      <c r="C3890" t="inlineStr">
        <is>
          <t>36202643</t>
        </is>
      </c>
      <c r="D3890" t="inlineStr">
        <is>
          <t>DAYAN ABREGO</t>
        </is>
      </c>
      <c r="E3890" t="inlineStr">
        <is>
          <t>DAYANABREGO</t>
        </is>
      </c>
      <c r="F3890" s="2" t="n">
        <v>18.87</v>
      </c>
      <c r="G3890" t="inlineStr"/>
      <c r="H3890" t="inlineStr">
        <is>
          <t>68046855.0</t>
        </is>
      </c>
      <c r="I3890" t="n">
        <v>0</v>
      </c>
      <c r="J3890" t="n">
        <v>1</v>
      </c>
      <c r="K3890" t="inlineStr"/>
    </row>
    <row r="3891">
      <c r="A3891" t="inlineStr">
        <is>
          <t>MOV</t>
        </is>
      </c>
      <c r="B3891" t="inlineStr">
        <is>
          <t>359325140000</t>
        </is>
      </c>
      <c r="C3891" t="inlineStr">
        <is>
          <t>35932514</t>
        </is>
      </c>
      <c r="D3891" t="inlineStr">
        <is>
          <t>EDGAR AMETH SALINAS RUEDA</t>
        </is>
      </c>
      <c r="E3891" t="inlineStr">
        <is>
          <t>EDGARAMETHSALINASRUEDA</t>
        </is>
      </c>
      <c r="F3891" s="2" t="n">
        <v>60</v>
      </c>
      <c r="G3891" t="inlineStr"/>
      <c r="H3891" t="inlineStr">
        <is>
          <t>67819212.0</t>
        </is>
      </c>
      <c r="I3891" t="n">
        <v>0</v>
      </c>
      <c r="J3891" t="n">
        <v>1</v>
      </c>
      <c r="K3891" t="inlineStr"/>
    </row>
    <row r="3892">
      <c r="A3892" t="inlineStr">
        <is>
          <t>MOV</t>
        </is>
      </c>
      <c r="B3892" t="inlineStr">
        <is>
          <t>356262260000</t>
        </is>
      </c>
      <c r="C3892" t="inlineStr">
        <is>
          <t>35626226</t>
        </is>
      </c>
      <c r="D3892" t="inlineStr">
        <is>
          <t>SEBASTIAN ACOSTA ORTEGA</t>
        </is>
      </c>
      <c r="E3892" t="inlineStr">
        <is>
          <t>SEBASTIANACOSTAORTEGA</t>
        </is>
      </c>
      <c r="F3892" s="2" t="n">
        <v>15</v>
      </c>
      <c r="G3892" t="inlineStr"/>
      <c r="H3892" t="inlineStr">
        <is>
          <t>65903933.0</t>
        </is>
      </c>
      <c r="I3892" t="n">
        <v>0</v>
      </c>
      <c r="J3892" t="n">
        <v>1</v>
      </c>
      <c r="K3892" t="inlineStr"/>
    </row>
    <row r="3893">
      <c r="A3893" t="inlineStr">
        <is>
          <t>MOV</t>
        </is>
      </c>
      <c r="B3893" t="inlineStr">
        <is>
          <t>351222810000</t>
        </is>
      </c>
      <c r="C3893" t="inlineStr">
        <is>
          <t>35122281</t>
        </is>
      </c>
      <c r="D3893" t="inlineStr">
        <is>
          <t>ANGEL QUINTERO</t>
        </is>
      </c>
      <c r="E3893" t="inlineStr">
        <is>
          <t>ANGELQUINTERO</t>
        </is>
      </c>
      <c r="F3893" s="2" t="n">
        <v>15</v>
      </c>
      <c r="G3893" t="inlineStr"/>
      <c r="H3893" t="inlineStr">
        <is>
          <t>63481801.0</t>
        </is>
      </c>
      <c r="I3893" t="n">
        <v>0</v>
      </c>
      <c r="J3893" t="n">
        <v>1</v>
      </c>
      <c r="K3893" t="inlineStr"/>
    </row>
    <row r="3894">
      <c r="A3894" t="inlineStr">
        <is>
          <t>MOV</t>
        </is>
      </c>
      <c r="B3894" t="inlineStr">
        <is>
          <t>355294430000</t>
        </is>
      </c>
      <c r="C3894" t="inlineStr">
        <is>
          <t>35529443</t>
        </is>
      </c>
      <c r="D3894" t="inlineStr">
        <is>
          <t>DANIEL AUGUSTO VEGA PÉREZ</t>
        </is>
      </c>
      <c r="E3894" t="inlineStr">
        <is>
          <t>DANIELAUGUSTOVEGAPEREZ</t>
        </is>
      </c>
      <c r="F3894" s="2" t="n">
        <v>15</v>
      </c>
      <c r="G3894" t="inlineStr"/>
      <c r="H3894" t="inlineStr">
        <is>
          <t>67309347.0</t>
        </is>
      </c>
      <c r="I3894" t="n">
        <v>0</v>
      </c>
      <c r="J3894" t="n">
        <v>1</v>
      </c>
      <c r="K3894" t="inlineStr"/>
    </row>
    <row r="3895">
      <c r="A3895" t="inlineStr">
        <is>
          <t>MOV</t>
        </is>
      </c>
      <c r="B3895" t="inlineStr">
        <is>
          <t>357314440000</t>
        </is>
      </c>
      <c r="C3895" t="inlineStr">
        <is>
          <t>35731444</t>
        </is>
      </c>
      <c r="D3895" t="inlineStr">
        <is>
          <t>RAICHELL ALANYS DELGADO RIQUELME</t>
        </is>
      </c>
      <c r="E3895" t="inlineStr">
        <is>
          <t>RAICHELLALANYSDELGADORIQUELME</t>
        </is>
      </c>
      <c r="F3895" s="2" t="n">
        <v>15</v>
      </c>
      <c r="G3895" t="inlineStr"/>
      <c r="H3895" t="inlineStr">
        <is>
          <t>64866450.0</t>
        </is>
      </c>
      <c r="I3895" t="n">
        <v>0</v>
      </c>
      <c r="J3895" t="n">
        <v>1</v>
      </c>
      <c r="K3895" t="inlineStr"/>
    </row>
    <row r="3896">
      <c r="A3896" t="inlineStr">
        <is>
          <t>MOV</t>
        </is>
      </c>
      <c r="B3896" t="inlineStr">
        <is>
          <t>369033750000</t>
        </is>
      </c>
      <c r="C3896" t="inlineStr">
        <is>
          <t>36903375</t>
        </is>
      </c>
      <c r="D3896" t="inlineStr">
        <is>
          <t>JEAN LUIS ESPINOZA CULIOLO</t>
        </is>
      </c>
      <c r="E3896" t="inlineStr">
        <is>
          <t>JEANLUISESPINOZACULIOLO</t>
        </is>
      </c>
      <c r="F3896" s="2" t="n">
        <v>17.58</v>
      </c>
      <c r="G3896" t="inlineStr"/>
      <c r="H3896" t="inlineStr">
        <is>
          <t>68008182.0</t>
        </is>
      </c>
      <c r="I3896" t="n">
        <v>0</v>
      </c>
      <c r="J3896" t="n">
        <v>1</v>
      </c>
      <c r="K3896" t="inlineStr"/>
    </row>
    <row r="3897">
      <c r="A3897" t="inlineStr">
        <is>
          <t>MOV</t>
        </is>
      </c>
      <c r="B3897" t="inlineStr">
        <is>
          <t>357247630000</t>
        </is>
      </c>
      <c r="C3897" t="inlineStr">
        <is>
          <t>35724763</t>
        </is>
      </c>
      <c r="D3897" t="inlineStr">
        <is>
          <t>GURRIEL MONTENEGRO</t>
        </is>
      </c>
      <c r="E3897" t="inlineStr">
        <is>
          <t>GURRIELMONTENEGRO</t>
        </is>
      </c>
      <c r="F3897" s="2" t="n">
        <v>15</v>
      </c>
      <c r="G3897" t="inlineStr"/>
      <c r="H3897" t="inlineStr">
        <is>
          <t>66956109.0</t>
        </is>
      </c>
      <c r="I3897" t="n">
        <v>0</v>
      </c>
      <c r="J3897" t="n">
        <v>1</v>
      </c>
      <c r="K3897" t="inlineStr"/>
    </row>
    <row r="3898">
      <c r="A3898" t="inlineStr">
        <is>
          <t>MOV</t>
        </is>
      </c>
      <c r="B3898" t="inlineStr">
        <is>
          <t>361002970000</t>
        </is>
      </c>
      <c r="C3898" t="inlineStr">
        <is>
          <t>36100297</t>
        </is>
      </c>
      <c r="D3898" t="inlineStr">
        <is>
          <t>KELINETH ACOSTA</t>
        </is>
      </c>
      <c r="E3898" t="inlineStr">
        <is>
          <t>KELINETHACOSTA</t>
        </is>
      </c>
      <c r="F3898" s="2" t="n">
        <v>15</v>
      </c>
      <c r="G3898" t="inlineStr"/>
      <c r="H3898" t="inlineStr">
        <is>
          <t>67613277.0</t>
        </is>
      </c>
      <c r="I3898" t="n">
        <v>0</v>
      </c>
      <c r="J3898" t="n">
        <v>1</v>
      </c>
      <c r="K3898" t="inlineStr"/>
    </row>
    <row r="3899">
      <c r="A3899" t="inlineStr">
        <is>
          <t>MOV</t>
        </is>
      </c>
      <c r="B3899" t="inlineStr">
        <is>
          <t>365056040000</t>
        </is>
      </c>
      <c r="C3899" t="inlineStr">
        <is>
          <t>36505604</t>
        </is>
      </c>
      <c r="D3899" t="inlineStr">
        <is>
          <t>MARIA DIXON</t>
        </is>
      </c>
      <c r="E3899" t="inlineStr">
        <is>
          <t>MARIADIXON</t>
        </is>
      </c>
      <c r="F3899" s="2" t="n">
        <v>16.94</v>
      </c>
      <c r="G3899" t="inlineStr"/>
      <c r="H3899" t="inlineStr"/>
      <c r="I3899" t="n">
        <v>0</v>
      </c>
      <c r="J3899" t="n">
        <v>1</v>
      </c>
      <c r="K3899" t="inlineStr"/>
    </row>
    <row r="3900">
      <c r="A3900" t="inlineStr">
        <is>
          <t>MOV</t>
        </is>
      </c>
      <c r="B3900" t="inlineStr">
        <is>
          <t>356005830000</t>
        </is>
      </c>
      <c r="C3900" t="inlineStr">
        <is>
          <t>35600583</t>
        </is>
      </c>
      <c r="D3900" t="inlineStr">
        <is>
          <t>KENNETH LEDEZMA</t>
        </is>
      </c>
      <c r="E3900" t="inlineStr">
        <is>
          <t>KENNETHLEDEZMA</t>
        </is>
      </c>
      <c r="F3900" s="2" t="n">
        <v>15</v>
      </c>
      <c r="G3900" t="inlineStr"/>
      <c r="H3900" t="inlineStr">
        <is>
          <t>62235941.0</t>
        </is>
      </c>
      <c r="I3900" t="n">
        <v>0</v>
      </c>
      <c r="J3900" t="n">
        <v>1</v>
      </c>
      <c r="K3900" t="inlineStr"/>
    </row>
    <row r="3901">
      <c r="A3901" t="inlineStr">
        <is>
          <t>MOV</t>
        </is>
      </c>
      <c r="B3901" t="inlineStr">
        <is>
          <t>368010610000</t>
        </is>
      </c>
      <c r="C3901" t="inlineStr">
        <is>
          <t>36801061</t>
        </is>
      </c>
      <c r="D3901" t="inlineStr">
        <is>
          <t>JAIME ADRIAN GUERRA MARTINEZ</t>
        </is>
      </c>
      <c r="E3901" t="inlineStr">
        <is>
          <t>JAIMEADRIANGUERRAMARTINEZ</t>
        </is>
      </c>
      <c r="F3901" s="2" t="n">
        <v>15</v>
      </c>
      <c r="G3901" t="inlineStr"/>
      <c r="H3901" t="inlineStr">
        <is>
          <t>69342421.0</t>
        </is>
      </c>
      <c r="I3901" t="n">
        <v>0</v>
      </c>
      <c r="J3901" t="n">
        <v>1</v>
      </c>
      <c r="K3901" t="inlineStr"/>
    </row>
    <row r="3902">
      <c r="A3902" t="inlineStr">
        <is>
          <t>MOV</t>
        </is>
      </c>
      <c r="B3902" t="inlineStr">
        <is>
          <t>346298330000</t>
        </is>
      </c>
      <c r="C3902" t="inlineStr">
        <is>
          <t>34629833</t>
        </is>
      </c>
      <c r="D3902" t="inlineStr">
        <is>
          <t>JOSE ALBERTO MENDOZA</t>
        </is>
      </c>
      <c r="E3902" t="inlineStr">
        <is>
          <t>JOSEALBERTOMENDOZA</t>
        </is>
      </c>
      <c r="F3902" s="2" t="n">
        <v>17</v>
      </c>
      <c r="G3902" t="inlineStr"/>
      <c r="H3902" t="inlineStr">
        <is>
          <t>61745032.0</t>
        </is>
      </c>
      <c r="I3902" t="n">
        <v>0</v>
      </c>
      <c r="J3902" t="n">
        <v>1</v>
      </c>
      <c r="K3902" t="inlineStr"/>
    </row>
    <row r="3903">
      <c r="A3903" t="inlineStr">
        <is>
          <t>MOV</t>
        </is>
      </c>
      <c r="B3903" t="inlineStr">
        <is>
          <t>351167120000</t>
        </is>
      </c>
      <c r="C3903" t="inlineStr">
        <is>
          <t>35116712</t>
        </is>
      </c>
      <c r="D3903" t="inlineStr">
        <is>
          <t>MAYKOL MIRANDA</t>
        </is>
      </c>
      <c r="E3903" t="inlineStr">
        <is>
          <t>MAYKOLMIRANDA</t>
        </is>
      </c>
      <c r="F3903" s="2" t="n">
        <v>15</v>
      </c>
      <c r="G3903" t="inlineStr"/>
      <c r="H3903" t="inlineStr">
        <is>
          <t>64463756.0</t>
        </is>
      </c>
      <c r="I3903" t="n">
        <v>0</v>
      </c>
      <c r="J3903" t="n">
        <v>1</v>
      </c>
      <c r="K3903" t="inlineStr"/>
    </row>
    <row r="3904">
      <c r="A3904" t="inlineStr">
        <is>
          <t>MOV</t>
        </is>
      </c>
      <c r="B3904" t="inlineStr">
        <is>
          <t>351142050000</t>
        </is>
      </c>
      <c r="C3904" t="inlineStr">
        <is>
          <t>35114205</t>
        </is>
      </c>
      <c r="D3904" t="inlineStr">
        <is>
          <t>LIA DEL CARMEN MIRANDA MARTÍNEZ</t>
        </is>
      </c>
      <c r="E3904" t="inlineStr">
        <is>
          <t>LIADELCARMENMIRANDAMARTINEZ</t>
        </is>
      </c>
      <c r="F3904" s="2" t="n">
        <v>15</v>
      </c>
      <c r="G3904" t="inlineStr"/>
      <c r="H3904" t="inlineStr">
        <is>
          <t>66217934.0</t>
        </is>
      </c>
      <c r="I3904" t="n">
        <v>0</v>
      </c>
      <c r="J3904" t="n">
        <v>1</v>
      </c>
      <c r="K3904" t="inlineStr"/>
    </row>
    <row r="3905">
      <c r="A3905" t="inlineStr">
        <is>
          <t>MOV</t>
        </is>
      </c>
      <c r="B3905" t="inlineStr">
        <is>
          <t>359173600000</t>
        </is>
      </c>
      <c r="C3905" t="inlineStr">
        <is>
          <t>35917360</t>
        </is>
      </c>
      <c r="D3905" t="inlineStr">
        <is>
          <t>KAYRA PIMENTEL</t>
        </is>
      </c>
      <c r="E3905" t="inlineStr">
        <is>
          <t>KAYRAPIMENTEL</t>
        </is>
      </c>
      <c r="F3905" s="2" t="n">
        <v>15</v>
      </c>
      <c r="G3905" t="inlineStr"/>
      <c r="H3905" t="inlineStr">
        <is>
          <t>65637448.0</t>
        </is>
      </c>
      <c r="I3905" t="n">
        <v>0</v>
      </c>
      <c r="J3905" t="n">
        <v>1</v>
      </c>
      <c r="K3905" t="inlineStr"/>
    </row>
    <row r="3906">
      <c r="A3906" t="inlineStr">
        <is>
          <t>MOV</t>
        </is>
      </c>
      <c r="B3906" t="inlineStr">
        <is>
          <t>359088080000</t>
        </is>
      </c>
      <c r="C3906" t="inlineStr">
        <is>
          <t>35908808</t>
        </is>
      </c>
      <c r="D3906" t="inlineStr">
        <is>
          <t>ALEX CABALLERO</t>
        </is>
      </c>
      <c r="E3906" t="inlineStr">
        <is>
          <t>ALEXCABALLERO</t>
        </is>
      </c>
      <c r="F3906" s="2" t="n">
        <v>75</v>
      </c>
      <c r="G3906" t="inlineStr"/>
      <c r="H3906" t="inlineStr">
        <is>
          <t>66344933.0</t>
        </is>
      </c>
      <c r="I3906" t="n">
        <v>0</v>
      </c>
      <c r="J3906" t="n">
        <v>1</v>
      </c>
      <c r="K3906" t="inlineStr"/>
    </row>
    <row r="3907">
      <c r="A3907" t="inlineStr">
        <is>
          <t>MOV</t>
        </is>
      </c>
      <c r="B3907" t="inlineStr">
        <is>
          <t>353311710000</t>
        </is>
      </c>
      <c r="C3907" t="inlineStr">
        <is>
          <t>35331171</t>
        </is>
      </c>
      <c r="D3907" t="inlineStr">
        <is>
          <t>BRYAN SILES</t>
        </is>
      </c>
      <c r="E3907" t="inlineStr">
        <is>
          <t>BRYANSILES</t>
        </is>
      </c>
      <c r="F3907" s="2" t="n">
        <v>15</v>
      </c>
      <c r="G3907" t="inlineStr"/>
      <c r="H3907" t="inlineStr">
        <is>
          <t>63010952.0</t>
        </is>
      </c>
      <c r="I3907" t="n">
        <v>0</v>
      </c>
      <c r="J3907" t="n">
        <v>1</v>
      </c>
      <c r="K3907" t="inlineStr"/>
    </row>
    <row r="3908">
      <c r="A3908" t="inlineStr">
        <is>
          <t>MOV</t>
        </is>
      </c>
      <c r="B3908" t="inlineStr">
        <is>
          <t>351048680000</t>
        </is>
      </c>
      <c r="C3908" t="inlineStr">
        <is>
          <t>35104868</t>
        </is>
      </c>
      <c r="D3908" t="inlineStr">
        <is>
          <t>KENNETH JIMENEZ</t>
        </is>
      </c>
      <c r="E3908" t="inlineStr">
        <is>
          <t>KENNETHJIMENEZ</t>
        </is>
      </c>
      <c r="F3908" s="2" t="n">
        <v>15</v>
      </c>
      <c r="G3908" t="inlineStr"/>
      <c r="H3908" t="inlineStr">
        <is>
          <t>60674274.0</t>
        </is>
      </c>
      <c r="I3908" t="n">
        <v>0</v>
      </c>
      <c r="J3908" t="n">
        <v>1</v>
      </c>
      <c r="K3908" t="inlineStr"/>
    </row>
    <row r="3909">
      <c r="A3909" t="inlineStr">
        <is>
          <t>MOV</t>
        </is>
      </c>
      <c r="B3909" t="inlineStr">
        <is>
          <t>355335880000</t>
        </is>
      </c>
      <c r="C3909" t="inlineStr">
        <is>
          <t>35533588</t>
        </is>
      </c>
      <c r="D3909" t="inlineStr">
        <is>
          <t>ANA CRISTEL RUEDA BEITIA</t>
        </is>
      </c>
      <c r="E3909" t="inlineStr">
        <is>
          <t>ANACRISTELRUEDABEITIA</t>
        </is>
      </c>
      <c r="F3909" s="2" t="n">
        <v>15</v>
      </c>
      <c r="G3909" t="inlineStr"/>
      <c r="H3909" t="inlineStr">
        <is>
          <t>68918394.0</t>
        </is>
      </c>
      <c r="I3909" t="n">
        <v>0</v>
      </c>
      <c r="J3909" t="n">
        <v>1</v>
      </c>
      <c r="K3909" t="inlineStr"/>
    </row>
    <row r="3910">
      <c r="A3910" t="inlineStr">
        <is>
          <t>MOV</t>
        </is>
      </c>
      <c r="B3910" t="inlineStr">
        <is>
          <t>353385870000</t>
        </is>
      </c>
      <c r="C3910" t="inlineStr">
        <is>
          <t>35338587</t>
        </is>
      </c>
      <c r="D3910" t="inlineStr">
        <is>
          <t>JUAN CARLOS VILLAGRA AMADOR</t>
        </is>
      </c>
      <c r="E3910" t="inlineStr">
        <is>
          <t>JUANCARLOSVILLAGRAAMADOR</t>
        </is>
      </c>
      <c r="F3910" s="2" t="n">
        <v>15</v>
      </c>
      <c r="G3910" t="inlineStr"/>
      <c r="H3910" t="inlineStr">
        <is>
          <t>69553500.0</t>
        </is>
      </c>
      <c r="I3910" t="n">
        <v>0</v>
      </c>
      <c r="J3910" t="n">
        <v>1</v>
      </c>
      <c r="K3910" t="inlineStr"/>
    </row>
    <row r="3911">
      <c r="A3911" t="inlineStr">
        <is>
          <t>MOV</t>
        </is>
      </c>
      <c r="B3911" t="inlineStr">
        <is>
          <t>356340780000</t>
        </is>
      </c>
      <c r="C3911" t="inlineStr">
        <is>
          <t>35634078</t>
        </is>
      </c>
      <c r="D3911" t="inlineStr">
        <is>
          <t>MELANY ADRIANA JURADO</t>
        </is>
      </c>
      <c r="E3911" t="inlineStr">
        <is>
          <t>MELANYADRIANAJURADO</t>
        </is>
      </c>
      <c r="F3911" s="2" t="n">
        <v>20</v>
      </c>
      <c r="G3911" t="inlineStr"/>
      <c r="H3911" t="inlineStr">
        <is>
          <t>67731410.0</t>
        </is>
      </c>
      <c r="I3911" t="n">
        <v>0</v>
      </c>
      <c r="J3911" t="n">
        <v>1</v>
      </c>
      <c r="K3911" t="inlineStr"/>
    </row>
    <row r="3912">
      <c r="A3912" t="inlineStr">
        <is>
          <t>MOV</t>
        </is>
      </c>
      <c r="B3912" t="inlineStr">
        <is>
          <t>355379910000</t>
        </is>
      </c>
      <c r="C3912" t="inlineStr">
        <is>
          <t>35537991</t>
        </is>
      </c>
      <c r="D3912" t="inlineStr">
        <is>
          <t>LUIS ESTRIBI</t>
        </is>
      </c>
      <c r="E3912" t="inlineStr">
        <is>
          <t>LUISESTRIBI</t>
        </is>
      </c>
      <c r="F3912" s="2" t="n">
        <v>15</v>
      </c>
      <c r="G3912" t="inlineStr"/>
      <c r="H3912" t="inlineStr">
        <is>
          <t>66200564.0</t>
        </is>
      </c>
      <c r="I3912" t="n">
        <v>0</v>
      </c>
      <c r="J3912" t="n">
        <v>1</v>
      </c>
      <c r="K3912" t="inlineStr"/>
    </row>
    <row r="3913">
      <c r="A3913" t="inlineStr">
        <is>
          <t>MOV</t>
        </is>
      </c>
      <c r="B3913" t="inlineStr">
        <is>
          <t>356275060000</t>
        </is>
      </c>
      <c r="C3913" t="inlineStr">
        <is>
          <t>35627506</t>
        </is>
      </c>
      <c r="D3913" t="inlineStr">
        <is>
          <t>ALISSON SERRANO</t>
        </is>
      </c>
      <c r="E3913" t="inlineStr">
        <is>
          <t>ALISSONSERRANO</t>
        </is>
      </c>
      <c r="F3913" s="2" t="n">
        <v>15</v>
      </c>
      <c r="G3913" t="inlineStr"/>
      <c r="H3913" t="inlineStr">
        <is>
          <t>65171294.0</t>
        </is>
      </c>
      <c r="I3913" t="n">
        <v>0</v>
      </c>
      <c r="J3913" t="n">
        <v>1</v>
      </c>
      <c r="K3913" t="inlineStr"/>
    </row>
    <row r="3914">
      <c r="A3914" t="inlineStr">
        <is>
          <t>MOV</t>
        </is>
      </c>
      <c r="B3914" t="inlineStr">
        <is>
          <t>361034850000</t>
        </is>
      </c>
      <c r="C3914" t="inlineStr">
        <is>
          <t>36103485</t>
        </is>
      </c>
      <c r="D3914" t="inlineStr">
        <is>
          <t>ARGELIS CACERES</t>
        </is>
      </c>
      <c r="E3914" t="inlineStr">
        <is>
          <t>ARGELISCACERES</t>
        </is>
      </c>
      <c r="F3914" s="2" t="n">
        <v>16.94</v>
      </c>
      <c r="G3914" t="inlineStr"/>
      <c r="H3914" t="inlineStr">
        <is>
          <t>67905753.0</t>
        </is>
      </c>
      <c r="I3914" t="n">
        <v>0</v>
      </c>
      <c r="J3914" t="n">
        <v>1</v>
      </c>
      <c r="K3914" t="inlineStr"/>
    </row>
    <row r="3915">
      <c r="A3915" t="inlineStr">
        <is>
          <t>MOV</t>
        </is>
      </c>
      <c r="B3915" t="inlineStr">
        <is>
          <t>364020210000</t>
        </is>
      </c>
      <c r="C3915" t="inlineStr">
        <is>
          <t>36402021</t>
        </is>
      </c>
      <c r="D3915" t="inlineStr">
        <is>
          <t>DAYBELLYS NAYDELY QUINTERO</t>
        </is>
      </c>
      <c r="E3915" t="inlineStr">
        <is>
          <t>DAYBELLYSNAYDELYQUINTERO</t>
        </is>
      </c>
      <c r="F3915" s="2" t="n">
        <v>15</v>
      </c>
      <c r="G3915" t="inlineStr"/>
      <c r="H3915" t="inlineStr">
        <is>
          <t>67361453.0</t>
        </is>
      </c>
      <c r="I3915" t="n">
        <v>0</v>
      </c>
      <c r="J3915" t="n">
        <v>1</v>
      </c>
      <c r="K3915" t="inlineStr"/>
    </row>
    <row r="3916">
      <c r="A3916" t="inlineStr">
        <is>
          <t>MOV</t>
        </is>
      </c>
      <c r="B3916" t="inlineStr">
        <is>
          <t>351354880000</t>
        </is>
      </c>
      <c r="C3916" t="inlineStr">
        <is>
          <t>35135488</t>
        </is>
      </c>
      <c r="D3916" t="inlineStr">
        <is>
          <t>JEAN CARLOS GONZÁLEZ ARAUZ</t>
        </is>
      </c>
      <c r="E3916" t="inlineStr">
        <is>
          <t>JEANCARLOSGONZALEZARAUZ</t>
        </is>
      </c>
      <c r="F3916" s="2" t="n">
        <v>15</v>
      </c>
      <c r="G3916" t="inlineStr"/>
      <c r="H3916" t="inlineStr">
        <is>
          <t>64674646.0</t>
        </is>
      </c>
      <c r="I3916" t="n">
        <v>0</v>
      </c>
      <c r="J3916" t="n">
        <v>1</v>
      </c>
      <c r="K3916" t="inlineStr"/>
    </row>
    <row r="3917">
      <c r="A3917" t="inlineStr">
        <is>
          <t>MOV</t>
        </is>
      </c>
      <c r="B3917" t="inlineStr">
        <is>
          <t>351326450000</t>
        </is>
      </c>
      <c r="C3917" t="inlineStr">
        <is>
          <t>35132645</t>
        </is>
      </c>
      <c r="D3917" t="inlineStr">
        <is>
          <t>YAIR ALEXANDER MURILLO PEREZ</t>
        </is>
      </c>
      <c r="E3917" t="inlineStr">
        <is>
          <t>YAIRALEXANDERMURILLOPEREZ</t>
        </is>
      </c>
      <c r="F3917" s="2" t="n">
        <v>15</v>
      </c>
      <c r="G3917" t="inlineStr"/>
      <c r="H3917" t="inlineStr">
        <is>
          <t>67925734.0</t>
        </is>
      </c>
      <c r="I3917" t="n">
        <v>0</v>
      </c>
      <c r="J3917" t="n">
        <v>1</v>
      </c>
      <c r="K3917" t="inlineStr"/>
    </row>
    <row r="3918">
      <c r="A3918" t="inlineStr">
        <is>
          <t>MOV</t>
        </is>
      </c>
      <c r="B3918" t="inlineStr">
        <is>
          <t>366004100000</t>
        </is>
      </c>
      <c r="C3918" t="inlineStr">
        <is>
          <t>36600410</t>
        </is>
      </c>
      <c r="D3918" t="inlineStr">
        <is>
          <t>CRISTINA BEJERANO VEJERANO</t>
        </is>
      </c>
      <c r="E3918" t="inlineStr">
        <is>
          <t>CRISTINABEJERANOVEJERANO</t>
        </is>
      </c>
      <c r="F3918" s="2" t="n">
        <v>15</v>
      </c>
      <c r="G3918" t="inlineStr"/>
      <c r="H3918" t="inlineStr">
        <is>
          <t>66947095.0</t>
        </is>
      </c>
      <c r="I3918" t="n">
        <v>0</v>
      </c>
      <c r="J3918" t="n">
        <v>1</v>
      </c>
      <c r="K3918" t="inlineStr"/>
    </row>
    <row r="3919">
      <c r="A3919" t="inlineStr">
        <is>
          <t>MOV</t>
        </is>
      </c>
      <c r="B3919" t="inlineStr">
        <is>
          <t>354332980000</t>
        </is>
      </c>
      <c r="C3919" t="inlineStr">
        <is>
          <t>35433298</t>
        </is>
      </c>
      <c r="D3919" t="inlineStr">
        <is>
          <t>JOHAN GALLARDO</t>
        </is>
      </c>
      <c r="E3919" t="inlineStr">
        <is>
          <t>JOHANGALLARDO</t>
        </is>
      </c>
      <c r="F3919" s="2" t="n">
        <v>15</v>
      </c>
      <c r="G3919" t="inlineStr"/>
      <c r="H3919" t="inlineStr">
        <is>
          <t>69404719.0</t>
        </is>
      </c>
      <c r="I3919" t="n">
        <v>0</v>
      </c>
      <c r="J3919" t="n">
        <v>1</v>
      </c>
      <c r="K3919" t="inlineStr"/>
    </row>
    <row r="3920">
      <c r="A3920" t="inlineStr">
        <is>
          <t>MOV</t>
        </is>
      </c>
      <c r="B3920" t="inlineStr">
        <is>
          <t>352376460000</t>
        </is>
      </c>
      <c r="C3920" t="inlineStr">
        <is>
          <t>35237646</t>
        </is>
      </c>
      <c r="D3920" t="inlineStr">
        <is>
          <t>EVANGELISTO BEJERANO</t>
        </is>
      </c>
      <c r="E3920" t="inlineStr">
        <is>
          <t>EVANGELISTOBEJERANO</t>
        </is>
      </c>
      <c r="F3920" s="2" t="n">
        <v>15</v>
      </c>
      <c r="G3920" t="inlineStr"/>
      <c r="H3920" t="inlineStr">
        <is>
          <t>69426144.0</t>
        </is>
      </c>
      <c r="I3920" t="n">
        <v>0</v>
      </c>
      <c r="J3920" t="n">
        <v>1</v>
      </c>
      <c r="K3920" t="inlineStr"/>
    </row>
    <row r="3921">
      <c r="A3921" t="inlineStr">
        <is>
          <t>MOV</t>
        </is>
      </c>
      <c r="B3921" t="inlineStr">
        <is>
          <t>351243270000</t>
        </is>
      </c>
      <c r="C3921" t="inlineStr">
        <is>
          <t>35124327</t>
        </is>
      </c>
      <c r="D3921" t="inlineStr">
        <is>
          <t>LYNMEY DALGIR ACOSTA CASTILLO</t>
        </is>
      </c>
      <c r="E3921" t="inlineStr">
        <is>
          <t>LYNMEYDALGIRACOSTACASTILLO</t>
        </is>
      </c>
      <c r="F3921" s="2" t="n">
        <v>15</v>
      </c>
      <c r="G3921" t="inlineStr"/>
      <c r="H3921" t="inlineStr">
        <is>
          <t>66841878.0</t>
        </is>
      </c>
      <c r="I3921" t="n">
        <v>0</v>
      </c>
      <c r="J3921" t="n">
        <v>1</v>
      </c>
      <c r="K3921" t="inlineStr"/>
    </row>
    <row r="3922">
      <c r="A3922" t="inlineStr">
        <is>
          <t>MOV</t>
        </is>
      </c>
      <c r="B3922" t="inlineStr">
        <is>
          <t>358253030000</t>
        </is>
      </c>
      <c r="C3922" t="inlineStr">
        <is>
          <t>35825303</t>
        </is>
      </c>
      <c r="D3922" t="inlineStr">
        <is>
          <t>JOHAN JAVIER CONCEPCIÓN AVILES</t>
        </is>
      </c>
      <c r="E3922" t="inlineStr">
        <is>
          <t>JOHANJAVIERCONCEPCIONAVILES</t>
        </is>
      </c>
      <c r="F3922" s="2" t="n">
        <v>15</v>
      </c>
      <c r="G3922" t="inlineStr"/>
      <c r="H3922" t="inlineStr">
        <is>
          <t>69964455.0</t>
        </is>
      </c>
      <c r="I3922" t="n">
        <v>0</v>
      </c>
      <c r="J3922" t="n">
        <v>1</v>
      </c>
      <c r="K3922" t="inlineStr"/>
    </row>
    <row r="3923">
      <c r="A3923" t="inlineStr">
        <is>
          <t>MOV</t>
        </is>
      </c>
      <c r="B3923" t="inlineStr">
        <is>
          <t>356192970000</t>
        </is>
      </c>
      <c r="C3923" t="inlineStr">
        <is>
          <t>35619297</t>
        </is>
      </c>
      <c r="D3923" t="inlineStr">
        <is>
          <t>IRVING CASTRELLON</t>
        </is>
      </c>
      <c r="E3923" t="inlineStr">
        <is>
          <t>IRVINGCASTRELLON</t>
        </is>
      </c>
      <c r="F3923" s="2" t="n">
        <v>30</v>
      </c>
      <c r="G3923" t="inlineStr"/>
      <c r="H3923" t="inlineStr">
        <is>
          <t>63433580.0</t>
        </is>
      </c>
      <c r="I3923" t="n">
        <v>0</v>
      </c>
      <c r="J3923" t="n">
        <v>1</v>
      </c>
      <c r="K3923" t="inlineStr"/>
    </row>
    <row r="3924">
      <c r="A3924" t="inlineStr">
        <is>
          <t>MOV</t>
        </is>
      </c>
      <c r="B3924" t="inlineStr">
        <is>
          <t>357224770000</t>
        </is>
      </c>
      <c r="C3924" t="inlineStr">
        <is>
          <t>35722477</t>
        </is>
      </c>
      <c r="D3924" t="inlineStr">
        <is>
          <t>KIARA CASTILLO</t>
        </is>
      </c>
      <c r="E3924" t="inlineStr">
        <is>
          <t>KIARACASTILLO</t>
        </is>
      </c>
      <c r="F3924" s="2" t="n">
        <v>15</v>
      </c>
      <c r="G3924" t="inlineStr"/>
      <c r="H3924" t="inlineStr">
        <is>
          <t>66908531.0</t>
        </is>
      </c>
      <c r="I3924" t="n">
        <v>0</v>
      </c>
      <c r="J3924" t="n">
        <v>1</v>
      </c>
      <c r="K3924" t="inlineStr"/>
    </row>
    <row r="3925">
      <c r="A3925" t="inlineStr">
        <is>
          <t>MOV</t>
        </is>
      </c>
      <c r="B3925" t="inlineStr">
        <is>
          <t>352239920000</t>
        </is>
      </c>
      <c r="C3925" t="inlineStr">
        <is>
          <t>35223992</t>
        </is>
      </c>
      <c r="D3925" t="inlineStr">
        <is>
          <t>TANIETH TALIZ GOMEZ MONTES</t>
        </is>
      </c>
      <c r="E3925" t="inlineStr">
        <is>
          <t>TANIETHTALIZGOMEZMONTES</t>
        </is>
      </c>
      <c r="F3925" s="2" t="n">
        <v>60</v>
      </c>
      <c r="G3925" t="inlineStr"/>
      <c r="H3925" t="inlineStr">
        <is>
          <t>61913715.0</t>
        </is>
      </c>
      <c r="I3925" t="n">
        <v>0</v>
      </c>
      <c r="J3925" t="n">
        <v>1</v>
      </c>
      <c r="K3925" t="inlineStr"/>
    </row>
    <row r="3926">
      <c r="A3926" t="inlineStr">
        <is>
          <t>MOV</t>
        </is>
      </c>
      <c r="B3926" t="inlineStr">
        <is>
          <t>354373090000</t>
        </is>
      </c>
      <c r="C3926" t="inlineStr">
        <is>
          <t>35437309</t>
        </is>
      </c>
      <c r="D3926" t="inlineStr">
        <is>
          <t>JOSE ALVARADO</t>
        </is>
      </c>
      <c r="E3926" t="inlineStr">
        <is>
          <t>JOSEALVARADO</t>
        </is>
      </c>
      <c r="F3926" s="2" t="n">
        <v>15</v>
      </c>
      <c r="G3926" t="inlineStr"/>
      <c r="H3926" t="inlineStr">
        <is>
          <t>63859870.0</t>
        </is>
      </c>
      <c r="I3926" t="n">
        <v>0</v>
      </c>
      <c r="J3926" t="n">
        <v>1</v>
      </c>
      <c r="K3926" t="inlineStr"/>
    </row>
    <row r="3927">
      <c r="A3927" t="inlineStr">
        <is>
          <t>MOV</t>
        </is>
      </c>
      <c r="B3927" t="inlineStr">
        <is>
          <t>353353210000</t>
        </is>
      </c>
      <c r="C3927" t="inlineStr">
        <is>
          <t>35335321</t>
        </is>
      </c>
      <c r="D3927" t="inlineStr">
        <is>
          <t>ALEINIS MIRANDA</t>
        </is>
      </c>
      <c r="E3927" t="inlineStr">
        <is>
          <t>ALEINISMIRANDA</t>
        </is>
      </c>
      <c r="F3927" s="2" t="n">
        <v>15</v>
      </c>
      <c r="G3927" t="inlineStr"/>
      <c r="H3927" t="inlineStr">
        <is>
          <t>66513189.0</t>
        </is>
      </c>
      <c r="I3927" t="n">
        <v>0</v>
      </c>
      <c r="J3927" t="n">
        <v>1</v>
      </c>
      <c r="K3927" t="inlineStr"/>
    </row>
    <row r="3928">
      <c r="A3928" t="inlineStr">
        <is>
          <t>MOV</t>
        </is>
      </c>
      <c r="B3928" t="inlineStr">
        <is>
          <t>352225450000</t>
        </is>
      </c>
      <c r="C3928" t="inlineStr">
        <is>
          <t>35222545</t>
        </is>
      </c>
      <c r="D3928" t="inlineStr">
        <is>
          <t>DANEYS GONZALEZ</t>
        </is>
      </c>
      <c r="E3928" t="inlineStr">
        <is>
          <t>DANEYSGONZALEZ</t>
        </is>
      </c>
      <c r="F3928" s="2" t="n">
        <v>15</v>
      </c>
      <c r="G3928" t="inlineStr"/>
      <c r="H3928" t="inlineStr">
        <is>
          <t>66558827.0</t>
        </is>
      </c>
      <c r="I3928" t="n">
        <v>0</v>
      </c>
      <c r="J3928" t="n">
        <v>1</v>
      </c>
      <c r="K3928" t="inlineStr"/>
    </row>
    <row r="3929">
      <c r="A3929" t="inlineStr">
        <is>
          <t>MOV</t>
        </is>
      </c>
      <c r="B3929" t="inlineStr">
        <is>
          <t>365027800000</t>
        </is>
      </c>
      <c r="C3929" t="inlineStr">
        <is>
          <t>36502780</t>
        </is>
      </c>
      <c r="D3929" t="inlineStr">
        <is>
          <t>YUREISI CORRALES</t>
        </is>
      </c>
      <c r="E3929" t="inlineStr">
        <is>
          <t>YUREISICORRALES</t>
        </is>
      </c>
      <c r="F3929" s="2" t="n">
        <v>18.23</v>
      </c>
      <c r="G3929" t="inlineStr"/>
      <c r="H3929" t="inlineStr">
        <is>
          <t>67702898.0</t>
        </is>
      </c>
      <c r="I3929" t="n">
        <v>0</v>
      </c>
      <c r="J3929" t="n">
        <v>1</v>
      </c>
      <c r="K3929" t="inlineStr"/>
    </row>
    <row r="3930">
      <c r="A3930" t="inlineStr">
        <is>
          <t>MOV</t>
        </is>
      </c>
      <c r="B3930" t="inlineStr">
        <is>
          <t>367018650000</t>
        </is>
      </c>
      <c r="C3930" t="inlineStr">
        <is>
          <t>36701865</t>
        </is>
      </c>
      <c r="D3930" t="inlineStr">
        <is>
          <t>YOXEL YADHIER SERRACIN SERRANO</t>
        </is>
      </c>
      <c r="E3930" t="inlineStr">
        <is>
          <t>YOXELYADHIERSERRACINSERRANO</t>
        </is>
      </c>
      <c r="F3930" s="2" t="n">
        <v>15</v>
      </c>
      <c r="G3930" t="inlineStr"/>
      <c r="H3930" t="inlineStr">
        <is>
          <t>65325233.0</t>
        </is>
      </c>
      <c r="I3930" t="n">
        <v>0</v>
      </c>
      <c r="J3930" t="n">
        <v>1</v>
      </c>
      <c r="K3930" t="inlineStr"/>
    </row>
    <row r="3931">
      <c r="A3931" t="inlineStr">
        <is>
          <t>MOV</t>
        </is>
      </c>
      <c r="B3931" t="inlineStr">
        <is>
          <t>351364240000</t>
        </is>
      </c>
      <c r="C3931" t="inlineStr">
        <is>
          <t>35136424</t>
        </is>
      </c>
      <c r="D3931" t="inlineStr">
        <is>
          <t>DEISY SANTOS</t>
        </is>
      </c>
      <c r="E3931" t="inlineStr">
        <is>
          <t>DEISYSANTOS</t>
        </is>
      </c>
      <c r="F3931" s="2" t="n">
        <v>15</v>
      </c>
      <c r="G3931" t="inlineStr"/>
      <c r="H3931" t="inlineStr">
        <is>
          <t>69042239.0</t>
        </is>
      </c>
      <c r="I3931" t="n">
        <v>0</v>
      </c>
      <c r="J3931" t="n">
        <v>1</v>
      </c>
      <c r="K3931" t="inlineStr"/>
    </row>
    <row r="3932">
      <c r="A3932" t="inlineStr">
        <is>
          <t>MOV</t>
        </is>
      </c>
      <c r="B3932" t="inlineStr">
        <is>
          <t>358335640000</t>
        </is>
      </c>
      <c r="C3932" t="inlineStr">
        <is>
          <t>35833564</t>
        </is>
      </c>
      <c r="D3932" t="inlineStr">
        <is>
          <t>RAUL FERNANDO ORTIZ RIVERA</t>
        </is>
      </c>
      <c r="E3932" t="inlineStr">
        <is>
          <t>RAULFERNANDOORTIZRIVERA</t>
        </is>
      </c>
      <c r="F3932" s="2" t="n">
        <v>15</v>
      </c>
      <c r="G3932" t="inlineStr"/>
      <c r="H3932" t="inlineStr">
        <is>
          <t>65368857.0</t>
        </is>
      </c>
      <c r="I3932" t="n">
        <v>0</v>
      </c>
      <c r="J3932" t="n">
        <v>1</v>
      </c>
      <c r="K3932" t="inlineStr"/>
    </row>
    <row r="3933">
      <c r="A3933" t="inlineStr">
        <is>
          <t>MOV</t>
        </is>
      </c>
      <c r="B3933" t="inlineStr">
        <is>
          <t>357274890000</t>
        </is>
      </c>
      <c r="C3933" t="inlineStr">
        <is>
          <t>35727489</t>
        </is>
      </c>
      <c r="D3933" t="inlineStr">
        <is>
          <t>GABRIEL ORTIZ</t>
        </is>
      </c>
      <c r="E3933" t="inlineStr">
        <is>
          <t>GABRIELORTIZ</t>
        </is>
      </c>
      <c r="F3933" s="2" t="n">
        <v>15</v>
      </c>
      <c r="G3933" t="inlineStr"/>
      <c r="H3933" t="inlineStr">
        <is>
          <t>66395761.0</t>
        </is>
      </c>
      <c r="I3933" t="n">
        <v>0</v>
      </c>
      <c r="J3933" t="n">
        <v>1</v>
      </c>
      <c r="K3933" t="inlineStr"/>
    </row>
    <row r="3934">
      <c r="A3934" t="inlineStr">
        <is>
          <t>MOV</t>
        </is>
      </c>
      <c r="B3934" t="inlineStr">
        <is>
          <t>363008770000</t>
        </is>
      </c>
      <c r="C3934" t="inlineStr">
        <is>
          <t>36300877</t>
        </is>
      </c>
      <c r="D3934" t="inlineStr">
        <is>
          <t>YOVANY JAVILLA</t>
        </is>
      </c>
      <c r="E3934" t="inlineStr">
        <is>
          <t>YOVANYJAVILLA</t>
        </is>
      </c>
      <c r="F3934" s="2" t="n">
        <v>15</v>
      </c>
      <c r="G3934" t="inlineStr"/>
      <c r="H3934" t="inlineStr">
        <is>
          <t>67863216.0</t>
        </is>
      </c>
      <c r="I3934" t="n">
        <v>0</v>
      </c>
      <c r="J3934" t="n">
        <v>1</v>
      </c>
      <c r="K3934" t="inlineStr"/>
    </row>
    <row r="3935">
      <c r="A3935" t="inlineStr">
        <is>
          <t>MOV</t>
        </is>
      </c>
      <c r="B3935" t="inlineStr">
        <is>
          <t>357281420000</t>
        </is>
      </c>
      <c r="C3935" t="inlineStr">
        <is>
          <t>35728142</t>
        </is>
      </c>
      <c r="D3935" t="inlineStr">
        <is>
          <t>KATHERINE SANTAMARIA</t>
        </is>
      </c>
      <c r="E3935" t="inlineStr">
        <is>
          <t>KATHERINESANTAMARIA</t>
        </is>
      </c>
      <c r="F3935" s="2" t="n">
        <v>15</v>
      </c>
      <c r="G3935" t="inlineStr"/>
      <c r="H3935" t="inlineStr">
        <is>
          <t>63244606.0</t>
        </is>
      </c>
      <c r="I3935" t="n">
        <v>0</v>
      </c>
      <c r="J3935" t="n">
        <v>1</v>
      </c>
      <c r="K3935" t="inlineStr"/>
    </row>
    <row r="3936">
      <c r="A3936" t="inlineStr">
        <is>
          <t>MOV</t>
        </is>
      </c>
      <c r="B3936" t="inlineStr">
        <is>
          <t>352332050000</t>
        </is>
      </c>
      <c r="C3936" t="inlineStr">
        <is>
          <t>35233205</t>
        </is>
      </c>
      <c r="D3936" t="inlineStr">
        <is>
          <t>JEFETH EFRAIN SALDAÑA RIVERA</t>
        </is>
      </c>
      <c r="E3936" t="inlineStr">
        <is>
          <t>JEFETHEFRAINSALDANARIVERA</t>
        </is>
      </c>
      <c r="F3936" s="2" t="n">
        <v>15</v>
      </c>
      <c r="G3936" t="inlineStr"/>
      <c r="H3936" t="inlineStr">
        <is>
          <t>69534017.0</t>
        </is>
      </c>
      <c r="I3936" t="n">
        <v>0</v>
      </c>
      <c r="J3936" t="n">
        <v>1</v>
      </c>
      <c r="K3936" t="inlineStr"/>
    </row>
    <row r="3937">
      <c r="A3937" t="inlineStr">
        <is>
          <t>MOV</t>
        </is>
      </c>
      <c r="B3937" t="inlineStr">
        <is>
          <t>356259360000</t>
        </is>
      </c>
      <c r="C3937" t="inlineStr">
        <is>
          <t>35625936</t>
        </is>
      </c>
      <c r="D3937" t="inlineStr">
        <is>
          <t>N?GHAI RAHMSÉS ROJAS PINTO</t>
        </is>
      </c>
      <c r="E3937" t="inlineStr">
        <is>
          <t>NGHAIRAHMSESROJASPINTO</t>
        </is>
      </c>
      <c r="F3937" s="2" t="n">
        <v>30</v>
      </c>
      <c r="G3937" t="inlineStr"/>
      <c r="H3937" t="inlineStr">
        <is>
          <t>67332644.0</t>
        </is>
      </c>
      <c r="I3937" t="n">
        <v>0</v>
      </c>
      <c r="J3937" t="n">
        <v>1</v>
      </c>
      <c r="K3937" t="inlineStr"/>
    </row>
    <row r="3938">
      <c r="A3938" t="inlineStr">
        <is>
          <t>MOV</t>
        </is>
      </c>
      <c r="B3938" t="inlineStr">
        <is>
          <t>364028230000</t>
        </is>
      </c>
      <c r="C3938" t="inlineStr">
        <is>
          <t>36402823</t>
        </is>
      </c>
      <c r="D3938" t="inlineStr">
        <is>
          <t>YARI GONZÁLEZ MUÑOZ</t>
        </is>
      </c>
      <c r="E3938" t="inlineStr">
        <is>
          <t>YARIGONZALEZMUNOZ</t>
        </is>
      </c>
      <c r="F3938" s="2" t="n">
        <v>17.58</v>
      </c>
      <c r="G3938" t="inlineStr"/>
      <c r="H3938" t="inlineStr">
        <is>
          <t>64074403.0</t>
        </is>
      </c>
      <c r="I3938" t="n">
        <v>0</v>
      </c>
      <c r="J3938" t="n">
        <v>1</v>
      </c>
      <c r="K3938" t="inlineStr"/>
    </row>
    <row r="3939">
      <c r="A3939" t="inlineStr">
        <is>
          <t>MOV</t>
        </is>
      </c>
      <c r="B3939" t="inlineStr">
        <is>
          <t>358351520000</t>
        </is>
      </c>
      <c r="C3939" t="inlineStr">
        <is>
          <t>35835152</t>
        </is>
      </c>
      <c r="D3939" t="inlineStr">
        <is>
          <t>EDERI JOHAN GUERRA MARTINEZ</t>
        </is>
      </c>
      <c r="E3939" t="inlineStr">
        <is>
          <t>EDERIJOHANGUERRAMARTINEZ</t>
        </is>
      </c>
      <c r="F3939" s="2" t="n">
        <v>45</v>
      </c>
      <c r="G3939" t="inlineStr"/>
      <c r="H3939" t="inlineStr">
        <is>
          <t>68601273.0</t>
        </is>
      </c>
      <c r="I3939" t="n">
        <v>0</v>
      </c>
      <c r="J3939" t="n">
        <v>1</v>
      </c>
      <c r="K3939" t="inlineStr"/>
    </row>
    <row r="3940">
      <c r="A3940" t="inlineStr">
        <is>
          <t>MOV</t>
        </is>
      </c>
      <c r="B3940" t="inlineStr">
        <is>
          <t>362028380000</t>
        </is>
      </c>
      <c r="C3940" t="inlineStr">
        <is>
          <t>36202838</t>
        </is>
      </c>
      <c r="D3940" t="inlineStr">
        <is>
          <t>GWYNETH NATASHA BLANCO ANDERSON</t>
        </is>
      </c>
      <c r="E3940" t="inlineStr">
        <is>
          <t>GWYNETHNATASHABLANCOANDERSON</t>
        </is>
      </c>
      <c r="F3940" s="2" t="n">
        <v>16.94</v>
      </c>
      <c r="G3940" t="inlineStr"/>
      <c r="H3940" t="inlineStr">
        <is>
          <t>69907363.0</t>
        </is>
      </c>
      <c r="I3940" t="n">
        <v>0</v>
      </c>
      <c r="J3940" t="n">
        <v>1</v>
      </c>
      <c r="K3940" t="inlineStr"/>
    </row>
    <row r="3941">
      <c r="A3941" t="inlineStr">
        <is>
          <t>MOV</t>
        </is>
      </c>
      <c r="B3941" t="inlineStr">
        <is>
          <t>359163740000</t>
        </is>
      </c>
      <c r="C3941" t="inlineStr">
        <is>
          <t>35916374</t>
        </is>
      </c>
      <c r="D3941" t="inlineStr">
        <is>
          <t>LUIS JORDÁN</t>
        </is>
      </c>
      <c r="E3941" t="inlineStr">
        <is>
          <t>LUISJORDAN</t>
        </is>
      </c>
      <c r="F3941" s="2" t="n">
        <v>15</v>
      </c>
      <c r="G3941" t="inlineStr"/>
      <c r="H3941" t="inlineStr">
        <is>
          <t>63398757.0</t>
        </is>
      </c>
      <c r="I3941" t="n">
        <v>0</v>
      </c>
      <c r="J3941" t="n">
        <v>1</v>
      </c>
      <c r="K3941" t="inlineStr"/>
    </row>
    <row r="3942">
      <c r="A3942" t="inlineStr">
        <is>
          <t>MOV</t>
        </is>
      </c>
      <c r="B3942" t="inlineStr">
        <is>
          <t>364002770000</t>
        </is>
      </c>
      <c r="C3942" t="inlineStr">
        <is>
          <t>36400277</t>
        </is>
      </c>
      <c r="D3942" t="inlineStr">
        <is>
          <t>WUILBER ESSIEN JIMENES CASTILLO</t>
        </is>
      </c>
      <c r="E3942" t="inlineStr">
        <is>
          <t>WUILBERESSIENJIMENESCASTILLO</t>
        </is>
      </c>
      <c r="F3942" s="2" t="n">
        <v>15</v>
      </c>
      <c r="G3942" t="inlineStr"/>
      <c r="H3942" t="inlineStr">
        <is>
          <t>63739729.0</t>
        </is>
      </c>
      <c r="I3942" t="n">
        <v>0</v>
      </c>
      <c r="J3942" t="n">
        <v>1</v>
      </c>
      <c r="K3942" t="inlineStr"/>
    </row>
    <row r="3943">
      <c r="A3943" t="inlineStr">
        <is>
          <t>MOV</t>
        </is>
      </c>
      <c r="B3943" t="inlineStr">
        <is>
          <t>358366090000</t>
        </is>
      </c>
      <c r="C3943" t="inlineStr">
        <is>
          <t>35836609</t>
        </is>
      </c>
      <c r="D3943" t="inlineStr">
        <is>
          <t>ARQUIMEDES GALVEZ GONZALEZ</t>
        </is>
      </c>
      <c r="E3943" t="inlineStr">
        <is>
          <t>ARQUIMEDESGALVEZGONZALEZ</t>
        </is>
      </c>
      <c r="F3943" s="2" t="n">
        <v>18</v>
      </c>
      <c r="G3943" t="inlineStr"/>
      <c r="H3943" t="inlineStr">
        <is>
          <t>68236243.0</t>
        </is>
      </c>
      <c r="I3943" t="n">
        <v>0</v>
      </c>
      <c r="J3943" t="n">
        <v>1</v>
      </c>
      <c r="K3943" t="inlineStr"/>
    </row>
    <row r="3944">
      <c r="A3944" t="inlineStr">
        <is>
          <t>MOV</t>
        </is>
      </c>
      <c r="B3944" t="inlineStr">
        <is>
          <t>365032320000</t>
        </is>
      </c>
      <c r="C3944" t="inlineStr">
        <is>
          <t>36503232</t>
        </is>
      </c>
      <c r="D3944" t="inlineStr">
        <is>
          <t>PATRICK MORALES</t>
        </is>
      </c>
      <c r="E3944" t="inlineStr">
        <is>
          <t>PATRICKMORALES</t>
        </is>
      </c>
      <c r="F3944" s="2" t="n">
        <v>18.87</v>
      </c>
      <c r="G3944" t="inlineStr"/>
      <c r="H3944" t="inlineStr">
        <is>
          <t>67506336.0</t>
        </is>
      </c>
      <c r="I3944" t="n">
        <v>0</v>
      </c>
      <c r="J3944" t="n">
        <v>1</v>
      </c>
      <c r="K3944" t="inlineStr"/>
    </row>
    <row r="3945">
      <c r="A3945" t="inlineStr">
        <is>
          <t>MOV</t>
        </is>
      </c>
      <c r="B3945" t="inlineStr">
        <is>
          <t>356257930000</t>
        </is>
      </c>
      <c r="C3945" t="inlineStr">
        <is>
          <t>35625793</t>
        </is>
      </c>
      <c r="D3945" t="inlineStr">
        <is>
          <t>JORGE LUIS CONCEPCION ORTIZ</t>
        </is>
      </c>
      <c r="E3945" t="inlineStr">
        <is>
          <t>JORGELUISCONCEPCIONORTIZ</t>
        </is>
      </c>
      <c r="F3945" s="2" t="n">
        <v>15</v>
      </c>
      <c r="G3945" t="inlineStr"/>
      <c r="H3945" t="inlineStr">
        <is>
          <t>68669998.0</t>
        </is>
      </c>
      <c r="I3945" t="n">
        <v>0</v>
      </c>
      <c r="J3945" t="n">
        <v>1</v>
      </c>
      <c r="K3945" t="inlineStr"/>
    </row>
    <row r="3946">
      <c r="A3946" t="inlineStr">
        <is>
          <t>MOV</t>
        </is>
      </c>
      <c r="B3946" t="inlineStr">
        <is>
          <t>348444470000</t>
        </is>
      </c>
      <c r="C3946" t="inlineStr">
        <is>
          <t>34844447</t>
        </is>
      </c>
      <c r="D3946" t="inlineStr">
        <is>
          <t>ALANIS BATISTA</t>
        </is>
      </c>
      <c r="E3946" t="inlineStr">
        <is>
          <t>ALANISBATISTA</t>
        </is>
      </c>
      <c r="F3946" s="2" t="n">
        <v>16.25</v>
      </c>
      <c r="G3946" t="inlineStr"/>
      <c r="H3946" t="inlineStr">
        <is>
          <t>64127485.0</t>
        </is>
      </c>
      <c r="I3946" t="n">
        <v>0</v>
      </c>
      <c r="J3946" t="n">
        <v>1</v>
      </c>
      <c r="K3946" t="inlineStr"/>
    </row>
    <row r="3947">
      <c r="A3947" t="inlineStr">
        <is>
          <t>MOV</t>
        </is>
      </c>
      <c r="B3947" t="inlineStr">
        <is>
          <t>356379250000</t>
        </is>
      </c>
      <c r="C3947" t="inlineStr">
        <is>
          <t>35637925</t>
        </is>
      </c>
      <c r="D3947" t="inlineStr">
        <is>
          <t>ELIASAR ENOCK RODRÍGUEZ SANTOS</t>
        </is>
      </c>
      <c r="E3947" t="inlineStr">
        <is>
          <t>ELIASARENOCKRODRIGUEZSANTOS</t>
        </is>
      </c>
      <c r="F3947" s="2" t="n">
        <v>15</v>
      </c>
      <c r="G3947" t="inlineStr"/>
      <c r="H3947" t="inlineStr">
        <is>
          <t>67430245.0</t>
        </is>
      </c>
      <c r="I3947" t="n">
        <v>0</v>
      </c>
      <c r="J3947" t="n">
        <v>1</v>
      </c>
      <c r="K3947" t="inlineStr"/>
    </row>
    <row r="3948">
      <c r="A3948" t="inlineStr">
        <is>
          <t>MOV</t>
        </is>
      </c>
      <c r="B3948" t="inlineStr">
        <is>
          <t>353217540000</t>
        </is>
      </c>
      <c r="C3948" t="inlineStr">
        <is>
          <t>35321754</t>
        </is>
      </c>
      <c r="D3948" t="inlineStr">
        <is>
          <t>JESUA RODRIGUEZ</t>
        </is>
      </c>
      <c r="E3948" t="inlineStr">
        <is>
          <t>JESUARODRIGUEZ</t>
        </is>
      </c>
      <c r="F3948" s="2" t="n">
        <v>12</v>
      </c>
      <c r="G3948" t="inlineStr"/>
      <c r="H3948" t="inlineStr">
        <is>
          <t>67864948.0</t>
        </is>
      </c>
      <c r="I3948" t="n">
        <v>0</v>
      </c>
      <c r="J3948" t="n">
        <v>1</v>
      </c>
      <c r="K3948" t="inlineStr"/>
    </row>
    <row r="3949">
      <c r="A3949" t="inlineStr">
        <is>
          <t>MOV</t>
        </is>
      </c>
      <c r="B3949" t="inlineStr">
        <is>
          <t>355359210000</t>
        </is>
      </c>
      <c r="C3949" t="inlineStr">
        <is>
          <t>35535921</t>
        </is>
      </c>
      <c r="D3949" t="inlineStr">
        <is>
          <t>IAN DUVAN VELASQUEZ</t>
        </is>
      </c>
      <c r="E3949" t="inlineStr">
        <is>
          <t>IANDUVANVELASQUEZ</t>
        </is>
      </c>
      <c r="F3949" s="2" t="n">
        <v>15</v>
      </c>
      <c r="G3949" t="inlineStr"/>
      <c r="H3949" t="inlineStr">
        <is>
          <t>63392166.0</t>
        </is>
      </c>
      <c r="I3949" t="n">
        <v>0</v>
      </c>
      <c r="J3949" t="n">
        <v>1</v>
      </c>
      <c r="K3949" t="inlineStr"/>
    </row>
    <row r="3950">
      <c r="A3950" t="inlineStr">
        <is>
          <t>MOV</t>
        </is>
      </c>
      <c r="B3950" t="inlineStr">
        <is>
          <t>356258170000</t>
        </is>
      </c>
      <c r="C3950" t="inlineStr">
        <is>
          <t>35625817</t>
        </is>
      </c>
      <c r="D3950" t="inlineStr">
        <is>
          <t>MIGUEL</t>
        </is>
      </c>
      <c r="E3950" t="inlineStr">
        <is>
          <t>MIGUEL</t>
        </is>
      </c>
      <c r="F3950" s="2" t="n">
        <v>15</v>
      </c>
      <c r="G3950" t="inlineStr"/>
      <c r="H3950" t="inlineStr">
        <is>
          <t>67225137.0</t>
        </is>
      </c>
      <c r="I3950" t="n">
        <v>0</v>
      </c>
      <c r="J3950" t="n">
        <v>1</v>
      </c>
      <c r="K3950" t="inlineStr"/>
    </row>
    <row r="3951">
      <c r="A3951" t="inlineStr">
        <is>
          <t>MOV</t>
        </is>
      </c>
      <c r="B3951" t="inlineStr">
        <is>
          <t>342466470000</t>
        </is>
      </c>
      <c r="C3951" t="inlineStr">
        <is>
          <t>34246647</t>
        </is>
      </c>
      <c r="D3951" t="inlineStr">
        <is>
          <t>CARLOS VALDES</t>
        </is>
      </c>
      <c r="E3951" t="inlineStr">
        <is>
          <t>CARLOSVALDES</t>
        </is>
      </c>
      <c r="F3951" s="2" t="n">
        <v>12</v>
      </c>
      <c r="G3951" t="inlineStr"/>
      <c r="H3951" t="inlineStr">
        <is>
          <t>65159556.0</t>
        </is>
      </c>
      <c r="I3951" t="n">
        <v>0</v>
      </c>
      <c r="J3951" t="n">
        <v>1</v>
      </c>
      <c r="K3951" t="inlineStr"/>
    </row>
    <row r="3952">
      <c r="A3952" t="inlineStr">
        <is>
          <t>MOV</t>
        </is>
      </c>
      <c r="B3952" t="inlineStr">
        <is>
          <t>353192640000</t>
        </is>
      </c>
      <c r="C3952" t="inlineStr">
        <is>
          <t>35319264</t>
        </is>
      </c>
      <c r="D3952" t="inlineStr">
        <is>
          <t>MARLIN VARGAS</t>
        </is>
      </c>
      <c r="E3952" t="inlineStr">
        <is>
          <t>MARLINVARGAS</t>
        </is>
      </c>
      <c r="F3952" s="2" t="n">
        <v>15</v>
      </c>
      <c r="G3952" t="inlineStr"/>
      <c r="H3952" t="inlineStr">
        <is>
          <t>62977395.0</t>
        </is>
      </c>
      <c r="I3952" t="n">
        <v>0</v>
      </c>
      <c r="J3952" t="n">
        <v>1</v>
      </c>
      <c r="K3952" t="inlineStr"/>
    </row>
    <row r="3953">
      <c r="A3953" t="inlineStr">
        <is>
          <t>MOV</t>
        </is>
      </c>
      <c r="B3953" t="inlineStr">
        <is>
          <t>362020800000</t>
        </is>
      </c>
      <c r="C3953" t="inlineStr">
        <is>
          <t>36202080</t>
        </is>
      </c>
      <c r="D3953" t="inlineStr">
        <is>
          <t>KADIMIR BERNAL</t>
        </is>
      </c>
      <c r="E3953" t="inlineStr">
        <is>
          <t>KADIMIRBERNAL</t>
        </is>
      </c>
      <c r="F3953" s="2" t="n">
        <v>15</v>
      </c>
      <c r="G3953" t="inlineStr"/>
      <c r="H3953" t="inlineStr">
        <is>
          <t>61995735.0</t>
        </is>
      </c>
      <c r="I3953" t="n">
        <v>0</v>
      </c>
      <c r="J3953" t="n">
        <v>1</v>
      </c>
      <c r="K3953" t="inlineStr"/>
    </row>
    <row r="3954">
      <c r="A3954" t="inlineStr">
        <is>
          <t>MOV</t>
        </is>
      </c>
      <c r="B3954" t="inlineStr">
        <is>
          <t>365003390000</t>
        </is>
      </c>
      <c r="C3954" t="inlineStr">
        <is>
          <t>36500339</t>
        </is>
      </c>
      <c r="D3954" t="inlineStr">
        <is>
          <t>JORGE GALLARDO</t>
        </is>
      </c>
      <c r="E3954" t="inlineStr">
        <is>
          <t>JORGEGALLARDO</t>
        </is>
      </c>
      <c r="F3954" s="2" t="n">
        <v>15</v>
      </c>
      <c r="G3954" t="inlineStr"/>
      <c r="H3954" t="inlineStr">
        <is>
          <t>67714994.0</t>
        </is>
      </c>
      <c r="I3954" t="n">
        <v>0</v>
      </c>
      <c r="J3954" t="n">
        <v>1</v>
      </c>
      <c r="K3954" t="inlineStr"/>
    </row>
    <row r="3955">
      <c r="A3955" t="inlineStr">
        <is>
          <t>MOV</t>
        </is>
      </c>
      <c r="B3955" t="inlineStr">
        <is>
          <t>369025430000</t>
        </is>
      </c>
      <c r="C3955" t="inlineStr">
        <is>
          <t>36902543</t>
        </is>
      </c>
      <c r="D3955" t="inlineStr">
        <is>
          <t>MACKENZIE DE GRACIA</t>
        </is>
      </c>
      <c r="E3955" t="inlineStr">
        <is>
          <t>MACKENZIEDEGRACIA</t>
        </is>
      </c>
      <c r="F3955" s="2" t="n">
        <v>18.87</v>
      </c>
      <c r="G3955" t="inlineStr"/>
      <c r="H3955" t="inlineStr">
        <is>
          <t>68133306.0</t>
        </is>
      </c>
      <c r="I3955" t="n">
        <v>0</v>
      </c>
      <c r="J3955" t="n">
        <v>1</v>
      </c>
      <c r="K3955" t="inlineStr"/>
    </row>
    <row r="3956">
      <c r="A3956" t="inlineStr">
        <is>
          <t>MOV</t>
        </is>
      </c>
      <c r="B3956" t="inlineStr">
        <is>
          <t>359351530000</t>
        </is>
      </c>
      <c r="C3956" t="inlineStr">
        <is>
          <t>35935153</t>
        </is>
      </c>
      <c r="D3956" t="inlineStr">
        <is>
          <t>ELIZABETH GONZALEZ</t>
        </is>
      </c>
      <c r="E3956" t="inlineStr">
        <is>
          <t>ELIZABETHGONZALEZ</t>
        </is>
      </c>
      <c r="F3956" s="2" t="n">
        <v>15</v>
      </c>
      <c r="G3956" t="inlineStr"/>
      <c r="H3956" t="inlineStr">
        <is>
          <t>68755842.0</t>
        </is>
      </c>
      <c r="I3956" t="n">
        <v>0</v>
      </c>
      <c r="J3956" t="n">
        <v>1</v>
      </c>
      <c r="K3956" t="inlineStr"/>
    </row>
    <row r="3957">
      <c r="A3957" t="inlineStr">
        <is>
          <t>MOV</t>
        </is>
      </c>
      <c r="B3957" t="inlineStr">
        <is>
          <t>355357170000</t>
        </is>
      </c>
      <c r="C3957" t="inlineStr">
        <is>
          <t>35535717</t>
        </is>
      </c>
      <c r="D3957" t="inlineStr">
        <is>
          <t>ALICIA YANETH MIRANDA GUERRA</t>
        </is>
      </c>
      <c r="E3957" t="inlineStr">
        <is>
          <t>ALICIAYANETHMIRANDAGUERRA</t>
        </is>
      </c>
      <c r="F3957" s="2" t="n">
        <v>18</v>
      </c>
      <c r="G3957" t="inlineStr"/>
      <c r="H3957" t="inlineStr">
        <is>
          <t>64523279.0</t>
        </is>
      </c>
      <c r="I3957" t="n">
        <v>0</v>
      </c>
      <c r="J3957" t="n">
        <v>1</v>
      </c>
      <c r="K3957" t="inlineStr"/>
    </row>
    <row r="3958">
      <c r="A3958" t="inlineStr">
        <is>
          <t>MOV</t>
        </is>
      </c>
      <c r="B3958" t="inlineStr">
        <is>
          <t>352278390000</t>
        </is>
      </c>
      <c r="C3958" t="inlineStr">
        <is>
          <t>35227839</t>
        </is>
      </c>
      <c r="D3958" t="inlineStr">
        <is>
          <t>CRISTIAN NAVARRO</t>
        </is>
      </c>
      <c r="E3958" t="inlineStr">
        <is>
          <t>CRISTIANNAVARRO</t>
        </is>
      </c>
      <c r="F3958" s="2" t="n">
        <v>15</v>
      </c>
      <c r="G3958" t="inlineStr"/>
      <c r="H3958" t="inlineStr">
        <is>
          <t>67782245.0</t>
        </is>
      </c>
      <c r="I3958" t="n">
        <v>0</v>
      </c>
      <c r="J3958" t="n">
        <v>1</v>
      </c>
      <c r="K3958" t="inlineStr"/>
    </row>
    <row r="3959">
      <c r="A3959" t="inlineStr">
        <is>
          <t>MOV</t>
        </is>
      </c>
      <c r="B3959" t="inlineStr">
        <is>
          <t>358307870000</t>
        </is>
      </c>
      <c r="C3959" t="inlineStr">
        <is>
          <t>35830787</t>
        </is>
      </c>
      <c r="D3959" t="inlineStr">
        <is>
          <t>DANIEL ANTONIO BEITIA MORALES</t>
        </is>
      </c>
      <c r="E3959" t="inlineStr">
        <is>
          <t>DANIELANTONIOBEITIAMORALES</t>
        </is>
      </c>
      <c r="F3959" s="2" t="n">
        <v>15</v>
      </c>
      <c r="G3959" t="inlineStr"/>
      <c r="H3959" t="inlineStr">
        <is>
          <t>68739778.0</t>
        </is>
      </c>
      <c r="I3959" t="n">
        <v>0</v>
      </c>
      <c r="J3959" t="n">
        <v>1</v>
      </c>
      <c r="K3959" t="inlineStr"/>
    </row>
    <row r="3960">
      <c r="A3960" t="inlineStr">
        <is>
          <t>MOV</t>
        </is>
      </c>
      <c r="B3960" t="inlineStr">
        <is>
          <t>351316720000</t>
        </is>
      </c>
      <c r="C3960" t="inlineStr">
        <is>
          <t>35131672</t>
        </is>
      </c>
      <c r="D3960" t="inlineStr">
        <is>
          <t>IRVING RICHARD BERNAL SANTOS</t>
        </is>
      </c>
      <c r="E3960" t="inlineStr">
        <is>
          <t>IRVINGRICHARDBERNALSANTOS</t>
        </is>
      </c>
      <c r="F3960" s="2" t="n">
        <v>15</v>
      </c>
      <c r="G3960" t="inlineStr"/>
      <c r="H3960" t="inlineStr">
        <is>
          <t>64269452.0</t>
        </is>
      </c>
      <c r="I3960" t="n">
        <v>0</v>
      </c>
      <c r="J3960" t="n">
        <v>1</v>
      </c>
      <c r="K3960" t="inlineStr"/>
    </row>
    <row r="3961">
      <c r="A3961" t="inlineStr">
        <is>
          <t>MOV</t>
        </is>
      </c>
      <c r="B3961" t="inlineStr">
        <is>
          <t>356382600000</t>
        </is>
      </c>
      <c r="C3961" t="inlineStr">
        <is>
          <t>35638260</t>
        </is>
      </c>
      <c r="D3961" t="inlineStr">
        <is>
          <t>MARYELIS ESPINOSA</t>
        </is>
      </c>
      <c r="E3961" t="inlineStr">
        <is>
          <t>MARYELISESPINOSA</t>
        </is>
      </c>
      <c r="F3961" s="2" t="n">
        <v>15</v>
      </c>
      <c r="G3961" t="inlineStr"/>
      <c r="H3961" t="inlineStr">
        <is>
          <t>65536890.0</t>
        </is>
      </c>
      <c r="I3961" t="n">
        <v>0</v>
      </c>
      <c r="J3961" t="n">
        <v>1</v>
      </c>
      <c r="K3961" t="inlineStr"/>
    </row>
    <row r="3962">
      <c r="A3962" t="inlineStr">
        <is>
          <t>MOV</t>
        </is>
      </c>
      <c r="B3962" t="inlineStr">
        <is>
          <t>359332150000</t>
        </is>
      </c>
      <c r="C3962" t="inlineStr">
        <is>
          <t>35933215</t>
        </is>
      </c>
      <c r="D3962" t="inlineStr">
        <is>
          <t>DAVIS MENDOZA</t>
        </is>
      </c>
      <c r="E3962" t="inlineStr">
        <is>
          <t>DAVISMENDOZA</t>
        </is>
      </c>
      <c r="F3962" s="2" t="n">
        <v>15</v>
      </c>
      <c r="G3962" t="inlineStr"/>
      <c r="H3962" t="inlineStr">
        <is>
          <t>63696744.0</t>
        </is>
      </c>
      <c r="I3962" t="n">
        <v>0</v>
      </c>
      <c r="J3962" t="n">
        <v>1</v>
      </c>
      <c r="K3962" t="inlineStr"/>
    </row>
    <row r="3963">
      <c r="A3963" t="inlineStr">
        <is>
          <t>MOV</t>
        </is>
      </c>
      <c r="B3963" t="inlineStr">
        <is>
          <t>358174570000</t>
        </is>
      </c>
      <c r="C3963" t="inlineStr">
        <is>
          <t>35817457</t>
        </is>
      </c>
      <c r="D3963" t="inlineStr">
        <is>
          <t>ERIK GONZALEZ</t>
        </is>
      </c>
      <c r="E3963" t="inlineStr">
        <is>
          <t>ERIKGONZALEZ</t>
        </is>
      </c>
      <c r="F3963" s="2" t="n">
        <v>15</v>
      </c>
      <c r="G3963" t="inlineStr"/>
      <c r="H3963" t="inlineStr">
        <is>
          <t>66203580.0</t>
        </is>
      </c>
      <c r="I3963" t="n">
        <v>0</v>
      </c>
      <c r="J3963" t="n">
        <v>1</v>
      </c>
      <c r="K3963" t="inlineStr"/>
    </row>
    <row r="3964">
      <c r="A3964" t="inlineStr">
        <is>
          <t>MOV</t>
        </is>
      </c>
      <c r="B3964" t="inlineStr">
        <is>
          <t>369009920000</t>
        </is>
      </c>
      <c r="C3964" t="inlineStr">
        <is>
          <t>36900992</t>
        </is>
      </c>
      <c r="D3964" t="inlineStr">
        <is>
          <t>MARTIR JOSHUA RODRIGUEZ IBARRA</t>
        </is>
      </c>
      <c r="E3964" t="inlineStr">
        <is>
          <t>MARTIRJOSHUARODRIGUEZIBARRA</t>
        </is>
      </c>
      <c r="F3964" s="2" t="n">
        <v>18</v>
      </c>
      <c r="G3964" t="inlineStr"/>
      <c r="H3964" t="inlineStr">
        <is>
          <t>63972280.0</t>
        </is>
      </c>
      <c r="I3964" t="n">
        <v>0</v>
      </c>
      <c r="J3964" t="n">
        <v>1</v>
      </c>
      <c r="K3964" t="inlineStr"/>
    </row>
    <row r="3965">
      <c r="A3965" t="inlineStr">
        <is>
          <t>MOV</t>
        </is>
      </c>
      <c r="B3965" t="inlineStr">
        <is>
          <t>366021650000</t>
        </is>
      </c>
      <c r="C3965" t="inlineStr">
        <is>
          <t>36602165</t>
        </is>
      </c>
      <c r="D3965" t="inlineStr">
        <is>
          <t>YONATHAN NORIEL MONTEZUMA SANTAMARIA</t>
        </is>
      </c>
      <c r="E3965" t="inlineStr">
        <is>
          <t>YONATHANNORIELMONTEZUMASANTAMARIA</t>
        </is>
      </c>
      <c r="F3965" s="2" t="n">
        <v>15</v>
      </c>
      <c r="G3965" t="inlineStr"/>
      <c r="H3965" t="inlineStr">
        <is>
          <t>69833900.0</t>
        </is>
      </c>
      <c r="I3965" t="n">
        <v>0</v>
      </c>
      <c r="J3965" t="n">
        <v>1</v>
      </c>
      <c r="K3965" t="inlineStr"/>
    </row>
    <row r="3966">
      <c r="A3966" t="inlineStr">
        <is>
          <t>MOV</t>
        </is>
      </c>
      <c r="B3966" t="inlineStr">
        <is>
          <t>367020120000</t>
        </is>
      </c>
      <c r="C3966" t="inlineStr">
        <is>
          <t>36702012</t>
        </is>
      </c>
      <c r="D3966" t="inlineStr">
        <is>
          <t>NODIEL JIMENEZ VENADO</t>
        </is>
      </c>
      <c r="E3966" t="inlineStr">
        <is>
          <t>NODIELJIMENEZVENADO</t>
        </is>
      </c>
      <c r="F3966" s="2" t="n">
        <v>15</v>
      </c>
      <c r="G3966" t="inlineStr"/>
      <c r="H3966" t="inlineStr">
        <is>
          <t>68534677.0</t>
        </is>
      </c>
      <c r="I3966" t="n">
        <v>0</v>
      </c>
      <c r="J3966" t="n">
        <v>1</v>
      </c>
      <c r="K3966" t="inlineStr"/>
    </row>
    <row r="3967">
      <c r="A3967" t="inlineStr">
        <is>
          <t>MOV</t>
        </is>
      </c>
      <c r="B3967" t="inlineStr">
        <is>
          <t>369031370000</t>
        </is>
      </c>
      <c r="C3967" t="inlineStr">
        <is>
          <t>36903137</t>
        </is>
      </c>
      <c r="D3967" t="inlineStr">
        <is>
          <t>MISSAEL HARIM ESPINOZA SÁNCHEZ</t>
        </is>
      </c>
      <c r="E3967" t="inlineStr">
        <is>
          <t>MISSAELHARIMESPINOZASANCHEZ</t>
        </is>
      </c>
      <c r="F3967" s="2" t="n">
        <v>16.29</v>
      </c>
      <c r="G3967" t="inlineStr"/>
      <c r="H3967" t="inlineStr">
        <is>
          <t>67658129.0</t>
        </is>
      </c>
      <c r="I3967" t="n">
        <v>0</v>
      </c>
      <c r="J3967" t="n">
        <v>1</v>
      </c>
      <c r="K3967" t="inlineStr"/>
    </row>
    <row r="3968">
      <c r="A3968" t="inlineStr">
        <is>
          <t>MOV</t>
        </is>
      </c>
      <c r="B3968" t="inlineStr">
        <is>
          <t>355381890000</t>
        </is>
      </c>
      <c r="C3968" t="inlineStr">
        <is>
          <t>35538189</t>
        </is>
      </c>
      <c r="D3968" t="inlineStr">
        <is>
          <t>RAFAEL ACOSTA</t>
        </is>
      </c>
      <c r="E3968" t="inlineStr">
        <is>
          <t>RAFAELACOSTA</t>
        </is>
      </c>
      <c r="F3968" s="2" t="n">
        <v>15</v>
      </c>
      <c r="G3968" t="inlineStr"/>
      <c r="H3968" t="inlineStr">
        <is>
          <t>67159439.0</t>
        </is>
      </c>
      <c r="I3968" t="n">
        <v>0</v>
      </c>
      <c r="J3968" t="n">
        <v>1</v>
      </c>
      <c r="K3968" t="inlineStr"/>
    </row>
    <row r="3969">
      <c r="A3969" t="inlineStr">
        <is>
          <t>MOV</t>
        </is>
      </c>
      <c r="B3969" t="inlineStr">
        <is>
          <t>356376610000</t>
        </is>
      </c>
      <c r="C3969" t="inlineStr">
        <is>
          <t>35637661</t>
        </is>
      </c>
      <c r="D3969" t="inlineStr">
        <is>
          <t>RAFAEL ACOSTA</t>
        </is>
      </c>
      <c r="E3969" t="inlineStr">
        <is>
          <t>RAFAELACOSTA</t>
        </is>
      </c>
      <c r="F3969" s="2" t="n">
        <v>15</v>
      </c>
      <c r="G3969" t="inlineStr"/>
      <c r="H3969" t="inlineStr">
        <is>
          <t>67162253.0</t>
        </is>
      </c>
      <c r="I3969" t="n">
        <v>0</v>
      </c>
      <c r="J3969" t="n">
        <v>1</v>
      </c>
      <c r="K3969" t="inlineStr"/>
    </row>
    <row r="3970">
      <c r="A3970" t="inlineStr">
        <is>
          <t>MOV</t>
        </is>
      </c>
      <c r="B3970" t="inlineStr">
        <is>
          <t>367044090000</t>
        </is>
      </c>
      <c r="C3970" t="inlineStr">
        <is>
          <t>36704409</t>
        </is>
      </c>
      <c r="D3970" t="inlineStr">
        <is>
          <t>GILMA SANCHEZ SANTIAGO</t>
        </is>
      </c>
      <c r="E3970" t="inlineStr">
        <is>
          <t>GILMASANCHEZSANTIAGO</t>
        </is>
      </c>
      <c r="F3970" s="2" t="n">
        <v>16.94</v>
      </c>
      <c r="G3970" t="inlineStr"/>
      <c r="H3970" t="inlineStr"/>
      <c r="I3970" t="n">
        <v>0</v>
      </c>
      <c r="J3970" t="n">
        <v>1</v>
      </c>
      <c r="K3970" t="inlineStr"/>
    </row>
    <row r="3971">
      <c r="A3971" t="inlineStr">
        <is>
          <t>MOV</t>
        </is>
      </c>
      <c r="B3971" t="inlineStr">
        <is>
          <t>358350730000</t>
        </is>
      </c>
      <c r="C3971" t="inlineStr">
        <is>
          <t>35835073</t>
        </is>
      </c>
      <c r="D3971" t="inlineStr">
        <is>
          <t>ANARKELYS YIMAR GRAJALES GONZALEZ</t>
        </is>
      </c>
      <c r="E3971" t="inlineStr">
        <is>
          <t>ANARKELYSYIMARGRAJALESGONZALEZ</t>
        </is>
      </c>
      <c r="F3971" s="2" t="n">
        <v>15</v>
      </c>
      <c r="G3971" t="inlineStr"/>
      <c r="H3971" t="inlineStr">
        <is>
          <t>62560965.0</t>
        </is>
      </c>
      <c r="I3971" t="n">
        <v>0</v>
      </c>
      <c r="J3971" t="n">
        <v>1</v>
      </c>
      <c r="K3971" t="inlineStr"/>
    </row>
    <row r="3972">
      <c r="A3972" t="inlineStr">
        <is>
          <t>MOV</t>
        </is>
      </c>
      <c r="B3972" t="inlineStr">
        <is>
          <t>366031660000</t>
        </is>
      </c>
      <c r="C3972" t="inlineStr">
        <is>
          <t>36603166</t>
        </is>
      </c>
      <c r="D3972" t="inlineStr">
        <is>
          <t>PORFIRIO OSCAR MORALES MUÑOZ</t>
        </is>
      </c>
      <c r="E3972" t="inlineStr">
        <is>
          <t>PORFIRIOOSCARMORALESMUNOZ</t>
        </is>
      </c>
      <c r="F3972" s="2" t="n">
        <v>16.29</v>
      </c>
      <c r="G3972" t="inlineStr"/>
      <c r="H3972" t="inlineStr">
        <is>
          <t>65130428.0</t>
        </is>
      </c>
      <c r="I3972" t="n">
        <v>0</v>
      </c>
      <c r="J3972" t="n">
        <v>1</v>
      </c>
      <c r="K3972" t="inlineStr"/>
    </row>
    <row r="3973">
      <c r="A3973" t="inlineStr">
        <is>
          <t>MOV</t>
        </is>
      </c>
      <c r="B3973" t="inlineStr">
        <is>
          <t>343413780000</t>
        </is>
      </c>
      <c r="C3973" t="inlineStr">
        <is>
          <t>34341378</t>
        </is>
      </c>
      <c r="D3973" t="inlineStr">
        <is>
          <t>AMARILIS GONZALEZ LEZCANO</t>
        </is>
      </c>
      <c r="E3973" t="inlineStr">
        <is>
          <t>AMARILISGONZALEZLEZCANO</t>
        </is>
      </c>
      <c r="F3973" s="2" t="n">
        <v>15</v>
      </c>
      <c r="G3973" t="inlineStr"/>
      <c r="H3973" t="inlineStr">
        <is>
          <t>62317203.0</t>
        </is>
      </c>
      <c r="I3973" t="n">
        <v>0</v>
      </c>
      <c r="J3973" t="n">
        <v>1</v>
      </c>
      <c r="K3973" t="inlineStr"/>
    </row>
    <row r="3974">
      <c r="A3974" t="inlineStr">
        <is>
          <t>MOV</t>
        </is>
      </c>
      <c r="B3974" t="inlineStr">
        <is>
          <t>347353040000</t>
        </is>
      </c>
      <c r="C3974" t="inlineStr">
        <is>
          <t>34735304</t>
        </is>
      </c>
      <c r="D3974" t="inlineStr">
        <is>
          <t>MARICARMEN YANSETH ZELEDON OLACIREGUI</t>
        </is>
      </c>
      <c r="E3974" t="inlineStr">
        <is>
          <t>MARICARMENYANSETHZELEDONOLACIREGUI</t>
        </is>
      </c>
      <c r="F3974" s="2" t="n">
        <v>16.25</v>
      </c>
      <c r="G3974" t="inlineStr"/>
      <c r="H3974" t="inlineStr">
        <is>
          <t>62842681.0</t>
        </is>
      </c>
      <c r="I3974" t="n">
        <v>0</v>
      </c>
      <c r="J3974" t="n">
        <v>1</v>
      </c>
      <c r="K3974" t="inlineStr"/>
    </row>
    <row r="3975">
      <c r="A3975" t="inlineStr">
        <is>
          <t>MOV</t>
        </is>
      </c>
      <c r="B3975" t="inlineStr">
        <is>
          <t>358348930000</t>
        </is>
      </c>
      <c r="C3975" t="inlineStr">
        <is>
          <t>35834893</t>
        </is>
      </c>
      <c r="D3975" t="inlineStr">
        <is>
          <t>ÁNGEL JOSUE RODRÍGUEZ DUARTE</t>
        </is>
      </c>
      <c r="E3975" t="inlineStr">
        <is>
          <t>ANGELJOSUERODRIGUEZDUARTE</t>
        </is>
      </c>
      <c r="F3975" s="2" t="n">
        <v>15</v>
      </c>
      <c r="G3975" t="inlineStr"/>
      <c r="H3975" t="inlineStr">
        <is>
          <t>68819900.0</t>
        </is>
      </c>
      <c r="I3975" t="n">
        <v>0</v>
      </c>
      <c r="J3975" t="n">
        <v>1</v>
      </c>
      <c r="K3975" t="inlineStr"/>
    </row>
    <row r="3976">
      <c r="A3976" t="inlineStr">
        <is>
          <t>MOV</t>
        </is>
      </c>
      <c r="B3976" t="inlineStr">
        <is>
          <t>364023100000</t>
        </is>
      </c>
      <c r="C3976" t="inlineStr">
        <is>
          <t>36402310</t>
        </is>
      </c>
      <c r="D3976" t="inlineStr">
        <is>
          <t>ANTHONY VEJERANO</t>
        </is>
      </c>
      <c r="E3976" t="inlineStr">
        <is>
          <t>ANTHONYVEJERANO</t>
        </is>
      </c>
      <c r="F3976" s="2" t="n">
        <v>15</v>
      </c>
      <c r="G3976" t="inlineStr"/>
      <c r="H3976" t="inlineStr">
        <is>
          <t>63389633.0</t>
        </is>
      </c>
      <c r="I3976" t="n">
        <v>0</v>
      </c>
      <c r="J3976" t="n">
        <v>1</v>
      </c>
      <c r="K3976" t="inlineStr"/>
    </row>
    <row r="3977">
      <c r="A3977" t="inlineStr">
        <is>
          <t>MOV</t>
        </is>
      </c>
      <c r="B3977" t="inlineStr">
        <is>
          <t>361019630000</t>
        </is>
      </c>
      <c r="C3977" t="inlineStr">
        <is>
          <t>36101963</t>
        </is>
      </c>
      <c r="D3977" t="inlineStr">
        <is>
          <t>STEICY LINETH CABALLERO MORALES</t>
        </is>
      </c>
      <c r="E3977" t="inlineStr">
        <is>
          <t>STEICYLINETHCABALLEROMORALES</t>
        </is>
      </c>
      <c r="F3977" s="2" t="n">
        <v>15</v>
      </c>
      <c r="G3977" t="inlineStr"/>
      <c r="H3977" t="inlineStr">
        <is>
          <t>68899788.0</t>
        </is>
      </c>
      <c r="I3977" t="n">
        <v>0</v>
      </c>
      <c r="J3977" t="n">
        <v>1</v>
      </c>
      <c r="K3977" t="inlineStr"/>
    </row>
    <row r="3978">
      <c r="A3978" t="inlineStr">
        <is>
          <t>MOV</t>
        </is>
      </c>
      <c r="B3978" t="inlineStr">
        <is>
          <t>359365730000</t>
        </is>
      </c>
      <c r="C3978" t="inlineStr">
        <is>
          <t>35936573</t>
        </is>
      </c>
      <c r="D3978" t="inlineStr">
        <is>
          <t>KAELYN MIRANDA</t>
        </is>
      </c>
      <c r="E3978" t="inlineStr">
        <is>
          <t>KAELYNMIRANDA</t>
        </is>
      </c>
      <c r="F3978" s="2" t="n">
        <v>15</v>
      </c>
      <c r="G3978" t="inlineStr"/>
      <c r="H3978" t="inlineStr">
        <is>
          <t>67068889.0</t>
        </is>
      </c>
      <c r="I3978" t="n">
        <v>0</v>
      </c>
      <c r="J3978" t="n">
        <v>1</v>
      </c>
      <c r="K3978" t="inlineStr"/>
    </row>
    <row r="3979">
      <c r="A3979" t="inlineStr">
        <is>
          <t>MOV</t>
        </is>
      </c>
      <c r="B3979" t="inlineStr">
        <is>
          <t>358174910000</t>
        </is>
      </c>
      <c r="C3979" t="inlineStr">
        <is>
          <t>35817491</t>
        </is>
      </c>
      <c r="D3979" t="inlineStr">
        <is>
          <t>ÁNGEL DAVID GUERRA SALDAÑA</t>
        </is>
      </c>
      <c r="E3979" t="inlineStr">
        <is>
          <t>ANGELDAVIDGUERRASALDANA</t>
        </is>
      </c>
      <c r="F3979" s="2" t="n">
        <v>15</v>
      </c>
      <c r="G3979" t="inlineStr"/>
      <c r="H3979" t="inlineStr">
        <is>
          <t>65342714.0</t>
        </is>
      </c>
      <c r="I3979" t="n">
        <v>0</v>
      </c>
      <c r="J3979" t="n">
        <v>1</v>
      </c>
      <c r="K3979" t="inlineStr"/>
    </row>
    <row r="3980">
      <c r="A3980" t="inlineStr">
        <is>
          <t>MOV</t>
        </is>
      </c>
      <c r="B3980" t="inlineStr">
        <is>
          <t>363005930000</t>
        </is>
      </c>
      <c r="C3980" t="inlineStr">
        <is>
          <t>36300593</t>
        </is>
      </c>
      <c r="D3980" t="inlineStr">
        <is>
          <t>KEYTHI ACOSTA</t>
        </is>
      </c>
      <c r="E3980" t="inlineStr">
        <is>
          <t>KEYTHIACOSTA</t>
        </is>
      </c>
      <c r="F3980" s="2" t="n">
        <v>15</v>
      </c>
      <c r="G3980" t="inlineStr"/>
      <c r="H3980" t="inlineStr">
        <is>
          <t>63660276.0</t>
        </is>
      </c>
      <c r="I3980" t="n">
        <v>0</v>
      </c>
      <c r="J3980" t="n">
        <v>1</v>
      </c>
      <c r="K3980" t="inlineStr"/>
    </row>
    <row r="3981">
      <c r="A3981" t="inlineStr">
        <is>
          <t>MOV</t>
        </is>
      </c>
      <c r="B3981" t="inlineStr">
        <is>
          <t>369059310000</t>
        </is>
      </c>
      <c r="C3981" t="inlineStr">
        <is>
          <t>36905931</t>
        </is>
      </c>
      <c r="D3981" t="inlineStr">
        <is>
          <t>ALLAN DAVID FLORES MIRANDA</t>
        </is>
      </c>
      <c r="E3981" t="inlineStr">
        <is>
          <t>ALLANDAVIDFLORESMIRANDA</t>
        </is>
      </c>
      <c r="F3981" s="2" t="n">
        <v>0</v>
      </c>
      <c r="G3981" t="inlineStr"/>
      <c r="H3981" t="inlineStr"/>
      <c r="I3981" t="n">
        <v>0</v>
      </c>
      <c r="J3981" t="n">
        <v>1</v>
      </c>
      <c r="K3981" t="inlineStr"/>
    </row>
    <row r="3982">
      <c r="A3982" t="inlineStr">
        <is>
          <t>MOV</t>
        </is>
      </c>
      <c r="B3982" t="inlineStr">
        <is>
          <t>365059360000</t>
        </is>
      </c>
      <c r="C3982" t="inlineStr">
        <is>
          <t>36505936</t>
        </is>
      </c>
      <c r="D3982" t="inlineStr">
        <is>
          <t>SAMUEL SANDOYA MONTEZUMA</t>
        </is>
      </c>
      <c r="E3982" t="inlineStr">
        <is>
          <t>SAMUELSANDOYAMONTEZUMA</t>
        </is>
      </c>
      <c r="F3982" s="2" t="n">
        <v>0</v>
      </c>
      <c r="G3982" t="inlineStr"/>
      <c r="H3982" t="inlineStr"/>
      <c r="I3982" t="n">
        <v>0</v>
      </c>
      <c r="J3982" t="n">
        <v>1</v>
      </c>
      <c r="K3982" t="inlineStr"/>
    </row>
    <row r="3983">
      <c r="A3983" t="inlineStr">
        <is>
          <t>MOV</t>
        </is>
      </c>
      <c r="B3983" t="inlineStr">
        <is>
          <t>369019150000</t>
        </is>
      </c>
      <c r="C3983" t="inlineStr">
        <is>
          <t>36901915</t>
        </is>
      </c>
      <c r="D3983" t="inlineStr">
        <is>
          <t>BRYAN BONILLA</t>
        </is>
      </c>
      <c r="E3983" t="inlineStr">
        <is>
          <t>BRYANBONILLA</t>
        </is>
      </c>
      <c r="F3983" s="2" t="n">
        <v>15</v>
      </c>
      <c r="G3983" t="inlineStr"/>
      <c r="H3983" t="inlineStr">
        <is>
          <t>66569187.0</t>
        </is>
      </c>
      <c r="I3983" t="n">
        <v>0</v>
      </c>
      <c r="J3983" t="n">
        <v>1</v>
      </c>
      <c r="K3983" t="inlineStr"/>
    </row>
    <row r="3984">
      <c r="A3984" t="inlineStr">
        <is>
          <t>MOV</t>
        </is>
      </c>
      <c r="B3984" t="inlineStr">
        <is>
          <t>366051260000</t>
        </is>
      </c>
      <c r="C3984" t="inlineStr">
        <is>
          <t>36605126</t>
        </is>
      </c>
      <c r="D3984" t="inlineStr">
        <is>
          <t>HILARY RACHELL PITTI RIVERA</t>
        </is>
      </c>
      <c r="E3984" t="inlineStr">
        <is>
          <t>HILARYRACHELLPITTIRIVERA</t>
        </is>
      </c>
      <c r="F3984" s="2" t="n">
        <v>16.94</v>
      </c>
      <c r="G3984" t="inlineStr"/>
      <c r="H3984" t="inlineStr"/>
      <c r="I3984" t="n">
        <v>0</v>
      </c>
      <c r="J3984" t="n">
        <v>1</v>
      </c>
      <c r="K3984" t="inlineStr"/>
    </row>
    <row r="3985">
      <c r="A3985" t="inlineStr">
        <is>
          <t>MOV</t>
        </is>
      </c>
      <c r="B3985" t="inlineStr">
        <is>
          <t>369055360000</t>
        </is>
      </c>
      <c r="C3985" t="inlineStr">
        <is>
          <t>36905536</t>
        </is>
      </c>
      <c r="D3985" t="inlineStr">
        <is>
          <t>JORGE WILSON FLORES JIMENEZ</t>
        </is>
      </c>
      <c r="E3985" t="inlineStr">
        <is>
          <t>JORGEWILSONFLORESJIMENEZ</t>
        </is>
      </c>
      <c r="F3985" s="2" t="n">
        <v>17.58</v>
      </c>
      <c r="G3985" t="inlineStr"/>
      <c r="H3985" t="inlineStr"/>
      <c r="I3985" t="n">
        <v>0</v>
      </c>
      <c r="J3985" t="n">
        <v>1</v>
      </c>
      <c r="K3985" t="inlineStr"/>
    </row>
    <row r="3986">
      <c r="A3986" t="inlineStr">
        <is>
          <t>MOV</t>
        </is>
      </c>
      <c r="B3986" t="inlineStr">
        <is>
          <t>353375340000</t>
        </is>
      </c>
      <c r="C3986" t="inlineStr">
        <is>
          <t>35337534</t>
        </is>
      </c>
      <c r="D3986" t="inlineStr">
        <is>
          <t>ISIS TATIANA BARROSO CHAVARRIA</t>
        </is>
      </c>
      <c r="E3986" t="inlineStr">
        <is>
          <t>ISISTATIANABARROSOCHAVARRIA</t>
        </is>
      </c>
      <c r="F3986" s="2" t="n">
        <v>20</v>
      </c>
      <c r="G3986" t="inlineStr"/>
      <c r="H3986" t="inlineStr">
        <is>
          <t>69403611.0</t>
        </is>
      </c>
      <c r="I3986" t="n">
        <v>0</v>
      </c>
      <c r="J3986" t="n">
        <v>1</v>
      </c>
      <c r="K3986" t="inlineStr"/>
    </row>
    <row r="3987">
      <c r="A3987" t="inlineStr">
        <is>
          <t>MOV</t>
        </is>
      </c>
      <c r="B3987" t="inlineStr">
        <is>
          <t>368040730000</t>
        </is>
      </c>
      <c r="C3987" t="inlineStr">
        <is>
          <t>36804073</t>
        </is>
      </c>
      <c r="D3987" t="inlineStr">
        <is>
          <t>ARMANDO ADRIAN URRIOLA FERGUSON</t>
        </is>
      </c>
      <c r="E3987" t="inlineStr">
        <is>
          <t>ARMANDOADRIANURRIOLAFERGUSON</t>
        </is>
      </c>
      <c r="F3987" s="2" t="n">
        <v>16.29</v>
      </c>
      <c r="G3987" t="inlineStr"/>
      <c r="H3987" t="inlineStr"/>
      <c r="I3987" t="n">
        <v>0</v>
      </c>
      <c r="J3987" t="n">
        <v>1</v>
      </c>
      <c r="K3987" t="inlineStr"/>
    </row>
    <row r="3988">
      <c r="A3988" t="inlineStr">
        <is>
          <t>MOV</t>
        </is>
      </c>
      <c r="B3988" t="inlineStr">
        <is>
          <t>362036400000</t>
        </is>
      </c>
      <c r="C3988" t="inlineStr">
        <is>
          <t>36203640</t>
        </is>
      </c>
      <c r="D3988" t="inlineStr">
        <is>
          <t>MICHAEL ORTEGA</t>
        </is>
      </c>
      <c r="E3988" t="inlineStr">
        <is>
          <t>MICHAELORTEGA</t>
        </is>
      </c>
      <c r="F3988" s="2" t="n">
        <v>16.29</v>
      </c>
      <c r="G3988" t="inlineStr"/>
      <c r="H3988" t="inlineStr"/>
      <c r="I3988" t="n">
        <v>0</v>
      </c>
      <c r="J3988" t="n">
        <v>1</v>
      </c>
      <c r="K3988" t="inlineStr"/>
    </row>
    <row r="3989">
      <c r="A3989" t="inlineStr">
        <is>
          <t>MOV</t>
        </is>
      </c>
      <c r="B3989" t="inlineStr">
        <is>
          <t>351076920000</t>
        </is>
      </c>
      <c r="C3989" t="inlineStr">
        <is>
          <t>35107692</t>
        </is>
      </c>
      <c r="D3989" t="inlineStr">
        <is>
          <t>KEVIN ALEXANDER GOMEZ</t>
        </is>
      </c>
      <c r="E3989" t="inlineStr">
        <is>
          <t>KEVINALEXANDERGOMEZ</t>
        </is>
      </c>
      <c r="F3989" s="2" t="n">
        <v>15</v>
      </c>
      <c r="G3989" t="inlineStr"/>
      <c r="H3989" t="inlineStr">
        <is>
          <t>66006776.0</t>
        </is>
      </c>
      <c r="I3989" t="n">
        <v>0</v>
      </c>
      <c r="J3989" t="n">
        <v>1</v>
      </c>
      <c r="K3989" t="inlineStr"/>
    </row>
    <row r="3990">
      <c r="A3990" t="inlineStr">
        <is>
          <t>MOV</t>
        </is>
      </c>
      <c r="B3990" t="inlineStr">
        <is>
          <t>353371460000</t>
        </is>
      </c>
      <c r="C3990" t="inlineStr">
        <is>
          <t>35337146</t>
        </is>
      </c>
      <c r="D3990" t="inlineStr">
        <is>
          <t>IVETH DAMARIS RIOS</t>
        </is>
      </c>
      <c r="E3990" t="inlineStr">
        <is>
          <t>IVETHDAMARISRIOS</t>
        </is>
      </c>
      <c r="F3990" s="2" t="n">
        <v>15</v>
      </c>
      <c r="G3990" t="inlineStr"/>
      <c r="H3990" t="inlineStr">
        <is>
          <t>69500709.0</t>
        </is>
      </c>
      <c r="I3990" t="n">
        <v>0</v>
      </c>
      <c r="J3990" t="n">
        <v>1</v>
      </c>
      <c r="K3990" t="inlineStr"/>
    </row>
    <row r="3991">
      <c r="A3991" t="inlineStr">
        <is>
          <t>MOV</t>
        </is>
      </c>
      <c r="B3991" t="inlineStr">
        <is>
          <t>351385210000</t>
        </is>
      </c>
      <c r="C3991" t="inlineStr">
        <is>
          <t>35138521</t>
        </is>
      </c>
      <c r="D3991" t="inlineStr">
        <is>
          <t>JOHANA ARAUZ</t>
        </is>
      </c>
      <c r="E3991" t="inlineStr">
        <is>
          <t>JOHANAARAUZ</t>
        </is>
      </c>
      <c r="F3991" s="2" t="n">
        <v>15</v>
      </c>
      <c r="G3991" t="inlineStr"/>
      <c r="H3991" t="inlineStr">
        <is>
          <t>65145633.0</t>
        </is>
      </c>
      <c r="I3991" t="n">
        <v>0</v>
      </c>
      <c r="J3991" t="n">
        <v>1</v>
      </c>
      <c r="K3991" t="inlineStr"/>
    </row>
    <row r="3992">
      <c r="A3992" t="inlineStr">
        <is>
          <t>MOV</t>
        </is>
      </c>
      <c r="B3992" t="inlineStr">
        <is>
          <t>354382750000</t>
        </is>
      </c>
      <c r="C3992" t="inlineStr">
        <is>
          <t>35438275</t>
        </is>
      </c>
      <c r="D3992" t="inlineStr">
        <is>
          <t>TANIUSKA GRACIA</t>
        </is>
      </c>
      <c r="E3992" t="inlineStr">
        <is>
          <t>TANIUSKAGRACIA</t>
        </is>
      </c>
      <c r="F3992" s="2" t="n">
        <v>15</v>
      </c>
      <c r="G3992" t="inlineStr"/>
      <c r="H3992" t="inlineStr">
        <is>
          <t>66930317.0</t>
        </is>
      </c>
      <c r="I3992" t="n">
        <v>0</v>
      </c>
      <c r="J3992" t="n">
        <v>1</v>
      </c>
      <c r="K3992" t="inlineStr"/>
    </row>
    <row r="3993">
      <c r="A3993" t="inlineStr">
        <is>
          <t>MOV</t>
        </is>
      </c>
      <c r="B3993" t="inlineStr">
        <is>
          <t>352225790000</t>
        </is>
      </c>
      <c r="C3993" t="inlineStr">
        <is>
          <t>35222579</t>
        </is>
      </c>
      <c r="D3993" t="inlineStr">
        <is>
          <t>LUIS OSCAR GUERRA MORALES</t>
        </is>
      </c>
      <c r="E3993" t="inlineStr">
        <is>
          <t>LUISOSCARGUERRAMORALES</t>
        </is>
      </c>
      <c r="F3993" s="2" t="n">
        <v>15</v>
      </c>
      <c r="G3993" t="inlineStr"/>
      <c r="H3993" t="inlineStr">
        <is>
          <t>65853603.0</t>
        </is>
      </c>
      <c r="I3993" t="n">
        <v>0</v>
      </c>
      <c r="J3993" t="n">
        <v>1</v>
      </c>
      <c r="K3993" t="inlineStr"/>
    </row>
    <row r="3994">
      <c r="A3994" t="inlineStr">
        <is>
          <t>MOV</t>
        </is>
      </c>
      <c r="B3994" t="inlineStr">
        <is>
          <t>352231590000</t>
        </is>
      </c>
      <c r="C3994" t="inlineStr">
        <is>
          <t>35223159</t>
        </is>
      </c>
      <c r="D3994" t="inlineStr">
        <is>
          <t>ROY ANTONY FUENTES MORALES</t>
        </is>
      </c>
      <c r="E3994" t="inlineStr">
        <is>
          <t>ROYANTONYFUENTESMORALES</t>
        </is>
      </c>
      <c r="F3994" s="2" t="n">
        <v>15</v>
      </c>
      <c r="G3994" t="inlineStr"/>
      <c r="H3994" t="inlineStr">
        <is>
          <t>67486957.0</t>
        </is>
      </c>
      <c r="I3994" t="n">
        <v>0</v>
      </c>
      <c r="J3994" t="n">
        <v>1</v>
      </c>
      <c r="K3994" t="inlineStr"/>
    </row>
    <row r="3995">
      <c r="A3995" t="inlineStr">
        <is>
          <t>MOV</t>
        </is>
      </c>
      <c r="B3995" t="inlineStr">
        <is>
          <t>312221400000</t>
        </is>
      </c>
      <c r="C3995" t="inlineStr">
        <is>
          <t>31222140</t>
        </is>
      </c>
      <c r="D3995" t="inlineStr">
        <is>
          <t>PROGRESO,AD. NAC. DE I.,F. DE -</t>
        </is>
      </c>
      <c r="E3995" t="inlineStr">
        <is>
          <t>PROGRESOADNACDEIFDE</t>
        </is>
      </c>
      <c r="F3995" s="2" t="n">
        <v>119.75</v>
      </c>
      <c r="G3995" t="inlineStr"/>
      <c r="H3995" t="inlineStr">
        <is>
          <t>62112690.0</t>
        </is>
      </c>
      <c r="I3995" t="n">
        <v>0</v>
      </c>
      <c r="J3995" t="n">
        <v>1</v>
      </c>
      <c r="K3995" t="inlineStr"/>
    </row>
    <row r="3996">
      <c r="A3996" t="inlineStr">
        <is>
          <t>MOV</t>
        </is>
      </c>
      <c r="B3996" t="inlineStr">
        <is>
          <t>356313530000</t>
        </is>
      </c>
      <c r="C3996" t="inlineStr">
        <is>
          <t>35631353</t>
        </is>
      </c>
      <c r="D3996" t="inlineStr">
        <is>
          <t>LINDA REYES</t>
        </is>
      </c>
      <c r="E3996" t="inlineStr">
        <is>
          <t>LINDAREYES</t>
        </is>
      </c>
      <c r="F3996" s="2" t="n">
        <v>30</v>
      </c>
      <c r="G3996" t="inlineStr"/>
      <c r="H3996" t="inlineStr">
        <is>
          <t>63062940.0</t>
        </is>
      </c>
      <c r="I3996" t="n">
        <v>0</v>
      </c>
      <c r="J3996" t="n">
        <v>1</v>
      </c>
      <c r="K3996" t="inlineStr"/>
    </row>
    <row r="3997">
      <c r="A3997" t="inlineStr">
        <is>
          <t>MOV</t>
        </is>
      </c>
      <c r="B3997" t="inlineStr">
        <is>
          <t>369031890000</t>
        </is>
      </c>
      <c r="C3997" t="inlineStr">
        <is>
          <t>36903189</t>
        </is>
      </c>
      <c r="D3997" t="inlineStr">
        <is>
          <t>MARIELYS SALDAÑA</t>
        </is>
      </c>
      <c r="E3997" t="inlineStr">
        <is>
          <t>MARIELYSSALDANA</t>
        </is>
      </c>
      <c r="F3997" s="2" t="n">
        <v>19.52</v>
      </c>
      <c r="G3997" t="inlineStr"/>
      <c r="H3997" t="inlineStr">
        <is>
          <t>64161906.0</t>
        </is>
      </c>
      <c r="I3997" t="n">
        <v>0</v>
      </c>
      <c r="J3997" t="n">
        <v>1</v>
      </c>
      <c r="K3997" t="inlineStr"/>
    </row>
    <row r="3998">
      <c r="A3998" t="inlineStr">
        <is>
          <t>MOV</t>
        </is>
      </c>
      <c r="B3998" t="inlineStr">
        <is>
          <t>352300300000</t>
        </is>
      </c>
      <c r="C3998" t="inlineStr">
        <is>
          <t>35230030</t>
        </is>
      </c>
      <c r="D3998" t="inlineStr">
        <is>
          <t>FRANKLIN AGUILAR</t>
        </is>
      </c>
      <c r="E3998" t="inlineStr">
        <is>
          <t>FRANKLINAGUILAR</t>
        </is>
      </c>
      <c r="F3998" s="2" t="n">
        <v>15</v>
      </c>
      <c r="G3998" t="inlineStr"/>
      <c r="H3998" t="inlineStr">
        <is>
          <t>63612437.0</t>
        </is>
      </c>
      <c r="I3998" t="n">
        <v>0</v>
      </c>
      <c r="J3998" t="n">
        <v>1</v>
      </c>
      <c r="K3998" t="inlineStr"/>
    </row>
    <row r="3999">
      <c r="A3999" t="inlineStr">
        <is>
          <t>MOV</t>
        </is>
      </c>
      <c r="B3999" t="inlineStr">
        <is>
          <t>321565460000</t>
        </is>
      </c>
      <c r="C3999" t="inlineStr">
        <is>
          <t>32156546</t>
        </is>
      </c>
      <c r="D3999" t="inlineStr">
        <is>
          <t>Athena Capital</t>
        </is>
      </c>
      <c r="E3999" t="inlineStr">
        <is>
          <t>ATHENACAPITAL</t>
        </is>
      </c>
      <c r="F3999" s="2" t="n">
        <v>445.63</v>
      </c>
      <c r="G3999" t="inlineStr"/>
      <c r="H3999" t="inlineStr">
        <is>
          <t>61108573.0</t>
        </is>
      </c>
      <c r="I3999" t="n">
        <v>0</v>
      </c>
      <c r="J3999" t="n">
        <v>1</v>
      </c>
      <c r="K3999" t="inlineStr"/>
    </row>
    <row r="4000">
      <c r="A4000" t="inlineStr">
        <is>
          <t>MOV</t>
        </is>
      </c>
      <c r="B4000" t="inlineStr">
        <is>
          <t>325276090000</t>
        </is>
      </c>
      <c r="C4000" t="inlineStr">
        <is>
          <t>32527609</t>
        </is>
      </c>
      <c r="D4000" t="inlineStr">
        <is>
          <t>HACIENDA MULT</t>
        </is>
      </c>
      <c r="E4000" t="inlineStr">
        <is>
          <t>HACIENDAMULT</t>
        </is>
      </c>
      <c r="F4000" s="2" t="n">
        <v>291.75</v>
      </c>
      <c r="G4000" t="inlineStr"/>
      <c r="H4000" t="inlineStr">
        <is>
          <t>68012235.0</t>
        </is>
      </c>
      <c r="I4000" t="n">
        <v>0</v>
      </c>
      <c r="J4000" t="n">
        <v>1</v>
      </c>
      <c r="K4000" t="inlineStr"/>
    </row>
    <row r="4001">
      <c r="A4001" t="inlineStr">
        <is>
          <t>MOV</t>
        </is>
      </c>
      <c r="B4001" t="inlineStr">
        <is>
          <t>312227740000</t>
        </is>
      </c>
      <c r="C4001" t="inlineStr">
        <is>
          <t>31222774</t>
        </is>
      </c>
      <c r="D4001" t="inlineStr">
        <is>
          <t>RELLENO TRANSPORTE Y EQUIPO, S.A. -</t>
        </is>
      </c>
      <c r="E4001" t="inlineStr">
        <is>
          <t>RELLENOTRANSPORTEYEQUIPOSA</t>
        </is>
      </c>
      <c r="F4001" s="2" t="n">
        <v>161.24</v>
      </c>
      <c r="G4001" t="inlineStr"/>
      <c r="H4001" t="inlineStr">
        <is>
          <t>61509560.0</t>
        </is>
      </c>
      <c r="I4001" t="n">
        <v>0</v>
      </c>
      <c r="J4001" t="n">
        <v>1</v>
      </c>
      <c r="K4001" t="inlineStr"/>
    </row>
    <row r="4002">
      <c r="A4002" t="inlineStr">
        <is>
          <t>MOV</t>
        </is>
      </c>
      <c r="B4002" t="inlineStr">
        <is>
          <t>355367460000</t>
        </is>
      </c>
      <c r="C4002" t="inlineStr">
        <is>
          <t>35536746</t>
        </is>
      </c>
      <c r="D4002" t="inlineStr">
        <is>
          <t>EDIL ADRIAN GOMEZ ARCE</t>
        </is>
      </c>
      <c r="E4002" t="inlineStr">
        <is>
          <t>EDILADRIANGOMEZARCE</t>
        </is>
      </c>
      <c r="F4002" s="2" t="n">
        <v>18</v>
      </c>
      <c r="G4002" t="inlineStr"/>
      <c r="H4002" t="inlineStr">
        <is>
          <t>65528821.0</t>
        </is>
      </c>
      <c r="I4002" t="n">
        <v>0</v>
      </c>
      <c r="J4002" t="n">
        <v>1</v>
      </c>
      <c r="K4002" t="inlineStr"/>
    </row>
    <row r="4003">
      <c r="A4003" t="inlineStr">
        <is>
          <t>CS</t>
        </is>
      </c>
      <c r="B4003" t="inlineStr">
        <is>
          <t>105042520000</t>
        </is>
      </c>
      <c r="C4003" t="inlineStr">
        <is>
          <t>10504252</t>
        </is>
      </c>
      <c r="D4003" t="inlineStr">
        <is>
          <t>VIELKA ICELA ALVAREZ</t>
        </is>
      </c>
      <c r="E4003" t="inlineStr">
        <is>
          <t>VIELKAICELAALVAREZ</t>
        </is>
      </c>
      <c r="F4003" s="2" t="n">
        <v>0</v>
      </c>
      <c r="G4003" t="inlineStr">
        <is>
          <t>Nailyn Martinez Johnson</t>
        </is>
      </c>
      <c r="H4003" t="inlineStr"/>
      <c r="I4003" t="n">
        <v>0</v>
      </c>
      <c r="J4003" t="n">
        <v>0</v>
      </c>
      <c r="K4003" t="inlineStr"/>
    </row>
    <row r="4004">
      <c r="A4004" t="inlineStr">
        <is>
          <t>CS</t>
        </is>
      </c>
      <c r="B4004" t="inlineStr">
        <is>
          <t>192079340000</t>
        </is>
      </c>
      <c r="C4004" t="inlineStr">
        <is>
          <t>19207934</t>
        </is>
      </c>
      <c r="D4004" t="inlineStr">
        <is>
          <t>VIGILANCIA Y VIDEO PROTECCION PA. CORP</t>
        </is>
      </c>
      <c r="E4004" t="inlineStr">
        <is>
          <t>VIGILANCIAYVIDEOPROTECCIONPACORP</t>
        </is>
      </c>
      <c r="F4004" s="2" t="n">
        <v>0</v>
      </c>
      <c r="G4004" t="inlineStr">
        <is>
          <t>Nailyn Martinez Johnson</t>
        </is>
      </c>
      <c r="H4004" t="inlineStr"/>
      <c r="I4004" t="n">
        <v>0</v>
      </c>
      <c r="J4004" t="n">
        <v>0</v>
      </c>
      <c r="K4004" t="inlineStr"/>
    </row>
    <row r="4005">
      <c r="A4005" t="inlineStr">
        <is>
          <t>CS</t>
        </is>
      </c>
      <c r="B4005" t="inlineStr">
        <is>
          <t>295088800000</t>
        </is>
      </c>
      <c r="C4005" t="inlineStr">
        <is>
          <t>29508880</t>
        </is>
      </c>
      <c r="D4005" t="inlineStr">
        <is>
          <t>VT WEALTH MANAGEMENT PANAMA; S.A.</t>
        </is>
      </c>
      <c r="E4005" t="inlineStr">
        <is>
          <t>VTWEALTHMANAGEMENTPANAMASA</t>
        </is>
      </c>
      <c r="F4005" s="2" t="n">
        <v>0</v>
      </c>
      <c r="G4005" t="inlineStr">
        <is>
          <t>Keisy Vargas</t>
        </is>
      </c>
      <c r="H4005" t="inlineStr"/>
      <c r="I4005" t="n">
        <v>0</v>
      </c>
      <c r="J4005" t="n">
        <v>0</v>
      </c>
      <c r="K4005" t="inlineStr"/>
    </row>
    <row r="4006">
      <c r="A4006" t="inlineStr">
        <is>
          <t>CS</t>
        </is>
      </c>
      <c r="B4006" t="inlineStr">
        <is>
          <t>191059780000</t>
        </is>
      </c>
      <c r="C4006" t="inlineStr">
        <is>
          <t>19105978</t>
        </is>
      </c>
      <c r="D4006" t="inlineStr">
        <is>
          <t>WASHINGTON STORE; S.A.</t>
        </is>
      </c>
      <c r="E4006" t="inlineStr">
        <is>
          <t>WASHINGTONSTORESA</t>
        </is>
      </c>
      <c r="F4006" s="2" t="n">
        <v>0</v>
      </c>
      <c r="G4006" t="inlineStr">
        <is>
          <t>Karla Mc Intryre</t>
        </is>
      </c>
      <c r="H4006" t="inlineStr"/>
      <c r="I4006" t="n">
        <v>0</v>
      </c>
      <c r="J4006" t="n">
        <v>0</v>
      </c>
      <c r="K4006" t="inlineStr"/>
    </row>
    <row r="4007">
      <c r="A4007" t="inlineStr">
        <is>
          <t>CS</t>
        </is>
      </c>
      <c r="B4007" t="inlineStr">
        <is>
          <t>801911730000</t>
        </is>
      </c>
      <c r="C4007" t="inlineStr">
        <is>
          <t>80191173</t>
        </is>
      </c>
      <c r="D4007" t="inlineStr">
        <is>
          <t>WELLNESS CLINICA CENTER Y ASOCIADOS</t>
        </is>
      </c>
      <c r="E4007" t="inlineStr">
        <is>
          <t>WELLNESSCLINICACENTERYASOCIADOS</t>
        </is>
      </c>
      <c r="F4007" s="2" t="n">
        <v>0</v>
      </c>
      <c r="G4007" t="inlineStr">
        <is>
          <t>Maria Fernanda Rivas</t>
        </is>
      </c>
      <c r="H4007" t="inlineStr"/>
      <c r="I4007" t="n">
        <v>0</v>
      </c>
      <c r="J4007" t="n">
        <v>0</v>
      </c>
      <c r="K4007" t="inlineStr"/>
    </row>
    <row r="4008">
      <c r="A4008" t="inlineStr">
        <is>
          <t>CS</t>
        </is>
      </c>
      <c r="B4008" t="inlineStr">
        <is>
          <t>171042120000</t>
        </is>
      </c>
      <c r="C4008" t="inlineStr">
        <is>
          <t>17104212</t>
        </is>
      </c>
      <c r="D4008" t="inlineStr">
        <is>
          <t>WESTWOOD CAPITAL MARKETS; S.A.</t>
        </is>
      </c>
      <c r="E4008" t="inlineStr">
        <is>
          <t>WESTWOODCAPITALMARKETSSA</t>
        </is>
      </c>
      <c r="F4008" s="2" t="n">
        <v>0</v>
      </c>
      <c r="G4008" t="inlineStr">
        <is>
          <t>Abril Aparicio</t>
        </is>
      </c>
      <c r="H4008" t="inlineStr"/>
      <c r="I4008" t="n">
        <v>0</v>
      </c>
      <c r="J4008" t="n">
        <v>0</v>
      </c>
      <c r="K4008" t="inlineStr"/>
    </row>
    <row r="4009">
      <c r="A4009" t="inlineStr">
        <is>
          <t>CS</t>
        </is>
      </c>
      <c r="B4009" t="inlineStr">
        <is>
          <t>801870830600</t>
        </is>
      </c>
      <c r="C4009" t="inlineStr">
        <is>
          <t>80187083</t>
        </is>
      </c>
      <c r="D4009" t="inlineStr">
        <is>
          <t>IMPORTADORA MADURO HALLMAN</t>
        </is>
      </c>
      <c r="E4009" t="inlineStr">
        <is>
          <t>IMPORTADORAMADUROHALLMAN</t>
        </is>
      </c>
      <c r="F4009" s="2" t="n">
        <v>0</v>
      </c>
      <c r="G4009" t="inlineStr">
        <is>
          <t>Nailyn Martinez Johnson</t>
        </is>
      </c>
      <c r="H4009" t="inlineStr"/>
      <c r="I4009" t="n">
        <v>0</v>
      </c>
      <c r="J4009" t="n">
        <v>0</v>
      </c>
      <c r="K4009" t="inlineStr"/>
    </row>
    <row r="4010">
      <c r="A4010" t="inlineStr">
        <is>
          <t>CS</t>
        </is>
      </c>
      <c r="B4010" t="inlineStr">
        <is>
          <t>801870830201</t>
        </is>
      </c>
      <c r="C4010" t="inlineStr">
        <is>
          <t>80187083</t>
        </is>
      </c>
      <c r="D4010" t="inlineStr">
        <is>
          <t>FELIJOS S A COMUNICACIONES</t>
        </is>
      </c>
      <c r="E4010" t="inlineStr">
        <is>
          <t>FELIJOSSACOMUNICACIONES</t>
        </is>
      </c>
      <c r="F4010" s="2" t="n">
        <v>0</v>
      </c>
      <c r="G4010" t="inlineStr">
        <is>
          <t>Karla Mc Intryre</t>
        </is>
      </c>
      <c r="H4010" t="inlineStr"/>
      <c r="I4010" t="n">
        <v>0</v>
      </c>
      <c r="J4010" t="n">
        <v>0</v>
      </c>
      <c r="K4010" t="inlineStr"/>
    </row>
    <row r="4011">
      <c r="A4011" t="inlineStr">
        <is>
          <t>CS</t>
        </is>
      </c>
      <c r="B4011" t="inlineStr">
        <is>
          <t>299037810000</t>
        </is>
      </c>
      <c r="C4011" t="inlineStr">
        <is>
          <t>29903781</t>
        </is>
      </c>
      <c r="D4011" t="inlineStr">
        <is>
          <t>WONDERFUL MINDS S.A.</t>
        </is>
      </c>
      <c r="E4011" t="inlineStr">
        <is>
          <t>WONDERFULMINDSSA</t>
        </is>
      </c>
      <c r="F4011" s="2" t="n">
        <v>0</v>
      </c>
      <c r="G4011" t="inlineStr">
        <is>
          <t>Abril Aparicio</t>
        </is>
      </c>
      <c r="H4011" t="inlineStr"/>
      <c r="I4011" t="n">
        <v>0</v>
      </c>
      <c r="J4011" t="n">
        <v>0</v>
      </c>
      <c r="K4011" t="inlineStr"/>
    </row>
    <row r="4012">
      <c r="A4012" t="inlineStr">
        <is>
          <t>CS</t>
        </is>
      </c>
      <c r="B4012" t="inlineStr">
        <is>
          <t>289015140000</t>
        </is>
      </c>
      <c r="C4012" t="inlineStr">
        <is>
          <t>28901514</t>
        </is>
      </c>
      <c r="D4012" t="inlineStr">
        <is>
          <t>XIUJUAN ZHONG</t>
        </is>
      </c>
      <c r="E4012" t="inlineStr">
        <is>
          <t>XIUJUANZHONG</t>
        </is>
      </c>
      <c r="F4012" s="2" t="n">
        <v>0</v>
      </c>
      <c r="G4012" t="inlineStr">
        <is>
          <t>Yariela Galarce</t>
        </is>
      </c>
      <c r="H4012" t="inlineStr"/>
      <c r="I4012" t="n">
        <v>0</v>
      </c>
      <c r="J4012" t="n">
        <v>0</v>
      </c>
      <c r="K4012" t="inlineStr"/>
    </row>
    <row r="4013">
      <c r="A4013" t="inlineStr">
        <is>
          <t>CS</t>
        </is>
      </c>
      <c r="B4013" t="inlineStr">
        <is>
          <t>132025250000</t>
        </is>
      </c>
      <c r="C4013" t="inlineStr">
        <is>
          <t>13202525</t>
        </is>
      </c>
      <c r="D4013" t="inlineStr">
        <is>
          <t>YAMILETH DEL CARMEN SANCHEZ DE IBARRA</t>
        </is>
      </c>
      <c r="E4013" t="inlineStr">
        <is>
          <t>YAMILETHDELCARMENSANCHEZDEIBARRA</t>
        </is>
      </c>
      <c r="F4013" s="2" t="n">
        <v>0</v>
      </c>
      <c r="G4013" t="inlineStr">
        <is>
          <t>Michelle Zambrano</t>
        </is>
      </c>
      <c r="H4013" t="inlineStr"/>
      <c r="I4013" t="n">
        <v>0</v>
      </c>
      <c r="J4013" t="n">
        <v>0</v>
      </c>
      <c r="K4013" t="inlineStr"/>
    </row>
    <row r="4014">
      <c r="A4014" t="inlineStr">
        <is>
          <t>CS</t>
        </is>
      </c>
      <c r="B4014" t="inlineStr">
        <is>
          <t>105014240000</t>
        </is>
      </c>
      <c r="C4014" t="inlineStr">
        <is>
          <t>10501424</t>
        </is>
      </c>
      <c r="D4014" t="inlineStr">
        <is>
          <t>YENI MUDARRA</t>
        </is>
      </c>
      <c r="E4014" t="inlineStr">
        <is>
          <t>YENIMUDARRA</t>
        </is>
      </c>
      <c r="F4014" s="2" t="n">
        <v>0</v>
      </c>
      <c r="G4014" t="inlineStr">
        <is>
          <t>Maria Fernanda Rivas</t>
        </is>
      </c>
      <c r="H4014" t="inlineStr"/>
      <c r="I4014" t="n">
        <v>0</v>
      </c>
      <c r="J4014" t="n">
        <v>0</v>
      </c>
      <c r="K4014" t="inlineStr"/>
    </row>
    <row r="4015">
      <c r="A4015" t="inlineStr">
        <is>
          <t>CS</t>
        </is>
      </c>
      <c r="B4015" t="inlineStr">
        <is>
          <t>327025490000</t>
        </is>
      </c>
      <c r="C4015" t="inlineStr">
        <is>
          <t>32702549</t>
        </is>
      </c>
      <c r="D4015" t="inlineStr">
        <is>
          <t>YETER 260; S.A.</t>
        </is>
      </c>
      <c r="E4015" t="inlineStr">
        <is>
          <t>YETER260SA</t>
        </is>
      </c>
      <c r="F4015" s="2" t="n">
        <v>0</v>
      </c>
      <c r="G4015" t="inlineStr">
        <is>
          <t>Keisy Vargas</t>
        </is>
      </c>
      <c r="H4015" t="inlineStr"/>
      <c r="I4015" t="n">
        <v>0</v>
      </c>
      <c r="J4015" t="n">
        <v>0</v>
      </c>
      <c r="K4015" t="inlineStr"/>
    </row>
    <row r="4016">
      <c r="A4016" t="inlineStr">
        <is>
          <t>CS</t>
        </is>
      </c>
      <c r="B4016" t="inlineStr">
        <is>
          <t>303070070000</t>
        </is>
      </c>
      <c r="C4016" t="inlineStr">
        <is>
          <t>30307007</t>
        </is>
      </c>
      <c r="D4016" t="inlineStr">
        <is>
          <t>YOUCAI ZOU DE HOW</t>
        </is>
      </c>
      <c r="E4016" t="inlineStr">
        <is>
          <t>YOUCAIZOUDEHOW</t>
        </is>
      </c>
      <c r="F4016" s="2" t="n">
        <v>0</v>
      </c>
      <c r="G4016" t="inlineStr">
        <is>
          <t>Yarelis Tulloch</t>
        </is>
      </c>
      <c r="H4016" t="inlineStr"/>
      <c r="I4016" t="n">
        <v>0</v>
      </c>
      <c r="J4016" t="n">
        <v>0</v>
      </c>
      <c r="K4016" t="inlineStr"/>
    </row>
    <row r="4017">
      <c r="A4017" t="inlineStr">
        <is>
          <t>CS</t>
        </is>
      </c>
      <c r="B4017" t="inlineStr">
        <is>
          <t>800736920000</t>
        </is>
      </c>
      <c r="C4017" t="inlineStr">
        <is>
          <t>80073692</t>
        </is>
      </c>
      <c r="D4017" t="inlineStr">
        <is>
          <t>ZAGA ENTERPRISE S.A</t>
        </is>
      </c>
      <c r="E4017" t="inlineStr">
        <is>
          <t>ZAGAENTERPRISESA</t>
        </is>
      </c>
      <c r="F4017" s="2" t="n">
        <v>0</v>
      </c>
      <c r="G4017" t="inlineStr">
        <is>
          <t>Michelle Zambrano</t>
        </is>
      </c>
      <c r="H4017" t="inlineStr"/>
      <c r="I4017" t="n">
        <v>0</v>
      </c>
      <c r="J4017" t="n">
        <v>0</v>
      </c>
      <c r="K4017" t="inlineStr"/>
    </row>
    <row r="4018">
      <c r="A4018" t="inlineStr">
        <is>
          <t>CS</t>
        </is>
      </c>
      <c r="B4018" t="inlineStr">
        <is>
          <t>289010400000</t>
        </is>
      </c>
      <c r="C4018" t="inlineStr">
        <is>
          <t>28901040</t>
        </is>
      </c>
      <c r="D4018" t="inlineStr">
        <is>
          <t>ZAZZ PANAMA; S.A</t>
        </is>
      </c>
      <c r="E4018" t="inlineStr">
        <is>
          <t>ZAZZPANAMASA</t>
        </is>
      </c>
      <c r="F4018" s="2" t="n">
        <v>0</v>
      </c>
      <c r="G4018" t="inlineStr">
        <is>
          <t>Michelle Zambrano</t>
        </is>
      </c>
      <c r="H4018" t="inlineStr"/>
      <c r="I4018" t="n">
        <v>0</v>
      </c>
      <c r="J4018" t="n">
        <v>0</v>
      </c>
      <c r="K4018" t="inlineStr"/>
    </row>
    <row r="4019">
      <c r="A4019" t="inlineStr">
        <is>
          <t>CS</t>
        </is>
      </c>
      <c r="B4019" t="inlineStr">
        <is>
          <t>322010100000</t>
        </is>
      </c>
      <c r="C4019" t="inlineStr">
        <is>
          <t>32201010</t>
        </is>
      </c>
      <c r="D4019" t="inlineStr">
        <is>
          <t>ZHIFENG GUAN</t>
        </is>
      </c>
      <c r="E4019" t="inlineStr">
        <is>
          <t>ZHIFENGGUAN</t>
        </is>
      </c>
      <c r="F4019" s="2" t="n">
        <v>0</v>
      </c>
      <c r="G4019" t="inlineStr">
        <is>
          <t>Abril Aparicio</t>
        </is>
      </c>
      <c r="H4019" t="inlineStr"/>
      <c r="I4019" t="n">
        <v>0</v>
      </c>
      <c r="J4019" t="n">
        <v>0</v>
      </c>
      <c r="K4019" t="inlineStr"/>
    </row>
    <row r="4020">
      <c r="A4020" t="inlineStr">
        <is>
          <t>CS</t>
        </is>
      </c>
      <c r="B4020" t="inlineStr">
        <is>
          <t>178065190000</t>
        </is>
      </c>
      <c r="C4020" t="inlineStr">
        <is>
          <t>17806519</t>
        </is>
      </c>
      <c r="D4020" t="inlineStr">
        <is>
          <t>ZHILI PENG DE QIU</t>
        </is>
      </c>
      <c r="E4020" t="inlineStr">
        <is>
          <t>ZHILIPENGDEQIU</t>
        </is>
      </c>
      <c r="F4020" s="2" t="n">
        <v>0</v>
      </c>
      <c r="G4020" t="inlineStr">
        <is>
          <t>Karla Mc Intryre</t>
        </is>
      </c>
      <c r="H4020" t="inlineStr"/>
      <c r="I4020" t="n">
        <v>0</v>
      </c>
      <c r="J4020" t="n">
        <v>0</v>
      </c>
      <c r="K4020" t="inlineStr"/>
    </row>
    <row r="4021">
      <c r="A4021" t="inlineStr">
        <is>
          <t>CS</t>
        </is>
      </c>
      <c r="B4021" t="inlineStr">
        <is>
          <t>319081470000</t>
        </is>
      </c>
      <c r="C4021" t="inlineStr">
        <is>
          <t>31908147</t>
        </is>
      </c>
      <c r="D4021" t="inlineStr">
        <is>
          <t>ZINIBUPER; S.A</t>
        </is>
      </c>
      <c r="E4021" t="inlineStr">
        <is>
          <t>ZINIBUPERSA</t>
        </is>
      </c>
      <c r="F4021" s="2" t="n">
        <v>0</v>
      </c>
      <c r="G4021" t="inlineStr">
        <is>
          <t>Karla Mc Intryre</t>
        </is>
      </c>
      <c r="H4021" t="inlineStr"/>
      <c r="I4021" t="n">
        <v>0</v>
      </c>
      <c r="J4021" t="n">
        <v>0</v>
      </c>
      <c r="K4021" t="inlineStr"/>
    </row>
    <row r="4022">
      <c r="A4022" t="inlineStr">
        <is>
          <t>CS</t>
        </is>
      </c>
      <c r="B4022" t="inlineStr">
        <is>
          <t>234002540000</t>
        </is>
      </c>
      <c r="C4022" t="inlineStr">
        <is>
          <t>23400254</t>
        </is>
      </c>
      <c r="D4022" t="inlineStr">
        <is>
          <t>VIELKA VALENTINE ROMERO</t>
        </is>
      </c>
      <c r="E4022" t="inlineStr">
        <is>
          <t>VIELKAVALENTINEROMERO</t>
        </is>
      </c>
      <c r="F4022" s="2" t="n">
        <v>0</v>
      </c>
      <c r="G4022" t="inlineStr">
        <is>
          <t>Solanye Acuña</t>
        </is>
      </c>
      <c r="H4022" t="inlineStr"/>
      <c r="I4022" t="n">
        <v>0</v>
      </c>
      <c r="J4022" t="n">
        <v>0</v>
      </c>
      <c r="K4022" t="inlineStr"/>
    </row>
    <row r="4023">
      <c r="A4023" t="inlineStr">
        <is>
          <t>CS</t>
        </is>
      </c>
      <c r="B4023" t="inlineStr">
        <is>
          <t>333069430000</t>
        </is>
      </c>
      <c r="C4023" t="inlineStr">
        <is>
          <t>33306943</t>
        </is>
      </c>
      <c r="D4023" t="inlineStr">
        <is>
          <t>VIMA FOODS PANAMA; S.A.</t>
        </is>
      </c>
      <c r="E4023" t="inlineStr">
        <is>
          <t>VIMAFOODSPANAMASA</t>
        </is>
      </c>
      <c r="F4023" s="2" t="n">
        <v>0</v>
      </c>
      <c r="G4023" t="inlineStr">
        <is>
          <t>Michelle Zambrano</t>
        </is>
      </c>
      <c r="H4023" t="inlineStr"/>
      <c r="I4023" t="n">
        <v>0</v>
      </c>
      <c r="J4023" t="n">
        <v>0</v>
      </c>
      <c r="K4023" t="inlineStr"/>
    </row>
    <row r="4024">
      <c r="A4024" t="inlineStr">
        <is>
          <t>CS</t>
        </is>
      </c>
      <c r="B4024" t="inlineStr">
        <is>
          <t>181066070000</t>
        </is>
      </c>
      <c r="C4024" t="inlineStr">
        <is>
          <t>18106607</t>
        </is>
      </c>
      <c r="D4024" t="inlineStr">
        <is>
          <t>VULCOR; S.A.</t>
        </is>
      </c>
      <c r="E4024" t="inlineStr">
        <is>
          <t>VULCORSA</t>
        </is>
      </c>
      <c r="F4024" s="2" t="n">
        <v>0</v>
      </c>
      <c r="G4024" t="inlineStr">
        <is>
          <t>Karla Mc Intryre</t>
        </is>
      </c>
      <c r="H4024" t="inlineStr"/>
      <c r="I4024" t="n">
        <v>0</v>
      </c>
      <c r="J4024" t="n">
        <v>0</v>
      </c>
      <c r="K4024" t="inlineStr"/>
    </row>
    <row r="4025">
      <c r="A4025" t="inlineStr">
        <is>
          <t>CS</t>
        </is>
      </c>
      <c r="B4025" t="inlineStr">
        <is>
          <t>219050800000</t>
        </is>
      </c>
      <c r="C4025" t="inlineStr">
        <is>
          <t>21905080</t>
        </is>
      </c>
      <c r="D4025" t="inlineStr">
        <is>
          <t>WAY LIFE ADVANCE TECHNOLOGY</t>
        </is>
      </c>
      <c r="E4025" t="inlineStr">
        <is>
          <t>WAYLIFEADVANCETECHNOLOGY</t>
        </is>
      </c>
      <c r="F4025" s="2" t="n">
        <v>0</v>
      </c>
      <c r="G4025" t="inlineStr">
        <is>
          <t>Michelle Zambrano</t>
        </is>
      </c>
      <c r="H4025" t="inlineStr"/>
      <c r="I4025" t="n">
        <v>0</v>
      </c>
      <c r="J4025" t="n">
        <v>0</v>
      </c>
      <c r="K4025" t="inlineStr"/>
    </row>
    <row r="4026">
      <c r="A4026" t="inlineStr">
        <is>
          <t>CS</t>
        </is>
      </c>
      <c r="B4026" t="inlineStr">
        <is>
          <t>232003230000</t>
        </is>
      </c>
      <c r="C4026" t="inlineStr">
        <is>
          <t>23200323</t>
        </is>
      </c>
      <c r="D4026" t="inlineStr">
        <is>
          <t>WEQUIPS</t>
        </is>
      </c>
      <c r="E4026" t="inlineStr">
        <is>
          <t>WEQUIPS</t>
        </is>
      </c>
      <c r="F4026" s="2" t="n">
        <v>0</v>
      </c>
      <c r="G4026" t="inlineStr">
        <is>
          <t>Karla Mc Intryre</t>
        </is>
      </c>
      <c r="H4026" t="inlineStr"/>
      <c r="I4026" t="n">
        <v>0</v>
      </c>
      <c r="J4026" t="n">
        <v>0</v>
      </c>
      <c r="K4026" t="inlineStr"/>
    </row>
    <row r="4027">
      <c r="A4027" t="inlineStr">
        <is>
          <t>CS</t>
        </is>
      </c>
      <c r="B4027" t="inlineStr">
        <is>
          <t>231003530000</t>
        </is>
      </c>
      <c r="C4027" t="inlineStr">
        <is>
          <t>23100353</t>
        </is>
      </c>
      <c r="D4027" t="inlineStr">
        <is>
          <t>WHARTON INDUSTRIES; INC.</t>
        </is>
      </c>
      <c r="E4027" t="inlineStr">
        <is>
          <t>WHARTONINDUSTRIESINC</t>
        </is>
      </c>
      <c r="F4027" s="2" t="n">
        <v>0</v>
      </c>
      <c r="G4027" t="inlineStr">
        <is>
          <t>Yariela Galarce</t>
        </is>
      </c>
      <c r="H4027" t="inlineStr"/>
      <c r="I4027" t="n">
        <v>0</v>
      </c>
      <c r="J4027" t="n">
        <v>0</v>
      </c>
      <c r="K4027" t="inlineStr"/>
    </row>
    <row r="4028">
      <c r="A4028" t="inlineStr">
        <is>
          <t>CS</t>
        </is>
      </c>
      <c r="B4028" t="inlineStr">
        <is>
          <t>801870830601</t>
        </is>
      </c>
      <c r="C4028" t="inlineStr">
        <is>
          <t>80187083</t>
        </is>
      </c>
      <c r="D4028" t="inlineStr">
        <is>
          <t>IMPORTADORA MADURO HALLMAN FAX</t>
        </is>
      </c>
      <c r="E4028" t="inlineStr">
        <is>
          <t>IMPORTADORAMADUROHALLMANFAX</t>
        </is>
      </c>
      <c r="F4028" s="2" t="n">
        <v>0</v>
      </c>
      <c r="G4028" t="inlineStr">
        <is>
          <t>iongy Gordon Ward</t>
        </is>
      </c>
      <c r="H4028" t="inlineStr"/>
      <c r="I4028" t="n">
        <v>0</v>
      </c>
      <c r="J4028" t="n">
        <v>0</v>
      </c>
      <c r="K4028" t="inlineStr"/>
    </row>
    <row r="4029">
      <c r="A4029" t="inlineStr">
        <is>
          <t>CS</t>
        </is>
      </c>
      <c r="B4029" t="inlineStr">
        <is>
          <t>801870830202</t>
        </is>
      </c>
      <c r="C4029" t="inlineStr">
        <is>
          <t>80187083</t>
        </is>
      </c>
      <c r="D4029" t="inlineStr">
        <is>
          <t>FELIJOS S A GERENCIA</t>
        </is>
      </c>
      <c r="E4029" t="inlineStr">
        <is>
          <t>FELIJOSSAGERENCIA</t>
        </is>
      </c>
      <c r="F4029" s="2" t="n">
        <v>0</v>
      </c>
      <c r="G4029" t="inlineStr">
        <is>
          <t>Solanye Acuña</t>
        </is>
      </c>
      <c r="H4029" t="inlineStr"/>
      <c r="I4029" t="n">
        <v>0</v>
      </c>
      <c r="J4029" t="n">
        <v>0</v>
      </c>
      <c r="K4029" t="inlineStr"/>
    </row>
    <row r="4030">
      <c r="A4030" t="inlineStr">
        <is>
          <t>CS</t>
        </is>
      </c>
      <c r="B4030" t="inlineStr">
        <is>
          <t>800951340000</t>
        </is>
      </c>
      <c r="C4030" t="inlineStr">
        <is>
          <t>80095134</t>
        </is>
      </c>
      <c r="D4030" t="inlineStr">
        <is>
          <t>WONG M JORGE</t>
        </is>
      </c>
      <c r="E4030" t="inlineStr">
        <is>
          <t>WONGMJORGE</t>
        </is>
      </c>
      <c r="F4030" s="2" t="n">
        <v>0</v>
      </c>
      <c r="G4030" t="inlineStr">
        <is>
          <t>Yariela Galarce</t>
        </is>
      </c>
      <c r="H4030" t="inlineStr"/>
      <c r="I4030" t="n">
        <v>0</v>
      </c>
      <c r="J4030" t="n">
        <v>0</v>
      </c>
      <c r="K4030" t="inlineStr"/>
    </row>
    <row r="4031">
      <c r="A4031" t="inlineStr">
        <is>
          <t>CS</t>
        </is>
      </c>
      <c r="B4031" t="inlineStr">
        <is>
          <t>221017270000</t>
        </is>
      </c>
      <c r="C4031" t="inlineStr">
        <is>
          <t>22101727</t>
        </is>
      </c>
      <c r="D4031" t="inlineStr">
        <is>
          <t>X-PRESS CONTAINER LINE PANAMA; S.A.</t>
        </is>
      </c>
      <c r="E4031" t="inlineStr">
        <is>
          <t>XPRESSCONTAINERLINEPANAMASA</t>
        </is>
      </c>
      <c r="F4031" s="2" t="n">
        <v>0</v>
      </c>
      <c r="G4031" t="inlineStr">
        <is>
          <t>Keisy Vargas</t>
        </is>
      </c>
      <c r="H4031" t="inlineStr"/>
      <c r="I4031" t="n">
        <v>0</v>
      </c>
      <c r="J4031" t="n">
        <v>0</v>
      </c>
      <c r="K4031" t="inlineStr"/>
    </row>
    <row r="4032">
      <c r="A4032" t="inlineStr">
        <is>
          <t>CS</t>
        </is>
      </c>
      <c r="B4032" t="inlineStr">
        <is>
          <t>154034860000</t>
        </is>
      </c>
      <c r="C4032" t="inlineStr">
        <is>
          <t>15403486</t>
        </is>
      </c>
      <c r="D4032" t="inlineStr">
        <is>
          <t>YANSER ARCENIO TEJADA AGUILAR</t>
        </is>
      </c>
      <c r="E4032" t="inlineStr">
        <is>
          <t>YANSERARCENIOTEJADAAGUILAR</t>
        </is>
      </c>
      <c r="F4032" s="2" t="n">
        <v>0</v>
      </c>
      <c r="G4032" t="inlineStr">
        <is>
          <t>Keisy Vargas</t>
        </is>
      </c>
      <c r="H4032" t="inlineStr"/>
      <c r="I4032" t="n">
        <v>0</v>
      </c>
      <c r="J4032" t="n">
        <v>0</v>
      </c>
      <c r="K4032" t="inlineStr"/>
    </row>
    <row r="4033">
      <c r="A4033" t="inlineStr">
        <is>
          <t>CS</t>
        </is>
      </c>
      <c r="B4033" t="inlineStr">
        <is>
          <t>802718130000</t>
        </is>
      </c>
      <c r="C4033" t="inlineStr">
        <is>
          <t>80271813</t>
        </is>
      </c>
      <c r="D4033" t="inlineStr">
        <is>
          <t>YENIA ISABEL MENDOZA TERAN</t>
        </is>
      </c>
      <c r="E4033" t="inlineStr">
        <is>
          <t>YENIAISABELMENDOZATERAN</t>
        </is>
      </c>
      <c r="F4033" s="2" t="n">
        <v>0</v>
      </c>
      <c r="G4033" t="inlineStr">
        <is>
          <t>Yarelis Tulloch</t>
        </is>
      </c>
      <c r="H4033" t="inlineStr"/>
      <c r="I4033" t="n">
        <v>0</v>
      </c>
      <c r="J4033" t="n">
        <v>0</v>
      </c>
      <c r="K4033" t="inlineStr"/>
    </row>
    <row r="4034">
      <c r="A4034" t="inlineStr">
        <is>
          <t>CS</t>
        </is>
      </c>
      <c r="B4034" t="inlineStr">
        <is>
          <t>341348340000</t>
        </is>
      </c>
      <c r="C4034" t="inlineStr">
        <is>
          <t>34134834</t>
        </is>
      </c>
      <c r="D4034" t="inlineStr">
        <is>
          <t>YINYI LING DE LIN</t>
        </is>
      </c>
      <c r="E4034" t="inlineStr">
        <is>
          <t>YINYILINGDELIN</t>
        </is>
      </c>
      <c r="F4034" s="2" t="n">
        <v>0</v>
      </c>
      <c r="G4034" t="inlineStr">
        <is>
          <t>Karla Mc Intryre</t>
        </is>
      </c>
      <c r="H4034" t="inlineStr"/>
      <c r="I4034" t="n">
        <v>0</v>
      </c>
      <c r="J4034" t="n">
        <v>0</v>
      </c>
      <c r="K4034" t="inlineStr"/>
    </row>
    <row r="4035">
      <c r="A4035" t="inlineStr">
        <is>
          <t>CS</t>
        </is>
      </c>
      <c r="B4035" t="inlineStr">
        <is>
          <t>346087350000</t>
        </is>
      </c>
      <c r="C4035" t="inlineStr">
        <is>
          <t>34608735</t>
        </is>
      </c>
      <c r="D4035" t="inlineStr">
        <is>
          <t>YSAMAR GABRIELA GUTIERREZ PARRA</t>
        </is>
      </c>
      <c r="E4035" t="inlineStr">
        <is>
          <t>YSAMARGABRIELAGUTIERREZPARRA</t>
        </is>
      </c>
      <c r="F4035" s="2" t="n">
        <v>0</v>
      </c>
      <c r="G4035" t="inlineStr">
        <is>
          <t>Michelle Zambrano</t>
        </is>
      </c>
      <c r="H4035" t="inlineStr"/>
      <c r="I4035" t="n">
        <v>0</v>
      </c>
      <c r="J4035" t="n">
        <v>0</v>
      </c>
      <c r="K4035" t="inlineStr"/>
    </row>
    <row r="4036">
      <c r="A4036" t="inlineStr">
        <is>
          <t>CS</t>
        </is>
      </c>
      <c r="B4036" t="inlineStr">
        <is>
          <t>328086910000</t>
        </is>
      </c>
      <c r="C4036" t="inlineStr">
        <is>
          <t>32808691</t>
        </is>
      </c>
      <c r="D4036" t="inlineStr">
        <is>
          <t>ZAHILIS LISTH VEGA BERNAL DE GONZALEZ</t>
        </is>
      </c>
      <c r="E4036" t="inlineStr">
        <is>
          <t>ZAHILISLISTHVEGABERNALDEGONZALEZ</t>
        </is>
      </c>
      <c r="F4036" s="2" t="n">
        <v>0</v>
      </c>
      <c r="G4036" t="inlineStr">
        <is>
          <t>Yarelis Tulloch</t>
        </is>
      </c>
      <c r="H4036" t="inlineStr"/>
      <c r="I4036" t="n">
        <v>0</v>
      </c>
      <c r="J4036" t="n">
        <v>0</v>
      </c>
      <c r="K4036" t="inlineStr"/>
    </row>
    <row r="4037">
      <c r="A4037" t="inlineStr">
        <is>
          <t>CS</t>
        </is>
      </c>
      <c r="B4037" t="inlineStr">
        <is>
          <t>314039730000</t>
        </is>
      </c>
      <c r="C4037" t="inlineStr">
        <is>
          <t>31403973</t>
        </is>
      </c>
      <c r="D4037" t="inlineStr">
        <is>
          <t>ZENA FAST SERVICE SA</t>
        </is>
      </c>
      <c r="E4037" t="inlineStr">
        <is>
          <t>ZENAFASTSERVICESA</t>
        </is>
      </c>
      <c r="F4037" s="2" t="n">
        <v>0</v>
      </c>
      <c r="G4037" t="inlineStr">
        <is>
          <t>Michelle Zambrano</t>
        </is>
      </c>
      <c r="H4037" t="inlineStr"/>
      <c r="I4037" t="n">
        <v>0</v>
      </c>
      <c r="J4037" t="n">
        <v>0</v>
      </c>
      <c r="K4037" t="inlineStr"/>
    </row>
    <row r="4038">
      <c r="A4038" t="inlineStr">
        <is>
          <t>CS</t>
        </is>
      </c>
      <c r="B4038" t="inlineStr">
        <is>
          <t>328027790000</t>
        </is>
      </c>
      <c r="C4038" t="inlineStr">
        <is>
          <t>32802779</t>
        </is>
      </c>
      <c r="D4038" t="inlineStr">
        <is>
          <t>ZHIHUA CHENG</t>
        </is>
      </c>
      <c r="E4038" t="inlineStr">
        <is>
          <t>ZHIHUACHENG</t>
        </is>
      </c>
      <c r="F4038" s="2" t="n">
        <v>0</v>
      </c>
      <c r="G4038" t="inlineStr">
        <is>
          <t>Keisy Vargas</t>
        </is>
      </c>
      <c r="H4038" t="inlineStr"/>
      <c r="I4038" t="n">
        <v>35</v>
      </c>
      <c r="J4038" t="n">
        <v>0</v>
      </c>
      <c r="K4038" t="inlineStr"/>
    </row>
    <row r="4039">
      <c r="A4039" t="inlineStr">
        <is>
          <t>CS</t>
        </is>
      </c>
      <c r="B4039" t="inlineStr">
        <is>
          <t>179029250000</t>
        </is>
      </c>
      <c r="C4039" t="inlineStr">
        <is>
          <t>17902925</t>
        </is>
      </c>
      <c r="D4039" t="inlineStr">
        <is>
          <t>ZHIXIAN QIU</t>
        </is>
      </c>
      <c r="E4039" t="inlineStr">
        <is>
          <t>ZHIXIANQIU</t>
        </is>
      </c>
      <c r="F4039" s="2" t="n">
        <v>0</v>
      </c>
      <c r="G4039" t="inlineStr">
        <is>
          <t>Yarelis Tulloch</t>
        </is>
      </c>
      <c r="H4039" t="inlineStr"/>
      <c r="I4039" t="n">
        <v>0</v>
      </c>
      <c r="J4039" t="n">
        <v>0</v>
      </c>
      <c r="K4039" t="inlineStr"/>
    </row>
    <row r="4040">
      <c r="A4040" t="inlineStr">
        <is>
          <t>CS</t>
        </is>
      </c>
      <c r="B4040" t="inlineStr">
        <is>
          <t>803018920000</t>
        </is>
      </c>
      <c r="C4040" t="inlineStr">
        <is>
          <t>80301892</t>
        </is>
      </c>
      <c r="D4040" t="inlineStr">
        <is>
          <t>ZITA ALGANDONA SANGUILLEN</t>
        </is>
      </c>
      <c r="E4040" t="inlineStr">
        <is>
          <t>ZITAALGANDONASANGUILLEN</t>
        </is>
      </c>
      <c r="F4040" s="2" t="n">
        <v>0</v>
      </c>
      <c r="G4040" t="inlineStr">
        <is>
          <t>Yarelis Tulloch</t>
        </is>
      </c>
      <c r="H4040" t="inlineStr"/>
      <c r="I4040" t="n">
        <v>0</v>
      </c>
      <c r="J4040" t="n">
        <v>0</v>
      </c>
      <c r="K4040" t="inlineStr"/>
    </row>
    <row r="4041">
      <c r="A4041" t="inlineStr">
        <is>
          <t>CS</t>
        </is>
      </c>
      <c r="B4041" t="inlineStr">
        <is>
          <t>234002540100</t>
        </is>
      </c>
      <c r="C4041" t="inlineStr">
        <is>
          <t>23400254</t>
        </is>
      </c>
      <c r="D4041" t="inlineStr">
        <is>
          <t>VIELKA VALENTINE ROMERO</t>
        </is>
      </c>
      <c r="E4041" t="inlineStr">
        <is>
          <t>VIELKAVALENTINEROMERO</t>
        </is>
      </c>
      <c r="F4041" s="2" t="n">
        <v>0</v>
      </c>
      <c r="G4041" t="inlineStr">
        <is>
          <t>Michelle Zambrano</t>
        </is>
      </c>
      <c r="H4041" t="inlineStr"/>
      <c r="I4041" t="n">
        <v>0</v>
      </c>
      <c r="J4041" t="n">
        <v>0</v>
      </c>
      <c r="K4041" t="inlineStr"/>
    </row>
    <row r="4042">
      <c r="A4042" t="inlineStr">
        <is>
          <t>CS</t>
        </is>
      </c>
      <c r="B4042" t="inlineStr">
        <is>
          <t>317019400000</t>
        </is>
      </c>
      <c r="C4042" t="inlineStr">
        <is>
          <t>31701940</t>
        </is>
      </c>
      <c r="D4042" t="inlineStr">
        <is>
          <t>VORTICE</t>
        </is>
      </c>
      <c r="E4042" t="inlineStr">
        <is>
          <t>VORTICE</t>
        </is>
      </c>
      <c r="F4042" s="2" t="n">
        <v>0</v>
      </c>
      <c r="G4042" t="inlineStr">
        <is>
          <t>Maria Fernanda Rivas</t>
        </is>
      </c>
      <c r="H4042" t="inlineStr"/>
      <c r="I4042" t="n">
        <v>0</v>
      </c>
      <c r="J4042" t="n">
        <v>0</v>
      </c>
      <c r="K4042" t="inlineStr"/>
    </row>
    <row r="4043">
      <c r="A4043" t="inlineStr">
        <is>
          <t>CS</t>
        </is>
      </c>
      <c r="B4043" t="inlineStr">
        <is>
          <t>178028570000</t>
        </is>
      </c>
      <c r="C4043" t="inlineStr">
        <is>
          <t>17802857</t>
        </is>
      </c>
      <c r="D4043" t="inlineStr">
        <is>
          <t>WAIKO CORPORATION; INC.</t>
        </is>
      </c>
      <c r="E4043" t="inlineStr">
        <is>
          <t>WAIKOCORPORATIONINC</t>
        </is>
      </c>
      <c r="F4043" s="2" t="n">
        <v>0</v>
      </c>
      <c r="G4043" t="inlineStr">
        <is>
          <t>Maria Fernanda Rivas</t>
        </is>
      </c>
      <c r="H4043" t="inlineStr"/>
      <c r="I4043" t="n">
        <v>0</v>
      </c>
      <c r="J4043" t="n">
        <v>0</v>
      </c>
      <c r="K4043" t="inlineStr"/>
    </row>
    <row r="4044">
      <c r="A4044" t="inlineStr">
        <is>
          <t>CS</t>
        </is>
      </c>
      <c r="B4044" t="inlineStr">
        <is>
          <t>175001550000</t>
        </is>
      </c>
      <c r="C4044" t="inlineStr">
        <is>
          <t>17500155</t>
        </is>
      </c>
      <c r="D4044" t="inlineStr">
        <is>
          <t>WEI XIONG WANG LIANG</t>
        </is>
      </c>
      <c r="E4044" t="inlineStr">
        <is>
          <t>WEIXIONGWANGLIANG</t>
        </is>
      </c>
      <c r="F4044" s="2" t="n">
        <v>0</v>
      </c>
      <c r="G4044" t="inlineStr">
        <is>
          <t>Keisy Vargas</t>
        </is>
      </c>
      <c r="H4044" t="inlineStr"/>
      <c r="I4044" t="n">
        <v>0</v>
      </c>
      <c r="J4044" t="n">
        <v>0</v>
      </c>
      <c r="K4044" t="inlineStr"/>
    </row>
    <row r="4045">
      <c r="A4045" t="inlineStr">
        <is>
          <t>CS</t>
        </is>
      </c>
      <c r="B4045" t="inlineStr">
        <is>
          <t>217000640000</t>
        </is>
      </c>
      <c r="C4045" t="inlineStr">
        <is>
          <t>21700064</t>
        </is>
      </c>
      <c r="D4045" t="inlineStr">
        <is>
          <t>WESTFORD INTERNATIONAL; S.A.</t>
        </is>
      </c>
      <c r="E4045" t="inlineStr">
        <is>
          <t>WESTFORDINTERNATIONALSA</t>
        </is>
      </c>
      <c r="F4045" s="2" t="n">
        <v>0</v>
      </c>
      <c r="G4045" t="inlineStr">
        <is>
          <t>Lizeth Milena Gonzalez</t>
        </is>
      </c>
      <c r="H4045" t="inlineStr">
        <is>
          <t>8898 2544</t>
        </is>
      </c>
      <c r="I4045" t="n">
        <v>0</v>
      </c>
      <c r="J4045" t="n">
        <v>1</v>
      </c>
      <c r="K4045" t="inlineStr"/>
    </row>
    <row r="4046">
      <c r="A4046" t="inlineStr">
        <is>
          <t>CS</t>
        </is>
      </c>
      <c r="B4046" t="inlineStr">
        <is>
          <t>322115390000</t>
        </is>
      </c>
      <c r="C4046" t="inlineStr">
        <is>
          <t>32211539</t>
        </is>
      </c>
      <c r="D4046" t="inlineStr">
        <is>
          <t>WILMER YOEL PINZON LEONES</t>
        </is>
      </c>
      <c r="E4046" t="inlineStr">
        <is>
          <t>WILMERYOELPINZONLEONES</t>
        </is>
      </c>
      <c r="F4046" s="2" t="n">
        <v>0</v>
      </c>
      <c r="G4046" t="inlineStr">
        <is>
          <t>Yariela Galarce</t>
        </is>
      </c>
      <c r="H4046" t="inlineStr"/>
      <c r="I4046" t="n">
        <v>0</v>
      </c>
      <c r="J4046" t="n">
        <v>0</v>
      </c>
      <c r="K4046" t="inlineStr"/>
    </row>
    <row r="4047">
      <c r="A4047" t="inlineStr">
        <is>
          <t>CS</t>
        </is>
      </c>
      <c r="B4047" t="inlineStr">
        <is>
          <t>801870830200</t>
        </is>
      </c>
      <c r="C4047" t="inlineStr">
        <is>
          <t>80187083</t>
        </is>
      </c>
      <c r="D4047" t="inlineStr">
        <is>
          <t>FELIJOS S A CENTRAL TELEFONICA</t>
        </is>
      </c>
      <c r="E4047" t="inlineStr">
        <is>
          <t>FELIJOSSACENTRALTELEFONICA</t>
        </is>
      </c>
      <c r="F4047" s="2" t="n">
        <v>0</v>
      </c>
      <c r="G4047" t="inlineStr">
        <is>
          <t>Keisy Vargas</t>
        </is>
      </c>
      <c r="H4047" t="inlineStr"/>
      <c r="I4047" t="n">
        <v>0</v>
      </c>
      <c r="J4047" t="n">
        <v>0</v>
      </c>
      <c r="K4047" t="inlineStr"/>
    </row>
    <row r="4048">
      <c r="A4048" t="inlineStr">
        <is>
          <t>CS</t>
        </is>
      </c>
      <c r="B4048" t="inlineStr">
        <is>
          <t>801870830000</t>
        </is>
      </c>
      <c r="C4048" t="inlineStr">
        <is>
          <t>80187083</t>
        </is>
      </c>
      <c r="D4048" t="inlineStr">
        <is>
          <t>IMPORTADORA MADURO S A</t>
        </is>
      </c>
      <c r="E4048" t="inlineStr">
        <is>
          <t>IMPORTADORAMADUROSA</t>
        </is>
      </c>
      <c r="F4048" s="2" t="n">
        <v>0</v>
      </c>
      <c r="G4048" t="inlineStr">
        <is>
          <t>Michelle Zambrano</t>
        </is>
      </c>
      <c r="H4048" t="inlineStr"/>
      <c r="I4048" t="n">
        <v>0</v>
      </c>
      <c r="J4048" t="n">
        <v>0</v>
      </c>
      <c r="K4048" t="inlineStr"/>
    </row>
    <row r="4049">
      <c r="A4049" t="inlineStr">
        <is>
          <t>CS</t>
        </is>
      </c>
      <c r="B4049" t="inlineStr">
        <is>
          <t>995089620000</t>
        </is>
      </c>
      <c r="C4049" t="inlineStr">
        <is>
          <t>99508962</t>
        </is>
      </c>
      <c r="D4049" t="inlineStr">
        <is>
          <t>X VET SERVICE CORP;S.A</t>
        </is>
      </c>
      <c r="E4049" t="inlineStr">
        <is>
          <t>XVETSERVICECORPSA</t>
        </is>
      </c>
      <c r="F4049" s="2" t="n">
        <v>0</v>
      </c>
      <c r="G4049" t="inlineStr">
        <is>
          <t>Yarelis Tulloch</t>
        </is>
      </c>
      <c r="H4049" t="inlineStr"/>
      <c r="I4049" t="n">
        <v>0</v>
      </c>
      <c r="J4049" t="n">
        <v>0</v>
      </c>
      <c r="K4049" t="inlineStr"/>
    </row>
    <row r="4050">
      <c r="A4050" t="inlineStr">
        <is>
          <t>CS</t>
        </is>
      </c>
      <c r="B4050" t="inlineStr">
        <is>
          <t>335257500000</t>
        </is>
      </c>
      <c r="C4050" t="inlineStr">
        <is>
          <t>33525750</t>
        </is>
      </c>
      <c r="D4050" t="inlineStr">
        <is>
          <t>YALILE JUDITH FABRA</t>
        </is>
      </c>
      <c r="E4050" t="inlineStr">
        <is>
          <t>YALILEJUDITHFABRA</t>
        </is>
      </c>
      <c r="F4050" s="2" t="n">
        <v>0</v>
      </c>
      <c r="G4050" t="inlineStr">
        <is>
          <t>Maria Fernanda Rivas</t>
        </is>
      </c>
      <c r="H4050" t="inlineStr"/>
      <c r="I4050" t="n">
        <v>0</v>
      </c>
      <c r="J4050" t="n">
        <v>0</v>
      </c>
      <c r="K4050" t="inlineStr"/>
    </row>
    <row r="4051">
      <c r="A4051" t="inlineStr">
        <is>
          <t>CS</t>
        </is>
      </c>
      <c r="B4051" t="inlineStr">
        <is>
          <t>337066210000</t>
        </is>
      </c>
      <c r="C4051" t="inlineStr">
        <is>
          <t>33706621</t>
        </is>
      </c>
      <c r="D4051" t="inlineStr">
        <is>
          <t>YEISTORE</t>
        </is>
      </c>
      <c r="E4051" t="inlineStr">
        <is>
          <t>YEISTORE</t>
        </is>
      </c>
      <c r="F4051" s="2" t="n">
        <v>0</v>
      </c>
      <c r="G4051" t="inlineStr">
        <is>
          <t>Lizeth Milena Gonzalez</t>
        </is>
      </c>
      <c r="H4051" t="inlineStr"/>
      <c r="I4051" t="n">
        <v>60</v>
      </c>
      <c r="J4051" t="n">
        <v>0</v>
      </c>
      <c r="K4051" t="inlineStr"/>
    </row>
    <row r="4052">
      <c r="A4052" t="inlineStr">
        <is>
          <t>CS</t>
        </is>
      </c>
      <c r="B4052" t="inlineStr">
        <is>
          <t>217034840000</t>
        </is>
      </c>
      <c r="C4052" t="inlineStr">
        <is>
          <t>21703484</t>
        </is>
      </c>
      <c r="D4052" t="inlineStr">
        <is>
          <t>YENIFER NICOLE FARIÑA MC ALMON</t>
        </is>
      </c>
      <c r="E4052" t="inlineStr">
        <is>
          <t>YENIFERNICOLEFARINAMCALMON</t>
        </is>
      </c>
      <c r="F4052" s="2" t="n">
        <v>0</v>
      </c>
      <c r="G4052" t="inlineStr">
        <is>
          <t>Yariela Galarce</t>
        </is>
      </c>
      <c r="H4052" t="inlineStr"/>
      <c r="I4052" t="n">
        <v>0</v>
      </c>
      <c r="J4052" t="n">
        <v>0</v>
      </c>
      <c r="K4052" t="inlineStr"/>
    </row>
    <row r="4053">
      <c r="A4053" t="inlineStr">
        <is>
          <t>CS</t>
        </is>
      </c>
      <c r="B4053" t="inlineStr">
        <is>
          <t>169024470000</t>
        </is>
      </c>
      <c r="C4053" t="inlineStr">
        <is>
          <t>16902447</t>
        </is>
      </c>
      <c r="D4053" t="inlineStr">
        <is>
          <t>YISELA YANELL CASTILLO GONZALEZ</t>
        </is>
      </c>
      <c r="E4053" t="inlineStr">
        <is>
          <t>YISELAYANELLCASTILLOGONZALEZ</t>
        </is>
      </c>
      <c r="F4053" s="2" t="n">
        <v>0</v>
      </c>
      <c r="G4053" t="inlineStr">
        <is>
          <t>Nailyn Martinez Johnson</t>
        </is>
      </c>
      <c r="H4053" t="inlineStr"/>
      <c r="I4053" t="n">
        <v>0</v>
      </c>
      <c r="J4053" t="n">
        <v>0</v>
      </c>
      <c r="K4053" t="inlineStr"/>
    </row>
    <row r="4054">
      <c r="A4054" t="inlineStr">
        <is>
          <t>CS</t>
        </is>
      </c>
      <c r="B4054" t="inlineStr">
        <is>
          <t>801375590000</t>
        </is>
      </c>
      <c r="C4054" t="inlineStr">
        <is>
          <t>80137559</t>
        </is>
      </c>
      <c r="D4054" t="inlineStr">
        <is>
          <t>YUEN WONG AZAEL ANTONIO</t>
        </is>
      </c>
      <c r="E4054" t="inlineStr">
        <is>
          <t>YUENWONGAZAELANTONIO</t>
        </is>
      </c>
      <c r="F4054" s="2" t="n">
        <v>0</v>
      </c>
      <c r="G4054" t="inlineStr">
        <is>
          <t>Nailyn Martinez Johnson</t>
        </is>
      </c>
      <c r="H4054" t="inlineStr"/>
      <c r="I4054" t="n">
        <v>0</v>
      </c>
      <c r="J4054" t="n">
        <v>0</v>
      </c>
      <c r="K4054" t="inlineStr"/>
    </row>
    <row r="4055">
      <c r="A4055" t="inlineStr">
        <is>
          <t>CS</t>
        </is>
      </c>
      <c r="B4055" t="inlineStr">
        <is>
          <t>283022590000</t>
        </is>
      </c>
      <c r="C4055" t="inlineStr">
        <is>
          <t>28302259</t>
        </is>
      </c>
      <c r="D4055" t="inlineStr">
        <is>
          <t>ZAXY DAVID; S.A</t>
        </is>
      </c>
      <c r="E4055" t="inlineStr">
        <is>
          <t>ZAXYDAVIDSA</t>
        </is>
      </c>
      <c r="F4055" s="2" t="n">
        <v>0</v>
      </c>
      <c r="G4055" t="inlineStr">
        <is>
          <t>Nailyn Martinez Johnson</t>
        </is>
      </c>
      <c r="H4055" t="inlineStr"/>
      <c r="I4055" t="n">
        <v>0</v>
      </c>
      <c r="J4055" t="n">
        <v>0</v>
      </c>
      <c r="K4055" t="inlineStr"/>
    </row>
    <row r="4056">
      <c r="A4056" t="inlineStr">
        <is>
          <t>CS</t>
        </is>
      </c>
      <c r="B4056" t="inlineStr">
        <is>
          <t>109045630000</t>
        </is>
      </c>
      <c r="C4056" t="inlineStr">
        <is>
          <t>10904563</t>
        </is>
      </c>
      <c r="D4056" t="inlineStr">
        <is>
          <t>ZHENG JI GANG</t>
        </is>
      </c>
      <c r="E4056" t="inlineStr">
        <is>
          <t>ZHENGJIGANG</t>
        </is>
      </c>
      <c r="F4056" s="2" t="n">
        <v>0</v>
      </c>
      <c r="G4056" t="inlineStr">
        <is>
          <t>Solanye Acuña</t>
        </is>
      </c>
      <c r="H4056" t="inlineStr"/>
      <c r="I4056" t="n">
        <v>0</v>
      </c>
      <c r="J4056" t="n">
        <v>0</v>
      </c>
      <c r="K4056" t="inlineStr"/>
    </row>
    <row r="4057">
      <c r="A4057" t="inlineStr">
        <is>
          <t>CS</t>
        </is>
      </c>
      <c r="B4057" t="inlineStr">
        <is>
          <t>316020850000</t>
        </is>
      </c>
      <c r="C4057" t="inlineStr">
        <is>
          <t>31602085</t>
        </is>
      </c>
      <c r="D4057" t="inlineStr">
        <is>
          <t>ZHIHUI WU</t>
        </is>
      </c>
      <c r="E4057" t="inlineStr">
        <is>
          <t>ZHIHUIWU</t>
        </is>
      </c>
      <c r="F4057" s="2" t="n">
        <v>0</v>
      </c>
      <c r="G4057" t="inlineStr">
        <is>
          <t>Lizeth Milena Gonzalez</t>
        </is>
      </c>
      <c r="H4057" t="inlineStr"/>
      <c r="I4057" t="n">
        <v>0</v>
      </c>
      <c r="J4057" t="n">
        <v>0</v>
      </c>
      <c r="K4057" t="inlineStr"/>
    </row>
    <row r="4058">
      <c r="A4058" t="inlineStr">
        <is>
          <t>CS</t>
        </is>
      </c>
      <c r="B4058" t="inlineStr">
        <is>
          <t>248014500000</t>
        </is>
      </c>
      <c r="C4058" t="inlineStr">
        <is>
          <t>24801450</t>
        </is>
      </c>
      <c r="D4058" t="inlineStr">
        <is>
          <t>XIMA GROUP S.A.</t>
        </is>
      </c>
      <c r="E4058" t="inlineStr">
        <is>
          <t>XIMAGROUPSA</t>
        </is>
      </c>
      <c r="F4058" s="2" t="n">
        <v>0</v>
      </c>
      <c r="G4058" t="inlineStr">
        <is>
          <t>Keisy Vargas</t>
        </is>
      </c>
      <c r="H4058" t="inlineStr"/>
      <c r="I4058" t="n">
        <v>0</v>
      </c>
      <c r="J4058" t="n">
        <v>0</v>
      </c>
      <c r="K4058" t="inlineStr"/>
    </row>
    <row r="4059">
      <c r="A4059" t="inlineStr">
        <is>
          <t>CS</t>
        </is>
      </c>
      <c r="B4059" t="inlineStr">
        <is>
          <t>335026020000</t>
        </is>
      </c>
      <c r="C4059" t="inlineStr">
        <is>
          <t>33502602</t>
        </is>
      </c>
      <c r="D4059" t="inlineStr">
        <is>
          <t>VIELKA ESTHER SALCEDO CACERES VIUDA DE PRESTAN</t>
        </is>
      </c>
      <c r="E4059" t="inlineStr">
        <is>
          <t>VIELKAESTHERSALCEDOCACERESVIUDADEPRESTAN</t>
        </is>
      </c>
      <c r="F4059" s="2" t="n">
        <v>0</v>
      </c>
      <c r="G4059" t="inlineStr">
        <is>
          <t>Yariela Galarce</t>
        </is>
      </c>
      <c r="H4059" t="inlineStr">
        <is>
          <t>62785413</t>
        </is>
      </c>
      <c r="I4059" t="n">
        <v>45</v>
      </c>
      <c r="J4059" t="n">
        <v>1</v>
      </c>
      <c r="K4059" t="inlineStr">
        <is>
          <t>FLBBTV</t>
        </is>
      </c>
    </row>
    <row r="4060">
      <c r="A4060" t="inlineStr">
        <is>
          <t>CS</t>
        </is>
      </c>
      <c r="B4060" t="inlineStr">
        <is>
          <t>349343590000</t>
        </is>
      </c>
      <c r="C4060" t="inlineStr">
        <is>
          <t>34934359</t>
        </is>
      </c>
      <c r="D4060" t="inlineStr">
        <is>
          <t>VIELKA ISABEL PITTY MARTINEZ</t>
        </is>
      </c>
      <c r="E4060" t="inlineStr">
        <is>
          <t>VIELKAISABELPITTYMARTINEZ</t>
        </is>
      </c>
      <c r="F4060" s="2" t="n">
        <v>0</v>
      </c>
      <c r="G4060" t="inlineStr">
        <is>
          <t>iongy Gordon Ward</t>
        </is>
      </c>
      <c r="H4060" t="inlineStr">
        <is>
          <t>69551118</t>
        </is>
      </c>
      <c r="I4060" t="n">
        <v>22</v>
      </c>
      <c r="J4060" t="n">
        <v>1</v>
      </c>
      <c r="K4060" t="inlineStr">
        <is>
          <t>FLBB</t>
        </is>
      </c>
    </row>
    <row r="4061">
      <c r="A4061" t="inlineStr">
        <is>
          <t>CS</t>
        </is>
      </c>
      <c r="B4061" t="inlineStr">
        <is>
          <t>337063710000</t>
        </is>
      </c>
      <c r="C4061" t="inlineStr">
        <is>
          <t>33706371</t>
        </is>
      </c>
      <c r="D4061" t="inlineStr">
        <is>
          <t>VIELKA MARIA SALCEDO S DE LOAIZA</t>
        </is>
      </c>
      <c r="E4061" t="inlineStr">
        <is>
          <t>VIELKAMARIASALCEDOSDELOAIZA</t>
        </is>
      </c>
      <c r="F4061" s="2" t="n">
        <v>0</v>
      </c>
      <c r="G4061" t="inlineStr">
        <is>
          <t>Keisy Vargas</t>
        </is>
      </c>
      <c r="H4061" t="inlineStr">
        <is>
          <t>66362828</t>
        </is>
      </c>
      <c r="I4061" t="n">
        <v>32</v>
      </c>
      <c r="J4061" t="n">
        <v>1</v>
      </c>
      <c r="K4061" t="inlineStr">
        <is>
          <t>BBTV</t>
        </is>
      </c>
    </row>
    <row r="4062">
      <c r="A4062" t="inlineStr">
        <is>
          <t>CS</t>
        </is>
      </c>
      <c r="B4062" t="inlineStr">
        <is>
          <t>115023600000</t>
        </is>
      </c>
      <c r="C4062" t="inlineStr">
        <is>
          <t>11502360</t>
        </is>
      </c>
      <c r="D4062" t="inlineStr">
        <is>
          <t>VIELKA ROSERO PALACIO</t>
        </is>
      </c>
      <c r="E4062" t="inlineStr">
        <is>
          <t>VIELKAROSEROPALACIO</t>
        </is>
      </c>
      <c r="F4062" s="2" t="n">
        <v>0</v>
      </c>
      <c r="G4062" t="inlineStr">
        <is>
          <t>Karla Mc Intryre</t>
        </is>
      </c>
      <c r="H4062" t="inlineStr">
        <is>
          <t>002677002 EXT. 0000</t>
        </is>
      </c>
      <c r="I4062" t="n">
        <v>45</v>
      </c>
      <c r="J4062" t="n">
        <v>1</v>
      </c>
      <c r="K4062" t="inlineStr">
        <is>
          <t>FLBBTV</t>
        </is>
      </c>
    </row>
    <row r="4063">
      <c r="A4063" t="inlineStr">
        <is>
          <t>CS</t>
        </is>
      </c>
      <c r="B4063" t="inlineStr">
        <is>
          <t>354014870000</t>
        </is>
      </c>
      <c r="C4063" t="inlineStr">
        <is>
          <t>35401487</t>
        </is>
      </c>
      <c r="D4063" t="inlineStr">
        <is>
          <t>VIELKA VANESSA MARTINEZ OTERO</t>
        </is>
      </c>
      <c r="E4063" t="inlineStr">
        <is>
          <t>VIELKAVANESSAMARTINEZOTERO</t>
        </is>
      </c>
      <c r="F4063" s="2" t="n">
        <v>0</v>
      </c>
      <c r="G4063" t="inlineStr">
        <is>
          <t>Lizeth Milena Gonzalez</t>
        </is>
      </c>
      <c r="H4063" t="inlineStr">
        <is>
          <t>69925908</t>
        </is>
      </c>
      <c r="I4063" t="n">
        <v>37</v>
      </c>
      <c r="J4063" t="n">
        <v>1</v>
      </c>
      <c r="K4063" t="inlineStr">
        <is>
          <t>FLBBTV</t>
        </is>
      </c>
    </row>
    <row r="4064">
      <c r="A4064" t="inlineStr">
        <is>
          <t>CS</t>
        </is>
      </c>
      <c r="B4064" t="inlineStr">
        <is>
          <t>353053470000</t>
        </is>
      </c>
      <c r="C4064" t="inlineStr">
        <is>
          <t>35305347</t>
        </is>
      </c>
      <c r="D4064" t="inlineStr">
        <is>
          <t>VIELKA VICTORIA VILLARREAL ACOSTA</t>
        </is>
      </c>
      <c r="E4064" t="inlineStr">
        <is>
          <t>VIELKAVICTORIAVILLARREALACOSTA</t>
        </is>
      </c>
      <c r="F4064" s="2" t="n">
        <v>0</v>
      </c>
      <c r="G4064" t="inlineStr">
        <is>
          <t>Maria Fernanda Rivas</t>
        </is>
      </c>
      <c r="H4064" t="inlineStr">
        <is>
          <t>65474012</t>
        </is>
      </c>
      <c r="I4064" t="n">
        <v>30</v>
      </c>
      <c r="J4064" t="n">
        <v>1</v>
      </c>
      <c r="K4064" t="inlineStr">
        <is>
          <t>FLBBTV</t>
        </is>
      </c>
    </row>
    <row r="4065">
      <c r="A4065" t="inlineStr">
        <is>
          <t>CS</t>
        </is>
      </c>
      <c r="B4065" t="inlineStr">
        <is>
          <t>348369380000</t>
        </is>
      </c>
      <c r="C4065" t="inlineStr">
        <is>
          <t>34836938</t>
        </is>
      </c>
      <c r="D4065" t="inlineStr">
        <is>
          <t>VIELKYS YARABYS ABADIA HERNADEZ</t>
        </is>
      </c>
      <c r="E4065" t="inlineStr">
        <is>
          <t>VIELKYSYARABYSABADIAHERNADEZ</t>
        </is>
      </c>
      <c r="F4065" s="2" t="n">
        <v>0</v>
      </c>
      <c r="G4065" t="inlineStr">
        <is>
          <t>Yarelis Tulloch</t>
        </is>
      </c>
      <c r="H4065" t="inlineStr">
        <is>
          <t>68016931</t>
        </is>
      </c>
      <c r="I4065" t="n">
        <v>34</v>
      </c>
      <c r="J4065" t="n">
        <v>1</v>
      </c>
      <c r="K4065" t="inlineStr">
        <is>
          <t>FLBBTV</t>
        </is>
      </c>
    </row>
    <row r="4066">
      <c r="A4066" t="inlineStr">
        <is>
          <t>CS</t>
        </is>
      </c>
      <c r="B4066" t="inlineStr">
        <is>
          <t>246013500000</t>
        </is>
      </c>
      <c r="C4066" t="inlineStr">
        <is>
          <t>24601350</t>
        </is>
      </c>
      <c r="D4066" t="inlineStr">
        <is>
          <t>VIGA SOLUTIONS S.A.</t>
        </is>
      </c>
      <c r="E4066" t="inlineStr">
        <is>
          <t>VIGASOLUTIONSSA</t>
        </is>
      </c>
      <c r="F4066" s="2" t="n">
        <v>0</v>
      </c>
      <c r="G4066" t="inlineStr">
        <is>
          <t>Abril Aparicio</t>
        </is>
      </c>
      <c r="H4066" t="inlineStr">
        <is>
          <t>0</t>
        </is>
      </c>
      <c r="I4066" t="n">
        <v>37</v>
      </c>
      <c r="J4066" t="n">
        <v>1</v>
      </c>
      <c r="K4066" t="inlineStr">
        <is>
          <t>FLBB</t>
        </is>
      </c>
    </row>
    <row r="4067">
      <c r="A4067" t="inlineStr">
        <is>
          <t>CS</t>
        </is>
      </c>
      <c r="B4067" t="inlineStr">
        <is>
          <t>192079340100</t>
        </is>
      </c>
      <c r="C4067" t="inlineStr">
        <is>
          <t>19207934</t>
        </is>
      </c>
      <c r="D4067" t="inlineStr">
        <is>
          <t>VIGILANCIA Y VIDEO PROTECCION PA. CORP</t>
        </is>
      </c>
      <c r="E4067" t="inlineStr">
        <is>
          <t>VIGILANCIAYVIDEOPROTECCIONPACORP</t>
        </is>
      </c>
      <c r="F4067" s="2" t="n">
        <v>0</v>
      </c>
      <c r="G4067" t="inlineStr">
        <is>
          <t>Yariela Galarce</t>
        </is>
      </c>
      <c r="H4067" t="inlineStr">
        <is>
          <t>63781977</t>
        </is>
      </c>
      <c r="I4067" t="n">
        <v>26</v>
      </c>
      <c r="J4067" t="n">
        <v>1</v>
      </c>
      <c r="K4067" t="inlineStr">
        <is>
          <t>FL</t>
        </is>
      </c>
    </row>
    <row r="4068">
      <c r="A4068" t="inlineStr">
        <is>
          <t>CS</t>
        </is>
      </c>
      <c r="B4068" t="inlineStr">
        <is>
          <t>339065980000</t>
        </is>
      </c>
      <c r="C4068" t="inlineStr">
        <is>
          <t>33906598</t>
        </is>
      </c>
      <c r="D4068" t="inlineStr">
        <is>
          <t>VIKTORIA VLACHOU</t>
        </is>
      </c>
      <c r="E4068" t="inlineStr">
        <is>
          <t>VIKTORIAVLACHOU</t>
        </is>
      </c>
      <c r="F4068" s="2" t="n">
        <v>0</v>
      </c>
      <c r="G4068" t="inlineStr">
        <is>
          <t>iongy Gordon Ward</t>
        </is>
      </c>
      <c r="H4068" t="inlineStr">
        <is>
          <t>2201407</t>
        </is>
      </c>
      <c r="I4068" t="n">
        <v>50</v>
      </c>
      <c r="J4068" t="n">
        <v>1</v>
      </c>
      <c r="K4068" t="inlineStr">
        <is>
          <t>FLBB</t>
        </is>
      </c>
    </row>
    <row r="4069">
      <c r="A4069" t="inlineStr">
        <is>
          <t>CS</t>
        </is>
      </c>
      <c r="B4069" t="inlineStr">
        <is>
          <t>328120020000</t>
        </is>
      </c>
      <c r="C4069" t="inlineStr">
        <is>
          <t>32812002</t>
        </is>
      </c>
      <c r="D4069" t="inlineStr">
        <is>
          <t>VILCHEZ HOSPINA S A (VILHOSPSA)</t>
        </is>
      </c>
      <c r="E4069" t="inlineStr">
        <is>
          <t>VILCHEZHOSPINASAVILHOSPSA</t>
        </is>
      </c>
      <c r="F4069" s="2" t="n">
        <v>0</v>
      </c>
      <c r="G4069" t="inlineStr">
        <is>
          <t>Keisy Vargas</t>
        </is>
      </c>
      <c r="H4069" t="inlineStr">
        <is>
          <t>61048793</t>
        </is>
      </c>
      <c r="I4069" t="n">
        <v>34</v>
      </c>
      <c r="J4069" t="n">
        <v>1</v>
      </c>
      <c r="K4069" t="inlineStr">
        <is>
          <t>FLBB</t>
        </is>
      </c>
    </row>
    <row r="4070">
      <c r="A4070" t="inlineStr">
        <is>
          <t>CS</t>
        </is>
      </c>
      <c r="B4070" t="inlineStr">
        <is>
          <t>343401150000</t>
        </is>
      </c>
      <c r="C4070" t="inlineStr">
        <is>
          <t>34340115</t>
        </is>
      </c>
      <c r="D4070" t="inlineStr">
        <is>
          <t>VILLA ALEJANDRA S.A.</t>
        </is>
      </c>
      <c r="E4070" t="inlineStr">
        <is>
          <t>VILLAALEJANDRASA</t>
        </is>
      </c>
      <c r="F4070" s="2" t="n">
        <v>0</v>
      </c>
      <c r="G4070" t="inlineStr">
        <is>
          <t>Karla Mc Intryre</t>
        </is>
      </c>
      <c r="H4070" t="inlineStr">
        <is>
          <t>63560439</t>
        </is>
      </c>
      <c r="I4070" t="n">
        <v>106</v>
      </c>
      <c r="J4070" t="n">
        <v>1</v>
      </c>
      <c r="K4070" t="inlineStr">
        <is>
          <t>FLBB</t>
        </is>
      </c>
    </row>
    <row r="4071">
      <c r="A4071" t="inlineStr">
        <is>
          <t>CS</t>
        </is>
      </c>
      <c r="B4071" t="inlineStr">
        <is>
          <t>115029770000</t>
        </is>
      </c>
      <c r="C4071" t="inlineStr">
        <is>
          <t>11502977</t>
        </is>
      </c>
      <c r="D4071" t="inlineStr">
        <is>
          <t>VILLA DELGA S A</t>
        </is>
      </c>
      <c r="E4071" t="inlineStr">
        <is>
          <t>VILLADELGASA</t>
        </is>
      </c>
      <c r="F4071" s="2" t="n">
        <v>0</v>
      </c>
      <c r="G4071" t="inlineStr">
        <is>
          <t>Solanye Acuña</t>
        </is>
      </c>
      <c r="H4071" t="inlineStr">
        <is>
          <t>68765821 Ext. 0000</t>
        </is>
      </c>
      <c r="I4071" t="n">
        <v>30</v>
      </c>
      <c r="J4071" t="n">
        <v>1</v>
      </c>
      <c r="K4071" t="inlineStr">
        <is>
          <t>FL</t>
        </is>
      </c>
    </row>
    <row r="4072">
      <c r="A4072" t="inlineStr">
        <is>
          <t>CS</t>
        </is>
      </c>
      <c r="B4072" t="inlineStr">
        <is>
          <t>128004160000</t>
        </is>
      </c>
      <c r="C4072" t="inlineStr">
        <is>
          <t>12800416</t>
        </is>
      </c>
      <c r="D4072" t="inlineStr">
        <is>
          <t>VILLA ESPERANZA S A</t>
        </is>
      </c>
      <c r="E4072" t="inlineStr">
        <is>
          <t>VILLAESPERANZASA</t>
        </is>
      </c>
      <c r="F4072" s="2" t="n">
        <v>0</v>
      </c>
      <c r="G4072" t="inlineStr">
        <is>
          <t>Michelle Zambrano</t>
        </is>
      </c>
      <c r="H4072" t="inlineStr">
        <is>
          <t>006961060 EXT. 0000</t>
        </is>
      </c>
      <c r="I4072" t="n">
        <v>67</v>
      </c>
      <c r="J4072" t="n">
        <v>1</v>
      </c>
      <c r="K4072" t="inlineStr">
        <is>
          <t>FLBBTV</t>
        </is>
      </c>
    </row>
    <row r="4073">
      <c r="A4073" t="inlineStr">
        <is>
          <t>CS</t>
        </is>
      </c>
      <c r="B4073" t="inlineStr">
        <is>
          <t>128004160100</t>
        </is>
      </c>
      <c r="C4073" t="inlineStr">
        <is>
          <t>12800416</t>
        </is>
      </c>
      <c r="D4073" t="inlineStr">
        <is>
          <t>VILLA ESPERANZA S.A.</t>
        </is>
      </c>
      <c r="E4073" t="inlineStr">
        <is>
          <t>VILLAESPERANZASA</t>
        </is>
      </c>
      <c r="F4073" s="2" t="n">
        <v>0</v>
      </c>
      <c r="G4073" t="inlineStr">
        <is>
          <t>Lizeth Milena Gonzalez</t>
        </is>
      </c>
      <c r="H4073" t="inlineStr">
        <is>
          <t>66961060 Ext. 0000</t>
        </is>
      </c>
      <c r="I4073" t="n">
        <v>41</v>
      </c>
      <c r="J4073" t="n">
        <v>1</v>
      </c>
      <c r="K4073" t="inlineStr">
        <is>
          <t>FL</t>
        </is>
      </c>
    </row>
    <row r="4074">
      <c r="A4074" t="inlineStr">
        <is>
          <t>CS</t>
        </is>
      </c>
      <c r="B4074" t="inlineStr">
        <is>
          <t>346247400000</t>
        </is>
      </c>
      <c r="C4074" t="inlineStr">
        <is>
          <t>34624740</t>
        </is>
      </c>
      <c r="D4074" t="inlineStr">
        <is>
          <t>VILLA LOGISTICS; S.A</t>
        </is>
      </c>
      <c r="E4074" t="inlineStr">
        <is>
          <t>VILLALOGISTICSSA</t>
        </is>
      </c>
      <c r="F4074" s="2" t="n">
        <v>0</v>
      </c>
      <c r="G4074" t="inlineStr">
        <is>
          <t>Maria Fernanda Rivas</t>
        </is>
      </c>
      <c r="H4074" t="inlineStr">
        <is>
          <t>62013464</t>
        </is>
      </c>
      <c r="I4074" t="n">
        <v>38</v>
      </c>
      <c r="J4074" t="n">
        <v>1</v>
      </c>
      <c r="K4074" t="inlineStr">
        <is>
          <t>FLBB</t>
        </is>
      </c>
    </row>
    <row r="4075">
      <c r="A4075" t="inlineStr">
        <is>
          <t>CS</t>
        </is>
      </c>
      <c r="B4075" t="inlineStr">
        <is>
          <t>802432510000</t>
        </is>
      </c>
      <c r="C4075" t="inlineStr">
        <is>
          <t>80243251</t>
        </is>
      </c>
      <c r="D4075" t="inlineStr">
        <is>
          <t>VILLALAZ AURA DE</t>
        </is>
      </c>
      <c r="E4075" t="inlineStr">
        <is>
          <t>VILLALAZAURADE</t>
        </is>
      </c>
      <c r="F4075" s="2" t="n">
        <v>0</v>
      </c>
      <c r="G4075" t="inlineStr">
        <is>
          <t>Yarelis Tulloch</t>
        </is>
      </c>
      <c r="H4075" t="inlineStr">
        <is>
          <t>802432510000</t>
        </is>
      </c>
      <c r="I4075" t="n">
        <v>58</v>
      </c>
      <c r="J4075" t="n">
        <v>1</v>
      </c>
      <c r="K4075" t="inlineStr">
        <is>
          <t>FLBB</t>
        </is>
      </c>
    </row>
    <row r="4076">
      <c r="A4076" t="inlineStr">
        <is>
          <t>CS</t>
        </is>
      </c>
      <c r="B4076" t="inlineStr">
        <is>
          <t>358120520000</t>
        </is>
      </c>
      <c r="C4076" t="inlineStr">
        <is>
          <t>35812052</t>
        </is>
      </c>
      <c r="D4076" t="inlineStr">
        <is>
          <t>VILMA ANGELA MASK BLADES DE FORTE</t>
        </is>
      </c>
      <c r="E4076" t="inlineStr">
        <is>
          <t>VILMAANGELAMASKBLADESDEFORTE</t>
        </is>
      </c>
      <c r="F4076" s="2" t="n">
        <v>0</v>
      </c>
      <c r="G4076" t="inlineStr">
        <is>
          <t>Abril Aparicio</t>
        </is>
      </c>
      <c r="H4076" t="inlineStr">
        <is>
          <t>63245789</t>
        </is>
      </c>
      <c r="I4076" t="n">
        <v>0</v>
      </c>
      <c r="J4076" t="n">
        <v>1</v>
      </c>
      <c r="K4076" t="inlineStr">
        <is>
          <t>FLBBTV</t>
        </is>
      </c>
    </row>
    <row r="4077">
      <c r="A4077" t="inlineStr">
        <is>
          <t>CS</t>
        </is>
      </c>
      <c r="B4077" t="inlineStr">
        <is>
          <t>346353640100</t>
        </is>
      </c>
      <c r="C4077" t="inlineStr">
        <is>
          <t>34635364</t>
        </is>
      </c>
      <c r="D4077" t="inlineStr">
        <is>
          <t>VILMA MIREYA RODRIGUEZ VALLEJOS</t>
        </is>
      </c>
      <c r="E4077" t="inlineStr">
        <is>
          <t>VILMAMIREYARODRIGUEZVALLEJOS</t>
        </is>
      </c>
      <c r="F4077" s="2" t="n">
        <v>0</v>
      </c>
      <c r="G4077" t="inlineStr">
        <is>
          <t>Yariela Galarce</t>
        </is>
      </c>
      <c r="H4077" t="inlineStr">
        <is>
          <t>68582715</t>
        </is>
      </c>
      <c r="I4077" t="n">
        <v>32</v>
      </c>
      <c r="J4077" t="n">
        <v>1</v>
      </c>
      <c r="K4077" t="inlineStr">
        <is>
          <t>FLBB</t>
        </is>
      </c>
    </row>
    <row r="4078">
      <c r="A4078" t="inlineStr">
        <is>
          <t>CS</t>
        </is>
      </c>
      <c r="B4078" t="inlineStr">
        <is>
          <t>346353640200</t>
        </is>
      </c>
      <c r="C4078" t="inlineStr">
        <is>
          <t>34635364</t>
        </is>
      </c>
      <c r="D4078" t="inlineStr">
        <is>
          <t>VILMA MIREYA RODRIGUEZ VALLEJOS</t>
        </is>
      </c>
      <c r="E4078" t="inlineStr">
        <is>
          <t>VILMAMIREYARODRIGUEZVALLEJOS</t>
        </is>
      </c>
      <c r="F4078" s="2" t="n">
        <v>0</v>
      </c>
      <c r="G4078" t="inlineStr">
        <is>
          <t>Nailyn Martinez Johnson</t>
        </is>
      </c>
      <c r="H4078" t="inlineStr">
        <is>
          <t>68582715</t>
        </is>
      </c>
      <c r="I4078" t="n">
        <v>32</v>
      </c>
      <c r="J4078" t="n">
        <v>1</v>
      </c>
      <c r="K4078" t="inlineStr">
        <is>
          <t>FLBB</t>
        </is>
      </c>
    </row>
    <row r="4079">
      <c r="A4079" t="inlineStr">
        <is>
          <t>CS</t>
        </is>
      </c>
      <c r="B4079" t="inlineStr">
        <is>
          <t>346353640000</t>
        </is>
      </c>
      <c r="C4079" t="inlineStr">
        <is>
          <t>34635364</t>
        </is>
      </c>
      <c r="D4079" t="inlineStr">
        <is>
          <t>VILMA MIREYA RODRIGUEZ VALLEJOS</t>
        </is>
      </c>
      <c r="E4079" t="inlineStr">
        <is>
          <t>VILMAMIREYARODRIGUEZVALLEJOS</t>
        </is>
      </c>
      <c r="F4079" s="2" t="n">
        <v>0</v>
      </c>
      <c r="G4079" t="inlineStr">
        <is>
          <t>iongy Gordon Ward</t>
        </is>
      </c>
      <c r="H4079" t="inlineStr">
        <is>
          <t>68582715</t>
        </is>
      </c>
      <c r="I4079" t="n">
        <v>32</v>
      </c>
      <c r="J4079" t="n">
        <v>1</v>
      </c>
      <c r="K4079" t="inlineStr">
        <is>
          <t>FLBB</t>
        </is>
      </c>
    </row>
    <row r="4080">
      <c r="A4080" t="inlineStr">
        <is>
          <t>CS</t>
        </is>
      </c>
      <c r="B4080" t="inlineStr">
        <is>
          <t>324048120000</t>
        </is>
      </c>
      <c r="C4080" t="inlineStr">
        <is>
          <t>32404812</t>
        </is>
      </c>
      <c r="D4080" t="inlineStr">
        <is>
          <t>VILMA RAQUEL TEJEIRA DUARTES</t>
        </is>
      </c>
      <c r="E4080" t="inlineStr">
        <is>
          <t>VILMARAQUELTEJEIRADUARTES</t>
        </is>
      </c>
      <c r="F4080" s="2" t="n">
        <v>0</v>
      </c>
      <c r="G4080" t="inlineStr">
        <is>
          <t>Keisy Vargas</t>
        </is>
      </c>
      <c r="H4080" t="inlineStr">
        <is>
          <t>64061474</t>
        </is>
      </c>
      <c r="I4080" t="n">
        <v>33</v>
      </c>
      <c r="J4080" t="n">
        <v>1</v>
      </c>
      <c r="K4080" t="inlineStr">
        <is>
          <t>FLBB</t>
        </is>
      </c>
    </row>
    <row r="4081">
      <c r="A4081" t="inlineStr">
        <is>
          <t>CS</t>
        </is>
      </c>
      <c r="B4081" t="inlineStr">
        <is>
          <t>357086830000</t>
        </is>
      </c>
      <c r="C4081" t="inlineStr">
        <is>
          <t>35708683</t>
        </is>
      </c>
      <c r="D4081" t="inlineStr">
        <is>
          <t>VILMA SULEIKA DELGADO PEREZ DE RODRIGUEZ</t>
        </is>
      </c>
      <c r="E4081" t="inlineStr">
        <is>
          <t>VILMASULEIKADELGADOPEREZDERODRIGUEZ</t>
        </is>
      </c>
      <c r="F4081" s="2" t="n">
        <v>0</v>
      </c>
      <c r="G4081" t="inlineStr">
        <is>
          <t>Karla Mc Intryre</t>
        </is>
      </c>
      <c r="H4081" t="inlineStr">
        <is>
          <t>65919007</t>
        </is>
      </c>
      <c r="I4081" t="n">
        <v>8</v>
      </c>
      <c r="J4081" t="n">
        <v>1</v>
      </c>
      <c r="K4081" t="inlineStr">
        <is>
          <t>FLBBTV</t>
        </is>
      </c>
    </row>
    <row r="4082">
      <c r="A4082" t="inlineStr">
        <is>
          <t>CS</t>
        </is>
      </c>
      <c r="B4082" t="inlineStr">
        <is>
          <t>214064230000</t>
        </is>
      </c>
      <c r="C4082" t="inlineStr">
        <is>
          <t>21406423</t>
        </is>
      </c>
      <c r="D4082" t="inlineStr">
        <is>
          <t>VILSA S.A.</t>
        </is>
      </c>
      <c r="E4082" t="inlineStr">
        <is>
          <t>VILSASA</t>
        </is>
      </c>
      <c r="F4082" s="2" t="n">
        <v>0</v>
      </c>
      <c r="G4082" t="inlineStr">
        <is>
          <t>Solanye Acuña</t>
        </is>
      </c>
      <c r="H4082" t="inlineStr">
        <is>
          <t>2249781</t>
        </is>
      </c>
      <c r="I4082" t="n">
        <v>49</v>
      </c>
      <c r="J4082" t="n">
        <v>1</v>
      </c>
      <c r="K4082" t="inlineStr">
        <is>
          <t>FLBB</t>
        </is>
      </c>
    </row>
    <row r="4083">
      <c r="A4083" t="inlineStr">
        <is>
          <t>CS</t>
        </is>
      </c>
      <c r="B4083" t="inlineStr">
        <is>
          <t>304080710000</t>
        </is>
      </c>
      <c r="C4083" t="inlineStr">
        <is>
          <t>30408071</t>
        </is>
      </c>
      <c r="D4083" t="inlineStr">
        <is>
          <t>VIMORI; S.A.</t>
        </is>
      </c>
      <c r="E4083" t="inlineStr">
        <is>
          <t>VIMORISA</t>
        </is>
      </c>
      <c r="F4083" s="2" t="n">
        <v>0</v>
      </c>
      <c r="G4083" t="inlineStr">
        <is>
          <t>Lizeth Milena Gonzalez</t>
        </is>
      </c>
      <c r="H4083" t="inlineStr">
        <is>
          <t>66745399</t>
        </is>
      </c>
      <c r="I4083" t="n">
        <v>38</v>
      </c>
      <c r="J4083" t="n">
        <v>1</v>
      </c>
      <c r="K4083" t="inlineStr">
        <is>
          <t>BB</t>
        </is>
      </c>
    </row>
    <row r="4084">
      <c r="A4084" t="inlineStr">
        <is>
          <t>CS</t>
        </is>
      </c>
      <c r="B4084" t="inlineStr">
        <is>
          <t>345011420000</t>
        </is>
      </c>
      <c r="C4084" t="inlineStr">
        <is>
          <t>34501142</t>
        </is>
      </c>
      <c r="D4084" t="inlineStr">
        <is>
          <t>VINA VASHALI PATEL MARTINEZ</t>
        </is>
      </c>
      <c r="E4084" t="inlineStr">
        <is>
          <t>VINAVASHALIPATELMARTINEZ</t>
        </is>
      </c>
      <c r="F4084" s="2" t="n">
        <v>0</v>
      </c>
      <c r="G4084" t="inlineStr">
        <is>
          <t>Maria Fernanda Rivas</t>
        </is>
      </c>
      <c r="H4084" t="inlineStr">
        <is>
          <t>62578848</t>
        </is>
      </c>
      <c r="I4084" t="n">
        <v>24</v>
      </c>
      <c r="J4084" t="n">
        <v>1</v>
      </c>
      <c r="K4084" t="inlineStr">
        <is>
          <t>BB</t>
        </is>
      </c>
    </row>
    <row r="4085">
      <c r="A4085" t="inlineStr">
        <is>
          <t>CS</t>
        </is>
      </c>
      <c r="B4085" t="inlineStr">
        <is>
          <t>328124230000</t>
        </is>
      </c>
      <c r="C4085" t="inlineStr">
        <is>
          <t>32812423</t>
        </is>
      </c>
      <c r="D4085" t="inlineStr">
        <is>
          <t>VIODELDA DE JESUS MENDOZA</t>
        </is>
      </c>
      <c r="E4085" t="inlineStr">
        <is>
          <t>VIODELDADEJESUSMENDOZA</t>
        </is>
      </c>
      <c r="F4085" s="2" t="n">
        <v>0</v>
      </c>
      <c r="G4085" t="inlineStr">
        <is>
          <t>Yarelis Tulloch</t>
        </is>
      </c>
      <c r="H4085" t="inlineStr">
        <is>
          <t>61080393</t>
        </is>
      </c>
      <c r="I4085" t="n">
        <v>37</v>
      </c>
      <c r="J4085" t="n">
        <v>1</v>
      </c>
      <c r="K4085" t="inlineStr">
        <is>
          <t>FLBBTV</t>
        </is>
      </c>
    </row>
    <row r="4086">
      <c r="A4086" t="inlineStr">
        <is>
          <t>CS</t>
        </is>
      </c>
      <c r="B4086" t="inlineStr">
        <is>
          <t>347387510100</t>
        </is>
      </c>
      <c r="C4086" t="inlineStr">
        <is>
          <t>34738751</t>
        </is>
      </c>
      <c r="D4086" t="inlineStr">
        <is>
          <t>VIOLETA DIAZ FERNANDEZ</t>
        </is>
      </c>
      <c r="E4086" t="inlineStr">
        <is>
          <t>VIOLETADIAZFERNANDEZ</t>
        </is>
      </c>
      <c r="F4086" s="2" t="n">
        <v>0</v>
      </c>
      <c r="G4086" t="inlineStr">
        <is>
          <t>Abril Aparicio</t>
        </is>
      </c>
      <c r="H4086" t="inlineStr">
        <is>
          <t>65014517</t>
        </is>
      </c>
      <c r="I4086" t="n">
        <v>22</v>
      </c>
      <c r="J4086" t="n">
        <v>1</v>
      </c>
      <c r="K4086" t="inlineStr">
        <is>
          <t>FLBB</t>
        </is>
      </c>
    </row>
    <row r="4087">
      <c r="A4087" t="inlineStr">
        <is>
          <t>CS</t>
        </is>
      </c>
      <c r="B4087" t="inlineStr">
        <is>
          <t>344334170000</t>
        </is>
      </c>
      <c r="C4087" t="inlineStr">
        <is>
          <t>34433417</t>
        </is>
      </c>
      <c r="D4087" t="inlineStr">
        <is>
          <t>VIOLETA GUADALUPE PINEDA ESPINALES</t>
        </is>
      </c>
      <c r="E4087" t="inlineStr">
        <is>
          <t>VIOLETAGUADALUPEPINEDAESPINALES</t>
        </is>
      </c>
      <c r="F4087" s="2" t="n">
        <v>0</v>
      </c>
      <c r="G4087" t="inlineStr">
        <is>
          <t>Yariela Galarce</t>
        </is>
      </c>
      <c r="H4087" t="inlineStr">
        <is>
          <t>68285515</t>
        </is>
      </c>
      <c r="I4087" t="n">
        <v>25</v>
      </c>
      <c r="J4087" t="n">
        <v>1</v>
      </c>
      <c r="K4087" t="inlineStr">
        <is>
          <t>FLBB</t>
        </is>
      </c>
    </row>
    <row r="4088">
      <c r="A4088" t="inlineStr">
        <is>
          <t>CS</t>
        </is>
      </c>
      <c r="B4088" t="inlineStr">
        <is>
          <t>317066970000</t>
        </is>
      </c>
      <c r="C4088" t="inlineStr">
        <is>
          <t>31706697</t>
        </is>
      </c>
      <c r="D4088" t="inlineStr">
        <is>
          <t>VIPALA; S.A.</t>
        </is>
      </c>
      <c r="E4088" t="inlineStr">
        <is>
          <t>VIPALASA</t>
        </is>
      </c>
      <c r="F4088" s="2" t="n">
        <v>0</v>
      </c>
      <c r="G4088" t="inlineStr">
        <is>
          <t>Nailyn Martinez Johnson</t>
        </is>
      </c>
      <c r="H4088" t="inlineStr">
        <is>
          <t>65482623</t>
        </is>
      </c>
      <c r="I4088" t="n">
        <v>72</v>
      </c>
      <c r="J4088" t="n">
        <v>1</v>
      </c>
      <c r="K4088" t="inlineStr">
        <is>
          <t>FLBBTV</t>
        </is>
      </c>
    </row>
    <row r="4089">
      <c r="A4089" t="inlineStr">
        <is>
          <t>CS</t>
        </is>
      </c>
      <c r="B4089" t="inlineStr">
        <is>
          <t>334337420000</t>
        </is>
      </c>
      <c r="C4089" t="inlineStr">
        <is>
          <t>33433742</t>
        </is>
      </c>
      <c r="D4089" t="inlineStr">
        <is>
          <t>VIRAL AGENCIA DIGITAL S.A</t>
        </is>
      </c>
      <c r="E4089" t="inlineStr">
        <is>
          <t>VIRALAGENCIADIGITALSA</t>
        </is>
      </c>
      <c r="F4089" s="2" t="n">
        <v>0</v>
      </c>
      <c r="G4089" t="inlineStr">
        <is>
          <t>iongy Gordon Ward</t>
        </is>
      </c>
      <c r="H4089" t="inlineStr">
        <is>
          <t>61526241</t>
        </is>
      </c>
      <c r="I4089" t="n">
        <v>68</v>
      </c>
      <c r="J4089" t="n">
        <v>1</v>
      </c>
      <c r="K4089" t="inlineStr">
        <is>
          <t>FLBB</t>
        </is>
      </c>
    </row>
    <row r="4090">
      <c r="A4090" t="inlineStr">
        <is>
          <t>CS</t>
        </is>
      </c>
      <c r="B4090" t="inlineStr">
        <is>
          <t>356065940000</t>
        </is>
      </c>
      <c r="C4090" t="inlineStr">
        <is>
          <t>35606594</t>
        </is>
      </c>
      <c r="D4090" t="inlineStr">
        <is>
          <t>VIRGILIA GRACIELA PEREZ VALENCIA</t>
        </is>
      </c>
      <c r="E4090" t="inlineStr">
        <is>
          <t>VIRGILIAGRACIELAPEREZVALENCIA</t>
        </is>
      </c>
      <c r="F4090" s="2" t="n">
        <v>0</v>
      </c>
      <c r="G4090" t="inlineStr">
        <is>
          <t>Keisy Vargas</t>
        </is>
      </c>
      <c r="H4090" t="inlineStr">
        <is>
          <t>62032181</t>
        </is>
      </c>
      <c r="I4090" t="n">
        <v>48</v>
      </c>
      <c r="J4090" t="n">
        <v>1</v>
      </c>
      <c r="K4090" t="inlineStr">
        <is>
          <t>FLBBTV</t>
        </is>
      </c>
    </row>
    <row r="4091">
      <c r="A4091" t="inlineStr">
        <is>
          <t>CS</t>
        </is>
      </c>
      <c r="B4091" t="inlineStr">
        <is>
          <t>353024720000</t>
        </is>
      </c>
      <c r="C4091" t="inlineStr">
        <is>
          <t>35302472</t>
        </is>
      </c>
      <c r="D4091" t="inlineStr">
        <is>
          <t>VIRGILIO HUMBERTO SMITH BROWN</t>
        </is>
      </c>
      <c r="E4091" t="inlineStr">
        <is>
          <t>VIRGILIOHUMBERTOSMITHBROWN</t>
        </is>
      </c>
      <c r="F4091" s="2" t="n">
        <v>0</v>
      </c>
      <c r="G4091" t="inlineStr">
        <is>
          <t>Karla Mc Intryre</t>
        </is>
      </c>
      <c r="H4091" t="inlineStr">
        <is>
          <t>62654495</t>
        </is>
      </c>
      <c r="I4091" t="n">
        <v>22</v>
      </c>
      <c r="J4091" t="n">
        <v>1</v>
      </c>
      <c r="K4091" t="inlineStr">
        <is>
          <t>FLBB</t>
        </is>
      </c>
    </row>
    <row r="4092">
      <c r="A4092" t="inlineStr">
        <is>
          <t>CS</t>
        </is>
      </c>
      <c r="B4092" t="inlineStr">
        <is>
          <t>359042220000</t>
        </is>
      </c>
      <c r="C4092" t="inlineStr">
        <is>
          <t>35904222</t>
        </is>
      </c>
      <c r="D4092" t="inlineStr">
        <is>
          <t>VIRGINIA ANAYS ABREGO ESPINOSA</t>
        </is>
      </c>
      <c r="E4092" t="inlineStr">
        <is>
          <t>VIRGINIAANAYSABREGOESPINOSA</t>
        </is>
      </c>
      <c r="F4092" s="2" t="n">
        <v>0</v>
      </c>
      <c r="G4092" t="inlineStr">
        <is>
          <t>Solanye Acuña</t>
        </is>
      </c>
      <c r="H4092" t="inlineStr">
        <is>
          <t>68681554</t>
        </is>
      </c>
      <c r="I4092" t="n">
        <v>29</v>
      </c>
      <c r="J4092" t="n">
        <v>1</v>
      </c>
      <c r="K4092" t="inlineStr">
        <is>
          <t>FLBB</t>
        </is>
      </c>
    </row>
    <row r="4093">
      <c r="A4093" t="inlineStr">
        <is>
          <t>CS</t>
        </is>
      </c>
      <c r="B4093" t="inlineStr">
        <is>
          <t>345156520000</t>
        </is>
      </c>
      <c r="C4093" t="inlineStr">
        <is>
          <t>34515652</t>
        </is>
      </c>
      <c r="D4093" t="inlineStr">
        <is>
          <t>VIRGINIA COSTANZA PROFETA</t>
        </is>
      </c>
      <c r="E4093" t="inlineStr">
        <is>
          <t>VIRGINIACOSTANZAPROFETA</t>
        </is>
      </c>
      <c r="F4093" s="2" t="n">
        <v>0</v>
      </c>
      <c r="G4093" t="inlineStr">
        <is>
          <t>Michelle Zambrano</t>
        </is>
      </c>
      <c r="H4093" t="inlineStr">
        <is>
          <t>66755888</t>
        </is>
      </c>
      <c r="I4093" t="n">
        <v>57</v>
      </c>
      <c r="J4093" t="n">
        <v>1</v>
      </c>
      <c r="K4093" t="inlineStr">
        <is>
          <t>FLBBTV</t>
        </is>
      </c>
    </row>
    <row r="4094">
      <c r="A4094" t="inlineStr">
        <is>
          <t>CS</t>
        </is>
      </c>
      <c r="B4094" t="inlineStr">
        <is>
          <t>349251670000</t>
        </is>
      </c>
      <c r="C4094" t="inlineStr">
        <is>
          <t>34925167</t>
        </is>
      </c>
      <c r="D4094" t="inlineStr">
        <is>
          <t>VIRGINIA COSTANZA PROFETA</t>
        </is>
      </c>
      <c r="E4094" t="inlineStr">
        <is>
          <t>VIRGINIACOSTANZAPROFETA</t>
        </is>
      </c>
      <c r="F4094" s="2" t="n">
        <v>0</v>
      </c>
      <c r="G4094" t="inlineStr">
        <is>
          <t>Lizeth Milena Gonzalez</t>
        </is>
      </c>
      <c r="H4094" t="inlineStr">
        <is>
          <t>60921362</t>
        </is>
      </c>
      <c r="I4094" t="n">
        <v>47</v>
      </c>
      <c r="J4094" t="n">
        <v>1</v>
      </c>
      <c r="K4094" t="inlineStr">
        <is>
          <t>FLBBTV</t>
        </is>
      </c>
    </row>
    <row r="4095">
      <c r="A4095" t="inlineStr">
        <is>
          <t>CS</t>
        </is>
      </c>
      <c r="B4095" t="inlineStr">
        <is>
          <t>322101280000</t>
        </is>
      </c>
      <c r="C4095" t="inlineStr">
        <is>
          <t>32210128</t>
        </is>
      </c>
      <c r="D4095" t="inlineStr">
        <is>
          <t>VIRGINIA LICIA CAMPOS ALABARCA</t>
        </is>
      </c>
      <c r="E4095" t="inlineStr">
        <is>
          <t>VIRGINIALICIACAMPOSALABARCA</t>
        </is>
      </c>
      <c r="F4095" s="2" t="n">
        <v>0</v>
      </c>
      <c r="G4095" t="inlineStr">
        <is>
          <t>Maria Fernanda Rivas</t>
        </is>
      </c>
      <c r="H4095" t="inlineStr">
        <is>
          <t>62910411</t>
        </is>
      </c>
      <c r="I4095" t="n">
        <v>41</v>
      </c>
      <c r="J4095" t="n">
        <v>1</v>
      </c>
      <c r="K4095" t="inlineStr">
        <is>
          <t>FLBBTV</t>
        </is>
      </c>
    </row>
    <row r="4096">
      <c r="A4096" t="inlineStr">
        <is>
          <t>CS</t>
        </is>
      </c>
      <c r="B4096" t="inlineStr">
        <is>
          <t>353080910000</t>
        </is>
      </c>
      <c r="C4096" t="inlineStr">
        <is>
          <t>35308091</t>
        </is>
      </c>
      <c r="D4096" t="inlineStr">
        <is>
          <t>VIRGINIA MIRANDA CARPINTERO</t>
        </is>
      </c>
      <c r="E4096" t="inlineStr">
        <is>
          <t>VIRGINIAMIRANDACARPINTERO</t>
        </is>
      </c>
      <c r="F4096" s="2" t="n">
        <v>0</v>
      </c>
      <c r="G4096" t="inlineStr">
        <is>
          <t>Yarelis Tulloch</t>
        </is>
      </c>
      <c r="H4096" t="inlineStr">
        <is>
          <t>68851965</t>
        </is>
      </c>
      <c r="I4096" t="n">
        <v>22</v>
      </c>
      <c r="J4096" t="n">
        <v>1</v>
      </c>
      <c r="K4096" t="inlineStr">
        <is>
          <t>FLBB</t>
        </is>
      </c>
    </row>
    <row r="4097">
      <c r="A4097" t="inlineStr">
        <is>
          <t>CS</t>
        </is>
      </c>
      <c r="B4097" t="inlineStr">
        <is>
          <t>355042280000</t>
        </is>
      </c>
      <c r="C4097" t="inlineStr">
        <is>
          <t>35504228</t>
        </is>
      </c>
      <c r="D4097" t="inlineStr">
        <is>
          <t>VIRGINIA YENIRETH PUENTES GUILLEN</t>
        </is>
      </c>
      <c r="E4097" t="inlineStr">
        <is>
          <t>VIRGINIAYENIRETHPUENTESGUILLEN</t>
        </is>
      </c>
      <c r="F4097" s="2" t="n">
        <v>0</v>
      </c>
      <c r="G4097" t="inlineStr">
        <is>
          <t>Abril Aparicio</t>
        </is>
      </c>
      <c r="H4097" t="inlineStr">
        <is>
          <t>61539886</t>
        </is>
      </c>
      <c r="I4097" t="n">
        <v>35</v>
      </c>
      <c r="J4097" t="n">
        <v>1</v>
      </c>
      <c r="K4097" t="inlineStr">
        <is>
          <t>FLBB</t>
        </is>
      </c>
    </row>
    <row r="4098">
      <c r="A4098" t="inlineStr">
        <is>
          <t>CS</t>
        </is>
      </c>
      <c r="B4098" t="inlineStr">
        <is>
          <t>331257380000</t>
        </is>
      </c>
      <c r="C4098" t="inlineStr">
        <is>
          <t>33125738</t>
        </is>
      </c>
      <c r="D4098" t="inlineStr">
        <is>
          <t>VIRIGILIO ANTONIO ECHEVERS</t>
        </is>
      </c>
      <c r="E4098" t="inlineStr">
        <is>
          <t>VIRIGILIOANTONIOECHEVERS</t>
        </is>
      </c>
      <c r="F4098" s="2" t="n">
        <v>0</v>
      </c>
      <c r="G4098" t="inlineStr">
        <is>
          <t>Yariela Galarce</t>
        </is>
      </c>
      <c r="H4098" t="inlineStr">
        <is>
          <t>65415032</t>
        </is>
      </c>
      <c r="I4098" t="n">
        <v>39</v>
      </c>
      <c r="J4098" t="n">
        <v>1</v>
      </c>
      <c r="K4098" t="inlineStr">
        <is>
          <t>FLBB</t>
        </is>
      </c>
    </row>
    <row r="4099">
      <c r="A4099" t="inlineStr">
        <is>
          <t>CS</t>
        </is>
      </c>
      <c r="B4099" t="inlineStr">
        <is>
          <t>354060830000</t>
        </is>
      </c>
      <c r="C4099" t="inlineStr">
        <is>
          <t>35406083</t>
        </is>
      </c>
      <c r="D4099" t="inlineStr">
        <is>
          <t>VIRMAR IMPORT &amp; EXPORT S.A.</t>
        </is>
      </c>
      <c r="E4099" t="inlineStr">
        <is>
          <t>VIRMARIMPORTEXPORTSA</t>
        </is>
      </c>
      <c r="F4099" s="2" t="n">
        <v>0</v>
      </c>
      <c r="G4099" t="inlineStr">
        <is>
          <t>Nailyn Martinez Johnson</t>
        </is>
      </c>
      <c r="H4099" t="inlineStr">
        <is>
          <t>69598337</t>
        </is>
      </c>
      <c r="I4099" t="n">
        <v>37</v>
      </c>
      <c r="J4099" t="n">
        <v>1</v>
      </c>
      <c r="K4099" t="inlineStr">
        <is>
          <t>FLBB</t>
        </is>
      </c>
    </row>
    <row r="4100">
      <c r="A4100" t="inlineStr">
        <is>
          <t>CS</t>
        </is>
      </c>
      <c r="B4100" t="inlineStr">
        <is>
          <t>338255350000</t>
        </is>
      </c>
      <c r="C4100" t="inlineStr">
        <is>
          <t>33825535</t>
        </is>
      </c>
      <c r="D4100" t="inlineStr">
        <is>
          <t>VIRNA ATENCIO</t>
        </is>
      </c>
      <c r="E4100" t="inlineStr">
        <is>
          <t>VIRNAATENCIO</t>
        </is>
      </c>
      <c r="F4100" s="2" t="n">
        <v>0</v>
      </c>
      <c r="G4100" t="inlineStr">
        <is>
          <t>iongy Gordon Ward</t>
        </is>
      </c>
      <c r="H4100" t="inlineStr">
        <is>
          <t>62538100</t>
        </is>
      </c>
      <c r="I4100" t="n">
        <v>38</v>
      </c>
      <c r="J4100" t="n">
        <v>1</v>
      </c>
      <c r="K4100" t="inlineStr">
        <is>
          <t>FLBB</t>
        </is>
      </c>
    </row>
    <row r="4101">
      <c r="A4101" t="inlineStr">
        <is>
          <t>CS</t>
        </is>
      </c>
      <c r="B4101" t="inlineStr">
        <is>
          <t>800459180000</t>
        </is>
      </c>
      <c r="C4101" t="inlineStr">
        <is>
          <t>80045918</t>
        </is>
      </c>
      <c r="D4101" t="inlineStr">
        <is>
          <t>VIRZI L FELIPE A</t>
        </is>
      </c>
      <c r="E4101" t="inlineStr">
        <is>
          <t>VIRZILFELIPEA</t>
        </is>
      </c>
      <c r="F4101" s="2" t="n">
        <v>0</v>
      </c>
      <c r="G4101" t="inlineStr">
        <is>
          <t>Keisy Vargas</t>
        </is>
      </c>
      <c r="H4101" t="inlineStr">
        <is>
          <t>0</t>
        </is>
      </c>
      <c r="I4101" t="n">
        <v>21</v>
      </c>
      <c r="J4101" t="n">
        <v>1</v>
      </c>
      <c r="K4101" t="inlineStr">
        <is>
          <t>FL</t>
        </is>
      </c>
    </row>
    <row r="4102">
      <c r="A4102" t="inlineStr">
        <is>
          <t>CS</t>
        </is>
      </c>
      <c r="B4102" t="inlineStr">
        <is>
          <t>344162830000</t>
        </is>
      </c>
      <c r="C4102" t="inlineStr">
        <is>
          <t>34416283</t>
        </is>
      </c>
      <c r="D4102" t="inlineStr">
        <is>
          <t>VISA PROCESSING EXPRESS</t>
        </is>
      </c>
      <c r="E4102" t="inlineStr">
        <is>
          <t>VISAPROCESSINGEXPRESS</t>
        </is>
      </c>
      <c r="F4102" s="2" t="n">
        <v>0</v>
      </c>
      <c r="G4102" t="inlineStr">
        <is>
          <t>Karla Mc Intryre</t>
        </is>
      </c>
      <c r="H4102" t="inlineStr">
        <is>
          <t>66622829</t>
        </is>
      </c>
      <c r="I4102" t="n">
        <v>39</v>
      </c>
      <c r="J4102" t="n">
        <v>1</v>
      </c>
      <c r="K4102" t="inlineStr">
        <is>
          <t>FLBB</t>
        </is>
      </c>
    </row>
    <row r="4103">
      <c r="A4103" t="inlineStr">
        <is>
          <t>CS</t>
        </is>
      </c>
      <c r="B4103" t="inlineStr">
        <is>
          <t>335303620000</t>
        </is>
      </c>
      <c r="C4103" t="inlineStr">
        <is>
          <t>33530362</t>
        </is>
      </c>
      <c r="D4103" t="inlineStr">
        <is>
          <t>VISARA &amp; CO. SA</t>
        </is>
      </c>
      <c r="E4103" t="inlineStr">
        <is>
          <t>VISARACOSA</t>
        </is>
      </c>
      <c r="F4103" s="2" t="n">
        <v>0</v>
      </c>
      <c r="G4103" t="inlineStr">
        <is>
          <t>Solanye Acuña</t>
        </is>
      </c>
      <c r="H4103" t="inlineStr">
        <is>
          <t>65887094</t>
        </is>
      </c>
      <c r="I4103" t="n">
        <v>88</v>
      </c>
      <c r="J4103" t="n">
        <v>1</v>
      </c>
      <c r="K4103" t="inlineStr">
        <is>
          <t>FLBB</t>
        </is>
      </c>
    </row>
    <row r="4104">
      <c r="A4104" t="inlineStr">
        <is>
          <t>CS</t>
        </is>
      </c>
      <c r="B4104" t="inlineStr">
        <is>
          <t>341331720000</t>
        </is>
      </c>
      <c r="C4104" t="inlineStr">
        <is>
          <t>34133172</t>
        </is>
      </c>
      <c r="D4104" t="inlineStr">
        <is>
          <t>VISION CLINIC BY CLIOPT</t>
        </is>
      </c>
      <c r="E4104" t="inlineStr">
        <is>
          <t>VISIONCLINICBYCLIOPT</t>
        </is>
      </c>
      <c r="F4104" s="2" t="n">
        <v>0</v>
      </c>
      <c r="G4104" t="inlineStr">
        <is>
          <t>Michelle Zambrano</t>
        </is>
      </c>
      <c r="H4104" t="inlineStr">
        <is>
          <t>61058167</t>
        </is>
      </c>
      <c r="I4104" t="n">
        <v>42</v>
      </c>
      <c r="J4104" t="n">
        <v>1</v>
      </c>
      <c r="K4104" t="inlineStr">
        <is>
          <t>FLBBTV</t>
        </is>
      </c>
    </row>
    <row r="4105">
      <c r="A4105" t="inlineStr">
        <is>
          <t>CS</t>
        </is>
      </c>
      <c r="B4105" t="inlineStr">
        <is>
          <t>354064060000</t>
        </is>
      </c>
      <c r="C4105" t="inlineStr">
        <is>
          <t>35406406</t>
        </is>
      </c>
      <c r="D4105" t="inlineStr">
        <is>
          <t>VISION CRUZ; INC</t>
        </is>
      </c>
      <c r="E4105" t="inlineStr">
        <is>
          <t>VISIONCRUZINC</t>
        </is>
      </c>
      <c r="F4105" s="2" t="n">
        <v>0</v>
      </c>
      <c r="G4105" t="inlineStr">
        <is>
          <t>Lizeth Milena Gonzalez</t>
        </is>
      </c>
      <c r="H4105" t="inlineStr">
        <is>
          <t>65775330</t>
        </is>
      </c>
      <c r="I4105" t="n">
        <v>32</v>
      </c>
      <c r="J4105" t="n">
        <v>1</v>
      </c>
      <c r="K4105" t="inlineStr">
        <is>
          <t>FLBB</t>
        </is>
      </c>
    </row>
    <row r="4106">
      <c r="A4106" t="inlineStr">
        <is>
          <t>CS</t>
        </is>
      </c>
      <c r="B4106" t="inlineStr">
        <is>
          <t>352027040000</t>
        </is>
      </c>
      <c r="C4106" t="inlineStr">
        <is>
          <t>35202704</t>
        </is>
      </c>
      <c r="D4106" t="inlineStr">
        <is>
          <t>VISION DENTAL S.A.</t>
        </is>
      </c>
      <c r="E4106" t="inlineStr">
        <is>
          <t>VISIONDENTALSA</t>
        </is>
      </c>
      <c r="F4106" s="2" t="n">
        <v>0</v>
      </c>
      <c r="G4106" t="inlineStr">
        <is>
          <t>Maria Fernanda Rivas</t>
        </is>
      </c>
      <c r="H4106" t="inlineStr">
        <is>
          <t>60763073</t>
        </is>
      </c>
      <c r="I4106" t="n">
        <v>33</v>
      </c>
      <c r="J4106" t="n">
        <v>1</v>
      </c>
      <c r="K4106" t="inlineStr">
        <is>
          <t>FLBB</t>
        </is>
      </c>
    </row>
    <row r="4107">
      <c r="A4107" t="inlineStr">
        <is>
          <t>CS</t>
        </is>
      </c>
      <c r="B4107" t="inlineStr">
        <is>
          <t>333063560000</t>
        </is>
      </c>
      <c r="C4107" t="inlineStr">
        <is>
          <t>33306356</t>
        </is>
      </c>
      <c r="D4107" t="inlineStr">
        <is>
          <t>VISIONARY CONCEPTS SA</t>
        </is>
      </c>
      <c r="E4107" t="inlineStr">
        <is>
          <t>VISIONARYCONCEPTSSA</t>
        </is>
      </c>
      <c r="F4107" s="2" t="n">
        <v>0</v>
      </c>
      <c r="G4107" t="inlineStr">
        <is>
          <t>Yarelis Tulloch</t>
        </is>
      </c>
      <c r="H4107" t="inlineStr">
        <is>
          <t>62155231</t>
        </is>
      </c>
      <c r="I4107" t="n">
        <v>54</v>
      </c>
      <c r="J4107" t="n">
        <v>1</v>
      </c>
      <c r="K4107" t="inlineStr">
        <is>
          <t>FLBB</t>
        </is>
      </c>
    </row>
    <row r="4108">
      <c r="A4108" t="inlineStr">
        <is>
          <t>CS</t>
        </is>
      </c>
      <c r="B4108" t="inlineStr">
        <is>
          <t>323057870000</t>
        </is>
      </c>
      <c r="C4108" t="inlineStr">
        <is>
          <t>32305787</t>
        </is>
      </c>
      <c r="D4108" t="inlineStr">
        <is>
          <t>VISITE PANAMA TOUR</t>
        </is>
      </c>
      <c r="E4108" t="inlineStr">
        <is>
          <t>VISITEPANAMATOUR</t>
        </is>
      </c>
      <c r="F4108" s="2" t="n">
        <v>0</v>
      </c>
      <c r="G4108" t="inlineStr">
        <is>
          <t>Abril Aparicio</t>
        </is>
      </c>
      <c r="H4108" t="inlineStr">
        <is>
          <t>62398780</t>
        </is>
      </c>
      <c r="I4108" t="n">
        <v>33</v>
      </c>
      <c r="J4108" t="n">
        <v>1</v>
      </c>
      <c r="K4108" t="inlineStr">
        <is>
          <t>FLBB</t>
        </is>
      </c>
    </row>
    <row r="4109">
      <c r="A4109" t="inlineStr">
        <is>
          <t>CS</t>
        </is>
      </c>
      <c r="B4109" t="inlineStr">
        <is>
          <t>345383430000</t>
        </is>
      </c>
      <c r="C4109" t="inlineStr">
        <is>
          <t>34538343</t>
        </is>
      </c>
      <c r="D4109" t="inlineStr">
        <is>
          <t>VISTA HERMOSA INVERTIONS INC</t>
        </is>
      </c>
      <c r="E4109" t="inlineStr">
        <is>
          <t>VISTAHERMOSAINVERTIONSINC</t>
        </is>
      </c>
      <c r="F4109" s="2" t="n">
        <v>0</v>
      </c>
      <c r="G4109" t="inlineStr">
        <is>
          <t>Yariela Galarce</t>
        </is>
      </c>
      <c r="H4109" t="inlineStr">
        <is>
          <t>69827969</t>
        </is>
      </c>
      <c r="I4109" t="n">
        <v>25</v>
      </c>
      <c r="J4109" t="n">
        <v>1</v>
      </c>
      <c r="K4109" t="inlineStr">
        <is>
          <t>FLBB</t>
        </is>
      </c>
    </row>
    <row r="4110">
      <c r="A4110" t="inlineStr">
        <is>
          <t>CS</t>
        </is>
      </c>
      <c r="B4110" t="inlineStr">
        <is>
          <t>204093560000</t>
        </is>
      </c>
      <c r="C4110" t="inlineStr">
        <is>
          <t>20409356</t>
        </is>
      </c>
      <c r="D4110" t="inlineStr">
        <is>
          <t>VISTA PRO</t>
        </is>
      </c>
      <c r="E4110" t="inlineStr">
        <is>
          <t>VISTAPRO</t>
        </is>
      </c>
      <c r="F4110" s="2" t="n">
        <v>0</v>
      </c>
      <c r="G4110" t="inlineStr">
        <is>
          <t>Nailyn Martinez Johnson</t>
        </is>
      </c>
      <c r="H4110" t="inlineStr">
        <is>
          <t>68294244</t>
        </is>
      </c>
      <c r="I4110" t="n">
        <v>74</v>
      </c>
      <c r="J4110" t="n">
        <v>1</v>
      </c>
      <c r="K4110" t="inlineStr">
        <is>
          <t>FLBB</t>
        </is>
      </c>
    </row>
    <row r="4111">
      <c r="A4111" t="inlineStr">
        <is>
          <t>CS</t>
        </is>
      </c>
      <c r="B4111" t="inlineStr">
        <is>
          <t>248005120000</t>
        </is>
      </c>
      <c r="C4111" t="inlineStr">
        <is>
          <t>24800512</t>
        </is>
      </c>
      <c r="D4111" t="inlineStr">
        <is>
          <t>VISTA REALTY S.A</t>
        </is>
      </c>
      <c r="E4111" t="inlineStr">
        <is>
          <t>VISTAREALTYSA</t>
        </is>
      </c>
      <c r="F4111" s="2" t="n">
        <v>0</v>
      </c>
      <c r="G4111" t="inlineStr">
        <is>
          <t>iongy Gordon Ward</t>
        </is>
      </c>
      <c r="H4111" t="inlineStr">
        <is>
          <t>2640088</t>
        </is>
      </c>
      <c r="I4111" t="n">
        <v>17</v>
      </c>
      <c r="J4111" t="n">
        <v>1</v>
      </c>
      <c r="K4111" t="inlineStr">
        <is>
          <t>FL</t>
        </is>
      </c>
    </row>
    <row r="4112">
      <c r="A4112" t="inlineStr">
        <is>
          <t>CS</t>
        </is>
      </c>
      <c r="B4112" t="inlineStr">
        <is>
          <t>801750220000</t>
        </is>
      </c>
      <c r="C4112" t="inlineStr">
        <is>
          <t>80175022</t>
        </is>
      </c>
      <c r="D4112" t="inlineStr">
        <is>
          <t>VISTANA INTERNATIONAL PANAMA S A</t>
        </is>
      </c>
      <c r="E4112" t="inlineStr">
        <is>
          <t>VISTANAINTERNATIONALPANAMASA</t>
        </is>
      </c>
      <c r="F4112" s="2" t="n">
        <v>0</v>
      </c>
      <c r="G4112" t="inlineStr">
        <is>
          <t>Keisy Vargas</t>
        </is>
      </c>
      <c r="H4112" t="inlineStr">
        <is>
          <t>0</t>
        </is>
      </c>
      <c r="I4112" t="n">
        <v>35</v>
      </c>
      <c r="J4112" t="n">
        <v>1</v>
      </c>
      <c r="K4112" t="inlineStr">
        <is>
          <t>FLBB</t>
        </is>
      </c>
    </row>
    <row r="4113">
      <c r="A4113" t="inlineStr">
        <is>
          <t>CS</t>
        </is>
      </c>
      <c r="B4113" t="inlineStr">
        <is>
          <t>289011870000</t>
        </is>
      </c>
      <c r="C4113" t="inlineStr">
        <is>
          <t>28901187</t>
        </is>
      </c>
      <c r="D4113" t="inlineStr">
        <is>
          <t>VISUALTEK LATIN S.A.</t>
        </is>
      </c>
      <c r="E4113" t="inlineStr">
        <is>
          <t>VISUALTEKLATINSA</t>
        </is>
      </c>
      <c r="F4113" s="2" t="n">
        <v>0</v>
      </c>
      <c r="G4113" t="inlineStr">
        <is>
          <t>Karla Mc Intryre</t>
        </is>
      </c>
      <c r="H4113" t="inlineStr">
        <is>
          <t>62024156</t>
        </is>
      </c>
      <c r="I4113" t="n">
        <v>24</v>
      </c>
      <c r="J4113" t="n">
        <v>1</v>
      </c>
      <c r="K4113" t="inlineStr">
        <is>
          <t>FLBB</t>
        </is>
      </c>
    </row>
    <row r="4114">
      <c r="A4114" t="inlineStr">
        <is>
          <t>CS</t>
        </is>
      </c>
      <c r="B4114" t="inlineStr">
        <is>
          <t>341416620000</t>
        </is>
      </c>
      <c r="C4114" t="inlineStr">
        <is>
          <t>34141662</t>
        </is>
      </c>
      <c r="D4114" t="inlineStr">
        <is>
          <t>VITA FIT .</t>
        </is>
      </c>
      <c r="E4114" t="inlineStr">
        <is>
          <t>VITAFIT</t>
        </is>
      </c>
      <c r="F4114" s="2" t="n">
        <v>0</v>
      </c>
      <c r="G4114" t="inlineStr">
        <is>
          <t>Solanye Acuña</t>
        </is>
      </c>
      <c r="H4114" t="inlineStr">
        <is>
          <t>65523270</t>
        </is>
      </c>
      <c r="I4114" t="n">
        <v>36</v>
      </c>
      <c r="J4114" t="n">
        <v>1</v>
      </c>
      <c r="K4114" t="inlineStr">
        <is>
          <t>FLBB</t>
        </is>
      </c>
    </row>
    <row r="4115">
      <c r="A4115" t="inlineStr">
        <is>
          <t>CS</t>
        </is>
      </c>
      <c r="B4115" t="inlineStr">
        <is>
          <t>333009330000</t>
        </is>
      </c>
      <c r="C4115" t="inlineStr">
        <is>
          <t>33300933</t>
        </is>
      </c>
      <c r="D4115" t="inlineStr">
        <is>
          <t>VITA FRESH VITA FRESH</t>
        </is>
      </c>
      <c r="E4115" t="inlineStr">
        <is>
          <t>VITAFRESHVITAFRESH</t>
        </is>
      </c>
      <c r="F4115" s="2" t="n">
        <v>0</v>
      </c>
      <c r="G4115" t="inlineStr">
        <is>
          <t>Michelle Zambrano</t>
        </is>
      </c>
      <c r="H4115" t="inlineStr">
        <is>
          <t>67774973</t>
        </is>
      </c>
      <c r="I4115" t="n">
        <v>50</v>
      </c>
      <c r="J4115" t="n">
        <v>1</v>
      </c>
      <c r="K4115" t="inlineStr">
        <is>
          <t>BB</t>
        </is>
      </c>
    </row>
    <row r="4116">
      <c r="A4116" t="inlineStr">
        <is>
          <t>CS</t>
        </is>
      </c>
      <c r="B4116" t="inlineStr">
        <is>
          <t>344340090100</t>
        </is>
      </c>
      <c r="C4116" t="inlineStr">
        <is>
          <t>34434009</t>
        </is>
      </c>
      <c r="D4116" t="inlineStr">
        <is>
          <t>VITAE SERVICIOS 360; S.A.</t>
        </is>
      </c>
      <c r="E4116" t="inlineStr">
        <is>
          <t>VITAESERVICIOS360SA</t>
        </is>
      </c>
      <c r="F4116" s="2" t="n">
        <v>0</v>
      </c>
      <c r="G4116" t="inlineStr">
        <is>
          <t>Lizeth Milena Gonzalez</t>
        </is>
      </c>
      <c r="H4116" t="inlineStr">
        <is>
          <t>64605548</t>
        </is>
      </c>
      <c r="I4116" t="n">
        <v>52</v>
      </c>
      <c r="J4116" t="n">
        <v>1</v>
      </c>
      <c r="K4116" t="inlineStr">
        <is>
          <t>FLBB</t>
        </is>
      </c>
    </row>
    <row r="4117">
      <c r="A4117" t="inlineStr">
        <is>
          <t>CS</t>
        </is>
      </c>
      <c r="B4117" t="inlineStr">
        <is>
          <t>347135530000</t>
        </is>
      </c>
      <c r="C4117" t="inlineStr">
        <is>
          <t>34713553</t>
        </is>
      </c>
      <c r="D4117" t="inlineStr">
        <is>
          <t>VITAL ESTTETIC &amp; SPA</t>
        </is>
      </c>
      <c r="E4117" t="inlineStr">
        <is>
          <t>VITALESTTETICSPA</t>
        </is>
      </c>
      <c r="F4117" s="2" t="n">
        <v>0</v>
      </c>
      <c r="G4117" t="inlineStr">
        <is>
          <t>Maria Fernanda Rivas</t>
        </is>
      </c>
      <c r="H4117" t="inlineStr">
        <is>
          <t>68211389</t>
        </is>
      </c>
      <c r="I4117" t="n">
        <v>42</v>
      </c>
      <c r="J4117" t="n">
        <v>1</v>
      </c>
      <c r="K4117" t="inlineStr">
        <is>
          <t>FLBB</t>
        </is>
      </c>
    </row>
    <row r="4118">
      <c r="A4118" t="inlineStr">
        <is>
          <t>CS</t>
        </is>
      </c>
      <c r="B4118" t="inlineStr">
        <is>
          <t>285048750000</t>
        </is>
      </c>
      <c r="C4118" t="inlineStr">
        <is>
          <t>28504875</t>
        </is>
      </c>
      <c r="D4118" t="inlineStr">
        <is>
          <t>VITAL FASHION; S.A</t>
        </is>
      </c>
      <c r="E4118" t="inlineStr">
        <is>
          <t>VITALFASHIONSA</t>
        </is>
      </c>
      <c r="F4118" s="2" t="n">
        <v>0</v>
      </c>
      <c r="G4118" t="inlineStr">
        <is>
          <t>Yarelis Tulloch</t>
        </is>
      </c>
      <c r="H4118" t="inlineStr">
        <is>
          <t>67620138</t>
        </is>
      </c>
      <c r="I4118" t="n">
        <v>44</v>
      </c>
      <c r="J4118" t="n">
        <v>1</v>
      </c>
      <c r="K4118" t="inlineStr">
        <is>
          <t>FL</t>
        </is>
      </c>
    </row>
    <row r="4119">
      <c r="A4119" t="inlineStr">
        <is>
          <t>CS</t>
        </is>
      </c>
      <c r="B4119" t="inlineStr">
        <is>
          <t>327076600100</t>
        </is>
      </c>
      <c r="C4119" t="inlineStr">
        <is>
          <t>32707660</t>
        </is>
      </c>
      <c r="D4119" t="inlineStr">
        <is>
          <t>VITAL MED CLINIC S A</t>
        </is>
      </c>
      <c r="E4119" t="inlineStr">
        <is>
          <t>VITALMEDCLINICSA</t>
        </is>
      </c>
      <c r="F4119" s="2" t="n">
        <v>0</v>
      </c>
      <c r="G4119" t="inlineStr">
        <is>
          <t>Abril Aparicio</t>
        </is>
      </c>
      <c r="H4119" t="inlineStr">
        <is>
          <t>65361275</t>
        </is>
      </c>
      <c r="I4119" t="n">
        <v>35</v>
      </c>
      <c r="J4119" t="n">
        <v>1</v>
      </c>
      <c r="K4119" t="inlineStr">
        <is>
          <t>FLBB</t>
        </is>
      </c>
    </row>
    <row r="4120">
      <c r="A4120" t="inlineStr">
        <is>
          <t>CS</t>
        </is>
      </c>
      <c r="B4120" t="inlineStr">
        <is>
          <t>327076600000</t>
        </is>
      </c>
      <c r="C4120" t="inlineStr">
        <is>
          <t>32707660</t>
        </is>
      </c>
      <c r="D4120" t="inlineStr">
        <is>
          <t>VITAL MED CLINIC S A</t>
        </is>
      </c>
      <c r="E4120" t="inlineStr">
        <is>
          <t>VITALMEDCLINICSA</t>
        </is>
      </c>
      <c r="F4120" s="2" t="n">
        <v>0</v>
      </c>
      <c r="G4120" t="inlineStr">
        <is>
          <t>Yariela Galarce</t>
        </is>
      </c>
      <c r="H4120" t="inlineStr">
        <is>
          <t>65361275</t>
        </is>
      </c>
      <c r="I4120" t="n">
        <v>118</v>
      </c>
      <c r="J4120" t="n">
        <v>1</v>
      </c>
      <c r="K4120" t="inlineStr">
        <is>
          <t>FLBB</t>
        </is>
      </c>
    </row>
    <row r="4121">
      <c r="A4121" t="inlineStr">
        <is>
          <t>CS</t>
        </is>
      </c>
      <c r="B4121" t="inlineStr">
        <is>
          <t>342013890000</t>
        </is>
      </c>
      <c r="C4121" t="inlineStr">
        <is>
          <t>34201389</t>
        </is>
      </c>
      <c r="D4121" t="inlineStr">
        <is>
          <t>VITALIFE PANAMA; S.A.</t>
        </is>
      </c>
      <c r="E4121" t="inlineStr">
        <is>
          <t>VITALIFEPANAMASA</t>
        </is>
      </c>
      <c r="F4121" s="2" t="n">
        <v>0</v>
      </c>
      <c r="G4121" t="inlineStr">
        <is>
          <t>Nailyn Martinez Johnson</t>
        </is>
      </c>
      <c r="H4121" t="inlineStr">
        <is>
          <t>69974983</t>
        </is>
      </c>
      <c r="I4121" t="n">
        <v>70</v>
      </c>
      <c r="J4121" t="n">
        <v>1</v>
      </c>
      <c r="K4121" t="inlineStr">
        <is>
          <t>BB</t>
        </is>
      </c>
    </row>
    <row r="4122">
      <c r="A4122" t="inlineStr">
        <is>
          <t>CS</t>
        </is>
      </c>
      <c r="B4122" t="inlineStr">
        <is>
          <t>339272600000</t>
        </is>
      </c>
      <c r="C4122" t="inlineStr">
        <is>
          <t>33927260</t>
        </is>
      </c>
      <c r="D4122" t="inlineStr">
        <is>
          <t>VIVA PANAMA DUTY FREE</t>
        </is>
      </c>
      <c r="E4122" t="inlineStr">
        <is>
          <t>VIVAPANAMADUTYFREE</t>
        </is>
      </c>
      <c r="F4122" s="2" t="n">
        <v>0</v>
      </c>
      <c r="G4122" t="inlineStr">
        <is>
          <t>iongy Gordon Ward</t>
        </is>
      </c>
      <c r="H4122" t="inlineStr">
        <is>
          <t>66119670</t>
        </is>
      </c>
      <c r="I4122" t="n">
        <v>82</v>
      </c>
      <c r="J4122" t="n">
        <v>1</v>
      </c>
      <c r="K4122" t="inlineStr">
        <is>
          <t>FLBB</t>
        </is>
      </c>
    </row>
    <row r="4123">
      <c r="A4123" t="inlineStr">
        <is>
          <t>CS</t>
        </is>
      </c>
      <c r="B4123" t="inlineStr">
        <is>
          <t>327044970000</t>
        </is>
      </c>
      <c r="C4123" t="inlineStr">
        <is>
          <t>32704497</t>
        </is>
      </c>
      <c r="D4123" t="inlineStr">
        <is>
          <t>VIVERO MAXIMA</t>
        </is>
      </c>
      <c r="E4123" t="inlineStr">
        <is>
          <t>VIVEROMAXIMA</t>
        </is>
      </c>
      <c r="F4123" s="2" t="n">
        <v>0</v>
      </c>
      <c r="G4123" t="inlineStr">
        <is>
          <t>Keisy Vargas</t>
        </is>
      </c>
      <c r="H4123" t="inlineStr">
        <is>
          <t>66738347</t>
        </is>
      </c>
      <c r="I4123" t="n">
        <v>19</v>
      </c>
      <c r="J4123" t="n">
        <v>1</v>
      </c>
      <c r="K4123" t="inlineStr">
        <is>
          <t>BB</t>
        </is>
      </c>
    </row>
    <row r="4124">
      <c r="A4124" t="inlineStr">
        <is>
          <t>CS</t>
        </is>
      </c>
      <c r="B4124" t="inlineStr">
        <is>
          <t>337027910000</t>
        </is>
      </c>
      <c r="C4124" t="inlineStr">
        <is>
          <t>33702791</t>
        </is>
      </c>
      <c r="D4124" t="inlineStr">
        <is>
          <t>VIVERO SARA CELY 2</t>
        </is>
      </c>
      <c r="E4124" t="inlineStr">
        <is>
          <t>VIVEROSARACELY2</t>
        </is>
      </c>
      <c r="F4124" s="2" t="n">
        <v>0</v>
      </c>
      <c r="G4124" t="inlineStr">
        <is>
          <t>Karla Mc Intryre</t>
        </is>
      </c>
      <c r="H4124" t="inlineStr">
        <is>
          <t>68963317</t>
        </is>
      </c>
      <c r="I4124" t="n">
        <v>82</v>
      </c>
      <c r="J4124" t="n">
        <v>1</v>
      </c>
      <c r="K4124" t="inlineStr">
        <is>
          <t>FLBBTV</t>
        </is>
      </c>
    </row>
    <row r="4125">
      <c r="A4125" t="inlineStr">
        <is>
          <t>CS</t>
        </is>
      </c>
      <c r="B4125" t="inlineStr">
        <is>
          <t>136026080000</t>
        </is>
      </c>
      <c r="C4125" t="inlineStr">
        <is>
          <t>13602608</t>
        </is>
      </c>
      <c r="D4125" t="inlineStr">
        <is>
          <t>VIVIAN FASHKA DE KUZNIECKY</t>
        </is>
      </c>
      <c r="E4125" t="inlineStr">
        <is>
          <t>VIVIANFASHKADEKUZNIECKY</t>
        </is>
      </c>
      <c r="F4125" s="2" t="n">
        <v>0</v>
      </c>
      <c r="G4125" t="inlineStr">
        <is>
          <t>Solanye Acuña</t>
        </is>
      </c>
      <c r="H4125" t="inlineStr">
        <is>
          <t>6459887</t>
        </is>
      </c>
      <c r="I4125" t="n">
        <v>22</v>
      </c>
      <c r="J4125" t="n">
        <v>1</v>
      </c>
      <c r="K4125" t="inlineStr">
        <is>
          <t>FL</t>
        </is>
      </c>
    </row>
    <row r="4126">
      <c r="A4126" t="inlineStr">
        <is>
          <t>CS</t>
        </is>
      </c>
      <c r="B4126" t="inlineStr">
        <is>
          <t>357074120000</t>
        </is>
      </c>
      <c r="C4126" t="inlineStr">
        <is>
          <t>35707412</t>
        </is>
      </c>
      <c r="D4126" t="inlineStr">
        <is>
          <t>VIVIAN HITZEL VILLAVERDE VILLALAZ</t>
        </is>
      </c>
      <c r="E4126" t="inlineStr">
        <is>
          <t>VIVIANHITZELVILLAVERDEVILLALAZ</t>
        </is>
      </c>
      <c r="F4126" s="2" t="n">
        <v>0</v>
      </c>
      <c r="G4126" t="inlineStr">
        <is>
          <t>Michelle Zambrano</t>
        </is>
      </c>
      <c r="H4126" t="inlineStr">
        <is>
          <t>68470784</t>
        </is>
      </c>
      <c r="I4126" t="n">
        <v>47</v>
      </c>
      <c r="J4126" t="n">
        <v>1</v>
      </c>
      <c r="K4126" t="inlineStr">
        <is>
          <t>FLBBTV</t>
        </is>
      </c>
    </row>
    <row r="4127">
      <c r="A4127" t="inlineStr">
        <is>
          <t>CS</t>
        </is>
      </c>
      <c r="B4127" t="inlineStr">
        <is>
          <t>328076390000</t>
        </is>
      </c>
      <c r="C4127" t="inlineStr">
        <is>
          <t>32807639</t>
        </is>
      </c>
      <c r="D4127" t="inlineStr">
        <is>
          <t>VIVIAN MARIE LANGMAN ARANGO</t>
        </is>
      </c>
      <c r="E4127" t="inlineStr">
        <is>
          <t>VIVIANMARIELANGMANARANGO</t>
        </is>
      </c>
      <c r="F4127" s="2" t="n">
        <v>0</v>
      </c>
      <c r="G4127" t="inlineStr">
        <is>
          <t>Lizeth Milena Gonzalez</t>
        </is>
      </c>
      <c r="H4127" t="inlineStr">
        <is>
          <t>66159446</t>
        </is>
      </c>
      <c r="I4127" t="n">
        <v>25</v>
      </c>
      <c r="J4127" t="n">
        <v>1</v>
      </c>
      <c r="K4127" t="inlineStr">
        <is>
          <t>BB</t>
        </is>
      </c>
    </row>
    <row r="4128">
      <c r="A4128" t="inlineStr">
        <is>
          <t>CS</t>
        </is>
      </c>
      <c r="B4128" t="inlineStr">
        <is>
          <t>336081900000</t>
        </is>
      </c>
      <c r="C4128" t="inlineStr">
        <is>
          <t>33608190</t>
        </is>
      </c>
      <c r="D4128" t="inlineStr">
        <is>
          <t>VIVIAN VERONICA PEREZ SALAZAR</t>
        </is>
      </c>
      <c r="E4128" t="inlineStr">
        <is>
          <t>VIVIANVERONICAPEREZSALAZAR</t>
        </is>
      </c>
      <c r="F4128" s="2" t="n">
        <v>0</v>
      </c>
      <c r="G4128" t="inlineStr">
        <is>
          <t>Maria Fernanda Rivas</t>
        </is>
      </c>
      <c r="H4128" t="inlineStr">
        <is>
          <t>65080059</t>
        </is>
      </c>
      <c r="I4128" t="n">
        <v>45</v>
      </c>
      <c r="J4128" t="n">
        <v>1</v>
      </c>
      <c r="K4128" t="inlineStr">
        <is>
          <t>FLBB</t>
        </is>
      </c>
    </row>
    <row r="4129">
      <c r="A4129" t="inlineStr">
        <is>
          <t>CS</t>
        </is>
      </c>
      <c r="B4129" t="inlineStr">
        <is>
          <t>349373060000</t>
        </is>
      </c>
      <c r="C4129" t="inlineStr">
        <is>
          <t>34937306</t>
        </is>
      </c>
      <c r="D4129" t="inlineStr">
        <is>
          <t>VIVIANA BEAUTY SALON</t>
        </is>
      </c>
      <c r="E4129" t="inlineStr">
        <is>
          <t>VIVIANABEAUTYSALON</t>
        </is>
      </c>
      <c r="F4129" s="2" t="n">
        <v>0</v>
      </c>
      <c r="G4129" t="inlineStr">
        <is>
          <t>Yarelis Tulloch</t>
        </is>
      </c>
      <c r="H4129" t="inlineStr">
        <is>
          <t>60297456</t>
        </is>
      </c>
      <c r="I4129" t="n">
        <v>25</v>
      </c>
      <c r="J4129" t="n">
        <v>1</v>
      </c>
      <c r="K4129" t="inlineStr">
        <is>
          <t>FLBB</t>
        </is>
      </c>
    </row>
    <row r="4130">
      <c r="A4130" t="inlineStr">
        <is>
          <t>CS</t>
        </is>
      </c>
      <c r="B4130" t="inlineStr">
        <is>
          <t>206081790000</t>
        </is>
      </c>
      <c r="C4130" t="inlineStr">
        <is>
          <t>20608179</t>
        </is>
      </c>
      <c r="D4130" t="inlineStr">
        <is>
          <t>VIVIANA BLAS OVIEDO (DULCES VIVI)</t>
        </is>
      </c>
      <c r="E4130" t="inlineStr">
        <is>
          <t>VIVIANABLASOVIEDODULCESVIVI</t>
        </is>
      </c>
      <c r="F4130" s="2" t="n">
        <v>0</v>
      </c>
      <c r="G4130" t="inlineStr">
        <is>
          <t>Abril Aparicio</t>
        </is>
      </c>
      <c r="H4130" t="inlineStr">
        <is>
          <t>69202535</t>
        </is>
      </c>
      <c r="I4130" t="n">
        <v>46</v>
      </c>
      <c r="J4130" t="n">
        <v>1</v>
      </c>
      <c r="K4130" t="inlineStr">
        <is>
          <t>FLBBTV</t>
        </is>
      </c>
    </row>
    <row r="4131">
      <c r="A4131" t="inlineStr">
        <is>
          <t>CS</t>
        </is>
      </c>
      <c r="B4131" t="inlineStr">
        <is>
          <t>354084590000</t>
        </is>
      </c>
      <c r="C4131" t="inlineStr">
        <is>
          <t>35408459</t>
        </is>
      </c>
      <c r="D4131" t="inlineStr">
        <is>
          <t>VIVIANA DEL PILAR QUIROZ</t>
        </is>
      </c>
      <c r="E4131" t="inlineStr">
        <is>
          <t>VIVIANADELPILARQUIROZ</t>
        </is>
      </c>
      <c r="F4131" s="2" t="n">
        <v>0</v>
      </c>
      <c r="G4131" t="inlineStr">
        <is>
          <t>Yariela Galarce</t>
        </is>
      </c>
      <c r="H4131" t="inlineStr">
        <is>
          <t>65010679</t>
        </is>
      </c>
      <c r="I4131" t="n">
        <v>8</v>
      </c>
      <c r="J4131" t="n">
        <v>1</v>
      </c>
      <c r="K4131" t="inlineStr">
        <is>
          <t>FLBB</t>
        </is>
      </c>
    </row>
    <row r="4132">
      <c r="A4132" t="inlineStr">
        <is>
          <t>CS</t>
        </is>
      </c>
      <c r="B4132" t="inlineStr">
        <is>
          <t>341352790000</t>
        </is>
      </c>
      <c r="C4132" t="inlineStr">
        <is>
          <t>34135279</t>
        </is>
      </c>
      <c r="D4132" t="inlineStr">
        <is>
          <t>VIVIANA MARIA DOMINGUEZ DELGADO</t>
        </is>
      </c>
      <c r="E4132" t="inlineStr">
        <is>
          <t>VIVIANAMARIADOMINGUEZDELGADO</t>
        </is>
      </c>
      <c r="F4132" s="2" t="n">
        <v>0</v>
      </c>
      <c r="G4132" t="inlineStr">
        <is>
          <t>Nailyn Martinez Johnson</t>
        </is>
      </c>
      <c r="H4132" t="inlineStr">
        <is>
          <t>69506335</t>
        </is>
      </c>
      <c r="I4132" t="n">
        <v>25</v>
      </c>
      <c r="J4132" t="n">
        <v>1</v>
      </c>
      <c r="K4132" t="inlineStr">
        <is>
          <t>FLBB</t>
        </is>
      </c>
    </row>
    <row r="4133">
      <c r="A4133" t="inlineStr">
        <is>
          <t>CS</t>
        </is>
      </c>
      <c r="B4133" t="inlineStr">
        <is>
          <t>342260040000</t>
        </is>
      </c>
      <c r="C4133" t="inlineStr">
        <is>
          <t>34226004</t>
        </is>
      </c>
      <c r="D4133" t="inlineStr">
        <is>
          <t>VIVIANA MARY DE LA HOZ SANCHEZ</t>
        </is>
      </c>
      <c r="E4133" t="inlineStr">
        <is>
          <t>VIVIANAMARYDELAHOZSANCHEZ</t>
        </is>
      </c>
      <c r="F4133" s="2" t="n">
        <v>0</v>
      </c>
      <c r="G4133" t="inlineStr">
        <is>
          <t>iongy Gordon Ward</t>
        </is>
      </c>
      <c r="H4133" t="inlineStr">
        <is>
          <t>66121480</t>
        </is>
      </c>
      <c r="I4133" t="n">
        <v>28</v>
      </c>
      <c r="J4133" t="n">
        <v>1</v>
      </c>
      <c r="K4133" t="inlineStr">
        <is>
          <t>FLBB</t>
        </is>
      </c>
    </row>
    <row r="4134">
      <c r="A4134" t="inlineStr">
        <is>
          <t>CS</t>
        </is>
      </c>
      <c r="B4134" t="inlineStr">
        <is>
          <t>336247600000</t>
        </is>
      </c>
      <c r="C4134" t="inlineStr">
        <is>
          <t>33624760</t>
        </is>
      </c>
      <c r="D4134" t="inlineStr">
        <is>
          <t>VIVIANA PATRICIA VALENCIA CALVO</t>
        </is>
      </c>
      <c r="E4134" t="inlineStr">
        <is>
          <t>VIVIANAPATRICIAVALENCIACALVO</t>
        </is>
      </c>
      <c r="F4134" s="2" t="n">
        <v>0</v>
      </c>
      <c r="G4134" t="inlineStr">
        <is>
          <t>Keisy Vargas</t>
        </is>
      </c>
      <c r="H4134" t="inlineStr">
        <is>
          <t>60154199</t>
        </is>
      </c>
      <c r="I4134" t="n">
        <v>29</v>
      </c>
      <c r="J4134" t="n">
        <v>1</v>
      </c>
      <c r="K4134" t="inlineStr">
        <is>
          <t>FLBB</t>
        </is>
      </c>
    </row>
    <row r="4135">
      <c r="A4135" t="inlineStr">
        <is>
          <t>CS</t>
        </is>
      </c>
      <c r="B4135" t="inlineStr">
        <is>
          <t>802956450000</t>
        </is>
      </c>
      <c r="C4135" t="inlineStr">
        <is>
          <t>80295645</t>
        </is>
      </c>
      <c r="D4135" t="inlineStr">
        <is>
          <t>VIVIQUEL; S.A.</t>
        </is>
      </c>
      <c r="E4135" t="inlineStr">
        <is>
          <t>VIVIQUELSA</t>
        </is>
      </c>
      <c r="F4135" s="2" t="n">
        <v>0</v>
      </c>
      <c r="G4135" t="inlineStr">
        <is>
          <t>Karla Mc Intryre</t>
        </is>
      </c>
      <c r="H4135" t="inlineStr">
        <is>
          <t>0</t>
        </is>
      </c>
      <c r="I4135" t="n">
        <v>20</v>
      </c>
      <c r="J4135" t="n">
        <v>1</v>
      </c>
      <c r="K4135" t="inlineStr">
        <is>
          <t>FL</t>
        </is>
      </c>
    </row>
    <row r="4136">
      <c r="A4136" t="inlineStr">
        <is>
          <t>CS</t>
        </is>
      </c>
      <c r="B4136" t="inlineStr">
        <is>
          <t>341285050000</t>
        </is>
      </c>
      <c r="C4136" t="inlineStr">
        <is>
          <t>34128505</t>
        </is>
      </c>
      <c r="D4136" t="inlineStr">
        <is>
          <t>VL INDUSTRIAL S.A.</t>
        </is>
      </c>
      <c r="E4136" t="inlineStr">
        <is>
          <t>VLINDUSTRIALSA</t>
        </is>
      </c>
      <c r="F4136" s="2" t="n">
        <v>0</v>
      </c>
      <c r="G4136" t="inlineStr">
        <is>
          <t>Solanye Acuña</t>
        </is>
      </c>
      <c r="H4136" t="inlineStr">
        <is>
          <t>64694027</t>
        </is>
      </c>
      <c r="I4136" t="n">
        <v>28</v>
      </c>
      <c r="J4136" t="n">
        <v>1</v>
      </c>
      <c r="K4136" t="inlineStr">
        <is>
          <t>FLBB</t>
        </is>
      </c>
    </row>
    <row r="4137">
      <c r="A4137" t="inlineStr">
        <is>
          <t>CS</t>
        </is>
      </c>
      <c r="B4137" t="inlineStr">
        <is>
          <t>342338290000</t>
        </is>
      </c>
      <c r="C4137" t="inlineStr">
        <is>
          <t>34233829</t>
        </is>
      </c>
      <c r="D4137" t="inlineStr">
        <is>
          <t>VLADIMIR AMILKA MARTINEZ CHAVARRIA</t>
        </is>
      </c>
      <c r="E4137" t="inlineStr">
        <is>
          <t>VLADIMIRAMILKAMARTINEZCHAVARRIA</t>
        </is>
      </c>
      <c r="F4137" s="2" t="n">
        <v>0</v>
      </c>
      <c r="G4137" t="inlineStr">
        <is>
          <t>Michelle Zambrano</t>
        </is>
      </c>
      <c r="H4137" t="inlineStr">
        <is>
          <t>2481438</t>
        </is>
      </c>
      <c r="I4137" t="n">
        <v>25</v>
      </c>
      <c r="J4137" t="n">
        <v>1</v>
      </c>
      <c r="K4137" t="inlineStr">
        <is>
          <t>FLBB</t>
        </is>
      </c>
    </row>
    <row r="4138">
      <c r="A4138" t="inlineStr">
        <is>
          <t>CS</t>
        </is>
      </c>
      <c r="B4138" t="inlineStr">
        <is>
          <t>347358310000</t>
        </is>
      </c>
      <c r="C4138" t="inlineStr">
        <is>
          <t>34735831</t>
        </is>
      </c>
      <c r="D4138" t="inlineStr">
        <is>
          <t>VLADIMIR ELEAZAR AVILA CORTES</t>
        </is>
      </c>
      <c r="E4138" t="inlineStr">
        <is>
          <t>VLADIMIRELEAZARAVILACORTES</t>
        </is>
      </c>
      <c r="F4138" s="2" t="n">
        <v>0</v>
      </c>
      <c r="G4138" t="inlineStr">
        <is>
          <t>Lizeth Milena Gonzalez</t>
        </is>
      </c>
      <c r="H4138" t="inlineStr">
        <is>
          <t>66777547</t>
        </is>
      </c>
      <c r="I4138" t="n">
        <v>22</v>
      </c>
      <c r="J4138" t="n">
        <v>1</v>
      </c>
      <c r="K4138" t="inlineStr">
        <is>
          <t>FLBB</t>
        </is>
      </c>
    </row>
    <row r="4139">
      <c r="A4139" t="inlineStr">
        <is>
          <t>CS</t>
        </is>
      </c>
      <c r="B4139" t="inlineStr">
        <is>
          <t>344263230000</t>
        </is>
      </c>
      <c r="C4139" t="inlineStr">
        <is>
          <t>34426323</t>
        </is>
      </c>
      <c r="D4139" t="inlineStr">
        <is>
          <t>VLADIMIR MORAO</t>
        </is>
      </c>
      <c r="E4139" t="inlineStr">
        <is>
          <t>VLADIMIRMORAO</t>
        </is>
      </c>
      <c r="F4139" s="2" t="n">
        <v>0</v>
      </c>
      <c r="G4139" t="inlineStr">
        <is>
          <t>Maria Fernanda Rivas</t>
        </is>
      </c>
      <c r="H4139" t="inlineStr">
        <is>
          <t>63142575</t>
        </is>
      </c>
      <c r="I4139" t="n">
        <v>28</v>
      </c>
      <c r="J4139" t="n">
        <v>1</v>
      </c>
      <c r="K4139" t="inlineStr">
        <is>
          <t>FLBB</t>
        </is>
      </c>
    </row>
    <row r="4140">
      <c r="A4140" t="inlineStr">
        <is>
          <t>CS</t>
        </is>
      </c>
      <c r="B4140" t="inlineStr">
        <is>
          <t>356005120000</t>
        </is>
      </c>
      <c r="C4140" t="inlineStr">
        <is>
          <t>35600512</t>
        </is>
      </c>
      <c r="D4140" t="inlineStr">
        <is>
          <t>VLADIMIR SERRANO MORALES</t>
        </is>
      </c>
      <c r="E4140" t="inlineStr">
        <is>
          <t>VLADIMIRSERRANOMORALES</t>
        </is>
      </c>
      <c r="F4140" s="2" t="n">
        <v>0</v>
      </c>
      <c r="G4140" t="inlineStr">
        <is>
          <t>Yarelis Tulloch</t>
        </is>
      </c>
      <c r="H4140" t="inlineStr">
        <is>
          <t>64574553</t>
        </is>
      </c>
      <c r="I4140" t="n">
        <v>22</v>
      </c>
      <c r="J4140" t="n">
        <v>1</v>
      </c>
      <c r="K4140" t="inlineStr">
        <is>
          <t>FLBB</t>
        </is>
      </c>
    </row>
    <row r="4141">
      <c r="A4141" t="inlineStr">
        <is>
          <t>CS</t>
        </is>
      </c>
      <c r="B4141" t="inlineStr">
        <is>
          <t>332083860000</t>
        </is>
      </c>
      <c r="C4141" t="inlineStr">
        <is>
          <t>33208386</t>
        </is>
      </c>
      <c r="D4141" t="inlineStr">
        <is>
          <t>VLIM INVESTMENTS; CORP</t>
        </is>
      </c>
      <c r="E4141" t="inlineStr">
        <is>
          <t>VLIMINVESTMENTSCORP</t>
        </is>
      </c>
      <c r="F4141" s="2" t="n">
        <v>0</v>
      </c>
      <c r="G4141" t="inlineStr">
        <is>
          <t>Abril Aparicio</t>
        </is>
      </c>
      <c r="H4141" t="inlineStr">
        <is>
          <t>65969297</t>
        </is>
      </c>
      <c r="I4141" t="n">
        <v>38</v>
      </c>
      <c r="J4141" t="n">
        <v>1</v>
      </c>
      <c r="K4141" t="inlineStr">
        <is>
          <t>BB</t>
        </is>
      </c>
    </row>
    <row r="4142">
      <c r="A4142" t="inlineStr">
        <is>
          <t>CS</t>
        </is>
      </c>
      <c r="B4142" t="inlineStr">
        <is>
          <t>212052500000</t>
        </is>
      </c>
      <c r="C4142" t="inlineStr">
        <is>
          <t>21205250</t>
        </is>
      </c>
      <c r="D4142" t="inlineStr">
        <is>
          <t>VM ENTERPRISES S.A.</t>
        </is>
      </c>
      <c r="E4142" t="inlineStr">
        <is>
          <t>VMENTERPRISESSA</t>
        </is>
      </c>
      <c r="F4142" s="2" t="n">
        <v>0</v>
      </c>
      <c r="G4142" t="inlineStr">
        <is>
          <t>Yariela Galarce</t>
        </is>
      </c>
      <c r="H4142" t="inlineStr">
        <is>
          <t>68190571</t>
        </is>
      </c>
      <c r="I4142" t="n">
        <v>77</v>
      </c>
      <c r="J4142" t="n">
        <v>1</v>
      </c>
      <c r="K4142" t="inlineStr">
        <is>
          <t>FLBB</t>
        </is>
      </c>
    </row>
    <row r="4143">
      <c r="A4143" t="inlineStr">
        <is>
          <t>CS</t>
        </is>
      </c>
      <c r="B4143" t="inlineStr">
        <is>
          <t>318029120000</t>
        </is>
      </c>
      <c r="C4143" t="inlineStr">
        <is>
          <t>31802912</t>
        </is>
      </c>
      <c r="D4143" t="inlineStr">
        <is>
          <t>VMC IMPORT &amp; EXPORT S A</t>
        </is>
      </c>
      <c r="E4143" t="inlineStr">
        <is>
          <t>VMCIMPORTEXPORTSA</t>
        </is>
      </c>
      <c r="F4143" s="2" t="n">
        <v>0</v>
      </c>
      <c r="G4143" t="inlineStr">
        <is>
          <t>Nailyn Martinez Johnson</t>
        </is>
      </c>
      <c r="H4143" t="inlineStr">
        <is>
          <t>68862888</t>
        </is>
      </c>
      <c r="I4143" t="n">
        <v>44</v>
      </c>
      <c r="J4143" t="n">
        <v>1</v>
      </c>
      <c r="K4143" t="inlineStr">
        <is>
          <t>FLBB</t>
        </is>
      </c>
    </row>
    <row r="4144">
      <c r="A4144" t="inlineStr">
        <is>
          <t>CS</t>
        </is>
      </c>
      <c r="B4144" t="inlineStr">
        <is>
          <t>344070740000</t>
        </is>
      </c>
      <c r="C4144" t="inlineStr">
        <is>
          <t>34407074</t>
        </is>
      </c>
      <c r="D4144" t="inlineStr">
        <is>
          <t>VMV ART STORE SA</t>
        </is>
      </c>
      <c r="E4144" t="inlineStr">
        <is>
          <t>VMVARTSTORESA</t>
        </is>
      </c>
      <c r="F4144" s="2" t="n">
        <v>0</v>
      </c>
      <c r="G4144" t="inlineStr">
        <is>
          <t>iongy Gordon Ward</t>
        </is>
      </c>
      <c r="H4144" t="inlineStr">
        <is>
          <t>65283998</t>
        </is>
      </c>
      <c r="I4144" t="n">
        <v>36</v>
      </c>
      <c r="J4144" t="n">
        <v>1</v>
      </c>
      <c r="K4144" t="inlineStr">
        <is>
          <t>BB</t>
        </is>
      </c>
    </row>
    <row r="4145">
      <c r="A4145" t="inlineStr">
        <is>
          <t>CS</t>
        </is>
      </c>
      <c r="B4145" t="inlineStr">
        <is>
          <t>328112270000</t>
        </is>
      </c>
      <c r="C4145" t="inlineStr">
        <is>
          <t>32811227</t>
        </is>
      </c>
      <c r="D4145" t="inlineStr">
        <is>
          <t>VOICE &amp; DATA COMMUNICATIONS EQUIPMENTS CORP</t>
        </is>
      </c>
      <c r="E4145" t="inlineStr">
        <is>
          <t>VOICEDATACOMMUNICATIONSEQUIPMENTSCORP</t>
        </is>
      </c>
      <c r="F4145" s="2" t="n">
        <v>0</v>
      </c>
      <c r="G4145" t="inlineStr">
        <is>
          <t>Keisy Vargas</t>
        </is>
      </c>
      <c r="H4145" t="inlineStr">
        <is>
          <t>62335607</t>
        </is>
      </c>
      <c r="I4145" t="n">
        <v>50</v>
      </c>
      <c r="J4145" t="n">
        <v>1</v>
      </c>
      <c r="K4145" t="inlineStr">
        <is>
          <t>BB</t>
        </is>
      </c>
    </row>
    <row r="4146">
      <c r="A4146" t="inlineStr">
        <is>
          <t>CS</t>
        </is>
      </c>
      <c r="B4146" t="inlineStr">
        <is>
          <t>237014630000</t>
        </is>
      </c>
      <c r="C4146" t="inlineStr">
        <is>
          <t>23701463</t>
        </is>
      </c>
      <c r="D4146" t="inlineStr">
        <is>
          <t>VOITH TURBO S.A. DE C.V</t>
        </is>
      </c>
      <c r="E4146" t="inlineStr">
        <is>
          <t>VOITHTURBOSADECV</t>
        </is>
      </c>
      <c r="F4146" s="2" t="n">
        <v>0</v>
      </c>
      <c r="G4146" t="inlineStr">
        <is>
          <t>Karla Mc Intryre</t>
        </is>
      </c>
      <c r="H4146" t="inlineStr">
        <is>
          <t>62887772</t>
        </is>
      </c>
      <c r="I4146" t="n">
        <v>160</v>
      </c>
      <c r="J4146" t="n">
        <v>1</v>
      </c>
      <c r="K4146" t="inlineStr">
        <is>
          <t>FLBB</t>
        </is>
      </c>
    </row>
    <row r="4147">
      <c r="A4147" t="inlineStr">
        <is>
          <t>CS</t>
        </is>
      </c>
      <c r="B4147" t="inlineStr">
        <is>
          <t>325001430000</t>
        </is>
      </c>
      <c r="C4147" t="inlineStr">
        <is>
          <t>32500143</t>
        </is>
      </c>
      <c r="D4147" t="inlineStr">
        <is>
          <t>VOLCAN ECO TOURS SOCIEDAD ANONIMA</t>
        </is>
      </c>
      <c r="E4147" t="inlineStr">
        <is>
          <t>VOLCANECOTOURSSOCIEDADANONIMA</t>
        </is>
      </c>
      <c r="F4147" s="2" t="n">
        <v>0</v>
      </c>
      <c r="G4147" t="inlineStr">
        <is>
          <t>Solanye Acuña</t>
        </is>
      </c>
      <c r="H4147" t="inlineStr">
        <is>
          <t>65499141</t>
        </is>
      </c>
      <c r="I4147" t="n">
        <v>37</v>
      </c>
      <c r="J4147" t="n">
        <v>1</v>
      </c>
      <c r="K4147" t="inlineStr">
        <is>
          <t>FLBB</t>
        </is>
      </c>
    </row>
    <row r="4148">
      <c r="A4148" t="inlineStr">
        <is>
          <t>CS</t>
        </is>
      </c>
      <c r="B4148" t="inlineStr">
        <is>
          <t>349374190000</t>
        </is>
      </c>
      <c r="C4148" t="inlineStr">
        <is>
          <t>34937419</t>
        </is>
      </c>
      <c r="D4148" t="inlineStr">
        <is>
          <t>VOLCAN RESORT CORPORATION</t>
        </is>
      </c>
      <c r="E4148" t="inlineStr">
        <is>
          <t>VOLCANRESORTCORPORATION</t>
        </is>
      </c>
      <c r="F4148" s="2" t="n">
        <v>0</v>
      </c>
      <c r="G4148" t="inlineStr">
        <is>
          <t>Michelle Zambrano</t>
        </is>
      </c>
      <c r="H4148" t="inlineStr">
        <is>
          <t>69832470</t>
        </is>
      </c>
      <c r="I4148" t="n">
        <v>54</v>
      </c>
      <c r="J4148" t="n">
        <v>1</v>
      </c>
      <c r="K4148" t="inlineStr">
        <is>
          <t>BB</t>
        </is>
      </c>
    </row>
    <row r="4149">
      <c r="A4149" t="inlineStr">
        <is>
          <t>CS</t>
        </is>
      </c>
      <c r="B4149" t="inlineStr">
        <is>
          <t>326038240000</t>
        </is>
      </c>
      <c r="C4149" t="inlineStr">
        <is>
          <t>32603824</t>
        </is>
      </c>
      <c r="D4149" t="inlineStr">
        <is>
          <t>VOLT OESTE; S.A.</t>
        </is>
      </c>
      <c r="E4149" t="inlineStr">
        <is>
          <t>VOLTOESTESA</t>
        </is>
      </c>
      <c r="F4149" s="2" t="n">
        <v>0</v>
      </c>
      <c r="G4149" t="inlineStr">
        <is>
          <t>Lizeth Milena Gonzalez</t>
        </is>
      </c>
      <c r="H4149" t="inlineStr">
        <is>
          <t>68819828</t>
        </is>
      </c>
      <c r="I4149" t="n">
        <v>65</v>
      </c>
      <c r="J4149" t="n">
        <v>1</v>
      </c>
      <c r="K4149" t="inlineStr">
        <is>
          <t>FLBB</t>
        </is>
      </c>
    </row>
    <row r="4150">
      <c r="A4150" t="inlineStr">
        <is>
          <t>CS</t>
        </is>
      </c>
      <c r="B4150" t="inlineStr">
        <is>
          <t>317019400100</t>
        </is>
      </c>
      <c r="C4150" t="inlineStr">
        <is>
          <t>31701940</t>
        </is>
      </c>
      <c r="D4150" t="inlineStr">
        <is>
          <t>VORTICE</t>
        </is>
      </c>
      <c r="E4150" t="inlineStr">
        <is>
          <t>VORTICE</t>
        </is>
      </c>
      <c r="F4150" s="2" t="n">
        <v>0</v>
      </c>
      <c r="G4150" t="inlineStr">
        <is>
          <t>Yarelis Tulloch</t>
        </is>
      </c>
      <c r="H4150" t="inlineStr">
        <is>
          <t>0</t>
        </is>
      </c>
      <c r="I4150" t="n">
        <v>56</v>
      </c>
      <c r="J4150" t="n">
        <v>1</v>
      </c>
      <c r="K4150" t="inlineStr">
        <is>
          <t>FLBBTV</t>
        </is>
      </c>
    </row>
    <row r="4151">
      <c r="A4151" t="inlineStr">
        <is>
          <t>CS</t>
        </is>
      </c>
      <c r="B4151" t="inlineStr">
        <is>
          <t>295092740000</t>
        </is>
      </c>
      <c r="C4151" t="inlineStr">
        <is>
          <t>29509274</t>
        </is>
      </c>
      <c r="D4151" t="inlineStr">
        <is>
          <t>VOZOCIAL S;A.</t>
        </is>
      </c>
      <c r="E4151" t="inlineStr">
        <is>
          <t>VOZOCIALSA</t>
        </is>
      </c>
      <c r="F4151" s="2" t="n">
        <v>0</v>
      </c>
      <c r="G4151" t="inlineStr">
        <is>
          <t>Abril Aparicio</t>
        </is>
      </c>
      <c r="H4151" t="inlineStr">
        <is>
          <t>61064565</t>
        </is>
      </c>
      <c r="I4151" t="n">
        <v>30</v>
      </c>
      <c r="J4151" t="n">
        <v>1</v>
      </c>
      <c r="K4151" t="inlineStr">
        <is>
          <t>FLBB</t>
        </is>
      </c>
    </row>
    <row r="4152">
      <c r="A4152" t="inlineStr">
        <is>
          <t>CS</t>
        </is>
      </c>
      <c r="B4152" t="inlineStr">
        <is>
          <t>333043160000</t>
        </is>
      </c>
      <c r="C4152" t="inlineStr">
        <is>
          <t>33304316</t>
        </is>
      </c>
      <c r="D4152" t="inlineStr">
        <is>
          <t>VICTOR MANUEL PINTO PRADO</t>
        </is>
      </c>
      <c r="E4152" t="inlineStr">
        <is>
          <t>VICTORMANUELPINTOPRADO</t>
        </is>
      </c>
      <c r="F4152" s="2" t="n">
        <v>0</v>
      </c>
      <c r="G4152" t="inlineStr">
        <is>
          <t>Yariela Galarce</t>
        </is>
      </c>
      <c r="H4152" t="inlineStr">
        <is>
          <t>62218004</t>
        </is>
      </c>
      <c r="I4152" t="n">
        <v>39</v>
      </c>
      <c r="J4152" t="n">
        <v>1</v>
      </c>
      <c r="K4152" t="inlineStr">
        <is>
          <t>FLBB</t>
        </is>
      </c>
    </row>
    <row r="4153">
      <c r="A4153" t="inlineStr">
        <is>
          <t>CS</t>
        </is>
      </c>
      <c r="B4153" t="inlineStr">
        <is>
          <t>307083010000</t>
        </is>
      </c>
      <c r="C4153" t="inlineStr">
        <is>
          <t>30708301</t>
        </is>
      </c>
      <c r="D4153" t="inlineStr">
        <is>
          <t>VPP; S.A.</t>
        </is>
      </c>
      <c r="E4153" t="inlineStr">
        <is>
          <t>VPPSA</t>
        </is>
      </c>
      <c r="F4153" s="2" t="n">
        <v>0</v>
      </c>
      <c r="G4153" t="inlineStr">
        <is>
          <t>Nailyn Martinez Johnson</t>
        </is>
      </c>
      <c r="H4153" t="inlineStr">
        <is>
          <t>69809686</t>
        </is>
      </c>
      <c r="I4153" t="n">
        <v>50</v>
      </c>
      <c r="J4153" t="n">
        <v>1</v>
      </c>
      <c r="K4153" t="inlineStr">
        <is>
          <t>FLBB</t>
        </is>
      </c>
    </row>
    <row r="4154">
      <c r="A4154" t="inlineStr">
        <is>
          <t>CS</t>
        </is>
      </c>
      <c r="B4154" t="inlineStr">
        <is>
          <t>301055190000</t>
        </is>
      </c>
      <c r="C4154" t="inlineStr">
        <is>
          <t>30105519</t>
        </is>
      </c>
      <c r="D4154" t="inlineStr">
        <is>
          <t>VRNTAS Y SERVICIOS RUEDA; S.A.</t>
        </is>
      </c>
      <c r="E4154" t="inlineStr">
        <is>
          <t>VRNTASYSERVICIOSRUEDASA</t>
        </is>
      </c>
      <c r="F4154" s="2" t="n">
        <v>0</v>
      </c>
      <c r="G4154" t="inlineStr">
        <is>
          <t>iongy Gordon Ward</t>
        </is>
      </c>
      <c r="H4154" t="inlineStr">
        <is>
          <t>66153747</t>
        </is>
      </c>
      <c r="I4154" t="n">
        <v>55</v>
      </c>
      <c r="J4154" t="n">
        <v>1</v>
      </c>
      <c r="K4154" t="inlineStr">
        <is>
          <t>FLBBTV</t>
        </is>
      </c>
    </row>
    <row r="4155">
      <c r="A4155" t="inlineStr">
        <is>
          <t>CS</t>
        </is>
      </c>
      <c r="B4155" t="inlineStr">
        <is>
          <t>311003860000</t>
        </is>
      </c>
      <c r="C4155" t="inlineStr">
        <is>
          <t>31100386</t>
        </is>
      </c>
      <c r="D4155" t="inlineStr">
        <is>
          <t>W Z &amp; J CORPORATION; INC.</t>
        </is>
      </c>
      <c r="E4155" t="inlineStr">
        <is>
          <t>WZJCORPORATIONINC</t>
        </is>
      </c>
      <c r="F4155" s="2" t="n">
        <v>0</v>
      </c>
      <c r="G4155" t="inlineStr">
        <is>
          <t>Solanye Acuña</t>
        </is>
      </c>
      <c r="H4155" t="inlineStr">
        <is>
          <t>67050119</t>
        </is>
      </c>
      <c r="I4155" t="n">
        <v>63</v>
      </c>
      <c r="J4155" t="n">
        <v>1</v>
      </c>
      <c r="K4155" t="inlineStr">
        <is>
          <t>FLBBTV</t>
        </is>
      </c>
    </row>
    <row r="4156">
      <c r="A4156" t="inlineStr">
        <is>
          <t>CS</t>
        </is>
      </c>
      <c r="B4156" t="inlineStr">
        <is>
          <t>289060110000</t>
        </is>
      </c>
      <c r="C4156" t="inlineStr">
        <is>
          <t>28906011</t>
        </is>
      </c>
      <c r="D4156" t="inlineStr">
        <is>
          <t>W&amp;C INVESTMENT INC</t>
        </is>
      </c>
      <c r="E4156" t="inlineStr">
        <is>
          <t>WCINVESTMENTINC</t>
        </is>
      </c>
      <c r="F4156" s="2" t="n">
        <v>0</v>
      </c>
      <c r="G4156" t="inlineStr">
        <is>
          <t>Michelle Zambrano</t>
        </is>
      </c>
      <c r="H4156" t="inlineStr">
        <is>
          <t>65320026</t>
        </is>
      </c>
      <c r="I4156" t="n">
        <v>30</v>
      </c>
      <c r="J4156" t="n">
        <v>1</v>
      </c>
      <c r="K4156" t="inlineStr">
        <is>
          <t>BB</t>
        </is>
      </c>
    </row>
    <row r="4157">
      <c r="A4157" t="inlineStr">
        <is>
          <t>CS</t>
        </is>
      </c>
      <c r="B4157" t="inlineStr">
        <is>
          <t>194062920000</t>
        </is>
      </c>
      <c r="C4157" t="inlineStr">
        <is>
          <t>19406292</t>
        </is>
      </c>
      <c r="D4157" t="inlineStr">
        <is>
          <t>W. ANDREWS &amp; COMPANY; S.A.</t>
        </is>
      </c>
      <c r="E4157" t="inlineStr">
        <is>
          <t>WANDREWSCOMPANYSA</t>
        </is>
      </c>
      <c r="F4157" s="2" t="n">
        <v>0</v>
      </c>
      <c r="G4157" t="inlineStr">
        <is>
          <t>Lizeth Milena Gonzalez</t>
        </is>
      </c>
      <c r="H4157" t="inlineStr">
        <is>
          <t>66155309</t>
        </is>
      </c>
      <c r="I4157" t="n">
        <v>104</v>
      </c>
      <c r="J4157" t="n">
        <v>1</v>
      </c>
      <c r="K4157" t="inlineStr">
        <is>
          <t>BBCLTV</t>
        </is>
      </c>
    </row>
    <row r="4158">
      <c r="A4158" t="inlineStr">
        <is>
          <t>CS</t>
        </is>
      </c>
      <c r="B4158" t="inlineStr">
        <is>
          <t>305082640000</t>
        </is>
      </c>
      <c r="C4158" t="inlineStr">
        <is>
          <t>30508264</t>
        </is>
      </c>
      <c r="D4158" t="inlineStr">
        <is>
          <t>WA INC</t>
        </is>
      </c>
      <c r="E4158" t="inlineStr">
        <is>
          <t>WAINC</t>
        </is>
      </c>
      <c r="F4158" s="2" t="n">
        <v>0</v>
      </c>
      <c r="G4158" t="inlineStr">
        <is>
          <t>Maria Fernanda Rivas</t>
        </is>
      </c>
      <c r="H4158" t="inlineStr">
        <is>
          <t>2710813</t>
        </is>
      </c>
      <c r="I4158" t="n">
        <v>134</v>
      </c>
      <c r="J4158" t="n">
        <v>1</v>
      </c>
      <c r="K4158" t="inlineStr">
        <is>
          <t>FLBBTV</t>
        </is>
      </c>
    </row>
    <row r="4159">
      <c r="A4159" t="inlineStr">
        <is>
          <t>CS</t>
        </is>
      </c>
      <c r="B4159" t="inlineStr">
        <is>
          <t>318084220000</t>
        </is>
      </c>
      <c r="C4159" t="inlineStr">
        <is>
          <t>31808422</t>
        </is>
      </c>
      <c r="D4159" t="inlineStr">
        <is>
          <t>WADIE S A</t>
        </is>
      </c>
      <c r="E4159" t="inlineStr">
        <is>
          <t>WADIESA</t>
        </is>
      </c>
      <c r="F4159" s="2" t="n">
        <v>0</v>
      </c>
      <c r="G4159" t="inlineStr">
        <is>
          <t>Yarelis Tulloch</t>
        </is>
      </c>
      <c r="H4159" t="inlineStr">
        <is>
          <t>66789520</t>
        </is>
      </c>
      <c r="I4159" t="n">
        <v>149</v>
      </c>
      <c r="J4159" t="n">
        <v>1</v>
      </c>
      <c r="K4159" t="inlineStr">
        <is>
          <t>FLBB</t>
        </is>
      </c>
    </row>
    <row r="4160">
      <c r="A4160" t="inlineStr">
        <is>
          <t>CS</t>
        </is>
      </c>
      <c r="B4160" t="inlineStr">
        <is>
          <t>336257680000</t>
        </is>
      </c>
      <c r="C4160" t="inlineStr">
        <is>
          <t>33625768</t>
        </is>
      </c>
      <c r="D4160" t="inlineStr">
        <is>
          <t>WAFA INTL ;S.A.</t>
        </is>
      </c>
      <c r="E4160" t="inlineStr">
        <is>
          <t>WAFAINTLSA</t>
        </is>
      </c>
      <c r="F4160" s="2" t="n">
        <v>0</v>
      </c>
      <c r="G4160" t="inlineStr">
        <is>
          <t>Abril Aparicio</t>
        </is>
      </c>
      <c r="H4160" t="inlineStr">
        <is>
          <t>63742584</t>
        </is>
      </c>
      <c r="I4160" t="n">
        <v>55</v>
      </c>
      <c r="J4160" t="n">
        <v>1</v>
      </c>
      <c r="K4160" t="inlineStr">
        <is>
          <t>FLBB</t>
        </is>
      </c>
    </row>
    <row r="4161">
      <c r="A4161" t="inlineStr">
        <is>
          <t>CS</t>
        </is>
      </c>
      <c r="B4161" t="inlineStr">
        <is>
          <t>801228440000</t>
        </is>
      </c>
      <c r="C4161" t="inlineStr">
        <is>
          <t>80122844</t>
        </is>
      </c>
      <c r="D4161" t="inlineStr">
        <is>
          <t>WAH TOU MAN NG.</t>
        </is>
      </c>
      <c r="E4161" t="inlineStr">
        <is>
          <t>WAHTOUMANNG</t>
        </is>
      </c>
      <c r="F4161" s="2" t="n">
        <v>0</v>
      </c>
      <c r="G4161" t="inlineStr">
        <is>
          <t>Yariela Galarce</t>
        </is>
      </c>
      <c r="H4161" t="inlineStr">
        <is>
          <t>0</t>
        </is>
      </c>
      <c r="I4161" t="n">
        <v>10</v>
      </c>
      <c r="J4161" t="n">
        <v>1</v>
      </c>
      <c r="K4161" t="inlineStr">
        <is>
          <t>FL</t>
        </is>
      </c>
    </row>
    <row r="4162">
      <c r="A4162" t="inlineStr">
        <is>
          <t>CS</t>
        </is>
      </c>
      <c r="B4162" t="inlineStr">
        <is>
          <t>298073160000</t>
        </is>
      </c>
      <c r="C4162" t="inlineStr">
        <is>
          <t>29807316</t>
        </is>
      </c>
      <c r="D4162" t="inlineStr">
        <is>
          <t>WAI HON LOO DE ZHANG</t>
        </is>
      </c>
      <c r="E4162" t="inlineStr">
        <is>
          <t>WAIHONLOODEZHANG</t>
        </is>
      </c>
      <c r="F4162" s="2" t="n">
        <v>0</v>
      </c>
      <c r="G4162" t="inlineStr">
        <is>
          <t>Nailyn Martinez Johnson</t>
        </is>
      </c>
      <c r="H4162" t="inlineStr">
        <is>
          <t>63721892</t>
        </is>
      </c>
      <c r="I4162" t="n">
        <v>23</v>
      </c>
      <c r="J4162" t="n">
        <v>1</v>
      </c>
      <c r="K4162" t="inlineStr">
        <is>
          <t>BB</t>
        </is>
      </c>
    </row>
    <row r="4163">
      <c r="A4163" t="inlineStr">
        <is>
          <t>CS</t>
        </is>
      </c>
      <c r="B4163" t="inlineStr">
        <is>
          <t>348053110200</t>
        </is>
      </c>
      <c r="C4163" t="inlineStr">
        <is>
          <t>34805311</t>
        </is>
      </c>
      <c r="D4163" t="inlineStr">
        <is>
          <t>WAI KI VICKY LAI</t>
        </is>
      </c>
      <c r="E4163" t="inlineStr">
        <is>
          <t>WAIKIVICKYLAI</t>
        </is>
      </c>
      <c r="F4163" s="2" t="n">
        <v>0</v>
      </c>
      <c r="G4163" t="inlineStr">
        <is>
          <t>iongy Gordon Ward</t>
        </is>
      </c>
      <c r="H4163" t="inlineStr">
        <is>
          <t>62824695</t>
        </is>
      </c>
      <c r="I4163" t="n">
        <v>49</v>
      </c>
      <c r="J4163" t="n">
        <v>1</v>
      </c>
      <c r="K4163" t="inlineStr">
        <is>
          <t>FLBBTV</t>
        </is>
      </c>
    </row>
    <row r="4164">
      <c r="A4164" t="inlineStr">
        <is>
          <t>CS</t>
        </is>
      </c>
      <c r="B4164" t="inlineStr">
        <is>
          <t>121017180100</t>
        </is>
      </c>
      <c r="C4164" t="inlineStr">
        <is>
          <t>12101718</t>
        </is>
      </c>
      <c r="D4164" t="inlineStr">
        <is>
          <t>WAI TONG CHAM CHEN</t>
        </is>
      </c>
      <c r="E4164" t="inlineStr">
        <is>
          <t>WAITONGCHAMCHEN</t>
        </is>
      </c>
      <c r="F4164" s="2" t="n">
        <v>0</v>
      </c>
      <c r="G4164" t="inlineStr">
        <is>
          <t>Keisy Vargas</t>
        </is>
      </c>
      <c r="H4164" t="inlineStr">
        <is>
          <t>66769926</t>
        </is>
      </c>
      <c r="I4164" t="n">
        <v>77</v>
      </c>
      <c r="J4164" t="n">
        <v>1</v>
      </c>
      <c r="K4164" t="inlineStr">
        <is>
          <t>FLBB</t>
        </is>
      </c>
    </row>
    <row r="4165">
      <c r="A4165" t="inlineStr">
        <is>
          <t>CS</t>
        </is>
      </c>
      <c r="B4165" t="inlineStr">
        <is>
          <t>121017180000</t>
        </is>
      </c>
      <c r="C4165" t="inlineStr">
        <is>
          <t>12101718</t>
        </is>
      </c>
      <c r="D4165" t="inlineStr">
        <is>
          <t>WAI TONG CHAM CHEN</t>
        </is>
      </c>
      <c r="E4165" t="inlineStr">
        <is>
          <t>WAITONGCHAMCHEN</t>
        </is>
      </c>
      <c r="F4165" s="2" t="n">
        <v>0</v>
      </c>
      <c r="G4165" t="inlineStr">
        <is>
          <t>Karla Mc Intryre</t>
        </is>
      </c>
      <c r="H4165" t="inlineStr">
        <is>
          <t>66769926</t>
        </is>
      </c>
      <c r="I4165" t="n">
        <v>38</v>
      </c>
      <c r="J4165" t="n">
        <v>1</v>
      </c>
      <c r="K4165" t="inlineStr">
        <is>
          <t>FL</t>
        </is>
      </c>
    </row>
    <row r="4166">
      <c r="A4166" t="inlineStr">
        <is>
          <t>CS</t>
        </is>
      </c>
      <c r="B4166" t="inlineStr">
        <is>
          <t>179097790000</t>
        </is>
      </c>
      <c r="C4166" t="inlineStr">
        <is>
          <t>17909779</t>
        </is>
      </c>
      <c r="D4166" t="inlineStr">
        <is>
          <t>WAI TONG CHAM CHEN</t>
        </is>
      </c>
      <c r="E4166" t="inlineStr">
        <is>
          <t>WAITONGCHAMCHEN</t>
        </is>
      </c>
      <c r="F4166" s="2" t="n">
        <v>0</v>
      </c>
      <c r="G4166" t="inlineStr">
        <is>
          <t>Solanye Acuña</t>
        </is>
      </c>
      <c r="H4166" t="inlineStr">
        <is>
          <t>66769926</t>
        </is>
      </c>
      <c r="I4166" t="n">
        <v>25</v>
      </c>
      <c r="J4166" t="n">
        <v>1</v>
      </c>
      <c r="K4166" t="inlineStr">
        <is>
          <t>BB</t>
        </is>
      </c>
    </row>
    <row r="4167">
      <c r="A4167" t="inlineStr">
        <is>
          <t>CS</t>
        </is>
      </c>
      <c r="B4167" t="inlineStr">
        <is>
          <t>221024800000</t>
        </is>
      </c>
      <c r="C4167" t="inlineStr">
        <is>
          <t>22102480</t>
        </is>
      </c>
      <c r="D4167" t="inlineStr">
        <is>
          <t>WAI YEE NG HONG</t>
        </is>
      </c>
      <c r="E4167" t="inlineStr">
        <is>
          <t>WAIYEENGHONG</t>
        </is>
      </c>
      <c r="F4167" s="2" t="n">
        <v>0</v>
      </c>
      <c r="G4167" t="inlineStr">
        <is>
          <t>Michelle Zambrano</t>
        </is>
      </c>
      <c r="H4167" t="inlineStr">
        <is>
          <t>7748826</t>
        </is>
      </c>
      <c r="I4167" t="n">
        <v>57</v>
      </c>
      <c r="J4167" t="n">
        <v>1</v>
      </c>
      <c r="K4167" t="inlineStr">
        <is>
          <t>FLBBTV</t>
        </is>
      </c>
    </row>
    <row r="4168">
      <c r="A4168" t="inlineStr">
        <is>
          <t>CS</t>
        </is>
      </c>
      <c r="B4168" t="inlineStr">
        <is>
          <t>341240690000</t>
        </is>
      </c>
      <c r="C4168" t="inlineStr">
        <is>
          <t>34124069</t>
        </is>
      </c>
      <c r="D4168" t="inlineStr">
        <is>
          <t>WAI YIU CHONG</t>
        </is>
      </c>
      <c r="E4168" t="inlineStr">
        <is>
          <t>WAIYIUCHONG</t>
        </is>
      </c>
      <c r="F4168" s="2" t="n">
        <v>0</v>
      </c>
      <c r="G4168" t="inlineStr">
        <is>
          <t>Lizeth Milena Gonzalez</t>
        </is>
      </c>
      <c r="H4168" t="inlineStr">
        <is>
          <t>63678648</t>
        </is>
      </c>
      <c r="I4168" t="n">
        <v>34</v>
      </c>
      <c r="J4168" t="n">
        <v>1</v>
      </c>
      <c r="K4168" t="inlineStr">
        <is>
          <t>FLBB</t>
        </is>
      </c>
    </row>
    <row r="4169">
      <c r="A4169" t="inlineStr">
        <is>
          <t>CS</t>
        </is>
      </c>
      <c r="B4169" t="inlineStr">
        <is>
          <t>346446390000</t>
        </is>
      </c>
      <c r="C4169" t="inlineStr">
        <is>
          <t>34644639</t>
        </is>
      </c>
      <c r="D4169" t="inlineStr">
        <is>
          <t>WAJIH ABDEL KHALEK MAHMOD AHMAD SHAKER</t>
        </is>
      </c>
      <c r="E4169" t="inlineStr">
        <is>
          <t>WAJIHABDELKHALEKMAHMODAHMADSHAKER</t>
        </is>
      </c>
      <c r="F4169" s="2" t="n">
        <v>0</v>
      </c>
      <c r="G4169" t="inlineStr">
        <is>
          <t>Yarelis Tulloch</t>
        </is>
      </c>
      <c r="H4169" t="inlineStr">
        <is>
          <t>68265436</t>
        </is>
      </c>
      <c r="I4169" t="n">
        <v>49</v>
      </c>
      <c r="J4169" t="n">
        <v>1</v>
      </c>
      <c r="K4169" t="inlineStr">
        <is>
          <t>FLBB</t>
        </is>
      </c>
    </row>
    <row r="4170">
      <c r="A4170" t="inlineStr">
        <is>
          <t>CS</t>
        </is>
      </c>
      <c r="B4170" t="inlineStr">
        <is>
          <t>355119490000</t>
        </is>
      </c>
      <c r="C4170" t="inlineStr">
        <is>
          <t>35511949</t>
        </is>
      </c>
      <c r="D4170" t="inlineStr">
        <is>
          <t>WALBERTO JOEL CEDEÑO PIMENTEL</t>
        </is>
      </c>
      <c r="E4170" t="inlineStr">
        <is>
          <t>WALBERTOJOELCEDENOPIMENTEL</t>
        </is>
      </c>
      <c r="F4170" s="2" t="n">
        <v>0</v>
      </c>
      <c r="G4170" t="inlineStr">
        <is>
          <t>Abril Aparicio</t>
        </is>
      </c>
      <c r="H4170" t="inlineStr">
        <is>
          <t>66747779</t>
        </is>
      </c>
      <c r="I4170" t="n">
        <v>0</v>
      </c>
      <c r="J4170" t="n">
        <v>1</v>
      </c>
      <c r="K4170" t="inlineStr">
        <is>
          <t>FLBBTV</t>
        </is>
      </c>
    </row>
    <row r="4171">
      <c r="A4171" t="inlineStr">
        <is>
          <t>CS</t>
        </is>
      </c>
      <c r="B4171" t="inlineStr">
        <is>
          <t>333055060000</t>
        </is>
      </c>
      <c r="C4171" t="inlineStr">
        <is>
          <t>33305506</t>
        </is>
      </c>
      <c r="D4171" t="inlineStr">
        <is>
          <t>WALQUIRIA DENYS ROMERO ROJAS</t>
        </is>
      </c>
      <c r="E4171" t="inlineStr">
        <is>
          <t>WALQUIRIADENYSROMEROROJAS</t>
        </is>
      </c>
      <c r="F4171" s="2" t="n">
        <v>0</v>
      </c>
      <c r="G4171" t="inlineStr">
        <is>
          <t>Yariela Galarce</t>
        </is>
      </c>
      <c r="H4171" t="inlineStr">
        <is>
          <t>62872955</t>
        </is>
      </c>
      <c r="I4171" t="n">
        <v>41</v>
      </c>
      <c r="J4171" t="n">
        <v>1</v>
      </c>
      <c r="K4171" t="inlineStr">
        <is>
          <t>FLBBTV</t>
        </is>
      </c>
    </row>
    <row r="4172">
      <c r="A4172" t="inlineStr">
        <is>
          <t>CS</t>
        </is>
      </c>
      <c r="B4172" t="inlineStr">
        <is>
          <t>335313110000</t>
        </is>
      </c>
      <c r="C4172" t="inlineStr">
        <is>
          <t>33531311</t>
        </is>
      </c>
      <c r="D4172" t="inlineStr">
        <is>
          <t>WALTER BRAUCHLE ARAUZ</t>
        </is>
      </c>
      <c r="E4172" t="inlineStr">
        <is>
          <t>WALTERBRAUCHLEARAUZ</t>
        </is>
      </c>
      <c r="F4172" s="2" t="n">
        <v>0</v>
      </c>
      <c r="G4172" t="inlineStr">
        <is>
          <t>Nailyn Martinez Johnson</t>
        </is>
      </c>
      <c r="H4172" t="inlineStr">
        <is>
          <t>60678249</t>
        </is>
      </c>
      <c r="I4172" t="n">
        <v>41</v>
      </c>
      <c r="J4172" t="n">
        <v>1</v>
      </c>
      <c r="K4172" t="inlineStr">
        <is>
          <t>BBTV</t>
        </is>
      </c>
    </row>
    <row r="4173">
      <c r="A4173" t="inlineStr">
        <is>
          <t>CS</t>
        </is>
      </c>
      <c r="B4173" t="inlineStr">
        <is>
          <t>331042220000</t>
        </is>
      </c>
      <c r="C4173" t="inlineStr">
        <is>
          <t>33104222</t>
        </is>
      </c>
      <c r="D4173" t="inlineStr">
        <is>
          <t>WALTER FABIAN ALVAREZ / CORTE ARGENTINO</t>
        </is>
      </c>
      <c r="E4173" t="inlineStr">
        <is>
          <t>WALTERFABIANALVAREZCORTEARGENTINO</t>
        </is>
      </c>
      <c r="F4173" s="2" t="n">
        <v>0</v>
      </c>
      <c r="G4173" t="inlineStr">
        <is>
          <t>iongy Gordon Ward</t>
        </is>
      </c>
      <c r="H4173" t="inlineStr">
        <is>
          <t>69550113</t>
        </is>
      </c>
      <c r="I4173" t="n">
        <v>38</v>
      </c>
      <c r="J4173" t="n">
        <v>1</v>
      </c>
      <c r="K4173" t="inlineStr">
        <is>
          <t>BB</t>
        </is>
      </c>
    </row>
    <row r="4174">
      <c r="A4174" t="inlineStr">
        <is>
          <t>CS</t>
        </is>
      </c>
      <c r="B4174" t="inlineStr">
        <is>
          <t>322041370000</t>
        </is>
      </c>
      <c r="C4174" t="inlineStr">
        <is>
          <t>32204137</t>
        </is>
      </c>
      <c r="D4174" t="inlineStr">
        <is>
          <t>WALTER MONTENEGRO SILVAS</t>
        </is>
      </c>
      <c r="E4174" t="inlineStr">
        <is>
          <t>WALTERMONTENEGROSILVAS</t>
        </is>
      </c>
      <c r="F4174" s="2" t="n">
        <v>0</v>
      </c>
      <c r="G4174" t="inlineStr">
        <is>
          <t>Keisy Vargas</t>
        </is>
      </c>
      <c r="H4174" t="inlineStr">
        <is>
          <t>69605394</t>
        </is>
      </c>
      <c r="I4174" t="n">
        <v>33</v>
      </c>
      <c r="J4174" t="n">
        <v>1</v>
      </c>
      <c r="K4174" t="inlineStr">
        <is>
          <t>FLBB</t>
        </is>
      </c>
    </row>
    <row r="4175">
      <c r="A4175" t="inlineStr">
        <is>
          <t>CS</t>
        </is>
      </c>
      <c r="B4175" t="inlineStr">
        <is>
          <t>157042240000</t>
        </is>
      </c>
      <c r="C4175" t="inlineStr">
        <is>
          <t>15704224</t>
        </is>
      </c>
      <c r="D4175" t="inlineStr">
        <is>
          <t>WAN TRADING CORP S.A.</t>
        </is>
      </c>
      <c r="E4175" t="inlineStr">
        <is>
          <t>WANTRADINGCORPSA</t>
        </is>
      </c>
      <c r="F4175" s="2" t="n">
        <v>0</v>
      </c>
      <c r="G4175" t="inlineStr">
        <is>
          <t>Karla Mc Intryre</t>
        </is>
      </c>
      <c r="H4175" t="inlineStr">
        <is>
          <t>0</t>
        </is>
      </c>
      <c r="I4175" t="n">
        <v>30</v>
      </c>
      <c r="J4175" t="n">
        <v>1</v>
      </c>
      <c r="K4175" t="inlineStr">
        <is>
          <t>FLBB</t>
        </is>
      </c>
    </row>
    <row r="4176">
      <c r="A4176" t="inlineStr">
        <is>
          <t>CS</t>
        </is>
      </c>
      <c r="B4176" t="inlineStr">
        <is>
          <t>347360150000</t>
        </is>
      </c>
      <c r="C4176" t="inlineStr">
        <is>
          <t>34736015</t>
        </is>
      </c>
      <c r="D4176" t="inlineStr">
        <is>
          <t>WANDER &amp; YOO DEVELOPMENT CORP 26E</t>
        </is>
      </c>
      <c r="E4176" t="inlineStr">
        <is>
          <t>WANDERYOODEVELOPMENTCORP26E</t>
        </is>
      </c>
      <c r="F4176" s="2" t="n">
        <v>0</v>
      </c>
      <c r="G4176" t="inlineStr">
        <is>
          <t>Solanye Acuña</t>
        </is>
      </c>
      <c r="H4176" t="inlineStr">
        <is>
          <t>66793735</t>
        </is>
      </c>
      <c r="I4176" t="n">
        <v>52</v>
      </c>
      <c r="J4176" t="n">
        <v>1</v>
      </c>
      <c r="K4176" t="inlineStr">
        <is>
          <t>FLBBTV</t>
        </is>
      </c>
    </row>
    <row r="4177">
      <c r="A4177" t="inlineStr">
        <is>
          <t>CS</t>
        </is>
      </c>
      <c r="B4177" t="inlineStr">
        <is>
          <t>337075150000</t>
        </is>
      </c>
      <c r="C4177" t="inlineStr">
        <is>
          <t>33707515</t>
        </is>
      </c>
      <c r="D4177" t="inlineStr">
        <is>
          <t>WANDERS &amp; YOO DEVELOPMENT ;CORP.</t>
        </is>
      </c>
      <c r="E4177" t="inlineStr">
        <is>
          <t>WANDERSYOODEVELOPMENTCORP</t>
        </is>
      </c>
      <c r="F4177" s="2" t="n">
        <v>0</v>
      </c>
      <c r="G4177" t="inlineStr">
        <is>
          <t>Michelle Zambrano</t>
        </is>
      </c>
      <c r="H4177" t="inlineStr">
        <is>
          <t>62464941</t>
        </is>
      </c>
      <c r="I4177" t="n">
        <v>66</v>
      </c>
      <c r="J4177" t="n">
        <v>1</v>
      </c>
      <c r="K4177" t="inlineStr">
        <is>
          <t>BB</t>
        </is>
      </c>
    </row>
    <row r="4178">
      <c r="A4178" t="inlineStr">
        <is>
          <t>CS</t>
        </is>
      </c>
      <c r="B4178" t="inlineStr">
        <is>
          <t>322057880000</t>
        </is>
      </c>
      <c r="C4178" t="inlineStr">
        <is>
          <t>32205788</t>
        </is>
      </c>
      <c r="D4178" t="inlineStr">
        <is>
          <t>WANDERS &amp; YOO DEVELOPMENT CORP</t>
        </is>
      </c>
      <c r="E4178" t="inlineStr">
        <is>
          <t>WANDERSYOODEVELOPMENTCORP</t>
        </is>
      </c>
      <c r="F4178" s="2" t="n">
        <v>0</v>
      </c>
      <c r="G4178" t="inlineStr">
        <is>
          <t>Lizeth Milena Gonzalez</t>
        </is>
      </c>
      <c r="H4178" t="inlineStr">
        <is>
          <t>69495964</t>
        </is>
      </c>
      <c r="I4178" t="n">
        <v>65</v>
      </c>
      <c r="J4178" t="n">
        <v>1</v>
      </c>
      <c r="K4178" t="inlineStr">
        <is>
          <t>BB</t>
        </is>
      </c>
    </row>
    <row r="4179">
      <c r="A4179" t="inlineStr">
        <is>
          <t>CS</t>
        </is>
      </c>
      <c r="B4179" t="inlineStr">
        <is>
          <t>335079760000</t>
        </is>
      </c>
      <c r="C4179" t="inlineStr">
        <is>
          <t>33507976</t>
        </is>
      </c>
      <c r="D4179" t="inlineStr">
        <is>
          <t>WANDERS &amp; YOO DEVELOPMENT; CORP.</t>
        </is>
      </c>
      <c r="E4179" t="inlineStr">
        <is>
          <t>WANDERSYOODEVELOPMENTCORP</t>
        </is>
      </c>
      <c r="F4179" s="2" t="n">
        <v>0</v>
      </c>
      <c r="G4179" t="inlineStr">
        <is>
          <t>Maria Fernanda Rivas</t>
        </is>
      </c>
      <c r="H4179" t="inlineStr">
        <is>
          <t>64213098</t>
        </is>
      </c>
      <c r="I4179" t="n">
        <v>64</v>
      </c>
      <c r="J4179" t="n">
        <v>1</v>
      </c>
      <c r="K4179" t="inlineStr">
        <is>
          <t>FLBBTV</t>
        </is>
      </c>
    </row>
    <row r="4180">
      <c r="A4180" t="inlineStr">
        <is>
          <t>CS</t>
        </is>
      </c>
      <c r="B4180" t="inlineStr">
        <is>
          <t>347188600000</t>
        </is>
      </c>
      <c r="C4180" t="inlineStr">
        <is>
          <t>34718860</t>
        </is>
      </c>
      <c r="D4180" t="inlineStr">
        <is>
          <t>WANLI CHENG</t>
        </is>
      </c>
      <c r="E4180" t="inlineStr">
        <is>
          <t>WANLICHENG</t>
        </is>
      </c>
      <c r="F4180" s="2" t="n">
        <v>0</v>
      </c>
      <c r="G4180" t="inlineStr">
        <is>
          <t>Yarelis Tulloch</t>
        </is>
      </c>
      <c r="H4180" t="inlineStr">
        <is>
          <t>607445998</t>
        </is>
      </c>
      <c r="I4180" t="n">
        <v>34</v>
      </c>
      <c r="J4180" t="n">
        <v>1</v>
      </c>
      <c r="K4180" t="inlineStr">
        <is>
          <t>FLBB</t>
        </is>
      </c>
    </row>
    <row r="4181">
      <c r="A4181" t="inlineStr">
        <is>
          <t>CS</t>
        </is>
      </c>
      <c r="B4181" t="inlineStr">
        <is>
          <t>346078110000</t>
        </is>
      </c>
      <c r="C4181" t="inlineStr">
        <is>
          <t>34607811</t>
        </is>
      </c>
      <c r="D4181" t="inlineStr">
        <is>
          <t>WANTAO ZHU</t>
        </is>
      </c>
      <c r="E4181" t="inlineStr">
        <is>
          <t>WANTAOZHU</t>
        </is>
      </c>
      <c r="F4181" s="2" t="n">
        <v>0</v>
      </c>
      <c r="G4181" t="inlineStr">
        <is>
          <t>Abril Aparicio</t>
        </is>
      </c>
      <c r="H4181" t="inlineStr">
        <is>
          <t>63098863</t>
        </is>
      </c>
      <c r="I4181" t="n">
        <v>34</v>
      </c>
      <c r="J4181" t="n">
        <v>1</v>
      </c>
      <c r="K4181" t="inlineStr">
        <is>
          <t>FLBB</t>
        </is>
      </c>
    </row>
    <row r="4182">
      <c r="A4182" t="inlineStr">
        <is>
          <t>CS</t>
        </is>
      </c>
      <c r="B4182" t="inlineStr">
        <is>
          <t>353005200000</t>
        </is>
      </c>
      <c r="C4182" t="inlineStr">
        <is>
          <t>35300520</t>
        </is>
      </c>
      <c r="D4182" t="inlineStr">
        <is>
          <t>WANTAO ZHU</t>
        </is>
      </c>
      <c r="E4182" t="inlineStr">
        <is>
          <t>WANTAOZHU</t>
        </is>
      </c>
      <c r="F4182" s="2" t="n">
        <v>0</v>
      </c>
      <c r="G4182" t="inlineStr">
        <is>
          <t>Yariela Galarce</t>
        </is>
      </c>
      <c r="H4182" t="inlineStr">
        <is>
          <t>63098863</t>
        </is>
      </c>
      <c r="I4182" t="n">
        <v>35</v>
      </c>
      <c r="J4182" t="n">
        <v>1</v>
      </c>
      <c r="K4182" t="inlineStr">
        <is>
          <t>FLBB</t>
        </is>
      </c>
    </row>
    <row r="4183">
      <c r="A4183" t="inlineStr">
        <is>
          <t>CS</t>
        </is>
      </c>
      <c r="B4183" t="inlineStr">
        <is>
          <t>346406270000</t>
        </is>
      </c>
      <c r="C4183" t="inlineStr">
        <is>
          <t>34640627</t>
        </is>
      </c>
      <c r="D4183" t="inlineStr">
        <is>
          <t>WAO VENAO INC</t>
        </is>
      </c>
      <c r="E4183" t="inlineStr">
        <is>
          <t>WAOVENAOINC</t>
        </is>
      </c>
      <c r="F4183" s="2" t="n">
        <v>0</v>
      </c>
      <c r="G4183" t="inlineStr">
        <is>
          <t>Nailyn Martinez Johnson</t>
        </is>
      </c>
      <c r="H4183" t="inlineStr">
        <is>
          <t>62991932</t>
        </is>
      </c>
      <c r="I4183" t="n">
        <v>268</v>
      </c>
      <c r="J4183" t="n">
        <v>1</v>
      </c>
      <c r="K4183" t="inlineStr">
        <is>
          <t>FLBBTV</t>
        </is>
      </c>
    </row>
    <row r="4184">
      <c r="A4184" t="inlineStr">
        <is>
          <t>CS</t>
        </is>
      </c>
      <c r="B4184" t="inlineStr">
        <is>
          <t>351054570000</t>
        </is>
      </c>
      <c r="C4184" t="inlineStr">
        <is>
          <t>35105457</t>
        </is>
      </c>
      <c r="D4184" t="inlineStr">
        <is>
          <t>WARTER RAYNER MARTINEZ JIMENEZ</t>
        </is>
      </c>
      <c r="E4184" t="inlineStr">
        <is>
          <t>WARTERRAYNERMARTINEZJIMENEZ</t>
        </is>
      </c>
      <c r="F4184" s="2" t="n">
        <v>0</v>
      </c>
      <c r="G4184" t="inlineStr">
        <is>
          <t>iongy Gordon Ward</t>
        </is>
      </c>
      <c r="H4184" t="inlineStr">
        <is>
          <t>66497419</t>
        </is>
      </c>
      <c r="I4184" t="n">
        <v>25</v>
      </c>
      <c r="J4184" t="n">
        <v>1</v>
      </c>
      <c r="K4184" t="inlineStr">
        <is>
          <t>FLBB</t>
        </is>
      </c>
    </row>
    <row r="4185">
      <c r="A4185" t="inlineStr">
        <is>
          <t>CS</t>
        </is>
      </c>
      <c r="B4185" t="inlineStr">
        <is>
          <t>352091600000</t>
        </is>
      </c>
      <c r="C4185" t="inlineStr">
        <is>
          <t>35209160</t>
        </is>
      </c>
      <c r="D4185" t="inlineStr">
        <is>
          <t>WASHINGTON STORE SA</t>
        </is>
      </c>
      <c r="E4185" t="inlineStr">
        <is>
          <t>WASHINGTONSTORESA</t>
        </is>
      </c>
      <c r="F4185" s="2" t="n">
        <v>0</v>
      </c>
      <c r="G4185" t="inlineStr">
        <is>
          <t>Keisy Vargas</t>
        </is>
      </c>
      <c r="H4185" t="inlineStr">
        <is>
          <t>66714094</t>
        </is>
      </c>
      <c r="I4185" t="n">
        <v>26</v>
      </c>
      <c r="J4185" t="n">
        <v>1</v>
      </c>
      <c r="K4185" t="inlineStr">
        <is>
          <t>FLBB</t>
        </is>
      </c>
    </row>
    <row r="4186">
      <c r="A4186" t="inlineStr">
        <is>
          <t>CS</t>
        </is>
      </c>
      <c r="B4186" t="inlineStr">
        <is>
          <t>800949160000</t>
        </is>
      </c>
      <c r="C4186" t="inlineStr">
        <is>
          <t>80094916</t>
        </is>
      </c>
      <c r="D4186" t="inlineStr">
        <is>
          <t>WATSON; ANIBAL ENRIQUE</t>
        </is>
      </c>
      <c r="E4186" t="inlineStr">
        <is>
          <t>WATSONANIBALENRIQUE</t>
        </is>
      </c>
      <c r="F4186" s="2" t="n">
        <v>0</v>
      </c>
      <c r="G4186" t="inlineStr">
        <is>
          <t>Solanye Acuña</t>
        </is>
      </c>
      <c r="H4186" t="inlineStr">
        <is>
          <t>0</t>
        </is>
      </c>
      <c r="I4186" t="n">
        <v>54</v>
      </c>
      <c r="J4186" t="n">
        <v>1</v>
      </c>
      <c r="K4186" t="inlineStr">
        <is>
          <t>FLBB</t>
        </is>
      </c>
    </row>
    <row r="4187">
      <c r="A4187" t="inlineStr">
        <is>
          <t>CS</t>
        </is>
      </c>
      <c r="B4187" t="inlineStr">
        <is>
          <t>219050800100</t>
        </is>
      </c>
      <c r="C4187" t="inlineStr">
        <is>
          <t>21905080</t>
        </is>
      </c>
      <c r="D4187" t="inlineStr">
        <is>
          <t>WAY LIFE ADVANCE TECHNOLOGY/TUMBA MUERTO</t>
        </is>
      </c>
      <c r="E4187" t="inlineStr">
        <is>
          <t>WAYLIFEADVANCETECHNOLOGYTUMBAMUERTO</t>
        </is>
      </c>
      <c r="F4187" s="2" t="n">
        <v>0</v>
      </c>
      <c r="G4187" t="inlineStr">
        <is>
          <t>Lizeth Milena Gonzalez</t>
        </is>
      </c>
      <c r="H4187" t="inlineStr">
        <is>
          <t>2791554</t>
        </is>
      </c>
      <c r="I4187" t="n">
        <v>46</v>
      </c>
      <c r="J4187" t="n">
        <v>1</v>
      </c>
      <c r="K4187" t="inlineStr">
        <is>
          <t>FLBB</t>
        </is>
      </c>
    </row>
    <row r="4188">
      <c r="A4188" t="inlineStr">
        <is>
          <t>CS</t>
        </is>
      </c>
      <c r="B4188" t="inlineStr">
        <is>
          <t>315059880000</t>
        </is>
      </c>
      <c r="C4188" t="inlineStr">
        <is>
          <t>31505988</t>
        </is>
      </c>
      <c r="D4188" t="inlineStr">
        <is>
          <t>WE YAN TONG</t>
        </is>
      </c>
      <c r="E4188" t="inlineStr">
        <is>
          <t>WEYANTONG</t>
        </is>
      </c>
      <c r="F4188" s="2" t="n">
        <v>0</v>
      </c>
      <c r="G4188" t="inlineStr">
        <is>
          <t>Maria Fernanda Rivas</t>
        </is>
      </c>
      <c r="H4188" t="inlineStr">
        <is>
          <t>62056667</t>
        </is>
      </c>
      <c r="I4188" t="n">
        <v>41</v>
      </c>
      <c r="J4188" t="n">
        <v>1</v>
      </c>
      <c r="K4188" t="inlineStr">
        <is>
          <t>FLBBTV</t>
        </is>
      </c>
    </row>
    <row r="4189">
      <c r="A4189" t="inlineStr">
        <is>
          <t>CS</t>
        </is>
      </c>
      <c r="B4189" t="inlineStr">
        <is>
          <t>358106330000</t>
        </is>
      </c>
      <c r="C4189" t="inlineStr">
        <is>
          <t>35810633</t>
        </is>
      </c>
      <c r="D4189" t="inlineStr">
        <is>
          <t>WEI FENG LU DENG</t>
        </is>
      </c>
      <c r="E4189" t="inlineStr">
        <is>
          <t>WEIFENGLUDENG</t>
        </is>
      </c>
      <c r="F4189" s="2" t="n">
        <v>0</v>
      </c>
      <c r="G4189" t="inlineStr">
        <is>
          <t>Yarelis Tulloch</t>
        </is>
      </c>
      <c r="H4189" t="inlineStr">
        <is>
          <t>67969998</t>
        </is>
      </c>
      <c r="I4189" t="n">
        <v>22</v>
      </c>
      <c r="J4189" t="n">
        <v>1</v>
      </c>
      <c r="K4189" t="inlineStr">
        <is>
          <t>FLBB</t>
        </is>
      </c>
    </row>
    <row r="4190">
      <c r="A4190" t="inlineStr">
        <is>
          <t>CS</t>
        </is>
      </c>
      <c r="B4190" t="inlineStr">
        <is>
          <t>329099170000</t>
        </is>
      </c>
      <c r="C4190" t="inlineStr">
        <is>
          <t>32909917</t>
        </is>
      </c>
      <c r="D4190" t="inlineStr">
        <is>
          <t>WEI GUANG WEN</t>
        </is>
      </c>
      <c r="E4190" t="inlineStr">
        <is>
          <t>WEIGUANGWEN</t>
        </is>
      </c>
      <c r="F4190" s="2" t="n">
        <v>0</v>
      </c>
      <c r="G4190" t="inlineStr">
        <is>
          <t>Abril Aparicio</t>
        </is>
      </c>
      <c r="H4190" t="inlineStr">
        <is>
          <t>64325555</t>
        </is>
      </c>
      <c r="I4190" t="n">
        <v>48</v>
      </c>
      <c r="J4190" t="n">
        <v>1</v>
      </c>
      <c r="K4190" t="inlineStr">
        <is>
          <t>FLBB</t>
        </is>
      </c>
    </row>
    <row r="4191">
      <c r="A4191" t="inlineStr">
        <is>
          <t>CS</t>
        </is>
      </c>
      <c r="B4191" t="inlineStr">
        <is>
          <t>349010320000</t>
        </is>
      </c>
      <c r="C4191" t="inlineStr">
        <is>
          <t>34901032</t>
        </is>
      </c>
      <c r="D4191" t="inlineStr">
        <is>
          <t>WEI QIANG ZHONG</t>
        </is>
      </c>
      <c r="E4191" t="inlineStr">
        <is>
          <t>WEIQIANGZHONG</t>
        </is>
      </c>
      <c r="F4191" s="2" t="n">
        <v>0</v>
      </c>
      <c r="G4191" t="inlineStr">
        <is>
          <t>Yariela Galarce</t>
        </is>
      </c>
      <c r="H4191" t="inlineStr">
        <is>
          <t>65251442</t>
        </is>
      </c>
      <c r="I4191" t="n">
        <v>38</v>
      </c>
      <c r="J4191" t="n">
        <v>1</v>
      </c>
      <c r="K4191" t="inlineStr">
        <is>
          <t>FLBB</t>
        </is>
      </c>
    </row>
    <row r="4192">
      <c r="A4192" t="inlineStr">
        <is>
          <t>CS</t>
        </is>
      </c>
      <c r="B4192" t="inlineStr">
        <is>
          <t>335089130000</t>
        </is>
      </c>
      <c r="C4192" t="inlineStr">
        <is>
          <t>33508913</t>
        </is>
      </c>
      <c r="D4192" t="inlineStr">
        <is>
          <t>WEI QIONG ZHU</t>
        </is>
      </c>
      <c r="E4192" t="inlineStr">
        <is>
          <t>WEIQIONGZHU</t>
        </is>
      </c>
      <c r="F4192" s="2" t="n">
        <v>0</v>
      </c>
      <c r="G4192" t="inlineStr">
        <is>
          <t>Nailyn Martinez Johnson</t>
        </is>
      </c>
      <c r="H4192" t="inlineStr">
        <is>
          <t>69568538</t>
        </is>
      </c>
      <c r="I4192" t="n">
        <v>39</v>
      </c>
      <c r="J4192" t="n">
        <v>1</v>
      </c>
      <c r="K4192" t="inlineStr">
        <is>
          <t>FLBB</t>
        </is>
      </c>
    </row>
    <row r="4193">
      <c r="A4193" t="inlineStr">
        <is>
          <t>CS</t>
        </is>
      </c>
      <c r="B4193" t="inlineStr">
        <is>
          <t>337035530000</t>
        </is>
      </c>
      <c r="C4193" t="inlineStr">
        <is>
          <t>33703553</t>
        </is>
      </c>
      <c r="D4193" t="inlineStr">
        <is>
          <t>WEI XIONG FU</t>
        </is>
      </c>
      <c r="E4193" t="inlineStr">
        <is>
          <t>WEIXIONGFU</t>
        </is>
      </c>
      <c r="F4193" s="2" t="n">
        <v>0</v>
      </c>
      <c r="G4193" t="inlineStr">
        <is>
          <t>iongy Gordon Ward</t>
        </is>
      </c>
      <c r="H4193" t="inlineStr">
        <is>
          <t>67809885</t>
        </is>
      </c>
      <c r="I4193" t="n">
        <v>34</v>
      </c>
      <c r="J4193" t="n">
        <v>1</v>
      </c>
      <c r="K4193" t="inlineStr">
        <is>
          <t>FLBB</t>
        </is>
      </c>
    </row>
    <row r="4194">
      <c r="A4194" t="inlineStr">
        <is>
          <t>CS</t>
        </is>
      </c>
      <c r="B4194" t="inlineStr">
        <is>
          <t>336256170000</t>
        </is>
      </c>
      <c r="C4194" t="inlineStr">
        <is>
          <t>33625617</t>
        </is>
      </c>
      <c r="D4194" t="inlineStr">
        <is>
          <t>WEI ZHAN LUO HOU</t>
        </is>
      </c>
      <c r="E4194" t="inlineStr">
        <is>
          <t>WEIZHANLUOHOU</t>
        </is>
      </c>
      <c r="F4194" s="2" t="n">
        <v>0</v>
      </c>
      <c r="G4194" t="inlineStr">
        <is>
          <t>Karla Mc Intryre</t>
        </is>
      </c>
      <c r="H4194" t="inlineStr">
        <is>
          <t>68010101</t>
        </is>
      </c>
      <c r="I4194" t="n">
        <v>45</v>
      </c>
      <c r="J4194" t="n">
        <v>1</v>
      </c>
      <c r="K4194" t="inlineStr">
        <is>
          <t>FLBBTV</t>
        </is>
      </c>
    </row>
    <row r="4195">
      <c r="A4195" t="inlineStr">
        <is>
          <t>CS</t>
        </is>
      </c>
      <c r="B4195" t="inlineStr">
        <is>
          <t>345281730000</t>
        </is>
      </c>
      <c r="C4195" t="inlineStr">
        <is>
          <t>34528173</t>
        </is>
      </c>
      <c r="D4195" t="inlineStr">
        <is>
          <t>WEIAN LUO</t>
        </is>
      </c>
      <c r="E4195" t="inlineStr">
        <is>
          <t>WEIANLUO</t>
        </is>
      </c>
      <c r="F4195" s="2" t="n">
        <v>0</v>
      </c>
      <c r="G4195" t="inlineStr">
        <is>
          <t>Solanye Acuña</t>
        </is>
      </c>
      <c r="H4195" t="inlineStr">
        <is>
          <t>67336166</t>
        </is>
      </c>
      <c r="I4195" t="n">
        <v>28</v>
      </c>
      <c r="J4195" t="n">
        <v>1</v>
      </c>
      <c r="K4195" t="inlineStr">
        <is>
          <t>FLBB</t>
        </is>
      </c>
    </row>
    <row r="4196">
      <c r="A4196" t="inlineStr">
        <is>
          <t>CS</t>
        </is>
      </c>
      <c r="B4196" t="inlineStr">
        <is>
          <t>228002380000</t>
        </is>
      </c>
      <c r="C4196" t="inlineStr">
        <is>
          <t>22800238</t>
        </is>
      </c>
      <c r="D4196" t="inlineStr">
        <is>
          <t>WEIBIN ZHUO</t>
        </is>
      </c>
      <c r="E4196" t="inlineStr">
        <is>
          <t>WEIBINZHUO</t>
        </is>
      </c>
      <c r="F4196" s="2" t="n">
        <v>0</v>
      </c>
      <c r="G4196" t="inlineStr">
        <is>
          <t>Michelle Zambrano</t>
        </is>
      </c>
      <c r="H4196" t="inlineStr">
        <is>
          <t>64806988</t>
        </is>
      </c>
      <c r="I4196" t="n">
        <v>0</v>
      </c>
      <c r="J4196" t="n">
        <v>1</v>
      </c>
      <c r="K4196" t="inlineStr"/>
    </row>
    <row r="4197">
      <c r="A4197" t="inlineStr">
        <is>
          <t>CS</t>
        </is>
      </c>
      <c r="B4197" t="inlineStr">
        <is>
          <t>331020560000</t>
        </is>
      </c>
      <c r="C4197" t="inlineStr">
        <is>
          <t>33102056</t>
        </is>
      </c>
      <c r="D4197" t="inlineStr">
        <is>
          <t>WEICHAO ZHANG</t>
        </is>
      </c>
      <c r="E4197" t="inlineStr">
        <is>
          <t>WEICHAOZHANG</t>
        </is>
      </c>
      <c r="F4197" s="2" t="n">
        <v>0</v>
      </c>
      <c r="G4197" t="inlineStr">
        <is>
          <t>Lizeth Milena Gonzalez</t>
        </is>
      </c>
      <c r="H4197" t="inlineStr">
        <is>
          <t>63881923</t>
        </is>
      </c>
      <c r="I4197" t="n">
        <v>44</v>
      </c>
      <c r="J4197" t="n">
        <v>1</v>
      </c>
      <c r="K4197" t="inlineStr">
        <is>
          <t>FLBB</t>
        </is>
      </c>
    </row>
    <row r="4198">
      <c r="A4198" t="inlineStr">
        <is>
          <t>CS</t>
        </is>
      </c>
      <c r="B4198" t="inlineStr">
        <is>
          <t>351031880000</t>
        </is>
      </c>
      <c r="C4198" t="inlineStr">
        <is>
          <t>35103188</t>
        </is>
      </c>
      <c r="D4198" t="inlineStr">
        <is>
          <t>WEIDONG FENG</t>
        </is>
      </c>
      <c r="E4198" t="inlineStr">
        <is>
          <t>WEIDONGFENG</t>
        </is>
      </c>
      <c r="F4198" s="2" t="n">
        <v>0</v>
      </c>
      <c r="G4198" t="inlineStr">
        <is>
          <t>Maria Fernanda Rivas</t>
        </is>
      </c>
      <c r="H4198" t="inlineStr">
        <is>
          <t>67542310</t>
        </is>
      </c>
      <c r="I4198" t="n">
        <v>34</v>
      </c>
      <c r="J4198" t="n">
        <v>1</v>
      </c>
      <c r="K4198" t="inlineStr">
        <is>
          <t>FLBB</t>
        </is>
      </c>
    </row>
    <row r="4199">
      <c r="A4199" t="inlineStr">
        <is>
          <t>CS</t>
        </is>
      </c>
      <c r="B4199" t="inlineStr">
        <is>
          <t>324104380000</t>
        </is>
      </c>
      <c r="C4199" t="inlineStr">
        <is>
          <t>32410438</t>
        </is>
      </c>
      <c r="D4199" t="inlineStr">
        <is>
          <t>WEIFENG YE</t>
        </is>
      </c>
      <c r="E4199" t="inlineStr">
        <is>
          <t>WEIFENGYE</t>
        </is>
      </c>
      <c r="F4199" s="2" t="n">
        <v>0</v>
      </c>
      <c r="G4199" t="inlineStr">
        <is>
          <t>Yarelis Tulloch</t>
        </is>
      </c>
      <c r="H4199" t="inlineStr">
        <is>
          <t>69026888</t>
        </is>
      </c>
      <c r="I4199" t="n">
        <v>39</v>
      </c>
      <c r="J4199" t="n">
        <v>1</v>
      </c>
      <c r="K4199" t="inlineStr">
        <is>
          <t>FLBB</t>
        </is>
      </c>
    </row>
    <row r="4200">
      <c r="A4200" t="inlineStr">
        <is>
          <t>CS</t>
        </is>
      </c>
      <c r="B4200" t="inlineStr">
        <is>
          <t>347185540000</t>
        </is>
      </c>
      <c r="C4200" t="inlineStr">
        <is>
          <t>34718554</t>
        </is>
      </c>
      <c r="D4200" t="inlineStr">
        <is>
          <t>WEIFENG ZHONG</t>
        </is>
      </c>
      <c r="E4200" t="inlineStr">
        <is>
          <t>WEIFENGZHONG</t>
        </is>
      </c>
      <c r="F4200" s="2" t="n">
        <v>0</v>
      </c>
      <c r="G4200" t="inlineStr">
        <is>
          <t>Abril Aparicio</t>
        </is>
      </c>
      <c r="H4200" t="inlineStr">
        <is>
          <t>60967088</t>
        </is>
      </c>
      <c r="I4200" t="n">
        <v>32</v>
      </c>
      <c r="J4200" t="n">
        <v>1</v>
      </c>
      <c r="K4200" t="inlineStr">
        <is>
          <t>FLBB</t>
        </is>
      </c>
    </row>
    <row r="4201">
      <c r="A4201" t="inlineStr">
        <is>
          <t>CS</t>
        </is>
      </c>
      <c r="B4201" t="inlineStr">
        <is>
          <t>334090140000</t>
        </is>
      </c>
      <c r="C4201" t="inlineStr">
        <is>
          <t>33409014</t>
        </is>
      </c>
      <c r="D4201" t="inlineStr">
        <is>
          <t>WEIHANG ZHANG</t>
        </is>
      </c>
      <c r="E4201" t="inlineStr">
        <is>
          <t>WEIHANGZHANG</t>
        </is>
      </c>
      <c r="F4201" s="2" t="n">
        <v>0</v>
      </c>
      <c r="G4201" t="inlineStr">
        <is>
          <t>Yariela Galarce</t>
        </is>
      </c>
      <c r="H4201" t="inlineStr">
        <is>
          <t>67777759</t>
        </is>
      </c>
      <c r="I4201" t="n">
        <v>54</v>
      </c>
      <c r="J4201" t="n">
        <v>1</v>
      </c>
      <c r="K4201" t="inlineStr">
        <is>
          <t>FLBB</t>
        </is>
      </c>
    </row>
    <row r="4202">
      <c r="A4202" t="inlineStr">
        <is>
          <t>CS</t>
        </is>
      </c>
      <c r="B4202" t="inlineStr">
        <is>
          <t>347077810000</t>
        </is>
      </c>
      <c r="C4202" t="inlineStr">
        <is>
          <t>34707781</t>
        </is>
      </c>
      <c r="D4202" t="inlineStr">
        <is>
          <t>WEIHUI LUO</t>
        </is>
      </c>
      <c r="E4202" t="inlineStr">
        <is>
          <t>WEIHUILUO</t>
        </is>
      </c>
      <c r="F4202" s="2" t="n">
        <v>0</v>
      </c>
      <c r="G4202" t="inlineStr">
        <is>
          <t>Nailyn Martinez Johnson</t>
        </is>
      </c>
      <c r="H4202" t="inlineStr">
        <is>
          <t>67442222</t>
        </is>
      </c>
      <c r="I4202" t="n">
        <v>48</v>
      </c>
      <c r="J4202" t="n">
        <v>1</v>
      </c>
      <c r="K4202" t="inlineStr">
        <is>
          <t>FLBB</t>
        </is>
      </c>
    </row>
    <row r="4203">
      <c r="A4203" t="inlineStr">
        <is>
          <t>CS</t>
        </is>
      </c>
      <c r="B4203" t="inlineStr">
        <is>
          <t>346424600000</t>
        </is>
      </c>
      <c r="C4203" t="inlineStr">
        <is>
          <t>34642460</t>
        </is>
      </c>
      <c r="D4203" t="inlineStr">
        <is>
          <t>WEIJAN ZHUO</t>
        </is>
      </c>
      <c r="E4203" t="inlineStr">
        <is>
          <t>WEIJANZHUO</t>
        </is>
      </c>
      <c r="F4203" s="2" t="n">
        <v>0</v>
      </c>
      <c r="G4203" t="inlineStr">
        <is>
          <t>iongy Gordon Ward</t>
        </is>
      </c>
      <c r="H4203" t="inlineStr">
        <is>
          <t>61808080</t>
        </is>
      </c>
      <c r="I4203" t="n">
        <v>43</v>
      </c>
      <c r="J4203" t="n">
        <v>1</v>
      </c>
      <c r="K4203" t="inlineStr">
        <is>
          <t>FLBB</t>
        </is>
      </c>
    </row>
    <row r="4204">
      <c r="A4204" t="inlineStr">
        <is>
          <t>CS</t>
        </is>
      </c>
      <c r="B4204" t="inlineStr">
        <is>
          <t>327085520000</t>
        </is>
      </c>
      <c r="C4204" t="inlineStr">
        <is>
          <t>32708552</t>
        </is>
      </c>
      <c r="D4204" t="inlineStr">
        <is>
          <t>WEIJIAN CUI</t>
        </is>
      </c>
      <c r="E4204" t="inlineStr">
        <is>
          <t>WEIJIANCUI</t>
        </is>
      </c>
      <c r="F4204" s="2" t="n">
        <v>0</v>
      </c>
      <c r="G4204" t="inlineStr">
        <is>
          <t>Keisy Vargas</t>
        </is>
      </c>
      <c r="H4204" t="inlineStr">
        <is>
          <t>60792228</t>
        </is>
      </c>
      <c r="I4204" t="n">
        <v>28</v>
      </c>
      <c r="J4204" t="n">
        <v>1</v>
      </c>
      <c r="K4204" t="inlineStr">
        <is>
          <t>FLBB</t>
        </is>
      </c>
    </row>
    <row r="4205">
      <c r="A4205" t="inlineStr">
        <is>
          <t>CS</t>
        </is>
      </c>
      <c r="B4205" t="inlineStr">
        <is>
          <t>331294910000</t>
        </is>
      </c>
      <c r="C4205" t="inlineStr">
        <is>
          <t>33129491</t>
        </is>
      </c>
      <c r="D4205" t="inlineStr">
        <is>
          <t>WEIJIE WU</t>
        </is>
      </c>
      <c r="E4205" t="inlineStr">
        <is>
          <t>WEIJIEWU</t>
        </is>
      </c>
      <c r="F4205" s="2" t="n">
        <v>0</v>
      </c>
      <c r="G4205" t="inlineStr">
        <is>
          <t>Karla Mc Intryre</t>
        </is>
      </c>
      <c r="H4205" t="inlineStr">
        <is>
          <t>62424544</t>
        </is>
      </c>
      <c r="I4205" t="n">
        <v>34</v>
      </c>
      <c r="J4205" t="n">
        <v>1</v>
      </c>
      <c r="K4205" t="inlineStr">
        <is>
          <t>FLBB</t>
        </is>
      </c>
    </row>
    <row r="4206">
      <c r="A4206" t="inlineStr">
        <is>
          <t>CS</t>
        </is>
      </c>
      <c r="B4206" t="inlineStr">
        <is>
          <t>354056920000</t>
        </is>
      </c>
      <c r="C4206" t="inlineStr">
        <is>
          <t>35405692</t>
        </is>
      </c>
      <c r="D4206" t="inlineStr">
        <is>
          <t>WEIJIE ZHANG</t>
        </is>
      </c>
      <c r="E4206" t="inlineStr">
        <is>
          <t>WEIJIEZHANG</t>
        </is>
      </c>
      <c r="F4206" s="2" t="n">
        <v>0</v>
      </c>
      <c r="G4206" t="inlineStr">
        <is>
          <t>Solanye Acuña</t>
        </is>
      </c>
      <c r="H4206" t="inlineStr">
        <is>
          <t>63475688</t>
        </is>
      </c>
      <c r="I4206" t="n">
        <v>49</v>
      </c>
      <c r="J4206" t="n">
        <v>1</v>
      </c>
      <c r="K4206" t="inlineStr">
        <is>
          <t>FLBB</t>
        </is>
      </c>
    </row>
    <row r="4207">
      <c r="A4207" t="inlineStr">
        <is>
          <t>CS</t>
        </is>
      </c>
      <c r="B4207" t="inlineStr">
        <is>
          <t>328098180000</t>
        </is>
      </c>
      <c r="C4207" t="inlineStr">
        <is>
          <t>32809818</t>
        </is>
      </c>
      <c r="D4207" t="inlineStr">
        <is>
          <t>WEIJIE ZHONG</t>
        </is>
      </c>
      <c r="E4207" t="inlineStr">
        <is>
          <t>WEIJIEZHONG</t>
        </is>
      </c>
      <c r="F4207" s="2" t="n">
        <v>0</v>
      </c>
      <c r="G4207" t="inlineStr">
        <is>
          <t>Michelle Zambrano</t>
        </is>
      </c>
      <c r="H4207" t="inlineStr">
        <is>
          <t>67298538</t>
        </is>
      </c>
      <c r="I4207" t="n">
        <v>60</v>
      </c>
      <c r="J4207" t="n">
        <v>1</v>
      </c>
      <c r="K4207" t="inlineStr">
        <is>
          <t>FLBBTV</t>
        </is>
      </c>
    </row>
    <row r="4208">
      <c r="A4208" t="inlineStr">
        <is>
          <t>CS</t>
        </is>
      </c>
      <c r="B4208" t="inlineStr">
        <is>
          <t>358085300000</t>
        </is>
      </c>
      <c r="C4208" t="inlineStr">
        <is>
          <t>35808530</t>
        </is>
      </c>
      <c r="D4208" t="inlineStr">
        <is>
          <t>WEIJUN LUO</t>
        </is>
      </c>
      <c r="E4208" t="inlineStr">
        <is>
          <t>WEIJUNLUO</t>
        </is>
      </c>
      <c r="F4208" s="2" t="n">
        <v>0</v>
      </c>
      <c r="G4208" t="inlineStr">
        <is>
          <t>Lizeth Milena Gonzalez</t>
        </is>
      </c>
      <c r="H4208" t="inlineStr">
        <is>
          <t>66397682</t>
        </is>
      </c>
      <c r="I4208" t="n">
        <v>8</v>
      </c>
      <c r="J4208" t="n">
        <v>1</v>
      </c>
      <c r="K4208" t="inlineStr">
        <is>
          <t>FLBB</t>
        </is>
      </c>
    </row>
    <row r="4209">
      <c r="A4209" t="inlineStr">
        <is>
          <t>CS</t>
        </is>
      </c>
      <c r="B4209" t="inlineStr">
        <is>
          <t>339041430000</t>
        </is>
      </c>
      <c r="C4209" t="inlineStr">
        <is>
          <t>33904143</t>
        </is>
      </c>
      <c r="D4209" t="inlineStr">
        <is>
          <t>WEIJUN WANG</t>
        </is>
      </c>
      <c r="E4209" t="inlineStr">
        <is>
          <t>WEIJUNWANG</t>
        </is>
      </c>
      <c r="F4209" s="2" t="n">
        <v>0</v>
      </c>
      <c r="G4209" t="inlineStr">
        <is>
          <t>Maria Fernanda Rivas</t>
        </is>
      </c>
      <c r="H4209" t="inlineStr">
        <is>
          <t>65069290</t>
        </is>
      </c>
      <c r="I4209" t="n">
        <v>33</v>
      </c>
      <c r="J4209" t="n">
        <v>1</v>
      </c>
      <c r="K4209" t="inlineStr">
        <is>
          <t>FLBB</t>
        </is>
      </c>
    </row>
    <row r="4210">
      <c r="A4210" t="inlineStr">
        <is>
          <t>CS</t>
        </is>
      </c>
      <c r="B4210" t="inlineStr">
        <is>
          <t>132040560000</t>
        </is>
      </c>
      <c r="C4210" t="inlineStr">
        <is>
          <t>13204056</t>
        </is>
      </c>
      <c r="D4210" t="inlineStr">
        <is>
          <t>WEIL ART INC</t>
        </is>
      </c>
      <c r="E4210" t="inlineStr">
        <is>
          <t>WEILARTINC</t>
        </is>
      </c>
      <c r="F4210" s="2" t="n">
        <v>0</v>
      </c>
      <c r="G4210" t="inlineStr">
        <is>
          <t>Yarelis Tulloch</t>
        </is>
      </c>
      <c r="H4210" t="inlineStr">
        <is>
          <t>2151262</t>
        </is>
      </c>
      <c r="I4210" t="n">
        <v>0</v>
      </c>
      <c r="J4210" t="n">
        <v>1</v>
      </c>
      <c r="K4210" t="inlineStr"/>
    </row>
    <row r="4211">
      <c r="A4211" t="inlineStr">
        <is>
          <t>CS</t>
        </is>
      </c>
      <c r="B4211" t="inlineStr">
        <is>
          <t>332275870000</t>
        </is>
      </c>
      <c r="C4211" t="inlineStr">
        <is>
          <t>33227587</t>
        </is>
      </c>
      <c r="D4211" t="inlineStr">
        <is>
          <t>WEILI PAN</t>
        </is>
      </c>
      <c r="E4211" t="inlineStr">
        <is>
          <t>WEILIPAN</t>
        </is>
      </c>
      <c r="F4211" s="2" t="n">
        <v>0</v>
      </c>
      <c r="G4211" t="inlineStr">
        <is>
          <t>Abril Aparicio</t>
        </is>
      </c>
      <c r="H4211" t="inlineStr">
        <is>
          <t>65660666</t>
        </is>
      </c>
      <c r="I4211" t="n">
        <v>47</v>
      </c>
      <c r="J4211" t="n">
        <v>1</v>
      </c>
      <c r="K4211" t="inlineStr">
        <is>
          <t>FLBB</t>
        </is>
      </c>
    </row>
    <row r="4212">
      <c r="A4212" t="inlineStr">
        <is>
          <t>CS</t>
        </is>
      </c>
      <c r="B4212" t="inlineStr">
        <is>
          <t>323104300000</t>
        </is>
      </c>
      <c r="C4212" t="inlineStr">
        <is>
          <t>32310430</t>
        </is>
      </c>
      <c r="D4212" t="inlineStr">
        <is>
          <t>WEILIN LUO</t>
        </is>
      </c>
      <c r="E4212" t="inlineStr">
        <is>
          <t>WEILINLUO</t>
        </is>
      </c>
      <c r="F4212" s="2" t="n">
        <v>0</v>
      </c>
      <c r="G4212" t="inlineStr">
        <is>
          <t>Yariela Galarce</t>
        </is>
      </c>
      <c r="H4212" t="inlineStr">
        <is>
          <t>66699999</t>
        </is>
      </c>
      <c r="I4212" t="n">
        <v>38</v>
      </c>
      <c r="J4212" t="n">
        <v>1</v>
      </c>
      <c r="K4212" t="inlineStr">
        <is>
          <t>FLBB</t>
        </is>
      </c>
    </row>
    <row r="4213">
      <c r="A4213" t="inlineStr">
        <is>
          <t>CS</t>
        </is>
      </c>
      <c r="B4213" t="inlineStr">
        <is>
          <t>338086660000</t>
        </is>
      </c>
      <c r="C4213" t="inlineStr">
        <is>
          <t>33808666</t>
        </is>
      </c>
      <c r="D4213" t="inlineStr">
        <is>
          <t>WEILIN WEN</t>
        </is>
      </c>
      <c r="E4213" t="inlineStr">
        <is>
          <t>WEILINWEN</t>
        </is>
      </c>
      <c r="F4213" s="2" t="n">
        <v>0</v>
      </c>
      <c r="G4213" t="inlineStr">
        <is>
          <t>Nailyn Martinez Johnson</t>
        </is>
      </c>
      <c r="H4213" t="inlineStr">
        <is>
          <t>68555580</t>
        </is>
      </c>
      <c r="I4213" t="n">
        <v>29</v>
      </c>
      <c r="J4213" t="n">
        <v>1</v>
      </c>
      <c r="K4213" t="inlineStr">
        <is>
          <t>FLBB</t>
        </is>
      </c>
    </row>
    <row r="4214">
      <c r="A4214" t="inlineStr">
        <is>
          <t>CS</t>
        </is>
      </c>
      <c r="B4214" t="inlineStr">
        <is>
          <t>331058720000</t>
        </is>
      </c>
      <c r="C4214" t="inlineStr">
        <is>
          <t>33105872</t>
        </is>
      </c>
      <c r="D4214" t="inlineStr">
        <is>
          <t>WEILING PAN</t>
        </is>
      </c>
      <c r="E4214" t="inlineStr">
        <is>
          <t>WEILINGPAN</t>
        </is>
      </c>
      <c r="F4214" s="2" t="n">
        <v>0</v>
      </c>
      <c r="G4214" t="inlineStr">
        <is>
          <t>iongy Gordon Ward</t>
        </is>
      </c>
      <c r="H4214" t="inlineStr">
        <is>
          <t>64892340</t>
        </is>
      </c>
      <c r="I4214" t="n">
        <v>34</v>
      </c>
      <c r="J4214" t="n">
        <v>1</v>
      </c>
      <c r="K4214" t="inlineStr">
        <is>
          <t>FLBB</t>
        </is>
      </c>
    </row>
    <row r="4215">
      <c r="A4215" t="inlineStr">
        <is>
          <t>CS</t>
        </is>
      </c>
      <c r="B4215" t="inlineStr">
        <is>
          <t>353024160000</t>
        </is>
      </c>
      <c r="C4215" t="inlineStr">
        <is>
          <t>35302416</t>
        </is>
      </c>
      <c r="D4215" t="inlineStr">
        <is>
          <t>WEILING PAN</t>
        </is>
      </c>
      <c r="E4215" t="inlineStr">
        <is>
          <t>WEILINGPAN</t>
        </is>
      </c>
      <c r="F4215" s="2" t="n">
        <v>0</v>
      </c>
      <c r="G4215" t="inlineStr">
        <is>
          <t>Keisy Vargas</t>
        </is>
      </c>
      <c r="H4215" t="inlineStr">
        <is>
          <t>68237388</t>
        </is>
      </c>
      <c r="I4215" t="n">
        <v>29</v>
      </c>
      <c r="J4215" t="n">
        <v>1</v>
      </c>
      <c r="K4215" t="inlineStr">
        <is>
          <t>FLBB</t>
        </is>
      </c>
    </row>
    <row r="4216">
      <c r="A4216" t="inlineStr">
        <is>
          <t>CS</t>
        </is>
      </c>
      <c r="B4216" t="inlineStr">
        <is>
          <t>332321670000</t>
        </is>
      </c>
      <c r="C4216" t="inlineStr">
        <is>
          <t>33232167</t>
        </is>
      </c>
      <c r="D4216" t="inlineStr">
        <is>
          <t>WEIMING ZHANG</t>
        </is>
      </c>
      <c r="E4216" t="inlineStr">
        <is>
          <t>WEIMINGZHANG</t>
        </is>
      </c>
      <c r="F4216" s="2" t="n">
        <v>0</v>
      </c>
      <c r="G4216" t="inlineStr">
        <is>
          <t>Karla Mc Intryre</t>
        </is>
      </c>
      <c r="H4216" t="inlineStr">
        <is>
          <t>67916928</t>
        </is>
      </c>
      <c r="I4216" t="n">
        <v>34</v>
      </c>
      <c r="J4216" t="n">
        <v>1</v>
      </c>
      <c r="K4216" t="inlineStr">
        <is>
          <t>FLBB</t>
        </is>
      </c>
    </row>
    <row r="4217">
      <c r="A4217" t="inlineStr">
        <is>
          <t>CS</t>
        </is>
      </c>
      <c r="B4217" t="inlineStr">
        <is>
          <t>345462240000</t>
        </is>
      </c>
      <c r="C4217" t="inlineStr">
        <is>
          <t>34546224</t>
        </is>
      </c>
      <c r="D4217" t="inlineStr">
        <is>
          <t>WEINAN LUO</t>
        </is>
      </c>
      <c r="E4217" t="inlineStr">
        <is>
          <t>WEINANLUO</t>
        </is>
      </c>
      <c r="F4217" s="2" t="n">
        <v>0</v>
      </c>
      <c r="G4217" t="inlineStr">
        <is>
          <t>Solanye Acuña</t>
        </is>
      </c>
      <c r="H4217" t="inlineStr">
        <is>
          <t>65488338</t>
        </is>
      </c>
      <c r="I4217" t="n">
        <v>35</v>
      </c>
      <c r="J4217" t="n">
        <v>1</v>
      </c>
      <c r="K4217" t="inlineStr">
        <is>
          <t>FLBB</t>
        </is>
      </c>
    </row>
    <row r="4218">
      <c r="A4218" t="inlineStr">
        <is>
          <t>CS</t>
        </is>
      </c>
      <c r="B4218" t="inlineStr">
        <is>
          <t>335075980000</t>
        </is>
      </c>
      <c r="C4218" t="inlineStr">
        <is>
          <t>33507598</t>
        </is>
      </c>
      <c r="D4218" t="inlineStr">
        <is>
          <t>WEINAN ZHONG</t>
        </is>
      </c>
      <c r="E4218" t="inlineStr">
        <is>
          <t>WEINANZHONG</t>
        </is>
      </c>
      <c r="F4218" s="2" t="n">
        <v>0</v>
      </c>
      <c r="G4218" t="inlineStr">
        <is>
          <t>Michelle Zambrano</t>
        </is>
      </c>
      <c r="H4218" t="inlineStr">
        <is>
          <t>68453788</t>
        </is>
      </c>
      <c r="I4218" t="n">
        <v>29</v>
      </c>
      <c r="J4218" t="n">
        <v>1</v>
      </c>
      <c r="K4218" t="inlineStr">
        <is>
          <t>FLBB</t>
        </is>
      </c>
    </row>
    <row r="4219">
      <c r="A4219" t="inlineStr">
        <is>
          <t>CS</t>
        </is>
      </c>
      <c r="B4219" t="inlineStr">
        <is>
          <t>344330910000</t>
        </is>
      </c>
      <c r="C4219" t="inlineStr">
        <is>
          <t>34433091</t>
        </is>
      </c>
      <c r="D4219" t="inlineStr">
        <is>
          <t>WEINNOVA CORP</t>
        </is>
      </c>
      <c r="E4219" t="inlineStr">
        <is>
          <t>WEINNOVACORP</t>
        </is>
      </c>
      <c r="F4219" s="2" t="n">
        <v>0</v>
      </c>
      <c r="G4219" t="inlineStr">
        <is>
          <t>Lizeth Milena Gonzalez</t>
        </is>
      </c>
      <c r="H4219" t="inlineStr">
        <is>
          <t>64605141</t>
        </is>
      </c>
      <c r="I4219" t="n">
        <v>48</v>
      </c>
      <c r="J4219" t="n">
        <v>1</v>
      </c>
      <c r="K4219" t="inlineStr">
        <is>
          <t>FLBB</t>
        </is>
      </c>
    </row>
    <row r="4220">
      <c r="A4220" t="inlineStr">
        <is>
          <t>CS</t>
        </is>
      </c>
      <c r="B4220" t="inlineStr">
        <is>
          <t>333026110000</t>
        </is>
      </c>
      <c r="C4220" t="inlineStr">
        <is>
          <t>33302611</t>
        </is>
      </c>
      <c r="D4220" t="inlineStr">
        <is>
          <t>WEINZHENG LUO</t>
        </is>
      </c>
      <c r="E4220" t="inlineStr">
        <is>
          <t>WEINZHENGLUO</t>
        </is>
      </c>
      <c r="F4220" s="2" t="n">
        <v>0</v>
      </c>
      <c r="G4220" t="inlineStr">
        <is>
          <t>Maria Fernanda Rivas</t>
        </is>
      </c>
      <c r="H4220" t="inlineStr">
        <is>
          <t>66913138</t>
        </is>
      </c>
      <c r="I4220" t="n">
        <v>45</v>
      </c>
      <c r="J4220" t="n">
        <v>1</v>
      </c>
      <c r="K4220" t="inlineStr">
        <is>
          <t>FLBB</t>
        </is>
      </c>
    </row>
    <row r="4221">
      <c r="A4221" t="inlineStr">
        <is>
          <t>CS</t>
        </is>
      </c>
      <c r="B4221" t="inlineStr">
        <is>
          <t>325085480000</t>
        </is>
      </c>
      <c r="C4221" t="inlineStr">
        <is>
          <t>32508548</t>
        </is>
      </c>
      <c r="D4221" t="inlineStr">
        <is>
          <t>WEIQIANG QIU</t>
        </is>
      </c>
      <c r="E4221" t="inlineStr">
        <is>
          <t>WEIQIANGQIU</t>
        </is>
      </c>
      <c r="F4221" s="2" t="n">
        <v>0</v>
      </c>
      <c r="G4221" t="inlineStr">
        <is>
          <t>Yarelis Tulloch</t>
        </is>
      </c>
      <c r="H4221" t="inlineStr">
        <is>
          <t>64893278</t>
        </is>
      </c>
      <c r="I4221" t="n">
        <v>71</v>
      </c>
      <c r="J4221" t="n">
        <v>1</v>
      </c>
      <c r="K4221" t="inlineStr">
        <is>
          <t>FLBBTV</t>
        </is>
      </c>
    </row>
    <row r="4222">
      <c r="A4222" t="inlineStr">
        <is>
          <t>CS</t>
        </is>
      </c>
      <c r="B4222" t="inlineStr">
        <is>
          <t>314090320000</t>
        </is>
      </c>
      <c r="C4222" t="inlineStr">
        <is>
          <t>31409032</t>
        </is>
      </c>
      <c r="D4222" t="inlineStr">
        <is>
          <t>WEIQIANG YE</t>
        </is>
      </c>
      <c r="E4222" t="inlineStr">
        <is>
          <t>WEIQIANGYE</t>
        </is>
      </c>
      <c r="F4222" s="2" t="n">
        <v>0</v>
      </c>
      <c r="G4222" t="inlineStr">
        <is>
          <t>Abril Aparicio</t>
        </is>
      </c>
      <c r="H4222" t="inlineStr">
        <is>
          <t>67373799</t>
        </is>
      </c>
      <c r="I4222" t="n">
        <v>37</v>
      </c>
      <c r="J4222" t="n">
        <v>1</v>
      </c>
      <c r="K4222" t="inlineStr">
        <is>
          <t>BB</t>
        </is>
      </c>
    </row>
    <row r="4223">
      <c r="A4223" t="inlineStr">
        <is>
          <t>CS</t>
        </is>
      </c>
      <c r="B4223" t="inlineStr">
        <is>
          <t>325093230000</t>
        </is>
      </c>
      <c r="C4223" t="inlineStr">
        <is>
          <t>32509323</t>
        </is>
      </c>
      <c r="D4223" t="inlineStr">
        <is>
          <t>WEIQIAO LU</t>
        </is>
      </c>
      <c r="E4223" t="inlineStr">
        <is>
          <t>WEIQIAOLU</t>
        </is>
      </c>
      <c r="F4223" s="2" t="n">
        <v>0</v>
      </c>
      <c r="G4223" t="inlineStr">
        <is>
          <t>Yariela Galarce</t>
        </is>
      </c>
      <c r="H4223" t="inlineStr">
        <is>
          <t>66666465</t>
        </is>
      </c>
      <c r="I4223" t="n">
        <v>64</v>
      </c>
      <c r="J4223" t="n">
        <v>1</v>
      </c>
      <c r="K4223" t="inlineStr">
        <is>
          <t>FLBB</t>
        </is>
      </c>
    </row>
    <row r="4224">
      <c r="A4224" t="inlineStr">
        <is>
          <t>CS</t>
        </is>
      </c>
      <c r="B4224" t="inlineStr">
        <is>
          <t>332244050000</t>
        </is>
      </c>
      <c r="C4224" t="inlineStr">
        <is>
          <t>33224405</t>
        </is>
      </c>
      <c r="D4224" t="inlineStr">
        <is>
          <t>WEIQIU LUO</t>
        </is>
      </c>
      <c r="E4224" t="inlineStr">
        <is>
          <t>WEIQIULUO</t>
        </is>
      </c>
      <c r="F4224" s="2" t="n">
        <v>0</v>
      </c>
      <c r="G4224" t="inlineStr">
        <is>
          <t>Nailyn Martinez Johnson</t>
        </is>
      </c>
      <c r="H4224" t="inlineStr">
        <is>
          <t>66618256</t>
        </is>
      </c>
      <c r="I4224" t="n">
        <v>44</v>
      </c>
      <c r="J4224" t="n">
        <v>1</v>
      </c>
      <c r="K4224" t="inlineStr">
        <is>
          <t>FLBB</t>
        </is>
      </c>
    </row>
    <row r="4225">
      <c r="A4225" t="inlineStr">
        <is>
          <t>CS</t>
        </is>
      </c>
      <c r="B4225" t="inlineStr">
        <is>
          <t>337078190000</t>
        </is>
      </c>
      <c r="C4225" t="inlineStr">
        <is>
          <t>33707819</t>
        </is>
      </c>
      <c r="D4225" t="inlineStr">
        <is>
          <t>WEIQUAN WU</t>
        </is>
      </c>
      <c r="E4225" t="inlineStr">
        <is>
          <t>WEIQUANWU</t>
        </is>
      </c>
      <c r="F4225" s="2" t="n">
        <v>0</v>
      </c>
      <c r="G4225" t="inlineStr">
        <is>
          <t>iongy Gordon Ward</t>
        </is>
      </c>
      <c r="H4225" t="inlineStr">
        <is>
          <t>64216306</t>
        </is>
      </c>
      <c r="I4225" t="n">
        <v>61</v>
      </c>
      <c r="J4225" t="n">
        <v>1</v>
      </c>
      <c r="K4225" t="inlineStr">
        <is>
          <t>FLBB</t>
        </is>
      </c>
    </row>
    <row r="4226">
      <c r="A4226" t="inlineStr">
        <is>
          <t>CS</t>
        </is>
      </c>
      <c r="B4226" t="inlineStr">
        <is>
          <t>321045890000</t>
        </is>
      </c>
      <c r="C4226" t="inlineStr">
        <is>
          <t>32104589</t>
        </is>
      </c>
      <c r="D4226" t="inlineStr">
        <is>
          <t>WEIRONG CHEN</t>
        </is>
      </c>
      <c r="E4226" t="inlineStr">
        <is>
          <t>WEIRONGCHEN</t>
        </is>
      </c>
      <c r="F4226" s="2" t="n">
        <v>0</v>
      </c>
      <c r="G4226" t="inlineStr">
        <is>
          <t>Keisy Vargas</t>
        </is>
      </c>
      <c r="H4226" t="inlineStr">
        <is>
          <t>65119689</t>
        </is>
      </c>
      <c r="I4226" t="n">
        <v>66</v>
      </c>
      <c r="J4226" t="n">
        <v>1</v>
      </c>
      <c r="K4226" t="inlineStr">
        <is>
          <t>FLBB</t>
        </is>
      </c>
    </row>
    <row r="4227">
      <c r="A4227" t="inlineStr">
        <is>
          <t>CS</t>
        </is>
      </c>
      <c r="B4227" t="inlineStr">
        <is>
          <t>341270970000</t>
        </is>
      </c>
      <c r="C4227" t="inlineStr">
        <is>
          <t>34127097</t>
        </is>
      </c>
      <c r="D4227" t="inlineStr">
        <is>
          <t>WEITANG LUO</t>
        </is>
      </c>
      <c r="E4227" t="inlineStr">
        <is>
          <t>WEITANGLUO</t>
        </is>
      </c>
      <c r="F4227" s="2" t="n">
        <v>0</v>
      </c>
      <c r="G4227" t="inlineStr">
        <is>
          <t>Karla Mc Intryre</t>
        </is>
      </c>
      <c r="H4227" t="inlineStr">
        <is>
          <t>66622289</t>
        </is>
      </c>
      <c r="I4227" t="n">
        <v>52</v>
      </c>
      <c r="J4227" t="n">
        <v>1</v>
      </c>
      <c r="K4227" t="inlineStr">
        <is>
          <t>FLBB</t>
        </is>
      </c>
    </row>
    <row r="4228">
      <c r="A4228" t="inlineStr">
        <is>
          <t>CS</t>
        </is>
      </c>
      <c r="B4228" t="inlineStr">
        <is>
          <t>347446630000</t>
        </is>
      </c>
      <c r="C4228" t="inlineStr">
        <is>
          <t>34744663</t>
        </is>
      </c>
      <c r="D4228" t="inlineStr">
        <is>
          <t>WEITENG (PANAMA) LTD S.A.</t>
        </is>
      </c>
      <c r="E4228" t="inlineStr">
        <is>
          <t>WEITENGPANAMALTDSA</t>
        </is>
      </c>
      <c r="F4228" s="2" t="n">
        <v>0</v>
      </c>
      <c r="G4228" t="inlineStr">
        <is>
          <t>Solanye Acuña</t>
        </is>
      </c>
      <c r="H4228" t="inlineStr">
        <is>
          <t>69481862</t>
        </is>
      </c>
      <c r="I4228" t="n">
        <v>49</v>
      </c>
      <c r="J4228" t="n">
        <v>1</v>
      </c>
      <c r="K4228" t="inlineStr">
        <is>
          <t>FLBB</t>
        </is>
      </c>
    </row>
    <row r="4229">
      <c r="A4229" t="inlineStr">
        <is>
          <t>CS</t>
        </is>
      </c>
      <c r="B4229" t="inlineStr">
        <is>
          <t>327099830000</t>
        </is>
      </c>
      <c r="C4229" t="inlineStr">
        <is>
          <t>32709983</t>
        </is>
      </c>
      <c r="D4229" t="inlineStr">
        <is>
          <t>WEITUAN ZHUO</t>
        </is>
      </c>
      <c r="E4229" t="inlineStr">
        <is>
          <t>WEITUANZHUO</t>
        </is>
      </c>
      <c r="F4229" s="2" t="n">
        <v>0</v>
      </c>
      <c r="G4229" t="inlineStr">
        <is>
          <t>Michelle Zambrano</t>
        </is>
      </c>
      <c r="H4229" t="inlineStr">
        <is>
          <t>68788781</t>
        </is>
      </c>
      <c r="I4229" t="n">
        <v>33</v>
      </c>
      <c r="J4229" t="n">
        <v>1</v>
      </c>
      <c r="K4229" t="inlineStr">
        <is>
          <t>FLBB</t>
        </is>
      </c>
    </row>
    <row r="4230">
      <c r="A4230" t="inlineStr">
        <is>
          <t>CS</t>
        </is>
      </c>
      <c r="B4230" t="inlineStr">
        <is>
          <t>352087160000</t>
        </is>
      </c>
      <c r="C4230" t="inlineStr">
        <is>
          <t>35208716</t>
        </is>
      </c>
      <c r="D4230" t="inlineStr">
        <is>
          <t>WEIXI ZHONG</t>
        </is>
      </c>
      <c r="E4230" t="inlineStr">
        <is>
          <t>WEIXIZHONG</t>
        </is>
      </c>
      <c r="F4230" s="2" t="n">
        <v>0</v>
      </c>
      <c r="G4230" t="inlineStr">
        <is>
          <t>Lizeth Milena Gonzalez</t>
        </is>
      </c>
      <c r="H4230" t="inlineStr">
        <is>
          <t>69616868</t>
        </is>
      </c>
      <c r="I4230" t="n">
        <v>11</v>
      </c>
      <c r="J4230" t="n">
        <v>1</v>
      </c>
      <c r="K4230" t="inlineStr">
        <is>
          <t>FLBBTV</t>
        </is>
      </c>
    </row>
    <row r="4231">
      <c r="A4231" t="inlineStr">
        <is>
          <t>CS</t>
        </is>
      </c>
      <c r="B4231" t="inlineStr">
        <is>
          <t>337069840000</t>
        </is>
      </c>
      <c r="C4231" t="inlineStr">
        <is>
          <t>33706984</t>
        </is>
      </c>
      <c r="D4231" t="inlineStr">
        <is>
          <t>WEIXIAN PAN</t>
        </is>
      </c>
      <c r="E4231" t="inlineStr">
        <is>
          <t>WEIXIANPAN</t>
        </is>
      </c>
      <c r="F4231" s="2" t="n">
        <v>0</v>
      </c>
      <c r="G4231" t="inlineStr">
        <is>
          <t>Maria Fernanda Rivas</t>
        </is>
      </c>
      <c r="H4231" t="inlineStr">
        <is>
          <t>67489194</t>
        </is>
      </c>
      <c r="I4231" t="n">
        <v>35</v>
      </c>
      <c r="J4231" t="n">
        <v>1</v>
      </c>
      <c r="K4231" t="inlineStr">
        <is>
          <t>FLBB</t>
        </is>
      </c>
    </row>
    <row r="4232">
      <c r="A4232" t="inlineStr">
        <is>
          <t>CS</t>
        </is>
      </c>
      <c r="B4232" t="inlineStr">
        <is>
          <t>311032980000</t>
        </is>
      </c>
      <c r="C4232" t="inlineStr">
        <is>
          <t>31103298</t>
        </is>
      </c>
      <c r="D4232" t="inlineStr">
        <is>
          <t>WEIXIANG LIAO ZHANG</t>
        </is>
      </c>
      <c r="E4232" t="inlineStr">
        <is>
          <t>WEIXIANGLIAOZHANG</t>
        </is>
      </c>
      <c r="F4232" s="2" t="n">
        <v>0</v>
      </c>
      <c r="G4232" t="inlineStr">
        <is>
          <t>Yarelis Tulloch</t>
        </is>
      </c>
      <c r="H4232" t="inlineStr">
        <is>
          <t>72763857276385</t>
        </is>
      </c>
      <c r="I4232" t="n">
        <v>44</v>
      </c>
      <c r="J4232" t="n">
        <v>1</v>
      </c>
      <c r="K4232" t="inlineStr">
        <is>
          <t>FLBB</t>
        </is>
      </c>
    </row>
    <row r="4233">
      <c r="A4233" t="inlineStr">
        <is>
          <t>CS</t>
        </is>
      </c>
      <c r="B4233" t="inlineStr">
        <is>
          <t>347031580000</t>
        </is>
      </c>
      <c r="C4233" t="inlineStr">
        <is>
          <t>34703158</t>
        </is>
      </c>
      <c r="D4233" t="inlineStr">
        <is>
          <t>WEIXIANG TANG</t>
        </is>
      </c>
      <c r="E4233" t="inlineStr">
        <is>
          <t>WEIXIANGTANG</t>
        </is>
      </c>
      <c r="F4233" s="2" t="n">
        <v>0</v>
      </c>
      <c r="G4233" t="inlineStr">
        <is>
          <t>Abril Aparicio</t>
        </is>
      </c>
      <c r="H4233" t="inlineStr">
        <is>
          <t>69117398</t>
        </is>
      </c>
      <c r="I4233" t="n">
        <v>57</v>
      </c>
      <c r="J4233" t="n">
        <v>1</v>
      </c>
      <c r="K4233" t="inlineStr">
        <is>
          <t>FLBBTV</t>
        </is>
      </c>
    </row>
    <row r="4234">
      <c r="A4234" t="inlineStr">
        <is>
          <t>CS</t>
        </is>
      </c>
      <c r="B4234" t="inlineStr">
        <is>
          <t>355060720000</t>
        </is>
      </c>
      <c r="C4234" t="inlineStr">
        <is>
          <t>35506072</t>
        </is>
      </c>
      <c r="D4234" t="inlineStr">
        <is>
          <t>WEIXING QIU</t>
        </is>
      </c>
      <c r="E4234" t="inlineStr">
        <is>
          <t>WEIXINGQIU</t>
        </is>
      </c>
      <c r="F4234" s="2" t="n">
        <v>0</v>
      </c>
      <c r="G4234" t="inlineStr">
        <is>
          <t>Yariela Galarce</t>
        </is>
      </c>
      <c r="H4234" t="inlineStr">
        <is>
          <t>68799388</t>
        </is>
      </c>
      <c r="I4234" t="n">
        <v>25</v>
      </c>
      <c r="J4234" t="n">
        <v>1</v>
      </c>
      <c r="K4234" t="inlineStr">
        <is>
          <t>FLBB</t>
        </is>
      </c>
    </row>
    <row r="4235">
      <c r="A4235" t="inlineStr">
        <is>
          <t>CS</t>
        </is>
      </c>
      <c r="B4235" t="inlineStr">
        <is>
          <t>347458480000</t>
        </is>
      </c>
      <c r="C4235" t="inlineStr">
        <is>
          <t>34745848</t>
        </is>
      </c>
      <c r="D4235" t="inlineStr">
        <is>
          <t>WEIXING XIAN</t>
        </is>
      </c>
      <c r="E4235" t="inlineStr">
        <is>
          <t>WEIXINGXIAN</t>
        </is>
      </c>
      <c r="F4235" s="2" t="n">
        <v>0</v>
      </c>
      <c r="G4235" t="inlineStr">
        <is>
          <t>Nailyn Martinez Johnson</t>
        </is>
      </c>
      <c r="H4235" t="inlineStr">
        <is>
          <t>65303064</t>
        </is>
      </c>
      <c r="I4235" t="n">
        <v>25</v>
      </c>
      <c r="J4235" t="n">
        <v>1</v>
      </c>
      <c r="K4235" t="inlineStr">
        <is>
          <t>FLBB</t>
        </is>
      </c>
    </row>
    <row r="4236">
      <c r="A4236" t="inlineStr">
        <is>
          <t>CS</t>
        </is>
      </c>
      <c r="B4236" t="inlineStr">
        <is>
          <t>281017490000</t>
        </is>
      </c>
      <c r="C4236" t="inlineStr">
        <is>
          <t>28101749</t>
        </is>
      </c>
      <c r="D4236" t="inlineStr">
        <is>
          <t>MINI SUPER ANGELA NICE / WEIXING HOU</t>
        </is>
      </c>
      <c r="E4236" t="inlineStr">
        <is>
          <t>MINISUPERANGELANICEWEIXINGHOU</t>
        </is>
      </c>
      <c r="F4236" s="2" t="n">
        <v>0</v>
      </c>
      <c r="G4236" t="inlineStr">
        <is>
          <t>iongy Gordon Ward</t>
        </is>
      </c>
      <c r="H4236" t="inlineStr">
        <is>
          <t>65022688</t>
        </is>
      </c>
      <c r="I4236" t="n">
        <v>30</v>
      </c>
      <c r="J4236" t="n">
        <v>1</v>
      </c>
      <c r="K4236" t="inlineStr">
        <is>
          <t>FLBB</t>
        </is>
      </c>
    </row>
    <row r="4237">
      <c r="A4237" t="inlineStr">
        <is>
          <t>CS</t>
        </is>
      </c>
      <c r="B4237" t="inlineStr">
        <is>
          <t>332261710000</t>
        </is>
      </c>
      <c r="C4237" t="inlineStr">
        <is>
          <t>33226171</t>
        </is>
      </c>
      <c r="D4237" t="inlineStr">
        <is>
          <t>WEIXIONG QIU</t>
        </is>
      </c>
      <c r="E4237" t="inlineStr">
        <is>
          <t>WEIXIONGQIU</t>
        </is>
      </c>
      <c r="F4237" s="2" t="n">
        <v>0</v>
      </c>
      <c r="G4237" t="inlineStr">
        <is>
          <t>Keisy Vargas</t>
        </is>
      </c>
      <c r="H4237" t="inlineStr">
        <is>
          <t>68480867</t>
        </is>
      </c>
      <c r="I4237" t="n">
        <v>35</v>
      </c>
      <c r="J4237" t="n">
        <v>1</v>
      </c>
      <c r="K4237" t="inlineStr">
        <is>
          <t>FLBB</t>
        </is>
      </c>
    </row>
    <row r="4238">
      <c r="A4238" t="inlineStr">
        <is>
          <t>CS</t>
        </is>
      </c>
      <c r="B4238" t="inlineStr">
        <is>
          <t>305015940000</t>
        </is>
      </c>
      <c r="C4238" t="inlineStr">
        <is>
          <t>30501594</t>
        </is>
      </c>
      <c r="D4238" t="inlineStr">
        <is>
          <t>WEIXIONG XIAN / LAVAMATICO</t>
        </is>
      </c>
      <c r="E4238" t="inlineStr">
        <is>
          <t>WEIXIONGXIANLAVAMATICO</t>
        </is>
      </c>
      <c r="F4238" s="2" t="n">
        <v>0</v>
      </c>
      <c r="G4238" t="inlineStr">
        <is>
          <t>Karla Mc Intryre</t>
        </is>
      </c>
      <c r="H4238" t="inlineStr">
        <is>
          <t>68485828</t>
        </is>
      </c>
      <c r="I4238" t="n">
        <v>47</v>
      </c>
      <c r="J4238" t="n">
        <v>1</v>
      </c>
      <c r="K4238" t="inlineStr">
        <is>
          <t>BBTV</t>
        </is>
      </c>
    </row>
    <row r="4239">
      <c r="A4239" t="inlineStr">
        <is>
          <t>CS</t>
        </is>
      </c>
      <c r="B4239" t="inlineStr">
        <is>
          <t>346329380000</t>
        </is>
      </c>
      <c r="C4239" t="inlineStr">
        <is>
          <t>34632938</t>
        </is>
      </c>
      <c r="D4239" t="inlineStr">
        <is>
          <t>WEIYUAN WU</t>
        </is>
      </c>
      <c r="E4239" t="inlineStr">
        <is>
          <t>WEIYUANWU</t>
        </is>
      </c>
      <c r="F4239" s="2" t="n">
        <v>0</v>
      </c>
      <c r="G4239" t="inlineStr">
        <is>
          <t>Solanye Acuña</t>
        </is>
      </c>
      <c r="H4239" t="inlineStr">
        <is>
          <t>63753665</t>
        </is>
      </c>
      <c r="I4239" t="n">
        <v>34</v>
      </c>
      <c r="J4239" t="n">
        <v>1</v>
      </c>
      <c r="K4239" t="inlineStr">
        <is>
          <t>FLBB</t>
        </is>
      </c>
    </row>
    <row r="4240">
      <c r="A4240" t="inlineStr">
        <is>
          <t>CS</t>
        </is>
      </c>
      <c r="B4240" t="inlineStr">
        <is>
          <t>342430740000</t>
        </is>
      </c>
      <c r="C4240" t="inlineStr">
        <is>
          <t>34243074</t>
        </is>
      </c>
      <c r="D4240" t="inlineStr">
        <is>
          <t>WEIYUAN ZHANG</t>
        </is>
      </c>
      <c r="E4240" t="inlineStr">
        <is>
          <t>WEIYUANZHANG</t>
        </is>
      </c>
      <c r="F4240" s="2" t="n">
        <v>0</v>
      </c>
      <c r="G4240" t="inlineStr">
        <is>
          <t>Michelle Zambrano</t>
        </is>
      </c>
      <c r="H4240" t="inlineStr">
        <is>
          <t>63224247</t>
        </is>
      </c>
      <c r="I4240" t="n">
        <v>43</v>
      </c>
      <c r="J4240" t="n">
        <v>1</v>
      </c>
      <c r="K4240" t="inlineStr">
        <is>
          <t>FLBB</t>
        </is>
      </c>
    </row>
    <row r="4241">
      <c r="A4241" t="inlineStr">
        <is>
          <t>CS</t>
        </is>
      </c>
      <c r="B4241" t="inlineStr">
        <is>
          <t>245013330000</t>
        </is>
      </c>
      <c r="C4241" t="inlineStr">
        <is>
          <t>24501333</t>
        </is>
      </c>
      <c r="D4241" t="inlineStr">
        <is>
          <t>WEL MING HOU LIN</t>
        </is>
      </c>
      <c r="E4241" t="inlineStr">
        <is>
          <t>WELMINGHOULIN</t>
        </is>
      </c>
      <c r="F4241" s="2" t="n">
        <v>0</v>
      </c>
      <c r="G4241" t="inlineStr">
        <is>
          <t>Lizeth Milena Gonzalez</t>
        </is>
      </c>
      <c r="H4241" t="inlineStr">
        <is>
          <t>66763888</t>
        </is>
      </c>
      <c r="I4241" t="n">
        <v>80</v>
      </c>
      <c r="J4241" t="n">
        <v>1</v>
      </c>
      <c r="K4241" t="inlineStr">
        <is>
          <t>FLBB</t>
        </is>
      </c>
    </row>
    <row r="4242">
      <c r="A4242" t="inlineStr">
        <is>
          <t>CS</t>
        </is>
      </c>
      <c r="B4242" t="inlineStr">
        <is>
          <t>327103540000</t>
        </is>
      </c>
      <c r="C4242" t="inlineStr">
        <is>
          <t>32710354</t>
        </is>
      </c>
      <c r="D4242" t="inlineStr">
        <is>
          <t>WEN CHAO MO</t>
        </is>
      </c>
      <c r="E4242" t="inlineStr">
        <is>
          <t>WENCHAOMO</t>
        </is>
      </c>
      <c r="F4242" s="2" t="n">
        <v>0</v>
      </c>
      <c r="G4242" t="inlineStr">
        <is>
          <t>Yarelis Tulloch</t>
        </is>
      </c>
      <c r="H4242" t="inlineStr">
        <is>
          <t>69008888</t>
        </is>
      </c>
      <c r="I4242" t="n">
        <v>49</v>
      </c>
      <c r="J4242" t="n">
        <v>1</v>
      </c>
      <c r="K4242" t="inlineStr">
        <is>
          <t>FLBB</t>
        </is>
      </c>
    </row>
    <row r="4243">
      <c r="A4243" t="inlineStr">
        <is>
          <t>CS</t>
        </is>
      </c>
      <c r="B4243" t="inlineStr">
        <is>
          <t>328103800000</t>
        </is>
      </c>
      <c r="C4243" t="inlineStr">
        <is>
          <t>32810380</t>
        </is>
      </c>
      <c r="D4243" t="inlineStr">
        <is>
          <t>WEN CHAO MO</t>
        </is>
      </c>
      <c r="E4243" t="inlineStr">
        <is>
          <t>WENCHAOMO</t>
        </is>
      </c>
      <c r="F4243" s="2" t="n">
        <v>0</v>
      </c>
      <c r="G4243" t="inlineStr">
        <is>
          <t>Abril Aparicio</t>
        </is>
      </c>
      <c r="H4243" t="inlineStr">
        <is>
          <t>69008888</t>
        </is>
      </c>
      <c r="I4243" t="n">
        <v>48</v>
      </c>
      <c r="J4243" t="n">
        <v>1</v>
      </c>
      <c r="K4243" t="inlineStr">
        <is>
          <t>FLBB</t>
        </is>
      </c>
    </row>
    <row r="4244">
      <c r="A4244" t="inlineStr">
        <is>
          <t>CS</t>
        </is>
      </c>
      <c r="B4244" t="inlineStr">
        <is>
          <t>345427700000</t>
        </is>
      </c>
      <c r="C4244" t="inlineStr">
        <is>
          <t>34542770</t>
        </is>
      </c>
      <c r="D4244" t="inlineStr">
        <is>
          <t>WEN LOU QIU HON</t>
        </is>
      </c>
      <c r="E4244" t="inlineStr">
        <is>
          <t>WENLOUQIUHON</t>
        </is>
      </c>
      <c r="F4244" s="2" t="n">
        <v>0</v>
      </c>
      <c r="G4244" t="inlineStr">
        <is>
          <t>Yariela Galarce</t>
        </is>
      </c>
      <c r="H4244" t="inlineStr">
        <is>
          <t>66991328</t>
        </is>
      </c>
      <c r="I4244" t="n">
        <v>43</v>
      </c>
      <c r="J4244" t="n">
        <v>1</v>
      </c>
      <c r="K4244" t="inlineStr">
        <is>
          <t>FLBB</t>
        </is>
      </c>
    </row>
    <row r="4245">
      <c r="A4245" t="inlineStr">
        <is>
          <t>CS</t>
        </is>
      </c>
      <c r="B4245" t="inlineStr">
        <is>
          <t>339046070000</t>
        </is>
      </c>
      <c r="C4245" t="inlineStr">
        <is>
          <t>33904607</t>
        </is>
      </c>
      <c r="D4245" t="inlineStr">
        <is>
          <t>WEN WEI WU FUNG</t>
        </is>
      </c>
      <c r="E4245" t="inlineStr">
        <is>
          <t>WENWEIWUFUNG</t>
        </is>
      </c>
      <c r="F4245" s="2" t="n">
        <v>0</v>
      </c>
      <c r="G4245" t="inlineStr">
        <is>
          <t>Nailyn Martinez Johnson</t>
        </is>
      </c>
      <c r="H4245" t="inlineStr">
        <is>
          <t>66983360</t>
        </is>
      </c>
      <c r="I4245" t="n">
        <v>48</v>
      </c>
      <c r="J4245" t="n">
        <v>1</v>
      </c>
      <c r="K4245" t="inlineStr">
        <is>
          <t>BBTV</t>
        </is>
      </c>
    </row>
    <row r="4246">
      <c r="A4246" t="inlineStr">
        <is>
          <t>CS</t>
        </is>
      </c>
      <c r="B4246" t="inlineStr">
        <is>
          <t>247035590000</t>
        </is>
      </c>
      <c r="C4246" t="inlineStr">
        <is>
          <t>24703559</t>
        </is>
      </c>
      <c r="D4246" t="inlineStr">
        <is>
          <t>MARIBEL WEN ZHANG</t>
        </is>
      </c>
      <c r="E4246" t="inlineStr">
        <is>
          <t>MARIBELWENZHANG</t>
        </is>
      </c>
      <c r="F4246" s="2" t="n">
        <v>0</v>
      </c>
      <c r="G4246" t="inlineStr">
        <is>
          <t>iongy Gordon Ward</t>
        </is>
      </c>
      <c r="H4246" t="inlineStr">
        <is>
          <t>8305098</t>
        </is>
      </c>
      <c r="I4246" t="n">
        <v>29</v>
      </c>
      <c r="J4246" t="n">
        <v>1</v>
      </c>
      <c r="K4246" t="inlineStr">
        <is>
          <t>FLBBTV</t>
        </is>
      </c>
    </row>
    <row r="4247">
      <c r="A4247" t="inlineStr">
        <is>
          <t>CS</t>
        </is>
      </c>
      <c r="B4247" t="inlineStr">
        <is>
          <t>338029980000</t>
        </is>
      </c>
      <c r="C4247" t="inlineStr">
        <is>
          <t>33802998</t>
        </is>
      </c>
      <c r="D4247" t="inlineStr">
        <is>
          <t>WENCHAO QIU WU</t>
        </is>
      </c>
      <c r="E4247" t="inlineStr">
        <is>
          <t>WENCHAOQIUWU</t>
        </is>
      </c>
      <c r="F4247" s="2" t="n">
        <v>0</v>
      </c>
      <c r="G4247" t="inlineStr">
        <is>
          <t>Keisy Vargas</t>
        </is>
      </c>
      <c r="H4247" t="inlineStr">
        <is>
          <t>65304688</t>
        </is>
      </c>
      <c r="I4247" t="n">
        <v>48</v>
      </c>
      <c r="J4247" t="n">
        <v>1</v>
      </c>
      <c r="K4247" t="inlineStr">
        <is>
          <t>FLBB</t>
        </is>
      </c>
    </row>
    <row r="4248">
      <c r="A4248" t="inlineStr">
        <is>
          <t>CS</t>
        </is>
      </c>
      <c r="B4248" t="inlineStr">
        <is>
          <t>296010210000</t>
        </is>
      </c>
      <c r="C4248" t="inlineStr">
        <is>
          <t>29601021</t>
        </is>
      </c>
      <c r="D4248" t="inlineStr">
        <is>
          <t>WENCHAO WU</t>
        </is>
      </c>
      <c r="E4248" t="inlineStr">
        <is>
          <t>WENCHAOWU</t>
        </is>
      </c>
      <c r="F4248" s="2" t="n">
        <v>0</v>
      </c>
      <c r="G4248" t="inlineStr">
        <is>
          <t>Karla Mc Intryre</t>
        </is>
      </c>
      <c r="H4248" t="inlineStr">
        <is>
          <t>66639038</t>
        </is>
      </c>
      <c r="I4248" t="n">
        <v>49</v>
      </c>
      <c r="J4248" t="n">
        <v>1</v>
      </c>
      <c r="K4248" t="inlineStr">
        <is>
          <t>FLBBTV</t>
        </is>
      </c>
    </row>
    <row r="4249">
      <c r="A4249" t="inlineStr">
        <is>
          <t>CS</t>
        </is>
      </c>
      <c r="B4249" t="inlineStr">
        <is>
          <t>316088210000</t>
        </is>
      </c>
      <c r="C4249" t="inlineStr">
        <is>
          <t>31608821</t>
        </is>
      </c>
      <c r="D4249" t="inlineStr">
        <is>
          <t>WENDY CAROLINA GONZALEZ HERNANDEZ</t>
        </is>
      </c>
      <c r="E4249" t="inlineStr">
        <is>
          <t>WENDYCAROLINAGONZALEZHERNANDEZ</t>
        </is>
      </c>
      <c r="F4249" s="2" t="n">
        <v>0</v>
      </c>
      <c r="G4249" t="inlineStr">
        <is>
          <t>Solanye Acuña</t>
        </is>
      </c>
      <c r="H4249" t="inlineStr">
        <is>
          <t>68629696</t>
        </is>
      </c>
      <c r="I4249" t="n">
        <v>47</v>
      </c>
      <c r="J4249" t="n">
        <v>1</v>
      </c>
      <c r="K4249" t="inlineStr">
        <is>
          <t>FLBB</t>
        </is>
      </c>
    </row>
    <row r="4250">
      <c r="A4250" t="inlineStr">
        <is>
          <t>CS</t>
        </is>
      </c>
      <c r="B4250" t="inlineStr">
        <is>
          <t>345245100000</t>
        </is>
      </c>
      <c r="C4250" t="inlineStr">
        <is>
          <t>34524510</t>
        </is>
      </c>
      <c r="D4250" t="inlineStr">
        <is>
          <t>WENDY CHAN ZHANG</t>
        </is>
      </c>
      <c r="E4250" t="inlineStr">
        <is>
          <t>WENDYCHANZHANG</t>
        </is>
      </c>
      <c r="F4250" s="2" t="n">
        <v>0</v>
      </c>
      <c r="G4250" t="inlineStr">
        <is>
          <t>Michelle Zambrano</t>
        </is>
      </c>
      <c r="H4250" t="inlineStr">
        <is>
          <t>69119992</t>
        </is>
      </c>
      <c r="I4250" t="n">
        <v>50</v>
      </c>
      <c r="J4250" t="n">
        <v>1</v>
      </c>
      <c r="K4250" t="inlineStr">
        <is>
          <t>BB</t>
        </is>
      </c>
    </row>
    <row r="4251">
      <c r="A4251" t="inlineStr">
        <is>
          <t>CS</t>
        </is>
      </c>
      <c r="B4251" t="inlineStr">
        <is>
          <t>349377650000</t>
        </is>
      </c>
      <c r="C4251" t="inlineStr">
        <is>
          <t>34937765</t>
        </is>
      </c>
      <c r="D4251" t="inlineStr">
        <is>
          <t>WENDY DIOGELINA SANCHEZ ALCANTARA</t>
        </is>
      </c>
      <c r="E4251" t="inlineStr">
        <is>
          <t>WENDYDIOGELINASANCHEZALCANTARA</t>
        </is>
      </c>
      <c r="F4251" s="2" t="n">
        <v>0</v>
      </c>
      <c r="G4251" t="inlineStr">
        <is>
          <t>Lizeth Milena Gonzalez</t>
        </is>
      </c>
      <c r="H4251" t="inlineStr">
        <is>
          <t>0</t>
        </is>
      </c>
      <c r="I4251" t="n">
        <v>32</v>
      </c>
      <c r="J4251" t="n">
        <v>1</v>
      </c>
      <c r="K4251" t="inlineStr">
        <is>
          <t>FLBB</t>
        </is>
      </c>
    </row>
    <row r="4252">
      <c r="A4252" t="inlineStr">
        <is>
          <t>CS</t>
        </is>
      </c>
      <c r="B4252" t="inlineStr">
        <is>
          <t>331020640000</t>
        </is>
      </c>
      <c r="C4252" t="inlineStr">
        <is>
          <t>33102064</t>
        </is>
      </c>
      <c r="D4252" t="inlineStr">
        <is>
          <t>WENDY GISELLE ESPINOSA CARRERA</t>
        </is>
      </c>
      <c r="E4252" t="inlineStr">
        <is>
          <t>WENDYGISELLEESPINOSACARRERA</t>
        </is>
      </c>
      <c r="F4252" s="2" t="n">
        <v>0</v>
      </c>
      <c r="G4252" t="inlineStr">
        <is>
          <t>Maria Fernanda Rivas</t>
        </is>
      </c>
      <c r="H4252" t="inlineStr">
        <is>
          <t>63945702</t>
        </is>
      </c>
      <c r="I4252" t="n">
        <v>56</v>
      </c>
      <c r="J4252" t="n">
        <v>1</v>
      </c>
      <c r="K4252" t="inlineStr">
        <is>
          <t>FLBBTV</t>
        </is>
      </c>
    </row>
    <row r="4253">
      <c r="A4253" t="inlineStr">
        <is>
          <t>CS</t>
        </is>
      </c>
      <c r="B4253" t="inlineStr">
        <is>
          <t>353031900000</t>
        </is>
      </c>
      <c r="C4253" t="inlineStr">
        <is>
          <t>35303190</t>
        </is>
      </c>
      <c r="D4253" t="inlineStr">
        <is>
          <t>WENDY JURANY ORTIZ DEL VALLE</t>
        </is>
      </c>
      <c r="E4253" t="inlineStr">
        <is>
          <t>WENDYJURANYORTIZDELVALLE</t>
        </is>
      </c>
      <c r="F4253" s="2" t="n">
        <v>0</v>
      </c>
      <c r="G4253" t="inlineStr">
        <is>
          <t>Yarelis Tulloch</t>
        </is>
      </c>
      <c r="H4253" t="inlineStr">
        <is>
          <t>67581086</t>
        </is>
      </c>
      <c r="I4253" t="n">
        <v>35</v>
      </c>
      <c r="J4253" t="n">
        <v>1</v>
      </c>
      <c r="K4253" t="inlineStr">
        <is>
          <t>FLBB</t>
        </is>
      </c>
    </row>
    <row r="4254">
      <c r="A4254" t="inlineStr">
        <is>
          <t>CS</t>
        </is>
      </c>
      <c r="B4254" t="inlineStr">
        <is>
          <t>349451760000</t>
        </is>
      </c>
      <c r="C4254" t="inlineStr">
        <is>
          <t>34945176</t>
        </is>
      </c>
      <c r="D4254" t="inlineStr">
        <is>
          <t>WENDY LINETH FUENTES GUERRA DE STAFF</t>
        </is>
      </c>
      <c r="E4254" t="inlineStr">
        <is>
          <t>WENDYLINETHFUENTESGUERRADESTAFF</t>
        </is>
      </c>
      <c r="F4254" s="2" t="n">
        <v>0</v>
      </c>
      <c r="G4254" t="inlineStr">
        <is>
          <t>Abril Aparicio</t>
        </is>
      </c>
      <c r="H4254" t="inlineStr">
        <is>
          <t>65634770</t>
        </is>
      </c>
      <c r="I4254" t="n">
        <v>35</v>
      </c>
      <c r="J4254" t="n">
        <v>1</v>
      </c>
      <c r="K4254" t="inlineStr">
        <is>
          <t>FLBB</t>
        </is>
      </c>
    </row>
    <row r="4255">
      <c r="A4255" t="inlineStr">
        <is>
          <t>CS</t>
        </is>
      </c>
      <c r="B4255" t="inlineStr">
        <is>
          <t>337002040000</t>
        </is>
      </c>
      <c r="C4255" t="inlineStr">
        <is>
          <t>33700204</t>
        </is>
      </c>
      <c r="D4255" t="inlineStr">
        <is>
          <t>WENDY YUAN WU</t>
        </is>
      </c>
      <c r="E4255" t="inlineStr">
        <is>
          <t>WENDYYUANWU</t>
        </is>
      </c>
      <c r="F4255" s="2" t="n">
        <v>0</v>
      </c>
      <c r="G4255" t="inlineStr">
        <is>
          <t>Yariela Galarce</t>
        </is>
      </c>
      <c r="H4255" t="inlineStr">
        <is>
          <t>65275386</t>
        </is>
      </c>
      <c r="I4255" t="n">
        <v>33</v>
      </c>
      <c r="J4255" t="n">
        <v>1</v>
      </c>
      <c r="K4255" t="inlineStr">
        <is>
          <t>FLBB</t>
        </is>
      </c>
    </row>
    <row r="4256">
      <c r="A4256" t="inlineStr">
        <is>
          <t>CS</t>
        </is>
      </c>
      <c r="B4256" t="inlineStr">
        <is>
          <t>325017130000</t>
        </is>
      </c>
      <c r="C4256" t="inlineStr">
        <is>
          <t>32501713</t>
        </is>
      </c>
      <c r="D4256" t="inlineStr">
        <is>
          <t>WENGHENG QIU</t>
        </is>
      </c>
      <c r="E4256" t="inlineStr">
        <is>
          <t>WENGHENGQIU</t>
        </is>
      </c>
      <c r="F4256" s="2" t="n">
        <v>0</v>
      </c>
      <c r="G4256" t="inlineStr">
        <is>
          <t>Nailyn Martinez Johnson</t>
        </is>
      </c>
      <c r="H4256" t="inlineStr">
        <is>
          <t>67274601</t>
        </is>
      </c>
      <c r="I4256" t="n">
        <v>44</v>
      </c>
      <c r="J4256" t="n">
        <v>1</v>
      </c>
      <c r="K4256" t="inlineStr">
        <is>
          <t>FLBB</t>
        </is>
      </c>
    </row>
    <row r="4257">
      <c r="A4257" t="inlineStr">
        <is>
          <t>CS</t>
        </is>
      </c>
      <c r="B4257" t="inlineStr">
        <is>
          <t>345044510000</t>
        </is>
      </c>
      <c r="C4257" t="inlineStr">
        <is>
          <t>34504451</t>
        </is>
      </c>
      <c r="D4257" t="inlineStr">
        <is>
          <t>WENHAI HOU</t>
        </is>
      </c>
      <c r="E4257" t="inlineStr">
        <is>
          <t>WENHAIHOU</t>
        </is>
      </c>
      <c r="F4257" s="2" t="n">
        <v>0</v>
      </c>
      <c r="G4257" t="inlineStr">
        <is>
          <t>iongy Gordon Ward</t>
        </is>
      </c>
      <c r="H4257" t="inlineStr">
        <is>
          <t>65288888</t>
        </is>
      </c>
      <c r="I4257" t="n">
        <v>92</v>
      </c>
      <c r="J4257" t="n">
        <v>1</v>
      </c>
      <c r="K4257" t="inlineStr">
        <is>
          <t>FLBB</t>
        </is>
      </c>
    </row>
    <row r="4258">
      <c r="A4258" t="inlineStr">
        <is>
          <t>CS</t>
        </is>
      </c>
      <c r="B4258" t="inlineStr">
        <is>
          <t>333256530000</t>
        </is>
      </c>
      <c r="C4258" t="inlineStr">
        <is>
          <t>33325653</t>
        </is>
      </c>
      <c r="D4258" t="inlineStr">
        <is>
          <t>WENHAI WU</t>
        </is>
      </c>
      <c r="E4258" t="inlineStr">
        <is>
          <t>WENHAIWU</t>
        </is>
      </c>
      <c r="F4258" s="2" t="n">
        <v>0</v>
      </c>
      <c r="G4258" t="inlineStr">
        <is>
          <t>Keisy Vargas</t>
        </is>
      </c>
      <c r="H4258" t="inlineStr">
        <is>
          <t>67112233</t>
        </is>
      </c>
      <c r="I4258" t="n">
        <v>49</v>
      </c>
      <c r="J4258" t="n">
        <v>1</v>
      </c>
      <c r="K4258" t="inlineStr">
        <is>
          <t>FLBB</t>
        </is>
      </c>
    </row>
    <row r="4259">
      <c r="A4259" t="inlineStr">
        <is>
          <t>CS</t>
        </is>
      </c>
      <c r="B4259" t="inlineStr">
        <is>
          <t>322056470000</t>
        </is>
      </c>
      <c r="C4259" t="inlineStr">
        <is>
          <t>32205647</t>
        </is>
      </c>
      <c r="D4259" t="inlineStr">
        <is>
          <t>WENHAI ZHU LIAO</t>
        </is>
      </c>
      <c r="E4259" t="inlineStr">
        <is>
          <t>WENHAIZHULIAO</t>
        </is>
      </c>
      <c r="F4259" s="2" t="n">
        <v>0</v>
      </c>
      <c r="G4259" t="inlineStr">
        <is>
          <t>Karla Mc Intryre</t>
        </is>
      </c>
      <c r="H4259" t="inlineStr">
        <is>
          <t>65509199</t>
        </is>
      </c>
      <c r="I4259" t="n">
        <v>66</v>
      </c>
      <c r="J4259" t="n">
        <v>1</v>
      </c>
      <c r="K4259" t="inlineStr">
        <is>
          <t>FLBBTV</t>
        </is>
      </c>
    </row>
    <row r="4260">
      <c r="A4260" t="inlineStr">
        <is>
          <t>CS</t>
        </is>
      </c>
      <c r="B4260" t="inlineStr">
        <is>
          <t>301040120000</t>
        </is>
      </c>
      <c r="C4260" t="inlineStr">
        <is>
          <t>30104012</t>
        </is>
      </c>
      <c r="D4260" t="inlineStr">
        <is>
          <t>WENHAOWANG</t>
        </is>
      </c>
      <c r="E4260" t="inlineStr">
        <is>
          <t>WENHAOWANG</t>
        </is>
      </c>
      <c r="F4260" s="2" t="n">
        <v>0</v>
      </c>
      <c r="G4260" t="inlineStr">
        <is>
          <t>Solanye Acuña</t>
        </is>
      </c>
      <c r="H4260" t="inlineStr">
        <is>
          <t>68738989</t>
        </is>
      </c>
      <c r="I4260" t="n">
        <v>36</v>
      </c>
      <c r="J4260" t="n">
        <v>1</v>
      </c>
      <c r="K4260" t="inlineStr">
        <is>
          <t>FLBB</t>
        </is>
      </c>
    </row>
    <row r="4261">
      <c r="A4261" t="inlineStr">
        <is>
          <t>CS</t>
        </is>
      </c>
      <c r="B4261" t="inlineStr">
        <is>
          <t>321080920000</t>
        </is>
      </c>
      <c r="C4261" t="inlineStr">
        <is>
          <t>32108092</t>
        </is>
      </c>
      <c r="D4261" t="inlineStr">
        <is>
          <t>WENHUI WU</t>
        </is>
      </c>
      <c r="E4261" t="inlineStr">
        <is>
          <t>WENHUIWU</t>
        </is>
      </c>
      <c r="F4261" s="2" t="n">
        <v>0</v>
      </c>
      <c r="G4261" t="inlineStr">
        <is>
          <t>Michelle Zambrano</t>
        </is>
      </c>
      <c r="H4261" t="inlineStr">
        <is>
          <t>66626463</t>
        </is>
      </c>
      <c r="I4261" t="n">
        <v>31</v>
      </c>
      <c r="J4261" t="n">
        <v>1</v>
      </c>
      <c r="K4261" t="inlineStr">
        <is>
          <t>FLBB</t>
        </is>
      </c>
    </row>
    <row r="4262">
      <c r="A4262" t="inlineStr">
        <is>
          <t>CS</t>
        </is>
      </c>
      <c r="B4262" t="inlineStr">
        <is>
          <t>322108040000</t>
        </is>
      </c>
      <c r="C4262" t="inlineStr">
        <is>
          <t>32210804</t>
        </is>
      </c>
      <c r="D4262" t="inlineStr">
        <is>
          <t>WENJIE CHEN</t>
        </is>
      </c>
      <c r="E4262" t="inlineStr">
        <is>
          <t>WENJIECHEN</t>
        </is>
      </c>
      <c r="F4262" s="2" t="n">
        <v>0</v>
      </c>
      <c r="G4262" t="inlineStr">
        <is>
          <t>Lizeth Milena Gonzalez</t>
        </is>
      </c>
      <c r="H4262" t="inlineStr">
        <is>
          <t>68868321</t>
        </is>
      </c>
      <c r="I4262" t="n">
        <v>38</v>
      </c>
      <c r="J4262" t="n">
        <v>1</v>
      </c>
      <c r="K4262" t="inlineStr">
        <is>
          <t>BB</t>
        </is>
      </c>
    </row>
    <row r="4263">
      <c r="A4263" t="inlineStr">
        <is>
          <t>CS</t>
        </is>
      </c>
      <c r="B4263" t="inlineStr">
        <is>
          <t>354090100000</t>
        </is>
      </c>
      <c r="C4263" t="inlineStr">
        <is>
          <t>35409010</t>
        </is>
      </c>
      <c r="D4263" t="inlineStr">
        <is>
          <t>WENJUN QIU</t>
        </is>
      </c>
      <c r="E4263" t="inlineStr">
        <is>
          <t>WENJUNQIU</t>
        </is>
      </c>
      <c r="F4263" s="2" t="n">
        <v>0</v>
      </c>
      <c r="G4263" t="inlineStr">
        <is>
          <t>Maria Fernanda Rivas</t>
        </is>
      </c>
      <c r="H4263" t="inlineStr">
        <is>
          <t>6996525</t>
        </is>
      </c>
      <c r="I4263" t="n">
        <v>43</v>
      </c>
      <c r="J4263" t="n">
        <v>1</v>
      </c>
      <c r="K4263" t="inlineStr">
        <is>
          <t>FLBB</t>
        </is>
      </c>
    </row>
    <row r="4264">
      <c r="A4264" t="inlineStr">
        <is>
          <t>CS</t>
        </is>
      </c>
      <c r="B4264" t="inlineStr">
        <is>
          <t>206082290000</t>
        </is>
      </c>
      <c r="C4264" t="inlineStr">
        <is>
          <t>20608229</t>
        </is>
      </c>
      <c r="D4264" t="inlineStr">
        <is>
          <t>WENJUN QIU</t>
        </is>
      </c>
      <c r="E4264" t="inlineStr">
        <is>
          <t>WENJUNQIU</t>
        </is>
      </c>
      <c r="F4264" s="2" t="n">
        <v>0</v>
      </c>
      <c r="G4264" t="inlineStr">
        <is>
          <t>Yarelis Tulloch</t>
        </is>
      </c>
      <c r="H4264" t="inlineStr">
        <is>
          <t>8822555</t>
        </is>
      </c>
      <c r="I4264" t="n">
        <v>46</v>
      </c>
      <c r="J4264" t="n">
        <v>1</v>
      </c>
      <c r="K4264" t="inlineStr">
        <is>
          <t>FLBB</t>
        </is>
      </c>
    </row>
    <row r="4265">
      <c r="A4265" t="inlineStr">
        <is>
          <t>CS</t>
        </is>
      </c>
      <c r="B4265" t="inlineStr">
        <is>
          <t>328118570000</t>
        </is>
      </c>
      <c r="C4265" t="inlineStr">
        <is>
          <t>32811857</t>
        </is>
      </c>
      <c r="D4265" t="inlineStr">
        <is>
          <t>WENLONG LUO</t>
        </is>
      </c>
      <c r="E4265" t="inlineStr">
        <is>
          <t>WENLONGLUO</t>
        </is>
      </c>
      <c r="F4265" s="2" t="n">
        <v>0</v>
      </c>
      <c r="G4265" t="inlineStr">
        <is>
          <t>Abril Aparicio</t>
        </is>
      </c>
      <c r="H4265" t="inlineStr">
        <is>
          <t>66002025</t>
        </is>
      </c>
      <c r="I4265" t="n">
        <v>48</v>
      </c>
      <c r="J4265" t="n">
        <v>1</v>
      </c>
      <c r="K4265" t="inlineStr">
        <is>
          <t>FLBB</t>
        </is>
      </c>
    </row>
    <row r="4266">
      <c r="A4266" t="inlineStr">
        <is>
          <t>CS</t>
        </is>
      </c>
      <c r="B4266" t="inlineStr">
        <is>
          <t>344458460000</t>
        </is>
      </c>
      <c r="C4266" t="inlineStr">
        <is>
          <t>34445846</t>
        </is>
      </c>
      <c r="D4266" t="inlineStr">
        <is>
          <t>WENQIANG CAI</t>
        </is>
      </c>
      <c r="E4266" t="inlineStr">
        <is>
          <t>WENQIANGCAI</t>
        </is>
      </c>
      <c r="F4266" s="2" t="n">
        <v>0</v>
      </c>
      <c r="G4266" t="inlineStr">
        <is>
          <t>Yariela Galarce</t>
        </is>
      </c>
      <c r="H4266" t="inlineStr">
        <is>
          <t>66636669</t>
        </is>
      </c>
      <c r="I4266" t="n">
        <v>29</v>
      </c>
      <c r="J4266" t="n">
        <v>1</v>
      </c>
      <c r="K4266" t="inlineStr">
        <is>
          <t>FLBB</t>
        </is>
      </c>
    </row>
    <row r="4267">
      <c r="A4267" t="inlineStr">
        <is>
          <t>CS</t>
        </is>
      </c>
      <c r="B4267" t="inlineStr">
        <is>
          <t>339019010000</t>
        </is>
      </c>
      <c r="C4267" t="inlineStr">
        <is>
          <t>33901901</t>
        </is>
      </c>
      <c r="D4267" t="inlineStr">
        <is>
          <t>WENS OMEGA LOGISTICS INC.</t>
        </is>
      </c>
      <c r="E4267" t="inlineStr">
        <is>
          <t>WENSOMEGALOGISTICSINC</t>
        </is>
      </c>
      <c r="F4267" s="2" t="n">
        <v>0</v>
      </c>
      <c r="G4267" t="inlineStr">
        <is>
          <t>Nailyn Martinez Johnson</t>
        </is>
      </c>
      <c r="H4267" t="inlineStr">
        <is>
          <t>66266375</t>
        </is>
      </c>
      <c r="I4267" t="n">
        <v>53</v>
      </c>
      <c r="J4267" t="n">
        <v>1</v>
      </c>
      <c r="K4267" t="inlineStr">
        <is>
          <t>FLBBTV</t>
        </is>
      </c>
    </row>
    <row r="4268">
      <c r="A4268" t="inlineStr">
        <is>
          <t>CS</t>
        </is>
      </c>
      <c r="B4268" t="inlineStr">
        <is>
          <t>338077360000</t>
        </is>
      </c>
      <c r="C4268" t="inlineStr">
        <is>
          <t>33807736</t>
        </is>
      </c>
      <c r="D4268" t="inlineStr">
        <is>
          <t>WENZHENG FANG</t>
        </is>
      </c>
      <c r="E4268" t="inlineStr">
        <is>
          <t>WENZHENGFANG</t>
        </is>
      </c>
      <c r="F4268" s="2" t="n">
        <v>0</v>
      </c>
      <c r="G4268" t="inlineStr">
        <is>
          <t>iongy Gordon Ward</t>
        </is>
      </c>
      <c r="H4268" t="inlineStr">
        <is>
          <t>69519368</t>
        </is>
      </c>
      <c r="I4268" t="n">
        <v>34</v>
      </c>
      <c r="J4268" t="n">
        <v>1</v>
      </c>
      <c r="K4268" t="inlineStr">
        <is>
          <t>FLBB</t>
        </is>
      </c>
    </row>
    <row r="4269">
      <c r="A4269" t="inlineStr">
        <is>
          <t>CS</t>
        </is>
      </c>
      <c r="B4269" t="inlineStr">
        <is>
          <t>328100470000</t>
        </is>
      </c>
      <c r="C4269" t="inlineStr">
        <is>
          <t>32810047</t>
        </is>
      </c>
      <c r="D4269" t="inlineStr">
        <is>
          <t>WENZHI LUO</t>
        </is>
      </c>
      <c r="E4269" t="inlineStr">
        <is>
          <t>WENZHILUO</t>
        </is>
      </c>
      <c r="F4269" s="2" t="n">
        <v>0</v>
      </c>
      <c r="G4269" t="inlineStr">
        <is>
          <t>Keisy Vargas</t>
        </is>
      </c>
      <c r="H4269" t="inlineStr">
        <is>
          <t>66645555</t>
        </is>
      </c>
      <c r="I4269" t="n">
        <v>44</v>
      </c>
      <c r="J4269" t="n">
        <v>1</v>
      </c>
      <c r="K4269" t="inlineStr">
        <is>
          <t>FLBB</t>
        </is>
      </c>
    </row>
    <row r="4270">
      <c r="A4270" t="inlineStr">
        <is>
          <t>CS</t>
        </is>
      </c>
      <c r="B4270" t="inlineStr">
        <is>
          <t>346021550000</t>
        </is>
      </c>
      <c r="C4270" t="inlineStr">
        <is>
          <t>34602155</t>
        </is>
      </c>
      <c r="D4270" t="inlineStr">
        <is>
          <t>WERNER RIVAROLI</t>
        </is>
      </c>
      <c r="E4270" t="inlineStr">
        <is>
          <t>WERNERRIVAROLI</t>
        </is>
      </c>
      <c r="F4270" s="2" t="n">
        <v>0</v>
      </c>
      <c r="G4270" t="inlineStr">
        <is>
          <t>Solanye Acuña</t>
        </is>
      </c>
      <c r="H4270" t="inlineStr">
        <is>
          <t>67487233</t>
        </is>
      </c>
      <c r="I4270" t="n">
        <v>56</v>
      </c>
      <c r="J4270" t="n">
        <v>1</v>
      </c>
      <c r="K4270" t="inlineStr">
        <is>
          <t>FLBBTV</t>
        </is>
      </c>
    </row>
    <row r="4271">
      <c r="A4271" t="inlineStr">
        <is>
          <t>CS</t>
        </is>
      </c>
      <c r="B4271" t="inlineStr">
        <is>
          <t>246010240000</t>
        </is>
      </c>
      <c r="C4271" t="inlineStr">
        <is>
          <t>24601024</t>
        </is>
      </c>
      <c r="D4271" t="inlineStr">
        <is>
          <t>SAMIR MOHAMMAD YOUSEF JABER</t>
        </is>
      </c>
      <c r="E4271" t="inlineStr">
        <is>
          <t>SAMIRMOHAMMADYOUSEFJABER</t>
        </is>
      </c>
      <c r="F4271" s="2" t="n">
        <v>0</v>
      </c>
      <c r="G4271" t="inlineStr">
        <is>
          <t>Michelle Zambrano</t>
        </is>
      </c>
      <c r="H4271" t="inlineStr">
        <is>
          <t>66755018</t>
        </is>
      </c>
      <c r="I4271" t="n">
        <v>37</v>
      </c>
      <c r="J4271" t="n">
        <v>1</v>
      </c>
      <c r="K4271" t="inlineStr">
        <is>
          <t>FLBB</t>
        </is>
      </c>
    </row>
    <row r="4272">
      <c r="A4272" t="inlineStr">
        <is>
          <t>CS</t>
        </is>
      </c>
      <c r="B4272" t="inlineStr">
        <is>
          <t>292094000000</t>
        </is>
      </c>
      <c r="C4272" t="inlineStr">
        <is>
          <t>29209400</t>
        </is>
      </c>
      <c r="D4272" t="inlineStr">
        <is>
          <t>WESTWERK CONSTRUCTION AND CONSULTING INC</t>
        </is>
      </c>
      <c r="E4272" t="inlineStr">
        <is>
          <t>WESTWERKCONSTRUCTIONANDCONSULTINGINC</t>
        </is>
      </c>
      <c r="F4272" s="2" t="n">
        <v>0</v>
      </c>
      <c r="G4272" t="inlineStr">
        <is>
          <t>Maria Fernanda Rivas</t>
        </is>
      </c>
      <c r="H4272" t="inlineStr">
        <is>
          <t>66787117</t>
        </is>
      </c>
      <c r="I4272" t="n">
        <v>39</v>
      </c>
      <c r="J4272" t="n">
        <v>1</v>
      </c>
      <c r="K4272" t="inlineStr">
        <is>
          <t>FLBB</t>
        </is>
      </c>
    </row>
    <row r="4273">
      <c r="A4273" t="inlineStr">
        <is>
          <t>CS</t>
        </is>
      </c>
      <c r="B4273" t="inlineStr">
        <is>
          <t>171042120100</t>
        </is>
      </c>
      <c r="C4273" t="inlineStr">
        <is>
          <t>17104212</t>
        </is>
      </c>
      <c r="D4273" t="inlineStr">
        <is>
          <t>WESTWOOD CAPITAL MARKETS(PROYECTO)</t>
        </is>
      </c>
      <c r="E4273" t="inlineStr">
        <is>
          <t>WESTWOODCAPITALMARKETSPROYECTO</t>
        </is>
      </c>
      <c r="F4273" s="2" t="n">
        <v>0</v>
      </c>
      <c r="G4273" t="inlineStr">
        <is>
          <t>Yarelis Tulloch</t>
        </is>
      </c>
      <c r="H4273" t="inlineStr">
        <is>
          <t>2101631</t>
        </is>
      </c>
      <c r="I4273" t="n">
        <v>0</v>
      </c>
      <c r="J4273" t="n">
        <v>1</v>
      </c>
      <c r="K4273" t="inlineStr"/>
    </row>
    <row r="4274">
      <c r="A4274" t="inlineStr">
        <is>
          <t>CS</t>
        </is>
      </c>
      <c r="B4274" t="inlineStr">
        <is>
          <t>334083730000</t>
        </is>
      </c>
      <c r="C4274" t="inlineStr">
        <is>
          <t>33408373</t>
        </is>
      </c>
      <c r="D4274" t="inlineStr">
        <is>
          <t>WIGNY QIU HOU</t>
        </is>
      </c>
      <c r="E4274" t="inlineStr">
        <is>
          <t>WIGNYQIUHOU</t>
        </is>
      </c>
      <c r="F4274" s="2" t="n">
        <v>0</v>
      </c>
      <c r="G4274" t="inlineStr">
        <is>
          <t>Nailyn Martinez Johnson</t>
        </is>
      </c>
      <c r="H4274" t="inlineStr">
        <is>
          <t>68785480</t>
        </is>
      </c>
      <c r="I4274" t="n">
        <v>38</v>
      </c>
      <c r="J4274" t="n">
        <v>1</v>
      </c>
      <c r="K4274" t="inlineStr">
        <is>
          <t>FLBB</t>
        </is>
      </c>
    </row>
    <row r="4275">
      <c r="A4275" t="inlineStr">
        <is>
          <t>CS</t>
        </is>
      </c>
      <c r="B4275" t="inlineStr">
        <is>
          <t>359078240000</t>
        </is>
      </c>
      <c r="C4275" t="inlineStr">
        <is>
          <t>35907824</t>
        </is>
      </c>
      <c r="D4275" t="inlineStr">
        <is>
          <t>WIJOCA; INC.</t>
        </is>
      </c>
      <c r="E4275" t="inlineStr">
        <is>
          <t>WIJOCAINC</t>
        </is>
      </c>
      <c r="F4275" s="2" t="n">
        <v>0</v>
      </c>
      <c r="G4275" t="inlineStr">
        <is>
          <t>iongy Gordon Ward</t>
        </is>
      </c>
      <c r="H4275" t="inlineStr">
        <is>
          <t>69480246</t>
        </is>
      </c>
      <c r="I4275" t="n">
        <v>35</v>
      </c>
      <c r="J4275" t="n">
        <v>1</v>
      </c>
      <c r="K4275" t="inlineStr">
        <is>
          <t>FLBB</t>
        </is>
      </c>
    </row>
    <row r="4276">
      <c r="A4276" t="inlineStr">
        <is>
          <t>CS</t>
        </is>
      </c>
      <c r="B4276" t="inlineStr">
        <is>
          <t>357057620000</t>
        </is>
      </c>
      <c r="C4276" t="inlineStr">
        <is>
          <t>35705762</t>
        </is>
      </c>
      <c r="D4276" t="inlineStr">
        <is>
          <t>WIKEN ZHU LUO</t>
        </is>
      </c>
      <c r="E4276" t="inlineStr">
        <is>
          <t>WIKENZHULUO</t>
        </is>
      </c>
      <c r="F4276" s="2" t="n">
        <v>0</v>
      </c>
      <c r="G4276" t="inlineStr">
        <is>
          <t>Keisy Vargas</t>
        </is>
      </c>
      <c r="H4276" t="inlineStr">
        <is>
          <t>69188868</t>
        </is>
      </c>
      <c r="I4276" t="n">
        <v>33</v>
      </c>
      <c r="J4276" t="n">
        <v>1</v>
      </c>
      <c r="K4276" t="inlineStr">
        <is>
          <t>FLBB</t>
        </is>
      </c>
    </row>
    <row r="4277">
      <c r="A4277" t="inlineStr">
        <is>
          <t>CS</t>
        </is>
      </c>
      <c r="B4277" t="inlineStr">
        <is>
          <t>347272430000</t>
        </is>
      </c>
      <c r="C4277" t="inlineStr">
        <is>
          <t>34727243</t>
        </is>
      </c>
      <c r="D4277" t="inlineStr">
        <is>
          <t>WILBER PULIDO DARTAYET</t>
        </is>
      </c>
      <c r="E4277" t="inlineStr">
        <is>
          <t>WILBERPULIDODARTAYET</t>
        </is>
      </c>
      <c r="F4277" s="2" t="n">
        <v>0</v>
      </c>
      <c r="G4277" t="inlineStr">
        <is>
          <t>Karla Mc Intryre</t>
        </is>
      </c>
      <c r="H4277" t="inlineStr">
        <is>
          <t>65325410</t>
        </is>
      </c>
      <c r="I4277" t="n">
        <v>23</v>
      </c>
      <c r="J4277" t="n">
        <v>1</v>
      </c>
      <c r="K4277" t="inlineStr">
        <is>
          <t>BB</t>
        </is>
      </c>
    </row>
    <row r="4278">
      <c r="A4278" t="inlineStr">
        <is>
          <t>CS</t>
        </is>
      </c>
      <c r="B4278" t="inlineStr">
        <is>
          <t>201047700000</t>
        </is>
      </c>
      <c r="C4278" t="inlineStr">
        <is>
          <t>20104770</t>
        </is>
      </c>
      <c r="D4278" t="inlineStr">
        <is>
          <t>WILBERTO SANTOS MONJARAS</t>
        </is>
      </c>
      <c r="E4278" t="inlineStr">
        <is>
          <t>WILBERTOSANTOSMONJARAS</t>
        </is>
      </c>
      <c r="F4278" s="2" t="n">
        <v>0</v>
      </c>
      <c r="G4278" t="inlineStr">
        <is>
          <t>Solanye Acuña</t>
        </is>
      </c>
      <c r="H4278" t="inlineStr">
        <is>
          <t>2300360</t>
        </is>
      </c>
      <c r="I4278" t="n">
        <v>22</v>
      </c>
      <c r="J4278" t="n">
        <v>1</v>
      </c>
      <c r="K4278" t="inlineStr">
        <is>
          <t>FLBB</t>
        </is>
      </c>
    </row>
    <row r="4279">
      <c r="A4279" t="inlineStr">
        <is>
          <t>CS</t>
        </is>
      </c>
      <c r="B4279" t="inlineStr">
        <is>
          <t>342263710000</t>
        </is>
      </c>
      <c r="C4279" t="inlineStr">
        <is>
          <t>34226371</t>
        </is>
      </c>
      <c r="D4279" t="inlineStr">
        <is>
          <t>WILDER JOSE RIVERA QUIROZ</t>
        </is>
      </c>
      <c r="E4279" t="inlineStr">
        <is>
          <t>WILDERJOSERIVERAQUIROZ</t>
        </is>
      </c>
      <c r="F4279" s="2" t="n">
        <v>0</v>
      </c>
      <c r="G4279" t="inlineStr">
        <is>
          <t>Michelle Zambrano</t>
        </is>
      </c>
      <c r="H4279" t="inlineStr">
        <is>
          <t>66221163</t>
        </is>
      </c>
      <c r="I4279" t="n">
        <v>25</v>
      </c>
      <c r="J4279" t="n">
        <v>1</v>
      </c>
      <c r="K4279" t="inlineStr">
        <is>
          <t>BB</t>
        </is>
      </c>
    </row>
    <row r="4280">
      <c r="A4280" t="inlineStr">
        <is>
          <t>CS</t>
        </is>
      </c>
      <c r="B4280" t="inlineStr">
        <is>
          <t>349037990000</t>
        </is>
      </c>
      <c r="C4280" t="inlineStr">
        <is>
          <t>34903799</t>
        </is>
      </c>
      <c r="D4280" t="inlineStr">
        <is>
          <t>WILDERMAN DELGADILLO GUTIERREZ</t>
        </is>
      </c>
      <c r="E4280" t="inlineStr">
        <is>
          <t>WILDERMANDELGADILLOGUTIERREZ</t>
        </is>
      </c>
      <c r="F4280" s="2" t="n">
        <v>0</v>
      </c>
      <c r="G4280" t="inlineStr">
        <is>
          <t>Lizeth Milena Gonzalez</t>
        </is>
      </c>
      <c r="H4280" t="inlineStr">
        <is>
          <t>63532093</t>
        </is>
      </c>
      <c r="I4280" t="n">
        <v>47</v>
      </c>
      <c r="J4280" t="n">
        <v>1</v>
      </c>
      <c r="K4280" t="inlineStr">
        <is>
          <t>FLBB</t>
        </is>
      </c>
    </row>
    <row r="4281">
      <c r="A4281" t="inlineStr">
        <is>
          <t>CS</t>
        </is>
      </c>
      <c r="B4281" t="inlineStr">
        <is>
          <t>355043540000</t>
        </is>
      </c>
      <c r="C4281" t="inlineStr">
        <is>
          <t>35504354</t>
        </is>
      </c>
      <c r="D4281" t="inlineStr">
        <is>
          <t>WILDLIFEWORK PANAMA S.A.</t>
        </is>
      </c>
      <c r="E4281" t="inlineStr">
        <is>
          <t>WILDLIFEWORKPANAMASA</t>
        </is>
      </c>
      <c r="F4281" s="2" t="n">
        <v>0</v>
      </c>
      <c r="G4281" t="inlineStr">
        <is>
          <t>Maria Fernanda Rivas</t>
        </is>
      </c>
      <c r="H4281" t="inlineStr">
        <is>
          <t>0</t>
        </is>
      </c>
      <c r="I4281" t="n">
        <v>35</v>
      </c>
      <c r="J4281" t="n">
        <v>1</v>
      </c>
      <c r="K4281" t="inlineStr">
        <is>
          <t>FLBB</t>
        </is>
      </c>
    </row>
    <row r="4282">
      <c r="A4282" t="inlineStr">
        <is>
          <t>CS</t>
        </is>
      </c>
      <c r="B4282" t="inlineStr">
        <is>
          <t>359022630000</t>
        </is>
      </c>
      <c r="C4282" t="inlineStr">
        <is>
          <t>35902263</t>
        </is>
      </c>
      <c r="D4282" t="inlineStr">
        <is>
          <t>WILEINYS BETANIA VILLAMIZAR HERNANDEZ</t>
        </is>
      </c>
      <c r="E4282" t="inlineStr">
        <is>
          <t>WILEINYSBETANIAVILLAMIZARHERNANDEZ</t>
        </is>
      </c>
      <c r="F4282" s="2" t="n">
        <v>0</v>
      </c>
      <c r="G4282" t="inlineStr">
        <is>
          <t>Yarelis Tulloch</t>
        </is>
      </c>
      <c r="H4282" t="inlineStr">
        <is>
          <t>60483356</t>
        </is>
      </c>
      <c r="I4282" t="n">
        <v>35</v>
      </c>
      <c r="J4282" t="n">
        <v>1</v>
      </c>
      <c r="K4282" t="inlineStr">
        <is>
          <t>FLBB</t>
        </is>
      </c>
    </row>
    <row r="4283">
      <c r="A4283" t="inlineStr">
        <is>
          <t>CS</t>
        </is>
      </c>
      <c r="B4283" t="inlineStr">
        <is>
          <t>313023660000</t>
        </is>
      </c>
      <c r="C4283" t="inlineStr">
        <is>
          <t>31302366</t>
        </is>
      </c>
      <c r="D4283" t="inlineStr">
        <is>
          <t>WILFREDO AMILCAR LESCURE CASTILLO</t>
        </is>
      </c>
      <c r="E4283" t="inlineStr">
        <is>
          <t>WILFREDOAMILCARLESCURECASTILLO</t>
        </is>
      </c>
      <c r="F4283" s="2" t="n">
        <v>0</v>
      </c>
      <c r="G4283" t="inlineStr">
        <is>
          <t>Abril Aparicio</t>
        </is>
      </c>
      <c r="H4283" t="inlineStr">
        <is>
          <t>62110801</t>
        </is>
      </c>
      <c r="I4283" t="n">
        <v>37</v>
      </c>
      <c r="J4283" t="n">
        <v>1</v>
      </c>
      <c r="K4283" t="inlineStr">
        <is>
          <t>FLBB</t>
        </is>
      </c>
    </row>
    <row r="4284">
      <c r="A4284" t="inlineStr">
        <is>
          <t>CS</t>
        </is>
      </c>
      <c r="B4284" t="inlineStr">
        <is>
          <t>312089740100</t>
        </is>
      </c>
      <c r="C4284" t="inlineStr">
        <is>
          <t>31208974</t>
        </is>
      </c>
      <c r="D4284" t="inlineStr">
        <is>
          <t>WILFREDO CABALLERO SERRANO</t>
        </is>
      </c>
      <c r="E4284" t="inlineStr">
        <is>
          <t>WILFREDOCABALLEROSERRANO</t>
        </is>
      </c>
      <c r="F4284" s="2" t="n">
        <v>0</v>
      </c>
      <c r="G4284" t="inlineStr">
        <is>
          <t>Yariela Galarce</t>
        </is>
      </c>
      <c r="H4284" t="inlineStr">
        <is>
          <t>68219831</t>
        </is>
      </c>
      <c r="I4284" t="n">
        <v>57</v>
      </c>
      <c r="J4284" t="n">
        <v>1</v>
      </c>
      <c r="K4284" t="inlineStr">
        <is>
          <t>FLBBTV</t>
        </is>
      </c>
    </row>
    <row r="4285">
      <c r="A4285" t="inlineStr">
        <is>
          <t>CS</t>
        </is>
      </c>
      <c r="B4285" t="inlineStr">
        <is>
          <t>312089740200</t>
        </is>
      </c>
      <c r="C4285" t="inlineStr">
        <is>
          <t>31208974</t>
        </is>
      </c>
      <c r="D4285" t="inlineStr">
        <is>
          <t>WILFREDO CABALLERO SERRANO</t>
        </is>
      </c>
      <c r="E4285" t="inlineStr">
        <is>
          <t>WILFREDOCABALLEROSERRANO</t>
        </is>
      </c>
      <c r="F4285" s="2" t="n">
        <v>0</v>
      </c>
      <c r="G4285" t="inlineStr">
        <is>
          <t>Nailyn Martinez Johnson</t>
        </is>
      </c>
      <c r="H4285" t="inlineStr">
        <is>
          <t>68219831</t>
        </is>
      </c>
      <c r="I4285" t="n">
        <v>54</v>
      </c>
      <c r="J4285" t="n">
        <v>1</v>
      </c>
      <c r="K4285" t="inlineStr">
        <is>
          <t>FLBBTV</t>
        </is>
      </c>
    </row>
    <row r="4286">
      <c r="A4286" t="inlineStr">
        <is>
          <t>CS</t>
        </is>
      </c>
      <c r="B4286" t="inlineStr">
        <is>
          <t>312089740000</t>
        </is>
      </c>
      <c r="C4286" t="inlineStr">
        <is>
          <t>31208974</t>
        </is>
      </c>
      <c r="D4286" t="inlineStr">
        <is>
          <t>WILFREDO CABALLERO SERRANO</t>
        </is>
      </c>
      <c r="E4286" t="inlineStr">
        <is>
          <t>WILFREDOCABALLEROSERRANO</t>
        </is>
      </c>
      <c r="F4286" s="2" t="n">
        <v>0</v>
      </c>
      <c r="G4286" t="inlineStr">
        <is>
          <t>iongy Gordon Ward</t>
        </is>
      </c>
      <c r="H4286" t="inlineStr">
        <is>
          <t>68219831</t>
        </is>
      </c>
      <c r="I4286" t="n">
        <v>83</v>
      </c>
      <c r="J4286" t="n">
        <v>1</v>
      </c>
      <c r="K4286" t="inlineStr">
        <is>
          <t>FLBBTV</t>
        </is>
      </c>
    </row>
    <row r="4287">
      <c r="A4287" t="inlineStr">
        <is>
          <t>CS</t>
        </is>
      </c>
      <c r="B4287" t="inlineStr">
        <is>
          <t>336334820000</t>
        </is>
      </c>
      <c r="C4287" t="inlineStr">
        <is>
          <t>33633482</t>
        </is>
      </c>
      <c r="D4287" t="inlineStr">
        <is>
          <t>WILFREDO DIAZ GONZALEZ</t>
        </is>
      </c>
      <c r="E4287" t="inlineStr">
        <is>
          <t>WILFREDODIAZGONZALEZ</t>
        </is>
      </c>
      <c r="F4287" s="2" t="n">
        <v>0</v>
      </c>
      <c r="G4287" t="inlineStr">
        <is>
          <t>Keisy Vargas</t>
        </is>
      </c>
      <c r="H4287" t="inlineStr">
        <is>
          <t>65772758</t>
        </is>
      </c>
      <c r="I4287" t="n">
        <v>37</v>
      </c>
      <c r="J4287" t="n">
        <v>1</v>
      </c>
      <c r="K4287" t="inlineStr">
        <is>
          <t>BB</t>
        </is>
      </c>
    </row>
    <row r="4288">
      <c r="A4288" t="inlineStr">
        <is>
          <t>CS</t>
        </is>
      </c>
      <c r="B4288" t="inlineStr">
        <is>
          <t>351027150000</t>
        </is>
      </c>
      <c r="C4288" t="inlineStr">
        <is>
          <t>35102715</t>
        </is>
      </c>
      <c r="D4288" t="inlineStr">
        <is>
          <t>WILFREDO GONZALEZ DE GRACIA</t>
        </is>
      </c>
      <c r="E4288" t="inlineStr">
        <is>
          <t>WILFREDOGONZALEZDEGRACIA</t>
        </is>
      </c>
      <c r="F4288" s="2" t="n">
        <v>0</v>
      </c>
      <c r="G4288" t="inlineStr">
        <is>
          <t>Karla Mc Intryre</t>
        </is>
      </c>
      <c r="H4288" t="inlineStr">
        <is>
          <t>66007411</t>
        </is>
      </c>
      <c r="I4288" t="n">
        <v>22</v>
      </c>
      <c r="J4288" t="n">
        <v>1</v>
      </c>
      <c r="K4288" t="inlineStr">
        <is>
          <t>FLBB</t>
        </is>
      </c>
    </row>
    <row r="4289">
      <c r="A4289" t="inlineStr">
        <is>
          <t>CS</t>
        </is>
      </c>
      <c r="B4289" t="inlineStr">
        <is>
          <t>329055610000</t>
        </is>
      </c>
      <c r="C4289" t="inlineStr">
        <is>
          <t>32905561</t>
        </is>
      </c>
      <c r="D4289" t="inlineStr">
        <is>
          <t>WILFREDO JOSE SIERRA QUINTERO</t>
        </is>
      </c>
      <c r="E4289" t="inlineStr">
        <is>
          <t>WILFREDOJOSESIERRAQUINTERO</t>
        </is>
      </c>
      <c r="F4289" s="2" t="n">
        <v>0</v>
      </c>
      <c r="G4289" t="inlineStr">
        <is>
          <t>Solanye Acuña</t>
        </is>
      </c>
      <c r="H4289" t="inlineStr">
        <is>
          <t>63442970</t>
        </is>
      </c>
      <c r="I4289" t="n">
        <v>33</v>
      </c>
      <c r="J4289" t="n">
        <v>1</v>
      </c>
      <c r="K4289" t="inlineStr">
        <is>
          <t>FLBB</t>
        </is>
      </c>
    </row>
    <row r="4290">
      <c r="A4290" t="inlineStr">
        <is>
          <t>CS</t>
        </is>
      </c>
      <c r="B4290" t="inlineStr">
        <is>
          <t>355066340000</t>
        </is>
      </c>
      <c r="C4290" t="inlineStr">
        <is>
          <t>35506634</t>
        </is>
      </c>
      <c r="D4290" t="inlineStr">
        <is>
          <t>WILFREDO MIRANDA PATRIÑO</t>
        </is>
      </c>
      <c r="E4290" t="inlineStr">
        <is>
          <t>WILFREDOMIRANDAPATRINO</t>
        </is>
      </c>
      <c r="F4290" s="2" t="n">
        <v>0</v>
      </c>
      <c r="G4290" t="inlineStr">
        <is>
          <t>Michelle Zambrano</t>
        </is>
      </c>
      <c r="H4290" t="inlineStr">
        <is>
          <t>64839787</t>
        </is>
      </c>
      <c r="I4290" t="n">
        <v>22</v>
      </c>
      <c r="J4290" t="n">
        <v>1</v>
      </c>
      <c r="K4290" t="inlineStr">
        <is>
          <t>FLBB</t>
        </is>
      </c>
    </row>
    <row r="4291">
      <c r="A4291" t="inlineStr">
        <is>
          <t>CS</t>
        </is>
      </c>
      <c r="B4291" t="inlineStr">
        <is>
          <t>211054300000</t>
        </is>
      </c>
      <c r="C4291" t="inlineStr">
        <is>
          <t>21105430</t>
        </is>
      </c>
      <c r="D4291" t="inlineStr">
        <is>
          <t>WILFREDO OSCAR VALDEZ LOPEZ</t>
        </is>
      </c>
      <c r="E4291" t="inlineStr">
        <is>
          <t>WILFREDOOSCARVALDEZLOPEZ</t>
        </is>
      </c>
      <c r="F4291" s="2" t="n">
        <v>0</v>
      </c>
      <c r="G4291" t="inlineStr">
        <is>
          <t>Lizeth Milena Gonzalez</t>
        </is>
      </c>
      <c r="H4291" t="inlineStr">
        <is>
          <t>66080908</t>
        </is>
      </c>
      <c r="I4291" t="n">
        <v>42</v>
      </c>
      <c r="J4291" t="n">
        <v>1</v>
      </c>
      <c r="K4291" t="inlineStr">
        <is>
          <t>FLBB</t>
        </is>
      </c>
    </row>
    <row r="4292">
      <c r="A4292" t="inlineStr">
        <is>
          <t>CS</t>
        </is>
      </c>
      <c r="B4292" t="inlineStr">
        <is>
          <t>341439100000</t>
        </is>
      </c>
      <c r="C4292" t="inlineStr">
        <is>
          <t>34143910</t>
        </is>
      </c>
      <c r="D4292" t="inlineStr">
        <is>
          <t>WILFRIDO LANDAU PITTI</t>
        </is>
      </c>
      <c r="E4292" t="inlineStr">
        <is>
          <t>WILFRIDOLANDAUPITTI</t>
        </is>
      </c>
      <c r="F4292" s="2" t="n">
        <v>0</v>
      </c>
      <c r="G4292" t="inlineStr">
        <is>
          <t>Maria Fernanda Rivas</t>
        </is>
      </c>
      <c r="H4292" t="inlineStr">
        <is>
          <t>66681295</t>
        </is>
      </c>
      <c r="I4292" t="n">
        <v>22</v>
      </c>
      <c r="J4292" t="n">
        <v>1</v>
      </c>
      <c r="K4292" t="inlineStr">
        <is>
          <t>FLBB</t>
        </is>
      </c>
    </row>
    <row r="4293">
      <c r="A4293" t="inlineStr">
        <is>
          <t>CS</t>
        </is>
      </c>
      <c r="B4293" t="inlineStr">
        <is>
          <t>323085980000</t>
        </is>
      </c>
      <c r="C4293" t="inlineStr">
        <is>
          <t>32308598</t>
        </is>
      </c>
      <c r="D4293" t="inlineStr">
        <is>
          <t>WILGARTE</t>
        </is>
      </c>
      <c r="E4293" t="inlineStr">
        <is>
          <t>WILGARTE</t>
        </is>
      </c>
      <c r="F4293" s="2" t="n">
        <v>0</v>
      </c>
      <c r="G4293" t="inlineStr">
        <is>
          <t>Yarelis Tulloch</t>
        </is>
      </c>
      <c r="H4293" t="inlineStr">
        <is>
          <t>62130472</t>
        </is>
      </c>
      <c r="I4293" t="n">
        <v>39</v>
      </c>
      <c r="J4293" t="n">
        <v>1</v>
      </c>
      <c r="K4293" t="inlineStr">
        <is>
          <t>BB</t>
        </is>
      </c>
    </row>
    <row r="4294">
      <c r="A4294" t="inlineStr">
        <is>
          <t>CS</t>
        </is>
      </c>
      <c r="B4294" t="inlineStr">
        <is>
          <t>336012160000</t>
        </is>
      </c>
      <c r="C4294" t="inlineStr">
        <is>
          <t>33601216</t>
        </is>
      </c>
      <c r="D4294" t="inlineStr">
        <is>
          <t>WILLIAM ALBERTO CHU HUANG</t>
        </is>
      </c>
      <c r="E4294" t="inlineStr">
        <is>
          <t>WILLIAMALBERTOCHUHUANG</t>
        </is>
      </c>
      <c r="F4294" s="2" t="n">
        <v>0</v>
      </c>
      <c r="G4294" t="inlineStr">
        <is>
          <t>Abril Aparicio</t>
        </is>
      </c>
      <c r="H4294" t="inlineStr">
        <is>
          <t>66866121</t>
        </is>
      </c>
      <c r="I4294" t="n">
        <v>45</v>
      </c>
      <c r="J4294" t="n">
        <v>1</v>
      </c>
      <c r="K4294" t="inlineStr">
        <is>
          <t>FLBB</t>
        </is>
      </c>
    </row>
    <row r="4295">
      <c r="A4295" t="inlineStr">
        <is>
          <t>CS</t>
        </is>
      </c>
      <c r="B4295" t="inlineStr">
        <is>
          <t>356050890000</t>
        </is>
      </c>
      <c r="C4295" t="inlineStr">
        <is>
          <t>35605089</t>
        </is>
      </c>
      <c r="D4295" t="inlineStr">
        <is>
          <t>WILLIAM ARMANDO CASTAÑEDA URQUIJO</t>
        </is>
      </c>
      <c r="E4295" t="inlineStr">
        <is>
          <t>WILLIAMARMANDOCASTANEDAURQUIJO</t>
        </is>
      </c>
      <c r="F4295" s="2" t="n">
        <v>0</v>
      </c>
      <c r="G4295" t="inlineStr">
        <is>
          <t>Yariela Galarce</t>
        </is>
      </c>
      <c r="H4295" t="inlineStr">
        <is>
          <t>69576524</t>
        </is>
      </c>
      <c r="I4295" t="n">
        <v>22</v>
      </c>
      <c r="J4295" t="n">
        <v>1</v>
      </c>
      <c r="K4295" t="inlineStr">
        <is>
          <t>FLBB</t>
        </is>
      </c>
    </row>
    <row r="4296">
      <c r="A4296" t="inlineStr">
        <is>
          <t>CS</t>
        </is>
      </c>
      <c r="B4296" t="inlineStr">
        <is>
          <t>347448250000</t>
        </is>
      </c>
      <c r="C4296" t="inlineStr">
        <is>
          <t>34744825</t>
        </is>
      </c>
      <c r="D4296" t="inlineStr">
        <is>
          <t>WILLIAM ENRIQUE AROSEMENA AYALA</t>
        </is>
      </c>
      <c r="E4296" t="inlineStr">
        <is>
          <t>WILLIAMENRIQUEAROSEMENAAYALA</t>
        </is>
      </c>
      <c r="F4296" s="2" t="n">
        <v>0</v>
      </c>
      <c r="G4296" t="inlineStr">
        <is>
          <t>Nailyn Martinez Johnson</t>
        </is>
      </c>
      <c r="H4296" t="inlineStr">
        <is>
          <t>68383695</t>
        </is>
      </c>
      <c r="I4296" t="n">
        <v>43</v>
      </c>
      <c r="J4296" t="n">
        <v>1</v>
      </c>
      <c r="K4296" t="inlineStr">
        <is>
          <t>FLBBTV</t>
        </is>
      </c>
    </row>
    <row r="4297">
      <c r="A4297" t="inlineStr">
        <is>
          <t>CS</t>
        </is>
      </c>
      <c r="B4297" t="inlineStr">
        <is>
          <t>328027830000</t>
        </is>
      </c>
      <c r="C4297" t="inlineStr">
        <is>
          <t>32802783</t>
        </is>
      </c>
      <c r="D4297" t="inlineStr">
        <is>
          <t>WILLIAM GUILLERMO GUO FENG</t>
        </is>
      </c>
      <c r="E4297" t="inlineStr">
        <is>
          <t>WILLIAMGUILLERMOGUOFENG</t>
        </is>
      </c>
      <c r="F4297" s="2" t="n">
        <v>0</v>
      </c>
      <c r="G4297" t="inlineStr">
        <is>
          <t>iongy Gordon Ward</t>
        </is>
      </c>
      <c r="H4297" t="inlineStr">
        <is>
          <t>66865518</t>
        </is>
      </c>
      <c r="I4297" t="n">
        <v>30</v>
      </c>
      <c r="J4297" t="n">
        <v>1</v>
      </c>
      <c r="K4297" t="inlineStr">
        <is>
          <t>FLBB</t>
        </is>
      </c>
    </row>
    <row r="4298">
      <c r="A4298" t="inlineStr">
        <is>
          <t>CS</t>
        </is>
      </c>
      <c r="B4298" t="inlineStr">
        <is>
          <t>355019580000</t>
        </is>
      </c>
      <c r="C4298" t="inlineStr">
        <is>
          <t>35501958</t>
        </is>
      </c>
      <c r="D4298" t="inlineStr">
        <is>
          <t>WILLIAM KELSO CARRERA</t>
        </is>
      </c>
      <c r="E4298" t="inlineStr">
        <is>
          <t>WILLIAMKELSOCARRERA</t>
        </is>
      </c>
      <c r="F4298" s="2" t="n">
        <v>0</v>
      </c>
      <c r="G4298" t="inlineStr">
        <is>
          <t>Keisy Vargas</t>
        </is>
      </c>
      <c r="H4298" t="inlineStr">
        <is>
          <t>66715980</t>
        </is>
      </c>
      <c r="I4298" t="n">
        <v>35</v>
      </c>
      <c r="J4298" t="n">
        <v>1</v>
      </c>
      <c r="K4298" t="inlineStr">
        <is>
          <t>FLBB</t>
        </is>
      </c>
    </row>
    <row r="4299">
      <c r="A4299" t="inlineStr">
        <is>
          <t>CS</t>
        </is>
      </c>
      <c r="B4299" t="inlineStr">
        <is>
          <t>173046170000</t>
        </is>
      </c>
      <c r="C4299" t="inlineStr">
        <is>
          <t>17304617</t>
        </is>
      </c>
      <c r="D4299" t="inlineStr">
        <is>
          <t>WILLIAM RAMIREZ ARAGON</t>
        </is>
      </c>
      <c r="E4299" t="inlineStr">
        <is>
          <t>WILLIAMRAMIREZARAGON</t>
        </is>
      </c>
      <c r="F4299" s="2" t="n">
        <v>0</v>
      </c>
      <c r="G4299" t="inlineStr">
        <is>
          <t>Karla Mc Intryre</t>
        </is>
      </c>
      <c r="H4299" t="inlineStr">
        <is>
          <t>65025001</t>
        </is>
      </c>
      <c r="I4299" t="n">
        <v>37</v>
      </c>
      <c r="J4299" t="n">
        <v>1</v>
      </c>
      <c r="K4299" t="inlineStr">
        <is>
          <t>FLBB</t>
        </is>
      </c>
    </row>
    <row r="4300">
      <c r="A4300" t="inlineStr">
        <is>
          <t>CS</t>
        </is>
      </c>
      <c r="B4300" t="inlineStr">
        <is>
          <t>327110810000</t>
        </is>
      </c>
      <c r="C4300" t="inlineStr">
        <is>
          <t>32711081</t>
        </is>
      </c>
      <c r="D4300" t="inlineStr">
        <is>
          <t>WILLIAMS CHARLES COVELENS</t>
        </is>
      </c>
      <c r="E4300" t="inlineStr">
        <is>
          <t>WILLIAMSCHARLESCOVELENS</t>
        </is>
      </c>
      <c r="F4300" s="2" t="n">
        <v>0</v>
      </c>
      <c r="G4300" t="inlineStr">
        <is>
          <t>Solanye Acuña</t>
        </is>
      </c>
      <c r="H4300" t="inlineStr">
        <is>
          <t>69806717</t>
        </is>
      </c>
      <c r="I4300" t="n">
        <v>43</v>
      </c>
      <c r="J4300" t="n">
        <v>1</v>
      </c>
      <c r="K4300" t="inlineStr">
        <is>
          <t>BB</t>
        </is>
      </c>
    </row>
    <row r="4301">
      <c r="A4301" t="inlineStr">
        <is>
          <t>CS</t>
        </is>
      </c>
      <c r="B4301" t="inlineStr">
        <is>
          <t>339068980000</t>
        </is>
      </c>
      <c r="C4301" t="inlineStr">
        <is>
          <t>33906898</t>
        </is>
      </c>
      <c r="D4301" t="inlineStr">
        <is>
          <t>WILLIAMS HONG KUANG</t>
        </is>
      </c>
      <c r="E4301" t="inlineStr">
        <is>
          <t>WILLIAMSHONGKUANG</t>
        </is>
      </c>
      <c r="F4301" s="2" t="n">
        <v>0</v>
      </c>
      <c r="G4301" t="inlineStr">
        <is>
          <t>Michelle Zambrano</t>
        </is>
      </c>
      <c r="H4301" t="inlineStr">
        <is>
          <t>62680155</t>
        </is>
      </c>
      <c r="I4301" t="n">
        <v>55</v>
      </c>
      <c r="J4301" t="n">
        <v>1</v>
      </c>
      <c r="K4301" t="inlineStr">
        <is>
          <t>FLBBTV</t>
        </is>
      </c>
    </row>
    <row r="4302">
      <c r="A4302" t="inlineStr">
        <is>
          <t>CS</t>
        </is>
      </c>
      <c r="B4302" t="inlineStr">
        <is>
          <t>353116430000</t>
        </is>
      </c>
      <c r="C4302" t="inlineStr">
        <is>
          <t>35311643</t>
        </is>
      </c>
      <c r="D4302" t="inlineStr">
        <is>
          <t>WILLIAMS JAHIR GARCIA PEÑALBA</t>
        </is>
      </c>
      <c r="E4302" t="inlineStr">
        <is>
          <t>WILLIAMSJAHIRGARCIAPENALBA</t>
        </is>
      </c>
      <c r="F4302" s="2" t="n">
        <v>0</v>
      </c>
      <c r="G4302" t="inlineStr">
        <is>
          <t>Lizeth Milena Gonzalez</t>
        </is>
      </c>
      <c r="H4302" t="inlineStr">
        <is>
          <t>69867407</t>
        </is>
      </c>
      <c r="I4302" t="n">
        <v>8</v>
      </c>
      <c r="J4302" t="n">
        <v>1</v>
      </c>
      <c r="K4302" t="inlineStr">
        <is>
          <t>FLBB</t>
        </is>
      </c>
    </row>
    <row r="4303">
      <c r="A4303" t="inlineStr">
        <is>
          <t>CS</t>
        </is>
      </c>
      <c r="B4303" t="inlineStr">
        <is>
          <t>354108840000</t>
        </is>
      </c>
      <c r="C4303" t="inlineStr">
        <is>
          <t>35410884</t>
        </is>
      </c>
      <c r="D4303" t="inlineStr">
        <is>
          <t>WILLIAMS JAHIR GARCIA PEÑALBA</t>
        </is>
      </c>
      <c r="E4303" t="inlineStr">
        <is>
          <t>WILLIAMSJAHIRGARCIAPENALBA</t>
        </is>
      </c>
      <c r="F4303" s="2" t="n">
        <v>0</v>
      </c>
      <c r="G4303" t="inlineStr">
        <is>
          <t>Maria Fernanda Rivas</t>
        </is>
      </c>
      <c r="H4303" t="inlineStr">
        <is>
          <t>69404034</t>
        </is>
      </c>
      <c r="I4303" t="n">
        <v>27</v>
      </c>
      <c r="J4303" t="n">
        <v>1</v>
      </c>
      <c r="K4303" t="inlineStr">
        <is>
          <t>FLBBTV</t>
        </is>
      </c>
    </row>
    <row r="4304">
      <c r="A4304" t="inlineStr">
        <is>
          <t>CS</t>
        </is>
      </c>
      <c r="B4304" t="inlineStr">
        <is>
          <t>351096410000</t>
        </is>
      </c>
      <c r="C4304" t="inlineStr">
        <is>
          <t>35109641</t>
        </is>
      </c>
      <c r="D4304" t="inlineStr">
        <is>
          <t>WILLIAMS JOHAN LUGO PUERTO</t>
        </is>
      </c>
      <c r="E4304" t="inlineStr">
        <is>
          <t>WILLIAMSJOHANLUGOPUERTO</t>
        </is>
      </c>
      <c r="F4304" s="2" t="n">
        <v>0</v>
      </c>
      <c r="G4304" t="inlineStr">
        <is>
          <t>Yarelis Tulloch</t>
        </is>
      </c>
      <c r="H4304" t="inlineStr">
        <is>
          <t>68114816</t>
        </is>
      </c>
      <c r="I4304" t="n">
        <v>35</v>
      </c>
      <c r="J4304" t="n">
        <v>1</v>
      </c>
      <c r="K4304" t="inlineStr">
        <is>
          <t>FLBBTV</t>
        </is>
      </c>
    </row>
    <row r="4305">
      <c r="A4305" t="inlineStr">
        <is>
          <t>CS</t>
        </is>
      </c>
      <c r="B4305" t="inlineStr">
        <is>
          <t>344271570000</t>
        </is>
      </c>
      <c r="C4305" t="inlineStr">
        <is>
          <t>34427157</t>
        </is>
      </c>
      <c r="D4305" t="inlineStr">
        <is>
          <t>WILLIAMS SAMIR PIMENTEL BULTRON</t>
        </is>
      </c>
      <c r="E4305" t="inlineStr">
        <is>
          <t>WILLIAMSSAMIRPIMENTELBULTRON</t>
        </is>
      </c>
      <c r="F4305" s="2" t="n">
        <v>0</v>
      </c>
      <c r="G4305" t="inlineStr">
        <is>
          <t>Abril Aparicio</t>
        </is>
      </c>
      <c r="H4305" t="inlineStr">
        <is>
          <t>67796799</t>
        </is>
      </c>
      <c r="I4305" t="n">
        <v>50</v>
      </c>
      <c r="J4305" t="n">
        <v>1</v>
      </c>
      <c r="K4305" t="inlineStr">
        <is>
          <t>FLBBTV</t>
        </is>
      </c>
    </row>
    <row r="4306">
      <c r="A4306" t="inlineStr">
        <is>
          <t>CS</t>
        </is>
      </c>
      <c r="B4306" t="inlineStr">
        <is>
          <t>352065330000</t>
        </is>
      </c>
      <c r="C4306" t="inlineStr">
        <is>
          <t>35206533</t>
        </is>
      </c>
      <c r="D4306" t="inlineStr">
        <is>
          <t>WILLIAMS STEWART CORREA SEQUERA</t>
        </is>
      </c>
      <c r="E4306" t="inlineStr">
        <is>
          <t>WILLIAMSSTEWARTCORREASEQUERA</t>
        </is>
      </c>
      <c r="F4306" s="2" t="n">
        <v>0</v>
      </c>
      <c r="G4306" t="inlineStr">
        <is>
          <t>Yariela Galarce</t>
        </is>
      </c>
      <c r="H4306" t="inlineStr">
        <is>
          <t>62080820</t>
        </is>
      </c>
      <c r="I4306" t="n">
        <v>35</v>
      </c>
      <c r="J4306" t="n">
        <v>1</v>
      </c>
      <c r="K4306" t="inlineStr">
        <is>
          <t>FLBB</t>
        </is>
      </c>
    </row>
    <row r="4307">
      <c r="A4307" t="inlineStr">
        <is>
          <t>CS</t>
        </is>
      </c>
      <c r="B4307" t="inlineStr">
        <is>
          <t>331312840000</t>
        </is>
      </c>
      <c r="C4307" t="inlineStr">
        <is>
          <t>33131284</t>
        </is>
      </c>
      <c r="D4307" t="inlineStr">
        <is>
          <t>WILLIAN WEIZHEN FENG NG</t>
        </is>
      </c>
      <c r="E4307" t="inlineStr">
        <is>
          <t>WILLIANWEIZHENFENGNG</t>
        </is>
      </c>
      <c r="F4307" s="2" t="n">
        <v>0</v>
      </c>
      <c r="G4307" t="inlineStr">
        <is>
          <t>Nailyn Martinez Johnson</t>
        </is>
      </c>
      <c r="H4307" t="inlineStr">
        <is>
          <t>65403666</t>
        </is>
      </c>
      <c r="I4307" t="n">
        <v>24</v>
      </c>
      <c r="J4307" t="n">
        <v>1</v>
      </c>
      <c r="K4307" t="inlineStr">
        <is>
          <t>BB</t>
        </is>
      </c>
    </row>
    <row r="4308">
      <c r="A4308" t="inlineStr">
        <is>
          <t>CS</t>
        </is>
      </c>
      <c r="B4308" t="inlineStr">
        <is>
          <t>303054850000</t>
        </is>
      </c>
      <c r="C4308" t="inlineStr">
        <is>
          <t>30305485</t>
        </is>
      </c>
      <c r="D4308" t="inlineStr">
        <is>
          <t>WILLMAR FOUNDATION</t>
        </is>
      </c>
      <c r="E4308" t="inlineStr">
        <is>
          <t>WILLMARFOUNDATION</t>
        </is>
      </c>
      <c r="F4308" s="2" t="n">
        <v>0</v>
      </c>
      <c r="G4308" t="inlineStr">
        <is>
          <t>iongy Gordon Ward</t>
        </is>
      </c>
      <c r="H4308" t="inlineStr">
        <is>
          <t>69484047</t>
        </is>
      </c>
      <c r="I4308" t="n">
        <v>139</v>
      </c>
      <c r="J4308" t="n">
        <v>1</v>
      </c>
      <c r="K4308" t="inlineStr">
        <is>
          <t>FLBBTV</t>
        </is>
      </c>
    </row>
    <row r="4309">
      <c r="A4309" t="inlineStr">
        <is>
          <t>CS</t>
        </is>
      </c>
      <c r="B4309" t="inlineStr">
        <is>
          <t>353090690000</t>
        </is>
      </c>
      <c r="C4309" t="inlineStr">
        <is>
          <t>35309069</t>
        </is>
      </c>
      <c r="D4309" t="inlineStr">
        <is>
          <t>WILLY CAR WASH</t>
        </is>
      </c>
      <c r="E4309" t="inlineStr">
        <is>
          <t>WILLYCARWASH</t>
        </is>
      </c>
      <c r="F4309" s="2" t="n">
        <v>0</v>
      </c>
      <c r="G4309" t="inlineStr">
        <is>
          <t>Keisy Vargas</t>
        </is>
      </c>
      <c r="H4309" t="inlineStr">
        <is>
          <t>63780846</t>
        </is>
      </c>
      <c r="I4309" t="n">
        <v>39</v>
      </c>
      <c r="J4309" t="n">
        <v>1</v>
      </c>
      <c r="K4309" t="inlineStr">
        <is>
          <t>FLBB</t>
        </is>
      </c>
    </row>
    <row r="4310">
      <c r="A4310" t="inlineStr">
        <is>
          <t>CS</t>
        </is>
      </c>
      <c r="B4310" t="inlineStr">
        <is>
          <t>344057830000</t>
        </is>
      </c>
      <c r="C4310" t="inlineStr">
        <is>
          <t>34405783</t>
        </is>
      </c>
      <c r="D4310" t="inlineStr">
        <is>
          <t>WILLY LIU HOU</t>
        </is>
      </c>
      <c r="E4310" t="inlineStr">
        <is>
          <t>WILLYLIUHOU</t>
        </is>
      </c>
      <c r="F4310" s="2" t="n">
        <v>0</v>
      </c>
      <c r="G4310" t="inlineStr">
        <is>
          <t>Karla Mc Intryre</t>
        </is>
      </c>
      <c r="H4310" t="inlineStr">
        <is>
          <t>68753650</t>
        </is>
      </c>
      <c r="I4310" t="n">
        <v>44</v>
      </c>
      <c r="J4310" t="n">
        <v>1</v>
      </c>
      <c r="K4310" t="inlineStr">
        <is>
          <t>FLBB</t>
        </is>
      </c>
    </row>
    <row r="4311">
      <c r="A4311" t="inlineStr">
        <is>
          <t>CS</t>
        </is>
      </c>
      <c r="B4311" t="inlineStr">
        <is>
          <t>359013090000</t>
        </is>
      </c>
      <c r="C4311" t="inlineStr">
        <is>
          <t>35901309</t>
        </is>
      </c>
      <c r="D4311" t="inlineStr">
        <is>
          <t>WILLY QUI WING</t>
        </is>
      </c>
      <c r="E4311" t="inlineStr">
        <is>
          <t>WILLYQUIWING</t>
        </is>
      </c>
      <c r="F4311" s="2" t="n">
        <v>0</v>
      </c>
      <c r="G4311" t="inlineStr">
        <is>
          <t>Solanye Acuña</t>
        </is>
      </c>
      <c r="H4311" t="inlineStr">
        <is>
          <t>65105149</t>
        </is>
      </c>
      <c r="I4311" t="n">
        <v>25</v>
      </c>
      <c r="J4311" t="n">
        <v>1</v>
      </c>
      <c r="K4311" t="inlineStr">
        <is>
          <t>FLBB</t>
        </is>
      </c>
    </row>
    <row r="4312">
      <c r="A4312" t="inlineStr">
        <is>
          <t>CS</t>
        </is>
      </c>
      <c r="B4312" t="inlineStr">
        <is>
          <t>323045590000</t>
        </is>
      </c>
      <c r="C4312" t="inlineStr">
        <is>
          <t>32304559</t>
        </is>
      </c>
      <c r="D4312" t="inlineStr">
        <is>
          <t>WILMER ALONSO ORTEGA ARIZA</t>
        </is>
      </c>
      <c r="E4312" t="inlineStr">
        <is>
          <t>WILMERALONSOORTEGAARIZA</t>
        </is>
      </c>
      <c r="F4312" s="2" t="n">
        <v>0</v>
      </c>
      <c r="G4312" t="inlineStr">
        <is>
          <t>Michelle Zambrano</t>
        </is>
      </c>
      <c r="H4312" t="inlineStr">
        <is>
          <t>63505935</t>
        </is>
      </c>
      <c r="I4312" t="n">
        <v>54</v>
      </c>
      <c r="J4312" t="n">
        <v>1</v>
      </c>
      <c r="K4312" t="inlineStr">
        <is>
          <t>FLBBTV</t>
        </is>
      </c>
    </row>
    <row r="4313">
      <c r="A4313" t="inlineStr">
        <is>
          <t>CS</t>
        </is>
      </c>
      <c r="B4313" t="inlineStr">
        <is>
          <t>344383620000</t>
        </is>
      </c>
      <c r="C4313" t="inlineStr">
        <is>
          <t>34438362</t>
        </is>
      </c>
      <c r="D4313" t="inlineStr">
        <is>
          <t>WILMER CAMUENDO</t>
        </is>
      </c>
      <c r="E4313" t="inlineStr">
        <is>
          <t>WILMERCAMUENDO</t>
        </is>
      </c>
      <c r="F4313" s="2" t="n">
        <v>0</v>
      </c>
      <c r="G4313" t="inlineStr">
        <is>
          <t>Lizeth Milena Gonzalez</t>
        </is>
      </c>
      <c r="H4313" t="inlineStr">
        <is>
          <t>63947812</t>
        </is>
      </c>
      <c r="I4313" t="n">
        <v>25</v>
      </c>
      <c r="J4313" t="n">
        <v>1</v>
      </c>
      <c r="K4313" t="inlineStr">
        <is>
          <t>FLBB</t>
        </is>
      </c>
    </row>
    <row r="4314">
      <c r="A4314" t="inlineStr">
        <is>
          <t>CS</t>
        </is>
      </c>
      <c r="B4314" t="inlineStr">
        <is>
          <t>328085460000</t>
        </is>
      </c>
      <c r="C4314" t="inlineStr">
        <is>
          <t>32808546</t>
        </is>
      </c>
      <c r="D4314" t="inlineStr">
        <is>
          <t>WILMER GIOVANNY CAMUENDO</t>
        </is>
      </c>
      <c r="E4314" t="inlineStr">
        <is>
          <t>WILMERGIOVANNYCAMUENDO</t>
        </is>
      </c>
      <c r="F4314" s="2" t="n">
        <v>0</v>
      </c>
      <c r="G4314" t="inlineStr">
        <is>
          <t>Maria Fernanda Rivas</t>
        </is>
      </c>
      <c r="H4314" t="inlineStr">
        <is>
          <t>67766165</t>
        </is>
      </c>
      <c r="I4314" t="n">
        <v>31</v>
      </c>
      <c r="J4314" t="n">
        <v>1</v>
      </c>
      <c r="K4314" t="inlineStr">
        <is>
          <t>BB</t>
        </is>
      </c>
    </row>
    <row r="4315">
      <c r="A4315" t="inlineStr">
        <is>
          <t>CS</t>
        </is>
      </c>
      <c r="B4315" t="inlineStr">
        <is>
          <t>335296880000</t>
        </is>
      </c>
      <c r="C4315" t="inlineStr">
        <is>
          <t>33529688</t>
        </is>
      </c>
      <c r="D4315" t="inlineStr">
        <is>
          <t>WILMER GONZALEZ COBA</t>
        </is>
      </c>
      <c r="E4315" t="inlineStr">
        <is>
          <t>WILMERGONZALEZCOBA</t>
        </is>
      </c>
      <c r="F4315" s="2" t="n">
        <v>0</v>
      </c>
      <c r="G4315" t="inlineStr">
        <is>
          <t>Yarelis Tulloch</t>
        </is>
      </c>
      <c r="H4315" t="inlineStr">
        <is>
          <t>66844807</t>
        </is>
      </c>
      <c r="I4315" t="n">
        <v>44</v>
      </c>
      <c r="J4315" t="n">
        <v>1</v>
      </c>
      <c r="K4315" t="inlineStr">
        <is>
          <t>FLBBTV</t>
        </is>
      </c>
    </row>
    <row r="4316">
      <c r="A4316" t="inlineStr">
        <is>
          <t>CS</t>
        </is>
      </c>
      <c r="B4316" t="inlineStr">
        <is>
          <t>335270500000</t>
        </is>
      </c>
      <c r="C4316" t="inlineStr">
        <is>
          <t>33527050</t>
        </is>
      </c>
      <c r="D4316" t="inlineStr">
        <is>
          <t>WILMER RENE MORA JAIMES</t>
        </is>
      </c>
      <c r="E4316" t="inlineStr">
        <is>
          <t>WILMERRENEMORAJAIMES</t>
        </is>
      </c>
      <c r="F4316" s="2" t="n">
        <v>0</v>
      </c>
      <c r="G4316" t="inlineStr">
        <is>
          <t>Abril Aparicio</t>
        </is>
      </c>
      <c r="H4316" t="inlineStr">
        <is>
          <t>69660100</t>
        </is>
      </c>
      <c r="I4316" t="n">
        <v>34</v>
      </c>
      <c r="J4316" t="n">
        <v>1</v>
      </c>
      <c r="K4316" t="inlineStr">
        <is>
          <t>FLBB</t>
        </is>
      </c>
    </row>
    <row r="4317">
      <c r="A4317" t="inlineStr">
        <is>
          <t>CS</t>
        </is>
      </c>
      <c r="B4317" t="inlineStr">
        <is>
          <t>331043510000</t>
        </is>
      </c>
      <c r="C4317" t="inlineStr">
        <is>
          <t>33104351</t>
        </is>
      </c>
      <c r="D4317" t="inlineStr">
        <is>
          <t>WILMERDESIGNER</t>
        </is>
      </c>
      <c r="E4317" t="inlineStr">
        <is>
          <t>WILMERDESIGNER</t>
        </is>
      </c>
      <c r="F4317" s="2" t="n">
        <v>0</v>
      </c>
      <c r="G4317" t="inlineStr">
        <is>
          <t>Nailyn Martinez Johnson</t>
        </is>
      </c>
      <c r="H4317" t="inlineStr">
        <is>
          <t>63144007</t>
        </is>
      </c>
      <c r="I4317" t="n">
        <v>50</v>
      </c>
      <c r="J4317" t="n">
        <v>1</v>
      </c>
      <c r="K4317" t="inlineStr">
        <is>
          <t>BB</t>
        </is>
      </c>
    </row>
    <row r="4318">
      <c r="A4318" t="inlineStr">
        <is>
          <t>CS</t>
        </is>
      </c>
      <c r="B4318" t="inlineStr">
        <is>
          <t>343209800000</t>
        </is>
      </c>
      <c r="C4318" t="inlineStr">
        <is>
          <t>34320980</t>
        </is>
      </c>
      <c r="D4318" t="inlineStr">
        <is>
          <t>WILSON ANDRES QUINTERO ZAPATA</t>
        </is>
      </c>
      <c r="E4318" t="inlineStr">
        <is>
          <t>WILSONANDRESQUINTEROZAPATA</t>
        </is>
      </c>
      <c r="F4318" s="2" t="n">
        <v>0</v>
      </c>
      <c r="G4318" t="inlineStr">
        <is>
          <t>iongy Gordon Ward</t>
        </is>
      </c>
      <c r="H4318" t="inlineStr">
        <is>
          <t>0</t>
        </is>
      </c>
      <c r="I4318" t="n">
        <v>36</v>
      </c>
      <c r="J4318" t="n">
        <v>1</v>
      </c>
      <c r="K4318" t="inlineStr">
        <is>
          <t>BB</t>
        </is>
      </c>
    </row>
    <row r="4319">
      <c r="A4319" t="inlineStr">
        <is>
          <t>CS</t>
        </is>
      </c>
      <c r="B4319" t="inlineStr">
        <is>
          <t>334036980000</t>
        </is>
      </c>
      <c r="C4319" t="inlineStr">
        <is>
          <t>33403698</t>
        </is>
      </c>
      <c r="D4319" t="inlineStr">
        <is>
          <t>WIMPY´S BURGUER; S.A</t>
        </is>
      </c>
      <c r="E4319" t="inlineStr">
        <is>
          <t>WIMPYSBURGUERSA</t>
        </is>
      </c>
      <c r="F4319" s="2" t="n">
        <v>0</v>
      </c>
      <c r="G4319" t="inlineStr">
        <is>
          <t>Keisy Vargas</t>
        </is>
      </c>
      <c r="H4319" t="inlineStr">
        <is>
          <t>61115629</t>
        </is>
      </c>
      <c r="I4319" t="n">
        <v>44</v>
      </c>
      <c r="J4319" t="n">
        <v>1</v>
      </c>
      <c r="K4319" t="inlineStr">
        <is>
          <t>FLBB</t>
        </is>
      </c>
    </row>
    <row r="4320">
      <c r="A4320" t="inlineStr">
        <is>
          <t>CS</t>
        </is>
      </c>
      <c r="B4320" t="inlineStr">
        <is>
          <t>341096980000</t>
        </is>
      </c>
      <c r="C4320" t="inlineStr">
        <is>
          <t>34109698</t>
        </is>
      </c>
      <c r="D4320" t="inlineStr">
        <is>
          <t>WIMPYS PLAZA ONDGO</t>
        </is>
      </c>
      <c r="E4320" t="inlineStr">
        <is>
          <t>WIMPYSPLAZAONDGO</t>
        </is>
      </c>
      <c r="F4320" s="2" t="n">
        <v>0</v>
      </c>
      <c r="G4320" t="inlineStr">
        <is>
          <t>Karla Mc Intryre</t>
        </is>
      </c>
      <c r="H4320" t="inlineStr">
        <is>
          <t>60401681</t>
        </is>
      </c>
      <c r="I4320" t="n">
        <v>36</v>
      </c>
      <c r="J4320" t="n">
        <v>1</v>
      </c>
      <c r="K4320" t="inlineStr">
        <is>
          <t>BB</t>
        </is>
      </c>
    </row>
    <row r="4321">
      <c r="A4321" t="inlineStr">
        <is>
          <t>CS</t>
        </is>
      </c>
      <c r="B4321" t="inlineStr">
        <is>
          <t>342305190000</t>
        </is>
      </c>
      <c r="C4321" t="inlineStr">
        <is>
          <t>34230519</t>
        </is>
      </c>
      <c r="D4321" t="inlineStr">
        <is>
          <t>WINDMILL HOSTAL?</t>
        </is>
      </c>
      <c r="E4321" t="inlineStr">
        <is>
          <t>WINDMILLHOSTAL</t>
        </is>
      </c>
      <c r="F4321" s="2" t="n">
        <v>0</v>
      </c>
      <c r="G4321" t="inlineStr">
        <is>
          <t>Solanye Acuña</t>
        </is>
      </c>
      <c r="H4321" t="inlineStr">
        <is>
          <t>63441199</t>
        </is>
      </c>
      <c r="I4321" t="n">
        <v>43</v>
      </c>
      <c r="J4321" t="n">
        <v>1</v>
      </c>
      <c r="K4321" t="inlineStr">
        <is>
          <t>FLBB</t>
        </is>
      </c>
    </row>
    <row r="4322">
      <c r="A4322" t="inlineStr">
        <is>
          <t>CS</t>
        </is>
      </c>
      <c r="B4322" t="inlineStr">
        <is>
          <t>337056460000</t>
        </is>
      </c>
      <c r="C4322" t="inlineStr">
        <is>
          <t>33705646</t>
        </is>
      </c>
      <c r="D4322" t="inlineStr">
        <is>
          <t>WINDONG CHOY CHUNG</t>
        </is>
      </c>
      <c r="E4322" t="inlineStr">
        <is>
          <t>WINDONGCHOYCHUNG</t>
        </is>
      </c>
      <c r="F4322" s="2" t="n">
        <v>0</v>
      </c>
      <c r="G4322" t="inlineStr">
        <is>
          <t>Michelle Zambrano</t>
        </is>
      </c>
      <c r="H4322" t="inlineStr">
        <is>
          <t>68855288</t>
        </is>
      </c>
      <c r="I4322" t="n">
        <v>45</v>
      </c>
      <c r="J4322" t="n">
        <v>1</v>
      </c>
      <c r="K4322" t="inlineStr">
        <is>
          <t>FLBB</t>
        </is>
      </c>
    </row>
    <row r="4323">
      <c r="A4323" t="inlineStr">
        <is>
          <t>CS</t>
        </is>
      </c>
      <c r="B4323" t="inlineStr">
        <is>
          <t>322060690000</t>
        </is>
      </c>
      <c r="C4323" t="inlineStr">
        <is>
          <t>32206069</t>
        </is>
      </c>
      <c r="D4323" t="inlineStr">
        <is>
          <t>WING ON TSANG LAU</t>
        </is>
      </c>
      <c r="E4323" t="inlineStr">
        <is>
          <t>WINGONTSANGLAU</t>
        </is>
      </c>
      <c r="F4323" s="2" t="n">
        <v>0</v>
      </c>
      <c r="G4323" t="inlineStr">
        <is>
          <t>Lizeth Milena Gonzalez</t>
        </is>
      </c>
      <c r="H4323" t="inlineStr">
        <is>
          <t>66153888</t>
        </is>
      </c>
      <c r="I4323" t="n">
        <v>33</v>
      </c>
      <c r="J4323" t="n">
        <v>1</v>
      </c>
      <c r="K4323" t="inlineStr">
        <is>
          <t>FLBB</t>
        </is>
      </c>
    </row>
    <row r="4324">
      <c r="A4324" t="inlineStr">
        <is>
          <t>CS</t>
        </is>
      </c>
      <c r="B4324" t="inlineStr">
        <is>
          <t>323049720000</t>
        </is>
      </c>
      <c r="C4324" t="inlineStr">
        <is>
          <t>32304972</t>
        </is>
      </c>
      <c r="D4324" t="inlineStr">
        <is>
          <t>WING ON TSANG LAU</t>
        </is>
      </c>
      <c r="E4324" t="inlineStr">
        <is>
          <t>WINGONTSANGLAU</t>
        </is>
      </c>
      <c r="F4324" s="2" t="n">
        <v>0</v>
      </c>
      <c r="G4324" t="inlineStr">
        <is>
          <t>Maria Fernanda Rivas</t>
        </is>
      </c>
      <c r="H4324" t="inlineStr">
        <is>
          <t>66153888</t>
        </is>
      </c>
      <c r="I4324" t="n">
        <v>41</v>
      </c>
      <c r="J4324" t="n">
        <v>1</v>
      </c>
      <c r="K4324" t="inlineStr">
        <is>
          <t>FLBB</t>
        </is>
      </c>
    </row>
    <row r="4325">
      <c r="A4325" t="inlineStr">
        <is>
          <t>CS</t>
        </is>
      </c>
      <c r="B4325" t="inlineStr">
        <is>
          <t>333332180000</t>
        </is>
      </c>
      <c r="C4325" t="inlineStr">
        <is>
          <t>33333218</t>
        </is>
      </c>
      <c r="D4325" t="inlineStr">
        <is>
          <t>WINQUIDILI PEREZ LOPEZ</t>
        </is>
      </c>
      <c r="E4325" t="inlineStr">
        <is>
          <t>WINQUIDILIPEREZLOPEZ</t>
        </is>
      </c>
      <c r="F4325" s="2" t="n">
        <v>0</v>
      </c>
      <c r="G4325" t="inlineStr">
        <is>
          <t>Yarelis Tulloch</t>
        </is>
      </c>
      <c r="H4325" t="inlineStr">
        <is>
          <t>63805365</t>
        </is>
      </c>
      <c r="I4325" t="n">
        <v>26</v>
      </c>
      <c r="J4325" t="n">
        <v>1</v>
      </c>
      <c r="K4325" t="inlineStr">
        <is>
          <t>FLBB</t>
        </is>
      </c>
    </row>
    <row r="4326">
      <c r="A4326" t="inlineStr">
        <is>
          <t>CS</t>
        </is>
      </c>
      <c r="B4326" t="inlineStr">
        <is>
          <t>354043600000</t>
        </is>
      </c>
      <c r="C4326" t="inlineStr">
        <is>
          <t>35404360</t>
        </is>
      </c>
      <c r="D4326" t="inlineStr">
        <is>
          <t>WINSIN YANDEL QUIEL GONZALEZ</t>
        </is>
      </c>
      <c r="E4326" t="inlineStr">
        <is>
          <t>WINSINYANDELQUIELGONZALEZ</t>
        </is>
      </c>
      <c r="F4326" s="2" t="n">
        <v>0</v>
      </c>
      <c r="G4326" t="inlineStr">
        <is>
          <t>Abril Aparicio</t>
        </is>
      </c>
      <c r="H4326" t="inlineStr">
        <is>
          <t>67858593</t>
        </is>
      </c>
      <c r="I4326" t="n">
        <v>76</v>
      </c>
      <c r="J4326" t="n">
        <v>1</v>
      </c>
      <c r="K4326" t="inlineStr">
        <is>
          <t>FLBBTV</t>
        </is>
      </c>
    </row>
    <row r="4327">
      <c r="A4327" t="inlineStr">
        <is>
          <t>CS</t>
        </is>
      </c>
      <c r="B4327" t="inlineStr">
        <is>
          <t>331018400000</t>
        </is>
      </c>
      <c r="C4327" t="inlineStr">
        <is>
          <t>33101840</t>
        </is>
      </c>
      <c r="D4327" t="inlineStr">
        <is>
          <t>WINSTON LEE CHAN</t>
        </is>
      </c>
      <c r="E4327" t="inlineStr">
        <is>
          <t>WINSTONLEECHAN</t>
        </is>
      </c>
      <c r="F4327" s="2" t="n">
        <v>0</v>
      </c>
      <c r="G4327" t="inlineStr">
        <is>
          <t>Yariela Galarce</t>
        </is>
      </c>
      <c r="H4327" t="inlineStr">
        <is>
          <t>69480681</t>
        </is>
      </c>
      <c r="I4327" t="n">
        <v>29</v>
      </c>
      <c r="J4327" t="n">
        <v>1</v>
      </c>
      <c r="K4327" t="inlineStr">
        <is>
          <t>FLBBTV</t>
        </is>
      </c>
    </row>
    <row r="4328">
      <c r="A4328" t="inlineStr">
        <is>
          <t>CS</t>
        </is>
      </c>
      <c r="B4328" t="inlineStr">
        <is>
          <t>351121990000</t>
        </is>
      </c>
      <c r="C4328" t="inlineStr">
        <is>
          <t>35112199</t>
        </is>
      </c>
      <c r="D4328" t="inlineStr">
        <is>
          <t>WISE PHARMA S.A.</t>
        </is>
      </c>
      <c r="E4328" t="inlineStr">
        <is>
          <t>WISEPHARMASA</t>
        </is>
      </c>
      <c r="F4328" s="2" t="n">
        <v>0</v>
      </c>
      <c r="G4328" t="inlineStr">
        <is>
          <t>Lizeth Milena Gonzalez</t>
        </is>
      </c>
      <c r="H4328" t="inlineStr">
        <is>
          <t>69776673</t>
        </is>
      </c>
      <c r="I4328" t="n">
        <v>0</v>
      </c>
      <c r="J4328" t="n">
        <v>1</v>
      </c>
      <c r="K4328" t="inlineStr">
        <is>
          <t>BB</t>
        </is>
      </c>
    </row>
    <row r="4329">
      <c r="A4329" t="inlineStr">
        <is>
          <t>CS</t>
        </is>
      </c>
      <c r="B4329" t="inlineStr">
        <is>
          <t>312043680000</t>
        </is>
      </c>
      <c r="C4329" t="inlineStr">
        <is>
          <t>31204368</t>
        </is>
      </c>
      <c r="D4329" t="inlineStr">
        <is>
          <t>WL INVESTMENTS GROUP; INC</t>
        </is>
      </c>
      <c r="E4329" t="inlineStr">
        <is>
          <t>WLINVESTMENTSGROUPINC</t>
        </is>
      </c>
      <c r="F4329" s="2" t="n">
        <v>0</v>
      </c>
      <c r="G4329" t="inlineStr">
        <is>
          <t>Maria Fernanda Rivas</t>
        </is>
      </c>
      <c r="H4329" t="inlineStr">
        <is>
          <t>63753138</t>
        </is>
      </c>
      <c r="I4329" t="n">
        <v>38</v>
      </c>
      <c r="J4329" t="n">
        <v>1</v>
      </c>
      <c r="K4329" t="inlineStr">
        <is>
          <t>FLBB</t>
        </is>
      </c>
    </row>
    <row r="4330">
      <c r="A4330" t="inlineStr">
        <is>
          <t>CS</t>
        </is>
      </c>
      <c r="B4330" t="inlineStr">
        <is>
          <t>239005240000</t>
        </is>
      </c>
      <c r="C4330" t="inlineStr">
        <is>
          <t>23900524</t>
        </is>
      </c>
      <c r="D4330" t="inlineStr">
        <is>
          <t>WONDERFUL INC</t>
        </is>
      </c>
      <c r="E4330" t="inlineStr">
        <is>
          <t>WONDERFULINC</t>
        </is>
      </c>
      <c r="F4330" s="2" t="n">
        <v>0</v>
      </c>
      <c r="G4330" t="inlineStr">
        <is>
          <t>Yarelis Tulloch</t>
        </is>
      </c>
      <c r="H4330" t="inlineStr">
        <is>
          <t>2603480</t>
        </is>
      </c>
      <c r="I4330" t="n">
        <v>72</v>
      </c>
      <c r="J4330" t="n">
        <v>1</v>
      </c>
      <c r="K4330" t="inlineStr">
        <is>
          <t>FLBB</t>
        </is>
      </c>
    </row>
    <row r="4331">
      <c r="A4331" t="inlineStr">
        <is>
          <t>CS</t>
        </is>
      </c>
      <c r="B4331" t="inlineStr">
        <is>
          <t>347184160000</t>
        </is>
      </c>
      <c r="C4331" t="inlineStr">
        <is>
          <t>34718416</t>
        </is>
      </c>
      <c r="D4331" t="inlineStr">
        <is>
          <t>WOODMIZER PANAMA</t>
        </is>
      </c>
      <c r="E4331" t="inlineStr">
        <is>
          <t>WOODMIZERPANAMA</t>
        </is>
      </c>
      <c r="F4331" s="2" t="n">
        <v>0</v>
      </c>
      <c r="G4331" t="inlineStr">
        <is>
          <t>Nailyn Martinez Johnson</t>
        </is>
      </c>
      <c r="H4331" t="inlineStr">
        <is>
          <t>69670185</t>
        </is>
      </c>
      <c r="I4331" t="n">
        <v>50</v>
      </c>
      <c r="J4331" t="n">
        <v>1</v>
      </c>
      <c r="K4331" t="inlineStr">
        <is>
          <t>BB</t>
        </is>
      </c>
    </row>
    <row r="4332">
      <c r="A4332" t="inlineStr">
        <is>
          <t>CS</t>
        </is>
      </c>
      <c r="B4332" t="inlineStr">
        <is>
          <t>343406110000</t>
        </is>
      </c>
      <c r="C4332" t="inlineStr">
        <is>
          <t>34340611</t>
        </is>
      </c>
      <c r="D4332" t="inlineStr">
        <is>
          <t>WOODWORKS COLLECTIONS; INC.</t>
        </is>
      </c>
      <c r="E4332" t="inlineStr">
        <is>
          <t>WOODWORKSCOLLECTIONSINC</t>
        </is>
      </c>
      <c r="F4332" s="2" t="n">
        <v>0</v>
      </c>
      <c r="G4332" t="inlineStr">
        <is>
          <t>iongy Gordon Ward</t>
        </is>
      </c>
      <c r="H4332" t="inlineStr">
        <is>
          <t>64777377</t>
        </is>
      </c>
      <c r="I4332" t="n">
        <v>43</v>
      </c>
      <c r="J4332" t="n">
        <v>1</v>
      </c>
      <c r="K4332" t="inlineStr">
        <is>
          <t>FLBB</t>
        </is>
      </c>
    </row>
    <row r="4333">
      <c r="A4333" t="inlineStr">
        <is>
          <t>CS</t>
        </is>
      </c>
      <c r="B4333" t="inlineStr">
        <is>
          <t>267075850000</t>
        </is>
      </c>
      <c r="C4333" t="inlineStr">
        <is>
          <t>26707585</t>
        </is>
      </c>
      <c r="D4333" t="inlineStr">
        <is>
          <t>WOOF HOUSE SA</t>
        </is>
      </c>
      <c r="E4333" t="inlineStr">
        <is>
          <t>WOOFHOUSESA</t>
        </is>
      </c>
      <c r="F4333" s="2" t="n">
        <v>0</v>
      </c>
      <c r="G4333" t="inlineStr">
        <is>
          <t>Keisy Vargas</t>
        </is>
      </c>
      <c r="H4333" t="inlineStr">
        <is>
          <t>66737386</t>
        </is>
      </c>
      <c r="I4333" t="n">
        <v>57</v>
      </c>
      <c r="J4333" t="n">
        <v>1</v>
      </c>
      <c r="K4333" t="inlineStr">
        <is>
          <t>FLBB</t>
        </is>
      </c>
    </row>
    <row r="4334">
      <c r="A4334" t="inlineStr">
        <is>
          <t>CS</t>
        </is>
      </c>
      <c r="B4334" t="inlineStr">
        <is>
          <t>331050730000</t>
        </is>
      </c>
      <c r="C4334" t="inlineStr">
        <is>
          <t>33105073</t>
        </is>
      </c>
      <c r="D4334" t="inlineStr">
        <is>
          <t>WORKEA ASOCIADOS; S.A.</t>
        </is>
      </c>
      <c r="E4334" t="inlineStr">
        <is>
          <t>WORKEAASOCIADOSSA</t>
        </is>
      </c>
      <c r="F4334" s="2" t="n">
        <v>0</v>
      </c>
      <c r="G4334" t="inlineStr">
        <is>
          <t>Karla Mc Intryre</t>
        </is>
      </c>
      <c r="H4334" t="inlineStr">
        <is>
          <t>69115802</t>
        </is>
      </c>
      <c r="I4334" t="n">
        <v>43</v>
      </c>
      <c r="J4334" t="n">
        <v>1</v>
      </c>
      <c r="K4334" t="inlineStr">
        <is>
          <t>BB</t>
        </is>
      </c>
    </row>
    <row r="4335">
      <c r="A4335" t="inlineStr">
        <is>
          <t>CS</t>
        </is>
      </c>
      <c r="B4335" t="inlineStr">
        <is>
          <t>245015310000</t>
        </is>
      </c>
      <c r="C4335" t="inlineStr">
        <is>
          <t>24501531</t>
        </is>
      </c>
      <c r="D4335" t="inlineStr">
        <is>
          <t>WORLD BRANDS INTERNATIONAL CORP</t>
        </is>
      </c>
      <c r="E4335" t="inlineStr">
        <is>
          <t>WORLDBRANDSINTERNATIONALCORP</t>
        </is>
      </c>
      <c r="F4335" s="2" t="n">
        <v>0</v>
      </c>
      <c r="G4335" t="inlineStr">
        <is>
          <t>Solanye Acuña</t>
        </is>
      </c>
      <c r="H4335" t="inlineStr">
        <is>
          <t>0</t>
        </is>
      </c>
      <c r="I4335" t="n">
        <v>70</v>
      </c>
      <c r="J4335" t="n">
        <v>1</v>
      </c>
      <c r="K4335" t="inlineStr">
        <is>
          <t>BB</t>
        </is>
      </c>
    </row>
    <row r="4336">
      <c r="A4336" t="inlineStr">
        <is>
          <t>CS</t>
        </is>
      </c>
      <c r="B4336" t="inlineStr">
        <is>
          <t>359083110000</t>
        </is>
      </c>
      <c r="C4336" t="inlineStr">
        <is>
          <t>35908311</t>
        </is>
      </c>
      <c r="D4336" t="inlineStr">
        <is>
          <t>WORLD KOREI LATAM CORP</t>
        </is>
      </c>
      <c r="E4336" t="inlineStr">
        <is>
          <t>WORLDKOREILATAMCORP</t>
        </is>
      </c>
      <c r="F4336" s="2" t="n">
        <v>0</v>
      </c>
      <c r="G4336" t="inlineStr">
        <is>
          <t>Michelle Zambrano</t>
        </is>
      </c>
      <c r="H4336" t="inlineStr">
        <is>
          <t>65908531</t>
        </is>
      </c>
      <c r="I4336" t="n">
        <v>39</v>
      </c>
      <c r="J4336" t="n">
        <v>1</v>
      </c>
      <c r="K4336" t="inlineStr">
        <is>
          <t>FLBB</t>
        </is>
      </c>
    </row>
    <row r="4337">
      <c r="A4337" t="inlineStr">
        <is>
          <t>CS</t>
        </is>
      </c>
      <c r="B4337" t="inlineStr">
        <is>
          <t>337057210000</t>
        </is>
      </c>
      <c r="C4337" t="inlineStr">
        <is>
          <t>33705721</t>
        </is>
      </c>
      <c r="D4337" t="inlineStr">
        <is>
          <t>WORLD LOGISTIC COLON S.A</t>
        </is>
      </c>
      <c r="E4337" t="inlineStr">
        <is>
          <t>WORLDLOGISTICCOLONSA</t>
        </is>
      </c>
      <c r="F4337" s="2" t="n">
        <v>0</v>
      </c>
      <c r="G4337" t="inlineStr">
        <is>
          <t>Lizeth Milena Gonzalez</t>
        </is>
      </c>
      <c r="H4337" t="inlineStr">
        <is>
          <t>65534459</t>
        </is>
      </c>
      <c r="I4337" t="n">
        <v>33</v>
      </c>
      <c r="J4337" t="n">
        <v>1</v>
      </c>
      <c r="K4337" t="inlineStr">
        <is>
          <t>FLBB</t>
        </is>
      </c>
    </row>
    <row r="4338">
      <c r="A4338" t="inlineStr">
        <is>
          <t>CS</t>
        </is>
      </c>
      <c r="B4338" t="inlineStr">
        <is>
          <t>337011070000</t>
        </is>
      </c>
      <c r="C4338" t="inlineStr">
        <is>
          <t>33701107</t>
        </is>
      </c>
      <c r="D4338" t="inlineStr">
        <is>
          <t>WORLD TAXI ADMINISTRACION S A</t>
        </is>
      </c>
      <c r="E4338" t="inlineStr">
        <is>
          <t>WORLDTAXIADMINISTRACIONSA</t>
        </is>
      </c>
      <c r="F4338" s="2" t="n">
        <v>0</v>
      </c>
      <c r="G4338" t="inlineStr">
        <is>
          <t>Maria Fernanda Rivas</t>
        </is>
      </c>
      <c r="H4338" t="inlineStr">
        <is>
          <t>66778345</t>
        </is>
      </c>
      <c r="I4338" t="n">
        <v>44</v>
      </c>
      <c r="J4338" t="n">
        <v>1</v>
      </c>
      <c r="K4338" t="inlineStr">
        <is>
          <t>FLBB</t>
        </is>
      </c>
    </row>
    <row r="4339">
      <c r="A4339" t="inlineStr">
        <is>
          <t>CS</t>
        </is>
      </c>
      <c r="B4339" t="inlineStr">
        <is>
          <t>239028980000</t>
        </is>
      </c>
      <c r="C4339" t="inlineStr">
        <is>
          <t>23902898</t>
        </is>
      </c>
      <c r="D4339" t="inlineStr">
        <is>
          <t>WORLD TAXI ADMINISTRACION; S.A.</t>
        </is>
      </c>
      <c r="E4339" t="inlineStr">
        <is>
          <t>WORLDTAXIADMINISTRACIONSA</t>
        </is>
      </c>
      <c r="F4339" s="2" t="n">
        <v>0</v>
      </c>
      <c r="G4339" t="inlineStr">
        <is>
          <t>Yarelis Tulloch</t>
        </is>
      </c>
      <c r="H4339" t="inlineStr">
        <is>
          <t>0</t>
        </is>
      </c>
      <c r="I4339" t="n">
        <v>74</v>
      </c>
      <c r="J4339" t="n">
        <v>1</v>
      </c>
      <c r="K4339" t="inlineStr">
        <is>
          <t>FLBB</t>
        </is>
      </c>
    </row>
    <row r="4340">
      <c r="A4340" t="inlineStr">
        <is>
          <t>CS</t>
        </is>
      </c>
      <c r="B4340" t="inlineStr">
        <is>
          <t>337301140000</t>
        </is>
      </c>
      <c r="C4340" t="inlineStr">
        <is>
          <t>33730114</t>
        </is>
      </c>
      <c r="D4340" t="inlineStr">
        <is>
          <t>WORLD TIME INC</t>
        </is>
      </c>
      <c r="E4340" t="inlineStr">
        <is>
          <t>WORLDTIMEINC</t>
        </is>
      </c>
      <c r="F4340" s="2" t="n">
        <v>0</v>
      </c>
      <c r="G4340" t="inlineStr">
        <is>
          <t>Abril Aparicio</t>
        </is>
      </c>
      <c r="H4340" t="inlineStr">
        <is>
          <t>62527027</t>
        </is>
      </c>
      <c r="I4340" t="n">
        <v>88</v>
      </c>
      <c r="J4340" t="n">
        <v>1</v>
      </c>
      <c r="K4340" t="inlineStr">
        <is>
          <t>BB</t>
        </is>
      </c>
    </row>
    <row r="4341">
      <c r="A4341" t="inlineStr">
        <is>
          <t>CS</t>
        </is>
      </c>
      <c r="B4341" t="inlineStr">
        <is>
          <t>302004480000</t>
        </is>
      </c>
      <c r="C4341" t="inlineStr">
        <is>
          <t>30200448</t>
        </is>
      </c>
      <c r="D4341" t="inlineStr">
        <is>
          <t>WORLD TRADE DISTRIBUTORS; S.A.</t>
        </is>
      </c>
      <c r="E4341" t="inlineStr">
        <is>
          <t>WORLDTRADEDISTRIBUTORSSA</t>
        </is>
      </c>
      <c r="F4341" s="2" t="n">
        <v>0</v>
      </c>
      <c r="G4341" t="inlineStr">
        <is>
          <t>Yariela Galarce</t>
        </is>
      </c>
      <c r="H4341" t="inlineStr">
        <is>
          <t>69833764</t>
        </is>
      </c>
      <c r="I4341" t="n">
        <v>56</v>
      </c>
      <c r="J4341" t="n">
        <v>1</v>
      </c>
      <c r="K4341" t="inlineStr">
        <is>
          <t>FLBB</t>
        </is>
      </c>
    </row>
    <row r="4342">
      <c r="A4342" t="inlineStr">
        <is>
          <t>CS</t>
        </is>
      </c>
      <c r="B4342" t="inlineStr">
        <is>
          <t>336023670000</t>
        </is>
      </c>
      <c r="C4342" t="inlineStr">
        <is>
          <t>33602367</t>
        </is>
      </c>
      <c r="D4342" t="inlineStr">
        <is>
          <t>WORLD WIDE SERVICES M; CORP.</t>
        </is>
      </c>
      <c r="E4342" t="inlineStr">
        <is>
          <t>WORLDWIDESERVICESMCORP</t>
        </is>
      </c>
      <c r="F4342" s="2" t="n">
        <v>0</v>
      </c>
      <c r="G4342" t="inlineStr">
        <is>
          <t>Nailyn Martinez Johnson</t>
        </is>
      </c>
      <c r="H4342" t="inlineStr">
        <is>
          <t>69972849</t>
        </is>
      </c>
      <c r="I4342" t="n">
        <v>132</v>
      </c>
      <c r="J4342" t="n">
        <v>1</v>
      </c>
      <c r="K4342" t="inlineStr">
        <is>
          <t>FLBB</t>
        </is>
      </c>
    </row>
    <row r="4343">
      <c r="A4343" t="inlineStr">
        <is>
          <t>CS</t>
        </is>
      </c>
      <c r="B4343" t="inlineStr">
        <is>
          <t>326111800000</t>
        </is>
      </c>
      <c r="C4343" t="inlineStr">
        <is>
          <t>32611180</t>
        </is>
      </c>
      <c r="D4343" t="inlineStr">
        <is>
          <t>WILMER YOEL PINZON LEONES</t>
        </is>
      </c>
      <c r="E4343" t="inlineStr">
        <is>
          <t>WILMERYOELPINZONLEONES</t>
        </is>
      </c>
      <c r="F4343" s="2" t="n">
        <v>0</v>
      </c>
      <c r="G4343" t="inlineStr">
        <is>
          <t>iongy Gordon Ward</t>
        </is>
      </c>
      <c r="H4343" t="inlineStr">
        <is>
          <t>67592047</t>
        </is>
      </c>
      <c r="I4343" t="n">
        <v>20</v>
      </c>
      <c r="J4343" t="n">
        <v>1</v>
      </c>
      <c r="K4343" t="inlineStr">
        <is>
          <t>FLBBTV</t>
        </is>
      </c>
    </row>
    <row r="4344">
      <c r="A4344" t="inlineStr">
        <is>
          <t>CS</t>
        </is>
      </c>
      <c r="B4344" t="inlineStr">
        <is>
          <t>341207700000</t>
        </is>
      </c>
      <c r="C4344" t="inlineStr">
        <is>
          <t>34120770</t>
        </is>
      </c>
      <c r="D4344" t="inlineStr">
        <is>
          <t>WPHA PROPERTIES S.A</t>
        </is>
      </c>
      <c r="E4344" t="inlineStr">
        <is>
          <t>WPHAPROPERTIESSA</t>
        </is>
      </c>
      <c r="F4344" s="2" t="n">
        <v>0</v>
      </c>
      <c r="G4344" t="inlineStr">
        <is>
          <t>Keisy Vargas</t>
        </is>
      </c>
      <c r="H4344" t="inlineStr">
        <is>
          <t>65864913</t>
        </is>
      </c>
      <c r="I4344" t="n">
        <v>29</v>
      </c>
      <c r="J4344" t="n">
        <v>1</v>
      </c>
      <c r="K4344" t="inlineStr">
        <is>
          <t>FLBB</t>
        </is>
      </c>
    </row>
    <row r="4345">
      <c r="A4345" t="inlineStr">
        <is>
          <t>CS</t>
        </is>
      </c>
      <c r="B4345" t="inlineStr">
        <is>
          <t>335091790100</t>
        </is>
      </c>
      <c r="C4345" t="inlineStr">
        <is>
          <t>33509179</t>
        </is>
      </c>
      <c r="D4345" t="inlineStr">
        <is>
          <t>WPHA PROPERTIES S;A</t>
        </is>
      </c>
      <c r="E4345" t="inlineStr">
        <is>
          <t>WPHAPROPERTIESSA</t>
        </is>
      </c>
      <c r="F4345" s="2" t="n">
        <v>0</v>
      </c>
      <c r="G4345" t="inlineStr">
        <is>
          <t>Karla Mc Intryre</t>
        </is>
      </c>
      <c r="H4345" t="inlineStr">
        <is>
          <t>66178663</t>
        </is>
      </c>
      <c r="I4345" t="n">
        <v>54</v>
      </c>
      <c r="J4345" t="n">
        <v>1</v>
      </c>
      <c r="K4345" t="inlineStr">
        <is>
          <t>FLBB</t>
        </is>
      </c>
    </row>
    <row r="4346">
      <c r="A4346" t="inlineStr">
        <is>
          <t>CS</t>
        </is>
      </c>
      <c r="B4346" t="inlineStr">
        <is>
          <t>346134300000</t>
        </is>
      </c>
      <c r="C4346" t="inlineStr">
        <is>
          <t>34613430</t>
        </is>
      </c>
      <c r="D4346" t="inlineStr">
        <is>
          <t>WPHA PROPERTIES S;A</t>
        </is>
      </c>
      <c r="E4346" t="inlineStr">
        <is>
          <t>WPHAPROPERTIESSA</t>
        </is>
      </c>
      <c r="F4346" s="2" t="n">
        <v>0</v>
      </c>
      <c r="G4346" t="inlineStr">
        <is>
          <t>Solanye Acuña</t>
        </is>
      </c>
      <c r="H4346" t="inlineStr">
        <is>
          <t>66178663</t>
        </is>
      </c>
      <c r="I4346" t="n">
        <v>29</v>
      </c>
      <c r="J4346" t="n">
        <v>1</v>
      </c>
      <c r="K4346" t="inlineStr">
        <is>
          <t>FLBB</t>
        </is>
      </c>
    </row>
    <row r="4347">
      <c r="A4347" t="inlineStr">
        <is>
          <t>CS</t>
        </is>
      </c>
      <c r="B4347" t="inlineStr">
        <is>
          <t>334321290000</t>
        </is>
      </c>
      <c r="C4347" t="inlineStr">
        <is>
          <t>33432129</t>
        </is>
      </c>
      <c r="D4347" t="inlineStr">
        <is>
          <t>WPHA PROPERTUES S.A</t>
        </is>
      </c>
      <c r="E4347" t="inlineStr">
        <is>
          <t>WPHAPROPERTUESSA</t>
        </is>
      </c>
      <c r="F4347" s="2" t="n">
        <v>0</v>
      </c>
      <c r="G4347" t="inlineStr">
        <is>
          <t>Michelle Zambrano</t>
        </is>
      </c>
      <c r="H4347" t="inlineStr">
        <is>
          <t>66178663</t>
        </is>
      </c>
      <c r="I4347" t="n">
        <v>29</v>
      </c>
      <c r="J4347" t="n">
        <v>1</v>
      </c>
      <c r="K4347" t="inlineStr">
        <is>
          <t>FLBB</t>
        </is>
      </c>
    </row>
    <row r="4348">
      <c r="A4348" t="inlineStr">
        <is>
          <t>CS</t>
        </is>
      </c>
      <c r="B4348" t="inlineStr">
        <is>
          <t>348264910000</t>
        </is>
      </c>
      <c r="C4348" t="inlineStr">
        <is>
          <t>34826491</t>
        </is>
      </c>
      <c r="D4348" t="inlineStr">
        <is>
          <t>WRB BUILDINGS SOLUTIONS</t>
        </is>
      </c>
      <c r="E4348" t="inlineStr">
        <is>
          <t>WRBBUILDINGSSOLUTIONS</t>
        </is>
      </c>
      <c r="F4348" s="2" t="n">
        <v>0</v>
      </c>
      <c r="G4348" t="inlineStr">
        <is>
          <t>Lizeth Milena Gonzalez</t>
        </is>
      </c>
      <c r="H4348" t="inlineStr">
        <is>
          <t>69939143</t>
        </is>
      </c>
      <c r="I4348" t="n">
        <v>44</v>
      </c>
      <c r="J4348" t="n">
        <v>1</v>
      </c>
      <c r="K4348" t="inlineStr">
        <is>
          <t>FLBB</t>
        </is>
      </c>
    </row>
    <row r="4349">
      <c r="A4349" t="inlineStr">
        <is>
          <t>CS</t>
        </is>
      </c>
      <c r="B4349" t="inlineStr">
        <is>
          <t>315047100000</t>
        </is>
      </c>
      <c r="C4349" t="inlineStr">
        <is>
          <t>31504710</t>
        </is>
      </c>
      <c r="D4349" t="inlineStr">
        <is>
          <t>WS LEGAL GROUP</t>
        </is>
      </c>
      <c r="E4349" t="inlineStr">
        <is>
          <t>WSLEGALGROUP</t>
        </is>
      </c>
      <c r="F4349" s="2" t="n">
        <v>0</v>
      </c>
      <c r="G4349" t="inlineStr">
        <is>
          <t>Maria Fernanda Rivas</t>
        </is>
      </c>
      <c r="H4349" t="inlineStr">
        <is>
          <t>66783520</t>
        </is>
      </c>
      <c r="I4349" t="n">
        <v>62</v>
      </c>
      <c r="J4349" t="n">
        <v>1</v>
      </c>
      <c r="K4349" t="inlineStr">
        <is>
          <t>FLBB</t>
        </is>
      </c>
    </row>
    <row r="4350">
      <c r="A4350" t="inlineStr">
        <is>
          <t>CS</t>
        </is>
      </c>
      <c r="B4350" t="inlineStr">
        <is>
          <t>213051580000</t>
        </is>
      </c>
      <c r="C4350" t="inlineStr">
        <is>
          <t>21305158</t>
        </is>
      </c>
      <c r="D4350" t="inlineStr">
        <is>
          <t>W-TECHNOLOGY</t>
        </is>
      </c>
      <c r="E4350" t="inlineStr">
        <is>
          <t>WTECHNOLOGY</t>
        </is>
      </c>
      <c r="F4350" s="2" t="n">
        <v>0</v>
      </c>
      <c r="G4350" t="inlineStr">
        <is>
          <t>Yarelis Tulloch</t>
        </is>
      </c>
      <c r="H4350" t="inlineStr">
        <is>
          <t>67965888</t>
        </is>
      </c>
      <c r="I4350" t="n">
        <v>54</v>
      </c>
      <c r="J4350" t="n">
        <v>1</v>
      </c>
      <c r="K4350" t="inlineStr">
        <is>
          <t>FLBB</t>
        </is>
      </c>
    </row>
    <row r="4351">
      <c r="A4351" t="inlineStr">
        <is>
          <t>CS</t>
        </is>
      </c>
      <c r="B4351" t="inlineStr">
        <is>
          <t>336074250000</t>
        </is>
      </c>
      <c r="C4351" t="inlineStr">
        <is>
          <t>33607425</t>
        </is>
      </c>
      <c r="D4351" t="inlineStr">
        <is>
          <t>HAIQIANG WU</t>
        </is>
      </c>
      <c r="E4351" t="inlineStr">
        <is>
          <t>HAIQIANGWU</t>
        </is>
      </c>
      <c r="F4351" s="2" t="n">
        <v>0</v>
      </c>
      <c r="G4351" t="inlineStr">
        <is>
          <t>Abril Aparicio</t>
        </is>
      </c>
      <c r="H4351" t="inlineStr">
        <is>
          <t>69518888</t>
        </is>
      </c>
      <c r="I4351" t="n">
        <v>60</v>
      </c>
      <c r="J4351" t="n">
        <v>1</v>
      </c>
      <c r="K4351" t="inlineStr">
        <is>
          <t>FLBB</t>
        </is>
      </c>
    </row>
    <row r="4352">
      <c r="A4352" t="inlineStr">
        <is>
          <t>CS</t>
        </is>
      </c>
      <c r="B4352" t="inlineStr">
        <is>
          <t>341408500000</t>
        </is>
      </c>
      <c r="C4352" t="inlineStr">
        <is>
          <t>34140850</t>
        </is>
      </c>
      <c r="D4352" t="inlineStr">
        <is>
          <t>WU HUOQUAN</t>
        </is>
      </c>
      <c r="E4352" t="inlineStr">
        <is>
          <t>WUHUOQUAN</t>
        </is>
      </c>
      <c r="F4352" s="2" t="n">
        <v>0</v>
      </c>
      <c r="G4352" t="inlineStr">
        <is>
          <t>Yariela Galarce</t>
        </is>
      </c>
      <c r="H4352" t="inlineStr">
        <is>
          <t>63116198</t>
        </is>
      </c>
      <c r="I4352" t="n">
        <v>42</v>
      </c>
      <c r="J4352" t="n">
        <v>1</v>
      </c>
      <c r="K4352" t="inlineStr">
        <is>
          <t>FLBBTV</t>
        </is>
      </c>
    </row>
    <row r="4353">
      <c r="A4353" t="inlineStr">
        <is>
          <t>CS</t>
        </is>
      </c>
      <c r="B4353" t="inlineStr">
        <is>
          <t>804331300000</t>
        </is>
      </c>
      <c r="C4353" t="inlineStr">
        <is>
          <t>80433130</t>
        </is>
      </c>
      <c r="D4353" t="inlineStr">
        <is>
          <t>WU LAM GUO</t>
        </is>
      </c>
      <c r="E4353" t="inlineStr">
        <is>
          <t>WULAMGUO</t>
        </is>
      </c>
      <c r="F4353" s="2" t="n">
        <v>0</v>
      </c>
      <c r="G4353" t="inlineStr">
        <is>
          <t>Nailyn Martinez Johnson</t>
        </is>
      </c>
      <c r="H4353" t="inlineStr">
        <is>
          <t>2443231</t>
        </is>
      </c>
      <c r="I4353" t="n">
        <v>19</v>
      </c>
      <c r="J4353" t="n">
        <v>1</v>
      </c>
      <c r="K4353" t="inlineStr">
        <is>
          <t>FL</t>
        </is>
      </c>
    </row>
    <row r="4354">
      <c r="A4354" t="inlineStr">
        <is>
          <t>CS</t>
        </is>
      </c>
      <c r="B4354" t="inlineStr">
        <is>
          <t>343320830000</t>
        </is>
      </c>
      <c r="C4354" t="inlineStr">
        <is>
          <t>34332083</t>
        </is>
      </c>
      <c r="D4354" t="inlineStr">
        <is>
          <t>WU SOCIEDAD ANONIMA</t>
        </is>
      </c>
      <c r="E4354" t="inlineStr">
        <is>
          <t>WUSOCIEDADANONIMA</t>
        </is>
      </c>
      <c r="F4354" s="2" t="n">
        <v>0</v>
      </c>
      <c r="G4354" t="inlineStr">
        <is>
          <t>iongy Gordon Ward</t>
        </is>
      </c>
      <c r="H4354" t="inlineStr">
        <is>
          <t>62021123</t>
        </is>
      </c>
      <c r="I4354" t="n">
        <v>32</v>
      </c>
      <c r="J4354" t="n">
        <v>1</v>
      </c>
      <c r="K4354" t="inlineStr">
        <is>
          <t>FLBB</t>
        </is>
      </c>
    </row>
    <row r="4355">
      <c r="A4355" t="inlineStr">
        <is>
          <t>CS</t>
        </is>
      </c>
      <c r="B4355" t="inlineStr">
        <is>
          <t>352042890000</t>
        </is>
      </c>
      <c r="C4355" t="inlineStr">
        <is>
          <t>35204289</t>
        </is>
      </c>
      <c r="D4355" t="inlineStr">
        <is>
          <t>WU YE</t>
        </is>
      </c>
      <c r="E4355" t="inlineStr">
        <is>
          <t>WUYE</t>
        </is>
      </c>
      <c r="F4355" s="2" t="n">
        <v>0</v>
      </c>
      <c r="G4355" t="inlineStr">
        <is>
          <t>Keisy Vargas</t>
        </is>
      </c>
      <c r="H4355" t="inlineStr">
        <is>
          <t>69150500</t>
        </is>
      </c>
      <c r="I4355" t="n">
        <v>35</v>
      </c>
      <c r="J4355" t="n">
        <v>1</v>
      </c>
      <c r="K4355" t="inlineStr">
        <is>
          <t>FLBB</t>
        </is>
      </c>
    </row>
    <row r="4356">
      <c r="A4356" t="inlineStr">
        <is>
          <t>CS</t>
        </is>
      </c>
      <c r="B4356" t="inlineStr">
        <is>
          <t>800689720000</t>
        </is>
      </c>
      <c r="C4356" t="inlineStr">
        <is>
          <t>80068972</t>
        </is>
      </c>
      <c r="D4356" t="inlineStr">
        <is>
          <t>YU BO WU</t>
        </is>
      </c>
      <c r="E4356" t="inlineStr">
        <is>
          <t>YUBOWU</t>
        </is>
      </c>
      <c r="F4356" s="2" t="n">
        <v>0</v>
      </c>
      <c r="G4356" t="inlineStr">
        <is>
          <t>Karla Mc Intryre</t>
        </is>
      </c>
      <c r="H4356" t="inlineStr">
        <is>
          <t>67762213</t>
        </is>
      </c>
      <c r="I4356" t="n">
        <v>0</v>
      </c>
      <c r="J4356" t="n">
        <v>1</v>
      </c>
      <c r="K4356" t="inlineStr">
        <is>
          <t>BB</t>
        </is>
      </c>
    </row>
    <row r="4357">
      <c r="A4357" t="inlineStr">
        <is>
          <t>CS</t>
        </is>
      </c>
      <c r="B4357" t="inlineStr">
        <is>
          <t>173000430000</t>
        </is>
      </c>
      <c r="C4357" t="inlineStr">
        <is>
          <t>17300043</t>
        </is>
      </c>
      <c r="D4357" t="inlineStr">
        <is>
          <t>WUI SAN CHUNG CHU</t>
        </is>
      </c>
      <c r="E4357" t="inlineStr">
        <is>
          <t>WUISANCHUNGCHU</t>
        </is>
      </c>
      <c r="F4357" s="2" t="n">
        <v>0</v>
      </c>
      <c r="G4357" t="inlineStr">
        <is>
          <t>Solanye Acuña</t>
        </is>
      </c>
      <c r="H4357" t="inlineStr">
        <is>
          <t>66862752</t>
        </is>
      </c>
      <c r="I4357" t="n">
        <v>18</v>
      </c>
      <c r="J4357" t="n">
        <v>1</v>
      </c>
      <c r="K4357" t="inlineStr">
        <is>
          <t>FLBB</t>
        </is>
      </c>
    </row>
    <row r="4358">
      <c r="A4358" t="inlineStr">
        <is>
          <t>CS</t>
        </is>
      </c>
      <c r="B4358" t="inlineStr">
        <is>
          <t>338026370000</t>
        </is>
      </c>
      <c r="C4358" t="inlineStr">
        <is>
          <t>33802637</t>
        </is>
      </c>
      <c r="D4358" t="inlineStr">
        <is>
          <t>WUQUAN LUO</t>
        </is>
      </c>
      <c r="E4358" t="inlineStr">
        <is>
          <t>WUQUANLUO</t>
        </is>
      </c>
      <c r="F4358" s="2" t="n">
        <v>0</v>
      </c>
      <c r="G4358" t="inlineStr">
        <is>
          <t>Michelle Zambrano</t>
        </is>
      </c>
      <c r="H4358" t="inlineStr">
        <is>
          <t>62557855</t>
        </is>
      </c>
      <c r="I4358" t="n">
        <v>29</v>
      </c>
      <c r="J4358" t="n">
        <v>1</v>
      </c>
      <c r="K4358" t="inlineStr">
        <is>
          <t>FLBB</t>
        </is>
      </c>
    </row>
    <row r="4359">
      <c r="A4359" t="inlineStr">
        <is>
          <t>CS</t>
        </is>
      </c>
      <c r="B4359" t="inlineStr">
        <is>
          <t>338003240000</t>
        </is>
      </c>
      <c r="C4359" t="inlineStr">
        <is>
          <t>33800324</t>
        </is>
      </c>
      <c r="D4359" t="inlineStr">
        <is>
          <t>WUZHOULONG MOTORS COMPANY S A</t>
        </is>
      </c>
      <c r="E4359" t="inlineStr">
        <is>
          <t>WUZHOULONGMOTORSCOMPANYSA</t>
        </is>
      </c>
      <c r="F4359" s="2" t="n">
        <v>0</v>
      </c>
      <c r="G4359" t="inlineStr">
        <is>
          <t>Lizeth Milena Gonzalez</t>
        </is>
      </c>
      <c r="H4359" t="inlineStr">
        <is>
          <t>69307581</t>
        </is>
      </c>
      <c r="I4359" t="n">
        <v>38</v>
      </c>
      <c r="J4359" t="n">
        <v>1</v>
      </c>
      <c r="K4359" t="inlineStr">
        <is>
          <t>FLBB</t>
        </is>
      </c>
    </row>
    <row r="4360">
      <c r="A4360" t="inlineStr">
        <is>
          <t>CS</t>
        </is>
      </c>
      <c r="B4360" t="inlineStr">
        <is>
          <t>995089620200</t>
        </is>
      </c>
      <c r="C4360" t="inlineStr">
        <is>
          <t>99508962</t>
        </is>
      </c>
      <c r="D4360" t="inlineStr">
        <is>
          <t>AGUDO ENTERPRISE CORP.</t>
        </is>
      </c>
      <c r="E4360" t="inlineStr">
        <is>
          <t>AGUDOENTERPRISECORP</t>
        </is>
      </c>
      <c r="F4360" s="2" t="n">
        <v>0</v>
      </c>
      <c r="G4360" t="inlineStr">
        <is>
          <t>Maria Fernanda Rivas</t>
        </is>
      </c>
      <c r="H4360" t="inlineStr">
        <is>
          <t>2703873</t>
        </is>
      </c>
      <c r="I4360" t="n">
        <v>0</v>
      </c>
      <c r="J4360" t="n">
        <v>1</v>
      </c>
      <c r="K4360" t="inlineStr"/>
    </row>
    <row r="4361">
      <c r="A4361" t="inlineStr">
        <is>
          <t>CS</t>
        </is>
      </c>
      <c r="B4361" t="inlineStr">
        <is>
          <t>323114190000</t>
        </is>
      </c>
      <c r="C4361" t="inlineStr">
        <is>
          <t>32311419</t>
        </is>
      </c>
      <c r="D4361" t="inlineStr">
        <is>
          <t>XAVIER EDUARDO CORREA ECHEVERRIA</t>
        </is>
      </c>
      <c r="E4361" t="inlineStr">
        <is>
          <t>XAVIEREDUARDOCORREAECHEVERRIA</t>
        </is>
      </c>
      <c r="F4361" s="2" t="n">
        <v>0</v>
      </c>
      <c r="G4361" t="inlineStr">
        <is>
          <t>Abril Aparicio</t>
        </is>
      </c>
      <c r="H4361" t="inlineStr">
        <is>
          <t>62657081</t>
        </is>
      </c>
      <c r="I4361" t="n">
        <v>38</v>
      </c>
      <c r="J4361" t="n">
        <v>1</v>
      </c>
      <c r="K4361" t="inlineStr">
        <is>
          <t>FLBB</t>
        </is>
      </c>
    </row>
    <row r="4362">
      <c r="A4362" t="inlineStr">
        <is>
          <t>CS</t>
        </is>
      </c>
      <c r="B4362" t="inlineStr">
        <is>
          <t>346281140000</t>
        </is>
      </c>
      <c r="C4362" t="inlineStr">
        <is>
          <t>34628114</t>
        </is>
      </c>
      <c r="D4362" t="inlineStr">
        <is>
          <t>XAVIER ERNESTO DE LEON RODRIGUEZ</t>
        </is>
      </c>
      <c r="E4362" t="inlineStr">
        <is>
          <t>XAVIERERNESTODELEONRODRIGUEZ</t>
        </is>
      </c>
      <c r="F4362" s="2" t="n">
        <v>0</v>
      </c>
      <c r="G4362" t="inlineStr">
        <is>
          <t>Yariela Galarce</t>
        </is>
      </c>
      <c r="H4362" t="inlineStr">
        <is>
          <t>62409239</t>
        </is>
      </c>
      <c r="I4362" t="n">
        <v>25</v>
      </c>
      <c r="J4362" t="n">
        <v>1</v>
      </c>
      <c r="K4362" t="inlineStr">
        <is>
          <t>BB</t>
        </is>
      </c>
    </row>
    <row r="4363">
      <c r="A4363" t="inlineStr">
        <is>
          <t>CS</t>
        </is>
      </c>
      <c r="B4363" t="inlineStr">
        <is>
          <t>988095270000</t>
        </is>
      </c>
      <c r="C4363" t="inlineStr">
        <is>
          <t>98809527</t>
        </is>
      </c>
      <c r="D4363" t="inlineStr">
        <is>
          <t>XAVIER SAEZ LLORENS</t>
        </is>
      </c>
      <c r="E4363" t="inlineStr">
        <is>
          <t>XAVIERSAEZLLORENS</t>
        </is>
      </c>
      <c r="F4363" s="2" t="n">
        <v>0</v>
      </c>
      <c r="G4363" t="inlineStr">
        <is>
          <t>Nailyn Martinez Johnson</t>
        </is>
      </c>
      <c r="H4363" t="inlineStr">
        <is>
          <t>0</t>
        </is>
      </c>
      <c r="I4363" t="n">
        <v>60</v>
      </c>
      <c r="J4363" t="n">
        <v>1</v>
      </c>
      <c r="K4363" t="inlineStr">
        <is>
          <t>FLBB</t>
        </is>
      </c>
    </row>
    <row r="4364">
      <c r="A4364" t="inlineStr">
        <is>
          <t>CS</t>
        </is>
      </c>
      <c r="B4364" t="inlineStr">
        <is>
          <t>326053340000</t>
        </is>
      </c>
      <c r="C4364" t="inlineStr">
        <is>
          <t>32605334</t>
        </is>
      </c>
      <c r="D4364" t="inlineStr">
        <is>
          <t>XENIA DEL C BATISTA D DE CARRASCO</t>
        </is>
      </c>
      <c r="E4364" t="inlineStr">
        <is>
          <t>XENIADELCBATISTADDECARRASCO</t>
        </is>
      </c>
      <c r="F4364" s="2" t="n">
        <v>0</v>
      </c>
      <c r="G4364" t="inlineStr">
        <is>
          <t>iongy Gordon Ward</t>
        </is>
      </c>
      <c r="H4364" t="inlineStr">
        <is>
          <t>66755576</t>
        </is>
      </c>
      <c r="I4364" t="n">
        <v>40</v>
      </c>
      <c r="J4364" t="n">
        <v>1</v>
      </c>
      <c r="K4364" t="inlineStr">
        <is>
          <t>FLBB</t>
        </is>
      </c>
    </row>
    <row r="4365">
      <c r="A4365" t="inlineStr">
        <is>
          <t>CS</t>
        </is>
      </c>
      <c r="B4365" t="inlineStr">
        <is>
          <t>303001770000</t>
        </is>
      </c>
      <c r="C4365" t="inlineStr">
        <is>
          <t>30300177</t>
        </is>
      </c>
      <c r="D4365" t="inlineStr">
        <is>
          <t>XENIA GLINYS GUARDIA BAULE DE BURKE</t>
        </is>
      </c>
      <c r="E4365" t="inlineStr">
        <is>
          <t>XENIAGLINYSGUARDIABAULEDEBURKE</t>
        </is>
      </c>
      <c r="F4365" s="2" t="n">
        <v>0</v>
      </c>
      <c r="G4365" t="inlineStr">
        <is>
          <t>Keisy Vargas</t>
        </is>
      </c>
      <c r="H4365" t="inlineStr">
        <is>
          <t>60557333</t>
        </is>
      </c>
      <c r="I4365" t="n">
        <v>33</v>
      </c>
      <c r="J4365" t="n">
        <v>1</v>
      </c>
      <c r="K4365" t="inlineStr">
        <is>
          <t>FLBB</t>
        </is>
      </c>
    </row>
    <row r="4366">
      <c r="A4366" t="inlineStr">
        <is>
          <t>CS</t>
        </is>
      </c>
      <c r="B4366" t="inlineStr">
        <is>
          <t>161011540000</t>
        </is>
      </c>
      <c r="C4366" t="inlineStr">
        <is>
          <t>16101154</t>
        </is>
      </c>
      <c r="D4366" t="inlineStr">
        <is>
          <t>XENIA ITZEL PINTO DE JORDAN</t>
        </is>
      </c>
      <c r="E4366" t="inlineStr">
        <is>
          <t>XENIAITZELPINTODEJORDAN</t>
        </is>
      </c>
      <c r="F4366" s="2" t="n">
        <v>0</v>
      </c>
      <c r="G4366" t="inlineStr">
        <is>
          <t>Karla Mc Intryre</t>
        </is>
      </c>
      <c r="H4366" t="inlineStr">
        <is>
          <t>7276139</t>
        </is>
      </c>
      <c r="I4366" t="n">
        <v>55</v>
      </c>
      <c r="J4366" t="n">
        <v>1</v>
      </c>
      <c r="K4366" t="inlineStr">
        <is>
          <t>FLBB</t>
        </is>
      </c>
    </row>
    <row r="4367">
      <c r="A4367" t="inlineStr">
        <is>
          <t>CS</t>
        </is>
      </c>
      <c r="B4367" t="inlineStr">
        <is>
          <t>345410020000</t>
        </is>
      </c>
      <c r="C4367" t="inlineStr">
        <is>
          <t>34541002</t>
        </is>
      </c>
      <c r="D4367" t="inlineStr">
        <is>
          <t>XEYSHELLE ATHENAS SERRANO MUÑOZ</t>
        </is>
      </c>
      <c r="E4367" t="inlineStr">
        <is>
          <t>XEYSHELLEATHENASSERRANOMUNOZ</t>
        </is>
      </c>
      <c r="F4367" s="2" t="n">
        <v>0</v>
      </c>
      <c r="G4367" t="inlineStr">
        <is>
          <t>Solanye Acuña</t>
        </is>
      </c>
      <c r="H4367" t="inlineStr">
        <is>
          <t>62350512</t>
        </is>
      </c>
      <c r="I4367" t="n">
        <v>32</v>
      </c>
      <c r="J4367" t="n">
        <v>1</v>
      </c>
      <c r="K4367" t="inlineStr">
        <is>
          <t>FLBB</t>
        </is>
      </c>
    </row>
    <row r="4368">
      <c r="A4368" t="inlineStr">
        <is>
          <t>CS</t>
        </is>
      </c>
      <c r="B4368" t="inlineStr">
        <is>
          <t>332026470000</t>
        </is>
      </c>
      <c r="C4368" t="inlineStr">
        <is>
          <t>33202647</t>
        </is>
      </c>
      <c r="D4368" t="inlineStr">
        <is>
          <t>XG BRISAS; S.A</t>
        </is>
      </c>
      <c r="E4368" t="inlineStr">
        <is>
          <t>XGBRISASSA</t>
        </is>
      </c>
      <c r="F4368" s="2" t="n">
        <v>0</v>
      </c>
      <c r="G4368" t="inlineStr">
        <is>
          <t>Michelle Zambrano</t>
        </is>
      </c>
      <c r="H4368" t="inlineStr">
        <is>
          <t>60706151</t>
        </is>
      </c>
      <c r="I4368" t="n">
        <v>54</v>
      </c>
      <c r="J4368" t="n">
        <v>1</v>
      </c>
      <c r="K4368" t="inlineStr">
        <is>
          <t>FLBBTV</t>
        </is>
      </c>
    </row>
    <row r="4369">
      <c r="A4369" t="inlineStr">
        <is>
          <t>CS</t>
        </is>
      </c>
      <c r="B4369" t="inlineStr">
        <is>
          <t>333037290000</t>
        </is>
      </c>
      <c r="C4369" t="inlineStr">
        <is>
          <t>33303729</t>
        </is>
      </c>
      <c r="D4369" t="inlineStr">
        <is>
          <t>XI YUN QIU</t>
        </is>
      </c>
      <c r="E4369" t="inlineStr">
        <is>
          <t>XIYUNQIU</t>
        </is>
      </c>
      <c r="F4369" s="2" t="n">
        <v>0</v>
      </c>
      <c r="G4369" t="inlineStr">
        <is>
          <t>Lizeth Milena Gonzalez</t>
        </is>
      </c>
      <c r="H4369" t="inlineStr">
        <is>
          <t>65548877</t>
        </is>
      </c>
      <c r="I4369" t="n">
        <v>50</v>
      </c>
      <c r="J4369" t="n">
        <v>1</v>
      </c>
      <c r="K4369" t="inlineStr">
        <is>
          <t>FLBBTV</t>
        </is>
      </c>
    </row>
    <row r="4370">
      <c r="A4370" t="inlineStr">
        <is>
          <t>CS</t>
        </is>
      </c>
      <c r="B4370" t="inlineStr">
        <is>
          <t>326065790000</t>
        </is>
      </c>
      <c r="C4370" t="inlineStr">
        <is>
          <t>32606579</t>
        </is>
      </c>
      <c r="D4370" t="inlineStr">
        <is>
          <t>XIAHUI YE</t>
        </is>
      </c>
      <c r="E4370" t="inlineStr">
        <is>
          <t>XIAHUIYE</t>
        </is>
      </c>
      <c r="F4370" s="2" t="n">
        <v>0</v>
      </c>
      <c r="G4370" t="inlineStr">
        <is>
          <t>Maria Fernanda Rivas</t>
        </is>
      </c>
      <c r="H4370" t="inlineStr">
        <is>
          <t>65003330</t>
        </is>
      </c>
      <c r="I4370" t="n">
        <v>66</v>
      </c>
      <c r="J4370" t="n">
        <v>1</v>
      </c>
      <c r="K4370" t="inlineStr">
        <is>
          <t>FLBB</t>
        </is>
      </c>
    </row>
    <row r="4371">
      <c r="A4371" t="inlineStr">
        <is>
          <t>CS</t>
        </is>
      </c>
      <c r="B4371" t="inlineStr">
        <is>
          <t>304061110000</t>
        </is>
      </c>
      <c r="C4371" t="inlineStr">
        <is>
          <t>30406111</t>
        </is>
      </c>
      <c r="D4371" t="inlineStr">
        <is>
          <t>XIAN HUA FENG</t>
        </is>
      </c>
      <c r="E4371" t="inlineStr">
        <is>
          <t>XIANHUAFENG</t>
        </is>
      </c>
      <c r="F4371" s="2" t="n">
        <v>0</v>
      </c>
      <c r="G4371" t="inlineStr">
        <is>
          <t>Yarelis Tulloch</t>
        </is>
      </c>
      <c r="H4371" t="inlineStr">
        <is>
          <t>62067103</t>
        </is>
      </c>
      <c r="I4371" t="n">
        <v>37</v>
      </c>
      <c r="J4371" t="n">
        <v>1</v>
      </c>
      <c r="K4371" t="inlineStr">
        <is>
          <t>FLBB</t>
        </is>
      </c>
    </row>
    <row r="4372">
      <c r="A4372" t="inlineStr">
        <is>
          <t>CS</t>
        </is>
      </c>
      <c r="B4372" t="inlineStr">
        <is>
          <t>273019840000</t>
        </is>
      </c>
      <c r="C4372" t="inlineStr">
        <is>
          <t>27301984</t>
        </is>
      </c>
      <c r="D4372" t="inlineStr">
        <is>
          <t>XIAN LOO</t>
        </is>
      </c>
      <c r="E4372" t="inlineStr">
        <is>
          <t>XIANLOO</t>
        </is>
      </c>
      <c r="F4372" s="2" t="n">
        <v>0</v>
      </c>
      <c r="G4372" t="inlineStr">
        <is>
          <t>Abril Aparicio</t>
        </is>
      </c>
      <c r="H4372" t="inlineStr">
        <is>
          <t>2314749</t>
        </is>
      </c>
      <c r="I4372" t="n">
        <v>22</v>
      </c>
      <c r="J4372" t="n">
        <v>1</v>
      </c>
      <c r="K4372" t="inlineStr">
        <is>
          <t>FL</t>
        </is>
      </c>
    </row>
    <row r="4373">
      <c r="A4373" t="inlineStr">
        <is>
          <t>CS</t>
        </is>
      </c>
      <c r="B4373" t="inlineStr">
        <is>
          <t>324005200000</t>
        </is>
      </c>
      <c r="C4373" t="inlineStr">
        <is>
          <t>32400520</t>
        </is>
      </c>
      <c r="D4373" t="inlineStr">
        <is>
          <t>XIANBIN ZHU</t>
        </is>
      </c>
      <c r="E4373" t="inlineStr">
        <is>
          <t>XIANBINZHU</t>
        </is>
      </c>
      <c r="F4373" s="2" t="n">
        <v>0</v>
      </c>
      <c r="G4373" t="inlineStr">
        <is>
          <t>Yariela Galarce</t>
        </is>
      </c>
      <c r="H4373" t="inlineStr">
        <is>
          <t>66880123</t>
        </is>
      </c>
      <c r="I4373" t="n">
        <v>41</v>
      </c>
      <c r="J4373" t="n">
        <v>1</v>
      </c>
      <c r="K4373" t="inlineStr">
        <is>
          <t>FLBB</t>
        </is>
      </c>
    </row>
    <row r="4374">
      <c r="A4374" t="inlineStr">
        <is>
          <t>CS</t>
        </is>
      </c>
      <c r="B4374" t="inlineStr">
        <is>
          <t>319014760000</t>
        </is>
      </c>
      <c r="C4374" t="inlineStr">
        <is>
          <t>31901476</t>
        </is>
      </c>
      <c r="D4374" t="inlineStr">
        <is>
          <t>XIANFA QIU</t>
        </is>
      </c>
      <c r="E4374" t="inlineStr">
        <is>
          <t>XIANFAQIU</t>
        </is>
      </c>
      <c r="F4374" s="2" t="n">
        <v>0</v>
      </c>
      <c r="G4374" t="inlineStr">
        <is>
          <t>Nailyn Martinez Johnson</t>
        </is>
      </c>
      <c r="H4374" t="inlineStr">
        <is>
          <t>65139383</t>
        </is>
      </c>
      <c r="I4374" t="n">
        <v>30</v>
      </c>
      <c r="J4374" t="n">
        <v>1</v>
      </c>
      <c r="K4374" t="inlineStr">
        <is>
          <t>BB</t>
        </is>
      </c>
    </row>
    <row r="4375">
      <c r="A4375" t="inlineStr">
        <is>
          <t>CS</t>
        </is>
      </c>
      <c r="B4375" t="inlineStr">
        <is>
          <t>321052280000</t>
        </is>
      </c>
      <c r="C4375" t="inlineStr">
        <is>
          <t>32105228</t>
        </is>
      </c>
      <c r="D4375" t="inlineStr">
        <is>
          <t>XIANGLIN CHENG</t>
        </is>
      </c>
      <c r="E4375" t="inlineStr">
        <is>
          <t>XIANGLINCHENG</t>
        </is>
      </c>
      <c r="F4375" s="2" t="n">
        <v>0</v>
      </c>
      <c r="G4375" t="inlineStr">
        <is>
          <t>iongy Gordon Ward</t>
        </is>
      </c>
      <c r="H4375" t="inlineStr">
        <is>
          <t>62982952</t>
        </is>
      </c>
      <c r="I4375" t="n">
        <v>33</v>
      </c>
      <c r="J4375" t="n">
        <v>1</v>
      </c>
      <c r="K4375" t="inlineStr">
        <is>
          <t>FLBB</t>
        </is>
      </c>
    </row>
    <row r="4376">
      <c r="A4376" t="inlineStr">
        <is>
          <t>CS</t>
        </is>
      </c>
      <c r="B4376" t="inlineStr">
        <is>
          <t>343245220000</t>
        </is>
      </c>
      <c r="C4376" t="inlineStr">
        <is>
          <t>34324522</t>
        </is>
      </c>
      <c r="D4376" t="inlineStr">
        <is>
          <t>XIAO JUN WEN</t>
        </is>
      </c>
      <c r="E4376" t="inlineStr">
        <is>
          <t>XIAOJUNWEN</t>
        </is>
      </c>
      <c r="F4376" s="2" t="n">
        <v>0</v>
      </c>
      <c r="G4376" t="inlineStr">
        <is>
          <t>Keisy Vargas</t>
        </is>
      </c>
      <c r="H4376" t="inlineStr">
        <is>
          <t>65065013</t>
        </is>
      </c>
      <c r="I4376" t="n">
        <v>51</v>
      </c>
      <c r="J4376" t="n">
        <v>1</v>
      </c>
      <c r="K4376" t="inlineStr">
        <is>
          <t>FLBBTV</t>
        </is>
      </c>
    </row>
    <row r="4377">
      <c r="A4377" t="inlineStr">
        <is>
          <t>CS</t>
        </is>
      </c>
      <c r="B4377" t="inlineStr">
        <is>
          <t>313080060000</t>
        </is>
      </c>
      <c r="C4377" t="inlineStr">
        <is>
          <t>31308006</t>
        </is>
      </c>
      <c r="D4377" t="inlineStr">
        <is>
          <t>XIAO MING NG LAI</t>
        </is>
      </c>
      <c r="E4377" t="inlineStr">
        <is>
          <t>XIAOMINGNGLAI</t>
        </is>
      </c>
      <c r="F4377" s="2" t="n">
        <v>0</v>
      </c>
      <c r="G4377" t="inlineStr">
        <is>
          <t>Karla Mc Intryre</t>
        </is>
      </c>
      <c r="H4377" t="inlineStr">
        <is>
          <t>66136688</t>
        </is>
      </c>
      <c r="I4377" t="n">
        <v>54</v>
      </c>
      <c r="J4377" t="n">
        <v>1</v>
      </c>
      <c r="K4377" t="inlineStr">
        <is>
          <t>FLBB</t>
        </is>
      </c>
    </row>
    <row r="4378">
      <c r="A4378" t="inlineStr">
        <is>
          <t>CS</t>
        </is>
      </c>
      <c r="B4378" t="inlineStr">
        <is>
          <t>323086920000</t>
        </is>
      </c>
      <c r="C4378" t="inlineStr">
        <is>
          <t>32308692</t>
        </is>
      </c>
      <c r="D4378" t="inlineStr">
        <is>
          <t>XIAOKUAN YE</t>
        </is>
      </c>
      <c r="E4378" t="inlineStr">
        <is>
          <t>XIAOKUANYE</t>
        </is>
      </c>
      <c r="F4378" s="2" t="n">
        <v>0</v>
      </c>
      <c r="G4378" t="inlineStr">
        <is>
          <t>Solanye Acuña</t>
        </is>
      </c>
      <c r="H4378" t="inlineStr">
        <is>
          <t>67218989</t>
        </is>
      </c>
      <c r="I4378" t="n">
        <v>33</v>
      </c>
      <c r="J4378" t="n">
        <v>1</v>
      </c>
      <c r="K4378" t="inlineStr">
        <is>
          <t>FLBB</t>
        </is>
      </c>
    </row>
    <row r="4379">
      <c r="A4379" t="inlineStr">
        <is>
          <t>CS</t>
        </is>
      </c>
      <c r="B4379" t="inlineStr">
        <is>
          <t>349007760000</t>
        </is>
      </c>
      <c r="C4379" t="inlineStr">
        <is>
          <t>34900776</t>
        </is>
      </c>
      <c r="D4379" t="inlineStr">
        <is>
          <t>XIAOLI CHEN</t>
        </is>
      </c>
      <c r="E4379" t="inlineStr">
        <is>
          <t>XIAOLICHEN</t>
        </is>
      </c>
      <c r="F4379" s="2" t="n">
        <v>0</v>
      </c>
      <c r="G4379" t="inlineStr">
        <is>
          <t>Michelle Zambrano</t>
        </is>
      </c>
      <c r="H4379" t="inlineStr">
        <is>
          <t>67968929</t>
        </is>
      </c>
      <c r="I4379" t="n">
        <v>57</v>
      </c>
      <c r="J4379" t="n">
        <v>1</v>
      </c>
      <c r="K4379" t="inlineStr">
        <is>
          <t>FLBBTV</t>
        </is>
      </c>
    </row>
    <row r="4380">
      <c r="A4380" t="inlineStr">
        <is>
          <t>CS</t>
        </is>
      </c>
      <c r="B4380" t="inlineStr">
        <is>
          <t>306080590000</t>
        </is>
      </c>
      <c r="C4380" t="inlineStr">
        <is>
          <t>30608059</t>
        </is>
      </c>
      <c r="D4380" t="inlineStr">
        <is>
          <t>XIAOLIAN QUYANG PAN</t>
        </is>
      </c>
      <c r="E4380" t="inlineStr">
        <is>
          <t>XIAOLIANQUYANGPAN</t>
        </is>
      </c>
      <c r="F4380" s="2" t="n">
        <v>0</v>
      </c>
      <c r="G4380" t="inlineStr">
        <is>
          <t>Lizeth Milena Gonzalez</t>
        </is>
      </c>
      <c r="H4380" t="inlineStr">
        <is>
          <t>69310888</t>
        </is>
      </c>
      <c r="I4380" t="n">
        <v>32</v>
      </c>
      <c r="J4380" t="n">
        <v>1</v>
      </c>
      <c r="K4380" t="inlineStr">
        <is>
          <t>FLBB</t>
        </is>
      </c>
    </row>
    <row r="4381">
      <c r="A4381" t="inlineStr">
        <is>
          <t>CS</t>
        </is>
      </c>
      <c r="B4381" t="inlineStr">
        <is>
          <t>325055550000</t>
        </is>
      </c>
      <c r="C4381" t="inlineStr">
        <is>
          <t>32505555</t>
        </is>
      </c>
      <c r="D4381" t="inlineStr">
        <is>
          <t>XIAOLING CHEN</t>
        </is>
      </c>
      <c r="E4381" t="inlineStr">
        <is>
          <t>XIAOLINGCHEN</t>
        </is>
      </c>
      <c r="F4381" s="2" t="n">
        <v>0</v>
      </c>
      <c r="G4381" t="inlineStr">
        <is>
          <t>Maria Fernanda Rivas</t>
        </is>
      </c>
      <c r="H4381" t="inlineStr">
        <is>
          <t>67065571</t>
        </is>
      </c>
      <c r="I4381" t="n">
        <v>33</v>
      </c>
      <c r="J4381" t="n">
        <v>1</v>
      </c>
      <c r="K4381" t="inlineStr">
        <is>
          <t>FLBB</t>
        </is>
      </c>
    </row>
    <row r="4382">
      <c r="A4382" t="inlineStr">
        <is>
          <t>CS</t>
        </is>
      </c>
      <c r="B4382" t="inlineStr">
        <is>
          <t>334069060000</t>
        </is>
      </c>
      <c r="C4382" t="inlineStr">
        <is>
          <t>33406906</t>
        </is>
      </c>
      <c r="D4382" t="inlineStr">
        <is>
          <t>XIAOLING WEN</t>
        </is>
      </c>
      <c r="E4382" t="inlineStr">
        <is>
          <t>XIAOLINGWEN</t>
        </is>
      </c>
      <c r="F4382" s="2" t="n">
        <v>0</v>
      </c>
      <c r="G4382" t="inlineStr">
        <is>
          <t>Yarelis Tulloch</t>
        </is>
      </c>
      <c r="H4382" t="inlineStr">
        <is>
          <t>65228482</t>
        </is>
      </c>
      <c r="I4382" t="n">
        <v>39</v>
      </c>
      <c r="J4382" t="n">
        <v>1</v>
      </c>
      <c r="K4382" t="inlineStr">
        <is>
          <t>FLBB</t>
        </is>
      </c>
    </row>
    <row r="4383">
      <c r="A4383" t="inlineStr">
        <is>
          <t>CS</t>
        </is>
      </c>
      <c r="B4383" t="inlineStr">
        <is>
          <t>301072390000</t>
        </is>
      </c>
      <c r="C4383" t="inlineStr">
        <is>
          <t>30107239</t>
        </is>
      </c>
      <c r="D4383" t="inlineStr">
        <is>
          <t>XIAOMEI WEN DE DRONIAK</t>
        </is>
      </c>
      <c r="E4383" t="inlineStr">
        <is>
          <t>XIAOMEIWENDEDRONIAK</t>
        </is>
      </c>
      <c r="F4383" s="2" t="n">
        <v>0</v>
      </c>
      <c r="G4383" t="inlineStr">
        <is>
          <t>Abril Aparicio</t>
        </is>
      </c>
      <c r="H4383" t="inlineStr">
        <is>
          <t>3954171</t>
        </is>
      </c>
      <c r="I4383" t="n">
        <v>49</v>
      </c>
      <c r="J4383" t="n">
        <v>1</v>
      </c>
      <c r="K4383" t="inlineStr">
        <is>
          <t>FLBB</t>
        </is>
      </c>
    </row>
    <row r="4384">
      <c r="A4384" t="inlineStr">
        <is>
          <t>CS</t>
        </is>
      </c>
      <c r="B4384" t="inlineStr">
        <is>
          <t>324094850000</t>
        </is>
      </c>
      <c r="C4384" t="inlineStr">
        <is>
          <t>32409485</t>
        </is>
      </c>
      <c r="D4384" t="inlineStr">
        <is>
          <t>XIAOMIN ZHANG</t>
        </is>
      </c>
      <c r="E4384" t="inlineStr">
        <is>
          <t>XIAOMINZHANG</t>
        </is>
      </c>
      <c r="F4384" s="2" t="n">
        <v>0</v>
      </c>
      <c r="G4384" t="inlineStr">
        <is>
          <t>Yariela Galarce</t>
        </is>
      </c>
      <c r="H4384" t="inlineStr">
        <is>
          <t>66090530</t>
        </is>
      </c>
      <c r="I4384" t="n">
        <v>33</v>
      </c>
      <c r="J4384" t="n">
        <v>1</v>
      </c>
      <c r="K4384" t="inlineStr">
        <is>
          <t>FLBB</t>
        </is>
      </c>
    </row>
    <row r="4385">
      <c r="A4385" t="inlineStr">
        <is>
          <t>CS</t>
        </is>
      </c>
      <c r="B4385" t="inlineStr">
        <is>
          <t>351121120000</t>
        </is>
      </c>
      <c r="C4385" t="inlineStr">
        <is>
          <t>35112112</t>
        </is>
      </c>
      <c r="D4385" t="inlineStr">
        <is>
          <t>XIAOQIN ZHU</t>
        </is>
      </c>
      <c r="E4385" t="inlineStr">
        <is>
          <t>XIAOQINZHU</t>
        </is>
      </c>
      <c r="F4385" s="2" t="n">
        <v>0</v>
      </c>
      <c r="G4385" t="inlineStr">
        <is>
          <t>Nailyn Martinez Johnson</t>
        </is>
      </c>
      <c r="H4385" t="inlineStr">
        <is>
          <t>66983523</t>
        </is>
      </c>
      <c r="I4385" t="n">
        <v>0</v>
      </c>
      <c r="J4385" t="n">
        <v>1</v>
      </c>
      <c r="K4385" t="inlineStr">
        <is>
          <t>BB</t>
        </is>
      </c>
    </row>
    <row r="4386">
      <c r="A4386" t="inlineStr">
        <is>
          <t>CS</t>
        </is>
      </c>
      <c r="B4386" t="inlineStr">
        <is>
          <t>334082920000</t>
        </is>
      </c>
      <c r="C4386" t="inlineStr">
        <is>
          <t>33408292</t>
        </is>
      </c>
      <c r="D4386" t="inlineStr">
        <is>
          <t>XIAOQIN ZHU</t>
        </is>
      </c>
      <c r="E4386" t="inlineStr">
        <is>
          <t>XIAOQINZHU</t>
        </is>
      </c>
      <c r="F4386" s="2" t="n">
        <v>0</v>
      </c>
      <c r="G4386" t="inlineStr">
        <is>
          <t>iongy Gordon Ward</t>
        </is>
      </c>
      <c r="H4386" t="inlineStr">
        <is>
          <t>66983523</t>
        </is>
      </c>
      <c r="I4386" t="n">
        <v>41</v>
      </c>
      <c r="J4386" t="n">
        <v>1</v>
      </c>
      <c r="K4386" t="inlineStr">
        <is>
          <t>BB</t>
        </is>
      </c>
    </row>
    <row r="4387">
      <c r="A4387" t="inlineStr">
        <is>
          <t>CS</t>
        </is>
      </c>
      <c r="B4387" t="inlineStr">
        <is>
          <t>332055750000</t>
        </is>
      </c>
      <c r="C4387" t="inlineStr">
        <is>
          <t>33205575</t>
        </is>
      </c>
      <c r="D4387" t="inlineStr">
        <is>
          <t>XIAOQUIN ZHU</t>
        </is>
      </c>
      <c r="E4387" t="inlineStr">
        <is>
          <t>XIAOQUINZHU</t>
        </is>
      </c>
      <c r="F4387" s="2" t="n">
        <v>0</v>
      </c>
      <c r="G4387" t="inlineStr">
        <is>
          <t>Keisy Vargas</t>
        </is>
      </c>
      <c r="H4387" t="inlineStr">
        <is>
          <t>66983523</t>
        </is>
      </c>
      <c r="I4387" t="n">
        <v>33</v>
      </c>
      <c r="J4387" t="n">
        <v>1</v>
      </c>
      <c r="K4387" t="inlineStr">
        <is>
          <t>BB</t>
        </is>
      </c>
    </row>
    <row r="4388">
      <c r="A4388" t="inlineStr">
        <is>
          <t>CS</t>
        </is>
      </c>
      <c r="B4388" t="inlineStr">
        <is>
          <t>341001190000</t>
        </is>
      </c>
      <c r="C4388" t="inlineStr">
        <is>
          <t>34100119</t>
        </is>
      </c>
      <c r="D4388" t="inlineStr">
        <is>
          <t>XIAOSHAN LI</t>
        </is>
      </c>
      <c r="E4388" t="inlineStr">
        <is>
          <t>XIAOSHANLI</t>
        </is>
      </c>
      <c r="F4388" s="2" t="n">
        <v>0</v>
      </c>
      <c r="G4388" t="inlineStr">
        <is>
          <t>Karla Mc Intryre</t>
        </is>
      </c>
      <c r="H4388" t="inlineStr">
        <is>
          <t>63402222</t>
        </is>
      </c>
      <c r="I4388" t="n">
        <v>29</v>
      </c>
      <c r="J4388" t="n">
        <v>1</v>
      </c>
      <c r="K4388" t="inlineStr">
        <is>
          <t>FLBB</t>
        </is>
      </c>
    </row>
    <row r="4389">
      <c r="A4389" t="inlineStr">
        <is>
          <t>CS</t>
        </is>
      </c>
      <c r="B4389" t="inlineStr">
        <is>
          <t>347001580000</t>
        </is>
      </c>
      <c r="C4389" t="inlineStr">
        <is>
          <t>34700158</t>
        </is>
      </c>
      <c r="D4389" t="inlineStr">
        <is>
          <t>XIAOSHAN LI</t>
        </is>
      </c>
      <c r="E4389" t="inlineStr">
        <is>
          <t>XIAOSHANLI</t>
        </is>
      </c>
      <c r="F4389" s="2" t="n">
        <v>0</v>
      </c>
      <c r="G4389" t="inlineStr">
        <is>
          <t>Solanye Acuña</t>
        </is>
      </c>
      <c r="H4389" t="inlineStr">
        <is>
          <t>63402222</t>
        </is>
      </c>
      <c r="I4389" t="n">
        <v>29</v>
      </c>
      <c r="J4389" t="n">
        <v>1</v>
      </c>
      <c r="K4389" t="inlineStr">
        <is>
          <t>FLBB</t>
        </is>
      </c>
    </row>
    <row r="4390">
      <c r="A4390" t="inlineStr">
        <is>
          <t>CS</t>
        </is>
      </c>
      <c r="B4390" t="inlineStr">
        <is>
          <t>349182490000</t>
        </is>
      </c>
      <c r="C4390" t="inlineStr">
        <is>
          <t>34918249</t>
        </is>
      </c>
      <c r="D4390" t="inlineStr">
        <is>
          <t>XIAOYAN LUO</t>
        </is>
      </c>
      <c r="E4390" t="inlineStr">
        <is>
          <t>XIAOYANLUO</t>
        </is>
      </c>
      <c r="F4390" s="2" t="n">
        <v>0</v>
      </c>
      <c r="G4390" t="inlineStr">
        <is>
          <t>Michelle Zambrano</t>
        </is>
      </c>
      <c r="H4390" t="inlineStr">
        <is>
          <t>66678088</t>
        </is>
      </c>
      <c r="I4390" t="n">
        <v>54</v>
      </c>
      <c r="J4390" t="n">
        <v>1</v>
      </c>
      <c r="K4390" t="inlineStr">
        <is>
          <t>FLBB</t>
        </is>
      </c>
    </row>
    <row r="4391">
      <c r="A4391" t="inlineStr">
        <is>
          <t>CS</t>
        </is>
      </c>
      <c r="B4391" t="inlineStr">
        <is>
          <t>342201240000</t>
        </is>
      </c>
      <c r="C4391" t="inlineStr">
        <is>
          <t>34220124</t>
        </is>
      </c>
      <c r="D4391" t="inlineStr">
        <is>
          <t>XIAOYAN WU</t>
        </is>
      </c>
      <c r="E4391" t="inlineStr">
        <is>
          <t>XIAOYANWU</t>
        </is>
      </c>
      <c r="F4391" s="2" t="n">
        <v>0</v>
      </c>
      <c r="G4391" t="inlineStr">
        <is>
          <t>Lizeth Milena Gonzalez</t>
        </is>
      </c>
      <c r="H4391" t="inlineStr">
        <is>
          <t>60172657</t>
        </is>
      </c>
      <c r="I4391" t="n">
        <v>39</v>
      </c>
      <c r="J4391" t="n">
        <v>1</v>
      </c>
      <c r="K4391" t="inlineStr">
        <is>
          <t>FLBB</t>
        </is>
      </c>
    </row>
    <row r="4392">
      <c r="A4392" t="inlineStr">
        <is>
          <t>CS</t>
        </is>
      </c>
      <c r="B4392" t="inlineStr">
        <is>
          <t>343049770000</t>
        </is>
      </c>
      <c r="C4392" t="inlineStr">
        <is>
          <t>34304977</t>
        </is>
      </c>
      <c r="D4392" t="inlineStr">
        <is>
          <t>XIAOYAN XIE</t>
        </is>
      </c>
      <c r="E4392" t="inlineStr">
        <is>
          <t>XIAOYANXIE</t>
        </is>
      </c>
      <c r="F4392" s="2" t="n">
        <v>0</v>
      </c>
      <c r="G4392" t="inlineStr">
        <is>
          <t>Maria Fernanda Rivas</t>
        </is>
      </c>
      <c r="H4392" t="inlineStr">
        <is>
          <t>67063088</t>
        </is>
      </c>
      <c r="I4392" t="n">
        <v>57</v>
      </c>
      <c r="J4392" t="n">
        <v>1</v>
      </c>
      <c r="K4392" t="inlineStr">
        <is>
          <t>FLBBTV</t>
        </is>
      </c>
    </row>
    <row r="4393">
      <c r="A4393" t="inlineStr">
        <is>
          <t>CS</t>
        </is>
      </c>
      <c r="B4393" t="inlineStr">
        <is>
          <t>324120160000</t>
        </is>
      </c>
      <c r="C4393" t="inlineStr">
        <is>
          <t>32412016</t>
        </is>
      </c>
      <c r="D4393" t="inlineStr">
        <is>
          <t>XIAOYING LING</t>
        </is>
      </c>
      <c r="E4393" t="inlineStr">
        <is>
          <t>XIAOYINGLING</t>
        </is>
      </c>
      <c r="F4393" s="2" t="n">
        <v>0</v>
      </c>
      <c r="G4393" t="inlineStr">
        <is>
          <t>Yarelis Tulloch</t>
        </is>
      </c>
      <c r="H4393" t="inlineStr">
        <is>
          <t>64170009</t>
        </is>
      </c>
      <c r="I4393" t="n">
        <v>38</v>
      </c>
      <c r="J4393" t="n">
        <v>1</v>
      </c>
      <c r="K4393" t="inlineStr">
        <is>
          <t>FLBB</t>
        </is>
      </c>
    </row>
    <row r="4394">
      <c r="A4394" t="inlineStr">
        <is>
          <t>CS</t>
        </is>
      </c>
      <c r="B4394" t="inlineStr">
        <is>
          <t>312023790000</t>
        </is>
      </c>
      <c r="C4394" t="inlineStr">
        <is>
          <t>31202379</t>
        </is>
      </c>
      <c r="D4394" t="inlineStr">
        <is>
          <t>XIEGDEL XAVIER MIRANDA FRANCO</t>
        </is>
      </c>
      <c r="E4394" t="inlineStr">
        <is>
          <t>XIEGDELXAVIERMIRANDAFRANCO</t>
        </is>
      </c>
      <c r="F4394" s="2" t="n">
        <v>0</v>
      </c>
      <c r="G4394" t="inlineStr">
        <is>
          <t>Abril Aparicio</t>
        </is>
      </c>
      <c r="H4394" t="inlineStr">
        <is>
          <t>0</t>
        </is>
      </c>
      <c r="I4394" t="n">
        <v>63</v>
      </c>
      <c r="J4394" t="n">
        <v>1</v>
      </c>
      <c r="K4394" t="inlineStr">
        <is>
          <t>FLBBTV</t>
        </is>
      </c>
    </row>
    <row r="4395">
      <c r="A4395" t="inlineStr">
        <is>
          <t>CS</t>
        </is>
      </c>
      <c r="B4395" t="inlineStr">
        <is>
          <t>324058460000</t>
        </is>
      </c>
      <c r="C4395" t="inlineStr">
        <is>
          <t>32405846</t>
        </is>
      </c>
      <c r="D4395" t="inlineStr">
        <is>
          <t>XIFEI DENG</t>
        </is>
      </c>
      <c r="E4395" t="inlineStr">
        <is>
          <t>XIFEIDENG</t>
        </is>
      </c>
      <c r="F4395" s="2" t="n">
        <v>0</v>
      </c>
      <c r="G4395" t="inlineStr">
        <is>
          <t>Yariela Galarce</t>
        </is>
      </c>
      <c r="H4395" t="inlineStr">
        <is>
          <t>69555555</t>
        </is>
      </c>
      <c r="I4395" t="n">
        <v>35</v>
      </c>
      <c r="J4395" t="n">
        <v>1</v>
      </c>
      <c r="K4395" t="inlineStr">
        <is>
          <t>FLBB</t>
        </is>
      </c>
    </row>
    <row r="4396">
      <c r="A4396" t="inlineStr">
        <is>
          <t>CS</t>
        </is>
      </c>
      <c r="B4396" t="inlineStr">
        <is>
          <t>324058460100</t>
        </is>
      </c>
      <c r="C4396" t="inlineStr">
        <is>
          <t>32405846</t>
        </is>
      </c>
      <c r="D4396" t="inlineStr">
        <is>
          <t>XIFEI DENG/2</t>
        </is>
      </c>
      <c r="E4396" t="inlineStr">
        <is>
          <t>XIFEIDENG2</t>
        </is>
      </c>
      <c r="F4396" s="2" t="n">
        <v>0</v>
      </c>
      <c r="G4396" t="inlineStr">
        <is>
          <t>Nailyn Martinez Johnson</t>
        </is>
      </c>
      <c r="H4396" t="inlineStr">
        <is>
          <t>69555555</t>
        </is>
      </c>
      <c r="I4396" t="n">
        <v>48</v>
      </c>
      <c r="J4396" t="n">
        <v>1</v>
      </c>
      <c r="K4396" t="inlineStr">
        <is>
          <t>FLBB</t>
        </is>
      </c>
    </row>
    <row r="4397">
      <c r="A4397" t="inlineStr">
        <is>
          <t>CS</t>
        </is>
      </c>
      <c r="B4397" t="inlineStr">
        <is>
          <t>358101730000</t>
        </is>
      </c>
      <c r="C4397" t="inlineStr">
        <is>
          <t>35810173</t>
        </is>
      </c>
      <c r="D4397" t="inlineStr">
        <is>
          <t>XIMA GROUP ; S.A.</t>
        </is>
      </c>
      <c r="E4397" t="inlineStr">
        <is>
          <t>XIMAGROUPSA</t>
        </is>
      </c>
      <c r="F4397" s="2" t="n">
        <v>0</v>
      </c>
      <c r="G4397" t="inlineStr">
        <is>
          <t>iongy Gordon Ward</t>
        </is>
      </c>
      <c r="H4397" t="inlineStr">
        <is>
          <t>66349105</t>
        </is>
      </c>
      <c r="I4397" t="n">
        <v>25</v>
      </c>
      <c r="J4397" t="n">
        <v>1</v>
      </c>
      <c r="K4397" t="inlineStr">
        <is>
          <t>FLBB</t>
        </is>
      </c>
    </row>
    <row r="4398">
      <c r="A4398" t="inlineStr">
        <is>
          <t>CS</t>
        </is>
      </c>
      <c r="B4398" t="inlineStr">
        <is>
          <t>359092170000</t>
        </is>
      </c>
      <c r="C4398" t="inlineStr">
        <is>
          <t>35909217</t>
        </is>
      </c>
      <c r="D4398" t="inlineStr">
        <is>
          <t>XIMING PAN</t>
        </is>
      </c>
      <c r="E4398" t="inlineStr">
        <is>
          <t>XIMINGPAN</t>
        </is>
      </c>
      <c r="F4398" s="2" t="n">
        <v>0</v>
      </c>
      <c r="G4398" t="inlineStr">
        <is>
          <t>Keisy Vargas</t>
        </is>
      </c>
      <c r="H4398" t="inlineStr">
        <is>
          <t>68191911</t>
        </is>
      </c>
      <c r="I4398" t="n">
        <v>85</v>
      </c>
      <c r="J4398" t="n">
        <v>1</v>
      </c>
      <c r="K4398" t="inlineStr">
        <is>
          <t>BB</t>
        </is>
      </c>
    </row>
    <row r="4399">
      <c r="A4399" t="inlineStr">
        <is>
          <t>CS</t>
        </is>
      </c>
      <c r="B4399" t="inlineStr">
        <is>
          <t>162023440100</t>
        </is>
      </c>
      <c r="C4399" t="inlineStr">
        <is>
          <t>16202344</t>
        </is>
      </c>
      <c r="D4399" t="inlineStr">
        <is>
          <t>XIN XIN SU WU</t>
        </is>
      </c>
      <c r="E4399" t="inlineStr">
        <is>
          <t>XINXINSUWU</t>
        </is>
      </c>
      <c r="F4399" s="2" t="n">
        <v>0</v>
      </c>
      <c r="G4399" t="inlineStr">
        <is>
          <t>Karla Mc Intryre</t>
        </is>
      </c>
      <c r="H4399" t="inlineStr">
        <is>
          <t>0</t>
        </is>
      </c>
      <c r="I4399" t="n">
        <v>28</v>
      </c>
      <c r="J4399" t="n">
        <v>1</v>
      </c>
      <c r="K4399" t="inlineStr">
        <is>
          <t>BB</t>
        </is>
      </c>
    </row>
    <row r="4400">
      <c r="A4400" t="inlineStr">
        <is>
          <t>CS</t>
        </is>
      </c>
      <c r="B4400" t="inlineStr">
        <is>
          <t>326085450000</t>
        </is>
      </c>
      <c r="C4400" t="inlineStr">
        <is>
          <t>32608545</t>
        </is>
      </c>
      <c r="D4400" t="inlineStr">
        <is>
          <t>XINAN WANG</t>
        </is>
      </c>
      <c r="E4400" t="inlineStr">
        <is>
          <t>XINANWANG</t>
        </is>
      </c>
      <c r="F4400" s="2" t="n">
        <v>0</v>
      </c>
      <c r="G4400" t="inlineStr">
        <is>
          <t>Solanye Acuña</t>
        </is>
      </c>
      <c r="H4400" t="inlineStr">
        <is>
          <t>60338193</t>
        </is>
      </c>
      <c r="I4400" t="n">
        <v>45</v>
      </c>
      <c r="J4400" t="n">
        <v>1</v>
      </c>
      <c r="K4400" t="inlineStr">
        <is>
          <t>FLBBTV</t>
        </is>
      </c>
    </row>
    <row r="4401">
      <c r="A4401" t="inlineStr">
        <is>
          <t>CS</t>
        </is>
      </c>
      <c r="B4401" t="inlineStr">
        <is>
          <t>325124250000</t>
        </is>
      </c>
      <c r="C4401" t="inlineStr">
        <is>
          <t>32512425</t>
        </is>
      </c>
      <c r="D4401" t="inlineStr">
        <is>
          <t>XINCAI LUO</t>
        </is>
      </c>
      <c r="E4401" t="inlineStr">
        <is>
          <t>XINCAILUO</t>
        </is>
      </c>
      <c r="F4401" s="2" t="n">
        <v>0</v>
      </c>
      <c r="G4401" t="inlineStr">
        <is>
          <t>Michelle Zambrano</t>
        </is>
      </c>
      <c r="H4401" t="inlineStr">
        <is>
          <t>63328138</t>
        </is>
      </c>
      <c r="I4401" t="n">
        <v>38</v>
      </c>
      <c r="J4401" t="n">
        <v>1</v>
      </c>
      <c r="K4401" t="inlineStr">
        <is>
          <t>BB</t>
        </is>
      </c>
    </row>
    <row r="4402">
      <c r="A4402" t="inlineStr">
        <is>
          <t>CS</t>
        </is>
      </c>
      <c r="B4402" t="inlineStr">
        <is>
          <t>322025780000</t>
        </is>
      </c>
      <c r="C4402" t="inlineStr">
        <is>
          <t>32202578</t>
        </is>
      </c>
      <c r="D4402" t="inlineStr">
        <is>
          <t>XINCONG ZHONG</t>
        </is>
      </c>
      <c r="E4402" t="inlineStr">
        <is>
          <t>XINCONGZHONG</t>
        </is>
      </c>
      <c r="F4402" s="2" t="n">
        <v>0</v>
      </c>
      <c r="G4402" t="inlineStr">
        <is>
          <t>Lizeth Milena Gonzalez</t>
        </is>
      </c>
      <c r="H4402" t="inlineStr">
        <is>
          <t>68752827</t>
        </is>
      </c>
      <c r="I4402" t="n">
        <v>33</v>
      </c>
      <c r="J4402" t="n">
        <v>1</v>
      </c>
      <c r="K4402" t="inlineStr">
        <is>
          <t>FLBB</t>
        </is>
      </c>
    </row>
    <row r="4403">
      <c r="A4403" t="inlineStr">
        <is>
          <t>CS</t>
        </is>
      </c>
      <c r="B4403" t="inlineStr">
        <is>
          <t>346380540000</t>
        </is>
      </c>
      <c r="C4403" t="inlineStr">
        <is>
          <t>34638054</t>
        </is>
      </c>
      <c r="D4403" t="inlineStr">
        <is>
          <t>XINDI CHENG</t>
        </is>
      </c>
      <c r="E4403" t="inlineStr">
        <is>
          <t>XINDICHENG</t>
        </is>
      </c>
      <c r="F4403" s="2" t="n">
        <v>0</v>
      </c>
      <c r="G4403" t="inlineStr">
        <is>
          <t>Maria Fernanda Rivas</t>
        </is>
      </c>
      <c r="H4403" t="inlineStr">
        <is>
          <t>69930077</t>
        </is>
      </c>
      <c r="I4403" t="n">
        <v>25</v>
      </c>
      <c r="J4403" t="n">
        <v>1</v>
      </c>
      <c r="K4403" t="inlineStr">
        <is>
          <t>FLBB</t>
        </is>
      </c>
    </row>
    <row r="4404">
      <c r="A4404" t="inlineStr">
        <is>
          <t>CS</t>
        </is>
      </c>
      <c r="B4404" t="inlineStr">
        <is>
          <t>338037020000</t>
        </is>
      </c>
      <c r="C4404" t="inlineStr">
        <is>
          <t>33803702</t>
        </is>
      </c>
      <c r="D4404" t="inlineStr">
        <is>
          <t>XINJIAN ZHUO</t>
        </is>
      </c>
      <c r="E4404" t="inlineStr">
        <is>
          <t>XINJIANZHUO</t>
        </is>
      </c>
      <c r="F4404" s="2" t="n">
        <v>0</v>
      </c>
      <c r="G4404" t="inlineStr">
        <is>
          <t>Yarelis Tulloch</t>
        </is>
      </c>
      <c r="H4404" t="inlineStr">
        <is>
          <t>68062886</t>
        </is>
      </c>
      <c r="I4404" t="n">
        <v>46</v>
      </c>
      <c r="J4404" t="n">
        <v>1</v>
      </c>
      <c r="K4404" t="inlineStr">
        <is>
          <t>FLBBTV</t>
        </is>
      </c>
    </row>
    <row r="4405">
      <c r="A4405" t="inlineStr">
        <is>
          <t>CS</t>
        </is>
      </c>
      <c r="B4405" t="inlineStr">
        <is>
          <t>329063160000</t>
        </is>
      </c>
      <c r="C4405" t="inlineStr">
        <is>
          <t>32906316</t>
        </is>
      </c>
      <c r="D4405" t="inlineStr">
        <is>
          <t>XINKUI YANG</t>
        </is>
      </c>
      <c r="E4405" t="inlineStr">
        <is>
          <t>XINKUIYANG</t>
        </is>
      </c>
      <c r="F4405" s="2" t="n">
        <v>0</v>
      </c>
      <c r="G4405" t="inlineStr">
        <is>
          <t>Abril Aparicio</t>
        </is>
      </c>
      <c r="H4405" t="inlineStr">
        <is>
          <t>66847668</t>
        </is>
      </c>
      <c r="I4405" t="n">
        <v>24</v>
      </c>
      <c r="J4405" t="n">
        <v>1</v>
      </c>
      <c r="K4405" t="inlineStr">
        <is>
          <t>FLBB</t>
        </is>
      </c>
    </row>
    <row r="4406">
      <c r="A4406" t="inlineStr">
        <is>
          <t>CS</t>
        </is>
      </c>
      <c r="B4406" t="inlineStr">
        <is>
          <t>349241300000</t>
        </is>
      </c>
      <c r="C4406" t="inlineStr">
        <is>
          <t>34924130</t>
        </is>
      </c>
      <c r="D4406" t="inlineStr">
        <is>
          <t>XINYI CAI</t>
        </is>
      </c>
      <c r="E4406" t="inlineStr">
        <is>
          <t>XINYICAI</t>
        </is>
      </c>
      <c r="F4406" s="2" t="n">
        <v>0</v>
      </c>
      <c r="G4406" t="inlineStr">
        <is>
          <t>Yariela Galarce</t>
        </is>
      </c>
      <c r="H4406" t="inlineStr">
        <is>
          <t>60535391</t>
        </is>
      </c>
      <c r="I4406" t="n">
        <v>28</v>
      </c>
      <c r="J4406" t="n">
        <v>1</v>
      </c>
      <c r="K4406" t="inlineStr">
        <is>
          <t>FLBB</t>
        </is>
      </c>
    </row>
    <row r="4407">
      <c r="A4407" t="inlineStr">
        <is>
          <t>CS</t>
        </is>
      </c>
      <c r="B4407" t="inlineStr">
        <is>
          <t>332299620000</t>
        </is>
      </c>
      <c r="C4407" t="inlineStr">
        <is>
          <t>33229962</t>
        </is>
      </c>
      <c r="D4407" t="inlineStr">
        <is>
          <t>XINYI YOU</t>
        </is>
      </c>
      <c r="E4407" t="inlineStr">
        <is>
          <t>XINYIYOU</t>
        </is>
      </c>
      <c r="F4407" s="2" t="n">
        <v>0</v>
      </c>
      <c r="G4407" t="inlineStr">
        <is>
          <t>Nailyn Martinez Johnson</t>
        </is>
      </c>
      <c r="H4407" t="inlineStr">
        <is>
          <t>60598888</t>
        </is>
      </c>
      <c r="I4407" t="n">
        <v>30</v>
      </c>
      <c r="J4407" t="n">
        <v>1</v>
      </c>
      <c r="K4407" t="inlineStr">
        <is>
          <t>FLBB</t>
        </is>
      </c>
    </row>
    <row r="4408">
      <c r="A4408" t="inlineStr">
        <is>
          <t>CS</t>
        </is>
      </c>
      <c r="B4408" t="inlineStr">
        <is>
          <t>332025100000</t>
        </is>
      </c>
      <c r="C4408" t="inlineStr">
        <is>
          <t>33202510</t>
        </is>
      </c>
      <c r="D4408" t="inlineStr">
        <is>
          <t>XINYU ZHANG</t>
        </is>
      </c>
      <c r="E4408" t="inlineStr">
        <is>
          <t>XINYUZHANG</t>
        </is>
      </c>
      <c r="F4408" s="2" t="n">
        <v>0</v>
      </c>
      <c r="G4408" t="inlineStr">
        <is>
          <t>iongy Gordon Ward</t>
        </is>
      </c>
      <c r="H4408" t="inlineStr">
        <is>
          <t>62883796</t>
        </is>
      </c>
      <c r="I4408" t="n">
        <v>25</v>
      </c>
      <c r="J4408" t="n">
        <v>1</v>
      </c>
      <c r="K4408" t="inlineStr">
        <is>
          <t>BB</t>
        </is>
      </c>
    </row>
    <row r="4409">
      <c r="A4409" t="inlineStr">
        <is>
          <t>CS</t>
        </is>
      </c>
      <c r="B4409" t="inlineStr">
        <is>
          <t>324113760000</t>
        </is>
      </c>
      <c r="C4409" t="inlineStr">
        <is>
          <t>32411376</t>
        </is>
      </c>
      <c r="D4409" t="inlineStr">
        <is>
          <t>XINYUE LUO DE MORAN</t>
        </is>
      </c>
      <c r="E4409" t="inlineStr">
        <is>
          <t>XINYUELUODEMORAN</t>
        </is>
      </c>
      <c r="F4409" s="2" t="n">
        <v>0</v>
      </c>
      <c r="G4409" t="inlineStr">
        <is>
          <t>Keisy Vargas</t>
        </is>
      </c>
      <c r="H4409" t="inlineStr">
        <is>
          <t>68063088</t>
        </is>
      </c>
      <c r="I4409" t="n">
        <v>29</v>
      </c>
      <c r="J4409" t="n">
        <v>1</v>
      </c>
      <c r="K4409" t="inlineStr">
        <is>
          <t>FLBB</t>
        </is>
      </c>
    </row>
    <row r="4410">
      <c r="A4410" t="inlineStr">
        <is>
          <t>CS</t>
        </is>
      </c>
      <c r="B4410" t="inlineStr">
        <is>
          <t>355102670000</t>
        </is>
      </c>
      <c r="C4410" t="inlineStr">
        <is>
          <t>35510267</t>
        </is>
      </c>
      <c r="D4410" t="inlineStr">
        <is>
          <t>XIOMAIDA ARELIS AREVALO VILLANUEVA</t>
        </is>
      </c>
      <c r="E4410" t="inlineStr">
        <is>
          <t>XIOMAIDAARELISAREVALOVILLANUEVA</t>
        </is>
      </c>
      <c r="F4410" s="2" t="n">
        <v>0</v>
      </c>
      <c r="G4410" t="inlineStr">
        <is>
          <t>Karla Mc Intryre</t>
        </is>
      </c>
      <c r="H4410" t="inlineStr">
        <is>
          <t>65153773</t>
        </is>
      </c>
      <c r="I4410" t="n">
        <v>20</v>
      </c>
      <c r="J4410" t="n">
        <v>1</v>
      </c>
      <c r="K4410" t="inlineStr">
        <is>
          <t>FLBB</t>
        </is>
      </c>
    </row>
    <row r="4411">
      <c r="A4411" t="inlineStr">
        <is>
          <t>CS</t>
        </is>
      </c>
      <c r="B4411" t="inlineStr">
        <is>
          <t>343407220000</t>
        </is>
      </c>
      <c r="C4411" t="inlineStr">
        <is>
          <t>34340722</t>
        </is>
      </c>
      <c r="D4411" t="inlineStr">
        <is>
          <t>XIOMARA CASTILLO DELGADO</t>
        </is>
      </c>
      <c r="E4411" t="inlineStr">
        <is>
          <t>XIOMARACASTILLODELGADO</t>
        </is>
      </c>
      <c r="F4411" s="2" t="n">
        <v>0</v>
      </c>
      <c r="G4411" t="inlineStr">
        <is>
          <t>Solanye Acuña</t>
        </is>
      </c>
      <c r="H4411" t="inlineStr">
        <is>
          <t>69248017</t>
        </is>
      </c>
      <c r="I4411" t="n">
        <v>25</v>
      </c>
      <c r="J4411" t="n">
        <v>1</v>
      </c>
      <c r="K4411" t="inlineStr">
        <is>
          <t>FLBB</t>
        </is>
      </c>
    </row>
    <row r="4412">
      <c r="A4412" t="inlineStr">
        <is>
          <t>CS</t>
        </is>
      </c>
      <c r="B4412" t="inlineStr">
        <is>
          <t>302068330000</t>
        </is>
      </c>
      <c r="C4412" t="inlineStr">
        <is>
          <t>30206833</t>
        </is>
      </c>
      <c r="D4412" t="inlineStr">
        <is>
          <t>XIOMARA EDITH FUENTES CUMBRERA</t>
        </is>
      </c>
      <c r="E4412" t="inlineStr">
        <is>
          <t>XIOMARAEDITHFUENTESCUMBRERA</t>
        </is>
      </c>
      <c r="F4412" s="2" t="n">
        <v>0</v>
      </c>
      <c r="G4412" t="inlineStr">
        <is>
          <t>Michelle Zambrano</t>
        </is>
      </c>
      <c r="H4412" t="inlineStr">
        <is>
          <t>3921650</t>
        </is>
      </c>
      <c r="I4412" t="n">
        <v>60</v>
      </c>
      <c r="J4412" t="n">
        <v>1</v>
      </c>
      <c r="K4412" t="inlineStr">
        <is>
          <t>FLBB</t>
        </is>
      </c>
    </row>
    <row r="4413">
      <c r="A4413" t="inlineStr">
        <is>
          <t>CS</t>
        </is>
      </c>
      <c r="B4413" t="inlineStr">
        <is>
          <t>344153080000</t>
        </is>
      </c>
      <c r="C4413" t="inlineStr">
        <is>
          <t>34415308</t>
        </is>
      </c>
      <c r="D4413" t="inlineStr">
        <is>
          <t>XIOMARA INES APARICIO GONZALEZ</t>
        </is>
      </c>
      <c r="E4413" t="inlineStr">
        <is>
          <t>XIOMARAINESAPARICIOGONZALEZ</t>
        </is>
      </c>
      <c r="F4413" s="2" t="n">
        <v>0</v>
      </c>
      <c r="G4413" t="inlineStr">
        <is>
          <t>Lizeth Milena Gonzalez</t>
        </is>
      </c>
      <c r="H4413" t="inlineStr">
        <is>
          <t>67802090</t>
        </is>
      </c>
      <c r="I4413" t="n">
        <v>60</v>
      </c>
      <c r="J4413" t="n">
        <v>1</v>
      </c>
      <c r="K4413" t="inlineStr">
        <is>
          <t>BBTV</t>
        </is>
      </c>
    </row>
    <row r="4414">
      <c r="A4414" t="inlineStr">
        <is>
          <t>CS</t>
        </is>
      </c>
      <c r="B4414" t="inlineStr">
        <is>
          <t>325062290000</t>
        </is>
      </c>
      <c r="C4414" t="inlineStr">
        <is>
          <t>32506229</t>
        </is>
      </c>
      <c r="D4414" t="inlineStr">
        <is>
          <t>XIOMARA RICHARDS KNIGHT</t>
        </is>
      </c>
      <c r="E4414" t="inlineStr">
        <is>
          <t>XIOMARARICHARDSKNIGHT</t>
        </is>
      </c>
      <c r="F4414" s="2" t="n">
        <v>0</v>
      </c>
      <c r="G4414" t="inlineStr">
        <is>
          <t>Maria Fernanda Rivas</t>
        </is>
      </c>
      <c r="H4414" t="inlineStr">
        <is>
          <t>69802448</t>
        </is>
      </c>
      <c r="I4414" t="n">
        <v>45</v>
      </c>
      <c r="J4414" t="n">
        <v>1</v>
      </c>
      <c r="K4414" t="inlineStr">
        <is>
          <t>FLBBTV</t>
        </is>
      </c>
    </row>
    <row r="4415">
      <c r="A4415" t="inlineStr">
        <is>
          <t>CS</t>
        </is>
      </c>
      <c r="B4415" t="inlineStr">
        <is>
          <t>351008640000</t>
        </is>
      </c>
      <c r="C4415" t="inlineStr">
        <is>
          <t>35100864</t>
        </is>
      </c>
      <c r="D4415" t="inlineStr">
        <is>
          <t>XIONG TONG JIANG LAU</t>
        </is>
      </c>
      <c r="E4415" t="inlineStr">
        <is>
          <t>XIONGTONGJIANGLAU</t>
        </is>
      </c>
      <c r="F4415" s="2" t="n">
        <v>0</v>
      </c>
      <c r="G4415" t="inlineStr">
        <is>
          <t>Yarelis Tulloch</t>
        </is>
      </c>
      <c r="H4415" t="inlineStr">
        <is>
          <t>66768878</t>
        </is>
      </c>
      <c r="I4415" t="n">
        <v>49</v>
      </c>
      <c r="J4415" t="n">
        <v>1</v>
      </c>
      <c r="K4415" t="inlineStr">
        <is>
          <t>FLBB</t>
        </is>
      </c>
    </row>
    <row r="4416">
      <c r="A4416" t="inlineStr">
        <is>
          <t>CS</t>
        </is>
      </c>
      <c r="B4416" t="inlineStr">
        <is>
          <t>343272430000</t>
        </is>
      </c>
      <c r="C4416" t="inlineStr">
        <is>
          <t>34327243</t>
        </is>
      </c>
      <c r="D4416" t="inlineStr">
        <is>
          <t>XIONGYING FU</t>
        </is>
      </c>
      <c r="E4416" t="inlineStr">
        <is>
          <t>XIONGYINGFU</t>
        </is>
      </c>
      <c r="F4416" s="2" t="n">
        <v>0</v>
      </c>
      <c r="G4416" t="inlineStr">
        <is>
          <t>Abril Aparicio</t>
        </is>
      </c>
      <c r="H4416" t="inlineStr">
        <is>
          <t>62686393</t>
        </is>
      </c>
      <c r="I4416" t="n">
        <v>25</v>
      </c>
      <c r="J4416" t="n">
        <v>1</v>
      </c>
      <c r="K4416" t="inlineStr">
        <is>
          <t>BB</t>
        </is>
      </c>
    </row>
    <row r="4417">
      <c r="A4417" t="inlineStr">
        <is>
          <t>CS</t>
        </is>
      </c>
      <c r="B4417" t="inlineStr">
        <is>
          <t>985075280000</t>
        </is>
      </c>
      <c r="C4417" t="inlineStr">
        <is>
          <t>98507528</t>
        </is>
      </c>
      <c r="D4417" t="inlineStr">
        <is>
          <t>XIU LING CHEN</t>
        </is>
      </c>
      <c r="E4417" t="inlineStr">
        <is>
          <t>XIULINGCHEN</t>
        </is>
      </c>
      <c r="F4417" s="2" t="n">
        <v>0</v>
      </c>
      <c r="G4417" t="inlineStr">
        <is>
          <t>Yariela Galarce</t>
        </is>
      </c>
      <c r="H4417" t="inlineStr">
        <is>
          <t>0</t>
        </is>
      </c>
      <c r="I4417" t="n">
        <v>44</v>
      </c>
      <c r="J4417" t="n">
        <v>1</v>
      </c>
      <c r="K4417" t="inlineStr">
        <is>
          <t>FLBB</t>
        </is>
      </c>
    </row>
    <row r="4418">
      <c r="A4418" t="inlineStr">
        <is>
          <t>CS</t>
        </is>
      </c>
      <c r="B4418" t="inlineStr">
        <is>
          <t>189024030000</t>
        </is>
      </c>
      <c r="C4418" t="inlineStr">
        <is>
          <t>18902403</t>
        </is>
      </c>
      <c r="D4418" t="inlineStr">
        <is>
          <t>XIU YING WIU DE LEUNG</t>
        </is>
      </c>
      <c r="E4418" t="inlineStr">
        <is>
          <t>XIUYINGWIUDELEUNG</t>
        </is>
      </c>
      <c r="F4418" s="2" t="n">
        <v>0</v>
      </c>
      <c r="G4418" t="inlineStr">
        <is>
          <t>Nailyn Martinez Johnson</t>
        </is>
      </c>
      <c r="H4418" t="inlineStr">
        <is>
          <t>62077887</t>
        </is>
      </c>
      <c r="I4418" t="n">
        <v>64</v>
      </c>
      <c r="J4418" t="n">
        <v>1</v>
      </c>
      <c r="K4418" t="inlineStr">
        <is>
          <t>FLBBTV</t>
        </is>
      </c>
    </row>
    <row r="4419">
      <c r="A4419" t="inlineStr">
        <is>
          <t>CS</t>
        </is>
      </c>
      <c r="B4419" t="inlineStr">
        <is>
          <t>348294760000</t>
        </is>
      </c>
      <c r="C4419" t="inlineStr">
        <is>
          <t>34829476</t>
        </is>
      </c>
      <c r="D4419" t="inlineStr">
        <is>
          <t>XIUBIN PAN</t>
        </is>
      </c>
      <c r="E4419" t="inlineStr">
        <is>
          <t>XIUBINPAN</t>
        </is>
      </c>
      <c r="F4419" s="2" t="n">
        <v>0</v>
      </c>
      <c r="G4419" t="inlineStr">
        <is>
          <t>iongy Gordon Ward</t>
        </is>
      </c>
      <c r="H4419" t="inlineStr">
        <is>
          <t>62609388</t>
        </is>
      </c>
      <c r="I4419" t="n">
        <v>31</v>
      </c>
      <c r="J4419" t="n">
        <v>1</v>
      </c>
      <c r="K4419" t="inlineStr">
        <is>
          <t>FLBB</t>
        </is>
      </c>
    </row>
    <row r="4420">
      <c r="A4420" t="inlineStr">
        <is>
          <t>CS</t>
        </is>
      </c>
      <c r="B4420" t="inlineStr">
        <is>
          <t>312019380000</t>
        </is>
      </c>
      <c r="C4420" t="inlineStr">
        <is>
          <t>31201938</t>
        </is>
      </c>
      <c r="D4420" t="inlineStr">
        <is>
          <t>XIUDI FENG DE ZHONG</t>
        </is>
      </c>
      <c r="E4420" t="inlineStr">
        <is>
          <t>XIUDIFENGDEZHONG</t>
        </is>
      </c>
      <c r="F4420" s="2" t="n">
        <v>0</v>
      </c>
      <c r="G4420" t="inlineStr">
        <is>
          <t>Keisy Vargas</t>
        </is>
      </c>
      <c r="H4420" t="inlineStr">
        <is>
          <t>66791288</t>
        </is>
      </c>
      <c r="I4420" t="n">
        <v>51</v>
      </c>
      <c r="J4420" t="n">
        <v>1</v>
      </c>
      <c r="K4420" t="inlineStr">
        <is>
          <t>FLBBTV</t>
        </is>
      </c>
    </row>
    <row r="4421">
      <c r="A4421" t="inlineStr">
        <is>
          <t>CS</t>
        </is>
      </c>
      <c r="B4421" t="inlineStr">
        <is>
          <t>349080960000</t>
        </is>
      </c>
      <c r="C4421" t="inlineStr">
        <is>
          <t>34908096</t>
        </is>
      </c>
      <c r="D4421" t="inlineStr">
        <is>
          <t>XIUE ZHU DE LI</t>
        </is>
      </c>
      <c r="E4421" t="inlineStr">
        <is>
          <t>XIUEZHUDELI</t>
        </is>
      </c>
      <c r="F4421" s="2" t="n">
        <v>0</v>
      </c>
      <c r="G4421" t="inlineStr">
        <is>
          <t>Karla Mc Intryre</t>
        </is>
      </c>
      <c r="H4421" t="inlineStr">
        <is>
          <t>65541128</t>
        </is>
      </c>
      <c r="I4421" t="n">
        <v>57</v>
      </c>
      <c r="J4421" t="n">
        <v>1</v>
      </c>
      <c r="K4421" t="inlineStr">
        <is>
          <t>FLBB</t>
        </is>
      </c>
    </row>
    <row r="4422">
      <c r="A4422" t="inlineStr">
        <is>
          <t>CS</t>
        </is>
      </c>
      <c r="B4422" t="inlineStr">
        <is>
          <t>245026470000</t>
        </is>
      </c>
      <c r="C4422" t="inlineStr">
        <is>
          <t>24502647</t>
        </is>
      </c>
      <c r="D4422" t="inlineStr">
        <is>
          <t>XIUHUA LU DE LOO</t>
        </is>
      </c>
      <c r="E4422" t="inlineStr">
        <is>
          <t>XIUHUALUDELOO</t>
        </is>
      </c>
      <c r="F4422" s="2" t="n">
        <v>0</v>
      </c>
      <c r="G4422" t="inlineStr">
        <is>
          <t>Solanye Acuña</t>
        </is>
      </c>
      <c r="H4422" t="inlineStr">
        <is>
          <t>3863047</t>
        </is>
      </c>
      <c r="I4422" t="n">
        <v>53</v>
      </c>
      <c r="J4422" t="n">
        <v>1</v>
      </c>
      <c r="K4422" t="inlineStr">
        <is>
          <t>FLBB</t>
        </is>
      </c>
    </row>
    <row r="4423">
      <c r="A4423" t="inlineStr">
        <is>
          <t>CS</t>
        </is>
      </c>
      <c r="B4423" t="inlineStr">
        <is>
          <t>326050710000</t>
        </is>
      </c>
      <c r="C4423" t="inlineStr">
        <is>
          <t>32605071</t>
        </is>
      </c>
      <c r="D4423" t="inlineStr">
        <is>
          <t>XIUJIN FU</t>
        </is>
      </c>
      <c r="E4423" t="inlineStr">
        <is>
          <t>XIUJINFU</t>
        </is>
      </c>
      <c r="F4423" s="2" t="n">
        <v>0</v>
      </c>
      <c r="G4423" t="inlineStr">
        <is>
          <t>Michelle Zambrano</t>
        </is>
      </c>
      <c r="H4423" t="inlineStr">
        <is>
          <t>60414142</t>
        </is>
      </c>
      <c r="I4423" t="n">
        <v>60</v>
      </c>
      <c r="J4423" t="n">
        <v>1</v>
      </c>
      <c r="K4423" t="inlineStr">
        <is>
          <t>BB</t>
        </is>
      </c>
    </row>
    <row r="4424">
      <c r="A4424" t="inlineStr">
        <is>
          <t>CS</t>
        </is>
      </c>
      <c r="B4424" t="inlineStr">
        <is>
          <t>341279510000</t>
        </is>
      </c>
      <c r="C4424" t="inlineStr">
        <is>
          <t>34127951</t>
        </is>
      </c>
      <c r="D4424" t="inlineStr">
        <is>
          <t>XIUJIN ZHANG</t>
        </is>
      </c>
      <c r="E4424" t="inlineStr">
        <is>
          <t>XIUJINZHANG</t>
        </is>
      </c>
      <c r="F4424" s="2" t="n">
        <v>0</v>
      </c>
      <c r="G4424" t="inlineStr">
        <is>
          <t>Lizeth Milena Gonzalez</t>
        </is>
      </c>
      <c r="H4424" t="inlineStr">
        <is>
          <t>68806800</t>
        </is>
      </c>
      <c r="I4424" t="n">
        <v>34</v>
      </c>
      <c r="J4424" t="n">
        <v>1</v>
      </c>
      <c r="K4424" t="inlineStr">
        <is>
          <t>FLBB</t>
        </is>
      </c>
    </row>
    <row r="4425">
      <c r="A4425" t="inlineStr">
        <is>
          <t>CS</t>
        </is>
      </c>
      <c r="B4425" t="inlineStr">
        <is>
          <t>354101540000</t>
        </is>
      </c>
      <c r="C4425" t="inlineStr">
        <is>
          <t>35410154</t>
        </is>
      </c>
      <c r="D4425" t="inlineStr">
        <is>
          <t>XIUJUAN WU</t>
        </is>
      </c>
      <c r="E4425" t="inlineStr">
        <is>
          <t>XIUJUANWU</t>
        </is>
      </c>
      <c r="F4425" s="2" t="n">
        <v>0</v>
      </c>
      <c r="G4425" t="inlineStr">
        <is>
          <t>Maria Fernanda Rivas</t>
        </is>
      </c>
      <c r="H4425" t="inlineStr">
        <is>
          <t>68002916</t>
        </is>
      </c>
      <c r="I4425" t="n">
        <v>23</v>
      </c>
      <c r="J4425" t="n">
        <v>1</v>
      </c>
      <c r="K4425" t="inlineStr">
        <is>
          <t>FLBB</t>
        </is>
      </c>
    </row>
    <row r="4426">
      <c r="A4426" t="inlineStr">
        <is>
          <t>CS</t>
        </is>
      </c>
      <c r="B4426" t="inlineStr">
        <is>
          <t>322080810000</t>
        </is>
      </c>
      <c r="C4426" t="inlineStr">
        <is>
          <t>32208081</t>
        </is>
      </c>
      <c r="D4426" t="inlineStr">
        <is>
          <t>XIUJUAN WU</t>
        </is>
      </c>
      <c r="E4426" t="inlineStr">
        <is>
          <t>XIUJUANWU</t>
        </is>
      </c>
      <c r="F4426" s="2" t="n">
        <v>0</v>
      </c>
      <c r="G4426" t="inlineStr">
        <is>
          <t>Yarelis Tulloch</t>
        </is>
      </c>
      <c r="H4426" t="inlineStr">
        <is>
          <t>60408471</t>
        </is>
      </c>
      <c r="I4426" t="n">
        <v>26</v>
      </c>
      <c r="J4426" t="n">
        <v>1</v>
      </c>
      <c r="K4426" t="inlineStr">
        <is>
          <t>FLBB</t>
        </is>
      </c>
    </row>
    <row r="4427">
      <c r="A4427" t="inlineStr">
        <is>
          <t>CS</t>
        </is>
      </c>
      <c r="B4427" t="inlineStr">
        <is>
          <t>324080680000</t>
        </is>
      </c>
      <c r="C4427" t="inlineStr">
        <is>
          <t>32408068</t>
        </is>
      </c>
      <c r="D4427" t="inlineStr">
        <is>
          <t>XIUJUAN WU</t>
        </is>
      </c>
      <c r="E4427" t="inlineStr">
        <is>
          <t>XIUJUANWU</t>
        </is>
      </c>
      <c r="F4427" s="2" t="n">
        <v>0</v>
      </c>
      <c r="G4427" t="inlineStr">
        <is>
          <t>Abril Aparicio</t>
        </is>
      </c>
      <c r="H4427" t="inlineStr">
        <is>
          <t>69593328</t>
        </is>
      </c>
      <c r="I4427" t="n">
        <v>26</v>
      </c>
      <c r="J4427" t="n">
        <v>1</v>
      </c>
      <c r="K4427" t="inlineStr">
        <is>
          <t>FLBB</t>
        </is>
      </c>
    </row>
    <row r="4428">
      <c r="A4428" t="inlineStr">
        <is>
          <t>CS</t>
        </is>
      </c>
      <c r="B4428" t="inlineStr">
        <is>
          <t>309084590000</t>
        </is>
      </c>
      <c r="C4428" t="inlineStr">
        <is>
          <t>30908459</t>
        </is>
      </c>
      <c r="D4428" t="inlineStr">
        <is>
          <t>XIULI LU LUO DE ZOU</t>
        </is>
      </c>
      <c r="E4428" t="inlineStr">
        <is>
          <t>XIULILULUODEZOU</t>
        </is>
      </c>
      <c r="F4428" s="2" t="n">
        <v>0</v>
      </c>
      <c r="G4428" t="inlineStr">
        <is>
          <t>Nailyn Martinez Johnson</t>
        </is>
      </c>
      <c r="H4428" t="inlineStr">
        <is>
          <t>66593338</t>
        </is>
      </c>
      <c r="I4428" t="n">
        <v>37</v>
      </c>
      <c r="J4428" t="n">
        <v>1</v>
      </c>
      <c r="K4428" t="inlineStr">
        <is>
          <t>BB</t>
        </is>
      </c>
    </row>
    <row r="4429">
      <c r="A4429" t="inlineStr">
        <is>
          <t>CS</t>
        </is>
      </c>
      <c r="B4429" t="inlineStr">
        <is>
          <t>323011940000</t>
        </is>
      </c>
      <c r="C4429" t="inlineStr">
        <is>
          <t>32301194</t>
        </is>
      </c>
      <c r="D4429" t="inlineStr">
        <is>
          <t>XIULIAN TANG</t>
        </is>
      </c>
      <c r="E4429" t="inlineStr">
        <is>
          <t>XIULIANTANG</t>
        </is>
      </c>
      <c r="F4429" s="2" t="n">
        <v>0</v>
      </c>
      <c r="G4429" t="inlineStr">
        <is>
          <t>iongy Gordon Ward</t>
        </is>
      </c>
      <c r="H4429" t="inlineStr">
        <is>
          <t>67359598</t>
        </is>
      </c>
      <c r="I4429" t="n">
        <v>45</v>
      </c>
      <c r="J4429" t="n">
        <v>1</v>
      </c>
      <c r="K4429" t="inlineStr">
        <is>
          <t>BB</t>
        </is>
      </c>
    </row>
    <row r="4430">
      <c r="A4430" t="inlineStr">
        <is>
          <t>CS</t>
        </is>
      </c>
      <c r="B4430" t="inlineStr">
        <is>
          <t>336053760000</t>
        </is>
      </c>
      <c r="C4430" t="inlineStr">
        <is>
          <t>33605376</t>
        </is>
      </c>
      <c r="D4430" t="inlineStr">
        <is>
          <t>XIUNU WU</t>
        </is>
      </c>
      <c r="E4430" t="inlineStr">
        <is>
          <t>XIUNUWU</t>
        </is>
      </c>
      <c r="F4430" s="2" t="n">
        <v>0</v>
      </c>
      <c r="G4430" t="inlineStr">
        <is>
          <t>Keisy Vargas</t>
        </is>
      </c>
      <c r="H4430" t="inlineStr">
        <is>
          <t>69186628</t>
        </is>
      </c>
      <c r="I4430" t="n">
        <v>45</v>
      </c>
      <c r="J4430" t="n">
        <v>1</v>
      </c>
      <c r="K4430" t="inlineStr">
        <is>
          <t>FLBB</t>
        </is>
      </c>
    </row>
    <row r="4431">
      <c r="A4431" t="inlineStr">
        <is>
          <t>CS</t>
        </is>
      </c>
      <c r="B4431" t="inlineStr">
        <is>
          <t>341426060000</t>
        </is>
      </c>
      <c r="C4431" t="inlineStr">
        <is>
          <t>34142606</t>
        </is>
      </c>
      <c r="D4431" t="inlineStr">
        <is>
          <t>XIUPING ZHONG</t>
        </is>
      </c>
      <c r="E4431" t="inlineStr">
        <is>
          <t>XIUPINGZHONG</t>
        </is>
      </c>
      <c r="F4431" s="2" t="n">
        <v>0</v>
      </c>
      <c r="G4431" t="inlineStr">
        <is>
          <t>Karla Mc Intryre</t>
        </is>
      </c>
      <c r="H4431" t="inlineStr">
        <is>
          <t>66929138</t>
        </is>
      </c>
      <c r="I4431" t="n">
        <v>43</v>
      </c>
      <c r="J4431" t="n">
        <v>1</v>
      </c>
      <c r="K4431" t="inlineStr">
        <is>
          <t>FLBB</t>
        </is>
      </c>
    </row>
    <row r="4432">
      <c r="A4432" t="inlineStr">
        <is>
          <t>CS</t>
        </is>
      </c>
      <c r="B4432" t="inlineStr">
        <is>
          <t>338247170000</t>
        </is>
      </c>
      <c r="C4432" t="inlineStr">
        <is>
          <t>33824717</t>
        </is>
      </c>
      <c r="D4432" t="inlineStr">
        <is>
          <t>XIUQIONG LIU</t>
        </is>
      </c>
      <c r="E4432" t="inlineStr">
        <is>
          <t>XIUQIONGLIU</t>
        </is>
      </c>
      <c r="F4432" s="2" t="n">
        <v>0</v>
      </c>
      <c r="G4432" t="inlineStr">
        <is>
          <t>Solanye Acuña</t>
        </is>
      </c>
      <c r="H4432" t="inlineStr">
        <is>
          <t>63092017</t>
        </is>
      </c>
      <c r="I4432" t="n">
        <v>43</v>
      </c>
      <c r="J4432" t="n">
        <v>1</v>
      </c>
      <c r="K4432" t="inlineStr">
        <is>
          <t>FLBB</t>
        </is>
      </c>
    </row>
    <row r="4433">
      <c r="A4433" t="inlineStr">
        <is>
          <t>CS</t>
        </is>
      </c>
      <c r="B4433" t="inlineStr">
        <is>
          <t>325125540000</t>
        </is>
      </c>
      <c r="C4433" t="inlineStr">
        <is>
          <t>32512554</t>
        </is>
      </c>
      <c r="D4433" t="inlineStr">
        <is>
          <t>XIUQIONG QIU</t>
        </is>
      </c>
      <c r="E4433" t="inlineStr">
        <is>
          <t>XIUQIONGQIU</t>
        </is>
      </c>
      <c r="F4433" s="2" t="n">
        <v>0</v>
      </c>
      <c r="G4433" t="inlineStr">
        <is>
          <t>Michelle Zambrano</t>
        </is>
      </c>
      <c r="H4433" t="inlineStr">
        <is>
          <t>61126563</t>
        </is>
      </c>
      <c r="I4433" t="n">
        <v>38</v>
      </c>
      <c r="J4433" t="n">
        <v>1</v>
      </c>
      <c r="K4433" t="inlineStr">
        <is>
          <t>FLBB</t>
        </is>
      </c>
    </row>
    <row r="4434">
      <c r="A4434" t="inlineStr">
        <is>
          <t>CS</t>
        </is>
      </c>
      <c r="B4434" t="inlineStr">
        <is>
          <t>328055740000</t>
        </is>
      </c>
      <c r="C4434" t="inlineStr">
        <is>
          <t>32805574</t>
        </is>
      </c>
      <c r="D4434" t="inlineStr">
        <is>
          <t>XIUQIONG ZENG</t>
        </is>
      </c>
      <c r="E4434" t="inlineStr">
        <is>
          <t>XIUQIONGZENG</t>
        </is>
      </c>
      <c r="F4434" s="2" t="n">
        <v>0</v>
      </c>
      <c r="G4434" t="inlineStr">
        <is>
          <t>Lizeth Milena Gonzalez</t>
        </is>
      </c>
      <c r="H4434" t="inlineStr">
        <is>
          <t>67778555</t>
        </is>
      </c>
      <c r="I4434" t="n">
        <v>50</v>
      </c>
      <c r="J4434" t="n">
        <v>1</v>
      </c>
      <c r="K4434" t="inlineStr">
        <is>
          <t>FLBB</t>
        </is>
      </c>
    </row>
    <row r="4435">
      <c r="A4435" t="inlineStr">
        <is>
          <t>CS</t>
        </is>
      </c>
      <c r="B4435" t="inlineStr">
        <is>
          <t>344426120000</t>
        </is>
      </c>
      <c r="C4435" t="inlineStr">
        <is>
          <t>34442612</t>
        </is>
      </c>
      <c r="D4435" t="inlineStr">
        <is>
          <t>XIUQUIN LUO</t>
        </is>
      </c>
      <c r="E4435" t="inlineStr">
        <is>
          <t>XIUQUINLUO</t>
        </is>
      </c>
      <c r="F4435" s="2" t="n">
        <v>0</v>
      </c>
      <c r="G4435" t="inlineStr">
        <is>
          <t>Maria Fernanda Rivas</t>
        </is>
      </c>
      <c r="H4435" t="inlineStr">
        <is>
          <t>63945648</t>
        </is>
      </c>
      <c r="I4435" t="n">
        <v>32</v>
      </c>
      <c r="J4435" t="n">
        <v>1</v>
      </c>
      <c r="K4435" t="inlineStr">
        <is>
          <t>FLBB</t>
        </is>
      </c>
    </row>
    <row r="4436">
      <c r="A4436" t="inlineStr">
        <is>
          <t>CS</t>
        </is>
      </c>
      <c r="B4436" t="inlineStr">
        <is>
          <t>329085290000</t>
        </is>
      </c>
      <c r="C4436" t="inlineStr">
        <is>
          <t>32908529</t>
        </is>
      </c>
      <c r="D4436" t="inlineStr">
        <is>
          <t>XIUXIAN WANG</t>
        </is>
      </c>
      <c r="E4436" t="inlineStr">
        <is>
          <t>XIUXIANWANG</t>
        </is>
      </c>
      <c r="F4436" s="2" t="n">
        <v>0</v>
      </c>
      <c r="G4436" t="inlineStr">
        <is>
          <t>Yarelis Tulloch</t>
        </is>
      </c>
      <c r="H4436" t="inlineStr">
        <is>
          <t>67192555</t>
        </is>
      </c>
      <c r="I4436" t="n">
        <v>108</v>
      </c>
      <c r="J4436" t="n">
        <v>1</v>
      </c>
      <c r="K4436" t="inlineStr">
        <is>
          <t>BB</t>
        </is>
      </c>
    </row>
    <row r="4437">
      <c r="A4437" t="inlineStr">
        <is>
          <t>CS</t>
        </is>
      </c>
      <c r="B4437" t="inlineStr">
        <is>
          <t>337053850000</t>
        </is>
      </c>
      <c r="C4437" t="inlineStr">
        <is>
          <t>33705385</t>
        </is>
      </c>
      <c r="D4437" t="inlineStr">
        <is>
          <t>XIUYI HE</t>
        </is>
      </c>
      <c r="E4437" t="inlineStr">
        <is>
          <t>XIUYIHE</t>
        </is>
      </c>
      <c r="F4437" s="2" t="n">
        <v>0</v>
      </c>
      <c r="G4437" t="inlineStr">
        <is>
          <t>Abril Aparicio</t>
        </is>
      </c>
      <c r="H4437" t="inlineStr">
        <is>
          <t>68796573</t>
        </is>
      </c>
      <c r="I4437" t="n">
        <v>158</v>
      </c>
      <c r="J4437" t="n">
        <v>1</v>
      </c>
      <c r="K4437" t="inlineStr">
        <is>
          <t>FLBB</t>
        </is>
      </c>
    </row>
    <row r="4438">
      <c r="A4438" t="inlineStr">
        <is>
          <t>CS</t>
        </is>
      </c>
      <c r="B4438" t="inlineStr">
        <is>
          <t>355052210000</t>
        </is>
      </c>
      <c r="C4438" t="inlineStr">
        <is>
          <t>35505221</t>
        </is>
      </c>
      <c r="D4438" t="inlineStr">
        <is>
          <t>XIUYIN LIAO</t>
        </is>
      </c>
      <c r="E4438" t="inlineStr">
        <is>
          <t>XIUYINLIAO</t>
        </is>
      </c>
      <c r="F4438" s="2" t="n">
        <v>0</v>
      </c>
      <c r="G4438" t="inlineStr">
        <is>
          <t>Yariela Galarce</t>
        </is>
      </c>
      <c r="H4438" t="inlineStr">
        <is>
          <t>69442425</t>
        </is>
      </c>
      <c r="I4438" t="n">
        <v>25</v>
      </c>
      <c r="J4438" t="n">
        <v>1</v>
      </c>
      <c r="K4438" t="inlineStr">
        <is>
          <t>FLBB</t>
        </is>
      </c>
    </row>
    <row r="4439">
      <c r="A4439" t="inlineStr">
        <is>
          <t>CS</t>
        </is>
      </c>
      <c r="B4439" t="inlineStr">
        <is>
          <t>347402210000</t>
        </is>
      </c>
      <c r="C4439" t="inlineStr">
        <is>
          <t>34740221</t>
        </is>
      </c>
      <c r="D4439" t="inlineStr">
        <is>
          <t>XONA BROAD CASTING CORP.</t>
        </is>
      </c>
      <c r="E4439" t="inlineStr">
        <is>
          <t>XONABROADCASTINGCORP</t>
        </is>
      </c>
      <c r="F4439" s="2" t="n">
        <v>0</v>
      </c>
      <c r="G4439" t="inlineStr">
        <is>
          <t>Nailyn Martinez Johnson</t>
        </is>
      </c>
      <c r="H4439" t="inlineStr">
        <is>
          <t>66698775</t>
        </is>
      </c>
      <c r="I4439" t="n">
        <v>50</v>
      </c>
      <c r="J4439" t="n">
        <v>1</v>
      </c>
      <c r="K4439" t="inlineStr">
        <is>
          <t>BB</t>
        </is>
      </c>
    </row>
    <row r="4440">
      <c r="A4440" t="inlineStr">
        <is>
          <t>CS</t>
        </is>
      </c>
      <c r="B4440" t="inlineStr">
        <is>
          <t>294015620000</t>
        </is>
      </c>
      <c r="C4440" t="inlineStr">
        <is>
          <t>29401562</t>
        </is>
      </c>
      <c r="D4440" t="inlineStr">
        <is>
          <t>XPERTISE CONSULTING GROUP PANAMA S.A.</t>
        </is>
      </c>
      <c r="E4440" t="inlineStr">
        <is>
          <t>XPERTISECONSULTINGGROUPPANAMASA</t>
        </is>
      </c>
      <c r="F4440" s="2" t="n">
        <v>0</v>
      </c>
      <c r="G4440" t="inlineStr">
        <is>
          <t>iongy Gordon Ward</t>
        </is>
      </c>
      <c r="H4440" t="inlineStr">
        <is>
          <t>62381601</t>
        </is>
      </c>
      <c r="I4440" t="n">
        <v>42</v>
      </c>
      <c r="J4440" t="n">
        <v>1</v>
      </c>
      <c r="K4440" t="inlineStr">
        <is>
          <t>FLBB</t>
        </is>
      </c>
    </row>
    <row r="4441">
      <c r="A4441" t="inlineStr">
        <is>
          <t>CS</t>
        </is>
      </c>
      <c r="B4441" t="inlineStr">
        <is>
          <t>272029800000</t>
        </is>
      </c>
      <c r="C4441" t="inlineStr">
        <is>
          <t>27202980</t>
        </is>
      </c>
      <c r="D4441" t="inlineStr">
        <is>
          <t>XTRA FIESTA</t>
        </is>
      </c>
      <c r="E4441" t="inlineStr">
        <is>
          <t>XTRAFIESTA</t>
        </is>
      </c>
      <c r="F4441" s="2" t="n">
        <v>0</v>
      </c>
      <c r="G4441" t="inlineStr">
        <is>
          <t>Karla Mc Intryre</t>
        </is>
      </c>
      <c r="H4441" t="inlineStr">
        <is>
          <t>67096551</t>
        </is>
      </c>
      <c r="I4441" t="n">
        <v>35</v>
      </c>
      <c r="J4441" t="n">
        <v>1</v>
      </c>
      <c r="K4441" t="inlineStr">
        <is>
          <t>FLBB</t>
        </is>
      </c>
    </row>
    <row r="4442">
      <c r="A4442" t="inlineStr">
        <is>
          <t>CS</t>
        </is>
      </c>
      <c r="B4442" t="inlineStr">
        <is>
          <t>132013200000</t>
        </is>
      </c>
      <c r="C4442" t="inlineStr">
        <is>
          <t>13201320</t>
        </is>
      </c>
      <c r="D4442" t="inlineStr">
        <is>
          <t>SERVICIOS NAUTICOS DEL PACIFICO; S.A</t>
        </is>
      </c>
      <c r="E4442" t="inlineStr">
        <is>
          <t>SERVICIOSNAUTICOSDELPACIFICOSA</t>
        </is>
      </c>
      <c r="F4442" s="2" t="n">
        <v>0</v>
      </c>
      <c r="G4442" t="inlineStr">
        <is>
          <t>Solanye Acuña</t>
        </is>
      </c>
      <c r="H4442" t="inlineStr">
        <is>
          <t>66718445</t>
        </is>
      </c>
      <c r="I4442" t="n">
        <v>17</v>
      </c>
      <c r="J4442" t="n">
        <v>1</v>
      </c>
      <c r="K4442" t="inlineStr">
        <is>
          <t>FL</t>
        </is>
      </c>
    </row>
    <row r="4443">
      <c r="A4443" t="inlineStr">
        <is>
          <t>CS</t>
        </is>
      </c>
      <c r="B4443" t="inlineStr">
        <is>
          <t>273006200000</t>
        </is>
      </c>
      <c r="C4443" t="inlineStr">
        <is>
          <t>27300620</t>
        </is>
      </c>
      <c r="D4443" t="inlineStr">
        <is>
          <t>XTREME SUPPORT PANAMA S.A</t>
        </is>
      </c>
      <c r="E4443" t="inlineStr">
        <is>
          <t>XTREMESUPPORTPANAMASA</t>
        </is>
      </c>
      <c r="F4443" s="2" t="n">
        <v>0</v>
      </c>
      <c r="G4443" t="inlineStr">
        <is>
          <t>Michelle Zambrano</t>
        </is>
      </c>
      <c r="H4443" t="inlineStr">
        <is>
          <t>66787718</t>
        </is>
      </c>
      <c r="I4443" t="n">
        <v>13</v>
      </c>
      <c r="J4443" t="n">
        <v>1</v>
      </c>
      <c r="K4443" t="inlineStr">
        <is>
          <t>FL</t>
        </is>
      </c>
    </row>
    <row r="4444">
      <c r="A4444" t="inlineStr">
        <is>
          <t>CS</t>
        </is>
      </c>
      <c r="B4444" t="inlineStr">
        <is>
          <t>314008550000</t>
        </is>
      </c>
      <c r="C4444" t="inlineStr">
        <is>
          <t>31400855</t>
        </is>
      </c>
      <c r="D4444" t="inlineStr">
        <is>
          <t>XUEYAN CHEN ZHENG</t>
        </is>
      </c>
      <c r="E4444" t="inlineStr">
        <is>
          <t>XUEYANCHENZHENG</t>
        </is>
      </c>
      <c r="F4444" s="2" t="n">
        <v>0</v>
      </c>
      <c r="G4444" t="inlineStr">
        <is>
          <t>Lizeth Milena Gonzalez</t>
        </is>
      </c>
      <c r="H4444" t="inlineStr">
        <is>
          <t>68686688</t>
        </is>
      </c>
      <c r="I4444" t="n">
        <v>30</v>
      </c>
      <c r="J4444" t="n">
        <v>1</v>
      </c>
      <c r="K4444" t="inlineStr">
        <is>
          <t>BB</t>
        </is>
      </c>
    </row>
    <row r="4445">
      <c r="A4445" t="inlineStr">
        <is>
          <t>CS</t>
        </is>
      </c>
      <c r="B4445" t="inlineStr">
        <is>
          <t>333058410000</t>
        </is>
      </c>
      <c r="C4445" t="inlineStr">
        <is>
          <t>33305841</t>
        </is>
      </c>
      <c r="D4445" t="inlineStr">
        <is>
          <t>XIAOZHEN WU</t>
        </is>
      </c>
      <c r="E4445" t="inlineStr">
        <is>
          <t>XIAOZHENWU</t>
        </is>
      </c>
      <c r="F4445" s="2" t="n">
        <v>0</v>
      </c>
      <c r="G4445" t="inlineStr">
        <is>
          <t>Maria Fernanda Rivas</t>
        </is>
      </c>
      <c r="H4445" t="inlineStr">
        <is>
          <t>66576673</t>
        </is>
      </c>
      <c r="I4445" t="n">
        <v>38</v>
      </c>
      <c r="J4445" t="n">
        <v>1</v>
      </c>
      <c r="K4445" t="inlineStr">
        <is>
          <t>FLBB</t>
        </is>
      </c>
    </row>
    <row r="4446">
      <c r="A4446" t="inlineStr">
        <is>
          <t>CS</t>
        </is>
      </c>
      <c r="B4446" t="inlineStr">
        <is>
          <t>802347790000</t>
        </is>
      </c>
      <c r="C4446" t="inlineStr">
        <is>
          <t>80234779</t>
        </is>
      </c>
      <c r="D4446" t="inlineStr">
        <is>
          <t>Y S INTERNACIONAL; S.A.</t>
        </is>
      </c>
      <c r="E4446" t="inlineStr">
        <is>
          <t>YSINTERNACIONALSA</t>
        </is>
      </c>
      <c r="F4446" s="2" t="n">
        <v>0</v>
      </c>
      <c r="G4446" t="inlineStr">
        <is>
          <t>Yarelis Tulloch</t>
        </is>
      </c>
      <c r="H4446" t="inlineStr">
        <is>
          <t>66737270</t>
        </is>
      </c>
      <c r="I4446" t="n">
        <v>57</v>
      </c>
      <c r="J4446" t="n">
        <v>1</v>
      </c>
      <c r="K4446" t="inlineStr">
        <is>
          <t>FL</t>
        </is>
      </c>
    </row>
    <row r="4447">
      <c r="A4447" t="inlineStr">
        <is>
          <t>CS</t>
        </is>
      </c>
      <c r="B4447" t="inlineStr">
        <is>
          <t>345285490000</t>
        </is>
      </c>
      <c r="C4447" t="inlineStr">
        <is>
          <t>34528549</t>
        </is>
      </c>
      <c r="D4447" t="inlineStr">
        <is>
          <t>YA &amp; SA INTERNATIONAL; S.A.</t>
        </is>
      </c>
      <c r="E4447" t="inlineStr">
        <is>
          <t>YASAINTERNATIONALSA</t>
        </is>
      </c>
      <c r="F4447" s="2" t="n">
        <v>0</v>
      </c>
      <c r="G4447" t="inlineStr">
        <is>
          <t>Abril Aparicio</t>
        </is>
      </c>
      <c r="H4447" t="inlineStr">
        <is>
          <t>67709090</t>
        </is>
      </c>
      <c r="I4447" t="n">
        <v>54</v>
      </c>
      <c r="J4447" t="n">
        <v>1</v>
      </c>
      <c r="K4447" t="inlineStr">
        <is>
          <t>FLBB</t>
        </is>
      </c>
    </row>
    <row r="4448">
      <c r="A4448" t="inlineStr">
        <is>
          <t>CS</t>
        </is>
      </c>
      <c r="B4448" t="inlineStr">
        <is>
          <t>224018900000</t>
        </is>
      </c>
      <c r="C4448" t="inlineStr">
        <is>
          <t>22401890</t>
        </is>
      </c>
      <c r="D4448" t="inlineStr">
        <is>
          <t>YAAL; S.A</t>
        </is>
      </c>
      <c r="E4448" t="inlineStr">
        <is>
          <t>YAALSA</t>
        </is>
      </c>
      <c r="F4448" s="2" t="n">
        <v>0</v>
      </c>
      <c r="G4448" t="inlineStr">
        <is>
          <t>Yariela Galarce</t>
        </is>
      </c>
      <c r="H4448" t="inlineStr">
        <is>
          <t>2121877</t>
        </is>
      </c>
      <c r="I4448" t="n">
        <v>36</v>
      </c>
      <c r="J4448" t="n">
        <v>1</v>
      </c>
      <c r="K4448" t="inlineStr">
        <is>
          <t>FL</t>
        </is>
      </c>
    </row>
    <row r="4449">
      <c r="A4449" t="inlineStr">
        <is>
          <t>CS</t>
        </is>
      </c>
      <c r="B4449" t="inlineStr">
        <is>
          <t>358082830000</t>
        </is>
      </c>
      <c r="C4449" t="inlineStr">
        <is>
          <t>35808283</t>
        </is>
      </c>
      <c r="D4449" t="inlineStr">
        <is>
          <t>YACIRA PRICILA RAMÍREZ DE ROBLES</t>
        </is>
      </c>
      <c r="E4449" t="inlineStr">
        <is>
          <t>YACIRAPRICILARAMIREZDEROBLES</t>
        </is>
      </c>
      <c r="F4449" s="2" t="n">
        <v>0</v>
      </c>
      <c r="G4449" t="inlineStr">
        <is>
          <t>Nailyn Martinez Johnson</t>
        </is>
      </c>
      <c r="H4449" t="inlineStr">
        <is>
          <t>68728924</t>
        </is>
      </c>
      <c r="I4449" t="n">
        <v>60</v>
      </c>
      <c r="J4449" t="n">
        <v>1</v>
      </c>
      <c r="K4449" t="inlineStr">
        <is>
          <t>FLBBTV</t>
        </is>
      </c>
    </row>
    <row r="4450">
      <c r="A4450" t="inlineStr">
        <is>
          <t>CS</t>
        </is>
      </c>
      <c r="B4450" t="inlineStr">
        <is>
          <t>337322560000</t>
        </is>
      </c>
      <c r="C4450" t="inlineStr">
        <is>
          <t>33732256</t>
        </is>
      </c>
      <c r="D4450" t="inlineStr">
        <is>
          <t>YADELIS JUDITH PEREZ DE ACEVEDO</t>
        </is>
      </c>
      <c r="E4450" t="inlineStr">
        <is>
          <t>YADELISJUDITHPEREZDEACEVEDO</t>
        </is>
      </c>
      <c r="F4450" s="2" t="n">
        <v>0</v>
      </c>
      <c r="G4450" t="inlineStr">
        <is>
          <t>iongy Gordon Ward</t>
        </is>
      </c>
      <c r="H4450" t="inlineStr">
        <is>
          <t>64138212</t>
        </is>
      </c>
      <c r="I4450" t="n">
        <v>51</v>
      </c>
      <c r="J4450" t="n">
        <v>1</v>
      </c>
      <c r="K4450" t="inlineStr">
        <is>
          <t>FLBBTV</t>
        </is>
      </c>
    </row>
    <row r="4451">
      <c r="A4451" t="inlineStr">
        <is>
          <t>CS</t>
        </is>
      </c>
      <c r="B4451" t="inlineStr">
        <is>
          <t>347333810000</t>
        </is>
      </c>
      <c r="C4451" t="inlineStr">
        <is>
          <t>34733381</t>
        </is>
      </c>
      <c r="D4451" t="inlineStr">
        <is>
          <t>YADIRA BONILLA GRAJALES</t>
        </is>
      </c>
      <c r="E4451" t="inlineStr">
        <is>
          <t>YADIRABONILLAGRAJALES</t>
        </is>
      </c>
      <c r="F4451" s="2" t="n">
        <v>0</v>
      </c>
      <c r="G4451" t="inlineStr">
        <is>
          <t>Keisy Vargas</t>
        </is>
      </c>
      <c r="H4451" t="inlineStr">
        <is>
          <t>69627286</t>
        </is>
      </c>
      <c r="I4451" t="n">
        <v>22</v>
      </c>
      <c r="J4451" t="n">
        <v>1</v>
      </c>
      <c r="K4451" t="inlineStr">
        <is>
          <t>FLBB</t>
        </is>
      </c>
    </row>
    <row r="4452">
      <c r="A4452" t="inlineStr">
        <is>
          <t>CS</t>
        </is>
      </c>
      <c r="B4452" t="inlineStr">
        <is>
          <t>319010660000</t>
        </is>
      </c>
      <c r="C4452" t="inlineStr">
        <is>
          <t>31901066</t>
        </is>
      </c>
      <c r="D4452" t="inlineStr">
        <is>
          <t>YADIRA DEL CARMEN MOJICA SANCHEZ</t>
        </is>
      </c>
      <c r="E4452" t="inlineStr">
        <is>
          <t>YADIRADELCARMENMOJICASANCHEZ</t>
        </is>
      </c>
      <c r="F4452" s="2" t="n">
        <v>0</v>
      </c>
      <c r="G4452" t="inlineStr">
        <is>
          <t>Karla Mc Intryre</t>
        </is>
      </c>
      <c r="H4452" t="inlineStr">
        <is>
          <t>64540421</t>
        </is>
      </c>
      <c r="I4452" t="n">
        <v>37</v>
      </c>
      <c r="J4452" t="n">
        <v>1</v>
      </c>
      <c r="K4452" t="inlineStr">
        <is>
          <t>FLBB</t>
        </is>
      </c>
    </row>
    <row r="4453">
      <c r="A4453" t="inlineStr">
        <is>
          <t>CS</t>
        </is>
      </c>
      <c r="B4453" t="inlineStr">
        <is>
          <t>246017470000</t>
        </is>
      </c>
      <c r="C4453" t="inlineStr">
        <is>
          <t>24601747</t>
        </is>
      </c>
      <c r="D4453" t="inlineStr">
        <is>
          <t>YADIRA ELENA PITANO. (YADIRA'S FASHION)</t>
        </is>
      </c>
      <c r="E4453" t="inlineStr">
        <is>
          <t>YADIRAELENAPITANOYADIRASFASHION</t>
        </is>
      </c>
      <c r="F4453" s="2" t="n">
        <v>0</v>
      </c>
      <c r="G4453" t="inlineStr">
        <is>
          <t>Solanye Acuña</t>
        </is>
      </c>
      <c r="H4453" t="inlineStr">
        <is>
          <t>0</t>
        </is>
      </c>
      <c r="I4453" t="n">
        <v>28</v>
      </c>
      <c r="J4453" t="n">
        <v>1</v>
      </c>
      <c r="K4453" t="inlineStr">
        <is>
          <t>FLBB</t>
        </is>
      </c>
    </row>
    <row r="4454">
      <c r="A4454" t="inlineStr">
        <is>
          <t>CS</t>
        </is>
      </c>
      <c r="B4454" t="inlineStr">
        <is>
          <t>285059830000</t>
        </is>
      </c>
      <c r="C4454" t="inlineStr">
        <is>
          <t>28505983</t>
        </is>
      </c>
      <c r="D4454" t="inlineStr">
        <is>
          <t>YADIRA ELIZABETH WILLIAMS PINO</t>
        </is>
      </c>
      <c r="E4454" t="inlineStr">
        <is>
          <t>YADIRAELIZABETHWILLIAMSPINO</t>
        </is>
      </c>
      <c r="F4454" s="2" t="n">
        <v>0</v>
      </c>
      <c r="G4454" t="inlineStr">
        <is>
          <t>Michelle Zambrano</t>
        </is>
      </c>
      <c r="H4454" t="inlineStr">
        <is>
          <t>0</t>
        </is>
      </c>
      <c r="I4454" t="n">
        <v>35</v>
      </c>
      <c r="J4454" t="n">
        <v>1</v>
      </c>
      <c r="K4454" t="inlineStr">
        <is>
          <t>BB</t>
        </is>
      </c>
    </row>
    <row r="4455">
      <c r="A4455" t="inlineStr">
        <is>
          <t>CS</t>
        </is>
      </c>
      <c r="B4455" t="inlineStr">
        <is>
          <t>332086730000</t>
        </is>
      </c>
      <c r="C4455" t="inlineStr">
        <is>
          <t>33208673</t>
        </is>
      </c>
      <c r="D4455" t="inlineStr">
        <is>
          <t>YADIRA ESTHER DELGADO CARRASCO</t>
        </is>
      </c>
      <c r="E4455" t="inlineStr">
        <is>
          <t>YADIRAESTHERDELGADOCARRASCO</t>
        </is>
      </c>
      <c r="F4455" s="2" t="n">
        <v>0</v>
      </c>
      <c r="G4455" t="inlineStr">
        <is>
          <t>Lizeth Milena Gonzalez</t>
        </is>
      </c>
      <c r="H4455" t="inlineStr">
        <is>
          <t>67274478</t>
        </is>
      </c>
      <c r="I4455" t="n">
        <v>35</v>
      </c>
      <c r="J4455" t="n">
        <v>1</v>
      </c>
      <c r="K4455" t="inlineStr">
        <is>
          <t>FLBB</t>
        </is>
      </c>
    </row>
    <row r="4456">
      <c r="A4456" t="inlineStr">
        <is>
          <t>CS</t>
        </is>
      </c>
      <c r="B4456" t="inlineStr">
        <is>
          <t>342429130000</t>
        </is>
      </c>
      <c r="C4456" t="inlineStr">
        <is>
          <t>34242913</t>
        </is>
      </c>
      <c r="D4456" t="inlineStr">
        <is>
          <t>YADIRA ESTHER PACHECO</t>
        </is>
      </c>
      <c r="E4456" t="inlineStr">
        <is>
          <t>YADIRAESTHERPACHECO</t>
        </is>
      </c>
      <c r="F4456" s="2" t="n">
        <v>0</v>
      </c>
      <c r="G4456" t="inlineStr">
        <is>
          <t>Maria Fernanda Rivas</t>
        </is>
      </c>
      <c r="H4456" t="inlineStr">
        <is>
          <t>69050485</t>
        </is>
      </c>
      <c r="I4456" t="n">
        <v>25</v>
      </c>
      <c r="J4456" t="n">
        <v>1</v>
      </c>
      <c r="K4456" t="inlineStr">
        <is>
          <t>FLBB</t>
        </is>
      </c>
    </row>
    <row r="4457">
      <c r="A4457" t="inlineStr">
        <is>
          <t>CS</t>
        </is>
      </c>
      <c r="B4457" t="inlineStr">
        <is>
          <t>802486400000</t>
        </is>
      </c>
      <c r="C4457" t="inlineStr">
        <is>
          <t>80248640</t>
        </is>
      </c>
      <c r="D4457" t="inlineStr">
        <is>
          <t>YADIRA JIMENEZ</t>
        </is>
      </c>
      <c r="E4457" t="inlineStr">
        <is>
          <t>YADIRAJIMENEZ</t>
        </is>
      </c>
      <c r="F4457" s="2" t="n">
        <v>0</v>
      </c>
      <c r="G4457" t="inlineStr">
        <is>
          <t>Yarelis Tulloch</t>
        </is>
      </c>
      <c r="H4457" t="inlineStr">
        <is>
          <t>2614461</t>
        </is>
      </c>
      <c r="I4457" t="n">
        <v>49</v>
      </c>
      <c r="J4457" t="n">
        <v>1</v>
      </c>
      <c r="K4457" t="inlineStr">
        <is>
          <t>FLBB</t>
        </is>
      </c>
    </row>
    <row r="4458">
      <c r="A4458" t="inlineStr">
        <is>
          <t>CS</t>
        </is>
      </c>
      <c r="B4458" t="inlineStr">
        <is>
          <t>339034350000</t>
        </is>
      </c>
      <c r="C4458" t="inlineStr">
        <is>
          <t>33903435</t>
        </is>
      </c>
      <c r="D4458" t="inlineStr">
        <is>
          <t>YADIRA JUDITH CASTRO RODRIGUEZ</t>
        </is>
      </c>
      <c r="E4458" t="inlineStr">
        <is>
          <t>YADIRAJUDITHCASTRORODRIGUEZ</t>
        </is>
      </c>
      <c r="F4458" s="2" t="n">
        <v>0</v>
      </c>
      <c r="G4458" t="inlineStr">
        <is>
          <t>Abril Aparicio</t>
        </is>
      </c>
      <c r="H4458" t="inlineStr">
        <is>
          <t>64974034</t>
        </is>
      </c>
      <c r="I4458" t="n">
        <v>34</v>
      </c>
      <c r="J4458" t="n">
        <v>1</v>
      </c>
      <c r="K4458" t="inlineStr">
        <is>
          <t>FLBB</t>
        </is>
      </c>
    </row>
    <row r="4459">
      <c r="A4459" t="inlineStr">
        <is>
          <t>CS</t>
        </is>
      </c>
      <c r="B4459" t="inlineStr">
        <is>
          <t>339082370000</t>
        </is>
      </c>
      <c r="C4459" t="inlineStr">
        <is>
          <t>33908237</t>
        </is>
      </c>
      <c r="D4459" t="inlineStr">
        <is>
          <t>YADIRA VANESSA APONTE SUAREZ</t>
        </is>
      </c>
      <c r="E4459" t="inlineStr">
        <is>
          <t>YADIRAVANESSAAPONTESUAREZ</t>
        </is>
      </c>
      <c r="F4459" s="2" t="n">
        <v>0</v>
      </c>
      <c r="G4459" t="inlineStr">
        <is>
          <t>Yariela Galarce</t>
        </is>
      </c>
      <c r="H4459" t="inlineStr">
        <is>
          <t>68497060</t>
        </is>
      </c>
      <c r="I4459" t="n">
        <v>29</v>
      </c>
      <c r="J4459" t="n">
        <v>1</v>
      </c>
      <c r="K4459" t="inlineStr">
        <is>
          <t>FLBB</t>
        </is>
      </c>
    </row>
    <row r="4460">
      <c r="A4460" t="inlineStr">
        <is>
          <t>CS</t>
        </is>
      </c>
      <c r="B4460" t="inlineStr">
        <is>
          <t>356056720000</t>
        </is>
      </c>
      <c r="C4460" t="inlineStr">
        <is>
          <t>35605672</t>
        </is>
      </c>
      <c r="D4460" t="inlineStr">
        <is>
          <t>YAELY SHARISSA CASTAÑEDAS ORTEGA</t>
        </is>
      </c>
      <c r="E4460" t="inlineStr">
        <is>
          <t>YAELYSHARISSACASTANEDASORTEGA</t>
        </is>
      </c>
      <c r="F4460" s="2" t="n">
        <v>0</v>
      </c>
      <c r="G4460" t="inlineStr">
        <is>
          <t>Nailyn Martinez Johnson</t>
        </is>
      </c>
      <c r="H4460" t="inlineStr">
        <is>
          <t>66290684</t>
        </is>
      </c>
      <c r="I4460" t="n">
        <v>33</v>
      </c>
      <c r="J4460" t="n">
        <v>1</v>
      </c>
      <c r="K4460" t="inlineStr">
        <is>
          <t>FLBBTV</t>
        </is>
      </c>
    </row>
    <row r="4461">
      <c r="A4461" t="inlineStr">
        <is>
          <t>CS</t>
        </is>
      </c>
      <c r="B4461" t="inlineStr">
        <is>
          <t>357056720000</t>
        </is>
      </c>
      <c r="C4461" t="inlineStr">
        <is>
          <t>35705672</t>
        </is>
      </c>
      <c r="D4461" t="inlineStr">
        <is>
          <t>YAELY SHARISSA CASTAÑEDAS ORTEGA</t>
        </is>
      </c>
      <c r="E4461" t="inlineStr">
        <is>
          <t>YAELYSHARISSACASTANEDASORTEGA</t>
        </is>
      </c>
      <c r="F4461" s="2" t="n">
        <v>0</v>
      </c>
      <c r="G4461" t="inlineStr">
        <is>
          <t>iongy Gordon Ward</t>
        </is>
      </c>
      <c r="H4461" t="inlineStr">
        <is>
          <t>66290684</t>
        </is>
      </c>
      <c r="I4461" t="n">
        <v>33</v>
      </c>
      <c r="J4461" t="n">
        <v>1</v>
      </c>
      <c r="K4461" t="inlineStr">
        <is>
          <t>FLBBTV</t>
        </is>
      </c>
    </row>
    <row r="4462">
      <c r="A4462" t="inlineStr">
        <is>
          <t>CS</t>
        </is>
      </c>
      <c r="B4462" t="inlineStr">
        <is>
          <t>344058980000</t>
        </is>
      </c>
      <c r="C4462" t="inlineStr">
        <is>
          <t>34405898</t>
        </is>
      </c>
      <c r="D4462" t="inlineStr">
        <is>
          <t>YAFEN CHEN</t>
        </is>
      </c>
      <c r="E4462" t="inlineStr">
        <is>
          <t>YAFENCHEN</t>
        </is>
      </c>
      <c r="F4462" s="2" t="n">
        <v>0</v>
      </c>
      <c r="G4462" t="inlineStr">
        <is>
          <t>Keisy Vargas</t>
        </is>
      </c>
      <c r="H4462" t="inlineStr">
        <is>
          <t>66883085</t>
        </is>
      </c>
      <c r="I4462" t="n">
        <v>25</v>
      </c>
      <c r="J4462" t="n">
        <v>1</v>
      </c>
      <c r="K4462" t="inlineStr">
        <is>
          <t>FLBB</t>
        </is>
      </c>
    </row>
    <row r="4463">
      <c r="A4463" t="inlineStr">
        <is>
          <t>CS</t>
        </is>
      </c>
      <c r="B4463" t="inlineStr">
        <is>
          <t>344058980100</t>
        </is>
      </c>
      <c r="C4463" t="inlineStr">
        <is>
          <t>34405898</t>
        </is>
      </c>
      <c r="D4463" t="inlineStr">
        <is>
          <t>YANFEN CHEN</t>
        </is>
      </c>
      <c r="E4463" t="inlineStr">
        <is>
          <t>YANFENCHEN</t>
        </is>
      </c>
      <c r="F4463" s="2" t="n">
        <v>0</v>
      </c>
      <c r="G4463" t="inlineStr">
        <is>
          <t>Karla Mc Intryre</t>
        </is>
      </c>
      <c r="H4463" t="inlineStr">
        <is>
          <t>66883085</t>
        </is>
      </c>
      <c r="I4463" t="n">
        <v>25</v>
      </c>
      <c r="J4463" t="n">
        <v>1</v>
      </c>
      <c r="K4463" t="inlineStr">
        <is>
          <t>FLBB</t>
        </is>
      </c>
    </row>
    <row r="4464">
      <c r="A4464" t="inlineStr">
        <is>
          <t>CS</t>
        </is>
      </c>
      <c r="B4464" t="inlineStr">
        <is>
          <t>339250330000</t>
        </is>
      </c>
      <c r="C4464" t="inlineStr">
        <is>
          <t>33925033</t>
        </is>
      </c>
      <c r="D4464" t="inlineStr">
        <is>
          <t>YAHAIRA BETZIBEL MONTENEGRO BETHANCOURT</t>
        </is>
      </c>
      <c r="E4464" t="inlineStr">
        <is>
          <t>YAHAIRABETZIBELMONTENEGROBETHANCOURT</t>
        </is>
      </c>
      <c r="F4464" s="2" t="n">
        <v>0</v>
      </c>
      <c r="G4464" t="inlineStr">
        <is>
          <t>Solanye Acuña</t>
        </is>
      </c>
      <c r="H4464" t="inlineStr">
        <is>
          <t>63467243</t>
        </is>
      </c>
      <c r="I4464" t="n">
        <v>51</v>
      </c>
      <c r="J4464" t="n">
        <v>1</v>
      </c>
      <c r="K4464" t="inlineStr">
        <is>
          <t>FLBBTV</t>
        </is>
      </c>
    </row>
    <row r="4465">
      <c r="A4465" t="inlineStr">
        <is>
          <t>CS</t>
        </is>
      </c>
      <c r="B4465" t="inlineStr">
        <is>
          <t>349413790000</t>
        </is>
      </c>
      <c r="C4465" t="inlineStr">
        <is>
          <t>34941379</t>
        </is>
      </c>
      <c r="D4465" t="inlineStr">
        <is>
          <t>YAHAIRA GARIBALDI GONDOLA</t>
        </is>
      </c>
      <c r="E4465" t="inlineStr">
        <is>
          <t>YAHAIRAGARIBALDIGONDOLA</t>
        </is>
      </c>
      <c r="F4465" s="2" t="n">
        <v>0</v>
      </c>
      <c r="G4465" t="inlineStr">
        <is>
          <t>Michelle Zambrano</t>
        </is>
      </c>
      <c r="H4465" t="inlineStr">
        <is>
          <t>65546563</t>
        </is>
      </c>
      <c r="I4465" t="n">
        <v>42</v>
      </c>
      <c r="J4465" t="n">
        <v>1</v>
      </c>
      <c r="K4465" t="inlineStr">
        <is>
          <t>FLBBTV</t>
        </is>
      </c>
    </row>
    <row r="4466">
      <c r="A4466" t="inlineStr">
        <is>
          <t>CS</t>
        </is>
      </c>
      <c r="B4466" t="inlineStr">
        <is>
          <t>358041220000</t>
        </is>
      </c>
      <c r="C4466" t="inlineStr">
        <is>
          <t>35804122</t>
        </is>
      </c>
      <c r="D4466" t="inlineStr">
        <is>
          <t>YAHAIRA LISBETH SANCHEZ BONICHE</t>
        </is>
      </c>
      <c r="E4466" t="inlineStr">
        <is>
          <t>YAHAIRALISBETHSANCHEZBONICHE</t>
        </is>
      </c>
      <c r="F4466" s="2" t="n">
        <v>0</v>
      </c>
      <c r="G4466" t="inlineStr">
        <is>
          <t>Lizeth Milena Gonzalez</t>
        </is>
      </c>
      <c r="H4466" t="inlineStr">
        <is>
          <t>66777848</t>
        </is>
      </c>
      <c r="I4466" t="n">
        <v>22</v>
      </c>
      <c r="J4466" t="n">
        <v>1</v>
      </c>
      <c r="K4466" t="inlineStr">
        <is>
          <t>FLBB</t>
        </is>
      </c>
    </row>
    <row r="4467">
      <c r="A4467" t="inlineStr">
        <is>
          <t>CS</t>
        </is>
      </c>
      <c r="B4467" t="inlineStr">
        <is>
          <t>347281870000</t>
        </is>
      </c>
      <c r="C4467" t="inlineStr">
        <is>
          <t>34728187</t>
        </is>
      </c>
      <c r="D4467" t="inlineStr">
        <is>
          <t>YAHAIRA YANETH ROSALES VEGA</t>
        </is>
      </c>
      <c r="E4467" t="inlineStr">
        <is>
          <t>YAHAIRAYANETHROSALESVEGA</t>
        </is>
      </c>
      <c r="F4467" s="2" t="n">
        <v>0</v>
      </c>
      <c r="G4467" t="inlineStr">
        <is>
          <t>Maria Fernanda Rivas</t>
        </is>
      </c>
      <c r="H4467" t="inlineStr">
        <is>
          <t>67875626</t>
        </is>
      </c>
      <c r="I4467" t="n">
        <v>28</v>
      </c>
      <c r="J4467" t="n">
        <v>1</v>
      </c>
      <c r="K4467" t="inlineStr">
        <is>
          <t>FLBB</t>
        </is>
      </c>
    </row>
    <row r="4468">
      <c r="A4468" t="inlineStr">
        <is>
          <t>CS</t>
        </is>
      </c>
      <c r="B4468" t="inlineStr">
        <is>
          <t>359118300000</t>
        </is>
      </c>
      <c r="C4468" t="inlineStr">
        <is>
          <t>35911830</t>
        </is>
      </c>
      <c r="D4468" t="inlineStr">
        <is>
          <t>YAHAIRA YISENIA MARTINEZ REYES</t>
        </is>
      </c>
      <c r="E4468" t="inlineStr">
        <is>
          <t>YAHAIRAYISENIAMARTINEZREYES</t>
        </is>
      </c>
      <c r="F4468" s="2" t="n">
        <v>0</v>
      </c>
      <c r="G4468" t="inlineStr">
        <is>
          <t>Yarelis Tulloch</t>
        </is>
      </c>
      <c r="H4468" t="inlineStr">
        <is>
          <t>68252727</t>
        </is>
      </c>
      <c r="I4468" t="n">
        <v>0</v>
      </c>
      <c r="J4468" t="n">
        <v>1</v>
      </c>
      <c r="K4468" t="inlineStr">
        <is>
          <t>FLBB</t>
        </is>
      </c>
    </row>
    <row r="4469">
      <c r="A4469" t="inlineStr">
        <is>
          <t>CS</t>
        </is>
      </c>
      <c r="B4469" t="inlineStr">
        <is>
          <t>328111720000</t>
        </is>
      </c>
      <c r="C4469" t="inlineStr">
        <is>
          <t>32811172</t>
        </is>
      </c>
      <c r="D4469" t="inlineStr">
        <is>
          <t>YAHAYRA YANETHCH PARDO BONILLA</t>
        </is>
      </c>
      <c r="E4469" t="inlineStr">
        <is>
          <t>YAHAYRAYANETHCHPARDOBONILLA</t>
        </is>
      </c>
      <c r="F4469" s="2" t="n">
        <v>0</v>
      </c>
      <c r="G4469" t="inlineStr">
        <is>
          <t>Abril Aparicio</t>
        </is>
      </c>
      <c r="H4469" t="inlineStr">
        <is>
          <t>67096698</t>
        </is>
      </c>
      <c r="I4469" t="n">
        <v>46</v>
      </c>
      <c r="J4469" t="n">
        <v>1</v>
      </c>
      <c r="K4469" t="inlineStr">
        <is>
          <t>FLBBTV</t>
        </is>
      </c>
    </row>
    <row r="4470">
      <c r="A4470" t="inlineStr">
        <is>
          <t>CS</t>
        </is>
      </c>
      <c r="B4470" t="inlineStr">
        <is>
          <t>347236350000</t>
        </is>
      </c>
      <c r="C4470" t="inlineStr">
        <is>
          <t>34723635</t>
        </is>
      </c>
      <c r="D4470" t="inlineStr">
        <is>
          <t>YAHIR ALBERTO RODRIGUEZ LARA</t>
        </is>
      </c>
      <c r="E4470" t="inlineStr">
        <is>
          <t>YAHIRALBERTORODRIGUEZLARA</t>
        </is>
      </c>
      <c r="F4470" s="2" t="n">
        <v>0</v>
      </c>
      <c r="G4470" t="inlineStr">
        <is>
          <t>Yariela Galarce</t>
        </is>
      </c>
      <c r="H4470" t="inlineStr">
        <is>
          <t>62944298</t>
        </is>
      </c>
      <c r="I4470" t="n">
        <v>24</v>
      </c>
      <c r="J4470" t="n">
        <v>1</v>
      </c>
      <c r="K4470" t="inlineStr">
        <is>
          <t>BB</t>
        </is>
      </c>
    </row>
    <row r="4471">
      <c r="A4471" t="inlineStr">
        <is>
          <t>CS</t>
        </is>
      </c>
      <c r="B4471" t="inlineStr">
        <is>
          <t>336061370000</t>
        </is>
      </c>
      <c r="C4471" t="inlineStr">
        <is>
          <t>33606137</t>
        </is>
      </c>
      <c r="D4471" t="inlineStr">
        <is>
          <t>YAHIR URRIOLA</t>
        </is>
      </c>
      <c r="E4471" t="inlineStr">
        <is>
          <t>YAHIRURRIOLA</t>
        </is>
      </c>
      <c r="F4471" s="2" t="n">
        <v>0</v>
      </c>
      <c r="G4471" t="inlineStr">
        <is>
          <t>Nailyn Martinez Johnson</t>
        </is>
      </c>
      <c r="H4471" t="inlineStr">
        <is>
          <t>63554968</t>
        </is>
      </c>
      <c r="I4471" t="n">
        <v>33</v>
      </c>
      <c r="J4471" t="n">
        <v>1</v>
      </c>
      <c r="K4471" t="inlineStr">
        <is>
          <t>BB</t>
        </is>
      </c>
    </row>
    <row r="4472">
      <c r="A4472" t="inlineStr">
        <is>
          <t>CS</t>
        </is>
      </c>
      <c r="B4472" t="inlineStr">
        <is>
          <t>358099440000</t>
        </is>
      </c>
      <c r="C4472" t="inlineStr">
        <is>
          <t>35809944</t>
        </is>
      </c>
      <c r="D4472" t="inlineStr">
        <is>
          <t>YAIKEL AIDEE TELLO ESPINO</t>
        </is>
      </c>
      <c r="E4472" t="inlineStr">
        <is>
          <t>YAIKELAIDEETELLOESPINO</t>
        </is>
      </c>
      <c r="F4472" s="2" t="n">
        <v>0</v>
      </c>
      <c r="G4472" t="inlineStr">
        <is>
          <t>iongy Gordon Ward</t>
        </is>
      </c>
      <c r="H4472" t="inlineStr">
        <is>
          <t>65541548</t>
        </is>
      </c>
      <c r="I4472" t="n">
        <v>28</v>
      </c>
      <c r="J4472" t="n">
        <v>1</v>
      </c>
      <c r="K4472" t="inlineStr">
        <is>
          <t>FLBBTV</t>
        </is>
      </c>
    </row>
    <row r="4473">
      <c r="A4473" t="inlineStr">
        <is>
          <t>CS</t>
        </is>
      </c>
      <c r="B4473" t="inlineStr">
        <is>
          <t>338264900000</t>
        </is>
      </c>
      <c r="C4473" t="inlineStr">
        <is>
          <t>33826490</t>
        </is>
      </c>
      <c r="D4473" t="inlineStr">
        <is>
          <t>YAILEN MITCHELL COLLAZOS NIETO</t>
        </is>
      </c>
      <c r="E4473" t="inlineStr">
        <is>
          <t>YAILENMITCHELLCOLLAZOSNIETO</t>
        </is>
      </c>
      <c r="F4473" s="2" t="n">
        <v>0</v>
      </c>
      <c r="G4473" t="inlineStr">
        <is>
          <t>Keisy Vargas</t>
        </is>
      </c>
      <c r="H4473" t="inlineStr">
        <is>
          <t>65559906</t>
        </is>
      </c>
      <c r="I4473" t="n">
        <v>29</v>
      </c>
      <c r="J4473" t="n">
        <v>1</v>
      </c>
      <c r="K4473" t="inlineStr">
        <is>
          <t>FLBB</t>
        </is>
      </c>
    </row>
    <row r="4474">
      <c r="A4474" t="inlineStr">
        <is>
          <t>CS</t>
        </is>
      </c>
      <c r="B4474" t="inlineStr">
        <is>
          <t>358030840000</t>
        </is>
      </c>
      <c r="C4474" t="inlineStr">
        <is>
          <t>35803084</t>
        </is>
      </c>
      <c r="D4474" t="inlineStr">
        <is>
          <t>YAIMA RAMIREZ GARCIA</t>
        </is>
      </c>
      <c r="E4474" t="inlineStr">
        <is>
          <t>YAIMARAMIREZGARCIA</t>
        </is>
      </c>
      <c r="F4474" s="2" t="n">
        <v>0</v>
      </c>
      <c r="G4474" t="inlineStr">
        <is>
          <t>Karla Mc Intryre</t>
        </is>
      </c>
      <c r="H4474" t="inlineStr">
        <is>
          <t>69646217</t>
        </is>
      </c>
      <c r="I4474" t="n">
        <v>39</v>
      </c>
      <c r="J4474" t="n">
        <v>1</v>
      </c>
      <c r="K4474" t="inlineStr">
        <is>
          <t>FLBBTV</t>
        </is>
      </c>
    </row>
    <row r="4475">
      <c r="A4475" t="inlineStr">
        <is>
          <t>CS</t>
        </is>
      </c>
      <c r="B4475" t="inlineStr">
        <is>
          <t>339055930000</t>
        </is>
      </c>
      <c r="C4475" t="inlineStr">
        <is>
          <t>33905593</t>
        </is>
      </c>
      <c r="D4475" t="inlineStr">
        <is>
          <t>YAINELIS ZULAYCORTES GUTIERREZ DE PALACIOS</t>
        </is>
      </c>
      <c r="E4475" t="inlineStr">
        <is>
          <t>YAINELISZULAYCORTESGUTIERREZDEPALACIOS</t>
        </is>
      </c>
      <c r="F4475" s="2" t="n">
        <v>0</v>
      </c>
      <c r="G4475" t="inlineStr">
        <is>
          <t>Solanye Acuña</t>
        </is>
      </c>
      <c r="H4475" t="inlineStr">
        <is>
          <t>68300925</t>
        </is>
      </c>
      <c r="I4475" t="n">
        <v>30</v>
      </c>
      <c r="J4475" t="n">
        <v>1</v>
      </c>
      <c r="K4475" t="inlineStr">
        <is>
          <t>FLBBTV</t>
        </is>
      </c>
    </row>
    <row r="4476">
      <c r="A4476" t="inlineStr">
        <is>
          <t>CS</t>
        </is>
      </c>
      <c r="B4476" t="inlineStr">
        <is>
          <t>358060090000</t>
        </is>
      </c>
      <c r="C4476" t="inlineStr">
        <is>
          <t>35806009</t>
        </is>
      </c>
      <c r="D4476" t="inlineStr">
        <is>
          <t>YAIRELIS YARIANA RIVAS VILLARREAL</t>
        </is>
      </c>
      <c r="E4476" t="inlineStr">
        <is>
          <t>YAIRELISYARIANARIVASVILLARREAL</t>
        </is>
      </c>
      <c r="F4476" s="2" t="n">
        <v>0</v>
      </c>
      <c r="G4476" t="inlineStr">
        <is>
          <t>Michelle Zambrano</t>
        </is>
      </c>
      <c r="H4476" t="inlineStr">
        <is>
          <t>0</t>
        </is>
      </c>
      <c r="I4476" t="n">
        <v>29</v>
      </c>
      <c r="J4476" t="n">
        <v>1</v>
      </c>
      <c r="K4476" t="inlineStr">
        <is>
          <t>FLBB</t>
        </is>
      </c>
    </row>
    <row r="4477">
      <c r="A4477" t="inlineStr">
        <is>
          <t>CS</t>
        </is>
      </c>
      <c r="B4477" t="inlineStr">
        <is>
          <t>342373700000</t>
        </is>
      </c>
      <c r="C4477" t="inlineStr">
        <is>
          <t>34237370</t>
        </is>
      </c>
      <c r="D4477" t="inlineStr">
        <is>
          <t>YAIRETH DAYANA MAGALLON LOPEZ DE VARGAS</t>
        </is>
      </c>
      <c r="E4477" t="inlineStr">
        <is>
          <t>YAIRETHDAYANAMAGALLONLOPEZDEVARGAS</t>
        </is>
      </c>
      <c r="F4477" s="2" t="n">
        <v>0</v>
      </c>
      <c r="G4477" t="inlineStr">
        <is>
          <t>Lizeth Milena Gonzalez</t>
        </is>
      </c>
      <c r="H4477" t="inlineStr">
        <is>
          <t>61356627</t>
        </is>
      </c>
      <c r="I4477" t="n">
        <v>22</v>
      </c>
      <c r="J4477" t="n">
        <v>1</v>
      </c>
      <c r="K4477" t="inlineStr">
        <is>
          <t>FLBB</t>
        </is>
      </c>
    </row>
    <row r="4478">
      <c r="A4478" t="inlineStr">
        <is>
          <t>CS</t>
        </is>
      </c>
      <c r="B4478" t="inlineStr">
        <is>
          <t>341263480000</t>
        </is>
      </c>
      <c r="C4478" t="inlineStr">
        <is>
          <t>34126348</t>
        </is>
      </c>
      <c r="D4478" t="inlineStr">
        <is>
          <t>YAIRIS MARIA MARTINEZ OBREGON</t>
        </is>
      </c>
      <c r="E4478" t="inlineStr">
        <is>
          <t>YAIRISMARIAMARTINEZOBREGON</t>
        </is>
      </c>
      <c r="F4478" s="2" t="n">
        <v>0</v>
      </c>
      <c r="G4478" t="inlineStr">
        <is>
          <t>Maria Fernanda Rivas</t>
        </is>
      </c>
      <c r="H4478" t="inlineStr">
        <is>
          <t>64845397</t>
        </is>
      </c>
      <c r="I4478" t="n">
        <v>23</v>
      </c>
      <c r="J4478" t="n">
        <v>1</v>
      </c>
      <c r="K4478" t="inlineStr">
        <is>
          <t>BB</t>
        </is>
      </c>
    </row>
    <row r="4479">
      <c r="A4479" t="inlineStr">
        <is>
          <t>CS</t>
        </is>
      </c>
      <c r="B4479" t="inlineStr">
        <is>
          <t>329041260000</t>
        </is>
      </c>
      <c r="C4479" t="inlineStr">
        <is>
          <t>32904126</t>
        </is>
      </c>
      <c r="D4479" t="inlineStr">
        <is>
          <t>YAISBETH HAMALL BATISTA SAMANIEGO</t>
        </is>
      </c>
      <c r="E4479" t="inlineStr">
        <is>
          <t>YAISBETHHAMALLBATISTASAMANIEGO</t>
        </is>
      </c>
      <c r="F4479" s="2" t="n">
        <v>0</v>
      </c>
      <c r="G4479" t="inlineStr">
        <is>
          <t>Yarelis Tulloch</t>
        </is>
      </c>
      <c r="H4479" t="inlineStr">
        <is>
          <t>66719380</t>
        </is>
      </c>
      <c r="I4479" t="n">
        <v>35</v>
      </c>
      <c r="J4479" t="n">
        <v>1</v>
      </c>
      <c r="K4479" t="inlineStr">
        <is>
          <t>BBTV</t>
        </is>
      </c>
    </row>
    <row r="4480">
      <c r="A4480" t="inlineStr">
        <is>
          <t>CS</t>
        </is>
      </c>
      <c r="B4480" t="inlineStr">
        <is>
          <t>329086780000</t>
        </is>
      </c>
      <c r="C4480" t="inlineStr">
        <is>
          <t>32908678</t>
        </is>
      </c>
      <c r="D4480" t="inlineStr">
        <is>
          <t>YAISSEL ARABIS CONTRERAS MORRIS</t>
        </is>
      </c>
      <c r="E4480" t="inlineStr">
        <is>
          <t>YAISSELARABISCONTRERASMORRIS</t>
        </is>
      </c>
      <c r="F4480" s="2" t="n">
        <v>0</v>
      </c>
      <c r="G4480" t="inlineStr">
        <is>
          <t>Abril Aparicio</t>
        </is>
      </c>
      <c r="H4480" t="inlineStr">
        <is>
          <t>69779209</t>
        </is>
      </c>
      <c r="I4480" t="n">
        <v>49</v>
      </c>
      <c r="J4480" t="n">
        <v>1</v>
      </c>
      <c r="K4480" t="inlineStr">
        <is>
          <t>BBTV</t>
        </is>
      </c>
    </row>
    <row r="4481">
      <c r="A4481" t="inlineStr">
        <is>
          <t>CS</t>
        </is>
      </c>
      <c r="B4481" t="inlineStr">
        <is>
          <t>351128460000</t>
        </is>
      </c>
      <c r="C4481" t="inlineStr">
        <is>
          <t>35112846</t>
        </is>
      </c>
      <c r="D4481" t="inlineStr">
        <is>
          <t>YAJAIRA IBARRA QUINTERO</t>
        </is>
      </c>
      <c r="E4481" t="inlineStr">
        <is>
          <t>YAJAIRAIBARRAQUINTERO</t>
        </is>
      </c>
      <c r="F4481" s="2" t="n">
        <v>0</v>
      </c>
      <c r="G4481" t="inlineStr">
        <is>
          <t>Yariela Galarce</t>
        </is>
      </c>
      <c r="H4481" t="inlineStr">
        <is>
          <t>61768217</t>
        </is>
      </c>
      <c r="I4481" t="n">
        <v>0</v>
      </c>
      <c r="J4481" t="n">
        <v>1</v>
      </c>
      <c r="K4481" t="inlineStr">
        <is>
          <t>FLBB</t>
        </is>
      </c>
    </row>
    <row r="4482">
      <c r="A4482" t="inlineStr">
        <is>
          <t>CS</t>
        </is>
      </c>
      <c r="B4482" t="inlineStr">
        <is>
          <t>341391410000</t>
        </is>
      </c>
      <c r="C4482" t="inlineStr">
        <is>
          <t>34139141</t>
        </is>
      </c>
      <c r="D4482" t="inlineStr">
        <is>
          <t>YAJAIRA LISSELOTTE CEDANO ENCARNACION</t>
        </is>
      </c>
      <c r="E4482" t="inlineStr">
        <is>
          <t>YAJAIRALISSELOTTECEDANOENCARNACION</t>
        </is>
      </c>
      <c r="F4482" s="2" t="n">
        <v>0</v>
      </c>
      <c r="G4482" t="inlineStr">
        <is>
          <t>Nailyn Martinez Johnson</t>
        </is>
      </c>
      <c r="H4482" t="inlineStr">
        <is>
          <t>69834946</t>
        </is>
      </c>
      <c r="I4482" t="n">
        <v>43</v>
      </c>
      <c r="J4482" t="n">
        <v>1</v>
      </c>
      <c r="K4482" t="inlineStr">
        <is>
          <t>FLBB</t>
        </is>
      </c>
    </row>
    <row r="4483">
      <c r="A4483" t="inlineStr">
        <is>
          <t>CS</t>
        </is>
      </c>
      <c r="B4483" t="inlineStr">
        <is>
          <t>344317360000</t>
        </is>
      </c>
      <c r="C4483" t="inlineStr">
        <is>
          <t>34431736</t>
        </is>
      </c>
      <c r="D4483" t="inlineStr">
        <is>
          <t>YAJAIRA LISSELOTTE CEDANO ENCARNACION</t>
        </is>
      </c>
      <c r="E4483" t="inlineStr">
        <is>
          <t>YAJAIRALISSELOTTECEDANOENCARNACION</t>
        </is>
      </c>
      <c r="F4483" s="2" t="n">
        <v>0</v>
      </c>
      <c r="G4483" t="inlineStr">
        <is>
          <t>iongy Gordon Ward</t>
        </is>
      </c>
      <c r="H4483" t="inlineStr">
        <is>
          <t>69354946</t>
        </is>
      </c>
      <c r="I4483" t="n">
        <v>54</v>
      </c>
      <c r="J4483" t="n">
        <v>1</v>
      </c>
      <c r="K4483" t="inlineStr">
        <is>
          <t>FLBB</t>
        </is>
      </c>
    </row>
    <row r="4484">
      <c r="A4484" t="inlineStr">
        <is>
          <t>CS</t>
        </is>
      </c>
      <c r="B4484" t="inlineStr">
        <is>
          <t>359089050000</t>
        </is>
      </c>
      <c r="C4484" t="inlineStr">
        <is>
          <t>35908905</t>
        </is>
      </c>
      <c r="D4484" t="inlineStr">
        <is>
          <t>YAJING LUO</t>
        </is>
      </c>
      <c r="E4484" t="inlineStr">
        <is>
          <t>YAJINGLUO</t>
        </is>
      </c>
      <c r="F4484" s="2" t="n">
        <v>0</v>
      </c>
      <c r="G4484" t="inlineStr">
        <is>
          <t>Keisy Vargas</t>
        </is>
      </c>
      <c r="H4484" t="inlineStr">
        <is>
          <t>60685987</t>
        </is>
      </c>
      <c r="I4484" t="n">
        <v>5</v>
      </c>
      <c r="J4484" t="n">
        <v>1</v>
      </c>
      <c r="K4484" t="inlineStr">
        <is>
          <t>FLBB</t>
        </is>
      </c>
    </row>
    <row r="4485">
      <c r="A4485" t="inlineStr">
        <is>
          <t>CS</t>
        </is>
      </c>
      <c r="B4485" t="inlineStr">
        <is>
          <t>346053530000</t>
        </is>
      </c>
      <c r="C4485" t="inlineStr">
        <is>
          <t>34605353</t>
        </is>
      </c>
      <c r="D4485" t="inlineStr">
        <is>
          <t>YAKIDOO CORP</t>
        </is>
      </c>
      <c r="E4485" t="inlineStr">
        <is>
          <t>YAKIDOOCORP</t>
        </is>
      </c>
      <c r="F4485" s="2" t="n">
        <v>0</v>
      </c>
      <c r="G4485" t="inlineStr">
        <is>
          <t>Karla Mc Intryre</t>
        </is>
      </c>
      <c r="H4485" t="inlineStr">
        <is>
          <t>62040342</t>
        </is>
      </c>
      <c r="I4485" t="n">
        <v>50</v>
      </c>
      <c r="J4485" t="n">
        <v>1</v>
      </c>
      <c r="K4485" t="inlineStr">
        <is>
          <t>BB</t>
        </is>
      </c>
    </row>
    <row r="4486">
      <c r="A4486" t="inlineStr">
        <is>
          <t>CS</t>
        </is>
      </c>
      <c r="B4486" t="inlineStr">
        <is>
          <t>353077350000</t>
        </is>
      </c>
      <c r="C4486" t="inlineStr">
        <is>
          <t>35307735</t>
        </is>
      </c>
      <c r="D4486" t="inlineStr">
        <is>
          <t>YALEIKYS DAILYN BEITIA NUÑEZ</t>
        </is>
      </c>
      <c r="E4486" t="inlineStr">
        <is>
          <t>YALEIKYSDAILYNBEITIANUNEZ</t>
        </is>
      </c>
      <c r="F4486" s="2" t="n">
        <v>0</v>
      </c>
      <c r="G4486" t="inlineStr">
        <is>
          <t>Solanye Acuña</t>
        </is>
      </c>
      <c r="H4486" t="inlineStr">
        <is>
          <t>67003402</t>
        </is>
      </c>
      <c r="I4486" t="n">
        <v>30</v>
      </c>
      <c r="J4486" t="n">
        <v>1</v>
      </c>
      <c r="K4486" t="inlineStr">
        <is>
          <t>FLBBTV</t>
        </is>
      </c>
    </row>
    <row r="4487">
      <c r="A4487" t="inlineStr">
        <is>
          <t>CS</t>
        </is>
      </c>
      <c r="B4487" t="inlineStr">
        <is>
          <t>321037340000</t>
        </is>
      </c>
      <c r="C4487" t="inlineStr">
        <is>
          <t>32103734</t>
        </is>
      </c>
      <c r="D4487" t="inlineStr">
        <is>
          <t>YALEMY JASMIN ARANDA GONZALEZ</t>
        </is>
      </c>
      <c r="E4487" t="inlineStr">
        <is>
          <t>YALEMYJASMINARANDAGONZALEZ</t>
        </is>
      </c>
      <c r="F4487" s="2" t="n">
        <v>0</v>
      </c>
      <c r="G4487" t="inlineStr">
        <is>
          <t>Michelle Zambrano</t>
        </is>
      </c>
      <c r="H4487" t="inlineStr">
        <is>
          <t>67906781</t>
        </is>
      </c>
      <c r="I4487" t="n">
        <v>33</v>
      </c>
      <c r="J4487" t="n">
        <v>1</v>
      </c>
      <c r="K4487" t="inlineStr">
        <is>
          <t>FLBB</t>
        </is>
      </c>
    </row>
    <row r="4488">
      <c r="A4488" t="inlineStr">
        <is>
          <t>CS</t>
        </is>
      </c>
      <c r="B4488" t="inlineStr">
        <is>
          <t>327094070000</t>
        </is>
      </c>
      <c r="C4488" t="inlineStr">
        <is>
          <t>32709407</t>
        </is>
      </c>
      <c r="D4488" t="inlineStr">
        <is>
          <t>YALEYKA YAYKEL RODRIGUEZ RODRIGUEZ</t>
        </is>
      </c>
      <c r="E4488" t="inlineStr">
        <is>
          <t>YALEYKAYAYKELRODRIGUEZRODRIGUEZ</t>
        </is>
      </c>
      <c r="F4488" s="2" t="n">
        <v>0</v>
      </c>
      <c r="G4488" t="inlineStr">
        <is>
          <t>Lizeth Milena Gonzalez</t>
        </is>
      </c>
      <c r="H4488" t="inlineStr">
        <is>
          <t>63569403</t>
        </is>
      </c>
      <c r="I4488" t="n">
        <v>42</v>
      </c>
      <c r="J4488" t="n">
        <v>1</v>
      </c>
      <c r="K4488" t="inlineStr">
        <is>
          <t>FLBBTV</t>
        </is>
      </c>
    </row>
    <row r="4489">
      <c r="A4489" t="inlineStr">
        <is>
          <t>CS</t>
        </is>
      </c>
      <c r="B4489" t="inlineStr">
        <is>
          <t>354063210000</t>
        </is>
      </c>
      <c r="C4489" t="inlineStr">
        <is>
          <t>35406321</t>
        </is>
      </c>
      <c r="D4489" t="inlineStr">
        <is>
          <t>YALINETH LINETH MARTINEZ PEREZ</t>
        </is>
      </c>
      <c r="E4489" t="inlineStr">
        <is>
          <t>YALINETHLINETHMARTINEZPEREZ</t>
        </is>
      </c>
      <c r="F4489" s="2" t="n">
        <v>0</v>
      </c>
      <c r="G4489" t="inlineStr">
        <is>
          <t>Yarelis Tulloch</t>
        </is>
      </c>
      <c r="H4489" t="inlineStr">
        <is>
          <t>60970280</t>
        </is>
      </c>
      <c r="I4489" t="n">
        <v>29</v>
      </c>
      <c r="J4489" t="n">
        <v>1</v>
      </c>
      <c r="K4489" t="inlineStr">
        <is>
          <t>FLBB</t>
        </is>
      </c>
    </row>
    <row r="4490">
      <c r="A4490" t="inlineStr">
        <is>
          <t>CS</t>
        </is>
      </c>
      <c r="B4490" t="inlineStr">
        <is>
          <t>339286260000</t>
        </is>
      </c>
      <c r="C4490" t="inlineStr">
        <is>
          <t>33928626</t>
        </is>
      </c>
      <c r="D4490" t="inlineStr">
        <is>
          <t>YAMAL CONCEPCION</t>
        </is>
      </c>
      <c r="E4490" t="inlineStr">
        <is>
          <t>YAMALCONCEPCION</t>
        </is>
      </c>
      <c r="F4490" s="2" t="n">
        <v>0</v>
      </c>
      <c r="G4490" t="inlineStr">
        <is>
          <t>Abril Aparicio</t>
        </is>
      </c>
      <c r="H4490" t="inlineStr">
        <is>
          <t>69125228</t>
        </is>
      </c>
      <c r="I4490" t="n">
        <v>29</v>
      </c>
      <c r="J4490" t="n">
        <v>1</v>
      </c>
      <c r="K4490" t="inlineStr">
        <is>
          <t>FLBB</t>
        </is>
      </c>
    </row>
    <row r="4491">
      <c r="A4491" t="inlineStr">
        <is>
          <t>CS</t>
        </is>
      </c>
      <c r="B4491" t="inlineStr">
        <is>
          <t>326078740000</t>
        </is>
      </c>
      <c r="C4491" t="inlineStr">
        <is>
          <t>32607874</t>
        </is>
      </c>
      <c r="D4491" t="inlineStr">
        <is>
          <t>YAMILA DEL CARMEN HURTADO NUÑEZ</t>
        </is>
      </c>
      <c r="E4491" t="inlineStr">
        <is>
          <t>YAMILADELCARMENHURTADONUNEZ</t>
        </is>
      </c>
      <c r="F4491" s="2" t="n">
        <v>0</v>
      </c>
      <c r="G4491" t="inlineStr">
        <is>
          <t>Yariela Galarce</t>
        </is>
      </c>
      <c r="H4491" t="inlineStr">
        <is>
          <t>65051312</t>
        </is>
      </c>
      <c r="I4491" t="n">
        <v>27</v>
      </c>
      <c r="J4491" t="n">
        <v>1</v>
      </c>
      <c r="K4491" t="inlineStr">
        <is>
          <t>FLBB</t>
        </is>
      </c>
    </row>
    <row r="4492">
      <c r="A4492" t="inlineStr">
        <is>
          <t>CS</t>
        </is>
      </c>
      <c r="B4492" t="inlineStr">
        <is>
          <t>294081640000</t>
        </is>
      </c>
      <c r="C4492" t="inlineStr">
        <is>
          <t>29408164</t>
        </is>
      </c>
      <c r="D4492" t="inlineStr">
        <is>
          <t>YAMILE CHEN</t>
        </is>
      </c>
      <c r="E4492" t="inlineStr">
        <is>
          <t>YAMILECHEN</t>
        </is>
      </c>
      <c r="F4492" s="2" t="n">
        <v>0</v>
      </c>
      <c r="G4492" t="inlineStr">
        <is>
          <t>Nailyn Martinez Johnson</t>
        </is>
      </c>
      <c r="H4492" t="inlineStr">
        <is>
          <t>67477501</t>
        </is>
      </c>
      <c r="I4492" t="n">
        <v>65</v>
      </c>
      <c r="J4492" t="n">
        <v>1</v>
      </c>
      <c r="K4492" t="inlineStr">
        <is>
          <t>FLBBTV</t>
        </is>
      </c>
    </row>
    <row r="4493">
      <c r="A4493" t="inlineStr">
        <is>
          <t>CS</t>
        </is>
      </c>
      <c r="B4493" t="inlineStr">
        <is>
          <t>141039730000</t>
        </is>
      </c>
      <c r="C4493" t="inlineStr">
        <is>
          <t>14103973</t>
        </is>
      </c>
      <c r="D4493" t="inlineStr">
        <is>
          <t>YAMILETH JOHNSON</t>
        </is>
      </c>
      <c r="E4493" t="inlineStr">
        <is>
          <t>YAMILETHJOHNSON</t>
        </is>
      </c>
      <c r="F4493" s="2" t="n">
        <v>0</v>
      </c>
      <c r="G4493" t="inlineStr">
        <is>
          <t>iongy Gordon Ward</t>
        </is>
      </c>
      <c r="H4493" t="inlineStr">
        <is>
          <t>62422791</t>
        </is>
      </c>
      <c r="I4493" t="n">
        <v>27</v>
      </c>
      <c r="J4493" t="n">
        <v>1</v>
      </c>
      <c r="K4493" t="inlineStr">
        <is>
          <t>BB</t>
        </is>
      </c>
    </row>
    <row r="4494">
      <c r="A4494" t="inlineStr">
        <is>
          <t>CS</t>
        </is>
      </c>
      <c r="B4494" t="inlineStr">
        <is>
          <t>327056250000</t>
        </is>
      </c>
      <c r="C4494" t="inlineStr">
        <is>
          <t>32705625</t>
        </is>
      </c>
      <c r="D4494" t="inlineStr">
        <is>
          <t>YAMILETH ARAYA BARRANCO DE BARREIRO</t>
        </is>
      </c>
      <c r="E4494" t="inlineStr">
        <is>
          <t>YAMILETHARAYABARRANCODEBARREIRO</t>
        </is>
      </c>
      <c r="F4494" s="2" t="n">
        <v>0</v>
      </c>
      <c r="G4494" t="inlineStr">
        <is>
          <t>Keisy Vargas</t>
        </is>
      </c>
      <c r="H4494" t="inlineStr">
        <is>
          <t>66384266</t>
        </is>
      </c>
      <c r="I4494" t="n">
        <v>26</v>
      </c>
      <c r="J4494" t="n">
        <v>1</v>
      </c>
      <c r="K4494" t="inlineStr">
        <is>
          <t>BB</t>
        </is>
      </c>
    </row>
    <row r="4495">
      <c r="A4495" t="inlineStr">
        <is>
          <t>CS</t>
        </is>
      </c>
      <c r="B4495" t="inlineStr">
        <is>
          <t>184082390000</t>
        </is>
      </c>
      <c r="C4495" t="inlineStr">
        <is>
          <t>18408239</t>
        </is>
      </c>
      <c r="D4495" t="inlineStr">
        <is>
          <t>YAMILETH DEL CARMEN CABALLERO CABALLERO</t>
        </is>
      </c>
      <c r="E4495" t="inlineStr">
        <is>
          <t>YAMILETHDELCARMENCABALLEROCABALLERO</t>
        </is>
      </c>
      <c r="F4495" s="2" t="n">
        <v>0</v>
      </c>
      <c r="G4495" t="inlineStr">
        <is>
          <t>Karla Mc Intryre</t>
        </is>
      </c>
      <c r="H4495" t="inlineStr">
        <is>
          <t>65886919</t>
        </is>
      </c>
      <c r="I4495" t="n">
        <v>75</v>
      </c>
      <c r="J4495" t="n">
        <v>1</v>
      </c>
      <c r="K4495" t="inlineStr">
        <is>
          <t>FLBB</t>
        </is>
      </c>
    </row>
    <row r="4496">
      <c r="A4496" t="inlineStr">
        <is>
          <t>CS</t>
        </is>
      </c>
      <c r="B4496" t="inlineStr">
        <is>
          <t>359012420000</t>
        </is>
      </c>
      <c r="C4496" t="inlineStr">
        <is>
          <t>35901242</t>
        </is>
      </c>
      <c r="D4496" t="inlineStr">
        <is>
          <t>YAMILETH DEL CARMEN MITRE MIRANDA</t>
        </is>
      </c>
      <c r="E4496" t="inlineStr">
        <is>
          <t>YAMILETHDELCARMENMITREMIRANDA</t>
        </is>
      </c>
      <c r="F4496" s="2" t="n">
        <v>0</v>
      </c>
      <c r="G4496" t="inlineStr">
        <is>
          <t>Solanye Acuña</t>
        </is>
      </c>
      <c r="H4496" t="inlineStr">
        <is>
          <t>64567760</t>
        </is>
      </c>
      <c r="I4496" t="n">
        <v>22</v>
      </c>
      <c r="J4496" t="n">
        <v>1</v>
      </c>
      <c r="K4496" t="inlineStr">
        <is>
          <t>FLBB</t>
        </is>
      </c>
    </row>
    <row r="4497">
      <c r="A4497" t="inlineStr">
        <is>
          <t>CS</t>
        </is>
      </c>
      <c r="B4497" t="inlineStr">
        <is>
          <t>342138150000</t>
        </is>
      </c>
      <c r="C4497" t="inlineStr">
        <is>
          <t>34213815</t>
        </is>
      </c>
      <c r="D4497" t="inlineStr">
        <is>
          <t>YAMILETH ESTHER BEST FREEMAN</t>
        </is>
      </c>
      <c r="E4497" t="inlineStr">
        <is>
          <t>YAMILETHESTHERBESTFREEMAN</t>
        </is>
      </c>
      <c r="F4497" s="2" t="n">
        <v>0</v>
      </c>
      <c r="G4497" t="inlineStr">
        <is>
          <t>Lizeth Milena Gonzalez</t>
        </is>
      </c>
      <c r="H4497" t="inlineStr">
        <is>
          <t>61499592</t>
        </is>
      </c>
      <c r="I4497" t="n">
        <v>34</v>
      </c>
      <c r="J4497" t="n">
        <v>1</v>
      </c>
      <c r="K4497" t="inlineStr">
        <is>
          <t>FLBB</t>
        </is>
      </c>
    </row>
    <row r="4498">
      <c r="A4498" t="inlineStr">
        <is>
          <t>CS</t>
        </is>
      </c>
      <c r="B4498" t="inlineStr">
        <is>
          <t>326112680000</t>
        </is>
      </c>
      <c r="C4498" t="inlineStr">
        <is>
          <t>32611268</t>
        </is>
      </c>
      <c r="D4498" t="inlineStr">
        <is>
          <t>YAMILETH ESTHER SANCHEZ CASTILLO</t>
        </is>
      </c>
      <c r="E4498" t="inlineStr">
        <is>
          <t>YAMILETHESTHERSANCHEZCASTILLO</t>
        </is>
      </c>
      <c r="F4498" s="2" t="n">
        <v>0</v>
      </c>
      <c r="G4498" t="inlineStr">
        <is>
          <t>Maria Fernanda Rivas</t>
        </is>
      </c>
      <c r="H4498" t="inlineStr">
        <is>
          <t>67945293</t>
        </is>
      </c>
      <c r="I4498" t="n">
        <v>33</v>
      </c>
      <c r="J4498" t="n">
        <v>1</v>
      </c>
      <c r="K4498" t="inlineStr">
        <is>
          <t>FLBB</t>
        </is>
      </c>
    </row>
    <row r="4499">
      <c r="A4499" t="inlineStr">
        <is>
          <t>CS</t>
        </is>
      </c>
      <c r="B4499" t="inlineStr">
        <is>
          <t>349319590000</t>
        </is>
      </c>
      <c r="C4499" t="inlineStr">
        <is>
          <t>34931959</t>
        </is>
      </c>
      <c r="D4499" t="inlineStr">
        <is>
          <t>YAMILETH ESTHER SUGASTY ALONSO</t>
        </is>
      </c>
      <c r="E4499" t="inlineStr">
        <is>
          <t>YAMILETHESTHERSUGASTYALONSO</t>
        </is>
      </c>
      <c r="F4499" s="2" t="n">
        <v>0</v>
      </c>
      <c r="G4499" t="inlineStr">
        <is>
          <t>Yarelis Tulloch</t>
        </is>
      </c>
      <c r="H4499" t="inlineStr">
        <is>
          <t>67221467</t>
        </is>
      </c>
      <c r="I4499" t="n">
        <v>37</v>
      </c>
      <c r="J4499" t="n">
        <v>1</v>
      </c>
      <c r="K4499" t="inlineStr">
        <is>
          <t>FLBBTV</t>
        </is>
      </c>
    </row>
    <row r="4500">
      <c r="A4500" t="inlineStr">
        <is>
          <t>CS</t>
        </is>
      </c>
      <c r="B4500" t="inlineStr">
        <is>
          <t>312041090000</t>
        </is>
      </c>
      <c r="C4500" t="inlineStr">
        <is>
          <t>31204109</t>
        </is>
      </c>
      <c r="D4500" t="inlineStr">
        <is>
          <t>YAMILETH GARCIA MURILLO</t>
        </is>
      </c>
      <c r="E4500" t="inlineStr">
        <is>
          <t>YAMILETHGARCIAMURILLO</t>
        </is>
      </c>
      <c r="F4500" s="2" t="n">
        <v>0</v>
      </c>
      <c r="G4500" t="inlineStr">
        <is>
          <t>Abril Aparicio</t>
        </is>
      </c>
      <c r="H4500" t="inlineStr">
        <is>
          <t>66761619</t>
        </is>
      </c>
      <c r="I4500" t="n">
        <v>31</v>
      </c>
      <c r="J4500" t="n">
        <v>1</v>
      </c>
      <c r="K4500" t="inlineStr">
        <is>
          <t>FLBB</t>
        </is>
      </c>
    </row>
    <row r="4501">
      <c r="A4501" t="inlineStr">
        <is>
          <t>CS</t>
        </is>
      </c>
      <c r="B4501" t="inlineStr">
        <is>
          <t>339078710000</t>
        </is>
      </c>
      <c r="C4501" t="inlineStr">
        <is>
          <t>33907871</t>
        </is>
      </c>
      <c r="D4501" t="inlineStr">
        <is>
          <t>YAMILETH HERNANDEZ DE ARAUZ</t>
        </is>
      </c>
      <c r="E4501" t="inlineStr">
        <is>
          <t>YAMILETHHERNANDEZDEARAUZ</t>
        </is>
      </c>
      <c r="F4501" s="2" t="n">
        <v>0</v>
      </c>
      <c r="G4501" t="inlineStr">
        <is>
          <t>Yariela Galarce</t>
        </is>
      </c>
      <c r="H4501" t="inlineStr">
        <is>
          <t>65959941</t>
        </is>
      </c>
      <c r="I4501" t="n">
        <v>33</v>
      </c>
      <c r="J4501" t="n">
        <v>1</v>
      </c>
      <c r="K4501" t="inlineStr">
        <is>
          <t>FLBB</t>
        </is>
      </c>
    </row>
    <row r="4502">
      <c r="A4502" t="inlineStr">
        <is>
          <t>CS</t>
        </is>
      </c>
      <c r="B4502" t="inlineStr">
        <is>
          <t>323112000000</t>
        </is>
      </c>
      <c r="C4502" t="inlineStr">
        <is>
          <t>32311200</t>
        </is>
      </c>
      <c r="D4502" t="inlineStr">
        <is>
          <t>YAMILETH ITSEL OSORIO ORFIL</t>
        </is>
      </c>
      <c r="E4502" t="inlineStr">
        <is>
          <t>YAMILETHITSELOSORIOORFIL</t>
        </is>
      </c>
      <c r="F4502" s="2" t="n">
        <v>0</v>
      </c>
      <c r="G4502" t="inlineStr">
        <is>
          <t>Nailyn Martinez Johnson</t>
        </is>
      </c>
      <c r="H4502" t="inlineStr">
        <is>
          <t>62460903</t>
        </is>
      </c>
      <c r="I4502" t="n">
        <v>30</v>
      </c>
      <c r="J4502" t="n">
        <v>1</v>
      </c>
      <c r="K4502" t="inlineStr">
        <is>
          <t>FLBB</t>
        </is>
      </c>
    </row>
    <row r="4503">
      <c r="A4503" t="inlineStr">
        <is>
          <t>CS</t>
        </is>
      </c>
      <c r="B4503" t="inlineStr">
        <is>
          <t>306004160000</t>
        </is>
      </c>
      <c r="C4503" t="inlineStr">
        <is>
          <t>30600416</t>
        </is>
      </c>
      <c r="D4503" t="inlineStr">
        <is>
          <t>YAMILETH LOPEZ ORTEGA #3</t>
        </is>
      </c>
      <c r="E4503" t="inlineStr">
        <is>
          <t>YAMILETHLOPEZORTEGA3</t>
        </is>
      </c>
      <c r="F4503" s="2" t="n">
        <v>0</v>
      </c>
      <c r="G4503" t="inlineStr">
        <is>
          <t>iongy Gordon Ward</t>
        </is>
      </c>
      <c r="H4503" t="inlineStr">
        <is>
          <t>62916071</t>
        </is>
      </c>
      <c r="I4503" t="n">
        <v>68</v>
      </c>
      <c r="J4503" t="n">
        <v>1</v>
      </c>
      <c r="K4503" t="inlineStr">
        <is>
          <t>FLBBTV</t>
        </is>
      </c>
    </row>
    <row r="4504">
      <c r="A4504" t="inlineStr">
        <is>
          <t>CS</t>
        </is>
      </c>
      <c r="B4504" t="inlineStr">
        <is>
          <t>351076840000</t>
        </is>
      </c>
      <c r="C4504" t="inlineStr">
        <is>
          <t>35107684</t>
        </is>
      </c>
      <c r="D4504" t="inlineStr">
        <is>
          <t>YAMILETH NAXSIA MORRIS GONZALEZ</t>
        </is>
      </c>
      <c r="E4504" t="inlineStr">
        <is>
          <t>YAMILETHNAXSIAMORRISGONZALEZ</t>
        </is>
      </c>
      <c r="F4504" s="2" t="n">
        <v>0</v>
      </c>
      <c r="G4504" t="inlineStr">
        <is>
          <t>Keisy Vargas</t>
        </is>
      </c>
      <c r="H4504" t="inlineStr">
        <is>
          <t>64437450</t>
        </is>
      </c>
      <c r="I4504" t="n">
        <v>30</v>
      </c>
      <c r="J4504" t="n">
        <v>1</v>
      </c>
      <c r="K4504" t="inlineStr">
        <is>
          <t>FLBBTV</t>
        </is>
      </c>
    </row>
    <row r="4505">
      <c r="A4505" t="inlineStr">
        <is>
          <t>CS</t>
        </is>
      </c>
      <c r="B4505" t="inlineStr">
        <is>
          <t>352004760000</t>
        </is>
      </c>
      <c r="C4505" t="inlineStr">
        <is>
          <t>35200476</t>
        </is>
      </c>
      <c r="D4505" t="inlineStr">
        <is>
          <t>YAMILETH SANTO VENADO</t>
        </is>
      </c>
      <c r="E4505" t="inlineStr">
        <is>
          <t>YAMILETHSANTOVENADO</t>
        </is>
      </c>
      <c r="F4505" s="2" t="n">
        <v>0</v>
      </c>
      <c r="G4505" t="inlineStr">
        <is>
          <t>Karla Mc Intryre</t>
        </is>
      </c>
      <c r="H4505" t="inlineStr">
        <is>
          <t>66617804</t>
        </is>
      </c>
      <c r="I4505" t="n">
        <v>29</v>
      </c>
      <c r="J4505" t="n">
        <v>1</v>
      </c>
      <c r="K4505" t="inlineStr">
        <is>
          <t>FLBB</t>
        </is>
      </c>
    </row>
    <row r="4506">
      <c r="A4506" t="inlineStr">
        <is>
          <t>CS</t>
        </is>
      </c>
      <c r="B4506" t="inlineStr">
        <is>
          <t>336246090000</t>
        </is>
      </c>
      <c r="C4506" t="inlineStr">
        <is>
          <t>33624609</t>
        </is>
      </c>
      <c r="D4506" t="inlineStr">
        <is>
          <t>YAMILETH VILLA MONTERREY</t>
        </is>
      </c>
      <c r="E4506" t="inlineStr">
        <is>
          <t>YAMILETHVILLAMONTERREY</t>
        </is>
      </c>
      <c r="F4506" s="2" t="n">
        <v>0</v>
      </c>
      <c r="G4506" t="inlineStr">
        <is>
          <t>Solanye Acuña</t>
        </is>
      </c>
      <c r="H4506" t="inlineStr">
        <is>
          <t>66608222</t>
        </is>
      </c>
      <c r="I4506" t="n">
        <v>21</v>
      </c>
      <c r="J4506" t="n">
        <v>1</v>
      </c>
      <c r="K4506" t="inlineStr">
        <is>
          <t>BB</t>
        </is>
      </c>
    </row>
    <row r="4507">
      <c r="A4507" t="inlineStr">
        <is>
          <t>CS</t>
        </is>
      </c>
      <c r="B4507" t="inlineStr">
        <is>
          <t>348374110000</t>
        </is>
      </c>
      <c r="C4507" t="inlineStr">
        <is>
          <t>34837411</t>
        </is>
      </c>
      <c r="D4507" t="inlineStr">
        <is>
          <t>YAMILKA DEL VALLE DELGADO GEDLER</t>
        </is>
      </c>
      <c r="E4507" t="inlineStr">
        <is>
          <t>YAMILKADELVALLEDELGADOGEDLER</t>
        </is>
      </c>
      <c r="F4507" s="2" t="n">
        <v>0</v>
      </c>
      <c r="G4507" t="inlineStr">
        <is>
          <t>Michelle Zambrano</t>
        </is>
      </c>
      <c r="H4507" t="inlineStr">
        <is>
          <t>65718126</t>
        </is>
      </c>
      <c r="I4507" t="n">
        <v>25</v>
      </c>
      <c r="J4507" t="n">
        <v>1</v>
      </c>
      <c r="K4507" t="inlineStr">
        <is>
          <t>FLBB</t>
        </is>
      </c>
    </row>
    <row r="4508">
      <c r="A4508" t="inlineStr">
        <is>
          <t>CS</t>
        </is>
      </c>
      <c r="B4508" t="inlineStr">
        <is>
          <t>317067040000</t>
        </is>
      </c>
      <c r="C4508" t="inlineStr">
        <is>
          <t>31706704</t>
        </is>
      </c>
      <c r="D4508" t="inlineStr">
        <is>
          <t>YAMILKA IVONE DEL CARMEN LOPEZ GARCIA</t>
        </is>
      </c>
      <c r="E4508" t="inlineStr">
        <is>
          <t>YAMILKAIVONEDELCARMENLOPEZGARCIA</t>
        </is>
      </c>
      <c r="F4508" s="2" t="n">
        <v>0</v>
      </c>
      <c r="G4508" t="inlineStr">
        <is>
          <t>Lizeth Milena Gonzalez</t>
        </is>
      </c>
      <c r="H4508" t="inlineStr">
        <is>
          <t>66727657</t>
        </is>
      </c>
      <c r="I4508" t="n">
        <v>25</v>
      </c>
      <c r="J4508" t="n">
        <v>1</v>
      </c>
      <c r="K4508" t="inlineStr">
        <is>
          <t>BB</t>
        </is>
      </c>
    </row>
    <row r="4509">
      <c r="A4509" t="inlineStr">
        <is>
          <t>CS</t>
        </is>
      </c>
      <c r="B4509" t="inlineStr">
        <is>
          <t>327049880000</t>
        </is>
      </c>
      <c r="C4509" t="inlineStr">
        <is>
          <t>32704988</t>
        </is>
      </c>
      <c r="D4509" t="inlineStr">
        <is>
          <t>YAN LIZHU</t>
        </is>
      </c>
      <c r="E4509" t="inlineStr">
        <is>
          <t>YANLIZHU</t>
        </is>
      </c>
      <c r="F4509" s="2" t="n">
        <v>0</v>
      </c>
      <c r="G4509" t="inlineStr">
        <is>
          <t>Maria Fernanda Rivas</t>
        </is>
      </c>
      <c r="H4509" t="inlineStr">
        <is>
          <t>68886881</t>
        </is>
      </c>
      <c r="I4509" t="n">
        <v>45</v>
      </c>
      <c r="J4509" t="n">
        <v>1</v>
      </c>
      <c r="K4509" t="inlineStr">
        <is>
          <t>FLBB</t>
        </is>
      </c>
    </row>
    <row r="4510">
      <c r="A4510" t="inlineStr">
        <is>
          <t>CS</t>
        </is>
      </c>
      <c r="B4510" t="inlineStr">
        <is>
          <t>800518210000</t>
        </is>
      </c>
      <c r="C4510" t="inlineStr">
        <is>
          <t>80051821</t>
        </is>
      </c>
      <c r="D4510" t="inlineStr">
        <is>
          <t>FERRICENTRO PENONOME</t>
        </is>
      </c>
      <c r="E4510" t="inlineStr">
        <is>
          <t>FERRICENTROPENONOME</t>
        </is>
      </c>
      <c r="F4510" s="2" t="n">
        <v>0</v>
      </c>
      <c r="G4510" t="inlineStr">
        <is>
          <t>Yarelis Tulloch</t>
        </is>
      </c>
      <c r="H4510" t="inlineStr">
        <is>
          <t>0</t>
        </is>
      </c>
      <c r="I4510" t="n">
        <v>45</v>
      </c>
      <c r="J4510" t="n">
        <v>1</v>
      </c>
      <c r="K4510" t="inlineStr">
        <is>
          <t>FLBB</t>
        </is>
      </c>
    </row>
    <row r="4511">
      <c r="A4511" t="inlineStr">
        <is>
          <t>CS</t>
        </is>
      </c>
      <c r="B4511" t="inlineStr">
        <is>
          <t>323125560000</t>
        </is>
      </c>
      <c r="C4511" t="inlineStr">
        <is>
          <t>32312556</t>
        </is>
      </c>
      <c r="D4511" t="inlineStr">
        <is>
          <t>YANDONG HUANG LI</t>
        </is>
      </c>
      <c r="E4511" t="inlineStr">
        <is>
          <t>YANDONGHUANGLI</t>
        </is>
      </c>
      <c r="F4511" s="2" t="n">
        <v>0</v>
      </c>
      <c r="G4511" t="inlineStr">
        <is>
          <t>Abril Aparicio</t>
        </is>
      </c>
      <c r="H4511" t="inlineStr">
        <is>
          <t>68858549</t>
        </is>
      </c>
      <c r="I4511" t="n">
        <v>48</v>
      </c>
      <c r="J4511" t="n">
        <v>1</v>
      </c>
      <c r="K4511" t="inlineStr">
        <is>
          <t>FLBB</t>
        </is>
      </c>
    </row>
    <row r="4512">
      <c r="A4512" t="inlineStr">
        <is>
          <t>CS</t>
        </is>
      </c>
      <c r="B4512" t="inlineStr">
        <is>
          <t>338089930000</t>
        </is>
      </c>
      <c r="C4512" t="inlineStr">
        <is>
          <t>33808993</t>
        </is>
      </c>
      <c r="D4512" t="inlineStr">
        <is>
          <t>YANEIKA DANIELA FERNANDEZ GARCIA</t>
        </is>
      </c>
      <c r="E4512" t="inlineStr">
        <is>
          <t>YANEIKADANIELAFERNANDEZGARCIA</t>
        </is>
      </c>
      <c r="F4512" s="2" t="n">
        <v>0</v>
      </c>
      <c r="G4512" t="inlineStr">
        <is>
          <t>Yariela Galarce</t>
        </is>
      </c>
      <c r="H4512" t="inlineStr">
        <is>
          <t>69362778</t>
        </is>
      </c>
      <c r="I4512" t="n">
        <v>54</v>
      </c>
      <c r="J4512" t="n">
        <v>1</v>
      </c>
      <c r="K4512" t="inlineStr">
        <is>
          <t>FLBBTV</t>
        </is>
      </c>
    </row>
    <row r="4513">
      <c r="A4513" t="inlineStr">
        <is>
          <t>CS</t>
        </is>
      </c>
      <c r="B4513" t="inlineStr">
        <is>
          <t>348076470000</t>
        </is>
      </c>
      <c r="C4513" t="inlineStr">
        <is>
          <t>34807647</t>
        </is>
      </c>
      <c r="D4513" t="inlineStr">
        <is>
          <t>YANELDY DEL VALLE CHACON QUIROZ</t>
        </is>
      </c>
      <c r="E4513" t="inlineStr">
        <is>
          <t>YANELDYDELVALLECHACONQUIROZ</t>
        </is>
      </c>
      <c r="F4513" s="2" t="n">
        <v>0</v>
      </c>
      <c r="G4513" t="inlineStr">
        <is>
          <t>Nailyn Martinez Johnson</t>
        </is>
      </c>
      <c r="H4513" t="inlineStr">
        <is>
          <t>61098267</t>
        </is>
      </c>
      <c r="I4513" t="n">
        <v>34</v>
      </c>
      <c r="J4513" t="n">
        <v>1</v>
      </c>
      <c r="K4513" t="inlineStr">
        <is>
          <t>FLBB</t>
        </is>
      </c>
    </row>
    <row r="4514">
      <c r="A4514" t="inlineStr">
        <is>
          <t>CS</t>
        </is>
      </c>
      <c r="B4514" t="inlineStr">
        <is>
          <t>331259070000</t>
        </is>
      </c>
      <c r="C4514" t="inlineStr">
        <is>
          <t>33125907</t>
        </is>
      </c>
      <c r="D4514" t="inlineStr">
        <is>
          <t>YANELIS IVETH MORENO</t>
        </is>
      </c>
      <c r="E4514" t="inlineStr">
        <is>
          <t>YANELISIVETHMORENO</t>
        </is>
      </c>
      <c r="F4514" s="2" t="n">
        <v>0</v>
      </c>
      <c r="G4514" t="inlineStr">
        <is>
          <t>iongy Gordon Ward</t>
        </is>
      </c>
      <c r="H4514" t="inlineStr">
        <is>
          <t>61368583</t>
        </is>
      </c>
      <c r="I4514" t="n">
        <v>51</v>
      </c>
      <c r="J4514" t="n">
        <v>1</v>
      </c>
      <c r="K4514" t="inlineStr">
        <is>
          <t>FLBBTV</t>
        </is>
      </c>
    </row>
    <row r="4515">
      <c r="A4515" t="inlineStr">
        <is>
          <t>CS</t>
        </is>
      </c>
      <c r="B4515" t="inlineStr">
        <is>
          <t>342181250000</t>
        </is>
      </c>
      <c r="C4515" t="inlineStr">
        <is>
          <t>34218125</t>
        </is>
      </c>
      <c r="D4515" t="inlineStr">
        <is>
          <t>YANESY DORALYS MONTERREY VILLARREAL</t>
        </is>
      </c>
      <c r="E4515" t="inlineStr">
        <is>
          <t>YANESYDORALYSMONTERREYVILLARREAL</t>
        </is>
      </c>
      <c r="F4515" s="2" t="n">
        <v>0</v>
      </c>
      <c r="G4515" t="inlineStr">
        <is>
          <t>Keisy Vargas</t>
        </is>
      </c>
      <c r="H4515" t="inlineStr">
        <is>
          <t>69971276</t>
        </is>
      </c>
      <c r="I4515" t="n">
        <v>38</v>
      </c>
      <c r="J4515" t="n">
        <v>1</v>
      </c>
      <c r="K4515" t="inlineStr">
        <is>
          <t>FLBB</t>
        </is>
      </c>
    </row>
    <row r="4516">
      <c r="A4516" t="inlineStr">
        <is>
          <t>CS</t>
        </is>
      </c>
      <c r="B4516" t="inlineStr">
        <is>
          <t>298071260000</t>
        </is>
      </c>
      <c r="C4516" t="inlineStr">
        <is>
          <t>29807126</t>
        </is>
      </c>
      <c r="D4516" t="inlineStr">
        <is>
          <t>YANETH ATENCIO / SERVICIOS Y DISTRIBUIDORA YANETH</t>
        </is>
      </c>
      <c r="E4516" t="inlineStr">
        <is>
          <t>YANETHATENCIOSERVICIOSYDISTRIBUIDORAYANETH</t>
        </is>
      </c>
      <c r="F4516" s="2" t="n">
        <v>0</v>
      </c>
      <c r="G4516" t="inlineStr">
        <is>
          <t>Karla Mc Intryre</t>
        </is>
      </c>
      <c r="H4516" t="inlineStr">
        <is>
          <t>69314444</t>
        </is>
      </c>
      <c r="I4516" t="n">
        <v>45</v>
      </c>
      <c r="J4516" t="n">
        <v>1</v>
      </c>
      <c r="K4516" t="inlineStr">
        <is>
          <t>FLBB</t>
        </is>
      </c>
    </row>
    <row r="4517">
      <c r="A4517" t="inlineStr">
        <is>
          <t>CS</t>
        </is>
      </c>
      <c r="B4517" t="inlineStr">
        <is>
          <t>328071700000</t>
        </is>
      </c>
      <c r="C4517" t="inlineStr">
        <is>
          <t>32807170</t>
        </is>
      </c>
      <c r="D4517" t="inlineStr">
        <is>
          <t>YANETH BARONA</t>
        </is>
      </c>
      <c r="E4517" t="inlineStr">
        <is>
          <t>YANETHBARONA</t>
        </is>
      </c>
      <c r="F4517" s="2" t="n">
        <v>0</v>
      </c>
      <c r="G4517" t="inlineStr">
        <is>
          <t>Solanye Acuña</t>
        </is>
      </c>
      <c r="H4517" t="inlineStr">
        <is>
          <t>62471796</t>
        </is>
      </c>
      <c r="I4517" t="n">
        <v>39</v>
      </c>
      <c r="J4517" t="n">
        <v>1</v>
      </c>
      <c r="K4517" t="inlineStr">
        <is>
          <t>FLBB</t>
        </is>
      </c>
    </row>
    <row r="4518">
      <c r="A4518" t="inlineStr">
        <is>
          <t>CS</t>
        </is>
      </c>
      <c r="B4518" t="inlineStr">
        <is>
          <t>322040680000</t>
        </is>
      </c>
      <c r="C4518" t="inlineStr">
        <is>
          <t>32204068</t>
        </is>
      </c>
      <c r="D4518" t="inlineStr">
        <is>
          <t>YANETH DEL ROSARIO RIVERA CASTILLO</t>
        </is>
      </c>
      <c r="E4518" t="inlineStr">
        <is>
          <t>YANETHDELROSARIORIVERACASTILLO</t>
        </is>
      </c>
      <c r="F4518" s="2" t="n">
        <v>0</v>
      </c>
      <c r="G4518" t="inlineStr">
        <is>
          <t>Michelle Zambrano</t>
        </is>
      </c>
      <c r="H4518" t="inlineStr">
        <is>
          <t>0</t>
        </is>
      </c>
      <c r="I4518" t="n">
        <v>38</v>
      </c>
      <c r="J4518" t="n">
        <v>1</v>
      </c>
      <c r="K4518" t="inlineStr">
        <is>
          <t>FLBBTV</t>
        </is>
      </c>
    </row>
    <row r="4519">
      <c r="A4519" t="inlineStr">
        <is>
          <t>CS</t>
        </is>
      </c>
      <c r="B4519" t="inlineStr">
        <is>
          <t>346251900000</t>
        </is>
      </c>
      <c r="C4519" t="inlineStr">
        <is>
          <t>34625190</t>
        </is>
      </c>
      <c r="D4519" t="inlineStr">
        <is>
          <t>YANETH LISBETH HERNANDEZ CORDOBA</t>
        </is>
      </c>
      <c r="E4519" t="inlineStr">
        <is>
          <t>YANETHLISBETHHERNANDEZCORDOBA</t>
        </is>
      </c>
      <c r="F4519" s="2" t="n">
        <v>0</v>
      </c>
      <c r="G4519" t="inlineStr">
        <is>
          <t>Lizeth Milena Gonzalez</t>
        </is>
      </c>
      <c r="H4519" t="inlineStr">
        <is>
          <t>66335055</t>
        </is>
      </c>
      <c r="I4519" t="n">
        <v>25</v>
      </c>
      <c r="J4519" t="n">
        <v>1</v>
      </c>
      <c r="K4519" t="inlineStr">
        <is>
          <t>BB</t>
        </is>
      </c>
    </row>
    <row r="4520">
      <c r="A4520" t="inlineStr">
        <is>
          <t>CS</t>
        </is>
      </c>
      <c r="B4520" t="inlineStr">
        <is>
          <t>324100740000</t>
        </is>
      </c>
      <c r="C4520" t="inlineStr">
        <is>
          <t>32410074</t>
        </is>
      </c>
      <c r="D4520" t="inlineStr">
        <is>
          <t>YANFAN WU</t>
        </is>
      </c>
      <c r="E4520" t="inlineStr">
        <is>
          <t>YANFANWU</t>
        </is>
      </c>
      <c r="F4520" s="2" t="n">
        <v>0</v>
      </c>
      <c r="G4520" t="inlineStr">
        <is>
          <t>Maria Fernanda Rivas</t>
        </is>
      </c>
      <c r="H4520" t="inlineStr">
        <is>
          <t>68880004</t>
        </is>
      </c>
      <c r="I4520" t="n">
        <v>48</v>
      </c>
      <c r="J4520" t="n">
        <v>1</v>
      </c>
      <c r="K4520" t="inlineStr">
        <is>
          <t>FLBB</t>
        </is>
      </c>
    </row>
    <row r="4521">
      <c r="A4521" t="inlineStr">
        <is>
          <t>CS</t>
        </is>
      </c>
      <c r="B4521" t="inlineStr">
        <is>
          <t>326051060000</t>
        </is>
      </c>
      <c r="C4521" t="inlineStr">
        <is>
          <t>32605106</t>
        </is>
      </c>
      <c r="D4521" t="inlineStr">
        <is>
          <t>YANFANG LIANG</t>
        </is>
      </c>
      <c r="E4521" t="inlineStr">
        <is>
          <t>YANFANGLIANG</t>
        </is>
      </c>
      <c r="F4521" s="2" t="n">
        <v>0</v>
      </c>
      <c r="G4521" t="inlineStr">
        <is>
          <t>Yarelis Tulloch</t>
        </is>
      </c>
      <c r="H4521" t="inlineStr">
        <is>
          <t>62861989</t>
        </is>
      </c>
      <c r="I4521" t="n">
        <v>32</v>
      </c>
      <c r="J4521" t="n">
        <v>1</v>
      </c>
      <c r="K4521" t="inlineStr">
        <is>
          <t>FLBB</t>
        </is>
      </c>
    </row>
    <row r="4522">
      <c r="A4522" t="inlineStr">
        <is>
          <t>CS</t>
        </is>
      </c>
      <c r="B4522" t="inlineStr">
        <is>
          <t>335310950000</t>
        </is>
      </c>
      <c r="C4522" t="inlineStr">
        <is>
          <t>33531095</t>
        </is>
      </c>
      <c r="D4522" t="inlineStr">
        <is>
          <t>YANFANG LIU</t>
        </is>
      </c>
      <c r="E4522" t="inlineStr">
        <is>
          <t>YANFANGLIU</t>
        </is>
      </c>
      <c r="F4522" s="2" t="n">
        <v>0</v>
      </c>
      <c r="G4522" t="inlineStr">
        <is>
          <t>Abril Aparicio</t>
        </is>
      </c>
      <c r="H4522" t="inlineStr">
        <is>
          <t>65246138</t>
        </is>
      </c>
      <c r="I4522" t="n">
        <v>34</v>
      </c>
      <c r="J4522" t="n">
        <v>1</v>
      </c>
      <c r="K4522" t="inlineStr">
        <is>
          <t>FLBB</t>
        </is>
      </c>
    </row>
    <row r="4523">
      <c r="A4523" t="inlineStr">
        <is>
          <t>CS</t>
        </is>
      </c>
      <c r="B4523" t="inlineStr">
        <is>
          <t>348224290000</t>
        </is>
      </c>
      <c r="C4523" t="inlineStr">
        <is>
          <t>34822429</t>
        </is>
      </c>
      <c r="D4523" t="inlineStr">
        <is>
          <t>YANFEI CHEN</t>
        </is>
      </c>
      <c r="E4523" t="inlineStr">
        <is>
          <t>YANFEICHEN</t>
        </is>
      </c>
      <c r="F4523" s="2" t="n">
        <v>0</v>
      </c>
      <c r="G4523" t="inlineStr">
        <is>
          <t>Yariela Galarce</t>
        </is>
      </c>
      <c r="H4523" t="inlineStr">
        <is>
          <t>66907586</t>
        </is>
      </c>
      <c r="I4523" t="n">
        <v>27</v>
      </c>
      <c r="J4523" t="n">
        <v>1</v>
      </c>
      <c r="K4523" t="inlineStr">
        <is>
          <t>BB</t>
        </is>
      </c>
    </row>
    <row r="4524">
      <c r="A4524" t="inlineStr">
        <is>
          <t>CS</t>
        </is>
      </c>
      <c r="B4524" t="inlineStr">
        <is>
          <t>337089560000</t>
        </is>
      </c>
      <c r="C4524" t="inlineStr">
        <is>
          <t>33708956</t>
        </is>
      </c>
      <c r="D4524" t="inlineStr">
        <is>
          <t>YANGJUN ZHANG</t>
        </is>
      </c>
      <c r="E4524" t="inlineStr">
        <is>
          <t>YANGJUNZHANG</t>
        </is>
      </c>
      <c r="F4524" s="2" t="n">
        <v>0</v>
      </c>
      <c r="G4524" t="inlineStr">
        <is>
          <t>Nailyn Martinez Johnson</t>
        </is>
      </c>
      <c r="H4524" t="inlineStr">
        <is>
          <t>69262550</t>
        </is>
      </c>
      <c r="I4524" t="n">
        <v>34</v>
      </c>
      <c r="J4524" t="n">
        <v>1</v>
      </c>
      <c r="K4524" t="inlineStr">
        <is>
          <t>FLBB</t>
        </is>
      </c>
    </row>
    <row r="4525">
      <c r="A4525" t="inlineStr">
        <is>
          <t>CS</t>
        </is>
      </c>
      <c r="B4525" t="inlineStr">
        <is>
          <t>331083330100</t>
        </is>
      </c>
      <c r="C4525" t="inlineStr">
        <is>
          <t>33108333</t>
        </is>
      </c>
      <c r="D4525" t="inlineStr">
        <is>
          <t>YANHUA JIANG</t>
        </is>
      </c>
      <c r="E4525" t="inlineStr">
        <is>
          <t>YANHUAJIANG</t>
        </is>
      </c>
      <c r="F4525" s="2" t="n">
        <v>0</v>
      </c>
      <c r="G4525" t="inlineStr">
        <is>
          <t>iongy Gordon Ward</t>
        </is>
      </c>
      <c r="H4525" t="inlineStr">
        <is>
          <t>62376397</t>
        </is>
      </c>
      <c r="I4525" t="n">
        <v>69</v>
      </c>
      <c r="J4525" t="n">
        <v>1</v>
      </c>
      <c r="K4525" t="inlineStr">
        <is>
          <t>FLBB</t>
        </is>
      </c>
    </row>
    <row r="4526">
      <c r="A4526" t="inlineStr">
        <is>
          <t>CS</t>
        </is>
      </c>
      <c r="B4526" t="inlineStr">
        <is>
          <t>345276060000</t>
        </is>
      </c>
      <c r="C4526" t="inlineStr">
        <is>
          <t>34527606</t>
        </is>
      </c>
      <c r="D4526" t="inlineStr">
        <is>
          <t>YANI SA</t>
        </is>
      </c>
      <c r="E4526" t="inlineStr">
        <is>
          <t>YANISA</t>
        </is>
      </c>
      <c r="F4526" s="2" t="n">
        <v>0</v>
      </c>
      <c r="G4526" t="inlineStr">
        <is>
          <t>Keisy Vargas</t>
        </is>
      </c>
      <c r="H4526" t="inlineStr">
        <is>
          <t>66396511</t>
        </is>
      </c>
      <c r="I4526" t="n">
        <v>50</v>
      </c>
      <c r="J4526" t="n">
        <v>1</v>
      </c>
      <c r="K4526" t="inlineStr">
        <is>
          <t>FLBBTV</t>
        </is>
      </c>
    </row>
    <row r="4527">
      <c r="A4527" t="inlineStr">
        <is>
          <t>CS</t>
        </is>
      </c>
      <c r="B4527" t="inlineStr">
        <is>
          <t>346328660000</t>
        </is>
      </c>
      <c r="C4527" t="inlineStr">
        <is>
          <t>34632866</t>
        </is>
      </c>
      <c r="D4527" t="inlineStr">
        <is>
          <t>YANIFHER DIANETH DELGADO BATISTA</t>
        </is>
      </c>
      <c r="E4527" t="inlineStr">
        <is>
          <t>YANIFHERDIANETHDELGADOBATISTA</t>
        </is>
      </c>
      <c r="F4527" s="2" t="n">
        <v>0</v>
      </c>
      <c r="G4527" t="inlineStr">
        <is>
          <t>Karla Mc Intryre</t>
        </is>
      </c>
      <c r="H4527" t="inlineStr">
        <is>
          <t>62006445</t>
        </is>
      </c>
      <c r="I4527" t="n">
        <v>27</v>
      </c>
      <c r="J4527" t="n">
        <v>1</v>
      </c>
      <c r="K4527" t="inlineStr">
        <is>
          <t>BB</t>
        </is>
      </c>
    </row>
    <row r="4528">
      <c r="A4528" t="inlineStr">
        <is>
          <t>CS</t>
        </is>
      </c>
      <c r="B4528" t="inlineStr">
        <is>
          <t>324043900000</t>
        </is>
      </c>
      <c r="C4528" t="inlineStr">
        <is>
          <t>32404390</t>
        </is>
      </c>
      <c r="D4528" t="inlineStr">
        <is>
          <t>YANILKA EDITH ROUSE RODRIGUEZ DE SANABRIA</t>
        </is>
      </c>
      <c r="E4528" t="inlineStr">
        <is>
          <t>YANILKAEDITHROUSERODRIGUEZDESANABRIA</t>
        </is>
      </c>
      <c r="F4528" s="2" t="n">
        <v>0</v>
      </c>
      <c r="G4528" t="inlineStr">
        <is>
          <t>Solanye Acuña</t>
        </is>
      </c>
      <c r="H4528" t="inlineStr">
        <is>
          <t>69335630</t>
        </is>
      </c>
      <c r="I4528" t="n">
        <v>33</v>
      </c>
      <c r="J4528" t="n">
        <v>1</v>
      </c>
      <c r="K4528" t="inlineStr">
        <is>
          <t>FLBB</t>
        </is>
      </c>
    </row>
    <row r="4529">
      <c r="A4529" t="inlineStr">
        <is>
          <t>CS</t>
        </is>
      </c>
      <c r="B4529" t="inlineStr">
        <is>
          <t>344363010000</t>
        </is>
      </c>
      <c r="C4529" t="inlineStr">
        <is>
          <t>34436301</t>
        </is>
      </c>
      <c r="D4529" t="inlineStr">
        <is>
          <t>YANIMACHE; S.A.</t>
        </is>
      </c>
      <c r="E4529" t="inlineStr">
        <is>
          <t>YANIMACHESA</t>
        </is>
      </c>
      <c r="F4529" s="2" t="n">
        <v>0</v>
      </c>
      <c r="G4529" t="inlineStr">
        <is>
          <t>Michelle Zambrano</t>
        </is>
      </c>
      <c r="H4529" t="inlineStr">
        <is>
          <t>66150008</t>
        </is>
      </c>
      <c r="I4529" t="n">
        <v>29</v>
      </c>
      <c r="J4529" t="n">
        <v>1</v>
      </c>
      <c r="K4529" t="inlineStr">
        <is>
          <t>FLBB</t>
        </is>
      </c>
    </row>
    <row r="4530">
      <c r="A4530" t="inlineStr">
        <is>
          <t>CS</t>
        </is>
      </c>
      <c r="B4530" t="inlineStr">
        <is>
          <t>307073720000</t>
        </is>
      </c>
      <c r="C4530" t="inlineStr">
        <is>
          <t>30707372</t>
        </is>
      </c>
      <c r="D4530" t="inlineStr">
        <is>
          <t>YANIN MARTINEZ ROVIRA</t>
        </is>
      </c>
      <c r="E4530" t="inlineStr">
        <is>
          <t>YANINMARTINEZROVIRA</t>
        </is>
      </c>
      <c r="F4530" s="2" t="n">
        <v>0</v>
      </c>
      <c r="G4530" t="inlineStr">
        <is>
          <t>Lizeth Milena Gonzalez</t>
        </is>
      </c>
      <c r="H4530" t="inlineStr">
        <is>
          <t>64895571</t>
        </is>
      </c>
      <c r="I4530" t="n">
        <v>35</v>
      </c>
      <c r="J4530" t="n">
        <v>1</v>
      </c>
      <c r="K4530" t="inlineStr">
        <is>
          <t>FLBB</t>
        </is>
      </c>
    </row>
    <row r="4531">
      <c r="A4531" t="inlineStr">
        <is>
          <t>CS</t>
        </is>
      </c>
      <c r="B4531" t="inlineStr">
        <is>
          <t>337238920000</t>
        </is>
      </c>
      <c r="C4531" t="inlineStr">
        <is>
          <t>33723892</t>
        </is>
      </c>
      <c r="D4531" t="inlineStr">
        <is>
          <t>YANINA CELINDA DOMINGUEZ</t>
        </is>
      </c>
      <c r="E4531" t="inlineStr">
        <is>
          <t>YANINACELINDADOMINGUEZ</t>
        </is>
      </c>
      <c r="F4531" s="2" t="n">
        <v>0</v>
      </c>
      <c r="G4531" t="inlineStr">
        <is>
          <t>Maria Fernanda Rivas</t>
        </is>
      </c>
      <c r="H4531" t="inlineStr">
        <is>
          <t>639595333</t>
        </is>
      </c>
      <c r="I4531" t="n">
        <v>22</v>
      </c>
      <c r="J4531" t="n">
        <v>1</v>
      </c>
      <c r="K4531" t="inlineStr">
        <is>
          <t>FLBB</t>
        </is>
      </c>
    </row>
    <row r="4532">
      <c r="A4532" t="inlineStr">
        <is>
          <t>CS</t>
        </is>
      </c>
      <c r="B4532" t="inlineStr">
        <is>
          <t>301063940000</t>
        </is>
      </c>
      <c r="C4532" t="inlineStr">
        <is>
          <t>30106394</t>
        </is>
      </c>
      <c r="D4532" t="inlineStr">
        <is>
          <t>YANIRA MICHELLE LANE</t>
        </is>
      </c>
      <c r="E4532" t="inlineStr">
        <is>
          <t>YANIRAMICHELLELANE</t>
        </is>
      </c>
      <c r="F4532" s="2" t="n">
        <v>0</v>
      </c>
      <c r="G4532" t="inlineStr">
        <is>
          <t>Yarelis Tulloch</t>
        </is>
      </c>
      <c r="H4532" t="inlineStr">
        <is>
          <t>61518952</t>
        </is>
      </c>
      <c r="I4532" t="n">
        <v>25</v>
      </c>
      <c r="J4532" t="n">
        <v>1</v>
      </c>
      <c r="K4532" t="inlineStr">
        <is>
          <t>FLBBTV</t>
        </is>
      </c>
    </row>
    <row r="4533">
      <c r="A4533" t="inlineStr">
        <is>
          <t>CS</t>
        </is>
      </c>
      <c r="B4533" t="inlineStr">
        <is>
          <t>316033120000</t>
        </is>
      </c>
      <c r="C4533" t="inlineStr">
        <is>
          <t>31603312</t>
        </is>
      </c>
      <c r="D4533" t="inlineStr">
        <is>
          <t>YANIRED DEL CARMEN FRANCO RAMOS</t>
        </is>
      </c>
      <c r="E4533" t="inlineStr">
        <is>
          <t>YANIREDDELCARMENFRANCORAMOS</t>
        </is>
      </c>
      <c r="F4533" s="2" t="n">
        <v>0</v>
      </c>
      <c r="G4533" t="inlineStr">
        <is>
          <t>Abril Aparicio</t>
        </is>
      </c>
      <c r="H4533" t="inlineStr">
        <is>
          <t>66158649</t>
        </is>
      </c>
      <c r="I4533" t="n">
        <v>41</v>
      </c>
      <c r="J4533" t="n">
        <v>1</v>
      </c>
      <c r="K4533" t="inlineStr">
        <is>
          <t>FLBB</t>
        </is>
      </c>
    </row>
    <row r="4534">
      <c r="A4534" t="inlineStr">
        <is>
          <t>CS</t>
        </is>
      </c>
      <c r="B4534" t="inlineStr">
        <is>
          <t>356120790000</t>
        </is>
      </c>
      <c r="C4534" t="inlineStr">
        <is>
          <t>35612079</t>
        </is>
      </c>
      <c r="D4534" t="inlineStr">
        <is>
          <t>YANIRETH VICTORIA EDWARDS BALOY</t>
        </is>
      </c>
      <c r="E4534" t="inlineStr">
        <is>
          <t>YANIRETHVICTORIAEDWARDSBALOY</t>
        </is>
      </c>
      <c r="F4534" s="2" t="n">
        <v>0</v>
      </c>
      <c r="G4534" t="inlineStr">
        <is>
          <t>Yariela Galarce</t>
        </is>
      </c>
      <c r="H4534" t="inlineStr">
        <is>
          <t>61627609</t>
        </is>
      </c>
      <c r="I4534" t="n">
        <v>0</v>
      </c>
      <c r="J4534" t="n">
        <v>1</v>
      </c>
      <c r="K4534" t="inlineStr">
        <is>
          <t>FLBBTV</t>
        </is>
      </c>
    </row>
    <row r="4535">
      <c r="A4535" t="inlineStr">
        <is>
          <t>CS</t>
        </is>
      </c>
      <c r="B4535" t="inlineStr">
        <is>
          <t>352089700000</t>
        </is>
      </c>
      <c r="C4535" t="inlineStr">
        <is>
          <t>35208970</t>
        </is>
      </c>
      <c r="D4535" t="inlineStr">
        <is>
          <t>YANIRIS GARCIA PEÑA</t>
        </is>
      </c>
      <c r="E4535" t="inlineStr">
        <is>
          <t>YANIRISGARCIAPENA</t>
        </is>
      </c>
      <c r="F4535" s="2" t="n">
        <v>0</v>
      </c>
      <c r="G4535" t="inlineStr">
        <is>
          <t>Nailyn Martinez Johnson</t>
        </is>
      </c>
      <c r="H4535" t="inlineStr">
        <is>
          <t>68435858</t>
        </is>
      </c>
      <c r="I4535" t="n">
        <v>4</v>
      </c>
      <c r="J4535" t="n">
        <v>1</v>
      </c>
      <c r="K4535" t="inlineStr">
        <is>
          <t>FLBB</t>
        </is>
      </c>
    </row>
    <row r="4536">
      <c r="A4536" t="inlineStr">
        <is>
          <t>CS</t>
        </is>
      </c>
      <c r="B4536" t="inlineStr">
        <is>
          <t>339025310000</t>
        </is>
      </c>
      <c r="C4536" t="inlineStr">
        <is>
          <t>33902531</t>
        </is>
      </c>
      <c r="D4536" t="inlineStr">
        <is>
          <t>YANISETH DANIELA MENESES PANEZO</t>
        </is>
      </c>
      <c r="E4536" t="inlineStr">
        <is>
          <t>YANISETHDANIELAMENESESPANEZO</t>
        </is>
      </c>
      <c r="F4536" s="2" t="n">
        <v>0</v>
      </c>
      <c r="G4536" t="inlineStr">
        <is>
          <t>iongy Gordon Ward</t>
        </is>
      </c>
      <c r="H4536" t="inlineStr">
        <is>
          <t>61207029</t>
        </is>
      </c>
      <c r="I4536" t="n">
        <v>24</v>
      </c>
      <c r="J4536" t="n">
        <v>1</v>
      </c>
      <c r="K4536" t="inlineStr">
        <is>
          <t>FLBB</t>
        </is>
      </c>
    </row>
    <row r="4537">
      <c r="A4537" t="inlineStr">
        <is>
          <t>CS</t>
        </is>
      </c>
      <c r="B4537" t="inlineStr">
        <is>
          <t>314072100000</t>
        </is>
      </c>
      <c r="C4537" t="inlineStr">
        <is>
          <t>31407210</t>
        </is>
      </c>
      <c r="D4537" t="inlineStr">
        <is>
          <t>YANITZA INES ISABEL PEREZ SANTOS</t>
        </is>
      </c>
      <c r="E4537" t="inlineStr">
        <is>
          <t>YANITZAINESISABELPEREZSANTOS</t>
        </is>
      </c>
      <c r="F4537" s="2" t="n">
        <v>0</v>
      </c>
      <c r="G4537" t="inlineStr">
        <is>
          <t>Keisy Vargas</t>
        </is>
      </c>
      <c r="H4537" t="inlineStr">
        <is>
          <t>67404345</t>
        </is>
      </c>
      <c r="I4537" t="n">
        <v>61</v>
      </c>
      <c r="J4537" t="n">
        <v>1</v>
      </c>
      <c r="K4537" t="inlineStr">
        <is>
          <t>FLBBTV</t>
        </is>
      </c>
    </row>
    <row r="4538">
      <c r="A4538" t="inlineStr">
        <is>
          <t>CS</t>
        </is>
      </c>
      <c r="B4538" t="inlineStr">
        <is>
          <t>327069380000</t>
        </is>
      </c>
      <c r="C4538" t="inlineStr">
        <is>
          <t>32706938</t>
        </is>
      </c>
      <c r="D4538" t="inlineStr">
        <is>
          <t>YANITZA YISSELL CARRASCO LOPEZ</t>
        </is>
      </c>
      <c r="E4538" t="inlineStr">
        <is>
          <t>YANITZAYISSELLCARRASCOLOPEZ</t>
        </is>
      </c>
      <c r="F4538" s="2" t="n">
        <v>0</v>
      </c>
      <c r="G4538" t="inlineStr">
        <is>
          <t>Karla Mc Intryre</t>
        </is>
      </c>
      <c r="H4538" t="inlineStr">
        <is>
          <t>65826078</t>
        </is>
      </c>
      <c r="I4538" t="n">
        <v>33</v>
      </c>
      <c r="J4538" t="n">
        <v>1</v>
      </c>
      <c r="K4538" t="inlineStr">
        <is>
          <t>FLBB</t>
        </is>
      </c>
    </row>
    <row r="4539">
      <c r="A4539" t="inlineStr">
        <is>
          <t>CS</t>
        </is>
      </c>
      <c r="B4539" t="inlineStr">
        <is>
          <t>216002790000</t>
        </is>
      </c>
      <c r="C4539" t="inlineStr">
        <is>
          <t>21600279</t>
        </is>
      </c>
      <c r="D4539" t="inlineStr">
        <is>
          <t>YANIXA BALOY</t>
        </is>
      </c>
      <c r="E4539" t="inlineStr">
        <is>
          <t>YANIXABALOY</t>
        </is>
      </c>
      <c r="F4539" s="2" t="n">
        <v>0</v>
      </c>
      <c r="G4539" t="inlineStr">
        <is>
          <t>Solanye Acuña</t>
        </is>
      </c>
      <c r="H4539" t="inlineStr">
        <is>
          <t>60307326</t>
        </is>
      </c>
      <c r="I4539" t="n">
        <v>52</v>
      </c>
      <c r="J4539" t="n">
        <v>1</v>
      </c>
      <c r="K4539" t="inlineStr">
        <is>
          <t>FLBB</t>
        </is>
      </c>
    </row>
    <row r="4540">
      <c r="A4540" t="inlineStr">
        <is>
          <t>CS</t>
        </is>
      </c>
      <c r="B4540" t="inlineStr">
        <is>
          <t>357089300000</t>
        </is>
      </c>
      <c r="C4540" t="inlineStr">
        <is>
          <t>35708930</t>
        </is>
      </c>
      <c r="D4540" t="inlineStr">
        <is>
          <t>YANJIE LIN</t>
        </is>
      </c>
      <c r="E4540" t="inlineStr">
        <is>
          <t>YANJIELIN</t>
        </is>
      </c>
      <c r="F4540" s="2" t="n">
        <v>0</v>
      </c>
      <c r="G4540" t="inlineStr">
        <is>
          <t>Michelle Zambrano</t>
        </is>
      </c>
      <c r="H4540" t="inlineStr">
        <is>
          <t>68711519</t>
        </is>
      </c>
      <c r="I4540" t="n">
        <v>6</v>
      </c>
      <c r="J4540" t="n">
        <v>1</v>
      </c>
      <c r="K4540" t="inlineStr">
        <is>
          <t>FLBB</t>
        </is>
      </c>
    </row>
    <row r="4541">
      <c r="A4541" t="inlineStr">
        <is>
          <t>CS</t>
        </is>
      </c>
      <c r="B4541" t="inlineStr">
        <is>
          <t>349046540000</t>
        </is>
      </c>
      <c r="C4541" t="inlineStr">
        <is>
          <t>34904654</t>
        </is>
      </c>
      <c r="D4541" t="inlineStr">
        <is>
          <t>YANLI LU</t>
        </is>
      </c>
      <c r="E4541" t="inlineStr">
        <is>
          <t>YANLILU</t>
        </is>
      </c>
      <c r="F4541" s="2" t="n">
        <v>0</v>
      </c>
      <c r="G4541" t="inlineStr">
        <is>
          <t>Lizeth Milena Gonzalez</t>
        </is>
      </c>
      <c r="H4541" t="inlineStr">
        <is>
          <t>68782068</t>
        </is>
      </c>
      <c r="I4541" t="n">
        <v>48</v>
      </c>
      <c r="J4541" t="n">
        <v>1</v>
      </c>
      <c r="K4541" t="inlineStr">
        <is>
          <t>FLBBTV</t>
        </is>
      </c>
    </row>
    <row r="4542">
      <c r="A4542" t="inlineStr">
        <is>
          <t>CS</t>
        </is>
      </c>
      <c r="B4542" t="inlineStr">
        <is>
          <t>358040420000</t>
        </is>
      </c>
      <c r="C4542" t="inlineStr">
        <is>
          <t>35804042</t>
        </is>
      </c>
      <c r="D4542" t="inlineStr">
        <is>
          <t>YANLIET CHONG GARCÍA</t>
        </is>
      </c>
      <c r="E4542" t="inlineStr">
        <is>
          <t>YANLIETCHONGGARCIA</t>
        </is>
      </c>
      <c r="F4542" s="2" t="n">
        <v>0</v>
      </c>
      <c r="G4542" t="inlineStr">
        <is>
          <t>Maria Fernanda Rivas</t>
        </is>
      </c>
      <c r="H4542" t="inlineStr">
        <is>
          <t>0</t>
        </is>
      </c>
      <c r="I4542" t="n">
        <v>25</v>
      </c>
      <c r="J4542" t="n">
        <v>1</v>
      </c>
      <c r="K4542" t="inlineStr">
        <is>
          <t>FLBB</t>
        </is>
      </c>
    </row>
    <row r="4543">
      <c r="A4543" t="inlineStr">
        <is>
          <t>CS</t>
        </is>
      </c>
      <c r="B4543" t="inlineStr">
        <is>
          <t>238021710000</t>
        </is>
      </c>
      <c r="C4543" t="inlineStr">
        <is>
          <t>23802171</t>
        </is>
      </c>
      <c r="D4543" t="inlineStr">
        <is>
          <t>YANLING ZHONG</t>
        </is>
      </c>
      <c r="E4543" t="inlineStr">
        <is>
          <t>YANLINGZHONG</t>
        </is>
      </c>
      <c r="F4543" s="2" t="n">
        <v>0</v>
      </c>
      <c r="G4543" t="inlineStr">
        <is>
          <t>Yarelis Tulloch</t>
        </is>
      </c>
      <c r="H4543" t="inlineStr">
        <is>
          <t>67853025</t>
        </is>
      </c>
      <c r="I4543" t="n">
        <v>42</v>
      </c>
      <c r="J4543" t="n">
        <v>1</v>
      </c>
      <c r="K4543" t="inlineStr">
        <is>
          <t>FLBB</t>
        </is>
      </c>
    </row>
    <row r="4544">
      <c r="A4544" t="inlineStr">
        <is>
          <t>CS</t>
        </is>
      </c>
      <c r="B4544" t="inlineStr">
        <is>
          <t>338264800000</t>
        </is>
      </c>
      <c r="C4544" t="inlineStr">
        <is>
          <t>33826480</t>
        </is>
      </c>
      <c r="D4544" t="inlineStr">
        <is>
          <t>YANMEI HE</t>
        </is>
      </c>
      <c r="E4544" t="inlineStr">
        <is>
          <t>YANMEIHE</t>
        </is>
      </c>
      <c r="F4544" s="2" t="n">
        <v>0</v>
      </c>
      <c r="G4544" t="inlineStr">
        <is>
          <t>Abril Aparicio</t>
        </is>
      </c>
      <c r="H4544" t="inlineStr">
        <is>
          <t>65066046</t>
        </is>
      </c>
      <c r="I4544" t="n">
        <v>41</v>
      </c>
      <c r="J4544" t="n">
        <v>1</v>
      </c>
      <c r="K4544" t="inlineStr">
        <is>
          <t>BBTV</t>
        </is>
      </c>
    </row>
    <row r="4545">
      <c r="A4545" t="inlineStr">
        <is>
          <t>CS</t>
        </is>
      </c>
      <c r="B4545" t="inlineStr">
        <is>
          <t>354004020000</t>
        </is>
      </c>
      <c r="C4545" t="inlineStr">
        <is>
          <t>35400402</t>
        </is>
      </c>
      <c r="D4545" t="inlineStr">
        <is>
          <t>YANMEI LI</t>
        </is>
      </c>
      <c r="E4545" t="inlineStr">
        <is>
          <t>YANMEILI</t>
        </is>
      </c>
      <c r="F4545" s="2" t="n">
        <v>0</v>
      </c>
      <c r="G4545" t="inlineStr">
        <is>
          <t>Yariela Galarce</t>
        </is>
      </c>
      <c r="H4545" t="inlineStr">
        <is>
          <t>65008811</t>
        </is>
      </c>
      <c r="I4545" t="n">
        <v>35</v>
      </c>
      <c r="J4545" t="n">
        <v>1</v>
      </c>
      <c r="K4545" t="inlineStr">
        <is>
          <t>FLBB</t>
        </is>
      </c>
    </row>
    <row r="4546">
      <c r="A4546" t="inlineStr">
        <is>
          <t>CS</t>
        </is>
      </c>
      <c r="B4546" t="inlineStr">
        <is>
          <t>326030810000</t>
        </is>
      </c>
      <c r="C4546" t="inlineStr">
        <is>
          <t>32603081</t>
        </is>
      </c>
      <c r="D4546" t="inlineStr">
        <is>
          <t>YANQIANQ MO</t>
        </is>
      </c>
      <c r="E4546" t="inlineStr">
        <is>
          <t>YANQIANQMO</t>
        </is>
      </c>
      <c r="F4546" s="2" t="n">
        <v>0</v>
      </c>
      <c r="G4546" t="inlineStr">
        <is>
          <t>Nailyn Martinez Johnson</t>
        </is>
      </c>
      <c r="H4546" t="inlineStr">
        <is>
          <t>62630169</t>
        </is>
      </c>
      <c r="I4546" t="n">
        <v>57</v>
      </c>
      <c r="J4546" t="n">
        <v>1</v>
      </c>
      <c r="K4546" t="inlineStr">
        <is>
          <t>FLBBTV</t>
        </is>
      </c>
    </row>
    <row r="4547">
      <c r="A4547" t="inlineStr">
        <is>
          <t>CS</t>
        </is>
      </c>
      <c r="B4547" t="inlineStr">
        <is>
          <t>354082330000</t>
        </is>
      </c>
      <c r="C4547" t="inlineStr">
        <is>
          <t>35408233</t>
        </is>
      </c>
      <c r="D4547" t="inlineStr">
        <is>
          <t>YANQIU PAN</t>
        </is>
      </c>
      <c r="E4547" t="inlineStr">
        <is>
          <t>YANQIUPAN</t>
        </is>
      </c>
      <c r="F4547" s="2" t="n">
        <v>0</v>
      </c>
      <c r="G4547" t="inlineStr">
        <is>
          <t>iongy Gordon Ward</t>
        </is>
      </c>
      <c r="H4547" t="inlineStr">
        <is>
          <t>67862539</t>
        </is>
      </c>
      <c r="I4547" t="n">
        <v>33</v>
      </c>
      <c r="J4547" t="n">
        <v>1</v>
      </c>
      <c r="K4547" t="inlineStr">
        <is>
          <t>FLBB</t>
        </is>
      </c>
    </row>
    <row r="4548">
      <c r="A4548" t="inlineStr">
        <is>
          <t>CS</t>
        </is>
      </c>
      <c r="B4548" t="inlineStr">
        <is>
          <t>329054860000</t>
        </is>
      </c>
      <c r="C4548" t="inlineStr">
        <is>
          <t>32905486</t>
        </is>
      </c>
      <c r="D4548" t="inlineStr">
        <is>
          <t>YANTING ZOU</t>
        </is>
      </c>
      <c r="E4548" t="inlineStr">
        <is>
          <t>YANTINGZOU</t>
        </is>
      </c>
      <c r="F4548" s="2" t="n">
        <v>0</v>
      </c>
      <c r="G4548" t="inlineStr">
        <is>
          <t>Karla Mc Intryre</t>
        </is>
      </c>
      <c r="H4548" t="inlineStr">
        <is>
          <t>67391288</t>
        </is>
      </c>
      <c r="I4548" t="n">
        <v>33</v>
      </c>
      <c r="J4548" t="n">
        <v>1</v>
      </c>
      <c r="K4548" t="inlineStr">
        <is>
          <t>FLBB</t>
        </is>
      </c>
    </row>
    <row r="4549">
      <c r="A4549" t="inlineStr">
        <is>
          <t>CS</t>
        </is>
      </c>
      <c r="B4549" t="inlineStr">
        <is>
          <t>328012420000</t>
        </is>
      </c>
      <c r="C4549" t="inlineStr">
        <is>
          <t>32801242</t>
        </is>
      </c>
      <c r="D4549" t="inlineStr">
        <is>
          <t>YANYI CHEN DE LIAO</t>
        </is>
      </c>
      <c r="E4549" t="inlineStr">
        <is>
          <t>YANYICHENDELIAO</t>
        </is>
      </c>
      <c r="F4549" s="2" t="n">
        <v>0</v>
      </c>
      <c r="G4549" t="inlineStr">
        <is>
          <t>Solanye Acuña</t>
        </is>
      </c>
      <c r="H4549" t="inlineStr">
        <is>
          <t>66812668</t>
        </is>
      </c>
      <c r="I4549" t="n">
        <v>35</v>
      </c>
      <c r="J4549" t="n">
        <v>1</v>
      </c>
      <c r="K4549" t="inlineStr">
        <is>
          <t>FLBB</t>
        </is>
      </c>
    </row>
    <row r="4550">
      <c r="A4550" t="inlineStr">
        <is>
          <t>CS</t>
        </is>
      </c>
      <c r="B4550" t="inlineStr">
        <is>
          <t>344358290000</t>
        </is>
      </c>
      <c r="C4550" t="inlineStr">
        <is>
          <t>34435829</t>
        </is>
      </c>
      <c r="D4550" t="inlineStr">
        <is>
          <t>YANYI CHEN DE LIAO</t>
        </is>
      </c>
      <c r="E4550" t="inlineStr">
        <is>
          <t>YANYICHENDELIAO</t>
        </is>
      </c>
      <c r="F4550" s="2" t="n">
        <v>0</v>
      </c>
      <c r="G4550" t="inlineStr">
        <is>
          <t>Michelle Zambrano</t>
        </is>
      </c>
      <c r="H4550" t="inlineStr">
        <is>
          <t>67767798</t>
        </is>
      </c>
      <c r="I4550" t="n">
        <v>32</v>
      </c>
      <c r="J4550" t="n">
        <v>1</v>
      </c>
      <c r="K4550" t="inlineStr">
        <is>
          <t>FLBB</t>
        </is>
      </c>
    </row>
    <row r="4551">
      <c r="A4551" t="inlineStr">
        <is>
          <t>CS</t>
        </is>
      </c>
      <c r="B4551" t="inlineStr">
        <is>
          <t>332037220000</t>
        </is>
      </c>
      <c r="C4551" t="inlineStr">
        <is>
          <t>33203722</t>
        </is>
      </c>
      <c r="D4551" t="inlineStr">
        <is>
          <t>YANYIN LUO</t>
        </is>
      </c>
      <c r="E4551" t="inlineStr">
        <is>
          <t>YANYINLUO</t>
        </is>
      </c>
      <c r="F4551" s="2" t="n">
        <v>0</v>
      </c>
      <c r="G4551" t="inlineStr">
        <is>
          <t>Lizeth Milena Gonzalez</t>
        </is>
      </c>
      <c r="H4551" t="inlineStr">
        <is>
          <t>67579588</t>
        </is>
      </c>
      <c r="I4551" t="n">
        <v>44</v>
      </c>
      <c r="J4551" t="n">
        <v>1</v>
      </c>
      <c r="K4551" t="inlineStr">
        <is>
          <t>FLBB</t>
        </is>
      </c>
    </row>
    <row r="4552">
      <c r="A4552" t="inlineStr">
        <is>
          <t>CS</t>
        </is>
      </c>
      <c r="B4552" t="inlineStr">
        <is>
          <t>323113990000</t>
        </is>
      </c>
      <c r="C4552" t="inlineStr">
        <is>
          <t>32311399</t>
        </is>
      </c>
      <c r="D4552" t="inlineStr">
        <is>
          <t>YANZHEN PAN</t>
        </is>
      </c>
      <c r="E4552" t="inlineStr">
        <is>
          <t>YANZHENPAN</t>
        </is>
      </c>
      <c r="F4552" s="2" t="n">
        <v>0</v>
      </c>
      <c r="G4552" t="inlineStr">
        <is>
          <t>Maria Fernanda Rivas</t>
        </is>
      </c>
      <c r="H4552" t="inlineStr">
        <is>
          <t>69924820</t>
        </is>
      </c>
      <c r="I4552" t="n">
        <v>38</v>
      </c>
      <c r="J4552" t="n">
        <v>1</v>
      </c>
      <c r="K4552" t="inlineStr">
        <is>
          <t>BB</t>
        </is>
      </c>
    </row>
    <row r="4553">
      <c r="A4553" t="inlineStr">
        <is>
          <t>CS</t>
        </is>
      </c>
      <c r="B4553" t="inlineStr">
        <is>
          <t>332009630000</t>
        </is>
      </c>
      <c r="C4553" t="inlineStr">
        <is>
          <t>33200963</t>
        </is>
      </c>
      <c r="D4553" t="inlineStr">
        <is>
          <t>YANZHEN PAN</t>
        </is>
      </c>
      <c r="E4553" t="inlineStr">
        <is>
          <t>YANZHENPAN</t>
        </is>
      </c>
      <c r="F4553" s="2" t="n">
        <v>0</v>
      </c>
      <c r="G4553" t="inlineStr">
        <is>
          <t>Yarelis Tulloch</t>
        </is>
      </c>
      <c r="H4553" t="inlineStr">
        <is>
          <t>69924820</t>
        </is>
      </c>
      <c r="I4553" t="n">
        <v>48</v>
      </c>
      <c r="J4553" t="n">
        <v>1</v>
      </c>
      <c r="K4553" t="inlineStr">
        <is>
          <t>FLBB</t>
        </is>
      </c>
    </row>
    <row r="4554">
      <c r="A4554" t="inlineStr">
        <is>
          <t>CS</t>
        </is>
      </c>
      <c r="B4554" t="inlineStr">
        <is>
          <t>343385720000</t>
        </is>
      </c>
      <c r="C4554" t="inlineStr">
        <is>
          <t>34338572</t>
        </is>
      </c>
      <c r="D4554" t="inlineStr">
        <is>
          <t>YAO HUI ZHANG</t>
        </is>
      </c>
      <c r="E4554" t="inlineStr">
        <is>
          <t>YAOHUIZHANG</t>
        </is>
      </c>
      <c r="F4554" s="2" t="n">
        <v>0</v>
      </c>
      <c r="G4554" t="inlineStr">
        <is>
          <t>Abril Aparicio</t>
        </is>
      </c>
      <c r="H4554" t="inlineStr">
        <is>
          <t>69508613</t>
        </is>
      </c>
      <c r="I4554" t="n">
        <v>33</v>
      </c>
      <c r="J4554" t="n">
        <v>1</v>
      </c>
      <c r="K4554" t="inlineStr">
        <is>
          <t>BB</t>
        </is>
      </c>
    </row>
    <row r="4555">
      <c r="A4555" t="inlineStr">
        <is>
          <t>CS</t>
        </is>
      </c>
      <c r="B4555" t="inlineStr">
        <is>
          <t>344300120000</t>
        </is>
      </c>
      <c r="C4555" t="inlineStr">
        <is>
          <t>34430012</t>
        </is>
      </c>
      <c r="D4555" t="inlineStr">
        <is>
          <t>YAO MAO KUANG GUO</t>
        </is>
      </c>
      <c r="E4555" t="inlineStr">
        <is>
          <t>YAOMAOKUANGGUO</t>
        </is>
      </c>
      <c r="F4555" s="2" t="n">
        <v>0</v>
      </c>
      <c r="G4555" t="inlineStr">
        <is>
          <t>Yariela Galarce</t>
        </is>
      </c>
      <c r="H4555" t="inlineStr">
        <is>
          <t>65850865</t>
        </is>
      </c>
      <c r="I4555" t="n">
        <v>32</v>
      </c>
      <c r="J4555" t="n">
        <v>1</v>
      </c>
      <c r="K4555" t="inlineStr">
        <is>
          <t>FLBB</t>
        </is>
      </c>
    </row>
    <row r="4556">
      <c r="A4556" t="inlineStr">
        <is>
          <t>CS</t>
        </is>
      </c>
      <c r="B4556" t="inlineStr">
        <is>
          <t>315054310000</t>
        </is>
      </c>
      <c r="C4556" t="inlineStr">
        <is>
          <t>31505431</t>
        </is>
      </c>
      <c r="D4556" t="inlineStr">
        <is>
          <t>YAO TING KAM LIM</t>
        </is>
      </c>
      <c r="E4556" t="inlineStr">
        <is>
          <t>YAOTINGKAMLIM</t>
        </is>
      </c>
      <c r="F4556" s="2" t="n">
        <v>0</v>
      </c>
      <c r="G4556" t="inlineStr">
        <is>
          <t>Nailyn Martinez Johnson</t>
        </is>
      </c>
      <c r="H4556" t="inlineStr">
        <is>
          <t>67806368</t>
        </is>
      </c>
      <c r="I4556" t="n">
        <v>30</v>
      </c>
      <c r="J4556" t="n">
        <v>1</v>
      </c>
      <c r="K4556" t="inlineStr">
        <is>
          <t>FLBB</t>
        </is>
      </c>
    </row>
    <row r="4557">
      <c r="A4557" t="inlineStr">
        <is>
          <t>CS</t>
        </is>
      </c>
      <c r="B4557" t="inlineStr">
        <is>
          <t>356099050000</t>
        </is>
      </c>
      <c r="C4557" t="inlineStr">
        <is>
          <t>35609905</t>
        </is>
      </c>
      <c r="D4557" t="inlineStr">
        <is>
          <t>YAO YAO ZHENG</t>
        </is>
      </c>
      <c r="E4557" t="inlineStr">
        <is>
          <t>YAOYAOZHENG</t>
        </is>
      </c>
      <c r="F4557" s="2" t="n">
        <v>0</v>
      </c>
      <c r="G4557" t="inlineStr">
        <is>
          <t>iongy Gordon Ward</t>
        </is>
      </c>
      <c r="H4557" t="inlineStr">
        <is>
          <t>66887540</t>
        </is>
      </c>
      <c r="I4557" t="n">
        <v>32</v>
      </c>
      <c r="J4557" t="n">
        <v>1</v>
      </c>
      <c r="K4557" t="inlineStr">
        <is>
          <t>FLBB</t>
        </is>
      </c>
    </row>
    <row r="4558">
      <c r="A4558" t="inlineStr">
        <is>
          <t>CS</t>
        </is>
      </c>
      <c r="B4558" t="inlineStr">
        <is>
          <t>322081420000</t>
        </is>
      </c>
      <c r="C4558" t="inlineStr">
        <is>
          <t>32208142</t>
        </is>
      </c>
      <c r="D4558" t="inlineStr">
        <is>
          <t>YAOHUI LIN</t>
        </is>
      </c>
      <c r="E4558" t="inlineStr">
        <is>
          <t>YAOHUILIN</t>
        </is>
      </c>
      <c r="F4558" s="2" t="n">
        <v>0</v>
      </c>
      <c r="G4558" t="inlineStr">
        <is>
          <t>Keisy Vargas</t>
        </is>
      </c>
      <c r="H4558" t="inlineStr">
        <is>
          <t>68030888</t>
        </is>
      </c>
      <c r="I4558" t="n">
        <v>63</v>
      </c>
      <c r="J4558" t="n">
        <v>1</v>
      </c>
      <c r="K4558" t="inlineStr">
        <is>
          <t>FLBBTV</t>
        </is>
      </c>
    </row>
    <row r="4559">
      <c r="A4559" t="inlineStr">
        <is>
          <t>CS</t>
        </is>
      </c>
      <c r="B4559" t="inlineStr">
        <is>
          <t>323119320000</t>
        </is>
      </c>
      <c r="C4559" t="inlineStr">
        <is>
          <t>32311932</t>
        </is>
      </c>
      <c r="D4559" t="inlineStr">
        <is>
          <t>YAOQI FENG</t>
        </is>
      </c>
      <c r="E4559" t="inlineStr">
        <is>
          <t>YAOQIFENG</t>
        </is>
      </c>
      <c r="F4559" s="2" t="n">
        <v>0</v>
      </c>
      <c r="G4559" t="inlineStr">
        <is>
          <t>Karla Mc Intryre</t>
        </is>
      </c>
      <c r="H4559" t="inlineStr">
        <is>
          <t>69883884</t>
        </is>
      </c>
      <c r="I4559" t="n">
        <v>38</v>
      </c>
      <c r="J4559" t="n">
        <v>1</v>
      </c>
      <c r="K4559" t="inlineStr">
        <is>
          <t>FLBB</t>
        </is>
      </c>
    </row>
    <row r="4560">
      <c r="A4560" t="inlineStr">
        <is>
          <t>CS</t>
        </is>
      </c>
      <c r="B4560" t="inlineStr">
        <is>
          <t>314075810000</t>
        </is>
      </c>
      <c r="C4560" t="inlineStr">
        <is>
          <t>31407581</t>
        </is>
      </c>
      <c r="D4560" t="inlineStr">
        <is>
          <t>YAOQIAN LIANG</t>
        </is>
      </c>
      <c r="E4560" t="inlineStr">
        <is>
          <t>YAOQIANLIANG</t>
        </is>
      </c>
      <c r="F4560" s="2" t="n">
        <v>0</v>
      </c>
      <c r="G4560" t="inlineStr">
        <is>
          <t>Solanye Acuña</t>
        </is>
      </c>
      <c r="H4560" t="inlineStr">
        <is>
          <t>62364920</t>
        </is>
      </c>
      <c r="I4560" t="n">
        <v>30</v>
      </c>
      <c r="J4560" t="n">
        <v>1</v>
      </c>
      <c r="K4560" t="inlineStr">
        <is>
          <t>FLBB</t>
        </is>
      </c>
    </row>
    <row r="4561">
      <c r="A4561" t="inlineStr">
        <is>
          <t>CS</t>
        </is>
      </c>
      <c r="B4561" t="inlineStr">
        <is>
          <t>345405770000</t>
        </is>
      </c>
      <c r="C4561" t="inlineStr">
        <is>
          <t>34540577</t>
        </is>
      </c>
      <c r="D4561" t="inlineStr">
        <is>
          <t>YAOSHENG WU</t>
        </is>
      </c>
      <c r="E4561" t="inlineStr">
        <is>
          <t>YAOSHENGWU</t>
        </is>
      </c>
      <c r="F4561" s="2" t="n">
        <v>0</v>
      </c>
      <c r="G4561" t="inlineStr">
        <is>
          <t>Michelle Zambrano</t>
        </is>
      </c>
      <c r="H4561" t="inlineStr">
        <is>
          <t>66516888</t>
        </is>
      </c>
      <c r="I4561" t="n">
        <v>36</v>
      </c>
      <c r="J4561" t="n">
        <v>1</v>
      </c>
      <c r="K4561" t="inlineStr">
        <is>
          <t>FLBBTV</t>
        </is>
      </c>
    </row>
    <row r="4562">
      <c r="A4562" t="inlineStr">
        <is>
          <t>CS</t>
        </is>
      </c>
      <c r="B4562" t="inlineStr">
        <is>
          <t>349256220000</t>
        </is>
      </c>
      <c r="C4562" t="inlineStr">
        <is>
          <t>34925622</t>
        </is>
      </c>
      <c r="D4562" t="inlineStr">
        <is>
          <t>YAOZONG WANG WANG</t>
        </is>
      </c>
      <c r="E4562" t="inlineStr">
        <is>
          <t>YAOZONGWANGWANG</t>
        </is>
      </c>
      <c r="F4562" s="2" t="n">
        <v>0</v>
      </c>
      <c r="G4562" t="inlineStr">
        <is>
          <t>Lizeth Milena Gonzalez</t>
        </is>
      </c>
      <c r="H4562" t="inlineStr">
        <is>
          <t>67531808</t>
        </is>
      </c>
      <c r="I4562" t="n">
        <v>48</v>
      </c>
      <c r="J4562" t="n">
        <v>1</v>
      </c>
      <c r="K4562" t="inlineStr">
        <is>
          <t>FLBBTV</t>
        </is>
      </c>
    </row>
    <row r="4563">
      <c r="A4563" t="inlineStr">
        <is>
          <t>CS</t>
        </is>
      </c>
      <c r="B4563" t="inlineStr">
        <is>
          <t>356040920000</t>
        </is>
      </c>
      <c r="C4563" t="inlineStr">
        <is>
          <t>35604092</t>
        </is>
      </c>
      <c r="D4563" t="inlineStr">
        <is>
          <t>YARA LINET ROJAS NAVARRO</t>
        </is>
      </c>
      <c r="E4563" t="inlineStr">
        <is>
          <t>YARALINETROJASNAVARRO</t>
        </is>
      </c>
      <c r="F4563" s="2" t="n">
        <v>0</v>
      </c>
      <c r="G4563" t="inlineStr">
        <is>
          <t>Maria Fernanda Rivas</t>
        </is>
      </c>
      <c r="H4563" t="inlineStr">
        <is>
          <t>2202329</t>
        </is>
      </c>
      <c r="I4563" t="n">
        <v>35</v>
      </c>
      <c r="J4563" t="n">
        <v>1</v>
      </c>
      <c r="K4563" t="inlineStr">
        <is>
          <t>FLBB</t>
        </is>
      </c>
    </row>
    <row r="4564">
      <c r="A4564" t="inlineStr">
        <is>
          <t>CS</t>
        </is>
      </c>
      <c r="B4564" t="inlineStr">
        <is>
          <t>327085550000</t>
        </is>
      </c>
      <c r="C4564" t="inlineStr">
        <is>
          <t>32708555</t>
        </is>
      </c>
      <c r="D4564" t="inlineStr">
        <is>
          <t>YARAVI L OLIVARDIA GONZALEZ</t>
        </is>
      </c>
      <c r="E4564" t="inlineStr">
        <is>
          <t>YARAVILOLIVARDIAGONZALEZ</t>
        </is>
      </c>
      <c r="F4564" s="2" t="n">
        <v>0</v>
      </c>
      <c r="G4564" t="inlineStr">
        <is>
          <t>Yarelis Tulloch</t>
        </is>
      </c>
      <c r="H4564" t="inlineStr">
        <is>
          <t>68410581</t>
        </is>
      </c>
      <c r="I4564" t="n">
        <v>33</v>
      </c>
      <c r="J4564" t="n">
        <v>1</v>
      </c>
      <c r="K4564" t="inlineStr">
        <is>
          <t>FLBB</t>
        </is>
      </c>
    </row>
    <row r="4565">
      <c r="A4565" t="inlineStr">
        <is>
          <t>CS</t>
        </is>
      </c>
      <c r="B4565" t="inlineStr">
        <is>
          <t>338238840000</t>
        </is>
      </c>
      <c r="C4565" t="inlineStr">
        <is>
          <t>33823884</t>
        </is>
      </c>
      <c r="D4565" t="inlineStr">
        <is>
          <t>YARAVI VALLEY CORPORATION</t>
        </is>
      </c>
      <c r="E4565" t="inlineStr">
        <is>
          <t>YARAVIVALLEYCORPORATION</t>
        </is>
      </c>
      <c r="F4565" s="2" t="n">
        <v>0</v>
      </c>
      <c r="G4565" t="inlineStr">
        <is>
          <t>Abril Aparicio</t>
        </is>
      </c>
      <c r="H4565" t="inlineStr">
        <is>
          <t>61074709</t>
        </is>
      </c>
      <c r="I4565" t="n">
        <v>64</v>
      </c>
      <c r="J4565" t="n">
        <v>1</v>
      </c>
      <c r="K4565" t="inlineStr">
        <is>
          <t>FLBB</t>
        </is>
      </c>
    </row>
    <row r="4566">
      <c r="A4566" t="inlineStr">
        <is>
          <t>CS</t>
        </is>
      </c>
      <c r="B4566" t="inlineStr">
        <is>
          <t>349010010000</t>
        </is>
      </c>
      <c r="C4566" t="inlineStr">
        <is>
          <t>34901001</t>
        </is>
      </c>
      <c r="D4566" t="inlineStr">
        <is>
          <t>YARDLEY DAVIS SARMALIS</t>
        </is>
      </c>
      <c r="E4566" t="inlineStr">
        <is>
          <t>YARDLEYDAVISSARMALIS</t>
        </is>
      </c>
      <c r="F4566" s="2" t="n">
        <v>0</v>
      </c>
      <c r="G4566" t="inlineStr">
        <is>
          <t>Yariela Galarce</t>
        </is>
      </c>
      <c r="H4566" t="inlineStr">
        <is>
          <t>65431904</t>
        </is>
      </c>
      <c r="I4566" t="n">
        <v>42</v>
      </c>
      <c r="J4566" t="n">
        <v>1</v>
      </c>
      <c r="K4566" t="inlineStr">
        <is>
          <t>BBTV</t>
        </is>
      </c>
    </row>
    <row r="4567">
      <c r="A4567" t="inlineStr">
        <is>
          <t>CS</t>
        </is>
      </c>
      <c r="B4567" t="inlineStr">
        <is>
          <t>354050980000</t>
        </is>
      </c>
      <c r="C4567" t="inlineStr">
        <is>
          <t>35405098</t>
        </is>
      </c>
      <c r="D4567" t="inlineStr">
        <is>
          <t>YARELIS ADELAIDA LOPEZ CHAVEZ</t>
        </is>
      </c>
      <c r="E4567" t="inlineStr">
        <is>
          <t>YARELISADELAIDALOPEZCHAVEZ</t>
        </is>
      </c>
      <c r="F4567" s="2" t="n">
        <v>0</v>
      </c>
      <c r="G4567" t="inlineStr">
        <is>
          <t>Nailyn Martinez Johnson</t>
        </is>
      </c>
      <c r="H4567" t="inlineStr">
        <is>
          <t>65008058</t>
        </is>
      </c>
      <c r="I4567" t="n">
        <v>25</v>
      </c>
      <c r="J4567" t="n">
        <v>1</v>
      </c>
      <c r="K4567" t="inlineStr">
        <is>
          <t>FLBB</t>
        </is>
      </c>
    </row>
    <row r="4568">
      <c r="A4568" t="inlineStr">
        <is>
          <t>CS</t>
        </is>
      </c>
      <c r="B4568" t="inlineStr">
        <is>
          <t>351118240000</t>
        </is>
      </c>
      <c r="C4568" t="inlineStr">
        <is>
          <t>35111824</t>
        </is>
      </c>
      <c r="D4568" t="inlineStr">
        <is>
          <t>YARELIS ENITH DE LEON YRIGOIEN</t>
        </is>
      </c>
      <c r="E4568" t="inlineStr">
        <is>
          <t>YARELISENITHDELEONYRIGOIEN</t>
        </is>
      </c>
      <c r="F4568" s="2" t="n">
        <v>0</v>
      </c>
      <c r="G4568" t="inlineStr">
        <is>
          <t>iongy Gordon Ward</t>
        </is>
      </c>
      <c r="H4568" t="inlineStr">
        <is>
          <t>69055810</t>
        </is>
      </c>
      <c r="I4568" t="n">
        <v>0</v>
      </c>
      <c r="J4568" t="n">
        <v>1</v>
      </c>
      <c r="K4568" t="inlineStr">
        <is>
          <t>FLBBTV</t>
        </is>
      </c>
    </row>
    <row r="4569">
      <c r="A4569" t="inlineStr">
        <is>
          <t>CS</t>
        </is>
      </c>
      <c r="B4569" t="inlineStr">
        <is>
          <t>335270330000</t>
        </is>
      </c>
      <c r="C4569" t="inlineStr">
        <is>
          <t>33527033</t>
        </is>
      </c>
      <c r="D4569" t="inlineStr">
        <is>
          <t>YARELIS FRANCO GONZALEZ</t>
        </is>
      </c>
      <c r="E4569" t="inlineStr">
        <is>
          <t>YARELISFRANCOGONZALEZ</t>
        </is>
      </c>
      <c r="F4569" s="2" t="n">
        <v>0</v>
      </c>
      <c r="G4569" t="inlineStr">
        <is>
          <t>Keisy Vargas</t>
        </is>
      </c>
      <c r="H4569" t="inlineStr">
        <is>
          <t>62424294</t>
        </is>
      </c>
      <c r="I4569" t="n">
        <v>25</v>
      </c>
      <c r="J4569" t="n">
        <v>1</v>
      </c>
      <c r="K4569" t="inlineStr">
        <is>
          <t>BB</t>
        </is>
      </c>
    </row>
    <row r="4570">
      <c r="A4570" t="inlineStr">
        <is>
          <t>CS</t>
        </is>
      </c>
      <c r="B4570" t="inlineStr">
        <is>
          <t>337068360000</t>
        </is>
      </c>
      <c r="C4570" t="inlineStr">
        <is>
          <t>33706836</t>
        </is>
      </c>
      <c r="D4570" t="inlineStr">
        <is>
          <t>YARELIS SANCHEZ</t>
        </is>
      </c>
      <c r="E4570" t="inlineStr">
        <is>
          <t>YARELISSANCHEZ</t>
        </is>
      </c>
      <c r="F4570" s="2" t="n">
        <v>0</v>
      </c>
      <c r="G4570" t="inlineStr">
        <is>
          <t>Karla Mc Intryre</t>
        </is>
      </c>
      <c r="H4570" t="inlineStr">
        <is>
          <t>67516933</t>
        </is>
      </c>
      <c r="I4570" t="n">
        <v>34</v>
      </c>
      <c r="J4570" t="n">
        <v>1</v>
      </c>
      <c r="K4570" t="inlineStr">
        <is>
          <t>FLBB</t>
        </is>
      </c>
    </row>
    <row r="4571">
      <c r="A4571" t="inlineStr">
        <is>
          <t>CS</t>
        </is>
      </c>
      <c r="B4571" t="inlineStr">
        <is>
          <t>328037870000</t>
        </is>
      </c>
      <c r="C4571" t="inlineStr">
        <is>
          <t>32803787</t>
        </is>
      </c>
      <c r="D4571" t="inlineStr">
        <is>
          <t>YARIANIS GISEL CEDEÑO</t>
        </is>
      </c>
      <c r="E4571" t="inlineStr">
        <is>
          <t>YARIANISGISELCEDENO</t>
        </is>
      </c>
      <c r="F4571" s="2" t="n">
        <v>0</v>
      </c>
      <c r="G4571" t="inlineStr">
        <is>
          <t>Solanye Acuña</t>
        </is>
      </c>
      <c r="H4571" t="inlineStr">
        <is>
          <t>69971052</t>
        </is>
      </c>
      <c r="I4571" t="n">
        <v>74</v>
      </c>
      <c r="J4571" t="n">
        <v>1</v>
      </c>
      <c r="K4571" t="inlineStr">
        <is>
          <t>FLBB</t>
        </is>
      </c>
    </row>
    <row r="4572">
      <c r="A4572" t="inlineStr">
        <is>
          <t>CS</t>
        </is>
      </c>
      <c r="B4572" t="inlineStr">
        <is>
          <t>332038690000</t>
        </is>
      </c>
      <c r="C4572" t="inlineStr">
        <is>
          <t>33203869</t>
        </is>
      </c>
      <c r="D4572" t="inlineStr">
        <is>
          <t>YARIBEL TORRES RIVERA</t>
        </is>
      </c>
      <c r="E4572" t="inlineStr">
        <is>
          <t>YARIBELTORRESRIVERA</t>
        </is>
      </c>
      <c r="F4572" s="2" t="n">
        <v>0</v>
      </c>
      <c r="G4572" t="inlineStr">
        <is>
          <t>Michelle Zambrano</t>
        </is>
      </c>
      <c r="H4572" t="inlineStr">
        <is>
          <t>65134736</t>
        </is>
      </c>
      <c r="I4572" t="n">
        <v>45</v>
      </c>
      <c r="J4572" t="n">
        <v>1</v>
      </c>
      <c r="K4572" t="inlineStr">
        <is>
          <t>FLBB</t>
        </is>
      </c>
    </row>
    <row r="4573">
      <c r="A4573" t="inlineStr">
        <is>
          <t>CS</t>
        </is>
      </c>
      <c r="B4573" t="inlineStr">
        <is>
          <t>187082390000</t>
        </is>
      </c>
      <c r="C4573" t="inlineStr">
        <is>
          <t>18708239</t>
        </is>
      </c>
      <c r="D4573" t="inlineStr">
        <is>
          <t>YARIBELL YAJAYRA BERMUDEZ VALDES</t>
        </is>
      </c>
      <c r="E4573" t="inlineStr">
        <is>
          <t>YARIBELLYAJAYRABERMUDEZVALDES</t>
        </is>
      </c>
      <c r="F4573" s="2" t="n">
        <v>0</v>
      </c>
      <c r="G4573" t="inlineStr">
        <is>
          <t>Lizeth Milena Gonzalez</t>
        </is>
      </c>
      <c r="H4573" t="inlineStr">
        <is>
          <t>65954252</t>
        </is>
      </c>
      <c r="I4573" t="n">
        <v>19</v>
      </c>
      <c r="J4573" t="n">
        <v>1</v>
      </c>
      <c r="K4573" t="inlineStr">
        <is>
          <t>BB</t>
        </is>
      </c>
    </row>
    <row r="4574">
      <c r="A4574" t="inlineStr">
        <is>
          <t>CS</t>
        </is>
      </c>
      <c r="B4574" t="inlineStr">
        <is>
          <t>347099850000</t>
        </is>
      </c>
      <c r="C4574" t="inlineStr">
        <is>
          <t>34709985</t>
        </is>
      </c>
      <c r="D4574" t="inlineStr">
        <is>
          <t>YARICETH DEL CARMEN CASTILLO SAMUDIO</t>
        </is>
      </c>
      <c r="E4574" t="inlineStr">
        <is>
          <t>YARICETHDELCARMENCASTILLOSAMUDIO</t>
        </is>
      </c>
      <c r="F4574" s="2" t="n">
        <v>0</v>
      </c>
      <c r="G4574" t="inlineStr">
        <is>
          <t>Maria Fernanda Rivas</t>
        </is>
      </c>
      <c r="H4574" t="inlineStr">
        <is>
          <t>69137915</t>
        </is>
      </c>
      <c r="I4574" t="n">
        <v>48</v>
      </c>
      <c r="J4574" t="n">
        <v>1</v>
      </c>
      <c r="K4574" t="inlineStr">
        <is>
          <t>FLBBTV</t>
        </is>
      </c>
    </row>
    <row r="4575">
      <c r="A4575" t="inlineStr">
        <is>
          <t>CS</t>
        </is>
      </c>
      <c r="B4575" t="inlineStr">
        <is>
          <t>193046510000</t>
        </is>
      </c>
      <c r="C4575" t="inlineStr">
        <is>
          <t>19304651</t>
        </is>
      </c>
      <c r="D4575" t="inlineStr">
        <is>
          <t>YARIELA EDITH HERRERA MALO</t>
        </is>
      </c>
      <c r="E4575" t="inlineStr">
        <is>
          <t>YARIELAEDITHHERRERAMALO</t>
        </is>
      </c>
      <c r="F4575" s="2" t="n">
        <v>0</v>
      </c>
      <c r="G4575" t="inlineStr">
        <is>
          <t>Yarelis Tulloch</t>
        </is>
      </c>
      <c r="H4575" t="inlineStr">
        <is>
          <t>66178093</t>
        </is>
      </c>
      <c r="I4575" t="n">
        <v>50</v>
      </c>
      <c r="J4575" t="n">
        <v>1</v>
      </c>
      <c r="K4575" t="inlineStr">
        <is>
          <t>FLBB</t>
        </is>
      </c>
    </row>
    <row r="4576">
      <c r="A4576" t="inlineStr">
        <is>
          <t>CS</t>
        </is>
      </c>
      <c r="B4576" t="inlineStr">
        <is>
          <t>332006810000</t>
        </is>
      </c>
      <c r="C4576" t="inlineStr">
        <is>
          <t>33200681</t>
        </is>
      </c>
      <c r="D4576" t="inlineStr">
        <is>
          <t>YARIELA RAQUEL LINO DUQUE</t>
        </is>
      </c>
      <c r="E4576" t="inlineStr">
        <is>
          <t>YARIELARAQUELLINODUQUE</t>
        </is>
      </c>
      <c r="F4576" s="2" t="n">
        <v>0</v>
      </c>
      <c r="G4576" t="inlineStr">
        <is>
          <t>Abril Aparicio</t>
        </is>
      </c>
      <c r="H4576" t="inlineStr">
        <is>
          <t>69836185</t>
        </is>
      </c>
      <c r="I4576" t="n">
        <v>24</v>
      </c>
      <c r="J4576" t="n">
        <v>1</v>
      </c>
      <c r="K4576" t="inlineStr">
        <is>
          <t>FLBB</t>
        </is>
      </c>
    </row>
    <row r="4577">
      <c r="A4577" t="inlineStr">
        <is>
          <t>CS</t>
        </is>
      </c>
      <c r="B4577" t="inlineStr">
        <is>
          <t>345341790000</t>
        </is>
      </c>
      <c r="C4577" t="inlineStr">
        <is>
          <t>34534179</t>
        </is>
      </c>
      <c r="D4577" t="inlineStr">
        <is>
          <t>YARIELA YANETH DE GRACIA CACERES</t>
        </is>
      </c>
      <c r="E4577" t="inlineStr">
        <is>
          <t>YARIELAYANETHDEGRACIACACERES</t>
        </is>
      </c>
      <c r="F4577" s="2" t="n">
        <v>0</v>
      </c>
      <c r="G4577" t="inlineStr">
        <is>
          <t>Yariela Galarce</t>
        </is>
      </c>
      <c r="H4577" t="inlineStr">
        <is>
          <t>64619695</t>
        </is>
      </c>
      <c r="I4577" t="n">
        <v>12</v>
      </c>
      <c r="J4577" t="n">
        <v>1</v>
      </c>
      <c r="K4577" t="inlineStr">
        <is>
          <t>FLBB</t>
        </is>
      </c>
    </row>
    <row r="4578">
      <c r="A4578" t="inlineStr">
        <is>
          <t>CS</t>
        </is>
      </c>
      <c r="B4578" t="inlineStr">
        <is>
          <t>329033140000</t>
        </is>
      </c>
      <c r="C4578" t="inlineStr">
        <is>
          <t>32903314</t>
        </is>
      </c>
      <c r="D4578" t="inlineStr">
        <is>
          <t>YARILISKA FAYRU FONTALVO KOO</t>
        </is>
      </c>
      <c r="E4578" t="inlineStr">
        <is>
          <t>YARILISKAFAYRUFONTALVOKOO</t>
        </is>
      </c>
      <c r="F4578" s="2" t="n">
        <v>0</v>
      </c>
      <c r="G4578" t="inlineStr">
        <is>
          <t>Nailyn Martinez Johnson</t>
        </is>
      </c>
      <c r="H4578" t="inlineStr">
        <is>
          <t>61544169</t>
        </is>
      </c>
      <c r="I4578" t="n">
        <v>37</v>
      </c>
      <c r="J4578" t="n">
        <v>1</v>
      </c>
      <c r="K4578" t="inlineStr">
        <is>
          <t>FLBB</t>
        </is>
      </c>
    </row>
    <row r="4579">
      <c r="A4579" t="inlineStr">
        <is>
          <t>CS</t>
        </is>
      </c>
      <c r="B4579" t="inlineStr">
        <is>
          <t>347253170000</t>
        </is>
      </c>
      <c r="C4579" t="inlineStr">
        <is>
          <t>34725317</t>
        </is>
      </c>
      <c r="D4579" t="inlineStr">
        <is>
          <t>YARINED YARIELA SOTO</t>
        </is>
      </c>
      <c r="E4579" t="inlineStr">
        <is>
          <t>YARINEDYARIELASOTO</t>
        </is>
      </c>
      <c r="F4579" s="2" t="n">
        <v>0</v>
      </c>
      <c r="G4579" t="inlineStr">
        <is>
          <t>iongy Gordon Ward</t>
        </is>
      </c>
      <c r="H4579" t="inlineStr">
        <is>
          <t>64584083</t>
        </is>
      </c>
      <c r="I4579" t="n">
        <v>43</v>
      </c>
      <c r="J4579" t="n">
        <v>1</v>
      </c>
      <c r="K4579" t="inlineStr">
        <is>
          <t>FLBBTV</t>
        </is>
      </c>
    </row>
    <row r="4580">
      <c r="A4580" t="inlineStr">
        <is>
          <t>CS</t>
        </is>
      </c>
      <c r="B4580" t="inlineStr">
        <is>
          <t>337088060000</t>
        </is>
      </c>
      <c r="C4580" t="inlineStr">
        <is>
          <t>33708806</t>
        </is>
      </c>
      <c r="D4580" t="inlineStr">
        <is>
          <t>YARINETH MARIA AGUILAR TORRES</t>
        </is>
      </c>
      <c r="E4580" t="inlineStr">
        <is>
          <t>YARINETHMARIAAGUILARTORRES</t>
        </is>
      </c>
      <c r="F4580" s="2" t="n">
        <v>0</v>
      </c>
      <c r="G4580" t="inlineStr">
        <is>
          <t>Keisy Vargas</t>
        </is>
      </c>
      <c r="H4580" t="inlineStr">
        <is>
          <t>67821465</t>
        </is>
      </c>
      <c r="I4580" t="n">
        <v>27</v>
      </c>
      <c r="J4580" t="n">
        <v>1</v>
      </c>
      <c r="K4580" t="inlineStr">
        <is>
          <t>BB</t>
        </is>
      </c>
    </row>
    <row r="4581">
      <c r="A4581" t="inlineStr">
        <is>
          <t>CS</t>
        </is>
      </c>
      <c r="B4581" t="inlineStr">
        <is>
          <t>343159760000</t>
        </is>
      </c>
      <c r="C4581" t="inlineStr">
        <is>
          <t>34315976</t>
        </is>
      </c>
      <c r="D4581" t="inlineStr">
        <is>
          <t>YARINETH YAJAIRA TORRES MOLINA</t>
        </is>
      </c>
      <c r="E4581" t="inlineStr">
        <is>
          <t>YARINETHYAJAIRATORRESMOLINA</t>
        </is>
      </c>
      <c r="F4581" s="2" t="n">
        <v>0</v>
      </c>
      <c r="G4581" t="inlineStr">
        <is>
          <t>Karla Mc Intryre</t>
        </is>
      </c>
      <c r="H4581" t="inlineStr">
        <is>
          <t>69781701</t>
        </is>
      </c>
      <c r="I4581" t="n">
        <v>27</v>
      </c>
      <c r="J4581" t="n">
        <v>1</v>
      </c>
      <c r="K4581" t="inlineStr">
        <is>
          <t>BB</t>
        </is>
      </c>
    </row>
    <row r="4582">
      <c r="A4582" t="inlineStr">
        <is>
          <t>CS</t>
        </is>
      </c>
      <c r="B4582" t="inlineStr">
        <is>
          <t>344010580000</t>
        </is>
      </c>
      <c r="C4582" t="inlineStr">
        <is>
          <t>34401058</t>
        </is>
      </c>
      <c r="D4582" t="inlineStr">
        <is>
          <t>YARINETH YARIELA MARIN MARIN</t>
        </is>
      </c>
      <c r="E4582" t="inlineStr">
        <is>
          <t>YARINETHYARIELAMARINMARIN</t>
        </is>
      </c>
      <c r="F4582" s="2" t="n">
        <v>0</v>
      </c>
      <c r="G4582" t="inlineStr">
        <is>
          <t>Solanye Acuña</t>
        </is>
      </c>
      <c r="H4582" t="inlineStr">
        <is>
          <t>66030934</t>
        </is>
      </c>
      <c r="I4582" t="n">
        <v>29</v>
      </c>
      <c r="J4582" t="n">
        <v>1</v>
      </c>
      <c r="K4582" t="inlineStr">
        <is>
          <t>BBTV</t>
        </is>
      </c>
    </row>
    <row r="4583">
      <c r="A4583" t="inlineStr">
        <is>
          <t>CS</t>
        </is>
      </c>
      <c r="B4583" t="inlineStr">
        <is>
          <t>353042810000</t>
        </is>
      </c>
      <c r="C4583" t="inlineStr">
        <is>
          <t>35304281</t>
        </is>
      </c>
      <c r="D4583" t="inlineStr">
        <is>
          <t>YARINETH YULISSA VIGIL JULIO</t>
        </is>
      </c>
      <c r="E4583" t="inlineStr">
        <is>
          <t>YARINETHYULISSAVIGILJULIO</t>
        </is>
      </c>
      <c r="F4583" s="2" t="n">
        <v>0</v>
      </c>
      <c r="G4583" t="inlineStr">
        <is>
          <t>Michelle Zambrano</t>
        </is>
      </c>
      <c r="H4583" t="inlineStr">
        <is>
          <t>65047538</t>
        </is>
      </c>
      <c r="I4583" t="n">
        <v>30</v>
      </c>
      <c r="J4583" t="n">
        <v>1</v>
      </c>
      <c r="K4583" t="inlineStr">
        <is>
          <t>FLBBTV</t>
        </is>
      </c>
    </row>
    <row r="4584">
      <c r="A4584" t="inlineStr">
        <is>
          <t>CS</t>
        </is>
      </c>
      <c r="B4584" t="inlineStr">
        <is>
          <t>322073170000</t>
        </is>
      </c>
      <c r="C4584" t="inlineStr">
        <is>
          <t>32207317</t>
        </is>
      </c>
      <c r="D4584" t="inlineStr">
        <is>
          <t>YARISEL DEL CARMEN PINZON SANCHEZ</t>
        </is>
      </c>
      <c r="E4584" t="inlineStr">
        <is>
          <t>YARISELDELCARMENPINZONSANCHEZ</t>
        </is>
      </c>
      <c r="F4584" s="2" t="n">
        <v>0</v>
      </c>
      <c r="G4584" t="inlineStr">
        <is>
          <t>Lizeth Milena Gonzalez</t>
        </is>
      </c>
      <c r="H4584" t="inlineStr">
        <is>
          <t>63974649</t>
        </is>
      </c>
      <c r="I4584" t="n">
        <v>32</v>
      </c>
      <c r="J4584" t="n">
        <v>1</v>
      </c>
      <c r="K4584" t="inlineStr">
        <is>
          <t>FLBBTV</t>
        </is>
      </c>
    </row>
    <row r="4585">
      <c r="A4585" t="inlineStr">
        <is>
          <t>CS</t>
        </is>
      </c>
      <c r="B4585" t="inlineStr">
        <is>
          <t>346406390000</t>
        </is>
      </c>
      <c r="C4585" t="inlineStr">
        <is>
          <t>34640639</t>
        </is>
      </c>
      <c r="D4585" t="inlineStr">
        <is>
          <t>YARISEL RODRIGUEZ GONZALEZ</t>
        </is>
      </c>
      <c r="E4585" t="inlineStr">
        <is>
          <t>YARISELRODRIGUEZGONZALEZ</t>
        </is>
      </c>
      <c r="F4585" s="2" t="n">
        <v>0</v>
      </c>
      <c r="G4585" t="inlineStr">
        <is>
          <t>Maria Fernanda Rivas</t>
        </is>
      </c>
      <c r="H4585" t="inlineStr">
        <is>
          <t>61987161</t>
        </is>
      </c>
      <c r="I4585" t="n">
        <v>30</v>
      </c>
      <c r="J4585" t="n">
        <v>1</v>
      </c>
      <c r="K4585" t="inlineStr">
        <is>
          <t>FLBBTV</t>
        </is>
      </c>
    </row>
    <row r="4586">
      <c r="A4586" t="inlineStr">
        <is>
          <t>CS</t>
        </is>
      </c>
      <c r="B4586" t="inlineStr">
        <is>
          <t>352043080000</t>
        </is>
      </c>
      <c r="C4586" t="inlineStr">
        <is>
          <t>35204308</t>
        </is>
      </c>
      <c r="D4586" t="inlineStr">
        <is>
          <t>YARISEL ZENEIDA PINZON RAMOS</t>
        </is>
      </c>
      <c r="E4586" t="inlineStr">
        <is>
          <t>YARISELZENEIDAPINZONRAMOS</t>
        </is>
      </c>
      <c r="F4586" s="2" t="n">
        <v>0</v>
      </c>
      <c r="G4586" t="inlineStr">
        <is>
          <t>Yarelis Tulloch</t>
        </is>
      </c>
      <c r="H4586" t="inlineStr">
        <is>
          <t>67064381</t>
        </is>
      </c>
      <c r="I4586" t="n">
        <v>29</v>
      </c>
      <c r="J4586" t="n">
        <v>1</v>
      </c>
      <c r="K4586" t="inlineStr">
        <is>
          <t>FLBB</t>
        </is>
      </c>
    </row>
    <row r="4587">
      <c r="A4587" t="inlineStr">
        <is>
          <t>CS</t>
        </is>
      </c>
      <c r="B4587" t="inlineStr">
        <is>
          <t>354017330000</t>
        </is>
      </c>
      <c r="C4587" t="inlineStr">
        <is>
          <t>35401733</t>
        </is>
      </c>
      <c r="D4587" t="inlineStr">
        <is>
          <t>YARITHNA LISBETH SAMANIEGO MC DONALD</t>
        </is>
      </c>
      <c r="E4587" t="inlineStr">
        <is>
          <t>YARITHNALISBETHSAMANIEGOMCDONALD</t>
        </is>
      </c>
      <c r="F4587" s="2" t="n">
        <v>0</v>
      </c>
      <c r="G4587" t="inlineStr">
        <is>
          <t>Abril Aparicio</t>
        </is>
      </c>
      <c r="H4587" t="inlineStr">
        <is>
          <t>65222495</t>
        </is>
      </c>
      <c r="I4587" t="n">
        <v>30</v>
      </c>
      <c r="J4587" t="n">
        <v>1</v>
      </c>
      <c r="K4587" t="inlineStr">
        <is>
          <t>FLBBTV</t>
        </is>
      </c>
    </row>
    <row r="4588">
      <c r="A4588" t="inlineStr">
        <is>
          <t>CS</t>
        </is>
      </c>
      <c r="B4588" t="inlineStr">
        <is>
          <t>321047490000</t>
        </is>
      </c>
      <c r="C4588" t="inlineStr">
        <is>
          <t>32104749</t>
        </is>
      </c>
      <c r="D4588" t="inlineStr">
        <is>
          <t>YARITZA ALEJANDRA VIVAS GOMEZ</t>
        </is>
      </c>
      <c r="E4588" t="inlineStr">
        <is>
          <t>YARITZAALEJANDRAVIVASGOMEZ</t>
        </is>
      </c>
      <c r="F4588" s="2" t="n">
        <v>0</v>
      </c>
      <c r="G4588" t="inlineStr">
        <is>
          <t>Yariela Galarce</t>
        </is>
      </c>
      <c r="H4588" t="inlineStr">
        <is>
          <t>62601388</t>
        </is>
      </c>
      <c r="I4588" t="n">
        <v>48</v>
      </c>
      <c r="J4588" t="n">
        <v>1</v>
      </c>
      <c r="K4588" t="inlineStr">
        <is>
          <t>FLBB</t>
        </is>
      </c>
    </row>
    <row r="4589">
      <c r="A4589" t="inlineStr">
        <is>
          <t>CS</t>
        </is>
      </c>
      <c r="B4589" t="inlineStr">
        <is>
          <t>342360660000</t>
        </is>
      </c>
      <c r="C4589" t="inlineStr">
        <is>
          <t>34236066</t>
        </is>
      </c>
      <c r="D4589" t="inlineStr">
        <is>
          <t>YARITZA LIZBETH DE LEON CAMARGO</t>
        </is>
      </c>
      <c r="E4589" t="inlineStr">
        <is>
          <t>YARITZALIZBETHDELEONCAMARGO</t>
        </is>
      </c>
      <c r="F4589" s="2" t="n">
        <v>0</v>
      </c>
      <c r="G4589" t="inlineStr">
        <is>
          <t>Nailyn Martinez Johnson</t>
        </is>
      </c>
      <c r="H4589" t="inlineStr">
        <is>
          <t>67774383</t>
        </is>
      </c>
      <c r="I4589" t="n">
        <v>22</v>
      </c>
      <c r="J4589" t="n">
        <v>1</v>
      </c>
      <c r="K4589" t="inlineStr">
        <is>
          <t>FLBB</t>
        </is>
      </c>
    </row>
    <row r="4590">
      <c r="A4590" t="inlineStr">
        <is>
          <t>CS</t>
        </is>
      </c>
      <c r="B4590" t="inlineStr">
        <is>
          <t>346425430000</t>
        </is>
      </c>
      <c r="C4590" t="inlineStr">
        <is>
          <t>34642543</t>
        </is>
      </c>
      <c r="D4590" t="inlineStr">
        <is>
          <t>YARITZA NATIVIDAD WALTER VALLADARES</t>
        </is>
      </c>
      <c r="E4590" t="inlineStr">
        <is>
          <t>YARITZANATIVIDADWALTERVALLADARES</t>
        </is>
      </c>
      <c r="F4590" s="2" t="n">
        <v>0</v>
      </c>
      <c r="G4590" t="inlineStr">
        <is>
          <t>iongy Gordon Ward</t>
        </is>
      </c>
      <c r="H4590" t="inlineStr">
        <is>
          <t>63243483</t>
        </is>
      </c>
      <c r="I4590" t="n">
        <v>30</v>
      </c>
      <c r="J4590" t="n">
        <v>1</v>
      </c>
      <c r="K4590" t="inlineStr">
        <is>
          <t>FLBBTV</t>
        </is>
      </c>
    </row>
    <row r="4591">
      <c r="A4591" t="inlineStr">
        <is>
          <t>CS</t>
        </is>
      </c>
      <c r="B4591" t="inlineStr">
        <is>
          <t>331251390000</t>
        </is>
      </c>
      <c r="C4591" t="inlineStr">
        <is>
          <t>33125139</t>
        </is>
      </c>
      <c r="D4591" t="inlineStr">
        <is>
          <t>YARITZA NATIVIDAD WALTER VALLADERES</t>
        </is>
      </c>
      <c r="E4591" t="inlineStr">
        <is>
          <t>YARITZANATIVIDADWALTERVALLADERES</t>
        </is>
      </c>
      <c r="F4591" s="2" t="n">
        <v>0</v>
      </c>
      <c r="G4591" t="inlineStr">
        <is>
          <t>Keisy Vargas</t>
        </is>
      </c>
      <c r="H4591" t="inlineStr">
        <is>
          <t>63127401</t>
        </is>
      </c>
      <c r="I4591" t="n">
        <v>45</v>
      </c>
      <c r="J4591" t="n">
        <v>1</v>
      </c>
      <c r="K4591" t="inlineStr">
        <is>
          <t>FLBBTV</t>
        </is>
      </c>
    </row>
    <row r="4592">
      <c r="A4592" t="inlineStr">
        <is>
          <t>CS</t>
        </is>
      </c>
      <c r="B4592" t="inlineStr">
        <is>
          <t>331070540000</t>
        </is>
      </c>
      <c r="C4592" t="inlineStr">
        <is>
          <t>33107054</t>
        </is>
      </c>
      <c r="D4592" t="inlineStr">
        <is>
          <t>YARITZA VALDES DOMINGUEZ</t>
        </is>
      </c>
      <c r="E4592" t="inlineStr">
        <is>
          <t>YARITZAVALDESDOMINGUEZ</t>
        </is>
      </c>
      <c r="F4592" s="2" t="n">
        <v>0</v>
      </c>
      <c r="G4592" t="inlineStr">
        <is>
          <t>Karla Mc Intryre</t>
        </is>
      </c>
      <c r="H4592" t="inlineStr">
        <is>
          <t>67998899</t>
        </is>
      </c>
      <c r="I4592" t="n">
        <v>40</v>
      </c>
      <c r="J4592" t="n">
        <v>1</v>
      </c>
      <c r="K4592" t="inlineStr">
        <is>
          <t>FLBBTV</t>
        </is>
      </c>
    </row>
    <row r="4593">
      <c r="A4593" t="inlineStr">
        <is>
          <t>CS</t>
        </is>
      </c>
      <c r="B4593" t="inlineStr">
        <is>
          <t>351115790000</t>
        </is>
      </c>
      <c r="C4593" t="inlineStr">
        <is>
          <t>35111579</t>
        </is>
      </c>
      <c r="D4593" t="inlineStr">
        <is>
          <t>YARNIN FERNÁNDEZ VARGAS</t>
        </is>
      </c>
      <c r="E4593" t="inlineStr">
        <is>
          <t>YARNINFERNANDEZVARGAS</t>
        </is>
      </c>
      <c r="F4593" s="2" t="n">
        <v>0</v>
      </c>
      <c r="G4593" t="inlineStr">
        <is>
          <t>Solanye Acuña</t>
        </is>
      </c>
      <c r="H4593" t="inlineStr">
        <is>
          <t>63799508</t>
        </is>
      </c>
      <c r="I4593" t="n">
        <v>0</v>
      </c>
      <c r="J4593" t="n">
        <v>1</v>
      </c>
      <c r="K4593" t="inlineStr">
        <is>
          <t>FLBB</t>
        </is>
      </c>
    </row>
    <row r="4594">
      <c r="A4594" t="inlineStr">
        <is>
          <t>CS</t>
        </is>
      </c>
      <c r="B4594" t="inlineStr">
        <is>
          <t>281041470000</t>
        </is>
      </c>
      <c r="C4594" t="inlineStr">
        <is>
          <t>28104147</t>
        </is>
      </c>
      <c r="D4594" t="inlineStr">
        <is>
          <t>YARQUELIS HERCILIA COCHERAN</t>
        </is>
      </c>
      <c r="E4594" t="inlineStr">
        <is>
          <t>YARQUELISHERCILIACOCHERAN</t>
        </is>
      </c>
      <c r="F4594" s="2" t="n">
        <v>0</v>
      </c>
      <c r="G4594" t="inlineStr">
        <is>
          <t>Michelle Zambrano</t>
        </is>
      </c>
      <c r="H4594" t="inlineStr">
        <is>
          <t>65311979</t>
        </is>
      </c>
      <c r="I4594" t="n">
        <v>35</v>
      </c>
      <c r="J4594" t="n">
        <v>1</v>
      </c>
      <c r="K4594" t="inlineStr">
        <is>
          <t>BB</t>
        </is>
      </c>
    </row>
    <row r="4595">
      <c r="A4595" t="inlineStr">
        <is>
          <t>CS</t>
        </is>
      </c>
      <c r="B4595" t="inlineStr">
        <is>
          <t>352107050000</t>
        </is>
      </c>
      <c r="C4595" t="inlineStr">
        <is>
          <t>35210705</t>
        </is>
      </c>
      <c r="D4595" t="inlineStr">
        <is>
          <t>YASELIS YAMILETH VASQUEZ PINEDA</t>
        </is>
      </c>
      <c r="E4595" t="inlineStr">
        <is>
          <t>YASELISYAMILETHVASQUEZPINEDA</t>
        </is>
      </c>
      <c r="F4595" s="2" t="n">
        <v>0</v>
      </c>
      <c r="G4595" t="inlineStr">
        <is>
          <t>Lizeth Milena Gonzalez</t>
        </is>
      </c>
      <c r="H4595" t="inlineStr">
        <is>
          <t>60640814</t>
        </is>
      </c>
      <c r="I4595" t="n">
        <v>21</v>
      </c>
      <c r="J4595" t="n">
        <v>1</v>
      </c>
      <c r="K4595" t="inlineStr">
        <is>
          <t>FLBBTV</t>
        </is>
      </c>
    </row>
    <row r="4596">
      <c r="A4596" t="inlineStr">
        <is>
          <t>CS</t>
        </is>
      </c>
      <c r="B4596" t="inlineStr">
        <is>
          <t>319057460000</t>
        </is>
      </c>
      <c r="C4596" t="inlineStr">
        <is>
          <t>31905746</t>
        </is>
      </c>
      <c r="D4596" t="inlineStr">
        <is>
          <t>YASENIA MARISOL MARTES CEDEÑO</t>
        </is>
      </c>
      <c r="E4596" t="inlineStr">
        <is>
          <t>YASENIAMARISOLMARTESCEDENO</t>
        </is>
      </c>
      <c r="F4596" s="2" t="n">
        <v>0</v>
      </c>
      <c r="G4596" t="inlineStr">
        <is>
          <t>Maria Fernanda Rivas</t>
        </is>
      </c>
      <c r="H4596" t="inlineStr">
        <is>
          <t>68312911</t>
        </is>
      </c>
      <c r="I4596" t="n">
        <v>30</v>
      </c>
      <c r="J4596" t="n">
        <v>1</v>
      </c>
      <c r="K4596" t="inlineStr">
        <is>
          <t>FLBB</t>
        </is>
      </c>
    </row>
    <row r="4597">
      <c r="A4597" t="inlineStr">
        <is>
          <t>CS</t>
        </is>
      </c>
      <c r="B4597" t="inlineStr">
        <is>
          <t>329024870000</t>
        </is>
      </c>
      <c r="C4597" t="inlineStr">
        <is>
          <t>32902487</t>
        </is>
      </c>
      <c r="D4597" t="inlineStr">
        <is>
          <t>YASIBELL MILEIDY DOMINGUEZ VEGA</t>
        </is>
      </c>
      <c r="E4597" t="inlineStr">
        <is>
          <t>YASIBELLMILEIDYDOMINGUEZVEGA</t>
        </is>
      </c>
      <c r="F4597" s="2" t="n">
        <v>0</v>
      </c>
      <c r="G4597" t="inlineStr">
        <is>
          <t>Yarelis Tulloch</t>
        </is>
      </c>
      <c r="H4597" t="inlineStr">
        <is>
          <t>63781670</t>
        </is>
      </c>
      <c r="I4597" t="n">
        <v>33</v>
      </c>
      <c r="J4597" t="n">
        <v>1</v>
      </c>
      <c r="K4597" t="inlineStr">
        <is>
          <t>FLBB</t>
        </is>
      </c>
    </row>
    <row r="4598">
      <c r="A4598" t="inlineStr">
        <is>
          <t>CS</t>
        </is>
      </c>
      <c r="B4598" t="inlineStr">
        <is>
          <t>358017480000</t>
        </is>
      </c>
      <c r="C4598" t="inlineStr">
        <is>
          <t>35801748</t>
        </is>
      </c>
      <c r="D4598" t="inlineStr">
        <is>
          <t>YASIEL FIGUEREDO SANTOS</t>
        </is>
      </c>
      <c r="E4598" t="inlineStr">
        <is>
          <t>YASIELFIGUEREDOSANTOS</t>
        </is>
      </c>
      <c r="F4598" s="2" t="n">
        <v>0</v>
      </c>
      <c r="G4598" t="inlineStr">
        <is>
          <t>Abril Aparicio</t>
        </is>
      </c>
      <c r="H4598" t="inlineStr">
        <is>
          <t>61113333</t>
        </is>
      </c>
      <c r="I4598" t="n">
        <v>98</v>
      </c>
      <c r="J4598" t="n">
        <v>1</v>
      </c>
      <c r="K4598" t="inlineStr">
        <is>
          <t>FLBB</t>
        </is>
      </c>
    </row>
    <row r="4599">
      <c r="A4599" t="inlineStr">
        <is>
          <t>CS</t>
        </is>
      </c>
      <c r="B4599" t="inlineStr">
        <is>
          <t>342065580000</t>
        </is>
      </c>
      <c r="C4599" t="inlineStr">
        <is>
          <t>34206558</t>
        </is>
      </c>
      <c r="D4599" t="inlineStr">
        <is>
          <t>YASILETH DEL CARMEN PALMA SANDOVAL</t>
        </is>
      </c>
      <c r="E4599" t="inlineStr">
        <is>
          <t>YASILETHDELCARMENPALMASANDOVAL</t>
        </is>
      </c>
      <c r="F4599" s="2" t="n">
        <v>0</v>
      </c>
      <c r="G4599" t="inlineStr">
        <is>
          <t>Yariela Galarce</t>
        </is>
      </c>
      <c r="H4599" t="inlineStr">
        <is>
          <t>66963707</t>
        </is>
      </c>
      <c r="I4599" t="n">
        <v>38</v>
      </c>
      <c r="J4599" t="n">
        <v>1</v>
      </c>
      <c r="K4599" t="inlineStr">
        <is>
          <t>BB</t>
        </is>
      </c>
    </row>
    <row r="4600">
      <c r="A4600" t="inlineStr">
        <is>
          <t>CS</t>
        </is>
      </c>
      <c r="B4600" t="inlineStr">
        <is>
          <t>348012070000</t>
        </is>
      </c>
      <c r="C4600" t="inlineStr">
        <is>
          <t>34801207</t>
        </is>
      </c>
      <c r="D4600" t="inlineStr">
        <is>
          <t>YASLEIDY MILAGRO OLIVEROS LOPEZ</t>
        </is>
      </c>
      <c r="E4600" t="inlineStr">
        <is>
          <t>YASLEIDYMILAGROOLIVEROSLOPEZ</t>
        </is>
      </c>
      <c r="F4600" s="2" t="n">
        <v>0</v>
      </c>
      <c r="G4600" t="inlineStr">
        <is>
          <t>Nailyn Martinez Johnson</t>
        </is>
      </c>
      <c r="H4600" t="inlineStr">
        <is>
          <t>64293342</t>
        </is>
      </c>
      <c r="I4600" t="n">
        <v>27</v>
      </c>
      <c r="J4600" t="n">
        <v>1</v>
      </c>
      <c r="K4600" t="inlineStr">
        <is>
          <t>BB</t>
        </is>
      </c>
    </row>
    <row r="4601">
      <c r="A4601" t="inlineStr">
        <is>
          <t>CS</t>
        </is>
      </c>
      <c r="B4601" t="inlineStr">
        <is>
          <t>346448860000</t>
        </is>
      </c>
      <c r="C4601" t="inlineStr">
        <is>
          <t>34644886</t>
        </is>
      </c>
      <c r="D4601" t="inlineStr">
        <is>
          <t>YASMARIS ISABEL CORREA TENORIO</t>
        </is>
      </c>
      <c r="E4601" t="inlineStr">
        <is>
          <t>YASMARISISABELCORREATENORIO</t>
        </is>
      </c>
      <c r="F4601" s="2" t="n">
        <v>0</v>
      </c>
      <c r="G4601" t="inlineStr">
        <is>
          <t>iongy Gordon Ward</t>
        </is>
      </c>
      <c r="H4601" t="inlineStr">
        <is>
          <t>65465745</t>
        </is>
      </c>
      <c r="I4601" t="n">
        <v>35</v>
      </c>
      <c r="J4601" t="n">
        <v>1</v>
      </c>
      <c r="K4601" t="inlineStr">
        <is>
          <t>FLBB</t>
        </is>
      </c>
    </row>
    <row r="4602">
      <c r="A4602" t="inlineStr">
        <is>
          <t>CS</t>
        </is>
      </c>
      <c r="B4602" t="inlineStr">
        <is>
          <t>348452430000</t>
        </is>
      </c>
      <c r="C4602" t="inlineStr">
        <is>
          <t>34845243</t>
        </is>
      </c>
      <c r="D4602" t="inlineStr">
        <is>
          <t>YASMIDES NISETT GOMEZ MARTINEZ DE GONZALE</t>
        </is>
      </c>
      <c r="E4602" t="inlineStr">
        <is>
          <t>YASMIDESNISETTGOMEZMARTINEZDEGONZALE</t>
        </is>
      </c>
      <c r="F4602" s="2" t="n">
        <v>0</v>
      </c>
      <c r="G4602" t="inlineStr">
        <is>
          <t>Keisy Vargas</t>
        </is>
      </c>
      <c r="H4602" t="inlineStr">
        <is>
          <t>62901586</t>
        </is>
      </c>
      <c r="I4602" t="n">
        <v>44</v>
      </c>
      <c r="J4602" t="n">
        <v>1</v>
      </c>
      <c r="K4602" t="inlineStr">
        <is>
          <t>BBTV</t>
        </is>
      </c>
    </row>
    <row r="4603">
      <c r="A4603" t="inlineStr">
        <is>
          <t>CS</t>
        </is>
      </c>
      <c r="B4603" t="inlineStr">
        <is>
          <t>346399530000</t>
        </is>
      </c>
      <c r="C4603" t="inlineStr">
        <is>
          <t>34639953</t>
        </is>
      </c>
      <c r="D4603" t="inlineStr">
        <is>
          <t>YASMILETH DEL VALLE GIL ARAUJO</t>
        </is>
      </c>
      <c r="E4603" t="inlineStr">
        <is>
          <t>YASMILETHDELVALLEGILARAUJO</t>
        </is>
      </c>
      <c r="F4603" s="2" t="n">
        <v>0</v>
      </c>
      <c r="G4603" t="inlineStr">
        <is>
          <t>Karla Mc Intryre</t>
        </is>
      </c>
      <c r="H4603" t="inlineStr">
        <is>
          <t>60789808</t>
        </is>
      </c>
      <c r="I4603" t="n">
        <v>25</v>
      </c>
      <c r="J4603" t="n">
        <v>1</v>
      </c>
      <c r="K4603" t="inlineStr">
        <is>
          <t>FLBB</t>
        </is>
      </c>
    </row>
    <row r="4604">
      <c r="A4604" t="inlineStr">
        <is>
          <t>CS</t>
        </is>
      </c>
      <c r="B4604" t="inlineStr">
        <is>
          <t>332070450000</t>
        </is>
      </c>
      <c r="C4604" t="inlineStr">
        <is>
          <t>33207045</t>
        </is>
      </c>
      <c r="D4604" t="inlineStr">
        <is>
          <t>YASMILETH GIL</t>
        </is>
      </c>
      <c r="E4604" t="inlineStr">
        <is>
          <t>YASMILETHGIL</t>
        </is>
      </c>
      <c r="F4604" s="2" t="n">
        <v>0</v>
      </c>
      <c r="G4604" t="inlineStr">
        <is>
          <t>Solanye Acuña</t>
        </is>
      </c>
      <c r="H4604" t="inlineStr">
        <is>
          <t>66178527</t>
        </is>
      </c>
      <c r="I4604" t="n">
        <v>22</v>
      </c>
      <c r="J4604" t="n">
        <v>1</v>
      </c>
      <c r="K4604" t="inlineStr">
        <is>
          <t>FLBB</t>
        </is>
      </c>
    </row>
    <row r="4605">
      <c r="A4605" t="inlineStr">
        <is>
          <t>CS</t>
        </is>
      </c>
      <c r="B4605" t="inlineStr">
        <is>
          <t>339013030000</t>
        </is>
      </c>
      <c r="C4605" t="inlineStr">
        <is>
          <t>33901303</t>
        </is>
      </c>
      <c r="D4605" t="inlineStr">
        <is>
          <t>YASMIN DEL CARMEN ALFANO OSORIO</t>
        </is>
      </c>
      <c r="E4605" t="inlineStr">
        <is>
          <t>YASMINDELCARMENALFANOOSORIO</t>
        </is>
      </c>
      <c r="F4605" s="2" t="n">
        <v>0</v>
      </c>
      <c r="G4605" t="inlineStr">
        <is>
          <t>Michelle Zambrano</t>
        </is>
      </c>
      <c r="H4605" t="inlineStr">
        <is>
          <t>65945157</t>
        </is>
      </c>
      <c r="I4605" t="n">
        <v>38</v>
      </c>
      <c r="J4605" t="n">
        <v>1</v>
      </c>
      <c r="K4605" t="inlineStr">
        <is>
          <t>FLBB</t>
        </is>
      </c>
    </row>
    <row r="4606">
      <c r="A4606" t="inlineStr">
        <is>
          <t>CS</t>
        </is>
      </c>
      <c r="B4606" t="inlineStr">
        <is>
          <t>326009280000</t>
        </is>
      </c>
      <c r="C4606" t="inlineStr">
        <is>
          <t>32600928</t>
        </is>
      </c>
      <c r="D4606" t="inlineStr">
        <is>
          <t>YASMIN ELIZABETH JARAMILLO ACEVEDO</t>
        </is>
      </c>
      <c r="E4606" t="inlineStr">
        <is>
          <t>YASMINELIZABETHJARAMILLOACEVEDO</t>
        </is>
      </c>
      <c r="F4606" s="2" t="n">
        <v>0</v>
      </c>
      <c r="G4606" t="inlineStr">
        <is>
          <t>Lizeth Milena Gonzalez</t>
        </is>
      </c>
      <c r="H4606" t="inlineStr">
        <is>
          <t>65815848</t>
        </is>
      </c>
      <c r="I4606" t="n">
        <v>31</v>
      </c>
      <c r="J4606" t="n">
        <v>1</v>
      </c>
      <c r="K4606" t="inlineStr">
        <is>
          <t>BB</t>
        </is>
      </c>
    </row>
    <row r="4607">
      <c r="A4607" t="inlineStr">
        <is>
          <t>CS</t>
        </is>
      </c>
      <c r="B4607" t="inlineStr">
        <is>
          <t>322089300000</t>
        </is>
      </c>
      <c r="C4607" t="inlineStr">
        <is>
          <t>32208930</t>
        </is>
      </c>
      <c r="D4607" t="inlineStr">
        <is>
          <t>YASMIN INDIRA HERRERA SALAZAR</t>
        </is>
      </c>
      <c r="E4607" t="inlineStr">
        <is>
          <t>YASMININDIRAHERRERASALAZAR</t>
        </is>
      </c>
      <c r="F4607" s="2" t="n">
        <v>0</v>
      </c>
      <c r="G4607" t="inlineStr">
        <is>
          <t>Maria Fernanda Rivas</t>
        </is>
      </c>
      <c r="H4607" t="inlineStr">
        <is>
          <t>67207299</t>
        </is>
      </c>
      <c r="I4607" t="n">
        <v>48</v>
      </c>
      <c r="J4607" t="n">
        <v>1</v>
      </c>
      <c r="K4607" t="inlineStr">
        <is>
          <t>FLBB</t>
        </is>
      </c>
    </row>
    <row r="4608">
      <c r="A4608" t="inlineStr">
        <is>
          <t>CS</t>
        </is>
      </c>
      <c r="B4608" t="inlineStr">
        <is>
          <t>326045130000</t>
        </is>
      </c>
      <c r="C4608" t="inlineStr">
        <is>
          <t>32604513</t>
        </is>
      </c>
      <c r="D4608" t="inlineStr">
        <is>
          <t>YASMIRA YAMILETH MORENO BARAHONA</t>
        </is>
      </c>
      <c r="E4608" t="inlineStr">
        <is>
          <t>YASMIRAYAMILETHMORENOBARAHONA</t>
        </is>
      </c>
      <c r="F4608" s="2" t="n">
        <v>0</v>
      </c>
      <c r="G4608" t="inlineStr">
        <is>
          <t>Yarelis Tulloch</t>
        </is>
      </c>
      <c r="H4608" t="inlineStr">
        <is>
          <t>66938357</t>
        </is>
      </c>
      <c r="I4608" t="n">
        <v>53</v>
      </c>
      <c r="J4608" t="n">
        <v>1</v>
      </c>
      <c r="K4608" t="inlineStr">
        <is>
          <t>FLBBTV</t>
        </is>
      </c>
    </row>
    <row r="4609">
      <c r="A4609" t="inlineStr">
        <is>
          <t>CS</t>
        </is>
      </c>
      <c r="B4609" t="inlineStr">
        <is>
          <t>318062320000</t>
        </is>
      </c>
      <c r="C4609" t="inlineStr">
        <is>
          <t>31806232</t>
        </is>
      </c>
      <c r="D4609" t="inlineStr">
        <is>
          <t>YASSER ESPINOZA NOGUERA</t>
        </is>
      </c>
      <c r="E4609" t="inlineStr">
        <is>
          <t>YASSERESPINOZANOGUERA</t>
        </is>
      </c>
      <c r="F4609" s="2" t="n">
        <v>0</v>
      </c>
      <c r="G4609" t="inlineStr">
        <is>
          <t>Abril Aparicio</t>
        </is>
      </c>
      <c r="H4609" t="inlineStr">
        <is>
          <t>68132021</t>
        </is>
      </c>
      <c r="I4609" t="n">
        <v>33</v>
      </c>
      <c r="J4609" t="n">
        <v>1</v>
      </c>
      <c r="K4609" t="inlineStr">
        <is>
          <t>FLBB</t>
        </is>
      </c>
    </row>
    <row r="4610">
      <c r="A4610" t="inlineStr">
        <is>
          <t>CS</t>
        </is>
      </c>
      <c r="B4610" t="inlineStr">
        <is>
          <t>354089360000</t>
        </is>
      </c>
      <c r="C4610" t="inlineStr">
        <is>
          <t>35408936</t>
        </is>
      </c>
      <c r="D4610" t="inlineStr">
        <is>
          <t>YASURY LORELIS RUJANO VASQUEZ</t>
        </is>
      </c>
      <c r="E4610" t="inlineStr">
        <is>
          <t>YASURYLORELISRUJANOVASQUEZ</t>
        </is>
      </c>
      <c r="F4610" s="2" t="n">
        <v>0</v>
      </c>
      <c r="G4610" t="inlineStr">
        <is>
          <t>Yariela Galarce</t>
        </is>
      </c>
      <c r="H4610" t="inlineStr">
        <is>
          <t>68753481</t>
        </is>
      </c>
      <c r="I4610" t="n">
        <v>6</v>
      </c>
      <c r="J4610" t="n">
        <v>1</v>
      </c>
      <c r="K4610" t="inlineStr">
        <is>
          <t>FLBBTV</t>
        </is>
      </c>
    </row>
    <row r="4611">
      <c r="A4611" t="inlineStr">
        <is>
          <t>CS</t>
        </is>
      </c>
      <c r="B4611" t="inlineStr">
        <is>
          <t>348449890000</t>
        </is>
      </c>
      <c r="C4611" t="inlineStr">
        <is>
          <t>34844989</t>
        </is>
      </c>
      <c r="D4611" t="inlineStr">
        <is>
          <t>YATSUTY YARITZA RODRIGUEZ ALTAMIRANDA</t>
        </is>
      </c>
      <c r="E4611" t="inlineStr">
        <is>
          <t>YATSUTYYARITZARODRIGUEZALTAMIRANDA</t>
        </is>
      </c>
      <c r="F4611" s="2" t="n">
        <v>0</v>
      </c>
      <c r="G4611" t="inlineStr">
        <is>
          <t>Nailyn Martinez Johnson</t>
        </is>
      </c>
      <c r="H4611" t="inlineStr">
        <is>
          <t>65475154</t>
        </is>
      </c>
      <c r="I4611" t="n">
        <v>30</v>
      </c>
      <c r="J4611" t="n">
        <v>1</v>
      </c>
      <c r="K4611" t="inlineStr">
        <is>
          <t>FLBBTV</t>
        </is>
      </c>
    </row>
    <row r="4612">
      <c r="A4612" t="inlineStr">
        <is>
          <t>CS</t>
        </is>
      </c>
      <c r="B4612" t="inlineStr">
        <is>
          <t>344423290000</t>
        </is>
      </c>
      <c r="C4612" t="inlineStr">
        <is>
          <t>34442329</t>
        </is>
      </c>
      <c r="D4612" t="inlineStr">
        <is>
          <t>YATZIRA BALOYES MOLINA</t>
        </is>
      </c>
      <c r="E4612" t="inlineStr">
        <is>
          <t>YATZIRABALOYESMOLINA</t>
        </is>
      </c>
      <c r="F4612" s="2" t="n">
        <v>0</v>
      </c>
      <c r="G4612" t="inlineStr">
        <is>
          <t>iongy Gordon Ward</t>
        </is>
      </c>
      <c r="H4612" t="inlineStr">
        <is>
          <t>63045512</t>
        </is>
      </c>
      <c r="I4612" t="n">
        <v>25</v>
      </c>
      <c r="J4612" t="n">
        <v>1</v>
      </c>
      <c r="K4612" t="inlineStr">
        <is>
          <t>FLBB</t>
        </is>
      </c>
    </row>
    <row r="4613">
      <c r="A4613" t="inlineStr">
        <is>
          <t>CS</t>
        </is>
      </c>
      <c r="B4613" t="inlineStr">
        <is>
          <t>357102080000</t>
        </is>
      </c>
      <c r="C4613" t="inlineStr">
        <is>
          <t>35710208</t>
        </is>
      </c>
      <c r="D4613" t="inlineStr">
        <is>
          <t>YATZURI MARUQUEL MOSQUERA SALAS</t>
        </is>
      </c>
      <c r="E4613" t="inlineStr">
        <is>
          <t>YATZURIMARUQUELMOSQUERASALAS</t>
        </is>
      </c>
      <c r="F4613" s="2" t="n">
        <v>0</v>
      </c>
      <c r="G4613" t="inlineStr">
        <is>
          <t>Keisy Vargas</t>
        </is>
      </c>
      <c r="H4613" t="inlineStr">
        <is>
          <t>60363976</t>
        </is>
      </c>
      <c r="I4613" t="n">
        <v>40</v>
      </c>
      <c r="J4613" t="n">
        <v>1</v>
      </c>
      <c r="K4613" t="inlineStr">
        <is>
          <t>FLBBTV</t>
        </is>
      </c>
    </row>
    <row r="4614">
      <c r="A4614" t="inlineStr">
        <is>
          <t>CS</t>
        </is>
      </c>
      <c r="B4614" t="inlineStr">
        <is>
          <t>347127140000</t>
        </is>
      </c>
      <c r="C4614" t="inlineStr">
        <is>
          <t>34712714</t>
        </is>
      </c>
      <c r="D4614" t="inlineStr">
        <is>
          <t>YAURIZEL DAMARIS YAU CANTO</t>
        </is>
      </c>
      <c r="E4614" t="inlineStr">
        <is>
          <t>YAURIZELDAMARISYAUCANTO</t>
        </is>
      </c>
      <c r="F4614" s="2" t="n">
        <v>0</v>
      </c>
      <c r="G4614" t="inlineStr">
        <is>
          <t>Karla Mc Intryre</t>
        </is>
      </c>
      <c r="H4614" t="inlineStr">
        <is>
          <t>66440131</t>
        </is>
      </c>
      <c r="I4614" t="n">
        <v>34</v>
      </c>
      <c r="J4614" t="n">
        <v>1</v>
      </c>
      <c r="K4614" t="inlineStr">
        <is>
          <t>FLBB</t>
        </is>
      </c>
    </row>
    <row r="4615">
      <c r="A4615" t="inlineStr">
        <is>
          <t>CS</t>
        </is>
      </c>
      <c r="B4615" t="inlineStr">
        <is>
          <t>345258330000</t>
        </is>
      </c>
      <c r="C4615" t="inlineStr">
        <is>
          <t>34525833</t>
        </is>
      </c>
      <c r="D4615" t="inlineStr">
        <is>
          <t>YAXURYS JANETH RODRIGUEZ TERRERO</t>
        </is>
      </c>
      <c r="E4615" t="inlineStr">
        <is>
          <t>YAXURYSJANETHRODRIGUEZTERRERO</t>
        </is>
      </c>
      <c r="F4615" s="2" t="n">
        <v>0</v>
      </c>
      <c r="G4615" t="inlineStr">
        <is>
          <t>Solanye Acuña</t>
        </is>
      </c>
      <c r="H4615" t="inlineStr">
        <is>
          <t>61492578</t>
        </is>
      </c>
      <c r="I4615" t="n">
        <v>22</v>
      </c>
      <c r="J4615" t="n">
        <v>1</v>
      </c>
      <c r="K4615" t="inlineStr">
        <is>
          <t>FLBB</t>
        </is>
      </c>
    </row>
    <row r="4616">
      <c r="A4616" t="inlineStr">
        <is>
          <t>CS</t>
        </is>
      </c>
      <c r="B4616" t="inlineStr">
        <is>
          <t>161019980000</t>
        </is>
      </c>
      <c r="C4616" t="inlineStr">
        <is>
          <t>16101998</t>
        </is>
      </c>
      <c r="D4616" t="inlineStr">
        <is>
          <t>YAZMIN RUTH JIMENEZ DE CASTILLO</t>
        </is>
      </c>
      <c r="E4616" t="inlineStr">
        <is>
          <t>YAZMINRUTHJIMENEZDECASTILLO</t>
        </is>
      </c>
      <c r="F4616" s="2" t="n">
        <v>0</v>
      </c>
      <c r="G4616" t="inlineStr">
        <is>
          <t>Michelle Zambrano</t>
        </is>
      </c>
      <c r="H4616" t="inlineStr">
        <is>
          <t>62675124</t>
        </is>
      </c>
      <c r="I4616" t="n">
        <v>38</v>
      </c>
      <c r="J4616" t="n">
        <v>1</v>
      </c>
      <c r="K4616" t="inlineStr">
        <is>
          <t>BBTV</t>
        </is>
      </c>
    </row>
    <row r="4617">
      <c r="A4617" t="inlineStr">
        <is>
          <t>CS</t>
        </is>
      </c>
      <c r="B4617" t="inlineStr">
        <is>
          <t>323044510000</t>
        </is>
      </c>
      <c r="C4617" t="inlineStr">
        <is>
          <t>32304451</t>
        </is>
      </c>
      <c r="D4617" t="inlineStr">
        <is>
          <t>YAZMINA DEL CARMEN JURADO AVILA</t>
        </is>
      </c>
      <c r="E4617" t="inlineStr">
        <is>
          <t>YAZMINADELCARMENJURADOAVILA</t>
        </is>
      </c>
      <c r="F4617" s="2" t="n">
        <v>0</v>
      </c>
      <c r="G4617" t="inlineStr">
        <is>
          <t>Lizeth Milena Gonzalez</t>
        </is>
      </c>
      <c r="H4617" t="inlineStr">
        <is>
          <t>66766954</t>
        </is>
      </c>
      <c r="I4617" t="n">
        <v>26</v>
      </c>
      <c r="J4617" t="n">
        <v>1</v>
      </c>
      <c r="K4617" t="inlineStr">
        <is>
          <t>FLBB</t>
        </is>
      </c>
    </row>
    <row r="4618">
      <c r="A4618" t="inlineStr">
        <is>
          <t>CS</t>
        </is>
      </c>
      <c r="B4618" t="inlineStr">
        <is>
          <t>318009010000</t>
        </is>
      </c>
      <c r="C4618" t="inlineStr">
        <is>
          <t>31800901</t>
        </is>
      </c>
      <c r="D4618" t="inlineStr">
        <is>
          <t>YUREYVI BEECH</t>
        </is>
      </c>
      <c r="E4618" t="inlineStr">
        <is>
          <t>YUREYVIBEECH</t>
        </is>
      </c>
      <c r="F4618" s="2" t="n">
        <v>0</v>
      </c>
      <c r="G4618" t="inlineStr">
        <is>
          <t>Maria Fernanda Rivas</t>
        </is>
      </c>
      <c r="H4618" t="inlineStr">
        <is>
          <t>61078469</t>
        </is>
      </c>
      <c r="I4618" t="n">
        <v>33</v>
      </c>
      <c r="J4618" t="n">
        <v>1</v>
      </c>
      <c r="K4618" t="inlineStr">
        <is>
          <t>FLBB</t>
        </is>
      </c>
    </row>
    <row r="4619">
      <c r="A4619" t="inlineStr">
        <is>
          <t>CS</t>
        </is>
      </c>
      <c r="B4619" t="inlineStr">
        <is>
          <t>355109130000</t>
        </is>
      </c>
      <c r="C4619" t="inlineStr">
        <is>
          <t>35510913</t>
        </is>
      </c>
      <c r="D4619" t="inlineStr">
        <is>
          <t>YC INVESTMENTS; S.A.</t>
        </is>
      </c>
      <c r="E4619" t="inlineStr">
        <is>
          <t>YCINVESTMENTSSA</t>
        </is>
      </c>
      <c r="F4619" s="2" t="n">
        <v>0</v>
      </c>
      <c r="G4619" t="inlineStr">
        <is>
          <t>Yarelis Tulloch</t>
        </is>
      </c>
      <c r="H4619" t="inlineStr">
        <is>
          <t>67357535</t>
        </is>
      </c>
      <c r="I4619" t="n">
        <v>22</v>
      </c>
      <c r="J4619" t="n">
        <v>1</v>
      </c>
      <c r="K4619" t="inlineStr">
        <is>
          <t>FLBB</t>
        </is>
      </c>
    </row>
    <row r="4620">
      <c r="A4620" t="inlineStr">
        <is>
          <t>CS</t>
        </is>
      </c>
      <c r="B4620" t="inlineStr">
        <is>
          <t>343395570000</t>
        </is>
      </c>
      <c r="C4620" t="inlineStr">
        <is>
          <t>34339557</t>
        </is>
      </c>
      <c r="D4620" t="inlineStr">
        <is>
          <t>YC INVESTMENTS; S.A.</t>
        </is>
      </c>
      <c r="E4620" t="inlineStr">
        <is>
          <t>YCINVESTMENTSSA</t>
        </is>
      </c>
      <c r="F4620" s="2" t="n">
        <v>0</v>
      </c>
      <c r="G4620" t="inlineStr">
        <is>
          <t>Abril Aparicio</t>
        </is>
      </c>
      <c r="H4620" t="inlineStr">
        <is>
          <t>67357535</t>
        </is>
      </c>
      <c r="I4620" t="n">
        <v>43</v>
      </c>
      <c r="J4620" t="n">
        <v>1</v>
      </c>
      <c r="K4620" t="inlineStr">
        <is>
          <t>FLBB</t>
        </is>
      </c>
    </row>
    <row r="4621">
      <c r="A4621" t="inlineStr">
        <is>
          <t>CS</t>
        </is>
      </c>
      <c r="B4621" t="inlineStr">
        <is>
          <t>347416670000</t>
        </is>
      </c>
      <c r="C4621" t="inlineStr">
        <is>
          <t>34741667</t>
        </is>
      </c>
      <c r="D4621" t="inlineStr">
        <is>
          <t>YC PROFESSIONAL SERVICES; S.A.</t>
        </is>
      </c>
      <c r="E4621" t="inlineStr">
        <is>
          <t>YCPROFESSIONALSERVICESSA</t>
        </is>
      </c>
      <c r="F4621" s="2" t="n">
        <v>0</v>
      </c>
      <c r="G4621" t="inlineStr">
        <is>
          <t>Yariela Galarce</t>
        </is>
      </c>
      <c r="H4621" t="inlineStr">
        <is>
          <t>66657373</t>
        </is>
      </c>
      <c r="I4621" t="n">
        <v>47</v>
      </c>
      <c r="J4621" t="n">
        <v>1</v>
      </c>
      <c r="K4621" t="inlineStr">
        <is>
          <t>FLBB</t>
        </is>
      </c>
    </row>
    <row r="4622">
      <c r="A4622" t="inlineStr">
        <is>
          <t>CS</t>
        </is>
      </c>
      <c r="B4622" t="inlineStr">
        <is>
          <t>334286910000</t>
        </is>
      </c>
      <c r="C4622" t="inlineStr">
        <is>
          <t>33428691</t>
        </is>
      </c>
      <c r="D4622" t="inlineStr">
        <is>
          <t>YACHIRA DAYANARIS BERRIO DE</t>
        </is>
      </c>
      <c r="E4622" t="inlineStr">
        <is>
          <t>YACHIRADAYANARISBERRIODE</t>
        </is>
      </c>
      <c r="F4622" s="2" t="n">
        <v>0</v>
      </c>
      <c r="G4622" t="inlineStr">
        <is>
          <t>Nailyn Martinez Johnson</t>
        </is>
      </c>
      <c r="H4622" t="inlineStr">
        <is>
          <t>61207067</t>
        </is>
      </c>
      <c r="I4622" t="n">
        <v>22</v>
      </c>
      <c r="J4622" t="n">
        <v>1</v>
      </c>
      <c r="K4622" t="inlineStr">
        <is>
          <t>FLBB</t>
        </is>
      </c>
    </row>
    <row r="4623">
      <c r="A4623" t="inlineStr">
        <is>
          <t>CS</t>
        </is>
      </c>
      <c r="B4623" t="inlineStr">
        <is>
          <t>322027080000</t>
        </is>
      </c>
      <c r="C4623" t="inlineStr">
        <is>
          <t>32202708</t>
        </is>
      </c>
      <c r="D4623" t="inlineStr">
        <is>
          <t>YE HIAN DAI LIANG</t>
        </is>
      </c>
      <c r="E4623" t="inlineStr">
        <is>
          <t>YEHIANDAILIANG</t>
        </is>
      </c>
      <c r="F4623" s="2" t="n">
        <v>0</v>
      </c>
      <c r="G4623" t="inlineStr">
        <is>
          <t>iongy Gordon Ward</t>
        </is>
      </c>
      <c r="H4623" t="inlineStr">
        <is>
          <t>66886088</t>
        </is>
      </c>
      <c r="I4623" t="n">
        <v>33</v>
      </c>
      <c r="J4623" t="n">
        <v>1</v>
      </c>
      <c r="K4623" t="inlineStr">
        <is>
          <t>FLBB</t>
        </is>
      </c>
    </row>
    <row r="4624">
      <c r="A4624" t="inlineStr">
        <is>
          <t>CS</t>
        </is>
      </c>
      <c r="B4624" t="inlineStr">
        <is>
          <t>804236520000</t>
        </is>
      </c>
      <c r="C4624" t="inlineStr">
        <is>
          <t>80423652</t>
        </is>
      </c>
      <c r="D4624" t="inlineStr">
        <is>
          <t>ZHIJIE LAI</t>
        </is>
      </c>
      <c r="E4624" t="inlineStr">
        <is>
          <t>ZHIJIELAI</t>
        </is>
      </c>
      <c r="F4624" s="2" t="n">
        <v>0</v>
      </c>
      <c r="G4624" t="inlineStr">
        <is>
          <t>Keisy Vargas</t>
        </is>
      </c>
      <c r="H4624" t="inlineStr">
        <is>
          <t>66580520</t>
        </is>
      </c>
      <c r="I4624" t="n">
        <v>61</v>
      </c>
      <c r="J4624" t="n">
        <v>1</v>
      </c>
      <c r="K4624" t="inlineStr">
        <is>
          <t>FLBB</t>
        </is>
      </c>
    </row>
    <row r="4625">
      <c r="A4625" t="inlineStr">
        <is>
          <t>CS</t>
        </is>
      </c>
      <c r="B4625" t="inlineStr">
        <is>
          <t>322011820000</t>
        </is>
      </c>
      <c r="C4625" t="inlineStr">
        <is>
          <t>32201182</t>
        </is>
      </c>
      <c r="D4625" t="inlineStr">
        <is>
          <t>YECENI ARGELIS CASTRO OJO</t>
        </is>
      </c>
      <c r="E4625" t="inlineStr">
        <is>
          <t>YECENIARGELISCASTROOJO</t>
        </is>
      </c>
      <c r="F4625" s="2" t="n">
        <v>0</v>
      </c>
      <c r="G4625" t="inlineStr">
        <is>
          <t>Karla Mc Intryre</t>
        </is>
      </c>
      <c r="H4625" t="inlineStr">
        <is>
          <t>66826643</t>
        </is>
      </c>
      <c r="I4625" t="n">
        <v>44</v>
      </c>
      <c r="J4625" t="n">
        <v>1</v>
      </c>
      <c r="K4625" t="inlineStr">
        <is>
          <t>BB</t>
        </is>
      </c>
    </row>
    <row r="4626">
      <c r="A4626" t="inlineStr">
        <is>
          <t>CS</t>
        </is>
      </c>
      <c r="B4626" t="inlineStr">
        <is>
          <t>349373020000</t>
        </is>
      </c>
      <c r="C4626" t="inlineStr">
        <is>
          <t>34937302</t>
        </is>
      </c>
      <c r="D4626" t="inlineStr">
        <is>
          <t>YECENIA ITZEL GUEVARA MOJICA</t>
        </is>
      </c>
      <c r="E4626" t="inlineStr">
        <is>
          <t>YECENIAITZELGUEVARAMOJICA</t>
        </is>
      </c>
      <c r="F4626" s="2" t="n">
        <v>0</v>
      </c>
      <c r="G4626" t="inlineStr">
        <is>
          <t>Solanye Acuña</t>
        </is>
      </c>
      <c r="H4626" t="inlineStr">
        <is>
          <t>65062761</t>
        </is>
      </c>
      <c r="I4626" t="n">
        <v>22</v>
      </c>
      <c r="J4626" t="n">
        <v>1</v>
      </c>
      <c r="K4626" t="inlineStr">
        <is>
          <t>FLBB</t>
        </is>
      </c>
    </row>
    <row r="4627">
      <c r="A4627" t="inlineStr">
        <is>
          <t>CS</t>
        </is>
      </c>
      <c r="B4627" t="inlineStr">
        <is>
          <t>802681920000</t>
        </is>
      </c>
      <c r="C4627" t="inlineStr">
        <is>
          <t>80268192</t>
        </is>
      </c>
      <c r="D4627" t="inlineStr">
        <is>
          <t>YEE CHONG RAFAEL</t>
        </is>
      </c>
      <c r="E4627" t="inlineStr">
        <is>
          <t>YEECHONGRAFAEL</t>
        </is>
      </c>
      <c r="F4627" s="2" t="n">
        <v>0</v>
      </c>
      <c r="G4627" t="inlineStr">
        <is>
          <t>Michelle Zambrano</t>
        </is>
      </c>
      <c r="H4627" t="inlineStr">
        <is>
          <t>0</t>
        </is>
      </c>
      <c r="I4627" t="n">
        <v>41</v>
      </c>
      <c r="J4627" t="n">
        <v>1</v>
      </c>
      <c r="K4627" t="inlineStr">
        <is>
          <t>FL</t>
        </is>
      </c>
    </row>
    <row r="4628">
      <c r="A4628" t="inlineStr">
        <is>
          <t>CS</t>
        </is>
      </c>
      <c r="B4628" t="inlineStr">
        <is>
          <t>348242860000</t>
        </is>
      </c>
      <c r="C4628" t="inlineStr">
        <is>
          <t>34824286</t>
        </is>
      </c>
      <c r="D4628" t="inlineStr">
        <is>
          <t>YEHOVISER IBAGUEN GARCIA</t>
        </is>
      </c>
      <c r="E4628" t="inlineStr">
        <is>
          <t>YEHOVISERIBAGUENGARCIA</t>
        </is>
      </c>
      <c r="F4628" s="2" t="n">
        <v>0</v>
      </c>
      <c r="G4628" t="inlineStr">
        <is>
          <t>Lizeth Milena Gonzalez</t>
        </is>
      </c>
      <c r="H4628" t="inlineStr">
        <is>
          <t>65534763</t>
        </is>
      </c>
      <c r="I4628" t="n">
        <v>38</v>
      </c>
      <c r="J4628" t="n">
        <v>1</v>
      </c>
      <c r="K4628" t="inlineStr">
        <is>
          <t>BB</t>
        </is>
      </c>
    </row>
    <row r="4629">
      <c r="A4629" t="inlineStr">
        <is>
          <t>CS</t>
        </is>
      </c>
      <c r="B4629" t="inlineStr">
        <is>
          <t>329085450000</t>
        </is>
      </c>
      <c r="C4629" t="inlineStr">
        <is>
          <t>32908545</t>
        </is>
      </c>
      <c r="D4629" t="inlineStr">
        <is>
          <t>YEHOVISER IBARGUEN GARCIA</t>
        </is>
      </c>
      <c r="E4629" t="inlineStr">
        <is>
          <t>YEHOVISERIBARGUENGARCIA</t>
        </is>
      </c>
      <c r="F4629" s="2" t="n">
        <v>0</v>
      </c>
      <c r="G4629" t="inlineStr">
        <is>
          <t>Maria Fernanda Rivas</t>
        </is>
      </c>
      <c r="H4629" t="inlineStr">
        <is>
          <t>65534763</t>
        </is>
      </c>
      <c r="I4629" t="n">
        <v>36</v>
      </c>
      <c r="J4629" t="n">
        <v>1</v>
      </c>
      <c r="K4629" t="inlineStr">
        <is>
          <t>BBTV</t>
        </is>
      </c>
    </row>
    <row r="4630">
      <c r="A4630" t="inlineStr">
        <is>
          <t>CS</t>
        </is>
      </c>
      <c r="B4630" t="inlineStr">
        <is>
          <t>327089200000</t>
        </is>
      </c>
      <c r="C4630" t="inlineStr">
        <is>
          <t>32708920</t>
        </is>
      </c>
      <c r="D4630" t="inlineStr">
        <is>
          <t>YEILIM JEZABEL SANCHEZ GONZALEZ</t>
        </is>
      </c>
      <c r="E4630" t="inlineStr">
        <is>
          <t>YEILIMJEZABELSANCHEZGONZALEZ</t>
        </is>
      </c>
      <c r="F4630" s="2" t="n">
        <v>0</v>
      </c>
      <c r="G4630" t="inlineStr">
        <is>
          <t>Yarelis Tulloch</t>
        </is>
      </c>
      <c r="H4630" t="inlineStr">
        <is>
          <t>62349236</t>
        </is>
      </c>
      <c r="I4630" t="n">
        <v>33</v>
      </c>
      <c r="J4630" t="n">
        <v>1</v>
      </c>
      <c r="K4630" t="inlineStr">
        <is>
          <t>FLBB</t>
        </is>
      </c>
    </row>
    <row r="4631">
      <c r="A4631" t="inlineStr">
        <is>
          <t>CS</t>
        </is>
      </c>
      <c r="B4631" t="inlineStr">
        <is>
          <t>332089940000</t>
        </is>
      </c>
      <c r="C4631" t="inlineStr">
        <is>
          <t>33208994</t>
        </is>
      </c>
      <c r="D4631" t="inlineStr">
        <is>
          <t>YEIMY ADRIANA PITTI MIRANDA</t>
        </is>
      </c>
      <c r="E4631" t="inlineStr">
        <is>
          <t>YEIMYADRIANAPITTIMIRANDA</t>
        </is>
      </c>
      <c r="F4631" s="2" t="n">
        <v>0</v>
      </c>
      <c r="G4631" t="inlineStr">
        <is>
          <t>Abril Aparicio</t>
        </is>
      </c>
      <c r="H4631" t="inlineStr">
        <is>
          <t>64340132</t>
        </is>
      </c>
      <c r="I4631" t="n">
        <v>38</v>
      </c>
      <c r="J4631" t="n">
        <v>1</v>
      </c>
      <c r="K4631" t="inlineStr">
        <is>
          <t>FLBB</t>
        </is>
      </c>
    </row>
    <row r="4632">
      <c r="A4632" t="inlineStr">
        <is>
          <t>CS</t>
        </is>
      </c>
      <c r="B4632" t="inlineStr">
        <is>
          <t>322087970000</t>
        </is>
      </c>
      <c r="C4632" t="inlineStr">
        <is>
          <t>32208797</t>
        </is>
      </c>
      <c r="D4632" t="inlineStr">
        <is>
          <t>YEIMY PIMENTEL</t>
        </is>
      </c>
      <c r="E4632" t="inlineStr">
        <is>
          <t>YEIMYPIMENTEL</t>
        </is>
      </c>
      <c r="F4632" s="2" t="n">
        <v>0</v>
      </c>
      <c r="G4632" t="inlineStr">
        <is>
          <t>Yariela Galarce</t>
        </is>
      </c>
      <c r="H4632" t="inlineStr">
        <is>
          <t>62079014</t>
        </is>
      </c>
      <c r="I4632" t="n">
        <v>35</v>
      </c>
      <c r="J4632" t="n">
        <v>1</v>
      </c>
      <c r="K4632" t="inlineStr">
        <is>
          <t>FLBBTV</t>
        </is>
      </c>
    </row>
    <row r="4633">
      <c r="A4633" t="inlineStr">
        <is>
          <t>CS</t>
        </is>
      </c>
      <c r="B4633" t="inlineStr">
        <is>
          <t>353069340000</t>
        </is>
      </c>
      <c r="C4633" t="inlineStr">
        <is>
          <t>35306934</t>
        </is>
      </c>
      <c r="D4633" t="inlineStr">
        <is>
          <t>YEINE ELIZABETH CORTEZ DOMINGUEZ</t>
        </is>
      </c>
      <c r="E4633" t="inlineStr">
        <is>
          <t>YEINEELIZABETHCORTEZDOMINGUEZ</t>
        </is>
      </c>
      <c r="F4633" s="2" t="n">
        <v>0</v>
      </c>
      <c r="G4633" t="inlineStr">
        <is>
          <t>Nailyn Martinez Johnson</t>
        </is>
      </c>
      <c r="H4633" t="inlineStr">
        <is>
          <t>66799147</t>
        </is>
      </c>
      <c r="I4633" t="n">
        <v>35</v>
      </c>
      <c r="J4633" t="n">
        <v>1</v>
      </c>
      <c r="K4633" t="inlineStr">
        <is>
          <t>FLBB</t>
        </is>
      </c>
    </row>
    <row r="4634">
      <c r="A4634" t="inlineStr">
        <is>
          <t>CS</t>
        </is>
      </c>
      <c r="B4634" t="inlineStr">
        <is>
          <t>332087460000</t>
        </is>
      </c>
      <c r="C4634" t="inlineStr">
        <is>
          <t>33208746</t>
        </is>
      </c>
      <c r="D4634" t="inlineStr">
        <is>
          <t>YEINI ANGELINA RODRIGUEZ TALERO</t>
        </is>
      </c>
      <c r="E4634" t="inlineStr">
        <is>
          <t>YEINIANGELINARODRIGUEZTALERO</t>
        </is>
      </c>
      <c r="F4634" s="2" t="n">
        <v>0</v>
      </c>
      <c r="G4634" t="inlineStr">
        <is>
          <t>iongy Gordon Ward</t>
        </is>
      </c>
      <c r="H4634" t="inlineStr">
        <is>
          <t>69001183</t>
        </is>
      </c>
      <c r="I4634" t="n">
        <v>37</v>
      </c>
      <c r="J4634" t="n">
        <v>1</v>
      </c>
      <c r="K4634" t="inlineStr">
        <is>
          <t>FLBBTV</t>
        </is>
      </c>
    </row>
    <row r="4635">
      <c r="A4635" t="inlineStr">
        <is>
          <t>CS</t>
        </is>
      </c>
      <c r="B4635" t="inlineStr">
        <is>
          <t>309077890000</t>
        </is>
      </c>
      <c r="C4635" t="inlineStr">
        <is>
          <t>30907789</t>
        </is>
      </c>
      <c r="D4635" t="inlineStr">
        <is>
          <t>YEIRE MARIUXI PEZZOTTI</t>
        </is>
      </c>
      <c r="E4635" t="inlineStr">
        <is>
          <t>YEIREMARIUXIPEZZOTTI</t>
        </is>
      </c>
      <c r="F4635" s="2" t="n">
        <v>0</v>
      </c>
      <c r="G4635" t="inlineStr">
        <is>
          <t>Keisy Vargas</t>
        </is>
      </c>
      <c r="H4635" t="inlineStr">
        <is>
          <t>66149577</t>
        </is>
      </c>
      <c r="I4635" t="n">
        <v>81</v>
      </c>
      <c r="J4635" t="n">
        <v>1</v>
      </c>
      <c r="K4635" t="inlineStr">
        <is>
          <t>FLBB</t>
        </is>
      </c>
    </row>
    <row r="4636">
      <c r="A4636" t="inlineStr">
        <is>
          <t>CS</t>
        </is>
      </c>
      <c r="B4636" t="inlineStr">
        <is>
          <t>352005160000</t>
        </is>
      </c>
      <c r="C4636" t="inlineStr">
        <is>
          <t>35200516</t>
        </is>
      </c>
      <c r="D4636" t="inlineStr">
        <is>
          <t>YEISIE BEHROO SHAYEGAN FERNANDEZ</t>
        </is>
      </c>
      <c r="E4636" t="inlineStr">
        <is>
          <t>YEISIEBEHROOSHAYEGANFERNANDEZ</t>
        </is>
      </c>
      <c r="F4636" s="2" t="n">
        <v>0</v>
      </c>
      <c r="G4636" t="inlineStr">
        <is>
          <t>Karla Mc Intryre</t>
        </is>
      </c>
      <c r="H4636" t="inlineStr">
        <is>
          <t>62558449</t>
        </is>
      </c>
      <c r="I4636" t="n">
        <v>29</v>
      </c>
      <c r="J4636" t="n">
        <v>1</v>
      </c>
      <c r="K4636" t="inlineStr">
        <is>
          <t>FLBB</t>
        </is>
      </c>
    </row>
    <row r="4637">
      <c r="A4637" t="inlineStr">
        <is>
          <t>CS</t>
        </is>
      </c>
      <c r="B4637" t="inlineStr">
        <is>
          <t>326023070000</t>
        </is>
      </c>
      <c r="C4637" t="inlineStr">
        <is>
          <t>32602307</t>
        </is>
      </c>
      <c r="D4637" t="inlineStr">
        <is>
          <t>YEISINI CARRASCO</t>
        </is>
      </c>
      <c r="E4637" t="inlineStr">
        <is>
          <t>YEISINICARRASCO</t>
        </is>
      </c>
      <c r="F4637" s="2" t="n">
        <v>0</v>
      </c>
      <c r="G4637" t="inlineStr">
        <is>
          <t>Solanye Acuña</t>
        </is>
      </c>
      <c r="H4637" t="inlineStr">
        <is>
          <t>66309897</t>
        </is>
      </c>
      <c r="I4637" t="n">
        <v>28</v>
      </c>
      <c r="J4637" t="n">
        <v>1</v>
      </c>
      <c r="K4637" t="inlineStr">
        <is>
          <t>FLBB</t>
        </is>
      </c>
    </row>
    <row r="4638">
      <c r="A4638" t="inlineStr">
        <is>
          <t>CS</t>
        </is>
      </c>
      <c r="B4638" t="inlineStr">
        <is>
          <t>326024670000</t>
        </is>
      </c>
      <c r="C4638" t="inlineStr">
        <is>
          <t>32602467</t>
        </is>
      </c>
      <c r="D4638" t="inlineStr">
        <is>
          <t>YEISON MAXUEL CONNOLLY ARMSTRONG</t>
        </is>
      </c>
      <c r="E4638" t="inlineStr">
        <is>
          <t>YEISONMAXUELCONNOLLYARMSTRONG</t>
        </is>
      </c>
      <c r="F4638" s="2" t="n">
        <v>0</v>
      </c>
      <c r="G4638" t="inlineStr">
        <is>
          <t>Michelle Zambrano</t>
        </is>
      </c>
      <c r="H4638" t="inlineStr">
        <is>
          <t>67387248</t>
        </is>
      </c>
      <c r="I4638" t="n">
        <v>45</v>
      </c>
      <c r="J4638" t="n">
        <v>1</v>
      </c>
      <c r="K4638" t="inlineStr">
        <is>
          <t>FLBBTV</t>
        </is>
      </c>
    </row>
    <row r="4639">
      <c r="A4639" t="inlineStr">
        <is>
          <t>CS</t>
        </is>
      </c>
      <c r="B4639" t="inlineStr">
        <is>
          <t>342335480000</t>
        </is>
      </c>
      <c r="C4639" t="inlineStr">
        <is>
          <t>34233548</t>
        </is>
      </c>
      <c r="D4639" t="inlineStr">
        <is>
          <t>YEISY GONZALEZ</t>
        </is>
      </c>
      <c r="E4639" t="inlineStr">
        <is>
          <t>YEISYGONZALEZ</t>
        </is>
      </c>
      <c r="F4639" s="2" t="n">
        <v>0</v>
      </c>
      <c r="G4639" t="inlineStr">
        <is>
          <t>Maria Fernanda Rivas</t>
        </is>
      </c>
      <c r="H4639" t="inlineStr">
        <is>
          <t>67814417</t>
        </is>
      </c>
      <c r="I4639" t="n">
        <v>54</v>
      </c>
      <c r="J4639" t="n">
        <v>1</v>
      </c>
      <c r="K4639" t="inlineStr">
        <is>
          <t>FLBB</t>
        </is>
      </c>
    </row>
    <row r="4640">
      <c r="A4640" t="inlineStr">
        <is>
          <t>CS</t>
        </is>
      </c>
      <c r="B4640" t="inlineStr">
        <is>
          <t>327107870000</t>
        </is>
      </c>
      <c r="C4640" t="inlineStr">
        <is>
          <t>32710787</t>
        </is>
      </c>
      <c r="D4640" t="inlineStr">
        <is>
          <t>YEISY MENDOZA</t>
        </is>
      </c>
      <c r="E4640" t="inlineStr">
        <is>
          <t>YEISYMENDOZA</t>
        </is>
      </c>
      <c r="F4640" s="2" t="n">
        <v>0</v>
      </c>
      <c r="G4640" t="inlineStr">
        <is>
          <t>Yarelis Tulloch</t>
        </is>
      </c>
      <c r="H4640" t="inlineStr">
        <is>
          <t>64470545</t>
        </is>
      </c>
      <c r="I4640" t="n">
        <v>54</v>
      </c>
      <c r="J4640" t="n">
        <v>1</v>
      </c>
      <c r="K4640" t="inlineStr">
        <is>
          <t>FLBBTV</t>
        </is>
      </c>
    </row>
    <row r="4641">
      <c r="A4641" t="inlineStr">
        <is>
          <t>CS</t>
        </is>
      </c>
      <c r="B4641" t="inlineStr">
        <is>
          <t>344046360000</t>
        </is>
      </c>
      <c r="C4641" t="inlineStr">
        <is>
          <t>34404636</t>
        </is>
      </c>
      <c r="D4641" t="inlineStr">
        <is>
          <t>YELEICHKA DEL CARMEN MARTINEZ GONZALEZ</t>
        </is>
      </c>
      <c r="E4641" t="inlineStr">
        <is>
          <t>YELEICHKADELCARMENMARTINEZGONZALEZ</t>
        </is>
      </c>
      <c r="F4641" s="2" t="n">
        <v>0</v>
      </c>
      <c r="G4641" t="inlineStr">
        <is>
          <t>Abril Aparicio</t>
        </is>
      </c>
      <c r="H4641" t="inlineStr">
        <is>
          <t>67431723</t>
        </is>
      </c>
      <c r="I4641" t="n">
        <v>34</v>
      </c>
      <c r="J4641" t="n">
        <v>1</v>
      </c>
      <c r="K4641" t="inlineStr">
        <is>
          <t>FLBB</t>
        </is>
      </c>
    </row>
    <row r="4642">
      <c r="A4642" t="inlineStr">
        <is>
          <t>CS</t>
        </is>
      </c>
      <c r="B4642" t="inlineStr">
        <is>
          <t>331036970000</t>
        </is>
      </c>
      <c r="C4642" t="inlineStr">
        <is>
          <t>33103697</t>
        </is>
      </c>
      <c r="D4642" t="inlineStr">
        <is>
          <t>YELENIS IBETH JARAMILLO CARABALLO</t>
        </is>
      </c>
      <c r="E4642" t="inlineStr">
        <is>
          <t>YELENISIBETHJARAMILLOCARABALLO</t>
        </is>
      </c>
      <c r="F4642" s="2" t="n">
        <v>0</v>
      </c>
      <c r="G4642" t="inlineStr">
        <is>
          <t>Yariela Galarce</t>
        </is>
      </c>
      <c r="H4642" t="inlineStr">
        <is>
          <t>67873221</t>
        </is>
      </c>
      <c r="I4642" t="n">
        <v>33</v>
      </c>
      <c r="J4642" t="n">
        <v>1</v>
      </c>
      <c r="K4642" t="inlineStr">
        <is>
          <t>FLBB</t>
        </is>
      </c>
    </row>
    <row r="4643">
      <c r="A4643" t="inlineStr">
        <is>
          <t>CS</t>
        </is>
      </c>
      <c r="B4643" t="inlineStr">
        <is>
          <t>349232750000</t>
        </is>
      </c>
      <c r="C4643" t="inlineStr">
        <is>
          <t>34923275</t>
        </is>
      </c>
      <c r="D4643" t="inlineStr">
        <is>
          <t>YELITZA LISET MORAN MARTINEZ</t>
        </is>
      </c>
      <c r="E4643" t="inlineStr">
        <is>
          <t>YELITZALISETMORANMARTINEZ</t>
        </is>
      </c>
      <c r="F4643" s="2" t="n">
        <v>0</v>
      </c>
      <c r="G4643" t="inlineStr">
        <is>
          <t>Nailyn Martinez Johnson</t>
        </is>
      </c>
      <c r="H4643" t="inlineStr">
        <is>
          <t>66666465</t>
        </is>
      </c>
      <c r="I4643" t="n">
        <v>38</v>
      </c>
      <c r="J4643" t="n">
        <v>1</v>
      </c>
      <c r="K4643" t="inlineStr">
        <is>
          <t>FLBB</t>
        </is>
      </c>
    </row>
    <row r="4644">
      <c r="A4644" t="inlineStr">
        <is>
          <t>CS</t>
        </is>
      </c>
      <c r="B4644" t="inlineStr">
        <is>
          <t>345388270000</t>
        </is>
      </c>
      <c r="C4644" t="inlineStr">
        <is>
          <t>34538827</t>
        </is>
      </c>
      <c r="D4644" t="inlineStr">
        <is>
          <t>YELIZA ISABEL APARICIO SANTAMARIA</t>
        </is>
      </c>
      <c r="E4644" t="inlineStr">
        <is>
          <t>YELIZAISABELAPARICIOSANTAMARIA</t>
        </is>
      </c>
      <c r="F4644" s="2" t="n">
        <v>0</v>
      </c>
      <c r="G4644" t="inlineStr">
        <is>
          <t>iongy Gordon Ward</t>
        </is>
      </c>
      <c r="H4644" t="inlineStr">
        <is>
          <t>68394538</t>
        </is>
      </c>
      <c r="I4644" t="n">
        <v>22</v>
      </c>
      <c r="J4644" t="n">
        <v>1</v>
      </c>
      <c r="K4644" t="inlineStr">
        <is>
          <t>FLBB</t>
        </is>
      </c>
    </row>
    <row r="4645">
      <c r="A4645" t="inlineStr">
        <is>
          <t>CS</t>
        </is>
      </c>
      <c r="B4645" t="inlineStr">
        <is>
          <t>346082590000</t>
        </is>
      </c>
      <c r="C4645" t="inlineStr">
        <is>
          <t>34608259</t>
        </is>
      </c>
      <c r="D4645" t="inlineStr">
        <is>
          <t>YELLICCE PAULETTE ROSERO</t>
        </is>
      </c>
      <c r="E4645" t="inlineStr">
        <is>
          <t>YELLICCEPAULETTEROSERO</t>
        </is>
      </c>
      <c r="F4645" s="2" t="n">
        <v>0</v>
      </c>
      <c r="G4645" t="inlineStr">
        <is>
          <t>Keisy Vargas</t>
        </is>
      </c>
      <c r="H4645" t="inlineStr">
        <is>
          <t>66049906</t>
        </is>
      </c>
      <c r="I4645" t="n">
        <v>43</v>
      </c>
      <c r="J4645" t="n">
        <v>1</v>
      </c>
      <c r="K4645" t="inlineStr">
        <is>
          <t>BB</t>
        </is>
      </c>
    </row>
    <row r="4646">
      <c r="A4646" t="inlineStr">
        <is>
          <t>CS</t>
        </is>
      </c>
      <c r="B4646" t="inlineStr">
        <is>
          <t>353050430000</t>
        </is>
      </c>
      <c r="C4646" t="inlineStr">
        <is>
          <t>35305043</t>
        </is>
      </c>
      <c r="D4646" t="inlineStr">
        <is>
          <t>YELLINEK NATALIA LEMON MARTINEZ</t>
        </is>
      </c>
      <c r="E4646" t="inlineStr">
        <is>
          <t>YELLINEKNATALIALEMONMARTINEZ</t>
        </is>
      </c>
      <c r="F4646" s="2" t="n">
        <v>0</v>
      </c>
      <c r="G4646" t="inlineStr">
        <is>
          <t>Karla Mc Intryre</t>
        </is>
      </c>
      <c r="H4646" t="inlineStr">
        <is>
          <t>62990990</t>
        </is>
      </c>
      <c r="I4646" t="n">
        <v>42</v>
      </c>
      <c r="J4646" t="n">
        <v>1</v>
      </c>
      <c r="K4646" t="inlineStr">
        <is>
          <t>FLBBTV</t>
        </is>
      </c>
    </row>
    <row r="4647">
      <c r="A4647" t="inlineStr">
        <is>
          <t>CS</t>
        </is>
      </c>
      <c r="B4647" t="inlineStr">
        <is>
          <t>306084150000</t>
        </is>
      </c>
      <c r="C4647" t="inlineStr">
        <is>
          <t>30608415</t>
        </is>
      </c>
      <c r="D4647" t="inlineStr">
        <is>
          <t>YEN FAN ZHONG QIU</t>
        </is>
      </c>
      <c r="E4647" t="inlineStr">
        <is>
          <t>YENFANZHONGQIU</t>
        </is>
      </c>
      <c r="F4647" s="2" t="n">
        <v>0</v>
      </c>
      <c r="G4647" t="inlineStr">
        <is>
          <t>Solanye Acuña</t>
        </is>
      </c>
      <c r="H4647" t="inlineStr">
        <is>
          <t>60358880</t>
        </is>
      </c>
      <c r="I4647" t="n">
        <v>51</v>
      </c>
      <c r="J4647" t="n">
        <v>1</v>
      </c>
      <c r="K4647" t="inlineStr">
        <is>
          <t>FLBB</t>
        </is>
      </c>
    </row>
    <row r="4648">
      <c r="A4648" t="inlineStr">
        <is>
          <t>CS</t>
        </is>
      </c>
      <c r="B4648" t="inlineStr">
        <is>
          <t>352050350000</t>
        </is>
      </c>
      <c r="C4648" t="inlineStr">
        <is>
          <t>35205035</t>
        </is>
      </c>
      <c r="D4648" t="inlineStr">
        <is>
          <t>YENCIA JANINA VILLALAZ BAZAN</t>
        </is>
      </c>
      <c r="E4648" t="inlineStr">
        <is>
          <t>YENCIAJANINAVILLALAZBAZAN</t>
        </is>
      </c>
      <c r="F4648" s="2" t="n">
        <v>0</v>
      </c>
      <c r="G4648" t="inlineStr">
        <is>
          <t>Michelle Zambrano</t>
        </is>
      </c>
      <c r="H4648" t="inlineStr">
        <is>
          <t>68061557</t>
        </is>
      </c>
      <c r="I4648" t="n">
        <v>56</v>
      </c>
      <c r="J4648" t="n">
        <v>1</v>
      </c>
      <c r="K4648" t="inlineStr">
        <is>
          <t>FLBBTV</t>
        </is>
      </c>
    </row>
    <row r="4649">
      <c r="A4649" t="inlineStr">
        <is>
          <t>CS</t>
        </is>
      </c>
      <c r="B4649" t="inlineStr">
        <is>
          <t>334336410000</t>
        </is>
      </c>
      <c r="C4649" t="inlineStr">
        <is>
          <t>33433641</t>
        </is>
      </c>
      <c r="D4649" t="inlineStr">
        <is>
          <t>YENI AURORA LUO</t>
        </is>
      </c>
      <c r="E4649" t="inlineStr">
        <is>
          <t>YENIAURORALUO</t>
        </is>
      </c>
      <c r="F4649" s="2" t="n">
        <v>0</v>
      </c>
      <c r="G4649" t="inlineStr">
        <is>
          <t>Lizeth Milena Gonzalez</t>
        </is>
      </c>
      <c r="H4649" t="inlineStr">
        <is>
          <t>63931606</t>
        </is>
      </c>
      <c r="I4649" t="n">
        <v>44</v>
      </c>
      <c r="J4649" t="n">
        <v>1</v>
      </c>
      <c r="K4649" t="inlineStr">
        <is>
          <t>FLBB</t>
        </is>
      </c>
    </row>
    <row r="4650">
      <c r="A4650" t="inlineStr">
        <is>
          <t>CS</t>
        </is>
      </c>
      <c r="B4650" t="inlineStr">
        <is>
          <t>338267640000</t>
        </is>
      </c>
      <c r="C4650" t="inlineStr">
        <is>
          <t>33826764</t>
        </is>
      </c>
      <c r="D4650" t="inlineStr">
        <is>
          <t>YENIFER KONG ZHUO DE CHAN</t>
        </is>
      </c>
      <c r="E4650" t="inlineStr">
        <is>
          <t>YENIFERKONGZHUODECHAN</t>
        </is>
      </c>
      <c r="F4650" s="2" t="n">
        <v>0</v>
      </c>
      <c r="G4650" t="inlineStr">
        <is>
          <t>Abril Aparicio</t>
        </is>
      </c>
      <c r="H4650" t="inlineStr">
        <is>
          <t>69838895</t>
        </is>
      </c>
      <c r="I4650" t="n">
        <v>54</v>
      </c>
      <c r="J4650" t="n">
        <v>1</v>
      </c>
      <c r="K4650" t="inlineStr">
        <is>
          <t>FLBB</t>
        </is>
      </c>
    </row>
    <row r="4651">
      <c r="A4651" t="inlineStr">
        <is>
          <t>CS</t>
        </is>
      </c>
      <c r="B4651" t="inlineStr">
        <is>
          <t>355109100000</t>
        </is>
      </c>
      <c r="C4651" t="inlineStr">
        <is>
          <t>35510910</t>
        </is>
      </c>
      <c r="D4651" t="inlineStr">
        <is>
          <t>YENIS BEATRIZ GRACIA CHAVES</t>
        </is>
      </c>
      <c r="E4651" t="inlineStr">
        <is>
          <t>YENISBEATRIZGRACIACHAVES</t>
        </is>
      </c>
      <c r="F4651" s="2" t="n">
        <v>0</v>
      </c>
      <c r="G4651" t="inlineStr">
        <is>
          <t>Nailyn Martinez Johnson</t>
        </is>
      </c>
      <c r="H4651" t="inlineStr">
        <is>
          <t>64820798</t>
        </is>
      </c>
      <c r="I4651" t="n">
        <v>12</v>
      </c>
      <c r="J4651" t="n">
        <v>1</v>
      </c>
      <c r="K4651" t="inlineStr">
        <is>
          <t>FLBB</t>
        </is>
      </c>
    </row>
    <row r="4652">
      <c r="A4652" t="inlineStr">
        <is>
          <t>CS</t>
        </is>
      </c>
      <c r="B4652" t="inlineStr">
        <is>
          <t>336324570000</t>
        </is>
      </c>
      <c r="C4652" t="inlineStr">
        <is>
          <t>33632457</t>
        </is>
      </c>
      <c r="D4652" t="inlineStr">
        <is>
          <t>YENIS PATRICIA RAMIREZ</t>
        </is>
      </c>
      <c r="E4652" t="inlineStr">
        <is>
          <t>YENISPATRICIARAMIREZ</t>
        </is>
      </c>
      <c r="F4652" s="2" t="n">
        <v>0</v>
      </c>
      <c r="G4652" t="inlineStr">
        <is>
          <t>iongy Gordon Ward</t>
        </is>
      </c>
      <c r="H4652" t="inlineStr">
        <is>
          <t>64082030</t>
        </is>
      </c>
      <c r="I4652" t="n">
        <v>51</v>
      </c>
      <c r="J4652" t="n">
        <v>1</v>
      </c>
      <c r="K4652" t="inlineStr">
        <is>
          <t>FLBBTV</t>
        </is>
      </c>
    </row>
    <row r="4653">
      <c r="A4653" t="inlineStr">
        <is>
          <t>CS</t>
        </is>
      </c>
      <c r="B4653" t="inlineStr">
        <is>
          <t>342440320000</t>
        </is>
      </c>
      <c r="C4653" t="inlineStr">
        <is>
          <t>34244032</t>
        </is>
      </c>
      <c r="D4653" t="inlineStr">
        <is>
          <t>YENISEL LISBETH VEGA ESPINOSA</t>
        </is>
      </c>
      <c r="E4653" t="inlineStr">
        <is>
          <t>YENISELLISBETHVEGAESPINOSA</t>
        </is>
      </c>
      <c r="F4653" s="2" t="n">
        <v>0</v>
      </c>
      <c r="G4653" t="inlineStr">
        <is>
          <t>Keisy Vargas</t>
        </is>
      </c>
      <c r="H4653" t="inlineStr">
        <is>
          <t>68998993</t>
        </is>
      </c>
      <c r="I4653" t="n">
        <v>22</v>
      </c>
      <c r="J4653" t="n">
        <v>1</v>
      </c>
      <c r="K4653" t="inlineStr">
        <is>
          <t>FLBB</t>
        </is>
      </c>
    </row>
    <row r="4654">
      <c r="A4654" t="inlineStr">
        <is>
          <t>CS</t>
        </is>
      </c>
      <c r="B4654" t="inlineStr">
        <is>
          <t>328102670000</t>
        </is>
      </c>
      <c r="C4654" t="inlineStr">
        <is>
          <t>32810267</t>
        </is>
      </c>
      <c r="D4654" t="inlineStr">
        <is>
          <t>YENNIFER YIMARA ESQUINA DE LA ESPADA</t>
        </is>
      </c>
      <c r="E4654" t="inlineStr">
        <is>
          <t>YENNIFERYIMARAESQUINADELAESPADA</t>
        </is>
      </c>
      <c r="F4654" s="2" t="n">
        <v>0</v>
      </c>
      <c r="G4654" t="inlineStr">
        <is>
          <t>Karla Mc Intryre</t>
        </is>
      </c>
      <c r="H4654" t="inlineStr">
        <is>
          <t>61226266</t>
        </is>
      </c>
      <c r="I4654" t="n">
        <v>24</v>
      </c>
      <c r="J4654" t="n">
        <v>1</v>
      </c>
      <c r="K4654" t="inlineStr">
        <is>
          <t>BB</t>
        </is>
      </c>
    </row>
    <row r="4655">
      <c r="A4655" t="inlineStr">
        <is>
          <t>CS</t>
        </is>
      </c>
      <c r="B4655" t="inlineStr">
        <is>
          <t>346077530000</t>
        </is>
      </c>
      <c r="C4655" t="inlineStr">
        <is>
          <t>34607753</t>
        </is>
      </c>
      <c r="D4655" t="inlineStr">
        <is>
          <t>YENNIS ESTHER</t>
        </is>
      </c>
      <c r="E4655" t="inlineStr">
        <is>
          <t>YENNISESTHER</t>
        </is>
      </c>
      <c r="F4655" s="2" t="n">
        <v>0</v>
      </c>
      <c r="G4655" t="inlineStr">
        <is>
          <t>Solanye Acuña</t>
        </is>
      </c>
      <c r="H4655" t="inlineStr">
        <is>
          <t>62126844</t>
        </is>
      </c>
      <c r="I4655" t="n">
        <v>29</v>
      </c>
      <c r="J4655" t="n">
        <v>1</v>
      </c>
      <c r="K4655" t="inlineStr">
        <is>
          <t>FL</t>
        </is>
      </c>
    </row>
    <row r="4656">
      <c r="A4656" t="inlineStr">
        <is>
          <t>CS</t>
        </is>
      </c>
      <c r="B4656" t="inlineStr">
        <is>
          <t>333265980100</t>
        </is>
      </c>
      <c r="C4656" t="inlineStr">
        <is>
          <t>33326598</t>
        </is>
      </c>
      <c r="D4656" t="inlineStr">
        <is>
          <t>YENNIS ESTHER NAVARRO RODRIGUEZ</t>
        </is>
      </c>
      <c r="E4656" t="inlineStr">
        <is>
          <t>YENNISESTHERNAVARRORODRIGUEZ</t>
        </is>
      </c>
      <c r="F4656" s="2" t="n">
        <v>0</v>
      </c>
      <c r="G4656" t="inlineStr">
        <is>
          <t>Michelle Zambrano</t>
        </is>
      </c>
      <c r="H4656" t="inlineStr">
        <is>
          <t>62126844</t>
        </is>
      </c>
      <c r="I4656" t="n">
        <v>29</v>
      </c>
      <c r="J4656" t="n">
        <v>1</v>
      </c>
      <c r="K4656" t="inlineStr">
        <is>
          <t>FLBB</t>
        </is>
      </c>
    </row>
    <row r="4657">
      <c r="A4657" t="inlineStr">
        <is>
          <t>CS</t>
        </is>
      </c>
      <c r="B4657" t="inlineStr">
        <is>
          <t>333265980000</t>
        </is>
      </c>
      <c r="C4657" t="inlineStr">
        <is>
          <t>33326598</t>
        </is>
      </c>
      <c r="D4657" t="inlineStr">
        <is>
          <t>YENNIS ESTHER NAVARRO RODRIGUEZ</t>
        </is>
      </c>
      <c r="E4657" t="inlineStr">
        <is>
          <t>YENNISESTHERNAVARRORODRIGUEZ</t>
        </is>
      </c>
      <c r="F4657" s="2" t="n">
        <v>0</v>
      </c>
      <c r="G4657" t="inlineStr">
        <is>
          <t>Lizeth Milena Gonzalez</t>
        </is>
      </c>
      <c r="H4657" t="inlineStr">
        <is>
          <t>62126844</t>
        </is>
      </c>
      <c r="I4657" t="n">
        <v>30</v>
      </c>
      <c r="J4657" t="n">
        <v>1</v>
      </c>
      <c r="K4657" t="inlineStr">
        <is>
          <t>FLBB</t>
        </is>
      </c>
    </row>
    <row r="4658">
      <c r="A4658" t="inlineStr">
        <is>
          <t>CS</t>
        </is>
      </c>
      <c r="B4658" t="inlineStr">
        <is>
          <t>343052950000</t>
        </is>
      </c>
      <c r="C4658" t="inlineStr">
        <is>
          <t>34305295</t>
        </is>
      </c>
      <c r="D4658" t="inlineStr">
        <is>
          <t>YENNIS ESTHER NAVARRO RODRIGUEZ</t>
        </is>
      </c>
      <c r="E4658" t="inlineStr">
        <is>
          <t>YENNISESTHERNAVARRORODRIGUEZ</t>
        </is>
      </c>
      <c r="F4658" s="2" t="n">
        <v>0</v>
      </c>
      <c r="G4658" t="inlineStr">
        <is>
          <t>Maria Fernanda Rivas</t>
        </is>
      </c>
      <c r="H4658" t="inlineStr">
        <is>
          <t>62126844</t>
        </is>
      </c>
      <c r="I4658" t="n">
        <v>29</v>
      </c>
      <c r="J4658" t="n">
        <v>1</v>
      </c>
      <c r="K4658" t="inlineStr">
        <is>
          <t>FLBB</t>
        </is>
      </c>
    </row>
    <row r="4659">
      <c r="A4659" t="inlineStr">
        <is>
          <t>CS</t>
        </is>
      </c>
      <c r="B4659" t="inlineStr">
        <is>
          <t>336005850000</t>
        </is>
      </c>
      <c r="C4659" t="inlineStr">
        <is>
          <t>33600585</t>
        </is>
      </c>
      <c r="D4659" t="inlineStr">
        <is>
          <t>YENNY LORENA CEBALLOS CACERES</t>
        </is>
      </c>
      <c r="E4659" t="inlineStr">
        <is>
          <t>YENNYLORENACEBALLOSCACERES</t>
        </is>
      </c>
      <c r="F4659" s="2" t="n">
        <v>0</v>
      </c>
      <c r="G4659" t="inlineStr">
        <is>
          <t>Yarelis Tulloch</t>
        </is>
      </c>
      <c r="H4659" t="inlineStr">
        <is>
          <t>62462365</t>
        </is>
      </c>
      <c r="I4659" t="n">
        <v>40</v>
      </c>
      <c r="J4659" t="n">
        <v>1</v>
      </c>
      <c r="K4659" t="inlineStr">
        <is>
          <t>FLBB</t>
        </is>
      </c>
    </row>
    <row r="4660">
      <c r="A4660" t="inlineStr">
        <is>
          <t>CS</t>
        </is>
      </c>
      <c r="B4660" t="inlineStr">
        <is>
          <t>327005700000</t>
        </is>
      </c>
      <c r="C4660" t="inlineStr">
        <is>
          <t>32700570</t>
        </is>
      </c>
      <c r="D4660" t="inlineStr">
        <is>
          <t>YENNYFER ALVAREZ</t>
        </is>
      </c>
      <c r="E4660" t="inlineStr">
        <is>
          <t>YENNYFERALVAREZ</t>
        </is>
      </c>
      <c r="F4660" s="2" t="n">
        <v>0</v>
      </c>
      <c r="G4660" t="inlineStr">
        <is>
          <t>Abril Aparicio</t>
        </is>
      </c>
      <c r="H4660" t="inlineStr">
        <is>
          <t>62718505</t>
        </is>
      </c>
      <c r="I4660" t="n">
        <v>31</v>
      </c>
      <c r="J4660" t="n">
        <v>1</v>
      </c>
      <c r="K4660" t="inlineStr">
        <is>
          <t>BB</t>
        </is>
      </c>
    </row>
    <row r="4661">
      <c r="A4661" t="inlineStr">
        <is>
          <t>CS</t>
        </is>
      </c>
      <c r="B4661" t="inlineStr">
        <is>
          <t>178064160000</t>
        </is>
      </c>
      <c r="C4661" t="inlineStr">
        <is>
          <t>17806416</t>
        </is>
      </c>
      <c r="D4661" t="inlineStr">
        <is>
          <t>YENTEC;S.A.</t>
        </is>
      </c>
      <c r="E4661" t="inlineStr">
        <is>
          <t>YENTECSA</t>
        </is>
      </c>
      <c r="F4661" s="2" t="n">
        <v>0</v>
      </c>
      <c r="G4661" t="inlineStr">
        <is>
          <t>Yariela Galarce</t>
        </is>
      </c>
      <c r="H4661" t="inlineStr">
        <is>
          <t>2605450</t>
        </is>
      </c>
      <c r="I4661" t="n">
        <v>19</v>
      </c>
      <c r="J4661" t="n">
        <v>1</v>
      </c>
      <c r="K4661" t="inlineStr">
        <is>
          <t>FL</t>
        </is>
      </c>
    </row>
    <row r="4662">
      <c r="A4662" t="inlineStr">
        <is>
          <t>CS</t>
        </is>
      </c>
      <c r="B4662" t="inlineStr">
        <is>
          <t>346322180000</t>
        </is>
      </c>
      <c r="C4662" t="inlineStr">
        <is>
          <t>34632218</t>
        </is>
      </c>
      <c r="D4662" t="inlineStr">
        <is>
          <t>YENY MARCELA SANCHEZ SANCHEZ</t>
        </is>
      </c>
      <c r="E4662" t="inlineStr">
        <is>
          <t>YENYMARCELASANCHEZSANCHEZ</t>
        </is>
      </c>
      <c r="F4662" s="2" t="n">
        <v>0</v>
      </c>
      <c r="G4662" t="inlineStr">
        <is>
          <t>Nailyn Martinez Johnson</t>
        </is>
      </c>
      <c r="H4662" t="inlineStr">
        <is>
          <t>67391897</t>
        </is>
      </c>
      <c r="I4662" t="n">
        <v>32</v>
      </c>
      <c r="J4662" t="n">
        <v>1</v>
      </c>
      <c r="K4662" t="inlineStr">
        <is>
          <t>FLBB</t>
        </is>
      </c>
    </row>
    <row r="4663">
      <c r="A4663" t="inlineStr">
        <is>
          <t>CS</t>
        </is>
      </c>
      <c r="B4663" t="inlineStr">
        <is>
          <t>346006570000</t>
        </is>
      </c>
      <c r="C4663" t="inlineStr">
        <is>
          <t>34600657</t>
        </is>
      </c>
      <c r="D4663" t="inlineStr">
        <is>
          <t>YENYFER MASSIEL RUEDA CANDANEDO</t>
        </is>
      </c>
      <c r="E4663" t="inlineStr">
        <is>
          <t>YENYFERMASSIELRUEDACANDANEDO</t>
        </is>
      </c>
      <c r="F4663" s="2" t="n">
        <v>0</v>
      </c>
      <c r="G4663" t="inlineStr">
        <is>
          <t>iongy Gordon Ward</t>
        </is>
      </c>
      <c r="H4663" t="inlineStr">
        <is>
          <t>65254636</t>
        </is>
      </c>
      <c r="I4663" t="n">
        <v>39</v>
      </c>
      <c r="J4663" t="n">
        <v>1</v>
      </c>
      <c r="K4663" t="inlineStr">
        <is>
          <t>FLBB</t>
        </is>
      </c>
    </row>
    <row r="4664">
      <c r="A4664" t="inlineStr">
        <is>
          <t>CS</t>
        </is>
      </c>
      <c r="B4664" t="inlineStr">
        <is>
          <t>345352930000</t>
        </is>
      </c>
      <c r="C4664" t="inlineStr">
        <is>
          <t>34535293</t>
        </is>
      </c>
      <c r="D4664" t="inlineStr">
        <is>
          <t>YERALDIN YARUBI FLORES ZUÑIGA</t>
        </is>
      </c>
      <c r="E4664" t="inlineStr">
        <is>
          <t>YERALDINYARUBIFLORESZUNIGA</t>
        </is>
      </c>
      <c r="F4664" s="2" t="n">
        <v>0</v>
      </c>
      <c r="G4664" t="inlineStr">
        <is>
          <t>Keisy Vargas</t>
        </is>
      </c>
      <c r="H4664" t="inlineStr">
        <is>
          <t>68459807</t>
        </is>
      </c>
      <c r="I4664" t="n">
        <v>22</v>
      </c>
      <c r="J4664" t="n">
        <v>1</v>
      </c>
      <c r="K4664" t="inlineStr">
        <is>
          <t>FLBB</t>
        </is>
      </c>
    </row>
    <row r="4665">
      <c r="A4665" t="inlineStr">
        <is>
          <t>CS</t>
        </is>
      </c>
      <c r="B4665" t="inlineStr">
        <is>
          <t>344393830000</t>
        </is>
      </c>
      <c r="C4665" t="inlineStr">
        <is>
          <t>34439383</t>
        </is>
      </c>
      <c r="D4665" t="inlineStr">
        <is>
          <t>YERARDIN MARTINEZ</t>
        </is>
      </c>
      <c r="E4665" t="inlineStr">
        <is>
          <t>YERARDINMARTINEZ</t>
        </is>
      </c>
      <c r="F4665" s="2" t="n">
        <v>0</v>
      </c>
      <c r="G4665" t="inlineStr">
        <is>
          <t>Karla Mc Intryre</t>
        </is>
      </c>
      <c r="H4665" t="inlineStr">
        <is>
          <t>67316000</t>
        </is>
      </c>
      <c r="I4665" t="n">
        <v>45</v>
      </c>
      <c r="J4665" t="n">
        <v>1</v>
      </c>
      <c r="K4665" t="inlineStr">
        <is>
          <t>FLBBTV</t>
        </is>
      </c>
    </row>
    <row r="4666">
      <c r="A4666" t="inlineStr">
        <is>
          <t>CS</t>
        </is>
      </c>
      <c r="B4666" t="inlineStr">
        <is>
          <t>349333420000</t>
        </is>
      </c>
      <c r="C4666" t="inlineStr">
        <is>
          <t>34933342</t>
        </is>
      </c>
      <c r="D4666" t="inlineStr">
        <is>
          <t>YERDENXON FUENTES</t>
        </is>
      </c>
      <c r="E4666" t="inlineStr">
        <is>
          <t>YERDENXONFUENTES</t>
        </is>
      </c>
      <c r="F4666" s="2" t="n">
        <v>0</v>
      </c>
      <c r="G4666" t="inlineStr">
        <is>
          <t>Solanye Acuña</t>
        </is>
      </c>
      <c r="H4666" t="inlineStr">
        <is>
          <t>62509366</t>
        </is>
      </c>
      <c r="I4666" t="n">
        <v>32</v>
      </c>
      <c r="J4666" t="n">
        <v>1</v>
      </c>
      <c r="K4666" t="inlineStr">
        <is>
          <t>FLBB</t>
        </is>
      </c>
    </row>
    <row r="4667">
      <c r="A4667" t="inlineStr">
        <is>
          <t>CS</t>
        </is>
      </c>
      <c r="B4667" t="inlineStr">
        <is>
          <t>334299060000</t>
        </is>
      </c>
      <c r="C4667" t="inlineStr">
        <is>
          <t>33429906</t>
        </is>
      </c>
      <c r="D4667" t="inlineStr">
        <is>
          <t>YEREMI ESTHER MARTINEZ RYFKOGEL</t>
        </is>
      </c>
      <c r="E4667" t="inlineStr">
        <is>
          <t>YEREMIESTHERMARTINEZRYFKOGEL</t>
        </is>
      </c>
      <c r="F4667" s="2" t="n">
        <v>0</v>
      </c>
      <c r="G4667" t="inlineStr">
        <is>
          <t>Michelle Zambrano</t>
        </is>
      </c>
      <c r="H4667" t="inlineStr">
        <is>
          <t>63032021</t>
        </is>
      </c>
      <c r="I4667" t="n">
        <v>48</v>
      </c>
      <c r="J4667" t="n">
        <v>1</v>
      </c>
      <c r="K4667" t="inlineStr">
        <is>
          <t>FLBBTV</t>
        </is>
      </c>
    </row>
    <row r="4668">
      <c r="A4668" t="inlineStr">
        <is>
          <t>CS</t>
        </is>
      </c>
      <c r="B4668" t="inlineStr">
        <is>
          <t>349378710000</t>
        </is>
      </c>
      <c r="C4668" t="inlineStr">
        <is>
          <t>34937871</t>
        </is>
      </c>
      <c r="D4668" t="inlineStr">
        <is>
          <t>YERICA GUTIERREZ CEDEÑO</t>
        </is>
      </c>
      <c r="E4668" t="inlineStr">
        <is>
          <t>YERICAGUTIERREZCEDENO</t>
        </is>
      </c>
      <c r="F4668" s="2" t="n">
        <v>0</v>
      </c>
      <c r="G4668" t="inlineStr">
        <is>
          <t>Lizeth Milena Gonzalez</t>
        </is>
      </c>
      <c r="H4668" t="inlineStr">
        <is>
          <t>62903035</t>
        </is>
      </c>
      <c r="I4668" t="n">
        <v>20</v>
      </c>
      <c r="J4668" t="n">
        <v>1</v>
      </c>
      <c r="K4668" t="inlineStr">
        <is>
          <t>FLBB</t>
        </is>
      </c>
    </row>
    <row r="4669">
      <c r="A4669" t="inlineStr">
        <is>
          <t>CS</t>
        </is>
      </c>
      <c r="B4669" t="inlineStr">
        <is>
          <t>336054010000</t>
        </is>
      </c>
      <c r="C4669" t="inlineStr">
        <is>
          <t>33605401</t>
        </is>
      </c>
      <c r="D4669" t="inlineStr">
        <is>
          <t>YERIXA MIREYA CORNEJO REMICE</t>
        </is>
      </c>
      <c r="E4669" t="inlineStr">
        <is>
          <t>YERIXAMIREYACORNEJOREMICE</t>
        </is>
      </c>
      <c r="F4669" s="2" t="n">
        <v>0</v>
      </c>
      <c r="G4669" t="inlineStr">
        <is>
          <t>Maria Fernanda Rivas</t>
        </is>
      </c>
      <c r="H4669" t="inlineStr">
        <is>
          <t>62331272</t>
        </is>
      </c>
      <c r="I4669" t="n">
        <v>57</v>
      </c>
      <c r="J4669" t="n">
        <v>1</v>
      </c>
      <c r="K4669" t="inlineStr">
        <is>
          <t>FLBBTV</t>
        </is>
      </c>
    </row>
    <row r="4670">
      <c r="A4670" t="inlineStr">
        <is>
          <t>CS</t>
        </is>
      </c>
      <c r="B4670" t="inlineStr">
        <is>
          <t>333294280000</t>
        </is>
      </c>
      <c r="C4670" t="inlineStr">
        <is>
          <t>33329428</t>
        </is>
      </c>
      <c r="D4670" t="inlineStr">
        <is>
          <t>YERLIN PITTI CHIAL</t>
        </is>
      </c>
      <c r="E4670" t="inlineStr">
        <is>
          <t>YERLINPITTICHIAL</t>
        </is>
      </c>
      <c r="F4670" s="2" t="n">
        <v>0</v>
      </c>
      <c r="G4670" t="inlineStr">
        <is>
          <t>Yarelis Tulloch</t>
        </is>
      </c>
      <c r="H4670" t="inlineStr">
        <is>
          <t>61913243</t>
        </is>
      </c>
      <c r="I4670" t="n">
        <v>54</v>
      </c>
      <c r="J4670" t="n">
        <v>1</v>
      </c>
      <c r="K4670" t="inlineStr">
        <is>
          <t>FLBB</t>
        </is>
      </c>
    </row>
    <row r="4671">
      <c r="A4671" t="inlineStr">
        <is>
          <t>CS</t>
        </is>
      </c>
      <c r="B4671" t="inlineStr">
        <is>
          <t>325037480000</t>
        </is>
      </c>
      <c r="C4671" t="inlineStr">
        <is>
          <t>32503748</t>
        </is>
      </c>
      <c r="D4671" t="inlineStr">
        <is>
          <t>YERLYN BHEZARET ORTEGA GARCIA</t>
        </is>
      </c>
      <c r="E4671" t="inlineStr">
        <is>
          <t>YERLYNBHEZARETORTEGAGARCIA</t>
        </is>
      </c>
      <c r="F4671" s="2" t="n">
        <v>0</v>
      </c>
      <c r="G4671" t="inlineStr">
        <is>
          <t>Abril Aparicio</t>
        </is>
      </c>
      <c r="H4671" t="inlineStr">
        <is>
          <t>66354048</t>
        </is>
      </c>
      <c r="I4671" t="n">
        <v>33</v>
      </c>
      <c r="J4671" t="n">
        <v>1</v>
      </c>
      <c r="K4671" t="inlineStr">
        <is>
          <t>FLBB</t>
        </is>
      </c>
    </row>
    <row r="4672">
      <c r="A4672" t="inlineStr">
        <is>
          <t>CS</t>
        </is>
      </c>
      <c r="B4672" t="inlineStr">
        <is>
          <t>348317580000</t>
        </is>
      </c>
      <c r="C4672" t="inlineStr">
        <is>
          <t>34831758</t>
        </is>
      </c>
      <c r="D4672" t="inlineStr">
        <is>
          <t>YERLYN BHEZARET ORTEGA GARCIA</t>
        </is>
      </c>
      <c r="E4672" t="inlineStr">
        <is>
          <t>YERLYNBHEZARETORTEGAGARCIA</t>
        </is>
      </c>
      <c r="F4672" s="2" t="n">
        <v>0</v>
      </c>
      <c r="G4672" t="inlineStr">
        <is>
          <t>Yariela Galarce</t>
        </is>
      </c>
      <c r="H4672" t="inlineStr">
        <is>
          <t>66354048</t>
        </is>
      </c>
      <c r="I4672" t="n">
        <v>25</v>
      </c>
      <c r="J4672" t="n">
        <v>1</v>
      </c>
      <c r="K4672" t="inlineStr">
        <is>
          <t>FLBB</t>
        </is>
      </c>
    </row>
    <row r="4673">
      <c r="A4673" t="inlineStr">
        <is>
          <t>CS</t>
        </is>
      </c>
      <c r="B4673" t="inlineStr">
        <is>
          <t>345318520000</t>
        </is>
      </c>
      <c r="C4673" t="inlineStr">
        <is>
          <t>34531852</t>
        </is>
      </c>
      <c r="D4673" t="inlineStr">
        <is>
          <t>YERLYS YURLEY FRANCO</t>
        </is>
      </c>
      <c r="E4673" t="inlineStr">
        <is>
          <t>YERLYSYURLEYFRANCO</t>
        </is>
      </c>
      <c r="F4673" s="2" t="n">
        <v>0</v>
      </c>
      <c r="G4673" t="inlineStr">
        <is>
          <t>Nailyn Martinez Johnson</t>
        </is>
      </c>
      <c r="H4673" t="inlineStr">
        <is>
          <t>68475033</t>
        </is>
      </c>
      <c r="I4673" t="n">
        <v>25</v>
      </c>
      <c r="J4673" t="n">
        <v>1</v>
      </c>
      <c r="K4673" t="inlineStr">
        <is>
          <t>FLBB</t>
        </is>
      </c>
    </row>
    <row r="4674">
      <c r="A4674" t="inlineStr">
        <is>
          <t>CS</t>
        </is>
      </c>
      <c r="B4674" t="inlineStr">
        <is>
          <t>329068270000</t>
        </is>
      </c>
      <c r="C4674" t="inlineStr">
        <is>
          <t>32906827</t>
        </is>
      </c>
      <c r="D4674" t="inlineStr">
        <is>
          <t>YERMARY DEL CARMEN ARANGUREN PEREZ</t>
        </is>
      </c>
      <c r="E4674" t="inlineStr">
        <is>
          <t>YERMARYDELCARMENARANGURENPEREZ</t>
        </is>
      </c>
      <c r="F4674" s="2" t="n">
        <v>0</v>
      </c>
      <c r="G4674" t="inlineStr">
        <is>
          <t>iongy Gordon Ward</t>
        </is>
      </c>
      <c r="H4674" t="inlineStr">
        <is>
          <t>62889192</t>
        </is>
      </c>
      <c r="I4674" t="n">
        <v>45</v>
      </c>
      <c r="J4674" t="n">
        <v>1</v>
      </c>
      <c r="K4674" t="inlineStr">
        <is>
          <t>FLBBTV</t>
        </is>
      </c>
    </row>
    <row r="4675">
      <c r="A4675" t="inlineStr">
        <is>
          <t>CS</t>
        </is>
      </c>
      <c r="B4675" t="inlineStr">
        <is>
          <t>351005280000</t>
        </is>
      </c>
      <c r="C4675" t="inlineStr">
        <is>
          <t>35100528</t>
        </is>
      </c>
      <c r="D4675" t="inlineStr">
        <is>
          <t>YEROVI ISMAEL CARRASCO VARGAS</t>
        </is>
      </c>
      <c r="E4675" t="inlineStr">
        <is>
          <t>YEROVIISMAELCARRASCOVARGAS</t>
        </is>
      </c>
      <c r="F4675" s="2" t="n">
        <v>0</v>
      </c>
      <c r="G4675" t="inlineStr">
        <is>
          <t>Keisy Vargas</t>
        </is>
      </c>
      <c r="H4675" t="inlineStr">
        <is>
          <t>62100390</t>
        </is>
      </c>
      <c r="I4675" t="n">
        <v>25</v>
      </c>
      <c r="J4675" t="n">
        <v>1</v>
      </c>
      <c r="K4675" t="inlineStr">
        <is>
          <t>FLBB</t>
        </is>
      </c>
    </row>
    <row r="4676">
      <c r="A4676" t="inlineStr">
        <is>
          <t>CS</t>
        </is>
      </c>
      <c r="B4676" t="inlineStr">
        <is>
          <t>334314650000</t>
        </is>
      </c>
      <c r="C4676" t="inlineStr">
        <is>
          <t>33431465</t>
        </is>
      </c>
      <c r="D4676" t="inlineStr">
        <is>
          <t>YERSON ELADIO AGUAS BONILLA</t>
        </is>
      </c>
      <c r="E4676" t="inlineStr">
        <is>
          <t>YERSONELADIOAGUASBONILLA</t>
        </is>
      </c>
      <c r="F4676" s="2" t="n">
        <v>0</v>
      </c>
      <c r="G4676" t="inlineStr">
        <is>
          <t>Karla Mc Intryre</t>
        </is>
      </c>
      <c r="H4676" t="inlineStr">
        <is>
          <t>60012419</t>
        </is>
      </c>
      <c r="I4676" t="n">
        <v>33</v>
      </c>
      <c r="J4676" t="n">
        <v>1</v>
      </c>
      <c r="K4676" t="inlineStr">
        <is>
          <t>FLBB</t>
        </is>
      </c>
    </row>
    <row r="4677">
      <c r="A4677" t="inlineStr">
        <is>
          <t>CS</t>
        </is>
      </c>
      <c r="B4677" t="inlineStr">
        <is>
          <t>354108510000</t>
        </is>
      </c>
      <c r="C4677" t="inlineStr">
        <is>
          <t>35410851</t>
        </is>
      </c>
      <c r="D4677" t="inlineStr">
        <is>
          <t>YESENIA AMORES CALVO</t>
        </is>
      </c>
      <c r="E4677" t="inlineStr">
        <is>
          <t>YESENIAAMORESCALVO</t>
        </is>
      </c>
      <c r="F4677" s="2" t="n">
        <v>0</v>
      </c>
      <c r="G4677" t="inlineStr">
        <is>
          <t>Solanye Acuña</t>
        </is>
      </c>
      <c r="H4677" t="inlineStr">
        <is>
          <t>65214305</t>
        </is>
      </c>
      <c r="I4677" t="n">
        <v>15</v>
      </c>
      <c r="J4677" t="n">
        <v>1</v>
      </c>
      <c r="K4677" t="inlineStr">
        <is>
          <t>FLBB</t>
        </is>
      </c>
    </row>
    <row r="4678">
      <c r="A4678" t="inlineStr">
        <is>
          <t>CS</t>
        </is>
      </c>
      <c r="B4678" t="inlineStr">
        <is>
          <t>333244850000</t>
        </is>
      </c>
      <c r="C4678" t="inlineStr">
        <is>
          <t>33324485</t>
        </is>
      </c>
      <c r="D4678" t="inlineStr">
        <is>
          <t>YESENIA EDITH RENTERIA VALDESPINO</t>
        </is>
      </c>
      <c r="E4678" t="inlineStr">
        <is>
          <t>YESENIAEDITHRENTERIAVALDESPINO</t>
        </is>
      </c>
      <c r="F4678" s="2" t="n">
        <v>0</v>
      </c>
      <c r="G4678" t="inlineStr">
        <is>
          <t>Michelle Zambrano</t>
        </is>
      </c>
      <c r="H4678" t="inlineStr">
        <is>
          <t>66064232</t>
        </is>
      </c>
      <c r="I4678" t="n">
        <v>52</v>
      </c>
      <c r="J4678" t="n">
        <v>1</v>
      </c>
      <c r="K4678" t="inlineStr">
        <is>
          <t>FLBBTV</t>
        </is>
      </c>
    </row>
    <row r="4679">
      <c r="A4679" t="inlineStr">
        <is>
          <t>CS</t>
        </is>
      </c>
      <c r="B4679" t="inlineStr">
        <is>
          <t>345421630000</t>
        </is>
      </c>
      <c r="C4679" t="inlineStr">
        <is>
          <t>34542163</t>
        </is>
      </c>
      <c r="D4679" t="inlineStr">
        <is>
          <t>YESENIA ESTELA DE GRACIA BERRIOS</t>
        </is>
      </c>
      <c r="E4679" t="inlineStr">
        <is>
          <t>YESENIAESTELADEGRACIABERRIOS</t>
        </is>
      </c>
      <c r="F4679" s="2" t="n">
        <v>0</v>
      </c>
      <c r="G4679" t="inlineStr">
        <is>
          <t>Lizeth Milena Gonzalez</t>
        </is>
      </c>
      <c r="H4679" t="inlineStr">
        <is>
          <t>66289989</t>
        </is>
      </c>
      <c r="I4679" t="n">
        <v>25</v>
      </c>
      <c r="J4679" t="n">
        <v>1</v>
      </c>
      <c r="K4679" t="inlineStr">
        <is>
          <t>FLBB</t>
        </is>
      </c>
    </row>
    <row r="4680">
      <c r="A4680" t="inlineStr">
        <is>
          <t>CS</t>
        </is>
      </c>
      <c r="B4680" t="inlineStr">
        <is>
          <t>344444720000</t>
        </is>
      </c>
      <c r="C4680" t="inlineStr">
        <is>
          <t>34444472</t>
        </is>
      </c>
      <c r="D4680" t="inlineStr">
        <is>
          <t>YESENIA GUALSAQUI</t>
        </is>
      </c>
      <c r="E4680" t="inlineStr">
        <is>
          <t>YESENIAGUALSAQUI</t>
        </is>
      </c>
      <c r="F4680" s="2" t="n">
        <v>0</v>
      </c>
      <c r="G4680" t="inlineStr">
        <is>
          <t>Maria Fernanda Rivas</t>
        </is>
      </c>
      <c r="H4680" t="inlineStr">
        <is>
          <t>64749419</t>
        </is>
      </c>
      <c r="I4680" t="n">
        <v>25</v>
      </c>
      <c r="J4680" t="n">
        <v>1</v>
      </c>
      <c r="K4680" t="inlineStr">
        <is>
          <t>BB</t>
        </is>
      </c>
    </row>
    <row r="4681">
      <c r="A4681" t="inlineStr">
        <is>
          <t>CS</t>
        </is>
      </c>
      <c r="B4681" t="inlineStr">
        <is>
          <t>349391250000</t>
        </is>
      </c>
      <c r="C4681" t="inlineStr">
        <is>
          <t>34939125</t>
        </is>
      </c>
      <c r="D4681" t="inlineStr">
        <is>
          <t>YESENIA IVETTE MOJICA PORTILLA DE GONZAL</t>
        </is>
      </c>
      <c r="E4681" t="inlineStr">
        <is>
          <t>YESENIAIVETTEMOJICAPORTILLADEGONZAL</t>
        </is>
      </c>
      <c r="F4681" s="2" t="n">
        <v>0</v>
      </c>
      <c r="G4681" t="inlineStr">
        <is>
          <t>Yarelis Tulloch</t>
        </is>
      </c>
      <c r="H4681" t="inlineStr">
        <is>
          <t>67124224</t>
        </is>
      </c>
      <c r="I4681" t="n">
        <v>22</v>
      </c>
      <c r="J4681" t="n">
        <v>1</v>
      </c>
      <c r="K4681" t="inlineStr">
        <is>
          <t>FLBB</t>
        </is>
      </c>
    </row>
    <row r="4682">
      <c r="A4682" t="inlineStr">
        <is>
          <t>CS</t>
        </is>
      </c>
      <c r="B4682" t="inlineStr">
        <is>
          <t>347290330000</t>
        </is>
      </c>
      <c r="C4682" t="inlineStr">
        <is>
          <t>34729033</t>
        </is>
      </c>
      <c r="D4682" t="inlineStr">
        <is>
          <t>YESENIA ZADAY PERALTA SANTOS</t>
        </is>
      </c>
      <c r="E4682" t="inlineStr">
        <is>
          <t>YESENIAZADAYPERALTASANTOS</t>
        </is>
      </c>
      <c r="F4682" s="2" t="n">
        <v>0</v>
      </c>
      <c r="G4682" t="inlineStr">
        <is>
          <t>Abril Aparicio</t>
        </is>
      </c>
      <c r="H4682" t="inlineStr">
        <is>
          <t>60190722</t>
        </is>
      </c>
      <c r="I4682" t="n">
        <v>22</v>
      </c>
      <c r="J4682" t="n">
        <v>1</v>
      </c>
      <c r="K4682" t="inlineStr">
        <is>
          <t>FLBB</t>
        </is>
      </c>
    </row>
    <row r="4683">
      <c r="A4683" t="inlineStr">
        <is>
          <t>CS</t>
        </is>
      </c>
      <c r="B4683" t="inlineStr">
        <is>
          <t>359034570000</t>
        </is>
      </c>
      <c r="C4683" t="inlineStr">
        <is>
          <t>35903457</t>
        </is>
      </c>
      <c r="D4683" t="inlineStr">
        <is>
          <t>YESENIA ZHU ZENG</t>
        </is>
      </c>
      <c r="E4683" t="inlineStr">
        <is>
          <t>YESENIAZHUZENG</t>
        </is>
      </c>
      <c r="F4683" s="2" t="n">
        <v>0</v>
      </c>
      <c r="G4683" t="inlineStr">
        <is>
          <t>Yariela Galarce</t>
        </is>
      </c>
      <c r="H4683" t="inlineStr">
        <is>
          <t>69443828</t>
        </is>
      </c>
      <c r="I4683" t="n">
        <v>33</v>
      </c>
      <c r="J4683" t="n">
        <v>1</v>
      </c>
      <c r="K4683" t="inlineStr">
        <is>
          <t>FLBB</t>
        </is>
      </c>
    </row>
    <row r="4684">
      <c r="A4684" t="inlineStr">
        <is>
          <t>CS</t>
        </is>
      </c>
      <c r="B4684" t="inlineStr">
        <is>
          <t>343336530000</t>
        </is>
      </c>
      <c r="C4684" t="inlineStr">
        <is>
          <t>34333653</t>
        </is>
      </c>
      <c r="D4684" t="inlineStr">
        <is>
          <t>YESICA WU WU</t>
        </is>
      </c>
      <c r="E4684" t="inlineStr">
        <is>
          <t>YESICAWUWU</t>
        </is>
      </c>
      <c r="F4684" s="2" t="n">
        <v>0</v>
      </c>
      <c r="G4684" t="inlineStr">
        <is>
          <t>Nailyn Martinez Johnson</t>
        </is>
      </c>
      <c r="H4684" t="inlineStr">
        <is>
          <t>61565308</t>
        </is>
      </c>
      <c r="I4684" t="n">
        <v>43</v>
      </c>
      <c r="J4684" t="n">
        <v>1</v>
      </c>
      <c r="K4684" t="inlineStr">
        <is>
          <t>FLBB</t>
        </is>
      </c>
    </row>
    <row r="4685">
      <c r="A4685" t="inlineStr">
        <is>
          <t>CS</t>
        </is>
      </c>
      <c r="B4685" t="inlineStr">
        <is>
          <t>317017100000</t>
        </is>
      </c>
      <c r="C4685" t="inlineStr">
        <is>
          <t>31701710</t>
        </is>
      </c>
      <c r="D4685" t="inlineStr">
        <is>
          <t>YESICA YAU ZHU</t>
        </is>
      </c>
      <c r="E4685" t="inlineStr">
        <is>
          <t>YESICAYAUZHU</t>
        </is>
      </c>
      <c r="F4685" s="2" t="n">
        <v>0</v>
      </c>
      <c r="G4685" t="inlineStr">
        <is>
          <t>iongy Gordon Ward</t>
        </is>
      </c>
      <c r="H4685" t="inlineStr">
        <is>
          <t>67542310</t>
        </is>
      </c>
      <c r="I4685" t="n">
        <v>37</v>
      </c>
      <c r="J4685" t="n">
        <v>1</v>
      </c>
      <c r="K4685" t="inlineStr">
        <is>
          <t>FLBB</t>
        </is>
      </c>
    </row>
    <row r="4686">
      <c r="A4686" t="inlineStr">
        <is>
          <t>CS</t>
        </is>
      </c>
      <c r="B4686" t="inlineStr">
        <is>
          <t>318041270000</t>
        </is>
      </c>
      <c r="C4686" t="inlineStr">
        <is>
          <t>31804127</t>
        </is>
      </c>
      <c r="D4686" t="inlineStr">
        <is>
          <t>YESICA YELENA GUERRA SANJUR</t>
        </is>
      </c>
      <c r="E4686" t="inlineStr">
        <is>
          <t>YESICAYELENAGUERRASANJUR</t>
        </is>
      </c>
      <c r="F4686" s="2" t="n">
        <v>0</v>
      </c>
      <c r="G4686" t="inlineStr">
        <is>
          <t>Keisy Vargas</t>
        </is>
      </c>
      <c r="H4686" t="inlineStr">
        <is>
          <t>63966511</t>
        </is>
      </c>
      <c r="I4686" t="n">
        <v>15</v>
      </c>
      <c r="J4686" t="n">
        <v>1</v>
      </c>
      <c r="K4686" t="inlineStr">
        <is>
          <t>FLBB</t>
        </is>
      </c>
    </row>
    <row r="4687">
      <c r="A4687" t="inlineStr">
        <is>
          <t>CS</t>
        </is>
      </c>
      <c r="B4687" t="inlineStr">
        <is>
          <t>342375200000</t>
        </is>
      </c>
      <c r="C4687" t="inlineStr">
        <is>
          <t>34237520</t>
        </is>
      </c>
      <c r="D4687" t="inlineStr">
        <is>
          <t>YESID DE JESUS ACOSTA INCAPIE</t>
        </is>
      </c>
      <c r="E4687" t="inlineStr">
        <is>
          <t>YESIDDEJESUSACOSTAINCAPIE</t>
        </is>
      </c>
      <c r="F4687" s="2" t="n">
        <v>0</v>
      </c>
      <c r="G4687" t="inlineStr">
        <is>
          <t>Karla Mc Intryre</t>
        </is>
      </c>
      <c r="H4687" t="inlineStr">
        <is>
          <t>65432829</t>
        </is>
      </c>
      <c r="I4687" t="n">
        <v>43</v>
      </c>
      <c r="J4687" t="n">
        <v>1</v>
      </c>
      <c r="K4687" t="inlineStr">
        <is>
          <t>FLBB</t>
        </is>
      </c>
    </row>
    <row r="4688">
      <c r="A4688" t="inlineStr">
        <is>
          <t>CS</t>
        </is>
      </c>
      <c r="B4688" t="inlineStr">
        <is>
          <t>345368640000</t>
        </is>
      </c>
      <c r="C4688" t="inlineStr">
        <is>
          <t>34536864</t>
        </is>
      </c>
      <c r="D4688" t="inlineStr">
        <is>
          <t>YESIKA CHEN ZHANG</t>
        </is>
      </c>
      <c r="E4688" t="inlineStr">
        <is>
          <t>YESIKACHENZHANG</t>
        </is>
      </c>
      <c r="F4688" s="2" t="n">
        <v>0</v>
      </c>
      <c r="G4688" t="inlineStr">
        <is>
          <t>Solanye Acuña</t>
        </is>
      </c>
      <c r="H4688" t="inlineStr">
        <is>
          <t>69823153</t>
        </is>
      </c>
      <c r="I4688" t="n">
        <v>28</v>
      </c>
      <c r="J4688" t="n">
        <v>1</v>
      </c>
      <c r="K4688" t="inlineStr">
        <is>
          <t>BB</t>
        </is>
      </c>
    </row>
    <row r="4689">
      <c r="A4689" t="inlineStr">
        <is>
          <t>CS</t>
        </is>
      </c>
      <c r="B4689" t="inlineStr">
        <is>
          <t>323124870000</t>
        </is>
      </c>
      <c r="C4689" t="inlineStr">
        <is>
          <t>32312487</t>
        </is>
      </c>
      <c r="D4689" t="inlineStr">
        <is>
          <t>YESIKA DEL ROSARIO GONZALEZ ESPINOSA</t>
        </is>
      </c>
      <c r="E4689" t="inlineStr">
        <is>
          <t>YESIKADELROSARIOGONZALEZESPINOSA</t>
        </is>
      </c>
      <c r="F4689" s="2" t="n">
        <v>0</v>
      </c>
      <c r="G4689" t="inlineStr">
        <is>
          <t>Michelle Zambrano</t>
        </is>
      </c>
      <c r="H4689" t="inlineStr">
        <is>
          <t>66401640</t>
        </is>
      </c>
      <c r="I4689" t="n">
        <v>33</v>
      </c>
      <c r="J4689" t="n">
        <v>1</v>
      </c>
      <c r="K4689" t="inlineStr">
        <is>
          <t>FLBB</t>
        </is>
      </c>
    </row>
    <row r="4690">
      <c r="A4690" t="inlineStr">
        <is>
          <t>CS</t>
        </is>
      </c>
      <c r="B4690" t="inlineStr">
        <is>
          <t>337010700000</t>
        </is>
      </c>
      <c r="C4690" t="inlineStr">
        <is>
          <t>33701070</t>
        </is>
      </c>
      <c r="D4690" t="inlineStr">
        <is>
          <t>YESIKA DEL ROSARIO GONZALEZ ESPINOSA</t>
        </is>
      </c>
      <c r="E4690" t="inlineStr">
        <is>
          <t>YESIKADELROSARIOGONZALEZESPINOSA</t>
        </is>
      </c>
      <c r="F4690" s="2" t="n">
        <v>0</v>
      </c>
      <c r="G4690" t="inlineStr">
        <is>
          <t>Lizeth Milena Gonzalez</t>
        </is>
      </c>
      <c r="H4690" t="inlineStr">
        <is>
          <t>66401640</t>
        </is>
      </c>
      <c r="I4690" t="n">
        <v>33</v>
      </c>
      <c r="J4690" t="n">
        <v>1</v>
      </c>
      <c r="K4690" t="inlineStr">
        <is>
          <t>FLBB</t>
        </is>
      </c>
    </row>
    <row r="4691">
      <c r="A4691" t="inlineStr">
        <is>
          <t>CS</t>
        </is>
      </c>
      <c r="B4691" t="inlineStr">
        <is>
          <t>312032080000</t>
        </is>
      </c>
      <c r="C4691" t="inlineStr">
        <is>
          <t>31203208</t>
        </is>
      </c>
      <c r="D4691" t="inlineStr">
        <is>
          <t>YESSENIA CHEU WANG</t>
        </is>
      </c>
      <c r="E4691" t="inlineStr">
        <is>
          <t>YESSENIACHEUWANG</t>
        </is>
      </c>
      <c r="F4691" s="2" t="n">
        <v>0</v>
      </c>
      <c r="G4691" t="inlineStr">
        <is>
          <t>Maria Fernanda Rivas</t>
        </is>
      </c>
      <c r="H4691" t="inlineStr">
        <is>
          <t>69990068</t>
        </is>
      </c>
      <c r="I4691" t="n">
        <v>81</v>
      </c>
      <c r="J4691" t="n">
        <v>1</v>
      </c>
      <c r="K4691" t="inlineStr">
        <is>
          <t>FLBBTV</t>
        </is>
      </c>
    </row>
    <row r="4692">
      <c r="A4692" t="inlineStr">
        <is>
          <t>CS</t>
        </is>
      </c>
      <c r="B4692" t="inlineStr">
        <is>
          <t>342323340000</t>
        </is>
      </c>
      <c r="C4692" t="inlineStr">
        <is>
          <t>34232334</t>
        </is>
      </c>
      <c r="D4692" t="inlineStr">
        <is>
          <t>YESSENIA EDITH ANDRADE ORTEGA</t>
        </is>
      </c>
      <c r="E4692" t="inlineStr">
        <is>
          <t>YESSENIAEDITHANDRADEORTEGA</t>
        </is>
      </c>
      <c r="F4692" s="2" t="n">
        <v>0</v>
      </c>
      <c r="G4692" t="inlineStr">
        <is>
          <t>Yarelis Tulloch</t>
        </is>
      </c>
      <c r="H4692" t="inlineStr">
        <is>
          <t>67303781</t>
        </is>
      </c>
      <c r="I4692" t="n">
        <v>32</v>
      </c>
      <c r="J4692" t="n">
        <v>1</v>
      </c>
      <c r="K4692" t="inlineStr">
        <is>
          <t>FLBB</t>
        </is>
      </c>
    </row>
    <row r="4693">
      <c r="A4693" t="inlineStr">
        <is>
          <t>CS</t>
        </is>
      </c>
      <c r="B4693" t="inlineStr">
        <is>
          <t>341319200000</t>
        </is>
      </c>
      <c r="C4693" t="inlineStr">
        <is>
          <t>34131920</t>
        </is>
      </c>
      <c r="D4693" t="inlineStr">
        <is>
          <t>YESSENIA ELIZABETH CALLES PEREZ</t>
        </is>
      </c>
      <c r="E4693" t="inlineStr">
        <is>
          <t>YESSENIAELIZABETHCALLESPEREZ</t>
        </is>
      </c>
      <c r="F4693" s="2" t="n">
        <v>0</v>
      </c>
      <c r="G4693" t="inlineStr">
        <is>
          <t>Abril Aparicio</t>
        </is>
      </c>
      <c r="H4693" t="inlineStr">
        <is>
          <t>64246944</t>
        </is>
      </c>
      <c r="I4693" t="n">
        <v>30</v>
      </c>
      <c r="J4693" t="n">
        <v>1</v>
      </c>
      <c r="K4693" t="inlineStr">
        <is>
          <t>FLBBTV</t>
        </is>
      </c>
    </row>
    <row r="4694">
      <c r="A4694" t="inlineStr">
        <is>
          <t>CS</t>
        </is>
      </c>
      <c r="B4694" t="inlineStr">
        <is>
          <t>325061260000</t>
        </is>
      </c>
      <c r="C4694" t="inlineStr">
        <is>
          <t>32506126</t>
        </is>
      </c>
      <c r="D4694" t="inlineStr">
        <is>
          <t>YESSENIA ISAMAR GONZÁLEZ BARSALLO</t>
        </is>
      </c>
      <c r="E4694" t="inlineStr">
        <is>
          <t>YESSENIAISAMARGONZALEZBARSALLO</t>
        </is>
      </c>
      <c r="F4694" s="2" t="n">
        <v>0</v>
      </c>
      <c r="G4694" t="inlineStr">
        <is>
          <t>Yariela Galarce</t>
        </is>
      </c>
      <c r="H4694" t="inlineStr">
        <is>
          <t>62375809</t>
        </is>
      </c>
      <c r="I4694" t="n">
        <v>33</v>
      </c>
      <c r="J4694" t="n">
        <v>1</v>
      </c>
      <c r="K4694" t="inlineStr">
        <is>
          <t>FLBB</t>
        </is>
      </c>
    </row>
    <row r="4695">
      <c r="A4695" t="inlineStr">
        <is>
          <t>CS</t>
        </is>
      </c>
      <c r="B4695" t="inlineStr">
        <is>
          <t>346290090000</t>
        </is>
      </c>
      <c r="C4695" t="inlineStr">
        <is>
          <t>34629009</t>
        </is>
      </c>
      <c r="D4695" t="inlineStr">
        <is>
          <t>YESSENIA LINETH PAN ZHU</t>
        </is>
      </c>
      <c r="E4695" t="inlineStr">
        <is>
          <t>YESSENIALINETHPANZHU</t>
        </is>
      </c>
      <c r="F4695" s="2" t="n">
        <v>0</v>
      </c>
      <c r="G4695" t="inlineStr">
        <is>
          <t>Nailyn Martinez Johnson</t>
        </is>
      </c>
      <c r="H4695" t="inlineStr">
        <is>
          <t>66670777</t>
        </is>
      </c>
      <c r="I4695" t="n">
        <v>34</v>
      </c>
      <c r="J4695" t="n">
        <v>1</v>
      </c>
      <c r="K4695" t="inlineStr">
        <is>
          <t>FLBB</t>
        </is>
      </c>
    </row>
    <row r="4696">
      <c r="A4696" t="inlineStr">
        <is>
          <t>CS</t>
        </is>
      </c>
      <c r="B4696" t="inlineStr">
        <is>
          <t>334337110000</t>
        </is>
      </c>
      <c r="C4696" t="inlineStr">
        <is>
          <t>33433711</t>
        </is>
      </c>
      <c r="D4696" t="inlineStr">
        <is>
          <t>YESSENIA LUO</t>
        </is>
      </c>
      <c r="E4696" t="inlineStr">
        <is>
          <t>YESSENIALUO</t>
        </is>
      </c>
      <c r="F4696" s="2" t="n">
        <v>0</v>
      </c>
      <c r="G4696" t="inlineStr">
        <is>
          <t>iongy Gordon Ward</t>
        </is>
      </c>
      <c r="H4696" t="inlineStr">
        <is>
          <t>64453267</t>
        </is>
      </c>
      <c r="I4696" t="n">
        <v>45</v>
      </c>
      <c r="J4696" t="n">
        <v>1</v>
      </c>
      <c r="K4696" t="inlineStr">
        <is>
          <t>FLBB</t>
        </is>
      </c>
    </row>
    <row r="4697">
      <c r="A4697" t="inlineStr">
        <is>
          <t>CS</t>
        </is>
      </c>
      <c r="B4697" t="inlineStr">
        <is>
          <t>344171060000</t>
        </is>
      </c>
      <c r="C4697" t="inlineStr">
        <is>
          <t>34417106</t>
        </is>
      </c>
      <c r="D4697" t="inlineStr">
        <is>
          <t>YESSENIA LUO XIAN</t>
        </is>
      </c>
      <c r="E4697" t="inlineStr">
        <is>
          <t>YESSENIALUOXIAN</t>
        </is>
      </c>
      <c r="F4697" s="2" t="n">
        <v>0</v>
      </c>
      <c r="G4697" t="inlineStr">
        <is>
          <t>Keisy Vargas</t>
        </is>
      </c>
      <c r="H4697" t="inlineStr">
        <is>
          <t>64910202</t>
        </is>
      </c>
      <c r="I4697" t="n">
        <v>59</v>
      </c>
      <c r="J4697" t="n">
        <v>1</v>
      </c>
      <c r="K4697" t="inlineStr">
        <is>
          <t>FLBB</t>
        </is>
      </c>
    </row>
    <row r="4698">
      <c r="A4698" t="inlineStr">
        <is>
          <t>CS</t>
        </is>
      </c>
      <c r="B4698" t="inlineStr">
        <is>
          <t>321083080000</t>
        </is>
      </c>
      <c r="C4698" t="inlineStr">
        <is>
          <t>32108308</t>
        </is>
      </c>
      <c r="D4698" t="inlineStr">
        <is>
          <t>YESSENIA SOTO</t>
        </is>
      </c>
      <c r="E4698" t="inlineStr">
        <is>
          <t>YESSENIASOTO</t>
        </is>
      </c>
      <c r="F4698" s="2" t="n">
        <v>0</v>
      </c>
      <c r="G4698" t="inlineStr">
        <is>
          <t>Karla Mc Intryre</t>
        </is>
      </c>
      <c r="H4698" t="inlineStr">
        <is>
          <t>64728118</t>
        </is>
      </c>
      <c r="I4698" t="n">
        <v>38</v>
      </c>
      <c r="J4698" t="n">
        <v>1</v>
      </c>
      <c r="K4698" t="inlineStr">
        <is>
          <t>FLBB</t>
        </is>
      </c>
    </row>
    <row r="4699">
      <c r="A4699" t="inlineStr">
        <is>
          <t>CS</t>
        </is>
      </c>
      <c r="B4699" t="inlineStr">
        <is>
          <t>341023440000</t>
        </is>
      </c>
      <c r="C4699" t="inlineStr">
        <is>
          <t>34102344</t>
        </is>
      </c>
      <c r="D4699" t="inlineStr">
        <is>
          <t>YESSICA ANAIS DIAZ</t>
        </is>
      </c>
      <c r="E4699" t="inlineStr">
        <is>
          <t>YESSICAANAISDIAZ</t>
        </is>
      </c>
      <c r="F4699" s="2" t="n">
        <v>0</v>
      </c>
      <c r="G4699" t="inlineStr">
        <is>
          <t>Solanye Acuña</t>
        </is>
      </c>
      <c r="H4699" t="inlineStr">
        <is>
          <t>64147985</t>
        </is>
      </c>
      <c r="I4699" t="n">
        <v>23</v>
      </c>
      <c r="J4699" t="n">
        <v>1</v>
      </c>
      <c r="K4699" t="inlineStr">
        <is>
          <t>FLBB</t>
        </is>
      </c>
    </row>
    <row r="4700">
      <c r="A4700" t="inlineStr">
        <is>
          <t>CS</t>
        </is>
      </c>
      <c r="B4700" t="inlineStr">
        <is>
          <t>348438850000</t>
        </is>
      </c>
      <c r="C4700" t="inlineStr">
        <is>
          <t>34843885</t>
        </is>
      </c>
      <c r="D4700" t="inlineStr">
        <is>
          <t>YESSICA CAROLAY FINOL SEPULVEDA</t>
        </is>
      </c>
      <c r="E4700" t="inlineStr">
        <is>
          <t>YESSICACAROLAYFINOLSEPULVEDA</t>
        </is>
      </c>
      <c r="F4700" s="2" t="n">
        <v>0</v>
      </c>
      <c r="G4700" t="inlineStr">
        <is>
          <t>Michelle Zambrano</t>
        </is>
      </c>
      <c r="H4700" t="inlineStr">
        <is>
          <t>61484293</t>
        </is>
      </c>
      <c r="I4700" t="n">
        <v>32</v>
      </c>
      <c r="J4700" t="n">
        <v>1</v>
      </c>
      <c r="K4700" t="inlineStr">
        <is>
          <t>FLBB</t>
        </is>
      </c>
    </row>
    <row r="4701">
      <c r="A4701" t="inlineStr">
        <is>
          <t>CS</t>
        </is>
      </c>
      <c r="B4701" t="inlineStr">
        <is>
          <t>319056500000</t>
        </is>
      </c>
      <c r="C4701" t="inlineStr">
        <is>
          <t>31905650</t>
        </is>
      </c>
      <c r="D4701" t="inlineStr">
        <is>
          <t>YESSICA DEL CARMEN RODRIGUEZ CORRALES</t>
        </is>
      </c>
      <c r="E4701" t="inlineStr">
        <is>
          <t>YESSICADELCARMENRODRIGUEZCORRALES</t>
        </is>
      </c>
      <c r="F4701" s="2" t="n">
        <v>0</v>
      </c>
      <c r="G4701" t="inlineStr">
        <is>
          <t>Lizeth Milena Gonzalez</t>
        </is>
      </c>
      <c r="H4701" t="inlineStr">
        <is>
          <t>62022911</t>
        </is>
      </c>
      <c r="I4701" t="n">
        <v>36</v>
      </c>
      <c r="J4701" t="n">
        <v>1</v>
      </c>
      <c r="K4701" t="inlineStr">
        <is>
          <t>FLBBTV</t>
        </is>
      </c>
    </row>
    <row r="4702">
      <c r="A4702" t="inlineStr">
        <is>
          <t>CS</t>
        </is>
      </c>
      <c r="B4702" t="inlineStr">
        <is>
          <t>322005710000</t>
        </is>
      </c>
      <c r="C4702" t="inlineStr">
        <is>
          <t>32200571</t>
        </is>
      </c>
      <c r="D4702" t="inlineStr">
        <is>
          <t>YESSICA LUI LUO</t>
        </is>
      </c>
      <c r="E4702" t="inlineStr">
        <is>
          <t>YESSICALUILUO</t>
        </is>
      </c>
      <c r="F4702" s="2" t="n">
        <v>0</v>
      </c>
      <c r="G4702" t="inlineStr">
        <is>
          <t>Maria Fernanda Rivas</t>
        </is>
      </c>
      <c r="H4702" t="inlineStr">
        <is>
          <t>60990011</t>
        </is>
      </c>
      <c r="I4702" t="n">
        <v>39</v>
      </c>
      <c r="J4702" t="n">
        <v>1</v>
      </c>
      <c r="K4702" t="inlineStr">
        <is>
          <t>FLBB</t>
        </is>
      </c>
    </row>
    <row r="4703">
      <c r="A4703" t="inlineStr">
        <is>
          <t>CS</t>
        </is>
      </c>
      <c r="B4703" t="inlineStr">
        <is>
          <t>347007030000</t>
        </is>
      </c>
      <c r="C4703" t="inlineStr">
        <is>
          <t>34700703</t>
        </is>
      </c>
      <c r="D4703" t="inlineStr">
        <is>
          <t>YESSICA RENGIFO LUCUMI</t>
        </is>
      </c>
      <c r="E4703" t="inlineStr">
        <is>
          <t>YESSICARENGIFOLUCUMI</t>
        </is>
      </c>
      <c r="F4703" s="2" t="n">
        <v>0</v>
      </c>
      <c r="G4703" t="inlineStr">
        <is>
          <t>Yarelis Tulloch</t>
        </is>
      </c>
      <c r="H4703" t="inlineStr">
        <is>
          <t>65446818</t>
        </is>
      </c>
      <c r="I4703" t="n">
        <v>48</v>
      </c>
      <c r="J4703" t="n">
        <v>1</v>
      </c>
      <c r="K4703" t="inlineStr">
        <is>
          <t>FLBBTV</t>
        </is>
      </c>
    </row>
    <row r="4704">
      <c r="A4704" t="inlineStr">
        <is>
          <t>CS</t>
        </is>
      </c>
      <c r="B4704" t="inlineStr">
        <is>
          <t>345366750000</t>
        </is>
      </c>
      <c r="C4704" t="inlineStr">
        <is>
          <t>34536675</t>
        </is>
      </c>
      <c r="D4704" t="inlineStr">
        <is>
          <t>YESSICA RIOS</t>
        </is>
      </c>
      <c r="E4704" t="inlineStr">
        <is>
          <t>YESSICARIOS</t>
        </is>
      </c>
      <c r="F4704" s="2" t="n">
        <v>0</v>
      </c>
      <c r="G4704" t="inlineStr">
        <is>
          <t>Abril Aparicio</t>
        </is>
      </c>
      <c r="H4704" t="inlineStr">
        <is>
          <t>68773621</t>
        </is>
      </c>
      <c r="I4704" t="n">
        <v>33</v>
      </c>
      <c r="J4704" t="n">
        <v>1</v>
      </c>
      <c r="K4704" t="inlineStr">
        <is>
          <t>FLBB</t>
        </is>
      </c>
    </row>
    <row r="4705">
      <c r="A4705" t="inlineStr">
        <is>
          <t>CS</t>
        </is>
      </c>
      <c r="B4705" t="inlineStr">
        <is>
          <t>334008890000</t>
        </is>
      </c>
      <c r="C4705" t="inlineStr">
        <is>
          <t>33400889</t>
        </is>
      </c>
      <c r="D4705" t="inlineStr">
        <is>
          <t>YESSURI MARIA DAVILA DE NOVEY</t>
        </is>
      </c>
      <c r="E4705" t="inlineStr">
        <is>
          <t>YESSURIMARIADAVILADENOVEY</t>
        </is>
      </c>
      <c r="F4705" s="2" t="n">
        <v>0</v>
      </c>
      <c r="G4705" t="inlineStr">
        <is>
          <t>Yariela Galarce</t>
        </is>
      </c>
      <c r="H4705" t="inlineStr">
        <is>
          <t>67815969</t>
        </is>
      </c>
      <c r="I4705" t="n">
        <v>44</v>
      </c>
      <c r="J4705" t="n">
        <v>1</v>
      </c>
      <c r="K4705" t="inlineStr">
        <is>
          <t>FLBB</t>
        </is>
      </c>
    </row>
    <row r="4706">
      <c r="A4706" t="inlineStr">
        <is>
          <t>CS</t>
        </is>
      </c>
      <c r="B4706" t="inlineStr">
        <is>
          <t>349120800000</t>
        </is>
      </c>
      <c r="C4706" t="inlineStr">
        <is>
          <t>34912080</t>
        </is>
      </c>
      <c r="D4706" t="inlineStr">
        <is>
          <t>YESTANI MADRID NUÑEZ</t>
        </is>
      </c>
      <c r="E4706" t="inlineStr">
        <is>
          <t>YESTANIMADRIDNUNEZ</t>
        </is>
      </c>
      <c r="F4706" s="2" t="n">
        <v>0</v>
      </c>
      <c r="G4706" t="inlineStr">
        <is>
          <t>Nailyn Martinez Johnson</t>
        </is>
      </c>
      <c r="H4706" t="inlineStr">
        <is>
          <t>62868257</t>
        </is>
      </c>
      <c r="I4706" t="n">
        <v>48</v>
      </c>
      <c r="J4706" t="n">
        <v>1</v>
      </c>
      <c r="K4706" t="inlineStr">
        <is>
          <t>FLBBTV</t>
        </is>
      </c>
    </row>
    <row r="4707">
      <c r="A4707" t="inlineStr">
        <is>
          <t>CS</t>
        </is>
      </c>
      <c r="B4707" t="inlineStr">
        <is>
          <t>358016080000</t>
        </is>
      </c>
      <c r="C4707" t="inlineStr">
        <is>
          <t>35801608</t>
        </is>
      </c>
      <c r="D4707" t="inlineStr">
        <is>
          <t>YESTANI QUIROZ TEUCAMA</t>
        </is>
      </c>
      <c r="E4707" t="inlineStr">
        <is>
          <t>YESTANIQUIROZTEUCAMA</t>
        </is>
      </c>
      <c r="F4707" s="2" t="n">
        <v>0</v>
      </c>
      <c r="G4707" t="inlineStr">
        <is>
          <t>iongy Gordon Ward</t>
        </is>
      </c>
      <c r="H4707" t="inlineStr">
        <is>
          <t>63328747</t>
        </is>
      </c>
      <c r="I4707" t="n">
        <v>33</v>
      </c>
      <c r="J4707" t="n">
        <v>1</v>
      </c>
      <c r="K4707" t="inlineStr">
        <is>
          <t>FLBBTV</t>
        </is>
      </c>
    </row>
    <row r="4708">
      <c r="A4708" t="inlineStr">
        <is>
          <t>CS</t>
        </is>
      </c>
      <c r="B4708" t="inlineStr">
        <is>
          <t>349253070000</t>
        </is>
      </c>
      <c r="C4708" t="inlineStr">
        <is>
          <t>34925307</t>
        </is>
      </c>
      <c r="D4708" t="inlineStr">
        <is>
          <t>YETSSICA RIVERO</t>
        </is>
      </c>
      <c r="E4708" t="inlineStr">
        <is>
          <t>YETSSICARIVERO</t>
        </is>
      </c>
      <c r="F4708" s="2" t="n">
        <v>0</v>
      </c>
      <c r="G4708" t="inlineStr">
        <is>
          <t>Karla Mc Intryre</t>
        </is>
      </c>
      <c r="H4708" t="inlineStr">
        <is>
          <t>62382351</t>
        </is>
      </c>
      <c r="I4708" t="n">
        <v>28</v>
      </c>
      <c r="J4708" t="n">
        <v>1</v>
      </c>
      <c r="K4708" t="inlineStr">
        <is>
          <t>FLBB</t>
        </is>
      </c>
    </row>
    <row r="4709">
      <c r="A4709" t="inlineStr">
        <is>
          <t>CS</t>
        </is>
      </c>
      <c r="B4709" t="inlineStr">
        <is>
          <t>348247260000</t>
        </is>
      </c>
      <c r="C4709" t="inlineStr">
        <is>
          <t>34824726</t>
        </is>
      </c>
      <c r="D4709" t="inlineStr">
        <is>
          <t>YETZIBEL AILYN CARDENAS ARANGO</t>
        </is>
      </c>
      <c r="E4709" t="inlineStr">
        <is>
          <t>YETZIBELAILYNCARDENASARANGO</t>
        </is>
      </c>
      <c r="F4709" s="2" t="n">
        <v>0</v>
      </c>
      <c r="G4709" t="inlineStr">
        <is>
          <t>Solanye Acuña</t>
        </is>
      </c>
      <c r="H4709" t="inlineStr">
        <is>
          <t>69976352</t>
        </is>
      </c>
      <c r="I4709" t="n">
        <v>40</v>
      </c>
      <c r="J4709" t="n">
        <v>1</v>
      </c>
      <c r="K4709" t="inlineStr">
        <is>
          <t>BBTV</t>
        </is>
      </c>
    </row>
    <row r="4710">
      <c r="A4710" t="inlineStr">
        <is>
          <t>CS</t>
        </is>
      </c>
      <c r="B4710" t="inlineStr">
        <is>
          <t>325059010000</t>
        </is>
      </c>
      <c r="C4710" t="inlineStr">
        <is>
          <t>32505901</t>
        </is>
      </c>
      <c r="D4710" t="inlineStr">
        <is>
          <t>YETZIBEL GRECIA SALAZAR</t>
        </is>
      </c>
      <c r="E4710" t="inlineStr">
        <is>
          <t>YETZIBELGRECIASALAZAR</t>
        </is>
      </c>
      <c r="F4710" s="2" t="n">
        <v>0</v>
      </c>
      <c r="G4710" t="inlineStr">
        <is>
          <t>Michelle Zambrano</t>
        </is>
      </c>
      <c r="H4710" t="inlineStr">
        <is>
          <t>61813267</t>
        </is>
      </c>
      <c r="I4710" t="n">
        <v>28</v>
      </c>
      <c r="J4710" t="n">
        <v>1</v>
      </c>
      <c r="K4710" t="inlineStr">
        <is>
          <t>BB</t>
        </is>
      </c>
    </row>
    <row r="4711">
      <c r="A4711" t="inlineStr">
        <is>
          <t>CS</t>
        </is>
      </c>
      <c r="B4711" t="inlineStr">
        <is>
          <t>345201290000</t>
        </is>
      </c>
      <c r="C4711" t="inlineStr">
        <is>
          <t>34520129</t>
        </is>
      </c>
      <c r="D4711" t="inlineStr">
        <is>
          <t>YETZIBEL YAIRETH RODRIGUEZ MARTINEZ</t>
        </is>
      </c>
      <c r="E4711" t="inlineStr">
        <is>
          <t>YETZIBELYAIRETHRODRIGUEZMARTINEZ</t>
        </is>
      </c>
      <c r="F4711" s="2" t="n">
        <v>0</v>
      </c>
      <c r="G4711" t="inlineStr">
        <is>
          <t>Lizeth Milena Gonzalez</t>
        </is>
      </c>
      <c r="H4711" t="inlineStr">
        <is>
          <t>62076199</t>
        </is>
      </c>
      <c r="I4711" t="n">
        <v>27</v>
      </c>
      <c r="J4711" t="n">
        <v>1</v>
      </c>
      <c r="K4711" t="inlineStr">
        <is>
          <t>BB</t>
        </is>
      </c>
    </row>
    <row r="4712">
      <c r="A4712" t="inlineStr">
        <is>
          <t>CS</t>
        </is>
      </c>
      <c r="B4712" t="inlineStr">
        <is>
          <t>333072530000</t>
        </is>
      </c>
      <c r="C4712" t="inlineStr">
        <is>
          <t>33307253</t>
        </is>
      </c>
      <c r="D4712" t="inlineStr">
        <is>
          <t>YEUDDY REYES</t>
        </is>
      </c>
      <c r="E4712" t="inlineStr">
        <is>
          <t>YEUDDYREYES</t>
        </is>
      </c>
      <c r="F4712" s="2" t="n">
        <v>0</v>
      </c>
      <c r="G4712" t="inlineStr">
        <is>
          <t>Maria Fernanda Rivas</t>
        </is>
      </c>
      <c r="H4712" t="inlineStr">
        <is>
          <t>64099110</t>
        </is>
      </c>
      <c r="I4712" t="n">
        <v>27</v>
      </c>
      <c r="J4712" t="n">
        <v>1</v>
      </c>
      <c r="K4712" t="inlineStr">
        <is>
          <t>BB</t>
        </is>
      </c>
    </row>
    <row r="4713">
      <c r="A4713" t="inlineStr">
        <is>
          <t>CS</t>
        </is>
      </c>
      <c r="B4713" t="inlineStr">
        <is>
          <t>334282580000</t>
        </is>
      </c>
      <c r="C4713" t="inlineStr">
        <is>
          <t>33428258</t>
        </is>
      </c>
      <c r="D4713" t="inlineStr">
        <is>
          <t>YEYKA YARINETH MORENO PALACIO</t>
        </is>
      </c>
      <c r="E4713" t="inlineStr">
        <is>
          <t>YEYKAYARINETHMORENOPALACIO</t>
        </is>
      </c>
      <c r="F4713" s="2" t="n">
        <v>0</v>
      </c>
      <c r="G4713" t="inlineStr">
        <is>
          <t>Yarelis Tulloch</t>
        </is>
      </c>
      <c r="H4713" t="inlineStr">
        <is>
          <t>60510403</t>
        </is>
      </c>
      <c r="I4713" t="n">
        <v>31</v>
      </c>
      <c r="J4713" t="n">
        <v>1</v>
      </c>
      <c r="K4713" t="inlineStr">
        <is>
          <t>FLBBTV</t>
        </is>
      </c>
    </row>
    <row r="4714">
      <c r="A4714" t="inlineStr">
        <is>
          <t>CS</t>
        </is>
      </c>
      <c r="B4714" t="inlineStr">
        <is>
          <t>311021810000</t>
        </is>
      </c>
      <c r="C4714" t="inlineStr">
        <is>
          <t>31102181</t>
        </is>
      </c>
      <c r="D4714" t="inlineStr">
        <is>
          <t>YEYOO'S;S.A.</t>
        </is>
      </c>
      <c r="E4714" t="inlineStr">
        <is>
          <t>YEYOOSSA</t>
        </is>
      </c>
      <c r="F4714" s="2" t="n">
        <v>0</v>
      </c>
      <c r="G4714" t="inlineStr">
        <is>
          <t>Abril Aparicio</t>
        </is>
      </c>
      <c r="H4714" t="inlineStr">
        <is>
          <t>60276687</t>
        </is>
      </c>
      <c r="I4714" t="n">
        <v>45</v>
      </c>
      <c r="J4714" t="n">
        <v>1</v>
      </c>
      <c r="K4714" t="inlineStr">
        <is>
          <t>FLBB</t>
        </is>
      </c>
    </row>
    <row r="4715">
      <c r="A4715" t="inlineStr">
        <is>
          <t>CS</t>
        </is>
      </c>
      <c r="B4715" t="inlineStr">
        <is>
          <t>337017150000</t>
        </is>
      </c>
      <c r="C4715" t="inlineStr">
        <is>
          <t>33701715</t>
        </is>
      </c>
      <c r="D4715" t="inlineStr">
        <is>
          <t>YEYSI YANETT NAVARRO AYALA</t>
        </is>
      </c>
      <c r="E4715" t="inlineStr">
        <is>
          <t>YEYSIYANETTNAVARROAYALA</t>
        </is>
      </c>
      <c r="F4715" s="2" t="n">
        <v>0</v>
      </c>
      <c r="G4715" t="inlineStr">
        <is>
          <t>Yariela Galarce</t>
        </is>
      </c>
      <c r="H4715" t="inlineStr">
        <is>
          <t>68562324</t>
        </is>
      </c>
      <c r="I4715" t="n">
        <v>34</v>
      </c>
      <c r="J4715" t="n">
        <v>1</v>
      </c>
      <c r="K4715" t="inlineStr">
        <is>
          <t>FLBBTV</t>
        </is>
      </c>
    </row>
    <row r="4716">
      <c r="A4716" t="inlineStr">
        <is>
          <t>CS</t>
        </is>
      </c>
      <c r="B4716" t="inlineStr">
        <is>
          <t>333293810000</t>
        </is>
      </c>
      <c r="C4716" t="inlineStr">
        <is>
          <t>33329381</t>
        </is>
      </c>
      <c r="D4716" t="inlineStr">
        <is>
          <t>YHIRLANNYS CEDEÑO</t>
        </is>
      </c>
      <c r="E4716" t="inlineStr">
        <is>
          <t>YHIRLANNYSCEDENO</t>
        </is>
      </c>
      <c r="F4716" s="2" t="n">
        <v>0</v>
      </c>
      <c r="G4716" t="inlineStr">
        <is>
          <t>Nailyn Martinez Johnson</t>
        </is>
      </c>
      <c r="H4716" t="inlineStr">
        <is>
          <t>62977711</t>
        </is>
      </c>
      <c r="I4716" t="n">
        <v>24</v>
      </c>
      <c r="J4716" t="n">
        <v>1</v>
      </c>
      <c r="K4716" t="inlineStr">
        <is>
          <t>FLBB</t>
        </is>
      </c>
    </row>
    <row r="4717">
      <c r="A4717" t="inlineStr">
        <is>
          <t>CS</t>
        </is>
      </c>
      <c r="B4717" t="inlineStr">
        <is>
          <t>302011950000</t>
        </is>
      </c>
      <c r="C4717" t="inlineStr">
        <is>
          <t>30201195</t>
        </is>
      </c>
      <c r="D4717" t="inlineStr">
        <is>
          <t>YAZMINA ITURRALDE VASQUEZ</t>
        </is>
      </c>
      <c r="E4717" t="inlineStr">
        <is>
          <t>YAZMINAITURRALDEVASQUEZ</t>
        </is>
      </c>
      <c r="F4717" s="2" t="n">
        <v>0</v>
      </c>
      <c r="G4717" t="inlineStr">
        <is>
          <t>iongy Gordon Ward</t>
        </is>
      </c>
      <c r="H4717" t="inlineStr">
        <is>
          <t>62203665</t>
        </is>
      </c>
      <c r="I4717" t="n">
        <v>31</v>
      </c>
      <c r="J4717" t="n">
        <v>1</v>
      </c>
      <c r="K4717" t="inlineStr">
        <is>
          <t>FLBB</t>
        </is>
      </c>
    </row>
    <row r="4718">
      <c r="A4718" t="inlineStr">
        <is>
          <t>CS</t>
        </is>
      </c>
      <c r="B4718" t="inlineStr">
        <is>
          <t>343231840000</t>
        </is>
      </c>
      <c r="C4718" t="inlineStr">
        <is>
          <t>34323184</t>
        </is>
      </c>
      <c r="D4718" t="inlineStr">
        <is>
          <t>YI JUN WEN</t>
        </is>
      </c>
      <c r="E4718" t="inlineStr">
        <is>
          <t>YIJUNWEN</t>
        </is>
      </c>
      <c r="F4718" s="2" t="n">
        <v>0</v>
      </c>
      <c r="G4718" t="inlineStr">
        <is>
          <t>Keisy Vargas</t>
        </is>
      </c>
      <c r="H4718" t="inlineStr">
        <is>
          <t>68484888</t>
        </is>
      </c>
      <c r="I4718" t="n">
        <v>62</v>
      </c>
      <c r="J4718" t="n">
        <v>1</v>
      </c>
      <c r="K4718" t="inlineStr">
        <is>
          <t>BB</t>
        </is>
      </c>
    </row>
    <row r="4719">
      <c r="A4719" t="inlineStr">
        <is>
          <t>CS</t>
        </is>
      </c>
      <c r="B4719" t="inlineStr">
        <is>
          <t>352076260000</t>
        </is>
      </c>
      <c r="C4719" t="inlineStr">
        <is>
          <t>35207626</t>
        </is>
      </c>
      <c r="D4719" t="inlineStr">
        <is>
          <t>YI NAN MELISSA XIE MO</t>
        </is>
      </c>
      <c r="E4719" t="inlineStr">
        <is>
          <t>YINANMELISSAXIEMO</t>
        </is>
      </c>
      <c r="F4719" s="2" t="n">
        <v>0</v>
      </c>
      <c r="G4719" t="inlineStr">
        <is>
          <t>Karla Mc Intryre</t>
        </is>
      </c>
      <c r="H4719" t="inlineStr">
        <is>
          <t>66564120</t>
        </is>
      </c>
      <c r="I4719" t="n">
        <v>7</v>
      </c>
      <c r="J4719" t="n">
        <v>1</v>
      </c>
      <c r="K4719" t="inlineStr">
        <is>
          <t>FLBB</t>
        </is>
      </c>
    </row>
    <row r="4720">
      <c r="A4720" t="inlineStr">
        <is>
          <t>CS</t>
        </is>
      </c>
      <c r="B4720" t="inlineStr">
        <is>
          <t>358117240000</t>
        </is>
      </c>
      <c r="C4720" t="inlineStr">
        <is>
          <t>35811724</t>
        </is>
      </c>
      <c r="D4720" t="inlineStr">
        <is>
          <t>YICEL GRACIA GARAY</t>
        </is>
      </c>
      <c r="E4720" t="inlineStr">
        <is>
          <t>YICELGRACIAGARAY</t>
        </is>
      </c>
      <c r="F4720" s="2" t="n">
        <v>0</v>
      </c>
      <c r="G4720" t="inlineStr">
        <is>
          <t>Solanye Acuña</t>
        </is>
      </c>
      <c r="H4720" t="inlineStr">
        <is>
          <t>64429956</t>
        </is>
      </c>
      <c r="I4720" t="n">
        <v>0</v>
      </c>
      <c r="J4720" t="n">
        <v>1</v>
      </c>
      <c r="K4720" t="inlineStr">
        <is>
          <t>FLBB</t>
        </is>
      </c>
    </row>
    <row r="4721">
      <c r="A4721" t="inlineStr">
        <is>
          <t>CS</t>
        </is>
      </c>
      <c r="B4721" t="inlineStr">
        <is>
          <t>356107280000</t>
        </is>
      </c>
      <c r="C4721" t="inlineStr">
        <is>
          <t>35610728</t>
        </is>
      </c>
      <c r="D4721" t="inlineStr">
        <is>
          <t>YICSY LEYDI ALOMA STUART</t>
        </is>
      </c>
      <c r="E4721" t="inlineStr">
        <is>
          <t>YICSYLEYDIALOMASTUART</t>
        </is>
      </c>
      <c r="F4721" s="2" t="n">
        <v>0</v>
      </c>
      <c r="G4721" t="inlineStr">
        <is>
          <t>Michelle Zambrano</t>
        </is>
      </c>
      <c r="H4721" t="inlineStr">
        <is>
          <t>60128899</t>
        </is>
      </c>
      <c r="I4721" t="n">
        <v>28</v>
      </c>
      <c r="J4721" t="n">
        <v>1</v>
      </c>
      <c r="K4721" t="inlineStr">
        <is>
          <t>FLBBTV</t>
        </is>
      </c>
    </row>
    <row r="4722">
      <c r="A4722" t="inlineStr">
        <is>
          <t>CS</t>
        </is>
      </c>
      <c r="B4722" t="inlineStr">
        <is>
          <t>338068520000</t>
        </is>
      </c>
      <c r="C4722" t="inlineStr">
        <is>
          <t>33806852</t>
        </is>
      </c>
      <c r="D4722" t="inlineStr">
        <is>
          <t>YIDAH HAYDEE DOMINGUEZ ESCUDERO</t>
        </is>
      </c>
      <c r="E4722" t="inlineStr">
        <is>
          <t>YIDAHHAYDEEDOMINGUEZESCUDERO</t>
        </is>
      </c>
      <c r="F4722" s="2" t="n">
        <v>0</v>
      </c>
      <c r="G4722" t="inlineStr">
        <is>
          <t>Lizeth Milena Gonzalez</t>
        </is>
      </c>
      <c r="H4722" t="inlineStr">
        <is>
          <t>66197912</t>
        </is>
      </c>
      <c r="I4722" t="n">
        <v>36</v>
      </c>
      <c r="J4722" t="n">
        <v>1</v>
      </c>
      <c r="K4722" t="inlineStr">
        <is>
          <t>BBTV</t>
        </is>
      </c>
    </row>
    <row r="4723">
      <c r="A4723" t="inlineStr">
        <is>
          <t>CS</t>
        </is>
      </c>
      <c r="B4723" t="inlineStr">
        <is>
          <t>344002780000</t>
        </is>
      </c>
      <c r="C4723" t="inlineStr">
        <is>
          <t>34400278</t>
        </is>
      </c>
      <c r="D4723" t="inlineStr">
        <is>
          <t>YIFAT HASKY DE HOROVITZ</t>
        </is>
      </c>
      <c r="E4723" t="inlineStr">
        <is>
          <t>YIFATHASKYDEHOROVITZ</t>
        </is>
      </c>
      <c r="F4723" s="2" t="n">
        <v>0</v>
      </c>
      <c r="G4723" t="inlineStr">
        <is>
          <t>Maria Fernanda Rivas</t>
        </is>
      </c>
      <c r="H4723" t="inlineStr">
        <is>
          <t>0</t>
        </is>
      </c>
      <c r="I4723" t="n">
        <v>70</v>
      </c>
      <c r="J4723" t="n">
        <v>1</v>
      </c>
      <c r="K4723" t="inlineStr">
        <is>
          <t>BB</t>
        </is>
      </c>
    </row>
    <row r="4724">
      <c r="A4724" t="inlineStr">
        <is>
          <t>CS</t>
        </is>
      </c>
      <c r="B4724" t="inlineStr">
        <is>
          <t>347352270000</t>
        </is>
      </c>
      <c r="C4724" t="inlineStr">
        <is>
          <t>34735227</t>
        </is>
      </c>
      <c r="D4724" t="inlineStr">
        <is>
          <t>YILBER ALEXANDER PABON GOMEZ</t>
        </is>
      </c>
      <c r="E4724" t="inlineStr">
        <is>
          <t>YILBERALEXANDERPABONGOMEZ</t>
        </is>
      </c>
      <c r="F4724" s="2" t="n">
        <v>0</v>
      </c>
      <c r="G4724" t="inlineStr">
        <is>
          <t>Yarelis Tulloch</t>
        </is>
      </c>
      <c r="H4724" t="inlineStr">
        <is>
          <t>60559594</t>
        </is>
      </c>
      <c r="I4724" t="n">
        <v>22</v>
      </c>
      <c r="J4724" t="n">
        <v>1</v>
      </c>
      <c r="K4724" t="inlineStr">
        <is>
          <t>FLBB</t>
        </is>
      </c>
    </row>
    <row r="4725">
      <c r="A4725" t="inlineStr">
        <is>
          <t>CS</t>
        </is>
      </c>
      <c r="B4725" t="inlineStr">
        <is>
          <t>334251060000</t>
        </is>
      </c>
      <c r="C4725" t="inlineStr">
        <is>
          <t>33425106</t>
        </is>
      </c>
      <c r="D4725" t="inlineStr">
        <is>
          <t>YILUN LI</t>
        </is>
      </c>
      <c r="E4725" t="inlineStr">
        <is>
          <t>YILUNLI</t>
        </is>
      </c>
      <c r="F4725" s="2" t="n">
        <v>0</v>
      </c>
      <c r="G4725" t="inlineStr">
        <is>
          <t>Abril Aparicio</t>
        </is>
      </c>
      <c r="H4725" t="inlineStr">
        <is>
          <t>65659558</t>
        </is>
      </c>
      <c r="I4725" t="n">
        <v>55</v>
      </c>
      <c r="J4725" t="n">
        <v>1</v>
      </c>
      <c r="K4725" t="inlineStr">
        <is>
          <t>FLBB</t>
        </is>
      </c>
    </row>
    <row r="4726">
      <c r="A4726" t="inlineStr">
        <is>
          <t>CS</t>
        </is>
      </c>
      <c r="B4726" t="inlineStr">
        <is>
          <t>334062830000</t>
        </is>
      </c>
      <c r="C4726" t="inlineStr">
        <is>
          <t>33406283</t>
        </is>
      </c>
      <c r="D4726" t="inlineStr">
        <is>
          <t>YILVERLIN BRICEL SALCEDO GOMEZ</t>
        </is>
      </c>
      <c r="E4726" t="inlineStr">
        <is>
          <t>YILVERLINBRICELSALCEDOGOMEZ</t>
        </is>
      </c>
      <c r="F4726" s="2" t="n">
        <v>0</v>
      </c>
      <c r="G4726" t="inlineStr">
        <is>
          <t>Yariela Galarce</t>
        </is>
      </c>
      <c r="H4726" t="inlineStr">
        <is>
          <t>66556112</t>
        </is>
      </c>
      <c r="I4726" t="n">
        <v>41</v>
      </c>
      <c r="J4726" t="n">
        <v>1</v>
      </c>
      <c r="K4726" t="inlineStr">
        <is>
          <t>BBTV</t>
        </is>
      </c>
    </row>
    <row r="4727">
      <c r="A4727" t="inlineStr">
        <is>
          <t>CS</t>
        </is>
      </c>
      <c r="B4727" t="inlineStr">
        <is>
          <t>348258910000</t>
        </is>
      </c>
      <c r="C4727" t="inlineStr">
        <is>
          <t>34825891</t>
        </is>
      </c>
      <c r="D4727" t="inlineStr">
        <is>
          <t>YIMARA JULLIETH BROWN MONTILLA</t>
        </is>
      </c>
      <c r="E4727" t="inlineStr">
        <is>
          <t>YIMARAJULLIETHBROWNMONTILLA</t>
        </is>
      </c>
      <c r="F4727" s="2" t="n">
        <v>0</v>
      </c>
      <c r="G4727" t="inlineStr">
        <is>
          <t>Nailyn Martinez Johnson</t>
        </is>
      </c>
      <c r="H4727" t="inlineStr">
        <is>
          <t>63522402</t>
        </is>
      </c>
      <c r="I4727" t="n">
        <v>28</v>
      </c>
      <c r="J4727" t="n">
        <v>1</v>
      </c>
      <c r="K4727" t="inlineStr">
        <is>
          <t>FLBB</t>
        </is>
      </c>
    </row>
    <row r="4728">
      <c r="A4728" t="inlineStr">
        <is>
          <t>CS</t>
        </is>
      </c>
      <c r="B4728" t="inlineStr">
        <is>
          <t>333020160000</t>
        </is>
      </c>
      <c r="C4728" t="inlineStr">
        <is>
          <t>33302016</t>
        </is>
      </c>
      <c r="D4728" t="inlineStr">
        <is>
          <t>YIMEI LIU</t>
        </is>
      </c>
      <c r="E4728" t="inlineStr">
        <is>
          <t>YIMEILIU</t>
        </is>
      </c>
      <c r="F4728" s="2" t="n">
        <v>0</v>
      </c>
      <c r="G4728" t="inlineStr">
        <is>
          <t>iongy Gordon Ward</t>
        </is>
      </c>
      <c r="H4728" t="inlineStr">
        <is>
          <t>62441672</t>
        </is>
      </c>
      <c r="I4728" t="n">
        <v>33</v>
      </c>
      <c r="J4728" t="n">
        <v>1</v>
      </c>
      <c r="K4728" t="inlineStr">
        <is>
          <t>BB</t>
        </is>
      </c>
    </row>
    <row r="4729">
      <c r="A4729" t="inlineStr">
        <is>
          <t>CS</t>
        </is>
      </c>
      <c r="B4729" t="inlineStr">
        <is>
          <t>344242830000</t>
        </is>
      </c>
      <c r="C4729" t="inlineStr">
        <is>
          <t>34424283</t>
        </is>
      </c>
      <c r="D4729" t="inlineStr">
        <is>
          <t>YIMEI ZHANG</t>
        </is>
      </c>
      <c r="E4729" t="inlineStr">
        <is>
          <t>YIMEIZHANG</t>
        </is>
      </c>
      <c r="F4729" s="2" t="n">
        <v>0</v>
      </c>
      <c r="G4729" t="inlineStr">
        <is>
          <t>Keisy Vargas</t>
        </is>
      </c>
      <c r="H4729" t="inlineStr">
        <is>
          <t>65335138</t>
        </is>
      </c>
      <c r="I4729" t="n">
        <v>39</v>
      </c>
      <c r="J4729" t="n">
        <v>1</v>
      </c>
      <c r="K4729" t="inlineStr">
        <is>
          <t>FLBB</t>
        </is>
      </c>
    </row>
    <row r="4730">
      <c r="A4730" t="inlineStr">
        <is>
          <t>CS</t>
        </is>
      </c>
      <c r="B4730" t="inlineStr">
        <is>
          <t>333058240000</t>
        </is>
      </c>
      <c r="C4730" t="inlineStr">
        <is>
          <t>33305824</t>
        </is>
      </c>
      <c r="D4730" t="inlineStr">
        <is>
          <t>YIMERA YANETH LASSO SOLIS</t>
        </is>
      </c>
      <c r="E4730" t="inlineStr">
        <is>
          <t>YIMERAYANETHLASSOSOLIS</t>
        </is>
      </c>
      <c r="F4730" s="2" t="n">
        <v>0</v>
      </c>
      <c r="G4730" t="inlineStr">
        <is>
          <t>Karla Mc Intryre</t>
        </is>
      </c>
      <c r="H4730" t="inlineStr">
        <is>
          <t>67898105</t>
        </is>
      </c>
      <c r="I4730" t="n">
        <v>47</v>
      </c>
      <c r="J4730" t="n">
        <v>1</v>
      </c>
      <c r="K4730" t="inlineStr">
        <is>
          <t>FLBBTV</t>
        </is>
      </c>
    </row>
    <row r="4731">
      <c r="A4731" t="inlineStr">
        <is>
          <t>CS</t>
        </is>
      </c>
      <c r="B4731" t="inlineStr">
        <is>
          <t>243028020000</t>
        </is>
      </c>
      <c r="C4731" t="inlineStr">
        <is>
          <t>24302802</t>
        </is>
      </c>
      <c r="D4731" t="inlineStr">
        <is>
          <t>YIN QUNG CHEN HAO</t>
        </is>
      </c>
      <c r="E4731" t="inlineStr">
        <is>
          <t>YINQUNGCHENHAO</t>
        </is>
      </c>
      <c r="F4731" s="2" t="n">
        <v>0</v>
      </c>
      <c r="G4731" t="inlineStr">
        <is>
          <t>Solanye Acuña</t>
        </is>
      </c>
      <c r="H4731" t="inlineStr">
        <is>
          <t>69825888</t>
        </is>
      </c>
      <c r="I4731" t="n">
        <v>20</v>
      </c>
      <c r="J4731" t="n">
        <v>1</v>
      </c>
      <c r="K4731" t="inlineStr">
        <is>
          <t>FL</t>
        </is>
      </c>
    </row>
    <row r="4732">
      <c r="A4732" t="inlineStr">
        <is>
          <t>CS</t>
        </is>
      </c>
      <c r="B4732" t="inlineStr">
        <is>
          <t>353012320000</t>
        </is>
      </c>
      <c r="C4732" t="inlineStr">
        <is>
          <t>35301232</t>
        </is>
      </c>
      <c r="D4732" t="inlineStr">
        <is>
          <t>YINA BEAUTIFUL NAILS</t>
        </is>
      </c>
      <c r="E4732" t="inlineStr">
        <is>
          <t>YINABEAUTIFULNAILS</t>
        </is>
      </c>
      <c r="F4732" s="2" t="n">
        <v>0</v>
      </c>
      <c r="G4732" t="inlineStr">
        <is>
          <t>Michelle Zambrano</t>
        </is>
      </c>
      <c r="H4732" t="inlineStr">
        <is>
          <t>62688051</t>
        </is>
      </c>
      <c r="I4732" t="n">
        <v>36</v>
      </c>
      <c r="J4732" t="n">
        <v>1</v>
      </c>
      <c r="K4732" t="inlineStr">
        <is>
          <t>BB</t>
        </is>
      </c>
    </row>
    <row r="4733">
      <c r="A4733" t="inlineStr">
        <is>
          <t>CS</t>
        </is>
      </c>
      <c r="B4733" t="inlineStr">
        <is>
          <t>337087990000</t>
        </is>
      </c>
      <c r="C4733" t="inlineStr">
        <is>
          <t>33708799</t>
        </is>
      </c>
      <c r="D4733" t="inlineStr">
        <is>
          <t>YINDI PAN</t>
        </is>
      </c>
      <c r="E4733" t="inlineStr">
        <is>
          <t>YINDIPAN</t>
        </is>
      </c>
      <c r="F4733" s="2" t="n">
        <v>0</v>
      </c>
      <c r="G4733" t="inlineStr">
        <is>
          <t>Lizeth Milena Gonzalez</t>
        </is>
      </c>
      <c r="H4733" t="inlineStr">
        <is>
          <t>67679569</t>
        </is>
      </c>
      <c r="I4733" t="n">
        <v>24</v>
      </c>
      <c r="J4733" t="n">
        <v>1</v>
      </c>
      <c r="K4733" t="inlineStr">
        <is>
          <t>FLBB</t>
        </is>
      </c>
    </row>
    <row r="4734">
      <c r="A4734" t="inlineStr">
        <is>
          <t>CS</t>
        </is>
      </c>
      <c r="B4734" t="inlineStr">
        <is>
          <t>341256750000</t>
        </is>
      </c>
      <c r="C4734" t="inlineStr">
        <is>
          <t>34125675</t>
        </is>
      </c>
      <c r="D4734" t="inlineStr">
        <is>
          <t>YINETH VALENCIA MANQUILLO</t>
        </is>
      </c>
      <c r="E4734" t="inlineStr">
        <is>
          <t>YINETHVALENCIAMANQUILLO</t>
        </is>
      </c>
      <c r="F4734" s="2" t="n">
        <v>0</v>
      </c>
      <c r="G4734" t="inlineStr">
        <is>
          <t>Maria Fernanda Rivas</t>
        </is>
      </c>
      <c r="H4734" t="inlineStr">
        <is>
          <t>63110624</t>
        </is>
      </c>
      <c r="I4734" t="n">
        <v>22</v>
      </c>
      <c r="J4734" t="n">
        <v>1</v>
      </c>
      <c r="K4734" t="inlineStr">
        <is>
          <t>FLBB</t>
        </is>
      </c>
    </row>
    <row r="4735">
      <c r="A4735" t="inlineStr">
        <is>
          <t>CS</t>
        </is>
      </c>
      <c r="B4735" t="inlineStr">
        <is>
          <t>359052850000</t>
        </is>
      </c>
      <c r="C4735" t="inlineStr">
        <is>
          <t>35905285</t>
        </is>
      </c>
      <c r="D4735" t="inlineStr">
        <is>
          <t>YINETHSI MARIAM GUERRA CONCEPCION</t>
        </is>
      </c>
      <c r="E4735" t="inlineStr">
        <is>
          <t>YINETHSIMARIAMGUERRACONCEPCION</t>
        </is>
      </c>
      <c r="F4735" s="2" t="n">
        <v>0</v>
      </c>
      <c r="G4735" t="inlineStr">
        <is>
          <t>Yarelis Tulloch</t>
        </is>
      </c>
      <c r="H4735" t="inlineStr">
        <is>
          <t>68628013</t>
        </is>
      </c>
      <c r="I4735" t="n">
        <v>42</v>
      </c>
      <c r="J4735" t="n">
        <v>1</v>
      </c>
      <c r="K4735" t="inlineStr">
        <is>
          <t>FLBBTV</t>
        </is>
      </c>
    </row>
    <row r="4736">
      <c r="A4736" t="inlineStr">
        <is>
          <t>CS</t>
        </is>
      </c>
      <c r="B4736" t="inlineStr">
        <is>
          <t>177001560000</t>
        </is>
      </c>
      <c r="C4736" t="inlineStr">
        <is>
          <t>17700156</t>
        </is>
      </c>
      <c r="D4736" t="inlineStr">
        <is>
          <t>YINFANG WU</t>
        </is>
      </c>
      <c r="E4736" t="inlineStr">
        <is>
          <t>YINFANGWU</t>
        </is>
      </c>
      <c r="F4736" s="2" t="n">
        <v>0</v>
      </c>
      <c r="G4736" t="inlineStr">
        <is>
          <t>Abril Aparicio</t>
        </is>
      </c>
      <c r="H4736" t="inlineStr">
        <is>
          <t>65256979</t>
        </is>
      </c>
      <c r="I4736" t="n">
        <v>57</v>
      </c>
      <c r="J4736" t="n">
        <v>1</v>
      </c>
      <c r="K4736" t="inlineStr">
        <is>
          <t>BB</t>
        </is>
      </c>
    </row>
    <row r="4737">
      <c r="A4737" t="inlineStr">
        <is>
          <t>CS</t>
        </is>
      </c>
      <c r="B4737" t="inlineStr">
        <is>
          <t>345082230000</t>
        </is>
      </c>
      <c r="C4737" t="inlineStr">
        <is>
          <t>34508223</t>
        </is>
      </c>
      <c r="D4737" t="inlineStr">
        <is>
          <t>YING WAI LUM</t>
        </is>
      </c>
      <c r="E4737" t="inlineStr">
        <is>
          <t>YINGWAILUM</t>
        </is>
      </c>
      <c r="F4737" s="2" t="n">
        <v>0</v>
      </c>
      <c r="G4737" t="inlineStr">
        <is>
          <t>Yariela Galarce</t>
        </is>
      </c>
      <c r="H4737" t="inlineStr">
        <is>
          <t>67999991</t>
        </is>
      </c>
      <c r="I4737" t="n">
        <v>34</v>
      </c>
      <c r="J4737" t="n">
        <v>1</v>
      </c>
      <c r="K4737" t="inlineStr">
        <is>
          <t>FLBB</t>
        </is>
      </c>
    </row>
    <row r="4738">
      <c r="A4738" t="inlineStr">
        <is>
          <t>CS</t>
        </is>
      </c>
      <c r="B4738" t="inlineStr">
        <is>
          <t>312031320000</t>
        </is>
      </c>
      <c r="C4738" t="inlineStr">
        <is>
          <t>31203132</t>
        </is>
      </c>
      <c r="D4738" t="inlineStr">
        <is>
          <t>YINGZHANG KUANG</t>
        </is>
      </c>
      <c r="E4738" t="inlineStr">
        <is>
          <t>YINGZHANGKUANG</t>
        </is>
      </c>
      <c r="F4738" s="2" t="n">
        <v>0</v>
      </c>
      <c r="G4738" t="inlineStr">
        <is>
          <t>Nailyn Martinez Johnson</t>
        </is>
      </c>
      <c r="H4738" t="inlineStr">
        <is>
          <t>68461666</t>
        </is>
      </c>
      <c r="I4738" t="n">
        <v>69</v>
      </c>
      <c r="J4738" t="n">
        <v>1</v>
      </c>
      <c r="K4738" t="inlineStr">
        <is>
          <t>BB</t>
        </is>
      </c>
    </row>
    <row r="4739">
      <c r="A4739" t="inlineStr">
        <is>
          <t>CS</t>
        </is>
      </c>
      <c r="B4739" t="inlineStr">
        <is>
          <t>327113790000</t>
        </is>
      </c>
      <c r="C4739" t="inlineStr">
        <is>
          <t>32711379</t>
        </is>
      </c>
      <c r="D4739" t="inlineStr">
        <is>
          <t>YINHUI WU</t>
        </is>
      </c>
      <c r="E4739" t="inlineStr">
        <is>
          <t>YINHUIWU</t>
        </is>
      </c>
      <c r="F4739" s="2" t="n">
        <v>0</v>
      </c>
      <c r="G4739" t="inlineStr">
        <is>
          <t>iongy Gordon Ward</t>
        </is>
      </c>
      <c r="H4739" t="inlineStr">
        <is>
          <t>61308234</t>
        </is>
      </c>
      <c r="I4739" t="n">
        <v>66</v>
      </c>
      <c r="J4739" t="n">
        <v>1</v>
      </c>
      <c r="K4739" t="inlineStr">
        <is>
          <t>FLBB</t>
        </is>
      </c>
    </row>
    <row r="4740">
      <c r="A4740" t="inlineStr">
        <is>
          <t>CS</t>
        </is>
      </c>
      <c r="B4740" t="inlineStr">
        <is>
          <t>322115050000</t>
        </is>
      </c>
      <c r="C4740" t="inlineStr">
        <is>
          <t>32211505</t>
        </is>
      </c>
      <c r="D4740" t="inlineStr">
        <is>
          <t>YINYAN LIU</t>
        </is>
      </c>
      <c r="E4740" t="inlineStr">
        <is>
          <t>YINYANLIU</t>
        </is>
      </c>
      <c r="F4740" s="2" t="n">
        <v>0</v>
      </c>
      <c r="G4740" t="inlineStr">
        <is>
          <t>Keisy Vargas</t>
        </is>
      </c>
      <c r="H4740" t="inlineStr">
        <is>
          <t>69132450</t>
        </is>
      </c>
      <c r="I4740" t="n">
        <v>38</v>
      </c>
      <c r="J4740" t="n">
        <v>1</v>
      </c>
      <c r="K4740" t="inlineStr">
        <is>
          <t>FLBB</t>
        </is>
      </c>
    </row>
    <row r="4741">
      <c r="A4741" t="inlineStr">
        <is>
          <t>CS</t>
        </is>
      </c>
      <c r="B4741" t="inlineStr">
        <is>
          <t>341348340200</t>
        </is>
      </c>
      <c r="C4741" t="inlineStr">
        <is>
          <t>34134834</t>
        </is>
      </c>
      <c r="D4741" t="inlineStr">
        <is>
          <t>YINYI LING DE LIN</t>
        </is>
      </c>
      <c r="E4741" t="inlineStr">
        <is>
          <t>YINYILINGDELIN</t>
        </is>
      </c>
      <c r="F4741" s="2" t="n">
        <v>0</v>
      </c>
      <c r="G4741" t="inlineStr">
        <is>
          <t>Solanye Acuña</t>
        </is>
      </c>
      <c r="H4741" t="inlineStr">
        <is>
          <t>67332221</t>
        </is>
      </c>
      <c r="I4741" t="n">
        <v>32</v>
      </c>
      <c r="J4741" t="n">
        <v>1</v>
      </c>
      <c r="K4741" t="inlineStr">
        <is>
          <t>FLBB</t>
        </is>
      </c>
    </row>
    <row r="4742">
      <c r="A4742" t="inlineStr">
        <is>
          <t>CS</t>
        </is>
      </c>
      <c r="B4742" t="inlineStr">
        <is>
          <t>331015700000</t>
        </is>
      </c>
      <c r="C4742" t="inlineStr">
        <is>
          <t>33101570</t>
        </is>
      </c>
      <c r="D4742" t="inlineStr">
        <is>
          <t>YIPING LIU</t>
        </is>
      </c>
      <c r="E4742" t="inlineStr">
        <is>
          <t>YIPINGLIU</t>
        </is>
      </c>
      <c r="F4742" s="2" t="n">
        <v>0</v>
      </c>
      <c r="G4742" t="inlineStr">
        <is>
          <t>Michelle Zambrano</t>
        </is>
      </c>
      <c r="H4742" t="inlineStr">
        <is>
          <t>68963618</t>
        </is>
      </c>
      <c r="I4742" t="n">
        <v>62</v>
      </c>
      <c r="J4742" t="n">
        <v>1</v>
      </c>
      <c r="K4742" t="inlineStr">
        <is>
          <t>FLBBTV</t>
        </is>
      </c>
    </row>
    <row r="4743">
      <c r="A4743" t="inlineStr">
        <is>
          <t>CS</t>
        </is>
      </c>
      <c r="B4743" t="inlineStr">
        <is>
          <t>341074910000</t>
        </is>
      </c>
      <c r="C4743" t="inlineStr">
        <is>
          <t>34107491</t>
        </is>
      </c>
      <c r="D4743" t="inlineStr">
        <is>
          <t>YIQIAO DENG</t>
        </is>
      </c>
      <c r="E4743" t="inlineStr">
        <is>
          <t>YIQIAODENG</t>
        </is>
      </c>
      <c r="F4743" s="2" t="n">
        <v>0</v>
      </c>
      <c r="G4743" t="inlineStr">
        <is>
          <t>Lizeth Milena Gonzalez</t>
        </is>
      </c>
      <c r="H4743" t="inlineStr">
        <is>
          <t>65422000</t>
        </is>
      </c>
      <c r="I4743" t="n">
        <v>45</v>
      </c>
      <c r="J4743" t="n">
        <v>1</v>
      </c>
      <c r="K4743" t="inlineStr">
        <is>
          <t>FLBB</t>
        </is>
      </c>
    </row>
    <row r="4744">
      <c r="A4744" t="inlineStr">
        <is>
          <t>CS</t>
        </is>
      </c>
      <c r="B4744" t="inlineStr">
        <is>
          <t>332091750000</t>
        </is>
      </c>
      <c r="C4744" t="inlineStr">
        <is>
          <t>33209175</t>
        </is>
      </c>
      <c r="D4744" t="inlineStr">
        <is>
          <t>YIRA MERCEDES DIAZ MARQUEZ</t>
        </is>
      </c>
      <c r="E4744" t="inlineStr">
        <is>
          <t>YIRAMERCEDESDIAZMARQUEZ</t>
        </is>
      </c>
      <c r="F4744" s="2" t="n">
        <v>0</v>
      </c>
      <c r="G4744" t="inlineStr">
        <is>
          <t>Maria Fernanda Rivas</t>
        </is>
      </c>
      <c r="H4744" t="inlineStr">
        <is>
          <t>69409006</t>
        </is>
      </c>
      <c r="I4744" t="n">
        <v>48</v>
      </c>
      <c r="J4744" t="n">
        <v>1</v>
      </c>
      <c r="K4744" t="inlineStr">
        <is>
          <t>FLBBTV</t>
        </is>
      </c>
    </row>
    <row r="4745">
      <c r="A4745" t="inlineStr">
        <is>
          <t>CS</t>
        </is>
      </c>
      <c r="B4745" t="inlineStr">
        <is>
          <t>334045670000</t>
        </is>
      </c>
      <c r="C4745" t="inlineStr">
        <is>
          <t>33404567</t>
        </is>
      </c>
      <c r="D4745" t="inlineStr">
        <is>
          <t>YIRIELKA VILLALOBOS PEREZ</t>
        </is>
      </c>
      <c r="E4745" t="inlineStr">
        <is>
          <t>YIRIELKAVILLALOBOSPEREZ</t>
        </is>
      </c>
      <c r="F4745" s="2" t="n">
        <v>0</v>
      </c>
      <c r="G4745" t="inlineStr">
        <is>
          <t>Yarelis Tulloch</t>
        </is>
      </c>
      <c r="H4745" t="inlineStr">
        <is>
          <t>61041724</t>
        </is>
      </c>
      <c r="I4745" t="n">
        <v>33</v>
      </c>
      <c r="J4745" t="n">
        <v>1</v>
      </c>
      <c r="K4745" t="inlineStr">
        <is>
          <t>BB</t>
        </is>
      </c>
    </row>
    <row r="4746">
      <c r="A4746" t="inlineStr">
        <is>
          <t>CS</t>
        </is>
      </c>
      <c r="B4746" t="inlineStr">
        <is>
          <t>335057080000</t>
        </is>
      </c>
      <c r="C4746" t="inlineStr">
        <is>
          <t>33505708</t>
        </is>
      </c>
      <c r="D4746" t="inlineStr">
        <is>
          <t>YIRLEI MILETH JUAREZ ROJAS</t>
        </is>
      </c>
      <c r="E4746" t="inlineStr">
        <is>
          <t>YIRLEIMILETHJUAREZROJAS</t>
        </is>
      </c>
      <c r="F4746" s="2" t="n">
        <v>0</v>
      </c>
      <c r="G4746" t="inlineStr">
        <is>
          <t>Abril Aparicio</t>
        </is>
      </c>
      <c r="H4746" t="inlineStr">
        <is>
          <t>66170822</t>
        </is>
      </c>
      <c r="I4746" t="n">
        <v>21</v>
      </c>
      <c r="J4746" t="n">
        <v>1</v>
      </c>
      <c r="K4746" t="inlineStr">
        <is>
          <t>BB</t>
        </is>
      </c>
    </row>
    <row r="4747">
      <c r="A4747" t="inlineStr">
        <is>
          <t>CS</t>
        </is>
      </c>
      <c r="B4747" t="inlineStr">
        <is>
          <t>314023080000</t>
        </is>
      </c>
      <c r="C4747" t="inlineStr">
        <is>
          <t>31402308</t>
        </is>
      </c>
      <c r="D4747" t="inlineStr">
        <is>
          <t>YISEILA DAYAN FRANCO PINEDA DE SOTO</t>
        </is>
      </c>
      <c r="E4747" t="inlineStr">
        <is>
          <t>YISEILADAYANFRANCOPINEDADESOTO</t>
        </is>
      </c>
      <c r="F4747" s="2" t="n">
        <v>0</v>
      </c>
      <c r="G4747" t="inlineStr">
        <is>
          <t>Yariela Galarce</t>
        </is>
      </c>
      <c r="H4747" t="inlineStr">
        <is>
          <t>3971571</t>
        </is>
      </c>
      <c r="I4747" t="n">
        <v>52</v>
      </c>
      <c r="J4747" t="n">
        <v>1</v>
      </c>
      <c r="K4747" t="inlineStr">
        <is>
          <t>FLBB</t>
        </is>
      </c>
    </row>
    <row r="4748">
      <c r="A4748" t="inlineStr">
        <is>
          <t>CS</t>
        </is>
      </c>
      <c r="B4748" t="inlineStr">
        <is>
          <t>324115770000</t>
        </is>
      </c>
      <c r="C4748" t="inlineStr">
        <is>
          <t>32411577</t>
        </is>
      </c>
      <c r="D4748" t="inlineStr">
        <is>
          <t>YISSEL HERRERA</t>
        </is>
      </c>
      <c r="E4748" t="inlineStr">
        <is>
          <t>YISSELHERRERA</t>
        </is>
      </c>
      <c r="F4748" s="2" t="n">
        <v>0</v>
      </c>
      <c r="G4748" t="inlineStr">
        <is>
          <t>iongy Gordon Ward</t>
        </is>
      </c>
      <c r="H4748" t="inlineStr">
        <is>
          <t>63043750</t>
        </is>
      </c>
      <c r="I4748" t="n">
        <v>33</v>
      </c>
      <c r="J4748" t="n">
        <v>1</v>
      </c>
      <c r="K4748" t="inlineStr">
        <is>
          <t>FLBB</t>
        </is>
      </c>
    </row>
    <row r="4749">
      <c r="A4749" t="inlineStr">
        <is>
          <t>CS</t>
        </is>
      </c>
      <c r="B4749" t="inlineStr">
        <is>
          <t>344418010000</t>
        </is>
      </c>
      <c r="C4749" t="inlineStr">
        <is>
          <t>34441801</t>
        </is>
      </c>
      <c r="D4749" t="inlineStr">
        <is>
          <t>YITING QIU</t>
        </is>
      </c>
      <c r="E4749" t="inlineStr">
        <is>
          <t>YITINGQIU</t>
        </is>
      </c>
      <c r="F4749" s="2" t="n">
        <v>0</v>
      </c>
      <c r="G4749" t="inlineStr">
        <is>
          <t>Keisy Vargas</t>
        </is>
      </c>
      <c r="H4749" t="inlineStr">
        <is>
          <t>66009144</t>
        </is>
      </c>
      <c r="I4749" t="n">
        <v>32</v>
      </c>
      <c r="J4749" t="n">
        <v>1</v>
      </c>
      <c r="K4749" t="inlineStr">
        <is>
          <t>FLBB</t>
        </is>
      </c>
    </row>
    <row r="4750">
      <c r="A4750" t="inlineStr">
        <is>
          <t>CS</t>
        </is>
      </c>
      <c r="B4750" t="inlineStr">
        <is>
          <t>203078250000</t>
        </is>
      </c>
      <c r="C4750" t="inlineStr">
        <is>
          <t>20307825</t>
        </is>
      </c>
      <c r="D4750" t="inlineStr">
        <is>
          <t>YITSEL ALEXANDRA SAMUDIO</t>
        </is>
      </c>
      <c r="E4750" t="inlineStr">
        <is>
          <t>YITSELALEXANDRASAMUDIO</t>
        </is>
      </c>
      <c r="F4750" s="2" t="n">
        <v>0</v>
      </c>
      <c r="G4750" t="inlineStr">
        <is>
          <t>Karla Mc Intryre</t>
        </is>
      </c>
      <c r="H4750" t="inlineStr">
        <is>
          <t>67190111</t>
        </is>
      </c>
      <c r="I4750" t="n">
        <v>38</v>
      </c>
      <c r="J4750" t="n">
        <v>1</v>
      </c>
      <c r="K4750" t="inlineStr">
        <is>
          <t>FLBB</t>
        </is>
      </c>
    </row>
    <row r="4751">
      <c r="A4751" t="inlineStr">
        <is>
          <t>CS</t>
        </is>
      </c>
      <c r="B4751" t="inlineStr">
        <is>
          <t>335063430000</t>
        </is>
      </c>
      <c r="C4751" t="inlineStr">
        <is>
          <t>33506343</t>
        </is>
      </c>
      <c r="D4751" t="inlineStr">
        <is>
          <t>YITZEL MILAGROS PRADO</t>
        </is>
      </c>
      <c r="E4751" t="inlineStr">
        <is>
          <t>YITZELMILAGROSPRADO</t>
        </is>
      </c>
      <c r="F4751" s="2" t="n">
        <v>0</v>
      </c>
      <c r="G4751" t="inlineStr">
        <is>
          <t>Solanye Acuña</t>
        </is>
      </c>
      <c r="H4751" t="inlineStr">
        <is>
          <t>67107065</t>
        </is>
      </c>
      <c r="I4751" t="n">
        <v>48</v>
      </c>
      <c r="J4751" t="n">
        <v>1</v>
      </c>
      <c r="K4751" t="inlineStr">
        <is>
          <t>FLBBTV</t>
        </is>
      </c>
    </row>
    <row r="4752">
      <c r="A4752" t="inlineStr">
        <is>
          <t>CS</t>
        </is>
      </c>
      <c r="B4752" t="inlineStr">
        <is>
          <t>359087140000</t>
        </is>
      </c>
      <c r="C4752" t="inlineStr">
        <is>
          <t>35908714</t>
        </is>
      </c>
      <c r="D4752" t="inlineStr">
        <is>
          <t>YIWEN LUO</t>
        </is>
      </c>
      <c r="E4752" t="inlineStr">
        <is>
          <t>YIWENLUO</t>
        </is>
      </c>
      <c r="F4752" s="2" t="n">
        <v>0</v>
      </c>
      <c r="G4752" t="inlineStr">
        <is>
          <t>Michelle Zambrano</t>
        </is>
      </c>
      <c r="H4752" t="inlineStr">
        <is>
          <t>62949747</t>
        </is>
      </c>
      <c r="I4752" t="n">
        <v>56</v>
      </c>
      <c r="J4752" t="n">
        <v>1</v>
      </c>
      <c r="K4752" t="inlineStr">
        <is>
          <t>FLBB</t>
        </is>
      </c>
    </row>
    <row r="4753">
      <c r="A4753" t="inlineStr">
        <is>
          <t>CS</t>
        </is>
      </c>
      <c r="B4753" t="inlineStr">
        <is>
          <t>326036150000</t>
        </is>
      </c>
      <c r="C4753" t="inlineStr">
        <is>
          <t>32603615</t>
        </is>
      </c>
      <c r="D4753" t="inlineStr">
        <is>
          <t>YIYA S A</t>
        </is>
      </c>
      <c r="E4753" t="inlineStr">
        <is>
          <t>YIYASA</t>
        </is>
      </c>
      <c r="F4753" s="2" t="n">
        <v>0</v>
      </c>
      <c r="G4753" t="inlineStr">
        <is>
          <t>Lizeth Milena Gonzalez</t>
        </is>
      </c>
      <c r="H4753" t="inlineStr">
        <is>
          <t>65256529</t>
        </is>
      </c>
      <c r="I4753" t="n">
        <v>44</v>
      </c>
      <c r="J4753" t="n">
        <v>1</v>
      </c>
      <c r="K4753" t="inlineStr">
        <is>
          <t>FLBBTV</t>
        </is>
      </c>
    </row>
    <row r="4754">
      <c r="A4754" t="inlineStr">
        <is>
          <t>CS</t>
        </is>
      </c>
      <c r="B4754" t="inlineStr">
        <is>
          <t>341378200000</t>
        </is>
      </c>
      <c r="C4754" t="inlineStr">
        <is>
          <t>34137820</t>
        </is>
      </c>
      <c r="D4754" t="inlineStr">
        <is>
          <t>YIZAMAR YAZMILINA BATISTA MARIN</t>
        </is>
      </c>
      <c r="E4754" t="inlineStr">
        <is>
          <t>YIZAMARYAZMILINABATISTAMARIN</t>
        </is>
      </c>
      <c r="F4754" s="2" t="n">
        <v>0</v>
      </c>
      <c r="G4754" t="inlineStr">
        <is>
          <t>Maria Fernanda Rivas</t>
        </is>
      </c>
      <c r="H4754" t="inlineStr">
        <is>
          <t>63119757</t>
        </is>
      </c>
      <c r="I4754" t="n">
        <v>25</v>
      </c>
      <c r="J4754" t="n">
        <v>1</v>
      </c>
      <c r="K4754" t="inlineStr">
        <is>
          <t>FLBB</t>
        </is>
      </c>
    </row>
    <row r="4755">
      <c r="A4755" t="inlineStr">
        <is>
          <t>CS</t>
        </is>
      </c>
      <c r="B4755" t="inlineStr">
        <is>
          <t>334074850000</t>
        </is>
      </c>
      <c r="C4755" t="inlineStr">
        <is>
          <t>33407485</t>
        </is>
      </c>
      <c r="D4755" t="inlineStr">
        <is>
          <t>YIZHONG KUANG</t>
        </is>
      </c>
      <c r="E4755" t="inlineStr">
        <is>
          <t>YIZHONGKUANG</t>
        </is>
      </c>
      <c r="F4755" s="2" t="n">
        <v>0</v>
      </c>
      <c r="G4755" t="inlineStr">
        <is>
          <t>Yarelis Tulloch</t>
        </is>
      </c>
      <c r="H4755" t="inlineStr">
        <is>
          <t>64105333</t>
        </is>
      </c>
      <c r="I4755" t="n">
        <v>54</v>
      </c>
      <c r="J4755" t="n">
        <v>1</v>
      </c>
      <c r="K4755" t="inlineStr">
        <is>
          <t>FLBB</t>
        </is>
      </c>
    </row>
    <row r="4756">
      <c r="A4756" t="inlineStr">
        <is>
          <t>CS</t>
        </is>
      </c>
      <c r="B4756" t="inlineStr">
        <is>
          <t>354047390000</t>
        </is>
      </c>
      <c r="C4756" t="inlineStr">
        <is>
          <t>35404739</t>
        </is>
      </c>
      <c r="D4756" t="inlineStr">
        <is>
          <t>YLUMINADA DE LA ROSA BAEZ</t>
        </is>
      </c>
      <c r="E4756" t="inlineStr">
        <is>
          <t>YLUMINADADELAROSABAEZ</t>
        </is>
      </c>
      <c r="F4756" s="2" t="n">
        <v>0</v>
      </c>
      <c r="G4756" t="inlineStr">
        <is>
          <t>Abril Aparicio</t>
        </is>
      </c>
      <c r="H4756" t="inlineStr">
        <is>
          <t>62801943</t>
        </is>
      </c>
      <c r="I4756" t="n">
        <v>35</v>
      </c>
      <c r="J4756" t="n">
        <v>1</v>
      </c>
      <c r="K4756" t="inlineStr">
        <is>
          <t>FLBB</t>
        </is>
      </c>
    </row>
    <row r="4757">
      <c r="A4757" t="inlineStr">
        <is>
          <t>CS</t>
        </is>
      </c>
      <c r="B4757" t="inlineStr">
        <is>
          <t>348332990000</t>
        </is>
      </c>
      <c r="C4757" t="inlineStr">
        <is>
          <t>34833299</t>
        </is>
      </c>
      <c r="D4757" t="inlineStr">
        <is>
          <t>YOBANA HURTADO</t>
        </is>
      </c>
      <c r="E4757" t="inlineStr">
        <is>
          <t>YOBANAHURTADO</t>
        </is>
      </c>
      <c r="F4757" s="2" t="n">
        <v>0</v>
      </c>
      <c r="G4757" t="inlineStr">
        <is>
          <t>Yariela Galarce</t>
        </is>
      </c>
      <c r="H4757" t="inlineStr">
        <is>
          <t>64744855</t>
        </is>
      </c>
      <c r="I4757" t="n">
        <v>27</v>
      </c>
      <c r="J4757" t="n">
        <v>1</v>
      </c>
      <c r="K4757" t="inlineStr">
        <is>
          <t>BB</t>
        </is>
      </c>
    </row>
    <row r="4758">
      <c r="A4758" t="inlineStr">
        <is>
          <t>CS</t>
        </is>
      </c>
      <c r="B4758" t="inlineStr">
        <is>
          <t>351110730000</t>
        </is>
      </c>
      <c r="C4758" t="inlineStr">
        <is>
          <t>35111073</t>
        </is>
      </c>
      <c r="D4758" t="inlineStr">
        <is>
          <t>YODALIS EDITH BONILLA SANTOS</t>
        </is>
      </c>
      <c r="E4758" t="inlineStr">
        <is>
          <t>YODALISEDITHBONILLASANTOS</t>
        </is>
      </c>
      <c r="F4758" s="2" t="n">
        <v>0</v>
      </c>
      <c r="G4758" t="inlineStr">
        <is>
          <t>Nailyn Martinez Johnson</t>
        </is>
      </c>
      <c r="H4758" t="inlineStr">
        <is>
          <t>67677182</t>
        </is>
      </c>
      <c r="I4758" t="n">
        <v>12</v>
      </c>
      <c r="J4758" t="n">
        <v>1</v>
      </c>
      <c r="K4758" t="inlineStr">
        <is>
          <t>FLBB</t>
        </is>
      </c>
    </row>
    <row r="4759">
      <c r="A4759" t="inlineStr">
        <is>
          <t>CS</t>
        </is>
      </c>
      <c r="B4759" t="inlineStr">
        <is>
          <t>346467560000</t>
        </is>
      </c>
      <c r="C4759" t="inlineStr">
        <is>
          <t>34646756</t>
        </is>
      </c>
      <c r="D4759" t="inlineStr">
        <is>
          <t>YOEL AMADO MOJICA PIMENTEL</t>
        </is>
      </c>
      <c r="E4759" t="inlineStr">
        <is>
          <t>YOELAMADOMOJICAPIMENTEL</t>
        </is>
      </c>
      <c r="F4759" s="2" t="n">
        <v>0</v>
      </c>
      <c r="G4759" t="inlineStr">
        <is>
          <t>iongy Gordon Ward</t>
        </is>
      </c>
      <c r="H4759" t="inlineStr">
        <is>
          <t>62634370</t>
        </is>
      </c>
      <c r="I4759" t="n">
        <v>25</v>
      </c>
      <c r="J4759" t="n">
        <v>1</v>
      </c>
      <c r="K4759" t="inlineStr">
        <is>
          <t>FLBB</t>
        </is>
      </c>
    </row>
    <row r="4760">
      <c r="A4760" t="inlineStr">
        <is>
          <t>CS</t>
        </is>
      </c>
      <c r="B4760" t="inlineStr">
        <is>
          <t>359000270000</t>
        </is>
      </c>
      <c r="C4760" t="inlineStr">
        <is>
          <t>35900027</t>
        </is>
      </c>
      <c r="D4760" t="inlineStr">
        <is>
          <t>YOEL ISMAEL MORALES VALDES</t>
        </is>
      </c>
      <c r="E4760" t="inlineStr">
        <is>
          <t>YOELISMAELMORALESVALDES</t>
        </is>
      </c>
      <c r="F4760" s="2" t="n">
        <v>0</v>
      </c>
      <c r="G4760" t="inlineStr">
        <is>
          <t>Keisy Vargas</t>
        </is>
      </c>
      <c r="H4760" t="inlineStr">
        <is>
          <t>62678337</t>
        </is>
      </c>
      <c r="I4760" t="n">
        <v>11</v>
      </c>
      <c r="J4760" t="n">
        <v>1</v>
      </c>
      <c r="K4760" t="inlineStr">
        <is>
          <t>FLBB</t>
        </is>
      </c>
    </row>
    <row r="4761">
      <c r="A4761" t="inlineStr">
        <is>
          <t>CS</t>
        </is>
      </c>
      <c r="B4761" t="inlineStr">
        <is>
          <t>304002580000</t>
        </is>
      </c>
      <c r="C4761" t="inlineStr">
        <is>
          <t>30400258</t>
        </is>
      </c>
      <c r="D4761" t="inlineStr">
        <is>
          <t>YOEL ZERPA</t>
        </is>
      </c>
      <c r="E4761" t="inlineStr">
        <is>
          <t>YOELZERPA</t>
        </is>
      </c>
      <c r="F4761" s="2" t="n">
        <v>0</v>
      </c>
      <c r="G4761" t="inlineStr">
        <is>
          <t>Karla Mc Intryre</t>
        </is>
      </c>
      <c r="H4761" t="inlineStr">
        <is>
          <t>64434429</t>
        </is>
      </c>
      <c r="I4761" t="n">
        <v>28</v>
      </c>
      <c r="J4761" t="n">
        <v>1</v>
      </c>
      <c r="K4761" t="inlineStr">
        <is>
          <t>BB</t>
        </is>
      </c>
    </row>
    <row r="4762">
      <c r="A4762" t="inlineStr">
        <is>
          <t>CS</t>
        </is>
      </c>
      <c r="B4762" t="inlineStr">
        <is>
          <t>342441150000</t>
        </is>
      </c>
      <c r="C4762" t="inlineStr">
        <is>
          <t>34244115</t>
        </is>
      </c>
      <c r="D4762" t="inlineStr">
        <is>
          <t>YOESMIR HIDALGO</t>
        </is>
      </c>
      <c r="E4762" t="inlineStr">
        <is>
          <t>YOESMIRHIDALGO</t>
        </is>
      </c>
      <c r="F4762" s="2" t="n">
        <v>0</v>
      </c>
      <c r="G4762" t="inlineStr">
        <is>
          <t>Solanye Acuña</t>
        </is>
      </c>
      <c r="H4762" t="inlineStr">
        <is>
          <t>61553878</t>
        </is>
      </c>
      <c r="I4762" t="n">
        <v>30</v>
      </c>
      <c r="J4762" t="n">
        <v>1</v>
      </c>
      <c r="K4762" t="inlineStr">
        <is>
          <t>FLBBTV</t>
        </is>
      </c>
    </row>
    <row r="4763">
      <c r="A4763" t="inlineStr">
        <is>
          <t>CS</t>
        </is>
      </c>
      <c r="B4763" t="inlineStr">
        <is>
          <t>331266430000</t>
        </is>
      </c>
      <c r="C4763" t="inlineStr">
        <is>
          <t>33126643</t>
        </is>
      </c>
      <c r="D4763" t="inlineStr">
        <is>
          <t>YOGA; RELAXATION &amp; WELLNESS</t>
        </is>
      </c>
      <c r="E4763" t="inlineStr">
        <is>
          <t>YOGARELAXATIONWELLNESS</t>
        </is>
      </c>
      <c r="F4763" s="2" t="n">
        <v>0</v>
      </c>
      <c r="G4763" t="inlineStr">
        <is>
          <t>Michelle Zambrano</t>
        </is>
      </c>
      <c r="H4763" t="inlineStr">
        <is>
          <t>63238582</t>
        </is>
      </c>
      <c r="I4763" t="n">
        <v>58</v>
      </c>
      <c r="J4763" t="n">
        <v>1</v>
      </c>
      <c r="K4763" t="inlineStr">
        <is>
          <t>FLBBTV</t>
        </is>
      </c>
    </row>
    <row r="4764">
      <c r="A4764" t="inlineStr">
        <is>
          <t>CS</t>
        </is>
      </c>
      <c r="B4764" t="inlineStr">
        <is>
          <t>286012930000</t>
        </is>
      </c>
      <c r="C4764" t="inlineStr">
        <is>
          <t>28601293</t>
        </is>
      </c>
      <c r="D4764" t="inlineStr">
        <is>
          <t>YOGITA BHIKHABHAI BHAKTA</t>
        </is>
      </c>
      <c r="E4764" t="inlineStr">
        <is>
          <t>YOGITABHIKHABHAIBHAKTA</t>
        </is>
      </c>
      <c r="F4764" s="2" t="n">
        <v>0</v>
      </c>
      <c r="G4764" t="inlineStr">
        <is>
          <t>Lizeth Milena Gonzalez</t>
        </is>
      </c>
      <c r="H4764" t="inlineStr">
        <is>
          <t>66778855</t>
        </is>
      </c>
      <c r="I4764" t="n">
        <v>40</v>
      </c>
      <c r="J4764" t="n">
        <v>1</v>
      </c>
      <c r="K4764" t="inlineStr">
        <is>
          <t>FLBBTV</t>
        </is>
      </c>
    </row>
    <row r="4765">
      <c r="A4765" t="inlineStr">
        <is>
          <t>CS</t>
        </is>
      </c>
      <c r="B4765" t="inlineStr">
        <is>
          <t>332018970000</t>
        </is>
      </c>
      <c r="C4765" t="inlineStr">
        <is>
          <t>33201897</t>
        </is>
      </c>
      <c r="D4765" t="inlineStr">
        <is>
          <t>YOHAMPIER MARCEL COLINA BRICEÑO</t>
        </is>
      </c>
      <c r="E4765" t="inlineStr">
        <is>
          <t>YOHAMPIERMARCELCOLINABRICENO</t>
        </is>
      </c>
      <c r="F4765" s="2" t="n">
        <v>0</v>
      </c>
      <c r="G4765" t="inlineStr">
        <is>
          <t>Maria Fernanda Rivas</t>
        </is>
      </c>
      <c r="H4765" t="inlineStr">
        <is>
          <t>60452527</t>
        </is>
      </c>
      <c r="I4765" t="n">
        <v>58</v>
      </c>
      <c r="J4765" t="n">
        <v>1</v>
      </c>
      <c r="K4765" t="inlineStr">
        <is>
          <t>FLBBTV</t>
        </is>
      </c>
    </row>
    <row r="4766">
      <c r="A4766" t="inlineStr">
        <is>
          <t>CS</t>
        </is>
      </c>
      <c r="B4766" t="inlineStr">
        <is>
          <t>352027230000</t>
        </is>
      </c>
      <c r="C4766" t="inlineStr">
        <is>
          <t>35202723</t>
        </is>
      </c>
      <c r="D4766" t="inlineStr">
        <is>
          <t>YOHANA MADELIN VEGA ATENCIO DE PITTI</t>
        </is>
      </c>
      <c r="E4766" t="inlineStr">
        <is>
          <t>YOHANAMADELINVEGAATENCIODEPITTI</t>
        </is>
      </c>
      <c r="F4766" s="2" t="n">
        <v>0</v>
      </c>
      <c r="G4766" t="inlineStr">
        <is>
          <t>Yarelis Tulloch</t>
        </is>
      </c>
      <c r="H4766" t="inlineStr">
        <is>
          <t>64918277</t>
        </is>
      </c>
      <c r="I4766" t="n">
        <v>22</v>
      </c>
      <c r="J4766" t="n">
        <v>1</v>
      </c>
      <c r="K4766" t="inlineStr">
        <is>
          <t>FLBB</t>
        </is>
      </c>
    </row>
    <row r="4767">
      <c r="A4767" t="inlineStr">
        <is>
          <t>CS</t>
        </is>
      </c>
      <c r="B4767" t="inlineStr">
        <is>
          <t>336014860000</t>
        </is>
      </c>
      <c r="C4767" t="inlineStr">
        <is>
          <t>33601486</t>
        </is>
      </c>
      <c r="D4767" t="inlineStr">
        <is>
          <t>YOHANNILY CHIRINO</t>
        </is>
      </c>
      <c r="E4767" t="inlineStr">
        <is>
          <t>YOHANNILYCHIRINO</t>
        </is>
      </c>
      <c r="F4767" s="2" t="n">
        <v>0</v>
      </c>
      <c r="G4767" t="inlineStr">
        <is>
          <t>Abril Aparicio</t>
        </is>
      </c>
      <c r="H4767" t="inlineStr">
        <is>
          <t>60714812</t>
        </is>
      </c>
      <c r="I4767" t="n">
        <v>24</v>
      </c>
      <c r="J4767" t="n">
        <v>1</v>
      </c>
      <c r="K4767" t="inlineStr">
        <is>
          <t>BB</t>
        </is>
      </c>
    </row>
    <row r="4768">
      <c r="A4768" t="inlineStr">
        <is>
          <t>CS</t>
        </is>
      </c>
      <c r="B4768" t="inlineStr">
        <is>
          <t>338066490100</t>
        </is>
      </c>
      <c r="C4768" t="inlineStr">
        <is>
          <t>33806649</t>
        </is>
      </c>
      <c r="D4768" t="inlineStr">
        <is>
          <t>YOHN MICHAEL JESUS HERNANDEZ FERNANDEZ</t>
        </is>
      </c>
      <c r="E4768" t="inlineStr">
        <is>
          <t>YOHNMICHAELJESUSHERNANDEZFERNANDEZ</t>
        </is>
      </c>
      <c r="F4768" s="2" t="n">
        <v>0</v>
      </c>
      <c r="G4768" t="inlineStr">
        <is>
          <t>Yariela Galarce</t>
        </is>
      </c>
      <c r="H4768" t="inlineStr">
        <is>
          <t>60272587</t>
        </is>
      </c>
      <c r="I4768" t="n">
        <v>32</v>
      </c>
      <c r="J4768" t="n">
        <v>1</v>
      </c>
      <c r="K4768" t="inlineStr">
        <is>
          <t>FLBB</t>
        </is>
      </c>
    </row>
    <row r="4769">
      <c r="A4769" t="inlineStr">
        <is>
          <t>CS</t>
        </is>
      </c>
      <c r="B4769" t="inlineStr">
        <is>
          <t>338066490000</t>
        </is>
      </c>
      <c r="C4769" t="inlineStr">
        <is>
          <t>33806649</t>
        </is>
      </c>
      <c r="D4769" t="inlineStr">
        <is>
          <t>YOHN HERNANDEZ</t>
        </is>
      </c>
      <c r="E4769" t="inlineStr">
        <is>
          <t>YOHNHERNANDEZ</t>
        </is>
      </c>
      <c r="F4769" s="2" t="n">
        <v>0</v>
      </c>
      <c r="G4769" t="inlineStr">
        <is>
          <t>Nailyn Martinez Johnson</t>
        </is>
      </c>
      <c r="H4769" t="inlineStr">
        <is>
          <t>60272587</t>
        </is>
      </c>
      <c r="I4769" t="n">
        <v>34</v>
      </c>
      <c r="J4769" t="n">
        <v>1</v>
      </c>
      <c r="K4769" t="inlineStr">
        <is>
          <t>FLBB</t>
        </is>
      </c>
    </row>
    <row r="4770">
      <c r="A4770" t="inlineStr">
        <is>
          <t>CS</t>
        </is>
      </c>
      <c r="B4770" t="inlineStr">
        <is>
          <t>322051720000</t>
        </is>
      </c>
      <c r="C4770" t="inlineStr">
        <is>
          <t>32205172</t>
        </is>
      </c>
      <c r="D4770" t="inlineStr">
        <is>
          <t>YOI EL DORADO SA</t>
        </is>
      </c>
      <c r="E4770" t="inlineStr">
        <is>
          <t>YOIELDORADOSA</t>
        </is>
      </c>
      <c r="F4770" s="2" t="n">
        <v>0</v>
      </c>
      <c r="G4770" t="inlineStr">
        <is>
          <t>iongy Gordon Ward</t>
        </is>
      </c>
      <c r="H4770" t="inlineStr">
        <is>
          <t>66181228</t>
        </is>
      </c>
      <c r="I4770" t="n">
        <v>161</v>
      </c>
      <c r="J4770" t="n">
        <v>1</v>
      </c>
      <c r="K4770" t="inlineStr">
        <is>
          <t>FLBB</t>
        </is>
      </c>
    </row>
    <row r="4771">
      <c r="A4771" t="inlineStr">
        <is>
          <t>CS</t>
        </is>
      </c>
      <c r="B4771" t="inlineStr">
        <is>
          <t>349434030000</t>
        </is>
      </c>
      <c r="C4771" t="inlineStr">
        <is>
          <t>34943403</t>
        </is>
      </c>
      <c r="D4771" t="inlineStr">
        <is>
          <t>YOISBETH LILIANA AVENDAÑO VALDES</t>
        </is>
      </c>
      <c r="E4771" t="inlineStr">
        <is>
          <t>YOISBETHLILIANAAVENDANOVALDES</t>
        </is>
      </c>
      <c r="F4771" s="2" t="n">
        <v>0</v>
      </c>
      <c r="G4771" t="inlineStr">
        <is>
          <t>Keisy Vargas</t>
        </is>
      </c>
      <c r="H4771" t="inlineStr">
        <is>
          <t>61554681</t>
        </is>
      </c>
      <c r="I4771" t="n">
        <v>22</v>
      </c>
      <c r="J4771" t="n">
        <v>1</v>
      </c>
      <c r="K4771" t="inlineStr">
        <is>
          <t>FLBB</t>
        </is>
      </c>
    </row>
    <row r="4772">
      <c r="A4772" t="inlineStr">
        <is>
          <t>CS</t>
        </is>
      </c>
      <c r="B4772" t="inlineStr">
        <is>
          <t>359078740000</t>
        </is>
      </c>
      <c r="C4772" t="inlineStr">
        <is>
          <t>35907874</t>
        </is>
      </c>
      <c r="D4772" t="inlineStr">
        <is>
          <t>YOISE DARIANIS CERRUD HENRIQUEZ</t>
        </is>
      </c>
      <c r="E4772" t="inlineStr">
        <is>
          <t>YOISEDARIANISCERRUDHENRIQUEZ</t>
        </is>
      </c>
      <c r="F4772" s="2" t="n">
        <v>0</v>
      </c>
      <c r="G4772" t="inlineStr">
        <is>
          <t>Karla Mc Intryre</t>
        </is>
      </c>
      <c r="H4772" t="inlineStr">
        <is>
          <t>66281881</t>
        </is>
      </c>
      <c r="I4772" t="n">
        <v>29</v>
      </c>
      <c r="J4772" t="n">
        <v>1</v>
      </c>
      <c r="K4772" t="inlineStr">
        <is>
          <t>FLBB</t>
        </is>
      </c>
    </row>
    <row r="4773">
      <c r="A4773" t="inlineStr">
        <is>
          <t>CS</t>
        </is>
      </c>
      <c r="B4773" t="inlineStr">
        <is>
          <t>288039250000</t>
        </is>
      </c>
      <c r="C4773" t="inlineStr">
        <is>
          <t>28803925</t>
        </is>
      </c>
      <c r="D4773" t="inlineStr">
        <is>
          <t>YOISY LIRIETH MONTES PITTI</t>
        </is>
      </c>
      <c r="E4773" t="inlineStr">
        <is>
          <t>YOISYLIRIETHMONTESPITTI</t>
        </is>
      </c>
      <c r="F4773" s="2" t="n">
        <v>0</v>
      </c>
      <c r="G4773" t="inlineStr">
        <is>
          <t>Solanye Acuña</t>
        </is>
      </c>
      <c r="H4773" t="inlineStr">
        <is>
          <t>66722429</t>
        </is>
      </c>
      <c r="I4773" t="n">
        <v>35</v>
      </c>
      <c r="J4773" t="n">
        <v>1</v>
      </c>
      <c r="K4773" t="inlineStr">
        <is>
          <t>BB</t>
        </is>
      </c>
    </row>
    <row r="4774">
      <c r="A4774" t="inlineStr">
        <is>
          <t>CS</t>
        </is>
      </c>
      <c r="B4774" t="inlineStr">
        <is>
          <t>357054960000</t>
        </is>
      </c>
      <c r="C4774" t="inlineStr">
        <is>
          <t>35705496</t>
        </is>
      </c>
      <c r="D4774" t="inlineStr">
        <is>
          <t>YOLANDA CHUNG YAU</t>
        </is>
      </c>
      <c r="E4774" t="inlineStr">
        <is>
          <t>YOLANDACHUNGYAU</t>
        </is>
      </c>
      <c r="F4774" s="2" t="n">
        <v>0</v>
      </c>
      <c r="G4774" t="inlineStr">
        <is>
          <t>Michelle Zambrano</t>
        </is>
      </c>
      <c r="H4774" t="inlineStr">
        <is>
          <t>64104088</t>
        </is>
      </c>
      <c r="I4774" t="n">
        <v>29</v>
      </c>
      <c r="J4774" t="n">
        <v>1</v>
      </c>
      <c r="K4774" t="inlineStr">
        <is>
          <t>FLBB</t>
        </is>
      </c>
    </row>
    <row r="4775">
      <c r="A4775" t="inlineStr">
        <is>
          <t>CS</t>
        </is>
      </c>
      <c r="B4775" t="inlineStr">
        <is>
          <t>355006840000</t>
        </is>
      </c>
      <c r="C4775" t="inlineStr">
        <is>
          <t>35500684</t>
        </is>
      </c>
      <c r="D4775" t="inlineStr">
        <is>
          <t>YOLANDA CONCEPCION HEREDIA TORRES DE PROSPER</t>
        </is>
      </c>
      <c r="E4775" t="inlineStr">
        <is>
          <t>YOLANDACONCEPCIONHEREDIATORRESDEPROSPER</t>
        </is>
      </c>
      <c r="F4775" s="2" t="n">
        <v>0</v>
      </c>
      <c r="G4775" t="inlineStr">
        <is>
          <t>Lizeth Milena Gonzalez</t>
        </is>
      </c>
      <c r="H4775" t="inlineStr">
        <is>
          <t>67701967</t>
        </is>
      </c>
      <c r="I4775" t="n">
        <v>33</v>
      </c>
      <c r="J4775" t="n">
        <v>1</v>
      </c>
      <c r="K4775" t="inlineStr">
        <is>
          <t>FLBBTV</t>
        </is>
      </c>
    </row>
    <row r="4776">
      <c r="A4776" t="inlineStr">
        <is>
          <t>CS</t>
        </is>
      </c>
      <c r="B4776" t="inlineStr">
        <is>
          <t>344052790000</t>
        </is>
      </c>
      <c r="C4776" t="inlineStr">
        <is>
          <t>34405279</t>
        </is>
      </c>
      <c r="D4776" t="inlineStr">
        <is>
          <t>YOLANDA CRISTINA DIAZ GRAEL</t>
        </is>
      </c>
      <c r="E4776" t="inlineStr">
        <is>
          <t>YOLANDACRISTINADIAZGRAEL</t>
        </is>
      </c>
      <c r="F4776" s="2" t="n">
        <v>0</v>
      </c>
      <c r="G4776" t="inlineStr">
        <is>
          <t>Maria Fernanda Rivas</t>
        </is>
      </c>
      <c r="H4776" t="inlineStr">
        <is>
          <t>62747343</t>
        </is>
      </c>
      <c r="I4776" t="n">
        <v>68</v>
      </c>
      <c r="J4776" t="n">
        <v>1</v>
      </c>
      <c r="K4776" t="inlineStr">
        <is>
          <t>BBTV</t>
        </is>
      </c>
    </row>
    <row r="4777">
      <c r="A4777" t="inlineStr">
        <is>
          <t>CS</t>
        </is>
      </c>
      <c r="B4777" t="inlineStr">
        <is>
          <t>325101040000</t>
        </is>
      </c>
      <c r="C4777" t="inlineStr">
        <is>
          <t>32510104</t>
        </is>
      </c>
      <c r="D4777" t="inlineStr">
        <is>
          <t>YOLANDA MILORD</t>
        </is>
      </c>
      <c r="E4777" t="inlineStr">
        <is>
          <t>YOLANDAMILORD</t>
        </is>
      </c>
      <c r="F4777" s="2" t="n">
        <v>0</v>
      </c>
      <c r="G4777" t="inlineStr">
        <is>
          <t>Yarelis Tulloch</t>
        </is>
      </c>
      <c r="H4777" t="inlineStr">
        <is>
          <t>68010012</t>
        </is>
      </c>
      <c r="I4777" t="n">
        <v>23</v>
      </c>
      <c r="J4777" t="n">
        <v>1</v>
      </c>
      <c r="K4777" t="inlineStr">
        <is>
          <t>FLBB</t>
        </is>
      </c>
    </row>
    <row r="4778">
      <c r="A4778" t="inlineStr">
        <is>
          <t>CS</t>
        </is>
      </c>
      <c r="B4778" t="inlineStr">
        <is>
          <t>321010960000</t>
        </is>
      </c>
      <c r="C4778" t="inlineStr">
        <is>
          <t>32101096</t>
        </is>
      </c>
      <c r="D4778" t="inlineStr">
        <is>
          <t>YOLANDA ZAPATA MOLANO</t>
        </is>
      </c>
      <c r="E4778" t="inlineStr">
        <is>
          <t>YOLANDAZAPATAMOLANO</t>
        </is>
      </c>
      <c r="F4778" s="2" t="n">
        <v>0</v>
      </c>
      <c r="G4778" t="inlineStr">
        <is>
          <t>Abril Aparicio</t>
        </is>
      </c>
      <c r="H4778" t="inlineStr">
        <is>
          <t>62454632</t>
        </is>
      </c>
      <c r="I4778" t="n">
        <v>35</v>
      </c>
      <c r="J4778" t="n">
        <v>1</v>
      </c>
      <c r="K4778" t="inlineStr">
        <is>
          <t>BBTV</t>
        </is>
      </c>
    </row>
    <row r="4779">
      <c r="A4779" t="inlineStr">
        <is>
          <t>CS</t>
        </is>
      </c>
      <c r="B4779" t="inlineStr">
        <is>
          <t>301021560000</t>
        </is>
      </c>
      <c r="C4779" t="inlineStr">
        <is>
          <t>30102156</t>
        </is>
      </c>
      <c r="D4779" t="inlineStr">
        <is>
          <t>YOLI CHIQUINQUIRA BALBONI</t>
        </is>
      </c>
      <c r="E4779" t="inlineStr">
        <is>
          <t>YOLICHIQUINQUIRABALBONI</t>
        </is>
      </c>
      <c r="F4779" s="2" t="n">
        <v>0</v>
      </c>
      <c r="G4779" t="inlineStr">
        <is>
          <t>Yariela Galarce</t>
        </is>
      </c>
      <c r="H4779" t="inlineStr">
        <is>
          <t>62613643</t>
        </is>
      </c>
      <c r="I4779" t="n">
        <v>35</v>
      </c>
      <c r="J4779" t="n">
        <v>1</v>
      </c>
      <c r="K4779" t="inlineStr">
        <is>
          <t>FLBB</t>
        </is>
      </c>
    </row>
    <row r="4780">
      <c r="A4780" t="inlineStr">
        <is>
          <t>CS</t>
        </is>
      </c>
      <c r="B4780" t="inlineStr">
        <is>
          <t>358093190000</t>
        </is>
      </c>
      <c r="C4780" t="inlineStr">
        <is>
          <t>35809319</t>
        </is>
      </c>
      <c r="D4780" t="inlineStr">
        <is>
          <t>YOLIS ANALLIVY MANRIQUEZ</t>
        </is>
      </c>
      <c r="E4780" t="inlineStr">
        <is>
          <t>YOLISANALLIVYMANRIQUEZ</t>
        </is>
      </c>
      <c r="F4780" s="2" t="n">
        <v>0</v>
      </c>
      <c r="G4780" t="inlineStr">
        <is>
          <t>Nailyn Martinez Johnson</t>
        </is>
      </c>
      <c r="H4780" t="inlineStr">
        <is>
          <t>62161757</t>
        </is>
      </c>
      <c r="I4780" t="n">
        <v>44</v>
      </c>
      <c r="J4780" t="n">
        <v>1</v>
      </c>
      <c r="K4780" t="inlineStr">
        <is>
          <t>FLBBTV</t>
        </is>
      </c>
    </row>
    <row r="4781">
      <c r="A4781" t="inlineStr">
        <is>
          <t>CS</t>
        </is>
      </c>
      <c r="B4781" t="inlineStr">
        <is>
          <t>351047000000</t>
        </is>
      </c>
      <c r="C4781" t="inlineStr">
        <is>
          <t>35104700</t>
        </is>
      </c>
      <c r="D4781" t="inlineStr">
        <is>
          <t>YOLYS BEAUTY SALON &amp; BARBERS</t>
        </is>
      </c>
      <c r="E4781" t="inlineStr">
        <is>
          <t>YOLYSBEAUTYSALONBARBERS</t>
        </is>
      </c>
      <c r="F4781" s="2" t="n">
        <v>0</v>
      </c>
      <c r="G4781" t="inlineStr">
        <is>
          <t>iongy Gordon Ward</t>
        </is>
      </c>
      <c r="H4781" t="inlineStr">
        <is>
          <t>64134087</t>
        </is>
      </c>
      <c r="I4781" t="n">
        <v>39</v>
      </c>
      <c r="J4781" t="n">
        <v>1</v>
      </c>
      <c r="K4781" t="inlineStr">
        <is>
          <t>FLBB</t>
        </is>
      </c>
    </row>
    <row r="4782">
      <c r="A4782" t="inlineStr">
        <is>
          <t>CS</t>
        </is>
      </c>
      <c r="B4782" t="inlineStr">
        <is>
          <t>345344010000</t>
        </is>
      </c>
      <c r="C4782" t="inlineStr">
        <is>
          <t>34534401</t>
        </is>
      </c>
      <c r="D4782" t="inlineStr">
        <is>
          <t>YOMAIRA YANETH VARGAS MC BEAN</t>
        </is>
      </c>
      <c r="E4782" t="inlineStr">
        <is>
          <t>YOMAIRAYANETHVARGASMCBEAN</t>
        </is>
      </c>
      <c r="F4782" s="2" t="n">
        <v>0</v>
      </c>
      <c r="G4782" t="inlineStr">
        <is>
          <t>Keisy Vargas</t>
        </is>
      </c>
      <c r="H4782" t="inlineStr">
        <is>
          <t>0</t>
        </is>
      </c>
      <c r="I4782" t="n">
        <v>45</v>
      </c>
      <c r="J4782" t="n">
        <v>1</v>
      </c>
      <c r="K4782" t="inlineStr">
        <is>
          <t>FLBBTV</t>
        </is>
      </c>
    </row>
    <row r="4783">
      <c r="A4783" t="inlineStr">
        <is>
          <t>CS</t>
        </is>
      </c>
      <c r="B4783" t="inlineStr">
        <is>
          <t>334250260000</t>
        </is>
      </c>
      <c r="C4783" t="inlineStr">
        <is>
          <t>33425026</t>
        </is>
      </c>
      <c r="D4783" t="inlineStr">
        <is>
          <t>YOMARA KATHIUSKA ORTEGA MUÑOZ DE SALDAÑA</t>
        </is>
      </c>
      <c r="E4783" t="inlineStr">
        <is>
          <t>YOMARAKATHIUSKAORTEGAMUNOZDESALDANA</t>
        </is>
      </c>
      <c r="F4783" s="2" t="n">
        <v>0</v>
      </c>
      <c r="G4783" t="inlineStr">
        <is>
          <t>Karla Mc Intryre</t>
        </is>
      </c>
      <c r="H4783" t="inlineStr">
        <is>
          <t>67934977</t>
        </is>
      </c>
      <c r="I4783" t="n">
        <v>33</v>
      </c>
      <c r="J4783" t="n">
        <v>1</v>
      </c>
      <c r="K4783" t="inlineStr">
        <is>
          <t>FLBB</t>
        </is>
      </c>
    </row>
    <row r="4784">
      <c r="A4784" t="inlineStr">
        <is>
          <t>CS</t>
        </is>
      </c>
      <c r="B4784" t="inlineStr">
        <is>
          <t>309083580000</t>
        </is>
      </c>
      <c r="C4784" t="inlineStr">
        <is>
          <t>30908358</t>
        </is>
      </c>
      <c r="D4784" t="inlineStr">
        <is>
          <t>YONG JUN YAO KOK</t>
        </is>
      </c>
      <c r="E4784" t="inlineStr">
        <is>
          <t>YONGJUNYAOKOK</t>
        </is>
      </c>
      <c r="F4784" s="2" t="n">
        <v>0</v>
      </c>
      <c r="G4784" t="inlineStr">
        <is>
          <t>Solanye Acuña</t>
        </is>
      </c>
      <c r="H4784" t="inlineStr">
        <is>
          <t>68430383</t>
        </is>
      </c>
      <c r="I4784" t="n">
        <v>24</v>
      </c>
      <c r="J4784" t="n">
        <v>1</v>
      </c>
      <c r="K4784" t="inlineStr">
        <is>
          <t>BB</t>
        </is>
      </c>
    </row>
    <row r="4785">
      <c r="A4785" t="inlineStr">
        <is>
          <t>CS</t>
        </is>
      </c>
      <c r="B4785" t="inlineStr">
        <is>
          <t>348298660000</t>
        </is>
      </c>
      <c r="C4785" t="inlineStr">
        <is>
          <t>34829866</t>
        </is>
      </c>
      <c r="D4785" t="inlineStr">
        <is>
          <t>YONG QIANG HOU</t>
        </is>
      </c>
      <c r="E4785" t="inlineStr">
        <is>
          <t>YONGQIANGHOU</t>
        </is>
      </c>
      <c r="F4785" s="2" t="n">
        <v>0</v>
      </c>
      <c r="G4785" t="inlineStr">
        <is>
          <t>Michelle Zambrano</t>
        </is>
      </c>
      <c r="H4785" t="inlineStr">
        <is>
          <t>69779246</t>
        </is>
      </c>
      <c r="I4785" t="n">
        <v>81</v>
      </c>
      <c r="J4785" t="n">
        <v>1</v>
      </c>
      <c r="K4785" t="inlineStr">
        <is>
          <t>FLBBTV</t>
        </is>
      </c>
    </row>
    <row r="4786">
      <c r="A4786" t="inlineStr">
        <is>
          <t>CS</t>
        </is>
      </c>
      <c r="B4786" t="inlineStr">
        <is>
          <t>304012970000</t>
        </is>
      </c>
      <c r="C4786" t="inlineStr">
        <is>
          <t>30401297</t>
        </is>
      </c>
      <c r="D4786" t="inlineStr">
        <is>
          <t>YONG XIONG ZHENG</t>
        </is>
      </c>
      <c r="E4786" t="inlineStr">
        <is>
          <t>YONGXIONGZHENG</t>
        </is>
      </c>
      <c r="F4786" s="2" t="n">
        <v>0</v>
      </c>
      <c r="G4786" t="inlineStr">
        <is>
          <t>Lizeth Milena Gonzalez</t>
        </is>
      </c>
      <c r="H4786" t="inlineStr">
        <is>
          <t>66270388</t>
        </is>
      </c>
      <c r="I4786" t="n">
        <v>31</v>
      </c>
      <c r="J4786" t="n">
        <v>1</v>
      </c>
      <c r="K4786" t="inlineStr">
        <is>
          <t>FLBB</t>
        </is>
      </c>
    </row>
    <row r="4787">
      <c r="A4787" t="inlineStr">
        <is>
          <t>CS</t>
        </is>
      </c>
      <c r="B4787" t="inlineStr">
        <is>
          <t>343255580000</t>
        </is>
      </c>
      <c r="C4787" t="inlineStr">
        <is>
          <t>34325558</t>
        </is>
      </c>
      <c r="D4787" t="inlineStr">
        <is>
          <t>YONGCARE; CORP</t>
        </is>
      </c>
      <c r="E4787" t="inlineStr">
        <is>
          <t>YONGCARECORP</t>
        </is>
      </c>
      <c r="F4787" s="2" t="n">
        <v>0</v>
      </c>
      <c r="G4787" t="inlineStr">
        <is>
          <t>Maria Fernanda Rivas</t>
        </is>
      </c>
      <c r="H4787" t="inlineStr">
        <is>
          <t>63174278</t>
        </is>
      </c>
      <c r="I4787" t="n">
        <v>59</v>
      </c>
      <c r="J4787" t="n">
        <v>1</v>
      </c>
      <c r="K4787" t="inlineStr">
        <is>
          <t>FLBB</t>
        </is>
      </c>
    </row>
    <row r="4788">
      <c r="A4788" t="inlineStr">
        <is>
          <t>CS</t>
        </is>
      </c>
      <c r="B4788" t="inlineStr">
        <is>
          <t>339021270000</t>
        </is>
      </c>
      <c r="C4788" t="inlineStr">
        <is>
          <t>33902127</t>
        </is>
      </c>
      <c r="D4788" t="inlineStr">
        <is>
          <t>YONGHAO HOU</t>
        </is>
      </c>
      <c r="E4788" t="inlineStr">
        <is>
          <t>YONGHAOHOU</t>
        </is>
      </c>
      <c r="F4788" s="2" t="n">
        <v>0</v>
      </c>
      <c r="G4788" t="inlineStr">
        <is>
          <t>Yarelis Tulloch</t>
        </is>
      </c>
      <c r="H4788" t="inlineStr">
        <is>
          <t>66666699</t>
        </is>
      </c>
      <c r="I4788" t="n">
        <v>45</v>
      </c>
      <c r="J4788" t="n">
        <v>1</v>
      </c>
      <c r="K4788" t="inlineStr">
        <is>
          <t>FLBB</t>
        </is>
      </c>
    </row>
    <row r="4789">
      <c r="A4789" t="inlineStr">
        <is>
          <t>CS</t>
        </is>
      </c>
      <c r="B4789" t="inlineStr">
        <is>
          <t>348065860000</t>
        </is>
      </c>
      <c r="C4789" t="inlineStr">
        <is>
          <t>34806586</t>
        </is>
      </c>
      <c r="D4789" t="inlineStr">
        <is>
          <t>YONGHENG QIU</t>
        </is>
      </c>
      <c r="E4789" t="inlineStr">
        <is>
          <t>YONGHENGQIU</t>
        </is>
      </c>
      <c r="F4789" s="2" t="n">
        <v>0</v>
      </c>
      <c r="G4789" t="inlineStr">
        <is>
          <t>Abril Aparicio</t>
        </is>
      </c>
      <c r="H4789" t="inlineStr">
        <is>
          <t>66889901</t>
        </is>
      </c>
      <c r="I4789" t="n">
        <v>32</v>
      </c>
      <c r="J4789" t="n">
        <v>1</v>
      </c>
      <c r="K4789" t="inlineStr">
        <is>
          <t>FLBB</t>
        </is>
      </c>
    </row>
    <row r="4790">
      <c r="A4790" t="inlineStr">
        <is>
          <t>CS</t>
        </is>
      </c>
      <c r="B4790" t="inlineStr">
        <is>
          <t>321024290000</t>
        </is>
      </c>
      <c r="C4790" t="inlineStr">
        <is>
          <t>32102429</t>
        </is>
      </c>
      <c r="D4790" t="inlineStr">
        <is>
          <t>YONGQIANG WU</t>
        </is>
      </c>
      <c r="E4790" t="inlineStr">
        <is>
          <t>YONGQIANGWU</t>
        </is>
      </c>
      <c r="F4790" s="2" t="n">
        <v>0</v>
      </c>
      <c r="G4790" t="inlineStr">
        <is>
          <t>Yariela Galarce</t>
        </is>
      </c>
      <c r="H4790" t="inlineStr">
        <is>
          <t>69858788</t>
        </is>
      </c>
      <c r="I4790" t="n">
        <v>44</v>
      </c>
      <c r="J4790" t="n">
        <v>1</v>
      </c>
      <c r="K4790" t="inlineStr">
        <is>
          <t>FLBB</t>
        </is>
      </c>
    </row>
    <row r="4791">
      <c r="A4791" t="inlineStr">
        <is>
          <t>CS</t>
        </is>
      </c>
      <c r="B4791" t="inlineStr">
        <is>
          <t>338066380000</t>
        </is>
      </c>
      <c r="C4791" t="inlineStr">
        <is>
          <t>33806638</t>
        </is>
      </c>
      <c r="D4791" t="inlineStr">
        <is>
          <t>YONGQUAN ZHEN</t>
        </is>
      </c>
      <c r="E4791" t="inlineStr">
        <is>
          <t>YONGQUANZHEN</t>
        </is>
      </c>
      <c r="F4791" s="2" t="n">
        <v>0</v>
      </c>
      <c r="G4791" t="inlineStr">
        <is>
          <t>Nailyn Martinez Johnson</t>
        </is>
      </c>
      <c r="H4791" t="inlineStr">
        <is>
          <t>69245322</t>
        </is>
      </c>
      <c r="I4791" t="n">
        <v>35</v>
      </c>
      <c r="J4791" t="n">
        <v>1</v>
      </c>
      <c r="K4791" t="inlineStr">
        <is>
          <t>FLBBTV</t>
        </is>
      </c>
    </row>
    <row r="4792">
      <c r="A4792" t="inlineStr">
        <is>
          <t>CS</t>
        </is>
      </c>
      <c r="B4792" t="inlineStr">
        <is>
          <t>346219240000</t>
        </is>
      </c>
      <c r="C4792" t="inlineStr">
        <is>
          <t>34621924</t>
        </is>
      </c>
      <c r="D4792" t="inlineStr">
        <is>
          <t>YONGTIAN PAN</t>
        </is>
      </c>
      <c r="E4792" t="inlineStr">
        <is>
          <t>YONGTIANPAN</t>
        </is>
      </c>
      <c r="F4792" s="2" t="n">
        <v>0</v>
      </c>
      <c r="G4792" t="inlineStr">
        <is>
          <t>iongy Gordon Ward</t>
        </is>
      </c>
      <c r="H4792" t="inlineStr">
        <is>
          <t>65203344</t>
        </is>
      </c>
      <c r="I4792" t="n">
        <v>53</v>
      </c>
      <c r="J4792" t="n">
        <v>1</v>
      </c>
      <c r="K4792" t="inlineStr">
        <is>
          <t>FLBBTV</t>
        </is>
      </c>
    </row>
    <row r="4793">
      <c r="A4793" t="inlineStr">
        <is>
          <t>CS</t>
        </is>
      </c>
      <c r="B4793" t="inlineStr">
        <is>
          <t>348361350000</t>
        </is>
      </c>
      <c r="C4793" t="inlineStr">
        <is>
          <t>34836135</t>
        </is>
      </c>
      <c r="D4793" t="inlineStr">
        <is>
          <t>YONGXIN HOU</t>
        </is>
      </c>
      <c r="E4793" t="inlineStr">
        <is>
          <t>YONGXINHOU</t>
        </is>
      </c>
      <c r="F4793" s="2" t="n">
        <v>0</v>
      </c>
      <c r="G4793" t="inlineStr">
        <is>
          <t>Keisy Vargas</t>
        </is>
      </c>
      <c r="H4793" t="inlineStr">
        <is>
          <t>67305678</t>
        </is>
      </c>
      <c r="I4793" t="n">
        <v>32</v>
      </c>
      <c r="J4793" t="n">
        <v>1</v>
      </c>
      <c r="K4793" t="inlineStr">
        <is>
          <t>FLBB</t>
        </is>
      </c>
    </row>
    <row r="4794">
      <c r="A4794" t="inlineStr">
        <is>
          <t>CS</t>
        </is>
      </c>
      <c r="B4794" t="inlineStr">
        <is>
          <t>324006400000</t>
        </is>
      </c>
      <c r="C4794" t="inlineStr">
        <is>
          <t>32400640</t>
        </is>
      </c>
      <c r="D4794" t="inlineStr">
        <is>
          <t>YORANIA MELITINA AGUERO PEREZ</t>
        </is>
      </c>
      <c r="E4794" t="inlineStr">
        <is>
          <t>YORANIAMELITINAAGUEROPEREZ</t>
        </is>
      </c>
      <c r="F4794" s="2" t="n">
        <v>0</v>
      </c>
      <c r="G4794" t="inlineStr">
        <is>
          <t>Karla Mc Intryre</t>
        </is>
      </c>
      <c r="H4794" t="inlineStr">
        <is>
          <t>62609913</t>
        </is>
      </c>
      <c r="I4794" t="n">
        <v>37</v>
      </c>
      <c r="J4794" t="n">
        <v>1</v>
      </c>
      <c r="K4794" t="inlineStr">
        <is>
          <t>FLBB</t>
        </is>
      </c>
    </row>
    <row r="4795">
      <c r="A4795" t="inlineStr">
        <is>
          <t>CS</t>
        </is>
      </c>
      <c r="B4795" t="inlineStr">
        <is>
          <t>341016070000</t>
        </is>
      </c>
      <c r="C4795" t="inlineStr">
        <is>
          <t>34101607</t>
        </is>
      </c>
      <c r="D4795" t="inlineStr">
        <is>
          <t>YORGELY IZAMAR TORREALBA SANCHEZ</t>
        </is>
      </c>
      <c r="E4795" t="inlineStr">
        <is>
          <t>YORGELYIZAMARTORREALBASANCHEZ</t>
        </is>
      </c>
      <c r="F4795" s="2" t="n">
        <v>0</v>
      </c>
      <c r="G4795" t="inlineStr">
        <is>
          <t>Solanye Acuña</t>
        </is>
      </c>
      <c r="H4795" t="inlineStr">
        <is>
          <t>62355513</t>
        </is>
      </c>
      <c r="I4795" t="n">
        <v>34</v>
      </c>
      <c r="J4795" t="n">
        <v>1</v>
      </c>
      <c r="K4795" t="inlineStr">
        <is>
          <t>FLBB</t>
        </is>
      </c>
    </row>
    <row r="4796">
      <c r="A4796" t="inlineStr">
        <is>
          <t>CS</t>
        </is>
      </c>
      <c r="B4796" t="inlineStr">
        <is>
          <t>358006880000</t>
        </is>
      </c>
      <c r="C4796" t="inlineStr">
        <is>
          <t>35800688</t>
        </is>
      </c>
      <c r="D4796" t="inlineStr">
        <is>
          <t>YORLENIS CHAMILCA GRAHAM GALL</t>
        </is>
      </c>
      <c r="E4796" t="inlineStr">
        <is>
          <t>YORLENISCHAMILCAGRAHAMGALL</t>
        </is>
      </c>
      <c r="F4796" s="2" t="n">
        <v>0</v>
      </c>
      <c r="G4796" t="inlineStr">
        <is>
          <t>Michelle Zambrano</t>
        </is>
      </c>
      <c r="H4796" t="inlineStr">
        <is>
          <t>64650539</t>
        </is>
      </c>
      <c r="I4796" t="n">
        <v>25</v>
      </c>
      <c r="J4796" t="n">
        <v>1</v>
      </c>
      <c r="K4796" t="inlineStr">
        <is>
          <t>FLBB</t>
        </is>
      </c>
    </row>
    <row r="4797">
      <c r="A4797" t="inlineStr">
        <is>
          <t>CS</t>
        </is>
      </c>
      <c r="B4797" t="inlineStr">
        <is>
          <t>358098710000</t>
        </is>
      </c>
      <c r="C4797" t="inlineStr">
        <is>
          <t>35809871</t>
        </is>
      </c>
      <c r="D4797" t="inlineStr">
        <is>
          <t>YORLENYS GISEL AGUIRRE SANJUR</t>
        </is>
      </c>
      <c r="E4797" t="inlineStr">
        <is>
          <t>YORLENYSGISELAGUIRRESANJUR</t>
        </is>
      </c>
      <c r="F4797" s="2" t="n">
        <v>0</v>
      </c>
      <c r="G4797" t="inlineStr">
        <is>
          <t>Lizeth Milena Gonzalez</t>
        </is>
      </c>
      <c r="H4797" t="inlineStr">
        <is>
          <t>65015701</t>
        </is>
      </c>
      <c r="I4797" t="n">
        <v>28</v>
      </c>
      <c r="J4797" t="n">
        <v>1</v>
      </c>
      <c r="K4797" t="inlineStr">
        <is>
          <t>FLBB</t>
        </is>
      </c>
    </row>
    <row r="4798">
      <c r="A4798" t="inlineStr">
        <is>
          <t>CS</t>
        </is>
      </c>
      <c r="B4798" t="inlineStr">
        <is>
          <t>324117380000</t>
        </is>
      </c>
      <c r="C4798" t="inlineStr">
        <is>
          <t>32411738</t>
        </is>
      </c>
      <c r="D4798" t="inlineStr">
        <is>
          <t>YORLLANA ISABEL MUÑOZ MARTINEZ</t>
        </is>
      </c>
      <c r="E4798" t="inlineStr">
        <is>
          <t>YORLLANAISABELMUNOZMARTINEZ</t>
        </is>
      </c>
      <c r="F4798" s="2" t="n">
        <v>0</v>
      </c>
      <c r="G4798" t="inlineStr">
        <is>
          <t>Maria Fernanda Rivas</t>
        </is>
      </c>
      <c r="H4798" t="inlineStr">
        <is>
          <t>62237239</t>
        </is>
      </c>
      <c r="I4798" t="n">
        <v>25</v>
      </c>
      <c r="J4798" t="n">
        <v>1</v>
      </c>
      <c r="K4798" t="inlineStr">
        <is>
          <t>BB</t>
        </is>
      </c>
    </row>
    <row r="4799">
      <c r="A4799" t="inlineStr">
        <is>
          <t>CS</t>
        </is>
      </c>
      <c r="B4799" t="inlineStr">
        <is>
          <t>353014030000</t>
        </is>
      </c>
      <c r="C4799" t="inlineStr">
        <is>
          <t>35301403</t>
        </is>
      </c>
      <c r="D4799" t="inlineStr">
        <is>
          <t>YOSELIN DEL CARMEN SALINAS</t>
        </is>
      </c>
      <c r="E4799" t="inlineStr">
        <is>
          <t>YOSELINDELCARMENSALINAS</t>
        </is>
      </c>
      <c r="F4799" s="2" t="n">
        <v>0</v>
      </c>
      <c r="G4799" t="inlineStr">
        <is>
          <t>Yarelis Tulloch</t>
        </is>
      </c>
      <c r="H4799" t="inlineStr">
        <is>
          <t>64009421</t>
        </is>
      </c>
      <c r="I4799" t="n">
        <v>30</v>
      </c>
      <c r="J4799" t="n">
        <v>1</v>
      </c>
      <c r="K4799" t="inlineStr">
        <is>
          <t>FLBBTV</t>
        </is>
      </c>
    </row>
    <row r="4800">
      <c r="A4800" t="inlineStr">
        <is>
          <t>CS</t>
        </is>
      </c>
      <c r="B4800" t="inlineStr">
        <is>
          <t>336080450000</t>
        </is>
      </c>
      <c r="C4800" t="inlineStr">
        <is>
          <t>33608045</t>
        </is>
      </c>
      <c r="D4800" t="inlineStr">
        <is>
          <t>YOSELIN DEL CARMEN TORREALBA</t>
        </is>
      </c>
      <c r="E4800" t="inlineStr">
        <is>
          <t>YOSELINDELCARMENTORREALBA</t>
        </is>
      </c>
      <c r="F4800" s="2" t="n">
        <v>0</v>
      </c>
      <c r="G4800" t="inlineStr">
        <is>
          <t>Abril Aparicio</t>
        </is>
      </c>
      <c r="H4800" t="inlineStr">
        <is>
          <t>62039995</t>
        </is>
      </c>
      <c r="I4800" t="n">
        <v>24</v>
      </c>
      <c r="J4800" t="n">
        <v>1</v>
      </c>
      <c r="K4800" t="inlineStr">
        <is>
          <t>FLBB</t>
        </is>
      </c>
    </row>
    <row r="4801">
      <c r="A4801" t="inlineStr">
        <is>
          <t>CS</t>
        </is>
      </c>
      <c r="B4801" t="inlineStr">
        <is>
          <t>352119740000</t>
        </is>
      </c>
      <c r="C4801" t="inlineStr">
        <is>
          <t>35211974</t>
        </is>
      </c>
      <c r="D4801" t="inlineStr">
        <is>
          <t>YOSELIN DEL CARMEN TORREALBA CARRIZO</t>
        </is>
      </c>
      <c r="E4801" t="inlineStr">
        <is>
          <t>YOSELINDELCARMENTORREALBACARRIZO</t>
        </is>
      </c>
      <c r="F4801" s="2" t="n">
        <v>0</v>
      </c>
      <c r="G4801" t="inlineStr">
        <is>
          <t>Yariela Galarce</t>
        </is>
      </c>
      <c r="H4801" t="inlineStr">
        <is>
          <t>66645937</t>
        </is>
      </c>
      <c r="I4801" t="n">
        <v>0</v>
      </c>
      <c r="J4801" t="n">
        <v>1</v>
      </c>
      <c r="K4801" t="inlineStr">
        <is>
          <t>FLBB</t>
        </is>
      </c>
    </row>
    <row r="4802">
      <c r="A4802" t="inlineStr">
        <is>
          <t>CS</t>
        </is>
      </c>
      <c r="B4802" t="inlineStr">
        <is>
          <t>348360660000</t>
        </is>
      </c>
      <c r="C4802" t="inlineStr">
        <is>
          <t>34836066</t>
        </is>
      </c>
      <c r="D4802" t="inlineStr">
        <is>
          <t>YOSELIN LISSETH RIOS FLORES</t>
        </is>
      </c>
      <c r="E4802" t="inlineStr">
        <is>
          <t>YOSELINLISSETHRIOSFLORES</t>
        </is>
      </c>
      <c r="F4802" s="2" t="n">
        <v>0</v>
      </c>
      <c r="G4802" t="inlineStr">
        <is>
          <t>Nailyn Martinez Johnson</t>
        </is>
      </c>
      <c r="H4802" t="inlineStr">
        <is>
          <t>66351284</t>
        </is>
      </c>
      <c r="I4802" t="n">
        <v>25</v>
      </c>
      <c r="J4802" t="n">
        <v>1</v>
      </c>
      <c r="K4802" t="inlineStr">
        <is>
          <t>FLBB</t>
        </is>
      </c>
    </row>
    <row r="4803">
      <c r="A4803" t="inlineStr">
        <is>
          <t>CS</t>
        </is>
      </c>
      <c r="B4803" t="inlineStr">
        <is>
          <t>321000970000</t>
        </is>
      </c>
      <c r="C4803" t="inlineStr">
        <is>
          <t>32100097</t>
        </is>
      </c>
      <c r="D4803" t="inlineStr">
        <is>
          <t>YOSELINE LEE CHOCK</t>
        </is>
      </c>
      <c r="E4803" t="inlineStr">
        <is>
          <t>YOSELINELEECHOCK</t>
        </is>
      </c>
      <c r="F4803" s="2" t="n">
        <v>0</v>
      </c>
      <c r="G4803" t="inlineStr">
        <is>
          <t>iongy Gordon Ward</t>
        </is>
      </c>
      <c r="H4803" t="inlineStr">
        <is>
          <t>63772555</t>
        </is>
      </c>
      <c r="I4803" t="n">
        <v>40</v>
      </c>
      <c r="J4803" t="n">
        <v>1</v>
      </c>
      <c r="K4803" t="inlineStr">
        <is>
          <t>FLBB</t>
        </is>
      </c>
    </row>
    <row r="4804">
      <c r="A4804" t="inlineStr">
        <is>
          <t>CS</t>
        </is>
      </c>
      <c r="B4804" t="inlineStr">
        <is>
          <t>346433770000</t>
        </is>
      </c>
      <c r="C4804" t="inlineStr">
        <is>
          <t>34643377</t>
        </is>
      </c>
      <c r="D4804" t="inlineStr">
        <is>
          <t>YOSELL WILLIAMS MELENDEZ MENDEZ</t>
        </is>
      </c>
      <c r="E4804" t="inlineStr">
        <is>
          <t>YOSELLWILLIAMSMELENDEZMENDEZ</t>
        </is>
      </c>
      <c r="F4804" s="2" t="n">
        <v>0</v>
      </c>
      <c r="G4804" t="inlineStr">
        <is>
          <t>Keisy Vargas</t>
        </is>
      </c>
      <c r="H4804" t="inlineStr">
        <is>
          <t>64235596</t>
        </is>
      </c>
      <c r="I4804" t="n">
        <v>32</v>
      </c>
      <c r="J4804" t="n">
        <v>1</v>
      </c>
      <c r="K4804" t="inlineStr">
        <is>
          <t>FLBB</t>
        </is>
      </c>
    </row>
    <row r="4805">
      <c r="A4805" t="inlineStr">
        <is>
          <t>CS</t>
        </is>
      </c>
      <c r="B4805" t="inlineStr">
        <is>
          <t>349349410000</t>
        </is>
      </c>
      <c r="C4805" t="inlineStr">
        <is>
          <t>34934941</t>
        </is>
      </c>
      <c r="D4805" t="inlineStr">
        <is>
          <t>YOSELYN ANDREINA GALIN</t>
        </is>
      </c>
      <c r="E4805" t="inlineStr">
        <is>
          <t>YOSELYNANDREINAGALIN</t>
        </is>
      </c>
      <c r="F4805" s="2" t="n">
        <v>0</v>
      </c>
      <c r="G4805" t="inlineStr">
        <is>
          <t>Karla Mc Intryre</t>
        </is>
      </c>
      <c r="H4805" t="inlineStr">
        <is>
          <t>66427725</t>
        </is>
      </c>
      <c r="I4805" t="n">
        <v>25</v>
      </c>
      <c r="J4805" t="n">
        <v>1</v>
      </c>
      <c r="K4805" t="inlineStr">
        <is>
          <t>FLBB</t>
        </is>
      </c>
    </row>
    <row r="4806">
      <c r="A4806" t="inlineStr">
        <is>
          <t>CS</t>
        </is>
      </c>
      <c r="B4806" t="inlineStr">
        <is>
          <t>341231830000</t>
        </is>
      </c>
      <c r="C4806" t="inlineStr">
        <is>
          <t>34123183</t>
        </is>
      </c>
      <c r="D4806" t="inlineStr">
        <is>
          <t>YOSHYA YASSER URRUTIA MITCHELL</t>
        </is>
      </c>
      <c r="E4806" t="inlineStr">
        <is>
          <t>YOSHYAYASSERURRUTIAMITCHELL</t>
        </is>
      </c>
      <c r="F4806" s="2" t="n">
        <v>0</v>
      </c>
      <c r="G4806" t="inlineStr">
        <is>
          <t>Solanye Acuña</t>
        </is>
      </c>
      <c r="H4806" t="inlineStr">
        <is>
          <t>62956112</t>
        </is>
      </c>
      <c r="I4806" t="n">
        <v>24</v>
      </c>
      <c r="J4806" t="n">
        <v>1</v>
      </c>
      <c r="K4806" t="inlineStr">
        <is>
          <t>FLBB</t>
        </is>
      </c>
    </row>
    <row r="4807">
      <c r="A4807" t="inlineStr">
        <is>
          <t>CS</t>
        </is>
      </c>
      <c r="B4807" t="inlineStr">
        <is>
          <t>348419460000</t>
        </is>
      </c>
      <c r="C4807" t="inlineStr">
        <is>
          <t>34841946</t>
        </is>
      </c>
      <c r="D4807" t="inlineStr">
        <is>
          <t>YOSMAR VIVAS CHACON</t>
        </is>
      </c>
      <c r="E4807" t="inlineStr">
        <is>
          <t>YOSMARVIVASCHACON</t>
        </is>
      </c>
      <c r="F4807" s="2" t="n">
        <v>0</v>
      </c>
      <c r="G4807" t="inlineStr">
        <is>
          <t>Michelle Zambrano</t>
        </is>
      </c>
      <c r="H4807" t="inlineStr">
        <is>
          <t>63029690</t>
        </is>
      </c>
      <c r="I4807" t="n">
        <v>22</v>
      </c>
      <c r="J4807" t="n">
        <v>1</v>
      </c>
      <c r="K4807" t="inlineStr">
        <is>
          <t>FLBB</t>
        </is>
      </c>
    </row>
    <row r="4808">
      <c r="A4808" t="inlineStr">
        <is>
          <t>CS</t>
        </is>
      </c>
      <c r="B4808" t="inlineStr">
        <is>
          <t>359124660000</t>
        </is>
      </c>
      <c r="C4808" t="inlineStr">
        <is>
          <t>35912466</t>
        </is>
      </c>
      <c r="D4808" t="inlineStr">
        <is>
          <t>YOSSELL ADRIÁN GUERRERO BONILLA</t>
        </is>
      </c>
      <c r="E4808" t="inlineStr">
        <is>
          <t>YOSSELLADRIANGUERREROBONILLA</t>
        </is>
      </c>
      <c r="F4808" s="2" t="n">
        <v>0</v>
      </c>
      <c r="G4808" t="inlineStr">
        <is>
          <t>Lizeth Milena Gonzalez</t>
        </is>
      </c>
      <c r="H4808" t="inlineStr">
        <is>
          <t>62241572</t>
        </is>
      </c>
      <c r="I4808" t="n">
        <v>0</v>
      </c>
      <c r="J4808" t="n">
        <v>1</v>
      </c>
      <c r="K4808" t="inlineStr">
        <is>
          <t>FLBB</t>
        </is>
      </c>
    </row>
    <row r="4809">
      <c r="A4809" t="inlineStr">
        <is>
          <t>CS</t>
        </is>
      </c>
      <c r="B4809" t="inlineStr">
        <is>
          <t>355124850000</t>
        </is>
      </c>
      <c r="C4809" t="inlineStr">
        <is>
          <t>35512485</t>
        </is>
      </c>
      <c r="D4809" t="inlineStr">
        <is>
          <t>YOU JADE PANAMA CORPORATION; S.A.</t>
        </is>
      </c>
      <c r="E4809" t="inlineStr">
        <is>
          <t>YOUJADEPANAMACORPORATIONSA</t>
        </is>
      </c>
      <c r="F4809" s="2" t="n">
        <v>0</v>
      </c>
      <c r="G4809" t="inlineStr">
        <is>
          <t>Maria Fernanda Rivas</t>
        </is>
      </c>
      <c r="H4809" t="inlineStr">
        <is>
          <t>69013882</t>
        </is>
      </c>
      <c r="I4809" t="n">
        <v>0</v>
      </c>
      <c r="J4809" t="n">
        <v>1</v>
      </c>
      <c r="K4809" t="inlineStr">
        <is>
          <t>FLBB</t>
        </is>
      </c>
    </row>
    <row r="4810">
      <c r="A4810" t="inlineStr">
        <is>
          <t>CS</t>
        </is>
      </c>
      <c r="B4810" t="inlineStr">
        <is>
          <t>341035320000</t>
        </is>
      </c>
      <c r="C4810" t="inlineStr">
        <is>
          <t>34103532</t>
        </is>
      </c>
      <c r="D4810" t="inlineStr">
        <is>
          <t>YOUFA LI</t>
        </is>
      </c>
      <c r="E4810" t="inlineStr">
        <is>
          <t>YOUFALI</t>
        </is>
      </c>
      <c r="F4810" s="2" t="n">
        <v>0</v>
      </c>
      <c r="G4810" t="inlineStr">
        <is>
          <t>Abril Aparicio</t>
        </is>
      </c>
      <c r="H4810" t="inlineStr">
        <is>
          <t>69345875</t>
        </is>
      </c>
      <c r="I4810" t="n">
        <v>38</v>
      </c>
      <c r="J4810" t="n">
        <v>1</v>
      </c>
      <c r="K4810" t="inlineStr">
        <is>
          <t>FLBB</t>
        </is>
      </c>
    </row>
    <row r="4811">
      <c r="A4811" t="inlineStr">
        <is>
          <t>CS</t>
        </is>
      </c>
      <c r="B4811" t="inlineStr">
        <is>
          <t>301011090000</t>
        </is>
      </c>
      <c r="C4811" t="inlineStr">
        <is>
          <t>30101109</t>
        </is>
      </c>
      <c r="D4811" t="inlineStr">
        <is>
          <t>YOUNG SING CHONG / MAYORISTA VIVI</t>
        </is>
      </c>
      <c r="E4811" t="inlineStr">
        <is>
          <t>YOUNGSINGCHONGMAYORISTAVIVI</t>
        </is>
      </c>
      <c r="F4811" s="2" t="n">
        <v>0</v>
      </c>
      <c r="G4811" t="inlineStr">
        <is>
          <t>Yariela Galarce</t>
        </is>
      </c>
      <c r="H4811" t="inlineStr">
        <is>
          <t>69959899</t>
        </is>
      </c>
      <c r="I4811" t="n">
        <v>51</v>
      </c>
      <c r="J4811" t="n">
        <v>1</v>
      </c>
      <c r="K4811" t="inlineStr">
        <is>
          <t>FLBB</t>
        </is>
      </c>
    </row>
    <row r="4812">
      <c r="A4812" t="inlineStr">
        <is>
          <t>CS</t>
        </is>
      </c>
      <c r="B4812" t="inlineStr">
        <is>
          <t>354122190000</t>
        </is>
      </c>
      <c r="C4812" t="inlineStr">
        <is>
          <t>35412219</t>
        </is>
      </c>
      <c r="D4812" t="inlineStr">
        <is>
          <t>YOUQING WEN</t>
        </is>
      </c>
      <c r="E4812" t="inlineStr">
        <is>
          <t>YOUQINGWEN</t>
        </is>
      </c>
      <c r="F4812" s="2" t="n">
        <v>0</v>
      </c>
      <c r="G4812" t="inlineStr">
        <is>
          <t>Nailyn Martinez Johnson</t>
        </is>
      </c>
      <c r="H4812" t="inlineStr">
        <is>
          <t>67428222</t>
        </is>
      </c>
      <c r="I4812" t="n">
        <v>0</v>
      </c>
      <c r="J4812" t="n">
        <v>1</v>
      </c>
      <c r="K4812" t="inlineStr">
        <is>
          <t>FLBBTV</t>
        </is>
      </c>
    </row>
    <row r="4813">
      <c r="A4813" t="inlineStr">
        <is>
          <t>CS</t>
        </is>
      </c>
      <c r="B4813" t="inlineStr">
        <is>
          <t>343454210000</t>
        </is>
      </c>
      <c r="C4813" t="inlineStr">
        <is>
          <t>34345421</t>
        </is>
      </c>
      <c r="D4813" t="inlineStr">
        <is>
          <t>YOUQING WEN</t>
        </is>
      </c>
      <c r="E4813" t="inlineStr">
        <is>
          <t>YOUQINGWEN</t>
        </is>
      </c>
      <c r="F4813" s="2" t="n">
        <v>0</v>
      </c>
      <c r="G4813" t="inlineStr">
        <is>
          <t>iongy Gordon Ward</t>
        </is>
      </c>
      <c r="H4813" t="inlineStr">
        <is>
          <t>67428222</t>
        </is>
      </c>
      <c r="I4813" t="n">
        <v>49</v>
      </c>
      <c r="J4813" t="n">
        <v>1</v>
      </c>
      <c r="K4813" t="inlineStr">
        <is>
          <t>FLBB</t>
        </is>
      </c>
    </row>
    <row r="4814">
      <c r="A4814" t="inlineStr">
        <is>
          <t>CS</t>
        </is>
      </c>
      <c r="B4814" t="inlineStr">
        <is>
          <t>339062820000</t>
        </is>
      </c>
      <c r="C4814" t="inlineStr">
        <is>
          <t>33906282</t>
        </is>
      </c>
      <c r="D4814" t="inlineStr">
        <is>
          <t>YOUTIAN ZENG</t>
        </is>
      </c>
      <c r="E4814" t="inlineStr">
        <is>
          <t>YOUTIANZENG</t>
        </is>
      </c>
      <c r="F4814" s="2" t="n">
        <v>0</v>
      </c>
      <c r="G4814" t="inlineStr">
        <is>
          <t>Keisy Vargas</t>
        </is>
      </c>
      <c r="H4814" t="inlineStr">
        <is>
          <t>66666678</t>
        </is>
      </c>
      <c r="I4814" t="n">
        <v>79</v>
      </c>
      <c r="J4814" t="n">
        <v>1</v>
      </c>
      <c r="K4814" t="inlineStr">
        <is>
          <t>FLBBTV</t>
        </is>
      </c>
    </row>
    <row r="4815">
      <c r="A4815" t="inlineStr">
        <is>
          <t>CS</t>
        </is>
      </c>
      <c r="B4815" t="inlineStr">
        <is>
          <t>314053710000</t>
        </is>
      </c>
      <c r="C4815" t="inlineStr">
        <is>
          <t>31405371</t>
        </is>
      </c>
      <c r="D4815" t="inlineStr">
        <is>
          <t>YOVANI ANTONIO PIMENTEL</t>
        </is>
      </c>
      <c r="E4815" t="inlineStr">
        <is>
          <t>YOVANIANTONIOPIMENTEL</t>
        </is>
      </c>
      <c r="F4815" s="2" t="n">
        <v>0</v>
      </c>
      <c r="G4815" t="inlineStr">
        <is>
          <t>Karla Mc Intryre</t>
        </is>
      </c>
      <c r="H4815" t="inlineStr">
        <is>
          <t>63093117</t>
        </is>
      </c>
      <c r="I4815" t="n">
        <v>30</v>
      </c>
      <c r="J4815" t="n">
        <v>1</v>
      </c>
      <c r="K4815" t="inlineStr">
        <is>
          <t>FLBB</t>
        </is>
      </c>
    </row>
    <row r="4816">
      <c r="A4816" t="inlineStr">
        <is>
          <t>CS</t>
        </is>
      </c>
      <c r="B4816" t="inlineStr">
        <is>
          <t>352101110000</t>
        </is>
      </c>
      <c r="C4816" t="inlineStr">
        <is>
          <t>35210111</t>
        </is>
      </c>
      <c r="D4816" t="inlineStr">
        <is>
          <t>YOVANI ARIEL MARIN</t>
        </is>
      </c>
      <c r="E4816" t="inlineStr">
        <is>
          <t>YOVANIARIELMARIN</t>
        </is>
      </c>
      <c r="F4816" s="2" t="n">
        <v>0</v>
      </c>
      <c r="G4816" t="inlineStr">
        <is>
          <t>Solanye Acuña</t>
        </is>
      </c>
      <c r="H4816" t="inlineStr">
        <is>
          <t>64769964</t>
        </is>
      </c>
      <c r="I4816" t="n">
        <v>29</v>
      </c>
      <c r="J4816" t="n">
        <v>1</v>
      </c>
      <c r="K4816" t="inlineStr">
        <is>
          <t>FLBBTV</t>
        </is>
      </c>
    </row>
    <row r="4817">
      <c r="A4817" t="inlineStr">
        <is>
          <t>CS</t>
        </is>
      </c>
      <c r="B4817" t="inlineStr">
        <is>
          <t>324090640000</t>
        </is>
      </c>
      <c r="C4817" t="inlineStr">
        <is>
          <t>32409064</t>
        </is>
      </c>
      <c r="D4817" t="inlineStr">
        <is>
          <t>YOVANI ELIAS CASTRELLON CHAVEZ</t>
        </is>
      </c>
      <c r="E4817" t="inlineStr">
        <is>
          <t>YOVANIELIASCASTRELLONCHAVEZ</t>
        </is>
      </c>
      <c r="F4817" s="2" t="n">
        <v>0</v>
      </c>
      <c r="G4817" t="inlineStr">
        <is>
          <t>Michelle Zambrano</t>
        </is>
      </c>
      <c r="H4817" t="inlineStr">
        <is>
          <t>65289344</t>
        </is>
      </c>
      <c r="I4817" t="n">
        <v>120</v>
      </c>
      <c r="J4817" t="n">
        <v>1</v>
      </c>
      <c r="K4817" t="inlineStr">
        <is>
          <t>FLBBTV</t>
        </is>
      </c>
    </row>
    <row r="4818">
      <c r="A4818" t="inlineStr">
        <is>
          <t>CS</t>
        </is>
      </c>
      <c r="B4818" t="inlineStr">
        <is>
          <t>322060840000</t>
        </is>
      </c>
      <c r="C4818" t="inlineStr">
        <is>
          <t>32206084</t>
        </is>
      </c>
      <c r="D4818" t="inlineStr">
        <is>
          <t>YOVANKA DEL CARMEN ALEMAN AVILA</t>
        </is>
      </c>
      <c r="E4818" t="inlineStr">
        <is>
          <t>YOVANKADELCARMENALEMANAVILA</t>
        </is>
      </c>
      <c r="F4818" s="2" t="n">
        <v>0</v>
      </c>
      <c r="G4818" t="inlineStr">
        <is>
          <t>Lizeth Milena Gonzalez</t>
        </is>
      </c>
      <c r="H4818" t="inlineStr">
        <is>
          <t>60394566</t>
        </is>
      </c>
      <c r="I4818" t="n">
        <v>36</v>
      </c>
      <c r="J4818" t="n">
        <v>1</v>
      </c>
      <c r="K4818" t="inlineStr">
        <is>
          <t>BB</t>
        </is>
      </c>
    </row>
    <row r="4819">
      <c r="A4819" t="inlineStr">
        <is>
          <t>CS</t>
        </is>
      </c>
      <c r="B4819" t="inlineStr">
        <is>
          <t>332029420000</t>
        </is>
      </c>
      <c r="C4819" t="inlineStr">
        <is>
          <t>33202942</t>
        </is>
      </c>
      <c r="D4819" t="inlineStr">
        <is>
          <t>YOVANNY JOSE RODRIGUEZ PEREZ</t>
        </is>
      </c>
      <c r="E4819" t="inlineStr">
        <is>
          <t>YOVANNYJOSERODRIGUEZPEREZ</t>
        </is>
      </c>
      <c r="F4819" s="2" t="n">
        <v>0</v>
      </c>
      <c r="G4819" t="inlineStr">
        <is>
          <t>Maria Fernanda Rivas</t>
        </is>
      </c>
      <c r="H4819" t="inlineStr">
        <is>
          <t>61209807</t>
        </is>
      </c>
      <c r="I4819" t="n">
        <v>53</v>
      </c>
      <c r="J4819" t="n">
        <v>1</v>
      </c>
      <c r="K4819" t="inlineStr">
        <is>
          <t>FLBBTV</t>
        </is>
      </c>
    </row>
    <row r="4820">
      <c r="A4820" t="inlineStr">
        <is>
          <t>CS</t>
        </is>
      </c>
      <c r="B4820" t="inlineStr">
        <is>
          <t>359115310000</t>
        </is>
      </c>
      <c r="C4820" t="inlineStr">
        <is>
          <t>35911531</t>
        </is>
      </c>
      <c r="D4820" t="inlineStr">
        <is>
          <t>YOVANY ALEXANDER GRANT CEDEÑO</t>
        </is>
      </c>
      <c r="E4820" t="inlineStr">
        <is>
          <t>YOVANYALEXANDERGRANTCEDENO</t>
        </is>
      </c>
      <c r="F4820" s="2" t="n">
        <v>0</v>
      </c>
      <c r="G4820" t="inlineStr">
        <is>
          <t>Yarelis Tulloch</t>
        </is>
      </c>
      <c r="H4820" t="inlineStr">
        <is>
          <t>61352151</t>
        </is>
      </c>
      <c r="I4820" t="n">
        <v>8</v>
      </c>
      <c r="J4820" t="n">
        <v>1</v>
      </c>
      <c r="K4820" t="inlineStr">
        <is>
          <t>FLBB</t>
        </is>
      </c>
    </row>
    <row r="4821">
      <c r="A4821" t="inlineStr">
        <is>
          <t>CS</t>
        </is>
      </c>
      <c r="B4821" t="inlineStr">
        <is>
          <t>333259770000</t>
        </is>
      </c>
      <c r="C4821" t="inlineStr">
        <is>
          <t>33325977</t>
        </is>
      </c>
      <c r="D4821" t="inlineStr">
        <is>
          <t>YOVELIS DEL CARMEN SANTOS GOMEZ</t>
        </is>
      </c>
      <c r="E4821" t="inlineStr">
        <is>
          <t>YOVELISDELCARMENSANTOSGOMEZ</t>
        </is>
      </c>
      <c r="F4821" s="2" t="n">
        <v>0</v>
      </c>
      <c r="G4821" t="inlineStr">
        <is>
          <t>Abril Aparicio</t>
        </is>
      </c>
      <c r="H4821" t="inlineStr">
        <is>
          <t>68943365</t>
        </is>
      </c>
      <c r="I4821" t="n">
        <v>29</v>
      </c>
      <c r="J4821" t="n">
        <v>1</v>
      </c>
      <c r="K4821" t="inlineStr">
        <is>
          <t>FLBB</t>
        </is>
      </c>
    </row>
    <row r="4822">
      <c r="A4822" t="inlineStr">
        <is>
          <t>CS</t>
        </is>
      </c>
      <c r="B4822" t="inlineStr">
        <is>
          <t>351042990000</t>
        </is>
      </c>
      <c r="C4822" t="inlineStr">
        <is>
          <t>35104299</t>
        </is>
      </c>
      <c r="D4822" t="inlineStr">
        <is>
          <t>YOZETH YAHIR GARIBALDI BUSTAMANTE</t>
        </is>
      </c>
      <c r="E4822" t="inlineStr">
        <is>
          <t>YOZETHYAHIRGARIBALDIBUSTAMANTE</t>
        </is>
      </c>
      <c r="F4822" s="2" t="n">
        <v>0</v>
      </c>
      <c r="G4822" t="inlineStr">
        <is>
          <t>Yariela Galarce</t>
        </is>
      </c>
      <c r="H4822" t="inlineStr">
        <is>
          <t>68592230</t>
        </is>
      </c>
      <c r="I4822" t="n">
        <v>30</v>
      </c>
      <c r="J4822" t="n">
        <v>1</v>
      </c>
      <c r="K4822" t="inlineStr">
        <is>
          <t>FLBBTV</t>
        </is>
      </c>
    </row>
    <row r="4823">
      <c r="A4823" t="inlineStr">
        <is>
          <t>CS</t>
        </is>
      </c>
      <c r="B4823" t="inlineStr">
        <is>
          <t>357076100000</t>
        </is>
      </c>
      <c r="C4823" t="inlineStr">
        <is>
          <t>35707610</t>
        </is>
      </c>
      <c r="D4823" t="inlineStr">
        <is>
          <t>YRGLAMIR CRISTJESIS CENTENO BECERRA</t>
        </is>
      </c>
      <c r="E4823" t="inlineStr">
        <is>
          <t>YRGLAMIRCRISTJESISCENTENOBECERRA</t>
        </is>
      </c>
      <c r="F4823" s="2" t="n">
        <v>0</v>
      </c>
      <c r="G4823" t="inlineStr">
        <is>
          <t>Nailyn Martinez Johnson</t>
        </is>
      </c>
      <c r="H4823" t="inlineStr">
        <is>
          <t>68680868</t>
        </is>
      </c>
      <c r="I4823" t="n">
        <v>35</v>
      </c>
      <c r="J4823" t="n">
        <v>1</v>
      </c>
      <c r="K4823" t="inlineStr">
        <is>
          <t>FLBB</t>
        </is>
      </c>
    </row>
    <row r="4824">
      <c r="A4824" t="inlineStr">
        <is>
          <t>CS</t>
        </is>
      </c>
      <c r="B4824" t="inlineStr">
        <is>
          <t>342407900000</t>
        </is>
      </c>
      <c r="C4824" t="inlineStr">
        <is>
          <t>34240790</t>
        </is>
      </c>
      <c r="D4824" t="inlineStr">
        <is>
          <t>YRIS BELL DIAZ MONTAÑO</t>
        </is>
      </c>
      <c r="E4824" t="inlineStr">
        <is>
          <t>YRISBELLDIAZMONTANO</t>
        </is>
      </c>
      <c r="F4824" s="2" t="n">
        <v>0</v>
      </c>
      <c r="G4824" t="inlineStr">
        <is>
          <t>iongy Gordon Ward</t>
        </is>
      </c>
      <c r="H4824" t="inlineStr">
        <is>
          <t>67898395</t>
        </is>
      </c>
      <c r="I4824" t="n">
        <v>32</v>
      </c>
      <c r="J4824" t="n">
        <v>1</v>
      </c>
      <c r="K4824" t="inlineStr">
        <is>
          <t>FLBB</t>
        </is>
      </c>
    </row>
    <row r="4825">
      <c r="A4825" t="inlineStr">
        <is>
          <t>CS</t>
        </is>
      </c>
      <c r="B4825" t="inlineStr">
        <is>
          <t>348310870000</t>
        </is>
      </c>
      <c r="C4825" t="inlineStr">
        <is>
          <t>34831087</t>
        </is>
      </c>
      <c r="D4825" t="inlineStr">
        <is>
          <t>YRIS EVANGELISTA RODRIGUEZ CABA</t>
        </is>
      </c>
      <c r="E4825" t="inlineStr">
        <is>
          <t>YRISEVANGELISTARODRIGUEZCABA</t>
        </is>
      </c>
      <c r="F4825" s="2" t="n">
        <v>0</v>
      </c>
      <c r="G4825" t="inlineStr">
        <is>
          <t>Keisy Vargas</t>
        </is>
      </c>
      <c r="H4825" t="inlineStr">
        <is>
          <t>68186670</t>
        </is>
      </c>
      <c r="I4825" t="n">
        <v>33</v>
      </c>
      <c r="J4825" t="n">
        <v>1</v>
      </c>
      <c r="K4825" t="inlineStr">
        <is>
          <t>FLBB</t>
        </is>
      </c>
    </row>
    <row r="4826">
      <c r="A4826" t="inlineStr">
        <is>
          <t>CS</t>
        </is>
      </c>
      <c r="B4826" t="inlineStr">
        <is>
          <t>357083260000</t>
        </is>
      </c>
      <c r="C4826" t="inlineStr">
        <is>
          <t>35708326</t>
        </is>
      </c>
      <c r="D4826" t="inlineStr">
        <is>
          <t>YSABEL HERNANDEZ GARCIA</t>
        </is>
      </c>
      <c r="E4826" t="inlineStr">
        <is>
          <t>YSABELHERNANDEZGARCIA</t>
        </is>
      </c>
      <c r="F4826" s="2" t="n">
        <v>0</v>
      </c>
      <c r="G4826" t="inlineStr">
        <is>
          <t>Karla Mc Intryre</t>
        </is>
      </c>
      <c r="H4826" t="inlineStr">
        <is>
          <t>62427513</t>
        </is>
      </c>
      <c r="I4826" t="n">
        <v>25</v>
      </c>
      <c r="J4826" t="n">
        <v>1</v>
      </c>
      <c r="K4826" t="inlineStr">
        <is>
          <t>FLBB</t>
        </is>
      </c>
    </row>
    <row r="4827">
      <c r="A4827" t="inlineStr">
        <is>
          <t>CS</t>
        </is>
      </c>
      <c r="B4827" t="inlineStr">
        <is>
          <t>346087350100</t>
        </is>
      </c>
      <c r="C4827" t="inlineStr">
        <is>
          <t>34608735</t>
        </is>
      </c>
      <c r="D4827" t="inlineStr">
        <is>
          <t>YSAMAR GABRIELA GUTIERREZ PARRA</t>
        </is>
      </c>
      <c r="E4827" t="inlineStr">
        <is>
          <t>YSAMARGABRIELAGUTIERREZPARRA</t>
        </is>
      </c>
      <c r="F4827" s="2" t="n">
        <v>0</v>
      </c>
      <c r="G4827" t="inlineStr">
        <is>
          <t>Solanye Acuña</t>
        </is>
      </c>
      <c r="H4827" t="inlineStr">
        <is>
          <t>69388560</t>
        </is>
      </c>
      <c r="I4827" t="n">
        <v>33</v>
      </c>
      <c r="J4827" t="n">
        <v>1</v>
      </c>
      <c r="K4827" t="inlineStr">
        <is>
          <t>FLBB</t>
        </is>
      </c>
    </row>
    <row r="4828">
      <c r="A4828" t="inlineStr">
        <is>
          <t>CS</t>
        </is>
      </c>
      <c r="B4828" t="inlineStr">
        <is>
          <t>335262220000</t>
        </is>
      </c>
      <c r="C4828" t="inlineStr">
        <is>
          <t>33526222</t>
        </is>
      </c>
      <c r="D4828" t="inlineStr">
        <is>
          <t>YSATHIZ BEYRA ATENCIO GONZALEZ</t>
        </is>
      </c>
      <c r="E4828" t="inlineStr">
        <is>
          <t>YSATHIZBEYRAATENCIOGONZALEZ</t>
        </is>
      </c>
      <c r="F4828" s="2" t="n">
        <v>0</v>
      </c>
      <c r="G4828" t="inlineStr">
        <is>
          <t>Lizeth Milena Gonzalez</t>
        </is>
      </c>
      <c r="H4828" t="inlineStr">
        <is>
          <t>60432251</t>
        </is>
      </c>
      <c r="I4828" t="n">
        <v>34</v>
      </c>
      <c r="J4828" t="n">
        <v>1</v>
      </c>
      <c r="K4828" t="inlineStr">
        <is>
          <t>FLBB</t>
        </is>
      </c>
    </row>
    <row r="4829">
      <c r="A4829" t="inlineStr">
        <is>
          <t>CS</t>
        </is>
      </c>
      <c r="B4829" t="inlineStr">
        <is>
          <t>358100070000</t>
        </is>
      </c>
      <c r="C4829" t="inlineStr">
        <is>
          <t>35810007</t>
        </is>
      </c>
      <c r="D4829" t="inlineStr">
        <is>
          <t>YSATIS AYLEEN SANTAMARIA MONTES</t>
        </is>
      </c>
      <c r="E4829" t="inlineStr">
        <is>
          <t>YSATISAYLEENSANTAMARIAMONTES</t>
        </is>
      </c>
      <c r="F4829" s="2" t="n">
        <v>0</v>
      </c>
      <c r="G4829" t="inlineStr">
        <is>
          <t>Maria Fernanda Rivas</t>
        </is>
      </c>
      <c r="H4829" t="inlineStr">
        <is>
          <t>66428272</t>
        </is>
      </c>
      <c r="I4829" t="n">
        <v>44</v>
      </c>
      <c r="J4829" t="n">
        <v>1</v>
      </c>
      <c r="K4829" t="inlineStr">
        <is>
          <t>FLBBTV</t>
        </is>
      </c>
    </row>
    <row r="4830">
      <c r="A4830" t="inlineStr">
        <is>
          <t>CS</t>
        </is>
      </c>
      <c r="B4830" t="inlineStr">
        <is>
          <t>996004860000</t>
        </is>
      </c>
      <c r="C4830" t="inlineStr">
        <is>
          <t>99600486</t>
        </is>
      </c>
      <c r="D4830" t="inlineStr">
        <is>
          <t>YSEITHMABEL LEYTON</t>
        </is>
      </c>
      <c r="E4830" t="inlineStr">
        <is>
          <t>YSEITHMABELLEYTON</t>
        </is>
      </c>
      <c r="F4830" s="2" t="n">
        <v>0</v>
      </c>
      <c r="G4830" t="inlineStr">
        <is>
          <t>Yarelis Tulloch</t>
        </is>
      </c>
      <c r="H4830" t="inlineStr">
        <is>
          <t>3511099</t>
        </is>
      </c>
      <c r="I4830" t="n">
        <v>33</v>
      </c>
      <c r="J4830" t="n">
        <v>1</v>
      </c>
      <c r="K4830" t="inlineStr">
        <is>
          <t>FLBBTV</t>
        </is>
      </c>
    </row>
    <row r="4831">
      <c r="A4831" t="inlineStr">
        <is>
          <t>CS</t>
        </is>
      </c>
      <c r="B4831" t="inlineStr">
        <is>
          <t>357100360000</t>
        </is>
      </c>
      <c r="C4831" t="inlineStr">
        <is>
          <t>35710036</t>
        </is>
      </c>
      <c r="D4831" t="inlineStr">
        <is>
          <t>YSRAEL TIAPE</t>
        </is>
      </c>
      <c r="E4831" t="inlineStr">
        <is>
          <t>YSRAELTIAPE</t>
        </is>
      </c>
      <c r="F4831" s="2" t="n">
        <v>0</v>
      </c>
      <c r="G4831" t="inlineStr">
        <is>
          <t>Abril Aparicio</t>
        </is>
      </c>
      <c r="H4831" t="inlineStr">
        <is>
          <t>69989058</t>
        </is>
      </c>
      <c r="I4831" t="n">
        <v>31</v>
      </c>
      <c r="J4831" t="n">
        <v>1</v>
      </c>
      <c r="K4831" t="inlineStr">
        <is>
          <t>FLBB</t>
        </is>
      </c>
    </row>
    <row r="4832">
      <c r="A4832" t="inlineStr">
        <is>
          <t>CS</t>
        </is>
      </c>
      <c r="B4832" t="inlineStr">
        <is>
          <t>359047410000</t>
        </is>
      </c>
      <c r="C4832" t="inlineStr">
        <is>
          <t>35904741</t>
        </is>
      </c>
      <c r="D4832" t="inlineStr">
        <is>
          <t>YTRISH PTY</t>
        </is>
      </c>
      <c r="E4832" t="inlineStr">
        <is>
          <t>YTRISHPTY</t>
        </is>
      </c>
      <c r="F4832" s="2" t="n">
        <v>0</v>
      </c>
      <c r="G4832" t="inlineStr">
        <is>
          <t>Yariela Galarce</t>
        </is>
      </c>
      <c r="H4832" t="inlineStr">
        <is>
          <t>60190096</t>
        </is>
      </c>
      <c r="I4832" t="n">
        <v>35</v>
      </c>
      <c r="J4832" t="n">
        <v>1</v>
      </c>
      <c r="K4832" t="inlineStr">
        <is>
          <t>FLBB</t>
        </is>
      </c>
    </row>
    <row r="4833">
      <c r="A4833" t="inlineStr">
        <is>
          <t>CS</t>
        </is>
      </c>
      <c r="B4833" t="inlineStr">
        <is>
          <t>348352280000</t>
        </is>
      </c>
      <c r="C4833" t="inlineStr">
        <is>
          <t>34835228</t>
        </is>
      </c>
      <c r="D4833" t="inlineStr">
        <is>
          <t>YU LIAN HOU</t>
        </is>
      </c>
      <c r="E4833" t="inlineStr">
        <is>
          <t>YULIANHOU</t>
        </is>
      </c>
      <c r="F4833" s="2" t="n">
        <v>0</v>
      </c>
      <c r="G4833" t="inlineStr">
        <is>
          <t>Nailyn Martinez Johnson</t>
        </is>
      </c>
      <c r="H4833" t="inlineStr">
        <is>
          <t>67976307</t>
        </is>
      </c>
      <c r="I4833" t="n">
        <v>25</v>
      </c>
      <c r="J4833" t="n">
        <v>1</v>
      </c>
      <c r="K4833" t="inlineStr">
        <is>
          <t>FLBB</t>
        </is>
      </c>
    </row>
    <row r="4834">
      <c r="A4834" t="inlineStr">
        <is>
          <t>CS</t>
        </is>
      </c>
      <c r="B4834" t="inlineStr">
        <is>
          <t>226011150000</t>
        </is>
      </c>
      <c r="C4834" t="inlineStr">
        <is>
          <t>22601115</t>
        </is>
      </c>
      <c r="D4834" t="inlineStr">
        <is>
          <t>YU LING WU</t>
        </is>
      </c>
      <c r="E4834" t="inlineStr">
        <is>
          <t>YULINGWU</t>
        </is>
      </c>
      <c r="F4834" s="2" t="n">
        <v>0</v>
      </c>
      <c r="G4834" t="inlineStr">
        <is>
          <t>iongy Gordon Ward</t>
        </is>
      </c>
      <c r="H4834" t="inlineStr">
        <is>
          <t>67233125</t>
        </is>
      </c>
      <c r="I4834" t="n">
        <v>37</v>
      </c>
      <c r="J4834" t="n">
        <v>1</v>
      </c>
      <c r="K4834" t="inlineStr">
        <is>
          <t>FLBB</t>
        </is>
      </c>
    </row>
    <row r="4835">
      <c r="A4835" t="inlineStr">
        <is>
          <t>CS</t>
        </is>
      </c>
      <c r="B4835" t="inlineStr">
        <is>
          <t>325041140000</t>
        </is>
      </c>
      <c r="C4835" t="inlineStr">
        <is>
          <t>32504114</t>
        </is>
      </c>
      <c r="D4835" t="inlineStr">
        <is>
          <t>YU TANG LIU</t>
        </is>
      </c>
      <c r="E4835" t="inlineStr">
        <is>
          <t>YUTANGLIU</t>
        </is>
      </c>
      <c r="F4835" s="2" t="n">
        <v>0</v>
      </c>
      <c r="G4835" t="inlineStr">
        <is>
          <t>Keisy Vargas</t>
        </is>
      </c>
      <c r="H4835" t="inlineStr">
        <is>
          <t>64901132</t>
        </is>
      </c>
      <c r="I4835" t="n">
        <v>30</v>
      </c>
      <c r="J4835" t="n">
        <v>1</v>
      </c>
      <c r="K4835" t="inlineStr">
        <is>
          <t>FLBB</t>
        </is>
      </c>
    </row>
    <row r="4836">
      <c r="A4836" t="inlineStr">
        <is>
          <t>CS</t>
        </is>
      </c>
      <c r="B4836" t="inlineStr">
        <is>
          <t>319054120000</t>
        </is>
      </c>
      <c r="C4836" t="inlineStr">
        <is>
          <t>31905412</t>
        </is>
      </c>
      <c r="D4836" t="inlineStr">
        <is>
          <t>YUAN YOU / ABARROTERIA CHANG</t>
        </is>
      </c>
      <c r="E4836" t="inlineStr">
        <is>
          <t>YUANYOUABARROTERIACHANG</t>
        </is>
      </c>
      <c r="F4836" s="2" t="n">
        <v>0</v>
      </c>
      <c r="G4836" t="inlineStr">
        <is>
          <t>Karla Mc Intryre</t>
        </is>
      </c>
      <c r="H4836" t="inlineStr">
        <is>
          <t>61131993</t>
        </is>
      </c>
      <c r="I4836" t="n">
        <v>26</v>
      </c>
      <c r="J4836" t="n">
        <v>1</v>
      </c>
      <c r="K4836" t="inlineStr">
        <is>
          <t>BB</t>
        </is>
      </c>
    </row>
    <row r="4837">
      <c r="A4837" t="inlineStr">
        <is>
          <t>CS</t>
        </is>
      </c>
      <c r="B4837" t="inlineStr">
        <is>
          <t>331045080000</t>
        </is>
      </c>
      <c r="C4837" t="inlineStr">
        <is>
          <t>33104508</t>
        </is>
      </c>
      <c r="D4837" t="inlineStr">
        <is>
          <t>YUAN ZHI ZHONG</t>
        </is>
      </c>
      <c r="E4837" t="inlineStr">
        <is>
          <t>YUANZHIZHONG</t>
        </is>
      </c>
      <c r="F4837" s="2" t="n">
        <v>0</v>
      </c>
      <c r="G4837" t="inlineStr">
        <is>
          <t>Solanye Acuña</t>
        </is>
      </c>
      <c r="H4837" t="inlineStr">
        <is>
          <t>66665555</t>
        </is>
      </c>
      <c r="I4837" t="n">
        <v>66</v>
      </c>
      <c r="J4837" t="n">
        <v>1</v>
      </c>
      <c r="K4837" t="inlineStr">
        <is>
          <t>BB</t>
        </is>
      </c>
    </row>
    <row r="4838">
      <c r="A4838" t="inlineStr">
        <is>
          <t>CS</t>
        </is>
      </c>
      <c r="B4838" t="inlineStr">
        <is>
          <t>338045030000</t>
        </is>
      </c>
      <c r="C4838" t="inlineStr">
        <is>
          <t>33804503</t>
        </is>
      </c>
      <c r="D4838" t="inlineStr">
        <is>
          <t>YUAN ZHI ZHONG</t>
        </is>
      </c>
      <c r="E4838" t="inlineStr">
        <is>
          <t>YUANZHIZHONG</t>
        </is>
      </c>
      <c r="F4838" s="2" t="n">
        <v>0</v>
      </c>
      <c r="G4838" t="inlineStr">
        <is>
          <t>Michelle Zambrano</t>
        </is>
      </c>
      <c r="H4838" t="inlineStr">
        <is>
          <t>69001616</t>
        </is>
      </c>
      <c r="I4838" t="n">
        <v>33</v>
      </c>
      <c r="J4838" t="n">
        <v>1</v>
      </c>
      <c r="K4838" t="inlineStr">
        <is>
          <t>BB</t>
        </is>
      </c>
    </row>
    <row r="4839">
      <c r="A4839" t="inlineStr">
        <is>
          <t>CS</t>
        </is>
      </c>
      <c r="B4839" t="inlineStr">
        <is>
          <t>315044530000</t>
        </is>
      </c>
      <c r="C4839" t="inlineStr">
        <is>
          <t>31504453</t>
        </is>
      </c>
      <c r="D4839" t="inlineStr">
        <is>
          <t>YUANCAI ZHANG</t>
        </is>
      </c>
      <c r="E4839" t="inlineStr">
        <is>
          <t>YUANCAIZHANG</t>
        </is>
      </c>
      <c r="F4839" s="2" t="n">
        <v>0</v>
      </c>
      <c r="G4839" t="inlineStr">
        <is>
          <t>Lizeth Milena Gonzalez</t>
        </is>
      </c>
      <c r="H4839" t="inlineStr">
        <is>
          <t>66628131</t>
        </is>
      </c>
      <c r="I4839" t="n">
        <v>63</v>
      </c>
      <c r="J4839" t="n">
        <v>1</v>
      </c>
      <c r="K4839" t="inlineStr">
        <is>
          <t>FLBBTV</t>
        </is>
      </c>
    </row>
    <row r="4840">
      <c r="A4840" t="inlineStr">
        <is>
          <t>CS</t>
        </is>
      </c>
      <c r="B4840" t="inlineStr">
        <is>
          <t>328072430000</t>
        </is>
      </c>
      <c r="C4840" t="inlineStr">
        <is>
          <t>32807243</t>
        </is>
      </c>
      <c r="D4840" t="inlineStr">
        <is>
          <t>YUANJUN YE</t>
        </is>
      </c>
      <c r="E4840" t="inlineStr">
        <is>
          <t>YUANJUNYE</t>
        </is>
      </c>
      <c r="F4840" s="2" t="n">
        <v>0</v>
      </c>
      <c r="G4840" t="inlineStr">
        <is>
          <t>Maria Fernanda Rivas</t>
        </is>
      </c>
      <c r="H4840" t="inlineStr">
        <is>
          <t>69533118</t>
        </is>
      </c>
      <c r="I4840" t="n">
        <v>33</v>
      </c>
      <c r="J4840" t="n">
        <v>1</v>
      </c>
      <c r="K4840" t="inlineStr">
        <is>
          <t>FLBB</t>
        </is>
      </c>
    </row>
    <row r="4841">
      <c r="A4841" t="inlineStr">
        <is>
          <t>CS</t>
        </is>
      </c>
      <c r="B4841" t="inlineStr">
        <is>
          <t>329021660000</t>
        </is>
      </c>
      <c r="C4841" t="inlineStr">
        <is>
          <t>32902166</t>
        </is>
      </c>
      <c r="D4841" t="inlineStr">
        <is>
          <t>YUANQI ZHONG</t>
        </is>
      </c>
      <c r="E4841" t="inlineStr">
        <is>
          <t>YUANQIZHONG</t>
        </is>
      </c>
      <c r="F4841" s="2" t="n">
        <v>0</v>
      </c>
      <c r="G4841" t="inlineStr">
        <is>
          <t>Yarelis Tulloch</t>
        </is>
      </c>
      <c r="H4841" t="inlineStr">
        <is>
          <t>67361773</t>
        </is>
      </c>
      <c r="I4841" t="n">
        <v>30</v>
      </c>
      <c r="J4841" t="n">
        <v>1</v>
      </c>
      <c r="K4841" t="inlineStr">
        <is>
          <t>BB</t>
        </is>
      </c>
    </row>
    <row r="4842">
      <c r="A4842" t="inlineStr">
        <is>
          <t>CS</t>
        </is>
      </c>
      <c r="B4842" t="inlineStr">
        <is>
          <t>347091140000</t>
        </is>
      </c>
      <c r="C4842" t="inlineStr">
        <is>
          <t>34709114</t>
        </is>
      </c>
      <c r="D4842" t="inlineStr">
        <is>
          <t>YUANWEN WEN</t>
        </is>
      </c>
      <c r="E4842" t="inlineStr">
        <is>
          <t>YUANWENWEN</t>
        </is>
      </c>
      <c r="F4842" s="2" t="n">
        <v>0</v>
      </c>
      <c r="G4842" t="inlineStr">
        <is>
          <t>Abril Aparicio</t>
        </is>
      </c>
      <c r="H4842" t="inlineStr">
        <is>
          <t>65095106</t>
        </is>
      </c>
      <c r="I4842" t="n">
        <v>43</v>
      </c>
      <c r="J4842" t="n">
        <v>1</v>
      </c>
      <c r="K4842" t="inlineStr">
        <is>
          <t>BB</t>
        </is>
      </c>
    </row>
    <row r="4843">
      <c r="A4843" t="inlineStr">
        <is>
          <t>CS</t>
        </is>
      </c>
      <c r="B4843" t="inlineStr">
        <is>
          <t>332001610000</t>
        </is>
      </c>
      <c r="C4843" t="inlineStr">
        <is>
          <t>33200161</t>
        </is>
      </c>
      <c r="D4843" t="inlineStr">
        <is>
          <t>YUANZHI GAN</t>
        </is>
      </c>
      <c r="E4843" t="inlineStr">
        <is>
          <t>YUANZHIGAN</t>
        </is>
      </c>
      <c r="F4843" s="2" t="n">
        <v>0</v>
      </c>
      <c r="G4843" t="inlineStr">
        <is>
          <t>Yariela Galarce</t>
        </is>
      </c>
      <c r="H4843" t="inlineStr">
        <is>
          <t>68288388</t>
        </is>
      </c>
      <c r="I4843" t="n">
        <v>38</v>
      </c>
      <c r="J4843" t="n">
        <v>1</v>
      </c>
      <c r="K4843" t="inlineStr">
        <is>
          <t>FLBB</t>
        </is>
      </c>
    </row>
    <row r="4844">
      <c r="A4844" t="inlineStr">
        <is>
          <t>CS</t>
        </is>
      </c>
      <c r="B4844" t="inlineStr">
        <is>
          <t>352004670000</t>
        </is>
      </c>
      <c r="C4844" t="inlineStr">
        <is>
          <t>35200467</t>
        </is>
      </c>
      <c r="D4844" t="inlineStr">
        <is>
          <t>YUBELY ANDREA GOMEZ GOMEZ</t>
        </is>
      </c>
      <c r="E4844" t="inlineStr">
        <is>
          <t>YUBELYANDREAGOMEZGOMEZ</t>
        </is>
      </c>
      <c r="F4844" s="2" t="n">
        <v>0</v>
      </c>
      <c r="G4844" t="inlineStr">
        <is>
          <t>Nailyn Martinez Johnson</t>
        </is>
      </c>
      <c r="H4844" t="inlineStr">
        <is>
          <t>64468039</t>
        </is>
      </c>
      <c r="I4844" t="n">
        <v>45</v>
      </c>
      <c r="J4844" t="n">
        <v>1</v>
      </c>
      <c r="K4844" t="inlineStr">
        <is>
          <t>FLBBTV</t>
        </is>
      </c>
    </row>
    <row r="4845">
      <c r="A4845" t="inlineStr">
        <is>
          <t>CS</t>
        </is>
      </c>
      <c r="B4845" t="inlineStr">
        <is>
          <t>342072930000</t>
        </is>
      </c>
      <c r="C4845" t="inlineStr">
        <is>
          <t>34207293</t>
        </is>
      </c>
      <c r="D4845" t="inlineStr">
        <is>
          <t>YUBI-SHALOM</t>
        </is>
      </c>
      <c r="E4845" t="inlineStr">
        <is>
          <t>YUBISHALOM</t>
        </is>
      </c>
      <c r="F4845" s="2" t="n">
        <v>0</v>
      </c>
      <c r="G4845" t="inlineStr">
        <is>
          <t>iongy Gordon Ward</t>
        </is>
      </c>
      <c r="H4845" t="inlineStr">
        <is>
          <t>61730772</t>
        </is>
      </c>
      <c r="I4845" t="n">
        <v>26</v>
      </c>
      <c r="J4845" t="n">
        <v>1</v>
      </c>
      <c r="K4845" t="inlineStr">
        <is>
          <t>FLBB</t>
        </is>
      </c>
    </row>
    <row r="4846">
      <c r="A4846" t="inlineStr">
        <is>
          <t>CS</t>
        </is>
      </c>
      <c r="B4846" t="inlineStr">
        <is>
          <t>325116700000</t>
        </is>
      </c>
      <c r="C4846" t="inlineStr">
        <is>
          <t>32511670</t>
        </is>
      </c>
      <c r="D4846" t="inlineStr">
        <is>
          <t>YUCACAKE INC</t>
        </is>
      </c>
      <c r="E4846" t="inlineStr">
        <is>
          <t>YUCACAKEINC</t>
        </is>
      </c>
      <c r="F4846" s="2" t="n">
        <v>0</v>
      </c>
      <c r="G4846" t="inlineStr">
        <is>
          <t>Keisy Vargas</t>
        </is>
      </c>
      <c r="H4846" t="inlineStr">
        <is>
          <t>66717838</t>
        </is>
      </c>
      <c r="I4846" t="n">
        <v>34</v>
      </c>
      <c r="J4846" t="n">
        <v>1</v>
      </c>
      <c r="K4846" t="inlineStr">
        <is>
          <t>FLBB</t>
        </is>
      </c>
    </row>
    <row r="4847">
      <c r="A4847" t="inlineStr">
        <is>
          <t>CS</t>
        </is>
      </c>
      <c r="B4847" t="inlineStr">
        <is>
          <t>346438930000</t>
        </is>
      </c>
      <c r="C4847" t="inlineStr">
        <is>
          <t>34643893</t>
        </is>
      </c>
      <c r="D4847" t="inlineStr">
        <is>
          <t>YUCAI LUO</t>
        </is>
      </c>
      <c r="E4847" t="inlineStr">
        <is>
          <t>YUCAILUO</t>
        </is>
      </c>
      <c r="F4847" s="2" t="n">
        <v>0</v>
      </c>
      <c r="G4847" t="inlineStr">
        <is>
          <t>Karla Mc Intryre</t>
        </is>
      </c>
      <c r="H4847" t="inlineStr">
        <is>
          <t>68609337</t>
        </is>
      </c>
      <c r="I4847" t="n">
        <v>32</v>
      </c>
      <c r="J4847" t="n">
        <v>1</v>
      </c>
      <c r="K4847" t="inlineStr">
        <is>
          <t>FLBB</t>
        </is>
      </c>
    </row>
    <row r="4848">
      <c r="A4848" t="inlineStr">
        <is>
          <t>CS</t>
        </is>
      </c>
      <c r="B4848" t="inlineStr">
        <is>
          <t>341401670000</t>
        </is>
      </c>
      <c r="C4848" t="inlineStr">
        <is>
          <t>34140167</t>
        </is>
      </c>
      <c r="D4848" t="inlineStr">
        <is>
          <t>YUDDY SALON COSMETICS</t>
        </is>
      </c>
      <c r="E4848" t="inlineStr">
        <is>
          <t>YUDDYSALONCOSMETICS</t>
        </is>
      </c>
      <c r="F4848" s="2" t="n">
        <v>0</v>
      </c>
      <c r="G4848" t="inlineStr">
        <is>
          <t>Solanye Acuña</t>
        </is>
      </c>
      <c r="H4848" t="inlineStr">
        <is>
          <t>60287349</t>
        </is>
      </c>
      <c r="I4848" t="n">
        <v>32</v>
      </c>
      <c r="J4848" t="n">
        <v>1</v>
      </c>
      <c r="K4848" t="inlineStr">
        <is>
          <t>FLBB</t>
        </is>
      </c>
    </row>
    <row r="4849">
      <c r="A4849" t="inlineStr">
        <is>
          <t>CS</t>
        </is>
      </c>
      <c r="B4849" t="inlineStr">
        <is>
          <t>331267080000</t>
        </is>
      </c>
      <c r="C4849" t="inlineStr">
        <is>
          <t>33126708</t>
        </is>
      </c>
      <c r="D4849" t="inlineStr">
        <is>
          <t>YUDELKA HERMANDEZ GARCIA DE TORREZ</t>
        </is>
      </c>
      <c r="E4849" t="inlineStr">
        <is>
          <t>YUDELKAHERMANDEZGARCIADETORREZ</t>
        </is>
      </c>
      <c r="F4849" s="2" t="n">
        <v>0</v>
      </c>
      <c r="G4849" t="inlineStr">
        <is>
          <t>Michelle Zambrano</t>
        </is>
      </c>
      <c r="H4849" t="inlineStr">
        <is>
          <t>60287349</t>
        </is>
      </c>
      <c r="I4849" t="n">
        <v>39</v>
      </c>
      <c r="J4849" t="n">
        <v>1</v>
      </c>
      <c r="K4849" t="inlineStr">
        <is>
          <t>FLBB</t>
        </is>
      </c>
    </row>
    <row r="4850">
      <c r="A4850" t="inlineStr">
        <is>
          <t>CS</t>
        </is>
      </c>
      <c r="B4850" t="inlineStr">
        <is>
          <t>331298460000</t>
        </is>
      </c>
      <c r="C4850" t="inlineStr">
        <is>
          <t>33129846</t>
        </is>
      </c>
      <c r="D4850" t="inlineStr">
        <is>
          <t>YUDITZA MASIEL BERNAL</t>
        </is>
      </c>
      <c r="E4850" t="inlineStr">
        <is>
          <t>YUDITZAMASIELBERNAL</t>
        </is>
      </c>
      <c r="F4850" s="2" t="n">
        <v>0</v>
      </c>
      <c r="G4850" t="inlineStr">
        <is>
          <t>Lizeth Milena Gonzalez</t>
        </is>
      </c>
      <c r="H4850" t="inlineStr">
        <is>
          <t>64485023</t>
        </is>
      </c>
      <c r="I4850" t="n">
        <v>24</v>
      </c>
      <c r="J4850" t="n">
        <v>1</v>
      </c>
      <c r="K4850" t="inlineStr">
        <is>
          <t>FLBBTV</t>
        </is>
      </c>
    </row>
    <row r="4851">
      <c r="A4851" t="inlineStr">
        <is>
          <t>CS</t>
        </is>
      </c>
      <c r="B4851" t="inlineStr">
        <is>
          <t>328061440000</t>
        </is>
      </c>
      <c r="C4851" t="inlineStr">
        <is>
          <t>32806144</t>
        </is>
      </c>
      <c r="D4851" t="inlineStr">
        <is>
          <t>YUE BI HO</t>
        </is>
      </c>
      <c r="E4851" t="inlineStr">
        <is>
          <t>YUEBIHO</t>
        </is>
      </c>
      <c r="F4851" s="2" t="n">
        <v>0</v>
      </c>
      <c r="G4851" t="inlineStr">
        <is>
          <t>Maria Fernanda Rivas</t>
        </is>
      </c>
      <c r="H4851" t="inlineStr">
        <is>
          <t>65285755</t>
        </is>
      </c>
      <c r="I4851" t="n">
        <v>45</v>
      </c>
      <c r="J4851" t="n">
        <v>1</v>
      </c>
      <c r="K4851" t="inlineStr">
        <is>
          <t>FLBBTV</t>
        </is>
      </c>
    </row>
    <row r="4852">
      <c r="A4852" t="inlineStr">
        <is>
          <t>CS</t>
        </is>
      </c>
      <c r="B4852" t="inlineStr">
        <is>
          <t>141014110000</t>
        </is>
      </c>
      <c r="C4852" t="inlineStr">
        <is>
          <t>14101411</t>
        </is>
      </c>
      <c r="D4852" t="inlineStr">
        <is>
          <t>YUECHUN CHEN</t>
        </is>
      </c>
      <c r="E4852" t="inlineStr">
        <is>
          <t>YUECHUNCHEN</t>
        </is>
      </c>
      <c r="F4852" s="2" t="n">
        <v>0</v>
      </c>
      <c r="G4852" t="inlineStr">
        <is>
          <t>Yarelis Tulloch</t>
        </is>
      </c>
      <c r="H4852" t="inlineStr">
        <is>
          <t>66888138</t>
        </is>
      </c>
      <c r="I4852" t="n">
        <v>40</v>
      </c>
      <c r="J4852" t="n">
        <v>1</v>
      </c>
      <c r="K4852" t="inlineStr">
        <is>
          <t>FLBB</t>
        </is>
      </c>
    </row>
    <row r="4853">
      <c r="A4853" t="inlineStr">
        <is>
          <t>CS</t>
        </is>
      </c>
      <c r="B4853" t="inlineStr">
        <is>
          <t>322013210000</t>
        </is>
      </c>
      <c r="C4853" t="inlineStr">
        <is>
          <t>32201321</t>
        </is>
      </c>
      <c r="D4853" t="inlineStr">
        <is>
          <t>YUEDI MONG WU</t>
        </is>
      </c>
      <c r="E4853" t="inlineStr">
        <is>
          <t>YUEDIMONGWU</t>
        </is>
      </c>
      <c r="F4853" s="2" t="n">
        <v>0</v>
      </c>
      <c r="G4853" t="inlineStr">
        <is>
          <t>Abril Aparicio</t>
        </is>
      </c>
      <c r="H4853" t="inlineStr">
        <is>
          <t>67005555</t>
        </is>
      </c>
      <c r="I4853" t="n">
        <v>35</v>
      </c>
      <c r="J4853" t="n">
        <v>1</v>
      </c>
      <c r="K4853" t="inlineStr">
        <is>
          <t>FLBB</t>
        </is>
      </c>
    </row>
    <row r="4854">
      <c r="A4854" t="inlineStr">
        <is>
          <t>CS</t>
        </is>
      </c>
      <c r="B4854" t="inlineStr">
        <is>
          <t>326098870000</t>
        </is>
      </c>
      <c r="C4854" t="inlineStr">
        <is>
          <t>32609887</t>
        </is>
      </c>
      <c r="D4854" t="inlineStr">
        <is>
          <t>YUEMING WANG</t>
        </is>
      </c>
      <c r="E4854" t="inlineStr">
        <is>
          <t>YUEMINGWANG</t>
        </is>
      </c>
      <c r="F4854" s="2" t="n">
        <v>0</v>
      </c>
      <c r="G4854" t="inlineStr">
        <is>
          <t>Yariela Galarce</t>
        </is>
      </c>
      <c r="H4854" t="inlineStr">
        <is>
          <t>65352333</t>
        </is>
      </c>
      <c r="I4854" t="n">
        <v>29</v>
      </c>
      <c r="J4854" t="n">
        <v>1</v>
      </c>
      <c r="K4854" t="inlineStr">
        <is>
          <t>FLBB</t>
        </is>
      </c>
    </row>
    <row r="4855">
      <c r="A4855" t="inlineStr">
        <is>
          <t>CS</t>
        </is>
      </c>
      <c r="B4855" t="inlineStr">
        <is>
          <t>346438890000</t>
        </is>
      </c>
      <c r="C4855" t="inlineStr">
        <is>
          <t>34643889</t>
        </is>
      </c>
      <c r="D4855" t="inlineStr">
        <is>
          <t>YUEQIU FU</t>
        </is>
      </c>
      <c r="E4855" t="inlineStr">
        <is>
          <t>YUEQIUFU</t>
        </is>
      </c>
      <c r="F4855" s="2" t="n">
        <v>0</v>
      </c>
      <c r="G4855" t="inlineStr">
        <is>
          <t>iongy Gordon Ward</t>
        </is>
      </c>
      <c r="H4855" t="inlineStr">
        <is>
          <t>66991555</t>
        </is>
      </c>
      <c r="I4855" t="n">
        <v>32</v>
      </c>
      <c r="J4855" t="n">
        <v>1</v>
      </c>
      <c r="K4855" t="inlineStr">
        <is>
          <t>FLBB</t>
        </is>
      </c>
    </row>
    <row r="4856">
      <c r="A4856" t="inlineStr">
        <is>
          <t>CS</t>
        </is>
      </c>
      <c r="B4856" t="inlineStr">
        <is>
          <t>322022020000</t>
        </is>
      </c>
      <c r="C4856" t="inlineStr">
        <is>
          <t>32202202</t>
        </is>
      </c>
      <c r="D4856" t="inlineStr">
        <is>
          <t>YUEQUI WU CHENG DE YAU</t>
        </is>
      </c>
      <c r="E4856" t="inlineStr">
        <is>
          <t>YUEQUIWUCHENGDEYAU</t>
        </is>
      </c>
      <c r="F4856" s="2" t="n">
        <v>0</v>
      </c>
      <c r="G4856" t="inlineStr">
        <is>
          <t>Keisy Vargas</t>
        </is>
      </c>
      <c r="H4856" t="inlineStr">
        <is>
          <t>66708490</t>
        </is>
      </c>
      <c r="I4856" t="n">
        <v>30</v>
      </c>
      <c r="J4856" t="n">
        <v>1</v>
      </c>
      <c r="K4856" t="inlineStr">
        <is>
          <t>FLBB</t>
        </is>
      </c>
    </row>
    <row r="4857">
      <c r="A4857" t="inlineStr">
        <is>
          <t>CS</t>
        </is>
      </c>
      <c r="B4857" t="inlineStr">
        <is>
          <t>333089240000</t>
        </is>
      </c>
      <c r="C4857" t="inlineStr">
        <is>
          <t>33308924</t>
        </is>
      </c>
      <c r="D4857" t="inlineStr">
        <is>
          <t>YUETING LI</t>
        </is>
      </c>
      <c r="E4857" t="inlineStr">
        <is>
          <t>YUETINGLI</t>
        </is>
      </c>
      <c r="F4857" s="2" t="n">
        <v>0</v>
      </c>
      <c r="G4857" t="inlineStr">
        <is>
          <t>Karla Mc Intryre</t>
        </is>
      </c>
      <c r="H4857" t="inlineStr">
        <is>
          <t>69925448</t>
        </is>
      </c>
      <c r="I4857" t="n">
        <v>29</v>
      </c>
      <c r="J4857" t="n">
        <v>1</v>
      </c>
      <c r="K4857" t="inlineStr">
        <is>
          <t>FLBB</t>
        </is>
      </c>
    </row>
    <row r="4858">
      <c r="A4858" t="inlineStr">
        <is>
          <t>CS</t>
        </is>
      </c>
      <c r="B4858" t="inlineStr">
        <is>
          <t>343407450000</t>
        </is>
      </c>
      <c r="C4858" t="inlineStr">
        <is>
          <t>34340745</t>
        </is>
      </c>
      <c r="D4858" t="inlineStr">
        <is>
          <t>YUEWEN WU</t>
        </is>
      </c>
      <c r="E4858" t="inlineStr">
        <is>
          <t>YUEWENWU</t>
        </is>
      </c>
      <c r="F4858" s="2" t="n">
        <v>0</v>
      </c>
      <c r="G4858" t="inlineStr">
        <is>
          <t>Solanye Acuña</t>
        </is>
      </c>
      <c r="H4858" t="inlineStr">
        <is>
          <t>66876982</t>
        </is>
      </c>
      <c r="I4858" t="n">
        <v>42</v>
      </c>
      <c r="J4858" t="n">
        <v>1</v>
      </c>
      <c r="K4858" t="inlineStr">
        <is>
          <t>FLBBTV</t>
        </is>
      </c>
    </row>
    <row r="4859">
      <c r="A4859" t="inlineStr">
        <is>
          <t>CS</t>
        </is>
      </c>
      <c r="B4859" t="inlineStr">
        <is>
          <t>342332440000</t>
        </is>
      </c>
      <c r="C4859" t="inlineStr">
        <is>
          <t>34233244</t>
        </is>
      </c>
      <c r="D4859" t="inlineStr">
        <is>
          <t>YUGI WANG</t>
        </is>
      </c>
      <c r="E4859" t="inlineStr">
        <is>
          <t>YUGIWANG</t>
        </is>
      </c>
      <c r="F4859" s="2" t="n">
        <v>0</v>
      </c>
      <c r="G4859" t="inlineStr">
        <is>
          <t>Michelle Zambrano</t>
        </is>
      </c>
      <c r="H4859" t="inlineStr">
        <is>
          <t>61589896</t>
        </is>
      </c>
      <c r="I4859" t="n">
        <v>22</v>
      </c>
      <c r="J4859" t="n">
        <v>1</v>
      </c>
      <c r="K4859" t="inlineStr">
        <is>
          <t>FLBB</t>
        </is>
      </c>
    </row>
    <row r="4860">
      <c r="A4860" t="inlineStr">
        <is>
          <t>CS</t>
        </is>
      </c>
      <c r="B4860" t="inlineStr">
        <is>
          <t>138021450000</t>
        </is>
      </c>
      <c r="C4860" t="inlineStr">
        <is>
          <t>13802145</t>
        </is>
      </c>
      <c r="D4860" t="inlineStr">
        <is>
          <t>YUHANG INTERNACIONAL S.A.</t>
        </is>
      </c>
      <c r="E4860" t="inlineStr">
        <is>
          <t>YUHANGINTERNACIONALSA</t>
        </is>
      </c>
      <c r="F4860" s="2" t="n">
        <v>0</v>
      </c>
      <c r="G4860" t="inlineStr">
        <is>
          <t>Lizeth Milena Gonzalez</t>
        </is>
      </c>
      <c r="H4860" t="inlineStr">
        <is>
          <t>66723338</t>
        </is>
      </c>
      <c r="I4860" t="n">
        <v>193</v>
      </c>
      <c r="J4860" t="n">
        <v>1</v>
      </c>
      <c r="K4860" t="inlineStr">
        <is>
          <t>FLBB</t>
        </is>
      </c>
    </row>
    <row r="4861">
      <c r="A4861" t="inlineStr">
        <is>
          <t>CS</t>
        </is>
      </c>
      <c r="B4861" t="inlineStr">
        <is>
          <t>344275340000</t>
        </is>
      </c>
      <c r="C4861" t="inlineStr">
        <is>
          <t>34427534</t>
        </is>
      </c>
      <c r="D4861" t="inlineStr">
        <is>
          <t>YUJING HUANG</t>
        </is>
      </c>
      <c r="E4861" t="inlineStr">
        <is>
          <t>YUJINGHUANG</t>
        </is>
      </c>
      <c r="F4861" s="2" t="n">
        <v>0</v>
      </c>
      <c r="G4861" t="inlineStr">
        <is>
          <t>Maria Fernanda Rivas</t>
        </is>
      </c>
      <c r="H4861" t="inlineStr">
        <is>
          <t>67978889</t>
        </is>
      </c>
      <c r="I4861" t="n">
        <v>34</v>
      </c>
      <c r="J4861" t="n">
        <v>1</v>
      </c>
      <c r="K4861" t="inlineStr">
        <is>
          <t>FLBB</t>
        </is>
      </c>
    </row>
    <row r="4862">
      <c r="A4862" t="inlineStr">
        <is>
          <t>CS</t>
        </is>
      </c>
      <c r="B4862" t="inlineStr">
        <is>
          <t>323096470000</t>
        </is>
      </c>
      <c r="C4862" t="inlineStr">
        <is>
          <t>32309647</t>
        </is>
      </c>
      <c r="D4862" t="inlineStr">
        <is>
          <t>YUJUAN HU</t>
        </is>
      </c>
      <c r="E4862" t="inlineStr">
        <is>
          <t>YUJUANHU</t>
        </is>
      </c>
      <c r="F4862" s="2" t="n">
        <v>0</v>
      </c>
      <c r="G4862" t="inlineStr">
        <is>
          <t>Yarelis Tulloch</t>
        </is>
      </c>
      <c r="H4862" t="inlineStr">
        <is>
          <t>66558010</t>
        </is>
      </c>
      <c r="I4862" t="n">
        <v>43</v>
      </c>
      <c r="J4862" t="n">
        <v>1</v>
      </c>
      <c r="K4862" t="inlineStr">
        <is>
          <t>BB</t>
        </is>
      </c>
    </row>
    <row r="4863">
      <c r="A4863" t="inlineStr">
        <is>
          <t>CS</t>
        </is>
      </c>
      <c r="B4863" t="inlineStr">
        <is>
          <t>352056740000</t>
        </is>
      </c>
      <c r="C4863" t="inlineStr">
        <is>
          <t>35205674</t>
        </is>
      </c>
      <c r="D4863" t="inlineStr">
        <is>
          <t>YUJUAN HU</t>
        </is>
      </c>
      <c r="E4863" t="inlineStr">
        <is>
          <t>YUJUANHU</t>
        </is>
      </c>
      <c r="F4863" s="2" t="n">
        <v>0</v>
      </c>
      <c r="G4863" t="inlineStr">
        <is>
          <t>Abril Aparicio</t>
        </is>
      </c>
      <c r="H4863" t="inlineStr">
        <is>
          <t>65471477</t>
        </is>
      </c>
      <c r="I4863" t="n">
        <v>41</v>
      </c>
      <c r="J4863" t="n">
        <v>1</v>
      </c>
      <c r="K4863" t="inlineStr">
        <is>
          <t>FLBBTV</t>
        </is>
      </c>
    </row>
    <row r="4864">
      <c r="A4864" t="inlineStr">
        <is>
          <t>CS</t>
        </is>
      </c>
      <c r="B4864" t="inlineStr">
        <is>
          <t>345271460000</t>
        </is>
      </c>
      <c r="C4864" t="inlineStr">
        <is>
          <t>34527146</t>
        </is>
      </c>
      <c r="D4864" t="inlineStr">
        <is>
          <t>YUK FAI LO</t>
        </is>
      </c>
      <c r="E4864" t="inlineStr">
        <is>
          <t>YUKFAILO</t>
        </is>
      </c>
      <c r="F4864" s="2" t="n">
        <v>0</v>
      </c>
      <c r="G4864" t="inlineStr">
        <is>
          <t>Yariela Galarce</t>
        </is>
      </c>
      <c r="H4864" t="inlineStr">
        <is>
          <t>67785368</t>
        </is>
      </c>
      <c r="I4864" t="n">
        <v>34</v>
      </c>
      <c r="J4864" t="n">
        <v>1</v>
      </c>
      <c r="K4864" t="inlineStr">
        <is>
          <t>FLBB</t>
        </is>
      </c>
    </row>
    <row r="4865">
      <c r="A4865" t="inlineStr">
        <is>
          <t>CS</t>
        </is>
      </c>
      <c r="B4865" t="inlineStr">
        <is>
          <t>298094000000</t>
        </is>
      </c>
      <c r="C4865" t="inlineStr">
        <is>
          <t>29809400</t>
        </is>
      </c>
      <c r="D4865" t="inlineStr">
        <is>
          <t>YUK LAM SHUM NG</t>
        </is>
      </c>
      <c r="E4865" t="inlineStr">
        <is>
          <t>YUKLAMSHUMNG</t>
        </is>
      </c>
      <c r="F4865" s="2" t="n">
        <v>0</v>
      </c>
      <c r="G4865" t="inlineStr">
        <is>
          <t>Nailyn Martinez Johnson</t>
        </is>
      </c>
      <c r="H4865" t="inlineStr">
        <is>
          <t>0</t>
        </is>
      </c>
      <c r="I4865" t="n">
        <v>37</v>
      </c>
      <c r="J4865" t="n">
        <v>1</v>
      </c>
      <c r="K4865" t="inlineStr">
        <is>
          <t>FLBB</t>
        </is>
      </c>
    </row>
    <row r="4866">
      <c r="A4866" t="inlineStr">
        <is>
          <t>CS</t>
        </is>
      </c>
      <c r="B4866" t="inlineStr">
        <is>
          <t>323002630000</t>
        </is>
      </c>
      <c r="C4866" t="inlineStr">
        <is>
          <t>32300263</t>
        </is>
      </c>
      <c r="D4866" t="inlineStr">
        <is>
          <t>YULEANY MARIA ORTEGA PINZON</t>
        </is>
      </c>
      <c r="E4866" t="inlineStr">
        <is>
          <t>YULEANYMARIAORTEGAPINZON</t>
        </is>
      </c>
      <c r="F4866" s="2" t="n">
        <v>0</v>
      </c>
      <c r="G4866" t="inlineStr">
        <is>
          <t>iongy Gordon Ward</t>
        </is>
      </c>
      <c r="H4866" t="inlineStr">
        <is>
          <t>61553344</t>
        </is>
      </c>
      <c r="I4866" t="n">
        <v>28</v>
      </c>
      <c r="J4866" t="n">
        <v>1</v>
      </c>
      <c r="K4866" t="inlineStr">
        <is>
          <t>BB</t>
        </is>
      </c>
    </row>
    <row r="4867">
      <c r="A4867" t="inlineStr">
        <is>
          <t>CS</t>
        </is>
      </c>
      <c r="B4867" t="inlineStr">
        <is>
          <t>326099160000</t>
        </is>
      </c>
      <c r="C4867" t="inlineStr">
        <is>
          <t>32609916</t>
        </is>
      </c>
      <c r="D4867" t="inlineStr">
        <is>
          <t>YULEIKY MARIA AQUINO OLIVO</t>
        </is>
      </c>
      <c r="E4867" t="inlineStr">
        <is>
          <t>YULEIKYMARIAAQUINOOLIVO</t>
        </is>
      </c>
      <c r="F4867" s="2" t="n">
        <v>0</v>
      </c>
      <c r="G4867" t="inlineStr">
        <is>
          <t>Keisy Vargas</t>
        </is>
      </c>
      <c r="H4867" t="inlineStr">
        <is>
          <t>61564952</t>
        </is>
      </c>
      <c r="I4867" t="n">
        <v>26</v>
      </c>
      <c r="J4867" t="n">
        <v>1</v>
      </c>
      <c r="K4867" t="inlineStr">
        <is>
          <t>FLBB</t>
        </is>
      </c>
    </row>
    <row r="4868">
      <c r="A4868" t="inlineStr">
        <is>
          <t>CS</t>
        </is>
      </c>
      <c r="B4868" t="inlineStr">
        <is>
          <t>357066950000</t>
        </is>
      </c>
      <c r="C4868" t="inlineStr">
        <is>
          <t>35706695</t>
        </is>
      </c>
      <c r="D4868" t="inlineStr">
        <is>
          <t>YULEIMA ELIZABETH BELLO ANGARITA</t>
        </is>
      </c>
      <c r="E4868" t="inlineStr">
        <is>
          <t>YULEIMAELIZABETHBELLOANGARITA</t>
        </is>
      </c>
      <c r="F4868" s="2" t="n">
        <v>0</v>
      </c>
      <c r="G4868" t="inlineStr">
        <is>
          <t>Karla Mc Intryre</t>
        </is>
      </c>
      <c r="H4868" t="inlineStr">
        <is>
          <t>62990589</t>
        </is>
      </c>
      <c r="I4868" t="n">
        <v>38</v>
      </c>
      <c r="J4868" t="n">
        <v>1</v>
      </c>
      <c r="K4868" t="inlineStr">
        <is>
          <t>FLBB</t>
        </is>
      </c>
    </row>
    <row r="4869">
      <c r="A4869" t="inlineStr">
        <is>
          <t>CS</t>
        </is>
      </c>
      <c r="B4869" t="inlineStr">
        <is>
          <t>327013990000</t>
        </is>
      </c>
      <c r="C4869" t="inlineStr">
        <is>
          <t>32701399</t>
        </is>
      </c>
      <c r="D4869" t="inlineStr">
        <is>
          <t>YULEIMA RAMIREZ</t>
        </is>
      </c>
      <c r="E4869" t="inlineStr">
        <is>
          <t>YULEIMARAMIREZ</t>
        </is>
      </c>
      <c r="F4869" s="2" t="n">
        <v>0</v>
      </c>
      <c r="G4869" t="inlineStr">
        <is>
          <t>Solanye Acuña</t>
        </is>
      </c>
      <c r="H4869" t="inlineStr">
        <is>
          <t>64809428</t>
        </is>
      </c>
      <c r="I4869" t="n">
        <v>39</v>
      </c>
      <c r="J4869" t="n">
        <v>1</v>
      </c>
      <c r="K4869" t="inlineStr">
        <is>
          <t>FLBB</t>
        </is>
      </c>
    </row>
    <row r="4870">
      <c r="A4870" t="inlineStr">
        <is>
          <t>CS</t>
        </is>
      </c>
      <c r="B4870" t="inlineStr">
        <is>
          <t>334250640000</t>
        </is>
      </c>
      <c r="C4870" t="inlineStr">
        <is>
          <t>33425064</t>
        </is>
      </c>
      <c r="D4870" t="inlineStr">
        <is>
          <t>YULEIXI LOURDES MATA VILLALOBOS</t>
        </is>
      </c>
      <c r="E4870" t="inlineStr">
        <is>
          <t>YULEIXILOURDESMATAVILLALOBOS</t>
        </is>
      </c>
      <c r="F4870" s="2" t="n">
        <v>0</v>
      </c>
      <c r="G4870" t="inlineStr">
        <is>
          <t>Michelle Zambrano</t>
        </is>
      </c>
      <c r="H4870" t="inlineStr">
        <is>
          <t>68913475</t>
        </is>
      </c>
      <c r="I4870" t="n">
        <v>48</v>
      </c>
      <c r="J4870" t="n">
        <v>1</v>
      </c>
      <c r="K4870" t="inlineStr">
        <is>
          <t>FLBBTV</t>
        </is>
      </c>
    </row>
    <row r="4871">
      <c r="A4871" t="inlineStr">
        <is>
          <t>CS</t>
        </is>
      </c>
      <c r="B4871" t="inlineStr">
        <is>
          <t>357125050000</t>
        </is>
      </c>
      <c r="C4871" t="inlineStr">
        <is>
          <t>35712505</t>
        </is>
      </c>
      <c r="D4871" t="inlineStr">
        <is>
          <t>YULENNI CAROLINA PUCHE GUILLEN</t>
        </is>
      </c>
      <c r="E4871" t="inlineStr">
        <is>
          <t>YULENNICAROLINAPUCHEGUILLEN</t>
        </is>
      </c>
      <c r="F4871" s="2" t="n">
        <v>0</v>
      </c>
      <c r="G4871" t="inlineStr">
        <is>
          <t>Lizeth Milena Gonzalez</t>
        </is>
      </c>
      <c r="H4871" t="inlineStr">
        <is>
          <t>62987424</t>
        </is>
      </c>
      <c r="I4871" t="n">
        <v>0</v>
      </c>
      <c r="J4871" t="n">
        <v>1</v>
      </c>
      <c r="K4871" t="inlineStr">
        <is>
          <t>FLBB</t>
        </is>
      </c>
    </row>
    <row r="4872">
      <c r="A4872" t="inlineStr">
        <is>
          <t>CS</t>
        </is>
      </c>
      <c r="B4872" t="inlineStr">
        <is>
          <t>312015030000</t>
        </is>
      </c>
      <c r="C4872" t="inlineStr">
        <is>
          <t>31201503</t>
        </is>
      </c>
      <c r="D4872" t="inlineStr">
        <is>
          <t>YULENNI PUCHE</t>
        </is>
      </c>
      <c r="E4872" t="inlineStr">
        <is>
          <t>YULENNIPUCHE</t>
        </is>
      </c>
      <c r="F4872" s="2" t="n">
        <v>0</v>
      </c>
      <c r="G4872" t="inlineStr">
        <is>
          <t>Maria Fernanda Rivas</t>
        </is>
      </c>
      <c r="H4872" t="inlineStr">
        <is>
          <t>60283581</t>
        </is>
      </c>
      <c r="I4872" t="n">
        <v>36</v>
      </c>
      <c r="J4872" t="n">
        <v>1</v>
      </c>
      <c r="K4872" t="inlineStr">
        <is>
          <t>FLBBTV</t>
        </is>
      </c>
    </row>
    <row r="4873">
      <c r="A4873" t="inlineStr">
        <is>
          <t>CS</t>
        </is>
      </c>
      <c r="B4873" t="inlineStr">
        <is>
          <t>354099740000</t>
        </is>
      </c>
      <c r="C4873" t="inlineStr">
        <is>
          <t>35409974</t>
        </is>
      </c>
      <c r="D4873" t="inlineStr">
        <is>
          <t>YULI ANDREA GIRALDO</t>
        </is>
      </c>
      <c r="E4873" t="inlineStr">
        <is>
          <t>YULIANDREAGIRALDO</t>
        </is>
      </c>
      <c r="F4873" s="2" t="n">
        <v>0</v>
      </c>
      <c r="G4873" t="inlineStr">
        <is>
          <t>Yarelis Tulloch</t>
        </is>
      </c>
      <c r="H4873" t="inlineStr">
        <is>
          <t>65038922</t>
        </is>
      </c>
      <c r="I4873" t="n">
        <v>20</v>
      </c>
      <c r="J4873" t="n">
        <v>1</v>
      </c>
      <c r="K4873" t="inlineStr">
        <is>
          <t>FLBB</t>
        </is>
      </c>
    </row>
    <row r="4874">
      <c r="A4874" t="inlineStr">
        <is>
          <t>CS</t>
        </is>
      </c>
      <c r="B4874" t="inlineStr">
        <is>
          <t>356074870000</t>
        </is>
      </c>
      <c r="C4874" t="inlineStr">
        <is>
          <t>35607487</t>
        </is>
      </c>
      <c r="D4874" t="inlineStr">
        <is>
          <t>YULI ANDREA GIRALDO</t>
        </is>
      </c>
      <c r="E4874" t="inlineStr">
        <is>
          <t>YULIANDREAGIRALDO</t>
        </is>
      </c>
      <c r="F4874" s="2" t="n">
        <v>0</v>
      </c>
      <c r="G4874" t="inlineStr">
        <is>
          <t>Abril Aparicio</t>
        </is>
      </c>
      <c r="H4874" t="inlineStr">
        <is>
          <t>65038922</t>
        </is>
      </c>
      <c r="I4874" t="n">
        <v>22</v>
      </c>
      <c r="J4874" t="n">
        <v>1</v>
      </c>
      <c r="K4874" t="inlineStr">
        <is>
          <t>FLBB</t>
        </is>
      </c>
    </row>
    <row r="4875">
      <c r="A4875" t="inlineStr">
        <is>
          <t>CS</t>
        </is>
      </c>
      <c r="B4875" t="inlineStr">
        <is>
          <t>349399560000</t>
        </is>
      </c>
      <c r="C4875" t="inlineStr">
        <is>
          <t>34939956</t>
        </is>
      </c>
      <c r="D4875" t="inlineStr">
        <is>
          <t>YULIANA DEL CARMEN CORTEZ</t>
        </is>
      </c>
      <c r="E4875" t="inlineStr">
        <is>
          <t>YULIANADELCARMENCORTEZ</t>
        </is>
      </c>
      <c r="F4875" s="2" t="n">
        <v>0</v>
      </c>
      <c r="G4875" t="inlineStr">
        <is>
          <t>Yariela Galarce</t>
        </is>
      </c>
      <c r="H4875" t="inlineStr">
        <is>
          <t>69331728</t>
        </is>
      </c>
      <c r="I4875" t="n">
        <v>25</v>
      </c>
      <c r="J4875" t="n">
        <v>1</v>
      </c>
      <c r="K4875" t="inlineStr">
        <is>
          <t>FLBB</t>
        </is>
      </c>
    </row>
    <row r="4876">
      <c r="A4876" t="inlineStr">
        <is>
          <t>CS</t>
        </is>
      </c>
      <c r="B4876" t="inlineStr">
        <is>
          <t>345431910000</t>
        </is>
      </c>
      <c r="C4876" t="inlineStr">
        <is>
          <t>34543191</t>
        </is>
      </c>
      <c r="D4876" t="inlineStr">
        <is>
          <t>YULIANA LOPEZ BARRERA</t>
        </is>
      </c>
      <c r="E4876" t="inlineStr">
        <is>
          <t>YULIANALOPEZBARRERA</t>
        </is>
      </c>
      <c r="F4876" s="2" t="n">
        <v>0</v>
      </c>
      <c r="G4876" t="inlineStr">
        <is>
          <t>Nailyn Martinez Johnson</t>
        </is>
      </c>
      <c r="H4876" t="inlineStr">
        <is>
          <t>60247889</t>
        </is>
      </c>
      <c r="I4876" t="n">
        <v>25</v>
      </c>
      <c r="J4876" t="n">
        <v>1</v>
      </c>
      <c r="K4876" t="inlineStr">
        <is>
          <t>FLBB</t>
        </is>
      </c>
    </row>
    <row r="4877">
      <c r="A4877" t="inlineStr">
        <is>
          <t>CS</t>
        </is>
      </c>
      <c r="B4877" t="inlineStr">
        <is>
          <t>341287070000</t>
        </is>
      </c>
      <c r="C4877" t="inlineStr">
        <is>
          <t>34128707</t>
        </is>
      </c>
      <c r="D4877" t="inlineStr">
        <is>
          <t>YULIANY NICOLE RODRIGUEZ BARRENO</t>
        </is>
      </c>
      <c r="E4877" t="inlineStr">
        <is>
          <t>YULIANYNICOLERODRIGUEZBARRENO</t>
        </is>
      </c>
      <c r="F4877" s="2" t="n">
        <v>0</v>
      </c>
      <c r="G4877" t="inlineStr">
        <is>
          <t>iongy Gordon Ward</t>
        </is>
      </c>
      <c r="H4877" t="inlineStr">
        <is>
          <t>62892427</t>
        </is>
      </c>
      <c r="I4877" t="n">
        <v>32</v>
      </c>
      <c r="J4877" t="n">
        <v>1</v>
      </c>
      <c r="K4877" t="inlineStr">
        <is>
          <t>FLBB</t>
        </is>
      </c>
    </row>
    <row r="4878">
      <c r="A4878" t="inlineStr">
        <is>
          <t>CS</t>
        </is>
      </c>
      <c r="B4878" t="inlineStr">
        <is>
          <t>332004970000</t>
        </is>
      </c>
      <c r="C4878" t="inlineStr">
        <is>
          <t>33200497</t>
        </is>
      </c>
      <c r="D4878" t="inlineStr">
        <is>
          <t>YULICE LOPEZ RODRIGUEZ</t>
        </is>
      </c>
      <c r="E4878" t="inlineStr">
        <is>
          <t>YULICELOPEZRODRIGUEZ</t>
        </is>
      </c>
      <c r="F4878" s="2" t="n">
        <v>0</v>
      </c>
      <c r="G4878" t="inlineStr">
        <is>
          <t>Keisy Vargas</t>
        </is>
      </c>
      <c r="H4878" t="inlineStr">
        <is>
          <t>67787929</t>
        </is>
      </c>
      <c r="I4878" t="n">
        <v>38</v>
      </c>
      <c r="J4878" t="n">
        <v>1</v>
      </c>
      <c r="K4878" t="inlineStr">
        <is>
          <t>FLBB</t>
        </is>
      </c>
    </row>
    <row r="4879">
      <c r="A4879" t="inlineStr">
        <is>
          <t>CS</t>
        </is>
      </c>
      <c r="B4879" t="inlineStr">
        <is>
          <t>335061780000</t>
        </is>
      </c>
      <c r="C4879" t="inlineStr">
        <is>
          <t>33506178</t>
        </is>
      </c>
      <c r="D4879" t="inlineStr">
        <is>
          <t>YULICE LOPEZ RODRIGUEZ</t>
        </is>
      </c>
      <c r="E4879" t="inlineStr">
        <is>
          <t>YULICELOPEZRODRIGUEZ</t>
        </is>
      </c>
      <c r="F4879" s="2" t="n">
        <v>0</v>
      </c>
      <c r="G4879" t="inlineStr">
        <is>
          <t>Karla Mc Intryre</t>
        </is>
      </c>
      <c r="H4879" t="inlineStr">
        <is>
          <t>67787929</t>
        </is>
      </c>
      <c r="I4879" t="n">
        <v>47</v>
      </c>
      <c r="J4879" t="n">
        <v>1</v>
      </c>
      <c r="K4879" t="inlineStr">
        <is>
          <t>FLBBTV</t>
        </is>
      </c>
    </row>
    <row r="4880">
      <c r="A4880" t="inlineStr">
        <is>
          <t>CS</t>
        </is>
      </c>
      <c r="B4880" t="inlineStr">
        <is>
          <t>345427740000</t>
        </is>
      </c>
      <c r="C4880" t="inlineStr">
        <is>
          <t>34542774</t>
        </is>
      </c>
      <c r="D4880" t="inlineStr">
        <is>
          <t>YULIETH DE GRACIA</t>
        </is>
      </c>
      <c r="E4880" t="inlineStr">
        <is>
          <t>YULIETHDEGRACIA</t>
        </is>
      </c>
      <c r="F4880" s="2" t="n">
        <v>0</v>
      </c>
      <c r="G4880" t="inlineStr">
        <is>
          <t>Solanye Acuña</t>
        </is>
      </c>
      <c r="H4880" t="inlineStr">
        <is>
          <t>67329499</t>
        </is>
      </c>
      <c r="I4880" t="n">
        <v>25</v>
      </c>
      <c r="J4880" t="n">
        <v>1</v>
      </c>
      <c r="K4880" t="inlineStr">
        <is>
          <t>FLBB</t>
        </is>
      </c>
    </row>
    <row r="4881">
      <c r="A4881" t="inlineStr">
        <is>
          <t>CS</t>
        </is>
      </c>
      <c r="B4881" t="inlineStr">
        <is>
          <t>345331250000</t>
        </is>
      </c>
      <c r="C4881" t="inlineStr">
        <is>
          <t>34533125</t>
        </is>
      </c>
      <c r="D4881" t="inlineStr">
        <is>
          <t>YULISSA ARGELIS ZHANG LIU</t>
        </is>
      </c>
      <c r="E4881" t="inlineStr">
        <is>
          <t>YULISSAARGELISZHANGLIU</t>
        </is>
      </c>
      <c r="F4881" s="2" t="n">
        <v>0</v>
      </c>
      <c r="G4881" t="inlineStr">
        <is>
          <t>Michelle Zambrano</t>
        </is>
      </c>
      <c r="H4881" t="inlineStr">
        <is>
          <t>69005013</t>
        </is>
      </c>
      <c r="I4881" t="n">
        <v>32</v>
      </c>
      <c r="J4881" t="n">
        <v>1</v>
      </c>
      <c r="K4881" t="inlineStr">
        <is>
          <t>FLBB</t>
        </is>
      </c>
    </row>
    <row r="4882">
      <c r="A4882" t="inlineStr">
        <is>
          <t>CS</t>
        </is>
      </c>
      <c r="B4882" t="inlineStr">
        <is>
          <t>318073730000</t>
        </is>
      </c>
      <c r="C4882" t="inlineStr">
        <is>
          <t>31807373</t>
        </is>
      </c>
      <c r="D4882" t="inlineStr">
        <is>
          <t>YULISSA HOU HU</t>
        </is>
      </c>
      <c r="E4882" t="inlineStr">
        <is>
          <t>YULISSAHOUHU</t>
        </is>
      </c>
      <c r="F4882" s="2" t="n">
        <v>0</v>
      </c>
      <c r="G4882" t="inlineStr">
        <is>
          <t>Lizeth Milena Gonzalez</t>
        </is>
      </c>
      <c r="H4882" t="inlineStr">
        <is>
          <t>65088048</t>
        </is>
      </c>
      <c r="I4882" t="n">
        <v>37</v>
      </c>
      <c r="J4882" t="n">
        <v>1</v>
      </c>
      <c r="K4882" t="inlineStr">
        <is>
          <t>FLBB</t>
        </is>
      </c>
    </row>
    <row r="4883">
      <c r="A4883" t="inlineStr">
        <is>
          <t>CS</t>
        </is>
      </c>
      <c r="B4883" t="inlineStr">
        <is>
          <t>349258400000</t>
        </is>
      </c>
      <c r="C4883" t="inlineStr">
        <is>
          <t>34925840</t>
        </is>
      </c>
      <c r="D4883" t="inlineStr">
        <is>
          <t>YULIZA ELIZABETH ZHENG ZHANG</t>
        </is>
      </c>
      <c r="E4883" t="inlineStr">
        <is>
          <t>YULIZAELIZABETHZHENGZHANG</t>
        </is>
      </c>
      <c r="F4883" s="2" t="n">
        <v>0</v>
      </c>
      <c r="G4883" t="inlineStr">
        <is>
          <t>Maria Fernanda Rivas</t>
        </is>
      </c>
      <c r="H4883" t="inlineStr">
        <is>
          <t>62855996</t>
        </is>
      </c>
      <c r="I4883" t="n">
        <v>39</v>
      </c>
      <c r="J4883" t="n">
        <v>1</v>
      </c>
      <c r="K4883" t="inlineStr">
        <is>
          <t>FLBB</t>
        </is>
      </c>
    </row>
    <row r="4884">
      <c r="A4884" t="inlineStr">
        <is>
          <t>CS</t>
        </is>
      </c>
      <c r="B4884" t="inlineStr">
        <is>
          <t>191017920000</t>
        </is>
      </c>
      <c r="C4884" t="inlineStr">
        <is>
          <t>19101792</t>
        </is>
      </c>
      <c r="D4884" t="inlineStr">
        <is>
          <t>YUN CHANG GAN</t>
        </is>
      </c>
      <c r="E4884" t="inlineStr">
        <is>
          <t>YUNCHANGGAN</t>
        </is>
      </c>
      <c r="F4884" s="2" t="n">
        <v>0</v>
      </c>
      <c r="G4884" t="inlineStr">
        <is>
          <t>Yarelis Tulloch</t>
        </is>
      </c>
      <c r="H4884" t="inlineStr">
        <is>
          <t>66443835</t>
        </is>
      </c>
      <c r="I4884" t="n">
        <v>43</v>
      </c>
      <c r="J4884" t="n">
        <v>1</v>
      </c>
      <c r="K4884" t="inlineStr">
        <is>
          <t>BBTV</t>
        </is>
      </c>
    </row>
    <row r="4885">
      <c r="A4885" t="inlineStr">
        <is>
          <t>CS</t>
        </is>
      </c>
      <c r="B4885" t="inlineStr">
        <is>
          <t>344280870000</t>
        </is>
      </c>
      <c r="C4885" t="inlineStr">
        <is>
          <t>34428087</t>
        </is>
      </c>
      <c r="D4885" t="inlineStr">
        <is>
          <t>YUN FENG CHEN</t>
        </is>
      </c>
      <c r="E4885" t="inlineStr">
        <is>
          <t>YUNFENGCHEN</t>
        </is>
      </c>
      <c r="F4885" s="2" t="n">
        <v>0</v>
      </c>
      <c r="G4885" t="inlineStr">
        <is>
          <t>Abril Aparicio</t>
        </is>
      </c>
      <c r="H4885" t="inlineStr">
        <is>
          <t>65900063</t>
        </is>
      </c>
      <c r="I4885" t="n">
        <v>28</v>
      </c>
      <c r="J4885" t="n">
        <v>1</v>
      </c>
      <c r="K4885" t="inlineStr">
        <is>
          <t>FLBB</t>
        </is>
      </c>
    </row>
    <row r="4886">
      <c r="A4886" t="inlineStr">
        <is>
          <t>CS</t>
        </is>
      </c>
      <c r="B4886" t="inlineStr">
        <is>
          <t>113012170000</t>
        </is>
      </c>
      <c r="C4886" t="inlineStr">
        <is>
          <t>11301217</t>
        </is>
      </c>
      <c r="D4886" t="inlineStr">
        <is>
          <t>AIZHEN HUANG</t>
        </is>
      </c>
      <c r="E4886" t="inlineStr">
        <is>
          <t>AIZHENHUANG</t>
        </is>
      </c>
      <c r="F4886" s="2" t="n">
        <v>0</v>
      </c>
      <c r="G4886" t="inlineStr">
        <is>
          <t>Yariela Galarce</t>
        </is>
      </c>
      <c r="H4886" t="inlineStr">
        <is>
          <t>65281360 Ext. 0000</t>
        </is>
      </c>
      <c r="I4886" t="n">
        <v>48</v>
      </c>
      <c r="J4886" t="n">
        <v>1</v>
      </c>
      <c r="K4886" t="inlineStr">
        <is>
          <t>FLBBTV</t>
        </is>
      </c>
    </row>
    <row r="4887">
      <c r="A4887" t="inlineStr">
        <is>
          <t>CS</t>
        </is>
      </c>
      <c r="B4887" t="inlineStr">
        <is>
          <t>324099180000</t>
        </is>
      </c>
      <c r="C4887" t="inlineStr">
        <is>
          <t>32409918</t>
        </is>
      </c>
      <c r="D4887" t="inlineStr">
        <is>
          <t>YUN KUEN LEE</t>
        </is>
      </c>
      <c r="E4887" t="inlineStr">
        <is>
          <t>YUNKUENLEE</t>
        </is>
      </c>
      <c r="F4887" s="2" t="n">
        <v>0</v>
      </c>
      <c r="G4887" t="inlineStr">
        <is>
          <t>Nailyn Martinez Johnson</t>
        </is>
      </c>
      <c r="H4887" t="inlineStr">
        <is>
          <t>66654168</t>
        </is>
      </c>
      <c r="I4887" t="n">
        <v>34</v>
      </c>
      <c r="J4887" t="n">
        <v>1</v>
      </c>
      <c r="K4887" t="inlineStr">
        <is>
          <t>FLBB</t>
        </is>
      </c>
    </row>
    <row r="4888">
      <c r="A4888" t="inlineStr">
        <is>
          <t>CS</t>
        </is>
      </c>
      <c r="B4888" t="inlineStr">
        <is>
          <t>326098570000</t>
        </is>
      </c>
      <c r="C4888" t="inlineStr">
        <is>
          <t>32609857</t>
        </is>
      </c>
      <c r="D4888" t="inlineStr">
        <is>
          <t>YUN KUEN LEE</t>
        </is>
      </c>
      <c r="E4888" t="inlineStr">
        <is>
          <t>YUNKUENLEE</t>
        </is>
      </c>
      <c r="F4888" s="2" t="n">
        <v>0</v>
      </c>
      <c r="G4888" t="inlineStr">
        <is>
          <t>iongy Gordon Ward</t>
        </is>
      </c>
      <c r="H4888" t="inlineStr">
        <is>
          <t>66654168</t>
        </is>
      </c>
      <c r="I4888" t="n">
        <v>44</v>
      </c>
      <c r="J4888" t="n">
        <v>1</v>
      </c>
      <c r="K4888" t="inlineStr">
        <is>
          <t>FLBB</t>
        </is>
      </c>
    </row>
    <row r="4889">
      <c r="A4889" t="inlineStr">
        <is>
          <t>CS</t>
        </is>
      </c>
      <c r="B4889" t="inlineStr">
        <is>
          <t>338014340000</t>
        </is>
      </c>
      <c r="C4889" t="inlineStr">
        <is>
          <t>33801434</t>
        </is>
      </c>
      <c r="D4889" t="inlineStr">
        <is>
          <t>YUN SUN KAM</t>
        </is>
      </c>
      <c r="E4889" t="inlineStr">
        <is>
          <t>YUNSUNKAM</t>
        </is>
      </c>
      <c r="F4889" s="2" t="n">
        <v>0</v>
      </c>
      <c r="G4889" t="inlineStr">
        <is>
          <t>Keisy Vargas</t>
        </is>
      </c>
      <c r="H4889" t="inlineStr">
        <is>
          <t>69090856</t>
        </is>
      </c>
      <c r="I4889" t="n">
        <v>40</v>
      </c>
      <c r="J4889" t="n">
        <v>1</v>
      </c>
      <c r="K4889" t="inlineStr">
        <is>
          <t>FLBBTV</t>
        </is>
      </c>
    </row>
    <row r="4890">
      <c r="A4890" t="inlineStr">
        <is>
          <t>CS</t>
        </is>
      </c>
      <c r="B4890" t="inlineStr">
        <is>
          <t>339252150000</t>
        </is>
      </c>
      <c r="C4890" t="inlineStr">
        <is>
          <t>33925215</t>
        </is>
      </c>
      <c r="D4890" t="inlineStr">
        <is>
          <t>YUNCHENG ZHANG</t>
        </is>
      </c>
      <c r="E4890" t="inlineStr">
        <is>
          <t>YUNCHENGZHANG</t>
        </is>
      </c>
      <c r="F4890" s="2" t="n">
        <v>0</v>
      </c>
      <c r="G4890" t="inlineStr">
        <is>
          <t>Karla Mc Intryre</t>
        </is>
      </c>
      <c r="H4890" t="inlineStr">
        <is>
          <t>65318080</t>
        </is>
      </c>
      <c r="I4890" t="n">
        <v>51</v>
      </c>
      <c r="J4890" t="n">
        <v>1</v>
      </c>
      <c r="K4890" t="inlineStr">
        <is>
          <t>BB</t>
        </is>
      </c>
    </row>
    <row r="4891">
      <c r="A4891" t="inlineStr">
        <is>
          <t>CS</t>
        </is>
      </c>
      <c r="B4891" t="inlineStr">
        <is>
          <t>346007270000</t>
        </is>
      </c>
      <c r="C4891" t="inlineStr">
        <is>
          <t>34600727</t>
        </is>
      </c>
      <c r="D4891" t="inlineStr">
        <is>
          <t>YUNFA WANG</t>
        </is>
      </c>
      <c r="E4891" t="inlineStr">
        <is>
          <t>YUNFAWANG</t>
        </is>
      </c>
      <c r="F4891" s="2" t="n">
        <v>0</v>
      </c>
      <c r="G4891" t="inlineStr">
        <is>
          <t>Solanye Acuña</t>
        </is>
      </c>
      <c r="H4891" t="inlineStr">
        <is>
          <t>66620289</t>
        </is>
      </c>
      <c r="I4891" t="n">
        <v>26</v>
      </c>
      <c r="J4891" t="n">
        <v>1</v>
      </c>
      <c r="K4891" t="inlineStr">
        <is>
          <t>FLBB</t>
        </is>
      </c>
    </row>
    <row r="4892">
      <c r="A4892" t="inlineStr">
        <is>
          <t>CS</t>
        </is>
      </c>
      <c r="B4892" t="inlineStr">
        <is>
          <t>326066730000</t>
        </is>
      </c>
      <c r="C4892" t="inlineStr">
        <is>
          <t>32606673</t>
        </is>
      </c>
      <c r="D4892" t="inlineStr">
        <is>
          <t>YUNFA WEN</t>
        </is>
      </c>
      <c r="E4892" t="inlineStr">
        <is>
          <t>YUNFAWEN</t>
        </is>
      </c>
      <c r="F4892" s="2" t="n">
        <v>0</v>
      </c>
      <c r="G4892" t="inlineStr">
        <is>
          <t>Michelle Zambrano</t>
        </is>
      </c>
      <c r="H4892" t="inlineStr">
        <is>
          <t>69690530</t>
        </is>
      </c>
      <c r="I4892" t="n">
        <v>28</v>
      </c>
      <c r="J4892" t="n">
        <v>1</v>
      </c>
      <c r="K4892" t="inlineStr">
        <is>
          <t>BB</t>
        </is>
      </c>
    </row>
    <row r="4893">
      <c r="A4893" t="inlineStr">
        <is>
          <t>CS</t>
        </is>
      </c>
      <c r="B4893" t="inlineStr">
        <is>
          <t>347045930000</t>
        </is>
      </c>
      <c r="C4893" t="inlineStr">
        <is>
          <t>34704593</t>
        </is>
      </c>
      <c r="D4893" t="inlineStr">
        <is>
          <t>YUNFENG HUANG</t>
        </is>
      </c>
      <c r="E4893" t="inlineStr">
        <is>
          <t>YUNFENGHUANG</t>
        </is>
      </c>
      <c r="F4893" s="2" t="n">
        <v>0</v>
      </c>
      <c r="G4893" t="inlineStr">
        <is>
          <t>Lizeth Milena Gonzalez</t>
        </is>
      </c>
      <c r="H4893" t="inlineStr">
        <is>
          <t>69546491</t>
        </is>
      </c>
      <c r="I4893" t="n">
        <v>39</v>
      </c>
      <c r="J4893" t="n">
        <v>1</v>
      </c>
      <c r="K4893" t="inlineStr">
        <is>
          <t>FLBB</t>
        </is>
      </c>
    </row>
    <row r="4894">
      <c r="A4894" t="inlineStr">
        <is>
          <t>CS</t>
        </is>
      </c>
      <c r="B4894" t="inlineStr">
        <is>
          <t>339023780000</t>
        </is>
      </c>
      <c r="C4894" t="inlineStr">
        <is>
          <t>33902378</t>
        </is>
      </c>
      <c r="D4894" t="inlineStr">
        <is>
          <t>YUNFU LIU</t>
        </is>
      </c>
      <c r="E4894" t="inlineStr">
        <is>
          <t>YUNFULIU</t>
        </is>
      </c>
      <c r="F4894" s="2" t="n">
        <v>0</v>
      </c>
      <c r="G4894" t="inlineStr">
        <is>
          <t>Maria Fernanda Rivas</t>
        </is>
      </c>
      <c r="H4894" t="inlineStr">
        <is>
          <t>68800108</t>
        </is>
      </c>
      <c r="I4894" t="n">
        <v>44</v>
      </c>
      <c r="J4894" t="n">
        <v>1</v>
      </c>
      <c r="K4894" t="inlineStr">
        <is>
          <t>FLBB</t>
        </is>
      </c>
    </row>
    <row r="4895">
      <c r="A4895" t="inlineStr">
        <is>
          <t>CS</t>
        </is>
      </c>
      <c r="B4895" t="inlineStr">
        <is>
          <t>346053080000</t>
        </is>
      </c>
      <c r="C4895" t="inlineStr">
        <is>
          <t>34605308</t>
        </is>
      </c>
      <c r="D4895" t="inlineStr">
        <is>
          <t>YUNFU LIU</t>
        </is>
      </c>
      <c r="E4895" t="inlineStr">
        <is>
          <t>YUNFULIU</t>
        </is>
      </c>
      <c r="F4895" s="2" t="n">
        <v>0</v>
      </c>
      <c r="G4895" t="inlineStr">
        <is>
          <t>Yarelis Tulloch</t>
        </is>
      </c>
      <c r="H4895" t="inlineStr">
        <is>
          <t>68800108</t>
        </is>
      </c>
      <c r="I4895" t="n">
        <v>48</v>
      </c>
      <c r="J4895" t="n">
        <v>1</v>
      </c>
      <c r="K4895" t="inlineStr">
        <is>
          <t>FLBB</t>
        </is>
      </c>
    </row>
    <row r="4896">
      <c r="A4896" t="inlineStr">
        <is>
          <t>CS</t>
        </is>
      </c>
      <c r="B4896" t="inlineStr">
        <is>
          <t>356098940000</t>
        </is>
      </c>
      <c r="C4896" t="inlineStr">
        <is>
          <t>35609894</t>
        </is>
      </c>
      <c r="D4896" t="inlineStr">
        <is>
          <t>YUNIER ELIECER PINTO AGUILAR</t>
        </is>
      </c>
      <c r="E4896" t="inlineStr">
        <is>
          <t>YUNIERELIECERPINTOAGUILAR</t>
        </is>
      </c>
      <c r="F4896" s="2" t="n">
        <v>0</v>
      </c>
      <c r="G4896" t="inlineStr">
        <is>
          <t>Abril Aparicio</t>
        </is>
      </c>
      <c r="H4896" t="inlineStr">
        <is>
          <t>64896299</t>
        </is>
      </c>
      <c r="I4896" t="n">
        <v>20</v>
      </c>
      <c r="J4896" t="n">
        <v>1</v>
      </c>
      <c r="K4896" t="inlineStr">
        <is>
          <t>FLBB</t>
        </is>
      </c>
    </row>
    <row r="4897">
      <c r="A4897" t="inlineStr">
        <is>
          <t>CS</t>
        </is>
      </c>
      <c r="B4897" t="inlineStr">
        <is>
          <t>801701910000</t>
        </is>
      </c>
      <c r="C4897" t="inlineStr">
        <is>
          <t>80170191</t>
        </is>
      </c>
      <c r="D4897" t="inlineStr">
        <is>
          <t>YUNKA INVERSIONES SA</t>
        </is>
      </c>
      <c r="E4897" t="inlineStr">
        <is>
          <t>YUNKAINVERSIONESSA</t>
        </is>
      </c>
      <c r="F4897" s="2" t="n">
        <v>0</v>
      </c>
      <c r="G4897" t="inlineStr">
        <is>
          <t>Yariela Galarce</t>
        </is>
      </c>
      <c r="H4897" t="inlineStr">
        <is>
          <t>65269213</t>
        </is>
      </c>
      <c r="I4897" t="n">
        <v>103</v>
      </c>
      <c r="J4897" t="n">
        <v>1</v>
      </c>
      <c r="K4897" t="inlineStr">
        <is>
          <t>FLBB</t>
        </is>
      </c>
    </row>
    <row r="4898">
      <c r="A4898" t="inlineStr">
        <is>
          <t>CS</t>
        </is>
      </c>
      <c r="B4898" t="inlineStr">
        <is>
          <t>336032970000</t>
        </is>
      </c>
      <c r="C4898" t="inlineStr">
        <is>
          <t>33603297</t>
        </is>
      </c>
      <c r="D4898" t="inlineStr">
        <is>
          <t>YUNLOY CHONG ZHUO</t>
        </is>
      </c>
      <c r="E4898" t="inlineStr">
        <is>
          <t>YUNLOYCHONGZHUO</t>
        </is>
      </c>
      <c r="F4898" s="2" t="n">
        <v>0</v>
      </c>
      <c r="G4898" t="inlineStr">
        <is>
          <t>Nailyn Martinez Johnson</t>
        </is>
      </c>
      <c r="H4898" t="inlineStr">
        <is>
          <t>67626099</t>
        </is>
      </c>
      <c r="I4898" t="n">
        <v>38</v>
      </c>
      <c r="J4898" t="n">
        <v>1</v>
      </c>
      <c r="K4898" t="inlineStr">
        <is>
          <t>FLBB</t>
        </is>
      </c>
    </row>
    <row r="4899">
      <c r="A4899" t="inlineStr">
        <is>
          <t>CS</t>
        </is>
      </c>
      <c r="B4899" t="inlineStr">
        <is>
          <t>334327340000</t>
        </is>
      </c>
      <c r="C4899" t="inlineStr">
        <is>
          <t>33432734</t>
        </is>
      </c>
      <c r="D4899" t="inlineStr">
        <is>
          <t>YUNQI FENG</t>
        </is>
      </c>
      <c r="E4899" t="inlineStr">
        <is>
          <t>YUNQIFENG</t>
        </is>
      </c>
      <c r="F4899" s="2" t="n">
        <v>0</v>
      </c>
      <c r="G4899" t="inlineStr">
        <is>
          <t>iongy Gordon Ward</t>
        </is>
      </c>
      <c r="H4899" t="inlineStr">
        <is>
          <t>69151818</t>
        </is>
      </c>
      <c r="I4899" t="n">
        <v>60</v>
      </c>
      <c r="J4899" t="n">
        <v>1</v>
      </c>
      <c r="K4899" t="inlineStr">
        <is>
          <t>FLBBTV</t>
        </is>
      </c>
    </row>
    <row r="4900">
      <c r="A4900" t="inlineStr">
        <is>
          <t>CS</t>
        </is>
      </c>
      <c r="B4900" t="inlineStr">
        <is>
          <t>317066900000</t>
        </is>
      </c>
      <c r="C4900" t="inlineStr">
        <is>
          <t>31706690</t>
        </is>
      </c>
      <c r="D4900" t="inlineStr">
        <is>
          <t>YUNQUI WU</t>
        </is>
      </c>
      <c r="E4900" t="inlineStr">
        <is>
          <t>YUNQUIWU</t>
        </is>
      </c>
      <c r="F4900" s="2" t="n">
        <v>0</v>
      </c>
      <c r="G4900" t="inlineStr">
        <is>
          <t>Keisy Vargas</t>
        </is>
      </c>
      <c r="H4900" t="inlineStr">
        <is>
          <t>65484880</t>
        </is>
      </c>
      <c r="I4900" t="n">
        <v>51</v>
      </c>
      <c r="J4900" t="n">
        <v>1</v>
      </c>
      <c r="K4900" t="inlineStr">
        <is>
          <t>FLBB</t>
        </is>
      </c>
    </row>
    <row r="4901">
      <c r="A4901" t="inlineStr">
        <is>
          <t>CS</t>
        </is>
      </c>
      <c r="B4901" t="inlineStr">
        <is>
          <t>342220300000</t>
        </is>
      </c>
      <c r="C4901" t="inlineStr">
        <is>
          <t>34222030</t>
        </is>
      </c>
      <c r="D4901" t="inlineStr">
        <is>
          <t>YUNXING WEN</t>
        </is>
      </c>
      <c r="E4901" t="inlineStr">
        <is>
          <t>YUNXINGWEN</t>
        </is>
      </c>
      <c r="F4901" s="2" t="n">
        <v>0</v>
      </c>
      <c r="G4901" t="inlineStr">
        <is>
          <t>Karla Mc Intryre</t>
        </is>
      </c>
      <c r="H4901" t="inlineStr">
        <is>
          <t>68559297</t>
        </is>
      </c>
      <c r="I4901" t="n">
        <v>34</v>
      </c>
      <c r="J4901" t="n">
        <v>1</v>
      </c>
      <c r="K4901" t="inlineStr">
        <is>
          <t>FLBB</t>
        </is>
      </c>
    </row>
    <row r="4902">
      <c r="A4902" t="inlineStr">
        <is>
          <t>CS</t>
        </is>
      </c>
      <c r="B4902" t="inlineStr">
        <is>
          <t>354079860000</t>
        </is>
      </c>
      <c r="C4902" t="inlineStr">
        <is>
          <t>35407986</t>
        </is>
      </c>
      <c r="D4902" t="inlineStr">
        <is>
          <t>YUPAN HUANG</t>
        </is>
      </c>
      <c r="E4902" t="inlineStr">
        <is>
          <t>YUPANHUANG</t>
        </is>
      </c>
      <c r="F4902" s="2" t="n">
        <v>0</v>
      </c>
      <c r="G4902" t="inlineStr">
        <is>
          <t>Solanye Acuña</t>
        </is>
      </c>
      <c r="H4902" t="inlineStr">
        <is>
          <t>68572968</t>
        </is>
      </c>
      <c r="I4902" t="n">
        <v>35</v>
      </c>
      <c r="J4902" t="n">
        <v>1</v>
      </c>
      <c r="K4902" t="inlineStr">
        <is>
          <t>FLBB</t>
        </is>
      </c>
    </row>
    <row r="4903">
      <c r="A4903" t="inlineStr">
        <is>
          <t>CS</t>
        </is>
      </c>
      <c r="B4903" t="inlineStr">
        <is>
          <t>173068280000</t>
        </is>
      </c>
      <c r="C4903" t="inlineStr">
        <is>
          <t>17306828</t>
        </is>
      </c>
      <c r="D4903" t="inlineStr">
        <is>
          <t>YUQIN YUAN</t>
        </is>
      </c>
      <c r="E4903" t="inlineStr">
        <is>
          <t>YUQINYUAN</t>
        </is>
      </c>
      <c r="F4903" s="2" t="n">
        <v>0</v>
      </c>
      <c r="G4903" t="inlineStr">
        <is>
          <t>Michelle Zambrano</t>
        </is>
      </c>
      <c r="H4903" t="inlineStr">
        <is>
          <t>65325526</t>
        </is>
      </c>
      <c r="I4903" t="n">
        <v>48</v>
      </c>
      <c r="J4903" t="n">
        <v>1</v>
      </c>
      <c r="K4903" t="inlineStr">
        <is>
          <t>FLBB</t>
        </is>
      </c>
    </row>
    <row r="4904">
      <c r="A4904" t="inlineStr">
        <is>
          <t>CS</t>
        </is>
      </c>
      <c r="B4904" t="inlineStr">
        <is>
          <t>359125090000</t>
        </is>
      </c>
      <c r="C4904" t="inlineStr">
        <is>
          <t>35912509</t>
        </is>
      </c>
      <c r="D4904" t="inlineStr">
        <is>
          <t>YUR FRANCIS MICHELLS MORENO MORENO</t>
        </is>
      </c>
      <c r="E4904" t="inlineStr">
        <is>
          <t>YURFRANCISMICHELLSMORENOMORENO</t>
        </is>
      </c>
      <c r="F4904" s="2" t="n">
        <v>0</v>
      </c>
      <c r="G4904" t="inlineStr">
        <is>
          <t>Lizeth Milena Gonzalez</t>
        </is>
      </c>
      <c r="H4904" t="inlineStr">
        <is>
          <t>60106189</t>
        </is>
      </c>
      <c r="I4904" t="n">
        <v>0</v>
      </c>
      <c r="J4904" t="n">
        <v>1</v>
      </c>
      <c r="K4904" t="inlineStr">
        <is>
          <t>FLBB</t>
        </is>
      </c>
    </row>
    <row r="4905">
      <c r="A4905" t="inlineStr">
        <is>
          <t>CS</t>
        </is>
      </c>
      <c r="B4905" t="inlineStr">
        <is>
          <t>302005100000</t>
        </is>
      </c>
      <c r="C4905" t="inlineStr">
        <is>
          <t>30200510</t>
        </is>
      </c>
      <c r="D4905" t="inlineStr">
        <is>
          <t>YUREMI ZORRILLA PICHARDO</t>
        </is>
      </c>
      <c r="E4905" t="inlineStr">
        <is>
          <t>YUREMIZORRILLAPICHARDO</t>
        </is>
      </c>
      <c r="F4905" s="2" t="n">
        <v>0</v>
      </c>
      <c r="G4905" t="inlineStr">
        <is>
          <t>Maria Fernanda Rivas</t>
        </is>
      </c>
      <c r="H4905" t="inlineStr">
        <is>
          <t>65947370</t>
        </is>
      </c>
      <c r="I4905" t="n">
        <v>20</v>
      </c>
      <c r="J4905" t="n">
        <v>1</v>
      </c>
      <c r="K4905" t="inlineStr">
        <is>
          <t>FLBB</t>
        </is>
      </c>
    </row>
    <row r="4906">
      <c r="A4906" t="inlineStr">
        <is>
          <t>CS</t>
        </is>
      </c>
      <c r="B4906" t="inlineStr">
        <is>
          <t>353023940000</t>
        </is>
      </c>
      <c r="C4906" t="inlineStr">
        <is>
          <t>35302394</t>
        </is>
      </c>
      <c r="D4906" t="inlineStr">
        <is>
          <t>YURI ESTHER RANGEL MANOSALVA</t>
        </is>
      </c>
      <c r="E4906" t="inlineStr">
        <is>
          <t>YURIESTHERRANGELMANOSALVA</t>
        </is>
      </c>
      <c r="F4906" s="2" t="n">
        <v>0</v>
      </c>
      <c r="G4906" t="inlineStr">
        <is>
          <t>Yarelis Tulloch</t>
        </is>
      </c>
      <c r="H4906" t="inlineStr">
        <is>
          <t>65173905</t>
        </is>
      </c>
      <c r="I4906" t="n">
        <v>25</v>
      </c>
      <c r="J4906" t="n">
        <v>1</v>
      </c>
      <c r="K4906" t="inlineStr">
        <is>
          <t>FLBB</t>
        </is>
      </c>
    </row>
    <row r="4907">
      <c r="A4907" t="inlineStr">
        <is>
          <t>CS</t>
        </is>
      </c>
      <c r="B4907" t="inlineStr">
        <is>
          <t>355060630000</t>
        </is>
      </c>
      <c r="C4907" t="inlineStr">
        <is>
          <t>35506063</t>
        </is>
      </c>
      <c r="D4907" t="inlineStr">
        <is>
          <t>YURI ESTHER RANGEL MANOSALVA</t>
        </is>
      </c>
      <c r="E4907" t="inlineStr">
        <is>
          <t>YURIESTHERRANGELMANOSALVA</t>
        </is>
      </c>
      <c r="F4907" s="2" t="n">
        <v>0</v>
      </c>
      <c r="G4907" t="inlineStr">
        <is>
          <t>Abril Aparicio</t>
        </is>
      </c>
      <c r="H4907" t="inlineStr">
        <is>
          <t>69373281</t>
        </is>
      </c>
      <c r="I4907" t="n">
        <v>25</v>
      </c>
      <c r="J4907" t="n">
        <v>1</v>
      </c>
      <c r="K4907" t="inlineStr">
        <is>
          <t>FLBB</t>
        </is>
      </c>
    </row>
    <row r="4908">
      <c r="A4908" t="inlineStr">
        <is>
          <t>CS</t>
        </is>
      </c>
      <c r="B4908" t="inlineStr">
        <is>
          <t>338007650000</t>
        </is>
      </c>
      <c r="C4908" t="inlineStr">
        <is>
          <t>33800765</t>
        </is>
      </c>
      <c r="D4908" t="inlineStr">
        <is>
          <t>YURI KATHERINE HERNANDEZ</t>
        </is>
      </c>
      <c r="E4908" t="inlineStr">
        <is>
          <t>YURIKATHERINEHERNANDEZ</t>
        </is>
      </c>
      <c r="F4908" s="2" t="n">
        <v>0</v>
      </c>
      <c r="G4908" t="inlineStr">
        <is>
          <t>Yariela Galarce</t>
        </is>
      </c>
      <c r="H4908" t="inlineStr">
        <is>
          <t>62351954</t>
        </is>
      </c>
      <c r="I4908" t="n">
        <v>27</v>
      </c>
      <c r="J4908" t="n">
        <v>1</v>
      </c>
      <c r="K4908" t="inlineStr">
        <is>
          <t>BB</t>
        </is>
      </c>
    </row>
    <row r="4909">
      <c r="A4909" t="inlineStr">
        <is>
          <t>CS</t>
        </is>
      </c>
      <c r="B4909" t="inlineStr">
        <is>
          <t>349061670000</t>
        </is>
      </c>
      <c r="C4909" t="inlineStr">
        <is>
          <t>34906167</t>
        </is>
      </c>
      <c r="D4909" t="inlineStr">
        <is>
          <t>YURI MIGDALIA LOPEZ LASSO</t>
        </is>
      </c>
      <c r="E4909" t="inlineStr">
        <is>
          <t>YURIMIGDALIALOPEZLASSO</t>
        </is>
      </c>
      <c r="F4909" s="2" t="n">
        <v>0</v>
      </c>
      <c r="G4909" t="inlineStr">
        <is>
          <t>Nailyn Martinez Johnson</t>
        </is>
      </c>
      <c r="H4909" t="inlineStr">
        <is>
          <t>62739975</t>
        </is>
      </c>
      <c r="I4909" t="n">
        <v>34</v>
      </c>
      <c r="J4909" t="n">
        <v>1</v>
      </c>
      <c r="K4909" t="inlineStr">
        <is>
          <t>FLBB</t>
        </is>
      </c>
    </row>
    <row r="4910">
      <c r="A4910" t="inlineStr">
        <is>
          <t>CS</t>
        </is>
      </c>
      <c r="B4910" t="inlineStr">
        <is>
          <t>338038130000</t>
        </is>
      </c>
      <c r="C4910" t="inlineStr">
        <is>
          <t>33803813</t>
        </is>
      </c>
      <c r="D4910" t="inlineStr">
        <is>
          <t>YURINETH AUDREY LUNA CHAVEZ</t>
        </is>
      </c>
      <c r="E4910" t="inlineStr">
        <is>
          <t>YURINETHAUDREYLUNACHAVEZ</t>
        </is>
      </c>
      <c r="F4910" s="2" t="n">
        <v>0</v>
      </c>
      <c r="G4910" t="inlineStr">
        <is>
          <t>iongy Gordon Ward</t>
        </is>
      </c>
      <c r="H4910" t="inlineStr">
        <is>
          <t>61078888</t>
        </is>
      </c>
      <c r="I4910" t="n">
        <v>33</v>
      </c>
      <c r="J4910" t="n">
        <v>1</v>
      </c>
      <c r="K4910" t="inlineStr">
        <is>
          <t>FLBB</t>
        </is>
      </c>
    </row>
    <row r="4911">
      <c r="A4911" t="inlineStr">
        <is>
          <t>CS</t>
        </is>
      </c>
      <c r="B4911" t="inlineStr">
        <is>
          <t>345201700000</t>
        </is>
      </c>
      <c r="C4911" t="inlineStr">
        <is>
          <t>34520170</t>
        </is>
      </c>
      <c r="D4911" t="inlineStr">
        <is>
          <t>YURLEY JHOANNA REY ANGARITA</t>
        </is>
      </c>
      <c r="E4911" t="inlineStr">
        <is>
          <t>YURLEYJHOANNAREYANGARITA</t>
        </is>
      </c>
      <c r="F4911" s="2" t="n">
        <v>0</v>
      </c>
      <c r="G4911" t="inlineStr">
        <is>
          <t>Keisy Vargas</t>
        </is>
      </c>
      <c r="H4911" t="inlineStr">
        <is>
          <t>64727882</t>
        </is>
      </c>
      <c r="I4911" t="n">
        <v>23</v>
      </c>
      <c r="J4911" t="n">
        <v>1</v>
      </c>
      <c r="K4911" t="inlineStr">
        <is>
          <t>FLBB</t>
        </is>
      </c>
    </row>
    <row r="4912">
      <c r="A4912" t="inlineStr">
        <is>
          <t>CS</t>
        </is>
      </c>
      <c r="B4912" t="inlineStr">
        <is>
          <t>348283240000</t>
        </is>
      </c>
      <c r="C4912" t="inlineStr">
        <is>
          <t>34828324</t>
        </is>
      </c>
      <c r="D4912" t="inlineStr">
        <is>
          <t>YURY CATERINE TIRANO FORERO</t>
        </is>
      </c>
      <c r="E4912" t="inlineStr">
        <is>
          <t>YURYCATERINETIRANOFORERO</t>
        </is>
      </c>
      <c r="F4912" s="2" t="n">
        <v>0</v>
      </c>
      <c r="G4912" t="inlineStr">
        <is>
          <t>Karla Mc Intryre</t>
        </is>
      </c>
      <c r="H4912" t="inlineStr">
        <is>
          <t>63451234</t>
        </is>
      </c>
      <c r="I4912" t="n">
        <v>25</v>
      </c>
      <c r="J4912" t="n">
        <v>1</v>
      </c>
      <c r="K4912" t="inlineStr">
        <is>
          <t>BB</t>
        </is>
      </c>
    </row>
    <row r="4913">
      <c r="A4913" t="inlineStr">
        <is>
          <t>CS</t>
        </is>
      </c>
      <c r="B4913" t="inlineStr">
        <is>
          <t>800750410000</t>
        </is>
      </c>
      <c r="C4913" t="inlineStr">
        <is>
          <t>80075041</t>
        </is>
      </c>
      <c r="D4913" t="inlineStr">
        <is>
          <t>YUSEF INT L S A</t>
        </is>
      </c>
      <c r="E4913" t="inlineStr">
        <is>
          <t>YUSEFINTLSA</t>
        </is>
      </c>
      <c r="F4913" s="2" t="n">
        <v>0</v>
      </c>
      <c r="G4913" t="inlineStr">
        <is>
          <t>Solanye Acuña</t>
        </is>
      </c>
      <c r="H4913" t="inlineStr">
        <is>
          <t>4306790</t>
        </is>
      </c>
      <c r="I4913" t="n">
        <v>159</v>
      </c>
      <c r="J4913" t="n">
        <v>1</v>
      </c>
      <c r="K4913" t="inlineStr">
        <is>
          <t>FLBB</t>
        </is>
      </c>
    </row>
    <row r="4914">
      <c r="A4914" t="inlineStr">
        <is>
          <t>CS</t>
        </is>
      </c>
      <c r="B4914" t="inlineStr">
        <is>
          <t>347404930000</t>
        </is>
      </c>
      <c r="C4914" t="inlineStr">
        <is>
          <t>34740493</t>
        </is>
      </c>
      <c r="D4914" t="inlineStr">
        <is>
          <t>YUSNERSY DEL CARMEN RONDON</t>
        </is>
      </c>
      <c r="E4914" t="inlineStr">
        <is>
          <t>YUSNERSYDELCARMENRONDON</t>
        </is>
      </c>
      <c r="F4914" s="2" t="n">
        <v>0</v>
      </c>
      <c r="G4914" t="inlineStr">
        <is>
          <t>Michelle Zambrano</t>
        </is>
      </c>
      <c r="H4914" t="inlineStr">
        <is>
          <t>66098270</t>
        </is>
      </c>
      <c r="I4914" t="n">
        <v>25</v>
      </c>
      <c r="J4914" t="n">
        <v>1</v>
      </c>
      <c r="K4914" t="inlineStr">
        <is>
          <t>FLBB</t>
        </is>
      </c>
    </row>
    <row r="4915">
      <c r="A4915" t="inlineStr">
        <is>
          <t>CS</t>
        </is>
      </c>
      <c r="B4915" t="inlineStr">
        <is>
          <t>349175040000</t>
        </is>
      </c>
      <c r="C4915" t="inlineStr">
        <is>
          <t>34917504</t>
        </is>
      </c>
      <c r="D4915" t="inlineStr">
        <is>
          <t>YUSSEF MATUS</t>
        </is>
      </c>
      <c r="E4915" t="inlineStr">
        <is>
          <t>YUSSEFMATUS</t>
        </is>
      </c>
      <c r="F4915" s="2" t="n">
        <v>0</v>
      </c>
      <c r="G4915" t="inlineStr">
        <is>
          <t>Lizeth Milena Gonzalez</t>
        </is>
      </c>
      <c r="H4915" t="inlineStr">
        <is>
          <t>66861583</t>
        </is>
      </c>
      <c r="I4915" t="n">
        <v>66</v>
      </c>
      <c r="J4915" t="n">
        <v>1</v>
      </c>
      <c r="K4915" t="inlineStr">
        <is>
          <t>BBTV</t>
        </is>
      </c>
    </row>
    <row r="4916">
      <c r="A4916" t="inlineStr">
        <is>
          <t>CS</t>
        </is>
      </c>
      <c r="B4916" t="inlineStr">
        <is>
          <t>352094370000</t>
        </is>
      </c>
      <c r="C4916" t="inlineStr">
        <is>
          <t>35209437</t>
        </is>
      </c>
      <c r="D4916" t="inlineStr">
        <is>
          <t>YUSTINE YOLANIS CASTILLO GUERRA</t>
        </is>
      </c>
      <c r="E4916" t="inlineStr">
        <is>
          <t>YUSTINEYOLANISCASTILLOGUERRA</t>
        </is>
      </c>
      <c r="F4916" s="2" t="n">
        <v>0</v>
      </c>
      <c r="G4916" t="inlineStr">
        <is>
          <t>Maria Fernanda Rivas</t>
        </is>
      </c>
      <c r="H4916" t="inlineStr">
        <is>
          <t>63579091</t>
        </is>
      </c>
      <c r="I4916" t="n">
        <v>29</v>
      </c>
      <c r="J4916" t="n">
        <v>1</v>
      </c>
      <c r="K4916" t="inlineStr">
        <is>
          <t>FLBB</t>
        </is>
      </c>
    </row>
    <row r="4917">
      <c r="A4917" t="inlineStr">
        <is>
          <t>CS</t>
        </is>
      </c>
      <c r="B4917" t="inlineStr">
        <is>
          <t>336084270000</t>
        </is>
      </c>
      <c r="C4917" t="inlineStr">
        <is>
          <t>33608427</t>
        </is>
      </c>
      <c r="D4917" t="inlineStr">
        <is>
          <t>YUSUF MUSAJI ABOWATH ABOWATH</t>
        </is>
      </c>
      <c r="E4917" t="inlineStr">
        <is>
          <t>YUSUFMUSAJIABOWATHABOWATH</t>
        </is>
      </c>
      <c r="F4917" s="2" t="n">
        <v>0</v>
      </c>
      <c r="G4917" t="inlineStr">
        <is>
          <t>Yarelis Tulloch</t>
        </is>
      </c>
      <c r="H4917" t="inlineStr">
        <is>
          <t>66787116</t>
        </is>
      </c>
      <c r="I4917" t="n">
        <v>33</v>
      </c>
      <c r="J4917" t="n">
        <v>1</v>
      </c>
      <c r="K4917" t="inlineStr">
        <is>
          <t>BB</t>
        </is>
      </c>
    </row>
    <row r="4918">
      <c r="A4918" t="inlineStr">
        <is>
          <t>CS</t>
        </is>
      </c>
      <c r="B4918" t="inlineStr">
        <is>
          <t>336017920000</t>
        </is>
      </c>
      <c r="C4918" t="inlineStr">
        <is>
          <t>33601792</t>
        </is>
      </c>
      <c r="D4918" t="inlineStr">
        <is>
          <t>YUWEN ZHONG</t>
        </is>
      </c>
      <c r="E4918" t="inlineStr">
        <is>
          <t>YUWENZHONG</t>
        </is>
      </c>
      <c r="F4918" s="2" t="n">
        <v>0</v>
      </c>
      <c r="G4918" t="inlineStr">
        <is>
          <t>Abril Aparicio</t>
        </is>
      </c>
      <c r="H4918" t="inlineStr">
        <is>
          <t>68473333</t>
        </is>
      </c>
      <c r="I4918" t="n">
        <v>46</v>
      </c>
      <c r="J4918" t="n">
        <v>1</v>
      </c>
      <c r="K4918" t="inlineStr">
        <is>
          <t>FLBBTV</t>
        </is>
      </c>
    </row>
    <row r="4919">
      <c r="A4919" t="inlineStr">
        <is>
          <t>CS</t>
        </is>
      </c>
      <c r="B4919" t="inlineStr">
        <is>
          <t>339263980000</t>
        </is>
      </c>
      <c r="C4919" t="inlineStr">
        <is>
          <t>33926398</t>
        </is>
      </c>
      <c r="D4919" t="inlineStr">
        <is>
          <t>YVONNE BEHAR HASKY</t>
        </is>
      </c>
      <c r="E4919" t="inlineStr">
        <is>
          <t>YVONNEBEHARHASKY</t>
        </is>
      </c>
      <c r="F4919" s="2" t="n">
        <v>0</v>
      </c>
      <c r="G4919" t="inlineStr">
        <is>
          <t>Yariela Galarce</t>
        </is>
      </c>
      <c r="H4919" t="inlineStr">
        <is>
          <t>60600226</t>
        </is>
      </c>
      <c r="I4919" t="n">
        <v>56</v>
      </c>
      <c r="J4919" t="n">
        <v>1</v>
      </c>
      <c r="K4919" t="inlineStr">
        <is>
          <t>FLBB</t>
        </is>
      </c>
    </row>
    <row r="4920">
      <c r="A4920" t="inlineStr">
        <is>
          <t>CS</t>
        </is>
      </c>
      <c r="B4920" t="inlineStr">
        <is>
          <t>347030440000</t>
        </is>
      </c>
      <c r="C4920" t="inlineStr">
        <is>
          <t>34703044</t>
        </is>
      </c>
      <c r="D4920" t="inlineStr">
        <is>
          <t>YZY NAILS ESTUDIO</t>
        </is>
      </c>
      <c r="E4920" t="inlineStr">
        <is>
          <t>YZYNAILSESTUDIO</t>
        </is>
      </c>
      <c r="F4920" s="2" t="n">
        <v>0</v>
      </c>
      <c r="G4920" t="inlineStr">
        <is>
          <t>Nailyn Martinez Johnson</t>
        </is>
      </c>
      <c r="H4920" t="inlineStr">
        <is>
          <t>65756779</t>
        </is>
      </c>
      <c r="I4920" t="n">
        <v>27</v>
      </c>
      <c r="J4920" t="n">
        <v>1</v>
      </c>
      <c r="K4920" t="inlineStr">
        <is>
          <t>BB</t>
        </is>
      </c>
    </row>
    <row r="4921">
      <c r="A4921" t="inlineStr">
        <is>
          <t>CS</t>
        </is>
      </c>
      <c r="B4921" t="inlineStr">
        <is>
          <t>318064520000</t>
        </is>
      </c>
      <c r="C4921" t="inlineStr">
        <is>
          <t>31806452</t>
        </is>
      </c>
      <c r="D4921" t="inlineStr">
        <is>
          <t>ZABDI ELIENAI VINDA</t>
        </is>
      </c>
      <c r="E4921" t="inlineStr">
        <is>
          <t>ZABDIELIENAIVINDA</t>
        </is>
      </c>
      <c r="F4921" s="2" t="n">
        <v>0</v>
      </c>
      <c r="G4921" t="inlineStr">
        <is>
          <t>iongy Gordon Ward</t>
        </is>
      </c>
      <c r="H4921" t="inlineStr">
        <is>
          <t>65401183</t>
        </is>
      </c>
      <c r="I4921" t="n">
        <v>37</v>
      </c>
      <c r="J4921" t="n">
        <v>1</v>
      </c>
      <c r="K4921" t="inlineStr">
        <is>
          <t>FLBB</t>
        </is>
      </c>
    </row>
    <row r="4922">
      <c r="A4922" t="inlineStr">
        <is>
          <t>CS</t>
        </is>
      </c>
      <c r="B4922" t="inlineStr">
        <is>
          <t>327030860000</t>
        </is>
      </c>
      <c r="C4922" t="inlineStr">
        <is>
          <t>32703086</t>
        </is>
      </c>
      <c r="D4922" t="inlineStr">
        <is>
          <t>ZABDIEL ISAAC JAEN PLAZA</t>
        </is>
      </c>
      <c r="E4922" t="inlineStr">
        <is>
          <t>ZABDIELISAACJAENPLAZA</t>
        </is>
      </c>
      <c r="F4922" s="2" t="n">
        <v>0</v>
      </c>
      <c r="G4922" t="inlineStr">
        <is>
          <t>Keisy Vargas</t>
        </is>
      </c>
      <c r="H4922" t="inlineStr">
        <is>
          <t>63299732</t>
        </is>
      </c>
      <c r="I4922" t="n">
        <v>57</v>
      </c>
      <c r="J4922" t="n">
        <v>1</v>
      </c>
      <c r="K4922" t="inlineStr">
        <is>
          <t>FLBBTV</t>
        </is>
      </c>
    </row>
    <row r="4923">
      <c r="A4923" t="inlineStr">
        <is>
          <t>CS</t>
        </is>
      </c>
      <c r="B4923" t="inlineStr">
        <is>
          <t>125025270000</t>
        </is>
      </c>
      <c r="C4923" t="inlineStr">
        <is>
          <t>12502527</t>
        </is>
      </c>
      <c r="D4923" t="inlineStr">
        <is>
          <t>ZACARIAS PEREZ CARRION</t>
        </is>
      </c>
      <c r="E4923" t="inlineStr">
        <is>
          <t>ZACARIASPEREZCARRION</t>
        </is>
      </c>
      <c r="F4923" s="2" t="n">
        <v>0</v>
      </c>
      <c r="G4923" t="inlineStr">
        <is>
          <t>Karla Mc Intryre</t>
        </is>
      </c>
      <c r="H4923" t="inlineStr">
        <is>
          <t>0</t>
        </is>
      </c>
      <c r="I4923" t="n">
        <v>24</v>
      </c>
      <c r="J4923" t="n">
        <v>1</v>
      </c>
      <c r="K4923" t="inlineStr">
        <is>
          <t>FLBB</t>
        </is>
      </c>
    </row>
    <row r="4924">
      <c r="A4924" t="inlineStr">
        <is>
          <t>CS</t>
        </is>
      </c>
      <c r="B4924" t="inlineStr">
        <is>
          <t>347440940000</t>
        </is>
      </c>
      <c r="C4924" t="inlineStr">
        <is>
          <t>34744094</t>
        </is>
      </c>
      <c r="D4924" t="inlineStr">
        <is>
          <t>ZACARIAS ALBERTO PUSEY VALDES</t>
        </is>
      </c>
      <c r="E4924" t="inlineStr">
        <is>
          <t>ZACARIASALBERTOPUSEYVALDES</t>
        </is>
      </c>
      <c r="F4924" s="2" t="n">
        <v>0</v>
      </c>
      <c r="G4924" t="inlineStr">
        <is>
          <t>Solanye Acuña</t>
        </is>
      </c>
      <c r="H4924" t="inlineStr">
        <is>
          <t>68923414</t>
        </is>
      </c>
      <c r="I4924" t="n">
        <v>31</v>
      </c>
      <c r="J4924" t="n">
        <v>1</v>
      </c>
      <c r="K4924" t="inlineStr">
        <is>
          <t>FLBB</t>
        </is>
      </c>
    </row>
    <row r="4925">
      <c r="A4925" t="inlineStr">
        <is>
          <t>CS</t>
        </is>
      </c>
      <c r="B4925" t="inlineStr">
        <is>
          <t>343020980000</t>
        </is>
      </c>
      <c r="C4925" t="inlineStr">
        <is>
          <t>34302098</t>
        </is>
      </c>
      <c r="D4925" t="inlineStr">
        <is>
          <t>ZAHIDA ALINA GALLARDO JIMENEZ</t>
        </is>
      </c>
      <c r="E4925" t="inlineStr">
        <is>
          <t>ZAHIDAALINAGALLARDOJIMENEZ</t>
        </is>
      </c>
      <c r="F4925" s="2" t="n">
        <v>0</v>
      </c>
      <c r="G4925" t="inlineStr">
        <is>
          <t>Lizeth Milena Gonzalez</t>
        </is>
      </c>
      <c r="H4925" t="inlineStr">
        <is>
          <t>67591223</t>
        </is>
      </c>
      <c r="I4925" t="n">
        <v>29</v>
      </c>
      <c r="J4925" t="n">
        <v>1</v>
      </c>
      <c r="K4925" t="inlineStr">
        <is>
          <t>FLBB</t>
        </is>
      </c>
    </row>
    <row r="4926">
      <c r="A4926" t="inlineStr">
        <is>
          <t>CS</t>
        </is>
      </c>
      <c r="B4926" t="inlineStr">
        <is>
          <t>348020780000</t>
        </is>
      </c>
      <c r="C4926" t="inlineStr">
        <is>
          <t>34802078</t>
        </is>
      </c>
      <c r="D4926" t="inlineStr">
        <is>
          <t>ZAHIDA ALINA GALLARDO JIMENEZ</t>
        </is>
      </c>
      <c r="E4926" t="inlineStr">
        <is>
          <t>ZAHIDAALINAGALLARDOJIMENEZ</t>
        </is>
      </c>
      <c r="F4926" s="2" t="n">
        <v>0</v>
      </c>
      <c r="G4926" t="inlineStr">
        <is>
          <t>Maria Fernanda Rivas</t>
        </is>
      </c>
      <c r="H4926" t="inlineStr">
        <is>
          <t>67591223</t>
        </is>
      </c>
      <c r="I4926" t="n">
        <v>27</v>
      </c>
      <c r="J4926" t="n">
        <v>1</v>
      </c>
      <c r="K4926" t="inlineStr">
        <is>
          <t>BB</t>
        </is>
      </c>
    </row>
    <row r="4927">
      <c r="A4927" t="inlineStr">
        <is>
          <t>CS</t>
        </is>
      </c>
      <c r="B4927" t="inlineStr">
        <is>
          <t>316047690000</t>
        </is>
      </c>
      <c r="C4927" t="inlineStr">
        <is>
          <t>31604769</t>
        </is>
      </c>
      <c r="D4927" t="inlineStr">
        <is>
          <t>ZAHIRA ENITH PAZ GOMEZ</t>
        </is>
      </c>
      <c r="E4927" t="inlineStr">
        <is>
          <t>ZAHIRAENITHPAZGOMEZ</t>
        </is>
      </c>
      <c r="F4927" s="2" t="n">
        <v>0</v>
      </c>
      <c r="G4927" t="inlineStr">
        <is>
          <t>Abril Aparicio</t>
        </is>
      </c>
      <c r="H4927" t="inlineStr">
        <is>
          <t>60542250</t>
        </is>
      </c>
      <c r="I4927" t="n">
        <v>64</v>
      </c>
      <c r="J4927" t="n">
        <v>1</v>
      </c>
      <c r="K4927" t="inlineStr">
        <is>
          <t>FLBBTV</t>
        </is>
      </c>
    </row>
    <row r="4928">
      <c r="A4928" t="inlineStr">
        <is>
          <t>CS</t>
        </is>
      </c>
      <c r="B4928" t="inlineStr">
        <is>
          <t>321027310000</t>
        </is>
      </c>
      <c r="C4928" t="inlineStr">
        <is>
          <t>32102731</t>
        </is>
      </c>
      <c r="D4928" t="inlineStr">
        <is>
          <t>ZAIDA ANGELICA CHONG FENG</t>
        </is>
      </c>
      <c r="E4928" t="inlineStr">
        <is>
          <t>ZAIDAANGELICACHONGFENG</t>
        </is>
      </c>
      <c r="F4928" s="2" t="n">
        <v>0</v>
      </c>
      <c r="G4928" t="inlineStr">
        <is>
          <t>Yariela Galarce</t>
        </is>
      </c>
      <c r="H4928" t="inlineStr">
        <is>
          <t>69555688</t>
        </is>
      </c>
      <c r="I4928" t="n">
        <v>45</v>
      </c>
      <c r="J4928" t="n">
        <v>1</v>
      </c>
      <c r="K4928" t="inlineStr">
        <is>
          <t>FLBBTV</t>
        </is>
      </c>
    </row>
    <row r="4929">
      <c r="A4929" t="inlineStr">
        <is>
          <t>CS</t>
        </is>
      </c>
      <c r="B4929" t="inlineStr">
        <is>
          <t>346412940000</t>
        </is>
      </c>
      <c r="C4929" t="inlineStr">
        <is>
          <t>34641294</t>
        </is>
      </c>
      <c r="D4929" t="inlineStr">
        <is>
          <t>ZAIGEL ABIGAIL CANELA VILLANUEVA</t>
        </is>
      </c>
      <c r="E4929" t="inlineStr">
        <is>
          <t>ZAIGELABIGAILCANELAVILLANUEVA</t>
        </is>
      </c>
      <c r="F4929" s="2" t="n">
        <v>0</v>
      </c>
      <c r="G4929" t="inlineStr">
        <is>
          <t>Nailyn Martinez Johnson</t>
        </is>
      </c>
      <c r="H4929" t="inlineStr">
        <is>
          <t>63755609</t>
        </is>
      </c>
      <c r="I4929" t="n">
        <v>42</v>
      </c>
      <c r="J4929" t="n">
        <v>1</v>
      </c>
      <c r="K4929" t="inlineStr">
        <is>
          <t>FLBBTV</t>
        </is>
      </c>
    </row>
    <row r="4930">
      <c r="A4930" t="inlineStr">
        <is>
          <t>CS</t>
        </is>
      </c>
      <c r="B4930" t="inlineStr">
        <is>
          <t>299083160000</t>
        </is>
      </c>
      <c r="C4930" t="inlineStr">
        <is>
          <t>29908316</t>
        </is>
      </c>
      <c r="D4930" t="inlineStr">
        <is>
          <t>ZAIRA LLOISE RIVERA PERALTA DE ROJAS</t>
        </is>
      </c>
      <c r="E4930" t="inlineStr">
        <is>
          <t>ZAIRALLOISERIVERAPERALTADEROJAS</t>
        </is>
      </c>
      <c r="F4930" s="2" t="n">
        <v>0</v>
      </c>
      <c r="G4930" t="inlineStr">
        <is>
          <t>iongy Gordon Ward</t>
        </is>
      </c>
      <c r="H4930" t="inlineStr">
        <is>
          <t>68477441</t>
        </is>
      </c>
      <c r="I4930" t="n">
        <v>53</v>
      </c>
      <c r="J4930" t="n">
        <v>1</v>
      </c>
      <c r="K4930" t="inlineStr">
        <is>
          <t>FLBBTV</t>
        </is>
      </c>
    </row>
    <row r="4931">
      <c r="A4931" t="inlineStr">
        <is>
          <t>CS</t>
        </is>
      </c>
      <c r="B4931" t="inlineStr">
        <is>
          <t>344038070000</t>
        </is>
      </c>
      <c r="C4931" t="inlineStr">
        <is>
          <t>34403807</t>
        </is>
      </c>
      <c r="D4931" t="inlineStr">
        <is>
          <t>ZAMERAT S;A</t>
        </is>
      </c>
      <c r="E4931" t="inlineStr">
        <is>
          <t>ZAMERATSA</t>
        </is>
      </c>
      <c r="F4931" s="2" t="n">
        <v>0</v>
      </c>
      <c r="G4931" t="inlineStr">
        <is>
          <t>Keisy Vargas</t>
        </is>
      </c>
      <c r="H4931" t="inlineStr">
        <is>
          <t>68895552</t>
        </is>
      </c>
      <c r="I4931" t="n">
        <v>60</v>
      </c>
      <c r="J4931" t="n">
        <v>1</v>
      </c>
      <c r="K4931" t="inlineStr">
        <is>
          <t>FLBB</t>
        </is>
      </c>
    </row>
    <row r="4932">
      <c r="A4932" t="inlineStr">
        <is>
          <t>CS</t>
        </is>
      </c>
      <c r="B4932" t="inlineStr">
        <is>
          <t>804797080000</t>
        </is>
      </c>
      <c r="C4932" t="inlineStr">
        <is>
          <t>80479708</t>
        </is>
      </c>
      <c r="D4932" t="inlineStr">
        <is>
          <t>ZAPATERIA CANTUR</t>
        </is>
      </c>
      <c r="E4932" t="inlineStr">
        <is>
          <t>ZAPATERIACANTUR</t>
        </is>
      </c>
      <c r="F4932" s="2" t="n">
        <v>0</v>
      </c>
      <c r="G4932" t="inlineStr">
        <is>
          <t>Karla Mc Intryre</t>
        </is>
      </c>
      <c r="H4932" t="inlineStr">
        <is>
          <t>0</t>
        </is>
      </c>
      <c r="I4932" t="n">
        <v>71</v>
      </c>
      <c r="J4932" t="n">
        <v>1</v>
      </c>
      <c r="K4932" t="inlineStr">
        <is>
          <t>FLBB</t>
        </is>
      </c>
    </row>
    <row r="4933">
      <c r="A4933" t="inlineStr">
        <is>
          <t>CS</t>
        </is>
      </c>
      <c r="B4933" t="inlineStr">
        <is>
          <t>345381240000</t>
        </is>
      </c>
      <c r="C4933" t="inlineStr">
        <is>
          <t>34538124</t>
        </is>
      </c>
      <c r="D4933" t="inlineStr">
        <is>
          <t>ZAPATERIA HAPPY SHOE 1</t>
        </is>
      </c>
      <c r="E4933" t="inlineStr">
        <is>
          <t>ZAPATERIAHAPPYSHOE1</t>
        </is>
      </c>
      <c r="F4933" s="2" t="n">
        <v>0</v>
      </c>
      <c r="G4933" t="inlineStr">
        <is>
          <t>Solanye Acuña</t>
        </is>
      </c>
      <c r="H4933" t="inlineStr">
        <is>
          <t>68411111</t>
        </is>
      </c>
      <c r="I4933" t="n">
        <v>25</v>
      </c>
      <c r="J4933" t="n">
        <v>1</v>
      </c>
      <c r="K4933" t="inlineStr">
        <is>
          <t>BB</t>
        </is>
      </c>
    </row>
    <row r="4934">
      <c r="A4934" t="inlineStr">
        <is>
          <t>CS</t>
        </is>
      </c>
      <c r="B4934" t="inlineStr">
        <is>
          <t>341441260000</t>
        </is>
      </c>
      <c r="C4934" t="inlineStr">
        <is>
          <t>34144126</t>
        </is>
      </c>
      <c r="D4934" t="inlineStr">
        <is>
          <t>ZAPATERIA ISA</t>
        </is>
      </c>
      <c r="E4934" t="inlineStr">
        <is>
          <t>ZAPATERIAISA</t>
        </is>
      </c>
      <c r="F4934" s="2" t="n">
        <v>0</v>
      </c>
      <c r="G4934" t="inlineStr">
        <is>
          <t>Michelle Zambrano</t>
        </is>
      </c>
      <c r="H4934" t="inlineStr">
        <is>
          <t>67425885</t>
        </is>
      </c>
      <c r="I4934" t="n">
        <v>25</v>
      </c>
      <c r="J4934" t="n">
        <v>1</v>
      </c>
      <c r="K4934" t="inlineStr">
        <is>
          <t>FLBB</t>
        </is>
      </c>
    </row>
    <row r="4935">
      <c r="A4935" t="inlineStr">
        <is>
          <t>CS</t>
        </is>
      </c>
      <c r="B4935" t="inlineStr">
        <is>
          <t>991109170000</t>
        </is>
      </c>
      <c r="C4935" t="inlineStr">
        <is>
          <t>99110917</t>
        </is>
      </c>
      <c r="D4935" t="inlineStr">
        <is>
          <t>ZAPATERIA ULTRA MODERNA 02</t>
        </is>
      </c>
      <c r="E4935" t="inlineStr">
        <is>
          <t>ZAPATERIAULTRAMODERNA02</t>
        </is>
      </c>
      <c r="F4935" s="2" t="n">
        <v>0</v>
      </c>
      <c r="G4935" t="inlineStr">
        <is>
          <t>Lizeth Milena Gonzalez</t>
        </is>
      </c>
      <c r="H4935" t="inlineStr">
        <is>
          <t>2177967</t>
        </is>
      </c>
      <c r="I4935" t="n">
        <v>28</v>
      </c>
      <c r="J4935" t="n">
        <v>1</v>
      </c>
      <c r="K4935" t="inlineStr">
        <is>
          <t>FLBB</t>
        </is>
      </c>
    </row>
    <row r="4936">
      <c r="A4936" t="inlineStr">
        <is>
          <t>CS</t>
        </is>
      </c>
      <c r="B4936" t="inlineStr">
        <is>
          <t>802548910000</t>
        </is>
      </c>
      <c r="C4936" t="inlineStr">
        <is>
          <t>80254891</t>
        </is>
      </c>
      <c r="D4936" t="inlineStr">
        <is>
          <t>ZAPATERIA Y CONFECCION HERS BARRIOS SA</t>
        </is>
      </c>
      <c r="E4936" t="inlineStr">
        <is>
          <t>ZAPATERIAYCONFECCIONHERSBARRIOSSA</t>
        </is>
      </c>
      <c r="F4936" s="2" t="n">
        <v>0</v>
      </c>
      <c r="G4936" t="inlineStr">
        <is>
          <t>Maria Fernanda Rivas</t>
        </is>
      </c>
      <c r="H4936" t="inlineStr">
        <is>
          <t>0</t>
        </is>
      </c>
      <c r="I4936" t="n">
        <v>16</v>
      </c>
      <c r="J4936" t="n">
        <v>1</v>
      </c>
      <c r="K4936" t="inlineStr">
        <is>
          <t>FL</t>
        </is>
      </c>
    </row>
    <row r="4937">
      <c r="A4937" t="inlineStr">
        <is>
          <t>CS</t>
        </is>
      </c>
      <c r="B4937" t="inlineStr">
        <is>
          <t>802252340000</t>
        </is>
      </c>
      <c r="C4937" t="inlineStr">
        <is>
          <t>80225234</t>
        </is>
      </c>
      <c r="D4937" t="inlineStr">
        <is>
          <t>ZARATE JOSE M</t>
        </is>
      </c>
      <c r="E4937" t="inlineStr">
        <is>
          <t>ZARATEJOSEM</t>
        </is>
      </c>
      <c r="F4937" s="2" t="n">
        <v>0</v>
      </c>
      <c r="G4937" t="inlineStr">
        <is>
          <t>Yarelis Tulloch</t>
        </is>
      </c>
      <c r="H4937" t="inlineStr">
        <is>
          <t>0</t>
        </is>
      </c>
      <c r="I4937" t="n">
        <v>24</v>
      </c>
      <c r="J4937" t="n">
        <v>1</v>
      </c>
      <c r="K4937" t="inlineStr">
        <is>
          <t>BB</t>
        </is>
      </c>
    </row>
    <row r="4938">
      <c r="A4938" t="inlineStr">
        <is>
          <t>CS</t>
        </is>
      </c>
      <c r="B4938" t="inlineStr">
        <is>
          <t>347423500000</t>
        </is>
      </c>
      <c r="C4938" t="inlineStr">
        <is>
          <t>34742350</t>
        </is>
      </c>
      <c r="D4938" t="inlineStr">
        <is>
          <t>ZARINA CITY SHOES</t>
        </is>
      </c>
      <c r="E4938" t="inlineStr">
        <is>
          <t>ZARINACITYSHOES</t>
        </is>
      </c>
      <c r="F4938" s="2" t="n">
        <v>0</v>
      </c>
      <c r="G4938" t="inlineStr">
        <is>
          <t>Abril Aparicio</t>
        </is>
      </c>
      <c r="H4938" t="inlineStr">
        <is>
          <t>66782633</t>
        </is>
      </c>
      <c r="I4938" t="n">
        <v>53</v>
      </c>
      <c r="J4938" t="n">
        <v>1</v>
      </c>
      <c r="K4938" t="inlineStr">
        <is>
          <t>FLBBTV</t>
        </is>
      </c>
    </row>
    <row r="4939">
      <c r="A4939" t="inlineStr">
        <is>
          <t>CS</t>
        </is>
      </c>
      <c r="B4939" t="inlineStr">
        <is>
          <t>338239240000</t>
        </is>
      </c>
      <c r="C4939" t="inlineStr">
        <is>
          <t>33823924</t>
        </is>
      </c>
      <c r="D4939" t="inlineStr">
        <is>
          <t>ZAUL ABDIEL BURGOS MARIN</t>
        </is>
      </c>
      <c r="E4939" t="inlineStr">
        <is>
          <t>ZAULABDIELBURGOSMARIN</t>
        </is>
      </c>
      <c r="F4939" s="2" t="n">
        <v>0</v>
      </c>
      <c r="G4939" t="inlineStr">
        <is>
          <t>Yariela Galarce</t>
        </is>
      </c>
      <c r="H4939" t="inlineStr">
        <is>
          <t>60360799</t>
        </is>
      </c>
      <c r="I4939" t="n">
        <v>48</v>
      </c>
      <c r="J4939" t="n">
        <v>1</v>
      </c>
      <c r="K4939" t="inlineStr">
        <is>
          <t>FLBBTV</t>
        </is>
      </c>
    </row>
    <row r="4940">
      <c r="A4940" t="inlineStr">
        <is>
          <t>CS</t>
        </is>
      </c>
      <c r="B4940" t="inlineStr">
        <is>
          <t>357007800000</t>
        </is>
      </c>
      <c r="C4940" t="inlineStr">
        <is>
          <t>35700780</t>
        </is>
      </c>
      <c r="D4940" t="inlineStr">
        <is>
          <t>ZAYDA YUZNIELA PEREZ CHAVARRIA</t>
        </is>
      </c>
      <c r="E4940" t="inlineStr">
        <is>
          <t>ZAYDAYUZNIELAPEREZCHAVARRIA</t>
        </is>
      </c>
      <c r="F4940" s="2" t="n">
        <v>0</v>
      </c>
      <c r="G4940" t="inlineStr">
        <is>
          <t>iongy Gordon Ward</t>
        </is>
      </c>
      <c r="H4940" t="inlineStr">
        <is>
          <t>63543029</t>
        </is>
      </c>
      <c r="I4940" t="n">
        <v>25</v>
      </c>
      <c r="J4940" t="n">
        <v>1</v>
      </c>
      <c r="K4940" t="inlineStr">
        <is>
          <t>FLBB</t>
        </is>
      </c>
    </row>
    <row r="4941">
      <c r="A4941" t="inlineStr">
        <is>
          <t>CS</t>
        </is>
      </c>
      <c r="B4941" t="inlineStr">
        <is>
          <t>297015720000</t>
        </is>
      </c>
      <c r="C4941" t="inlineStr">
        <is>
          <t>29701572</t>
        </is>
      </c>
      <c r="D4941" t="inlineStr">
        <is>
          <t>ZAYDETTE MARLENE REGIST PINEDA</t>
        </is>
      </c>
      <c r="E4941" t="inlineStr">
        <is>
          <t>ZAYDETTEMARLENEREGISTPINEDA</t>
        </is>
      </c>
      <c r="F4941" s="2" t="n">
        <v>0</v>
      </c>
      <c r="G4941" t="inlineStr">
        <is>
          <t>Keisy Vargas</t>
        </is>
      </c>
      <c r="H4941" t="inlineStr">
        <is>
          <t>66195418</t>
        </is>
      </c>
      <c r="I4941" t="n">
        <v>32</v>
      </c>
      <c r="J4941" t="n">
        <v>1</v>
      </c>
      <c r="K4941" t="inlineStr">
        <is>
          <t>FLBB</t>
        </is>
      </c>
    </row>
    <row r="4942">
      <c r="A4942" t="inlineStr">
        <is>
          <t>CS</t>
        </is>
      </c>
      <c r="B4942" t="inlineStr">
        <is>
          <t>333317140000</t>
        </is>
      </c>
      <c r="C4942" t="inlineStr">
        <is>
          <t>33331714</t>
        </is>
      </c>
      <c r="D4942" t="inlineStr">
        <is>
          <t>ZAYURI ITZEL PEÑA CASTRO</t>
        </is>
      </c>
      <c r="E4942" t="inlineStr">
        <is>
          <t>ZAYURIITZELPENACASTRO</t>
        </is>
      </c>
      <c r="F4942" s="2" t="n">
        <v>0</v>
      </c>
      <c r="G4942" t="inlineStr">
        <is>
          <t>Karla Mc Intryre</t>
        </is>
      </c>
      <c r="H4942" t="inlineStr">
        <is>
          <t>63053714</t>
        </is>
      </c>
      <c r="I4942" t="n">
        <v>37</v>
      </c>
      <c r="J4942" t="n">
        <v>1</v>
      </c>
      <c r="K4942" t="inlineStr">
        <is>
          <t>FLBBTV</t>
        </is>
      </c>
    </row>
    <row r="4943">
      <c r="A4943" t="inlineStr">
        <is>
          <t>CS</t>
        </is>
      </c>
      <c r="B4943" t="inlineStr">
        <is>
          <t>353034840000</t>
        </is>
      </c>
      <c r="C4943" t="inlineStr">
        <is>
          <t>35303484</t>
        </is>
      </c>
      <c r="D4943" t="inlineStr">
        <is>
          <t>ZAZA MODA</t>
        </is>
      </c>
      <c r="E4943" t="inlineStr">
        <is>
          <t>ZAZAMODA</t>
        </is>
      </c>
      <c r="F4943" s="2" t="n">
        <v>0</v>
      </c>
      <c r="G4943" t="inlineStr">
        <is>
          <t>Solanye Acuña</t>
        </is>
      </c>
      <c r="H4943" t="inlineStr">
        <is>
          <t>66775679</t>
        </is>
      </c>
      <c r="I4943" t="n">
        <v>33</v>
      </c>
      <c r="J4943" t="n">
        <v>1</v>
      </c>
      <c r="K4943" t="inlineStr">
        <is>
          <t>FLBB</t>
        </is>
      </c>
    </row>
    <row r="4944">
      <c r="A4944" t="inlineStr">
        <is>
          <t>CS</t>
        </is>
      </c>
      <c r="B4944" t="inlineStr">
        <is>
          <t>325078280000</t>
        </is>
      </c>
      <c r="C4944" t="inlineStr">
        <is>
          <t>32507828</t>
        </is>
      </c>
      <c r="D4944" t="inlineStr">
        <is>
          <t>ZC&amp;ASOCIADOS</t>
        </is>
      </c>
      <c r="E4944" t="inlineStr">
        <is>
          <t>ZCASOCIADOS</t>
        </is>
      </c>
      <c r="F4944" s="2" t="n">
        <v>0</v>
      </c>
      <c r="G4944" t="inlineStr">
        <is>
          <t>Lizeth Milena Gonzalez</t>
        </is>
      </c>
      <c r="H4944" t="inlineStr">
        <is>
          <t>67819175</t>
        </is>
      </c>
      <c r="I4944" t="n">
        <v>33</v>
      </c>
      <c r="J4944" t="n">
        <v>1</v>
      </c>
      <c r="K4944" t="inlineStr">
        <is>
          <t>FLBB</t>
        </is>
      </c>
    </row>
    <row r="4945">
      <c r="A4945" t="inlineStr">
        <is>
          <t>CS</t>
        </is>
      </c>
      <c r="B4945" t="inlineStr">
        <is>
          <t>305080860000</t>
        </is>
      </c>
      <c r="C4945" t="inlineStr">
        <is>
          <t>30508086</t>
        </is>
      </c>
      <c r="D4945" t="inlineStr">
        <is>
          <t>ZCHACHOS SALOONM S A</t>
        </is>
      </c>
      <c r="E4945" t="inlineStr">
        <is>
          <t>ZCHACHOSSALOONMSA</t>
        </is>
      </c>
      <c r="F4945" s="2" t="n">
        <v>0</v>
      </c>
      <c r="G4945" t="inlineStr">
        <is>
          <t>Maria Fernanda Rivas</t>
        </is>
      </c>
      <c r="H4945" t="inlineStr">
        <is>
          <t>6616923366169230</t>
        </is>
      </c>
      <c r="I4945" t="n">
        <v>45</v>
      </c>
      <c r="J4945" t="n">
        <v>1</v>
      </c>
      <c r="K4945" t="inlineStr">
        <is>
          <t>FLBBTV</t>
        </is>
      </c>
    </row>
    <row r="4946">
      <c r="A4946" t="inlineStr">
        <is>
          <t>CS</t>
        </is>
      </c>
      <c r="B4946" t="inlineStr">
        <is>
          <t>803595650000</t>
        </is>
      </c>
      <c r="C4946" t="inlineStr">
        <is>
          <t>80359565</t>
        </is>
      </c>
      <c r="D4946" t="inlineStr">
        <is>
          <t>ZEBEDE BROTHERS COR</t>
        </is>
      </c>
      <c r="E4946" t="inlineStr">
        <is>
          <t>ZEBEDEBROTHERSCOR</t>
        </is>
      </c>
      <c r="F4946" s="2" t="n">
        <v>0</v>
      </c>
      <c r="G4946" t="inlineStr">
        <is>
          <t>Yarelis Tulloch</t>
        </is>
      </c>
      <c r="H4946" t="inlineStr">
        <is>
          <t>0</t>
        </is>
      </c>
      <c r="I4946" t="n">
        <v>92</v>
      </c>
      <c r="J4946" t="n">
        <v>1</v>
      </c>
      <c r="K4946" t="inlineStr">
        <is>
          <t>FLBB</t>
        </is>
      </c>
    </row>
    <row r="4947">
      <c r="A4947" t="inlineStr">
        <is>
          <t>CS</t>
        </is>
      </c>
      <c r="B4947" t="inlineStr">
        <is>
          <t>256021560000</t>
        </is>
      </c>
      <c r="C4947" t="inlineStr">
        <is>
          <t>25602156</t>
        </is>
      </c>
      <c r="D4947" t="inlineStr">
        <is>
          <t>ZEBITA S.A</t>
        </is>
      </c>
      <c r="E4947" t="inlineStr">
        <is>
          <t>ZEBITASA</t>
        </is>
      </c>
      <c r="F4947" s="2" t="n">
        <v>0</v>
      </c>
      <c r="G4947" t="inlineStr">
        <is>
          <t>Abril Aparicio</t>
        </is>
      </c>
      <c r="H4947" t="inlineStr">
        <is>
          <t>8305336</t>
        </is>
      </c>
      <c r="I4947" t="n">
        <v>0</v>
      </c>
      <c r="J4947" t="n">
        <v>1</v>
      </c>
      <c r="K4947" t="inlineStr"/>
    </row>
    <row r="4948">
      <c r="A4948" t="inlineStr">
        <is>
          <t>CS</t>
        </is>
      </c>
      <c r="B4948" t="inlineStr">
        <is>
          <t>264066390000</t>
        </is>
      </c>
      <c r="C4948" t="inlineStr">
        <is>
          <t>26406639</t>
        </is>
      </c>
      <c r="D4948" t="inlineStr">
        <is>
          <t>ZEBULO HOTEL S.A</t>
        </is>
      </c>
      <c r="E4948" t="inlineStr">
        <is>
          <t>ZEBULOHOTELSA</t>
        </is>
      </c>
      <c r="F4948" s="2" t="n">
        <v>0</v>
      </c>
      <c r="G4948" t="inlineStr">
        <is>
          <t>Yariela Galarce</t>
        </is>
      </c>
      <c r="H4948" t="inlineStr">
        <is>
          <t>8311805</t>
        </is>
      </c>
      <c r="I4948" t="n">
        <v>72</v>
      </c>
      <c r="J4948" t="n">
        <v>1</v>
      </c>
      <c r="K4948" t="inlineStr">
        <is>
          <t>FLBBTV</t>
        </is>
      </c>
    </row>
    <row r="4949">
      <c r="A4949" t="inlineStr">
        <is>
          <t>CS</t>
        </is>
      </c>
      <c r="B4949" t="inlineStr">
        <is>
          <t>339258410000</t>
        </is>
      </c>
      <c r="C4949" t="inlineStr">
        <is>
          <t>33925841</t>
        </is>
      </c>
      <c r="D4949" t="inlineStr">
        <is>
          <t>ZED PANAMA.COM</t>
        </is>
      </c>
      <c r="E4949" t="inlineStr">
        <is>
          <t>ZEDPANAMACOM</t>
        </is>
      </c>
      <c r="F4949" s="2" t="n">
        <v>0</v>
      </c>
      <c r="G4949" t="inlineStr">
        <is>
          <t>Nailyn Martinez Johnson</t>
        </is>
      </c>
      <c r="H4949" t="inlineStr">
        <is>
          <t>64404737</t>
        </is>
      </c>
      <c r="I4949" t="n">
        <v>68</v>
      </c>
      <c r="J4949" t="n">
        <v>1</v>
      </c>
      <c r="K4949" t="inlineStr">
        <is>
          <t>FLBB</t>
        </is>
      </c>
    </row>
    <row r="4950">
      <c r="A4950" t="inlineStr">
        <is>
          <t>CS</t>
        </is>
      </c>
      <c r="B4950" t="inlineStr">
        <is>
          <t>323122800000</t>
        </is>
      </c>
      <c r="C4950" t="inlineStr">
        <is>
          <t>32312280</t>
        </is>
      </c>
      <c r="D4950" t="inlineStr">
        <is>
          <t>ZEHUI HAN</t>
        </is>
      </c>
      <c r="E4950" t="inlineStr">
        <is>
          <t>ZEHUIHAN</t>
        </is>
      </c>
      <c r="F4950" s="2" t="n">
        <v>0</v>
      </c>
      <c r="G4950" t="inlineStr">
        <is>
          <t>iongy Gordon Ward</t>
        </is>
      </c>
      <c r="H4950" t="inlineStr">
        <is>
          <t>66938428</t>
        </is>
      </c>
      <c r="I4950" t="n">
        <v>38</v>
      </c>
      <c r="J4950" t="n">
        <v>1</v>
      </c>
      <c r="K4950" t="inlineStr">
        <is>
          <t>BB</t>
        </is>
      </c>
    </row>
    <row r="4951">
      <c r="A4951" t="inlineStr">
        <is>
          <t>CS</t>
        </is>
      </c>
      <c r="B4951" t="inlineStr">
        <is>
          <t>339274650000</t>
        </is>
      </c>
      <c r="C4951" t="inlineStr">
        <is>
          <t>33927465</t>
        </is>
      </c>
      <c r="D4951" t="inlineStr">
        <is>
          <t>ZEHUI HAN</t>
        </is>
      </c>
      <c r="E4951" t="inlineStr">
        <is>
          <t>ZEHUIHAN</t>
        </is>
      </c>
      <c r="F4951" s="2" t="n">
        <v>0</v>
      </c>
      <c r="G4951" t="inlineStr">
        <is>
          <t>Keisy Vargas</t>
        </is>
      </c>
      <c r="H4951" t="inlineStr">
        <is>
          <t>66938428</t>
        </is>
      </c>
      <c r="I4951" t="n">
        <v>48</v>
      </c>
      <c r="J4951" t="n">
        <v>1</v>
      </c>
      <c r="K4951" t="inlineStr">
        <is>
          <t>FLBB</t>
        </is>
      </c>
    </row>
    <row r="4952">
      <c r="A4952" t="inlineStr">
        <is>
          <t>CS</t>
        </is>
      </c>
      <c r="B4952" t="inlineStr">
        <is>
          <t>343082360000</t>
        </is>
      </c>
      <c r="C4952" t="inlineStr">
        <is>
          <t>34308236</t>
        </is>
      </c>
      <c r="D4952" t="inlineStr">
        <is>
          <t>ZELMER MIGUEL ZAPATA MONTENEGRO</t>
        </is>
      </c>
      <c r="E4952" t="inlineStr">
        <is>
          <t>ZELMERMIGUELZAPATAMONTENEGRO</t>
        </is>
      </c>
      <c r="F4952" s="2" t="n">
        <v>0</v>
      </c>
      <c r="G4952" t="inlineStr">
        <is>
          <t>Karla Mc Intryre</t>
        </is>
      </c>
      <c r="H4952" t="inlineStr">
        <is>
          <t>65910916</t>
        </is>
      </c>
      <c r="I4952" t="n">
        <v>60</v>
      </c>
      <c r="J4952" t="n">
        <v>1</v>
      </c>
      <c r="K4952" t="inlineStr">
        <is>
          <t>FLBBTV</t>
        </is>
      </c>
    </row>
    <row r="4953">
      <c r="A4953" t="inlineStr">
        <is>
          <t>CS</t>
        </is>
      </c>
      <c r="B4953" t="inlineStr">
        <is>
          <t>237026600000</t>
        </is>
      </c>
      <c r="C4953" t="inlineStr">
        <is>
          <t>23702660</t>
        </is>
      </c>
      <c r="D4953" t="inlineStr">
        <is>
          <t>ZEN PANAMA GROUP</t>
        </is>
      </c>
      <c r="E4953" t="inlineStr">
        <is>
          <t>ZENPANAMAGROUP</t>
        </is>
      </c>
      <c r="F4953" s="2" t="n">
        <v>0</v>
      </c>
      <c r="G4953" t="inlineStr">
        <is>
          <t>Solanye Acuña</t>
        </is>
      </c>
      <c r="H4953" t="inlineStr">
        <is>
          <t>0</t>
        </is>
      </c>
      <c r="I4953" t="n">
        <v>0</v>
      </c>
      <c r="J4953" t="n">
        <v>1</v>
      </c>
      <c r="K4953" t="inlineStr"/>
    </row>
    <row r="4954">
      <c r="A4954" t="inlineStr">
        <is>
          <t>CS</t>
        </is>
      </c>
      <c r="B4954" t="inlineStr">
        <is>
          <t>341016150000</t>
        </is>
      </c>
      <c r="C4954" t="inlineStr">
        <is>
          <t>34101615</t>
        </is>
      </c>
      <c r="D4954" t="inlineStr">
        <is>
          <t>ZENAIDA JAEN DE MONTERO</t>
        </is>
      </c>
      <c r="E4954" t="inlineStr">
        <is>
          <t>ZENAIDAJAENDEMONTERO</t>
        </is>
      </c>
      <c r="F4954" s="2" t="n">
        <v>0</v>
      </c>
      <c r="G4954" t="inlineStr">
        <is>
          <t>Lizeth Milena Gonzalez</t>
        </is>
      </c>
      <c r="H4954" t="inlineStr">
        <is>
          <t>68209771</t>
        </is>
      </c>
      <c r="I4954" t="n">
        <v>47</v>
      </c>
      <c r="J4954" t="n">
        <v>1</v>
      </c>
      <c r="K4954" t="inlineStr">
        <is>
          <t>BBTV</t>
        </is>
      </c>
    </row>
    <row r="4955">
      <c r="A4955" t="inlineStr">
        <is>
          <t>CS</t>
        </is>
      </c>
      <c r="B4955" t="inlineStr">
        <is>
          <t>342055930000</t>
        </is>
      </c>
      <c r="C4955" t="inlineStr">
        <is>
          <t>34205593</t>
        </is>
      </c>
      <c r="D4955" t="inlineStr">
        <is>
          <t>ZENAIDA MORENO DIAZ</t>
        </is>
      </c>
      <c r="E4955" t="inlineStr">
        <is>
          <t>ZENAIDAMORENODIAZ</t>
        </is>
      </c>
      <c r="F4955" s="2" t="n">
        <v>0</v>
      </c>
      <c r="G4955" t="inlineStr">
        <is>
          <t>Maria Fernanda Rivas</t>
        </is>
      </c>
      <c r="H4955" t="inlineStr">
        <is>
          <t>68616449</t>
        </is>
      </c>
      <c r="I4955" t="n">
        <v>48</v>
      </c>
      <c r="J4955" t="n">
        <v>1</v>
      </c>
      <c r="K4955" t="inlineStr">
        <is>
          <t>FLBBTV</t>
        </is>
      </c>
    </row>
    <row r="4956">
      <c r="A4956" t="inlineStr">
        <is>
          <t>CS</t>
        </is>
      </c>
      <c r="B4956" t="inlineStr">
        <is>
          <t>326098680000</t>
        </is>
      </c>
      <c r="C4956" t="inlineStr">
        <is>
          <t>32609868</t>
        </is>
      </c>
      <c r="D4956" t="inlineStr">
        <is>
          <t>ZENAIDA TORRES GONZALEZ DE VARGAS</t>
        </is>
      </c>
      <c r="E4956" t="inlineStr">
        <is>
          <t>ZENAIDATORRESGONZALEZDEVARGAS</t>
        </is>
      </c>
      <c r="F4956" s="2" t="n">
        <v>0</v>
      </c>
      <c r="G4956" t="inlineStr">
        <is>
          <t>Yarelis Tulloch</t>
        </is>
      </c>
      <c r="H4956" t="inlineStr">
        <is>
          <t>68432056</t>
        </is>
      </c>
      <c r="I4956" t="n">
        <v>45</v>
      </c>
      <c r="J4956" t="n">
        <v>1</v>
      </c>
      <c r="K4956" t="inlineStr">
        <is>
          <t>FLBBTV</t>
        </is>
      </c>
    </row>
    <row r="4957">
      <c r="A4957" t="inlineStr">
        <is>
          <t>CS</t>
        </is>
      </c>
      <c r="B4957" t="inlineStr">
        <is>
          <t>315047920000</t>
        </is>
      </c>
      <c r="C4957" t="inlineStr">
        <is>
          <t>31504792</t>
        </is>
      </c>
      <c r="D4957" t="inlineStr">
        <is>
          <t>ZENEO; S.A.</t>
        </is>
      </c>
      <c r="E4957" t="inlineStr">
        <is>
          <t>ZENEOSA</t>
        </is>
      </c>
      <c r="F4957" s="2" t="n">
        <v>0</v>
      </c>
      <c r="G4957" t="inlineStr">
        <is>
          <t>Abril Aparicio</t>
        </is>
      </c>
      <c r="H4957" t="inlineStr">
        <is>
          <t>63947706</t>
        </is>
      </c>
      <c r="I4957" t="n">
        <v>44</v>
      </c>
      <c r="J4957" t="n">
        <v>1</v>
      </c>
      <c r="K4957" t="inlineStr">
        <is>
          <t>FLBB</t>
        </is>
      </c>
    </row>
    <row r="4958">
      <c r="A4958" t="inlineStr">
        <is>
          <t>CS</t>
        </is>
      </c>
      <c r="B4958" t="inlineStr">
        <is>
          <t>341251410000</t>
        </is>
      </c>
      <c r="C4958" t="inlineStr">
        <is>
          <t>34125141</t>
        </is>
      </c>
      <c r="D4958" t="inlineStr">
        <is>
          <t>ZENITH YAMILKA RIVERA CAMARGO</t>
        </is>
      </c>
      <c r="E4958" t="inlineStr">
        <is>
          <t>ZENITHYAMILKARIVERACAMARGO</t>
        </is>
      </c>
      <c r="F4958" s="2" t="n">
        <v>0</v>
      </c>
      <c r="G4958" t="inlineStr">
        <is>
          <t>Yariela Galarce</t>
        </is>
      </c>
      <c r="H4958" t="inlineStr">
        <is>
          <t>69787034</t>
        </is>
      </c>
      <c r="I4958" t="n">
        <v>5</v>
      </c>
      <c r="J4958" t="n">
        <v>1</v>
      </c>
      <c r="K4958" t="inlineStr">
        <is>
          <t>FL</t>
        </is>
      </c>
    </row>
    <row r="4959">
      <c r="A4959" t="inlineStr">
        <is>
          <t>CS</t>
        </is>
      </c>
      <c r="B4959" t="inlineStr">
        <is>
          <t>312045900000</t>
        </is>
      </c>
      <c r="C4959" t="inlineStr">
        <is>
          <t>31204590</t>
        </is>
      </c>
      <c r="D4959" t="inlineStr">
        <is>
          <t>ZERO TRAINING CORP</t>
        </is>
      </c>
      <c r="E4959" t="inlineStr">
        <is>
          <t>ZEROTRAININGCORP</t>
        </is>
      </c>
      <c r="F4959" s="2" t="n">
        <v>0</v>
      </c>
      <c r="G4959" t="inlineStr">
        <is>
          <t>Nailyn Martinez Johnson</t>
        </is>
      </c>
      <c r="H4959" t="inlineStr">
        <is>
          <t>60700031</t>
        </is>
      </c>
      <c r="I4959" t="n">
        <v>47</v>
      </c>
      <c r="J4959" t="n">
        <v>1</v>
      </c>
      <c r="K4959" t="inlineStr">
        <is>
          <t>FLBB</t>
        </is>
      </c>
    </row>
    <row r="4960">
      <c r="A4960" t="inlineStr">
        <is>
          <t>CS</t>
        </is>
      </c>
      <c r="B4960" t="inlineStr">
        <is>
          <t>336057150000</t>
        </is>
      </c>
      <c r="C4960" t="inlineStr">
        <is>
          <t>33605715</t>
        </is>
      </c>
      <c r="D4960" t="inlineStr">
        <is>
          <t>ZERONG WU / REFRESQUERIA ZELI GARDEN</t>
        </is>
      </c>
      <c r="E4960" t="inlineStr">
        <is>
          <t>ZERONGWUREFRESQUERIAZELIGARDEN</t>
        </is>
      </c>
      <c r="F4960" s="2" t="n">
        <v>0</v>
      </c>
      <c r="G4960" t="inlineStr">
        <is>
          <t>iongy Gordon Ward</t>
        </is>
      </c>
      <c r="H4960" t="inlineStr">
        <is>
          <t>68077911</t>
        </is>
      </c>
      <c r="I4960" t="n">
        <v>33</v>
      </c>
      <c r="J4960" t="n">
        <v>1</v>
      </c>
      <c r="K4960" t="inlineStr">
        <is>
          <t>BB</t>
        </is>
      </c>
    </row>
    <row r="4961">
      <c r="A4961" t="inlineStr">
        <is>
          <t>CS</t>
        </is>
      </c>
      <c r="B4961" t="inlineStr">
        <is>
          <t>344391640000</t>
        </is>
      </c>
      <c r="C4961" t="inlineStr">
        <is>
          <t>34439164</t>
        </is>
      </c>
      <c r="D4961" t="inlineStr">
        <is>
          <t>ZERONINE LATAM S A</t>
        </is>
      </c>
      <c r="E4961" t="inlineStr">
        <is>
          <t>ZERONINELATAMSA</t>
        </is>
      </c>
      <c r="F4961" s="2" t="n">
        <v>0</v>
      </c>
      <c r="G4961" t="inlineStr">
        <is>
          <t>Keisy Vargas</t>
        </is>
      </c>
      <c r="H4961" t="inlineStr">
        <is>
          <t>69457321</t>
        </is>
      </c>
      <c r="I4961" t="n">
        <v>309</v>
      </c>
      <c r="J4961" t="n">
        <v>1</v>
      </c>
      <c r="K4961" t="inlineStr">
        <is>
          <t>BBCL</t>
        </is>
      </c>
    </row>
    <row r="4962">
      <c r="A4962" t="inlineStr">
        <is>
          <t>CS</t>
        </is>
      </c>
      <c r="B4962" t="inlineStr">
        <is>
          <t>984011350000</t>
        </is>
      </c>
      <c r="C4962" t="inlineStr">
        <is>
          <t>98401135</t>
        </is>
      </c>
      <c r="D4962" t="inlineStr">
        <is>
          <t>ZEUS PROPERTIES INC</t>
        </is>
      </c>
      <c r="E4962" t="inlineStr">
        <is>
          <t>ZEUSPROPERTIESINC</t>
        </is>
      </c>
      <c r="F4962" s="2" t="n">
        <v>0</v>
      </c>
      <c r="G4962" t="inlineStr">
        <is>
          <t>Karla Mc Intryre</t>
        </is>
      </c>
      <c r="H4962" t="inlineStr">
        <is>
          <t>66713540</t>
        </is>
      </c>
      <c r="I4962" t="n">
        <v>90</v>
      </c>
      <c r="J4962" t="n">
        <v>1</v>
      </c>
      <c r="K4962" t="inlineStr">
        <is>
          <t>FLBBTV</t>
        </is>
      </c>
    </row>
    <row r="4963">
      <c r="A4963" t="inlineStr">
        <is>
          <t>CS</t>
        </is>
      </c>
      <c r="B4963" t="inlineStr">
        <is>
          <t>356035570000</t>
        </is>
      </c>
      <c r="C4963" t="inlineStr">
        <is>
          <t>35603557</t>
        </is>
      </c>
      <c r="D4963" t="inlineStr">
        <is>
          <t>ZHANG GUOZHAO</t>
        </is>
      </c>
      <c r="E4963" t="inlineStr">
        <is>
          <t>ZHANGGUOZHAO</t>
        </is>
      </c>
      <c r="F4963" s="2" t="n">
        <v>0</v>
      </c>
      <c r="G4963" t="inlineStr">
        <is>
          <t>Solanye Acuña</t>
        </is>
      </c>
      <c r="H4963" t="inlineStr">
        <is>
          <t>66399998</t>
        </is>
      </c>
      <c r="I4963" t="n">
        <v>49</v>
      </c>
      <c r="J4963" t="n">
        <v>1</v>
      </c>
      <c r="K4963" t="inlineStr">
        <is>
          <t>FLBB</t>
        </is>
      </c>
    </row>
    <row r="4964">
      <c r="A4964" t="inlineStr">
        <is>
          <t>CS</t>
        </is>
      </c>
      <c r="B4964" t="inlineStr">
        <is>
          <t>344341370000</t>
        </is>
      </c>
      <c r="C4964" t="inlineStr">
        <is>
          <t>34434137</t>
        </is>
      </c>
      <c r="D4964" t="inlineStr">
        <is>
          <t>ZHANG RUIXIAN</t>
        </is>
      </c>
      <c r="E4964" t="inlineStr">
        <is>
          <t>ZHANGRUIXIAN</t>
        </is>
      </c>
      <c r="F4964" s="2" t="n">
        <v>0</v>
      </c>
      <c r="G4964" t="inlineStr">
        <is>
          <t>Michelle Zambrano</t>
        </is>
      </c>
      <c r="H4964" t="inlineStr">
        <is>
          <t>63193065</t>
        </is>
      </c>
      <c r="I4964" t="n">
        <v>43</v>
      </c>
      <c r="J4964" t="n">
        <v>1</v>
      </c>
      <c r="K4964" t="inlineStr">
        <is>
          <t>FLBB</t>
        </is>
      </c>
    </row>
    <row r="4965">
      <c r="A4965" t="inlineStr">
        <is>
          <t>CS</t>
        </is>
      </c>
      <c r="B4965" t="inlineStr">
        <is>
          <t>316089810000</t>
        </is>
      </c>
      <c r="C4965" t="inlineStr">
        <is>
          <t>31608981</t>
        </is>
      </c>
      <c r="D4965" t="inlineStr">
        <is>
          <t>ZHANG ZEN CHONG</t>
        </is>
      </c>
      <c r="E4965" t="inlineStr">
        <is>
          <t>ZHANGZENCHONG</t>
        </is>
      </c>
      <c r="F4965" s="2" t="n">
        <v>0</v>
      </c>
      <c r="G4965" t="inlineStr">
        <is>
          <t>Lizeth Milena Gonzalez</t>
        </is>
      </c>
      <c r="H4965" t="inlineStr">
        <is>
          <t>63888882</t>
        </is>
      </c>
      <c r="I4965" t="n">
        <v>30</v>
      </c>
      <c r="J4965" t="n">
        <v>1</v>
      </c>
      <c r="K4965" t="inlineStr">
        <is>
          <t>FLBB</t>
        </is>
      </c>
    </row>
    <row r="4966">
      <c r="A4966" t="inlineStr">
        <is>
          <t>CS</t>
        </is>
      </c>
      <c r="B4966" t="inlineStr">
        <is>
          <t>322056560100</t>
        </is>
      </c>
      <c r="C4966" t="inlineStr">
        <is>
          <t>32205656</t>
        </is>
      </c>
      <c r="D4966" t="inlineStr">
        <is>
          <t>ZHANJUN HOU</t>
        </is>
      </c>
      <c r="E4966" t="inlineStr">
        <is>
          <t>ZHANJUNHOU</t>
        </is>
      </c>
      <c r="F4966" s="2" t="n">
        <v>0</v>
      </c>
      <c r="G4966" t="inlineStr">
        <is>
          <t>Maria Fernanda Rivas</t>
        </is>
      </c>
      <c r="H4966" t="inlineStr">
        <is>
          <t>68952919</t>
        </is>
      </c>
      <c r="I4966" t="n">
        <v>25</v>
      </c>
      <c r="J4966" t="n">
        <v>1</v>
      </c>
      <c r="K4966" t="inlineStr">
        <is>
          <t>FLBB</t>
        </is>
      </c>
    </row>
    <row r="4967">
      <c r="A4967" t="inlineStr">
        <is>
          <t>CS</t>
        </is>
      </c>
      <c r="B4967" t="inlineStr">
        <is>
          <t>348371220000</t>
        </is>
      </c>
      <c r="C4967" t="inlineStr">
        <is>
          <t>34837122</t>
        </is>
      </c>
      <c r="D4967" t="inlineStr">
        <is>
          <t>ZHANLONG HOU</t>
        </is>
      </c>
      <c r="E4967" t="inlineStr">
        <is>
          <t>ZHANLONGHOU</t>
        </is>
      </c>
      <c r="F4967" s="2" t="n">
        <v>0</v>
      </c>
      <c r="G4967" t="inlineStr">
        <is>
          <t>Yarelis Tulloch</t>
        </is>
      </c>
      <c r="H4967" t="inlineStr">
        <is>
          <t>62157689</t>
        </is>
      </c>
      <c r="I4967" t="n">
        <v>32</v>
      </c>
      <c r="J4967" t="n">
        <v>1</v>
      </c>
      <c r="K4967" t="inlineStr">
        <is>
          <t>FLBB</t>
        </is>
      </c>
    </row>
    <row r="4968">
      <c r="A4968" t="inlineStr">
        <is>
          <t>CS</t>
        </is>
      </c>
      <c r="B4968" t="inlineStr">
        <is>
          <t>132034770000</t>
        </is>
      </c>
      <c r="C4968" t="inlineStr">
        <is>
          <t>13203477</t>
        </is>
      </c>
      <c r="D4968" t="inlineStr">
        <is>
          <t>ZHANPEI CHU LUO</t>
        </is>
      </c>
      <c r="E4968" t="inlineStr">
        <is>
          <t>ZHANPEICHULUO</t>
        </is>
      </c>
      <c r="F4968" s="2" t="n">
        <v>0</v>
      </c>
      <c r="G4968" t="inlineStr">
        <is>
          <t>Abril Aparicio</t>
        </is>
      </c>
      <c r="H4968" t="inlineStr">
        <is>
          <t>2686348</t>
        </is>
      </c>
      <c r="I4968" t="n">
        <v>55</v>
      </c>
      <c r="J4968" t="n">
        <v>1</v>
      </c>
      <c r="K4968" t="inlineStr">
        <is>
          <t>FLBBTV</t>
        </is>
      </c>
    </row>
    <row r="4969">
      <c r="A4969" t="inlineStr">
        <is>
          <t>CS</t>
        </is>
      </c>
      <c r="B4969" t="inlineStr">
        <is>
          <t>292056560000</t>
        </is>
      </c>
      <c r="C4969" t="inlineStr">
        <is>
          <t>29205656</t>
        </is>
      </c>
      <c r="D4969" t="inlineStr">
        <is>
          <t>ZHAO CONG QIU</t>
        </is>
      </c>
      <c r="E4969" t="inlineStr">
        <is>
          <t>ZHAOCONGQIU</t>
        </is>
      </c>
      <c r="F4969" s="2" t="n">
        <v>0</v>
      </c>
      <c r="G4969" t="inlineStr">
        <is>
          <t>Yariela Galarce</t>
        </is>
      </c>
      <c r="H4969" t="inlineStr">
        <is>
          <t>0</t>
        </is>
      </c>
      <c r="I4969" t="n">
        <v>72</v>
      </c>
      <c r="J4969" t="n">
        <v>1</v>
      </c>
      <c r="K4969" t="inlineStr">
        <is>
          <t>FLBB</t>
        </is>
      </c>
    </row>
    <row r="4970">
      <c r="A4970" t="inlineStr">
        <is>
          <t>CS</t>
        </is>
      </c>
      <c r="B4970" t="inlineStr">
        <is>
          <t>355025920000</t>
        </is>
      </c>
      <c r="C4970" t="inlineStr">
        <is>
          <t>35502592</t>
        </is>
      </c>
      <c r="D4970" t="inlineStr">
        <is>
          <t>ZHAOHUAN ZH?NG</t>
        </is>
      </c>
      <c r="E4970" t="inlineStr">
        <is>
          <t>ZHAOHUANZHNG</t>
        </is>
      </c>
      <c r="F4970" s="2" t="n">
        <v>0</v>
      </c>
      <c r="G4970" t="inlineStr">
        <is>
          <t>Nailyn Martinez Johnson</t>
        </is>
      </c>
      <c r="H4970" t="inlineStr">
        <is>
          <t>65289688</t>
        </is>
      </c>
      <c r="I4970" t="n">
        <v>33</v>
      </c>
      <c r="J4970" t="n">
        <v>1</v>
      </c>
      <c r="K4970" t="inlineStr">
        <is>
          <t>FLBB</t>
        </is>
      </c>
    </row>
    <row r="4971">
      <c r="A4971" t="inlineStr">
        <is>
          <t>CS</t>
        </is>
      </c>
      <c r="B4971" t="inlineStr">
        <is>
          <t>311066230000</t>
        </is>
      </c>
      <c r="C4971" t="inlineStr">
        <is>
          <t>31106623</t>
        </is>
      </c>
      <c r="D4971" t="inlineStr">
        <is>
          <t>ZHEN GUANG ZHANG</t>
        </is>
      </c>
      <c r="E4971" t="inlineStr">
        <is>
          <t>ZHENGUANGZHANG</t>
        </is>
      </c>
      <c r="F4971" s="2" t="n">
        <v>0</v>
      </c>
      <c r="G4971" t="inlineStr">
        <is>
          <t>iongy Gordon Ward</t>
        </is>
      </c>
      <c r="H4971" t="inlineStr">
        <is>
          <t>65521725</t>
        </is>
      </c>
      <c r="I4971" t="n">
        <v>30</v>
      </c>
      <c r="J4971" t="n">
        <v>1</v>
      </c>
      <c r="K4971" t="inlineStr">
        <is>
          <t>FLBB</t>
        </is>
      </c>
    </row>
    <row r="4972">
      <c r="A4972" t="inlineStr">
        <is>
          <t>CS</t>
        </is>
      </c>
      <c r="B4972" t="inlineStr">
        <is>
          <t>325088840000</t>
        </is>
      </c>
      <c r="C4972" t="inlineStr">
        <is>
          <t>32508884</t>
        </is>
      </c>
      <c r="D4972" t="inlineStr">
        <is>
          <t>ZHEN HUI XU</t>
        </is>
      </c>
      <c r="E4972" t="inlineStr">
        <is>
          <t>ZHENHUIXU</t>
        </is>
      </c>
      <c r="F4972" s="2" t="n">
        <v>0</v>
      </c>
      <c r="G4972" t="inlineStr">
        <is>
          <t>Keisy Vargas</t>
        </is>
      </c>
      <c r="H4972" t="inlineStr">
        <is>
          <t>66576673</t>
        </is>
      </c>
      <c r="I4972" t="n">
        <v>42</v>
      </c>
      <c r="J4972" t="n">
        <v>1</v>
      </c>
      <c r="K4972" t="inlineStr">
        <is>
          <t>FLBBTV</t>
        </is>
      </c>
    </row>
    <row r="4973">
      <c r="A4973" t="inlineStr">
        <is>
          <t>CS</t>
        </is>
      </c>
      <c r="B4973" t="inlineStr">
        <is>
          <t>336075960000</t>
        </is>
      </c>
      <c r="C4973" t="inlineStr">
        <is>
          <t>33607596</t>
        </is>
      </c>
      <c r="D4973" t="inlineStr">
        <is>
          <t>ZHENBIAO ZHANG</t>
        </is>
      </c>
      <c r="E4973" t="inlineStr">
        <is>
          <t>ZHENBIAOZHANG</t>
        </is>
      </c>
      <c r="F4973" s="2" t="n">
        <v>0</v>
      </c>
      <c r="G4973" t="inlineStr">
        <is>
          <t>Karla Mc Intryre</t>
        </is>
      </c>
      <c r="H4973" t="inlineStr">
        <is>
          <t>65309265</t>
        </is>
      </c>
      <c r="I4973" t="n">
        <v>105</v>
      </c>
      <c r="J4973" t="n">
        <v>1</v>
      </c>
      <c r="K4973" t="inlineStr">
        <is>
          <t>FLBB</t>
        </is>
      </c>
    </row>
    <row r="4974">
      <c r="A4974" t="inlineStr">
        <is>
          <t>CS</t>
        </is>
      </c>
      <c r="B4974" t="inlineStr">
        <is>
          <t>356077680000</t>
        </is>
      </c>
      <c r="C4974" t="inlineStr">
        <is>
          <t>35607768</t>
        </is>
      </c>
      <c r="D4974" t="inlineStr">
        <is>
          <t>ZHENGDONG WANG</t>
        </is>
      </c>
      <c r="E4974" t="inlineStr">
        <is>
          <t>ZHENGDONGWANG</t>
        </is>
      </c>
      <c r="F4974" s="2" t="n">
        <v>0</v>
      </c>
      <c r="G4974" t="inlineStr">
        <is>
          <t>Michelle Zambrano</t>
        </is>
      </c>
      <c r="H4974" t="inlineStr">
        <is>
          <t>67431455</t>
        </is>
      </c>
      <c r="I4974" t="n">
        <v>22</v>
      </c>
      <c r="J4974" t="n">
        <v>1</v>
      </c>
      <c r="K4974" t="inlineStr">
        <is>
          <t>FLBB</t>
        </is>
      </c>
    </row>
    <row r="4975">
      <c r="A4975" t="inlineStr">
        <is>
          <t>CS</t>
        </is>
      </c>
      <c r="B4975" t="inlineStr">
        <is>
          <t>358119490000</t>
        </is>
      </c>
      <c r="C4975" t="inlineStr">
        <is>
          <t>35811949</t>
        </is>
      </c>
      <c r="D4975" t="inlineStr">
        <is>
          <t>ZHENGDONG WANG</t>
        </is>
      </c>
      <c r="E4975" t="inlineStr">
        <is>
          <t>ZHENGDONGWANG</t>
        </is>
      </c>
      <c r="F4975" s="2" t="n">
        <v>0</v>
      </c>
      <c r="G4975" t="inlineStr">
        <is>
          <t>Lizeth Milena Gonzalez</t>
        </is>
      </c>
      <c r="H4975" t="inlineStr">
        <is>
          <t>67358788</t>
        </is>
      </c>
      <c r="I4975" t="n">
        <v>0</v>
      </c>
      <c r="J4975" t="n">
        <v>1</v>
      </c>
      <c r="K4975" t="inlineStr">
        <is>
          <t>FLBB</t>
        </is>
      </c>
    </row>
    <row r="4976">
      <c r="A4976" t="inlineStr">
        <is>
          <t>CS</t>
        </is>
      </c>
      <c r="B4976" t="inlineStr">
        <is>
          <t>342236750000</t>
        </is>
      </c>
      <c r="C4976" t="inlineStr">
        <is>
          <t>34223675</t>
        </is>
      </c>
      <c r="D4976" t="inlineStr">
        <is>
          <t>ZHENMING HUANG</t>
        </is>
      </c>
      <c r="E4976" t="inlineStr">
        <is>
          <t>ZHENMINGHUANG</t>
        </is>
      </c>
      <c r="F4976" s="2" t="n">
        <v>0</v>
      </c>
      <c r="G4976" t="inlineStr">
        <is>
          <t>Maria Fernanda Rivas</t>
        </is>
      </c>
      <c r="H4976" t="inlineStr">
        <is>
          <t>67820295</t>
        </is>
      </c>
      <c r="I4976" t="n">
        <v>50</v>
      </c>
      <c r="J4976" t="n">
        <v>1</v>
      </c>
      <c r="K4976" t="inlineStr">
        <is>
          <t>FLBBTV</t>
        </is>
      </c>
    </row>
    <row r="4977">
      <c r="A4977" t="inlineStr">
        <is>
          <t>CS</t>
        </is>
      </c>
      <c r="B4977" t="inlineStr">
        <is>
          <t>326034180000</t>
        </is>
      </c>
      <c r="C4977" t="inlineStr">
        <is>
          <t>32603418</t>
        </is>
      </c>
      <c r="D4977" t="inlineStr">
        <is>
          <t>ZHENXIONG FAN</t>
        </is>
      </c>
      <c r="E4977" t="inlineStr">
        <is>
          <t>ZHENXIONGFAN</t>
        </is>
      </c>
      <c r="F4977" s="2" t="n">
        <v>0</v>
      </c>
      <c r="G4977" t="inlineStr">
        <is>
          <t>Yarelis Tulloch</t>
        </is>
      </c>
      <c r="H4977" t="inlineStr">
        <is>
          <t>68488080</t>
        </is>
      </c>
      <c r="I4977" t="n">
        <v>33</v>
      </c>
      <c r="J4977" t="n">
        <v>1</v>
      </c>
      <c r="K4977" t="inlineStr">
        <is>
          <t>FLBB</t>
        </is>
      </c>
    </row>
    <row r="4978">
      <c r="A4978" t="inlineStr">
        <is>
          <t>CS</t>
        </is>
      </c>
      <c r="B4978" t="inlineStr">
        <is>
          <t>344310200000</t>
        </is>
      </c>
      <c r="C4978" t="inlineStr">
        <is>
          <t>34431020</t>
        </is>
      </c>
      <c r="D4978" t="inlineStr">
        <is>
          <t>ZHI GANG ZOU ZHUO</t>
        </is>
      </c>
      <c r="E4978" t="inlineStr">
        <is>
          <t>ZHIGANGZOUZHUO</t>
        </is>
      </c>
      <c r="F4978" s="2" t="n">
        <v>0</v>
      </c>
      <c r="G4978" t="inlineStr">
        <is>
          <t>Abril Aparicio</t>
        </is>
      </c>
      <c r="H4978" t="inlineStr">
        <is>
          <t>68794888</t>
        </is>
      </c>
      <c r="I4978" t="n">
        <v>42</v>
      </c>
      <c r="J4978" t="n">
        <v>1</v>
      </c>
      <c r="K4978" t="inlineStr">
        <is>
          <t>FLBBTV</t>
        </is>
      </c>
    </row>
    <row r="4979">
      <c r="A4979" t="inlineStr">
        <is>
          <t>CS</t>
        </is>
      </c>
      <c r="B4979" t="inlineStr">
        <is>
          <t>196056550000</t>
        </is>
      </c>
      <c r="C4979" t="inlineStr">
        <is>
          <t>19605655</t>
        </is>
      </c>
      <c r="D4979" t="inlineStr">
        <is>
          <t>ZHI HAO LIU ZHONG</t>
        </is>
      </c>
      <c r="E4979" t="inlineStr">
        <is>
          <t>ZHIHAOLIUZHONG</t>
        </is>
      </c>
      <c r="F4979" s="2" t="n">
        <v>0</v>
      </c>
      <c r="G4979" t="inlineStr">
        <is>
          <t>Yariela Galarce</t>
        </is>
      </c>
      <c r="H4979" t="inlineStr">
        <is>
          <t>60240081</t>
        </is>
      </c>
      <c r="I4979" t="n">
        <v>41</v>
      </c>
      <c r="J4979" t="n">
        <v>1</v>
      </c>
      <c r="K4979" t="inlineStr">
        <is>
          <t>FLBBTV</t>
        </is>
      </c>
    </row>
    <row r="4980">
      <c r="A4980" t="inlineStr">
        <is>
          <t>CS</t>
        </is>
      </c>
      <c r="B4980" t="inlineStr">
        <is>
          <t>324033100000</t>
        </is>
      </c>
      <c r="C4980" t="inlineStr">
        <is>
          <t>32403310</t>
        </is>
      </c>
      <c r="D4980" t="inlineStr">
        <is>
          <t>ZHI HE LI</t>
        </is>
      </c>
      <c r="E4980" t="inlineStr">
        <is>
          <t>ZHIHELI</t>
        </is>
      </c>
      <c r="F4980" s="2" t="n">
        <v>0</v>
      </c>
      <c r="G4980" t="inlineStr">
        <is>
          <t>Nailyn Martinez Johnson</t>
        </is>
      </c>
      <c r="H4980" t="inlineStr">
        <is>
          <t>66131698</t>
        </is>
      </c>
      <c r="I4980" t="n">
        <v>85</v>
      </c>
      <c r="J4980" t="n">
        <v>1</v>
      </c>
      <c r="K4980" t="inlineStr">
        <is>
          <t>FLBB</t>
        </is>
      </c>
    </row>
    <row r="4981">
      <c r="A4981" t="inlineStr">
        <is>
          <t>CS</t>
        </is>
      </c>
      <c r="B4981" t="inlineStr">
        <is>
          <t>321059290000</t>
        </is>
      </c>
      <c r="C4981" t="inlineStr">
        <is>
          <t>32105929</t>
        </is>
      </c>
      <c r="D4981" t="inlineStr">
        <is>
          <t>ZHI QIANG ZENG</t>
        </is>
      </c>
      <c r="E4981" t="inlineStr">
        <is>
          <t>ZHIQIANGZENG</t>
        </is>
      </c>
      <c r="F4981" s="2" t="n">
        <v>0</v>
      </c>
      <c r="G4981" t="inlineStr">
        <is>
          <t>iongy Gordon Ward</t>
        </is>
      </c>
      <c r="H4981" t="inlineStr">
        <is>
          <t>66781328</t>
        </is>
      </c>
      <c r="I4981" t="n">
        <v>22</v>
      </c>
      <c r="J4981" t="n">
        <v>1</v>
      </c>
      <c r="K4981" t="inlineStr">
        <is>
          <t>BB</t>
        </is>
      </c>
    </row>
    <row r="4982">
      <c r="A4982" t="inlineStr">
        <is>
          <t>CS</t>
        </is>
      </c>
      <c r="B4982" t="inlineStr">
        <is>
          <t>343024230000</t>
        </is>
      </c>
      <c r="C4982" t="inlineStr">
        <is>
          <t>34302423</t>
        </is>
      </c>
      <c r="D4982" t="inlineStr">
        <is>
          <t>ZHI QUAN ZHONG</t>
        </is>
      </c>
      <c r="E4982" t="inlineStr">
        <is>
          <t>ZHIQUANZHONG</t>
        </is>
      </c>
      <c r="F4982" s="2" t="n">
        <v>0</v>
      </c>
      <c r="G4982" t="inlineStr">
        <is>
          <t>Keisy Vargas</t>
        </is>
      </c>
      <c r="H4982" t="inlineStr">
        <is>
          <t>68626268</t>
        </is>
      </c>
      <c r="I4982" t="n">
        <v>57</v>
      </c>
      <c r="J4982" t="n">
        <v>1</v>
      </c>
      <c r="K4982" t="inlineStr">
        <is>
          <t>FLBB</t>
        </is>
      </c>
    </row>
    <row r="4983">
      <c r="A4983" t="inlineStr">
        <is>
          <t>CS</t>
        </is>
      </c>
      <c r="B4983" t="inlineStr">
        <is>
          <t>342442270000</t>
        </is>
      </c>
      <c r="C4983" t="inlineStr">
        <is>
          <t>34244227</t>
        </is>
      </c>
      <c r="D4983" t="inlineStr">
        <is>
          <t>ZHI WEN LOO</t>
        </is>
      </c>
      <c r="E4983" t="inlineStr">
        <is>
          <t>ZHIWENLOO</t>
        </is>
      </c>
      <c r="F4983" s="2" t="n">
        <v>0</v>
      </c>
      <c r="G4983" t="inlineStr">
        <is>
          <t>Karla Mc Intryre</t>
        </is>
      </c>
      <c r="H4983" t="inlineStr">
        <is>
          <t>67026152</t>
        </is>
      </c>
      <c r="I4983" t="n">
        <v>22</v>
      </c>
      <c r="J4983" t="n">
        <v>1</v>
      </c>
      <c r="K4983" t="inlineStr">
        <is>
          <t>FLBB</t>
        </is>
      </c>
    </row>
    <row r="4984">
      <c r="A4984" t="inlineStr">
        <is>
          <t>CS</t>
        </is>
      </c>
      <c r="B4984" t="inlineStr">
        <is>
          <t>317070060000</t>
        </is>
      </c>
      <c r="C4984" t="inlineStr">
        <is>
          <t>31707006</t>
        </is>
      </c>
      <c r="D4984" t="inlineStr">
        <is>
          <t>ZHI YONG LOO LUO</t>
        </is>
      </c>
      <c r="E4984" t="inlineStr">
        <is>
          <t>ZHIYONGLOOLUO</t>
        </is>
      </c>
      <c r="F4984" s="2" t="n">
        <v>0</v>
      </c>
      <c r="G4984" t="inlineStr">
        <is>
          <t>Solanye Acuña</t>
        </is>
      </c>
      <c r="H4984" t="inlineStr">
        <is>
          <t>61376628</t>
        </is>
      </c>
      <c r="I4984" t="n">
        <v>37</v>
      </c>
      <c r="J4984" t="n">
        <v>1</v>
      </c>
      <c r="K4984" t="inlineStr">
        <is>
          <t>BB</t>
        </is>
      </c>
    </row>
    <row r="4985">
      <c r="A4985" t="inlineStr">
        <is>
          <t>CS</t>
        </is>
      </c>
      <c r="B4985" t="inlineStr">
        <is>
          <t>326047720000</t>
        </is>
      </c>
      <c r="C4985" t="inlineStr">
        <is>
          <t>32604772</t>
        </is>
      </c>
      <c r="D4985" t="inlineStr">
        <is>
          <t>ZHI YONG QIU</t>
        </is>
      </c>
      <c r="E4985" t="inlineStr">
        <is>
          <t>ZHIYONGQIU</t>
        </is>
      </c>
      <c r="F4985" s="2" t="n">
        <v>0</v>
      </c>
      <c r="G4985" t="inlineStr">
        <is>
          <t>Michelle Zambrano</t>
        </is>
      </c>
      <c r="H4985" t="inlineStr">
        <is>
          <t>66874968</t>
        </is>
      </c>
      <c r="I4985" t="n">
        <v>37</v>
      </c>
      <c r="J4985" t="n">
        <v>1</v>
      </c>
      <c r="K4985" t="inlineStr">
        <is>
          <t>BB</t>
        </is>
      </c>
    </row>
    <row r="4986">
      <c r="A4986" t="inlineStr">
        <is>
          <t>CS</t>
        </is>
      </c>
      <c r="B4986" t="inlineStr">
        <is>
          <t>325056230000</t>
        </is>
      </c>
      <c r="C4986" t="inlineStr">
        <is>
          <t>32505623</t>
        </is>
      </c>
      <c r="D4986" t="inlineStr">
        <is>
          <t>ZHIBIAO PAN</t>
        </is>
      </c>
      <c r="E4986" t="inlineStr">
        <is>
          <t>ZHIBIAOPAN</t>
        </is>
      </c>
      <c r="F4986" s="2" t="n">
        <v>0</v>
      </c>
      <c r="G4986" t="inlineStr">
        <is>
          <t>Lizeth Milena Gonzalez</t>
        </is>
      </c>
      <c r="H4986" t="inlineStr">
        <is>
          <t>63026006</t>
        </is>
      </c>
      <c r="I4986" t="n">
        <v>37</v>
      </c>
      <c r="J4986" t="n">
        <v>1</v>
      </c>
      <c r="K4986" t="inlineStr">
        <is>
          <t>BB</t>
        </is>
      </c>
    </row>
    <row r="4987">
      <c r="A4987" t="inlineStr">
        <is>
          <t>CS</t>
        </is>
      </c>
      <c r="B4987" t="inlineStr">
        <is>
          <t>326029840000</t>
        </is>
      </c>
      <c r="C4987" t="inlineStr">
        <is>
          <t>32602984</t>
        </is>
      </c>
      <c r="D4987" t="inlineStr">
        <is>
          <t>ZHICHENG HUANG</t>
        </is>
      </c>
      <c r="E4987" t="inlineStr">
        <is>
          <t>ZHICHENGHUANG</t>
        </is>
      </c>
      <c r="F4987" s="2" t="n">
        <v>0</v>
      </c>
      <c r="G4987" t="inlineStr">
        <is>
          <t>Maria Fernanda Rivas</t>
        </is>
      </c>
      <c r="H4987" t="inlineStr">
        <is>
          <t>67927318</t>
        </is>
      </c>
      <c r="I4987" t="n">
        <v>38</v>
      </c>
      <c r="J4987" t="n">
        <v>1</v>
      </c>
      <c r="K4987" t="inlineStr">
        <is>
          <t>FLBB</t>
        </is>
      </c>
    </row>
    <row r="4988">
      <c r="A4988" t="inlineStr">
        <is>
          <t>CS</t>
        </is>
      </c>
      <c r="B4988" t="inlineStr">
        <is>
          <t>319080490000</t>
        </is>
      </c>
      <c r="C4988" t="inlineStr">
        <is>
          <t>31908049</t>
        </is>
      </c>
      <c r="D4988" t="inlineStr">
        <is>
          <t>ZHICHENG ZHANG</t>
        </is>
      </c>
      <c r="E4988" t="inlineStr">
        <is>
          <t>ZHICHENGZHANG</t>
        </is>
      </c>
      <c r="F4988" s="2" t="n">
        <v>0</v>
      </c>
      <c r="G4988" t="inlineStr">
        <is>
          <t>Yarelis Tulloch</t>
        </is>
      </c>
      <c r="H4988" t="inlineStr">
        <is>
          <t>68728222</t>
        </is>
      </c>
      <c r="I4988" t="n">
        <v>82</v>
      </c>
      <c r="J4988" t="n">
        <v>1</v>
      </c>
      <c r="K4988" t="inlineStr">
        <is>
          <t>FLBB</t>
        </is>
      </c>
    </row>
    <row r="4989">
      <c r="A4989" t="inlineStr">
        <is>
          <t>CS</t>
        </is>
      </c>
      <c r="B4989" t="inlineStr">
        <is>
          <t>328024910000</t>
        </is>
      </c>
      <c r="C4989" t="inlineStr">
        <is>
          <t>32802491</t>
        </is>
      </c>
      <c r="D4989" t="inlineStr">
        <is>
          <t>ZHIGUANG LUO</t>
        </is>
      </c>
      <c r="E4989" t="inlineStr">
        <is>
          <t>ZHIGUANGLUO</t>
        </is>
      </c>
      <c r="F4989" s="2" t="n">
        <v>0</v>
      </c>
      <c r="G4989" t="inlineStr">
        <is>
          <t>Yariela Galarce</t>
        </is>
      </c>
      <c r="H4989" t="inlineStr">
        <is>
          <t>69603668</t>
        </is>
      </c>
      <c r="I4989" t="n">
        <v>43</v>
      </c>
      <c r="J4989" t="n">
        <v>1</v>
      </c>
      <c r="K4989" t="inlineStr">
        <is>
          <t>FLBBTV</t>
        </is>
      </c>
    </row>
    <row r="4990">
      <c r="A4990" t="inlineStr">
        <is>
          <t>CS</t>
        </is>
      </c>
      <c r="B4990" t="inlineStr">
        <is>
          <t>335084590000</t>
        </is>
      </c>
      <c r="C4990" t="inlineStr">
        <is>
          <t>33508459</t>
        </is>
      </c>
      <c r="D4990" t="inlineStr">
        <is>
          <t>ZHIHANG LUO</t>
        </is>
      </c>
      <c r="E4990" t="inlineStr">
        <is>
          <t>ZHIHANGLUO</t>
        </is>
      </c>
      <c r="F4990" s="2" t="n">
        <v>0</v>
      </c>
      <c r="G4990" t="inlineStr">
        <is>
          <t>Nailyn Martinez Johnson</t>
        </is>
      </c>
      <c r="H4990" t="inlineStr">
        <is>
          <t>69698883</t>
        </is>
      </c>
      <c r="I4990" t="n">
        <v>39</v>
      </c>
      <c r="J4990" t="n">
        <v>1</v>
      </c>
      <c r="K4990" t="inlineStr">
        <is>
          <t>FLBB</t>
        </is>
      </c>
    </row>
    <row r="4991">
      <c r="A4991" t="inlineStr">
        <is>
          <t>CS</t>
        </is>
      </c>
      <c r="B4991" t="inlineStr">
        <is>
          <t>328027790100</t>
        </is>
      </c>
      <c r="C4991" t="inlineStr">
        <is>
          <t>32802779</t>
        </is>
      </c>
      <c r="D4991" t="inlineStr">
        <is>
          <t>ZHIHUA CHENG</t>
        </is>
      </c>
      <c r="E4991" t="inlineStr">
        <is>
          <t>ZHIHUACHENG</t>
        </is>
      </c>
      <c r="F4991" s="2" t="n">
        <v>0</v>
      </c>
      <c r="G4991" t="inlineStr">
        <is>
          <t>iongy Gordon Ward</t>
        </is>
      </c>
      <c r="H4991" t="inlineStr">
        <is>
          <t>68725339</t>
        </is>
      </c>
      <c r="I4991" t="n">
        <v>40</v>
      </c>
      <c r="J4991" t="n">
        <v>1</v>
      </c>
      <c r="K4991" t="inlineStr">
        <is>
          <t>FLBB</t>
        </is>
      </c>
    </row>
    <row r="4992">
      <c r="A4992" t="inlineStr">
        <is>
          <t>CS</t>
        </is>
      </c>
      <c r="B4992" t="inlineStr">
        <is>
          <t>344188840000</t>
        </is>
      </c>
      <c r="C4992" t="inlineStr">
        <is>
          <t>34418884</t>
        </is>
      </c>
      <c r="D4992" t="inlineStr">
        <is>
          <t>ZHIHUA ZENG</t>
        </is>
      </c>
      <c r="E4992" t="inlineStr">
        <is>
          <t>ZHIHUAZENG</t>
        </is>
      </c>
      <c r="F4992" s="2" t="n">
        <v>0</v>
      </c>
      <c r="G4992" t="inlineStr">
        <is>
          <t>Karla Mc Intryre</t>
        </is>
      </c>
      <c r="H4992" t="inlineStr">
        <is>
          <t>62233338</t>
        </is>
      </c>
      <c r="I4992" t="n">
        <v>62</v>
      </c>
      <c r="J4992" t="n">
        <v>1</v>
      </c>
      <c r="K4992" t="inlineStr">
        <is>
          <t>BB</t>
        </is>
      </c>
    </row>
    <row r="4993">
      <c r="A4993" t="inlineStr">
        <is>
          <t>CS</t>
        </is>
      </c>
      <c r="B4993" t="inlineStr">
        <is>
          <t>329039200000</t>
        </is>
      </c>
      <c r="C4993" t="inlineStr">
        <is>
          <t>32903920</t>
        </is>
      </c>
      <c r="D4993" t="inlineStr">
        <is>
          <t>ZHIHUA ZHANG</t>
        </is>
      </c>
      <c r="E4993" t="inlineStr">
        <is>
          <t>ZHIHUAZHANG</t>
        </is>
      </c>
      <c r="F4993" s="2" t="n">
        <v>0</v>
      </c>
      <c r="G4993" t="inlineStr">
        <is>
          <t>Solanye Acuña</t>
        </is>
      </c>
      <c r="H4993" t="inlineStr">
        <is>
          <t>68881788</t>
        </is>
      </c>
      <c r="I4993" t="n">
        <v>30</v>
      </c>
      <c r="J4993" t="n">
        <v>1</v>
      </c>
      <c r="K4993" t="inlineStr">
        <is>
          <t>BB</t>
        </is>
      </c>
    </row>
    <row r="4994">
      <c r="A4994" t="inlineStr">
        <is>
          <t>CS</t>
        </is>
      </c>
      <c r="B4994" t="inlineStr">
        <is>
          <t>316020850100</t>
        </is>
      </c>
      <c r="C4994" t="inlineStr">
        <is>
          <t>31602085</t>
        </is>
      </c>
      <c r="D4994" t="inlineStr">
        <is>
          <t>ZHIHUI WU</t>
        </is>
      </c>
      <c r="E4994" t="inlineStr">
        <is>
          <t>ZHIHUIWU</t>
        </is>
      </c>
      <c r="F4994" s="2" t="n">
        <v>0</v>
      </c>
      <c r="G4994" t="inlineStr">
        <is>
          <t>Michelle Zambrano</t>
        </is>
      </c>
      <c r="H4994" t="inlineStr">
        <is>
          <t>0</t>
        </is>
      </c>
      <c r="I4994" t="n">
        <v>61</v>
      </c>
      <c r="J4994" t="n">
        <v>1</v>
      </c>
      <c r="K4994" t="inlineStr">
        <is>
          <t>FLBBTV</t>
        </is>
      </c>
    </row>
    <row r="4995">
      <c r="A4995" t="inlineStr">
        <is>
          <t>CS</t>
        </is>
      </c>
      <c r="B4995" t="inlineStr">
        <is>
          <t>353084040000</t>
        </is>
      </c>
      <c r="C4995" t="inlineStr">
        <is>
          <t>35308404</t>
        </is>
      </c>
      <c r="D4995" t="inlineStr">
        <is>
          <t>ZHIJIA ZHONG</t>
        </is>
      </c>
      <c r="E4995" t="inlineStr">
        <is>
          <t>ZHIJIAZHONG</t>
        </is>
      </c>
      <c r="F4995" s="2" t="n">
        <v>0</v>
      </c>
      <c r="G4995" t="inlineStr">
        <is>
          <t>Maria Fernanda Rivas</t>
        </is>
      </c>
      <c r="H4995" t="inlineStr">
        <is>
          <t>66678168</t>
        </is>
      </c>
      <c r="I4995" t="n">
        <v>11</v>
      </c>
      <c r="J4995" t="n">
        <v>1</v>
      </c>
      <c r="K4995" t="inlineStr">
        <is>
          <t>FLBB</t>
        </is>
      </c>
    </row>
    <row r="4996">
      <c r="A4996" t="inlineStr">
        <is>
          <t>CS</t>
        </is>
      </c>
      <c r="B4996" t="inlineStr">
        <is>
          <t>345322280000</t>
        </is>
      </c>
      <c r="C4996" t="inlineStr">
        <is>
          <t>34532228</t>
        </is>
      </c>
      <c r="D4996" t="inlineStr">
        <is>
          <t>ZHIJIAN HOU</t>
        </is>
      </c>
      <c r="E4996" t="inlineStr">
        <is>
          <t>ZHIJIANHOU</t>
        </is>
      </c>
      <c r="F4996" s="2" t="n">
        <v>0</v>
      </c>
      <c r="G4996" t="inlineStr">
        <is>
          <t>Yarelis Tulloch</t>
        </is>
      </c>
      <c r="H4996" t="inlineStr">
        <is>
          <t>68693377</t>
        </is>
      </c>
      <c r="I4996" t="n">
        <v>43</v>
      </c>
      <c r="J4996" t="n">
        <v>1</v>
      </c>
      <c r="K4996" t="inlineStr">
        <is>
          <t>FLBB</t>
        </is>
      </c>
    </row>
    <row r="4997">
      <c r="A4997" t="inlineStr">
        <is>
          <t>CS</t>
        </is>
      </c>
      <c r="B4997" t="inlineStr">
        <is>
          <t>322112750000</t>
        </is>
      </c>
      <c r="C4997" t="inlineStr">
        <is>
          <t>32211275</t>
        </is>
      </c>
      <c r="D4997" t="inlineStr">
        <is>
          <t>ZHIJIAN LIU</t>
        </is>
      </c>
      <c r="E4997" t="inlineStr">
        <is>
          <t>ZHIJIANLIU</t>
        </is>
      </c>
      <c r="F4997" s="2" t="n">
        <v>0</v>
      </c>
      <c r="G4997" t="inlineStr">
        <is>
          <t>Abril Aparicio</t>
        </is>
      </c>
      <c r="H4997" t="inlineStr">
        <is>
          <t>69925599</t>
        </is>
      </c>
      <c r="I4997" t="n">
        <v>48</v>
      </c>
      <c r="J4997" t="n">
        <v>1</v>
      </c>
      <c r="K4997" t="inlineStr">
        <is>
          <t>FLBB</t>
        </is>
      </c>
    </row>
    <row r="4998">
      <c r="A4998" t="inlineStr">
        <is>
          <t>CS</t>
        </is>
      </c>
      <c r="B4998" t="inlineStr">
        <is>
          <t>346112480000</t>
        </is>
      </c>
      <c r="C4998" t="inlineStr">
        <is>
          <t>34611248</t>
        </is>
      </c>
      <c r="D4998" t="inlineStr">
        <is>
          <t>ZHIJIE LUO</t>
        </is>
      </c>
      <c r="E4998" t="inlineStr">
        <is>
          <t>ZHIJIELUO</t>
        </is>
      </c>
      <c r="F4998" s="2" t="n">
        <v>0</v>
      </c>
      <c r="G4998" t="inlineStr">
        <is>
          <t>Yariela Galarce</t>
        </is>
      </c>
      <c r="H4998" t="inlineStr">
        <is>
          <t>67713358</t>
        </is>
      </c>
      <c r="I4998" t="n">
        <v>34</v>
      </c>
      <c r="J4998" t="n">
        <v>1</v>
      </c>
      <c r="K4998" t="inlineStr">
        <is>
          <t>FLBB</t>
        </is>
      </c>
    </row>
    <row r="4999">
      <c r="A4999" t="inlineStr">
        <is>
          <t>CS</t>
        </is>
      </c>
      <c r="B4999" t="inlineStr">
        <is>
          <t>328078500000</t>
        </is>
      </c>
      <c r="C4999" t="inlineStr">
        <is>
          <t>32807850</t>
        </is>
      </c>
      <c r="D4999" t="inlineStr">
        <is>
          <t>ZHIJIN ZHONG</t>
        </is>
      </c>
      <c r="E4999" t="inlineStr">
        <is>
          <t>ZHIJINZHONG</t>
        </is>
      </c>
      <c r="F4999" s="2" t="n">
        <v>0</v>
      </c>
      <c r="G4999" t="inlineStr">
        <is>
          <t>Nailyn Martinez Johnson</t>
        </is>
      </c>
      <c r="H4999" t="inlineStr">
        <is>
          <t>66931710</t>
        </is>
      </c>
      <c r="I4999" t="n">
        <v>33</v>
      </c>
      <c r="J4999" t="n">
        <v>1</v>
      </c>
      <c r="K4999" t="inlineStr">
        <is>
          <t>FLBB</t>
        </is>
      </c>
    </row>
    <row r="5000">
      <c r="A5000" t="inlineStr">
        <is>
          <t>CS</t>
        </is>
      </c>
      <c r="B5000" t="inlineStr">
        <is>
          <t>307006480000</t>
        </is>
      </c>
      <c r="C5000" t="inlineStr">
        <is>
          <t>30700648</t>
        </is>
      </c>
      <c r="D5000" t="inlineStr">
        <is>
          <t>ZHIJING QIU</t>
        </is>
      </c>
      <c r="E5000" t="inlineStr">
        <is>
          <t>ZHIJINGQIU</t>
        </is>
      </c>
      <c r="F5000" s="2" t="n">
        <v>0</v>
      </c>
      <c r="G5000" t="inlineStr">
        <is>
          <t>iongy Gordon Ward</t>
        </is>
      </c>
      <c r="H5000" t="inlineStr">
        <is>
          <t>68445188</t>
        </is>
      </c>
      <c r="I5000" t="n">
        <v>39</v>
      </c>
      <c r="J5000" t="n">
        <v>1</v>
      </c>
      <c r="K5000" t="inlineStr">
        <is>
          <t>FLBB</t>
        </is>
      </c>
    </row>
    <row r="5001">
      <c r="A5001" t="inlineStr">
        <is>
          <t>CS</t>
        </is>
      </c>
      <c r="B5001" t="inlineStr">
        <is>
          <t>342011750000</t>
        </is>
      </c>
      <c r="C5001" t="inlineStr">
        <is>
          <t>34201175</t>
        </is>
      </c>
      <c r="D5001" t="inlineStr">
        <is>
          <t>ZHILI LIU</t>
        </is>
      </c>
      <c r="E5001" t="inlineStr">
        <is>
          <t>ZHILILIU</t>
        </is>
      </c>
      <c r="F5001" s="2" t="n">
        <v>0</v>
      </c>
      <c r="G5001" t="inlineStr">
        <is>
          <t>Keisy Vargas</t>
        </is>
      </c>
      <c r="H5001" t="inlineStr">
        <is>
          <t>69060036</t>
        </is>
      </c>
      <c r="I5001" t="n">
        <v>34</v>
      </c>
      <c r="J5001" t="n">
        <v>1</v>
      </c>
      <c r="K5001" t="inlineStr">
        <is>
          <t>FLBB</t>
        </is>
      </c>
    </row>
    <row r="5002">
      <c r="A5002" t="inlineStr">
        <is>
          <t>CS</t>
        </is>
      </c>
      <c r="B5002" t="inlineStr">
        <is>
          <t>298077220000</t>
        </is>
      </c>
      <c r="C5002" t="inlineStr">
        <is>
          <t>29807722</t>
        </is>
      </c>
      <c r="D5002" t="inlineStr">
        <is>
          <t>ZHILING ZHANG</t>
        </is>
      </c>
      <c r="E5002" t="inlineStr">
        <is>
          <t>ZHILINGZHANG</t>
        </is>
      </c>
      <c r="F5002" s="2" t="n">
        <v>0</v>
      </c>
      <c r="G5002" t="inlineStr">
        <is>
          <t>Solanye Acuña</t>
        </is>
      </c>
      <c r="H5002" t="inlineStr">
        <is>
          <t>66629266</t>
        </is>
      </c>
      <c r="I5002" t="n">
        <v>28</v>
      </c>
      <c r="J5002" t="n">
        <v>1</v>
      </c>
      <c r="K5002" t="inlineStr">
        <is>
          <t>BB</t>
        </is>
      </c>
    </row>
    <row r="5003">
      <c r="A5003" t="inlineStr">
        <is>
          <t>CS</t>
        </is>
      </c>
      <c r="B5003" t="inlineStr">
        <is>
          <t>349021900000</t>
        </is>
      </c>
      <c r="C5003" t="inlineStr">
        <is>
          <t>34902190</t>
        </is>
      </c>
      <c r="D5003" t="inlineStr">
        <is>
          <t>ZHILING ZHANG</t>
        </is>
      </c>
      <c r="E5003" t="inlineStr">
        <is>
          <t>ZHILINGZHANG</t>
        </is>
      </c>
      <c r="F5003" s="2" t="n">
        <v>0</v>
      </c>
      <c r="G5003" t="inlineStr">
        <is>
          <t>Michelle Zambrano</t>
        </is>
      </c>
      <c r="H5003" t="inlineStr">
        <is>
          <t>66503288</t>
        </is>
      </c>
      <c r="I5003" t="n">
        <v>45</v>
      </c>
      <c r="J5003" t="n">
        <v>1</v>
      </c>
      <c r="K5003" t="inlineStr">
        <is>
          <t>FLBB</t>
        </is>
      </c>
    </row>
    <row r="5004">
      <c r="A5004" t="inlineStr">
        <is>
          <t>CS</t>
        </is>
      </c>
      <c r="B5004" t="inlineStr">
        <is>
          <t>331060280000</t>
        </is>
      </c>
      <c r="C5004" t="inlineStr">
        <is>
          <t>33106028</t>
        </is>
      </c>
      <c r="D5004" t="inlineStr">
        <is>
          <t>ZHIMING WEN</t>
        </is>
      </c>
      <c r="E5004" t="inlineStr">
        <is>
          <t>ZHIMINGWEN</t>
        </is>
      </c>
      <c r="F5004" s="2" t="n">
        <v>0</v>
      </c>
      <c r="G5004" t="inlineStr">
        <is>
          <t>Lizeth Milena Gonzalez</t>
        </is>
      </c>
      <c r="H5004" t="inlineStr">
        <is>
          <t>65082291</t>
        </is>
      </c>
      <c r="I5004" t="n">
        <v>64</v>
      </c>
      <c r="J5004" t="n">
        <v>1</v>
      </c>
      <c r="K5004" t="inlineStr">
        <is>
          <t>FLBBTV</t>
        </is>
      </c>
    </row>
    <row r="5005">
      <c r="A5005" t="inlineStr">
        <is>
          <t>CS</t>
        </is>
      </c>
      <c r="B5005" t="inlineStr">
        <is>
          <t>345216660000</t>
        </is>
      </c>
      <c r="C5005" t="inlineStr">
        <is>
          <t>34521666</t>
        </is>
      </c>
      <c r="D5005" t="inlineStr">
        <is>
          <t>ZHINONG QIU</t>
        </is>
      </c>
      <c r="E5005" t="inlineStr">
        <is>
          <t>ZHINONGQIU</t>
        </is>
      </c>
      <c r="F5005" s="2" t="n">
        <v>0</v>
      </c>
      <c r="G5005" t="inlineStr">
        <is>
          <t>Maria Fernanda Rivas</t>
        </is>
      </c>
      <c r="H5005" t="inlineStr">
        <is>
          <t>67777418</t>
        </is>
      </c>
      <c r="I5005" t="n">
        <v>38</v>
      </c>
      <c r="J5005" t="n">
        <v>1</v>
      </c>
      <c r="K5005" t="inlineStr">
        <is>
          <t>FLBB</t>
        </is>
      </c>
    </row>
    <row r="5006">
      <c r="A5006" t="inlineStr">
        <is>
          <t>CS</t>
        </is>
      </c>
      <c r="B5006" t="inlineStr">
        <is>
          <t>348277830000</t>
        </is>
      </c>
      <c r="C5006" t="inlineStr">
        <is>
          <t>34827783</t>
        </is>
      </c>
      <c r="D5006" t="inlineStr">
        <is>
          <t>ZHIQIAN WANG</t>
        </is>
      </c>
      <c r="E5006" t="inlineStr">
        <is>
          <t>ZHIQIANWANG</t>
        </is>
      </c>
      <c r="F5006" s="2" t="n">
        <v>0</v>
      </c>
      <c r="G5006" t="inlineStr">
        <is>
          <t>Yarelis Tulloch</t>
        </is>
      </c>
      <c r="H5006" t="inlineStr">
        <is>
          <t>61884188</t>
        </is>
      </c>
      <c r="I5006" t="n">
        <v>50</v>
      </c>
      <c r="J5006" t="n">
        <v>1</v>
      </c>
      <c r="K5006" t="inlineStr">
        <is>
          <t>BBTV</t>
        </is>
      </c>
    </row>
    <row r="5007">
      <c r="A5007" t="inlineStr">
        <is>
          <t>CS</t>
        </is>
      </c>
      <c r="B5007" t="inlineStr">
        <is>
          <t>326037870000</t>
        </is>
      </c>
      <c r="C5007" t="inlineStr">
        <is>
          <t>32603787</t>
        </is>
      </c>
      <c r="D5007" t="inlineStr">
        <is>
          <t>ZHIQUAN LUO</t>
        </is>
      </c>
      <c r="E5007" t="inlineStr">
        <is>
          <t>ZHIQUANLUO</t>
        </is>
      </c>
      <c r="F5007" s="2" t="n">
        <v>0</v>
      </c>
      <c r="G5007" t="inlineStr">
        <is>
          <t>Abril Aparicio</t>
        </is>
      </c>
      <c r="H5007" t="inlineStr">
        <is>
          <t>66674054</t>
        </is>
      </c>
      <c r="I5007" t="n">
        <v>31</v>
      </c>
      <c r="J5007" t="n">
        <v>1</v>
      </c>
      <c r="K5007" t="inlineStr">
        <is>
          <t>BB</t>
        </is>
      </c>
    </row>
    <row r="5008">
      <c r="A5008" t="inlineStr">
        <is>
          <t>CS</t>
        </is>
      </c>
      <c r="B5008" t="inlineStr">
        <is>
          <t>331015210000</t>
        </is>
      </c>
      <c r="C5008" t="inlineStr">
        <is>
          <t>33101521</t>
        </is>
      </c>
      <c r="D5008" t="inlineStr">
        <is>
          <t>ZHIWEI LIN</t>
        </is>
      </c>
      <c r="E5008" t="inlineStr">
        <is>
          <t>ZHIWEILIN</t>
        </is>
      </c>
      <c r="F5008" s="2" t="n">
        <v>0</v>
      </c>
      <c r="G5008" t="inlineStr">
        <is>
          <t>Yariela Galarce</t>
        </is>
      </c>
      <c r="H5008" t="inlineStr">
        <is>
          <t>63214497</t>
        </is>
      </c>
      <c r="I5008" t="n">
        <v>48</v>
      </c>
      <c r="J5008" t="n">
        <v>1</v>
      </c>
      <c r="K5008" t="inlineStr">
        <is>
          <t>FLBB</t>
        </is>
      </c>
    </row>
    <row r="5009">
      <c r="A5009" t="inlineStr">
        <is>
          <t>CS</t>
        </is>
      </c>
      <c r="B5009" t="inlineStr">
        <is>
          <t>352027340000</t>
        </is>
      </c>
      <c r="C5009" t="inlineStr">
        <is>
          <t>35202734</t>
        </is>
      </c>
      <c r="D5009" t="inlineStr">
        <is>
          <t>ZHIWEI LIU</t>
        </is>
      </c>
      <c r="E5009" t="inlineStr">
        <is>
          <t>ZHIWEILIU</t>
        </is>
      </c>
      <c r="F5009" s="2" t="n">
        <v>0</v>
      </c>
      <c r="G5009" t="inlineStr">
        <is>
          <t>Nailyn Martinez Johnson</t>
        </is>
      </c>
      <c r="H5009" t="inlineStr">
        <is>
          <t>68588899</t>
        </is>
      </c>
      <c r="I5009" t="n">
        <v>33</v>
      </c>
      <c r="J5009" t="n">
        <v>1</v>
      </c>
      <c r="K5009" t="inlineStr">
        <is>
          <t>FLBB</t>
        </is>
      </c>
    </row>
    <row r="5010">
      <c r="A5010" t="inlineStr">
        <is>
          <t>CS</t>
        </is>
      </c>
      <c r="B5010" t="inlineStr">
        <is>
          <t>336262450000</t>
        </is>
      </c>
      <c r="C5010" t="inlineStr">
        <is>
          <t>33626245</t>
        </is>
      </c>
      <c r="D5010" t="inlineStr">
        <is>
          <t>ZHIWEI LUO</t>
        </is>
      </c>
      <c r="E5010" t="inlineStr">
        <is>
          <t>ZHIWEILUO</t>
        </is>
      </c>
      <c r="F5010" s="2" t="n">
        <v>0</v>
      </c>
      <c r="G5010" t="inlineStr">
        <is>
          <t>iongy Gordon Ward</t>
        </is>
      </c>
      <c r="H5010" t="inlineStr">
        <is>
          <t>64251533</t>
        </is>
      </c>
      <c r="I5010" t="n">
        <v>29</v>
      </c>
      <c r="J5010" t="n">
        <v>1</v>
      </c>
      <c r="K5010" t="inlineStr">
        <is>
          <t>FLBB</t>
        </is>
      </c>
    </row>
    <row r="5011">
      <c r="A5011" t="inlineStr">
        <is>
          <t>CS</t>
        </is>
      </c>
      <c r="B5011" t="inlineStr">
        <is>
          <t>347264350000</t>
        </is>
      </c>
      <c r="C5011" t="inlineStr">
        <is>
          <t>34726435</t>
        </is>
      </c>
      <c r="D5011" t="inlineStr">
        <is>
          <t>ZHIWEI LUO LI</t>
        </is>
      </c>
      <c r="E5011" t="inlineStr">
        <is>
          <t>ZHIWEILUOLI</t>
        </is>
      </c>
      <c r="F5011" s="2" t="n">
        <v>0</v>
      </c>
      <c r="G5011" t="inlineStr">
        <is>
          <t>Keisy Vargas</t>
        </is>
      </c>
      <c r="H5011" t="inlineStr">
        <is>
          <t>66131398</t>
        </is>
      </c>
      <c r="I5011" t="n">
        <v>28</v>
      </c>
      <c r="J5011" t="n">
        <v>1</v>
      </c>
      <c r="K5011" t="inlineStr">
        <is>
          <t>FLBB</t>
        </is>
      </c>
    </row>
    <row r="5012">
      <c r="A5012" t="inlineStr">
        <is>
          <t>CS</t>
        </is>
      </c>
      <c r="B5012" t="inlineStr">
        <is>
          <t>348318310000</t>
        </is>
      </c>
      <c r="C5012" t="inlineStr">
        <is>
          <t>34831831</t>
        </is>
      </c>
      <c r="D5012" t="inlineStr">
        <is>
          <t>ZHIWEI QIU</t>
        </is>
      </c>
      <c r="E5012" t="inlineStr">
        <is>
          <t>ZHIWEIQIU</t>
        </is>
      </c>
      <c r="F5012" s="2" t="n">
        <v>0</v>
      </c>
      <c r="G5012" t="inlineStr">
        <is>
          <t>Karla Mc Intryre</t>
        </is>
      </c>
      <c r="H5012" t="inlineStr">
        <is>
          <t>68881000</t>
        </is>
      </c>
      <c r="I5012" t="n">
        <v>32</v>
      </c>
      <c r="J5012" t="n">
        <v>1</v>
      </c>
      <c r="K5012" t="inlineStr">
        <is>
          <t>FLBB</t>
        </is>
      </c>
    </row>
    <row r="5013">
      <c r="A5013" t="inlineStr">
        <is>
          <t>CS</t>
        </is>
      </c>
      <c r="B5013" t="inlineStr">
        <is>
          <t>354124260000</t>
        </is>
      </c>
      <c r="C5013" t="inlineStr">
        <is>
          <t>35412426</t>
        </is>
      </c>
      <c r="D5013" t="inlineStr">
        <is>
          <t>ZHIWEI WEN</t>
        </is>
      </c>
      <c r="E5013" t="inlineStr">
        <is>
          <t>ZHIWEIWEN</t>
        </is>
      </c>
      <c r="F5013" s="2" t="n">
        <v>0</v>
      </c>
      <c r="G5013" t="inlineStr">
        <is>
          <t>Solanye Acuña</t>
        </is>
      </c>
      <c r="H5013" t="inlineStr">
        <is>
          <t>63118220</t>
        </is>
      </c>
      <c r="I5013" t="n">
        <v>0</v>
      </c>
      <c r="J5013" t="n">
        <v>1</v>
      </c>
      <c r="K5013" t="inlineStr">
        <is>
          <t>FLBB</t>
        </is>
      </c>
    </row>
    <row r="5014">
      <c r="A5014" t="inlineStr">
        <is>
          <t>CS</t>
        </is>
      </c>
      <c r="B5014" t="inlineStr">
        <is>
          <t>124016680000</t>
        </is>
      </c>
      <c r="C5014" t="inlineStr">
        <is>
          <t>12401668</t>
        </is>
      </c>
      <c r="D5014" t="inlineStr">
        <is>
          <t>ZHIWEI YAN</t>
        </is>
      </c>
      <c r="E5014" t="inlineStr">
        <is>
          <t>ZHIWEIYAN</t>
        </is>
      </c>
      <c r="F5014" s="2" t="n">
        <v>0</v>
      </c>
      <c r="G5014" t="inlineStr">
        <is>
          <t>Michelle Zambrano</t>
        </is>
      </c>
      <c r="H5014" t="inlineStr">
        <is>
          <t>66823388</t>
        </is>
      </c>
      <c r="I5014" t="n">
        <v>36</v>
      </c>
      <c r="J5014" t="n">
        <v>1</v>
      </c>
      <c r="K5014" t="inlineStr">
        <is>
          <t>FLBB</t>
        </is>
      </c>
    </row>
    <row r="5015">
      <c r="A5015" t="inlineStr">
        <is>
          <t>CS</t>
        </is>
      </c>
      <c r="B5015" t="inlineStr">
        <is>
          <t>346208290000</t>
        </is>
      </c>
      <c r="C5015" t="inlineStr">
        <is>
          <t>34620829</t>
        </is>
      </c>
      <c r="D5015" t="inlineStr">
        <is>
          <t>ZHIWEI ZHONG</t>
        </is>
      </c>
      <c r="E5015" t="inlineStr">
        <is>
          <t>ZHIWEIZHONG</t>
        </is>
      </c>
      <c r="F5015" s="2" t="n">
        <v>0</v>
      </c>
      <c r="G5015" t="inlineStr">
        <is>
          <t>Lizeth Milena Gonzalez</t>
        </is>
      </c>
      <c r="H5015" t="inlineStr">
        <is>
          <t>63064858</t>
        </is>
      </c>
      <c r="I5015" t="n">
        <v>63</v>
      </c>
      <c r="J5015" t="n">
        <v>1</v>
      </c>
      <c r="K5015" t="inlineStr">
        <is>
          <t>FLBBTV</t>
        </is>
      </c>
    </row>
    <row r="5016">
      <c r="A5016" t="inlineStr">
        <is>
          <t>CS</t>
        </is>
      </c>
      <c r="B5016" t="inlineStr">
        <is>
          <t>349222010000</t>
        </is>
      </c>
      <c r="C5016" t="inlineStr">
        <is>
          <t>34922201</t>
        </is>
      </c>
      <c r="D5016" t="inlineStr">
        <is>
          <t>ZHIWU HOU</t>
        </is>
      </c>
      <c r="E5016" t="inlineStr">
        <is>
          <t>ZHIWUHOU</t>
        </is>
      </c>
      <c r="F5016" s="2" t="n">
        <v>0</v>
      </c>
      <c r="G5016" t="inlineStr">
        <is>
          <t>Maria Fernanda Rivas</t>
        </is>
      </c>
      <c r="H5016" t="inlineStr">
        <is>
          <t>62043030</t>
        </is>
      </c>
      <c r="I5016" t="n">
        <v>29</v>
      </c>
      <c r="J5016" t="n">
        <v>1</v>
      </c>
      <c r="K5016" t="inlineStr">
        <is>
          <t>FLBB</t>
        </is>
      </c>
    </row>
    <row r="5017">
      <c r="A5017" t="inlineStr">
        <is>
          <t>CS</t>
        </is>
      </c>
      <c r="B5017" t="inlineStr">
        <is>
          <t>347199170000</t>
        </is>
      </c>
      <c r="C5017" t="inlineStr">
        <is>
          <t>34719917</t>
        </is>
      </c>
      <c r="D5017" t="inlineStr">
        <is>
          <t>ZHIXIAN QIU</t>
        </is>
      </c>
      <c r="E5017" t="inlineStr">
        <is>
          <t>ZHIXIANQIU</t>
        </is>
      </c>
      <c r="F5017" s="2" t="n">
        <v>0</v>
      </c>
      <c r="G5017" t="inlineStr">
        <is>
          <t>Abril Aparicio</t>
        </is>
      </c>
      <c r="H5017" t="inlineStr">
        <is>
          <t>67593787</t>
        </is>
      </c>
      <c r="I5017" t="n">
        <v>57</v>
      </c>
      <c r="J5017" t="n">
        <v>1</v>
      </c>
      <c r="K5017" t="inlineStr">
        <is>
          <t>FLBBTV</t>
        </is>
      </c>
    </row>
    <row r="5018">
      <c r="A5018" t="inlineStr">
        <is>
          <t>CS</t>
        </is>
      </c>
      <c r="B5018" t="inlineStr">
        <is>
          <t>359120560000</t>
        </is>
      </c>
      <c r="C5018" t="inlineStr">
        <is>
          <t>35912056</t>
        </is>
      </c>
      <c r="D5018" t="inlineStr">
        <is>
          <t>ZHIYONG ZHONG</t>
        </is>
      </c>
      <c r="E5018" t="inlineStr">
        <is>
          <t>ZHIYONGZHONG</t>
        </is>
      </c>
      <c r="F5018" s="2" t="n">
        <v>0</v>
      </c>
      <c r="G5018" t="inlineStr">
        <is>
          <t>Yariela Galarce</t>
        </is>
      </c>
      <c r="H5018" t="inlineStr">
        <is>
          <t>69170522</t>
        </is>
      </c>
      <c r="I5018" t="n">
        <v>0</v>
      </c>
      <c r="J5018" t="n">
        <v>1</v>
      </c>
      <c r="K5018" t="inlineStr">
        <is>
          <t>FLBB</t>
        </is>
      </c>
    </row>
    <row r="5019">
      <c r="A5019" t="inlineStr">
        <is>
          <t>CS</t>
        </is>
      </c>
      <c r="B5019" t="inlineStr">
        <is>
          <t>359007550000</t>
        </is>
      </c>
      <c r="C5019" t="inlineStr">
        <is>
          <t>35900755</t>
        </is>
      </c>
      <c r="D5019" t="inlineStr">
        <is>
          <t>ZHIYONG ZHONG</t>
        </is>
      </c>
      <c r="E5019" t="inlineStr">
        <is>
          <t>ZHIYONGZHONG</t>
        </is>
      </c>
      <c r="F5019" s="2" t="n">
        <v>0</v>
      </c>
      <c r="G5019" t="inlineStr">
        <is>
          <t>Nailyn Martinez Johnson</t>
        </is>
      </c>
      <c r="H5019" t="inlineStr">
        <is>
          <t>67970011</t>
        </is>
      </c>
      <c r="I5019" t="n">
        <v>29</v>
      </c>
      <c r="J5019" t="n">
        <v>1</v>
      </c>
      <c r="K5019" t="inlineStr">
        <is>
          <t>FLBB</t>
        </is>
      </c>
    </row>
    <row r="5020">
      <c r="A5020" t="inlineStr">
        <is>
          <t>CS</t>
        </is>
      </c>
      <c r="B5020" t="inlineStr">
        <is>
          <t>343012530000</t>
        </is>
      </c>
      <c r="C5020" t="inlineStr">
        <is>
          <t>34301253</t>
        </is>
      </c>
      <c r="D5020" t="inlineStr">
        <is>
          <t>ZHONGLIAN INTERNATIONAL S A</t>
        </is>
      </c>
      <c r="E5020" t="inlineStr">
        <is>
          <t>ZHONGLIANINTERNATIONALSA</t>
        </is>
      </c>
      <c r="F5020" s="2" t="n">
        <v>0</v>
      </c>
      <c r="G5020" t="inlineStr">
        <is>
          <t>iongy Gordon Ward</t>
        </is>
      </c>
      <c r="H5020" t="inlineStr">
        <is>
          <t>67229121</t>
        </is>
      </c>
      <c r="I5020" t="n">
        <v>45</v>
      </c>
      <c r="J5020" t="n">
        <v>1</v>
      </c>
      <c r="K5020" t="inlineStr">
        <is>
          <t>FLBB</t>
        </is>
      </c>
    </row>
    <row r="5021">
      <c r="A5021" t="inlineStr">
        <is>
          <t>CS</t>
        </is>
      </c>
      <c r="B5021" t="inlineStr">
        <is>
          <t>327018060000</t>
        </is>
      </c>
      <c r="C5021" t="inlineStr">
        <is>
          <t>32701806</t>
        </is>
      </c>
      <c r="D5021" t="inlineStr">
        <is>
          <t>ZHONGQI ZHONG</t>
        </is>
      </c>
      <c r="E5021" t="inlineStr">
        <is>
          <t>ZHONGQIZHONG</t>
        </is>
      </c>
      <c r="F5021" s="2" t="n">
        <v>0</v>
      </c>
      <c r="G5021" t="inlineStr">
        <is>
          <t>Keisy Vargas</t>
        </is>
      </c>
      <c r="H5021" t="inlineStr">
        <is>
          <t>67301229</t>
        </is>
      </c>
      <c r="I5021" t="n">
        <v>26</v>
      </c>
      <c r="J5021" t="n">
        <v>1</v>
      </c>
      <c r="K5021" t="inlineStr">
        <is>
          <t>BB</t>
        </is>
      </c>
    </row>
    <row r="5022">
      <c r="A5022" t="inlineStr">
        <is>
          <t>CS</t>
        </is>
      </c>
      <c r="B5022" t="inlineStr">
        <is>
          <t>359030600000</t>
        </is>
      </c>
      <c r="C5022" t="inlineStr">
        <is>
          <t>35903060</t>
        </is>
      </c>
      <c r="D5022" t="inlineStr">
        <is>
          <t>ZHONGQI ZHONG</t>
        </is>
      </c>
      <c r="E5022" t="inlineStr">
        <is>
          <t>ZHONGQIZHONG</t>
        </is>
      </c>
      <c r="F5022" s="2" t="n">
        <v>0</v>
      </c>
      <c r="G5022" t="inlineStr">
        <is>
          <t>Karla Mc Intryre</t>
        </is>
      </c>
      <c r="H5022" t="inlineStr">
        <is>
          <t>67301229</t>
        </is>
      </c>
      <c r="I5022" t="n">
        <v>29</v>
      </c>
      <c r="J5022" t="n">
        <v>1</v>
      </c>
      <c r="K5022" t="inlineStr">
        <is>
          <t>FLBB</t>
        </is>
      </c>
    </row>
    <row r="5023">
      <c r="A5023" t="inlineStr">
        <is>
          <t>CS</t>
        </is>
      </c>
      <c r="B5023" t="inlineStr">
        <is>
          <t>302071780100</t>
        </is>
      </c>
      <c r="C5023" t="inlineStr">
        <is>
          <t>30207178</t>
        </is>
      </c>
      <c r="D5023" t="inlineStr">
        <is>
          <t>ZHONGS; S.A. / BRISAS</t>
        </is>
      </c>
      <c r="E5023" t="inlineStr">
        <is>
          <t>ZHONGSSABRISAS</t>
        </is>
      </c>
      <c r="F5023" s="2" t="n">
        <v>0</v>
      </c>
      <c r="G5023" t="inlineStr">
        <is>
          <t>Solanye Acuña</t>
        </is>
      </c>
      <c r="H5023" t="inlineStr">
        <is>
          <t>0</t>
        </is>
      </c>
      <c r="I5023" t="n">
        <v>47</v>
      </c>
      <c r="J5023" t="n">
        <v>1</v>
      </c>
      <c r="K5023" t="inlineStr">
        <is>
          <t>FLBBTV</t>
        </is>
      </c>
    </row>
    <row r="5024">
      <c r="A5024" t="inlineStr">
        <is>
          <t>CS</t>
        </is>
      </c>
      <c r="B5024" t="inlineStr">
        <is>
          <t>302071780000</t>
        </is>
      </c>
      <c r="C5024" t="inlineStr">
        <is>
          <t>30207178</t>
        </is>
      </c>
      <c r="D5024" t="inlineStr">
        <is>
          <t>ZHONGS; S.A.</t>
        </is>
      </c>
      <c r="E5024" t="inlineStr">
        <is>
          <t>ZHONGSSA</t>
        </is>
      </c>
      <c r="F5024" s="2" t="n">
        <v>0</v>
      </c>
      <c r="G5024" t="inlineStr">
        <is>
          <t>Michelle Zambrano</t>
        </is>
      </c>
      <c r="H5024" t="inlineStr">
        <is>
          <t>0</t>
        </is>
      </c>
      <c r="I5024" t="n">
        <v>61</v>
      </c>
      <c r="J5024" t="n">
        <v>1</v>
      </c>
      <c r="K5024" t="inlineStr">
        <is>
          <t>FLBB</t>
        </is>
      </c>
    </row>
    <row r="5025">
      <c r="A5025" t="inlineStr">
        <is>
          <t>CS</t>
        </is>
      </c>
      <c r="B5025" t="inlineStr">
        <is>
          <t>348282390000</t>
        </is>
      </c>
      <c r="C5025" t="inlineStr">
        <is>
          <t>34828239</t>
        </is>
      </c>
      <c r="D5025" t="inlineStr">
        <is>
          <t>ZHONORONG LIO</t>
        </is>
      </c>
      <c r="E5025" t="inlineStr">
        <is>
          <t>ZHONORONGLIO</t>
        </is>
      </c>
      <c r="F5025" s="2" t="n">
        <v>0</v>
      </c>
      <c r="G5025" t="inlineStr">
        <is>
          <t>Lizeth Milena Gonzalez</t>
        </is>
      </c>
      <c r="H5025" t="inlineStr">
        <is>
          <t>69593565</t>
        </is>
      </c>
      <c r="I5025" t="n">
        <v>66</v>
      </c>
      <c r="J5025" t="n">
        <v>1</v>
      </c>
      <c r="K5025" t="inlineStr">
        <is>
          <t>FLBBTV</t>
        </is>
      </c>
    </row>
    <row r="5026">
      <c r="A5026" t="inlineStr">
        <is>
          <t>CS</t>
        </is>
      </c>
      <c r="B5026" t="inlineStr">
        <is>
          <t>345233640000</t>
        </is>
      </c>
      <c r="C5026" t="inlineStr">
        <is>
          <t>34523364</t>
        </is>
      </c>
      <c r="D5026" t="inlineStr">
        <is>
          <t>ZHU DAN WU WU</t>
        </is>
      </c>
      <c r="E5026" t="inlineStr">
        <is>
          <t>ZHUDANWUWU</t>
        </is>
      </c>
      <c r="F5026" s="2" t="n">
        <v>0</v>
      </c>
      <c r="G5026" t="inlineStr">
        <is>
          <t>Maria Fernanda Rivas</t>
        </is>
      </c>
      <c r="H5026" t="inlineStr">
        <is>
          <t>66483990</t>
        </is>
      </c>
      <c r="I5026" t="n">
        <v>50</v>
      </c>
      <c r="J5026" t="n">
        <v>1</v>
      </c>
      <c r="K5026" t="inlineStr">
        <is>
          <t>BB</t>
        </is>
      </c>
    </row>
    <row r="5027">
      <c r="A5027" t="inlineStr">
        <is>
          <t>CS</t>
        </is>
      </c>
      <c r="B5027" t="inlineStr">
        <is>
          <t>346452500000</t>
        </is>
      </c>
      <c r="C5027" t="inlineStr">
        <is>
          <t>34645250</t>
        </is>
      </c>
      <c r="D5027" t="inlineStr">
        <is>
          <t>ZHU TING YONG</t>
        </is>
      </c>
      <c r="E5027" t="inlineStr">
        <is>
          <t>ZHUTINGYONG</t>
        </is>
      </c>
      <c r="F5027" s="2" t="n">
        <v>0</v>
      </c>
      <c r="G5027" t="inlineStr">
        <is>
          <t>Yarelis Tulloch</t>
        </is>
      </c>
      <c r="H5027" t="inlineStr">
        <is>
          <t>2275310</t>
        </is>
      </c>
      <c r="I5027" t="n">
        <v>32</v>
      </c>
      <c r="J5027" t="n">
        <v>1</v>
      </c>
      <c r="K5027" t="inlineStr">
        <is>
          <t>FLBB</t>
        </is>
      </c>
    </row>
    <row r="5028">
      <c r="A5028" t="inlineStr">
        <is>
          <t>CS</t>
        </is>
      </c>
      <c r="B5028" t="inlineStr">
        <is>
          <t>258035920000</t>
        </is>
      </c>
      <c r="C5028" t="inlineStr">
        <is>
          <t>25803592</t>
        </is>
      </c>
      <c r="D5028" t="inlineStr">
        <is>
          <t>ZHUO JINHE</t>
        </is>
      </c>
      <c r="E5028" t="inlineStr">
        <is>
          <t>ZHUOJINHE</t>
        </is>
      </c>
      <c r="F5028" s="2" t="n">
        <v>0</v>
      </c>
      <c r="G5028" t="inlineStr">
        <is>
          <t>Abril Aparicio</t>
        </is>
      </c>
      <c r="H5028" t="inlineStr">
        <is>
          <t>2606094</t>
        </is>
      </c>
      <c r="I5028" t="n">
        <v>47</v>
      </c>
      <c r="J5028" t="n">
        <v>1</v>
      </c>
      <c r="K5028" t="inlineStr">
        <is>
          <t>FLBB</t>
        </is>
      </c>
    </row>
    <row r="5029">
      <c r="A5029" t="inlineStr">
        <is>
          <t>CS</t>
        </is>
      </c>
      <c r="B5029" t="inlineStr">
        <is>
          <t>346206890000</t>
        </is>
      </c>
      <c r="C5029" t="inlineStr">
        <is>
          <t>34620689</t>
        </is>
      </c>
      <c r="D5029" t="inlineStr">
        <is>
          <t>ZHUO WEIQUAN</t>
        </is>
      </c>
      <c r="E5029" t="inlineStr">
        <is>
          <t>ZHUOWEIQUAN</t>
        </is>
      </c>
      <c r="F5029" s="2" t="n">
        <v>0</v>
      </c>
      <c r="G5029" t="inlineStr">
        <is>
          <t>Yariela Galarce</t>
        </is>
      </c>
      <c r="H5029" t="inlineStr">
        <is>
          <t>67869084</t>
        </is>
      </c>
      <c r="I5029" t="n">
        <v>34</v>
      </c>
      <c r="J5029" t="n">
        <v>1</v>
      </c>
      <c r="K5029" t="inlineStr">
        <is>
          <t>FLBB</t>
        </is>
      </c>
    </row>
    <row r="5030">
      <c r="A5030" t="inlineStr">
        <is>
          <t>CS</t>
        </is>
      </c>
      <c r="B5030" t="inlineStr">
        <is>
          <t>322023920000</t>
        </is>
      </c>
      <c r="C5030" t="inlineStr">
        <is>
          <t>32202392</t>
        </is>
      </c>
      <c r="D5030" t="inlineStr">
        <is>
          <t>ZHUOAN CEN</t>
        </is>
      </c>
      <c r="E5030" t="inlineStr">
        <is>
          <t>ZHUOANCEN</t>
        </is>
      </c>
      <c r="F5030" s="2" t="n">
        <v>0</v>
      </c>
      <c r="G5030" t="inlineStr">
        <is>
          <t>Nailyn Martinez Johnson</t>
        </is>
      </c>
      <c r="H5030" t="inlineStr">
        <is>
          <t>64632487</t>
        </is>
      </c>
      <c r="I5030" t="n">
        <v>37</v>
      </c>
      <c r="J5030" t="n">
        <v>1</v>
      </c>
      <c r="K5030" t="inlineStr">
        <is>
          <t>FLBB</t>
        </is>
      </c>
    </row>
    <row r="5031">
      <c r="A5031" t="inlineStr">
        <is>
          <t>CS</t>
        </is>
      </c>
      <c r="B5031" t="inlineStr">
        <is>
          <t>317084890000</t>
        </is>
      </c>
      <c r="C5031" t="inlineStr">
        <is>
          <t>31708489</t>
        </is>
      </c>
      <c r="D5031" t="inlineStr">
        <is>
          <t>ZHUOHONG WU</t>
        </is>
      </c>
      <c r="E5031" t="inlineStr">
        <is>
          <t>ZHUOHONGWU</t>
        </is>
      </c>
      <c r="F5031" s="2" t="n">
        <v>0</v>
      </c>
      <c r="G5031" t="inlineStr">
        <is>
          <t>iongy Gordon Ward</t>
        </is>
      </c>
      <c r="H5031" t="inlineStr">
        <is>
          <t>65380853</t>
        </is>
      </c>
      <c r="I5031" t="n">
        <v>30</v>
      </c>
      <c r="J5031" t="n">
        <v>1</v>
      </c>
      <c r="K5031" t="inlineStr">
        <is>
          <t>FLBB</t>
        </is>
      </c>
    </row>
    <row r="5032">
      <c r="A5032" t="inlineStr">
        <is>
          <t>CS</t>
        </is>
      </c>
      <c r="B5032" t="inlineStr">
        <is>
          <t>349200730000</t>
        </is>
      </c>
      <c r="C5032" t="inlineStr">
        <is>
          <t>34920073</t>
        </is>
      </c>
      <c r="D5032" t="inlineStr">
        <is>
          <t>ZHUOLIN ZHANG</t>
        </is>
      </c>
      <c r="E5032" t="inlineStr">
        <is>
          <t>ZHUOLINZHANG</t>
        </is>
      </c>
      <c r="F5032" s="2" t="n">
        <v>0</v>
      </c>
      <c r="G5032" t="inlineStr">
        <is>
          <t>Keisy Vargas</t>
        </is>
      </c>
      <c r="H5032" t="inlineStr">
        <is>
          <t>66666400</t>
        </is>
      </c>
      <c r="I5032" t="n">
        <v>44</v>
      </c>
      <c r="J5032" t="n">
        <v>1</v>
      </c>
      <c r="K5032" t="inlineStr">
        <is>
          <t>FLBB</t>
        </is>
      </c>
    </row>
    <row r="5033">
      <c r="A5033" t="inlineStr">
        <is>
          <t>CS</t>
        </is>
      </c>
      <c r="B5033" t="inlineStr">
        <is>
          <t>307073670000</t>
        </is>
      </c>
      <c r="C5033" t="inlineStr">
        <is>
          <t>30707367</t>
        </is>
      </c>
      <c r="D5033" t="inlineStr">
        <is>
          <t>ZI CHENG GAO LIN</t>
        </is>
      </c>
      <c r="E5033" t="inlineStr">
        <is>
          <t>ZICHENGGAOLIN</t>
        </is>
      </c>
      <c r="F5033" s="2" t="n">
        <v>0</v>
      </c>
      <c r="G5033" t="inlineStr">
        <is>
          <t>Karla Mc Intryre</t>
        </is>
      </c>
      <c r="H5033" t="inlineStr">
        <is>
          <t>65083777</t>
        </is>
      </c>
      <c r="I5033" t="n">
        <v>38</v>
      </c>
      <c r="J5033" t="n">
        <v>1</v>
      </c>
      <c r="K5033" t="inlineStr">
        <is>
          <t>FLBB</t>
        </is>
      </c>
    </row>
    <row r="5034">
      <c r="A5034" t="inlineStr">
        <is>
          <t>CS</t>
        </is>
      </c>
      <c r="B5034" t="inlineStr">
        <is>
          <t>331054130000</t>
        </is>
      </c>
      <c r="C5034" t="inlineStr">
        <is>
          <t>33105413</t>
        </is>
      </c>
      <c r="D5034" t="inlineStr">
        <is>
          <t>ZI CHENG GAO LIN</t>
        </is>
      </c>
      <c r="E5034" t="inlineStr">
        <is>
          <t>ZICHENGGAOLIN</t>
        </is>
      </c>
      <c r="F5034" s="2" t="n">
        <v>0</v>
      </c>
      <c r="G5034" t="inlineStr">
        <is>
          <t>Solanye Acuña</t>
        </is>
      </c>
      <c r="H5034" t="inlineStr">
        <is>
          <t>67878187</t>
        </is>
      </c>
      <c r="I5034" t="n">
        <v>39</v>
      </c>
      <c r="J5034" t="n">
        <v>1</v>
      </c>
      <c r="K5034" t="inlineStr">
        <is>
          <t>FLBB</t>
        </is>
      </c>
    </row>
    <row r="5035">
      <c r="A5035" t="inlineStr">
        <is>
          <t>CS</t>
        </is>
      </c>
      <c r="B5035" t="inlineStr">
        <is>
          <t>353119590000</t>
        </is>
      </c>
      <c r="C5035" t="inlineStr">
        <is>
          <t>35311959</t>
        </is>
      </c>
      <c r="D5035" t="inlineStr">
        <is>
          <t>ZI JEI QIU SU</t>
        </is>
      </c>
      <c r="E5035" t="inlineStr">
        <is>
          <t>ZIJEIQIUSU</t>
        </is>
      </c>
      <c r="F5035" s="2" t="n">
        <v>0</v>
      </c>
      <c r="G5035" t="inlineStr">
        <is>
          <t>Michelle Zambrano</t>
        </is>
      </c>
      <c r="H5035" t="inlineStr">
        <is>
          <t>66624460</t>
        </is>
      </c>
      <c r="I5035" t="n">
        <v>0</v>
      </c>
      <c r="J5035" t="n">
        <v>1</v>
      </c>
      <c r="K5035" t="inlineStr">
        <is>
          <t>FLBB</t>
        </is>
      </c>
    </row>
    <row r="5036">
      <c r="A5036" t="inlineStr">
        <is>
          <t>CS</t>
        </is>
      </c>
      <c r="B5036" t="inlineStr">
        <is>
          <t>312055730000</t>
        </is>
      </c>
      <c r="C5036" t="inlineStr">
        <is>
          <t>31205573</t>
        </is>
      </c>
      <c r="D5036" t="inlineStr">
        <is>
          <t>ZI WEI WU</t>
        </is>
      </c>
      <c r="E5036" t="inlineStr">
        <is>
          <t>ZIWEIWU</t>
        </is>
      </c>
      <c r="F5036" s="2" t="n">
        <v>0</v>
      </c>
      <c r="G5036" t="inlineStr">
        <is>
          <t>Lizeth Milena Gonzalez</t>
        </is>
      </c>
      <c r="H5036" t="inlineStr">
        <is>
          <t>66998899</t>
        </is>
      </c>
      <c r="I5036" t="n">
        <v>44</v>
      </c>
      <c r="J5036" t="n">
        <v>1</v>
      </c>
      <c r="K5036" t="inlineStr">
        <is>
          <t>FLBB</t>
        </is>
      </c>
    </row>
    <row r="5037">
      <c r="A5037" t="inlineStr">
        <is>
          <t>CS</t>
        </is>
      </c>
      <c r="B5037" t="inlineStr">
        <is>
          <t>348333710000</t>
        </is>
      </c>
      <c r="C5037" t="inlineStr">
        <is>
          <t>34833371</t>
        </is>
      </c>
      <c r="D5037" t="inlineStr">
        <is>
          <t>ZIBIN ZHONG</t>
        </is>
      </c>
      <c r="E5037" t="inlineStr">
        <is>
          <t>ZIBINZHONG</t>
        </is>
      </c>
      <c r="F5037" s="2" t="n">
        <v>0</v>
      </c>
      <c r="G5037" t="inlineStr">
        <is>
          <t>Maria Fernanda Rivas</t>
        </is>
      </c>
      <c r="H5037" t="inlineStr">
        <is>
          <t>65433000</t>
        </is>
      </c>
      <c r="I5037" t="n">
        <v>32</v>
      </c>
      <c r="J5037" t="n">
        <v>1</v>
      </c>
      <c r="K5037" t="inlineStr">
        <is>
          <t>FLBB</t>
        </is>
      </c>
    </row>
    <row r="5038">
      <c r="A5038" t="inlineStr">
        <is>
          <t>CS</t>
        </is>
      </c>
      <c r="B5038" t="inlineStr">
        <is>
          <t>337266500000</t>
        </is>
      </c>
      <c r="C5038" t="inlineStr">
        <is>
          <t>33726650</t>
        </is>
      </c>
      <c r="D5038" t="inlineStr">
        <is>
          <t>ZICONG CHEN</t>
        </is>
      </c>
      <c r="E5038" t="inlineStr">
        <is>
          <t>ZICONGCHEN</t>
        </is>
      </c>
      <c r="F5038" s="2" t="n">
        <v>0</v>
      </c>
      <c r="G5038" t="inlineStr">
        <is>
          <t>Yarelis Tulloch</t>
        </is>
      </c>
      <c r="H5038" t="inlineStr">
        <is>
          <t>65314148</t>
        </is>
      </c>
      <c r="I5038" t="n">
        <v>55</v>
      </c>
      <c r="J5038" t="n">
        <v>1</v>
      </c>
      <c r="K5038" t="inlineStr">
        <is>
          <t>FLBB</t>
        </is>
      </c>
    </row>
    <row r="5039">
      <c r="A5039" t="inlineStr">
        <is>
          <t>CS</t>
        </is>
      </c>
      <c r="B5039" t="inlineStr">
        <is>
          <t>328081600000</t>
        </is>
      </c>
      <c r="C5039" t="inlineStr">
        <is>
          <t>32808160</t>
        </is>
      </c>
      <c r="D5039" t="inlineStr">
        <is>
          <t>ZIDI GROUP; S.A</t>
        </is>
      </c>
      <c r="E5039" t="inlineStr">
        <is>
          <t>ZIDIGROUPSA</t>
        </is>
      </c>
      <c r="F5039" s="2" t="n">
        <v>0</v>
      </c>
      <c r="G5039" t="inlineStr">
        <is>
          <t>Abril Aparicio</t>
        </is>
      </c>
      <c r="H5039" t="inlineStr">
        <is>
          <t>66739988</t>
        </is>
      </c>
      <c r="I5039" t="n">
        <v>32</v>
      </c>
      <c r="J5039" t="n">
        <v>1</v>
      </c>
      <c r="K5039" t="inlineStr">
        <is>
          <t>FLBB</t>
        </is>
      </c>
    </row>
    <row r="5040">
      <c r="A5040" t="inlineStr">
        <is>
          <t>CS</t>
        </is>
      </c>
      <c r="B5040" t="inlineStr">
        <is>
          <t>328058170000</t>
        </is>
      </c>
      <c r="C5040" t="inlineStr">
        <is>
          <t>32805817</t>
        </is>
      </c>
      <c r="D5040" t="inlineStr">
        <is>
          <t>ZIHAO ZHONG</t>
        </is>
      </c>
      <c r="E5040" t="inlineStr">
        <is>
          <t>ZIHAOZHONG</t>
        </is>
      </c>
      <c r="F5040" s="2" t="n">
        <v>0</v>
      </c>
      <c r="G5040" t="inlineStr">
        <is>
          <t>Yariela Galarce</t>
        </is>
      </c>
      <c r="H5040" t="inlineStr">
        <is>
          <t>68024260</t>
        </is>
      </c>
      <c r="I5040" t="n">
        <v>48</v>
      </c>
      <c r="J5040" t="n">
        <v>1</v>
      </c>
      <c r="K5040" t="inlineStr">
        <is>
          <t>FLBB</t>
        </is>
      </c>
    </row>
    <row r="5041">
      <c r="A5041" t="inlineStr">
        <is>
          <t>CS</t>
        </is>
      </c>
      <c r="B5041" t="inlineStr">
        <is>
          <t>315015910000</t>
        </is>
      </c>
      <c r="C5041" t="inlineStr">
        <is>
          <t>31501591</t>
        </is>
      </c>
      <c r="D5041" t="inlineStr">
        <is>
          <t>ZIJUN ZHANG</t>
        </is>
      </c>
      <c r="E5041" t="inlineStr">
        <is>
          <t>ZIJUNZHANG</t>
        </is>
      </c>
      <c r="F5041" s="2" t="n">
        <v>0</v>
      </c>
      <c r="G5041" t="inlineStr">
        <is>
          <t>Nailyn Martinez Johnson</t>
        </is>
      </c>
      <c r="H5041" t="inlineStr">
        <is>
          <t>9704595</t>
        </is>
      </c>
      <c r="I5041" t="n">
        <v>39</v>
      </c>
      <c r="J5041" t="n">
        <v>1</v>
      </c>
      <c r="K5041" t="inlineStr">
        <is>
          <t>FLBB</t>
        </is>
      </c>
    </row>
    <row r="5042">
      <c r="A5042" t="inlineStr">
        <is>
          <t>CS</t>
        </is>
      </c>
      <c r="B5042" t="inlineStr">
        <is>
          <t>248014500100</t>
        </is>
      </c>
      <c r="C5042" t="inlineStr">
        <is>
          <t>24801450</t>
        </is>
      </c>
      <c r="D5042" t="inlineStr">
        <is>
          <t>XIMA GROUP S.A.&gt;</t>
        </is>
      </c>
      <c r="E5042" t="inlineStr">
        <is>
          <t>XIMAGROUPSA</t>
        </is>
      </c>
      <c r="F5042" s="2" t="n">
        <v>0</v>
      </c>
      <c r="G5042" t="inlineStr">
        <is>
          <t>iongy Gordon Ward</t>
        </is>
      </c>
      <c r="H5042" t="inlineStr">
        <is>
          <t>62297709</t>
        </is>
      </c>
      <c r="I5042" t="n">
        <v>50</v>
      </c>
      <c r="J5042" t="n">
        <v>1</v>
      </c>
      <c r="K5042" t="inlineStr">
        <is>
          <t>FLBB</t>
        </is>
      </c>
    </row>
    <row r="5043">
      <c r="A5043" t="inlineStr">
        <is>
          <t>CS</t>
        </is>
      </c>
      <c r="B5043" t="inlineStr">
        <is>
          <t>323020080000</t>
        </is>
      </c>
      <c r="C5043" t="inlineStr">
        <is>
          <t>32302008</t>
        </is>
      </c>
      <c r="D5043" t="inlineStr">
        <is>
          <t>ZINING LUO</t>
        </is>
      </c>
      <c r="E5043" t="inlineStr">
        <is>
          <t>ZININGLUO</t>
        </is>
      </c>
      <c r="F5043" s="2" t="n">
        <v>0</v>
      </c>
      <c r="G5043" t="inlineStr">
        <is>
          <t>Solanye Acuña</t>
        </is>
      </c>
      <c r="H5043" t="inlineStr">
        <is>
          <t>67501275</t>
        </is>
      </c>
      <c r="I5043" t="n">
        <v>40</v>
      </c>
      <c r="J5043" t="n">
        <v>1</v>
      </c>
      <c r="K5043" t="inlineStr">
        <is>
          <t>FL</t>
        </is>
      </c>
    </row>
    <row r="5044">
      <c r="A5044" t="inlineStr">
        <is>
          <t>CS</t>
        </is>
      </c>
      <c r="B5044" t="inlineStr">
        <is>
          <t>332255910000</t>
        </is>
      </c>
      <c r="C5044" t="inlineStr">
        <is>
          <t>33225591</t>
        </is>
      </c>
      <c r="D5044" t="inlineStr">
        <is>
          <t>ZIOMARA GONZALEZ</t>
        </is>
      </c>
      <c r="E5044" t="inlineStr">
        <is>
          <t>ZIOMARAGONZALEZ</t>
        </is>
      </c>
      <c r="F5044" s="2" t="n">
        <v>0</v>
      </c>
      <c r="G5044" t="inlineStr">
        <is>
          <t>Michelle Zambrano</t>
        </is>
      </c>
      <c r="H5044" t="inlineStr">
        <is>
          <t>65704222</t>
        </is>
      </c>
      <c r="I5044" t="n">
        <v>47</v>
      </c>
      <c r="J5044" t="n">
        <v>1</v>
      </c>
      <c r="K5044" t="inlineStr">
        <is>
          <t>FLBBTV</t>
        </is>
      </c>
    </row>
    <row r="5045">
      <c r="A5045" t="inlineStr">
        <is>
          <t>CS</t>
        </is>
      </c>
      <c r="B5045" t="inlineStr">
        <is>
          <t>332255910100</t>
        </is>
      </c>
      <c r="C5045" t="inlineStr">
        <is>
          <t>33225591</t>
        </is>
      </c>
      <c r="D5045" t="inlineStr">
        <is>
          <t>ZIOMARA ITZEL GONZALEZ CABALLERO</t>
        </is>
      </c>
      <c r="E5045" t="inlineStr">
        <is>
          <t>ZIOMARAITZELGONZALEZCABALLERO</t>
        </is>
      </c>
      <c r="F5045" s="2" t="n">
        <v>0</v>
      </c>
      <c r="G5045" t="inlineStr">
        <is>
          <t>Lizeth Milena Gonzalez</t>
        </is>
      </c>
      <c r="H5045" t="inlineStr">
        <is>
          <t>65704222</t>
        </is>
      </c>
      <c r="I5045" t="n">
        <v>29</v>
      </c>
      <c r="J5045" t="n">
        <v>1</v>
      </c>
      <c r="K5045" t="inlineStr">
        <is>
          <t>FLBB</t>
        </is>
      </c>
    </row>
    <row r="5046">
      <c r="A5046" t="inlineStr">
        <is>
          <t>CS</t>
        </is>
      </c>
      <c r="B5046" t="inlineStr">
        <is>
          <t>331033100000</t>
        </is>
      </c>
      <c r="C5046" t="inlineStr">
        <is>
          <t>33103310</t>
        </is>
      </c>
      <c r="D5046" t="inlineStr">
        <is>
          <t>ZIPING LI</t>
        </is>
      </c>
      <c r="E5046" t="inlineStr">
        <is>
          <t>ZIPINGLI</t>
        </is>
      </c>
      <c r="F5046" s="2" t="n">
        <v>0</v>
      </c>
      <c r="G5046" t="inlineStr">
        <is>
          <t>Maria Fernanda Rivas</t>
        </is>
      </c>
      <c r="H5046" t="inlineStr">
        <is>
          <t>65551687</t>
        </is>
      </c>
      <c r="I5046" t="n">
        <v>58</v>
      </c>
      <c r="J5046" t="n">
        <v>1</v>
      </c>
      <c r="K5046" t="inlineStr">
        <is>
          <t>FLBBTV</t>
        </is>
      </c>
    </row>
    <row r="5047">
      <c r="A5047" t="inlineStr">
        <is>
          <t>CS</t>
        </is>
      </c>
      <c r="B5047" t="inlineStr">
        <is>
          <t>125010210000</t>
        </is>
      </c>
      <c r="C5047" t="inlineStr">
        <is>
          <t>12501021</t>
        </is>
      </c>
      <c r="D5047" t="inlineStr">
        <is>
          <t>ZIVIC;S.A</t>
        </is>
      </c>
      <c r="E5047" t="inlineStr">
        <is>
          <t>ZIVICSA</t>
        </is>
      </c>
      <c r="F5047" s="2" t="n">
        <v>0</v>
      </c>
      <c r="G5047" t="inlineStr">
        <is>
          <t>Abril Aparicio</t>
        </is>
      </c>
      <c r="H5047" t="inlineStr">
        <is>
          <t>4411001</t>
        </is>
      </c>
      <c r="I5047" t="n">
        <v>20</v>
      </c>
      <c r="J5047" t="n">
        <v>1</v>
      </c>
      <c r="K5047" t="inlineStr">
        <is>
          <t>FL</t>
        </is>
      </c>
    </row>
    <row r="5048">
      <c r="A5048" t="inlineStr">
        <is>
          <t>CS</t>
        </is>
      </c>
      <c r="B5048" t="inlineStr">
        <is>
          <t>357113010000</t>
        </is>
      </c>
      <c r="C5048" t="inlineStr">
        <is>
          <t>35711301</t>
        </is>
      </c>
      <c r="D5048" t="inlineStr">
        <is>
          <t>ZIWAN XIE</t>
        </is>
      </c>
      <c r="E5048" t="inlineStr">
        <is>
          <t>ZIWANXIE</t>
        </is>
      </c>
      <c r="F5048" s="2" t="n">
        <v>0</v>
      </c>
      <c r="G5048" t="inlineStr">
        <is>
          <t>Yariela Galarce</t>
        </is>
      </c>
      <c r="H5048" t="inlineStr">
        <is>
          <t>66669009</t>
        </is>
      </c>
      <c r="I5048" t="n">
        <v>26</v>
      </c>
      <c r="J5048" t="n">
        <v>1</v>
      </c>
      <c r="K5048" t="inlineStr">
        <is>
          <t>FLBBTV</t>
        </is>
      </c>
    </row>
    <row r="5049">
      <c r="A5049" t="inlineStr">
        <is>
          <t>CS</t>
        </is>
      </c>
      <c r="B5049" t="inlineStr">
        <is>
          <t>321110700000</t>
        </is>
      </c>
      <c r="C5049" t="inlineStr">
        <is>
          <t>32111070</t>
        </is>
      </c>
      <c r="D5049" t="inlineStr">
        <is>
          <t>ZIYOU WANG</t>
        </is>
      </c>
      <c r="E5049" t="inlineStr">
        <is>
          <t>ZIYOUWANG</t>
        </is>
      </c>
      <c r="F5049" s="2" t="n">
        <v>0</v>
      </c>
      <c r="G5049" t="inlineStr">
        <is>
          <t>Nailyn Martinez Johnson</t>
        </is>
      </c>
      <c r="H5049" t="inlineStr">
        <is>
          <t>63084888</t>
        </is>
      </c>
      <c r="I5049" t="n">
        <v>48</v>
      </c>
      <c r="J5049" t="n">
        <v>1</v>
      </c>
      <c r="K5049" t="inlineStr">
        <is>
          <t>BB</t>
        </is>
      </c>
    </row>
    <row r="5050">
      <c r="A5050" t="inlineStr">
        <is>
          <t>CS</t>
        </is>
      </c>
      <c r="B5050" t="inlineStr">
        <is>
          <t>347119840000</t>
        </is>
      </c>
      <c r="C5050" t="inlineStr">
        <is>
          <t>34711984</t>
        </is>
      </c>
      <c r="D5050" t="inlineStr">
        <is>
          <t>ZOC YI CHEN ZHANG</t>
        </is>
      </c>
      <c r="E5050" t="inlineStr">
        <is>
          <t>ZOCYICHENZHANG</t>
        </is>
      </c>
      <c r="F5050" s="2" t="n">
        <v>0</v>
      </c>
      <c r="G5050" t="inlineStr">
        <is>
          <t>iongy Gordon Ward</t>
        </is>
      </c>
      <c r="H5050" t="inlineStr">
        <is>
          <t>65764247</t>
        </is>
      </c>
      <c r="I5050" t="n">
        <v>68</v>
      </c>
      <c r="J5050" t="n">
        <v>1</v>
      </c>
      <c r="K5050" t="inlineStr">
        <is>
          <t>FLBBTV</t>
        </is>
      </c>
    </row>
    <row r="5051">
      <c r="A5051" t="inlineStr">
        <is>
          <t>CS</t>
        </is>
      </c>
      <c r="B5051" t="inlineStr">
        <is>
          <t>325088460000</t>
        </is>
      </c>
      <c r="C5051" t="inlineStr">
        <is>
          <t>32508846</t>
        </is>
      </c>
      <c r="D5051" t="inlineStr">
        <is>
          <t>ZOILA CRIZALIDA AROSEMENA GONZALEZ DE JIMENEZ</t>
        </is>
      </c>
      <c r="E5051" t="inlineStr">
        <is>
          <t>ZOILACRIZALIDAAROSEMENAGONZALEZDEJIMENEZ</t>
        </is>
      </c>
      <c r="F5051" s="2" t="n">
        <v>0</v>
      </c>
      <c r="G5051" t="inlineStr">
        <is>
          <t>Keisy Vargas</t>
        </is>
      </c>
      <c r="H5051" t="inlineStr">
        <is>
          <t>68489419</t>
        </is>
      </c>
      <c r="I5051" t="n">
        <v>29</v>
      </c>
      <c r="J5051" t="n">
        <v>1</v>
      </c>
      <c r="K5051" t="inlineStr">
        <is>
          <t>FLBB</t>
        </is>
      </c>
    </row>
    <row r="5052">
      <c r="A5052" t="inlineStr">
        <is>
          <t>CS</t>
        </is>
      </c>
      <c r="B5052" t="inlineStr">
        <is>
          <t>334076260000</t>
        </is>
      </c>
      <c r="C5052" t="inlineStr">
        <is>
          <t>33407626</t>
        </is>
      </c>
      <c r="D5052" t="inlineStr">
        <is>
          <t>ZOILA QUERUBE HERRERA VASQUEZ DE CHEN</t>
        </is>
      </c>
      <c r="E5052" t="inlineStr">
        <is>
          <t>ZOILAQUERUBEHERRERAVASQUEZDECHEN</t>
        </is>
      </c>
      <c r="F5052" s="2" t="n">
        <v>0</v>
      </c>
      <c r="G5052" t="inlineStr">
        <is>
          <t>Karla Mc Intryre</t>
        </is>
      </c>
      <c r="H5052" t="inlineStr">
        <is>
          <t>67214191</t>
        </is>
      </c>
      <c r="I5052" t="n">
        <v>65</v>
      </c>
      <c r="J5052" t="n">
        <v>1</v>
      </c>
      <c r="K5052" t="inlineStr">
        <is>
          <t>FLBBTV</t>
        </is>
      </c>
    </row>
    <row r="5053">
      <c r="A5053" t="inlineStr">
        <is>
          <t>CS</t>
        </is>
      </c>
      <c r="B5053" t="inlineStr">
        <is>
          <t>289005490000</t>
        </is>
      </c>
      <c r="C5053" t="inlineStr">
        <is>
          <t>28900549</t>
        </is>
      </c>
      <c r="D5053" t="inlineStr">
        <is>
          <t>ZONA FRANCA DEL ISTMO</t>
        </is>
      </c>
      <c r="E5053" t="inlineStr">
        <is>
          <t>ZONAFRANCADELISTMO</t>
        </is>
      </c>
      <c r="F5053" s="2" t="n">
        <v>0</v>
      </c>
      <c r="G5053" t="inlineStr">
        <is>
          <t>Solanye Acuña</t>
        </is>
      </c>
      <c r="H5053" t="inlineStr">
        <is>
          <t>0</t>
        </is>
      </c>
      <c r="I5053" t="n">
        <v>71</v>
      </c>
      <c r="J5053" t="n">
        <v>1</v>
      </c>
      <c r="K5053" t="inlineStr">
        <is>
          <t>FLBB</t>
        </is>
      </c>
    </row>
    <row r="5054">
      <c r="A5054" t="inlineStr">
        <is>
          <t>CS</t>
        </is>
      </c>
      <c r="B5054" t="inlineStr">
        <is>
          <t>352113150000</t>
        </is>
      </c>
      <c r="C5054" t="inlineStr">
        <is>
          <t>35211315</t>
        </is>
      </c>
      <c r="D5054" t="inlineStr">
        <is>
          <t>ZONA SUR AUTOPARTES</t>
        </is>
      </c>
      <c r="E5054" t="inlineStr">
        <is>
          <t>ZONASURAUTOPARTES</t>
        </is>
      </c>
      <c r="F5054" s="2" t="n">
        <v>0</v>
      </c>
      <c r="G5054" t="inlineStr">
        <is>
          <t>Michelle Zambrano</t>
        </is>
      </c>
      <c r="H5054" t="inlineStr">
        <is>
          <t>66174442</t>
        </is>
      </c>
      <c r="I5054" t="n">
        <v>0</v>
      </c>
      <c r="J5054" t="n">
        <v>1</v>
      </c>
      <c r="K5054" t="inlineStr">
        <is>
          <t>FLBB</t>
        </is>
      </c>
    </row>
    <row r="5055">
      <c r="A5055" t="inlineStr">
        <is>
          <t>CS</t>
        </is>
      </c>
      <c r="B5055" t="inlineStr">
        <is>
          <t>346218100000</t>
        </is>
      </c>
      <c r="C5055" t="inlineStr">
        <is>
          <t>34621810</t>
        </is>
      </c>
      <c r="D5055" t="inlineStr">
        <is>
          <t>ZOPAH CONSTRUCTION S.A</t>
        </is>
      </c>
      <c r="E5055" t="inlineStr">
        <is>
          <t>ZOPAHCONSTRUCTIONSA</t>
        </is>
      </c>
      <c r="F5055" s="2" t="n">
        <v>0</v>
      </c>
      <c r="G5055" t="inlineStr">
        <is>
          <t>Lizeth Milena Gonzalez</t>
        </is>
      </c>
      <c r="H5055" t="inlineStr">
        <is>
          <t>64967726</t>
        </is>
      </c>
      <c r="I5055" t="n">
        <v>45</v>
      </c>
      <c r="J5055" t="n">
        <v>1</v>
      </c>
      <c r="K5055" t="inlineStr">
        <is>
          <t>FLBBTV</t>
        </is>
      </c>
    </row>
    <row r="5056">
      <c r="A5056" t="inlineStr">
        <is>
          <t>CS</t>
        </is>
      </c>
      <c r="B5056" t="inlineStr">
        <is>
          <t>311066570000</t>
        </is>
      </c>
      <c r="C5056" t="inlineStr">
        <is>
          <t>31106657</t>
        </is>
      </c>
      <c r="D5056" t="inlineStr">
        <is>
          <t>ZORAIDA CLEMENTE</t>
        </is>
      </c>
      <c r="E5056" t="inlineStr">
        <is>
          <t>ZORAIDACLEMENTE</t>
        </is>
      </c>
      <c r="F5056" s="2" t="n">
        <v>0</v>
      </c>
      <c r="G5056" t="inlineStr">
        <is>
          <t>Maria Fernanda Rivas</t>
        </is>
      </c>
      <c r="H5056" t="inlineStr">
        <is>
          <t>63751641</t>
        </is>
      </c>
      <c r="I5056" t="n">
        <v>63</v>
      </c>
      <c r="J5056" t="n">
        <v>1</v>
      </c>
      <c r="K5056" t="inlineStr">
        <is>
          <t>FLBBTV</t>
        </is>
      </c>
    </row>
    <row r="5057">
      <c r="A5057" t="inlineStr">
        <is>
          <t>CS</t>
        </is>
      </c>
      <c r="B5057" t="inlineStr">
        <is>
          <t>336005120000</t>
        </is>
      </c>
      <c r="C5057" t="inlineStr">
        <is>
          <t>33600512</t>
        </is>
      </c>
      <c r="D5057" t="inlineStr">
        <is>
          <t>ZORAIDA GUTIÉRREZ JAÉN DE SOLIS</t>
        </is>
      </c>
      <c r="E5057" t="inlineStr">
        <is>
          <t>ZORAIDAGUTIERREZJAENDESOLIS</t>
        </is>
      </c>
      <c r="F5057" s="2" t="n">
        <v>0</v>
      </c>
      <c r="G5057" t="inlineStr">
        <is>
          <t>Yarelis Tulloch</t>
        </is>
      </c>
      <c r="H5057" t="inlineStr">
        <is>
          <t>66751930</t>
        </is>
      </c>
      <c r="I5057" t="n">
        <v>31</v>
      </c>
      <c r="J5057" t="n">
        <v>1</v>
      </c>
      <c r="K5057" t="inlineStr">
        <is>
          <t>FLBBTV</t>
        </is>
      </c>
    </row>
    <row r="5058">
      <c r="A5058" t="inlineStr">
        <is>
          <t>CS</t>
        </is>
      </c>
      <c r="B5058" t="inlineStr">
        <is>
          <t>347439030000</t>
        </is>
      </c>
      <c r="C5058" t="inlineStr">
        <is>
          <t>34743903</t>
        </is>
      </c>
      <c r="D5058" t="inlineStr">
        <is>
          <t>ZORAIDA ISABEL HERRERA PUERTAS</t>
        </is>
      </c>
      <c r="E5058" t="inlineStr">
        <is>
          <t>ZORAIDAISABELHERRERAPUERTAS</t>
        </is>
      </c>
      <c r="F5058" s="2" t="n">
        <v>0</v>
      </c>
      <c r="G5058" t="inlineStr">
        <is>
          <t>Abril Aparicio</t>
        </is>
      </c>
      <c r="H5058" t="inlineStr">
        <is>
          <t>66506097</t>
        </is>
      </c>
      <c r="I5058" t="n">
        <v>22</v>
      </c>
      <c r="J5058" t="n">
        <v>1</v>
      </c>
      <c r="K5058" t="inlineStr">
        <is>
          <t>FLBB</t>
        </is>
      </c>
    </row>
    <row r="5059">
      <c r="A5059" t="inlineStr">
        <is>
          <t>CS</t>
        </is>
      </c>
      <c r="B5059" t="inlineStr">
        <is>
          <t>323086430000</t>
        </is>
      </c>
      <c r="C5059" t="inlineStr">
        <is>
          <t>32308643</t>
        </is>
      </c>
      <c r="D5059" t="inlineStr">
        <is>
          <t>ZUANBAO LU</t>
        </is>
      </c>
      <c r="E5059" t="inlineStr">
        <is>
          <t>ZUANBAOLU</t>
        </is>
      </c>
      <c r="F5059" s="2" t="n">
        <v>0</v>
      </c>
      <c r="G5059" t="inlineStr">
        <is>
          <t>Yariela Galarce</t>
        </is>
      </c>
      <c r="H5059" t="inlineStr">
        <is>
          <t>69856196</t>
        </is>
      </c>
      <c r="I5059" t="n">
        <v>42</v>
      </c>
      <c r="J5059" t="n">
        <v>1</v>
      </c>
      <c r="K5059" t="inlineStr">
        <is>
          <t>FLBBTV</t>
        </is>
      </c>
    </row>
    <row r="5060">
      <c r="A5060" t="inlineStr">
        <is>
          <t>CS</t>
        </is>
      </c>
      <c r="B5060" t="inlineStr">
        <is>
          <t>331085940000</t>
        </is>
      </c>
      <c r="C5060" t="inlineStr">
        <is>
          <t>33108594</t>
        </is>
      </c>
      <c r="D5060" t="inlineStr">
        <is>
          <t>ZUANLIN FENG</t>
        </is>
      </c>
      <c r="E5060" t="inlineStr">
        <is>
          <t>ZUANLINFENG</t>
        </is>
      </c>
      <c r="F5060" s="2" t="n">
        <v>0</v>
      </c>
      <c r="G5060" t="inlineStr">
        <is>
          <t>Nailyn Martinez Johnson</t>
        </is>
      </c>
      <c r="H5060" t="inlineStr">
        <is>
          <t>67771888</t>
        </is>
      </c>
      <c r="I5060" t="n">
        <v>44</v>
      </c>
      <c r="J5060" t="n">
        <v>1</v>
      </c>
      <c r="K5060" t="inlineStr">
        <is>
          <t>FLBBTV</t>
        </is>
      </c>
    </row>
    <row r="5061">
      <c r="A5061" t="inlineStr">
        <is>
          <t>CS</t>
        </is>
      </c>
      <c r="B5061" t="inlineStr">
        <is>
          <t>359071900000</t>
        </is>
      </c>
      <c r="C5061" t="inlineStr">
        <is>
          <t>35907190</t>
        </is>
      </c>
      <c r="D5061" t="inlineStr">
        <is>
          <t>ZUELLEN ZAYURI BLANCO DUARTE</t>
        </is>
      </c>
      <c r="E5061" t="inlineStr">
        <is>
          <t>ZUELLENZAYURIBLANCODUARTE</t>
        </is>
      </c>
      <c r="F5061" s="2" t="n">
        <v>0</v>
      </c>
      <c r="G5061" t="inlineStr">
        <is>
          <t>iongy Gordon Ward</t>
        </is>
      </c>
      <c r="H5061" t="inlineStr">
        <is>
          <t>65411205</t>
        </is>
      </c>
      <c r="I5061" t="n">
        <v>14</v>
      </c>
      <c r="J5061" t="n">
        <v>1</v>
      </c>
      <c r="K5061" t="inlineStr">
        <is>
          <t>FLBB</t>
        </is>
      </c>
    </row>
    <row r="5062">
      <c r="A5062" t="inlineStr">
        <is>
          <t>CS</t>
        </is>
      </c>
      <c r="B5062" t="inlineStr">
        <is>
          <t>335021560000</t>
        </is>
      </c>
      <c r="C5062" t="inlineStr">
        <is>
          <t>33502156</t>
        </is>
      </c>
      <c r="D5062" t="inlineStr">
        <is>
          <t>ZULAY ZULIBETH WATTS PLANES</t>
        </is>
      </c>
      <c r="E5062" t="inlineStr">
        <is>
          <t>ZULAYZULIBETHWATTSPLANES</t>
        </is>
      </c>
      <c r="F5062" s="2" t="n">
        <v>0</v>
      </c>
      <c r="G5062" t="inlineStr">
        <is>
          <t>Keisy Vargas</t>
        </is>
      </c>
      <c r="H5062" t="inlineStr">
        <is>
          <t>65242260</t>
        </is>
      </c>
      <c r="I5062" t="n">
        <v>14</v>
      </c>
      <c r="J5062" t="n">
        <v>1</v>
      </c>
      <c r="K5062" t="inlineStr">
        <is>
          <t>FLBB</t>
        </is>
      </c>
    </row>
    <row r="5063">
      <c r="A5063" t="inlineStr">
        <is>
          <t>CS</t>
        </is>
      </c>
      <c r="B5063" t="inlineStr">
        <is>
          <t>347010740000</t>
        </is>
      </c>
      <c r="C5063" t="inlineStr">
        <is>
          <t>34701074</t>
        </is>
      </c>
      <c r="D5063" t="inlineStr">
        <is>
          <t>ZULAYS MABEL BARRANTES BROWN</t>
        </is>
      </c>
      <c r="E5063" t="inlineStr">
        <is>
          <t>ZULAYSMABELBARRANTESBROWN</t>
        </is>
      </c>
      <c r="F5063" s="2" t="n">
        <v>0</v>
      </c>
      <c r="G5063" t="inlineStr">
        <is>
          <t>Karla Mc Intryre</t>
        </is>
      </c>
      <c r="H5063" t="inlineStr">
        <is>
          <t>67556379</t>
        </is>
      </c>
      <c r="I5063" t="n">
        <v>50</v>
      </c>
      <c r="J5063" t="n">
        <v>1</v>
      </c>
      <c r="K5063" t="inlineStr">
        <is>
          <t>FLBBTV</t>
        </is>
      </c>
    </row>
    <row r="5064">
      <c r="A5064" t="inlineStr">
        <is>
          <t>CS</t>
        </is>
      </c>
      <c r="B5064" t="inlineStr">
        <is>
          <t>319063460000</t>
        </is>
      </c>
      <c r="C5064" t="inlineStr">
        <is>
          <t>31906346</t>
        </is>
      </c>
      <c r="D5064" t="inlineStr">
        <is>
          <t>ZULEICA CHUNG YAU</t>
        </is>
      </c>
      <c r="E5064" t="inlineStr">
        <is>
          <t>ZULEICACHUNGYAU</t>
        </is>
      </c>
      <c r="F5064" s="2" t="n">
        <v>0</v>
      </c>
      <c r="G5064" t="inlineStr">
        <is>
          <t>Solanye Acuña</t>
        </is>
      </c>
      <c r="H5064" t="inlineStr">
        <is>
          <t>65100151</t>
        </is>
      </c>
      <c r="I5064" t="n">
        <v>21</v>
      </c>
      <c r="J5064" t="n">
        <v>1</v>
      </c>
      <c r="K5064" t="inlineStr">
        <is>
          <t>BB</t>
        </is>
      </c>
    </row>
    <row r="5065">
      <c r="A5065" t="inlineStr">
        <is>
          <t>CS</t>
        </is>
      </c>
      <c r="B5065" t="inlineStr">
        <is>
          <t>132001350000</t>
        </is>
      </c>
      <c r="C5065" t="inlineStr">
        <is>
          <t>13200135</t>
        </is>
      </c>
      <c r="D5065" t="inlineStr">
        <is>
          <t>ZULEIKA GONZALEZ DE CUBILLA</t>
        </is>
      </c>
      <c r="E5065" t="inlineStr">
        <is>
          <t>ZULEIKAGONZALEZDECUBILLA</t>
        </is>
      </c>
      <c r="F5065" s="2" t="n">
        <v>0</v>
      </c>
      <c r="G5065" t="inlineStr">
        <is>
          <t>Michelle Zambrano</t>
        </is>
      </c>
      <c r="H5065" t="inlineStr">
        <is>
          <t>2395767</t>
        </is>
      </c>
      <c r="I5065" t="n">
        <v>36</v>
      </c>
      <c r="J5065" t="n">
        <v>1</v>
      </c>
      <c r="K5065" t="inlineStr">
        <is>
          <t>BB</t>
        </is>
      </c>
    </row>
    <row r="5066">
      <c r="A5066" t="inlineStr">
        <is>
          <t>CS</t>
        </is>
      </c>
      <c r="B5066" t="inlineStr">
        <is>
          <t>342211910000</t>
        </is>
      </c>
      <c r="C5066" t="inlineStr">
        <is>
          <t>34221191</t>
        </is>
      </c>
      <c r="D5066" t="inlineStr">
        <is>
          <t>ZULEIKA INES CARRERA YEE</t>
        </is>
      </c>
      <c r="E5066" t="inlineStr">
        <is>
          <t>ZULEIKAINESCARRERAYEE</t>
        </is>
      </c>
      <c r="F5066" s="2" t="n">
        <v>0</v>
      </c>
      <c r="G5066" t="inlineStr">
        <is>
          <t>Lizeth Milena Gonzalez</t>
        </is>
      </c>
      <c r="H5066" t="inlineStr">
        <is>
          <t>66121005</t>
        </is>
      </c>
      <c r="I5066" t="n">
        <v>43</v>
      </c>
      <c r="J5066" t="n">
        <v>1</v>
      </c>
      <c r="K5066" t="inlineStr">
        <is>
          <t>FLBB</t>
        </is>
      </c>
    </row>
    <row r="5067">
      <c r="A5067" t="inlineStr">
        <is>
          <t>CS</t>
        </is>
      </c>
      <c r="B5067" t="inlineStr">
        <is>
          <t>329065570000</t>
        </is>
      </c>
      <c r="C5067" t="inlineStr">
        <is>
          <t>32906557</t>
        </is>
      </c>
      <c r="D5067" t="inlineStr">
        <is>
          <t>ZULEIKA JANETH ESQUIVEL BEITIA</t>
        </is>
      </c>
      <c r="E5067" t="inlineStr">
        <is>
          <t>ZULEIKAJANETHESQUIVELBEITIA</t>
        </is>
      </c>
      <c r="F5067" s="2" t="n">
        <v>0</v>
      </c>
      <c r="G5067" t="inlineStr">
        <is>
          <t>Maria Fernanda Rivas</t>
        </is>
      </c>
      <c r="H5067" t="inlineStr">
        <is>
          <t>60010477</t>
        </is>
      </c>
      <c r="I5067" t="n">
        <v>33</v>
      </c>
      <c r="J5067" t="n">
        <v>1</v>
      </c>
      <c r="K5067" t="inlineStr">
        <is>
          <t>FLBB</t>
        </is>
      </c>
    </row>
    <row r="5068">
      <c r="A5068" t="inlineStr">
        <is>
          <t>CS</t>
        </is>
      </c>
      <c r="B5068" t="inlineStr">
        <is>
          <t>354049740000</t>
        </is>
      </c>
      <c r="C5068" t="inlineStr">
        <is>
          <t>35404974</t>
        </is>
      </c>
      <c r="D5068" t="inlineStr">
        <is>
          <t>ZULEIKA YAMIRE CEDEÑO ROJAS DE QUINTERO</t>
        </is>
      </c>
      <c r="E5068" t="inlineStr">
        <is>
          <t>ZULEIKAYAMIRECEDENOROJASDEQUINTERO</t>
        </is>
      </c>
      <c r="F5068" s="2" t="n">
        <v>0</v>
      </c>
      <c r="G5068" t="inlineStr">
        <is>
          <t>Yarelis Tulloch</t>
        </is>
      </c>
      <c r="H5068" t="inlineStr">
        <is>
          <t>60071871</t>
        </is>
      </c>
      <c r="I5068" t="n">
        <v>25</v>
      </c>
      <c r="J5068" t="n">
        <v>1</v>
      </c>
      <c r="K5068" t="inlineStr">
        <is>
          <t>FLBB</t>
        </is>
      </c>
    </row>
    <row r="5069">
      <c r="A5069" t="inlineStr">
        <is>
          <t>CS</t>
        </is>
      </c>
      <c r="B5069" t="inlineStr">
        <is>
          <t>341440970000</t>
        </is>
      </c>
      <c r="C5069" t="inlineStr">
        <is>
          <t>34144097</t>
        </is>
      </c>
      <c r="D5069" t="inlineStr">
        <is>
          <t>ZULEYKA MUÑOZ SEGUNDO</t>
        </is>
      </c>
      <c r="E5069" t="inlineStr">
        <is>
          <t>ZULEYKAMUNOZSEGUNDO</t>
        </is>
      </c>
      <c r="F5069" s="2" t="n">
        <v>0</v>
      </c>
      <c r="G5069" t="inlineStr">
        <is>
          <t>Abril Aparicio</t>
        </is>
      </c>
      <c r="H5069" t="inlineStr">
        <is>
          <t>64897764</t>
        </is>
      </c>
      <c r="I5069" t="n">
        <v>32</v>
      </c>
      <c r="J5069" t="n">
        <v>1</v>
      </c>
      <c r="K5069" t="inlineStr">
        <is>
          <t>FLBB</t>
        </is>
      </c>
    </row>
    <row r="5070">
      <c r="A5070" t="inlineStr">
        <is>
          <t>CS</t>
        </is>
      </c>
      <c r="B5070" t="inlineStr">
        <is>
          <t>322099210000</t>
        </is>
      </c>
      <c r="C5070" t="inlineStr">
        <is>
          <t>32209921</t>
        </is>
      </c>
      <c r="D5070" t="inlineStr">
        <is>
          <t>ZULMA ANDREINA HELD REDONDO DE CABRERA</t>
        </is>
      </c>
      <c r="E5070" t="inlineStr">
        <is>
          <t>ZULMAANDREINAHELDREDONDODECABRERA</t>
        </is>
      </c>
      <c r="F5070" s="2" t="n">
        <v>0</v>
      </c>
      <c r="G5070" t="inlineStr">
        <is>
          <t>Yariela Galarce</t>
        </is>
      </c>
      <c r="H5070" t="inlineStr">
        <is>
          <t>64801591</t>
        </is>
      </c>
      <c r="I5070" t="n">
        <v>54</v>
      </c>
      <c r="J5070" t="n">
        <v>1</v>
      </c>
      <c r="K5070" t="inlineStr">
        <is>
          <t>FLBBTV</t>
        </is>
      </c>
    </row>
    <row r="5071">
      <c r="A5071" t="inlineStr">
        <is>
          <t>CS</t>
        </is>
      </c>
      <c r="B5071" t="inlineStr">
        <is>
          <t>334238950000</t>
        </is>
      </c>
      <c r="C5071" t="inlineStr">
        <is>
          <t>33423895</t>
        </is>
      </c>
      <c r="D5071" t="inlineStr">
        <is>
          <t>ZULMAR PANAMA S.A</t>
        </is>
      </c>
      <c r="E5071" t="inlineStr">
        <is>
          <t>ZULMARPANAMASA</t>
        </is>
      </c>
      <c r="F5071" s="2" t="n">
        <v>0</v>
      </c>
      <c r="G5071" t="inlineStr">
        <is>
          <t>Nailyn Martinez Johnson</t>
        </is>
      </c>
      <c r="H5071" t="inlineStr">
        <is>
          <t>66172473</t>
        </is>
      </c>
      <c r="I5071" t="n">
        <v>63</v>
      </c>
      <c r="J5071" t="n">
        <v>1</v>
      </c>
      <c r="K5071" t="inlineStr">
        <is>
          <t>FLBBTV</t>
        </is>
      </c>
    </row>
    <row r="5072">
      <c r="A5072" t="inlineStr">
        <is>
          <t>CS</t>
        </is>
      </c>
      <c r="B5072" t="inlineStr">
        <is>
          <t>193044900000</t>
        </is>
      </c>
      <c r="C5072" t="inlineStr">
        <is>
          <t>19304490</t>
        </is>
      </c>
      <c r="D5072" t="inlineStr">
        <is>
          <t>ZULPHY SADAY SANTAMARIA GUERRERO</t>
        </is>
      </c>
      <c r="E5072" t="inlineStr">
        <is>
          <t>ZULPHYSADAYSANTAMARIAGUERRERO</t>
        </is>
      </c>
      <c r="F5072" s="2" t="n">
        <v>0</v>
      </c>
      <c r="G5072" t="inlineStr">
        <is>
          <t>iongy Gordon Ward</t>
        </is>
      </c>
      <c r="H5072" t="inlineStr">
        <is>
          <t>2613132</t>
        </is>
      </c>
      <c r="I5072" t="n">
        <v>18</v>
      </c>
      <c r="J5072" t="n">
        <v>1</v>
      </c>
      <c r="K5072" t="inlineStr">
        <is>
          <t>FL</t>
        </is>
      </c>
    </row>
    <row r="5073">
      <c r="A5073" t="inlineStr">
        <is>
          <t>CS</t>
        </is>
      </c>
      <c r="B5073" t="inlineStr">
        <is>
          <t>315083940000</t>
        </is>
      </c>
      <c r="C5073" t="inlineStr">
        <is>
          <t>31508394</t>
        </is>
      </c>
      <c r="D5073" t="inlineStr">
        <is>
          <t>ZULY HUANG CHUNG</t>
        </is>
      </c>
      <c r="E5073" t="inlineStr">
        <is>
          <t>ZULYHUANGCHUNG</t>
        </is>
      </c>
      <c r="F5073" s="2" t="n">
        <v>0</v>
      </c>
      <c r="G5073" t="inlineStr">
        <is>
          <t>Keisy Vargas</t>
        </is>
      </c>
      <c r="H5073" t="inlineStr">
        <is>
          <t>65053668</t>
        </is>
      </c>
      <c r="I5073" t="n">
        <v>37</v>
      </c>
      <c r="J5073" t="n">
        <v>1</v>
      </c>
      <c r="K5073" t="inlineStr">
        <is>
          <t>BB</t>
        </is>
      </c>
    </row>
    <row r="5074">
      <c r="A5074" t="inlineStr">
        <is>
          <t>CS</t>
        </is>
      </c>
      <c r="B5074" t="inlineStr">
        <is>
          <t>325091010000</t>
        </is>
      </c>
      <c r="C5074" t="inlineStr">
        <is>
          <t>32509101</t>
        </is>
      </c>
      <c r="D5074" t="inlineStr">
        <is>
          <t>ZULY_ACQUAVITA SPA</t>
        </is>
      </c>
      <c r="E5074" t="inlineStr">
        <is>
          <t>ZULYACQUAVITASPA</t>
        </is>
      </c>
      <c r="F5074" s="2" t="n">
        <v>0</v>
      </c>
      <c r="G5074" t="inlineStr">
        <is>
          <t>Karla Mc Intryre</t>
        </is>
      </c>
      <c r="H5074" t="inlineStr">
        <is>
          <t>62733551</t>
        </is>
      </c>
      <c r="I5074" t="n">
        <v>28</v>
      </c>
      <c r="J5074" t="n">
        <v>1</v>
      </c>
      <c r="K5074" t="inlineStr">
        <is>
          <t>FLBB</t>
        </is>
      </c>
    </row>
    <row r="5075">
      <c r="A5075" t="inlineStr">
        <is>
          <t>CS</t>
        </is>
      </c>
      <c r="B5075" t="inlineStr">
        <is>
          <t>357017970000</t>
        </is>
      </c>
      <c r="C5075" t="inlineStr">
        <is>
          <t>35701797</t>
        </is>
      </c>
      <c r="D5075" t="inlineStr">
        <is>
          <t>ZURY TUÑON ALVAREZ</t>
        </is>
      </c>
      <c r="E5075" t="inlineStr">
        <is>
          <t>ZURYTUNONALVAREZ</t>
        </is>
      </c>
      <c r="F5075" s="2" t="n">
        <v>0</v>
      </c>
      <c r="G5075" t="inlineStr">
        <is>
          <t>Solanye Acuña</t>
        </is>
      </c>
      <c r="H5075" t="inlineStr">
        <is>
          <t>63142458</t>
        </is>
      </c>
      <c r="I5075" t="n">
        <v>30</v>
      </c>
      <c r="J5075" t="n">
        <v>1</v>
      </c>
      <c r="K5075" t="inlineStr">
        <is>
          <t>FLBBTV</t>
        </is>
      </c>
    </row>
    <row r="5076">
      <c r="A5076" t="inlineStr">
        <is>
          <t>CS</t>
        </is>
      </c>
      <c r="B5076" t="inlineStr">
        <is>
          <t>173068280000&gt;&gt; Yuqin Yuan</t>
        </is>
      </c>
      <c r="C5076" t="inlineStr">
        <is>
          <t>17306828.0</t>
        </is>
      </c>
      <c r="D5076" t="inlineStr">
        <is>
          <t>YUQIN YUAN</t>
        </is>
      </c>
      <c r="E5076" t="inlineStr">
        <is>
          <t>YUQINYUAN</t>
        </is>
      </c>
      <c r="F5076" s="2" t="n">
        <v>0</v>
      </c>
      <c r="G5076" t="inlineStr">
        <is>
          <t>Solanye Acuña</t>
        </is>
      </c>
      <c r="H5076" t="inlineStr">
        <is>
          <t>65325526</t>
        </is>
      </c>
      <c r="I5076" t="n">
        <v>48</v>
      </c>
      <c r="J5076" t="n">
        <v>1</v>
      </c>
      <c r="K5076" t="inlineStr">
        <is>
          <t>FLBB</t>
        </is>
      </c>
    </row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</sheetData>
  <autoFilter ref="A1:K50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2" customWidth="1" min="3" max="3"/>
    <col width="10" customWidth="1" min="4" max="4"/>
    <col width="22" customWidth="1" min="5" max="5"/>
    <col width="7" customWidth="1" min="6" max="6"/>
    <col width="28" customWidth="1" min="7" max="7"/>
    <col width="30" customWidth="1" min="8" max="8"/>
    <col width="12" customWidth="1" min="9" max="9"/>
    <col width="12" customWidth="1" min="10" max="10"/>
    <col width="30" customWidth="1" min="11" max="11"/>
    <col width="11" customWidth="1" min="12" max="12"/>
  </cols>
  <sheetData>
    <row r="1">
      <c r="A1" s="1" t="inlineStr">
        <is>
          <t>CLIENTE</t>
        </is>
      </c>
      <c r="B1" s="1" t="inlineStr">
        <is>
          <t>NKEY</t>
        </is>
      </c>
      <c r="C1" s="1" t="inlineStr">
        <is>
          <t>EJECUTIVA</t>
        </is>
      </c>
      <c r="D1" s="1" t="inlineStr">
        <is>
          <t>MRC</t>
        </is>
      </c>
      <c r="E1" s="1" t="inlineStr">
        <is>
          <t>RAZON_SALIDA</t>
        </is>
      </c>
      <c r="F1" s="1" t="inlineStr">
        <is>
          <t>RGU</t>
        </is>
      </c>
      <c r="G1" s="1" t="inlineStr">
        <is>
          <t>CONTACTO</t>
        </is>
      </c>
      <c r="H1" s="1" t="inlineStr">
        <is>
          <t>CORREO</t>
        </is>
      </c>
      <c r="I1" s="1" t="inlineStr">
        <is>
          <t>TEL1</t>
        </is>
      </c>
      <c r="J1" s="1" t="inlineStr">
        <is>
          <t>TEL2</t>
        </is>
      </c>
      <c r="K1" s="1" t="inlineStr">
        <is>
          <t>NKEY_MATCH</t>
        </is>
      </c>
      <c r="L1" s="1" t="inlineStr">
        <is>
          <t>RECUPERADO</t>
        </is>
      </c>
    </row>
    <row r="2">
      <c r="A2" t="inlineStr">
        <is>
          <t>COIMSA</t>
        </is>
      </c>
      <c r="B2" t="inlineStr">
        <is>
          <t>COIMSA</t>
        </is>
      </c>
      <c r="C2" t="inlineStr">
        <is>
          <t>Michelle Zambrano</t>
        </is>
      </c>
      <c r="D2" s="2" t="n">
        <v>95</v>
      </c>
      <c r="E2" t="inlineStr">
        <is>
          <t>Solicitado por el Cliente</t>
        </is>
      </c>
      <c r="F2" t="n">
        <v>3</v>
      </c>
      <c r="G2" t="inlineStr">
        <is>
          <t>Jorge Villarreal ced 8-299-399</t>
        </is>
      </c>
      <c r="H2" t="inlineStr">
        <is>
          <t>gerencia.coimsa@gmail.com</t>
        </is>
      </c>
      <c r="I2" t="inlineStr">
        <is>
          <t>66776809.0</t>
        </is>
      </c>
      <c r="J2" t="inlineStr">
        <is>
          <t>2602749.0</t>
        </is>
      </c>
      <c r="K2" t="inlineStr">
        <is>
          <t>COIMSA</t>
        </is>
      </c>
      <c r="L2">
        <f>IF(SUMPRODUCT((Cruce!$E$2:$E$6000+Cruce!$G$2:$G$6000+Cruce!$I$2:$I$6000&gt;0)*(Cruce!$D$2:$D$6000=$K2))&gt;0,"SI","NO")</f>
        <v/>
      </c>
    </row>
    <row r="3">
      <c r="A3" t="inlineStr">
        <is>
          <t>GRAPHIC SOLUTIONS/ CARMEN R. WILLIAMS 2</t>
        </is>
      </c>
      <c r="B3" t="inlineStr">
        <is>
          <t>GRAPHICSOLUTIONSCARMENRWILLIAMS2</t>
        </is>
      </c>
      <c r="C3" t="inlineStr">
        <is>
          <t>Solanye Acuña</t>
        </is>
      </c>
      <c r="D3" s="2" t="n">
        <v>12</v>
      </c>
      <c r="E3" t="inlineStr">
        <is>
          <t>Solicitado por el Cliente</t>
        </is>
      </c>
      <c r="F3" t="n">
        <v>1</v>
      </c>
      <c r="G3" t="inlineStr">
        <is>
          <t>Angelica Gallego E-8-79314</t>
        </is>
      </c>
      <c r="H3" t="inlineStr"/>
      <c r="I3" t="inlineStr">
        <is>
          <t>3140588.0</t>
        </is>
      </c>
      <c r="J3" t="inlineStr"/>
      <c r="K3" t="inlineStr">
        <is>
          <t>GRAPHICSOLUTIONSCARMENRWILLIAMS2</t>
        </is>
      </c>
      <c r="L3">
        <f>IF(SUMPRODUCT((Cruce!$E$2:$E$6000+Cruce!$G$2:$G$6000+Cruce!$I$2:$I$6000&gt;0)*(Cruce!$D$2:$D$6000=$K3))&gt;0,"SI","NO")</f>
        <v/>
      </c>
    </row>
    <row r="4">
      <c r="A4" t="inlineStr">
        <is>
          <t>ALEXIS ALEXANDER GOMEZ MENDIETA</t>
        </is>
      </c>
      <c r="B4" t="inlineStr">
        <is>
          <t>ALEXISALEXANDERGOMEZMENDIETA</t>
        </is>
      </c>
      <c r="C4" t="inlineStr">
        <is>
          <t>Maria Fernanda Rivas</t>
        </is>
      </c>
      <c r="D4" s="2" t="n">
        <v>20.75</v>
      </c>
      <c r="E4" t="inlineStr">
        <is>
          <t>Solicitado por el Cliente</t>
        </is>
      </c>
      <c r="F4" t="n">
        <v>1</v>
      </c>
      <c r="G4" t="inlineStr">
        <is>
          <t>ALEXIS ALEXANDER GOMEZ MENDIETA</t>
        </is>
      </c>
      <c r="H4" t="inlineStr"/>
      <c r="I4" t="inlineStr">
        <is>
          <t>67472064.0</t>
        </is>
      </c>
      <c r="J4" t="inlineStr"/>
      <c r="K4" t="inlineStr">
        <is>
          <t>ALEXISALEXANDERGOMEZMENDIETA</t>
        </is>
      </c>
      <c r="L4">
        <f>IF(SUMPRODUCT((Cruce!$E$2:$E$6000+Cruce!$G$2:$G$6000+Cruce!$I$2:$I$6000&gt;0)*(Cruce!$D$2:$D$6000=$K4))&gt;0,"SI","NO")</f>
        <v/>
      </c>
    </row>
    <row r="5">
      <c r="A5" t="inlineStr">
        <is>
          <t>PH COUNTRY CLUB -</t>
        </is>
      </c>
      <c r="B5" t="inlineStr">
        <is>
          <t>PHCOUNTRYCLUB</t>
        </is>
      </c>
      <c r="C5" t="inlineStr">
        <is>
          <t>Nailyn Martinez Johnson</t>
        </is>
      </c>
      <c r="D5" s="2" t="n">
        <v>166</v>
      </c>
      <c r="E5" t="inlineStr">
        <is>
          <t>Solicitado por el Cliente</t>
        </is>
      </c>
      <c r="F5" t="n">
        <v>8</v>
      </c>
      <c r="G5" t="inlineStr">
        <is>
          <t>MICHAEL HAMOUI</t>
        </is>
      </c>
      <c r="H5" t="inlineStr"/>
      <c r="I5" t="inlineStr">
        <is>
          <t>69144044.0</t>
        </is>
      </c>
      <c r="J5" t="inlineStr"/>
      <c r="K5" t="inlineStr">
        <is>
          <t>PHCOUNTRYCLUB</t>
        </is>
      </c>
      <c r="L5">
        <f>IF(SUMPRODUCT((Cruce!$E$2:$E$6000+Cruce!$G$2:$G$6000+Cruce!$I$2:$I$6000&gt;0)*(Cruce!$D$2:$D$6000=$K5))&gt;0,"SI","NO")</f>
        <v/>
      </c>
    </row>
    <row r="6">
      <c r="A6" t="inlineStr"/>
      <c r="B6" t="inlineStr"/>
      <c r="C6" t="inlineStr">
        <is>
          <t>Michelle Zambrano</t>
        </is>
      </c>
      <c r="D6" s="2" t="n">
        <v>20.75</v>
      </c>
      <c r="E6" t="inlineStr">
        <is>
          <t>Solicitado por el Cliente</t>
        </is>
      </c>
      <c r="F6" t="n">
        <v>1</v>
      </c>
      <c r="G6" t="inlineStr"/>
      <c r="H6" t="inlineStr"/>
      <c r="I6" t="inlineStr"/>
      <c r="J6" t="inlineStr"/>
      <c r="K6" t="inlineStr"/>
      <c r="L6">
        <f>IF(SUMPRODUCT((Cruce!$E$2:$E$6000+Cruce!$G$2:$G$6000+Cruce!$I$2:$I$6000&gt;0)*(Cruce!$D$2:$D$6000=$K6))&gt;0,"SI","NO")</f>
        <v/>
      </c>
    </row>
    <row r="7">
      <c r="A7" t="inlineStr"/>
      <c r="B7" t="inlineStr"/>
      <c r="C7" t="inlineStr">
        <is>
          <t>Solanye Acuña</t>
        </is>
      </c>
      <c r="D7" s="2" t="n">
        <v>40.5</v>
      </c>
      <c r="E7" t="inlineStr">
        <is>
          <t>Solicitado por el Cliente</t>
        </is>
      </c>
      <c r="F7" t="n">
        <v>1</v>
      </c>
      <c r="G7" t="inlineStr"/>
      <c r="H7" t="inlineStr"/>
      <c r="I7" t="inlineStr"/>
      <c r="J7" t="inlineStr"/>
      <c r="K7" t="inlineStr"/>
      <c r="L7">
        <f>IF(SUMPRODUCT((Cruce!$E$2:$E$6000+Cruce!$G$2:$G$6000+Cruce!$I$2:$I$6000&gt;0)*(Cruce!$D$2:$D$6000=$K7))&gt;0,"SI","NO")</f>
        <v/>
      </c>
    </row>
    <row r="8">
      <c r="A8" t="inlineStr"/>
      <c r="B8" t="inlineStr"/>
      <c r="C8" t="inlineStr">
        <is>
          <t>Maria Fernanda Rivas</t>
        </is>
      </c>
      <c r="D8" s="2" t="n">
        <v>31</v>
      </c>
      <c r="E8" t="inlineStr">
        <is>
          <t>Solicitado por el Cliente</t>
        </is>
      </c>
      <c r="F8" t="n">
        <v>1</v>
      </c>
      <c r="G8" t="inlineStr"/>
      <c r="H8" t="inlineStr"/>
      <c r="I8" t="inlineStr"/>
      <c r="J8" t="inlineStr"/>
      <c r="K8" t="inlineStr"/>
      <c r="L8">
        <f>IF(SUMPRODUCT((Cruce!$E$2:$E$6000+Cruce!$G$2:$G$6000+Cruce!$I$2:$I$6000&gt;0)*(Cruce!$D$2:$D$6000=$K8))&gt;0,"SI","NO")</f>
        <v/>
      </c>
    </row>
    <row r="9">
      <c r="A9" t="inlineStr">
        <is>
          <t>IDEALO</t>
        </is>
      </c>
      <c r="B9" t="inlineStr">
        <is>
          <t>IDEALO</t>
        </is>
      </c>
      <c r="C9" t="inlineStr">
        <is>
          <t>Nailyn Martinez Johnson</t>
        </is>
      </c>
      <c r="D9" s="2" t="n">
        <v>41.5</v>
      </c>
      <c r="E9" t="inlineStr">
        <is>
          <t>Solicitado por el Cliente</t>
        </is>
      </c>
      <c r="F9" t="n">
        <v>2</v>
      </c>
      <c r="G9" t="inlineStr">
        <is>
          <t>IDEALO</t>
        </is>
      </c>
      <c r="H9" t="inlineStr"/>
      <c r="I9" t="inlineStr">
        <is>
          <t>68800852.0</t>
        </is>
      </c>
      <c r="J9" t="inlineStr"/>
      <c r="K9" t="inlineStr">
        <is>
          <t>IDEALO</t>
        </is>
      </c>
      <c r="L9">
        <f>IF(SUMPRODUCT((Cruce!$E$2:$E$6000+Cruce!$G$2:$G$6000+Cruce!$I$2:$I$6000&gt;0)*(Cruce!$D$2:$D$6000=$K9))&gt;0,"SI","NO")</f>
        <v/>
      </c>
    </row>
    <row r="10">
      <c r="A10" t="inlineStr">
        <is>
          <t>INFINITY LOGISTICS INFINITY LOGISTICS AGENCY, CORP</t>
        </is>
      </c>
      <c r="B10" t="inlineStr">
        <is>
          <t>INFINITYLOGISTICSINFINITYLOGISTICSAGENCYCORP</t>
        </is>
      </c>
      <c r="C10" t="inlineStr">
        <is>
          <t>Michelle Zambrano</t>
        </is>
      </c>
      <c r="D10" s="2" t="n">
        <v>60</v>
      </c>
      <c r="E10" t="inlineStr">
        <is>
          <t>Solicitado por el Cliente</t>
        </is>
      </c>
      <c r="F10" t="n">
        <v>3</v>
      </c>
      <c r="G10" t="inlineStr">
        <is>
          <t>ARCELIS ASPRILLA</t>
        </is>
      </c>
      <c r="H10" t="inlineStr"/>
      <c r="I10" t="inlineStr">
        <is>
          <t>4304648.0</t>
        </is>
      </c>
      <c r="J10" t="inlineStr"/>
      <c r="K10" t="inlineStr">
        <is>
          <t>INFINITYLOGISTICSINFINITYLOGISTICSAGENCYCORP</t>
        </is>
      </c>
      <c r="L10">
        <f>IF(SUMPRODUCT((Cruce!$E$2:$E$6000+Cruce!$G$2:$G$6000+Cruce!$I$2:$I$6000&gt;0)*(Cruce!$D$2:$D$6000=$K10))&gt;0,"SI","NO")</f>
        <v/>
      </c>
    </row>
    <row r="11">
      <c r="A11" t="inlineStr"/>
      <c r="B11" t="inlineStr"/>
      <c r="C11" t="inlineStr">
        <is>
          <t>Solanye Acuña</t>
        </is>
      </c>
      <c r="D11" s="2" t="n">
        <v>50</v>
      </c>
      <c r="E11" t="inlineStr">
        <is>
          <t>Solicitado por el Cliente</t>
        </is>
      </c>
      <c r="F11" t="n">
        <v>2</v>
      </c>
      <c r="G11" t="inlineStr"/>
      <c r="H11" t="inlineStr"/>
      <c r="I11" t="inlineStr"/>
      <c r="J11" t="inlineStr"/>
      <c r="K11" t="inlineStr"/>
      <c r="L11">
        <f>IF(SUMPRODUCT((Cruce!$E$2:$E$6000+Cruce!$G$2:$G$6000+Cruce!$I$2:$I$6000&gt;0)*(Cruce!$D$2:$D$6000=$K11))&gt;0,"SI","NO")</f>
        <v/>
      </c>
    </row>
    <row r="12">
      <c r="A12" t="inlineStr"/>
      <c r="B12" t="inlineStr"/>
      <c r="C12" t="inlineStr">
        <is>
          <t>Maria Fernanda Rivas</t>
        </is>
      </c>
      <c r="D12" s="2" t="n">
        <v>50</v>
      </c>
      <c r="E12" t="inlineStr">
        <is>
          <t>Solicitado por el Cliente</t>
        </is>
      </c>
      <c r="F12" t="n">
        <v>1</v>
      </c>
      <c r="G12" t="inlineStr"/>
      <c r="H12" t="inlineStr"/>
      <c r="I12" t="inlineStr"/>
      <c r="J12" t="inlineStr"/>
      <c r="K12" t="inlineStr"/>
      <c r="L12">
        <f>IF(SUMPRODUCT((Cruce!$E$2:$E$6000+Cruce!$G$2:$G$6000+Cruce!$I$2:$I$6000&gt;0)*(Cruce!$D$2:$D$6000=$K12))&gt;0,"SI","NO")</f>
        <v/>
      </c>
    </row>
    <row r="13">
      <c r="A13" t="inlineStr"/>
      <c r="B13" t="inlineStr"/>
      <c r="C13" t="inlineStr">
        <is>
          <t>Nailyn Martinez Johnson</t>
        </is>
      </c>
      <c r="D13" s="2" t="n">
        <v>17</v>
      </c>
      <c r="E13" t="inlineStr">
        <is>
          <t>Solicitado por el Cliente</t>
        </is>
      </c>
      <c r="F13" t="n">
        <v>1</v>
      </c>
      <c r="G13" t="inlineStr"/>
      <c r="H13" t="inlineStr"/>
      <c r="I13" t="inlineStr"/>
      <c r="J13" t="inlineStr"/>
      <c r="K13" t="inlineStr"/>
      <c r="L13">
        <f>IF(SUMPRODUCT((Cruce!$E$2:$E$6000+Cruce!$G$2:$G$6000+Cruce!$I$2:$I$6000&gt;0)*(Cruce!$D$2:$D$6000=$K13))&gt;0,"SI","NO")</f>
        <v/>
      </c>
    </row>
    <row r="14">
      <c r="A14" t="inlineStr"/>
      <c r="B14" t="inlineStr"/>
      <c r="C14" t="inlineStr">
        <is>
          <t>Michelle Zambrano</t>
        </is>
      </c>
      <c r="D14" s="2" t="n">
        <v>170</v>
      </c>
      <c r="E14" t="inlineStr">
        <is>
          <t>Solicitado por el Cliente</t>
        </is>
      </c>
      <c r="F14" t="n">
        <v>5</v>
      </c>
      <c r="G14" t="inlineStr"/>
      <c r="H14" t="inlineStr"/>
      <c r="I14" t="inlineStr"/>
      <c r="J14" t="inlineStr"/>
      <c r="K14" t="inlineStr"/>
      <c r="L14">
        <f>IF(SUMPRODUCT((Cruce!$E$2:$E$6000+Cruce!$G$2:$G$6000+Cruce!$I$2:$I$6000&gt;0)*(Cruce!$D$2:$D$6000=$K14))&gt;0,"SI","NO")</f>
        <v/>
      </c>
    </row>
    <row r="15">
      <c r="A15" t="inlineStr"/>
      <c r="B15" t="inlineStr"/>
      <c r="C15" t="inlineStr">
        <is>
          <t>Solanye Acuña</t>
        </is>
      </c>
      <c r="D15" s="2" t="n">
        <v>35</v>
      </c>
      <c r="E15" t="inlineStr">
        <is>
          <t>Solicitado por el Cliente</t>
        </is>
      </c>
      <c r="F15" t="n">
        <v>1</v>
      </c>
      <c r="G15" t="inlineStr"/>
      <c r="H15" t="inlineStr"/>
      <c r="I15" t="inlineStr"/>
      <c r="J15" t="inlineStr"/>
      <c r="K15" t="inlineStr"/>
      <c r="L15">
        <f>IF(SUMPRODUCT((Cruce!$E$2:$E$6000+Cruce!$G$2:$G$6000+Cruce!$I$2:$I$6000&gt;0)*(Cruce!$D$2:$D$6000=$K15))&gt;0,"SI","NO")</f>
        <v/>
      </c>
    </row>
    <row r="16">
      <c r="A16" t="inlineStr">
        <is>
          <t>RC SOLUTION, S.A -</t>
        </is>
      </c>
      <c r="B16" t="inlineStr">
        <is>
          <t>RCSOLUTIONSA</t>
        </is>
      </c>
      <c r="C16" t="inlineStr">
        <is>
          <t>Maria Fernanda Rivas</t>
        </is>
      </c>
      <c r="D16" s="2" t="n">
        <v>41.5</v>
      </c>
      <c r="E16" t="inlineStr">
        <is>
          <t>Solicitado por el Cliente</t>
        </is>
      </c>
      <c r="F16" t="n">
        <v>2</v>
      </c>
      <c r="G16" t="inlineStr">
        <is>
          <t>RC SOLUTION, S.A -</t>
        </is>
      </c>
      <c r="H16" t="inlineStr"/>
      <c r="I16" t="inlineStr">
        <is>
          <t>62608877.0</t>
        </is>
      </c>
      <c r="J16" t="inlineStr"/>
      <c r="K16" t="inlineStr">
        <is>
          <t>RCSOLUTIONSA</t>
        </is>
      </c>
      <c r="L16">
        <f>IF(SUMPRODUCT((Cruce!$E$2:$E$6000+Cruce!$G$2:$G$6000+Cruce!$I$2:$I$6000&gt;0)*(Cruce!$D$2:$D$6000=$K16))&gt;0,"SI","NO")</f>
        <v/>
      </c>
    </row>
    <row r="17">
      <c r="A17" t="inlineStr"/>
      <c r="B17" t="inlineStr"/>
      <c r="C17" t="inlineStr">
        <is>
          <t>Nailyn Martinez Johnson</t>
        </is>
      </c>
      <c r="D17" s="2" t="n">
        <v>113.5</v>
      </c>
      <c r="E17" t="inlineStr">
        <is>
          <t>Solicitado por el Cliente</t>
        </is>
      </c>
      <c r="F17" t="n">
        <v>4</v>
      </c>
      <c r="G17" t="inlineStr"/>
      <c r="H17" t="inlineStr"/>
      <c r="I17" t="inlineStr"/>
      <c r="J17" t="inlineStr"/>
      <c r="K17" t="inlineStr"/>
      <c r="L17">
        <f>IF(SUMPRODUCT((Cruce!$E$2:$E$6000+Cruce!$G$2:$G$6000+Cruce!$I$2:$I$6000&gt;0)*(Cruce!$D$2:$D$6000=$K17))&gt;0,"SI","NO")</f>
        <v/>
      </c>
    </row>
    <row r="18">
      <c r="A18" t="inlineStr">
        <is>
          <t>Servicios Logitisticos Imperial S.A</t>
        </is>
      </c>
      <c r="B18" t="inlineStr">
        <is>
          <t>SERVICIOSLOGITISTICOSIMPERIALSA</t>
        </is>
      </c>
      <c r="C18" t="inlineStr">
        <is>
          <t>Michelle Zambrano</t>
        </is>
      </c>
      <c r="D18" s="2" t="n">
        <v>30</v>
      </c>
      <c r="E18" t="inlineStr">
        <is>
          <t>Solicitado por el Cliente</t>
        </is>
      </c>
      <c r="F18" t="n">
        <v>2</v>
      </c>
      <c r="G18" t="inlineStr">
        <is>
          <t>Servicios Logisticos Imperial S.A.</t>
        </is>
      </c>
      <c r="H18" t="inlineStr">
        <is>
          <t>comercial.panama@petentrega.com</t>
        </is>
      </c>
      <c r="I18" t="inlineStr">
        <is>
          <t>65146298.0</t>
        </is>
      </c>
      <c r="J18" t="inlineStr"/>
      <c r="K18" t="inlineStr">
        <is>
          <t>SERVICIOSLOGITISTICOSIMPERIALSA</t>
        </is>
      </c>
      <c r="L18">
        <f>IF(SUMPRODUCT((Cruce!$E$2:$E$6000+Cruce!$G$2:$G$6000+Cruce!$I$2:$I$6000&gt;0)*(Cruce!$D$2:$D$6000=$K18))&gt;0,"SI","NO")</f>
        <v/>
      </c>
    </row>
    <row r="19">
      <c r="A19" t="inlineStr">
        <is>
          <t>CLINICA TU SALUD Y BELLEZA -</t>
        </is>
      </c>
      <c r="B19" t="inlineStr">
        <is>
          <t>CLINICATUSALUDYBELLEZA</t>
        </is>
      </c>
      <c r="C19" t="inlineStr">
        <is>
          <t>Solanye Acuña</t>
        </is>
      </c>
      <c r="D19" s="2" t="n">
        <v>16.25</v>
      </c>
      <c r="E19" t="inlineStr">
        <is>
          <t>Solicitado por el Cliente</t>
        </is>
      </c>
      <c r="F19" t="n">
        <v>1</v>
      </c>
      <c r="G19" t="inlineStr">
        <is>
          <t>Soy Yoli calu N-20-930</t>
        </is>
      </c>
      <c r="H19" t="inlineStr"/>
      <c r="I19" t="inlineStr">
        <is>
          <t>65081722.0</t>
        </is>
      </c>
      <c r="J19" t="inlineStr"/>
      <c r="K19" t="inlineStr">
        <is>
          <t>CLINICATUSALUDYBELLEZA</t>
        </is>
      </c>
      <c r="L19">
        <f>IF(SUMPRODUCT((Cruce!$E$2:$E$6000+Cruce!$G$2:$G$6000+Cruce!$I$2:$I$6000&gt;0)*(Cruce!$D$2:$D$6000=$K19))&gt;0,"SI","NO")</f>
        <v/>
      </c>
    </row>
    <row r="20">
      <c r="A20" t="inlineStr">
        <is>
          <t>SERVIEDUCA S,A. -</t>
        </is>
      </c>
      <c r="B20" t="inlineStr">
        <is>
          <t>SERVIEDUCASA</t>
        </is>
      </c>
      <c r="C20" t="inlineStr">
        <is>
          <t>Maria Fernanda Rivas</t>
        </is>
      </c>
      <c r="D20" s="2" t="n">
        <v>20</v>
      </c>
      <c r="E20" t="inlineStr">
        <is>
          <t>Solicitado por el Cliente</t>
        </is>
      </c>
      <c r="F20" t="n">
        <v>1</v>
      </c>
      <c r="G20" t="inlineStr">
        <is>
          <t>SERVIEDUCA S,A. - GABRIELA ALEJANDRA,</t>
        </is>
      </c>
      <c r="H20" t="inlineStr"/>
      <c r="I20" t="inlineStr">
        <is>
          <t>2366783.0</t>
        </is>
      </c>
      <c r="J20" t="inlineStr"/>
      <c r="K20" t="inlineStr">
        <is>
          <t>SERVIEDUCASA</t>
        </is>
      </c>
      <c r="L20">
        <f>IF(SUMPRODUCT((Cruce!$E$2:$E$6000+Cruce!$G$2:$G$6000+Cruce!$I$2:$I$6000&gt;0)*(Cruce!$D$2:$D$6000=$K20))&gt;0,"SI","NO")</f>
        <v/>
      </c>
    </row>
    <row r="21">
      <c r="A21" t="inlineStr"/>
      <c r="B21" t="inlineStr"/>
      <c r="C21" t="inlineStr">
        <is>
          <t>Nailyn Martinez Johnson</t>
        </is>
      </c>
      <c r="D21" s="2" t="n">
        <v>25</v>
      </c>
      <c r="E21" t="inlineStr">
        <is>
          <t>Solicitado por el Cliente</t>
        </is>
      </c>
      <c r="F21" t="n">
        <v>1</v>
      </c>
      <c r="G21" t="inlineStr"/>
      <c r="H21" t="inlineStr"/>
      <c r="I21" t="inlineStr"/>
      <c r="J21" t="inlineStr"/>
      <c r="K21" t="inlineStr"/>
      <c r="L21">
        <f>IF(SUMPRODUCT((Cruce!$E$2:$E$6000+Cruce!$G$2:$G$6000+Cruce!$I$2:$I$6000&gt;0)*(Cruce!$D$2:$D$6000=$K21))&gt;0,"SI","NO")</f>
        <v/>
      </c>
    </row>
    <row r="22">
      <c r="A22" t="inlineStr">
        <is>
          <t>PANAMA JOURNEYS S,A -</t>
        </is>
      </c>
      <c r="B22" t="inlineStr">
        <is>
          <t>PANAMAJOURNEYSSA</t>
        </is>
      </c>
      <c r="C22" t="inlineStr">
        <is>
          <t>Michelle Zambrano</t>
        </is>
      </c>
      <c r="D22" s="2" t="n">
        <v>31</v>
      </c>
      <c r="E22" t="inlineStr">
        <is>
          <t>Solicitado por el Cliente</t>
        </is>
      </c>
      <c r="F22" t="n">
        <v>1</v>
      </c>
      <c r="G22" t="inlineStr">
        <is>
          <t>PANAMA JOURNEYS S,A -</t>
        </is>
      </c>
      <c r="H22" t="inlineStr"/>
      <c r="I22" t="inlineStr">
        <is>
          <t>63134216.0</t>
        </is>
      </c>
      <c r="J22" t="inlineStr"/>
      <c r="K22" t="inlineStr">
        <is>
          <t>PANAMAJOURNEYSSA</t>
        </is>
      </c>
      <c r="L22">
        <f>IF(SUMPRODUCT((Cruce!$E$2:$E$6000+Cruce!$G$2:$G$6000+Cruce!$I$2:$I$6000&gt;0)*(Cruce!$D$2:$D$6000=$K22))&gt;0,"SI","NO")</f>
        <v/>
      </c>
    </row>
    <row r="23">
      <c r="A23" t="inlineStr">
        <is>
          <t>AGRO JP / NILKA ATENCIO</t>
        </is>
      </c>
      <c r="B23" t="inlineStr">
        <is>
          <t>AGROJPNILKAATENCIO</t>
        </is>
      </c>
      <c r="C23" t="inlineStr">
        <is>
          <t>Solanye Acuña</t>
        </is>
      </c>
      <c r="D23" s="2" t="n">
        <v>65</v>
      </c>
      <c r="E23" t="inlineStr">
        <is>
          <t>Solicitado por el Cliente</t>
        </is>
      </c>
      <c r="F23" t="n">
        <v>2</v>
      </c>
      <c r="G23" t="inlineStr">
        <is>
          <t>AGRO JP / NILKA ATENCIO</t>
        </is>
      </c>
      <c r="H23" t="inlineStr">
        <is>
          <t>ni.lka@hotmail.com</t>
        </is>
      </c>
      <c r="I23" t="inlineStr">
        <is>
          <t>65767586.0</t>
        </is>
      </c>
      <c r="J23" t="inlineStr">
        <is>
          <t>65767586.0</t>
        </is>
      </c>
      <c r="K23" t="inlineStr">
        <is>
          <t>AGROJPNILKAATENCIO</t>
        </is>
      </c>
      <c r="L23">
        <f>IF(SUMPRODUCT((Cruce!$E$2:$E$6000+Cruce!$G$2:$G$6000+Cruce!$I$2:$I$6000&gt;0)*(Cruce!$D$2:$D$6000=$K23))&gt;0,"SI","NO")</f>
        <v/>
      </c>
    </row>
    <row r="24">
      <c r="A24" t="inlineStr"/>
      <c r="B24" t="inlineStr"/>
      <c r="C24" t="inlineStr">
        <is>
          <t>Maria Fernanda Rivas</t>
        </is>
      </c>
      <c r="D24" s="2" t="n">
        <v>31</v>
      </c>
      <c r="E24" t="inlineStr">
        <is>
          <t>Solicitado por el Cliente</t>
        </is>
      </c>
      <c r="F24" t="n">
        <v>1</v>
      </c>
      <c r="G24" t="inlineStr"/>
      <c r="H24" t="inlineStr"/>
      <c r="I24" t="inlineStr"/>
      <c r="J24" t="inlineStr"/>
      <c r="K24" t="inlineStr"/>
      <c r="L24">
        <f>IF(SUMPRODUCT((Cruce!$E$2:$E$6000+Cruce!$G$2:$G$6000+Cruce!$I$2:$I$6000&gt;0)*(Cruce!$D$2:$D$6000=$K24))&gt;0,"SI","NO")</f>
        <v/>
      </c>
    </row>
    <row r="25">
      <c r="A25" t="inlineStr"/>
      <c r="B25" t="inlineStr"/>
      <c r="C25" t="inlineStr">
        <is>
          <t>Nailyn Martinez Johnson</t>
        </is>
      </c>
      <c r="D25" s="2" t="n">
        <v>40.5</v>
      </c>
      <c r="E25" t="inlineStr">
        <is>
          <t>Solicitado por el Cliente</t>
        </is>
      </c>
      <c r="F25" t="n">
        <v>1</v>
      </c>
      <c r="G25" t="inlineStr"/>
      <c r="H25" t="inlineStr"/>
      <c r="I25" t="inlineStr"/>
      <c r="J25" t="inlineStr"/>
      <c r="K25" t="inlineStr"/>
      <c r="L25">
        <f>IF(SUMPRODUCT((Cruce!$E$2:$E$6000+Cruce!$G$2:$G$6000+Cruce!$I$2:$I$6000&gt;0)*(Cruce!$D$2:$D$6000=$K25))&gt;0,"SI","NO")</f>
        <v/>
      </c>
    </row>
    <row r="26">
      <c r="A26" t="inlineStr"/>
      <c r="B26" t="inlineStr"/>
      <c r="C26" t="inlineStr">
        <is>
          <t>Michelle Zambrano</t>
        </is>
      </c>
      <c r="D26" s="2" t="n">
        <v>66.5</v>
      </c>
      <c r="E26" t="inlineStr">
        <is>
          <t>Solicitado por el Cliente</t>
        </is>
      </c>
      <c r="F26" t="n">
        <v>1</v>
      </c>
      <c r="G26" t="inlineStr"/>
      <c r="H26" t="inlineStr"/>
      <c r="I26" t="inlineStr"/>
      <c r="J26" t="inlineStr"/>
      <c r="K26" t="inlineStr"/>
      <c r="L26">
        <f>IF(SUMPRODUCT((Cruce!$E$2:$E$6000+Cruce!$G$2:$G$6000+Cruce!$I$2:$I$6000&gt;0)*(Cruce!$D$2:$D$6000=$K26))&gt;0,"SI","NO")</f>
        <v/>
      </c>
    </row>
    <row r="27">
      <c r="A27" t="inlineStr">
        <is>
          <t>UPPER EAST TOWER</t>
        </is>
      </c>
      <c r="B27" t="inlineStr">
        <is>
          <t>UPPEREASTTOWER</t>
        </is>
      </c>
      <c r="C27" t="inlineStr">
        <is>
          <t>Solanye Acuña</t>
        </is>
      </c>
      <c r="D27" s="2" t="n">
        <v>124</v>
      </c>
      <c r="E27" t="inlineStr">
        <is>
          <t>Solicitado por el Cliente</t>
        </is>
      </c>
      <c r="F27" t="n">
        <v>4</v>
      </c>
      <c r="G27" t="inlineStr">
        <is>
          <t>UPPER EAST TOWER</t>
        </is>
      </c>
      <c r="H27" t="inlineStr"/>
      <c r="I27" t="inlineStr">
        <is>
          <t>2027194.0</t>
        </is>
      </c>
      <c r="J27" t="inlineStr"/>
      <c r="K27" t="inlineStr">
        <is>
          <t>UPPEREASTTOWER</t>
        </is>
      </c>
      <c r="L27">
        <f>IF(SUMPRODUCT((Cruce!$E$2:$E$6000+Cruce!$G$2:$G$6000+Cruce!$I$2:$I$6000&gt;0)*(Cruce!$D$2:$D$6000=$K27))&gt;0,"SI","NO")</f>
        <v/>
      </c>
    </row>
    <row r="28">
      <c r="A28" t="inlineStr">
        <is>
          <t>FLIX CINEVISION PANAMA, S. DE R.L. -</t>
        </is>
      </c>
      <c r="B28" t="inlineStr">
        <is>
          <t>FLIXCINEVISIONPANAMASDERL</t>
        </is>
      </c>
      <c r="C28" t="inlineStr">
        <is>
          <t>Maria Fernanda Rivas</t>
        </is>
      </c>
      <c r="D28" s="2" t="n">
        <v>81</v>
      </c>
      <c r="E28" t="inlineStr">
        <is>
          <t>Solicitado por el Cliente</t>
        </is>
      </c>
      <c r="F28" t="n">
        <v>1</v>
      </c>
      <c r="G28" t="inlineStr">
        <is>
          <t>FLIX CINEVISION PANAMA, S. DE R.L. -</t>
        </is>
      </c>
      <c r="H28" t="inlineStr"/>
      <c r="I28" t="inlineStr">
        <is>
          <t>64993246.0</t>
        </is>
      </c>
      <c r="J28" t="inlineStr"/>
      <c r="K28" t="inlineStr">
        <is>
          <t>FLIXCINEVISIONPANAMASDERL</t>
        </is>
      </c>
      <c r="L28">
        <f>IF(SUMPRODUCT((Cruce!$E$2:$E$6000+Cruce!$G$2:$G$6000+Cruce!$I$2:$I$6000&gt;0)*(Cruce!$D$2:$D$6000=$K28))&gt;0,"SI","NO")</f>
        <v/>
      </c>
    </row>
    <row r="29">
      <c r="A29" t="inlineStr">
        <is>
          <t>AVAPSA</t>
        </is>
      </c>
      <c r="B29" t="inlineStr">
        <is>
          <t>AVAPSA</t>
        </is>
      </c>
      <c r="C29" t="inlineStr">
        <is>
          <t>Nailyn Martinez Johnson</t>
        </is>
      </c>
      <c r="D29" s="2" t="n">
        <v>40.5</v>
      </c>
      <c r="E29" t="inlineStr">
        <is>
          <t>Solicitado por el Cliente</t>
        </is>
      </c>
      <c r="F29" t="n">
        <v>1</v>
      </c>
      <c r="G29" t="inlineStr">
        <is>
          <t>AVAPSA</t>
        </is>
      </c>
      <c r="H29" t="inlineStr">
        <is>
          <t>magt.67vetequi@gmail.com</t>
        </is>
      </c>
      <c r="I29" t="inlineStr">
        <is>
          <t>62605786.0</t>
        </is>
      </c>
      <c r="J29" t="inlineStr">
        <is>
          <t>66150700.0</t>
        </is>
      </c>
      <c r="K29" t="inlineStr">
        <is>
          <t>AVAPSA</t>
        </is>
      </c>
      <c r="L29">
        <f>IF(SUMPRODUCT((Cruce!$E$2:$E$6000+Cruce!$G$2:$G$6000+Cruce!$I$2:$I$6000&gt;0)*(Cruce!$D$2:$D$6000=$K29))&gt;0,"SI","NO")</f>
        <v/>
      </c>
    </row>
    <row r="30">
      <c r="A30" t="inlineStr">
        <is>
          <t>DRAG COLORS</t>
        </is>
      </c>
      <c r="B30" t="inlineStr">
        <is>
          <t>DRAGCOLORS</t>
        </is>
      </c>
      <c r="C30" t="inlineStr">
        <is>
          <t>Michelle Zambrano</t>
        </is>
      </c>
      <c r="D30" s="2" t="n">
        <v>22</v>
      </c>
      <c r="E30" t="inlineStr">
        <is>
          <t>Solicitado por el Cliente</t>
        </is>
      </c>
      <c r="F30" t="n">
        <v>1</v>
      </c>
      <c r="G30" t="inlineStr">
        <is>
          <t>Salvador Orantes</t>
        </is>
      </c>
      <c r="H30" t="inlineStr">
        <is>
          <t>Chambascar27@gmail.com</t>
        </is>
      </c>
      <c r="I30" t="inlineStr">
        <is>
          <t>69207844.0</t>
        </is>
      </c>
      <c r="J30" t="inlineStr">
        <is>
          <t>69207844.0</t>
        </is>
      </c>
      <c r="K30" t="inlineStr">
        <is>
          <t>DRAGCOLORS</t>
        </is>
      </c>
      <c r="L30">
        <f>IF(SUMPRODUCT((Cruce!$E$2:$E$6000+Cruce!$G$2:$G$6000+Cruce!$I$2:$I$6000&gt;0)*(Cruce!$D$2:$D$6000=$K30))&gt;0,"SI","NO")</f>
        <v/>
      </c>
    </row>
    <row r="31">
      <c r="A31" t="inlineStr"/>
      <c r="B31" t="inlineStr"/>
      <c r="C31" t="inlineStr">
        <is>
          <t>Solanye Acuña</t>
        </is>
      </c>
      <c r="D31" s="2" t="n">
        <v>150</v>
      </c>
      <c r="E31" t="inlineStr">
        <is>
          <t>Solicitado por el Cliente</t>
        </is>
      </c>
      <c r="F31" t="n">
        <v>6</v>
      </c>
      <c r="G31" t="inlineStr"/>
      <c r="H31" t="inlineStr"/>
      <c r="I31" t="inlineStr"/>
      <c r="J31" t="inlineStr"/>
      <c r="K31" t="inlineStr"/>
      <c r="L31">
        <f>IF(SUMPRODUCT((Cruce!$E$2:$E$6000+Cruce!$G$2:$G$6000+Cruce!$I$2:$I$6000&gt;0)*(Cruce!$D$2:$D$6000=$K31))&gt;0,"SI","NO")</f>
        <v/>
      </c>
    </row>
    <row r="32">
      <c r="A32" t="inlineStr"/>
      <c r="B32" t="inlineStr"/>
      <c r="C32" t="inlineStr">
        <is>
          <t>Maria Fernanda Rivas</t>
        </is>
      </c>
      <c r="D32" s="2" t="n">
        <v>21</v>
      </c>
      <c r="E32" t="inlineStr">
        <is>
          <t>Solicitado por el Cliente</t>
        </is>
      </c>
      <c r="F32" t="n">
        <v>3</v>
      </c>
      <c r="G32" t="inlineStr"/>
      <c r="H32" t="inlineStr"/>
      <c r="I32" t="inlineStr"/>
      <c r="J32" t="inlineStr"/>
      <c r="K32" t="inlineStr"/>
      <c r="L32">
        <f>IF(SUMPRODUCT((Cruce!$E$2:$E$6000+Cruce!$G$2:$G$6000+Cruce!$I$2:$I$6000&gt;0)*(Cruce!$D$2:$D$6000=$K32))&gt;0,"SI","NO")</f>
        <v/>
      </c>
    </row>
    <row r="33">
      <c r="A33" t="inlineStr">
        <is>
          <t>Anagan</t>
        </is>
      </c>
      <c r="B33" t="inlineStr">
        <is>
          <t>ANAGAN</t>
        </is>
      </c>
      <c r="C33" t="inlineStr">
        <is>
          <t>Nailyn Martinez Johnson</t>
        </is>
      </c>
      <c r="D33" s="2" t="n">
        <v>42</v>
      </c>
      <c r="E33" t="inlineStr">
        <is>
          <t>Solicitado por el Cliente</t>
        </is>
      </c>
      <c r="F33" t="n">
        <v>1</v>
      </c>
      <c r="G33" t="inlineStr">
        <is>
          <t>LUIS MARTINEZ 7-83-25 // Amarilis Cristóbal 8-841-1249</t>
        </is>
      </c>
      <c r="H33" t="inlineStr">
        <is>
          <t>anagan1@cwpanama.net</t>
        </is>
      </c>
      <c r="I33" t="inlineStr">
        <is>
          <t>3140633.0</t>
        </is>
      </c>
      <c r="J33" t="inlineStr">
        <is>
          <t>3140633.0</t>
        </is>
      </c>
      <c r="K33" t="inlineStr">
        <is>
          <t>ANAGAN</t>
        </is>
      </c>
      <c r="L33">
        <f>IF(SUMPRODUCT((Cruce!$E$2:$E$6000+Cruce!$G$2:$G$6000+Cruce!$I$2:$I$6000&gt;0)*(Cruce!$D$2:$D$6000=$K33))&gt;0,"SI","NO")</f>
        <v/>
      </c>
    </row>
    <row r="34">
      <c r="A34" t="inlineStr"/>
      <c r="B34" t="inlineStr"/>
      <c r="C34" t="inlineStr">
        <is>
          <t>Michelle Zambrano</t>
        </is>
      </c>
      <c r="D34" s="2" t="n">
        <v>44</v>
      </c>
      <c r="E34" t="inlineStr">
        <is>
          <t>Solicitado por el Cliente</t>
        </is>
      </c>
      <c r="F34" t="n">
        <v>1</v>
      </c>
      <c r="G34" t="inlineStr"/>
      <c r="H34" t="inlineStr"/>
      <c r="I34" t="inlineStr"/>
      <c r="J34" t="inlineStr"/>
      <c r="K34" t="inlineStr"/>
      <c r="L34">
        <f>IF(SUMPRODUCT((Cruce!$E$2:$E$6000+Cruce!$G$2:$G$6000+Cruce!$I$2:$I$6000&gt;0)*(Cruce!$D$2:$D$6000=$K34))&gt;0,"SI","NO")</f>
        <v/>
      </c>
    </row>
    <row r="35">
      <c r="A35" t="inlineStr">
        <is>
          <t>Carmen Valdivia Valdes</t>
        </is>
      </c>
      <c r="B35" t="inlineStr">
        <is>
          <t>CARMENVALDIVIAVALDES</t>
        </is>
      </c>
      <c r="C35" t="inlineStr">
        <is>
          <t>Solanye Acuña</t>
        </is>
      </c>
      <c r="D35" s="2" t="n">
        <v>21</v>
      </c>
      <c r="E35" t="inlineStr">
        <is>
          <t>Solicitado por el Cliente</t>
        </is>
      </c>
      <c r="F35" t="n">
        <v>1</v>
      </c>
      <c r="G35" t="inlineStr"/>
      <c r="H35" t="inlineStr"/>
      <c r="I35" t="inlineStr">
        <is>
          <t>66773196.0</t>
        </is>
      </c>
      <c r="J35" t="inlineStr"/>
      <c r="K35" t="inlineStr">
        <is>
          <t>CARMENVALDIVIAVALDES</t>
        </is>
      </c>
      <c r="L35">
        <f>IF(SUMPRODUCT((Cruce!$E$2:$E$6000+Cruce!$G$2:$G$6000+Cruce!$I$2:$I$6000&gt;0)*(Cruce!$D$2:$D$6000=$K35))&gt;0,"SI","NO")</f>
        <v/>
      </c>
    </row>
    <row r="36">
      <c r="A36" t="inlineStr">
        <is>
          <t>Gixel Guevara Almanza</t>
        </is>
      </c>
      <c r="B36" t="inlineStr">
        <is>
          <t>GIXELGUEVARAALMANZA</t>
        </is>
      </c>
      <c r="C36" t="inlineStr">
        <is>
          <t>Maria Fernanda Rivas</t>
        </is>
      </c>
      <c r="D36" s="2" t="n">
        <v>16</v>
      </c>
      <c r="E36" t="inlineStr">
        <is>
          <t>Solicitado por el Cliente</t>
        </is>
      </c>
      <c r="F36" t="n">
        <v>1</v>
      </c>
      <c r="G36" t="inlineStr"/>
      <c r="H36" t="inlineStr"/>
      <c r="I36" t="inlineStr">
        <is>
          <t>69822979.0</t>
        </is>
      </c>
      <c r="J36" t="inlineStr"/>
      <c r="K36" t="inlineStr">
        <is>
          <t>GIXELGUEVARAALMANZA</t>
        </is>
      </c>
      <c r="L36">
        <f>IF(SUMPRODUCT((Cruce!$E$2:$E$6000+Cruce!$G$2:$G$6000+Cruce!$I$2:$I$6000&gt;0)*(Cruce!$D$2:$D$6000=$K36))&gt;0,"SI","NO")</f>
        <v/>
      </c>
    </row>
    <row r="37">
      <c r="A37" t="inlineStr">
        <is>
          <t>Jaime Arroyo Atencio</t>
        </is>
      </c>
      <c r="B37" t="inlineStr">
        <is>
          <t>JAIMEARROYOATENCIO</t>
        </is>
      </c>
      <c r="C37" t="inlineStr">
        <is>
          <t>Nailyn Martinez Johnson</t>
        </is>
      </c>
      <c r="D37" s="2" t="n">
        <v>21.75</v>
      </c>
      <c r="E37" t="inlineStr">
        <is>
          <t>Solicitado por el Cliente</t>
        </is>
      </c>
      <c r="F37" t="n">
        <v>1</v>
      </c>
      <c r="G37" t="inlineStr"/>
      <c r="H37" t="inlineStr"/>
      <c r="I37" t="inlineStr">
        <is>
          <t>2287216.0</t>
        </is>
      </c>
      <c r="J37" t="inlineStr"/>
      <c r="K37" t="inlineStr">
        <is>
          <t>JAIMEARROYOATENCIO</t>
        </is>
      </c>
      <c r="L37">
        <f>IF(SUMPRODUCT((Cruce!$E$2:$E$6000+Cruce!$G$2:$G$6000+Cruce!$I$2:$I$6000&gt;0)*(Cruce!$D$2:$D$6000=$K37))&gt;0,"SI","NO")</f>
        <v/>
      </c>
    </row>
    <row r="38">
      <c r="A38" t="inlineStr">
        <is>
          <t>Shirley y Asociados</t>
        </is>
      </c>
      <c r="B38" t="inlineStr">
        <is>
          <t>SHIRLEYYASOCIADOS</t>
        </is>
      </c>
      <c r="C38" t="inlineStr">
        <is>
          <t>Michelle Zambrano</t>
        </is>
      </c>
      <c r="D38" s="2" t="n">
        <v>45.5</v>
      </c>
      <c r="E38" t="inlineStr">
        <is>
          <t>Solicitado por el Cliente</t>
        </is>
      </c>
      <c r="F38" t="n">
        <v>1</v>
      </c>
      <c r="G38" t="inlineStr">
        <is>
          <t>Luis Antonio Shirley Campbell</t>
        </is>
      </c>
      <c r="H38" t="inlineStr">
        <is>
          <t>administracion@shirleylaw.com</t>
        </is>
      </c>
      <c r="I38" t="inlineStr">
        <is>
          <t>66752321.0</t>
        </is>
      </c>
      <c r="J38" t="inlineStr">
        <is>
          <t>66752321.0</t>
        </is>
      </c>
      <c r="K38" t="inlineStr">
        <is>
          <t>SHIRLEYYASOCIADOS</t>
        </is>
      </c>
      <c r="L38">
        <f>IF(SUMPRODUCT((Cruce!$E$2:$E$6000+Cruce!$G$2:$G$6000+Cruce!$I$2:$I$6000&gt;0)*(Cruce!$D$2:$D$6000=$K38))&gt;0,"SI","NO")</f>
        <v/>
      </c>
    </row>
    <row r="39">
      <c r="A39" t="inlineStr">
        <is>
          <t>M. Contratista</t>
        </is>
      </c>
      <c r="B39" t="inlineStr">
        <is>
          <t>MCONTRATISTA</t>
        </is>
      </c>
      <c r="C39" t="inlineStr">
        <is>
          <t>Solanye Acuña</t>
        </is>
      </c>
      <c r="D39" s="2" t="n">
        <v>42</v>
      </c>
      <c r="E39" t="inlineStr">
        <is>
          <t>MIGRACION POST-PRE</t>
        </is>
      </c>
      <c r="F39" t="n">
        <v>1</v>
      </c>
      <c r="G39" t="inlineStr">
        <is>
          <t>Ricardo Raul Mezquita</t>
        </is>
      </c>
      <c r="H39" t="inlineStr"/>
      <c r="I39" t="inlineStr">
        <is>
          <t>2790469.0</t>
        </is>
      </c>
      <c r="J39" t="inlineStr"/>
      <c r="K39" t="inlineStr">
        <is>
          <t>MCONTRATISTA</t>
        </is>
      </c>
      <c r="L39">
        <f>IF(SUMPRODUCT((Cruce!$E$2:$E$6000+Cruce!$G$2:$G$6000+Cruce!$I$2:$I$6000&gt;0)*(Cruce!$D$2:$D$6000=$K39))&gt;0,"SI","NO")</f>
        <v/>
      </c>
    </row>
    <row r="40">
      <c r="A40" t="inlineStr">
        <is>
          <t>Solidus Secur</t>
        </is>
      </c>
      <c r="B40" t="inlineStr">
        <is>
          <t>SOLIDUSSECUR</t>
        </is>
      </c>
      <c r="C40" t="inlineStr">
        <is>
          <t>Maria Fernanda Rivas</t>
        </is>
      </c>
      <c r="D40" s="2" t="n">
        <v>15.99</v>
      </c>
      <c r="E40" t="inlineStr">
        <is>
          <t>Solicitado por el Cliente</t>
        </is>
      </c>
      <c r="F40" t="n">
        <v>1</v>
      </c>
      <c r="G40" t="inlineStr">
        <is>
          <t>HEINER SPEICH</t>
        </is>
      </c>
      <c r="H40" t="inlineStr">
        <is>
          <t>karoll.arguelles@sardona-capital.com</t>
        </is>
      </c>
      <c r="I40" t="inlineStr">
        <is>
          <t>69826252.0</t>
        </is>
      </c>
      <c r="J40" t="inlineStr">
        <is>
          <t>69826252.0</t>
        </is>
      </c>
      <c r="K40" t="inlineStr">
        <is>
          <t>SOLIDUSSECUR</t>
        </is>
      </c>
      <c r="L40">
        <f>IF(SUMPRODUCT((Cruce!$E$2:$E$6000+Cruce!$G$2:$G$6000+Cruce!$I$2:$I$6000&gt;0)*(Cruce!$D$2:$D$6000=$K40))&gt;0,"SI","NO")</f>
        <v/>
      </c>
    </row>
    <row r="41">
      <c r="A41" t="inlineStr">
        <is>
          <t>Bold Impresiones</t>
        </is>
      </c>
      <c r="B41" t="inlineStr">
        <is>
          <t>BOLDIMPRESIONES</t>
        </is>
      </c>
      <c r="C41" t="inlineStr">
        <is>
          <t>Nailyn Martinez Johnson</t>
        </is>
      </c>
      <c r="D41" s="2" t="n">
        <v>75</v>
      </c>
      <c r="E41" t="inlineStr">
        <is>
          <t>Solicitado por el Cliente</t>
        </is>
      </c>
      <c r="F41" t="n">
        <v>5</v>
      </c>
      <c r="G41" t="inlineStr">
        <is>
          <t>Alexander Romero Martinez</t>
        </is>
      </c>
      <c r="H41" t="inlineStr"/>
      <c r="I41" t="inlineStr">
        <is>
          <t>2702607.0</t>
        </is>
      </c>
      <c r="J41" t="inlineStr"/>
      <c r="K41" t="inlineStr">
        <is>
          <t>BOLDIMPRESIONES</t>
        </is>
      </c>
      <c r="L41">
        <f>IF(SUMPRODUCT((Cruce!$E$2:$E$6000+Cruce!$G$2:$G$6000+Cruce!$I$2:$I$6000&gt;0)*(Cruce!$D$2:$D$6000=$K41))&gt;0,"SI","NO")</f>
        <v/>
      </c>
    </row>
    <row r="42">
      <c r="A42" t="inlineStr"/>
      <c r="B42" t="inlineStr"/>
      <c r="C42" t="inlineStr">
        <is>
          <t>Michelle Zambrano</t>
        </is>
      </c>
      <c r="D42" s="2" t="n">
        <v>40</v>
      </c>
      <c r="E42" t="inlineStr">
        <is>
          <t>Solicitado por el Cliente</t>
        </is>
      </c>
      <c r="F42" t="n">
        <v>1</v>
      </c>
      <c r="G42" t="inlineStr"/>
      <c r="H42" t="inlineStr"/>
      <c r="I42" t="inlineStr"/>
      <c r="J42" t="inlineStr"/>
      <c r="K42" t="inlineStr"/>
      <c r="L42">
        <f>IF(SUMPRODUCT((Cruce!$E$2:$E$6000+Cruce!$G$2:$G$6000+Cruce!$I$2:$I$6000&gt;0)*(Cruce!$D$2:$D$6000=$K42))&gt;0,"SI","NO")</f>
        <v/>
      </c>
    </row>
    <row r="43">
      <c r="A43" t="inlineStr"/>
      <c r="B43" t="inlineStr"/>
      <c r="C43" t="inlineStr">
        <is>
          <t>Solanye Acuña</t>
        </is>
      </c>
      <c r="D43" s="2" t="n">
        <v>5.5</v>
      </c>
      <c r="E43" t="inlineStr">
        <is>
          <t>Solicitado por el Cliente</t>
        </is>
      </c>
      <c r="F43" t="n">
        <v>1</v>
      </c>
      <c r="G43" t="inlineStr"/>
      <c r="H43" t="inlineStr"/>
      <c r="I43" t="inlineStr"/>
      <c r="J43" t="inlineStr"/>
      <c r="K43" t="inlineStr"/>
      <c r="L43">
        <f>IF(SUMPRODUCT((Cruce!$E$2:$E$6000+Cruce!$G$2:$G$6000+Cruce!$I$2:$I$6000&gt;0)*(Cruce!$D$2:$D$6000=$K43))&gt;0,"SI","NO")</f>
        <v/>
      </c>
    </row>
    <row r="44">
      <c r="A44" t="inlineStr">
        <is>
          <t>Full Drop Sa</t>
        </is>
      </c>
      <c r="B44" t="inlineStr">
        <is>
          <t>FULLDROPSA</t>
        </is>
      </c>
      <c r="C44" t="inlineStr">
        <is>
          <t>Maria Fernanda Rivas</t>
        </is>
      </c>
      <c r="D44" s="2" t="n">
        <v>21.74</v>
      </c>
      <c r="E44" t="inlineStr">
        <is>
          <t>Solicitado por el Cliente</t>
        </is>
      </c>
      <c r="F44" t="n">
        <v>1</v>
      </c>
      <c r="G44" t="inlineStr">
        <is>
          <t>EDGAR NORIEL CHANG HERNANDEZ 6-701-17</t>
        </is>
      </c>
      <c r="H44" t="inlineStr"/>
      <c r="I44" t="inlineStr">
        <is>
          <t>9101722.0</t>
        </is>
      </c>
      <c r="J44" t="inlineStr"/>
      <c r="K44" t="inlineStr">
        <is>
          <t>FULLDROPSA</t>
        </is>
      </c>
      <c r="L44">
        <f>IF(SUMPRODUCT((Cruce!$E$2:$E$6000+Cruce!$G$2:$G$6000+Cruce!$I$2:$I$6000&gt;0)*(Cruce!$D$2:$D$6000=$K44))&gt;0,"SI","NO")</f>
        <v/>
      </c>
    </row>
    <row r="45">
      <c r="A45" t="inlineStr"/>
      <c r="B45" t="inlineStr"/>
      <c r="C45" t="inlineStr">
        <is>
          <t>Nailyn Martinez Johnson</t>
        </is>
      </c>
      <c r="D45" s="2" t="n">
        <v>24</v>
      </c>
      <c r="E45" t="inlineStr">
        <is>
          <t>Solicitado por el Cliente</t>
        </is>
      </c>
      <c r="F45" t="n">
        <v>1</v>
      </c>
      <c r="G45" t="inlineStr"/>
      <c r="H45" t="inlineStr"/>
      <c r="I45" t="inlineStr"/>
      <c r="J45" t="inlineStr"/>
      <c r="K45" t="inlineStr"/>
      <c r="L45">
        <f>IF(SUMPRODUCT((Cruce!$E$2:$E$6000+Cruce!$G$2:$G$6000+Cruce!$I$2:$I$6000&gt;0)*(Cruce!$D$2:$D$6000=$K45))&gt;0,"SI","NO")</f>
        <v/>
      </c>
    </row>
    <row r="46">
      <c r="A46" t="inlineStr"/>
      <c r="B46" t="inlineStr"/>
      <c r="C46" t="inlineStr">
        <is>
          <t>Michelle Zambrano</t>
        </is>
      </c>
      <c r="D46" s="2" t="n">
        <v>44</v>
      </c>
      <c r="E46" t="inlineStr">
        <is>
          <t>Solicitado por el Cliente</t>
        </is>
      </c>
      <c r="F46" t="n">
        <v>2</v>
      </c>
      <c r="G46" t="inlineStr"/>
      <c r="H46" t="inlineStr"/>
      <c r="I46" t="inlineStr"/>
      <c r="J46" t="inlineStr"/>
      <c r="K46" t="inlineStr"/>
      <c r="L46">
        <f>IF(SUMPRODUCT((Cruce!$E$2:$E$6000+Cruce!$G$2:$G$6000+Cruce!$I$2:$I$6000&gt;0)*(Cruce!$D$2:$D$6000=$K46))&gt;0,"SI","NO")</f>
        <v/>
      </c>
    </row>
    <row r="47">
      <c r="A47" t="inlineStr">
        <is>
          <t>Varela Carden</t>
        </is>
      </c>
      <c r="B47" t="inlineStr">
        <is>
          <t>VARELACARDEN</t>
        </is>
      </c>
      <c r="C47" t="inlineStr">
        <is>
          <t>Solanye Acuña</t>
        </is>
      </c>
      <c r="D47" s="2" t="n">
        <v>40</v>
      </c>
      <c r="E47" t="inlineStr">
        <is>
          <t>Solicitado por el Cliente</t>
        </is>
      </c>
      <c r="F47" t="n">
        <v>1</v>
      </c>
      <c r="G47" t="inlineStr">
        <is>
          <t>Carlos Varela 8-259-337</t>
        </is>
      </c>
      <c r="H47" t="inlineStr"/>
      <c r="I47" t="inlineStr">
        <is>
          <t>2655785.0</t>
        </is>
      </c>
      <c r="J47" t="inlineStr"/>
      <c r="K47" t="inlineStr">
        <is>
          <t>VARELACARDEN</t>
        </is>
      </c>
      <c r="L47">
        <f>IF(SUMPRODUCT((Cruce!$E$2:$E$6000+Cruce!$G$2:$G$6000+Cruce!$I$2:$I$6000&gt;0)*(Cruce!$D$2:$D$6000=$K47))&gt;0,"SI","NO")</f>
        <v/>
      </c>
    </row>
    <row r="48">
      <c r="A48" t="inlineStr">
        <is>
          <t>Jestski Panamarin</t>
        </is>
      </c>
      <c r="B48" t="inlineStr">
        <is>
          <t>JESTSKIPANAMARIN</t>
        </is>
      </c>
      <c r="C48" t="inlineStr">
        <is>
          <t>Maria Fernanda Rivas</t>
        </is>
      </c>
      <c r="D48" s="2" t="n">
        <v>42</v>
      </c>
      <c r="E48" t="inlineStr">
        <is>
          <t>Solicitado por el Cliente</t>
        </is>
      </c>
      <c r="F48" t="n">
        <v>1</v>
      </c>
      <c r="G48" t="inlineStr">
        <is>
          <t>Rene Marin</t>
        </is>
      </c>
      <c r="H48" t="inlineStr">
        <is>
          <t>bbrosi1023@hotmail.com</t>
        </is>
      </c>
      <c r="I48" t="inlineStr">
        <is>
          <t>65112891.0</t>
        </is>
      </c>
      <c r="J48" t="inlineStr">
        <is>
          <t>65112891.0</t>
        </is>
      </c>
      <c r="K48" t="inlineStr">
        <is>
          <t>JESTSKIPANAMARIN</t>
        </is>
      </c>
      <c r="L48">
        <f>IF(SUMPRODUCT((Cruce!$E$2:$E$6000+Cruce!$G$2:$G$6000+Cruce!$I$2:$I$6000&gt;0)*(Cruce!$D$2:$D$6000=$K48))&gt;0,"SI","NO")</f>
        <v/>
      </c>
    </row>
    <row r="49">
      <c r="A49" t="inlineStr"/>
      <c r="B49" t="inlineStr"/>
      <c r="C49" t="inlineStr">
        <is>
          <t>Nailyn Martinez Johnson</t>
        </is>
      </c>
      <c r="D49" s="2" t="n">
        <v>80.25</v>
      </c>
      <c r="E49" t="inlineStr">
        <is>
          <t>Solicitado por el Cliente</t>
        </is>
      </c>
      <c r="F49" t="n">
        <v>3</v>
      </c>
      <c r="G49" t="inlineStr"/>
      <c r="H49" t="inlineStr"/>
      <c r="I49" t="inlineStr"/>
      <c r="J49" t="inlineStr"/>
      <c r="K49" t="inlineStr"/>
      <c r="L49">
        <f>IF(SUMPRODUCT((Cruce!$E$2:$E$6000+Cruce!$G$2:$G$6000+Cruce!$I$2:$I$6000&gt;0)*(Cruce!$D$2:$D$6000=$K49))&gt;0,"SI","NO")</f>
        <v/>
      </c>
    </row>
    <row r="50">
      <c r="A50" t="inlineStr">
        <is>
          <t>DVA GLASS SERVICES SA</t>
        </is>
      </c>
      <c r="B50" t="inlineStr">
        <is>
          <t>DVAGLASSSERVICESSA</t>
        </is>
      </c>
      <c r="C50" t="inlineStr">
        <is>
          <t>Michelle Zambrano</t>
        </is>
      </c>
      <c r="D50" s="2" t="n">
        <v>72</v>
      </c>
      <c r="E50" t="inlineStr">
        <is>
          <t>Solicitado por el Cliente</t>
        </is>
      </c>
      <c r="F50" t="n">
        <v>2</v>
      </c>
      <c r="G50" t="inlineStr">
        <is>
          <t>SANDRA ECHEVERRIA</t>
        </is>
      </c>
      <c r="H50" t="inlineStr"/>
      <c r="I50" t="inlineStr">
        <is>
          <t>69835010.0</t>
        </is>
      </c>
      <c r="J50" t="inlineStr"/>
      <c r="K50" t="inlineStr">
        <is>
          <t>DVAGLASSSERVICESSA</t>
        </is>
      </c>
      <c r="L50">
        <f>IF(SUMPRODUCT((Cruce!$E$2:$E$6000+Cruce!$G$2:$G$6000+Cruce!$I$2:$I$6000&gt;0)*(Cruce!$D$2:$D$6000=$K50))&gt;0,"SI","NO")</f>
        <v/>
      </c>
    </row>
    <row r="51">
      <c r="A51" t="inlineStr"/>
      <c r="B51" t="inlineStr"/>
      <c r="C51" t="inlineStr">
        <is>
          <t>Solanye Acuña</t>
        </is>
      </c>
      <c r="D51" s="2" t="n">
        <v>26.75</v>
      </c>
      <c r="E51" t="inlineStr">
        <is>
          <t>Solicitado por el Cliente</t>
        </is>
      </c>
      <c r="F51" t="n">
        <v>1</v>
      </c>
      <c r="G51" t="inlineStr"/>
      <c r="H51" t="inlineStr"/>
      <c r="I51" t="inlineStr"/>
      <c r="J51" t="inlineStr"/>
      <c r="K51" t="inlineStr"/>
      <c r="L51">
        <f>IF(SUMPRODUCT((Cruce!$E$2:$E$6000+Cruce!$G$2:$G$6000+Cruce!$I$2:$I$6000&gt;0)*(Cruce!$D$2:$D$6000=$K51))&gt;0,"SI","NO")</f>
        <v/>
      </c>
    </row>
    <row r="52">
      <c r="A52" t="inlineStr"/>
      <c r="B52" t="inlineStr"/>
      <c r="C52" t="inlineStr">
        <is>
          <t>Maria Fernanda Rivas</t>
        </is>
      </c>
      <c r="D52" s="2" t="n">
        <v>28.75</v>
      </c>
      <c r="E52" t="inlineStr">
        <is>
          <t>Solicitado por el Cliente</t>
        </is>
      </c>
      <c r="F52" t="n">
        <v>1</v>
      </c>
      <c r="G52" t="inlineStr"/>
      <c r="H52" t="inlineStr"/>
      <c r="I52" t="inlineStr"/>
      <c r="J52" t="inlineStr"/>
      <c r="K52" t="inlineStr"/>
      <c r="L52">
        <f>IF(SUMPRODUCT((Cruce!$E$2:$E$6000+Cruce!$G$2:$G$6000+Cruce!$I$2:$I$6000&gt;0)*(Cruce!$D$2:$D$6000=$K52))&gt;0,"SI","NO")</f>
        <v/>
      </c>
    </row>
    <row r="53">
      <c r="A53" t="inlineStr">
        <is>
          <t>Annett Miranda</t>
        </is>
      </c>
      <c r="B53" t="inlineStr">
        <is>
          <t>ANNETTMIRANDA</t>
        </is>
      </c>
      <c r="C53" t="inlineStr">
        <is>
          <t>Nailyn Martinez Johnson</t>
        </is>
      </c>
      <c r="D53" s="2" t="n">
        <v>28.75</v>
      </c>
      <c r="E53" t="inlineStr">
        <is>
          <t>(en blanco)</t>
        </is>
      </c>
      <c r="F53" t="n">
        <v>1</v>
      </c>
      <c r="G53" t="inlineStr">
        <is>
          <t>Nila Espinoza</t>
        </is>
      </c>
      <c r="H53" t="inlineStr"/>
      <c r="I53" t="inlineStr">
        <is>
          <t>2644225.0</t>
        </is>
      </c>
      <c r="J53" t="inlineStr"/>
      <c r="K53" t="inlineStr">
        <is>
          <t>ANNETTMIRANDA</t>
        </is>
      </c>
      <c r="L53">
        <f>IF(SUMPRODUCT((Cruce!$E$2:$E$6000+Cruce!$G$2:$G$6000+Cruce!$I$2:$I$6000&gt;0)*(Cruce!$D$2:$D$6000=$K53))&gt;0,"SI","NO")</f>
        <v/>
      </c>
    </row>
    <row r="54">
      <c r="A54" t="inlineStr">
        <is>
          <t>FONSECA, S.A.</t>
        </is>
      </c>
      <c r="B54" t="inlineStr">
        <is>
          <t>FONSECASA</t>
        </is>
      </c>
      <c r="C54" t="inlineStr">
        <is>
          <t>Michelle Zambrano</t>
        </is>
      </c>
      <c r="D54" s="2" t="n">
        <v>20.75</v>
      </c>
      <c r="E54" t="inlineStr">
        <is>
          <t>Solicitado por el Cliente</t>
        </is>
      </c>
      <c r="F54" t="n">
        <v>1</v>
      </c>
      <c r="G54" t="inlineStr">
        <is>
          <t>YARIBETH HOU JIANG</t>
        </is>
      </c>
      <c r="H54" t="inlineStr">
        <is>
          <t>surtimaxpanama@hotmail.com</t>
        </is>
      </c>
      <c r="I54" t="inlineStr">
        <is>
          <t>62529492.0</t>
        </is>
      </c>
      <c r="J54" t="inlineStr">
        <is>
          <t>62529492.0</t>
        </is>
      </c>
      <c r="K54" t="inlineStr">
        <is>
          <t>FONSECASA</t>
        </is>
      </c>
      <c r="L54">
        <f>IF(SUMPRODUCT((Cruce!$E$2:$E$6000+Cruce!$G$2:$G$6000+Cruce!$I$2:$I$6000&gt;0)*(Cruce!$D$2:$D$6000=$K54))&gt;0,"SI","NO")</f>
        <v/>
      </c>
    </row>
    <row r="55">
      <c r="A55" t="inlineStr"/>
      <c r="B55" t="inlineStr"/>
      <c r="C55" t="inlineStr">
        <is>
          <t>Solanye Acuña</t>
        </is>
      </c>
      <c r="D55" s="2" t="n">
        <v>24</v>
      </c>
      <c r="E55" t="inlineStr">
        <is>
          <t>Solicitado por el Cliente</t>
        </is>
      </c>
      <c r="F55" t="n">
        <v>2</v>
      </c>
      <c r="G55" t="inlineStr"/>
      <c r="H55" t="inlineStr"/>
      <c r="I55" t="inlineStr"/>
      <c r="J55" t="inlineStr"/>
      <c r="K55" t="inlineStr"/>
      <c r="L55">
        <f>IF(SUMPRODUCT((Cruce!$E$2:$E$6000+Cruce!$G$2:$G$6000+Cruce!$I$2:$I$6000&gt;0)*(Cruce!$D$2:$D$6000=$K55))&gt;0,"SI","NO")</f>
        <v/>
      </c>
    </row>
    <row r="56">
      <c r="A56" t="inlineStr"/>
      <c r="B56" t="inlineStr"/>
      <c r="C56" t="inlineStr">
        <is>
          <t>Maria Fernanda Rivas</t>
        </is>
      </c>
      <c r="D56" s="2" t="n">
        <v>117.75</v>
      </c>
      <c r="E56" t="inlineStr">
        <is>
          <t>Solicitado por el Cliente</t>
        </is>
      </c>
      <c r="F56" t="n">
        <v>3</v>
      </c>
      <c r="G56" t="inlineStr"/>
      <c r="H56" t="inlineStr"/>
      <c r="I56" t="inlineStr"/>
      <c r="J56" t="inlineStr"/>
      <c r="K56" t="inlineStr"/>
      <c r="L56">
        <f>IF(SUMPRODUCT((Cruce!$E$2:$E$6000+Cruce!$G$2:$G$6000+Cruce!$I$2:$I$6000&gt;0)*(Cruce!$D$2:$D$6000=$K56))&gt;0,"SI","NO")</f>
        <v/>
      </c>
    </row>
    <row r="57">
      <c r="A57" t="inlineStr"/>
      <c r="B57" t="inlineStr"/>
      <c r="C57" t="inlineStr">
        <is>
          <t>Nailyn Martinez Johnson</t>
        </is>
      </c>
      <c r="D57" s="2" t="n">
        <v>44.5</v>
      </c>
      <c r="E57" t="inlineStr">
        <is>
          <t>Solicitado por el Cliente</t>
        </is>
      </c>
      <c r="F57" t="n">
        <v>1</v>
      </c>
      <c r="G57" t="inlineStr"/>
      <c r="H57" t="inlineStr"/>
      <c r="I57" t="inlineStr"/>
      <c r="J57" t="inlineStr"/>
      <c r="K57" t="inlineStr"/>
      <c r="L57">
        <f>IF(SUMPRODUCT((Cruce!$E$2:$E$6000+Cruce!$G$2:$G$6000+Cruce!$I$2:$I$6000&gt;0)*(Cruce!$D$2:$D$6000=$K57))&gt;0,"SI","NO")</f>
        <v/>
      </c>
    </row>
    <row r="58">
      <c r="A58" t="inlineStr"/>
      <c r="B58" t="inlineStr"/>
      <c r="C58" t="inlineStr">
        <is>
          <t>Michelle Zambrano</t>
        </is>
      </c>
      <c r="D58" s="2" t="n">
        <v>43.96</v>
      </c>
      <c r="E58" t="inlineStr">
        <is>
          <t>Solicitado por el Cliente</t>
        </is>
      </c>
      <c r="F58" t="n">
        <v>4</v>
      </c>
      <c r="G58" t="inlineStr"/>
      <c r="H58" t="inlineStr"/>
      <c r="I58" t="inlineStr"/>
      <c r="J58" t="inlineStr"/>
      <c r="K58" t="inlineStr"/>
      <c r="L58">
        <f>IF(SUMPRODUCT((Cruce!$E$2:$E$6000+Cruce!$G$2:$G$6000+Cruce!$I$2:$I$6000&gt;0)*(Cruce!$D$2:$D$6000=$K58))&gt;0,"SI","NO")</f>
        <v/>
      </c>
    </row>
    <row r="59">
      <c r="A59" t="inlineStr">
        <is>
          <t>Agencia De Ad</t>
        </is>
      </c>
      <c r="B59" t="inlineStr">
        <is>
          <t>AGENCIADEAD</t>
        </is>
      </c>
      <c r="C59" t="inlineStr">
        <is>
          <t>Solanye Acuña</t>
        </is>
      </c>
      <c r="D59" s="2" t="n">
        <v>37.5</v>
      </c>
      <c r="E59" t="inlineStr">
        <is>
          <t>Solicitado por el Cliente</t>
        </is>
      </c>
      <c r="F59" t="n">
        <v>1</v>
      </c>
      <c r="G59" t="inlineStr">
        <is>
          <t>MARCOS VIDES</t>
        </is>
      </c>
      <c r="H59" t="inlineStr"/>
      <c r="I59" t="inlineStr">
        <is>
          <t>67753993.0</t>
        </is>
      </c>
      <c r="J59" t="inlineStr"/>
      <c r="K59" t="inlineStr">
        <is>
          <t>AGENCIADEAD</t>
        </is>
      </c>
      <c r="L59">
        <f>IF(SUMPRODUCT((Cruce!$E$2:$E$6000+Cruce!$G$2:$G$6000+Cruce!$I$2:$I$6000&gt;0)*(Cruce!$D$2:$D$6000=$K59))&gt;0,"SI","NO")</f>
        <v/>
      </c>
    </row>
    <row r="60">
      <c r="A60" t="inlineStr">
        <is>
          <t>Grupo Camberfot, S.A</t>
        </is>
      </c>
      <c r="B60" t="inlineStr">
        <is>
          <t>GRUPOCAMBERFOTSA</t>
        </is>
      </c>
      <c r="C60" t="inlineStr">
        <is>
          <t>Maria Fernanda Rivas</t>
        </is>
      </c>
      <c r="D60" s="2" t="n">
        <v>42</v>
      </c>
      <c r="E60" t="inlineStr">
        <is>
          <t>Solicitado por el Cliente</t>
        </is>
      </c>
      <c r="F60" t="n">
        <v>1</v>
      </c>
      <c r="G60" t="inlineStr">
        <is>
          <t>Annia Pons Hernandez</t>
        </is>
      </c>
      <c r="H60" t="inlineStr">
        <is>
          <t>recepcion@grupoc.cc</t>
        </is>
      </c>
      <c r="I60" t="inlineStr">
        <is>
          <t>66765590.0</t>
        </is>
      </c>
      <c r="J60" t="inlineStr">
        <is>
          <t>66765590.0</t>
        </is>
      </c>
      <c r="K60" t="inlineStr">
        <is>
          <t>GRUPOCAMBERFOTSA</t>
        </is>
      </c>
      <c r="L60">
        <f>IF(SUMPRODUCT((Cruce!$E$2:$E$6000+Cruce!$G$2:$G$6000+Cruce!$I$2:$I$6000&gt;0)*(Cruce!$D$2:$D$6000=$K60))&gt;0,"SI","NO")</f>
        <v/>
      </c>
    </row>
    <row r="61">
      <c r="A61" t="inlineStr"/>
      <c r="B61" t="inlineStr"/>
      <c r="C61" t="inlineStr">
        <is>
          <t>Nailyn Martinez Johnson</t>
        </is>
      </c>
      <c r="D61" s="2" t="n">
        <v>45.5</v>
      </c>
      <c r="E61" t="inlineStr">
        <is>
          <t>Solicitado por el Cliente</t>
        </is>
      </c>
      <c r="F61" t="n">
        <v>1</v>
      </c>
      <c r="G61" t="inlineStr"/>
      <c r="H61" t="inlineStr"/>
      <c r="I61" t="inlineStr"/>
      <c r="J61" t="inlineStr"/>
      <c r="K61" t="inlineStr"/>
      <c r="L61">
        <f>IF(SUMPRODUCT((Cruce!$E$2:$E$6000+Cruce!$G$2:$G$6000+Cruce!$I$2:$I$6000&gt;0)*(Cruce!$D$2:$D$6000=$K61))&gt;0,"SI","NO")</f>
        <v/>
      </c>
    </row>
    <row r="62">
      <c r="A62" t="inlineStr"/>
      <c r="B62" t="inlineStr"/>
      <c r="C62" t="inlineStr">
        <is>
          <t>Michelle Zambrano</t>
        </is>
      </c>
      <c r="D62" s="2" t="n">
        <v>20.75</v>
      </c>
      <c r="E62" t="inlineStr">
        <is>
          <t>Solicitado por el Cliente</t>
        </is>
      </c>
      <c r="F62" t="n">
        <v>1</v>
      </c>
      <c r="G62" t="inlineStr"/>
      <c r="H62" t="inlineStr"/>
      <c r="I62" t="inlineStr"/>
      <c r="J62" t="inlineStr"/>
      <c r="K62" t="inlineStr"/>
      <c r="L62">
        <f>IF(SUMPRODUCT((Cruce!$E$2:$E$6000+Cruce!$G$2:$G$6000+Cruce!$I$2:$I$6000&gt;0)*(Cruce!$D$2:$D$6000=$K62))&gt;0,"SI","NO")</f>
        <v/>
      </c>
    </row>
    <row r="63">
      <c r="A63" t="inlineStr">
        <is>
          <t>Zarina Saliba</t>
        </is>
      </c>
      <c r="B63" t="inlineStr">
        <is>
          <t>ZARINASALIBA</t>
        </is>
      </c>
      <c r="C63" t="inlineStr">
        <is>
          <t>Solanye Acuña</t>
        </is>
      </c>
      <c r="D63" s="2" t="n">
        <v>37.5</v>
      </c>
      <c r="E63" t="inlineStr">
        <is>
          <t>Solicitado por el Cliente</t>
        </is>
      </c>
      <c r="F63" t="n">
        <v>1</v>
      </c>
      <c r="G63" t="inlineStr"/>
      <c r="H63" t="inlineStr"/>
      <c r="I63" t="inlineStr">
        <is>
          <t>2107400.0</t>
        </is>
      </c>
      <c r="J63" t="inlineStr"/>
      <c r="K63" t="inlineStr">
        <is>
          <t>ZARINASALIBA</t>
        </is>
      </c>
      <c r="L63">
        <f>IF(SUMPRODUCT((Cruce!$E$2:$E$6000+Cruce!$G$2:$G$6000+Cruce!$I$2:$I$6000&gt;0)*(Cruce!$D$2:$D$6000=$K63))&gt;0,"SI","NO")</f>
        <v/>
      </c>
    </row>
    <row r="64">
      <c r="A64" t="inlineStr">
        <is>
          <t>Vanessa Mo</t>
        </is>
      </c>
      <c r="B64" t="inlineStr">
        <is>
          <t>VANESSAMO</t>
        </is>
      </c>
      <c r="C64" t="inlineStr">
        <is>
          <t>Maria Fernanda Rivas</t>
        </is>
      </c>
      <c r="D64" s="2" t="n">
        <v>13.99</v>
      </c>
      <c r="E64" t="inlineStr">
        <is>
          <t>Solicitado por el Cliente</t>
        </is>
      </c>
      <c r="F64" t="n">
        <v>1</v>
      </c>
      <c r="G64" t="inlineStr">
        <is>
          <t>FRANCISCO LOO CHEN</t>
        </is>
      </c>
      <c r="H64" t="inlineStr"/>
      <c r="I64" t="inlineStr">
        <is>
          <t>61123735.0</t>
        </is>
      </c>
      <c r="J64" t="inlineStr"/>
      <c r="K64" t="inlineStr">
        <is>
          <t>VANESSAMO</t>
        </is>
      </c>
      <c r="L64">
        <f>IF(SUMPRODUCT((Cruce!$E$2:$E$6000+Cruce!$G$2:$G$6000+Cruce!$I$2:$I$6000&gt;0)*(Cruce!$D$2:$D$6000=$K64))&gt;0,"SI","NO")</f>
        <v/>
      </c>
    </row>
    <row r="65">
      <c r="A65" t="inlineStr">
        <is>
          <t>Nilka Atencio</t>
        </is>
      </c>
      <c r="B65" t="inlineStr">
        <is>
          <t>NILKAATENCIO</t>
        </is>
      </c>
      <c r="C65" t="inlineStr">
        <is>
          <t>Nailyn Martinez Johnson</t>
        </is>
      </c>
      <c r="D65" s="2" t="n">
        <v>45.5</v>
      </c>
      <c r="E65" t="inlineStr">
        <is>
          <t>MIGRACION POST-PRE</t>
        </is>
      </c>
      <c r="F65" t="n">
        <v>1</v>
      </c>
      <c r="G65" t="inlineStr">
        <is>
          <t>Maria Carmelina Ramos Salazar</t>
        </is>
      </c>
      <c r="H65" t="inlineStr"/>
      <c r="I65" t="inlineStr">
        <is>
          <t>8464310.0</t>
        </is>
      </c>
      <c r="J65" t="inlineStr"/>
      <c r="K65" t="inlineStr">
        <is>
          <t>AGROJPNILKAATENCIO</t>
        </is>
      </c>
      <c r="L65">
        <f>IF(SUMPRODUCT((Cruce!$E$2:$E$6000+Cruce!$G$2:$G$6000+Cruce!$I$2:$I$6000&gt;0)*(Cruce!$D$2:$D$6000=$K65))&gt;0,"SI","NO")</f>
        <v/>
      </c>
    </row>
    <row r="66">
      <c r="A66" t="inlineStr"/>
      <c r="B66" t="inlineStr"/>
      <c r="C66" t="inlineStr">
        <is>
          <t>Michelle Zambrano</t>
        </is>
      </c>
      <c r="D66" s="2" t="n">
        <v>36</v>
      </c>
      <c r="E66" t="inlineStr">
        <is>
          <t>MIGRACION POST-PRE</t>
        </is>
      </c>
      <c r="F66" t="n">
        <v>1</v>
      </c>
      <c r="G66" t="inlineStr"/>
      <c r="H66" t="inlineStr"/>
      <c r="I66" t="inlineStr"/>
      <c r="J66" t="inlineStr"/>
      <c r="K66" t="inlineStr"/>
      <c r="L66">
        <f>IF(SUMPRODUCT((Cruce!$E$2:$E$6000+Cruce!$G$2:$G$6000+Cruce!$I$2:$I$6000&gt;0)*(Cruce!$D$2:$D$6000=$K66))&gt;0,"SI","NO")</f>
        <v/>
      </c>
    </row>
    <row r="67">
      <c r="A67" t="inlineStr">
        <is>
          <t>Inversiones y</t>
        </is>
      </c>
      <c r="B67" t="inlineStr">
        <is>
          <t>INVERSIONESY</t>
        </is>
      </c>
      <c r="C67" t="inlineStr">
        <is>
          <t>Solanye Acuña</t>
        </is>
      </c>
      <c r="D67" s="2" t="n">
        <v>20.75</v>
      </c>
      <c r="E67" t="inlineStr">
        <is>
          <t>Solicitado por el Cliente</t>
        </is>
      </c>
      <c r="F67" t="n">
        <v>1</v>
      </c>
      <c r="G67" t="inlineStr">
        <is>
          <t>ASLEIGH MAYLIN ESQUIVEL</t>
        </is>
      </c>
      <c r="H67" t="inlineStr">
        <is>
          <t>Asleigh819@gmail.com</t>
        </is>
      </c>
      <c r="I67" t="inlineStr">
        <is>
          <t>69996889.0</t>
        </is>
      </c>
      <c r="J67" t="inlineStr">
        <is>
          <t>69996889.0</t>
        </is>
      </c>
      <c r="K67" t="inlineStr">
        <is>
          <t>INVERSIONESYDESARROLLOTURISTICO</t>
        </is>
      </c>
      <c r="L67">
        <f>IF(SUMPRODUCT((Cruce!$E$2:$E$6000+Cruce!$G$2:$G$6000+Cruce!$I$2:$I$6000&gt;0)*(Cruce!$D$2:$D$6000=$K67))&gt;0,"SI","NO")</f>
        <v/>
      </c>
    </row>
    <row r="68">
      <c r="A68" t="inlineStr">
        <is>
          <t>Ph Lumiere</t>
        </is>
      </c>
      <c r="B68" t="inlineStr">
        <is>
          <t>PHLUMIERE</t>
        </is>
      </c>
      <c r="C68" t="inlineStr">
        <is>
          <t>Maria Fernanda Rivas</t>
        </is>
      </c>
      <c r="D68" s="2" t="n">
        <v>83</v>
      </c>
      <c r="E68" t="inlineStr">
        <is>
          <t>Solicitado por el Cliente</t>
        </is>
      </c>
      <c r="F68" t="n">
        <v>2</v>
      </c>
      <c r="G68" t="inlineStr">
        <is>
          <t>ANN MIKUSKI</t>
        </is>
      </c>
      <c r="H68" t="inlineStr"/>
      <c r="I68" t="inlineStr">
        <is>
          <t>64482987.0</t>
        </is>
      </c>
      <c r="J68" t="inlineStr"/>
      <c r="K68" t="inlineStr">
        <is>
          <t>PHLUMIERE</t>
        </is>
      </c>
      <c r="L68">
        <f>IF(SUMPRODUCT((Cruce!$E$2:$E$6000+Cruce!$G$2:$G$6000+Cruce!$I$2:$I$6000&gt;0)*(Cruce!$D$2:$D$6000=$K68))&gt;0,"SI","NO")</f>
        <v/>
      </c>
    </row>
    <row r="69">
      <c r="A69" t="inlineStr">
        <is>
          <t>Alcides Ivan</t>
        </is>
      </c>
      <c r="B69" t="inlineStr">
        <is>
          <t>ALCIDESIVAN</t>
        </is>
      </c>
      <c r="C69" t="inlineStr">
        <is>
          <t>Nailyn Martinez Johnson</t>
        </is>
      </c>
      <c r="D69" s="2" t="n">
        <v>42.5</v>
      </c>
      <c r="E69" t="inlineStr">
        <is>
          <t>Solicitado por el Cliente</t>
        </is>
      </c>
      <c r="F69" t="n">
        <v>1</v>
      </c>
      <c r="G69" t="inlineStr">
        <is>
          <t>Alcides Ivan Olaya Gomez</t>
        </is>
      </c>
      <c r="H69" t="inlineStr"/>
      <c r="I69" t="inlineStr">
        <is>
          <t>62927024.0</t>
        </is>
      </c>
      <c r="J69" t="inlineStr"/>
      <c r="K69" t="inlineStr">
        <is>
          <t>ALCIDESIVAN</t>
        </is>
      </c>
      <c r="L69">
        <f>IF(SUMPRODUCT((Cruce!$E$2:$E$6000+Cruce!$G$2:$G$6000+Cruce!$I$2:$I$6000&gt;0)*(Cruce!$D$2:$D$6000=$K69))&gt;0,"SI","NO")</f>
        <v/>
      </c>
    </row>
    <row r="70">
      <c r="A70" t="inlineStr">
        <is>
          <t>Mini Centro Abdiel</t>
        </is>
      </c>
      <c r="B70" t="inlineStr">
        <is>
          <t>MINICENTROABDIEL</t>
        </is>
      </c>
      <c r="C70" t="inlineStr">
        <is>
          <t>Michelle Zambrano</t>
        </is>
      </c>
      <c r="D70" s="2" t="n">
        <v>20.75</v>
      </c>
      <c r="E70" t="inlineStr">
        <is>
          <t>Solicitado por el Cliente</t>
        </is>
      </c>
      <c r="F70" t="n">
        <v>1</v>
      </c>
      <c r="G70" t="inlineStr">
        <is>
          <t>Abdiel Iv¿n D¿az Batista</t>
        </is>
      </c>
      <c r="H70" t="inlineStr">
        <is>
          <t>abdieldiazbatista@gmail.com</t>
        </is>
      </c>
      <c r="I70" t="inlineStr">
        <is>
          <t>66524832.0</t>
        </is>
      </c>
      <c r="J70" t="inlineStr">
        <is>
          <t>66524832.0</t>
        </is>
      </c>
      <c r="K70" t="inlineStr">
        <is>
          <t>MINICENTROABDIEL</t>
        </is>
      </c>
      <c r="L70">
        <f>IF(SUMPRODUCT((Cruce!$E$2:$E$6000+Cruce!$G$2:$G$6000+Cruce!$I$2:$I$6000&gt;0)*(Cruce!$D$2:$D$6000=$K70))&gt;0,"SI","NO")</f>
        <v/>
      </c>
    </row>
    <row r="71">
      <c r="A71" t="inlineStr">
        <is>
          <t>Maria De Los Reyes H ernandez De Moran</t>
        </is>
      </c>
      <c r="B71" t="inlineStr">
        <is>
          <t>MARIADELOSREYESHERNANDEZDEMORAN</t>
        </is>
      </c>
      <c r="C71" t="inlineStr">
        <is>
          <t>Solanye Acuña</t>
        </is>
      </c>
      <c r="D71" s="2" t="n">
        <v>20.75</v>
      </c>
      <c r="E71" t="inlineStr">
        <is>
          <t>Solicitado por el Cliente</t>
        </is>
      </c>
      <c r="F71" t="n">
        <v>1</v>
      </c>
      <c r="G71" t="inlineStr">
        <is>
          <t>Maria De Los Reyes Hernandez De Moran</t>
        </is>
      </c>
      <c r="H71" t="inlineStr"/>
      <c r="I71" t="inlineStr">
        <is>
          <t>69581636.0</t>
        </is>
      </c>
      <c r="J71" t="inlineStr"/>
      <c r="K71" t="inlineStr">
        <is>
          <t>MARIADELOSREYESHERNANDEZDEMORAN</t>
        </is>
      </c>
      <c r="L71">
        <f>IF(SUMPRODUCT((Cruce!$E$2:$E$6000+Cruce!$G$2:$G$6000+Cruce!$I$2:$I$6000&gt;0)*(Cruce!$D$2:$D$6000=$K71))&gt;0,"SI","NO")</f>
        <v/>
      </c>
    </row>
    <row r="72">
      <c r="A72" t="inlineStr">
        <is>
          <t>Ph Maui</t>
        </is>
      </c>
      <c r="B72" t="inlineStr">
        <is>
          <t>PHMAUI</t>
        </is>
      </c>
      <c r="C72" t="inlineStr">
        <is>
          <t>Maria Fernanda Rivas</t>
        </is>
      </c>
      <c r="D72" s="2" t="n">
        <v>22.74</v>
      </c>
      <c r="E72" t="inlineStr">
        <is>
          <t>Solicitado por el Cliente</t>
        </is>
      </c>
      <c r="F72" t="n">
        <v>1</v>
      </c>
      <c r="G72" t="inlineStr">
        <is>
          <t>Dania Iveth Barahona Almengor 8-731-2274</t>
        </is>
      </c>
      <c r="H72" t="inlineStr">
        <is>
          <t>phmaui.adm@gmail.com</t>
        </is>
      </c>
      <c r="I72" t="inlineStr">
        <is>
          <t>61309833.0</t>
        </is>
      </c>
      <c r="J72" t="inlineStr">
        <is>
          <t>61309833.0</t>
        </is>
      </c>
      <c r="K72" t="inlineStr">
        <is>
          <t>PHMAUI</t>
        </is>
      </c>
      <c r="L72">
        <f>IF(SUMPRODUCT((Cruce!$E$2:$E$6000+Cruce!$G$2:$G$6000+Cruce!$I$2:$I$6000&gt;0)*(Cruce!$D$2:$D$6000=$K72))&gt;0,"SI","NO")</f>
        <v/>
      </c>
    </row>
    <row r="73">
      <c r="A73" t="inlineStr"/>
      <c r="B73" t="inlineStr"/>
      <c r="C73" t="inlineStr">
        <is>
          <t>Nailyn Martinez Johnson</t>
        </is>
      </c>
      <c r="D73" s="2" t="n">
        <v>36</v>
      </c>
      <c r="E73" t="inlineStr">
        <is>
          <t>Solicitado por el Cliente</t>
        </is>
      </c>
      <c r="F73" t="n">
        <v>1</v>
      </c>
      <c r="G73" t="inlineStr"/>
      <c r="H73" t="inlineStr"/>
      <c r="I73" t="inlineStr"/>
      <c r="J73" t="inlineStr"/>
      <c r="K73" t="inlineStr"/>
      <c r="L73">
        <f>IF(SUMPRODUCT((Cruce!$E$2:$E$6000+Cruce!$G$2:$G$6000+Cruce!$I$2:$I$6000&gt;0)*(Cruce!$D$2:$D$6000=$K73))&gt;0,"SI","NO")</f>
        <v/>
      </c>
    </row>
    <row r="74">
      <c r="A74" t="inlineStr">
        <is>
          <t>Impresiones y Copias I.G</t>
        </is>
      </c>
      <c r="B74" t="inlineStr">
        <is>
          <t>IMPRESIONESYCOPIASIG</t>
        </is>
      </c>
      <c r="C74" t="inlineStr">
        <is>
          <t>Michelle Zambrano</t>
        </is>
      </c>
      <c r="D74" s="2" t="n">
        <v>31.25</v>
      </c>
      <c r="E74" t="inlineStr">
        <is>
          <t>Solicitado por el Cliente</t>
        </is>
      </c>
      <c r="F74" t="n">
        <v>2</v>
      </c>
      <c r="G74" t="inlineStr">
        <is>
          <t>Jose Angel Casas Barria 6-703-1837</t>
        </is>
      </c>
      <c r="H74" t="inlineStr">
        <is>
          <t>ventas0101@gmail.com</t>
        </is>
      </c>
      <c r="I74" t="inlineStr">
        <is>
          <t>65585221.0</t>
        </is>
      </c>
      <c r="J74" t="inlineStr">
        <is>
          <t>64830239.0</t>
        </is>
      </c>
      <c r="K74" t="inlineStr">
        <is>
          <t>IMPRESIONESYCOPIASIG</t>
        </is>
      </c>
      <c r="L74">
        <f>IF(SUMPRODUCT((Cruce!$E$2:$E$6000+Cruce!$G$2:$G$6000+Cruce!$I$2:$I$6000&gt;0)*(Cruce!$D$2:$D$6000=$K74))&gt;0,"SI","NO")</f>
        <v/>
      </c>
    </row>
    <row r="75">
      <c r="A75" t="inlineStr"/>
      <c r="B75" t="inlineStr"/>
      <c r="C75" t="inlineStr">
        <is>
          <t>Solanye Acuña</t>
        </is>
      </c>
      <c r="D75" s="2" t="n">
        <v>28.75</v>
      </c>
      <c r="E75" t="inlineStr">
        <is>
          <t>Solicitado por el Cliente</t>
        </is>
      </c>
      <c r="F75" t="n">
        <v>1</v>
      </c>
      <c r="G75" t="inlineStr"/>
      <c r="H75" t="inlineStr"/>
      <c r="I75" t="inlineStr"/>
      <c r="J75" t="inlineStr"/>
      <c r="K75" t="inlineStr"/>
      <c r="L75">
        <f>IF(SUMPRODUCT((Cruce!$E$2:$E$6000+Cruce!$G$2:$G$6000+Cruce!$I$2:$I$6000&gt;0)*(Cruce!$D$2:$D$6000=$K75))&gt;0,"SI","NO")</f>
        <v/>
      </c>
    </row>
    <row r="76">
      <c r="A76" t="inlineStr"/>
      <c r="B76" t="inlineStr"/>
      <c r="C76" t="inlineStr">
        <is>
          <t>Maria Fernanda Rivas</t>
        </is>
      </c>
      <c r="D76" s="2" t="n">
        <v>5.5</v>
      </c>
      <c r="E76" t="inlineStr">
        <is>
          <t>Solicitado por el Cliente</t>
        </is>
      </c>
      <c r="F76" t="n">
        <v>1</v>
      </c>
      <c r="G76" t="inlineStr"/>
      <c r="H76" t="inlineStr"/>
      <c r="I76" t="inlineStr"/>
      <c r="J76" t="inlineStr"/>
      <c r="K76" t="inlineStr"/>
      <c r="L76">
        <f>IF(SUMPRODUCT((Cruce!$E$2:$E$6000+Cruce!$G$2:$G$6000+Cruce!$I$2:$I$6000&gt;0)*(Cruce!$D$2:$D$6000=$K76))&gt;0,"SI","NO")</f>
        <v/>
      </c>
    </row>
    <row r="77">
      <c r="A77" t="inlineStr">
        <is>
          <t>Ilmarys Virginia Riv era Lezcano de Serrano</t>
        </is>
      </c>
      <c r="B77" t="inlineStr">
        <is>
          <t>ILMARYSVIRGINIARIVERALEZCANODESERRANO</t>
        </is>
      </c>
      <c r="C77" t="inlineStr">
        <is>
          <t>Nailyn Martinez Johnson</t>
        </is>
      </c>
      <c r="D77" s="2" t="n">
        <v>12</v>
      </c>
      <c r="E77" t="inlineStr">
        <is>
          <t>Solicitado por el Cliente</t>
        </is>
      </c>
      <c r="F77" t="n">
        <v>1</v>
      </c>
      <c r="G77" t="inlineStr">
        <is>
          <t>Ilmarys Virginia Rivera Lezcano de Serra</t>
        </is>
      </c>
      <c r="H77" t="inlineStr">
        <is>
          <t>maryrivera52427@gmail.com</t>
        </is>
      </c>
      <c r="I77" t="inlineStr">
        <is>
          <t>66023646.0</t>
        </is>
      </c>
      <c r="J77" t="inlineStr">
        <is>
          <t>66023646.0</t>
        </is>
      </c>
      <c r="K77" t="inlineStr">
        <is>
          <t>ILMARYSVIRGINIARIVERALEZCANODESERRANO</t>
        </is>
      </c>
      <c r="L77">
        <f>IF(SUMPRODUCT((Cruce!$E$2:$E$6000+Cruce!$G$2:$G$6000+Cruce!$I$2:$I$6000&gt;0)*(Cruce!$D$2:$D$6000=$K77))&gt;0,"SI","NO")</f>
        <v/>
      </c>
    </row>
    <row r="78">
      <c r="A78" t="inlineStr">
        <is>
          <t>Gaspar Arsenio Reyes Agudo</t>
        </is>
      </c>
      <c r="B78" t="inlineStr">
        <is>
          <t>GASPARARSENIOREYESAGUDO</t>
        </is>
      </c>
      <c r="C78" t="inlineStr">
        <is>
          <t>Michelle Zambrano</t>
        </is>
      </c>
      <c r="D78" s="2" t="n">
        <v>30</v>
      </c>
      <c r="E78" t="inlineStr">
        <is>
          <t>Solicitado por el Cliente</t>
        </is>
      </c>
      <c r="F78" t="n">
        <v>3</v>
      </c>
      <c r="G78" t="inlineStr">
        <is>
          <t>Gaspar Arsenio Reyes Agudo</t>
        </is>
      </c>
      <c r="H78" t="inlineStr">
        <is>
          <t>gaspar.reyesagudo@gmail.com</t>
        </is>
      </c>
      <c r="I78" t="inlineStr">
        <is>
          <t>67242628.0</t>
        </is>
      </c>
      <c r="J78" t="inlineStr">
        <is>
          <t>67242628.0</t>
        </is>
      </c>
      <c r="K78" t="inlineStr">
        <is>
          <t>GASPARARSENIOREYESAGUDO</t>
        </is>
      </c>
      <c r="L78">
        <f>IF(SUMPRODUCT((Cruce!$E$2:$E$6000+Cruce!$G$2:$G$6000+Cruce!$I$2:$I$6000&gt;0)*(Cruce!$D$2:$D$6000=$K78))&gt;0,"SI","NO")</f>
        <v/>
      </c>
    </row>
    <row r="79">
      <c r="A79" t="inlineStr">
        <is>
          <t>Sergio Garzon</t>
        </is>
      </c>
      <c r="B79" t="inlineStr">
        <is>
          <t>SERGIOGARZON</t>
        </is>
      </c>
      <c r="C79" t="inlineStr">
        <is>
          <t>Solanye Acuña</t>
        </is>
      </c>
      <c r="D79" s="2" t="n">
        <v>38</v>
      </c>
      <c r="E79" t="inlineStr">
        <is>
          <t>Solicitado por el Cliente</t>
        </is>
      </c>
      <c r="F79" t="n">
        <v>1</v>
      </c>
      <c r="G79" t="inlineStr"/>
      <c r="H79" t="inlineStr"/>
      <c r="I79" t="inlineStr">
        <is>
          <t>2297173.0</t>
        </is>
      </c>
      <c r="J79" t="inlineStr"/>
      <c r="K79" t="inlineStr">
        <is>
          <t>SERGIOGARZON</t>
        </is>
      </c>
      <c r="L79">
        <f>IF(SUMPRODUCT((Cruce!$E$2:$E$6000+Cruce!$G$2:$G$6000+Cruce!$I$2:$I$6000&gt;0)*(Cruce!$D$2:$D$6000=$K79))&gt;0,"SI","NO")</f>
        <v/>
      </c>
    </row>
    <row r="80">
      <c r="A80" t="inlineStr">
        <is>
          <t>PH Marquis Tower</t>
        </is>
      </c>
      <c r="B80" t="inlineStr">
        <is>
          <t>PHMARQUISTOWER</t>
        </is>
      </c>
      <c r="C80" t="inlineStr">
        <is>
          <t>Maria Fernanda Rivas</t>
        </is>
      </c>
      <c r="D80" s="2" t="n">
        <v>20.75</v>
      </c>
      <c r="E80" t="inlineStr">
        <is>
          <t>Solicitado por el Cliente</t>
        </is>
      </c>
      <c r="F80" t="n">
        <v>1</v>
      </c>
      <c r="G80" t="inlineStr"/>
      <c r="H80" t="inlineStr">
        <is>
          <t>administracion@phmarquistower.com</t>
        </is>
      </c>
      <c r="I80" t="inlineStr">
        <is>
          <t>67969384.0</t>
        </is>
      </c>
      <c r="J80" t="inlineStr">
        <is>
          <t>67969384.0</t>
        </is>
      </c>
      <c r="K80" t="inlineStr">
        <is>
          <t>PHMARQUISTOWER</t>
        </is>
      </c>
      <c r="L80">
        <f>IF(SUMPRODUCT((Cruce!$E$2:$E$6000+Cruce!$G$2:$G$6000+Cruce!$I$2:$I$6000&gt;0)*(Cruce!$D$2:$D$6000=$K80))&gt;0,"SI","NO")</f>
        <v/>
      </c>
    </row>
    <row r="81">
      <c r="A81" t="inlineStr">
        <is>
          <t>INVERSIONES CASCANTE, SA</t>
        </is>
      </c>
      <c r="B81" t="inlineStr">
        <is>
          <t>INVERSIONESCASCANTESA</t>
        </is>
      </c>
      <c r="C81" t="inlineStr">
        <is>
          <t>Nailyn Martinez Johnson</t>
        </is>
      </c>
      <c r="D81" s="2" t="n">
        <v>54.75</v>
      </c>
      <c r="E81" t="inlineStr">
        <is>
          <t>Solicitado por el Cliente</t>
        </is>
      </c>
      <c r="F81" t="n">
        <v>3</v>
      </c>
      <c r="G81" t="inlineStr">
        <is>
          <t>GRISELDA CASCANTE</t>
        </is>
      </c>
      <c r="H81" t="inlineStr">
        <is>
          <t>gcascanteph@gmail.com</t>
        </is>
      </c>
      <c r="I81" t="inlineStr">
        <is>
          <t>67475603.0</t>
        </is>
      </c>
      <c r="J81" t="inlineStr">
        <is>
          <t>67475603.0</t>
        </is>
      </c>
      <c r="K81" t="inlineStr">
        <is>
          <t>INVERSIONESCASCANTESA</t>
        </is>
      </c>
      <c r="L81">
        <f>IF(SUMPRODUCT((Cruce!$E$2:$E$6000+Cruce!$G$2:$G$6000+Cruce!$I$2:$I$6000&gt;0)*(Cruce!$D$2:$D$6000=$K81))&gt;0,"SI","NO")</f>
        <v/>
      </c>
    </row>
    <row r="82">
      <c r="A82" t="inlineStr"/>
      <c r="B82" t="inlineStr"/>
      <c r="C82" t="inlineStr">
        <is>
          <t>Michelle Zambrano</t>
        </is>
      </c>
      <c r="D82" s="2" t="n">
        <v>36</v>
      </c>
      <c r="E82" t="inlineStr">
        <is>
          <t>Solicitado por el Cliente</t>
        </is>
      </c>
      <c r="F82" t="n">
        <v>1</v>
      </c>
      <c r="G82" t="inlineStr"/>
      <c r="H82" t="inlineStr"/>
      <c r="I82" t="inlineStr"/>
      <c r="J82" t="inlineStr"/>
      <c r="K82" t="inlineStr"/>
      <c r="L82">
        <f>IF(SUMPRODUCT((Cruce!$E$2:$E$6000+Cruce!$G$2:$G$6000+Cruce!$I$2:$I$6000&gt;0)*(Cruce!$D$2:$D$6000=$K82))&gt;0,"SI","NO")</f>
        <v/>
      </c>
    </row>
    <row r="83">
      <c r="A83" t="inlineStr"/>
      <c r="B83" t="inlineStr"/>
      <c r="C83" t="inlineStr">
        <is>
          <t>Solanye Acuña</t>
        </is>
      </c>
      <c r="D83" s="2" t="n">
        <v>55.5</v>
      </c>
      <c r="E83" t="inlineStr">
        <is>
          <t>Solicitado por el Cliente</t>
        </is>
      </c>
      <c r="F83" t="n">
        <v>2</v>
      </c>
      <c r="G83" t="inlineStr"/>
      <c r="H83" t="inlineStr"/>
      <c r="I83" t="inlineStr"/>
      <c r="J83" t="inlineStr"/>
      <c r="K83" t="inlineStr"/>
      <c r="L83">
        <f>IF(SUMPRODUCT((Cruce!$E$2:$E$6000+Cruce!$G$2:$G$6000+Cruce!$I$2:$I$6000&gt;0)*(Cruce!$D$2:$D$6000=$K83))&gt;0,"SI","NO")</f>
        <v/>
      </c>
    </row>
    <row r="84">
      <c r="A84" t="inlineStr">
        <is>
          <t>SAQUELLA SA</t>
        </is>
      </c>
      <c r="B84" t="inlineStr">
        <is>
          <t>SAQUELLASA</t>
        </is>
      </c>
      <c r="C84" t="inlineStr">
        <is>
          <t>Maria Fernanda Rivas</t>
        </is>
      </c>
      <c r="D84" s="2" t="n">
        <v>20.75</v>
      </c>
      <c r="E84" t="inlineStr">
        <is>
          <t>MIGRACION POST-PRE</t>
        </is>
      </c>
      <c r="F84" t="n">
        <v>1</v>
      </c>
      <c r="G84" t="inlineStr">
        <is>
          <t>Yilda Selidet Bultron Vergara // Elida Guerra de Shishportish</t>
        </is>
      </c>
      <c r="H84" t="inlineStr">
        <is>
          <t>gruposaquella@gmail.com</t>
        </is>
      </c>
      <c r="I84" t="inlineStr">
        <is>
          <t>60303765.0</t>
        </is>
      </c>
      <c r="J84" t="inlineStr"/>
      <c r="K84" t="inlineStr">
        <is>
          <t>SAQUELLASA</t>
        </is>
      </c>
      <c r="L84">
        <f>IF(SUMPRODUCT((Cruce!$E$2:$E$6000+Cruce!$G$2:$G$6000+Cruce!$I$2:$I$6000&gt;0)*(Cruce!$D$2:$D$6000=$K84))&gt;0,"SI","NO")</f>
        <v/>
      </c>
    </row>
    <row r="85">
      <c r="A85" t="inlineStr">
        <is>
          <t>Irving A rceniao Mirones Barsallo</t>
        </is>
      </c>
      <c r="B85" t="inlineStr">
        <is>
          <t>IRVINGARCENIAOMIRONESBARSALLO</t>
        </is>
      </c>
      <c r="C85" t="inlineStr">
        <is>
          <t>Nailyn Martinez Johnson</t>
        </is>
      </c>
      <c r="D85" s="2" t="n">
        <v>27.75</v>
      </c>
      <c r="E85" t="inlineStr">
        <is>
          <t>Solicitado por el Cliente</t>
        </is>
      </c>
      <c r="F85" t="n">
        <v>1</v>
      </c>
      <c r="G85" t="inlineStr">
        <is>
          <t>Irving Arceniao Mirones Barsallo</t>
        </is>
      </c>
      <c r="H85" t="inlineStr"/>
      <c r="I85" t="inlineStr">
        <is>
          <t>69813438.0</t>
        </is>
      </c>
      <c r="J85" t="inlineStr"/>
      <c r="K85" t="inlineStr">
        <is>
          <t>IRVINGARCENIAOMIRONESBARSALLO</t>
        </is>
      </c>
      <c r="L85">
        <f>IF(SUMPRODUCT((Cruce!$E$2:$E$6000+Cruce!$G$2:$G$6000+Cruce!$I$2:$I$6000&gt;0)*(Cruce!$D$2:$D$6000=$K85))&gt;0,"SI","NO")</f>
        <v/>
      </c>
    </row>
    <row r="86">
      <c r="A86" t="inlineStr"/>
      <c r="B86" t="inlineStr"/>
      <c r="C86" t="inlineStr">
        <is>
          <t>Michelle Zambrano</t>
        </is>
      </c>
      <c r="D86" s="2" t="n">
        <v>38</v>
      </c>
      <c r="E86" t="inlineStr">
        <is>
          <t>Solicitado por el Cliente</t>
        </is>
      </c>
      <c r="F86" t="n">
        <v>1</v>
      </c>
      <c r="G86" t="inlineStr"/>
      <c r="H86" t="inlineStr"/>
      <c r="I86" t="inlineStr"/>
      <c r="J86" t="inlineStr"/>
      <c r="K86" t="inlineStr"/>
      <c r="L86">
        <f>IF(SUMPRODUCT((Cruce!$E$2:$E$6000+Cruce!$G$2:$G$6000+Cruce!$I$2:$I$6000&gt;0)*(Cruce!$D$2:$D$6000=$K86))&gt;0,"SI","NO")</f>
        <v/>
      </c>
    </row>
    <row r="87">
      <c r="A87" t="inlineStr">
        <is>
          <t>Kadir Hinds</t>
        </is>
      </c>
      <c r="B87" t="inlineStr">
        <is>
          <t>KADIRHINDS</t>
        </is>
      </c>
      <c r="C87" t="inlineStr">
        <is>
          <t>Solanye Acuña</t>
        </is>
      </c>
      <c r="D87" s="2" t="n">
        <v>22.75</v>
      </c>
      <c r="E87" t="inlineStr">
        <is>
          <t>Solicitado por el Cliente</t>
        </is>
      </c>
      <c r="F87" t="n">
        <v>1</v>
      </c>
      <c r="G87" t="inlineStr"/>
      <c r="H87" t="inlineStr">
        <is>
          <t>KADIRHIND@GMAIL.COM</t>
        </is>
      </c>
      <c r="I87" t="inlineStr">
        <is>
          <t>62178735.0</t>
        </is>
      </c>
      <c r="J87" t="inlineStr">
        <is>
          <t>62178735.0</t>
        </is>
      </c>
      <c r="K87" t="inlineStr">
        <is>
          <t>KADIRHINDS</t>
        </is>
      </c>
      <c r="L87">
        <f>IF(SUMPRODUCT((Cruce!$E$2:$E$6000+Cruce!$G$2:$G$6000+Cruce!$I$2:$I$6000&gt;0)*(Cruce!$D$2:$D$6000=$K87))&gt;0,"SI","NO")</f>
        <v/>
      </c>
    </row>
    <row r="88">
      <c r="A88" t="inlineStr">
        <is>
          <t>Luis Alberto Singh Casta?edas</t>
        </is>
      </c>
      <c r="B88" t="inlineStr">
        <is>
          <t>LUISALBERTOSINGHCASTAEDAS</t>
        </is>
      </c>
      <c r="C88" t="inlineStr">
        <is>
          <t>Maria Fernanda Rivas</t>
        </is>
      </c>
      <c r="D88" s="2" t="n">
        <v>15</v>
      </c>
      <c r="E88" t="inlineStr">
        <is>
          <t>Solicitado por el Cliente</t>
        </is>
      </c>
      <c r="F88" t="n">
        <v>1</v>
      </c>
      <c r="G88" t="inlineStr"/>
      <c r="H88" t="inlineStr"/>
      <c r="I88" t="inlineStr">
        <is>
          <t>62749604.0</t>
        </is>
      </c>
      <c r="J88" t="inlineStr"/>
      <c r="K88" t="inlineStr">
        <is>
          <t>LUISALBERTOSINGHCASTAEDAS</t>
        </is>
      </c>
      <c r="L88">
        <f>IF(SUMPRODUCT((Cruce!$E$2:$E$6000+Cruce!$G$2:$G$6000+Cruce!$I$2:$I$6000&gt;0)*(Cruce!$D$2:$D$6000=$K88))&gt;0,"SI","NO")</f>
        <v/>
      </c>
    </row>
    <row r="89">
      <c r="A89" t="inlineStr">
        <is>
          <t>Hbo Sa</t>
        </is>
      </c>
      <c r="B89" t="inlineStr">
        <is>
          <t>HBOSA</t>
        </is>
      </c>
      <c r="C89" t="inlineStr">
        <is>
          <t>Nailyn Martinez Johnson</t>
        </is>
      </c>
      <c r="D89" s="2" t="n">
        <v>45.48</v>
      </c>
      <c r="E89" t="inlineStr">
        <is>
          <t>Solicitado por el Cliente</t>
        </is>
      </c>
      <c r="F89" t="n">
        <v>2</v>
      </c>
      <c r="G89" t="inlineStr">
        <is>
          <t>Ida Osorio Zarraonandia</t>
        </is>
      </c>
      <c r="H89" t="inlineStr"/>
      <c r="I89" t="inlineStr">
        <is>
          <t>62228321.0</t>
        </is>
      </c>
      <c r="J89" t="inlineStr">
        <is>
          <t>62405623.0</t>
        </is>
      </c>
      <c r="K89" t="inlineStr">
        <is>
          <t>HBOSA</t>
        </is>
      </c>
      <c r="L89">
        <f>IF(SUMPRODUCT((Cruce!$E$2:$E$6000+Cruce!$G$2:$G$6000+Cruce!$I$2:$I$6000&gt;0)*(Cruce!$D$2:$D$6000=$K89))&gt;0,"SI","NO")</f>
        <v/>
      </c>
    </row>
    <row r="90">
      <c r="A90" t="inlineStr"/>
      <c r="B90" t="inlineStr"/>
      <c r="C90" t="inlineStr">
        <is>
          <t>Michelle Zambrano</t>
        </is>
      </c>
      <c r="D90" s="2" t="n">
        <v>27.75</v>
      </c>
      <c r="E90" t="inlineStr">
        <is>
          <t>Solicitado por el Cliente</t>
        </is>
      </c>
      <c r="F90" t="n">
        <v>1</v>
      </c>
      <c r="G90" t="inlineStr"/>
      <c r="H90" t="inlineStr"/>
      <c r="I90" t="inlineStr"/>
      <c r="J90" t="inlineStr"/>
      <c r="K90" t="inlineStr"/>
      <c r="L90">
        <f>IF(SUMPRODUCT((Cruce!$E$2:$E$6000+Cruce!$G$2:$G$6000+Cruce!$I$2:$I$6000&gt;0)*(Cruce!$D$2:$D$6000=$K90))&gt;0,"SI","NO")</f>
        <v/>
      </c>
    </row>
    <row r="91">
      <c r="A91" t="inlineStr"/>
      <c r="B91" t="inlineStr"/>
      <c r="C91" t="inlineStr">
        <is>
          <t>Solanye Acuña</t>
        </is>
      </c>
      <c r="D91" s="2" t="n">
        <v>27.75</v>
      </c>
      <c r="E91" t="inlineStr">
        <is>
          <t>Solicitado por el Cliente</t>
        </is>
      </c>
      <c r="F91" t="n">
        <v>1</v>
      </c>
      <c r="G91" t="inlineStr"/>
      <c r="H91" t="inlineStr"/>
      <c r="I91" t="inlineStr"/>
      <c r="J91" t="inlineStr"/>
      <c r="K91" t="inlineStr"/>
      <c r="L91">
        <f>IF(SUMPRODUCT((Cruce!$E$2:$E$6000+Cruce!$G$2:$G$6000+Cruce!$I$2:$I$6000&gt;0)*(Cruce!$D$2:$D$6000=$K91))&gt;0,"SI","NO")</f>
        <v/>
      </c>
    </row>
    <row r="92">
      <c r="A92" t="inlineStr"/>
      <c r="B92" t="inlineStr"/>
      <c r="C92" t="inlineStr">
        <is>
          <t>Maria Fernanda Rivas</t>
        </is>
      </c>
      <c r="D92" s="2" t="n">
        <v>57.5</v>
      </c>
      <c r="E92" t="inlineStr">
        <is>
          <t>Solicitado por el Cliente</t>
        </is>
      </c>
      <c r="F92" t="n">
        <v>2</v>
      </c>
      <c r="G92" t="inlineStr"/>
      <c r="H92" t="inlineStr"/>
      <c r="I92" t="inlineStr"/>
      <c r="J92" t="inlineStr"/>
      <c r="K92" t="inlineStr"/>
      <c r="L92">
        <f>IF(SUMPRODUCT((Cruce!$E$2:$E$6000+Cruce!$G$2:$G$6000+Cruce!$I$2:$I$6000&gt;0)*(Cruce!$D$2:$D$6000=$K92))&gt;0,"SI","NO")</f>
        <v/>
      </c>
    </row>
    <row r="93">
      <c r="A93" t="inlineStr">
        <is>
          <t>Alba Lassonde Ortiz</t>
        </is>
      </c>
      <c r="B93" t="inlineStr">
        <is>
          <t>ALBALASSONDEORTIZ</t>
        </is>
      </c>
      <c r="C93" t="inlineStr">
        <is>
          <t>Nailyn Martinez Johnson</t>
        </is>
      </c>
      <c r="D93" s="2" t="n">
        <v>12</v>
      </c>
      <c r="E93" t="inlineStr">
        <is>
          <t>Solicitado por el Cliente</t>
        </is>
      </c>
      <c r="F93" t="n">
        <v>1</v>
      </c>
      <c r="G93" t="inlineStr">
        <is>
          <t>Alba Lassonde Ortiz</t>
        </is>
      </c>
      <c r="H93" t="inlineStr"/>
      <c r="I93" t="inlineStr">
        <is>
          <t>66430667.0</t>
        </is>
      </c>
      <c r="J93" t="inlineStr"/>
      <c r="K93" t="inlineStr">
        <is>
          <t>ALBALASSONDEORTIZ</t>
        </is>
      </c>
      <c r="L93">
        <f>IF(SUMPRODUCT((Cruce!$E$2:$E$6000+Cruce!$G$2:$G$6000+Cruce!$I$2:$I$6000&gt;0)*(Cruce!$D$2:$D$6000=$K93))&gt;0,"SI","NO")</f>
        <v/>
      </c>
    </row>
    <row r="94">
      <c r="A94" t="inlineStr">
        <is>
          <t>Jorge Alberto Plata Mc Nulty</t>
        </is>
      </c>
      <c r="B94" t="inlineStr">
        <is>
          <t>JORGEALBERTOPLATAMCNULTY</t>
        </is>
      </c>
      <c r="C94" t="inlineStr">
        <is>
          <t>Michelle Zambrano</t>
        </is>
      </c>
      <c r="D94" s="2" t="n">
        <v>30</v>
      </c>
      <c r="E94" t="inlineStr">
        <is>
          <t>Solicitado por el Cliente</t>
        </is>
      </c>
      <c r="F94" t="n">
        <v>3</v>
      </c>
      <c r="G94" t="inlineStr">
        <is>
          <t>Jorge Alberto Plata Mc Nulty</t>
        </is>
      </c>
      <c r="H94" t="inlineStr">
        <is>
          <t>platalaw@gmail.com</t>
        </is>
      </c>
      <c r="I94" t="inlineStr">
        <is>
          <t>66135709.0</t>
        </is>
      </c>
      <c r="J94" t="inlineStr">
        <is>
          <t>66135709.0</t>
        </is>
      </c>
      <c r="K94" t="inlineStr">
        <is>
          <t>JORGEALBERTOPLATAMCNULTY</t>
        </is>
      </c>
      <c r="L94">
        <f>IF(SUMPRODUCT((Cruce!$E$2:$E$6000+Cruce!$G$2:$G$6000+Cruce!$I$2:$I$6000&gt;0)*(Cruce!$D$2:$D$6000=$K94))&gt;0,"SI","NO")</f>
        <v/>
      </c>
    </row>
    <row r="95">
      <c r="A95" t="inlineStr">
        <is>
          <t>Luismanuelchungyip</t>
        </is>
      </c>
      <c r="B95" t="inlineStr">
        <is>
          <t>LUISMANUELCHUNGYIP</t>
        </is>
      </c>
      <c r="C95" t="inlineStr">
        <is>
          <t>Solanye Acuña</t>
        </is>
      </c>
      <c r="D95" s="2" t="n">
        <v>12</v>
      </c>
      <c r="E95" t="inlineStr">
        <is>
          <t>Solicitado por el Cliente</t>
        </is>
      </c>
      <c r="F95" t="n">
        <v>1</v>
      </c>
      <c r="G95" t="inlineStr">
        <is>
          <t>Luis Manuel Chung Yip</t>
        </is>
      </c>
      <c r="H95" t="inlineStr"/>
      <c r="I95" t="inlineStr">
        <is>
          <t>68731188.0</t>
        </is>
      </c>
      <c r="J95" t="inlineStr"/>
      <c r="K95" t="inlineStr">
        <is>
          <t>LUISMANUELCHUNGYIP</t>
        </is>
      </c>
      <c r="L95">
        <f>IF(SUMPRODUCT((Cruce!$E$2:$E$6000+Cruce!$G$2:$G$6000+Cruce!$I$2:$I$6000&gt;0)*(Cruce!$D$2:$D$6000=$K95))&gt;0,"SI","NO")</f>
        <v/>
      </c>
    </row>
    <row r="96">
      <c r="A96" t="inlineStr">
        <is>
          <t>Ruth Joyce De La Cruz Diaz</t>
        </is>
      </c>
      <c r="B96" t="inlineStr">
        <is>
          <t>RUTHJOYCEDELACRUZDIAZ</t>
        </is>
      </c>
      <c r="C96" t="inlineStr">
        <is>
          <t>Maria Fernanda Rivas</t>
        </is>
      </c>
      <c r="D96" s="2" t="n">
        <v>25.75</v>
      </c>
      <c r="E96" t="inlineStr">
        <is>
          <t>Solicitado por el Cliente</t>
        </is>
      </c>
      <c r="F96" t="n">
        <v>1</v>
      </c>
      <c r="G96" t="inlineStr">
        <is>
          <t>Ruth Joyce De La Cruz Diaz</t>
        </is>
      </c>
      <c r="H96" t="inlineStr"/>
      <c r="I96" t="inlineStr">
        <is>
          <t>69491672.0</t>
        </is>
      </c>
      <c r="J96" t="inlineStr"/>
      <c r="K96" t="inlineStr">
        <is>
          <t>RUTHJOYCEDELACRUZDIAZ</t>
        </is>
      </c>
      <c r="L96">
        <f>IF(SUMPRODUCT((Cruce!$E$2:$E$6000+Cruce!$G$2:$G$6000+Cruce!$I$2:$I$6000&gt;0)*(Cruce!$D$2:$D$6000=$K96))&gt;0,"SI","NO")</f>
        <v/>
      </c>
    </row>
    <row r="97">
      <c r="A97" t="inlineStr">
        <is>
          <t>KALINSON CORP, S.A.</t>
        </is>
      </c>
      <c r="B97" t="inlineStr">
        <is>
          <t>KALINSONCORPSA</t>
        </is>
      </c>
      <c r="C97" t="inlineStr">
        <is>
          <t>Nailyn Martinez Johnson</t>
        </is>
      </c>
      <c r="D97" s="2" t="n">
        <v>90</v>
      </c>
      <c r="E97" t="inlineStr">
        <is>
          <t>Solicitado por el Cliente</t>
        </is>
      </c>
      <c r="F97" t="n">
        <v>6</v>
      </c>
      <c r="G97" t="inlineStr">
        <is>
          <t>RL ROBERTO ENRIQUE GARCIA DAPENA</t>
        </is>
      </c>
      <c r="H97" t="inlineStr">
        <is>
          <t>compras@kalinsoncorp.com</t>
        </is>
      </c>
      <c r="I97" t="inlineStr">
        <is>
          <t>60901995.0</t>
        </is>
      </c>
      <c r="J97" t="inlineStr">
        <is>
          <t>60901995.0</t>
        </is>
      </c>
      <c r="K97" t="inlineStr">
        <is>
          <t>KALINSONCORPSA</t>
        </is>
      </c>
      <c r="L97">
        <f>IF(SUMPRODUCT((Cruce!$E$2:$E$6000+Cruce!$G$2:$G$6000+Cruce!$I$2:$I$6000&gt;0)*(Cruce!$D$2:$D$6000=$K97))&gt;0,"SI","NO")</f>
        <v/>
      </c>
    </row>
    <row r="98">
      <c r="A98" t="inlineStr"/>
      <c r="B98" t="inlineStr"/>
      <c r="C98" t="inlineStr">
        <is>
          <t>Michelle Zambrano</t>
        </is>
      </c>
      <c r="D98" s="2" t="n">
        <v>80</v>
      </c>
      <c r="E98" t="inlineStr">
        <is>
          <t>Solicitado por el Cliente</t>
        </is>
      </c>
      <c r="F98" t="n">
        <v>2</v>
      </c>
      <c r="G98" t="inlineStr"/>
      <c r="H98" t="inlineStr"/>
      <c r="I98" t="inlineStr"/>
      <c r="J98" t="inlineStr"/>
      <c r="K98" t="inlineStr"/>
      <c r="L98">
        <f>IF(SUMPRODUCT((Cruce!$E$2:$E$6000+Cruce!$G$2:$G$6000+Cruce!$I$2:$I$6000&gt;0)*(Cruce!$D$2:$D$6000=$K98))&gt;0,"SI","NO")</f>
        <v/>
      </c>
    </row>
    <row r="99">
      <c r="A99" t="inlineStr"/>
      <c r="B99" t="inlineStr"/>
      <c r="C99" t="inlineStr">
        <is>
          <t>Solanye Acuña</t>
        </is>
      </c>
      <c r="D99" s="2" t="n">
        <v>40</v>
      </c>
      <c r="E99" t="inlineStr">
        <is>
          <t>Solicitado por el Cliente</t>
        </is>
      </c>
      <c r="F99" t="n">
        <v>1</v>
      </c>
      <c r="G99" t="inlineStr"/>
      <c r="H99" t="inlineStr"/>
      <c r="I99" t="inlineStr"/>
      <c r="J99" t="inlineStr"/>
      <c r="K99" t="inlineStr"/>
      <c r="L99">
        <f>IF(SUMPRODUCT((Cruce!$E$2:$E$6000+Cruce!$G$2:$G$6000+Cruce!$I$2:$I$6000&gt;0)*(Cruce!$D$2:$D$6000=$K99))&gt;0,"SI","NO")</f>
        <v/>
      </c>
    </row>
    <row r="100">
      <c r="A100" t="inlineStr">
        <is>
          <t>Alba Lassonde Ortiz</t>
        </is>
      </c>
      <c r="B100" t="inlineStr">
        <is>
          <t>ALBALASSONDEORTIZ</t>
        </is>
      </c>
      <c r="C100" t="inlineStr">
        <is>
          <t>Maria Fernanda Rivas</t>
        </is>
      </c>
      <c r="D100" s="2" t="n">
        <v>12</v>
      </c>
      <c r="E100" t="inlineStr">
        <is>
          <t>Solicitado por el Cliente</t>
        </is>
      </c>
      <c r="F100" t="n">
        <v>1</v>
      </c>
      <c r="G100" t="inlineStr">
        <is>
          <t>Alba Lassonde Ortiz</t>
        </is>
      </c>
      <c r="H100" t="inlineStr"/>
      <c r="I100" t="inlineStr">
        <is>
          <t>66430667.0</t>
        </is>
      </c>
      <c r="J100" t="inlineStr"/>
      <c r="K100" t="inlineStr">
        <is>
          <t>ALBALASSONDEORTIZ</t>
        </is>
      </c>
      <c r="L100">
        <f>IF(SUMPRODUCT((Cruce!$E$2:$E$6000+Cruce!$G$2:$G$6000+Cruce!$I$2:$I$6000&gt;0)*(Cruce!$D$2:$D$6000=$K100))&gt;0,"SI","NO")</f>
        <v/>
      </c>
    </row>
    <row r="101">
      <c r="A101" t="inlineStr">
        <is>
          <t>Deporvida Sports Club S,A</t>
        </is>
      </c>
      <c r="B101" t="inlineStr">
        <is>
          <t>DEPORVIDASPORTSCLUBSA</t>
        </is>
      </c>
      <c r="C101" t="inlineStr">
        <is>
          <t>Nailyn Martinez Johnson</t>
        </is>
      </c>
      <c r="D101" s="2" t="n">
        <v>16.25</v>
      </c>
      <c r="E101" t="inlineStr">
        <is>
          <t>Solicitado por el Cliente</t>
        </is>
      </c>
      <c r="F101" t="n">
        <v>1</v>
      </c>
      <c r="G101" t="inlineStr">
        <is>
          <t>MIGUEL EDGARDO LANDA BARSALLO</t>
        </is>
      </c>
      <c r="H101" t="inlineStr">
        <is>
          <t>eframirez72@gmail.com</t>
        </is>
      </c>
      <c r="I101" t="inlineStr">
        <is>
          <t>68300260.0</t>
        </is>
      </c>
      <c r="J101" t="inlineStr">
        <is>
          <t>68300260.0</t>
        </is>
      </c>
      <c r="K101" t="inlineStr">
        <is>
          <t>DEPORVIDASPORTSCLUBSA</t>
        </is>
      </c>
      <c r="L101">
        <f>IF(SUMPRODUCT((Cruce!$E$2:$E$6000+Cruce!$G$2:$G$6000+Cruce!$I$2:$I$6000&gt;0)*(Cruce!$D$2:$D$6000=$K101))&gt;0,"SI","NO")</f>
        <v/>
      </c>
    </row>
    <row r="102">
      <c r="A102" t="inlineStr"/>
      <c r="B102" t="inlineStr"/>
      <c r="C102" t="inlineStr">
        <is>
          <t>Michelle Zambrano</t>
        </is>
      </c>
      <c r="D102" s="2" t="n">
        <v>91.25</v>
      </c>
      <c r="E102" t="inlineStr">
        <is>
          <t>Solicitado por el Cliente</t>
        </is>
      </c>
      <c r="F102" t="n">
        <v>5</v>
      </c>
      <c r="G102" t="inlineStr"/>
      <c r="H102" t="inlineStr"/>
      <c r="I102" t="inlineStr"/>
      <c r="J102" t="inlineStr"/>
      <c r="K102" t="inlineStr"/>
      <c r="L102">
        <f>IF(SUMPRODUCT((Cruce!$E$2:$E$6000+Cruce!$G$2:$G$6000+Cruce!$I$2:$I$6000&gt;0)*(Cruce!$D$2:$D$6000=$K102))&gt;0,"SI","NO")</f>
        <v/>
      </c>
    </row>
    <row r="103">
      <c r="A103" t="inlineStr">
        <is>
          <t>Deporvida Sports Club S,A Linea 1</t>
        </is>
      </c>
      <c r="B103" t="inlineStr">
        <is>
          <t>DEPORVIDASPORTSCLUBSALINEA1</t>
        </is>
      </c>
      <c r="C103" t="inlineStr">
        <is>
          <t>Solanye Acuña</t>
        </is>
      </c>
      <c r="D103" s="2" t="n">
        <v>18.25</v>
      </c>
      <c r="E103" t="inlineStr">
        <is>
          <t>Solicitado por el Cliente</t>
        </is>
      </c>
      <c r="F103" t="n">
        <v>1</v>
      </c>
      <c r="G103" t="inlineStr"/>
      <c r="H103" t="inlineStr"/>
      <c r="I103" t="inlineStr"/>
      <c r="J103" t="inlineStr"/>
      <c r="K103" t="inlineStr">
        <is>
          <t>DEPORVIDASPORTSCLUBSA</t>
        </is>
      </c>
      <c r="L103">
        <f>IF(SUMPRODUCT((Cruce!$E$2:$E$6000+Cruce!$G$2:$G$6000+Cruce!$I$2:$I$6000&gt;0)*(Cruce!$D$2:$D$6000=$K103))&gt;0,"SI","NO")</f>
        <v/>
      </c>
    </row>
    <row r="104">
      <c r="A104" t="inlineStr">
        <is>
          <t>Super Mallas S A</t>
        </is>
      </c>
      <c r="B104" t="inlineStr">
        <is>
          <t>SUPERMALLASSA</t>
        </is>
      </c>
      <c r="C104" t="inlineStr">
        <is>
          <t>Maria Fernanda Rivas</t>
        </is>
      </c>
      <c r="D104" s="2" t="n">
        <v>45</v>
      </c>
      <c r="E104" t="inlineStr">
        <is>
          <t>Solicitado por el Cliente</t>
        </is>
      </c>
      <c r="F104" t="n">
        <v>3</v>
      </c>
      <c r="G104" t="inlineStr"/>
      <c r="H104" t="inlineStr">
        <is>
          <t>gerencia@supermallas.com.pa</t>
        </is>
      </c>
      <c r="I104" t="inlineStr">
        <is>
          <t>61148759.0</t>
        </is>
      </c>
      <c r="J104" t="inlineStr">
        <is>
          <t>61148759.0</t>
        </is>
      </c>
      <c r="K104" t="inlineStr">
        <is>
          <t>SUPERMALLASSA</t>
        </is>
      </c>
      <c r="L104">
        <f>IF(SUMPRODUCT((Cruce!$E$2:$E$6000+Cruce!$G$2:$G$6000+Cruce!$I$2:$I$6000&gt;0)*(Cruce!$D$2:$D$6000=$K104))&gt;0,"SI","NO")</f>
        <v/>
      </c>
    </row>
    <row r="105">
      <c r="A105" t="inlineStr"/>
      <c r="B105" t="inlineStr"/>
      <c r="C105" t="inlineStr">
        <is>
          <t>Nailyn Martinez Johnson</t>
        </is>
      </c>
      <c r="D105" s="2" t="n">
        <v>54</v>
      </c>
      <c r="E105" t="inlineStr">
        <is>
          <t>Solicitado por el Cliente</t>
        </is>
      </c>
      <c r="F105" t="n">
        <v>2</v>
      </c>
      <c r="G105" t="inlineStr"/>
      <c r="H105" t="inlineStr"/>
      <c r="I105" t="inlineStr"/>
      <c r="J105" t="inlineStr"/>
      <c r="K105" t="inlineStr"/>
      <c r="L105">
        <f>IF(SUMPRODUCT((Cruce!$E$2:$E$6000+Cruce!$G$2:$G$6000+Cruce!$I$2:$I$6000&gt;0)*(Cruce!$D$2:$D$6000=$K105))&gt;0,"SI","NO")</f>
        <v/>
      </c>
    </row>
    <row r="106">
      <c r="A106" t="inlineStr"/>
      <c r="B106" t="inlineStr"/>
      <c r="C106" t="inlineStr">
        <is>
          <t>Michelle Zambrano</t>
        </is>
      </c>
      <c r="D106" s="2" t="n">
        <v>204</v>
      </c>
      <c r="E106" t="inlineStr">
        <is>
          <t>Solicitado por el Cliente</t>
        </is>
      </c>
      <c r="F106" t="n">
        <v>12</v>
      </c>
      <c r="G106" t="inlineStr"/>
      <c r="H106" t="inlineStr"/>
      <c r="I106" t="inlineStr"/>
      <c r="J106" t="inlineStr"/>
      <c r="K106" t="inlineStr"/>
      <c r="L106">
        <f>IF(SUMPRODUCT((Cruce!$E$2:$E$6000+Cruce!$G$2:$G$6000+Cruce!$I$2:$I$6000&gt;0)*(Cruce!$D$2:$D$6000=$K106))&gt;0,"SI","NO")</f>
        <v/>
      </c>
    </row>
    <row r="107">
      <c r="A107" t="inlineStr"/>
      <c r="B107" t="inlineStr"/>
      <c r="C107" t="inlineStr">
        <is>
          <t>Solanye Acuña</t>
        </is>
      </c>
      <c r="D107" s="2" t="n">
        <v>37</v>
      </c>
      <c r="E107" t="inlineStr">
        <is>
          <t>Solicitado por el Cliente</t>
        </is>
      </c>
      <c r="F107" t="n">
        <v>1</v>
      </c>
      <c r="G107" t="inlineStr"/>
      <c r="H107" t="inlineStr"/>
      <c r="I107" t="inlineStr"/>
      <c r="J107" t="inlineStr"/>
      <c r="K107" t="inlineStr"/>
      <c r="L107">
        <f>IF(SUMPRODUCT((Cruce!$E$2:$E$6000+Cruce!$G$2:$G$6000+Cruce!$I$2:$I$6000&gt;0)*(Cruce!$D$2:$D$6000=$K107))&gt;0,"SI","NO")</f>
        <v/>
      </c>
    </row>
    <row r="108">
      <c r="A108" t="inlineStr">
        <is>
          <t>SUMINISTROS ASAP, SA</t>
        </is>
      </c>
      <c r="B108" t="inlineStr">
        <is>
          <t>SUMINISTROSASAPSA</t>
        </is>
      </c>
      <c r="C108" t="inlineStr">
        <is>
          <t>Maria Fernanda Rivas</t>
        </is>
      </c>
      <c r="D108" s="2" t="n">
        <v>32.5</v>
      </c>
      <c r="E108" t="inlineStr">
        <is>
          <t>Solicitado por el Cliente</t>
        </is>
      </c>
      <c r="F108" t="n">
        <v>2</v>
      </c>
      <c r="G108" t="inlineStr"/>
      <c r="H108" t="inlineStr">
        <is>
          <t>carlos.garcia@zusset.com</t>
        </is>
      </c>
      <c r="I108" t="inlineStr">
        <is>
          <t>61407164.0</t>
        </is>
      </c>
      <c r="J108" t="inlineStr">
        <is>
          <t>61407164.0</t>
        </is>
      </c>
      <c r="K108" t="inlineStr">
        <is>
          <t>SUMINISTROSASAPSA</t>
        </is>
      </c>
      <c r="L108">
        <f>IF(SUMPRODUCT((Cruce!$E$2:$E$6000+Cruce!$G$2:$G$6000+Cruce!$I$2:$I$6000&gt;0)*(Cruce!$D$2:$D$6000=$K108))&gt;0,"SI","NO")</f>
        <v/>
      </c>
    </row>
    <row r="109">
      <c r="A109" t="inlineStr">
        <is>
          <t>iNDO ASIAN REALTY S A</t>
        </is>
      </c>
      <c r="B109" t="inlineStr">
        <is>
          <t>INDOASIANREALTYSA</t>
        </is>
      </c>
      <c r="C109" t="inlineStr">
        <is>
          <t>Nailyn Martinez Johnson</t>
        </is>
      </c>
      <c r="D109" s="2" t="n">
        <v>32.5</v>
      </c>
      <c r="E109" t="inlineStr">
        <is>
          <t>Solicitado por el Cliente</t>
        </is>
      </c>
      <c r="F109" t="n">
        <v>2</v>
      </c>
      <c r="G109" t="inlineStr">
        <is>
          <t>Divya Gidwani</t>
        </is>
      </c>
      <c r="H109" t="inlineStr">
        <is>
          <t>gitu.gk1907@gmail.com</t>
        </is>
      </c>
      <c r="I109" t="inlineStr">
        <is>
          <t>66131190.0</t>
        </is>
      </c>
      <c r="J109" t="inlineStr"/>
      <c r="K109" t="inlineStr">
        <is>
          <t>INDOASIANREALTYSA</t>
        </is>
      </c>
      <c r="L109">
        <f>IF(SUMPRODUCT((Cruce!$E$2:$E$6000+Cruce!$G$2:$G$6000+Cruce!$I$2:$I$6000&gt;0)*(Cruce!$D$2:$D$6000=$K109))&gt;0,"SI","NO")</f>
        <v/>
      </c>
    </row>
    <row r="110">
      <c r="A110" t="inlineStr">
        <is>
          <t>Vidaljaviersantamria</t>
        </is>
      </c>
      <c r="B110" t="inlineStr">
        <is>
          <t>VIDALJAVIERSANTAMRIA</t>
        </is>
      </c>
      <c r="C110" t="inlineStr">
        <is>
          <t>Michelle Zambrano</t>
        </is>
      </c>
      <c r="D110" s="2" t="n">
        <v>18.25</v>
      </c>
      <c r="E110" t="inlineStr">
        <is>
          <t>Solicitado por el Cliente</t>
        </is>
      </c>
      <c r="F110" t="n">
        <v>1</v>
      </c>
      <c r="G110" t="inlineStr">
        <is>
          <t>Vidal Javier Santamria</t>
        </is>
      </c>
      <c r="H110" t="inlineStr">
        <is>
          <t>vidalsantamaria@gmail.com</t>
        </is>
      </c>
      <c r="I110" t="inlineStr">
        <is>
          <t>65773091.0</t>
        </is>
      </c>
      <c r="J110" t="inlineStr"/>
      <c r="K110" t="inlineStr">
        <is>
          <t>VIDALJAVIERSANTAMRIA</t>
        </is>
      </c>
      <c r="L110">
        <f>IF(SUMPRODUCT((Cruce!$E$2:$E$6000+Cruce!$G$2:$G$6000+Cruce!$I$2:$I$6000&gt;0)*(Cruce!$D$2:$D$6000=$K110))&gt;0,"SI","NO")</f>
        <v/>
      </c>
    </row>
    <row r="111">
      <c r="A111" t="inlineStr">
        <is>
          <t>Multiservicio automotrices Ej</t>
        </is>
      </c>
      <c r="B111" t="inlineStr">
        <is>
          <t>MULTISERVICIOAUTOMOTRICESEJ</t>
        </is>
      </c>
      <c r="C111" t="inlineStr">
        <is>
          <t>Solanye Acuña</t>
        </is>
      </c>
      <c r="D111" s="2" t="n">
        <v>27.75</v>
      </c>
      <c r="E111" t="inlineStr">
        <is>
          <t>Solicitado por el Cliente</t>
        </is>
      </c>
      <c r="F111" t="n">
        <v>1</v>
      </c>
      <c r="G111" t="inlineStr">
        <is>
          <t>RL LYANNE SEGISMOND 8-857-1151</t>
        </is>
      </c>
      <c r="H111" t="inlineStr">
        <is>
          <t>Riverareynold@gmail.com</t>
        </is>
      </c>
      <c r="I111" t="inlineStr">
        <is>
          <t>63490205.0</t>
        </is>
      </c>
      <c r="J111" t="inlineStr">
        <is>
          <t>63490205.0</t>
        </is>
      </c>
      <c r="K111" t="inlineStr">
        <is>
          <t>MULTISERVICIOAUTOMOTRICESEJ</t>
        </is>
      </c>
      <c r="L111">
        <f>IF(SUMPRODUCT((Cruce!$E$2:$E$6000+Cruce!$G$2:$G$6000+Cruce!$I$2:$I$6000&gt;0)*(Cruce!$D$2:$D$6000=$K111))&gt;0,"SI","NO")</f>
        <v/>
      </c>
    </row>
    <row r="112">
      <c r="A112" t="inlineStr">
        <is>
          <t>TECNO COOL S A</t>
        </is>
      </c>
      <c r="B112" t="inlineStr">
        <is>
          <t>TECNOCOOLSA</t>
        </is>
      </c>
      <c r="C112" t="inlineStr">
        <is>
          <t>Maria Fernanda Rivas</t>
        </is>
      </c>
      <c r="D112" s="2" t="n">
        <v>165</v>
      </c>
      <c r="E112" t="inlineStr">
        <is>
          <t>Solicitado por el Cliente</t>
        </is>
      </c>
      <c r="F112" t="n">
        <v>11</v>
      </c>
      <c r="G112" t="inlineStr">
        <is>
          <t>Santos Gonzalez</t>
        </is>
      </c>
      <c r="H112" t="inlineStr">
        <is>
          <t>tecnocoolfacturacion@gmail.com</t>
        </is>
      </c>
      <c r="I112" t="inlineStr">
        <is>
          <t>61231490.0</t>
        </is>
      </c>
      <c r="J112" t="inlineStr">
        <is>
          <t>62322794.0</t>
        </is>
      </c>
      <c r="K112" t="inlineStr">
        <is>
          <t>TECNOCOOLSA</t>
        </is>
      </c>
      <c r="L112">
        <f>IF(SUMPRODUCT((Cruce!$E$2:$E$6000+Cruce!$G$2:$G$6000+Cruce!$I$2:$I$6000&gt;0)*(Cruce!$D$2:$D$6000=$K112))&gt;0,"SI","NO")</f>
        <v/>
      </c>
    </row>
    <row r="113">
      <c r="A113" t="inlineStr"/>
      <c r="B113" t="inlineStr"/>
      <c r="C113" t="inlineStr">
        <is>
          <t>Nailyn Martinez Johnson</t>
        </is>
      </c>
      <c r="D113" s="2" t="n">
        <v>36.5</v>
      </c>
      <c r="E113" t="inlineStr">
        <is>
          <t>Solicitado por el Cliente</t>
        </is>
      </c>
      <c r="F113" t="n">
        <v>1</v>
      </c>
      <c r="G113" t="inlineStr"/>
      <c r="H113" t="inlineStr"/>
      <c r="I113" t="inlineStr"/>
      <c r="J113" t="inlineStr"/>
      <c r="K113" t="inlineStr"/>
      <c r="L113">
        <f>IF(SUMPRODUCT((Cruce!$E$2:$E$6000+Cruce!$G$2:$G$6000+Cruce!$I$2:$I$6000&gt;0)*(Cruce!$D$2:$D$6000=$K113))&gt;0,"SI","NO")</f>
        <v/>
      </c>
    </row>
    <row r="114">
      <c r="A114" t="inlineStr"/>
      <c r="B114" t="inlineStr"/>
      <c r="C114" t="inlineStr">
        <is>
          <t>Michelle Zambrano</t>
        </is>
      </c>
      <c r="D114" s="2" t="n">
        <v>111</v>
      </c>
      <c r="E114" t="inlineStr">
        <is>
          <t>Solicitado por el Cliente</t>
        </is>
      </c>
      <c r="F114" t="n">
        <v>3</v>
      </c>
      <c r="G114" t="inlineStr"/>
      <c r="H114" t="inlineStr"/>
      <c r="I114" t="inlineStr"/>
      <c r="J114" t="inlineStr"/>
      <c r="K114" t="inlineStr"/>
      <c r="L114">
        <f>IF(SUMPRODUCT((Cruce!$E$2:$E$6000+Cruce!$G$2:$G$6000+Cruce!$I$2:$I$6000&gt;0)*(Cruce!$D$2:$D$6000=$K114))&gt;0,"SI","NO")</f>
        <v/>
      </c>
    </row>
    <row r="115">
      <c r="A115" t="inlineStr">
        <is>
          <t>Abymelech 1 Cordoba</t>
        </is>
      </c>
      <c r="B115" t="inlineStr">
        <is>
          <t>ABYMELECH1CORDOBA</t>
        </is>
      </c>
      <c r="C115" t="inlineStr">
        <is>
          <t>Solanye Acuña</t>
        </is>
      </c>
      <c r="D115" s="2" t="n">
        <v>8</v>
      </c>
      <c r="E115" t="inlineStr">
        <is>
          <t>Solicitado por el Cliente</t>
        </is>
      </c>
      <c r="F115" t="n">
        <v>1</v>
      </c>
      <c r="G115" t="inlineStr"/>
      <c r="H115" t="inlineStr"/>
      <c r="I115" t="inlineStr">
        <is>
          <t>8300572.0</t>
        </is>
      </c>
      <c r="J115" t="inlineStr"/>
      <c r="K115" t="inlineStr">
        <is>
          <t>ABYMELECH1CORDOBA</t>
        </is>
      </c>
      <c r="L115">
        <f>IF(SUMPRODUCT((Cruce!$E$2:$E$6000+Cruce!$G$2:$G$6000+Cruce!$I$2:$I$6000&gt;0)*(Cruce!$D$2:$D$6000=$K115))&gt;0,"SI","NO")</f>
        <v/>
      </c>
    </row>
    <row r="116">
      <c r="A116" t="inlineStr">
        <is>
          <t>Susana Kong</t>
        </is>
      </c>
      <c r="B116" t="inlineStr">
        <is>
          <t>SUSANAKONG</t>
        </is>
      </c>
      <c r="C116" t="inlineStr">
        <is>
          <t>Maria Fernanda Rivas</t>
        </is>
      </c>
      <c r="D116" s="2" t="n">
        <v>32.5</v>
      </c>
      <c r="E116" t="inlineStr">
        <is>
          <t>Solicitado por el Cliente</t>
        </is>
      </c>
      <c r="F116" t="n">
        <v>2</v>
      </c>
      <c r="G116" t="inlineStr">
        <is>
          <t>Susana Kong</t>
        </is>
      </c>
      <c r="H116" t="inlineStr"/>
      <c r="I116" t="inlineStr">
        <is>
          <t>66987050.0</t>
        </is>
      </c>
      <c r="J116" t="inlineStr"/>
      <c r="K116" t="inlineStr">
        <is>
          <t>SUSANAKONG</t>
        </is>
      </c>
      <c r="L116">
        <f>IF(SUMPRODUCT((Cruce!$E$2:$E$6000+Cruce!$G$2:$G$6000+Cruce!$I$2:$I$6000&gt;0)*(Cruce!$D$2:$D$6000=$K116))&gt;0,"SI","NO")</f>
        <v/>
      </c>
    </row>
    <row r="117">
      <c r="A117" t="inlineStr">
        <is>
          <t>GAM IMEXPORT INTERNATIONAL SOLUTION SA</t>
        </is>
      </c>
      <c r="B117" t="inlineStr">
        <is>
          <t>GAMIMEXPORTINTERNATIONALSOLUTIONSA</t>
        </is>
      </c>
      <c r="C117" t="inlineStr">
        <is>
          <t>Nailyn Martinez Johnson</t>
        </is>
      </c>
      <c r="D117" s="2" t="n">
        <v>15</v>
      </c>
      <c r="E117" t="inlineStr">
        <is>
          <t>Solicitado por el Cliente</t>
        </is>
      </c>
      <c r="F117" t="n">
        <v>1</v>
      </c>
      <c r="G117" t="inlineStr">
        <is>
          <t>rep. legal Cornelio Gondola</t>
        </is>
      </c>
      <c r="H117" t="inlineStr">
        <is>
          <t>gamimexport@gmail.com</t>
        </is>
      </c>
      <c r="I117" t="inlineStr">
        <is>
          <t>61316720.0</t>
        </is>
      </c>
      <c r="J117" t="inlineStr">
        <is>
          <t>61256698.0</t>
        </is>
      </c>
      <c r="K117" t="inlineStr">
        <is>
          <t>GAMIMEXPORTINTERNATIONALSOLUTIONSA</t>
        </is>
      </c>
      <c r="L117">
        <f>IF(SUMPRODUCT((Cruce!$E$2:$E$6000+Cruce!$G$2:$G$6000+Cruce!$I$2:$I$6000&gt;0)*(Cruce!$D$2:$D$6000=$K117))&gt;0,"SI","NO")</f>
        <v/>
      </c>
    </row>
    <row r="118">
      <c r="A118" t="inlineStr">
        <is>
          <t>Ph Marguis Tower .</t>
        </is>
      </c>
      <c r="B118" t="inlineStr">
        <is>
          <t>PHMARGUISTOWER</t>
        </is>
      </c>
      <c r="C118" t="inlineStr">
        <is>
          <t>Michelle Zambrano</t>
        </is>
      </c>
      <c r="D118" s="2" t="n">
        <v>12</v>
      </c>
      <c r="E118" t="inlineStr">
        <is>
          <t>Solicitado por el Cliente</t>
        </is>
      </c>
      <c r="F118" t="n">
        <v>1</v>
      </c>
      <c r="G118" t="inlineStr"/>
      <c r="H118" t="inlineStr">
        <is>
          <t>administracion@phmarquistower.com</t>
        </is>
      </c>
      <c r="I118" t="inlineStr">
        <is>
          <t>62287530.0</t>
        </is>
      </c>
      <c r="J118" t="inlineStr">
        <is>
          <t>62287530.0</t>
        </is>
      </c>
      <c r="K118" t="inlineStr">
        <is>
          <t>PHMARGUISTOWER</t>
        </is>
      </c>
      <c r="L118">
        <f>IF(SUMPRODUCT((Cruce!$E$2:$E$6000+Cruce!$G$2:$G$6000+Cruce!$I$2:$I$6000&gt;0)*(Cruce!$D$2:$D$6000=$K118))&gt;0,"SI","NO")</f>
        <v/>
      </c>
    </row>
    <row r="119">
      <c r="A119" t="inlineStr">
        <is>
          <t>SHANTIN PANAMA</t>
        </is>
      </c>
      <c r="B119" t="inlineStr">
        <is>
          <t>SHANTINPANAMA</t>
        </is>
      </c>
      <c r="C119" t="inlineStr">
        <is>
          <t>Solanye Acuña</t>
        </is>
      </c>
      <c r="D119" s="2" t="n">
        <v>25</v>
      </c>
      <c r="E119" t="inlineStr">
        <is>
          <t>MIGRACION POST-PRE</t>
        </is>
      </c>
      <c r="F119" t="n">
        <v>1</v>
      </c>
      <c r="G119" t="inlineStr">
        <is>
          <t>LAUREN S GRIMALDO DEL BSUTO</t>
        </is>
      </c>
      <c r="H119" t="inlineStr">
        <is>
          <t>laurengrimaldo@gmail.com</t>
        </is>
      </c>
      <c r="I119" t="inlineStr">
        <is>
          <t>67268505.0</t>
        </is>
      </c>
      <c r="J119" t="inlineStr"/>
      <c r="K119" t="inlineStr">
        <is>
          <t>SHANTINPANAMA</t>
        </is>
      </c>
      <c r="L119">
        <f>IF(SUMPRODUCT((Cruce!$E$2:$E$6000+Cruce!$G$2:$G$6000+Cruce!$I$2:$I$6000&gt;0)*(Cruce!$D$2:$D$6000=$K119))&gt;0,"SI","NO")</f>
        <v/>
      </c>
    </row>
    <row r="120">
      <c r="A120" t="inlineStr">
        <is>
          <t>Yessica Vallecillo Rodriguez</t>
        </is>
      </c>
      <c r="B120" t="inlineStr">
        <is>
          <t>YESSICAVALLECILLORODRIGUEZ</t>
        </is>
      </c>
      <c r="C120" t="inlineStr">
        <is>
          <t>Maria Fernanda Rivas</t>
        </is>
      </c>
      <c r="D120" s="2" t="n">
        <v>16.25</v>
      </c>
      <c r="E120" t="inlineStr">
        <is>
          <t>Solicitado por el Cliente</t>
        </is>
      </c>
      <c r="F120" t="n">
        <v>1</v>
      </c>
      <c r="G120" t="inlineStr">
        <is>
          <t>YESSICA VALLECILLO</t>
        </is>
      </c>
      <c r="H120" t="inlineStr">
        <is>
          <t>yessicamvr@gmail.com</t>
        </is>
      </c>
      <c r="I120" t="inlineStr">
        <is>
          <t>66110048.0</t>
        </is>
      </c>
      <c r="J120" t="inlineStr">
        <is>
          <t>66110048.0</t>
        </is>
      </c>
      <c r="K120" t="inlineStr">
        <is>
          <t>YESSICAVALLECILLORODRIGUEZ</t>
        </is>
      </c>
      <c r="L120">
        <f>IF(SUMPRODUCT((Cruce!$E$2:$E$6000+Cruce!$G$2:$G$6000+Cruce!$I$2:$I$6000&gt;0)*(Cruce!$D$2:$D$6000=$K120))&gt;0,"SI","NO")</f>
        <v/>
      </c>
    </row>
    <row r="121">
      <c r="A121" t="inlineStr">
        <is>
          <t>Gloden Motors S.A.</t>
        </is>
      </c>
      <c r="B121" t="inlineStr">
        <is>
          <t>GLODENMOTORSSA</t>
        </is>
      </c>
      <c r="C121" t="inlineStr">
        <is>
          <t>Nailyn Martinez Johnson</t>
        </is>
      </c>
      <c r="D121" s="2" t="n">
        <v>36</v>
      </c>
      <c r="E121" t="inlineStr">
        <is>
          <t>Solicitado por el Cliente</t>
        </is>
      </c>
      <c r="F121" t="n">
        <v>1</v>
      </c>
      <c r="G121" t="inlineStr">
        <is>
          <t>sr. Mahnadikbal Hafesji</t>
        </is>
      </c>
      <c r="H121" t="inlineStr">
        <is>
          <t>ambhiku@hotmail.com</t>
        </is>
      </c>
      <c r="I121" t="inlineStr">
        <is>
          <t>60909030.0</t>
        </is>
      </c>
      <c r="J121" t="inlineStr">
        <is>
          <t>60909030.0</t>
        </is>
      </c>
      <c r="K121" t="inlineStr">
        <is>
          <t>GLODENMOTORSSA</t>
        </is>
      </c>
      <c r="L121">
        <f>IF(SUMPRODUCT((Cruce!$E$2:$E$6000+Cruce!$G$2:$G$6000+Cruce!$I$2:$I$6000&gt;0)*(Cruce!$D$2:$D$6000=$K121))&gt;0,"SI","NO")</f>
        <v/>
      </c>
    </row>
    <row r="122">
      <c r="A122" t="inlineStr"/>
      <c r="B122" t="inlineStr"/>
      <c r="C122" t="inlineStr">
        <is>
          <t>Michelle Zambrano</t>
        </is>
      </c>
      <c r="D122" s="2" t="n">
        <v>65</v>
      </c>
      <c r="E122" t="inlineStr">
        <is>
          <t>Solicitado por el Cliente</t>
        </is>
      </c>
      <c r="F122" t="n">
        <v>4</v>
      </c>
      <c r="G122" t="inlineStr"/>
      <c r="H122" t="inlineStr"/>
      <c r="I122" t="inlineStr"/>
      <c r="J122" t="inlineStr"/>
      <c r="K122" t="inlineStr"/>
      <c r="L122">
        <f>IF(SUMPRODUCT((Cruce!$E$2:$E$6000+Cruce!$G$2:$G$6000+Cruce!$I$2:$I$6000&gt;0)*(Cruce!$D$2:$D$6000=$K122))&gt;0,"SI","NO")</f>
        <v/>
      </c>
    </row>
    <row r="123">
      <c r="A123" t="inlineStr">
        <is>
          <t>CESAR AUGUSTO MUÑOZ MORENO</t>
        </is>
      </c>
      <c r="B123" t="inlineStr">
        <is>
          <t>CESARAUGUSTOMUNOZMORENO</t>
        </is>
      </c>
      <c r="C123" t="inlineStr">
        <is>
          <t>Solanye Acuña</t>
        </is>
      </c>
      <c r="D123" s="2" t="n">
        <v>15</v>
      </c>
      <c r="E123" t="inlineStr">
        <is>
          <t>MIGRACION POST-PRE</t>
        </is>
      </c>
      <c r="F123" t="n">
        <v>1</v>
      </c>
      <c r="G123" t="inlineStr">
        <is>
          <t>CESAR AUGUSTO MUÑOZ 7-705-2254</t>
        </is>
      </c>
      <c r="H123" t="inlineStr">
        <is>
          <t>CESARMUNOZM@GMAIL.COM</t>
        </is>
      </c>
      <c r="I123" t="inlineStr">
        <is>
          <t>63339840.0</t>
        </is>
      </c>
      <c r="J123" t="inlineStr">
        <is>
          <t>63339840.0</t>
        </is>
      </c>
      <c r="K123" t="inlineStr">
        <is>
          <t>CESARAUGUSTOMUNOZMORENO</t>
        </is>
      </c>
      <c r="L123">
        <f>IF(SUMPRODUCT((Cruce!$E$2:$E$6000+Cruce!$G$2:$G$6000+Cruce!$I$2:$I$6000&gt;0)*(Cruce!$D$2:$D$6000=$K123))&gt;0,"SI","NO")</f>
        <v/>
      </c>
    </row>
    <row r="124">
      <c r="A124" t="inlineStr">
        <is>
          <t>POERBE &amp; CIA, S. EP</t>
        </is>
      </c>
      <c r="B124" t="inlineStr">
        <is>
          <t>POERBECIASEP</t>
        </is>
      </c>
      <c r="C124" t="inlineStr">
        <is>
          <t>Maria Fernanda Rivas</t>
        </is>
      </c>
      <c r="D124" s="2" t="n">
        <v>97.5</v>
      </c>
      <c r="E124" t="inlineStr">
        <is>
          <t>Solicitado por el Cliente</t>
        </is>
      </c>
      <c r="F124" t="n">
        <v>6</v>
      </c>
      <c r="G124" t="inlineStr">
        <is>
          <t>ERIC BERENGUER - JANETH POLET BERENGUER</t>
        </is>
      </c>
      <c r="H124" t="inlineStr">
        <is>
          <t>erenbeca@gmail.com</t>
        </is>
      </c>
      <c r="I124" t="inlineStr">
        <is>
          <t>66121718.0</t>
        </is>
      </c>
      <c r="J124" t="inlineStr">
        <is>
          <t>67532956.0</t>
        </is>
      </c>
      <c r="K124" t="inlineStr">
        <is>
          <t>POERBECIASEP</t>
        </is>
      </c>
      <c r="L124">
        <f>IF(SUMPRODUCT((Cruce!$E$2:$E$6000+Cruce!$G$2:$G$6000+Cruce!$I$2:$I$6000&gt;0)*(Cruce!$D$2:$D$6000=$K124))&gt;0,"SI","NO")</f>
        <v/>
      </c>
    </row>
    <row r="125">
      <c r="A125" t="inlineStr"/>
      <c r="B125" t="inlineStr"/>
      <c r="C125" t="inlineStr">
        <is>
          <t>Nailyn Martinez Johnson</t>
        </is>
      </c>
      <c r="D125" s="2" t="n">
        <v>10</v>
      </c>
      <c r="E125" t="inlineStr">
        <is>
          <t>Solicitado por el Cliente</t>
        </is>
      </c>
      <c r="F125" t="n">
        <v>1</v>
      </c>
      <c r="G125" t="inlineStr"/>
      <c r="H125" t="inlineStr"/>
      <c r="I125" t="inlineStr"/>
      <c r="J125" t="inlineStr"/>
      <c r="K125" t="inlineStr"/>
      <c r="L125">
        <f>IF(SUMPRODUCT((Cruce!$E$2:$E$6000+Cruce!$G$2:$G$6000+Cruce!$I$2:$I$6000&gt;0)*(Cruce!$D$2:$D$6000=$K125))&gt;0,"SI","NO")</f>
        <v/>
      </c>
    </row>
    <row r="126">
      <c r="A126" t="inlineStr">
        <is>
          <t>EVARISTO SANGUILLEN</t>
        </is>
      </c>
      <c r="B126" t="inlineStr">
        <is>
          <t>EVARISTOSANGUILLEN</t>
        </is>
      </c>
      <c r="C126" t="inlineStr">
        <is>
          <t>Michelle Zambrano</t>
        </is>
      </c>
      <c r="D126" s="2" t="n">
        <v>32.5</v>
      </c>
      <c r="E126" t="inlineStr">
        <is>
          <t>Solicitado por el Cliente</t>
        </is>
      </c>
      <c r="F126" t="n">
        <v>2</v>
      </c>
      <c r="G126" t="inlineStr">
        <is>
          <t>EVARISTO AYARZA SANGUILLEN</t>
        </is>
      </c>
      <c r="H126" t="inlineStr">
        <is>
          <t>info@fumigadoraolsan.com</t>
        </is>
      </c>
      <c r="I126" t="inlineStr">
        <is>
          <t>60354435.0</t>
        </is>
      </c>
      <c r="J126" t="inlineStr"/>
      <c r="K126" t="inlineStr">
        <is>
          <t>EVARISTOSANGUILLEN</t>
        </is>
      </c>
      <c r="L126">
        <f>IF(SUMPRODUCT((Cruce!$E$2:$E$6000+Cruce!$G$2:$G$6000+Cruce!$I$2:$I$6000&gt;0)*(Cruce!$D$2:$D$6000=$K126))&gt;0,"SI","NO")</f>
        <v/>
      </c>
    </row>
    <row r="127">
      <c r="A127" t="inlineStr">
        <is>
          <t>Samuel Eduardo Barrios</t>
        </is>
      </c>
      <c r="B127" t="inlineStr">
        <is>
          <t>SAMUELEDUARDOBARRIOS</t>
        </is>
      </c>
      <c r="C127" t="inlineStr">
        <is>
          <t>Solanye Acuña</t>
        </is>
      </c>
      <c r="D127" s="2" t="n">
        <v>16.25</v>
      </c>
      <c r="E127" t="inlineStr">
        <is>
          <t>Solicitado por el Cliente</t>
        </is>
      </c>
      <c r="F127" t="n">
        <v>1</v>
      </c>
      <c r="G127" t="inlineStr"/>
      <c r="H127" t="inlineStr">
        <is>
          <t>barrioscrownysamuel@gmail.com</t>
        </is>
      </c>
      <c r="I127" t="inlineStr">
        <is>
          <t>63745590.0</t>
        </is>
      </c>
      <c r="J127" t="inlineStr">
        <is>
          <t>63745590.0</t>
        </is>
      </c>
      <c r="K127" t="inlineStr">
        <is>
          <t>SAMUELEDUARDOBARRIOS</t>
        </is>
      </c>
      <c r="L127">
        <f>IF(SUMPRODUCT((Cruce!$E$2:$E$6000+Cruce!$G$2:$G$6000+Cruce!$I$2:$I$6000&gt;0)*(Cruce!$D$2:$D$6000=$K127))&gt;0,"SI","NO")</f>
        <v/>
      </c>
    </row>
    <row r="128">
      <c r="A128" t="inlineStr">
        <is>
          <t>JULIO FERREIRA</t>
        </is>
      </c>
      <c r="B128" t="inlineStr">
        <is>
          <t>JULIOFERREIRA</t>
        </is>
      </c>
      <c r="C128" t="inlineStr">
        <is>
          <t>Maria Fernanda Rivas</t>
        </is>
      </c>
      <c r="D128" s="2" t="n">
        <v>41.5</v>
      </c>
      <c r="E128" t="inlineStr">
        <is>
          <t>Solicitado por el Cliente</t>
        </is>
      </c>
      <c r="F128" t="n">
        <v>2</v>
      </c>
      <c r="G128" t="inlineStr">
        <is>
          <t>JULIO IGNACIO FERREIRA 171998722</t>
        </is>
      </c>
      <c r="H128" t="inlineStr">
        <is>
          <t>julioignacioferreira15@gmail.com</t>
        </is>
      </c>
      <c r="I128" t="inlineStr">
        <is>
          <t>63142197.0</t>
        </is>
      </c>
      <c r="J128" t="inlineStr">
        <is>
          <t>63142197.0</t>
        </is>
      </c>
      <c r="K128" t="inlineStr">
        <is>
          <t>JULIOFERREIRA</t>
        </is>
      </c>
      <c r="L128">
        <f>IF(SUMPRODUCT((Cruce!$E$2:$E$6000+Cruce!$G$2:$G$6000+Cruce!$I$2:$I$6000&gt;0)*(Cruce!$D$2:$D$6000=$K128))&gt;0,"SI","NO")</f>
        <v/>
      </c>
    </row>
    <row r="129">
      <c r="A129" t="inlineStr"/>
      <c r="B129" t="inlineStr"/>
      <c r="C129" t="inlineStr">
        <is>
          <t>Nailyn Martinez Johnson</t>
        </is>
      </c>
      <c r="D129" s="2" t="n">
        <v>81</v>
      </c>
      <c r="E129" t="inlineStr">
        <is>
          <t>Solicitado por el Cliente</t>
        </is>
      </c>
      <c r="F129" t="n">
        <v>2</v>
      </c>
      <c r="G129" t="inlineStr"/>
      <c r="H129" t="inlineStr"/>
      <c r="I129" t="inlineStr"/>
      <c r="J129" t="inlineStr"/>
      <c r="K129" t="inlineStr"/>
      <c r="L129">
        <f>IF(SUMPRODUCT((Cruce!$E$2:$E$6000+Cruce!$G$2:$G$6000+Cruce!$I$2:$I$6000&gt;0)*(Cruce!$D$2:$D$6000=$K129))&gt;0,"SI","NO")</f>
        <v/>
      </c>
    </row>
    <row r="130">
      <c r="A130" t="inlineStr">
        <is>
          <t>Grupo Cesco SA</t>
        </is>
      </c>
      <c r="B130" t="inlineStr">
        <is>
          <t>GRUPOCESCOSA</t>
        </is>
      </c>
      <c r="C130" t="inlineStr">
        <is>
          <t>Michelle Zambrano</t>
        </is>
      </c>
      <c r="D130" s="2" t="n">
        <v>41.5</v>
      </c>
      <c r="E130" t="inlineStr">
        <is>
          <t>MIGRACION POST-PRE</t>
        </is>
      </c>
      <c r="F130" t="n">
        <v>1</v>
      </c>
      <c r="G130" t="inlineStr">
        <is>
          <t>Emir Dario Hall Escobar</t>
        </is>
      </c>
      <c r="H130" t="inlineStr">
        <is>
          <t>ihernandez@grupocescosa.com</t>
        </is>
      </c>
      <c r="I130" t="inlineStr">
        <is>
          <t>62508488.0</t>
        </is>
      </c>
      <c r="J130" t="inlineStr">
        <is>
          <t>62508488.0</t>
        </is>
      </c>
      <c r="K130" t="inlineStr">
        <is>
          <t>GRUPOCESCOSA</t>
        </is>
      </c>
      <c r="L130">
        <f>IF(SUMPRODUCT((Cruce!$E$2:$E$6000+Cruce!$G$2:$G$6000+Cruce!$I$2:$I$6000&gt;0)*(Cruce!$D$2:$D$6000=$K130))&gt;0,"SI","NO")</f>
        <v/>
      </c>
    </row>
    <row r="131">
      <c r="A131" t="inlineStr">
        <is>
          <t>CRISTOFERH MARTIN CHU ZENG</t>
        </is>
      </c>
      <c r="B131" t="inlineStr">
        <is>
          <t>CRISTOFERHMARTINCHUZENG</t>
        </is>
      </c>
      <c r="C131" t="inlineStr">
        <is>
          <t>Solanye Acuña</t>
        </is>
      </c>
      <c r="D131" s="2" t="n">
        <v>16.25</v>
      </c>
      <c r="E131" t="inlineStr">
        <is>
          <t>Solicitado por el Cliente</t>
        </is>
      </c>
      <c r="F131" t="n">
        <v>1</v>
      </c>
      <c r="G131" t="inlineStr">
        <is>
          <t>CRISTOFERH CHU</t>
        </is>
      </c>
      <c r="H131" t="inlineStr">
        <is>
          <t>cris.chu01@gmail.com</t>
        </is>
      </c>
      <c r="I131" t="inlineStr">
        <is>
          <t>60798767.0</t>
        </is>
      </c>
      <c r="J131" t="inlineStr">
        <is>
          <t>60798767.0</t>
        </is>
      </c>
      <c r="K131" t="inlineStr">
        <is>
          <t>CRISTOFERHMARTINCHUZENG</t>
        </is>
      </c>
      <c r="L131">
        <f>IF(SUMPRODUCT((Cruce!$E$2:$E$6000+Cruce!$G$2:$G$6000+Cruce!$I$2:$I$6000&gt;0)*(Cruce!$D$2:$D$6000=$K131))&gt;0,"SI","NO")</f>
        <v/>
      </c>
    </row>
    <row r="132">
      <c r="A132" t="inlineStr">
        <is>
          <t>DIAMOND STORE</t>
        </is>
      </c>
      <c r="B132" t="inlineStr">
        <is>
          <t>DIAMONDSTORE</t>
        </is>
      </c>
      <c r="C132" t="inlineStr">
        <is>
          <t>Maria Fernanda Rivas</t>
        </is>
      </c>
      <c r="D132" s="2" t="n">
        <v>16.25</v>
      </c>
      <c r="E132" t="inlineStr">
        <is>
          <t>Solicitado por el Cliente</t>
        </is>
      </c>
      <c r="F132" t="n">
        <v>1</v>
      </c>
      <c r="G132" t="inlineStr">
        <is>
          <t>MARICHELL VIÑUELA</t>
        </is>
      </c>
      <c r="H132" t="inlineStr">
        <is>
          <t>vmarichelljuneth@gmail.com</t>
        </is>
      </c>
      <c r="I132" t="inlineStr">
        <is>
          <t>62652798.0</t>
        </is>
      </c>
      <c r="J132" t="inlineStr">
        <is>
          <t>62652798.0</t>
        </is>
      </c>
      <c r="K132" t="inlineStr">
        <is>
          <t>DIAMONDSTORE</t>
        </is>
      </c>
      <c r="L132">
        <f>IF(SUMPRODUCT((Cruce!$E$2:$E$6000+Cruce!$G$2:$G$6000+Cruce!$I$2:$I$6000&gt;0)*(Cruce!$D$2:$D$6000=$K132))&gt;0,"SI","NO")</f>
        <v/>
      </c>
    </row>
    <row r="133">
      <c r="A133" t="inlineStr">
        <is>
          <t>Megan Junca Perez</t>
        </is>
      </c>
      <c r="B133" t="inlineStr">
        <is>
          <t>MEGANJUNCAPEREZ</t>
        </is>
      </c>
      <c r="C133" t="inlineStr">
        <is>
          <t>Nailyn Martinez Johnson</t>
        </is>
      </c>
      <c r="D133" s="2" t="n">
        <v>40</v>
      </c>
      <c r="E133" t="inlineStr">
        <is>
          <t>MIGRACION POST-PRE</t>
        </is>
      </c>
      <c r="F133" t="n">
        <v>2</v>
      </c>
      <c r="G133" t="inlineStr"/>
      <c r="H133" t="inlineStr">
        <is>
          <t>meganjp011@gmail.com</t>
        </is>
      </c>
      <c r="I133" t="inlineStr">
        <is>
          <t>69281575.0</t>
        </is>
      </c>
      <c r="J133" t="inlineStr"/>
      <c r="K133" t="inlineStr">
        <is>
          <t>MEGANJUNCAPEREZ</t>
        </is>
      </c>
      <c r="L133">
        <f>IF(SUMPRODUCT((Cruce!$E$2:$E$6000+Cruce!$G$2:$G$6000+Cruce!$I$2:$I$6000&gt;0)*(Cruce!$D$2:$D$6000=$K133))&gt;0,"SI","NO")</f>
        <v/>
      </c>
    </row>
    <row r="134">
      <c r="A134" t="inlineStr">
        <is>
          <t>ALUMAD</t>
        </is>
      </c>
      <c r="B134" t="inlineStr">
        <is>
          <t>ALUMAD</t>
        </is>
      </c>
      <c r="C134" t="inlineStr">
        <is>
          <t>Michelle Zambrano</t>
        </is>
      </c>
      <c r="D134" s="2" t="n">
        <v>12</v>
      </c>
      <c r="E134" t="inlineStr">
        <is>
          <t>Solicitado por el Cliente</t>
        </is>
      </c>
      <c r="F134" t="n">
        <v>1</v>
      </c>
      <c r="G134" t="inlineStr"/>
      <c r="H134" t="inlineStr">
        <is>
          <t>alexandermontiver@gmail.com</t>
        </is>
      </c>
      <c r="I134" t="inlineStr">
        <is>
          <t>61405188.0</t>
        </is>
      </c>
      <c r="J134" t="inlineStr">
        <is>
          <t>61405188.0</t>
        </is>
      </c>
      <c r="K134" t="inlineStr">
        <is>
          <t>ALUMAD</t>
        </is>
      </c>
      <c r="L134">
        <f>IF(SUMPRODUCT((Cruce!$E$2:$E$6000+Cruce!$G$2:$G$6000+Cruce!$I$2:$I$6000&gt;0)*(Cruce!$D$2:$D$6000=$K134))&gt;0,"SI","NO")</f>
        <v/>
      </c>
    </row>
    <row r="135">
      <c r="A135" t="inlineStr">
        <is>
          <t>Benigna Emerita Escobar</t>
        </is>
      </c>
      <c r="B135" t="inlineStr">
        <is>
          <t>BENIGNAEMERITAESCOBAR</t>
        </is>
      </c>
      <c r="C135" t="inlineStr">
        <is>
          <t>Solanye Acuña</t>
        </is>
      </c>
      <c r="D135" s="2" t="n">
        <v>16.25</v>
      </c>
      <c r="E135" t="inlineStr">
        <is>
          <t>Solicitado por el Cliente</t>
        </is>
      </c>
      <c r="F135" t="n">
        <v>1</v>
      </c>
      <c r="G135" t="inlineStr">
        <is>
          <t>Benigna Escobar</t>
        </is>
      </c>
      <c r="H135" t="inlineStr">
        <is>
          <t>armandesco09@gmail.com</t>
        </is>
      </c>
      <c r="I135" t="inlineStr">
        <is>
          <t>62150859.0</t>
        </is>
      </c>
      <c r="J135" t="inlineStr"/>
      <c r="K135" t="inlineStr">
        <is>
          <t>BENIGNAEMERITAESCOBAR</t>
        </is>
      </c>
      <c r="L135">
        <f>IF(SUMPRODUCT((Cruce!$E$2:$E$6000+Cruce!$G$2:$G$6000+Cruce!$I$2:$I$6000&gt;0)*(Cruce!$D$2:$D$6000=$K135))&gt;0,"SI","NO")</f>
        <v/>
      </c>
    </row>
    <row r="136">
      <c r="A136" t="inlineStr"/>
      <c r="B136" t="inlineStr"/>
      <c r="C136" t="inlineStr">
        <is>
          <t>Maria Fernanda Rivas</t>
        </is>
      </c>
      <c r="D136" s="2" t="n">
        <v>55.5</v>
      </c>
      <c r="E136" t="inlineStr">
        <is>
          <t>Solicitado por el Cliente</t>
        </is>
      </c>
      <c r="F136" t="n">
        <v>2</v>
      </c>
      <c r="G136" t="inlineStr"/>
      <c r="H136" t="inlineStr"/>
      <c r="I136" t="inlineStr"/>
      <c r="J136" t="inlineStr"/>
      <c r="K136" t="inlineStr"/>
      <c r="L136">
        <f>IF(SUMPRODUCT((Cruce!$E$2:$E$6000+Cruce!$G$2:$G$6000+Cruce!$I$2:$I$6000&gt;0)*(Cruce!$D$2:$D$6000=$K136))&gt;0,"SI","NO")</f>
        <v/>
      </c>
    </row>
    <row r="137">
      <c r="A137" t="inlineStr">
        <is>
          <t>Dora Chung Chen</t>
        </is>
      </c>
      <c r="B137" t="inlineStr">
        <is>
          <t>DORACHUNGCHEN</t>
        </is>
      </c>
      <c r="C137" t="inlineStr">
        <is>
          <t>Nailyn Martinez Johnson</t>
        </is>
      </c>
      <c r="D137" s="2" t="n">
        <v>40</v>
      </c>
      <c r="E137" t="inlineStr">
        <is>
          <t>Solicitado por el Cliente</t>
        </is>
      </c>
      <c r="F137" t="n">
        <v>2</v>
      </c>
      <c r="G137" t="inlineStr">
        <is>
          <t>DORA CHUNG CHEN 8-809-652</t>
        </is>
      </c>
      <c r="H137" t="inlineStr">
        <is>
          <t>dchungche@gmail.com</t>
        </is>
      </c>
      <c r="I137" t="inlineStr">
        <is>
          <t>69195399.0</t>
        </is>
      </c>
      <c r="J137" t="inlineStr">
        <is>
          <t>69195399.0</t>
        </is>
      </c>
      <c r="K137" t="inlineStr">
        <is>
          <t>DORACHUNGCHEN</t>
        </is>
      </c>
      <c r="L137">
        <f>IF(SUMPRODUCT((Cruce!$E$2:$E$6000+Cruce!$G$2:$G$6000+Cruce!$I$2:$I$6000&gt;0)*(Cruce!$D$2:$D$6000=$K137))&gt;0,"SI","NO")</f>
        <v/>
      </c>
    </row>
    <row r="138">
      <c r="A138" t="inlineStr">
        <is>
          <t>JIQUAN LUO</t>
        </is>
      </c>
      <c r="B138" t="inlineStr">
        <is>
          <t>JIQUANLUO</t>
        </is>
      </c>
      <c r="C138" t="inlineStr">
        <is>
          <t>Michelle Zambrano</t>
        </is>
      </c>
      <c r="D138" s="2" t="n">
        <v>19.25</v>
      </c>
      <c r="E138" t="inlineStr">
        <is>
          <t>Solicitado por el Cliente</t>
        </is>
      </c>
      <c r="F138" t="n">
        <v>1</v>
      </c>
      <c r="G138" t="inlineStr">
        <is>
          <t>JIQUAN LUO E-8-87501</t>
        </is>
      </c>
      <c r="H138" t="inlineStr">
        <is>
          <t>luisluo1888@gmail.com</t>
        </is>
      </c>
      <c r="I138" t="inlineStr">
        <is>
          <t>68781888.0</t>
        </is>
      </c>
      <c r="J138" t="inlineStr">
        <is>
          <t>68781888.0</t>
        </is>
      </c>
      <c r="K138" t="inlineStr">
        <is>
          <t>JIQUANLUO</t>
        </is>
      </c>
      <c r="L138">
        <f>IF(SUMPRODUCT((Cruce!$E$2:$E$6000+Cruce!$G$2:$G$6000+Cruce!$I$2:$I$6000&gt;0)*(Cruce!$D$2:$D$6000=$K138))&gt;0,"SI","NO")</f>
        <v/>
      </c>
    </row>
    <row r="139">
      <c r="A139" t="inlineStr">
        <is>
          <t>Cortes Servicios</t>
        </is>
      </c>
      <c r="B139" t="inlineStr">
        <is>
          <t>CORTESSERVICIOS</t>
        </is>
      </c>
      <c r="C139" t="inlineStr">
        <is>
          <t>Solanye Acuña</t>
        </is>
      </c>
      <c r="D139" s="2" t="n">
        <v>60</v>
      </c>
      <c r="E139" t="inlineStr">
        <is>
          <t>Solicitado por el Cliente</t>
        </is>
      </c>
      <c r="F139" t="n">
        <v>4</v>
      </c>
      <c r="G139" t="inlineStr">
        <is>
          <t>Jairo Cortes</t>
        </is>
      </c>
      <c r="H139" t="inlineStr">
        <is>
          <t>jairosetroc@gmail.com</t>
        </is>
      </c>
      <c r="I139" t="inlineStr">
        <is>
          <t>66567510.0</t>
        </is>
      </c>
      <c r="J139" t="inlineStr"/>
      <c r="K139" t="inlineStr">
        <is>
          <t>CORTESSERVICIOS</t>
        </is>
      </c>
      <c r="L139">
        <f>IF(SUMPRODUCT((Cruce!$E$2:$E$6000+Cruce!$G$2:$G$6000+Cruce!$I$2:$I$6000&gt;0)*(Cruce!$D$2:$D$6000=$K139))&gt;0,"SI","NO")</f>
        <v/>
      </c>
    </row>
    <row r="140">
      <c r="A140" t="inlineStr">
        <is>
          <t>Heidi Fonseca</t>
        </is>
      </c>
      <c r="B140" t="inlineStr">
        <is>
          <t>HEIDIFONSECA</t>
        </is>
      </c>
      <c r="C140" t="inlineStr">
        <is>
          <t>Maria Fernanda Rivas</t>
        </is>
      </c>
      <c r="D140" s="2" t="n">
        <v>16.25</v>
      </c>
      <c r="E140" t="inlineStr">
        <is>
          <t>Solicitado por el Cliente</t>
        </is>
      </c>
      <c r="F140" t="n">
        <v>1</v>
      </c>
      <c r="G140" t="inlineStr">
        <is>
          <t>Heidi Fonseca</t>
        </is>
      </c>
      <c r="H140" t="inlineStr">
        <is>
          <t>heidifonsecaupam@gmail.com</t>
        </is>
      </c>
      <c r="I140" t="inlineStr">
        <is>
          <t>61341873.0</t>
        </is>
      </c>
      <c r="J140" t="inlineStr">
        <is>
          <t>61341873.0</t>
        </is>
      </c>
      <c r="K140" t="inlineStr">
        <is>
          <t>HEIDIFONSECA</t>
        </is>
      </c>
      <c r="L140">
        <f>IF(SUMPRODUCT((Cruce!$E$2:$E$6000+Cruce!$G$2:$G$6000+Cruce!$I$2:$I$6000&gt;0)*(Cruce!$D$2:$D$6000=$K140))&gt;0,"SI","NO")</f>
        <v/>
      </c>
    </row>
    <row r="141">
      <c r="A141" t="inlineStr">
        <is>
          <t>Fernando Antonio You</t>
        </is>
      </c>
      <c r="B141" t="inlineStr">
        <is>
          <t>FERNANDOANTONIOYOU</t>
        </is>
      </c>
      <c r="C141" t="inlineStr">
        <is>
          <t>Nailyn Martinez Johnson</t>
        </is>
      </c>
      <c r="D141" s="2" t="n">
        <v>62.25</v>
      </c>
      <c r="E141" t="inlineStr">
        <is>
          <t>Solicitado por el Cliente</t>
        </is>
      </c>
      <c r="F141" t="n">
        <v>3</v>
      </c>
      <c r="G141" t="inlineStr">
        <is>
          <t>Fernando Antonio You</t>
        </is>
      </c>
      <c r="H141" t="inlineStr">
        <is>
          <t>slam_you68@hotmail.com</t>
        </is>
      </c>
      <c r="I141" t="inlineStr">
        <is>
          <t>64999913.0</t>
        </is>
      </c>
      <c r="J141" t="inlineStr"/>
      <c r="K141" t="inlineStr">
        <is>
          <t>FERNANDOANTONIOYOU</t>
        </is>
      </c>
      <c r="L141">
        <f>IF(SUMPRODUCT((Cruce!$E$2:$E$6000+Cruce!$G$2:$G$6000+Cruce!$I$2:$I$6000&gt;0)*(Cruce!$D$2:$D$6000=$K141))&gt;0,"SI","NO")</f>
        <v/>
      </c>
    </row>
    <row r="142">
      <c r="A142" t="inlineStr"/>
      <c r="B142" t="inlineStr"/>
      <c r="C142" t="inlineStr">
        <is>
          <t>Michelle Zambrano</t>
        </is>
      </c>
      <c r="D142" s="2" t="n">
        <v>10</v>
      </c>
      <c r="E142" t="inlineStr">
        <is>
          <t>Solicitado por el Cliente</t>
        </is>
      </c>
      <c r="F142" t="n">
        <v>1</v>
      </c>
      <c r="G142" t="inlineStr"/>
      <c r="H142" t="inlineStr"/>
      <c r="I142" t="inlineStr"/>
      <c r="J142" t="inlineStr"/>
      <c r="K142" t="inlineStr"/>
      <c r="L142">
        <f>IF(SUMPRODUCT((Cruce!$E$2:$E$6000+Cruce!$G$2:$G$6000+Cruce!$I$2:$I$6000&gt;0)*(Cruce!$D$2:$D$6000=$K142))&gt;0,"SI","NO")</f>
        <v/>
      </c>
    </row>
    <row r="143">
      <c r="A143" t="inlineStr">
        <is>
          <t>Atenea Shop</t>
        </is>
      </c>
      <c r="B143" t="inlineStr">
        <is>
          <t>ATENEASHOP</t>
        </is>
      </c>
      <c r="C143" t="inlineStr">
        <is>
          <t>Solanye Acuña</t>
        </is>
      </c>
      <c r="D143" s="2" t="n">
        <v>131.25</v>
      </c>
      <c r="E143" t="inlineStr">
        <is>
          <t>Solicitado por el Cliente</t>
        </is>
      </c>
      <c r="F143" t="n">
        <v>5</v>
      </c>
      <c r="G143" t="inlineStr">
        <is>
          <t>Stephanny Vega Tatis</t>
        </is>
      </c>
      <c r="H143" t="inlineStr">
        <is>
          <t>statis22@gmail.com</t>
        </is>
      </c>
      <c r="I143" t="inlineStr">
        <is>
          <t>61035941.0</t>
        </is>
      </c>
      <c r="J143" t="inlineStr"/>
      <c r="K143" t="inlineStr">
        <is>
          <t>ATENEASHOP</t>
        </is>
      </c>
      <c r="L143">
        <f>IF(SUMPRODUCT((Cruce!$E$2:$E$6000+Cruce!$G$2:$G$6000+Cruce!$I$2:$I$6000&gt;0)*(Cruce!$D$2:$D$6000=$K143))&gt;0,"SI","NO")</f>
        <v/>
      </c>
    </row>
    <row r="144">
      <c r="A144" t="inlineStr">
        <is>
          <t>CRISTINE NICOLE DOMINGUEZ BONAGA</t>
        </is>
      </c>
      <c r="B144" t="inlineStr">
        <is>
          <t>CRISTINENICOLEDOMINGUEZBONAGA</t>
        </is>
      </c>
      <c r="C144" t="inlineStr">
        <is>
          <t>Maria Fernanda Rivas</t>
        </is>
      </c>
      <c r="D144" s="2" t="n">
        <v>15</v>
      </c>
      <c r="E144" t="inlineStr">
        <is>
          <t>Cliente incumple Pago</t>
        </is>
      </c>
      <c r="F144" t="n">
        <v>1</v>
      </c>
      <c r="G144" t="inlineStr">
        <is>
          <t>CRISTINE NICOLE DOMINGUEZ 8-959-1522</t>
        </is>
      </c>
      <c r="H144" t="inlineStr">
        <is>
          <t>crisnicole251477@gmail.com</t>
        </is>
      </c>
      <c r="I144" t="inlineStr">
        <is>
          <t>60020958.0</t>
        </is>
      </c>
      <c r="J144" t="inlineStr">
        <is>
          <t>60020958.0</t>
        </is>
      </c>
      <c r="K144" t="inlineStr">
        <is>
          <t>CRISTINENICOLEDOMINGUEZBONAGA</t>
        </is>
      </c>
      <c r="L144">
        <f>IF(SUMPRODUCT((Cruce!$E$2:$E$6000+Cruce!$G$2:$G$6000+Cruce!$I$2:$I$6000&gt;0)*(Cruce!$D$2:$D$6000=$K144))&gt;0,"SI","NO")</f>
        <v/>
      </c>
    </row>
    <row r="145">
      <c r="A145" t="inlineStr">
        <is>
          <t>Repuestos Comerciales</t>
        </is>
      </c>
      <c r="B145" t="inlineStr">
        <is>
          <t>REPUESTOSCOMERCIALES</t>
        </is>
      </c>
      <c r="C145" t="inlineStr">
        <is>
          <t>Nailyn Martinez Johnson</t>
        </is>
      </c>
      <c r="D145" s="2" t="n">
        <v>20</v>
      </c>
      <c r="E145" t="inlineStr">
        <is>
          <t>Solicitado por el Cliente</t>
        </is>
      </c>
      <c r="F145" t="n">
        <v>1</v>
      </c>
      <c r="G145" t="inlineStr">
        <is>
          <t>RL FRANCISCO LOO</t>
        </is>
      </c>
      <c r="H145" t="inlineStr">
        <is>
          <t>repcom6@cwpanama.net</t>
        </is>
      </c>
      <c r="I145" t="inlineStr">
        <is>
          <t>63167775.0</t>
        </is>
      </c>
      <c r="J145" t="inlineStr">
        <is>
          <t>63167775.0</t>
        </is>
      </c>
      <c r="K145" t="inlineStr">
        <is>
          <t>REPUESTOSCOMERCIALES</t>
        </is>
      </c>
      <c r="L145">
        <f>IF(SUMPRODUCT((Cruce!$E$2:$E$6000+Cruce!$G$2:$G$6000+Cruce!$I$2:$I$6000&gt;0)*(Cruce!$D$2:$D$6000=$K145))&gt;0,"SI","NO")</f>
        <v/>
      </c>
    </row>
    <row r="146">
      <c r="A146" t="inlineStr">
        <is>
          <t>Ruben Quinzada</t>
        </is>
      </c>
      <c r="B146" t="inlineStr">
        <is>
          <t>RUBENQUINZADA</t>
        </is>
      </c>
      <c r="C146" t="inlineStr">
        <is>
          <t>Michelle Zambrano</t>
        </is>
      </c>
      <c r="D146" s="2" t="n">
        <v>16.25</v>
      </c>
      <c r="E146" t="inlineStr">
        <is>
          <t>Solicitado por el Cliente</t>
        </is>
      </c>
      <c r="F146" t="n">
        <v>1</v>
      </c>
      <c r="G146" t="inlineStr">
        <is>
          <t>Ruben Quinzada Espino</t>
        </is>
      </c>
      <c r="H146" t="inlineStr">
        <is>
          <t>rubenquinzada28@gmail.com</t>
        </is>
      </c>
      <c r="I146" t="inlineStr">
        <is>
          <t>61304615.0</t>
        </is>
      </c>
      <c r="J146" t="inlineStr"/>
      <c r="K146" t="inlineStr">
        <is>
          <t>RUBENQUINZADA</t>
        </is>
      </c>
      <c r="L146">
        <f>IF(SUMPRODUCT((Cruce!$E$2:$E$6000+Cruce!$G$2:$G$6000+Cruce!$I$2:$I$6000&gt;0)*(Cruce!$D$2:$D$6000=$K146))&gt;0,"SI","NO")</f>
        <v/>
      </c>
    </row>
    <row r="147">
      <c r="A147" t="inlineStr">
        <is>
          <t>Nathalie Pinzon</t>
        </is>
      </c>
      <c r="B147" t="inlineStr">
        <is>
          <t>NATHALIEPINZON</t>
        </is>
      </c>
      <c r="C147" t="inlineStr">
        <is>
          <t>Solanye Acuña</t>
        </is>
      </c>
      <c r="D147" s="2" t="n">
        <v>10</v>
      </c>
      <c r="E147" t="inlineStr">
        <is>
          <t>MIGRACION POST-PRE</t>
        </is>
      </c>
      <c r="F147" t="n">
        <v>1</v>
      </c>
      <c r="G147" t="inlineStr">
        <is>
          <t>NATHALIE PINZON</t>
        </is>
      </c>
      <c r="H147" t="inlineStr">
        <is>
          <t>nathalieity.nt@gmail.com</t>
        </is>
      </c>
      <c r="I147" t="inlineStr">
        <is>
          <t>65585943.0</t>
        </is>
      </c>
      <c r="J147" t="inlineStr">
        <is>
          <t>65585943.0</t>
        </is>
      </c>
      <c r="K147" t="inlineStr">
        <is>
          <t>NATHALIEPINZON</t>
        </is>
      </c>
      <c r="L147">
        <f>IF(SUMPRODUCT((Cruce!$E$2:$E$6000+Cruce!$G$2:$G$6000+Cruce!$I$2:$I$6000&gt;0)*(Cruce!$D$2:$D$6000=$K147))&gt;0,"SI","NO")</f>
        <v/>
      </c>
    </row>
    <row r="148">
      <c r="A148" t="inlineStr">
        <is>
          <t>DAVID MAIKEL PINTO</t>
        </is>
      </c>
      <c r="B148" t="inlineStr">
        <is>
          <t>DAVIDMAIKELPINTO</t>
        </is>
      </c>
      <c r="C148" t="inlineStr">
        <is>
          <t>Maria Fernanda Rivas</t>
        </is>
      </c>
      <c r="D148" s="2" t="n">
        <v>16.25</v>
      </c>
      <c r="E148" t="inlineStr">
        <is>
          <t>Solicitado por el Cliente</t>
        </is>
      </c>
      <c r="F148" t="n">
        <v>1</v>
      </c>
      <c r="G148" t="inlineStr">
        <is>
          <t>DAVID PINTO</t>
        </is>
      </c>
      <c r="H148" t="inlineStr">
        <is>
          <t>davix1012@hotmail.com</t>
        </is>
      </c>
      <c r="I148" t="inlineStr">
        <is>
          <t>65876097.0</t>
        </is>
      </c>
      <c r="J148" t="inlineStr"/>
      <c r="K148" t="inlineStr">
        <is>
          <t>DAVIDMAIKELPINTO</t>
        </is>
      </c>
      <c r="L148">
        <f>IF(SUMPRODUCT((Cruce!$E$2:$E$6000+Cruce!$G$2:$G$6000+Cruce!$I$2:$I$6000&gt;0)*(Cruce!$D$2:$D$6000=$K148))&gt;0,"SI","NO")</f>
        <v/>
      </c>
    </row>
    <row r="149">
      <c r="A149" t="inlineStr">
        <is>
          <t>Elizabeth España</t>
        </is>
      </c>
      <c r="B149" t="inlineStr">
        <is>
          <t>ELIZABETHESPANA</t>
        </is>
      </c>
      <c r="C149" t="inlineStr">
        <is>
          <t>Nailyn Martinez Johnson</t>
        </is>
      </c>
      <c r="D149" s="2" t="n">
        <v>48.75</v>
      </c>
      <c r="E149" t="inlineStr">
        <is>
          <t>MIGRACION POST-PRE</t>
        </is>
      </c>
      <c r="F149" t="n">
        <v>3</v>
      </c>
      <c r="G149" t="inlineStr">
        <is>
          <t>Elizabeth España Winter</t>
        </is>
      </c>
      <c r="H149" t="inlineStr">
        <is>
          <t>juanmol68@hotmail.com</t>
        </is>
      </c>
      <c r="I149" t="inlineStr">
        <is>
          <t>69485097.0</t>
        </is>
      </c>
      <c r="J149" t="inlineStr">
        <is>
          <t>69485097.0</t>
        </is>
      </c>
      <c r="K149" t="inlineStr">
        <is>
          <t>ELIZABETHESPANA</t>
        </is>
      </c>
      <c r="L149">
        <f>IF(SUMPRODUCT((Cruce!$E$2:$E$6000+Cruce!$G$2:$G$6000+Cruce!$I$2:$I$6000&gt;0)*(Cruce!$D$2:$D$6000=$K149))&gt;0,"SI","NO")</f>
        <v/>
      </c>
    </row>
    <row r="150">
      <c r="A150" t="inlineStr">
        <is>
          <t>LUIGGI ANTHWAN GUEVARA</t>
        </is>
      </c>
      <c r="B150" t="inlineStr">
        <is>
          <t>LUIGGIANTHWANGUEVARA</t>
        </is>
      </c>
      <c r="C150" t="inlineStr">
        <is>
          <t>Michelle Zambrano</t>
        </is>
      </c>
      <c r="D150" s="2" t="n">
        <v>16.25</v>
      </c>
      <c r="E150" t="inlineStr">
        <is>
          <t>Solicitado por el Cliente</t>
        </is>
      </c>
      <c r="F150" t="n">
        <v>1</v>
      </c>
      <c r="G150" t="inlineStr">
        <is>
          <t>LUIGGI ANTHWAN GUEVARA</t>
        </is>
      </c>
      <c r="H150" t="inlineStr">
        <is>
          <t>Luiggiguevara58@gmail.com</t>
        </is>
      </c>
      <c r="I150" t="inlineStr">
        <is>
          <t>60749689.0</t>
        </is>
      </c>
      <c r="J150" t="inlineStr">
        <is>
          <t>60749689.0</t>
        </is>
      </c>
      <c r="K150" t="inlineStr">
        <is>
          <t>LUIGGIANTHWANGUEVARA</t>
        </is>
      </c>
      <c r="L150">
        <f>IF(SUMPRODUCT((Cruce!$E$2:$E$6000+Cruce!$G$2:$G$6000+Cruce!$I$2:$I$6000&gt;0)*(Cruce!$D$2:$D$6000=$K150))&gt;0,"SI","NO")</f>
        <v/>
      </c>
    </row>
    <row r="151">
      <c r="A151" t="inlineStr"/>
      <c r="B151" t="inlineStr"/>
      <c r="C151" t="inlineStr">
        <is>
          <t>Solanye Acuña</t>
        </is>
      </c>
      <c r="D151" s="2" t="n">
        <v>50</v>
      </c>
      <c r="E151" t="inlineStr">
        <is>
          <t>Solicitado por el Cliente</t>
        </is>
      </c>
      <c r="F151" t="n">
        <v>5</v>
      </c>
      <c r="G151" t="inlineStr"/>
      <c r="H151" t="inlineStr"/>
      <c r="I151" t="inlineStr"/>
      <c r="J151" t="inlineStr"/>
      <c r="K151" t="inlineStr"/>
      <c r="L151">
        <f>IF(SUMPRODUCT((Cruce!$E$2:$E$6000+Cruce!$G$2:$G$6000+Cruce!$I$2:$I$6000&gt;0)*(Cruce!$D$2:$D$6000=$K151))&gt;0,"SI","NO")</f>
        <v/>
      </c>
    </row>
    <row r="152">
      <c r="A152" t="inlineStr"/>
      <c r="B152" t="inlineStr"/>
      <c r="C152" t="inlineStr">
        <is>
          <t>Maria Fernanda Rivas</t>
        </is>
      </c>
      <c r="D152" s="2" t="n">
        <v>12</v>
      </c>
      <c r="E152" t="inlineStr">
        <is>
          <t>Solicitado por el Cliente</t>
        </is>
      </c>
      <c r="F152" t="n">
        <v>1</v>
      </c>
      <c r="G152" t="inlineStr"/>
      <c r="H152" t="inlineStr"/>
      <c r="I152" t="inlineStr"/>
      <c r="J152" t="inlineStr"/>
      <c r="K152" t="inlineStr"/>
      <c r="L152">
        <f>IF(SUMPRODUCT((Cruce!$E$2:$E$6000+Cruce!$G$2:$G$6000+Cruce!$I$2:$I$6000&gt;0)*(Cruce!$D$2:$D$6000=$K152))&gt;0,"SI","NO")</f>
        <v/>
      </c>
    </row>
    <row r="153">
      <c r="A153" t="inlineStr">
        <is>
          <t>CLAUDIA MANYOMA RAMIREZ</t>
        </is>
      </c>
      <c r="B153" t="inlineStr">
        <is>
          <t>CLAUDIAMANYOMARAMIREZ</t>
        </is>
      </c>
      <c r="C153" t="inlineStr">
        <is>
          <t>Nailyn Martinez Johnson</t>
        </is>
      </c>
      <c r="D153" s="2" t="n">
        <v>16.25</v>
      </c>
      <c r="E153" t="inlineStr">
        <is>
          <t>Solicitado por el Cliente</t>
        </is>
      </c>
      <c r="F153" t="n">
        <v>1</v>
      </c>
      <c r="G153" t="inlineStr">
        <is>
          <t>CLAUDIA MANYOMA RAMIREZ E-8-212446</t>
        </is>
      </c>
      <c r="H153" t="inlineStr">
        <is>
          <t>claudiamanyoma01@gmail.com</t>
        </is>
      </c>
      <c r="I153" t="inlineStr">
        <is>
          <t>68666500.0</t>
        </is>
      </c>
      <c r="J153" t="inlineStr">
        <is>
          <t>68666500.0</t>
        </is>
      </c>
      <c r="K153" t="inlineStr">
        <is>
          <t>CLAUDIAMANYOMARAMIREZ</t>
        </is>
      </c>
      <c r="L153">
        <f>IF(SUMPRODUCT((Cruce!$E$2:$E$6000+Cruce!$G$2:$G$6000+Cruce!$I$2:$I$6000&gt;0)*(Cruce!$D$2:$D$6000=$K153))&gt;0,"SI","NO")</f>
        <v/>
      </c>
    </row>
    <row r="154">
      <c r="A154" t="inlineStr">
        <is>
          <t>FUNDACION R Y PANAMA</t>
        </is>
      </c>
      <c r="B154" t="inlineStr">
        <is>
          <t>FUNDACIONRYPANAMA</t>
        </is>
      </c>
      <c r="C154" t="inlineStr">
        <is>
          <t>Michelle Zambrano</t>
        </is>
      </c>
      <c r="D154" s="2" t="n">
        <v>69.5</v>
      </c>
      <c r="E154" t="inlineStr">
        <is>
          <t>Solicitado por el Cliente</t>
        </is>
      </c>
      <c r="F154" t="n">
        <v>4</v>
      </c>
      <c r="G154" t="inlineStr">
        <is>
          <t>Roberto Gutierrez</t>
        </is>
      </c>
      <c r="H154" t="inlineStr">
        <is>
          <t>rsgutierrez2013@gmail.com</t>
        </is>
      </c>
      <c r="I154" t="inlineStr">
        <is>
          <t>64252415.0</t>
        </is>
      </c>
      <c r="J154" t="inlineStr"/>
      <c r="K154" t="inlineStr">
        <is>
          <t>FUNDACIONRYPANAMA</t>
        </is>
      </c>
      <c r="L154">
        <f>IF(SUMPRODUCT((Cruce!$E$2:$E$6000+Cruce!$G$2:$G$6000+Cruce!$I$2:$I$6000&gt;0)*(Cruce!$D$2:$D$6000=$K154))&gt;0,"SI","NO")</f>
        <v/>
      </c>
    </row>
    <row r="155">
      <c r="A155" t="inlineStr">
        <is>
          <t>Alejandra Mavel Smith Ceballos</t>
        </is>
      </c>
      <c r="B155" t="inlineStr">
        <is>
          <t>ALEJANDRAMAVELSMITHCEBALLOS</t>
        </is>
      </c>
      <c r="C155" t="inlineStr">
        <is>
          <t>Solanye Acuña</t>
        </is>
      </c>
      <c r="D155" s="2" t="n">
        <v>16.25</v>
      </c>
      <c r="E155" t="inlineStr">
        <is>
          <t>Solicitado por el Cliente</t>
        </is>
      </c>
      <c r="F155" t="n">
        <v>1</v>
      </c>
      <c r="G155" t="inlineStr"/>
      <c r="H155" t="inlineStr">
        <is>
          <t>castilloshamill0@gmail.com</t>
        </is>
      </c>
      <c r="I155" t="inlineStr">
        <is>
          <t>2007000.0</t>
        </is>
      </c>
      <c r="J155" t="inlineStr"/>
      <c r="K155" t="inlineStr">
        <is>
          <t>ALEJANDRAMAVELSMITHCEBALLOS</t>
        </is>
      </c>
      <c r="L155">
        <f>IF(SUMPRODUCT((Cruce!$E$2:$E$6000+Cruce!$G$2:$G$6000+Cruce!$I$2:$I$6000&gt;0)*(Cruce!$D$2:$D$6000=$K155))&gt;0,"SI","NO")</f>
        <v/>
      </c>
    </row>
    <row r="156">
      <c r="A156" t="inlineStr">
        <is>
          <t>DAVID MAIKEL PINTO</t>
        </is>
      </c>
      <c r="B156" t="inlineStr">
        <is>
          <t>DAVIDMAIKELPINTO</t>
        </is>
      </c>
      <c r="C156" t="inlineStr">
        <is>
          <t>Maria Fernanda Rivas</t>
        </is>
      </c>
      <c r="D156" s="2" t="n">
        <v>15</v>
      </c>
      <c r="E156" t="inlineStr">
        <is>
          <t>Solicitado por el Cliente</t>
        </is>
      </c>
      <c r="F156" t="n">
        <v>1</v>
      </c>
      <c r="G156" t="inlineStr">
        <is>
          <t>David Maikel Pinto</t>
        </is>
      </c>
      <c r="H156" t="inlineStr">
        <is>
          <t>david@zayercom.com</t>
        </is>
      </c>
      <c r="I156" t="inlineStr">
        <is>
          <t>60808034.0</t>
        </is>
      </c>
      <c r="J156" t="inlineStr"/>
      <c r="K156" t="inlineStr">
        <is>
          <t>DAVIDMAIKELPINTO</t>
        </is>
      </c>
      <c r="L156">
        <f>IF(SUMPRODUCT((Cruce!$E$2:$E$6000+Cruce!$G$2:$G$6000+Cruce!$I$2:$I$6000&gt;0)*(Cruce!$D$2:$D$6000=$K156))&gt;0,"SI","NO")</f>
        <v/>
      </c>
    </row>
    <row r="157">
      <c r="A157" t="inlineStr">
        <is>
          <t>BRAZAS PTY</t>
        </is>
      </c>
      <c r="B157" t="inlineStr">
        <is>
          <t>BRAZASPTY</t>
        </is>
      </c>
      <c r="C157" t="inlineStr">
        <is>
          <t>Nailyn Martinez Johnson</t>
        </is>
      </c>
      <c r="D157" s="2" t="n">
        <v>90</v>
      </c>
      <c r="E157" t="inlineStr">
        <is>
          <t>Solicitado por el Cliente</t>
        </is>
      </c>
      <c r="F157" t="n">
        <v>6</v>
      </c>
      <c r="G157" t="inlineStr">
        <is>
          <t>ANGEL SANCHEZ</t>
        </is>
      </c>
      <c r="H157" t="inlineStr">
        <is>
          <t>Josesnchz8@gmail.com</t>
        </is>
      </c>
      <c r="I157" t="inlineStr">
        <is>
          <t>62557147.0</t>
        </is>
      </c>
      <c r="J157" t="inlineStr">
        <is>
          <t>62557147.0</t>
        </is>
      </c>
      <c r="K157" t="inlineStr">
        <is>
          <t>BRAZASPTY</t>
        </is>
      </c>
      <c r="L157">
        <f>IF(SUMPRODUCT((Cruce!$E$2:$E$6000+Cruce!$G$2:$G$6000+Cruce!$I$2:$I$6000&gt;0)*(Cruce!$D$2:$D$6000=$K157))&gt;0,"SI","NO")</f>
        <v/>
      </c>
    </row>
    <row r="158">
      <c r="A158" t="inlineStr">
        <is>
          <t>Edilsa Yaneth Marciaga</t>
        </is>
      </c>
      <c r="B158" t="inlineStr">
        <is>
          <t>EDILSAYANETHMARCIAGA</t>
        </is>
      </c>
      <c r="C158" t="inlineStr">
        <is>
          <t>Michelle Zambrano</t>
        </is>
      </c>
      <c r="D158" s="2" t="n">
        <v>20.75</v>
      </c>
      <c r="E158" t="inlineStr">
        <is>
          <t>Solicitado por el Cliente</t>
        </is>
      </c>
      <c r="F158" t="n">
        <v>1</v>
      </c>
      <c r="G158" t="inlineStr"/>
      <c r="H158" t="inlineStr">
        <is>
          <t>ANAVPN27@GMAIL.COM</t>
        </is>
      </c>
      <c r="I158" t="inlineStr">
        <is>
          <t>67746700.0</t>
        </is>
      </c>
      <c r="J158" t="inlineStr">
        <is>
          <t>67746700.0</t>
        </is>
      </c>
      <c r="K158" t="inlineStr">
        <is>
          <t>EDILSAYANETHMARCIAGA</t>
        </is>
      </c>
      <c r="L158">
        <f>IF(SUMPRODUCT((Cruce!$E$2:$E$6000+Cruce!$G$2:$G$6000+Cruce!$I$2:$I$6000&gt;0)*(Cruce!$D$2:$D$6000=$K158))&gt;0,"SI","NO")</f>
        <v/>
      </c>
    </row>
    <row r="159">
      <c r="A159" t="inlineStr">
        <is>
          <t>Aquarela Express</t>
        </is>
      </c>
      <c r="B159" t="inlineStr">
        <is>
          <t>AQUARELAEXPRESS</t>
        </is>
      </c>
      <c r="C159" t="inlineStr">
        <is>
          <t>Solanye Acuña</t>
        </is>
      </c>
      <c r="D159" s="2" t="n">
        <v>26.25</v>
      </c>
      <c r="E159" t="inlineStr">
        <is>
          <t>Solicitado por el Cliente</t>
        </is>
      </c>
      <c r="F159" t="n">
        <v>1</v>
      </c>
      <c r="G159" t="inlineStr">
        <is>
          <t>Clara Isabel De Leon Aizprua</t>
        </is>
      </c>
      <c r="H159" t="inlineStr">
        <is>
          <t>aquarelaexpresspma@gmail.com</t>
        </is>
      </c>
      <c r="I159" t="inlineStr">
        <is>
          <t>64304355.0</t>
        </is>
      </c>
      <c r="J159" t="inlineStr"/>
      <c r="K159" t="inlineStr">
        <is>
          <t>AQUARELAEXPRESS</t>
        </is>
      </c>
      <c r="L159">
        <f>IF(SUMPRODUCT((Cruce!$E$2:$E$6000+Cruce!$G$2:$G$6000+Cruce!$I$2:$I$6000&gt;0)*(Cruce!$D$2:$D$6000=$K159))&gt;0,"SI","NO")</f>
        <v/>
      </c>
    </row>
    <row r="160">
      <c r="A160" t="inlineStr">
        <is>
          <t>FRANKLIN ABREGO</t>
        </is>
      </c>
      <c r="B160" t="inlineStr">
        <is>
          <t>FRANKLINABREGO</t>
        </is>
      </c>
      <c r="C160" t="inlineStr">
        <is>
          <t>Maria Fernanda Rivas</t>
        </is>
      </c>
      <c r="D160" s="2" t="n">
        <v>26.75</v>
      </c>
      <c r="E160" t="inlineStr">
        <is>
          <t>Solicitado por el Cliente</t>
        </is>
      </c>
      <c r="F160" t="n">
        <v>1</v>
      </c>
      <c r="G160" t="inlineStr"/>
      <c r="H160" t="inlineStr">
        <is>
          <t>lic.franklinabrego@gmail.com</t>
        </is>
      </c>
      <c r="I160" t="inlineStr">
        <is>
          <t>64917772.0</t>
        </is>
      </c>
      <c r="J160" t="inlineStr">
        <is>
          <t>64917772.0</t>
        </is>
      </c>
      <c r="K160" t="inlineStr">
        <is>
          <t>FRANKLINABREGO</t>
        </is>
      </c>
      <c r="L160">
        <f>IF(SUMPRODUCT((Cruce!$E$2:$E$6000+Cruce!$G$2:$G$6000+Cruce!$I$2:$I$6000&gt;0)*(Cruce!$D$2:$D$6000=$K160))&gt;0,"SI","NO")</f>
        <v/>
      </c>
    </row>
    <row r="161">
      <c r="A161" t="inlineStr">
        <is>
          <t>Edwin Antonio Melgar Toribio</t>
        </is>
      </c>
      <c r="B161" t="inlineStr">
        <is>
          <t>EDWINANTONIOMELGARTORIBIO</t>
        </is>
      </c>
      <c r="C161" t="inlineStr">
        <is>
          <t>Nailyn Martinez Johnson</t>
        </is>
      </c>
      <c r="D161" s="2" t="n">
        <v>37</v>
      </c>
      <c r="E161" t="inlineStr">
        <is>
          <t>Solicitado por el Cliente</t>
        </is>
      </c>
      <c r="F161" t="n">
        <v>2</v>
      </c>
      <c r="G161" t="inlineStr">
        <is>
          <t>Edwin Melgar</t>
        </is>
      </c>
      <c r="H161" t="inlineStr">
        <is>
          <t>emelgar02@gmail.com</t>
        </is>
      </c>
      <c r="I161" t="inlineStr">
        <is>
          <t>62386563.0</t>
        </is>
      </c>
      <c r="J161" t="inlineStr">
        <is>
          <t>62386563.0</t>
        </is>
      </c>
      <c r="K161" t="inlineStr">
        <is>
          <t>EDWINANTONIOMELGARTORIBIO</t>
        </is>
      </c>
      <c r="L161">
        <f>IF(SUMPRODUCT((Cruce!$E$2:$E$6000+Cruce!$G$2:$G$6000+Cruce!$I$2:$I$6000&gt;0)*(Cruce!$D$2:$D$6000=$K161))&gt;0,"SI","NO")</f>
        <v/>
      </c>
    </row>
    <row r="162">
      <c r="A162" t="inlineStr"/>
      <c r="B162" t="inlineStr"/>
      <c r="C162" t="inlineStr">
        <is>
          <t>Michelle Zambrano</t>
        </is>
      </c>
      <c r="D162" s="2" t="n">
        <v>12</v>
      </c>
      <c r="E162" t="inlineStr">
        <is>
          <t>Solicitado por el Cliente</t>
        </is>
      </c>
      <c r="F162" t="n">
        <v>1</v>
      </c>
      <c r="G162" t="inlineStr"/>
      <c r="H162" t="inlineStr"/>
      <c r="I162" t="inlineStr"/>
      <c r="J162" t="inlineStr"/>
      <c r="K162" t="inlineStr"/>
      <c r="L162">
        <f>IF(SUMPRODUCT((Cruce!$E$2:$E$6000+Cruce!$G$2:$G$6000+Cruce!$I$2:$I$6000&gt;0)*(Cruce!$D$2:$D$6000=$K162))&gt;0,"SI","NO")</f>
        <v/>
      </c>
    </row>
    <row r="163">
      <c r="A163" t="inlineStr">
        <is>
          <t>Kaytlin Eileen Espinoza</t>
        </is>
      </c>
      <c r="B163" t="inlineStr">
        <is>
          <t>KAYTLINEILEENESPINOZA</t>
        </is>
      </c>
      <c r="C163" t="inlineStr">
        <is>
          <t>Solanye Acuña</t>
        </is>
      </c>
      <c r="D163" s="2" t="n">
        <v>16.25</v>
      </c>
      <c r="E163" t="inlineStr">
        <is>
          <t>Solicitado por el Cliente</t>
        </is>
      </c>
      <c r="F163" t="n">
        <v>1</v>
      </c>
      <c r="G163" t="inlineStr"/>
      <c r="H163" t="inlineStr">
        <is>
          <t>keyt.09miniuns@gmail.com</t>
        </is>
      </c>
      <c r="I163" t="inlineStr">
        <is>
          <t>64161802.0</t>
        </is>
      </c>
      <c r="J163" t="inlineStr">
        <is>
          <t>64161802.0</t>
        </is>
      </c>
      <c r="K163" t="inlineStr">
        <is>
          <t>KAYTLINEILEENESPINOZA</t>
        </is>
      </c>
      <c r="L163">
        <f>IF(SUMPRODUCT((Cruce!$E$2:$E$6000+Cruce!$G$2:$G$6000+Cruce!$I$2:$I$6000&gt;0)*(Cruce!$D$2:$D$6000=$K163))&gt;0,"SI","NO")</f>
        <v/>
      </c>
    </row>
    <row r="164">
      <c r="A164" t="inlineStr">
        <is>
          <t>Serafin Samaniego Moreno</t>
        </is>
      </c>
      <c r="B164" t="inlineStr">
        <is>
          <t>SERAFINSAMANIEGOMORENO</t>
        </is>
      </c>
      <c r="C164" t="inlineStr">
        <is>
          <t>Maria Fernanda Rivas</t>
        </is>
      </c>
      <c r="D164" s="2" t="n">
        <v>15</v>
      </c>
      <c r="E164" t="inlineStr">
        <is>
          <t>MIGRACION POST-PRE</t>
        </is>
      </c>
      <c r="F164" t="n">
        <v>1</v>
      </c>
      <c r="G164" t="inlineStr">
        <is>
          <t>SERAFIN SAMANIEGO MORENO</t>
        </is>
      </c>
      <c r="H164" t="inlineStr">
        <is>
          <t>samaniegoserafin@gmail.com</t>
        </is>
      </c>
      <c r="I164" t="inlineStr">
        <is>
          <t>69644842.0</t>
        </is>
      </c>
      <c r="J164" t="inlineStr">
        <is>
          <t>69644842.0</t>
        </is>
      </c>
      <c r="K164" t="inlineStr">
        <is>
          <t>SERAFINSAMANIEGOMORENO</t>
        </is>
      </c>
      <c r="L164">
        <f>IF(SUMPRODUCT((Cruce!$E$2:$E$6000+Cruce!$G$2:$G$6000+Cruce!$I$2:$I$6000&gt;0)*(Cruce!$D$2:$D$6000=$K164))&gt;0,"SI","NO")</f>
        <v/>
      </c>
    </row>
    <row r="165">
      <c r="A165" t="inlineStr">
        <is>
          <t>FUCHUN CHEN</t>
        </is>
      </c>
      <c r="B165" t="inlineStr">
        <is>
          <t>FUCHUNCHEN</t>
        </is>
      </c>
      <c r="C165" t="inlineStr">
        <is>
          <t>Nailyn Martinez Johnson</t>
        </is>
      </c>
      <c r="D165" s="2" t="n">
        <v>100</v>
      </c>
      <c r="E165" t="inlineStr">
        <is>
          <t>Solicitado por el Cliente</t>
        </is>
      </c>
      <c r="F165" t="n">
        <v>4</v>
      </c>
      <c r="G165" t="inlineStr">
        <is>
          <t>FUCHUN CHEN E-8-91255</t>
        </is>
      </c>
      <c r="H165" t="inlineStr">
        <is>
          <t>Chenfuchun24@gmail.com</t>
        </is>
      </c>
      <c r="I165" t="inlineStr">
        <is>
          <t>69111119.0</t>
        </is>
      </c>
      <c r="J165" t="inlineStr">
        <is>
          <t>69111119.0</t>
        </is>
      </c>
      <c r="K165" t="inlineStr">
        <is>
          <t>FUCHUNCHEN</t>
        </is>
      </c>
      <c r="L165">
        <f>IF(SUMPRODUCT((Cruce!$E$2:$E$6000+Cruce!$G$2:$G$6000+Cruce!$I$2:$I$6000&gt;0)*(Cruce!$D$2:$D$6000=$K165))&gt;0,"SI","NO")</f>
        <v/>
      </c>
    </row>
    <row r="166">
      <c r="A166" t="inlineStr">
        <is>
          <t>Sonia Ivette Pimentel Sandez</t>
        </is>
      </c>
      <c r="B166" t="inlineStr">
        <is>
          <t>SONIAIVETTEPIMENTELSANDEZ</t>
        </is>
      </c>
      <c r="C166" t="inlineStr">
        <is>
          <t>Michelle Zambrano</t>
        </is>
      </c>
      <c r="D166" s="2" t="n">
        <v>40</v>
      </c>
      <c r="E166" t="inlineStr">
        <is>
          <t>Solicitado por el Cliente</t>
        </is>
      </c>
      <c r="F166" t="n">
        <v>1</v>
      </c>
      <c r="G166" t="inlineStr">
        <is>
          <t>SONIA IVETTE PIMENTEL SANDEZ</t>
        </is>
      </c>
      <c r="H166" t="inlineStr">
        <is>
          <t>sonivette@hotmail.com</t>
        </is>
      </c>
      <c r="I166" t="inlineStr">
        <is>
          <t>66850180.0</t>
        </is>
      </c>
      <c r="J166" t="inlineStr">
        <is>
          <t>66850180.0</t>
        </is>
      </c>
      <c r="K166" t="inlineStr">
        <is>
          <t>SONIAIVETTEPIMENTELSANDEZ</t>
        </is>
      </c>
      <c r="L166">
        <f>IF(SUMPRODUCT((Cruce!$E$2:$E$6000+Cruce!$G$2:$G$6000+Cruce!$I$2:$I$6000&gt;0)*(Cruce!$D$2:$D$6000=$K166))&gt;0,"SI","NO")</f>
        <v/>
      </c>
    </row>
    <row r="167">
      <c r="A167" t="inlineStr">
        <is>
          <t>BGT INTEGRADOS PANAMA,S.A.(DHARMA)</t>
        </is>
      </c>
      <c r="B167" t="inlineStr">
        <is>
          <t>BGTINTEGRADOSPANAMASADHARMA</t>
        </is>
      </c>
      <c r="C167" t="inlineStr">
        <is>
          <t>Solanye Acuña</t>
        </is>
      </c>
      <c r="D167" s="2" t="n">
        <v>45</v>
      </c>
      <c r="E167" t="inlineStr">
        <is>
          <t>Solicitado por el Cliente</t>
        </is>
      </c>
      <c r="F167" t="n">
        <v>3</v>
      </c>
      <c r="G167" t="inlineStr">
        <is>
          <t>LUIS ISAAC MARTINEZ RIVERA</t>
        </is>
      </c>
      <c r="H167" t="inlineStr">
        <is>
          <t>admin@dharma.com.pa</t>
        </is>
      </c>
      <c r="I167" t="inlineStr">
        <is>
          <t>69514646.0</t>
        </is>
      </c>
      <c r="J167" t="inlineStr">
        <is>
          <t>69514646.0</t>
        </is>
      </c>
      <c r="K167" t="inlineStr">
        <is>
          <t>BGTINTEGRADOSPANAMASADHARMA</t>
        </is>
      </c>
      <c r="L167">
        <f>IF(SUMPRODUCT((Cruce!$E$2:$E$6000+Cruce!$G$2:$G$6000+Cruce!$I$2:$I$6000&gt;0)*(Cruce!$D$2:$D$6000=$K167))&gt;0,"SI","NO")</f>
        <v/>
      </c>
    </row>
    <row r="168">
      <c r="A168" t="inlineStr"/>
      <c r="B168" t="inlineStr"/>
      <c r="C168" t="inlineStr">
        <is>
          <t>Maria Fernanda Rivas</t>
        </is>
      </c>
      <c r="D168" s="2" t="n">
        <v>40</v>
      </c>
      <c r="E168" t="inlineStr">
        <is>
          <t>Solicitado por el Cliente</t>
        </is>
      </c>
      <c r="F168" t="n">
        <v>2</v>
      </c>
      <c r="G168" t="inlineStr"/>
      <c r="H168" t="inlineStr"/>
      <c r="I168" t="inlineStr"/>
      <c r="J168" t="inlineStr"/>
      <c r="K168" t="inlineStr"/>
      <c r="L168">
        <f>IF(SUMPRODUCT((Cruce!$E$2:$E$6000+Cruce!$G$2:$G$6000+Cruce!$I$2:$I$6000&gt;0)*(Cruce!$D$2:$D$6000=$K168))&gt;0,"SI","NO")</f>
        <v/>
      </c>
    </row>
    <row r="169">
      <c r="A169" t="inlineStr">
        <is>
          <t>Cesar Lee</t>
        </is>
      </c>
      <c r="B169" t="inlineStr">
        <is>
          <t>CESARLEE</t>
        </is>
      </c>
      <c r="C169" t="inlineStr">
        <is>
          <t>Nailyn Martinez Johnson</t>
        </is>
      </c>
      <c r="D169" s="2" t="n">
        <v>15</v>
      </c>
      <c r="E169" t="inlineStr">
        <is>
          <t>Solicitado por el Cliente</t>
        </is>
      </c>
      <c r="F169" t="n">
        <v>1</v>
      </c>
      <c r="G169" t="inlineStr">
        <is>
          <t>Cesar Lee</t>
        </is>
      </c>
      <c r="H169" t="inlineStr">
        <is>
          <t>cesar_lee_25@hotmail.com</t>
        </is>
      </c>
      <c r="I169" t="inlineStr">
        <is>
          <t>60605158.0</t>
        </is>
      </c>
      <c r="J169" t="inlineStr"/>
      <c r="K169" t="inlineStr">
        <is>
          <t>CESARLEE</t>
        </is>
      </c>
      <c r="L169">
        <f>IF(SUMPRODUCT((Cruce!$E$2:$E$6000+Cruce!$G$2:$G$6000+Cruce!$I$2:$I$6000&gt;0)*(Cruce!$D$2:$D$6000=$K169))&gt;0,"SI","NO")</f>
        <v/>
      </c>
    </row>
    <row r="170">
      <c r="A170" t="inlineStr">
        <is>
          <t>GALHERNA, SA</t>
        </is>
      </c>
      <c r="B170" t="inlineStr">
        <is>
          <t>GALHERNASA</t>
        </is>
      </c>
      <c r="C170" t="inlineStr">
        <is>
          <t>Michelle Zambrano</t>
        </is>
      </c>
      <c r="D170" s="2" t="n">
        <v>60</v>
      </c>
      <c r="E170" t="inlineStr">
        <is>
          <t>Solicitado por el Cliente</t>
        </is>
      </c>
      <c r="F170" t="n">
        <v>4</v>
      </c>
      <c r="G170" t="inlineStr">
        <is>
          <t>JUAN RICARDO GALAN 4-275-122</t>
        </is>
      </c>
      <c r="H170" t="inlineStr">
        <is>
          <t>galhera507@outlook.com</t>
        </is>
      </c>
      <c r="I170" t="inlineStr">
        <is>
          <t>68008619.0</t>
        </is>
      </c>
      <c r="J170" t="inlineStr">
        <is>
          <t>69008619.0</t>
        </is>
      </c>
      <c r="K170" t="inlineStr">
        <is>
          <t>GALHERNASA</t>
        </is>
      </c>
      <c r="L170">
        <f>IF(SUMPRODUCT((Cruce!$E$2:$E$6000+Cruce!$G$2:$G$6000+Cruce!$I$2:$I$6000&gt;0)*(Cruce!$D$2:$D$6000=$K170))&gt;0,"SI","NO")</f>
        <v/>
      </c>
    </row>
    <row r="171">
      <c r="A171" t="inlineStr">
        <is>
          <t>PMA POSTAL OFFICE SA</t>
        </is>
      </c>
      <c r="B171" t="inlineStr">
        <is>
          <t>PMAPOSTALOFFICESA</t>
        </is>
      </c>
      <c r="C171" t="inlineStr">
        <is>
          <t>Solanye Acuña</t>
        </is>
      </c>
      <c r="D171" s="2" t="n">
        <v>20</v>
      </c>
      <c r="E171" t="inlineStr">
        <is>
          <t>MIGRACION POST-PRE</t>
        </is>
      </c>
      <c r="F171" t="n">
        <v>1</v>
      </c>
      <c r="G171" t="inlineStr">
        <is>
          <t>ALEJANDRO GARCIA</t>
        </is>
      </c>
      <c r="H171" t="inlineStr">
        <is>
          <t>info@ppspanama.com</t>
        </is>
      </c>
      <c r="I171" t="inlineStr">
        <is>
          <t>66556532.0</t>
        </is>
      </c>
      <c r="J171" t="inlineStr"/>
      <c r="K171" t="inlineStr">
        <is>
          <t>PMAPOSTALOFFICESA</t>
        </is>
      </c>
      <c r="L171">
        <f>IF(SUMPRODUCT((Cruce!$E$2:$E$6000+Cruce!$G$2:$G$6000+Cruce!$I$2:$I$6000&gt;0)*(Cruce!$D$2:$D$6000=$K171))&gt;0,"SI","NO")</f>
        <v/>
      </c>
    </row>
    <row r="172">
      <c r="A172" t="inlineStr">
        <is>
          <t>Leydis Roque</t>
        </is>
      </c>
      <c r="B172" t="inlineStr">
        <is>
          <t>LEYDISROQUE</t>
        </is>
      </c>
      <c r="C172" t="inlineStr">
        <is>
          <t>Maria Fernanda Rivas</t>
        </is>
      </c>
      <c r="D172" s="2" t="n">
        <v>15</v>
      </c>
      <c r="E172" t="inlineStr">
        <is>
          <t>MIGRACION POST-PRE</t>
        </is>
      </c>
      <c r="F172" t="n">
        <v>1</v>
      </c>
      <c r="G172" t="inlineStr">
        <is>
          <t>Leydis Roque Mendieta</t>
        </is>
      </c>
      <c r="H172" t="inlineStr">
        <is>
          <t>leydisroquemendieta@gmail.com</t>
        </is>
      </c>
      <c r="I172" t="inlineStr">
        <is>
          <t>65458826.0</t>
        </is>
      </c>
      <c r="J172" t="inlineStr"/>
      <c r="K172" t="inlineStr">
        <is>
          <t>LEYDISROQUE</t>
        </is>
      </c>
      <c r="L172">
        <f>IF(SUMPRODUCT((Cruce!$E$2:$E$6000+Cruce!$G$2:$G$6000+Cruce!$I$2:$I$6000&gt;0)*(Cruce!$D$2:$D$6000=$K172))&gt;0,"SI","NO")</f>
        <v/>
      </c>
    </row>
    <row r="173">
      <c r="A173" t="inlineStr">
        <is>
          <t>Stephanie Zambrano</t>
        </is>
      </c>
      <c r="B173" t="inlineStr">
        <is>
          <t>STEPHANIEZAMBRANO</t>
        </is>
      </c>
      <c r="C173" t="inlineStr">
        <is>
          <t>Nailyn Martinez Johnson</t>
        </is>
      </c>
      <c r="D173" s="2" t="n">
        <v>30</v>
      </c>
      <c r="E173" t="inlineStr">
        <is>
          <t>Solicitado por el Cliente</t>
        </is>
      </c>
      <c r="F173" t="n">
        <v>2</v>
      </c>
      <c r="G173" t="inlineStr">
        <is>
          <t>Stephanie Zambrano</t>
        </is>
      </c>
      <c r="H173" t="inlineStr">
        <is>
          <t>jd6312712@gmail.com</t>
        </is>
      </c>
      <c r="I173" t="inlineStr">
        <is>
          <t>63766686.0</t>
        </is>
      </c>
      <c r="J173" t="inlineStr"/>
      <c r="K173" t="inlineStr">
        <is>
          <t>STEPHANIEZAMBRANO</t>
        </is>
      </c>
      <c r="L173">
        <f>IF(SUMPRODUCT((Cruce!$E$2:$E$6000+Cruce!$G$2:$G$6000+Cruce!$I$2:$I$6000&gt;0)*(Cruce!$D$2:$D$6000=$K173))&gt;0,"SI","NO")</f>
        <v/>
      </c>
    </row>
    <row r="174">
      <c r="A174" t="inlineStr">
        <is>
          <t>Gabriel Moises Jimenez Potes</t>
        </is>
      </c>
      <c r="B174" t="inlineStr">
        <is>
          <t>GABRIELMOISESJIMENEZPOTES</t>
        </is>
      </c>
      <c r="C174" t="inlineStr">
        <is>
          <t>Michelle Zambrano</t>
        </is>
      </c>
      <c r="D174" s="2" t="n">
        <v>15</v>
      </c>
      <c r="E174" t="inlineStr">
        <is>
          <t>Solicitado por el Cliente</t>
        </is>
      </c>
      <c r="F174" t="n">
        <v>1</v>
      </c>
      <c r="G174" t="inlineStr">
        <is>
          <t>GABRIEL MOISES JIMENEZ POTES</t>
        </is>
      </c>
      <c r="H174" t="inlineStr">
        <is>
          <t>gabrieljimenez0112@gmail.com</t>
        </is>
      </c>
      <c r="I174" t="inlineStr">
        <is>
          <t>63198455.0</t>
        </is>
      </c>
      <c r="J174" t="inlineStr">
        <is>
          <t>63198455.0</t>
        </is>
      </c>
      <c r="K174" t="inlineStr">
        <is>
          <t>GABRIELMOISESJIMENEZPOTES</t>
        </is>
      </c>
      <c r="L174">
        <f>IF(SUMPRODUCT((Cruce!$E$2:$E$6000+Cruce!$G$2:$G$6000+Cruce!$I$2:$I$6000&gt;0)*(Cruce!$D$2:$D$6000=$K174))&gt;0,"SI","NO")</f>
        <v/>
      </c>
    </row>
    <row r="175">
      <c r="A175" t="inlineStr">
        <is>
          <t>Edilberto Pineda</t>
        </is>
      </c>
      <c r="B175" t="inlineStr">
        <is>
          <t>EDILBERTOPINEDA</t>
        </is>
      </c>
      <c r="C175" t="inlineStr">
        <is>
          <t>Solanye Acuña</t>
        </is>
      </c>
      <c r="D175" s="2" t="n">
        <v>30</v>
      </c>
      <c r="E175" t="inlineStr">
        <is>
          <t>MIGRACION POST-PRE</t>
        </is>
      </c>
      <c r="F175" t="n">
        <v>1</v>
      </c>
      <c r="G175" t="inlineStr">
        <is>
          <t>Edilberto Pineda</t>
        </is>
      </c>
      <c r="H175" t="inlineStr">
        <is>
          <t>bustamante1117152730@icloud.com</t>
        </is>
      </c>
      <c r="I175" t="inlineStr">
        <is>
          <t>62415332.0</t>
        </is>
      </c>
      <c r="J175" t="inlineStr">
        <is>
          <t>62415332.0</t>
        </is>
      </c>
      <c r="K175" t="inlineStr">
        <is>
          <t>EDILBERTOPINEDA</t>
        </is>
      </c>
      <c r="L175">
        <f>IF(SUMPRODUCT((Cruce!$E$2:$E$6000+Cruce!$G$2:$G$6000+Cruce!$I$2:$I$6000&gt;0)*(Cruce!$D$2:$D$6000=$K175))&gt;0,"SI","NO")</f>
        <v/>
      </c>
    </row>
    <row r="176">
      <c r="A176" t="inlineStr">
        <is>
          <t>CHIRAGBHAI PATEL</t>
        </is>
      </c>
      <c r="B176" t="inlineStr">
        <is>
          <t>CHIRAGBHAIPATEL</t>
        </is>
      </c>
      <c r="C176" t="inlineStr">
        <is>
          <t>Maria Fernanda Rivas</t>
        </is>
      </c>
      <c r="D176" s="2" t="n">
        <v>15</v>
      </c>
      <c r="E176" t="inlineStr">
        <is>
          <t>Solicitado por el Cliente</t>
        </is>
      </c>
      <c r="F176" t="n">
        <v>1</v>
      </c>
      <c r="G176" t="inlineStr">
        <is>
          <t>CHIRAGBHA PATEL</t>
        </is>
      </c>
      <c r="H176" t="inlineStr">
        <is>
          <t>chiragpatel30387@gmail.com</t>
        </is>
      </c>
      <c r="I176" t="inlineStr">
        <is>
          <t>67977766.0</t>
        </is>
      </c>
      <c r="J176" t="inlineStr"/>
      <c r="K176" t="inlineStr">
        <is>
          <t>CHIRAGBHAIPATEL</t>
        </is>
      </c>
      <c r="L176">
        <f>IF(SUMPRODUCT((Cruce!$E$2:$E$6000+Cruce!$G$2:$G$6000+Cruce!$I$2:$I$6000&gt;0)*(Cruce!$D$2:$D$6000=$K176))&gt;0,"SI","NO")</f>
        <v/>
      </c>
    </row>
    <row r="177">
      <c r="A177" t="inlineStr">
        <is>
          <t>Maria Allen</t>
        </is>
      </c>
      <c r="B177" t="inlineStr">
        <is>
          <t>MARIAALLEN</t>
        </is>
      </c>
      <c r="C177" t="inlineStr">
        <is>
          <t>Nailyn Martinez Johnson</t>
        </is>
      </c>
      <c r="D177" s="2" t="n">
        <v>15</v>
      </c>
      <c r="E177" t="inlineStr">
        <is>
          <t>MIGRACION POST-PRE</t>
        </is>
      </c>
      <c r="F177" t="n">
        <v>1</v>
      </c>
      <c r="G177" t="inlineStr">
        <is>
          <t>María Eugenia Allen</t>
        </is>
      </c>
      <c r="H177" t="inlineStr">
        <is>
          <t>alenmariaeugenia@icloud.com</t>
        </is>
      </c>
      <c r="I177" t="inlineStr">
        <is>
          <t>68119078.0</t>
        </is>
      </c>
      <c r="J177" t="inlineStr"/>
      <c r="K177" t="inlineStr">
        <is>
          <t>MARIAALLEN</t>
        </is>
      </c>
      <c r="L177">
        <f>IF(SUMPRODUCT((Cruce!$E$2:$E$6000+Cruce!$G$2:$G$6000+Cruce!$I$2:$I$6000&gt;0)*(Cruce!$D$2:$D$6000=$K177))&gt;0,"SI","NO")</f>
        <v/>
      </c>
    </row>
    <row r="178">
      <c r="A178" t="inlineStr">
        <is>
          <t>Construcciones JP</t>
        </is>
      </c>
      <c r="B178" t="inlineStr">
        <is>
          <t>CONSTRUCCIONESJP</t>
        </is>
      </c>
      <c r="C178" t="inlineStr">
        <is>
          <t>Michelle Zambrano</t>
        </is>
      </c>
      <c r="D178" s="2" t="n">
        <v>45</v>
      </c>
      <c r="E178" t="inlineStr">
        <is>
          <t>Solicitado por el Cliente</t>
        </is>
      </c>
      <c r="F178" t="n">
        <v>3</v>
      </c>
      <c r="G178" t="inlineStr">
        <is>
          <t>Joseph Abraham Perez</t>
        </is>
      </c>
      <c r="H178" t="inlineStr">
        <is>
          <t>constru.remodelaciones.jp@gmail.com</t>
        </is>
      </c>
      <c r="I178" t="inlineStr">
        <is>
          <t>60155231.0</t>
        </is>
      </c>
      <c r="J178" t="inlineStr">
        <is>
          <t>60155231.0</t>
        </is>
      </c>
      <c r="K178" t="inlineStr">
        <is>
          <t>CONSTRUCCIONE</t>
        </is>
      </c>
      <c r="L178">
        <f>IF(SUMPRODUCT((Cruce!$E$2:$E$6000+Cruce!$G$2:$G$6000+Cruce!$I$2:$I$6000&gt;0)*(Cruce!$D$2:$D$6000=$K178))&gt;0,"SI","NO")</f>
        <v/>
      </c>
    </row>
    <row r="179">
      <c r="A179" t="inlineStr">
        <is>
          <t>MAYURI RIOS</t>
        </is>
      </c>
      <c r="B179" t="inlineStr">
        <is>
          <t>MAYURIRIOS</t>
        </is>
      </c>
      <c r="C179" t="inlineStr">
        <is>
          <t>Solanye Acuña</t>
        </is>
      </c>
      <c r="D179" s="2" t="n">
        <v>15</v>
      </c>
      <c r="E179" t="inlineStr">
        <is>
          <t>Solicitado por el Cliente</t>
        </is>
      </c>
      <c r="F179" t="n">
        <v>1</v>
      </c>
      <c r="G179" t="inlineStr">
        <is>
          <t>Mayuri Rios</t>
        </is>
      </c>
      <c r="H179" t="inlineStr">
        <is>
          <t>riosmayuri79@gmail.com</t>
        </is>
      </c>
      <c r="I179" t="inlineStr">
        <is>
          <t>69143911.0</t>
        </is>
      </c>
      <c r="J179" t="inlineStr">
        <is>
          <t>69143911.0</t>
        </is>
      </c>
      <c r="K179" t="inlineStr">
        <is>
          <t>MAYURIRIOS</t>
        </is>
      </c>
      <c r="L179">
        <f>IF(SUMPRODUCT((Cruce!$E$2:$E$6000+Cruce!$G$2:$G$6000+Cruce!$I$2:$I$6000&gt;0)*(Cruce!$D$2:$D$6000=$K179))&gt;0,"SI","NO")</f>
        <v/>
      </c>
    </row>
    <row r="180">
      <c r="A180" t="inlineStr">
        <is>
          <t>Ligia Saavedra</t>
        </is>
      </c>
      <c r="B180" t="inlineStr">
        <is>
          <t>LIGIASAAVEDRA</t>
        </is>
      </c>
      <c r="C180" t="inlineStr">
        <is>
          <t>Maria Fernanda Rivas</t>
        </is>
      </c>
      <c r="D180" s="2" t="n">
        <v>15</v>
      </c>
      <c r="E180" t="inlineStr">
        <is>
          <t>Solicitado por el Cliente</t>
        </is>
      </c>
      <c r="F180" t="n">
        <v>1</v>
      </c>
      <c r="G180" t="inlineStr">
        <is>
          <t>Ligia Saavedra</t>
        </is>
      </c>
      <c r="H180" t="inlineStr">
        <is>
          <t>Saavedraliyi2023@gmail.com</t>
        </is>
      </c>
      <c r="I180" t="inlineStr">
        <is>
          <t>64440245.0</t>
        </is>
      </c>
      <c r="J180" t="inlineStr"/>
      <c r="K180" t="inlineStr">
        <is>
          <t>LIGIASAAVEDRA</t>
        </is>
      </c>
      <c r="L180">
        <f>IF(SUMPRODUCT((Cruce!$E$2:$E$6000+Cruce!$G$2:$G$6000+Cruce!$I$2:$I$6000&gt;0)*(Cruce!$D$2:$D$6000=$K180))&gt;0,"SI","NO")</f>
        <v/>
      </c>
    </row>
    <row r="181">
      <c r="A181" t="inlineStr">
        <is>
          <t>RUBEN RIVERA</t>
        </is>
      </c>
      <c r="B181" t="inlineStr">
        <is>
          <t>RUBENRIVERA</t>
        </is>
      </c>
      <c r="C181" t="inlineStr">
        <is>
          <t>Nailyn Martinez Johnson</t>
        </is>
      </c>
      <c r="D181" s="2" t="n">
        <v>15</v>
      </c>
      <c r="E181" t="inlineStr">
        <is>
          <t>Solicitado por el Cliente</t>
        </is>
      </c>
      <c r="F181" t="n">
        <v>1</v>
      </c>
      <c r="G181" t="inlineStr">
        <is>
          <t>Ruben Rivera</t>
        </is>
      </c>
      <c r="H181" t="inlineStr">
        <is>
          <t>rubenrivera241980@gmail.com</t>
        </is>
      </c>
      <c r="I181" t="inlineStr">
        <is>
          <t>62492473.0</t>
        </is>
      </c>
      <c r="J181" t="inlineStr">
        <is>
          <t>62492472.0</t>
        </is>
      </c>
      <c r="K181" t="inlineStr">
        <is>
          <t>RUBENRIVERA</t>
        </is>
      </c>
      <c r="L181">
        <f>IF(SUMPRODUCT((Cruce!$E$2:$E$6000+Cruce!$G$2:$G$6000+Cruce!$I$2:$I$6000&gt;0)*(Cruce!$D$2:$D$6000=$K181))&gt;0,"SI","NO")</f>
        <v/>
      </c>
    </row>
    <row r="182">
      <c r="A182" t="inlineStr">
        <is>
          <t>TIANBIN ZHONG</t>
        </is>
      </c>
      <c r="B182" t="inlineStr">
        <is>
          <t>TIANBINZHONG</t>
        </is>
      </c>
      <c r="C182" t="inlineStr">
        <is>
          <t>Michelle Zambrano</t>
        </is>
      </c>
      <c r="D182" s="2" t="n">
        <v>15</v>
      </c>
      <c r="E182" t="inlineStr">
        <is>
          <t>Solicitado por el Cliente</t>
        </is>
      </c>
      <c r="F182" t="n">
        <v>1</v>
      </c>
      <c r="G182" t="inlineStr">
        <is>
          <t>TIANBIN ZHONG E-8-92145</t>
        </is>
      </c>
      <c r="H182" t="inlineStr">
        <is>
          <t>cellfeng@hotmail.com</t>
        </is>
      </c>
      <c r="I182" t="inlineStr">
        <is>
          <t>67778822.0</t>
        </is>
      </c>
      <c r="J182" t="inlineStr">
        <is>
          <t>67778822.0</t>
        </is>
      </c>
      <c r="K182" t="inlineStr">
        <is>
          <t>TIANBINZHONG</t>
        </is>
      </c>
      <c r="L182">
        <f>IF(SUMPRODUCT((Cruce!$E$2:$E$6000+Cruce!$G$2:$G$6000+Cruce!$I$2:$I$6000&gt;0)*(Cruce!$D$2:$D$6000=$K182))&gt;0,"SI","NO")</f>
        <v/>
      </c>
    </row>
    <row r="183">
      <c r="A183" t="inlineStr">
        <is>
          <t>Noemi Garibaldi</t>
        </is>
      </c>
      <c r="B183" t="inlineStr">
        <is>
          <t>NOEMIGARIBALDI</t>
        </is>
      </c>
      <c r="C183" t="inlineStr">
        <is>
          <t>Solanye Acuña</t>
        </is>
      </c>
      <c r="D183" s="2" t="n">
        <v>15</v>
      </c>
      <c r="E183" t="inlineStr">
        <is>
          <t>Solicitado por el Cliente</t>
        </is>
      </c>
      <c r="F183" t="n">
        <v>1</v>
      </c>
      <c r="G183" t="inlineStr">
        <is>
          <t>Noemi Garibaldi</t>
        </is>
      </c>
      <c r="H183" t="inlineStr">
        <is>
          <t>noemigaribaldi3113@gmail.com</t>
        </is>
      </c>
      <c r="I183" t="inlineStr">
        <is>
          <t>63972854.0</t>
        </is>
      </c>
      <c r="J183" t="inlineStr"/>
      <c r="K183" t="inlineStr">
        <is>
          <t>NOEMIGARIBALDI</t>
        </is>
      </c>
      <c r="L183">
        <f>IF(SUMPRODUCT((Cruce!$E$2:$E$6000+Cruce!$G$2:$G$6000+Cruce!$I$2:$I$6000&gt;0)*(Cruce!$D$2:$D$6000=$K183))&gt;0,"SI","NO")</f>
        <v/>
      </c>
    </row>
    <row r="184">
      <c r="A184" t="inlineStr">
        <is>
          <t>Karina Xiu Mei Luo Zhang</t>
        </is>
      </c>
      <c r="B184" t="inlineStr">
        <is>
          <t>KARINAXIUMEILUOZHANG</t>
        </is>
      </c>
      <c r="C184" t="inlineStr">
        <is>
          <t>Maria Fernanda Rivas</t>
        </is>
      </c>
      <c r="D184" s="2" t="n">
        <v>30</v>
      </c>
      <c r="E184" t="inlineStr">
        <is>
          <t>Solicitado por el Cliente</t>
        </is>
      </c>
      <c r="F184" t="n">
        <v>2</v>
      </c>
      <c r="G184" t="inlineStr">
        <is>
          <t>KARINA XIU MEI LUO ZHANG</t>
        </is>
      </c>
      <c r="H184" t="inlineStr">
        <is>
          <t>grupohhsa2023@gmail.com</t>
        </is>
      </c>
      <c r="I184" t="inlineStr">
        <is>
          <t>67898888.0</t>
        </is>
      </c>
      <c r="J184" t="inlineStr">
        <is>
          <t>67898888.0</t>
        </is>
      </c>
      <c r="K184" t="inlineStr">
        <is>
          <t>KARINAXIUMEILUOZHANG</t>
        </is>
      </c>
      <c r="L184">
        <f>IF(SUMPRODUCT((Cruce!$E$2:$E$6000+Cruce!$G$2:$G$6000+Cruce!$I$2:$I$6000&gt;0)*(Cruce!$D$2:$D$6000=$K184))&gt;0,"SI","NO")</f>
        <v/>
      </c>
    </row>
    <row r="185">
      <c r="A185" t="inlineStr">
        <is>
          <t>AMOLMA, SA</t>
        </is>
      </c>
      <c r="B185" t="inlineStr">
        <is>
          <t>AMOLMASA</t>
        </is>
      </c>
      <c r="C185" t="inlineStr">
        <is>
          <t>Nailyn Martinez Johnson</t>
        </is>
      </c>
      <c r="D185" s="2" t="n">
        <v>180</v>
      </c>
      <c r="E185" t="inlineStr">
        <is>
          <t>Solicitado por el Cliente</t>
        </is>
      </c>
      <c r="F185" t="n">
        <v>12</v>
      </c>
      <c r="G185" t="inlineStr">
        <is>
          <t>ARMANDO OLMEDO VILLARREAL 8-491-874</t>
        </is>
      </c>
      <c r="H185" t="inlineStr">
        <is>
          <t>amadahy0107@gmail.com</t>
        </is>
      </c>
      <c r="I185" t="inlineStr">
        <is>
          <t>62011816.0</t>
        </is>
      </c>
      <c r="J185" t="inlineStr">
        <is>
          <t>62011816.0</t>
        </is>
      </c>
      <c r="K185" t="inlineStr">
        <is>
          <t>AMOLMASA</t>
        </is>
      </c>
      <c r="L185">
        <f>IF(SUMPRODUCT((Cruce!$E$2:$E$6000+Cruce!$G$2:$G$6000+Cruce!$I$2:$I$6000&gt;0)*(Cruce!$D$2:$D$6000=$K185))&gt;0,"SI","NO")</f>
        <v/>
      </c>
    </row>
    <row r="186">
      <c r="A186" t="inlineStr">
        <is>
          <t>GLORIA DEL CARMEN VEGA CRUZ</t>
        </is>
      </c>
      <c r="B186" t="inlineStr">
        <is>
          <t>GLORIADELCARMENVEGACRUZ</t>
        </is>
      </c>
      <c r="C186" t="inlineStr">
        <is>
          <t>Michelle Zambrano</t>
        </is>
      </c>
      <c r="D186" s="2" t="n">
        <v>15</v>
      </c>
      <c r="E186" t="inlineStr">
        <is>
          <t>MIGRACION POST-PRE</t>
        </is>
      </c>
      <c r="F186" t="n">
        <v>1</v>
      </c>
      <c r="G186" t="inlineStr">
        <is>
          <t>GLORIA DEL CARMEN VEGA 9-201-40</t>
        </is>
      </c>
      <c r="H186" t="inlineStr">
        <is>
          <t>vehicular92@gmail.com</t>
        </is>
      </c>
      <c r="I186" t="inlineStr">
        <is>
          <t>65880287.0</t>
        </is>
      </c>
      <c r="J186" t="inlineStr">
        <is>
          <t>65880287.0</t>
        </is>
      </c>
      <c r="K186" t="inlineStr">
        <is>
          <t>GLORIADELCARMENVEGACRUZ</t>
        </is>
      </c>
      <c r="L186">
        <f>IF(SUMPRODUCT((Cruce!$E$2:$E$6000+Cruce!$G$2:$G$6000+Cruce!$I$2:$I$6000&gt;0)*(Cruce!$D$2:$D$6000=$K186))&gt;0,"SI","NO")</f>
        <v/>
      </c>
    </row>
    <row r="187">
      <c r="A187" t="inlineStr">
        <is>
          <t>Stephanie Zambrano</t>
        </is>
      </c>
      <c r="B187" t="inlineStr">
        <is>
          <t>STEPHANIEZAMBRANO</t>
        </is>
      </c>
      <c r="C187" t="inlineStr">
        <is>
          <t>Solanye Acuña</t>
        </is>
      </c>
      <c r="D187" s="2" t="n">
        <v>15</v>
      </c>
      <c r="E187" t="inlineStr">
        <is>
          <t>Solicitado por el Cliente</t>
        </is>
      </c>
      <c r="F187" t="n">
        <v>1</v>
      </c>
      <c r="G187" t="inlineStr">
        <is>
          <t>Stephanie Zambrano</t>
        </is>
      </c>
      <c r="H187" t="inlineStr">
        <is>
          <t>jd6312712@gmail.com</t>
        </is>
      </c>
      <c r="I187" t="inlineStr">
        <is>
          <t>63766686.0</t>
        </is>
      </c>
      <c r="J187" t="inlineStr"/>
      <c r="K187" t="inlineStr">
        <is>
          <t>STEPHANIEZAMBRANO</t>
        </is>
      </c>
      <c r="L187">
        <f>IF(SUMPRODUCT((Cruce!$E$2:$E$6000+Cruce!$G$2:$G$6000+Cruce!$I$2:$I$6000&gt;0)*(Cruce!$D$2:$D$6000=$K187))&gt;0,"SI","NO")</f>
        <v/>
      </c>
    </row>
    <row r="188">
      <c r="A188" t="inlineStr">
        <is>
          <t>PAOLA GUEVARA</t>
        </is>
      </c>
      <c r="B188" t="inlineStr">
        <is>
          <t>PAOLAGUEVARA</t>
        </is>
      </c>
      <c r="C188" t="inlineStr">
        <is>
          <t>Maria Fernanda Rivas</t>
        </is>
      </c>
      <c r="D188" s="2" t="n">
        <v>15</v>
      </c>
      <c r="E188" t="inlineStr">
        <is>
          <t>Solicitado por el Cliente</t>
        </is>
      </c>
      <c r="F188" t="n">
        <v>1</v>
      </c>
      <c r="G188" t="inlineStr">
        <is>
          <t>PAOLA GUEVARA</t>
        </is>
      </c>
      <c r="H188" t="inlineStr">
        <is>
          <t>paug2610@gmail.com</t>
        </is>
      </c>
      <c r="I188" t="inlineStr">
        <is>
          <t>63137485.0</t>
        </is>
      </c>
      <c r="J188" t="inlineStr"/>
      <c r="K188" t="inlineStr">
        <is>
          <t>PAOLAGUEVARA</t>
        </is>
      </c>
      <c r="L188">
        <f>IF(SUMPRODUCT((Cruce!$E$2:$E$6000+Cruce!$G$2:$G$6000+Cruce!$I$2:$I$6000&gt;0)*(Cruce!$D$2:$D$6000=$K188))&gt;0,"SI","NO")</f>
        <v/>
      </c>
    </row>
    <row r="189">
      <c r="A189" t="inlineStr">
        <is>
          <t>BARBERs Club</t>
        </is>
      </c>
      <c r="B189" t="inlineStr">
        <is>
          <t>BARBERSCLUB</t>
        </is>
      </c>
      <c r="C189" t="inlineStr">
        <is>
          <t>Nailyn Martinez Johnson</t>
        </is>
      </c>
      <c r="D189" s="2" t="n">
        <v>12</v>
      </c>
      <c r="E189" t="inlineStr">
        <is>
          <t>Solicitado por el Cliente</t>
        </is>
      </c>
      <c r="F189" t="n">
        <v>1</v>
      </c>
      <c r="G189" t="inlineStr">
        <is>
          <t>Jeniffer Maria Reynoso Vega</t>
        </is>
      </c>
      <c r="H189" t="inlineStr">
        <is>
          <t>jeniffer_015@hotmail.com</t>
        </is>
      </c>
      <c r="I189" t="inlineStr">
        <is>
          <t>65329391.0</t>
        </is>
      </c>
      <c r="J189" t="inlineStr"/>
      <c r="K189" t="inlineStr">
        <is>
          <t>BARBERSCLUB</t>
        </is>
      </c>
      <c r="L189">
        <f>IF(SUMPRODUCT((Cruce!$E$2:$E$6000+Cruce!$G$2:$G$6000+Cruce!$I$2:$I$6000&gt;0)*(Cruce!$D$2:$D$6000=$K189))&gt;0,"SI","NO")</f>
        <v/>
      </c>
    </row>
    <row r="190">
      <c r="A190" t="inlineStr">
        <is>
          <t>Diego Garcia</t>
        </is>
      </c>
      <c r="B190" t="inlineStr">
        <is>
          <t>DIEGOGARCIA</t>
        </is>
      </c>
      <c r="C190" t="inlineStr">
        <is>
          <t>Michelle Zambrano</t>
        </is>
      </c>
      <c r="D190" s="2" t="n">
        <v>15</v>
      </c>
      <c r="E190" t="inlineStr">
        <is>
          <t>(en blanco)</t>
        </is>
      </c>
      <c r="F190" t="n">
        <v>1</v>
      </c>
      <c r="G190" t="inlineStr">
        <is>
          <t>Diego Garcia</t>
        </is>
      </c>
      <c r="H190" t="inlineStr">
        <is>
          <t>diegogarcia19871985@gmail.com</t>
        </is>
      </c>
      <c r="I190" t="inlineStr">
        <is>
          <t>69491936.0</t>
        </is>
      </c>
      <c r="J190" t="inlineStr"/>
      <c r="K190" t="inlineStr">
        <is>
          <t>DIEGOGARCIA</t>
        </is>
      </c>
      <c r="L190">
        <f>IF(SUMPRODUCT((Cruce!$E$2:$E$6000+Cruce!$G$2:$G$6000+Cruce!$I$2:$I$6000&gt;0)*(Cruce!$D$2:$D$6000=$K190))&gt;0,"SI","NO")</f>
        <v/>
      </c>
    </row>
    <row r="191">
      <c r="A191" t="inlineStr">
        <is>
          <t>Juan Jaramillo</t>
        </is>
      </c>
      <c r="B191" t="inlineStr">
        <is>
          <t>JUANJARAMILLO</t>
        </is>
      </c>
      <c r="C191" t="inlineStr">
        <is>
          <t>Solanye Acuña</t>
        </is>
      </c>
      <c r="D191" s="2" t="n">
        <v>18</v>
      </c>
      <c r="E191" t="inlineStr">
        <is>
          <t>Solicitado por el Cliente</t>
        </is>
      </c>
      <c r="F191" t="n">
        <v>1</v>
      </c>
      <c r="G191" t="inlineStr">
        <is>
          <t>Juan Alberto Jaramillo</t>
        </is>
      </c>
      <c r="H191" t="inlineStr">
        <is>
          <t>Juanjaramillo0815@gmail.com</t>
        </is>
      </c>
      <c r="I191" t="inlineStr">
        <is>
          <t>65630370.0</t>
        </is>
      </c>
      <c r="J191" t="inlineStr">
        <is>
          <t>65630370.0</t>
        </is>
      </c>
      <c r="K191" t="inlineStr">
        <is>
          <t>JUANJARAMILLO</t>
        </is>
      </c>
      <c r="L191">
        <f>IF(SUMPRODUCT((Cruce!$E$2:$E$6000+Cruce!$G$2:$G$6000+Cruce!$I$2:$I$6000&gt;0)*(Cruce!$D$2:$D$6000=$K191))&gt;0,"SI","NO")</f>
        <v/>
      </c>
    </row>
    <row r="192">
      <c r="A192" t="inlineStr">
        <is>
          <t>ANDRES SCLOPIS</t>
        </is>
      </c>
      <c r="B192" t="inlineStr">
        <is>
          <t>ANDRESSCLOPIS</t>
        </is>
      </c>
      <c r="C192" t="inlineStr">
        <is>
          <t>Maria Fernanda Rivas</t>
        </is>
      </c>
      <c r="D192" s="2" t="n">
        <v>20</v>
      </c>
      <c r="E192" t="inlineStr">
        <is>
          <t>Solicitado por el Cliente</t>
        </is>
      </c>
      <c r="F192" t="n">
        <v>1</v>
      </c>
      <c r="G192" t="inlineStr">
        <is>
          <t>ANDRES SCLOPIS</t>
        </is>
      </c>
      <c r="H192" t="inlineStr">
        <is>
          <t>arsclopys17@gmail.com</t>
        </is>
      </c>
      <c r="I192" t="inlineStr">
        <is>
          <t>66459873.0</t>
        </is>
      </c>
      <c r="J192" t="inlineStr"/>
      <c r="K192" t="inlineStr">
        <is>
          <t>ANDRESSCLOPIS</t>
        </is>
      </c>
      <c r="L192">
        <f>IF(SUMPRODUCT((Cruce!$E$2:$E$6000+Cruce!$G$2:$G$6000+Cruce!$I$2:$I$6000&gt;0)*(Cruce!$D$2:$D$6000=$K192))&gt;0,"SI","NO")</f>
        <v/>
      </c>
    </row>
    <row r="193">
      <c r="A193" t="inlineStr">
        <is>
          <t>Andrea Estefania Olmos Espinosa</t>
        </is>
      </c>
      <c r="B193" t="inlineStr">
        <is>
          <t>ANDREAESTEFANIAOLMOSESPINOSA</t>
        </is>
      </c>
      <c r="C193" t="inlineStr">
        <is>
          <t>Nailyn Martinez Johnson</t>
        </is>
      </c>
      <c r="D193" s="2" t="n">
        <v>30</v>
      </c>
      <c r="E193" t="inlineStr">
        <is>
          <t>Solicitado por el Cliente</t>
        </is>
      </c>
      <c r="F193" t="n">
        <v>2</v>
      </c>
      <c r="G193" t="inlineStr">
        <is>
          <t>Kristhel Castillo</t>
        </is>
      </c>
      <c r="H193" t="inlineStr">
        <is>
          <t>aestefania0717@gmail.com</t>
        </is>
      </c>
      <c r="I193" t="inlineStr">
        <is>
          <t>67720399.0</t>
        </is>
      </c>
      <c r="J193" t="inlineStr">
        <is>
          <t>67720399.0</t>
        </is>
      </c>
      <c r="K193" t="inlineStr">
        <is>
          <t>ANDREAESTEFANIAOLMOSESPINOSA</t>
        </is>
      </c>
      <c r="L193">
        <f>IF(SUMPRODUCT((Cruce!$E$2:$E$6000+Cruce!$G$2:$G$6000+Cruce!$I$2:$I$6000&gt;0)*(Cruce!$D$2:$D$6000=$K193))&gt;0,"SI","NO")</f>
        <v/>
      </c>
    </row>
    <row r="194">
      <c r="A194" t="inlineStr">
        <is>
          <t>LUIS MANUEL CHUNG YIP</t>
        </is>
      </c>
      <c r="B194" t="inlineStr">
        <is>
          <t>LUISMANUELCHUNGYIP</t>
        </is>
      </c>
      <c r="C194" t="inlineStr">
        <is>
          <t>Michelle Zambrano</t>
        </is>
      </c>
      <c r="D194" s="2" t="n">
        <v>25</v>
      </c>
      <c r="E194" t="inlineStr">
        <is>
          <t>Solicitado por el Cliente</t>
        </is>
      </c>
      <c r="F194" t="n">
        <v>1</v>
      </c>
      <c r="G194" t="inlineStr"/>
      <c r="H194" t="inlineStr">
        <is>
          <t>luis_chung10@hotmail.com</t>
        </is>
      </c>
      <c r="I194" t="inlineStr">
        <is>
          <t>64692148.0</t>
        </is>
      </c>
      <c r="J194" t="inlineStr">
        <is>
          <t>64692148.0</t>
        </is>
      </c>
      <c r="K194" t="inlineStr">
        <is>
          <t>LUISMANUELCHUNGYIP</t>
        </is>
      </c>
      <c r="L194">
        <f>IF(SUMPRODUCT((Cruce!$E$2:$E$6000+Cruce!$G$2:$G$6000+Cruce!$I$2:$I$6000&gt;0)*(Cruce!$D$2:$D$6000=$K194))&gt;0,"SI","NO")</f>
        <v/>
      </c>
    </row>
    <row r="195">
      <c r="A195" t="inlineStr">
        <is>
          <t>INOCENTE RIOS</t>
        </is>
      </c>
      <c r="B195" t="inlineStr">
        <is>
          <t>INOCENTERIOS</t>
        </is>
      </c>
      <c r="C195" t="inlineStr">
        <is>
          <t>Solanye Acuña</t>
        </is>
      </c>
      <c r="D195" s="2" t="n">
        <v>15</v>
      </c>
      <c r="E195" t="inlineStr">
        <is>
          <t>Solicitado por el Cliente</t>
        </is>
      </c>
      <c r="F195" t="n">
        <v>1</v>
      </c>
      <c r="G195" t="inlineStr">
        <is>
          <t>INOCENTE RIOS</t>
        </is>
      </c>
      <c r="H195" t="inlineStr">
        <is>
          <t>maryaterr@hotmail.com</t>
        </is>
      </c>
      <c r="I195" t="inlineStr">
        <is>
          <t>67705897.0</t>
        </is>
      </c>
      <c r="J195" t="inlineStr">
        <is>
          <t>67705897.0</t>
        </is>
      </c>
      <c r="K195" t="inlineStr">
        <is>
          <t>INOCENTERIOS</t>
        </is>
      </c>
      <c r="L195">
        <f>IF(SUMPRODUCT((Cruce!$E$2:$E$6000+Cruce!$G$2:$G$6000+Cruce!$I$2:$I$6000&gt;0)*(Cruce!$D$2:$D$6000=$K195))&gt;0,"SI","NO")</f>
        <v/>
      </c>
    </row>
    <row r="196">
      <c r="A196" t="inlineStr">
        <is>
          <t>Nitzia Del Cid</t>
        </is>
      </c>
      <c r="B196" t="inlineStr">
        <is>
          <t>NITZIADELCID</t>
        </is>
      </c>
      <c r="C196" t="inlineStr">
        <is>
          <t>Maria Fernanda Rivas</t>
        </is>
      </c>
      <c r="D196" s="2" t="n">
        <v>15</v>
      </c>
      <c r="E196" t="inlineStr">
        <is>
          <t>MIGRACION POST-PRE</t>
        </is>
      </c>
      <c r="F196" t="n">
        <v>1</v>
      </c>
      <c r="G196" t="inlineStr">
        <is>
          <t>Nitzia Maria Del Cid</t>
        </is>
      </c>
      <c r="H196" t="inlineStr">
        <is>
          <t>ntz06@gmail.com</t>
        </is>
      </c>
      <c r="I196" t="inlineStr">
        <is>
          <t>67422773.0</t>
        </is>
      </c>
      <c r="J196" t="inlineStr"/>
      <c r="K196" t="inlineStr">
        <is>
          <t>NITZIADELCID</t>
        </is>
      </c>
      <c r="L196">
        <f>IF(SUMPRODUCT((Cruce!$E$2:$E$6000+Cruce!$G$2:$G$6000+Cruce!$I$2:$I$6000&gt;0)*(Cruce!$D$2:$D$6000=$K196))&gt;0,"SI","NO")</f>
        <v/>
      </c>
    </row>
    <row r="197">
      <c r="A197" t="inlineStr">
        <is>
          <t>CONSTRUCTORA MURILLO Y VILLALOBOS, S.A</t>
        </is>
      </c>
      <c r="B197" t="inlineStr">
        <is>
          <t>CONSTRUCTORAMURILLOYVILLALOBOSSA</t>
        </is>
      </c>
      <c r="C197" t="inlineStr">
        <is>
          <t>Nailyn Martinez Johnson</t>
        </is>
      </c>
      <c r="D197" s="2" t="n">
        <v>25</v>
      </c>
      <c r="E197" t="inlineStr">
        <is>
          <t>Cliente incumple Pago</t>
        </is>
      </c>
      <c r="F197" t="n">
        <v>1</v>
      </c>
      <c r="G197" t="inlineStr"/>
      <c r="H197" t="inlineStr">
        <is>
          <t>Constructoramurivilla@hotmail.com</t>
        </is>
      </c>
      <c r="I197" t="inlineStr">
        <is>
          <t>68395367.0</t>
        </is>
      </c>
      <c r="J197" t="inlineStr">
        <is>
          <t>68395367.0</t>
        </is>
      </c>
      <c r="K197" t="inlineStr">
        <is>
          <t>CONSTRUCTORA</t>
        </is>
      </c>
      <c r="L197">
        <f>IF(SUMPRODUCT((Cruce!$E$2:$E$6000+Cruce!$G$2:$G$6000+Cruce!$I$2:$I$6000&gt;0)*(Cruce!$D$2:$D$6000=$K197))&gt;0,"SI","NO")</f>
        <v/>
      </c>
    </row>
    <row r="198">
      <c r="A198" t="inlineStr">
        <is>
          <t>INVERSIONES VALMAR, S,A</t>
        </is>
      </c>
      <c r="B198" t="inlineStr">
        <is>
          <t>INVERSIONESVALMARSA</t>
        </is>
      </c>
      <c r="C198" t="inlineStr">
        <is>
          <t>Michelle Zambrano</t>
        </is>
      </c>
      <c r="D198" s="2" t="n">
        <v>150</v>
      </c>
      <c r="E198" t="inlineStr">
        <is>
          <t>Solicitado por el Cliente</t>
        </is>
      </c>
      <c r="F198" t="n">
        <v>6</v>
      </c>
      <c r="G198" t="inlineStr"/>
      <c r="H198" t="inlineStr">
        <is>
          <t>materialesbaru@hotmail.com</t>
        </is>
      </c>
      <c r="I198" t="inlineStr">
        <is>
          <t>66743229.0</t>
        </is>
      </c>
      <c r="J198" t="inlineStr">
        <is>
          <t>66743229.0</t>
        </is>
      </c>
      <c r="K198" t="inlineStr">
        <is>
          <t>INVERSIONESVALMARSA</t>
        </is>
      </c>
      <c r="L198">
        <f>IF(SUMPRODUCT((Cruce!$E$2:$E$6000+Cruce!$G$2:$G$6000+Cruce!$I$2:$I$6000&gt;0)*(Cruce!$D$2:$D$6000=$K198))&gt;0,"SI","NO")</f>
        <v/>
      </c>
    </row>
    <row r="199">
      <c r="A199" t="inlineStr"/>
      <c r="B199" t="inlineStr"/>
      <c r="C199" t="inlineStr">
        <is>
          <t>Solanye Acuña</t>
        </is>
      </c>
      <c r="D199" s="2" t="n">
        <v>150</v>
      </c>
      <c r="E199" t="inlineStr">
        <is>
          <t>Solicitado por el Cliente</t>
        </is>
      </c>
      <c r="F199" t="n">
        <v>2</v>
      </c>
      <c r="G199" t="inlineStr"/>
      <c r="H199" t="inlineStr"/>
      <c r="I199" t="inlineStr"/>
      <c r="J199" t="inlineStr"/>
      <c r="K199" t="inlineStr"/>
      <c r="L199">
        <f>IF(SUMPRODUCT((Cruce!$E$2:$E$6000+Cruce!$G$2:$G$6000+Cruce!$I$2:$I$6000&gt;0)*(Cruce!$D$2:$D$6000=$K199))&gt;0,"SI","NO")</f>
        <v/>
      </c>
    </row>
    <row r="200">
      <c r="A200" t="inlineStr">
        <is>
          <t>Stephanie Zambrano</t>
        </is>
      </c>
      <c r="B200" t="inlineStr">
        <is>
          <t>STEPHANIEZAMBRANO</t>
        </is>
      </c>
      <c r="C200" t="inlineStr">
        <is>
          <t>Maria Fernanda Rivas</t>
        </is>
      </c>
      <c r="D200" s="2" t="n">
        <v>15</v>
      </c>
      <c r="E200" t="inlineStr">
        <is>
          <t>Solicitado por el Cliente</t>
        </is>
      </c>
      <c r="F200" t="n">
        <v>1</v>
      </c>
      <c r="G200" t="inlineStr">
        <is>
          <t>Stephanie Zambrano</t>
        </is>
      </c>
      <c r="H200" t="inlineStr">
        <is>
          <t>jd6312712@gmail.com</t>
        </is>
      </c>
      <c r="I200" t="inlineStr">
        <is>
          <t>63225268.0</t>
        </is>
      </c>
      <c r="J200" t="inlineStr"/>
      <c r="K200" t="inlineStr">
        <is>
          <t>STEPHANIEZAMBRANO</t>
        </is>
      </c>
      <c r="L200">
        <f>IF(SUMPRODUCT((Cruce!$E$2:$E$6000+Cruce!$G$2:$G$6000+Cruce!$I$2:$I$6000&gt;0)*(Cruce!$D$2:$D$6000=$K200))&gt;0,"SI","NO")</f>
        <v/>
      </c>
    </row>
    <row r="201">
      <c r="A201" t="inlineStr">
        <is>
          <t>Michell Qiu Hou</t>
        </is>
      </c>
      <c r="B201" t="inlineStr">
        <is>
          <t>MICHELLQIUHOU</t>
        </is>
      </c>
      <c r="C201" t="inlineStr">
        <is>
          <t>Nailyn Martinez Johnson</t>
        </is>
      </c>
      <c r="D201" s="2" t="n">
        <v>15</v>
      </c>
      <c r="E201" t="inlineStr">
        <is>
          <t>Solicitado por el Cliente</t>
        </is>
      </c>
      <c r="F201" t="n">
        <v>1</v>
      </c>
      <c r="G201" t="inlineStr">
        <is>
          <t>MICHELL QIU HOU</t>
        </is>
      </c>
      <c r="H201" t="inlineStr">
        <is>
          <t>michellqiu10@gmail.com</t>
        </is>
      </c>
      <c r="I201" t="inlineStr">
        <is>
          <t>66068086.0</t>
        </is>
      </c>
      <c r="J201" t="inlineStr">
        <is>
          <t>66068086.0</t>
        </is>
      </c>
      <c r="K201" t="inlineStr">
        <is>
          <t>MICHELLQIUHOU</t>
        </is>
      </c>
      <c r="L201">
        <f>IF(SUMPRODUCT((Cruce!$E$2:$E$6000+Cruce!$G$2:$G$6000+Cruce!$I$2:$I$6000&gt;0)*(Cruce!$D$2:$D$6000=$K201))&gt;0,"SI","NO")</f>
        <v/>
      </c>
    </row>
    <row r="202">
      <c r="A202" t="inlineStr">
        <is>
          <t>GUADALUPE DEL CARMEN QUINTERO GOMEZ</t>
        </is>
      </c>
      <c r="B202" t="inlineStr">
        <is>
          <t>GUADALUPEDELCARMENQUINTEROGOMEZ</t>
        </is>
      </c>
      <c r="C202" t="inlineStr">
        <is>
          <t>Michelle Zambrano</t>
        </is>
      </c>
      <c r="D202" s="2" t="n">
        <v>15</v>
      </c>
      <c r="E202" t="inlineStr">
        <is>
          <t>Solicitado por el Cliente</t>
        </is>
      </c>
      <c r="F202" t="n">
        <v>1</v>
      </c>
      <c r="G202" t="inlineStr">
        <is>
          <t>GUADALUPE DEL CARMEN QUINTERO 4-156-704</t>
        </is>
      </c>
      <c r="H202" t="inlineStr">
        <is>
          <t>guadalupegomez1771@gmail.com</t>
        </is>
      </c>
      <c r="I202" t="inlineStr">
        <is>
          <t>64747547.0</t>
        </is>
      </c>
      <c r="J202" t="inlineStr">
        <is>
          <t>64747547.0</t>
        </is>
      </c>
      <c r="K202" t="inlineStr">
        <is>
          <t>GUADALUPEDELCARMENQUINTEROGOMEZ</t>
        </is>
      </c>
      <c r="L202">
        <f>IF(SUMPRODUCT((Cruce!$E$2:$E$6000+Cruce!$G$2:$G$6000+Cruce!$I$2:$I$6000&gt;0)*(Cruce!$D$2:$D$6000=$K202))&gt;0,"SI","NO")</f>
        <v/>
      </c>
    </row>
    <row r="203">
      <c r="A203" t="inlineStr">
        <is>
          <t>Hui Chen</t>
        </is>
      </c>
      <c r="B203" t="inlineStr">
        <is>
          <t>HUICHEN</t>
        </is>
      </c>
      <c r="C203" t="inlineStr">
        <is>
          <t>Solanye Acuña</t>
        </is>
      </c>
      <c r="D203" s="2" t="n">
        <v>15</v>
      </c>
      <c r="E203" t="inlineStr">
        <is>
          <t>Solicitado por el Cliente</t>
        </is>
      </c>
      <c r="F203" t="n">
        <v>1</v>
      </c>
      <c r="G203" t="inlineStr">
        <is>
          <t>Hui Ying Chen</t>
        </is>
      </c>
      <c r="H203" t="inlineStr">
        <is>
          <t>chenalicia80@gmail.com</t>
        </is>
      </c>
      <c r="I203" t="inlineStr">
        <is>
          <t>68719668.0</t>
        </is>
      </c>
      <c r="J203" t="inlineStr"/>
      <c r="K203" t="inlineStr">
        <is>
          <t>HUICHEN</t>
        </is>
      </c>
      <c r="L203">
        <f>IF(SUMPRODUCT((Cruce!$E$2:$E$6000+Cruce!$G$2:$G$6000+Cruce!$I$2:$I$6000&gt;0)*(Cruce!$D$2:$D$6000=$K203))&gt;0,"SI","NO")</f>
        <v/>
      </c>
    </row>
    <row r="204">
      <c r="A204" t="inlineStr">
        <is>
          <t>Maylin Valdes</t>
        </is>
      </c>
      <c r="B204" t="inlineStr">
        <is>
          <t>MAYLINVALDES</t>
        </is>
      </c>
      <c r="C204" t="inlineStr">
        <is>
          <t>Maria Fernanda Rivas</t>
        </is>
      </c>
      <c r="D204" s="2" t="n">
        <v>15</v>
      </c>
      <c r="E204" t="inlineStr">
        <is>
          <t>Solicitado por el Cliente</t>
        </is>
      </c>
      <c r="F204" t="n">
        <v>1</v>
      </c>
      <c r="G204" t="inlineStr">
        <is>
          <t>Maylin del Carmen Valdes Avila</t>
        </is>
      </c>
      <c r="H204" t="inlineStr">
        <is>
          <t>valdesmaylin4@gmail.com</t>
        </is>
      </c>
      <c r="I204" t="inlineStr">
        <is>
          <t>61661366.0</t>
        </is>
      </c>
      <c r="J204" t="inlineStr"/>
      <c r="K204" t="inlineStr">
        <is>
          <t>MAYLINVALDES</t>
        </is>
      </c>
      <c r="L204">
        <f>IF(SUMPRODUCT((Cruce!$E$2:$E$6000+Cruce!$G$2:$G$6000+Cruce!$I$2:$I$6000&gt;0)*(Cruce!$D$2:$D$6000=$K204))&gt;0,"SI","NO")</f>
        <v/>
      </c>
    </row>
    <row r="205">
      <c r="A205" t="inlineStr">
        <is>
          <t>MAS Q PISCINAS</t>
        </is>
      </c>
      <c r="B205" t="inlineStr">
        <is>
          <t>MASQPISCINAS</t>
        </is>
      </c>
      <c r="C205" t="inlineStr">
        <is>
          <t>Nailyn Martinez Johnson</t>
        </is>
      </c>
      <c r="D205" s="2" t="n">
        <v>60</v>
      </c>
      <c r="E205" t="inlineStr">
        <is>
          <t>Solicitado por el Cliente</t>
        </is>
      </c>
      <c r="F205" t="n">
        <v>4</v>
      </c>
      <c r="G205" t="inlineStr">
        <is>
          <t>MAXIMINO GUERRERO RICORD</t>
        </is>
      </c>
      <c r="H205" t="inlineStr">
        <is>
          <t>maxqpiscinas@gmail.com</t>
        </is>
      </c>
      <c r="I205" t="inlineStr">
        <is>
          <t>64559676.0</t>
        </is>
      </c>
      <c r="J205" t="inlineStr"/>
      <c r="K205" t="inlineStr">
        <is>
          <t>MASQPISCINAS</t>
        </is>
      </c>
      <c r="L205">
        <f>IF(SUMPRODUCT((Cruce!$E$2:$E$6000+Cruce!$G$2:$G$6000+Cruce!$I$2:$I$6000&gt;0)*(Cruce!$D$2:$D$6000=$K205))&gt;0,"SI","NO")</f>
        <v/>
      </c>
    </row>
    <row r="206">
      <c r="A206" t="inlineStr">
        <is>
          <t>Ronald Alejandro Machado González</t>
        </is>
      </c>
      <c r="B206" t="inlineStr">
        <is>
          <t>RONALDALEJANDROMACHADOGONZALEZ</t>
        </is>
      </c>
      <c r="C206" t="inlineStr">
        <is>
          <t>Michelle Zambrano</t>
        </is>
      </c>
      <c r="D206" s="2" t="n">
        <v>15</v>
      </c>
      <c r="E206" t="inlineStr">
        <is>
          <t>Solicitado por el Cliente</t>
        </is>
      </c>
      <c r="F206" t="n">
        <v>1</v>
      </c>
      <c r="G206" t="inlineStr"/>
      <c r="H206" t="inlineStr">
        <is>
          <t>ronaldnore15@gmail.com</t>
        </is>
      </c>
      <c r="I206" t="inlineStr">
        <is>
          <t>65608343.0</t>
        </is>
      </c>
      <c r="J206" t="inlineStr">
        <is>
          <t>65608343.0</t>
        </is>
      </c>
      <c r="K206" t="inlineStr">
        <is>
          <t>RONALDALEJANDROMACHADOGONZALEZ</t>
        </is>
      </c>
      <c r="L206">
        <f>IF(SUMPRODUCT((Cruce!$E$2:$E$6000+Cruce!$G$2:$G$6000+Cruce!$I$2:$I$6000&gt;0)*(Cruce!$D$2:$D$6000=$K206))&gt;0,"SI","NO")</f>
        <v/>
      </c>
    </row>
    <row r="207">
      <c r="A207" t="inlineStr">
        <is>
          <t>MANUEL ALEJANDRO PINILLA GONZALEZ</t>
        </is>
      </c>
      <c r="B207" t="inlineStr">
        <is>
          <t>MANUELALEJANDROPINILLAGONZALEZ</t>
        </is>
      </c>
      <c r="C207" t="inlineStr">
        <is>
          <t>Solanye Acuña</t>
        </is>
      </c>
      <c r="D207" s="2" t="n">
        <v>30</v>
      </c>
      <c r="E207" t="inlineStr">
        <is>
          <t>MIGRACION POST-PRE</t>
        </is>
      </c>
      <c r="F207" t="n">
        <v>1</v>
      </c>
      <c r="G207" t="inlineStr">
        <is>
          <t>MANUEL ALEJANDRO PINILLA 2-729-2271</t>
        </is>
      </c>
      <c r="H207" t="inlineStr">
        <is>
          <t>manuel1992pinilla@gmail.com</t>
        </is>
      </c>
      <c r="I207" t="inlineStr">
        <is>
          <t>64405666.0</t>
        </is>
      </c>
      <c r="J207" t="inlineStr">
        <is>
          <t>64405666.0</t>
        </is>
      </c>
      <c r="K207" t="inlineStr">
        <is>
          <t>MANUELALEJANDROPINILLAGONZALEZ</t>
        </is>
      </c>
      <c r="L207">
        <f>IF(SUMPRODUCT((Cruce!$E$2:$E$6000+Cruce!$G$2:$G$6000+Cruce!$I$2:$I$6000&gt;0)*(Cruce!$D$2:$D$6000=$K207))&gt;0,"SI","NO")</f>
        <v/>
      </c>
    </row>
    <row r="208">
      <c r="A208" t="inlineStr">
        <is>
          <t>Ana Saldaña</t>
        </is>
      </c>
      <c r="B208" t="inlineStr">
        <is>
          <t>ANASALDANA</t>
        </is>
      </c>
      <c r="C208" t="inlineStr">
        <is>
          <t>Maria Fernanda Rivas</t>
        </is>
      </c>
      <c r="D208" s="2" t="n">
        <v>15</v>
      </c>
      <c r="E208" t="inlineStr">
        <is>
          <t>Solicitado por el Cliente</t>
        </is>
      </c>
      <c r="F208" t="n">
        <v>1</v>
      </c>
      <c r="G208" t="inlineStr">
        <is>
          <t>Ana Mercedes Saldaña</t>
        </is>
      </c>
      <c r="H208" t="inlineStr">
        <is>
          <t>mercedesana1706@gmail.com</t>
        </is>
      </c>
      <c r="I208" t="inlineStr">
        <is>
          <t>66482949.0</t>
        </is>
      </c>
      <c r="J208" t="inlineStr"/>
      <c r="K208" t="inlineStr">
        <is>
          <t>ANASALDANA</t>
        </is>
      </c>
      <c r="L208">
        <f>IF(SUMPRODUCT((Cruce!$E$2:$E$6000+Cruce!$G$2:$G$6000+Cruce!$I$2:$I$6000&gt;0)*(Cruce!$D$2:$D$6000=$K208))&gt;0,"SI","NO")</f>
        <v/>
      </c>
    </row>
    <row r="209">
      <c r="A209" t="inlineStr">
        <is>
          <t>Antonio Barrios</t>
        </is>
      </c>
      <c r="B209" t="inlineStr">
        <is>
          <t>ANTONIOBARRIOS</t>
        </is>
      </c>
      <c r="C209" t="inlineStr">
        <is>
          <t>Nailyn Martinez Johnson</t>
        </is>
      </c>
      <c r="D209" s="2" t="n">
        <v>15</v>
      </c>
      <c r="E209" t="inlineStr">
        <is>
          <t>Solicitado por el Cliente</t>
        </is>
      </c>
      <c r="F209" t="n">
        <v>1</v>
      </c>
      <c r="G209" t="inlineStr">
        <is>
          <t>Antonio Barrios Valderrama</t>
        </is>
      </c>
      <c r="H209" t="inlineStr">
        <is>
          <t>joelff940@gmail.com</t>
        </is>
      </c>
      <c r="I209" t="inlineStr">
        <is>
          <t>68448739.0</t>
        </is>
      </c>
      <c r="J209" t="inlineStr"/>
      <c r="K209" t="inlineStr">
        <is>
          <t>JOSEANTONIOBARRIOSBERNAL</t>
        </is>
      </c>
      <c r="L209">
        <f>IF(SUMPRODUCT((Cruce!$E$2:$E$6000+Cruce!$G$2:$G$6000+Cruce!$I$2:$I$6000&gt;0)*(Cruce!$D$2:$D$6000=$K209))&gt;0,"SI","NO")</f>
        <v/>
      </c>
    </row>
    <row r="210">
      <c r="A210" t="inlineStr">
        <is>
          <t>ROLANDO BARRIA FERNANDEZ</t>
        </is>
      </c>
      <c r="B210" t="inlineStr">
        <is>
          <t>ROLANDOBARRIAFERNANDEZ</t>
        </is>
      </c>
      <c r="C210" t="inlineStr">
        <is>
          <t>Michelle Zambrano</t>
        </is>
      </c>
      <c r="D210" s="2" t="n">
        <v>45</v>
      </c>
      <c r="E210" t="inlineStr">
        <is>
          <t>Solicitado por el Cliente</t>
        </is>
      </c>
      <c r="F210" t="n">
        <v>3</v>
      </c>
      <c r="G210" t="inlineStr">
        <is>
          <t>ROLANDO BARRIA 8-804-1351</t>
        </is>
      </c>
      <c r="H210" t="inlineStr">
        <is>
          <t>constructorayyro@gmail.com</t>
        </is>
      </c>
      <c r="I210" t="inlineStr">
        <is>
          <t>61304519.0</t>
        </is>
      </c>
      <c r="J210" t="inlineStr"/>
      <c r="K210" t="inlineStr">
        <is>
          <t>ROLANDOBARRIAFERNANDEZ</t>
        </is>
      </c>
      <c r="L210">
        <f>IF(SUMPRODUCT((Cruce!$E$2:$E$6000+Cruce!$G$2:$G$6000+Cruce!$I$2:$I$6000&gt;0)*(Cruce!$D$2:$D$6000=$K210))&gt;0,"SI","NO")</f>
        <v/>
      </c>
    </row>
    <row r="211">
      <c r="A211" t="inlineStr">
        <is>
          <t>LUIS ANGEL FERNANDEZ LEDEZMA</t>
        </is>
      </c>
      <c r="B211" t="inlineStr">
        <is>
          <t>LUISANGELFERNANDEZLEDEZMA</t>
        </is>
      </c>
      <c r="C211" t="inlineStr">
        <is>
          <t>Solanye Acuña</t>
        </is>
      </c>
      <c r="D211" s="2" t="n">
        <v>24</v>
      </c>
      <c r="E211" t="inlineStr">
        <is>
          <t>MIGRACION POST-PRE</t>
        </is>
      </c>
      <c r="F211" t="n">
        <v>2</v>
      </c>
      <c r="G211" t="inlineStr">
        <is>
          <t>LUIS ANGEL FERNANDEZ 8-408-864</t>
        </is>
      </c>
      <c r="H211" t="inlineStr">
        <is>
          <t>luisfernandezledezma29@gmail.com</t>
        </is>
      </c>
      <c r="I211" t="inlineStr">
        <is>
          <t>68259543.0</t>
        </is>
      </c>
      <c r="J211" t="inlineStr">
        <is>
          <t>68259543.0</t>
        </is>
      </c>
      <c r="K211" t="inlineStr">
        <is>
          <t>LUISANGELFERNANDEZLEDEZMA</t>
        </is>
      </c>
      <c r="L211">
        <f>IF(SUMPRODUCT((Cruce!$E$2:$E$6000+Cruce!$G$2:$G$6000+Cruce!$I$2:$I$6000&gt;0)*(Cruce!$D$2:$D$6000=$K211))&gt;0,"SI","NO")</f>
        <v/>
      </c>
    </row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40" customWidth="1" min="3" max="3"/>
    <col width="30" customWidth="1" min="4" max="4"/>
    <col width="7" customWidth="1" min="5" max="5"/>
    <col width="10" customWidth="1" min="6" max="6"/>
    <col width="7" customWidth="1" min="7" max="7"/>
    <col width="10" customWidth="1" min="8" max="8"/>
    <col width="7" customWidth="1" min="9" max="9"/>
    <col width="11" customWidth="1" min="10" max="10"/>
    <col width="7" customWidth="1" min="11" max="11"/>
    <col width="10" customWidth="1" min="12" max="12"/>
    <col width="7" customWidth="1" min="13" max="13"/>
    <col width="9" customWidth="1" min="14" max="14"/>
    <col width="18" customWidth="1" min="15" max="15"/>
    <col width="34" customWidth="1" min="16" max="16"/>
    <col width="11" customWidth="1" min="17" max="17"/>
    <col width="22" customWidth="1" min="18" max="18"/>
    <col width="12" customWidth="1" min="19" max="19"/>
    <col width="8" customWidth="1" min="20" max="20"/>
  </cols>
  <sheetData>
    <row r="1">
      <c r="A1" s="1" t="inlineStr">
        <is>
          <t>CUENTA</t>
        </is>
      </c>
      <c r="B1" s="1" t="inlineStr">
        <is>
          <t>CUST_NO</t>
        </is>
      </c>
      <c r="C1" s="1" t="inlineStr">
        <is>
          <t>NOMBRE</t>
        </is>
      </c>
      <c r="D1" s="1" t="inlineStr">
        <is>
          <t>NKEY</t>
        </is>
      </c>
      <c r="E1" s="1" t="inlineStr">
        <is>
          <t>EN_NP</t>
        </is>
      </c>
      <c r="F1" s="1" t="inlineStr">
        <is>
          <t>MRC_NP</t>
        </is>
      </c>
      <c r="G1" s="1" t="inlineStr">
        <is>
          <t>EN_MOV</t>
        </is>
      </c>
      <c r="H1" s="1" t="inlineStr">
        <is>
          <t>MRC_MOV</t>
        </is>
      </c>
      <c r="I1" s="1" t="inlineStr">
        <is>
          <t>EN_CS</t>
        </is>
      </c>
      <c r="J1" s="1" t="inlineStr">
        <is>
          <t>SERVICIOS_CS</t>
        </is>
      </c>
      <c r="K1" s="1" t="inlineStr">
        <is>
          <t>EN_WB</t>
        </is>
      </c>
      <c r="L1" s="1" t="inlineStr">
        <is>
          <t>MRC_WB</t>
        </is>
      </c>
      <c r="M1" s="1" t="inlineStr">
        <is>
          <t>MOVIL</t>
        </is>
      </c>
      <c r="N1" s="1" t="inlineStr">
        <is>
          <t>SERVICIOS</t>
        </is>
      </c>
      <c r="O1" s="1" t="inlineStr">
        <is>
          <t>SEGMENTO</t>
        </is>
      </c>
      <c r="P1" s="1" t="inlineStr">
        <is>
          <t>OPORTUNIDAD</t>
        </is>
      </c>
      <c r="Q1" s="1" t="inlineStr">
        <is>
          <t>MRC_TOTAL</t>
        </is>
      </c>
      <c r="R1" s="1" t="inlineStr">
        <is>
          <t>EJECUTIVA</t>
        </is>
      </c>
      <c r="S1" s="1" t="inlineStr">
        <is>
          <t>FUENTES</t>
        </is>
      </c>
      <c r="T1" s="1" t="inlineStr">
        <is>
          <t>N.BASES</t>
        </is>
      </c>
    </row>
    <row r="2">
      <c r="A2" t="inlineStr">
        <is>
          <t>355382970000</t>
        </is>
      </c>
      <c r="B2" t="inlineStr">
        <is>
          <t>35538297</t>
        </is>
      </c>
      <c r="C2" t="inlineStr">
        <is>
          <t>EDIL GOMEZ ARCE</t>
        </is>
      </c>
      <c r="D2" t="inlineStr">
        <is>
          <t>EDILGOMEZARCE</t>
        </is>
      </c>
      <c r="E2">
        <f>IF(COUNTIFS(Registros!$A$2:$A$6000,"NP",Registros!$B$2:$B$6000,$A2)&gt;0,1,0)</f>
        <v/>
      </c>
      <c r="F2">
        <f>IF($E2=1,SUMIFS(Registros!$F$2:$F$6000,Registros!$A$2:$A$6000,"NP",Registros!$B$2:$B$6000,$A2),0)</f>
        <v/>
      </c>
      <c r="G2">
        <f>IF(COUNTIFS(Registros!$A$2:$A$6000,"MOV",Registros!$B$2:$B$6000,$A2)&gt;0,1,0)</f>
        <v/>
      </c>
      <c r="H2">
        <f>IF($G2=1,SUMIFS(Registros!$F$2:$F$6000,Registros!$A$2:$A$6000,"MOV",Registros!$B$2:$B$6000,$A2),0)</f>
        <v/>
      </c>
      <c r="I2">
        <f>IF(COUNTIFS(Registros!$A$2:$A$6000,"CS",Registros!$B$2:$B$6000,$A2)&gt;0,1,0)</f>
        <v/>
      </c>
      <c r="J2">
        <f>IF($I2=1,SUMIFS(Registros!$I$2:$I$6000,Registros!$A$2:$A$6000,"CS",Registros!$B$2:$B$6000,$A2),0)</f>
        <v/>
      </c>
      <c r="K2">
        <f>IF(COUNTIFS(Winback!$K$2:$K$300,$D2)&gt;0,1,0)</f>
        <v/>
      </c>
      <c r="L2">
        <f>IF(AND($K2=1,LEFT($A2,3)="WB-"),SUMIFS(Winback!$D$2:$D$300,Winback!$K$2:$K$300,$D2),0)</f>
        <v/>
      </c>
      <c r="M2">
        <f>IF(OR($E2=1,$G2=1,SUMIFS(Registros!$J$2:$J$6000,Registros!$B$2:$B$6000,$A2)&gt;0),1,0)</f>
        <v/>
      </c>
      <c r="N2">
        <f>IF($J2&gt;0,1,IF(COUNTIFS(Registros!$A$2:$A$6000,"CS",Registros!$B$2:$B$6000,$A2,Registros!$K$2:$K$6000,"&lt;&gt;")&gt;0,1,0))</f>
        <v/>
      </c>
      <c r="O2">
        <f>IF(AND($K2=1,$E2=0,$G2=0,$I2=0),"WINBACK",IF(AND($M2=1,$N2&gt;0),"CONVERGENTE",IF($M2=1,"SOLO MÓVIL",IF($N2&gt;0,"SOLO FIJO / INTERNET","SIN SERVICIOS"))))</f>
        <v/>
      </c>
      <c r="P2">
        <f>IF($O2="WINBACK","Recuperar (winback)",IF($O2="CONVERGENTE","Upgrade / más líneas",IF($O2="SOLO MÓVIL","Ofrecer fijo + internet (FLBBTV)",IF($O2="SOLO FIJO / INTERNET","Ofrecer línea móvil Nextphone","Oferta completa (móvil + fijo + internet)"))))</f>
        <v/>
      </c>
      <c r="Q2">
        <f>$F2+$H2+$L2</f>
        <v/>
      </c>
      <c r="R2">
        <f>IFERROR(VLOOKUP($A2,Registros!$B$2:$G$6000,6,0),IFERROR(VLOOKUP($D2,Winback!$B$2:$C$300,2,0),""))</f>
        <v/>
      </c>
      <c r="S2">
        <f>IF($E2=1,"NP","")&amp;IF($G2=1,"+MOV","")&amp;IF($I2=1,"+CS","")&amp;IF($K2=1,"+WB","")</f>
        <v/>
      </c>
      <c r="T2">
        <f>$E2+$G2+$I2+$K2</f>
        <v/>
      </c>
    </row>
    <row r="3">
      <c r="A3" t="inlineStr">
        <is>
          <t>353338240000</t>
        </is>
      </c>
      <c r="B3" t="inlineStr">
        <is>
          <t>35333824</t>
        </is>
      </c>
      <c r="C3" t="inlineStr">
        <is>
          <t>MEYVIS CALVO</t>
        </is>
      </c>
      <c r="D3" t="inlineStr">
        <is>
          <t>MEYVISCALVO</t>
        </is>
      </c>
      <c r="E3">
        <f>IF(COUNTIFS(Registros!$A$2:$A$6000,"NP",Registros!$B$2:$B$6000,$A3)&gt;0,1,0)</f>
        <v/>
      </c>
      <c r="F3">
        <f>IF($E3=1,SUMIFS(Registros!$F$2:$F$6000,Registros!$A$2:$A$6000,"NP",Registros!$B$2:$B$6000,$A3),0)</f>
        <v/>
      </c>
      <c r="G3">
        <f>IF(COUNTIFS(Registros!$A$2:$A$6000,"MOV",Registros!$B$2:$B$6000,$A3)&gt;0,1,0)</f>
        <v/>
      </c>
      <c r="H3">
        <f>IF($G3=1,SUMIFS(Registros!$F$2:$F$6000,Registros!$A$2:$A$6000,"MOV",Registros!$B$2:$B$6000,$A3),0)</f>
        <v/>
      </c>
      <c r="I3">
        <f>IF(COUNTIFS(Registros!$A$2:$A$6000,"CS",Registros!$B$2:$B$6000,$A3)&gt;0,1,0)</f>
        <v/>
      </c>
      <c r="J3">
        <f>IF($I3=1,SUMIFS(Registros!$I$2:$I$6000,Registros!$A$2:$A$6000,"CS",Registros!$B$2:$B$6000,$A3),0)</f>
        <v/>
      </c>
      <c r="K3">
        <f>IF(COUNTIFS(Winback!$K$2:$K$300,$D3)&gt;0,1,0)</f>
        <v/>
      </c>
      <c r="L3">
        <f>IF(AND($K3=1,LEFT($A3,3)="WB-"),SUMIFS(Winback!$D$2:$D$300,Winback!$K$2:$K$300,$D3),0)</f>
        <v/>
      </c>
      <c r="M3">
        <f>IF(OR($E3=1,$G3=1,SUMIFS(Registros!$J$2:$J$6000,Registros!$B$2:$B$6000,$A3)&gt;0),1,0)</f>
        <v/>
      </c>
      <c r="N3">
        <f>IF($J3&gt;0,1,IF(COUNTIFS(Registros!$A$2:$A$6000,"CS",Registros!$B$2:$B$6000,$A3,Registros!$K$2:$K$6000,"&lt;&gt;")&gt;0,1,0))</f>
        <v/>
      </c>
      <c r="O3">
        <f>IF(AND($K3=1,$E3=0,$G3=0,$I3=0),"WINBACK",IF(AND($M3=1,$N3&gt;0),"CONVERGENTE",IF($M3=1,"SOLO MÓVIL",IF($N3&gt;0,"SOLO FIJO / INTERNET","SIN SERVICIOS"))))</f>
        <v/>
      </c>
      <c r="P3">
        <f>IF($O3="WINBACK","Recuperar (winback)",IF($O3="CONVERGENTE","Upgrade / más líneas",IF($O3="SOLO MÓVIL","Ofrecer fijo + internet (FLBBTV)",IF($O3="SOLO FIJO / INTERNET","Ofrecer línea móvil Nextphone","Oferta completa (móvil + fijo + internet)"))))</f>
        <v/>
      </c>
      <c r="Q3">
        <f>$F3+$H3+$L3</f>
        <v/>
      </c>
      <c r="R3">
        <f>IFERROR(VLOOKUP($A3,Registros!$B$2:$G$6000,6,0),IFERROR(VLOOKUP($D3,Winback!$B$2:$C$300,2,0),""))</f>
        <v/>
      </c>
      <c r="S3">
        <f>IF($E3=1,"NP","")&amp;IF($G3=1,"+MOV","")&amp;IF($I3=1,"+CS","")&amp;IF($K3=1,"+WB","")</f>
        <v/>
      </c>
      <c r="T3">
        <f>$E3+$G3+$I3+$K3</f>
        <v/>
      </c>
    </row>
    <row r="4">
      <c r="A4" t="inlineStr">
        <is>
          <t>321157030000</t>
        </is>
      </c>
      <c r="B4" t="inlineStr">
        <is>
          <t>32115703</t>
        </is>
      </c>
      <c r="C4" t="inlineStr">
        <is>
          <t>GRUPO CORPORA</t>
        </is>
      </c>
      <c r="D4" t="inlineStr">
        <is>
          <t>GRUPOCORPORA</t>
        </is>
      </c>
      <c r="E4">
        <f>IF(COUNTIFS(Registros!$A$2:$A$6000,"NP",Registros!$B$2:$B$6000,$A4)&gt;0,1,0)</f>
        <v/>
      </c>
      <c r="F4">
        <f>IF($E4=1,SUMIFS(Registros!$F$2:$F$6000,Registros!$A$2:$A$6000,"NP",Registros!$B$2:$B$6000,$A4),0)</f>
        <v/>
      </c>
      <c r="G4">
        <f>IF(COUNTIFS(Registros!$A$2:$A$6000,"MOV",Registros!$B$2:$B$6000,$A4)&gt;0,1,0)</f>
        <v/>
      </c>
      <c r="H4">
        <f>IF($G4=1,SUMIFS(Registros!$F$2:$F$6000,Registros!$A$2:$A$6000,"MOV",Registros!$B$2:$B$6000,$A4),0)</f>
        <v/>
      </c>
      <c r="I4">
        <f>IF(COUNTIFS(Registros!$A$2:$A$6000,"CS",Registros!$B$2:$B$6000,$A4)&gt;0,1,0)</f>
        <v/>
      </c>
      <c r="J4">
        <f>IF($I4=1,SUMIFS(Registros!$I$2:$I$6000,Registros!$A$2:$A$6000,"CS",Registros!$B$2:$B$6000,$A4),0)</f>
        <v/>
      </c>
      <c r="K4">
        <f>IF(COUNTIFS(Winback!$K$2:$K$300,$D4)&gt;0,1,0)</f>
        <v/>
      </c>
      <c r="L4">
        <f>IF(AND($K4=1,LEFT($A4,3)="WB-"),SUMIFS(Winback!$D$2:$D$300,Winback!$K$2:$K$300,$D4),0)</f>
        <v/>
      </c>
      <c r="M4">
        <f>IF(OR($E4=1,$G4=1,SUMIFS(Registros!$J$2:$J$6000,Registros!$B$2:$B$6000,$A4)&gt;0),1,0)</f>
        <v/>
      </c>
      <c r="N4">
        <f>IF($J4&gt;0,1,IF(COUNTIFS(Registros!$A$2:$A$6000,"CS",Registros!$B$2:$B$6000,$A4,Registros!$K$2:$K$6000,"&lt;&gt;")&gt;0,1,0))</f>
        <v/>
      </c>
      <c r="O4">
        <f>IF(AND($K4=1,$E4=0,$G4=0,$I4=0),"WINBACK",IF(AND($M4=1,$N4&gt;0),"CONVERGENTE",IF($M4=1,"SOLO MÓVIL",IF($N4&gt;0,"SOLO FIJO / INTERNET","SIN SERVICIOS"))))</f>
        <v/>
      </c>
      <c r="P4">
        <f>IF($O4="WINBACK","Recuperar (winback)",IF($O4="CONVERGENTE","Upgrade / más líneas",IF($O4="SOLO MÓVIL","Ofrecer fijo + internet (FLBBTV)",IF($O4="SOLO FIJO / INTERNET","Ofrecer línea móvil Nextphone","Oferta completa (móvil + fijo + internet)"))))</f>
        <v/>
      </c>
      <c r="Q4">
        <f>$F4+$H4+$L4</f>
        <v/>
      </c>
      <c r="R4">
        <f>IFERROR(VLOOKUP($A4,Registros!$B$2:$G$6000,6,0),IFERROR(VLOOKUP($D4,Winback!$B$2:$C$300,2,0),""))</f>
        <v/>
      </c>
      <c r="S4">
        <f>IF($E4=1,"NP","")&amp;IF($G4=1,"+MOV","")&amp;IF($I4=1,"+CS","")&amp;IF($K4=1,"+WB","")</f>
        <v/>
      </c>
      <c r="T4">
        <f>$E4+$G4+$I4+$K4</f>
        <v/>
      </c>
    </row>
    <row r="5">
      <c r="A5" t="inlineStr">
        <is>
          <t>369050850000</t>
        </is>
      </c>
      <c r="B5" t="inlineStr">
        <is>
          <t>36905085</t>
        </is>
      </c>
      <c r="C5" t="inlineStr">
        <is>
          <t>SILVIA ARAUZ</t>
        </is>
      </c>
      <c r="D5" t="inlineStr">
        <is>
          <t>SILVIAARAUZ</t>
        </is>
      </c>
      <c r="E5">
        <f>IF(COUNTIFS(Registros!$A$2:$A$6000,"NP",Registros!$B$2:$B$6000,$A5)&gt;0,1,0)</f>
        <v/>
      </c>
      <c r="F5">
        <f>IF($E5=1,SUMIFS(Registros!$F$2:$F$6000,Registros!$A$2:$A$6000,"NP",Registros!$B$2:$B$6000,$A5),0)</f>
        <v/>
      </c>
      <c r="G5">
        <f>IF(COUNTIFS(Registros!$A$2:$A$6000,"MOV",Registros!$B$2:$B$6000,$A5)&gt;0,1,0)</f>
        <v/>
      </c>
      <c r="H5">
        <f>IF($G5=1,SUMIFS(Registros!$F$2:$F$6000,Registros!$A$2:$A$6000,"MOV",Registros!$B$2:$B$6000,$A5),0)</f>
        <v/>
      </c>
      <c r="I5">
        <f>IF(COUNTIFS(Registros!$A$2:$A$6000,"CS",Registros!$B$2:$B$6000,$A5)&gt;0,1,0)</f>
        <v/>
      </c>
      <c r="J5">
        <f>IF($I5=1,SUMIFS(Registros!$I$2:$I$6000,Registros!$A$2:$A$6000,"CS",Registros!$B$2:$B$6000,$A5),0)</f>
        <v/>
      </c>
      <c r="K5">
        <f>IF(COUNTIFS(Winback!$K$2:$K$300,$D5)&gt;0,1,0)</f>
        <v/>
      </c>
      <c r="L5">
        <f>IF(AND($K5=1,LEFT($A5,3)="WB-"),SUMIFS(Winback!$D$2:$D$300,Winback!$K$2:$K$300,$D5),0)</f>
        <v/>
      </c>
      <c r="M5">
        <f>IF(OR($E5=1,$G5=1,SUMIFS(Registros!$J$2:$J$6000,Registros!$B$2:$B$6000,$A5)&gt;0),1,0)</f>
        <v/>
      </c>
      <c r="N5">
        <f>IF($J5&gt;0,1,IF(COUNTIFS(Registros!$A$2:$A$6000,"CS",Registros!$B$2:$B$6000,$A5,Registros!$K$2:$K$6000,"&lt;&gt;")&gt;0,1,0))</f>
        <v/>
      </c>
      <c r="O5">
        <f>IF(AND($K5=1,$E5=0,$G5=0,$I5=0),"WINBACK",IF(AND($M5=1,$N5&gt;0),"CONVERGENTE",IF($M5=1,"SOLO MÓVIL",IF($N5&gt;0,"SOLO FIJO / INTERNET","SIN SERVICIOS"))))</f>
        <v/>
      </c>
      <c r="P5">
        <f>IF($O5="WINBACK","Recuperar (winback)",IF($O5="CONVERGENTE","Upgrade / más líneas",IF($O5="SOLO MÓVIL","Ofrecer fijo + internet (FLBBTV)",IF($O5="SOLO FIJO / INTERNET","Ofrecer línea móvil Nextphone","Oferta completa (móvil + fijo + internet)"))))</f>
        <v/>
      </c>
      <c r="Q5">
        <f>$F5+$H5+$L5</f>
        <v/>
      </c>
      <c r="R5">
        <f>IFERROR(VLOOKUP($A5,Registros!$B$2:$G$6000,6,0),IFERROR(VLOOKUP($D5,Winback!$B$2:$C$300,2,0),""))</f>
        <v/>
      </c>
      <c r="S5">
        <f>IF($E5=1,"NP","")&amp;IF($G5=1,"+MOV","")&amp;IF($I5=1,"+CS","")&amp;IF($K5=1,"+WB","")</f>
        <v/>
      </c>
      <c r="T5">
        <f>$E5+$G5+$I5+$K5</f>
        <v/>
      </c>
    </row>
    <row r="6">
      <c r="A6" t="inlineStr">
        <is>
          <t>355282350000</t>
        </is>
      </c>
      <c r="B6" t="inlineStr">
        <is>
          <t>35528235</t>
        </is>
      </c>
      <c r="C6" t="inlineStr">
        <is>
          <t>SIMON WALTEROVA</t>
        </is>
      </c>
      <c r="D6" t="inlineStr">
        <is>
          <t>SIMONWALTEROVA</t>
        </is>
      </c>
      <c r="E6">
        <f>IF(COUNTIFS(Registros!$A$2:$A$6000,"NP",Registros!$B$2:$B$6000,$A6)&gt;0,1,0)</f>
        <v/>
      </c>
      <c r="F6">
        <f>IF($E6=1,SUMIFS(Registros!$F$2:$F$6000,Registros!$A$2:$A$6000,"NP",Registros!$B$2:$B$6000,$A6),0)</f>
        <v/>
      </c>
      <c r="G6">
        <f>IF(COUNTIFS(Registros!$A$2:$A$6000,"MOV",Registros!$B$2:$B$6000,$A6)&gt;0,1,0)</f>
        <v/>
      </c>
      <c r="H6">
        <f>IF($G6=1,SUMIFS(Registros!$F$2:$F$6000,Registros!$A$2:$A$6000,"MOV",Registros!$B$2:$B$6000,$A6),0)</f>
        <v/>
      </c>
      <c r="I6">
        <f>IF(COUNTIFS(Registros!$A$2:$A$6000,"CS",Registros!$B$2:$B$6000,$A6)&gt;0,1,0)</f>
        <v/>
      </c>
      <c r="J6">
        <f>IF($I6=1,SUMIFS(Registros!$I$2:$I$6000,Registros!$A$2:$A$6000,"CS",Registros!$B$2:$B$6000,$A6),0)</f>
        <v/>
      </c>
      <c r="K6">
        <f>IF(COUNTIFS(Winback!$K$2:$K$300,$D6)&gt;0,1,0)</f>
        <v/>
      </c>
      <c r="L6">
        <f>IF(AND($K6=1,LEFT($A6,3)="WB-"),SUMIFS(Winback!$D$2:$D$300,Winback!$K$2:$K$300,$D6),0)</f>
        <v/>
      </c>
      <c r="M6">
        <f>IF(OR($E6=1,$G6=1,SUMIFS(Registros!$J$2:$J$6000,Registros!$B$2:$B$6000,$A6)&gt;0),1,0)</f>
        <v/>
      </c>
      <c r="N6">
        <f>IF($J6&gt;0,1,IF(COUNTIFS(Registros!$A$2:$A$6000,"CS",Registros!$B$2:$B$6000,$A6,Registros!$K$2:$K$6000,"&lt;&gt;")&gt;0,1,0))</f>
        <v/>
      </c>
      <c r="O6">
        <f>IF(AND($K6=1,$E6=0,$G6=0,$I6=0),"WINBACK",IF(AND($M6=1,$N6&gt;0),"CONVERGENTE",IF($M6=1,"SOLO MÓVIL",IF($N6&gt;0,"SOLO FIJO / INTERNET","SIN SERVICIOS"))))</f>
        <v/>
      </c>
      <c r="P6">
        <f>IF($O6="WINBACK","Recuperar (winback)",IF($O6="CONVERGENTE","Upgrade / más líneas",IF($O6="SOLO MÓVIL","Ofrecer fijo + internet (FLBBTV)",IF($O6="SOLO FIJO / INTERNET","Ofrecer línea móvil Nextphone","Oferta completa (móvil + fijo + internet)"))))</f>
        <v/>
      </c>
      <c r="Q6">
        <f>$F6+$H6+$L6</f>
        <v/>
      </c>
      <c r="R6">
        <f>IFERROR(VLOOKUP($A6,Registros!$B$2:$G$6000,6,0),IFERROR(VLOOKUP($D6,Winback!$B$2:$C$300,2,0),""))</f>
        <v/>
      </c>
      <c r="S6">
        <f>IF($E6=1,"NP","")&amp;IF($G6=1,"+MOV","")&amp;IF($I6=1,"+CS","")&amp;IF($K6=1,"+WB","")</f>
        <v/>
      </c>
      <c r="T6">
        <f>$E6+$G6+$I6+$K6</f>
        <v/>
      </c>
    </row>
    <row r="7">
      <c r="A7" t="inlineStr">
        <is>
          <t>312235730000</t>
        </is>
      </c>
      <c r="B7" t="inlineStr">
        <is>
          <t>31223573</t>
        </is>
      </c>
      <c r="C7" t="inlineStr">
        <is>
          <t>CORPORACION JEMS, S.A. --</t>
        </is>
      </c>
      <c r="D7" t="inlineStr">
        <is>
          <t>CORPORACIONJEMSSA</t>
        </is>
      </c>
      <c r="E7">
        <f>IF(COUNTIFS(Registros!$A$2:$A$6000,"NP",Registros!$B$2:$B$6000,$A7)&gt;0,1,0)</f>
        <v/>
      </c>
      <c r="F7">
        <f>IF($E7=1,SUMIFS(Registros!$F$2:$F$6000,Registros!$A$2:$A$6000,"NP",Registros!$B$2:$B$6000,$A7),0)</f>
        <v/>
      </c>
      <c r="G7">
        <f>IF(COUNTIFS(Registros!$A$2:$A$6000,"MOV",Registros!$B$2:$B$6000,$A7)&gt;0,1,0)</f>
        <v/>
      </c>
      <c r="H7">
        <f>IF($G7=1,SUMIFS(Registros!$F$2:$F$6000,Registros!$A$2:$A$6000,"MOV",Registros!$B$2:$B$6000,$A7),0)</f>
        <v/>
      </c>
      <c r="I7">
        <f>IF(COUNTIFS(Registros!$A$2:$A$6000,"CS",Registros!$B$2:$B$6000,$A7)&gt;0,1,0)</f>
        <v/>
      </c>
      <c r="J7">
        <f>IF($I7=1,SUMIFS(Registros!$I$2:$I$6000,Registros!$A$2:$A$6000,"CS",Registros!$B$2:$B$6000,$A7),0)</f>
        <v/>
      </c>
      <c r="K7">
        <f>IF(COUNTIFS(Winback!$K$2:$K$300,$D7)&gt;0,1,0)</f>
        <v/>
      </c>
      <c r="L7">
        <f>IF(AND($K7=1,LEFT($A7,3)="WB-"),SUMIFS(Winback!$D$2:$D$300,Winback!$K$2:$K$300,$D7),0)</f>
        <v/>
      </c>
      <c r="M7">
        <f>IF(OR($E7=1,$G7=1,SUMIFS(Registros!$J$2:$J$6000,Registros!$B$2:$B$6000,$A7)&gt;0),1,0)</f>
        <v/>
      </c>
      <c r="N7">
        <f>IF($J7&gt;0,1,IF(COUNTIFS(Registros!$A$2:$A$6000,"CS",Registros!$B$2:$B$6000,$A7,Registros!$K$2:$K$6000,"&lt;&gt;")&gt;0,1,0))</f>
        <v/>
      </c>
      <c r="O7">
        <f>IF(AND($K7=1,$E7=0,$G7=0,$I7=0),"WINBACK",IF(AND($M7=1,$N7&gt;0),"CONVERGENTE",IF($M7=1,"SOLO MÓVIL",IF($N7&gt;0,"SOLO FIJO / INTERNET","SIN SERVICIOS"))))</f>
        <v/>
      </c>
      <c r="P7">
        <f>IF($O7="WINBACK","Recuperar (winback)",IF($O7="CONVERGENTE","Upgrade / más líneas",IF($O7="SOLO MÓVIL","Ofrecer fijo + internet (FLBBTV)",IF($O7="SOLO FIJO / INTERNET","Ofrecer línea móvil Nextphone","Oferta completa (móvil + fijo + internet)"))))</f>
        <v/>
      </c>
      <c r="Q7">
        <f>$F7+$H7+$L7</f>
        <v/>
      </c>
      <c r="R7">
        <f>IFERROR(VLOOKUP($A7,Registros!$B$2:$G$6000,6,0),IFERROR(VLOOKUP($D7,Winback!$B$2:$C$300,2,0),""))</f>
        <v/>
      </c>
      <c r="S7">
        <f>IF($E7=1,"NP","")&amp;IF($G7=1,"+MOV","")&amp;IF($I7=1,"+CS","")&amp;IF($K7=1,"+WB","")</f>
        <v/>
      </c>
      <c r="T7">
        <f>$E7+$G7+$I7+$K7</f>
        <v/>
      </c>
    </row>
    <row r="8">
      <c r="A8" t="inlineStr">
        <is>
          <t>322504520000</t>
        </is>
      </c>
      <c r="B8" t="inlineStr">
        <is>
          <t>32250452</t>
        </is>
      </c>
      <c r="C8" t="inlineStr">
        <is>
          <t>Ardines CPA Y Asociados Sa</t>
        </is>
      </c>
      <c r="D8" t="inlineStr">
        <is>
          <t>ARDINESCPAYASOCIADOSSA</t>
        </is>
      </c>
      <c r="E8">
        <f>IF(COUNTIFS(Registros!$A$2:$A$6000,"NP",Registros!$B$2:$B$6000,$A8)&gt;0,1,0)</f>
        <v/>
      </c>
      <c r="F8">
        <f>IF($E8=1,SUMIFS(Registros!$F$2:$F$6000,Registros!$A$2:$A$6000,"NP",Registros!$B$2:$B$6000,$A8),0)</f>
        <v/>
      </c>
      <c r="G8">
        <f>IF(COUNTIFS(Registros!$A$2:$A$6000,"MOV",Registros!$B$2:$B$6000,$A8)&gt;0,1,0)</f>
        <v/>
      </c>
      <c r="H8">
        <f>IF($G8=1,SUMIFS(Registros!$F$2:$F$6000,Registros!$A$2:$A$6000,"MOV",Registros!$B$2:$B$6000,$A8),0)</f>
        <v/>
      </c>
      <c r="I8">
        <f>IF(COUNTIFS(Registros!$A$2:$A$6000,"CS",Registros!$B$2:$B$6000,$A8)&gt;0,1,0)</f>
        <v/>
      </c>
      <c r="J8">
        <f>IF($I8=1,SUMIFS(Registros!$I$2:$I$6000,Registros!$A$2:$A$6000,"CS",Registros!$B$2:$B$6000,$A8),0)</f>
        <v/>
      </c>
      <c r="K8">
        <f>IF(COUNTIFS(Winback!$K$2:$K$300,$D8)&gt;0,1,0)</f>
        <v/>
      </c>
      <c r="L8">
        <f>IF(AND($K8=1,LEFT($A8,3)="WB-"),SUMIFS(Winback!$D$2:$D$300,Winback!$K$2:$K$300,$D8),0)</f>
        <v/>
      </c>
      <c r="M8">
        <f>IF(OR($E8=1,$G8=1,SUMIFS(Registros!$J$2:$J$6000,Registros!$B$2:$B$6000,$A8)&gt;0),1,0)</f>
        <v/>
      </c>
      <c r="N8">
        <f>IF($J8&gt;0,1,IF(COUNTIFS(Registros!$A$2:$A$6000,"CS",Registros!$B$2:$B$6000,$A8,Registros!$K$2:$K$6000,"&lt;&gt;")&gt;0,1,0))</f>
        <v/>
      </c>
      <c r="O8">
        <f>IF(AND($K8=1,$E8=0,$G8=0,$I8=0),"WINBACK",IF(AND($M8=1,$N8&gt;0),"CONVERGENTE",IF($M8=1,"SOLO MÓVIL",IF($N8&gt;0,"SOLO FIJO / INTERNET","SIN SERVICIOS"))))</f>
        <v/>
      </c>
      <c r="P8">
        <f>IF($O8="WINBACK","Recuperar (winback)",IF($O8="CONVERGENTE","Upgrade / más líneas",IF($O8="SOLO MÓVIL","Ofrecer fijo + internet (FLBBTV)",IF($O8="SOLO FIJO / INTERNET","Ofrecer línea móvil Nextphone","Oferta completa (móvil + fijo + internet)"))))</f>
        <v/>
      </c>
      <c r="Q8">
        <f>$F8+$H8+$L8</f>
        <v/>
      </c>
      <c r="R8">
        <f>IFERROR(VLOOKUP($A8,Registros!$B$2:$G$6000,6,0),IFERROR(VLOOKUP($D8,Winback!$B$2:$C$300,2,0),""))</f>
        <v/>
      </c>
      <c r="S8">
        <f>IF($E8=1,"NP","")&amp;IF($G8=1,"+MOV","")&amp;IF($I8=1,"+CS","")&amp;IF($K8=1,"+WB","")</f>
        <v/>
      </c>
      <c r="T8">
        <f>$E8+$G8+$I8+$K8</f>
        <v/>
      </c>
    </row>
    <row r="9">
      <c r="A9" t="inlineStr">
        <is>
          <t>323672910000</t>
        </is>
      </c>
      <c r="B9" t="inlineStr">
        <is>
          <t>32367291</t>
        </is>
      </c>
      <c r="C9" t="inlineStr">
        <is>
          <t>Ademar SA</t>
        </is>
      </c>
      <c r="D9" t="inlineStr">
        <is>
          <t>ADEMARSA</t>
        </is>
      </c>
      <c r="E9">
        <f>IF(COUNTIFS(Registros!$A$2:$A$6000,"NP",Registros!$B$2:$B$6000,$A9)&gt;0,1,0)</f>
        <v/>
      </c>
      <c r="F9">
        <f>IF($E9=1,SUMIFS(Registros!$F$2:$F$6000,Registros!$A$2:$A$6000,"NP",Registros!$B$2:$B$6000,$A9),0)</f>
        <v/>
      </c>
      <c r="G9">
        <f>IF(COUNTIFS(Registros!$A$2:$A$6000,"MOV",Registros!$B$2:$B$6000,$A9)&gt;0,1,0)</f>
        <v/>
      </c>
      <c r="H9">
        <f>IF($G9=1,SUMIFS(Registros!$F$2:$F$6000,Registros!$A$2:$A$6000,"MOV",Registros!$B$2:$B$6000,$A9),0)</f>
        <v/>
      </c>
      <c r="I9">
        <f>IF(COUNTIFS(Registros!$A$2:$A$6000,"CS",Registros!$B$2:$B$6000,$A9)&gt;0,1,0)</f>
        <v/>
      </c>
      <c r="J9">
        <f>IF($I9=1,SUMIFS(Registros!$I$2:$I$6000,Registros!$A$2:$A$6000,"CS",Registros!$B$2:$B$6000,$A9),0)</f>
        <v/>
      </c>
      <c r="K9">
        <f>IF(COUNTIFS(Winback!$K$2:$K$300,$D9)&gt;0,1,0)</f>
        <v/>
      </c>
      <c r="L9">
        <f>IF(AND($K9=1,LEFT($A9,3)="WB-"),SUMIFS(Winback!$D$2:$D$300,Winback!$K$2:$K$300,$D9),0)</f>
        <v/>
      </c>
      <c r="M9">
        <f>IF(OR($E9=1,$G9=1,SUMIFS(Registros!$J$2:$J$6000,Registros!$B$2:$B$6000,$A9)&gt;0),1,0)</f>
        <v/>
      </c>
      <c r="N9">
        <f>IF($J9&gt;0,1,IF(COUNTIFS(Registros!$A$2:$A$6000,"CS",Registros!$B$2:$B$6000,$A9,Registros!$K$2:$K$6000,"&lt;&gt;")&gt;0,1,0))</f>
        <v/>
      </c>
      <c r="O9">
        <f>IF(AND($K9=1,$E9=0,$G9=0,$I9=0),"WINBACK",IF(AND($M9=1,$N9&gt;0),"CONVERGENTE",IF($M9=1,"SOLO MÓVIL",IF($N9&gt;0,"SOLO FIJO / INTERNET","SIN SERVICIOS"))))</f>
        <v/>
      </c>
      <c r="P9">
        <f>IF($O9="WINBACK","Recuperar (winback)",IF($O9="CONVERGENTE","Upgrade / más líneas",IF($O9="SOLO MÓVIL","Ofrecer fijo + internet (FLBBTV)",IF($O9="SOLO FIJO / INTERNET","Ofrecer línea móvil Nextphone","Oferta completa (móvil + fijo + internet)"))))</f>
        <v/>
      </c>
      <c r="Q9">
        <f>$F9+$H9+$L9</f>
        <v/>
      </c>
      <c r="R9">
        <f>IFERROR(VLOOKUP($A9,Registros!$B$2:$G$6000,6,0),IFERROR(VLOOKUP($D9,Winback!$B$2:$C$300,2,0),""))</f>
        <v/>
      </c>
      <c r="S9">
        <f>IF($E9=1,"NP","")&amp;IF($G9=1,"+MOV","")&amp;IF($I9=1,"+CS","")&amp;IF($K9=1,"+WB","")</f>
        <v/>
      </c>
      <c r="T9">
        <f>$E9+$G9+$I9+$K9</f>
        <v/>
      </c>
    </row>
    <row r="10">
      <c r="A10" t="inlineStr">
        <is>
          <t>349277210000</t>
        </is>
      </c>
      <c r="B10" t="inlineStr">
        <is>
          <t>34927721</t>
        </is>
      </c>
      <c r="C10" t="inlineStr">
        <is>
          <t>SMART COMMUNICATIONS, SA</t>
        </is>
      </c>
      <c r="D10" t="inlineStr">
        <is>
          <t>SMARTCOMMUNICATIONSSA</t>
        </is>
      </c>
      <c r="E10">
        <f>IF(COUNTIFS(Registros!$A$2:$A$6000,"NP",Registros!$B$2:$B$6000,$A10)&gt;0,1,0)</f>
        <v/>
      </c>
      <c r="F10">
        <f>IF($E10=1,SUMIFS(Registros!$F$2:$F$6000,Registros!$A$2:$A$6000,"NP",Registros!$B$2:$B$6000,$A10),0)</f>
        <v/>
      </c>
      <c r="G10">
        <f>IF(COUNTIFS(Registros!$A$2:$A$6000,"MOV",Registros!$B$2:$B$6000,$A10)&gt;0,1,0)</f>
        <v/>
      </c>
      <c r="H10">
        <f>IF($G10=1,SUMIFS(Registros!$F$2:$F$6000,Registros!$A$2:$A$6000,"MOV",Registros!$B$2:$B$6000,$A10),0)</f>
        <v/>
      </c>
      <c r="I10">
        <f>IF(COUNTIFS(Registros!$A$2:$A$6000,"CS",Registros!$B$2:$B$6000,$A10)&gt;0,1,0)</f>
        <v/>
      </c>
      <c r="J10">
        <f>IF($I10=1,SUMIFS(Registros!$I$2:$I$6000,Registros!$A$2:$A$6000,"CS",Registros!$B$2:$B$6000,$A10),0)</f>
        <v/>
      </c>
      <c r="K10">
        <f>IF(COUNTIFS(Winback!$K$2:$K$300,$D10)&gt;0,1,0)</f>
        <v/>
      </c>
      <c r="L10">
        <f>IF(AND($K10=1,LEFT($A10,3)="WB-"),SUMIFS(Winback!$D$2:$D$300,Winback!$K$2:$K$300,$D10),0)</f>
        <v/>
      </c>
      <c r="M10">
        <f>IF(OR($E10=1,$G10=1,SUMIFS(Registros!$J$2:$J$6000,Registros!$B$2:$B$6000,$A10)&gt;0),1,0)</f>
        <v/>
      </c>
      <c r="N10">
        <f>IF($J10&gt;0,1,IF(COUNTIFS(Registros!$A$2:$A$6000,"CS",Registros!$B$2:$B$6000,$A10,Registros!$K$2:$K$6000,"&lt;&gt;")&gt;0,1,0))</f>
        <v/>
      </c>
      <c r="O10">
        <f>IF(AND($K10=1,$E10=0,$G10=0,$I10=0),"WINBACK",IF(AND($M10=1,$N10&gt;0),"CONVERGENTE",IF($M10=1,"SOLO MÓVIL",IF($N10&gt;0,"SOLO FIJO / INTERNET","SIN SERVICIOS"))))</f>
        <v/>
      </c>
      <c r="P10">
        <f>IF($O10="WINBACK","Recuperar (winback)",IF($O10="CONVERGENTE","Upgrade / más líneas",IF($O10="SOLO MÓVIL","Ofrecer fijo + internet (FLBBTV)",IF($O10="SOLO FIJO / INTERNET","Ofrecer línea móvil Nextphone","Oferta completa (móvil + fijo + internet)"))))</f>
        <v/>
      </c>
      <c r="Q10">
        <f>$F10+$H10+$L10</f>
        <v/>
      </c>
      <c r="R10">
        <f>IFERROR(VLOOKUP($A10,Registros!$B$2:$G$6000,6,0),IFERROR(VLOOKUP($D10,Winback!$B$2:$C$300,2,0),""))</f>
        <v/>
      </c>
      <c r="S10">
        <f>IF($E10=1,"NP","")&amp;IF($G10=1,"+MOV","")&amp;IF($I10=1,"+CS","")&amp;IF($K10=1,"+WB","")</f>
        <v/>
      </c>
      <c r="T10">
        <f>$E10+$G10+$I10+$K10</f>
        <v/>
      </c>
    </row>
    <row r="11">
      <c r="A11" t="inlineStr">
        <is>
          <t>324167750000</t>
        </is>
      </c>
      <c r="B11" t="inlineStr">
        <is>
          <t>32416775</t>
        </is>
      </c>
      <c r="C11" t="inlineStr">
        <is>
          <t>HACIENDA LOMA LINDA</t>
        </is>
      </c>
      <c r="D11" t="inlineStr">
        <is>
          <t>HACIENDALOMALINDA</t>
        </is>
      </c>
      <c r="E11">
        <f>IF(COUNTIFS(Registros!$A$2:$A$6000,"NP",Registros!$B$2:$B$6000,$A11)&gt;0,1,0)</f>
        <v/>
      </c>
      <c r="F11">
        <f>IF($E11=1,SUMIFS(Registros!$F$2:$F$6000,Registros!$A$2:$A$6000,"NP",Registros!$B$2:$B$6000,$A11),0)</f>
        <v/>
      </c>
      <c r="G11">
        <f>IF(COUNTIFS(Registros!$A$2:$A$6000,"MOV",Registros!$B$2:$B$6000,$A11)&gt;0,1,0)</f>
        <v/>
      </c>
      <c r="H11">
        <f>IF($G11=1,SUMIFS(Registros!$F$2:$F$6000,Registros!$A$2:$A$6000,"MOV",Registros!$B$2:$B$6000,$A11),0)</f>
        <v/>
      </c>
      <c r="I11">
        <f>IF(COUNTIFS(Registros!$A$2:$A$6000,"CS",Registros!$B$2:$B$6000,$A11)&gt;0,1,0)</f>
        <v/>
      </c>
      <c r="J11">
        <f>IF($I11=1,SUMIFS(Registros!$I$2:$I$6000,Registros!$A$2:$A$6000,"CS",Registros!$B$2:$B$6000,$A11),0)</f>
        <v/>
      </c>
      <c r="K11">
        <f>IF(COUNTIFS(Winback!$K$2:$K$300,$D11)&gt;0,1,0)</f>
        <v/>
      </c>
      <c r="L11">
        <f>IF(AND($K11=1,LEFT($A11,3)="WB-"),SUMIFS(Winback!$D$2:$D$300,Winback!$K$2:$K$300,$D11),0)</f>
        <v/>
      </c>
      <c r="M11">
        <f>IF(OR($E11=1,$G11=1,SUMIFS(Registros!$J$2:$J$6000,Registros!$B$2:$B$6000,$A11)&gt;0),1,0)</f>
        <v/>
      </c>
      <c r="N11">
        <f>IF($J11&gt;0,1,IF(COUNTIFS(Registros!$A$2:$A$6000,"CS",Registros!$B$2:$B$6000,$A11,Registros!$K$2:$K$6000,"&lt;&gt;")&gt;0,1,0))</f>
        <v/>
      </c>
      <c r="O11">
        <f>IF(AND($K11=1,$E11=0,$G11=0,$I11=0),"WINBACK",IF(AND($M11=1,$N11&gt;0),"CONVERGENTE",IF($M11=1,"SOLO MÓVIL",IF($N11&gt;0,"SOLO FIJO / INTERNET","SIN SERVICIOS"))))</f>
        <v/>
      </c>
      <c r="P11">
        <f>IF($O11="WINBACK","Recuperar (winback)",IF($O11="CONVERGENTE","Upgrade / más líneas",IF($O11="SOLO MÓVIL","Ofrecer fijo + internet (FLBBTV)",IF($O11="SOLO FIJO / INTERNET","Ofrecer línea móvil Nextphone","Oferta completa (móvil + fijo + internet)"))))</f>
        <v/>
      </c>
      <c r="Q11">
        <f>$F11+$H11+$L11</f>
        <v/>
      </c>
      <c r="R11">
        <f>IFERROR(VLOOKUP($A11,Registros!$B$2:$G$6000,6,0),IFERROR(VLOOKUP($D11,Winback!$B$2:$C$300,2,0),""))</f>
        <v/>
      </c>
      <c r="S11">
        <f>IF($E11=1,"NP","")&amp;IF($G11=1,"+MOV","")&amp;IF($I11=1,"+CS","")&amp;IF($K11=1,"+WB","")</f>
        <v/>
      </c>
      <c r="T11">
        <f>$E11+$G11+$I11+$K11</f>
        <v/>
      </c>
    </row>
    <row r="12">
      <c r="A12" t="inlineStr">
        <is>
          <t>361003450000</t>
        </is>
      </c>
      <c r="B12" t="inlineStr">
        <is>
          <t>36100345</t>
        </is>
      </c>
      <c r="C12" t="inlineStr">
        <is>
          <t>FERNANDO JOSE ARAUZ HERNANDEZ</t>
        </is>
      </c>
      <c r="D12" t="inlineStr">
        <is>
          <t>FERNANDOJOSEARAUZHERNANDEZ</t>
        </is>
      </c>
      <c r="E12">
        <f>IF(COUNTIFS(Registros!$A$2:$A$6000,"NP",Registros!$B$2:$B$6000,$A12)&gt;0,1,0)</f>
        <v/>
      </c>
      <c r="F12">
        <f>IF($E12=1,SUMIFS(Registros!$F$2:$F$6000,Registros!$A$2:$A$6000,"NP",Registros!$B$2:$B$6000,$A12),0)</f>
        <v/>
      </c>
      <c r="G12">
        <f>IF(COUNTIFS(Registros!$A$2:$A$6000,"MOV",Registros!$B$2:$B$6000,$A12)&gt;0,1,0)</f>
        <v/>
      </c>
      <c r="H12">
        <f>IF($G12=1,SUMIFS(Registros!$F$2:$F$6000,Registros!$A$2:$A$6000,"MOV",Registros!$B$2:$B$6000,$A12),0)</f>
        <v/>
      </c>
      <c r="I12">
        <f>IF(COUNTIFS(Registros!$A$2:$A$6000,"CS",Registros!$B$2:$B$6000,$A12)&gt;0,1,0)</f>
        <v/>
      </c>
      <c r="J12">
        <f>IF($I12=1,SUMIFS(Registros!$I$2:$I$6000,Registros!$A$2:$A$6000,"CS",Registros!$B$2:$B$6000,$A12),0)</f>
        <v/>
      </c>
      <c r="K12">
        <f>IF(COUNTIFS(Winback!$K$2:$K$300,$D12)&gt;0,1,0)</f>
        <v/>
      </c>
      <c r="L12">
        <f>IF(AND($K12=1,LEFT($A12,3)="WB-"),SUMIFS(Winback!$D$2:$D$300,Winback!$K$2:$K$300,$D12),0)</f>
        <v/>
      </c>
      <c r="M12">
        <f>IF(OR($E12=1,$G12=1,SUMIFS(Registros!$J$2:$J$6000,Registros!$B$2:$B$6000,$A12)&gt;0),1,0)</f>
        <v/>
      </c>
      <c r="N12">
        <f>IF($J12&gt;0,1,IF(COUNTIFS(Registros!$A$2:$A$6000,"CS",Registros!$B$2:$B$6000,$A12,Registros!$K$2:$K$6000,"&lt;&gt;")&gt;0,1,0))</f>
        <v/>
      </c>
      <c r="O12">
        <f>IF(AND($K12=1,$E12=0,$G12=0,$I12=0),"WINBACK",IF(AND($M12=1,$N12&gt;0),"CONVERGENTE",IF($M12=1,"SOLO MÓVIL",IF($N12&gt;0,"SOLO FIJO / INTERNET","SIN SERVICIOS"))))</f>
        <v/>
      </c>
      <c r="P12">
        <f>IF($O12="WINBACK","Recuperar (winback)",IF($O12="CONVERGENTE","Upgrade / más líneas",IF($O12="SOLO MÓVIL","Ofrecer fijo + internet (FLBBTV)",IF($O12="SOLO FIJO / INTERNET","Ofrecer línea móvil Nextphone","Oferta completa (móvil + fijo + internet)"))))</f>
        <v/>
      </c>
      <c r="Q12">
        <f>$F12+$H12+$L12</f>
        <v/>
      </c>
      <c r="R12">
        <f>IFERROR(VLOOKUP($A12,Registros!$B$2:$G$6000,6,0),IFERROR(VLOOKUP($D12,Winback!$B$2:$C$300,2,0),""))</f>
        <v/>
      </c>
      <c r="S12">
        <f>IF($E12=1,"NP","")&amp;IF($G12=1,"+MOV","")&amp;IF($I12=1,"+CS","")&amp;IF($K12=1,"+WB","")</f>
        <v/>
      </c>
      <c r="T12">
        <f>$E12+$G12+$I12+$K12</f>
        <v/>
      </c>
    </row>
    <row r="13">
      <c r="A13" t="inlineStr">
        <is>
          <t>352329430000</t>
        </is>
      </c>
      <c r="B13" t="inlineStr">
        <is>
          <t>35232943</t>
        </is>
      </c>
      <c r="C13" t="inlineStr">
        <is>
          <t>YDALIDES VALDES</t>
        </is>
      </c>
      <c r="D13" t="inlineStr">
        <is>
          <t>YDALIDESVALDES</t>
        </is>
      </c>
      <c r="E13">
        <f>IF(COUNTIFS(Registros!$A$2:$A$6000,"NP",Registros!$B$2:$B$6000,$A13)&gt;0,1,0)</f>
        <v/>
      </c>
      <c r="F13">
        <f>IF($E13=1,SUMIFS(Registros!$F$2:$F$6000,Registros!$A$2:$A$6000,"NP",Registros!$B$2:$B$6000,$A13),0)</f>
        <v/>
      </c>
      <c r="G13">
        <f>IF(COUNTIFS(Registros!$A$2:$A$6000,"MOV",Registros!$B$2:$B$6000,$A13)&gt;0,1,0)</f>
        <v/>
      </c>
      <c r="H13">
        <f>IF($G13=1,SUMIFS(Registros!$F$2:$F$6000,Registros!$A$2:$A$6000,"MOV",Registros!$B$2:$B$6000,$A13),0)</f>
        <v/>
      </c>
      <c r="I13">
        <f>IF(COUNTIFS(Registros!$A$2:$A$6000,"CS",Registros!$B$2:$B$6000,$A13)&gt;0,1,0)</f>
        <v/>
      </c>
      <c r="J13">
        <f>IF($I13=1,SUMIFS(Registros!$I$2:$I$6000,Registros!$A$2:$A$6000,"CS",Registros!$B$2:$B$6000,$A13),0)</f>
        <v/>
      </c>
      <c r="K13">
        <f>IF(COUNTIFS(Winback!$K$2:$K$300,$D13)&gt;0,1,0)</f>
        <v/>
      </c>
      <c r="L13">
        <f>IF(AND($K13=1,LEFT($A13,3)="WB-"),SUMIFS(Winback!$D$2:$D$300,Winback!$K$2:$K$300,$D13),0)</f>
        <v/>
      </c>
      <c r="M13">
        <f>IF(OR($E13=1,$G13=1,SUMIFS(Registros!$J$2:$J$6000,Registros!$B$2:$B$6000,$A13)&gt;0),1,0)</f>
        <v/>
      </c>
      <c r="N13">
        <f>IF($J13&gt;0,1,IF(COUNTIFS(Registros!$A$2:$A$6000,"CS",Registros!$B$2:$B$6000,$A13,Registros!$K$2:$K$6000,"&lt;&gt;")&gt;0,1,0))</f>
        <v/>
      </c>
      <c r="O13">
        <f>IF(AND($K13=1,$E13=0,$G13=0,$I13=0),"WINBACK",IF(AND($M13=1,$N13&gt;0),"CONVERGENTE",IF($M13=1,"SOLO MÓVIL",IF($N13&gt;0,"SOLO FIJO / INTERNET","SIN SERVICIOS"))))</f>
        <v/>
      </c>
      <c r="P13">
        <f>IF($O13="WINBACK","Recuperar (winback)",IF($O13="CONVERGENTE","Upgrade / más líneas",IF($O13="SOLO MÓVIL","Ofrecer fijo + internet (FLBBTV)",IF($O13="SOLO FIJO / INTERNET","Ofrecer línea móvil Nextphone","Oferta completa (móvil + fijo + internet)"))))</f>
        <v/>
      </c>
      <c r="Q13">
        <f>$F13+$H13+$L13</f>
        <v/>
      </c>
      <c r="R13">
        <f>IFERROR(VLOOKUP($A13,Registros!$B$2:$G$6000,6,0),IFERROR(VLOOKUP($D13,Winback!$B$2:$C$300,2,0),""))</f>
        <v/>
      </c>
      <c r="S13">
        <f>IF($E13=1,"NP","")&amp;IF($G13=1,"+MOV","")&amp;IF($I13=1,"+CS","")&amp;IF($K13=1,"+WB","")</f>
        <v/>
      </c>
      <c r="T13">
        <f>$E13+$G13+$I13+$K13</f>
        <v/>
      </c>
    </row>
    <row r="14">
      <c r="A14" t="inlineStr">
        <is>
          <t>354175000000</t>
        </is>
      </c>
      <c r="B14" t="inlineStr">
        <is>
          <t>35417500</t>
        </is>
      </c>
      <c r="C14" t="inlineStr">
        <is>
          <t>THIAGO DAVID CABALLERO</t>
        </is>
      </c>
      <c r="D14" t="inlineStr">
        <is>
          <t>THIAGODAVIDCABALLERO</t>
        </is>
      </c>
      <c r="E14">
        <f>IF(COUNTIFS(Registros!$A$2:$A$6000,"NP",Registros!$B$2:$B$6000,$A14)&gt;0,1,0)</f>
        <v/>
      </c>
      <c r="F14">
        <f>IF($E14=1,SUMIFS(Registros!$F$2:$F$6000,Registros!$A$2:$A$6000,"NP",Registros!$B$2:$B$6000,$A14),0)</f>
        <v/>
      </c>
      <c r="G14">
        <f>IF(COUNTIFS(Registros!$A$2:$A$6000,"MOV",Registros!$B$2:$B$6000,$A14)&gt;0,1,0)</f>
        <v/>
      </c>
      <c r="H14">
        <f>IF($G14=1,SUMIFS(Registros!$F$2:$F$6000,Registros!$A$2:$A$6000,"MOV",Registros!$B$2:$B$6000,$A14),0)</f>
        <v/>
      </c>
      <c r="I14">
        <f>IF(COUNTIFS(Registros!$A$2:$A$6000,"CS",Registros!$B$2:$B$6000,$A14)&gt;0,1,0)</f>
        <v/>
      </c>
      <c r="J14">
        <f>IF($I14=1,SUMIFS(Registros!$I$2:$I$6000,Registros!$A$2:$A$6000,"CS",Registros!$B$2:$B$6000,$A14),0)</f>
        <v/>
      </c>
      <c r="K14">
        <f>IF(COUNTIFS(Winback!$K$2:$K$300,$D14)&gt;0,1,0)</f>
        <v/>
      </c>
      <c r="L14">
        <f>IF(AND($K14=1,LEFT($A14,3)="WB-"),SUMIFS(Winback!$D$2:$D$300,Winback!$K$2:$K$300,$D14),0)</f>
        <v/>
      </c>
      <c r="M14">
        <f>IF(OR($E14=1,$G14=1,SUMIFS(Registros!$J$2:$J$6000,Registros!$B$2:$B$6000,$A14)&gt;0),1,0)</f>
        <v/>
      </c>
      <c r="N14">
        <f>IF($J14&gt;0,1,IF(COUNTIFS(Registros!$A$2:$A$6000,"CS",Registros!$B$2:$B$6000,$A14,Registros!$K$2:$K$6000,"&lt;&gt;")&gt;0,1,0))</f>
        <v/>
      </c>
      <c r="O14">
        <f>IF(AND($K14=1,$E14=0,$G14=0,$I14=0),"WINBACK",IF(AND($M14=1,$N14&gt;0),"CONVERGENTE",IF($M14=1,"SOLO MÓVIL",IF($N14&gt;0,"SOLO FIJO / INTERNET","SIN SERVICIOS"))))</f>
        <v/>
      </c>
      <c r="P14">
        <f>IF($O14="WINBACK","Recuperar (winback)",IF($O14="CONVERGENTE","Upgrade / más líneas",IF($O14="SOLO MÓVIL","Ofrecer fijo + internet (FLBBTV)",IF($O14="SOLO FIJO / INTERNET","Ofrecer línea móvil Nextphone","Oferta completa (móvil + fijo + internet)"))))</f>
        <v/>
      </c>
      <c r="Q14">
        <f>$F14+$H14+$L14</f>
        <v/>
      </c>
      <c r="R14">
        <f>IFERROR(VLOOKUP($A14,Registros!$B$2:$G$6000,6,0),IFERROR(VLOOKUP($D14,Winback!$B$2:$C$300,2,0),""))</f>
        <v/>
      </c>
      <c r="S14">
        <f>IF($E14=1,"NP","")&amp;IF($G14=1,"+MOV","")&amp;IF($I14=1,"+CS","")&amp;IF($K14=1,"+WB","")</f>
        <v/>
      </c>
      <c r="T14">
        <f>$E14+$G14+$I14+$K14</f>
        <v/>
      </c>
    </row>
    <row r="15">
      <c r="A15" t="inlineStr">
        <is>
          <t>327604400000</t>
        </is>
      </c>
      <c r="B15" t="inlineStr">
        <is>
          <t>32760440</t>
        </is>
      </c>
      <c r="C15" t="inlineStr">
        <is>
          <t>GLOBAL LANGUAGE,S.A.</t>
        </is>
      </c>
      <c r="D15" t="inlineStr">
        <is>
          <t>GLOBALLANGUAGESA</t>
        </is>
      </c>
      <c r="E15">
        <f>IF(COUNTIFS(Registros!$A$2:$A$6000,"NP",Registros!$B$2:$B$6000,$A15)&gt;0,1,0)</f>
        <v/>
      </c>
      <c r="F15">
        <f>IF($E15=1,SUMIFS(Registros!$F$2:$F$6000,Registros!$A$2:$A$6000,"NP",Registros!$B$2:$B$6000,$A15),0)</f>
        <v/>
      </c>
      <c r="G15">
        <f>IF(COUNTIFS(Registros!$A$2:$A$6000,"MOV",Registros!$B$2:$B$6000,$A15)&gt;0,1,0)</f>
        <v/>
      </c>
      <c r="H15">
        <f>IF($G15=1,SUMIFS(Registros!$F$2:$F$6000,Registros!$A$2:$A$6000,"MOV",Registros!$B$2:$B$6000,$A15),0)</f>
        <v/>
      </c>
      <c r="I15">
        <f>IF(COUNTIFS(Registros!$A$2:$A$6000,"CS",Registros!$B$2:$B$6000,$A15)&gt;0,1,0)</f>
        <v/>
      </c>
      <c r="J15">
        <f>IF($I15=1,SUMIFS(Registros!$I$2:$I$6000,Registros!$A$2:$A$6000,"CS",Registros!$B$2:$B$6000,$A15),0)</f>
        <v/>
      </c>
      <c r="K15">
        <f>IF(COUNTIFS(Winback!$K$2:$K$300,$D15)&gt;0,1,0)</f>
        <v/>
      </c>
      <c r="L15">
        <f>IF(AND($K15=1,LEFT($A15,3)="WB-"),SUMIFS(Winback!$D$2:$D$300,Winback!$K$2:$K$300,$D15),0)</f>
        <v/>
      </c>
      <c r="M15">
        <f>IF(OR($E15=1,$G15=1,SUMIFS(Registros!$J$2:$J$6000,Registros!$B$2:$B$6000,$A15)&gt;0),1,0)</f>
        <v/>
      </c>
      <c r="N15">
        <f>IF($J15&gt;0,1,IF(COUNTIFS(Registros!$A$2:$A$6000,"CS",Registros!$B$2:$B$6000,$A15,Registros!$K$2:$K$6000,"&lt;&gt;")&gt;0,1,0))</f>
        <v/>
      </c>
      <c r="O15">
        <f>IF(AND($K15=1,$E15=0,$G15=0,$I15=0),"WINBACK",IF(AND($M15=1,$N15&gt;0),"CONVERGENTE",IF($M15=1,"SOLO MÓVIL",IF($N15&gt;0,"SOLO FIJO / INTERNET","SIN SERVICIOS"))))</f>
        <v/>
      </c>
      <c r="P15">
        <f>IF($O15="WINBACK","Recuperar (winback)",IF($O15="CONVERGENTE","Upgrade / más líneas",IF($O15="SOLO MÓVIL","Ofrecer fijo + internet (FLBBTV)",IF($O15="SOLO FIJO / INTERNET","Ofrecer línea móvil Nextphone","Oferta completa (móvil + fijo + internet)"))))</f>
        <v/>
      </c>
      <c r="Q15">
        <f>$F15+$H15+$L15</f>
        <v/>
      </c>
      <c r="R15">
        <f>IFERROR(VLOOKUP($A15,Registros!$B$2:$G$6000,6,0),IFERROR(VLOOKUP($D15,Winback!$B$2:$C$300,2,0),""))</f>
        <v/>
      </c>
      <c r="S15">
        <f>IF($E15=1,"NP","")&amp;IF($G15=1,"+MOV","")&amp;IF($I15=1,"+CS","")&amp;IF($K15=1,"+WB","")</f>
        <v/>
      </c>
      <c r="T15">
        <f>$E15+$G15+$I15+$K15</f>
        <v/>
      </c>
    </row>
    <row r="16">
      <c r="A16" t="inlineStr">
        <is>
          <t>322366890200</t>
        </is>
      </c>
      <c r="B16" t="inlineStr">
        <is>
          <t>32236689</t>
        </is>
      </c>
      <c r="C16" t="inlineStr">
        <is>
          <t>LIMAYON, S.A</t>
        </is>
      </c>
      <c r="D16" t="inlineStr">
        <is>
          <t>LIMAYONSA</t>
        </is>
      </c>
      <c r="E16">
        <f>IF(COUNTIFS(Registros!$A$2:$A$6000,"NP",Registros!$B$2:$B$6000,$A16)&gt;0,1,0)</f>
        <v/>
      </c>
      <c r="F16">
        <f>IF($E16=1,SUMIFS(Registros!$F$2:$F$6000,Registros!$A$2:$A$6000,"NP",Registros!$B$2:$B$6000,$A16),0)</f>
        <v/>
      </c>
      <c r="G16">
        <f>IF(COUNTIFS(Registros!$A$2:$A$6000,"MOV",Registros!$B$2:$B$6000,$A16)&gt;0,1,0)</f>
        <v/>
      </c>
      <c r="H16">
        <f>IF($G16=1,SUMIFS(Registros!$F$2:$F$6000,Registros!$A$2:$A$6000,"MOV",Registros!$B$2:$B$6000,$A16),0)</f>
        <v/>
      </c>
      <c r="I16">
        <f>IF(COUNTIFS(Registros!$A$2:$A$6000,"CS",Registros!$B$2:$B$6000,$A16)&gt;0,1,0)</f>
        <v/>
      </c>
      <c r="J16">
        <f>IF($I16=1,SUMIFS(Registros!$I$2:$I$6000,Registros!$A$2:$A$6000,"CS",Registros!$B$2:$B$6000,$A16),0)</f>
        <v/>
      </c>
      <c r="K16">
        <f>IF(COUNTIFS(Winback!$K$2:$K$300,$D16)&gt;0,1,0)</f>
        <v/>
      </c>
      <c r="L16">
        <f>IF(AND($K16=1,LEFT($A16,3)="WB-"),SUMIFS(Winback!$D$2:$D$300,Winback!$K$2:$K$300,$D16),0)</f>
        <v/>
      </c>
      <c r="M16">
        <f>IF(OR($E16=1,$G16=1,SUMIFS(Registros!$J$2:$J$6000,Registros!$B$2:$B$6000,$A16)&gt;0),1,0)</f>
        <v/>
      </c>
      <c r="N16">
        <f>IF($J16&gt;0,1,IF(COUNTIFS(Registros!$A$2:$A$6000,"CS",Registros!$B$2:$B$6000,$A16,Registros!$K$2:$K$6000,"&lt;&gt;")&gt;0,1,0))</f>
        <v/>
      </c>
      <c r="O16">
        <f>IF(AND($K16=1,$E16=0,$G16=0,$I16=0),"WINBACK",IF(AND($M16=1,$N16&gt;0),"CONVERGENTE",IF($M16=1,"SOLO MÓVIL",IF($N16&gt;0,"SOLO FIJO / INTERNET","SIN SERVICIOS"))))</f>
        <v/>
      </c>
      <c r="P16">
        <f>IF($O16="WINBACK","Recuperar (winback)",IF($O16="CONVERGENTE","Upgrade / más líneas",IF($O16="SOLO MÓVIL","Ofrecer fijo + internet (FLBBTV)",IF($O16="SOLO FIJO / INTERNET","Ofrecer línea móvil Nextphone","Oferta completa (móvil + fijo + internet)"))))</f>
        <v/>
      </c>
      <c r="Q16">
        <f>$F16+$H16+$L16</f>
        <v/>
      </c>
      <c r="R16">
        <f>IFERROR(VLOOKUP($A16,Registros!$B$2:$G$6000,6,0),IFERROR(VLOOKUP($D16,Winback!$B$2:$C$300,2,0),""))</f>
        <v/>
      </c>
      <c r="S16">
        <f>IF($E16=1,"NP","")&amp;IF($G16=1,"+MOV","")&amp;IF($I16=1,"+CS","")&amp;IF($K16=1,"+WB","")</f>
        <v/>
      </c>
      <c r="T16">
        <f>$E16+$G16+$I16+$K16</f>
        <v/>
      </c>
    </row>
    <row r="17">
      <c r="A17" t="inlineStr">
        <is>
          <t>353343550000</t>
        </is>
      </c>
      <c r="B17" t="inlineStr">
        <is>
          <t>35334355</t>
        </is>
      </c>
      <c r="C17" t="inlineStr">
        <is>
          <t>JONATHAN ANDRES GUTIERREZ GOMEZ</t>
        </is>
      </c>
      <c r="D17" t="inlineStr">
        <is>
          <t>JONATHANANDRESGUTIERREZGOMEZ</t>
        </is>
      </c>
      <c r="E17">
        <f>IF(COUNTIFS(Registros!$A$2:$A$6000,"NP",Registros!$B$2:$B$6000,$A17)&gt;0,1,0)</f>
        <v/>
      </c>
      <c r="F17">
        <f>IF($E17=1,SUMIFS(Registros!$F$2:$F$6000,Registros!$A$2:$A$6000,"NP",Registros!$B$2:$B$6000,$A17),0)</f>
        <v/>
      </c>
      <c r="G17">
        <f>IF(COUNTIFS(Registros!$A$2:$A$6000,"MOV",Registros!$B$2:$B$6000,$A17)&gt;0,1,0)</f>
        <v/>
      </c>
      <c r="H17">
        <f>IF($G17=1,SUMIFS(Registros!$F$2:$F$6000,Registros!$A$2:$A$6000,"MOV",Registros!$B$2:$B$6000,$A17),0)</f>
        <v/>
      </c>
      <c r="I17">
        <f>IF(COUNTIFS(Registros!$A$2:$A$6000,"CS",Registros!$B$2:$B$6000,$A17)&gt;0,1,0)</f>
        <v/>
      </c>
      <c r="J17">
        <f>IF($I17=1,SUMIFS(Registros!$I$2:$I$6000,Registros!$A$2:$A$6000,"CS",Registros!$B$2:$B$6000,$A17),0)</f>
        <v/>
      </c>
      <c r="K17">
        <f>IF(COUNTIFS(Winback!$K$2:$K$300,$D17)&gt;0,1,0)</f>
        <v/>
      </c>
      <c r="L17">
        <f>IF(AND($K17=1,LEFT($A17,3)="WB-"),SUMIFS(Winback!$D$2:$D$300,Winback!$K$2:$K$300,$D17),0)</f>
        <v/>
      </c>
      <c r="M17">
        <f>IF(OR($E17=1,$G17=1,SUMIFS(Registros!$J$2:$J$6000,Registros!$B$2:$B$6000,$A17)&gt;0),1,0)</f>
        <v/>
      </c>
      <c r="N17">
        <f>IF($J17&gt;0,1,IF(COUNTIFS(Registros!$A$2:$A$6000,"CS",Registros!$B$2:$B$6000,$A17,Registros!$K$2:$K$6000,"&lt;&gt;")&gt;0,1,0))</f>
        <v/>
      </c>
      <c r="O17">
        <f>IF(AND($K17=1,$E17=0,$G17=0,$I17=0),"WINBACK",IF(AND($M17=1,$N17&gt;0),"CONVERGENTE",IF($M17=1,"SOLO MÓVIL",IF($N17&gt;0,"SOLO FIJO / INTERNET","SIN SERVICIOS"))))</f>
        <v/>
      </c>
      <c r="P17">
        <f>IF($O17="WINBACK","Recuperar (winback)",IF($O17="CONVERGENTE","Upgrade / más líneas",IF($O17="SOLO MÓVIL","Ofrecer fijo + internet (FLBBTV)",IF($O17="SOLO FIJO / INTERNET","Ofrecer línea móvil Nextphone","Oferta completa (móvil + fijo + internet)"))))</f>
        <v/>
      </c>
      <c r="Q17">
        <f>$F17+$H17+$L17</f>
        <v/>
      </c>
      <c r="R17">
        <f>IFERROR(VLOOKUP($A17,Registros!$B$2:$G$6000,6,0),IFERROR(VLOOKUP($D17,Winback!$B$2:$C$300,2,0),""))</f>
        <v/>
      </c>
      <c r="S17">
        <f>IF($E17=1,"NP","")&amp;IF($G17=1,"+MOV","")&amp;IF($I17=1,"+CS","")&amp;IF($K17=1,"+WB","")</f>
        <v/>
      </c>
      <c r="T17">
        <f>$E17+$G17+$I17+$K17</f>
        <v/>
      </c>
    </row>
    <row r="18">
      <c r="A18" t="inlineStr">
        <is>
          <t>312202760000</t>
        </is>
      </c>
      <c r="B18" t="inlineStr">
        <is>
          <t>31220276</t>
        </is>
      </c>
      <c r="C18" t="inlineStr">
        <is>
          <t>INGENIEROS CIVILES ASOCIADOS ICASA PAC 4</t>
        </is>
      </c>
      <c r="D18" t="inlineStr">
        <is>
          <t>INGENIEROSCIVILESASOCIADOSICASAPAC4</t>
        </is>
      </c>
      <c r="E18">
        <f>IF(COUNTIFS(Registros!$A$2:$A$6000,"NP",Registros!$B$2:$B$6000,$A18)&gt;0,1,0)</f>
        <v/>
      </c>
      <c r="F18">
        <f>IF($E18=1,SUMIFS(Registros!$F$2:$F$6000,Registros!$A$2:$A$6000,"NP",Registros!$B$2:$B$6000,$A18),0)</f>
        <v/>
      </c>
      <c r="G18">
        <f>IF(COUNTIFS(Registros!$A$2:$A$6000,"MOV",Registros!$B$2:$B$6000,$A18)&gt;0,1,0)</f>
        <v/>
      </c>
      <c r="H18">
        <f>IF($G18=1,SUMIFS(Registros!$F$2:$F$6000,Registros!$A$2:$A$6000,"MOV",Registros!$B$2:$B$6000,$A18),0)</f>
        <v/>
      </c>
      <c r="I18">
        <f>IF(COUNTIFS(Registros!$A$2:$A$6000,"CS",Registros!$B$2:$B$6000,$A18)&gt;0,1,0)</f>
        <v/>
      </c>
      <c r="J18">
        <f>IF($I18=1,SUMIFS(Registros!$I$2:$I$6000,Registros!$A$2:$A$6000,"CS",Registros!$B$2:$B$6000,$A18),0)</f>
        <v/>
      </c>
      <c r="K18">
        <f>IF(COUNTIFS(Winback!$K$2:$K$300,$D18)&gt;0,1,0)</f>
        <v/>
      </c>
      <c r="L18">
        <f>IF(AND($K18=1,LEFT($A18,3)="WB-"),SUMIFS(Winback!$D$2:$D$300,Winback!$K$2:$K$300,$D18),0)</f>
        <v/>
      </c>
      <c r="M18">
        <f>IF(OR($E18=1,$G18=1,SUMIFS(Registros!$J$2:$J$6000,Registros!$B$2:$B$6000,$A18)&gt;0),1,0)</f>
        <v/>
      </c>
      <c r="N18">
        <f>IF($J18&gt;0,1,IF(COUNTIFS(Registros!$A$2:$A$6000,"CS",Registros!$B$2:$B$6000,$A18,Registros!$K$2:$K$6000,"&lt;&gt;")&gt;0,1,0))</f>
        <v/>
      </c>
      <c r="O18">
        <f>IF(AND($K18=1,$E18=0,$G18=0,$I18=0),"WINBACK",IF(AND($M18=1,$N18&gt;0),"CONVERGENTE",IF($M18=1,"SOLO MÓVIL",IF($N18&gt;0,"SOLO FIJO / INTERNET","SIN SERVICIOS"))))</f>
        <v/>
      </c>
      <c r="P18">
        <f>IF($O18="WINBACK","Recuperar (winback)",IF($O18="CONVERGENTE","Upgrade / más líneas",IF($O18="SOLO MÓVIL","Ofrecer fijo + internet (FLBBTV)",IF($O18="SOLO FIJO / INTERNET","Ofrecer línea móvil Nextphone","Oferta completa (móvil + fijo + internet)"))))</f>
        <v/>
      </c>
      <c r="Q18">
        <f>$F18+$H18+$L18</f>
        <v/>
      </c>
      <c r="R18">
        <f>IFERROR(VLOOKUP($A18,Registros!$B$2:$G$6000,6,0),IFERROR(VLOOKUP($D18,Winback!$B$2:$C$300,2,0),""))</f>
        <v/>
      </c>
      <c r="S18">
        <f>IF($E18=1,"NP","")&amp;IF($G18=1,"+MOV","")&amp;IF($I18=1,"+CS","")&amp;IF($K18=1,"+WB","")</f>
        <v/>
      </c>
      <c r="T18">
        <f>$E18+$G18+$I18+$K18</f>
        <v/>
      </c>
    </row>
    <row r="19">
      <c r="A19" t="inlineStr">
        <is>
          <t>321174580000</t>
        </is>
      </c>
      <c r="B19" t="inlineStr">
        <is>
          <t>32117458</t>
        </is>
      </c>
      <c r="C19" t="inlineStr">
        <is>
          <t>MUNDO DE IMPR ABDIEL D.CESPEDES</t>
        </is>
      </c>
      <c r="D19" t="inlineStr">
        <is>
          <t>MUNDODEIMPRABDIELDCESPEDES</t>
        </is>
      </c>
      <c r="E19">
        <f>IF(COUNTIFS(Registros!$A$2:$A$6000,"NP",Registros!$B$2:$B$6000,$A19)&gt;0,1,0)</f>
        <v/>
      </c>
      <c r="F19">
        <f>IF($E19=1,SUMIFS(Registros!$F$2:$F$6000,Registros!$A$2:$A$6000,"NP",Registros!$B$2:$B$6000,$A19),0)</f>
        <v/>
      </c>
      <c r="G19">
        <f>IF(COUNTIFS(Registros!$A$2:$A$6000,"MOV",Registros!$B$2:$B$6000,$A19)&gt;0,1,0)</f>
        <v/>
      </c>
      <c r="H19">
        <f>IF($G19=1,SUMIFS(Registros!$F$2:$F$6000,Registros!$A$2:$A$6000,"MOV",Registros!$B$2:$B$6000,$A19),0)</f>
        <v/>
      </c>
      <c r="I19">
        <f>IF(COUNTIFS(Registros!$A$2:$A$6000,"CS",Registros!$B$2:$B$6000,$A19)&gt;0,1,0)</f>
        <v/>
      </c>
      <c r="J19">
        <f>IF($I19=1,SUMIFS(Registros!$I$2:$I$6000,Registros!$A$2:$A$6000,"CS",Registros!$B$2:$B$6000,$A19),0)</f>
        <v/>
      </c>
      <c r="K19">
        <f>IF(COUNTIFS(Winback!$K$2:$K$300,$D19)&gt;0,1,0)</f>
        <v/>
      </c>
      <c r="L19">
        <f>IF(AND($K19=1,LEFT($A19,3)="WB-"),SUMIFS(Winback!$D$2:$D$300,Winback!$K$2:$K$300,$D19),0)</f>
        <v/>
      </c>
      <c r="M19">
        <f>IF(OR($E19=1,$G19=1,SUMIFS(Registros!$J$2:$J$6000,Registros!$B$2:$B$6000,$A19)&gt;0),1,0)</f>
        <v/>
      </c>
      <c r="N19">
        <f>IF($J19&gt;0,1,IF(COUNTIFS(Registros!$A$2:$A$6000,"CS",Registros!$B$2:$B$6000,$A19,Registros!$K$2:$K$6000,"&lt;&gt;")&gt;0,1,0))</f>
        <v/>
      </c>
      <c r="O19">
        <f>IF(AND($K19=1,$E19=0,$G19=0,$I19=0),"WINBACK",IF(AND($M19=1,$N19&gt;0),"CONVERGENTE",IF($M19=1,"SOLO MÓVIL",IF($N19&gt;0,"SOLO FIJO / INTERNET","SIN SERVICIOS"))))</f>
        <v/>
      </c>
      <c r="P19">
        <f>IF($O19="WINBACK","Recuperar (winback)",IF($O19="CONVERGENTE","Upgrade / más líneas",IF($O19="SOLO MÓVIL","Ofrecer fijo + internet (FLBBTV)",IF($O19="SOLO FIJO / INTERNET","Ofrecer línea móvil Nextphone","Oferta completa (móvil + fijo + internet)"))))</f>
        <v/>
      </c>
      <c r="Q19">
        <f>$F19+$H19+$L19</f>
        <v/>
      </c>
      <c r="R19">
        <f>IFERROR(VLOOKUP($A19,Registros!$B$2:$G$6000,6,0),IFERROR(VLOOKUP($D19,Winback!$B$2:$C$300,2,0),""))</f>
        <v/>
      </c>
      <c r="S19">
        <f>IF($E19=1,"NP","")&amp;IF($G19=1,"+MOV","")&amp;IF($I19=1,"+CS","")&amp;IF($K19=1,"+WB","")</f>
        <v/>
      </c>
      <c r="T19">
        <f>$E19+$G19+$I19+$K19</f>
        <v/>
      </c>
    </row>
    <row r="20">
      <c r="A20" t="inlineStr">
        <is>
          <t>327442080000</t>
        </is>
      </c>
      <c r="B20" t="inlineStr">
        <is>
          <t>32744208</t>
        </is>
      </c>
      <c r="C20" t="inlineStr">
        <is>
          <t>Distribuidora Paulino Palma S.A</t>
        </is>
      </c>
      <c r="D20" t="inlineStr">
        <is>
          <t>DISTRIBUIDORAPAULINOPALMASA</t>
        </is>
      </c>
      <c r="E20">
        <f>IF(COUNTIFS(Registros!$A$2:$A$6000,"NP",Registros!$B$2:$B$6000,$A20)&gt;0,1,0)</f>
        <v/>
      </c>
      <c r="F20">
        <f>IF($E20=1,SUMIFS(Registros!$F$2:$F$6000,Registros!$A$2:$A$6000,"NP",Registros!$B$2:$B$6000,$A20),0)</f>
        <v/>
      </c>
      <c r="G20">
        <f>IF(COUNTIFS(Registros!$A$2:$A$6000,"MOV",Registros!$B$2:$B$6000,$A20)&gt;0,1,0)</f>
        <v/>
      </c>
      <c r="H20">
        <f>IF($G20=1,SUMIFS(Registros!$F$2:$F$6000,Registros!$A$2:$A$6000,"MOV",Registros!$B$2:$B$6000,$A20),0)</f>
        <v/>
      </c>
      <c r="I20">
        <f>IF(COUNTIFS(Registros!$A$2:$A$6000,"CS",Registros!$B$2:$B$6000,$A20)&gt;0,1,0)</f>
        <v/>
      </c>
      <c r="J20">
        <f>IF($I20=1,SUMIFS(Registros!$I$2:$I$6000,Registros!$A$2:$A$6000,"CS",Registros!$B$2:$B$6000,$A20),0)</f>
        <v/>
      </c>
      <c r="K20">
        <f>IF(COUNTIFS(Winback!$K$2:$K$300,$D20)&gt;0,1,0)</f>
        <v/>
      </c>
      <c r="L20">
        <f>IF(AND($K20=1,LEFT($A20,3)="WB-"),SUMIFS(Winback!$D$2:$D$300,Winback!$K$2:$K$300,$D20),0)</f>
        <v/>
      </c>
      <c r="M20">
        <f>IF(OR($E20=1,$G20=1,SUMIFS(Registros!$J$2:$J$6000,Registros!$B$2:$B$6000,$A20)&gt;0),1,0)</f>
        <v/>
      </c>
      <c r="N20">
        <f>IF($J20&gt;0,1,IF(COUNTIFS(Registros!$A$2:$A$6000,"CS",Registros!$B$2:$B$6000,$A20,Registros!$K$2:$K$6000,"&lt;&gt;")&gt;0,1,0))</f>
        <v/>
      </c>
      <c r="O20">
        <f>IF(AND($K20=1,$E20=0,$G20=0,$I20=0),"WINBACK",IF(AND($M20=1,$N20&gt;0),"CONVERGENTE",IF($M20=1,"SOLO MÓVIL",IF($N20&gt;0,"SOLO FIJO / INTERNET","SIN SERVICIOS"))))</f>
        <v/>
      </c>
      <c r="P20">
        <f>IF($O20="WINBACK","Recuperar (winback)",IF($O20="CONVERGENTE","Upgrade / más líneas",IF($O20="SOLO MÓVIL","Ofrecer fijo + internet (FLBBTV)",IF($O20="SOLO FIJO / INTERNET","Ofrecer línea móvil Nextphone","Oferta completa (móvil + fijo + internet)"))))</f>
        <v/>
      </c>
      <c r="Q20">
        <f>$F20+$H20+$L20</f>
        <v/>
      </c>
      <c r="R20">
        <f>IFERROR(VLOOKUP($A20,Registros!$B$2:$G$6000,6,0),IFERROR(VLOOKUP($D20,Winback!$B$2:$C$300,2,0),""))</f>
        <v/>
      </c>
      <c r="S20">
        <f>IF($E20=1,"NP","")&amp;IF($G20=1,"+MOV","")&amp;IF($I20=1,"+CS","")&amp;IF($K20=1,"+WB","")</f>
        <v/>
      </c>
      <c r="T20">
        <f>$E20+$G20+$I20+$K20</f>
        <v/>
      </c>
    </row>
    <row r="21">
      <c r="A21" t="inlineStr">
        <is>
          <t>331319550000</t>
        </is>
      </c>
      <c r="B21" t="inlineStr">
        <is>
          <t>33131955</t>
        </is>
      </c>
      <c r="C21" t="inlineStr">
        <is>
          <t>BUENOS RAICES, SA</t>
        </is>
      </c>
      <c r="D21" t="inlineStr">
        <is>
          <t>BUENOSRAICESSA</t>
        </is>
      </c>
      <c r="E21">
        <f>IF(COUNTIFS(Registros!$A$2:$A$6000,"NP",Registros!$B$2:$B$6000,$A21)&gt;0,1,0)</f>
        <v/>
      </c>
      <c r="F21">
        <f>IF($E21=1,SUMIFS(Registros!$F$2:$F$6000,Registros!$A$2:$A$6000,"NP",Registros!$B$2:$B$6000,$A21),0)</f>
        <v/>
      </c>
      <c r="G21">
        <f>IF(COUNTIFS(Registros!$A$2:$A$6000,"MOV",Registros!$B$2:$B$6000,$A21)&gt;0,1,0)</f>
        <v/>
      </c>
      <c r="H21">
        <f>IF($G21=1,SUMIFS(Registros!$F$2:$F$6000,Registros!$A$2:$A$6000,"MOV",Registros!$B$2:$B$6000,$A21),0)</f>
        <v/>
      </c>
      <c r="I21">
        <f>IF(COUNTIFS(Registros!$A$2:$A$6000,"CS",Registros!$B$2:$B$6000,$A21)&gt;0,1,0)</f>
        <v/>
      </c>
      <c r="J21">
        <f>IF($I21=1,SUMIFS(Registros!$I$2:$I$6000,Registros!$A$2:$A$6000,"CS",Registros!$B$2:$B$6000,$A21),0)</f>
        <v/>
      </c>
      <c r="K21">
        <f>IF(COUNTIFS(Winback!$K$2:$K$300,$D21)&gt;0,1,0)</f>
        <v/>
      </c>
      <c r="L21">
        <f>IF(AND($K21=1,LEFT($A21,3)="WB-"),SUMIFS(Winback!$D$2:$D$300,Winback!$K$2:$K$300,$D21),0)</f>
        <v/>
      </c>
      <c r="M21">
        <f>IF(OR($E21=1,$G21=1,SUMIFS(Registros!$J$2:$J$6000,Registros!$B$2:$B$6000,$A21)&gt;0),1,0)</f>
        <v/>
      </c>
      <c r="N21">
        <f>IF($J21&gt;0,1,IF(COUNTIFS(Registros!$A$2:$A$6000,"CS",Registros!$B$2:$B$6000,$A21,Registros!$K$2:$K$6000,"&lt;&gt;")&gt;0,1,0))</f>
        <v/>
      </c>
      <c r="O21">
        <f>IF(AND($K21=1,$E21=0,$G21=0,$I21=0),"WINBACK",IF(AND($M21=1,$N21&gt;0),"CONVERGENTE",IF($M21=1,"SOLO MÓVIL",IF($N21&gt;0,"SOLO FIJO / INTERNET","SIN SERVICIOS"))))</f>
        <v/>
      </c>
      <c r="P21">
        <f>IF($O21="WINBACK","Recuperar (winback)",IF($O21="CONVERGENTE","Upgrade / más líneas",IF($O21="SOLO MÓVIL","Ofrecer fijo + internet (FLBBTV)",IF($O21="SOLO FIJO / INTERNET","Ofrecer línea móvil Nextphone","Oferta completa (móvil + fijo + internet)"))))</f>
        <v/>
      </c>
      <c r="Q21">
        <f>$F21+$H21+$L21</f>
        <v/>
      </c>
      <c r="R21">
        <f>IFERROR(VLOOKUP($A21,Registros!$B$2:$G$6000,6,0),IFERROR(VLOOKUP($D21,Winback!$B$2:$C$300,2,0),""))</f>
        <v/>
      </c>
      <c r="S21">
        <f>IF($E21=1,"NP","")&amp;IF($G21=1,"+MOV","")&amp;IF($I21=1,"+CS","")&amp;IF($K21=1,"+WB","")</f>
        <v/>
      </c>
      <c r="T21">
        <f>$E21+$G21+$I21+$K21</f>
        <v/>
      </c>
    </row>
    <row r="22">
      <c r="A22" t="inlineStr">
        <is>
          <t>321282680200</t>
        </is>
      </c>
      <c r="B22" t="inlineStr">
        <is>
          <t>32128268</t>
        </is>
      </c>
      <c r="C22" t="inlineStr">
        <is>
          <t>William Call Fitzgerald</t>
        </is>
      </c>
      <c r="D22" t="inlineStr">
        <is>
          <t>WILLIAMCALLFITZGERALD</t>
        </is>
      </c>
      <c r="E22">
        <f>IF(COUNTIFS(Registros!$A$2:$A$6000,"NP",Registros!$B$2:$B$6000,$A22)&gt;0,1,0)</f>
        <v/>
      </c>
      <c r="F22">
        <f>IF($E22=1,SUMIFS(Registros!$F$2:$F$6000,Registros!$A$2:$A$6000,"NP",Registros!$B$2:$B$6000,$A22),0)</f>
        <v/>
      </c>
      <c r="G22">
        <f>IF(COUNTIFS(Registros!$A$2:$A$6000,"MOV",Registros!$B$2:$B$6000,$A22)&gt;0,1,0)</f>
        <v/>
      </c>
      <c r="H22">
        <f>IF($G22=1,SUMIFS(Registros!$F$2:$F$6000,Registros!$A$2:$A$6000,"MOV",Registros!$B$2:$B$6000,$A22),0)</f>
        <v/>
      </c>
      <c r="I22">
        <f>IF(COUNTIFS(Registros!$A$2:$A$6000,"CS",Registros!$B$2:$B$6000,$A22)&gt;0,1,0)</f>
        <v/>
      </c>
      <c r="J22">
        <f>IF($I22=1,SUMIFS(Registros!$I$2:$I$6000,Registros!$A$2:$A$6000,"CS",Registros!$B$2:$B$6000,$A22),0)</f>
        <v/>
      </c>
      <c r="K22">
        <f>IF(COUNTIFS(Winback!$K$2:$K$300,$D22)&gt;0,1,0)</f>
        <v/>
      </c>
      <c r="L22">
        <f>IF(AND($K22=1,LEFT($A22,3)="WB-"),SUMIFS(Winback!$D$2:$D$300,Winback!$K$2:$K$300,$D22),0)</f>
        <v/>
      </c>
      <c r="M22">
        <f>IF(OR($E22=1,$G22=1,SUMIFS(Registros!$J$2:$J$6000,Registros!$B$2:$B$6000,$A22)&gt;0),1,0)</f>
        <v/>
      </c>
      <c r="N22">
        <f>IF($J22&gt;0,1,IF(COUNTIFS(Registros!$A$2:$A$6000,"CS",Registros!$B$2:$B$6000,$A22,Registros!$K$2:$K$6000,"&lt;&gt;")&gt;0,1,0))</f>
        <v/>
      </c>
      <c r="O22">
        <f>IF(AND($K22=1,$E22=0,$G22=0,$I22=0),"WINBACK",IF(AND($M22=1,$N22&gt;0),"CONVERGENTE",IF($M22=1,"SOLO MÓVIL",IF($N22&gt;0,"SOLO FIJO / INTERNET","SIN SERVICIOS"))))</f>
        <v/>
      </c>
      <c r="P22">
        <f>IF($O22="WINBACK","Recuperar (winback)",IF($O22="CONVERGENTE","Upgrade / más líneas",IF($O22="SOLO MÓVIL","Ofrecer fijo + internet (FLBBTV)",IF($O22="SOLO FIJO / INTERNET","Ofrecer línea móvil Nextphone","Oferta completa (móvil + fijo + internet)"))))</f>
        <v/>
      </c>
      <c r="Q22">
        <f>$F22+$H22+$L22</f>
        <v/>
      </c>
      <c r="R22">
        <f>IFERROR(VLOOKUP($A22,Registros!$B$2:$G$6000,6,0),IFERROR(VLOOKUP($D22,Winback!$B$2:$C$300,2,0),""))</f>
        <v/>
      </c>
      <c r="S22">
        <f>IF($E22=1,"NP","")&amp;IF($G22=1,"+MOV","")&amp;IF($I22=1,"+CS","")&amp;IF($K22=1,"+WB","")</f>
        <v/>
      </c>
      <c r="T22">
        <f>$E22+$G22+$I22+$K22</f>
        <v/>
      </c>
    </row>
    <row r="23">
      <c r="A23" t="inlineStr">
        <is>
          <t>357330850000</t>
        </is>
      </c>
      <c r="B23" t="inlineStr">
        <is>
          <t>35733085</t>
        </is>
      </c>
      <c r="C23" t="inlineStr">
        <is>
          <t>NIXIA FUENTES</t>
        </is>
      </c>
      <c r="D23" t="inlineStr">
        <is>
          <t>NIXIAFUENTES</t>
        </is>
      </c>
      <c r="E23">
        <f>IF(COUNTIFS(Registros!$A$2:$A$6000,"NP",Registros!$B$2:$B$6000,$A23)&gt;0,1,0)</f>
        <v/>
      </c>
      <c r="F23">
        <f>IF($E23=1,SUMIFS(Registros!$F$2:$F$6000,Registros!$A$2:$A$6000,"NP",Registros!$B$2:$B$6000,$A23),0)</f>
        <v/>
      </c>
      <c r="G23">
        <f>IF(COUNTIFS(Registros!$A$2:$A$6000,"MOV",Registros!$B$2:$B$6000,$A23)&gt;0,1,0)</f>
        <v/>
      </c>
      <c r="H23">
        <f>IF($G23=1,SUMIFS(Registros!$F$2:$F$6000,Registros!$A$2:$A$6000,"MOV",Registros!$B$2:$B$6000,$A23),0)</f>
        <v/>
      </c>
      <c r="I23">
        <f>IF(COUNTIFS(Registros!$A$2:$A$6000,"CS",Registros!$B$2:$B$6000,$A23)&gt;0,1,0)</f>
        <v/>
      </c>
      <c r="J23">
        <f>IF($I23=1,SUMIFS(Registros!$I$2:$I$6000,Registros!$A$2:$A$6000,"CS",Registros!$B$2:$B$6000,$A23),0)</f>
        <v/>
      </c>
      <c r="K23">
        <f>IF(COUNTIFS(Winback!$K$2:$K$300,$D23)&gt;0,1,0)</f>
        <v/>
      </c>
      <c r="L23">
        <f>IF(AND($K23=1,LEFT($A23,3)="WB-"),SUMIFS(Winback!$D$2:$D$300,Winback!$K$2:$K$300,$D23),0)</f>
        <v/>
      </c>
      <c r="M23">
        <f>IF(OR($E23=1,$G23=1,SUMIFS(Registros!$J$2:$J$6000,Registros!$B$2:$B$6000,$A23)&gt;0),1,0)</f>
        <v/>
      </c>
      <c r="N23">
        <f>IF($J23&gt;0,1,IF(COUNTIFS(Registros!$A$2:$A$6000,"CS",Registros!$B$2:$B$6000,$A23,Registros!$K$2:$K$6000,"&lt;&gt;")&gt;0,1,0))</f>
        <v/>
      </c>
      <c r="O23">
        <f>IF(AND($K23=1,$E23=0,$G23=0,$I23=0),"WINBACK",IF(AND($M23=1,$N23&gt;0),"CONVERGENTE",IF($M23=1,"SOLO MÓVIL",IF($N23&gt;0,"SOLO FIJO / INTERNET","SIN SERVICIOS"))))</f>
        <v/>
      </c>
      <c r="P23">
        <f>IF($O23="WINBACK","Recuperar (winback)",IF($O23="CONVERGENTE","Upgrade / más líneas",IF($O23="SOLO MÓVIL","Ofrecer fijo + internet (FLBBTV)",IF($O23="SOLO FIJO / INTERNET","Ofrecer línea móvil Nextphone","Oferta completa (móvil + fijo + internet)"))))</f>
        <v/>
      </c>
      <c r="Q23">
        <f>$F23+$H23+$L23</f>
        <v/>
      </c>
      <c r="R23">
        <f>IFERROR(VLOOKUP($A23,Registros!$B$2:$G$6000,6,0),IFERROR(VLOOKUP($D23,Winback!$B$2:$C$300,2,0),""))</f>
        <v/>
      </c>
      <c r="S23">
        <f>IF($E23=1,"NP","")&amp;IF($G23=1,"+MOV","")&amp;IF($I23=1,"+CS","")&amp;IF($K23=1,"+WB","")</f>
        <v/>
      </c>
      <c r="T23">
        <f>$E23+$G23+$I23+$K23</f>
        <v/>
      </c>
    </row>
    <row r="24">
      <c r="A24" t="inlineStr">
        <is>
          <t>321747330000</t>
        </is>
      </c>
      <c r="B24" t="inlineStr">
        <is>
          <t>32174733</t>
        </is>
      </c>
      <c r="C24" t="inlineStr">
        <is>
          <t>FRIO BARU, S.A.</t>
        </is>
      </c>
      <c r="D24" t="inlineStr">
        <is>
          <t>FRIOBARUSA</t>
        </is>
      </c>
      <c r="E24">
        <f>IF(COUNTIFS(Registros!$A$2:$A$6000,"NP",Registros!$B$2:$B$6000,$A24)&gt;0,1,0)</f>
        <v/>
      </c>
      <c r="F24">
        <f>IF($E24=1,SUMIFS(Registros!$F$2:$F$6000,Registros!$A$2:$A$6000,"NP",Registros!$B$2:$B$6000,$A24),0)</f>
        <v/>
      </c>
      <c r="G24">
        <f>IF(COUNTIFS(Registros!$A$2:$A$6000,"MOV",Registros!$B$2:$B$6000,$A24)&gt;0,1,0)</f>
        <v/>
      </c>
      <c r="H24">
        <f>IF($G24=1,SUMIFS(Registros!$F$2:$F$6000,Registros!$A$2:$A$6000,"MOV",Registros!$B$2:$B$6000,$A24),0)</f>
        <v/>
      </c>
      <c r="I24">
        <f>IF(COUNTIFS(Registros!$A$2:$A$6000,"CS",Registros!$B$2:$B$6000,$A24)&gt;0,1,0)</f>
        <v/>
      </c>
      <c r="J24">
        <f>IF($I24=1,SUMIFS(Registros!$I$2:$I$6000,Registros!$A$2:$A$6000,"CS",Registros!$B$2:$B$6000,$A24),0)</f>
        <v/>
      </c>
      <c r="K24">
        <f>IF(COUNTIFS(Winback!$K$2:$K$300,$D24)&gt;0,1,0)</f>
        <v/>
      </c>
      <c r="L24">
        <f>IF(AND($K24=1,LEFT($A24,3)="WB-"),SUMIFS(Winback!$D$2:$D$300,Winback!$K$2:$K$300,$D24),0)</f>
        <v/>
      </c>
      <c r="M24">
        <f>IF(OR($E24=1,$G24=1,SUMIFS(Registros!$J$2:$J$6000,Registros!$B$2:$B$6000,$A24)&gt;0),1,0)</f>
        <v/>
      </c>
      <c r="N24">
        <f>IF($J24&gt;0,1,IF(COUNTIFS(Registros!$A$2:$A$6000,"CS",Registros!$B$2:$B$6000,$A24,Registros!$K$2:$K$6000,"&lt;&gt;")&gt;0,1,0))</f>
        <v/>
      </c>
      <c r="O24">
        <f>IF(AND($K24=1,$E24=0,$G24=0,$I24=0),"WINBACK",IF(AND($M24=1,$N24&gt;0),"CONVERGENTE",IF($M24=1,"SOLO MÓVIL",IF($N24&gt;0,"SOLO FIJO / INTERNET","SIN SERVICIOS"))))</f>
        <v/>
      </c>
      <c r="P24">
        <f>IF($O24="WINBACK","Recuperar (winback)",IF($O24="CONVERGENTE","Upgrade / más líneas",IF($O24="SOLO MÓVIL","Ofrecer fijo + internet (FLBBTV)",IF($O24="SOLO FIJO / INTERNET","Ofrecer línea móvil Nextphone","Oferta completa (móvil + fijo + internet)"))))</f>
        <v/>
      </c>
      <c r="Q24">
        <f>$F24+$H24+$L24</f>
        <v/>
      </c>
      <c r="R24">
        <f>IFERROR(VLOOKUP($A24,Registros!$B$2:$G$6000,6,0),IFERROR(VLOOKUP($D24,Winback!$B$2:$C$300,2,0),""))</f>
        <v/>
      </c>
      <c r="S24">
        <f>IF($E24=1,"NP","")&amp;IF($G24=1,"+MOV","")&amp;IF($I24=1,"+CS","")&amp;IF($K24=1,"+WB","")</f>
        <v/>
      </c>
      <c r="T24">
        <f>$E24+$G24+$I24+$K24</f>
        <v/>
      </c>
    </row>
    <row r="25">
      <c r="A25" t="inlineStr">
        <is>
          <t>312208330000</t>
        </is>
      </c>
      <c r="B25" t="inlineStr">
        <is>
          <t>31220833</t>
        </is>
      </c>
      <c r="C25" t="inlineStr">
        <is>
          <t>E P MARINECONSULTANTS S.A. -</t>
        </is>
      </c>
      <c r="D25" t="inlineStr">
        <is>
          <t>EPMARINECONSULTANTSSA</t>
        </is>
      </c>
      <c r="E25">
        <f>IF(COUNTIFS(Registros!$A$2:$A$6000,"NP",Registros!$B$2:$B$6000,$A25)&gt;0,1,0)</f>
        <v/>
      </c>
      <c r="F25">
        <f>IF($E25=1,SUMIFS(Registros!$F$2:$F$6000,Registros!$A$2:$A$6000,"NP",Registros!$B$2:$B$6000,$A25),0)</f>
        <v/>
      </c>
      <c r="G25">
        <f>IF(COUNTIFS(Registros!$A$2:$A$6000,"MOV",Registros!$B$2:$B$6000,$A25)&gt;0,1,0)</f>
        <v/>
      </c>
      <c r="H25">
        <f>IF($G25=1,SUMIFS(Registros!$F$2:$F$6000,Registros!$A$2:$A$6000,"MOV",Registros!$B$2:$B$6000,$A25),0)</f>
        <v/>
      </c>
      <c r="I25">
        <f>IF(COUNTIFS(Registros!$A$2:$A$6000,"CS",Registros!$B$2:$B$6000,$A25)&gt;0,1,0)</f>
        <v/>
      </c>
      <c r="J25">
        <f>IF($I25=1,SUMIFS(Registros!$I$2:$I$6000,Registros!$A$2:$A$6000,"CS",Registros!$B$2:$B$6000,$A25),0)</f>
        <v/>
      </c>
      <c r="K25">
        <f>IF(COUNTIFS(Winback!$K$2:$K$300,$D25)&gt;0,1,0)</f>
        <v/>
      </c>
      <c r="L25">
        <f>IF(AND($K25=1,LEFT($A25,3)="WB-"),SUMIFS(Winback!$D$2:$D$300,Winback!$K$2:$K$300,$D25),0)</f>
        <v/>
      </c>
      <c r="M25">
        <f>IF(OR($E25=1,$G25=1,SUMIFS(Registros!$J$2:$J$6000,Registros!$B$2:$B$6000,$A25)&gt;0),1,0)</f>
        <v/>
      </c>
      <c r="N25">
        <f>IF($J25&gt;0,1,IF(COUNTIFS(Registros!$A$2:$A$6000,"CS",Registros!$B$2:$B$6000,$A25,Registros!$K$2:$K$6000,"&lt;&gt;")&gt;0,1,0))</f>
        <v/>
      </c>
      <c r="O25">
        <f>IF(AND($K25=1,$E25=0,$G25=0,$I25=0),"WINBACK",IF(AND($M25=1,$N25&gt;0),"CONVERGENTE",IF($M25=1,"SOLO MÓVIL",IF($N25&gt;0,"SOLO FIJO / INTERNET","SIN SERVICIOS"))))</f>
        <v/>
      </c>
      <c r="P25">
        <f>IF($O25="WINBACK","Recuperar (winback)",IF($O25="CONVERGENTE","Upgrade / más líneas",IF($O25="SOLO MÓVIL","Ofrecer fijo + internet (FLBBTV)",IF($O25="SOLO FIJO / INTERNET","Ofrecer línea móvil Nextphone","Oferta completa (móvil + fijo + internet)"))))</f>
        <v/>
      </c>
      <c r="Q25">
        <f>$F25+$H25+$L25</f>
        <v/>
      </c>
      <c r="R25">
        <f>IFERROR(VLOOKUP($A25,Registros!$B$2:$G$6000,6,0),IFERROR(VLOOKUP($D25,Winback!$B$2:$C$300,2,0),""))</f>
        <v/>
      </c>
      <c r="S25">
        <f>IF($E25=1,"NP","")&amp;IF($G25=1,"+MOV","")&amp;IF($I25=1,"+CS","")&amp;IF($K25=1,"+WB","")</f>
        <v/>
      </c>
      <c r="T25">
        <f>$E25+$G25+$I25+$K25</f>
        <v/>
      </c>
    </row>
    <row r="26">
      <c r="A26" t="inlineStr">
        <is>
          <t>358336950000</t>
        </is>
      </c>
      <c r="B26" t="inlineStr">
        <is>
          <t>35833695</t>
        </is>
      </c>
      <c r="C26" t="inlineStr">
        <is>
          <t>LUCRECIA CASTILLO</t>
        </is>
      </c>
      <c r="D26" t="inlineStr">
        <is>
          <t>LUCRECIACASTILLO</t>
        </is>
      </c>
      <c r="E26">
        <f>IF(COUNTIFS(Registros!$A$2:$A$6000,"NP",Registros!$B$2:$B$6000,$A26)&gt;0,1,0)</f>
        <v/>
      </c>
      <c r="F26">
        <f>IF($E26=1,SUMIFS(Registros!$F$2:$F$6000,Registros!$A$2:$A$6000,"NP",Registros!$B$2:$B$6000,$A26),0)</f>
        <v/>
      </c>
      <c r="G26">
        <f>IF(COUNTIFS(Registros!$A$2:$A$6000,"MOV",Registros!$B$2:$B$6000,$A26)&gt;0,1,0)</f>
        <v/>
      </c>
      <c r="H26">
        <f>IF($G26=1,SUMIFS(Registros!$F$2:$F$6000,Registros!$A$2:$A$6000,"MOV",Registros!$B$2:$B$6000,$A26),0)</f>
        <v/>
      </c>
      <c r="I26">
        <f>IF(COUNTIFS(Registros!$A$2:$A$6000,"CS",Registros!$B$2:$B$6000,$A26)&gt;0,1,0)</f>
        <v/>
      </c>
      <c r="J26">
        <f>IF($I26=1,SUMIFS(Registros!$I$2:$I$6000,Registros!$A$2:$A$6000,"CS",Registros!$B$2:$B$6000,$A26),0)</f>
        <v/>
      </c>
      <c r="K26">
        <f>IF(COUNTIFS(Winback!$K$2:$K$300,$D26)&gt;0,1,0)</f>
        <v/>
      </c>
      <c r="L26">
        <f>IF(AND($K26=1,LEFT($A26,3)="WB-"),SUMIFS(Winback!$D$2:$D$300,Winback!$K$2:$K$300,$D26),0)</f>
        <v/>
      </c>
      <c r="M26">
        <f>IF(OR($E26=1,$G26=1,SUMIFS(Registros!$J$2:$J$6000,Registros!$B$2:$B$6000,$A26)&gt;0),1,0)</f>
        <v/>
      </c>
      <c r="N26">
        <f>IF($J26&gt;0,1,IF(COUNTIFS(Registros!$A$2:$A$6000,"CS",Registros!$B$2:$B$6000,$A26,Registros!$K$2:$K$6000,"&lt;&gt;")&gt;0,1,0))</f>
        <v/>
      </c>
      <c r="O26">
        <f>IF(AND($K26=1,$E26=0,$G26=0,$I26=0),"WINBACK",IF(AND($M26=1,$N26&gt;0),"CONVERGENTE",IF($M26=1,"SOLO MÓVIL",IF($N26&gt;0,"SOLO FIJO / INTERNET","SIN SERVICIOS"))))</f>
        <v/>
      </c>
      <c r="P26">
        <f>IF($O26="WINBACK","Recuperar (winback)",IF($O26="CONVERGENTE","Upgrade / más líneas",IF($O26="SOLO MÓVIL","Ofrecer fijo + internet (FLBBTV)",IF($O26="SOLO FIJO / INTERNET","Ofrecer línea móvil Nextphone","Oferta completa (móvil + fijo + internet)"))))</f>
        <v/>
      </c>
      <c r="Q26">
        <f>$F26+$H26+$L26</f>
        <v/>
      </c>
      <c r="R26">
        <f>IFERROR(VLOOKUP($A26,Registros!$B$2:$G$6000,6,0),IFERROR(VLOOKUP($D26,Winback!$B$2:$C$300,2,0),""))</f>
        <v/>
      </c>
      <c r="S26">
        <f>IF($E26=1,"NP","")&amp;IF($G26=1,"+MOV","")&amp;IF($I26=1,"+CS","")&amp;IF($K26=1,"+WB","")</f>
        <v/>
      </c>
      <c r="T26">
        <f>$E26+$G26+$I26+$K26</f>
        <v/>
      </c>
    </row>
    <row r="27">
      <c r="A27" t="inlineStr">
        <is>
          <t>312214360000</t>
        </is>
      </c>
      <c r="B27" t="inlineStr">
        <is>
          <t>31221436</t>
        </is>
      </c>
      <c r="C27" t="inlineStr">
        <is>
          <t>SIEMENS ENERGY, S.A. .</t>
        </is>
      </c>
      <c r="D27" t="inlineStr">
        <is>
          <t>SIEMENSENERGYSA</t>
        </is>
      </c>
      <c r="E27">
        <f>IF(COUNTIFS(Registros!$A$2:$A$6000,"NP",Registros!$B$2:$B$6000,$A27)&gt;0,1,0)</f>
        <v/>
      </c>
      <c r="F27">
        <f>IF($E27=1,SUMIFS(Registros!$F$2:$F$6000,Registros!$A$2:$A$6000,"NP",Registros!$B$2:$B$6000,$A27),0)</f>
        <v/>
      </c>
      <c r="G27">
        <f>IF(COUNTIFS(Registros!$A$2:$A$6000,"MOV",Registros!$B$2:$B$6000,$A27)&gt;0,1,0)</f>
        <v/>
      </c>
      <c r="H27">
        <f>IF($G27=1,SUMIFS(Registros!$F$2:$F$6000,Registros!$A$2:$A$6000,"MOV",Registros!$B$2:$B$6000,$A27),0)</f>
        <v/>
      </c>
      <c r="I27">
        <f>IF(COUNTIFS(Registros!$A$2:$A$6000,"CS",Registros!$B$2:$B$6000,$A27)&gt;0,1,0)</f>
        <v/>
      </c>
      <c r="J27">
        <f>IF($I27=1,SUMIFS(Registros!$I$2:$I$6000,Registros!$A$2:$A$6000,"CS",Registros!$B$2:$B$6000,$A27),0)</f>
        <v/>
      </c>
      <c r="K27">
        <f>IF(COUNTIFS(Winback!$K$2:$K$300,$D27)&gt;0,1,0)</f>
        <v/>
      </c>
      <c r="L27">
        <f>IF(AND($K27=1,LEFT($A27,3)="WB-"),SUMIFS(Winback!$D$2:$D$300,Winback!$K$2:$K$300,$D27),0)</f>
        <v/>
      </c>
      <c r="M27">
        <f>IF(OR($E27=1,$G27=1,SUMIFS(Registros!$J$2:$J$6000,Registros!$B$2:$B$6000,$A27)&gt;0),1,0)</f>
        <v/>
      </c>
      <c r="N27">
        <f>IF($J27&gt;0,1,IF(COUNTIFS(Registros!$A$2:$A$6000,"CS",Registros!$B$2:$B$6000,$A27,Registros!$K$2:$K$6000,"&lt;&gt;")&gt;0,1,0))</f>
        <v/>
      </c>
      <c r="O27">
        <f>IF(AND($K27=1,$E27=0,$G27=0,$I27=0),"WINBACK",IF(AND($M27=1,$N27&gt;0),"CONVERGENTE",IF($M27=1,"SOLO MÓVIL",IF($N27&gt;0,"SOLO FIJO / INTERNET","SIN SERVICIOS"))))</f>
        <v/>
      </c>
      <c r="P27">
        <f>IF($O27="WINBACK","Recuperar (winback)",IF($O27="CONVERGENTE","Upgrade / más líneas",IF($O27="SOLO MÓVIL","Ofrecer fijo + internet (FLBBTV)",IF($O27="SOLO FIJO / INTERNET","Ofrecer línea móvil Nextphone","Oferta completa (móvil + fijo + internet)"))))</f>
        <v/>
      </c>
      <c r="Q27">
        <f>$F27+$H27+$L27</f>
        <v/>
      </c>
      <c r="R27">
        <f>IFERROR(VLOOKUP($A27,Registros!$B$2:$G$6000,6,0),IFERROR(VLOOKUP($D27,Winback!$B$2:$C$300,2,0),""))</f>
        <v/>
      </c>
      <c r="S27">
        <f>IF($E27=1,"NP","")&amp;IF($G27=1,"+MOV","")&amp;IF($I27=1,"+CS","")&amp;IF($K27=1,"+WB","")</f>
        <v/>
      </c>
      <c r="T27">
        <f>$E27+$G27+$I27+$K27</f>
        <v/>
      </c>
    </row>
    <row r="28">
      <c r="A28" t="inlineStr">
        <is>
          <t>312196900000</t>
        </is>
      </c>
      <c r="B28" t="inlineStr">
        <is>
          <t>31219690</t>
        </is>
      </c>
      <c r="C28" t="inlineStr">
        <is>
          <t>SIEMENS, S.A.</t>
        </is>
      </c>
      <c r="D28" t="inlineStr">
        <is>
          <t>SIEMENSSA</t>
        </is>
      </c>
      <c r="E28">
        <f>IF(COUNTIFS(Registros!$A$2:$A$6000,"NP",Registros!$B$2:$B$6000,$A28)&gt;0,1,0)</f>
        <v/>
      </c>
      <c r="F28">
        <f>IF($E28=1,SUMIFS(Registros!$F$2:$F$6000,Registros!$A$2:$A$6000,"NP",Registros!$B$2:$B$6000,$A28),0)</f>
        <v/>
      </c>
      <c r="G28">
        <f>IF(COUNTIFS(Registros!$A$2:$A$6000,"MOV",Registros!$B$2:$B$6000,$A28)&gt;0,1,0)</f>
        <v/>
      </c>
      <c r="H28">
        <f>IF($G28=1,SUMIFS(Registros!$F$2:$F$6000,Registros!$A$2:$A$6000,"MOV",Registros!$B$2:$B$6000,$A28),0)</f>
        <v/>
      </c>
      <c r="I28">
        <f>IF(COUNTIFS(Registros!$A$2:$A$6000,"CS",Registros!$B$2:$B$6000,$A28)&gt;0,1,0)</f>
        <v/>
      </c>
      <c r="J28">
        <f>IF($I28=1,SUMIFS(Registros!$I$2:$I$6000,Registros!$A$2:$A$6000,"CS",Registros!$B$2:$B$6000,$A28),0)</f>
        <v/>
      </c>
      <c r="K28">
        <f>IF(COUNTIFS(Winback!$K$2:$K$300,$D28)&gt;0,1,0)</f>
        <v/>
      </c>
      <c r="L28">
        <f>IF(AND($K28=1,LEFT($A28,3)="WB-"),SUMIFS(Winback!$D$2:$D$300,Winback!$K$2:$K$300,$D28),0)</f>
        <v/>
      </c>
      <c r="M28">
        <f>IF(OR($E28=1,$G28=1,SUMIFS(Registros!$J$2:$J$6000,Registros!$B$2:$B$6000,$A28)&gt;0),1,0)</f>
        <v/>
      </c>
      <c r="N28">
        <f>IF($J28&gt;0,1,IF(COUNTIFS(Registros!$A$2:$A$6000,"CS",Registros!$B$2:$B$6000,$A28,Registros!$K$2:$K$6000,"&lt;&gt;")&gt;0,1,0))</f>
        <v/>
      </c>
      <c r="O28">
        <f>IF(AND($K28=1,$E28=0,$G28=0,$I28=0),"WINBACK",IF(AND($M28=1,$N28&gt;0),"CONVERGENTE",IF($M28=1,"SOLO MÓVIL",IF($N28&gt;0,"SOLO FIJO / INTERNET","SIN SERVICIOS"))))</f>
        <v/>
      </c>
      <c r="P28">
        <f>IF($O28="WINBACK","Recuperar (winback)",IF($O28="CONVERGENTE","Upgrade / más líneas",IF($O28="SOLO MÓVIL","Ofrecer fijo + internet (FLBBTV)",IF($O28="SOLO FIJO / INTERNET","Ofrecer línea móvil Nextphone","Oferta completa (móvil + fijo + internet)"))))</f>
        <v/>
      </c>
      <c r="Q28">
        <f>$F28+$H28+$L28</f>
        <v/>
      </c>
      <c r="R28">
        <f>IFERROR(VLOOKUP($A28,Registros!$B$2:$G$6000,6,0),IFERROR(VLOOKUP($D28,Winback!$B$2:$C$300,2,0),""))</f>
        <v/>
      </c>
      <c r="S28">
        <f>IF($E28=1,"NP","")&amp;IF($G28=1,"+MOV","")&amp;IF($I28=1,"+CS","")&amp;IF($K28=1,"+WB","")</f>
        <v/>
      </c>
      <c r="T28">
        <f>$E28+$G28+$I28+$K28</f>
        <v/>
      </c>
    </row>
    <row r="29">
      <c r="A29" t="inlineStr">
        <is>
          <t>321843970000</t>
        </is>
      </c>
      <c r="B29" t="inlineStr">
        <is>
          <t>32184397</t>
        </is>
      </c>
      <c r="C29" t="inlineStr">
        <is>
          <t>SERVI PLAZA S.A GUIZADO</t>
        </is>
      </c>
      <c r="D29" t="inlineStr">
        <is>
          <t>SERVIPLAZASAGUIZADO</t>
        </is>
      </c>
      <c r="E29">
        <f>IF(COUNTIFS(Registros!$A$2:$A$6000,"NP",Registros!$B$2:$B$6000,$A29)&gt;0,1,0)</f>
        <v/>
      </c>
      <c r="F29">
        <f>IF($E29=1,SUMIFS(Registros!$F$2:$F$6000,Registros!$A$2:$A$6000,"NP",Registros!$B$2:$B$6000,$A29),0)</f>
        <v/>
      </c>
      <c r="G29">
        <f>IF(COUNTIFS(Registros!$A$2:$A$6000,"MOV",Registros!$B$2:$B$6000,$A29)&gt;0,1,0)</f>
        <v/>
      </c>
      <c r="H29">
        <f>IF($G29=1,SUMIFS(Registros!$F$2:$F$6000,Registros!$A$2:$A$6000,"MOV",Registros!$B$2:$B$6000,$A29),0)</f>
        <v/>
      </c>
      <c r="I29">
        <f>IF(COUNTIFS(Registros!$A$2:$A$6000,"CS",Registros!$B$2:$B$6000,$A29)&gt;0,1,0)</f>
        <v/>
      </c>
      <c r="J29">
        <f>IF($I29=1,SUMIFS(Registros!$I$2:$I$6000,Registros!$A$2:$A$6000,"CS",Registros!$B$2:$B$6000,$A29),0)</f>
        <v/>
      </c>
      <c r="K29">
        <f>IF(COUNTIFS(Winback!$K$2:$K$300,$D29)&gt;0,1,0)</f>
        <v/>
      </c>
      <c r="L29">
        <f>IF(AND($K29=1,LEFT($A29,3)="WB-"),SUMIFS(Winback!$D$2:$D$300,Winback!$K$2:$K$300,$D29),0)</f>
        <v/>
      </c>
      <c r="M29">
        <f>IF(OR($E29=1,$G29=1,SUMIFS(Registros!$J$2:$J$6000,Registros!$B$2:$B$6000,$A29)&gt;0),1,0)</f>
        <v/>
      </c>
      <c r="N29">
        <f>IF($J29&gt;0,1,IF(COUNTIFS(Registros!$A$2:$A$6000,"CS",Registros!$B$2:$B$6000,$A29,Registros!$K$2:$K$6000,"&lt;&gt;")&gt;0,1,0))</f>
        <v/>
      </c>
      <c r="O29">
        <f>IF(AND($K29=1,$E29=0,$G29=0,$I29=0),"WINBACK",IF(AND($M29=1,$N29&gt;0),"CONVERGENTE",IF($M29=1,"SOLO MÓVIL",IF($N29&gt;0,"SOLO FIJO / INTERNET","SIN SERVICIOS"))))</f>
        <v/>
      </c>
      <c r="P29">
        <f>IF($O29="WINBACK","Recuperar (winback)",IF($O29="CONVERGENTE","Upgrade / más líneas",IF($O29="SOLO MÓVIL","Ofrecer fijo + internet (FLBBTV)",IF($O29="SOLO FIJO / INTERNET","Ofrecer línea móvil Nextphone","Oferta completa (móvil + fijo + internet)"))))</f>
        <v/>
      </c>
      <c r="Q29">
        <f>$F29+$H29+$L29</f>
        <v/>
      </c>
      <c r="R29">
        <f>IFERROR(VLOOKUP($A29,Registros!$B$2:$G$6000,6,0),IFERROR(VLOOKUP($D29,Winback!$B$2:$C$300,2,0),""))</f>
        <v/>
      </c>
      <c r="S29">
        <f>IF($E29=1,"NP","")&amp;IF($G29=1,"+MOV","")&amp;IF($I29=1,"+CS","")&amp;IF($K29=1,"+WB","")</f>
        <v/>
      </c>
      <c r="T29">
        <f>$E29+$G29+$I29+$K29</f>
        <v/>
      </c>
    </row>
    <row r="30">
      <c r="A30" t="inlineStr">
        <is>
          <t>358373570000</t>
        </is>
      </c>
      <c r="B30" t="inlineStr">
        <is>
          <t>35837357</t>
        </is>
      </c>
      <c r="C30" t="inlineStr">
        <is>
          <t>FELIX JURADO</t>
        </is>
      </c>
      <c r="D30" t="inlineStr">
        <is>
          <t>FELIXJURADO</t>
        </is>
      </c>
      <c r="E30">
        <f>IF(COUNTIFS(Registros!$A$2:$A$6000,"NP",Registros!$B$2:$B$6000,$A30)&gt;0,1,0)</f>
        <v/>
      </c>
      <c r="F30">
        <f>IF($E30=1,SUMIFS(Registros!$F$2:$F$6000,Registros!$A$2:$A$6000,"NP",Registros!$B$2:$B$6000,$A30),0)</f>
        <v/>
      </c>
      <c r="G30">
        <f>IF(COUNTIFS(Registros!$A$2:$A$6000,"MOV",Registros!$B$2:$B$6000,$A30)&gt;0,1,0)</f>
        <v/>
      </c>
      <c r="H30">
        <f>IF($G30=1,SUMIFS(Registros!$F$2:$F$6000,Registros!$A$2:$A$6000,"MOV",Registros!$B$2:$B$6000,$A30),0)</f>
        <v/>
      </c>
      <c r="I30">
        <f>IF(COUNTIFS(Registros!$A$2:$A$6000,"CS",Registros!$B$2:$B$6000,$A30)&gt;0,1,0)</f>
        <v/>
      </c>
      <c r="J30">
        <f>IF($I30=1,SUMIFS(Registros!$I$2:$I$6000,Registros!$A$2:$A$6000,"CS",Registros!$B$2:$B$6000,$A30),0)</f>
        <v/>
      </c>
      <c r="K30">
        <f>IF(COUNTIFS(Winback!$K$2:$K$300,$D30)&gt;0,1,0)</f>
        <v/>
      </c>
      <c r="L30">
        <f>IF(AND($K30=1,LEFT($A30,3)="WB-"),SUMIFS(Winback!$D$2:$D$300,Winback!$K$2:$K$300,$D30),0)</f>
        <v/>
      </c>
      <c r="M30">
        <f>IF(OR($E30=1,$G30=1,SUMIFS(Registros!$J$2:$J$6000,Registros!$B$2:$B$6000,$A30)&gt;0),1,0)</f>
        <v/>
      </c>
      <c r="N30">
        <f>IF($J30&gt;0,1,IF(COUNTIFS(Registros!$A$2:$A$6000,"CS",Registros!$B$2:$B$6000,$A30,Registros!$K$2:$K$6000,"&lt;&gt;")&gt;0,1,0))</f>
        <v/>
      </c>
      <c r="O30">
        <f>IF(AND($K30=1,$E30=0,$G30=0,$I30=0),"WINBACK",IF(AND($M30=1,$N30&gt;0),"CONVERGENTE",IF($M30=1,"SOLO MÓVIL",IF($N30&gt;0,"SOLO FIJO / INTERNET","SIN SERVICIOS"))))</f>
        <v/>
      </c>
      <c r="P30">
        <f>IF($O30="WINBACK","Recuperar (winback)",IF($O30="CONVERGENTE","Upgrade / más líneas",IF($O30="SOLO MÓVIL","Ofrecer fijo + internet (FLBBTV)",IF($O30="SOLO FIJO / INTERNET","Ofrecer línea móvil Nextphone","Oferta completa (móvil + fijo + internet)"))))</f>
        <v/>
      </c>
      <c r="Q30">
        <f>$F30+$H30+$L30</f>
        <v/>
      </c>
      <c r="R30">
        <f>IFERROR(VLOOKUP($A30,Registros!$B$2:$G$6000,6,0),IFERROR(VLOOKUP($D30,Winback!$B$2:$C$300,2,0),""))</f>
        <v/>
      </c>
      <c r="S30">
        <f>IF($E30=1,"NP","")&amp;IF($G30=1,"+MOV","")&amp;IF($I30=1,"+CS","")&amp;IF($K30=1,"+WB","")</f>
        <v/>
      </c>
      <c r="T30">
        <f>$E30+$G30+$I30+$K30</f>
        <v/>
      </c>
    </row>
    <row r="31">
      <c r="A31" t="inlineStr">
        <is>
          <t>322403790100</t>
        </is>
      </c>
      <c r="B31" t="inlineStr">
        <is>
          <t>32240379</t>
        </is>
      </c>
      <c r="C31" t="inlineStr">
        <is>
          <t>Hostspots Huawei</t>
        </is>
      </c>
      <c r="D31" t="inlineStr">
        <is>
          <t>HOSTSPOTSHUAWEI</t>
        </is>
      </c>
      <c r="E31">
        <f>IF(COUNTIFS(Registros!$A$2:$A$6000,"NP",Registros!$B$2:$B$6000,$A31)&gt;0,1,0)</f>
        <v/>
      </c>
      <c r="F31">
        <f>IF($E31=1,SUMIFS(Registros!$F$2:$F$6000,Registros!$A$2:$A$6000,"NP",Registros!$B$2:$B$6000,$A31),0)</f>
        <v/>
      </c>
      <c r="G31">
        <f>IF(COUNTIFS(Registros!$A$2:$A$6000,"MOV",Registros!$B$2:$B$6000,$A31)&gt;0,1,0)</f>
        <v/>
      </c>
      <c r="H31">
        <f>IF($G31=1,SUMIFS(Registros!$F$2:$F$6000,Registros!$A$2:$A$6000,"MOV",Registros!$B$2:$B$6000,$A31),0)</f>
        <v/>
      </c>
      <c r="I31">
        <f>IF(COUNTIFS(Registros!$A$2:$A$6000,"CS",Registros!$B$2:$B$6000,$A31)&gt;0,1,0)</f>
        <v/>
      </c>
      <c r="J31">
        <f>IF($I31=1,SUMIFS(Registros!$I$2:$I$6000,Registros!$A$2:$A$6000,"CS",Registros!$B$2:$B$6000,$A31),0)</f>
        <v/>
      </c>
      <c r="K31">
        <f>IF(COUNTIFS(Winback!$K$2:$K$300,$D31)&gt;0,1,0)</f>
        <v/>
      </c>
      <c r="L31">
        <f>IF(AND($K31=1,LEFT($A31,3)="WB-"),SUMIFS(Winback!$D$2:$D$300,Winback!$K$2:$K$300,$D31),0)</f>
        <v/>
      </c>
      <c r="M31">
        <f>IF(OR($E31=1,$G31=1,SUMIFS(Registros!$J$2:$J$6000,Registros!$B$2:$B$6000,$A31)&gt;0),1,0)</f>
        <v/>
      </c>
      <c r="N31">
        <f>IF($J31&gt;0,1,IF(COUNTIFS(Registros!$A$2:$A$6000,"CS",Registros!$B$2:$B$6000,$A31,Registros!$K$2:$K$6000,"&lt;&gt;")&gt;0,1,0))</f>
        <v/>
      </c>
      <c r="O31">
        <f>IF(AND($K31=1,$E31=0,$G31=0,$I31=0),"WINBACK",IF(AND($M31=1,$N31&gt;0),"CONVERGENTE",IF($M31=1,"SOLO MÓVIL",IF($N31&gt;0,"SOLO FIJO / INTERNET","SIN SERVICIOS"))))</f>
        <v/>
      </c>
      <c r="P31">
        <f>IF($O31="WINBACK","Recuperar (winback)",IF($O31="CONVERGENTE","Upgrade / más líneas",IF($O31="SOLO MÓVIL","Ofrecer fijo + internet (FLBBTV)",IF($O31="SOLO FIJO / INTERNET","Ofrecer línea móvil Nextphone","Oferta completa (móvil + fijo + internet)"))))</f>
        <v/>
      </c>
      <c r="Q31">
        <f>$F31+$H31+$L31</f>
        <v/>
      </c>
      <c r="R31">
        <f>IFERROR(VLOOKUP($A31,Registros!$B$2:$G$6000,6,0),IFERROR(VLOOKUP($D31,Winback!$B$2:$C$300,2,0),""))</f>
        <v/>
      </c>
      <c r="S31">
        <f>IF($E31=1,"NP","")&amp;IF($G31=1,"+MOV","")&amp;IF($I31=1,"+CS","")&amp;IF($K31=1,"+WB","")</f>
        <v/>
      </c>
      <c r="T31">
        <f>$E31+$G31+$I31+$K31</f>
        <v/>
      </c>
    </row>
    <row r="32">
      <c r="A32" t="inlineStr">
        <is>
          <t>312235790000</t>
        </is>
      </c>
      <c r="B32" t="inlineStr">
        <is>
          <t>31223579</t>
        </is>
      </c>
      <c r="C32" t="inlineStr">
        <is>
          <t>SEGUROS MOLINA, S.A. -</t>
        </is>
      </c>
      <c r="D32" t="inlineStr">
        <is>
          <t>SEGUROSMOLINASA</t>
        </is>
      </c>
      <c r="E32">
        <f>IF(COUNTIFS(Registros!$A$2:$A$6000,"NP",Registros!$B$2:$B$6000,$A32)&gt;0,1,0)</f>
        <v/>
      </c>
      <c r="F32">
        <f>IF($E32=1,SUMIFS(Registros!$F$2:$F$6000,Registros!$A$2:$A$6000,"NP",Registros!$B$2:$B$6000,$A32),0)</f>
        <v/>
      </c>
      <c r="G32">
        <f>IF(COUNTIFS(Registros!$A$2:$A$6000,"MOV",Registros!$B$2:$B$6000,$A32)&gt;0,1,0)</f>
        <v/>
      </c>
      <c r="H32">
        <f>IF($G32=1,SUMIFS(Registros!$F$2:$F$6000,Registros!$A$2:$A$6000,"MOV",Registros!$B$2:$B$6000,$A32),0)</f>
        <v/>
      </c>
      <c r="I32">
        <f>IF(COUNTIFS(Registros!$A$2:$A$6000,"CS",Registros!$B$2:$B$6000,$A32)&gt;0,1,0)</f>
        <v/>
      </c>
      <c r="J32">
        <f>IF($I32=1,SUMIFS(Registros!$I$2:$I$6000,Registros!$A$2:$A$6000,"CS",Registros!$B$2:$B$6000,$A32),0)</f>
        <v/>
      </c>
      <c r="K32">
        <f>IF(COUNTIFS(Winback!$K$2:$K$300,$D32)&gt;0,1,0)</f>
        <v/>
      </c>
      <c r="L32">
        <f>IF(AND($K32=1,LEFT($A32,3)="WB-"),SUMIFS(Winback!$D$2:$D$300,Winback!$K$2:$K$300,$D32),0)</f>
        <v/>
      </c>
      <c r="M32">
        <f>IF(OR($E32=1,$G32=1,SUMIFS(Registros!$J$2:$J$6000,Registros!$B$2:$B$6000,$A32)&gt;0),1,0)</f>
        <v/>
      </c>
      <c r="N32">
        <f>IF($J32&gt;0,1,IF(COUNTIFS(Registros!$A$2:$A$6000,"CS",Registros!$B$2:$B$6000,$A32,Registros!$K$2:$K$6000,"&lt;&gt;")&gt;0,1,0))</f>
        <v/>
      </c>
      <c r="O32">
        <f>IF(AND($K32=1,$E32=0,$G32=0,$I32=0),"WINBACK",IF(AND($M32=1,$N32&gt;0),"CONVERGENTE",IF($M32=1,"SOLO MÓVIL",IF($N32&gt;0,"SOLO FIJO / INTERNET","SIN SERVICIOS"))))</f>
        <v/>
      </c>
      <c r="P32">
        <f>IF($O32="WINBACK","Recuperar (winback)",IF($O32="CONVERGENTE","Upgrade / más líneas",IF($O32="SOLO MÓVIL","Ofrecer fijo + internet (FLBBTV)",IF($O32="SOLO FIJO / INTERNET","Ofrecer línea móvil Nextphone","Oferta completa (móvil + fijo + internet)"))))</f>
        <v/>
      </c>
      <c r="Q32">
        <f>$F32+$H32+$L32</f>
        <v/>
      </c>
      <c r="R32">
        <f>IFERROR(VLOOKUP($A32,Registros!$B$2:$G$6000,6,0),IFERROR(VLOOKUP($D32,Winback!$B$2:$C$300,2,0),""))</f>
        <v/>
      </c>
      <c r="S32">
        <f>IF($E32=1,"NP","")&amp;IF($G32=1,"+MOV","")&amp;IF($I32=1,"+CS","")&amp;IF($K32=1,"+WB","")</f>
        <v/>
      </c>
      <c r="T32">
        <f>$E32+$G32+$I32+$K32</f>
        <v/>
      </c>
    </row>
    <row r="33">
      <c r="A33" t="inlineStr">
        <is>
          <t>321800010000</t>
        </is>
      </c>
      <c r="B33" t="inlineStr">
        <is>
          <t>32180001</t>
        </is>
      </c>
      <c r="C33" t="inlineStr">
        <is>
          <t>CONCEPTO DE SEGURIDAD Y RIESGO</t>
        </is>
      </c>
      <c r="D33" t="inlineStr">
        <is>
          <t>CONCEPTODESEGURIDADYRIESGO</t>
        </is>
      </c>
      <c r="E33">
        <f>IF(COUNTIFS(Registros!$A$2:$A$6000,"NP",Registros!$B$2:$B$6000,$A33)&gt;0,1,0)</f>
        <v/>
      </c>
      <c r="F33">
        <f>IF($E33=1,SUMIFS(Registros!$F$2:$F$6000,Registros!$A$2:$A$6000,"NP",Registros!$B$2:$B$6000,$A33),0)</f>
        <v/>
      </c>
      <c r="G33">
        <f>IF(COUNTIFS(Registros!$A$2:$A$6000,"MOV",Registros!$B$2:$B$6000,$A33)&gt;0,1,0)</f>
        <v/>
      </c>
      <c r="H33">
        <f>IF($G33=1,SUMIFS(Registros!$F$2:$F$6000,Registros!$A$2:$A$6000,"MOV",Registros!$B$2:$B$6000,$A33),0)</f>
        <v/>
      </c>
      <c r="I33">
        <f>IF(COUNTIFS(Registros!$A$2:$A$6000,"CS",Registros!$B$2:$B$6000,$A33)&gt;0,1,0)</f>
        <v/>
      </c>
      <c r="J33">
        <f>IF($I33=1,SUMIFS(Registros!$I$2:$I$6000,Registros!$A$2:$A$6000,"CS",Registros!$B$2:$B$6000,$A33),0)</f>
        <v/>
      </c>
      <c r="K33">
        <f>IF(COUNTIFS(Winback!$K$2:$K$300,$D33)&gt;0,1,0)</f>
        <v/>
      </c>
      <c r="L33">
        <f>IF(AND($K33=1,LEFT($A33,3)="WB-"),SUMIFS(Winback!$D$2:$D$300,Winback!$K$2:$K$300,$D33),0)</f>
        <v/>
      </c>
      <c r="M33">
        <f>IF(OR($E33=1,$G33=1,SUMIFS(Registros!$J$2:$J$6000,Registros!$B$2:$B$6000,$A33)&gt;0),1,0)</f>
        <v/>
      </c>
      <c r="N33">
        <f>IF($J33&gt;0,1,IF(COUNTIFS(Registros!$A$2:$A$6000,"CS",Registros!$B$2:$B$6000,$A33,Registros!$K$2:$K$6000,"&lt;&gt;")&gt;0,1,0))</f>
        <v/>
      </c>
      <c r="O33">
        <f>IF(AND($K33=1,$E33=0,$G33=0,$I33=0),"WINBACK",IF(AND($M33=1,$N33&gt;0),"CONVERGENTE",IF($M33=1,"SOLO MÓVIL",IF($N33&gt;0,"SOLO FIJO / INTERNET","SIN SERVICIOS"))))</f>
        <v/>
      </c>
      <c r="P33">
        <f>IF($O33="WINBACK","Recuperar (winback)",IF($O33="CONVERGENTE","Upgrade / más líneas",IF($O33="SOLO MÓVIL","Ofrecer fijo + internet (FLBBTV)",IF($O33="SOLO FIJO / INTERNET","Ofrecer línea móvil Nextphone","Oferta completa (móvil + fijo + internet)"))))</f>
        <v/>
      </c>
      <c r="Q33">
        <f>$F33+$H33+$L33</f>
        <v/>
      </c>
      <c r="R33">
        <f>IFERROR(VLOOKUP($A33,Registros!$B$2:$G$6000,6,0),IFERROR(VLOOKUP($D33,Winback!$B$2:$C$300,2,0),""))</f>
        <v/>
      </c>
      <c r="S33">
        <f>IF($E33=1,"NP","")&amp;IF($G33=1,"+MOV","")&amp;IF($I33=1,"+CS","")&amp;IF($K33=1,"+WB","")</f>
        <v/>
      </c>
      <c r="T33">
        <f>$E33+$G33+$I33+$K33</f>
        <v/>
      </c>
    </row>
    <row r="34">
      <c r="A34" t="inlineStr">
        <is>
          <t>321341500800</t>
        </is>
      </c>
      <c r="B34" t="inlineStr">
        <is>
          <t>32134150</t>
        </is>
      </c>
      <c r="C34" t="inlineStr">
        <is>
          <t>H&amp;D INGENIEROS, S.A.</t>
        </is>
      </c>
      <c r="D34" t="inlineStr">
        <is>
          <t>HDINGENIEROSSA</t>
        </is>
      </c>
      <c r="E34">
        <f>IF(COUNTIFS(Registros!$A$2:$A$6000,"NP",Registros!$B$2:$B$6000,$A34)&gt;0,1,0)</f>
        <v/>
      </c>
      <c r="F34">
        <f>IF($E34=1,SUMIFS(Registros!$F$2:$F$6000,Registros!$A$2:$A$6000,"NP",Registros!$B$2:$B$6000,$A34),0)</f>
        <v/>
      </c>
      <c r="G34">
        <f>IF(COUNTIFS(Registros!$A$2:$A$6000,"MOV",Registros!$B$2:$B$6000,$A34)&gt;0,1,0)</f>
        <v/>
      </c>
      <c r="H34">
        <f>IF($G34=1,SUMIFS(Registros!$F$2:$F$6000,Registros!$A$2:$A$6000,"MOV",Registros!$B$2:$B$6000,$A34),0)</f>
        <v/>
      </c>
      <c r="I34">
        <f>IF(COUNTIFS(Registros!$A$2:$A$6000,"CS",Registros!$B$2:$B$6000,$A34)&gt;0,1,0)</f>
        <v/>
      </c>
      <c r="J34">
        <f>IF($I34=1,SUMIFS(Registros!$I$2:$I$6000,Registros!$A$2:$A$6000,"CS",Registros!$B$2:$B$6000,$A34),0)</f>
        <v/>
      </c>
      <c r="K34">
        <f>IF(COUNTIFS(Winback!$K$2:$K$300,$D34)&gt;0,1,0)</f>
        <v/>
      </c>
      <c r="L34">
        <f>IF(AND($K34=1,LEFT($A34,3)="WB-"),SUMIFS(Winback!$D$2:$D$300,Winback!$K$2:$K$300,$D34),0)</f>
        <v/>
      </c>
      <c r="M34">
        <f>IF(OR($E34=1,$G34=1,SUMIFS(Registros!$J$2:$J$6000,Registros!$B$2:$B$6000,$A34)&gt;0),1,0)</f>
        <v/>
      </c>
      <c r="N34">
        <f>IF($J34&gt;0,1,IF(COUNTIFS(Registros!$A$2:$A$6000,"CS",Registros!$B$2:$B$6000,$A34,Registros!$K$2:$K$6000,"&lt;&gt;")&gt;0,1,0))</f>
        <v/>
      </c>
      <c r="O34">
        <f>IF(AND($K34=1,$E34=0,$G34=0,$I34=0),"WINBACK",IF(AND($M34=1,$N34&gt;0),"CONVERGENTE",IF($M34=1,"SOLO MÓVIL",IF($N34&gt;0,"SOLO FIJO / INTERNET","SIN SERVICIOS"))))</f>
        <v/>
      </c>
      <c r="P34">
        <f>IF($O34="WINBACK","Recuperar (winback)",IF($O34="CONVERGENTE","Upgrade / más líneas",IF($O34="SOLO MÓVIL","Ofrecer fijo + internet (FLBBTV)",IF($O34="SOLO FIJO / INTERNET","Ofrecer línea móvil Nextphone","Oferta completa (móvil + fijo + internet)"))))</f>
        <v/>
      </c>
      <c r="Q34">
        <f>$F34+$H34+$L34</f>
        <v/>
      </c>
      <c r="R34">
        <f>IFERROR(VLOOKUP($A34,Registros!$B$2:$G$6000,6,0),IFERROR(VLOOKUP($D34,Winback!$B$2:$C$300,2,0),""))</f>
        <v/>
      </c>
      <c r="S34">
        <f>IF($E34=1,"NP","")&amp;IF($G34=1,"+MOV","")&amp;IF($I34=1,"+CS","")&amp;IF($K34=1,"+WB","")</f>
        <v/>
      </c>
      <c r="T34">
        <f>$E34+$G34+$I34+$K34</f>
        <v/>
      </c>
    </row>
    <row r="35">
      <c r="A35" t="inlineStr">
        <is>
          <t>366015590000</t>
        </is>
      </c>
      <c r="B35" t="inlineStr">
        <is>
          <t>36601559</t>
        </is>
      </c>
      <c r="C35" t="inlineStr">
        <is>
          <t>MANUEL RIVERA</t>
        </is>
      </c>
      <c r="D35" t="inlineStr">
        <is>
          <t>MANUELRIVERA</t>
        </is>
      </c>
      <c r="E35">
        <f>IF(COUNTIFS(Registros!$A$2:$A$6000,"NP",Registros!$B$2:$B$6000,$A35)&gt;0,1,0)</f>
        <v/>
      </c>
      <c r="F35">
        <f>IF($E35=1,SUMIFS(Registros!$F$2:$F$6000,Registros!$A$2:$A$6000,"NP",Registros!$B$2:$B$6000,$A35),0)</f>
        <v/>
      </c>
      <c r="G35">
        <f>IF(COUNTIFS(Registros!$A$2:$A$6000,"MOV",Registros!$B$2:$B$6000,$A35)&gt;0,1,0)</f>
        <v/>
      </c>
      <c r="H35">
        <f>IF($G35=1,SUMIFS(Registros!$F$2:$F$6000,Registros!$A$2:$A$6000,"MOV",Registros!$B$2:$B$6000,$A35),0)</f>
        <v/>
      </c>
      <c r="I35">
        <f>IF(COUNTIFS(Registros!$A$2:$A$6000,"CS",Registros!$B$2:$B$6000,$A35)&gt;0,1,0)</f>
        <v/>
      </c>
      <c r="J35">
        <f>IF($I35=1,SUMIFS(Registros!$I$2:$I$6000,Registros!$A$2:$A$6000,"CS",Registros!$B$2:$B$6000,$A35),0)</f>
        <v/>
      </c>
      <c r="K35">
        <f>IF(COUNTIFS(Winback!$K$2:$K$300,$D35)&gt;0,1,0)</f>
        <v/>
      </c>
      <c r="L35">
        <f>IF(AND($K35=1,LEFT($A35,3)="WB-"),SUMIFS(Winback!$D$2:$D$300,Winback!$K$2:$K$300,$D35),0)</f>
        <v/>
      </c>
      <c r="M35">
        <f>IF(OR($E35=1,$G35=1,SUMIFS(Registros!$J$2:$J$6000,Registros!$B$2:$B$6000,$A35)&gt;0),1,0)</f>
        <v/>
      </c>
      <c r="N35">
        <f>IF($J35&gt;0,1,IF(COUNTIFS(Registros!$A$2:$A$6000,"CS",Registros!$B$2:$B$6000,$A35,Registros!$K$2:$K$6000,"&lt;&gt;")&gt;0,1,0))</f>
        <v/>
      </c>
      <c r="O35">
        <f>IF(AND($K35=1,$E35=0,$G35=0,$I35=0),"WINBACK",IF(AND($M35=1,$N35&gt;0),"CONVERGENTE",IF($M35=1,"SOLO MÓVIL",IF($N35&gt;0,"SOLO FIJO / INTERNET","SIN SERVICIOS"))))</f>
        <v/>
      </c>
      <c r="P35">
        <f>IF($O35="WINBACK","Recuperar (winback)",IF($O35="CONVERGENTE","Upgrade / más líneas",IF($O35="SOLO MÓVIL","Ofrecer fijo + internet (FLBBTV)",IF($O35="SOLO FIJO / INTERNET","Ofrecer línea móvil Nextphone","Oferta completa (móvil + fijo + internet)"))))</f>
        <v/>
      </c>
      <c r="Q35">
        <f>$F35+$H35+$L35</f>
        <v/>
      </c>
      <c r="R35">
        <f>IFERROR(VLOOKUP($A35,Registros!$B$2:$G$6000,6,0),IFERROR(VLOOKUP($D35,Winback!$B$2:$C$300,2,0),""))</f>
        <v/>
      </c>
      <c r="S35">
        <f>IF($E35=1,"NP","")&amp;IF($G35=1,"+MOV","")&amp;IF($I35=1,"+CS","")&amp;IF($K35=1,"+WB","")</f>
        <v/>
      </c>
      <c r="T35">
        <f>$E35+$G35+$I35+$K35</f>
        <v/>
      </c>
    </row>
    <row r="36">
      <c r="A36" t="inlineStr">
        <is>
          <t>324316310000</t>
        </is>
      </c>
      <c r="B36" t="inlineStr">
        <is>
          <t>32431631</t>
        </is>
      </c>
      <c r="C36" t="inlineStr">
        <is>
          <t>ESTEREO AZUL S.A.</t>
        </is>
      </c>
      <c r="D36" t="inlineStr">
        <is>
          <t>ESTEREOAZULSA</t>
        </is>
      </c>
      <c r="E36">
        <f>IF(COUNTIFS(Registros!$A$2:$A$6000,"NP",Registros!$B$2:$B$6000,$A36)&gt;0,1,0)</f>
        <v/>
      </c>
      <c r="F36">
        <f>IF($E36=1,SUMIFS(Registros!$F$2:$F$6000,Registros!$A$2:$A$6000,"NP",Registros!$B$2:$B$6000,$A36),0)</f>
        <v/>
      </c>
      <c r="G36">
        <f>IF(COUNTIFS(Registros!$A$2:$A$6000,"MOV",Registros!$B$2:$B$6000,$A36)&gt;0,1,0)</f>
        <v/>
      </c>
      <c r="H36">
        <f>IF($G36=1,SUMIFS(Registros!$F$2:$F$6000,Registros!$A$2:$A$6000,"MOV",Registros!$B$2:$B$6000,$A36),0)</f>
        <v/>
      </c>
      <c r="I36">
        <f>IF(COUNTIFS(Registros!$A$2:$A$6000,"CS",Registros!$B$2:$B$6000,$A36)&gt;0,1,0)</f>
        <v/>
      </c>
      <c r="J36">
        <f>IF($I36=1,SUMIFS(Registros!$I$2:$I$6000,Registros!$A$2:$A$6000,"CS",Registros!$B$2:$B$6000,$A36),0)</f>
        <v/>
      </c>
      <c r="K36">
        <f>IF(COUNTIFS(Winback!$K$2:$K$300,$D36)&gt;0,1,0)</f>
        <v/>
      </c>
      <c r="L36">
        <f>IF(AND($K36=1,LEFT($A36,3)="WB-"),SUMIFS(Winback!$D$2:$D$300,Winback!$K$2:$K$300,$D36),0)</f>
        <v/>
      </c>
      <c r="M36">
        <f>IF(OR($E36=1,$G36=1,SUMIFS(Registros!$J$2:$J$6000,Registros!$B$2:$B$6000,$A36)&gt;0),1,0)</f>
        <v/>
      </c>
      <c r="N36">
        <f>IF($J36&gt;0,1,IF(COUNTIFS(Registros!$A$2:$A$6000,"CS",Registros!$B$2:$B$6000,$A36,Registros!$K$2:$K$6000,"&lt;&gt;")&gt;0,1,0))</f>
        <v/>
      </c>
      <c r="O36">
        <f>IF(AND($K36=1,$E36=0,$G36=0,$I36=0),"WINBACK",IF(AND($M36=1,$N36&gt;0),"CONVERGENTE",IF($M36=1,"SOLO MÓVIL",IF($N36&gt;0,"SOLO FIJO / INTERNET","SIN SERVICIOS"))))</f>
        <v/>
      </c>
      <c r="P36">
        <f>IF($O36="WINBACK","Recuperar (winback)",IF($O36="CONVERGENTE","Upgrade / más líneas",IF($O36="SOLO MÓVIL","Ofrecer fijo + internet (FLBBTV)",IF($O36="SOLO FIJO / INTERNET","Ofrecer línea móvil Nextphone","Oferta completa (móvil + fijo + internet)"))))</f>
        <v/>
      </c>
      <c r="Q36">
        <f>$F36+$H36+$L36</f>
        <v/>
      </c>
      <c r="R36">
        <f>IFERROR(VLOOKUP($A36,Registros!$B$2:$G$6000,6,0),IFERROR(VLOOKUP($D36,Winback!$B$2:$C$300,2,0),""))</f>
        <v/>
      </c>
      <c r="S36">
        <f>IF($E36=1,"NP","")&amp;IF($G36=1,"+MOV","")&amp;IF($I36=1,"+CS","")&amp;IF($K36=1,"+WB","")</f>
        <v/>
      </c>
      <c r="T36">
        <f>$E36+$G36+$I36+$K36</f>
        <v/>
      </c>
    </row>
    <row r="37">
      <c r="A37" t="inlineStr">
        <is>
          <t>312236840000</t>
        </is>
      </c>
      <c r="B37" t="inlineStr">
        <is>
          <t>31223684</t>
        </is>
      </c>
      <c r="C37" t="inlineStr">
        <is>
          <t>BELLEZA INTEGRAL S.A. ----</t>
        </is>
      </c>
      <c r="D37" t="inlineStr">
        <is>
          <t>BELLEZAINTEGRALSA</t>
        </is>
      </c>
      <c r="E37">
        <f>IF(COUNTIFS(Registros!$A$2:$A$6000,"NP",Registros!$B$2:$B$6000,$A37)&gt;0,1,0)</f>
        <v/>
      </c>
      <c r="F37">
        <f>IF($E37=1,SUMIFS(Registros!$F$2:$F$6000,Registros!$A$2:$A$6000,"NP",Registros!$B$2:$B$6000,$A37),0)</f>
        <v/>
      </c>
      <c r="G37">
        <f>IF(COUNTIFS(Registros!$A$2:$A$6000,"MOV",Registros!$B$2:$B$6000,$A37)&gt;0,1,0)</f>
        <v/>
      </c>
      <c r="H37">
        <f>IF($G37=1,SUMIFS(Registros!$F$2:$F$6000,Registros!$A$2:$A$6000,"MOV",Registros!$B$2:$B$6000,$A37),0)</f>
        <v/>
      </c>
      <c r="I37">
        <f>IF(COUNTIFS(Registros!$A$2:$A$6000,"CS",Registros!$B$2:$B$6000,$A37)&gt;0,1,0)</f>
        <v/>
      </c>
      <c r="J37">
        <f>IF($I37=1,SUMIFS(Registros!$I$2:$I$6000,Registros!$A$2:$A$6000,"CS",Registros!$B$2:$B$6000,$A37),0)</f>
        <v/>
      </c>
      <c r="K37">
        <f>IF(COUNTIFS(Winback!$K$2:$K$300,$D37)&gt;0,1,0)</f>
        <v/>
      </c>
      <c r="L37">
        <f>IF(AND($K37=1,LEFT($A37,3)="WB-"),SUMIFS(Winback!$D$2:$D$300,Winback!$K$2:$K$300,$D37),0)</f>
        <v/>
      </c>
      <c r="M37">
        <f>IF(OR($E37=1,$G37=1,SUMIFS(Registros!$J$2:$J$6000,Registros!$B$2:$B$6000,$A37)&gt;0),1,0)</f>
        <v/>
      </c>
      <c r="N37">
        <f>IF($J37&gt;0,1,IF(COUNTIFS(Registros!$A$2:$A$6000,"CS",Registros!$B$2:$B$6000,$A37,Registros!$K$2:$K$6000,"&lt;&gt;")&gt;0,1,0))</f>
        <v/>
      </c>
      <c r="O37">
        <f>IF(AND($K37=1,$E37=0,$G37=0,$I37=0),"WINBACK",IF(AND($M37=1,$N37&gt;0),"CONVERGENTE",IF($M37=1,"SOLO MÓVIL",IF($N37&gt;0,"SOLO FIJO / INTERNET","SIN SERVICIOS"))))</f>
        <v/>
      </c>
      <c r="P37">
        <f>IF($O37="WINBACK","Recuperar (winback)",IF($O37="CONVERGENTE","Upgrade / más líneas",IF($O37="SOLO MÓVIL","Ofrecer fijo + internet (FLBBTV)",IF($O37="SOLO FIJO / INTERNET","Ofrecer línea móvil Nextphone","Oferta completa (móvil + fijo + internet)"))))</f>
        <v/>
      </c>
      <c r="Q37">
        <f>$F37+$H37+$L37</f>
        <v/>
      </c>
      <c r="R37">
        <f>IFERROR(VLOOKUP($A37,Registros!$B$2:$G$6000,6,0),IFERROR(VLOOKUP($D37,Winback!$B$2:$C$300,2,0),""))</f>
        <v/>
      </c>
      <c r="S37">
        <f>IF($E37=1,"NP","")&amp;IF($G37=1,"+MOV","")&amp;IF($I37=1,"+CS","")&amp;IF($K37=1,"+WB","")</f>
        <v/>
      </c>
      <c r="T37">
        <f>$E37+$G37+$I37+$K37</f>
        <v/>
      </c>
    </row>
    <row r="38">
      <c r="A38" t="inlineStr">
        <is>
          <t>312197790000</t>
        </is>
      </c>
      <c r="B38" t="inlineStr">
        <is>
          <t>31219779</t>
        </is>
      </c>
      <c r="C38" t="inlineStr">
        <is>
          <t>BELLEZA INTREGAL, S.A. - ESCUL -</t>
        </is>
      </c>
      <c r="D38" t="inlineStr">
        <is>
          <t>BELLEZAINTREGALSAESCUL</t>
        </is>
      </c>
      <c r="E38">
        <f>IF(COUNTIFS(Registros!$A$2:$A$6000,"NP",Registros!$B$2:$B$6000,$A38)&gt;0,1,0)</f>
        <v/>
      </c>
      <c r="F38">
        <f>IF($E38=1,SUMIFS(Registros!$F$2:$F$6000,Registros!$A$2:$A$6000,"NP",Registros!$B$2:$B$6000,$A38),0)</f>
        <v/>
      </c>
      <c r="G38">
        <f>IF(COUNTIFS(Registros!$A$2:$A$6000,"MOV",Registros!$B$2:$B$6000,$A38)&gt;0,1,0)</f>
        <v/>
      </c>
      <c r="H38">
        <f>IF($G38=1,SUMIFS(Registros!$F$2:$F$6000,Registros!$A$2:$A$6000,"MOV",Registros!$B$2:$B$6000,$A38),0)</f>
        <v/>
      </c>
      <c r="I38">
        <f>IF(COUNTIFS(Registros!$A$2:$A$6000,"CS",Registros!$B$2:$B$6000,$A38)&gt;0,1,0)</f>
        <v/>
      </c>
      <c r="J38">
        <f>IF($I38=1,SUMIFS(Registros!$I$2:$I$6000,Registros!$A$2:$A$6000,"CS",Registros!$B$2:$B$6000,$A38),0)</f>
        <v/>
      </c>
      <c r="K38">
        <f>IF(COUNTIFS(Winback!$K$2:$K$300,$D38)&gt;0,1,0)</f>
        <v/>
      </c>
      <c r="L38">
        <f>IF(AND($K38=1,LEFT($A38,3)="WB-"),SUMIFS(Winback!$D$2:$D$300,Winback!$K$2:$K$300,$D38),0)</f>
        <v/>
      </c>
      <c r="M38">
        <f>IF(OR($E38=1,$G38=1,SUMIFS(Registros!$J$2:$J$6000,Registros!$B$2:$B$6000,$A38)&gt;0),1,0)</f>
        <v/>
      </c>
      <c r="N38">
        <f>IF($J38&gt;0,1,IF(COUNTIFS(Registros!$A$2:$A$6000,"CS",Registros!$B$2:$B$6000,$A38,Registros!$K$2:$K$6000,"&lt;&gt;")&gt;0,1,0))</f>
        <v/>
      </c>
      <c r="O38">
        <f>IF(AND($K38=1,$E38=0,$G38=0,$I38=0),"WINBACK",IF(AND($M38=1,$N38&gt;0),"CONVERGENTE",IF($M38=1,"SOLO MÓVIL",IF($N38&gt;0,"SOLO FIJO / INTERNET","SIN SERVICIOS"))))</f>
        <v/>
      </c>
      <c r="P38">
        <f>IF($O38="WINBACK","Recuperar (winback)",IF($O38="CONVERGENTE","Upgrade / más líneas",IF($O38="SOLO MÓVIL","Ofrecer fijo + internet (FLBBTV)",IF($O38="SOLO FIJO / INTERNET","Ofrecer línea móvil Nextphone","Oferta completa (móvil + fijo + internet)"))))</f>
        <v/>
      </c>
      <c r="Q38">
        <f>$F38+$H38+$L38</f>
        <v/>
      </c>
      <c r="R38">
        <f>IFERROR(VLOOKUP($A38,Registros!$B$2:$G$6000,6,0),IFERROR(VLOOKUP($D38,Winback!$B$2:$C$300,2,0),""))</f>
        <v/>
      </c>
      <c r="S38">
        <f>IF($E38=1,"NP","")&amp;IF($G38=1,"+MOV","")&amp;IF($I38=1,"+CS","")&amp;IF($K38=1,"+WB","")</f>
        <v/>
      </c>
      <c r="T38">
        <f>$E38+$G38+$I38+$K38</f>
        <v/>
      </c>
    </row>
    <row r="39">
      <c r="A39" t="inlineStr">
        <is>
          <t>346213660000</t>
        </is>
      </c>
      <c r="B39" t="inlineStr">
        <is>
          <t>34621366</t>
        </is>
      </c>
      <c r="C39" t="inlineStr">
        <is>
          <t>PROFIRIO CABALLERO DEIMOND</t>
        </is>
      </c>
      <c r="D39" t="inlineStr">
        <is>
          <t>PROFIRIOCABALLERODEIMOND</t>
        </is>
      </c>
      <c r="E39">
        <f>IF(COUNTIFS(Registros!$A$2:$A$6000,"NP",Registros!$B$2:$B$6000,$A39)&gt;0,1,0)</f>
        <v/>
      </c>
      <c r="F39">
        <f>IF($E39=1,SUMIFS(Registros!$F$2:$F$6000,Registros!$A$2:$A$6000,"NP",Registros!$B$2:$B$6000,$A39),0)</f>
        <v/>
      </c>
      <c r="G39">
        <f>IF(COUNTIFS(Registros!$A$2:$A$6000,"MOV",Registros!$B$2:$B$6000,$A39)&gt;0,1,0)</f>
        <v/>
      </c>
      <c r="H39">
        <f>IF($G39=1,SUMIFS(Registros!$F$2:$F$6000,Registros!$A$2:$A$6000,"MOV",Registros!$B$2:$B$6000,$A39),0)</f>
        <v/>
      </c>
      <c r="I39">
        <f>IF(COUNTIFS(Registros!$A$2:$A$6000,"CS",Registros!$B$2:$B$6000,$A39)&gt;0,1,0)</f>
        <v/>
      </c>
      <c r="J39">
        <f>IF($I39=1,SUMIFS(Registros!$I$2:$I$6000,Registros!$A$2:$A$6000,"CS",Registros!$B$2:$B$6000,$A39),0)</f>
        <v/>
      </c>
      <c r="K39">
        <f>IF(COUNTIFS(Winback!$K$2:$K$300,$D39)&gt;0,1,0)</f>
        <v/>
      </c>
      <c r="L39">
        <f>IF(AND($K39=1,LEFT($A39,3)="WB-"),SUMIFS(Winback!$D$2:$D$300,Winback!$K$2:$K$300,$D39),0)</f>
        <v/>
      </c>
      <c r="M39">
        <f>IF(OR($E39=1,$G39=1,SUMIFS(Registros!$J$2:$J$6000,Registros!$B$2:$B$6000,$A39)&gt;0),1,0)</f>
        <v/>
      </c>
      <c r="N39">
        <f>IF($J39&gt;0,1,IF(COUNTIFS(Registros!$A$2:$A$6000,"CS",Registros!$B$2:$B$6000,$A39,Registros!$K$2:$K$6000,"&lt;&gt;")&gt;0,1,0))</f>
        <v/>
      </c>
      <c r="O39">
        <f>IF(AND($K39=1,$E39=0,$G39=0,$I39=0),"WINBACK",IF(AND($M39=1,$N39&gt;0),"CONVERGENTE",IF($M39=1,"SOLO MÓVIL",IF($N39&gt;0,"SOLO FIJO / INTERNET","SIN SERVICIOS"))))</f>
        <v/>
      </c>
      <c r="P39">
        <f>IF($O39="WINBACK","Recuperar (winback)",IF($O39="CONVERGENTE","Upgrade / más líneas",IF($O39="SOLO MÓVIL","Ofrecer fijo + internet (FLBBTV)",IF($O39="SOLO FIJO / INTERNET","Ofrecer línea móvil Nextphone","Oferta completa (móvil + fijo + internet)"))))</f>
        <v/>
      </c>
      <c r="Q39">
        <f>$F39+$H39+$L39</f>
        <v/>
      </c>
      <c r="R39">
        <f>IFERROR(VLOOKUP($A39,Registros!$B$2:$G$6000,6,0),IFERROR(VLOOKUP($D39,Winback!$B$2:$C$300,2,0),""))</f>
        <v/>
      </c>
      <c r="S39">
        <f>IF($E39=1,"NP","")&amp;IF($G39=1,"+MOV","")&amp;IF($I39=1,"+CS","")&amp;IF($K39=1,"+WB","")</f>
        <v/>
      </c>
      <c r="T39">
        <f>$E39+$G39+$I39+$K39</f>
        <v/>
      </c>
    </row>
    <row r="40">
      <c r="A40" t="inlineStr">
        <is>
          <t>346095830000</t>
        </is>
      </c>
      <c r="B40" t="inlineStr">
        <is>
          <t>34609583</t>
        </is>
      </c>
      <c r="C40" t="inlineStr">
        <is>
          <t>HOSTAL DON MANUEL</t>
        </is>
      </c>
      <c r="D40" t="inlineStr">
        <is>
          <t>HOSTALDONMANUEL</t>
        </is>
      </c>
      <c r="E40">
        <f>IF(COUNTIFS(Registros!$A$2:$A$6000,"NP",Registros!$B$2:$B$6000,$A40)&gt;0,1,0)</f>
        <v/>
      </c>
      <c r="F40">
        <f>IF($E40=1,SUMIFS(Registros!$F$2:$F$6000,Registros!$A$2:$A$6000,"NP",Registros!$B$2:$B$6000,$A40),0)</f>
        <v/>
      </c>
      <c r="G40">
        <f>IF(COUNTIFS(Registros!$A$2:$A$6000,"MOV",Registros!$B$2:$B$6000,$A40)&gt;0,1,0)</f>
        <v/>
      </c>
      <c r="H40">
        <f>IF($G40=1,SUMIFS(Registros!$F$2:$F$6000,Registros!$A$2:$A$6000,"MOV",Registros!$B$2:$B$6000,$A40),0)</f>
        <v/>
      </c>
      <c r="I40">
        <f>IF(COUNTIFS(Registros!$A$2:$A$6000,"CS",Registros!$B$2:$B$6000,$A40)&gt;0,1,0)</f>
        <v/>
      </c>
      <c r="J40">
        <f>IF($I40=1,SUMIFS(Registros!$I$2:$I$6000,Registros!$A$2:$A$6000,"CS",Registros!$B$2:$B$6000,$A40),0)</f>
        <v/>
      </c>
      <c r="K40">
        <f>IF(COUNTIFS(Winback!$K$2:$K$300,$D40)&gt;0,1,0)</f>
        <v/>
      </c>
      <c r="L40">
        <f>IF(AND($K40=1,LEFT($A40,3)="WB-"),SUMIFS(Winback!$D$2:$D$300,Winback!$K$2:$K$300,$D40),0)</f>
        <v/>
      </c>
      <c r="M40">
        <f>IF(OR($E40=1,$G40=1,SUMIFS(Registros!$J$2:$J$6000,Registros!$B$2:$B$6000,$A40)&gt;0),1,0)</f>
        <v/>
      </c>
      <c r="N40">
        <f>IF($J40&gt;0,1,IF(COUNTIFS(Registros!$A$2:$A$6000,"CS",Registros!$B$2:$B$6000,$A40,Registros!$K$2:$K$6000,"&lt;&gt;")&gt;0,1,0))</f>
        <v/>
      </c>
      <c r="O40">
        <f>IF(AND($K40=1,$E40=0,$G40=0,$I40=0),"WINBACK",IF(AND($M40=1,$N40&gt;0),"CONVERGENTE",IF($M40=1,"SOLO MÓVIL",IF($N40&gt;0,"SOLO FIJO / INTERNET","SIN SERVICIOS"))))</f>
        <v/>
      </c>
      <c r="P40">
        <f>IF($O40="WINBACK","Recuperar (winback)",IF($O40="CONVERGENTE","Upgrade / más líneas",IF($O40="SOLO MÓVIL","Ofrecer fijo + internet (FLBBTV)",IF($O40="SOLO FIJO / INTERNET","Ofrecer línea móvil Nextphone","Oferta completa (móvil + fijo + internet)"))))</f>
        <v/>
      </c>
      <c r="Q40">
        <f>$F40+$H40+$L40</f>
        <v/>
      </c>
      <c r="R40">
        <f>IFERROR(VLOOKUP($A40,Registros!$B$2:$G$6000,6,0),IFERROR(VLOOKUP($D40,Winback!$B$2:$C$300,2,0),""))</f>
        <v/>
      </c>
      <c r="S40">
        <f>IF($E40=1,"NP","")&amp;IF($G40=1,"+MOV","")&amp;IF($I40=1,"+CS","")&amp;IF($K40=1,"+WB","")</f>
        <v/>
      </c>
      <c r="T40">
        <f>$E40+$G40+$I40+$K40</f>
        <v/>
      </c>
    </row>
    <row r="41">
      <c r="A41" t="inlineStr">
        <is>
          <t>349390730000</t>
        </is>
      </c>
      <c r="B41" t="inlineStr">
        <is>
          <t>34939073</t>
        </is>
      </c>
      <c r="C41" t="inlineStr">
        <is>
          <t>SANDRA ROVIRA</t>
        </is>
      </c>
      <c r="D41" t="inlineStr">
        <is>
          <t>SANDRAROVIRA</t>
        </is>
      </c>
      <c r="E41">
        <f>IF(COUNTIFS(Registros!$A$2:$A$6000,"NP",Registros!$B$2:$B$6000,$A41)&gt;0,1,0)</f>
        <v/>
      </c>
      <c r="F41">
        <f>IF($E41=1,SUMIFS(Registros!$F$2:$F$6000,Registros!$A$2:$A$6000,"NP",Registros!$B$2:$B$6000,$A41),0)</f>
        <v/>
      </c>
      <c r="G41">
        <f>IF(COUNTIFS(Registros!$A$2:$A$6000,"MOV",Registros!$B$2:$B$6000,$A41)&gt;0,1,0)</f>
        <v/>
      </c>
      <c r="H41">
        <f>IF($G41=1,SUMIFS(Registros!$F$2:$F$6000,Registros!$A$2:$A$6000,"MOV",Registros!$B$2:$B$6000,$A41),0)</f>
        <v/>
      </c>
      <c r="I41">
        <f>IF(COUNTIFS(Registros!$A$2:$A$6000,"CS",Registros!$B$2:$B$6000,$A41)&gt;0,1,0)</f>
        <v/>
      </c>
      <c r="J41">
        <f>IF($I41=1,SUMIFS(Registros!$I$2:$I$6000,Registros!$A$2:$A$6000,"CS",Registros!$B$2:$B$6000,$A41),0)</f>
        <v/>
      </c>
      <c r="K41">
        <f>IF(COUNTIFS(Winback!$K$2:$K$300,$D41)&gt;0,1,0)</f>
        <v/>
      </c>
      <c r="L41">
        <f>IF(AND($K41=1,LEFT($A41,3)="WB-"),SUMIFS(Winback!$D$2:$D$300,Winback!$K$2:$K$300,$D41),0)</f>
        <v/>
      </c>
      <c r="M41">
        <f>IF(OR($E41=1,$G41=1,SUMIFS(Registros!$J$2:$J$6000,Registros!$B$2:$B$6000,$A41)&gt;0),1,0)</f>
        <v/>
      </c>
      <c r="N41">
        <f>IF($J41&gt;0,1,IF(COUNTIFS(Registros!$A$2:$A$6000,"CS",Registros!$B$2:$B$6000,$A41,Registros!$K$2:$K$6000,"&lt;&gt;")&gt;0,1,0))</f>
        <v/>
      </c>
      <c r="O41">
        <f>IF(AND($K41=1,$E41=0,$G41=0,$I41=0),"WINBACK",IF(AND($M41=1,$N41&gt;0),"CONVERGENTE",IF($M41=1,"SOLO MÓVIL",IF($N41&gt;0,"SOLO FIJO / INTERNET","SIN SERVICIOS"))))</f>
        <v/>
      </c>
      <c r="P41">
        <f>IF($O41="WINBACK","Recuperar (winback)",IF($O41="CONVERGENTE","Upgrade / más líneas",IF($O41="SOLO MÓVIL","Ofrecer fijo + internet (FLBBTV)",IF($O41="SOLO FIJO / INTERNET","Ofrecer línea móvil Nextphone","Oferta completa (móvil + fijo + internet)"))))</f>
        <v/>
      </c>
      <c r="Q41">
        <f>$F41+$H41+$L41</f>
        <v/>
      </c>
      <c r="R41">
        <f>IFERROR(VLOOKUP($A41,Registros!$B$2:$G$6000,6,0),IFERROR(VLOOKUP($D41,Winback!$B$2:$C$300,2,0),""))</f>
        <v/>
      </c>
      <c r="S41">
        <f>IF($E41=1,"NP","")&amp;IF($G41=1,"+MOV","")&amp;IF($I41=1,"+CS","")&amp;IF($K41=1,"+WB","")</f>
        <v/>
      </c>
      <c r="T41">
        <f>$E41+$G41+$I41+$K41</f>
        <v/>
      </c>
    </row>
    <row r="42">
      <c r="A42" t="inlineStr">
        <is>
          <t>358014910000</t>
        </is>
      </c>
      <c r="B42" t="inlineStr">
        <is>
          <t>35801491</t>
        </is>
      </c>
      <c r="C42" t="inlineStr">
        <is>
          <t>ISMAEL REINERO BATISTA MUÑOZ</t>
        </is>
      </c>
      <c r="D42" t="inlineStr">
        <is>
          <t>ISMAELREINEROBATISTAMUNOZ</t>
        </is>
      </c>
      <c r="E42">
        <f>IF(COUNTIFS(Registros!$A$2:$A$6000,"NP",Registros!$B$2:$B$6000,$A42)&gt;0,1,0)</f>
        <v/>
      </c>
      <c r="F42">
        <f>IF($E42=1,SUMIFS(Registros!$F$2:$F$6000,Registros!$A$2:$A$6000,"NP",Registros!$B$2:$B$6000,$A42),0)</f>
        <v/>
      </c>
      <c r="G42">
        <f>IF(COUNTIFS(Registros!$A$2:$A$6000,"MOV",Registros!$B$2:$B$6000,$A42)&gt;0,1,0)</f>
        <v/>
      </c>
      <c r="H42">
        <f>IF($G42=1,SUMIFS(Registros!$F$2:$F$6000,Registros!$A$2:$A$6000,"MOV",Registros!$B$2:$B$6000,$A42),0)</f>
        <v/>
      </c>
      <c r="I42">
        <f>IF(COUNTIFS(Registros!$A$2:$A$6000,"CS",Registros!$B$2:$B$6000,$A42)&gt;0,1,0)</f>
        <v/>
      </c>
      <c r="J42">
        <f>IF($I42=1,SUMIFS(Registros!$I$2:$I$6000,Registros!$A$2:$A$6000,"CS",Registros!$B$2:$B$6000,$A42),0)</f>
        <v/>
      </c>
      <c r="K42">
        <f>IF(COUNTIFS(Winback!$K$2:$K$300,$D42)&gt;0,1,0)</f>
        <v/>
      </c>
      <c r="L42">
        <f>IF(AND($K42=1,LEFT($A42,3)="WB-"),SUMIFS(Winback!$D$2:$D$300,Winback!$K$2:$K$300,$D42),0)</f>
        <v/>
      </c>
      <c r="M42">
        <f>IF(OR($E42=1,$G42=1,SUMIFS(Registros!$J$2:$J$6000,Registros!$B$2:$B$6000,$A42)&gt;0),1,0)</f>
        <v/>
      </c>
      <c r="N42">
        <f>IF($J42&gt;0,1,IF(COUNTIFS(Registros!$A$2:$A$6000,"CS",Registros!$B$2:$B$6000,$A42,Registros!$K$2:$K$6000,"&lt;&gt;")&gt;0,1,0))</f>
        <v/>
      </c>
      <c r="O42">
        <f>IF(AND($K42=1,$E42=0,$G42=0,$I42=0),"WINBACK",IF(AND($M42=1,$N42&gt;0),"CONVERGENTE",IF($M42=1,"SOLO MÓVIL",IF($N42&gt;0,"SOLO FIJO / INTERNET","SIN SERVICIOS"))))</f>
        <v/>
      </c>
      <c r="P42">
        <f>IF($O42="WINBACK","Recuperar (winback)",IF($O42="CONVERGENTE","Upgrade / más líneas",IF($O42="SOLO MÓVIL","Ofrecer fijo + internet (FLBBTV)",IF($O42="SOLO FIJO / INTERNET","Ofrecer línea móvil Nextphone","Oferta completa (móvil + fijo + internet)"))))</f>
        <v/>
      </c>
      <c r="Q42">
        <f>$F42+$H42+$L42</f>
        <v/>
      </c>
      <c r="R42">
        <f>IFERROR(VLOOKUP($A42,Registros!$B$2:$G$6000,6,0),IFERROR(VLOOKUP($D42,Winback!$B$2:$C$300,2,0),""))</f>
        <v/>
      </c>
      <c r="S42">
        <f>IF($E42=1,"NP","")&amp;IF($G42=1,"+MOV","")&amp;IF($I42=1,"+CS","")&amp;IF($K42=1,"+WB","")</f>
        <v/>
      </c>
      <c r="T42">
        <f>$E42+$G42+$I42+$K42</f>
        <v/>
      </c>
    </row>
    <row r="43">
      <c r="A43" t="inlineStr">
        <is>
          <t>368028590000</t>
        </is>
      </c>
      <c r="B43" t="inlineStr">
        <is>
          <t>36802859</t>
        </is>
      </c>
      <c r="C43" t="inlineStr">
        <is>
          <t>PEDRO GONZALEZ</t>
        </is>
      </c>
      <c r="D43" t="inlineStr">
        <is>
          <t>PEDROGONZALEZ</t>
        </is>
      </c>
      <c r="E43">
        <f>IF(COUNTIFS(Registros!$A$2:$A$6000,"NP",Registros!$B$2:$B$6000,$A43)&gt;0,1,0)</f>
        <v/>
      </c>
      <c r="F43">
        <f>IF($E43=1,SUMIFS(Registros!$F$2:$F$6000,Registros!$A$2:$A$6000,"NP",Registros!$B$2:$B$6000,$A43),0)</f>
        <v/>
      </c>
      <c r="G43">
        <f>IF(COUNTIFS(Registros!$A$2:$A$6000,"MOV",Registros!$B$2:$B$6000,$A43)&gt;0,1,0)</f>
        <v/>
      </c>
      <c r="H43">
        <f>IF($G43=1,SUMIFS(Registros!$F$2:$F$6000,Registros!$A$2:$A$6000,"MOV",Registros!$B$2:$B$6000,$A43),0)</f>
        <v/>
      </c>
      <c r="I43">
        <f>IF(COUNTIFS(Registros!$A$2:$A$6000,"CS",Registros!$B$2:$B$6000,$A43)&gt;0,1,0)</f>
        <v/>
      </c>
      <c r="J43">
        <f>IF($I43=1,SUMIFS(Registros!$I$2:$I$6000,Registros!$A$2:$A$6000,"CS",Registros!$B$2:$B$6000,$A43),0)</f>
        <v/>
      </c>
      <c r="K43">
        <f>IF(COUNTIFS(Winback!$K$2:$K$300,$D43)&gt;0,1,0)</f>
        <v/>
      </c>
      <c r="L43">
        <f>IF(AND($K43=1,LEFT($A43,3)="WB-"),SUMIFS(Winback!$D$2:$D$300,Winback!$K$2:$K$300,$D43),0)</f>
        <v/>
      </c>
      <c r="M43">
        <f>IF(OR($E43=1,$G43=1,SUMIFS(Registros!$J$2:$J$6000,Registros!$B$2:$B$6000,$A43)&gt;0),1,0)</f>
        <v/>
      </c>
      <c r="N43">
        <f>IF($J43&gt;0,1,IF(COUNTIFS(Registros!$A$2:$A$6000,"CS",Registros!$B$2:$B$6000,$A43,Registros!$K$2:$K$6000,"&lt;&gt;")&gt;0,1,0))</f>
        <v/>
      </c>
      <c r="O43">
        <f>IF(AND($K43=1,$E43=0,$G43=0,$I43=0),"WINBACK",IF(AND($M43=1,$N43&gt;0),"CONVERGENTE",IF($M43=1,"SOLO MÓVIL",IF($N43&gt;0,"SOLO FIJO / INTERNET","SIN SERVICIOS"))))</f>
        <v/>
      </c>
      <c r="P43">
        <f>IF($O43="WINBACK","Recuperar (winback)",IF($O43="CONVERGENTE","Upgrade / más líneas",IF($O43="SOLO MÓVIL","Ofrecer fijo + internet (FLBBTV)",IF($O43="SOLO FIJO / INTERNET","Ofrecer línea móvil Nextphone","Oferta completa (móvil + fijo + internet)"))))</f>
        <v/>
      </c>
      <c r="Q43">
        <f>$F43+$H43+$L43</f>
        <v/>
      </c>
      <c r="R43">
        <f>IFERROR(VLOOKUP($A43,Registros!$B$2:$G$6000,6,0),IFERROR(VLOOKUP($D43,Winback!$B$2:$C$300,2,0),""))</f>
        <v/>
      </c>
      <c r="S43">
        <f>IF($E43=1,"NP","")&amp;IF($G43=1,"+MOV","")&amp;IF($I43=1,"+CS","")&amp;IF($K43=1,"+WB","")</f>
        <v/>
      </c>
      <c r="T43">
        <f>$E43+$G43+$I43+$K43</f>
        <v/>
      </c>
    </row>
    <row r="44">
      <c r="A44" t="inlineStr">
        <is>
          <t>349377320000</t>
        </is>
      </c>
      <c r="B44" t="inlineStr">
        <is>
          <t>34937732</t>
        </is>
      </c>
      <c r="C44" t="inlineStr">
        <is>
          <t>VIDAL AGUILAR</t>
        </is>
      </c>
      <c r="D44" t="inlineStr">
        <is>
          <t>VIDALAGUILAR</t>
        </is>
      </c>
      <c r="E44">
        <f>IF(COUNTIFS(Registros!$A$2:$A$6000,"NP",Registros!$B$2:$B$6000,$A44)&gt;0,1,0)</f>
        <v/>
      </c>
      <c r="F44">
        <f>IF($E44=1,SUMIFS(Registros!$F$2:$F$6000,Registros!$A$2:$A$6000,"NP",Registros!$B$2:$B$6000,$A44),0)</f>
        <v/>
      </c>
      <c r="G44">
        <f>IF(COUNTIFS(Registros!$A$2:$A$6000,"MOV",Registros!$B$2:$B$6000,$A44)&gt;0,1,0)</f>
        <v/>
      </c>
      <c r="H44">
        <f>IF($G44=1,SUMIFS(Registros!$F$2:$F$6000,Registros!$A$2:$A$6000,"MOV",Registros!$B$2:$B$6000,$A44),0)</f>
        <v/>
      </c>
      <c r="I44">
        <f>IF(COUNTIFS(Registros!$A$2:$A$6000,"CS",Registros!$B$2:$B$6000,$A44)&gt;0,1,0)</f>
        <v/>
      </c>
      <c r="J44">
        <f>IF($I44=1,SUMIFS(Registros!$I$2:$I$6000,Registros!$A$2:$A$6000,"CS",Registros!$B$2:$B$6000,$A44),0)</f>
        <v/>
      </c>
      <c r="K44">
        <f>IF(COUNTIFS(Winback!$K$2:$K$300,$D44)&gt;0,1,0)</f>
        <v/>
      </c>
      <c r="L44">
        <f>IF(AND($K44=1,LEFT($A44,3)="WB-"),SUMIFS(Winback!$D$2:$D$300,Winback!$K$2:$K$300,$D44),0)</f>
        <v/>
      </c>
      <c r="M44">
        <f>IF(OR($E44=1,$G44=1,SUMIFS(Registros!$J$2:$J$6000,Registros!$B$2:$B$6000,$A44)&gt;0),1,0)</f>
        <v/>
      </c>
      <c r="N44">
        <f>IF($J44&gt;0,1,IF(COUNTIFS(Registros!$A$2:$A$6000,"CS",Registros!$B$2:$B$6000,$A44,Registros!$K$2:$K$6000,"&lt;&gt;")&gt;0,1,0))</f>
        <v/>
      </c>
      <c r="O44">
        <f>IF(AND($K44=1,$E44=0,$G44=0,$I44=0),"WINBACK",IF(AND($M44=1,$N44&gt;0),"CONVERGENTE",IF($M44=1,"SOLO MÓVIL",IF($N44&gt;0,"SOLO FIJO / INTERNET","SIN SERVICIOS"))))</f>
        <v/>
      </c>
      <c r="P44">
        <f>IF($O44="WINBACK","Recuperar (winback)",IF($O44="CONVERGENTE","Upgrade / más líneas",IF($O44="SOLO MÓVIL","Ofrecer fijo + internet (FLBBTV)",IF($O44="SOLO FIJO / INTERNET","Ofrecer línea móvil Nextphone","Oferta completa (móvil + fijo + internet)"))))</f>
        <v/>
      </c>
      <c r="Q44">
        <f>$F44+$H44+$L44</f>
        <v/>
      </c>
      <c r="R44">
        <f>IFERROR(VLOOKUP($A44,Registros!$B$2:$G$6000,6,0),IFERROR(VLOOKUP($D44,Winback!$B$2:$C$300,2,0),""))</f>
        <v/>
      </c>
      <c r="S44">
        <f>IF($E44=1,"NP","")&amp;IF($G44=1,"+MOV","")&amp;IF($I44=1,"+CS","")&amp;IF($K44=1,"+WB","")</f>
        <v/>
      </c>
      <c r="T44">
        <f>$E44+$G44+$I44+$K44</f>
        <v/>
      </c>
    </row>
    <row r="45">
      <c r="A45" t="inlineStr">
        <is>
          <t>355337330000</t>
        </is>
      </c>
      <c r="B45" t="inlineStr">
        <is>
          <t>35533733</t>
        </is>
      </c>
      <c r="C45" t="inlineStr">
        <is>
          <t>ENOC PONTE HERNANDEZ</t>
        </is>
      </c>
      <c r="D45" t="inlineStr">
        <is>
          <t>ENOCPONTEHERNANDEZ</t>
        </is>
      </c>
      <c r="E45">
        <f>IF(COUNTIFS(Registros!$A$2:$A$6000,"NP",Registros!$B$2:$B$6000,$A45)&gt;0,1,0)</f>
        <v/>
      </c>
      <c r="F45">
        <f>IF($E45=1,SUMIFS(Registros!$F$2:$F$6000,Registros!$A$2:$A$6000,"NP",Registros!$B$2:$B$6000,$A45),0)</f>
        <v/>
      </c>
      <c r="G45">
        <f>IF(COUNTIFS(Registros!$A$2:$A$6000,"MOV",Registros!$B$2:$B$6000,$A45)&gt;0,1,0)</f>
        <v/>
      </c>
      <c r="H45">
        <f>IF($G45=1,SUMIFS(Registros!$F$2:$F$6000,Registros!$A$2:$A$6000,"MOV",Registros!$B$2:$B$6000,$A45),0)</f>
        <v/>
      </c>
      <c r="I45">
        <f>IF(COUNTIFS(Registros!$A$2:$A$6000,"CS",Registros!$B$2:$B$6000,$A45)&gt;0,1,0)</f>
        <v/>
      </c>
      <c r="J45">
        <f>IF($I45=1,SUMIFS(Registros!$I$2:$I$6000,Registros!$A$2:$A$6000,"CS",Registros!$B$2:$B$6000,$A45),0)</f>
        <v/>
      </c>
      <c r="K45">
        <f>IF(COUNTIFS(Winback!$K$2:$K$300,$D45)&gt;0,1,0)</f>
        <v/>
      </c>
      <c r="L45">
        <f>IF(AND($K45=1,LEFT($A45,3)="WB-"),SUMIFS(Winback!$D$2:$D$300,Winback!$K$2:$K$300,$D45),0)</f>
        <v/>
      </c>
      <c r="M45">
        <f>IF(OR($E45=1,$G45=1,SUMIFS(Registros!$J$2:$J$6000,Registros!$B$2:$B$6000,$A45)&gt;0),1,0)</f>
        <v/>
      </c>
      <c r="N45">
        <f>IF($J45&gt;0,1,IF(COUNTIFS(Registros!$A$2:$A$6000,"CS",Registros!$B$2:$B$6000,$A45,Registros!$K$2:$K$6000,"&lt;&gt;")&gt;0,1,0))</f>
        <v/>
      </c>
      <c r="O45">
        <f>IF(AND($K45=1,$E45=0,$G45=0,$I45=0),"WINBACK",IF(AND($M45=1,$N45&gt;0),"CONVERGENTE",IF($M45=1,"SOLO MÓVIL",IF($N45&gt;0,"SOLO FIJO / INTERNET","SIN SERVICIOS"))))</f>
        <v/>
      </c>
      <c r="P45">
        <f>IF($O45="WINBACK","Recuperar (winback)",IF($O45="CONVERGENTE","Upgrade / más líneas",IF($O45="SOLO MÓVIL","Ofrecer fijo + internet (FLBBTV)",IF($O45="SOLO FIJO / INTERNET","Ofrecer línea móvil Nextphone","Oferta completa (móvil + fijo + internet)"))))</f>
        <v/>
      </c>
      <c r="Q45">
        <f>$F45+$H45+$L45</f>
        <v/>
      </c>
      <c r="R45">
        <f>IFERROR(VLOOKUP($A45,Registros!$B$2:$G$6000,6,0),IFERROR(VLOOKUP($D45,Winback!$B$2:$C$300,2,0),""))</f>
        <v/>
      </c>
      <c r="S45">
        <f>IF($E45=1,"NP","")&amp;IF($G45=1,"+MOV","")&amp;IF($I45=1,"+CS","")&amp;IF($K45=1,"+WB","")</f>
        <v/>
      </c>
      <c r="T45">
        <f>$E45+$G45+$I45+$K45</f>
        <v/>
      </c>
    </row>
    <row r="46">
      <c r="A46" t="inlineStr">
        <is>
          <t>352330620000</t>
        </is>
      </c>
      <c r="B46" t="inlineStr">
        <is>
          <t>35233062</t>
        </is>
      </c>
      <c r="C46" t="inlineStr">
        <is>
          <t>BENIGNO CABRERA</t>
        </is>
      </c>
      <c r="D46" t="inlineStr">
        <is>
          <t>BENIGNOCABRERA</t>
        </is>
      </c>
      <c r="E46">
        <f>IF(COUNTIFS(Registros!$A$2:$A$6000,"NP",Registros!$B$2:$B$6000,$A46)&gt;0,1,0)</f>
        <v/>
      </c>
      <c r="F46">
        <f>IF($E46=1,SUMIFS(Registros!$F$2:$F$6000,Registros!$A$2:$A$6000,"NP",Registros!$B$2:$B$6000,$A46),0)</f>
        <v/>
      </c>
      <c r="G46">
        <f>IF(COUNTIFS(Registros!$A$2:$A$6000,"MOV",Registros!$B$2:$B$6000,$A46)&gt;0,1,0)</f>
        <v/>
      </c>
      <c r="H46">
        <f>IF($G46=1,SUMIFS(Registros!$F$2:$F$6000,Registros!$A$2:$A$6000,"MOV",Registros!$B$2:$B$6000,$A46),0)</f>
        <v/>
      </c>
      <c r="I46">
        <f>IF(COUNTIFS(Registros!$A$2:$A$6000,"CS",Registros!$B$2:$B$6000,$A46)&gt;0,1,0)</f>
        <v/>
      </c>
      <c r="J46">
        <f>IF($I46=1,SUMIFS(Registros!$I$2:$I$6000,Registros!$A$2:$A$6000,"CS",Registros!$B$2:$B$6000,$A46),0)</f>
        <v/>
      </c>
      <c r="K46">
        <f>IF(COUNTIFS(Winback!$K$2:$K$300,$D46)&gt;0,1,0)</f>
        <v/>
      </c>
      <c r="L46">
        <f>IF(AND($K46=1,LEFT($A46,3)="WB-"),SUMIFS(Winback!$D$2:$D$300,Winback!$K$2:$K$300,$D46),0)</f>
        <v/>
      </c>
      <c r="M46">
        <f>IF(OR($E46=1,$G46=1,SUMIFS(Registros!$J$2:$J$6000,Registros!$B$2:$B$6000,$A46)&gt;0),1,0)</f>
        <v/>
      </c>
      <c r="N46">
        <f>IF($J46&gt;0,1,IF(COUNTIFS(Registros!$A$2:$A$6000,"CS",Registros!$B$2:$B$6000,$A46,Registros!$K$2:$K$6000,"&lt;&gt;")&gt;0,1,0))</f>
        <v/>
      </c>
      <c r="O46">
        <f>IF(AND($K46=1,$E46=0,$G46=0,$I46=0),"WINBACK",IF(AND($M46=1,$N46&gt;0),"CONVERGENTE",IF($M46=1,"SOLO MÓVIL",IF($N46&gt;0,"SOLO FIJO / INTERNET","SIN SERVICIOS"))))</f>
        <v/>
      </c>
      <c r="P46">
        <f>IF($O46="WINBACK","Recuperar (winback)",IF($O46="CONVERGENTE","Upgrade / más líneas",IF($O46="SOLO MÓVIL","Ofrecer fijo + internet (FLBBTV)",IF($O46="SOLO FIJO / INTERNET","Ofrecer línea móvil Nextphone","Oferta completa (móvil + fijo + internet)"))))</f>
        <v/>
      </c>
      <c r="Q46">
        <f>$F46+$H46+$L46</f>
        <v/>
      </c>
      <c r="R46">
        <f>IFERROR(VLOOKUP($A46,Registros!$B$2:$G$6000,6,0),IFERROR(VLOOKUP($D46,Winback!$B$2:$C$300,2,0),""))</f>
        <v/>
      </c>
      <c r="S46">
        <f>IF($E46=1,"NP","")&amp;IF($G46=1,"+MOV","")&amp;IF($I46=1,"+CS","")&amp;IF($K46=1,"+WB","")</f>
        <v/>
      </c>
      <c r="T46">
        <f>$E46+$G46+$I46+$K46</f>
        <v/>
      </c>
    </row>
    <row r="47">
      <c r="A47" t="inlineStr">
        <is>
          <t>353357830000</t>
        </is>
      </c>
      <c r="B47" t="inlineStr">
        <is>
          <t>35335783</t>
        </is>
      </c>
      <c r="C47" t="inlineStr">
        <is>
          <t>DALLYS ZARRAONANDIA</t>
        </is>
      </c>
      <c r="D47" t="inlineStr">
        <is>
          <t>DALLYSZARRAONANDIA</t>
        </is>
      </c>
      <c r="E47">
        <f>IF(COUNTIFS(Registros!$A$2:$A$6000,"NP",Registros!$B$2:$B$6000,$A47)&gt;0,1,0)</f>
        <v/>
      </c>
      <c r="F47">
        <f>IF($E47=1,SUMIFS(Registros!$F$2:$F$6000,Registros!$A$2:$A$6000,"NP",Registros!$B$2:$B$6000,$A47),0)</f>
        <v/>
      </c>
      <c r="G47">
        <f>IF(COUNTIFS(Registros!$A$2:$A$6000,"MOV",Registros!$B$2:$B$6000,$A47)&gt;0,1,0)</f>
        <v/>
      </c>
      <c r="H47">
        <f>IF($G47=1,SUMIFS(Registros!$F$2:$F$6000,Registros!$A$2:$A$6000,"MOV",Registros!$B$2:$B$6000,$A47),0)</f>
        <v/>
      </c>
      <c r="I47">
        <f>IF(COUNTIFS(Registros!$A$2:$A$6000,"CS",Registros!$B$2:$B$6000,$A47)&gt;0,1,0)</f>
        <v/>
      </c>
      <c r="J47">
        <f>IF($I47=1,SUMIFS(Registros!$I$2:$I$6000,Registros!$A$2:$A$6000,"CS",Registros!$B$2:$B$6000,$A47),0)</f>
        <v/>
      </c>
      <c r="K47">
        <f>IF(COUNTIFS(Winback!$K$2:$K$300,$D47)&gt;0,1,0)</f>
        <v/>
      </c>
      <c r="L47">
        <f>IF(AND($K47=1,LEFT($A47,3)="WB-"),SUMIFS(Winback!$D$2:$D$300,Winback!$K$2:$K$300,$D47),0)</f>
        <v/>
      </c>
      <c r="M47">
        <f>IF(OR($E47=1,$G47=1,SUMIFS(Registros!$J$2:$J$6000,Registros!$B$2:$B$6000,$A47)&gt;0),1,0)</f>
        <v/>
      </c>
      <c r="N47">
        <f>IF($J47&gt;0,1,IF(COUNTIFS(Registros!$A$2:$A$6000,"CS",Registros!$B$2:$B$6000,$A47,Registros!$K$2:$K$6000,"&lt;&gt;")&gt;0,1,0))</f>
        <v/>
      </c>
      <c r="O47">
        <f>IF(AND($K47=1,$E47=0,$G47=0,$I47=0),"WINBACK",IF(AND($M47=1,$N47&gt;0),"CONVERGENTE",IF($M47=1,"SOLO MÓVIL",IF($N47&gt;0,"SOLO FIJO / INTERNET","SIN SERVICIOS"))))</f>
        <v/>
      </c>
      <c r="P47">
        <f>IF($O47="WINBACK","Recuperar (winback)",IF($O47="CONVERGENTE","Upgrade / más líneas",IF($O47="SOLO MÓVIL","Ofrecer fijo + internet (FLBBTV)",IF($O47="SOLO FIJO / INTERNET","Ofrecer línea móvil Nextphone","Oferta completa (móvil + fijo + internet)"))))</f>
        <v/>
      </c>
      <c r="Q47">
        <f>$F47+$H47+$L47</f>
        <v/>
      </c>
      <c r="R47">
        <f>IFERROR(VLOOKUP($A47,Registros!$B$2:$G$6000,6,0),IFERROR(VLOOKUP($D47,Winback!$B$2:$C$300,2,0),""))</f>
        <v/>
      </c>
      <c r="S47">
        <f>IF($E47=1,"NP","")&amp;IF($G47=1,"+MOV","")&amp;IF($I47=1,"+CS","")&amp;IF($K47=1,"+WB","")</f>
        <v/>
      </c>
      <c r="T47">
        <f>$E47+$G47+$I47+$K47</f>
        <v/>
      </c>
    </row>
    <row r="48">
      <c r="A48" t="inlineStr">
        <is>
          <t>349364030000</t>
        </is>
      </c>
      <c r="B48" t="inlineStr">
        <is>
          <t>34936403</t>
        </is>
      </c>
      <c r="C48" t="inlineStr">
        <is>
          <t>EDUINA MORALES DIAZ DE NUÑEZ</t>
        </is>
      </c>
      <c r="D48" t="inlineStr">
        <is>
          <t>EDUINAMORALESDIAZDENUNEZ</t>
        </is>
      </c>
      <c r="E48">
        <f>IF(COUNTIFS(Registros!$A$2:$A$6000,"NP",Registros!$B$2:$B$6000,$A48)&gt;0,1,0)</f>
        <v/>
      </c>
      <c r="F48">
        <f>IF($E48=1,SUMIFS(Registros!$F$2:$F$6000,Registros!$A$2:$A$6000,"NP",Registros!$B$2:$B$6000,$A48),0)</f>
        <v/>
      </c>
      <c r="G48">
        <f>IF(COUNTIFS(Registros!$A$2:$A$6000,"MOV",Registros!$B$2:$B$6000,$A48)&gt;0,1,0)</f>
        <v/>
      </c>
      <c r="H48">
        <f>IF($G48=1,SUMIFS(Registros!$F$2:$F$6000,Registros!$A$2:$A$6000,"MOV",Registros!$B$2:$B$6000,$A48),0)</f>
        <v/>
      </c>
      <c r="I48">
        <f>IF(COUNTIFS(Registros!$A$2:$A$6000,"CS",Registros!$B$2:$B$6000,$A48)&gt;0,1,0)</f>
        <v/>
      </c>
      <c r="J48">
        <f>IF($I48=1,SUMIFS(Registros!$I$2:$I$6000,Registros!$A$2:$A$6000,"CS",Registros!$B$2:$B$6000,$A48),0)</f>
        <v/>
      </c>
      <c r="K48">
        <f>IF(COUNTIFS(Winback!$K$2:$K$300,$D48)&gt;0,1,0)</f>
        <v/>
      </c>
      <c r="L48">
        <f>IF(AND($K48=1,LEFT($A48,3)="WB-"),SUMIFS(Winback!$D$2:$D$300,Winback!$K$2:$K$300,$D48),0)</f>
        <v/>
      </c>
      <c r="M48">
        <f>IF(OR($E48=1,$G48=1,SUMIFS(Registros!$J$2:$J$6000,Registros!$B$2:$B$6000,$A48)&gt;0),1,0)</f>
        <v/>
      </c>
      <c r="N48">
        <f>IF($J48&gt;0,1,IF(COUNTIFS(Registros!$A$2:$A$6000,"CS",Registros!$B$2:$B$6000,$A48,Registros!$K$2:$K$6000,"&lt;&gt;")&gt;0,1,0))</f>
        <v/>
      </c>
      <c r="O48">
        <f>IF(AND($K48=1,$E48=0,$G48=0,$I48=0),"WINBACK",IF(AND($M48=1,$N48&gt;0),"CONVERGENTE",IF($M48=1,"SOLO MÓVIL",IF($N48&gt;0,"SOLO FIJO / INTERNET","SIN SERVICIOS"))))</f>
        <v/>
      </c>
      <c r="P48">
        <f>IF($O48="WINBACK","Recuperar (winback)",IF($O48="CONVERGENTE","Upgrade / más líneas",IF($O48="SOLO MÓVIL","Ofrecer fijo + internet (FLBBTV)",IF($O48="SOLO FIJO / INTERNET","Ofrecer línea móvil Nextphone","Oferta completa (móvil + fijo + internet)"))))</f>
        <v/>
      </c>
      <c r="Q48">
        <f>$F48+$H48+$L48</f>
        <v/>
      </c>
      <c r="R48">
        <f>IFERROR(VLOOKUP($A48,Registros!$B$2:$G$6000,6,0),IFERROR(VLOOKUP($D48,Winback!$B$2:$C$300,2,0),""))</f>
        <v/>
      </c>
      <c r="S48">
        <f>IF($E48=1,"NP","")&amp;IF($G48=1,"+MOV","")&amp;IF($I48=1,"+CS","")&amp;IF($K48=1,"+WB","")</f>
        <v/>
      </c>
      <c r="T48">
        <f>$E48+$G48+$I48+$K48</f>
        <v/>
      </c>
    </row>
    <row r="49">
      <c r="A49" t="inlineStr">
        <is>
          <t>321830810000</t>
        </is>
      </c>
      <c r="B49" t="inlineStr">
        <is>
          <t>32183081</t>
        </is>
      </c>
      <c r="C49" t="inlineStr">
        <is>
          <t>LEILY EREIDA RODRÍGUEZ R</t>
        </is>
      </c>
      <c r="D49" t="inlineStr">
        <is>
          <t>LEILYEREIDARODRIGUEZR</t>
        </is>
      </c>
      <c r="E49">
        <f>IF(COUNTIFS(Registros!$A$2:$A$6000,"NP",Registros!$B$2:$B$6000,$A49)&gt;0,1,0)</f>
        <v/>
      </c>
      <c r="F49">
        <f>IF($E49=1,SUMIFS(Registros!$F$2:$F$6000,Registros!$A$2:$A$6000,"NP",Registros!$B$2:$B$6000,$A49),0)</f>
        <v/>
      </c>
      <c r="G49">
        <f>IF(COUNTIFS(Registros!$A$2:$A$6000,"MOV",Registros!$B$2:$B$6000,$A49)&gt;0,1,0)</f>
        <v/>
      </c>
      <c r="H49">
        <f>IF($G49=1,SUMIFS(Registros!$F$2:$F$6000,Registros!$A$2:$A$6000,"MOV",Registros!$B$2:$B$6000,$A49),0)</f>
        <v/>
      </c>
      <c r="I49">
        <f>IF(COUNTIFS(Registros!$A$2:$A$6000,"CS",Registros!$B$2:$B$6000,$A49)&gt;0,1,0)</f>
        <v/>
      </c>
      <c r="J49">
        <f>IF($I49=1,SUMIFS(Registros!$I$2:$I$6000,Registros!$A$2:$A$6000,"CS",Registros!$B$2:$B$6000,$A49),0)</f>
        <v/>
      </c>
      <c r="K49">
        <f>IF(COUNTIFS(Winback!$K$2:$K$300,$D49)&gt;0,1,0)</f>
        <v/>
      </c>
      <c r="L49">
        <f>IF(AND($K49=1,LEFT($A49,3)="WB-"),SUMIFS(Winback!$D$2:$D$300,Winback!$K$2:$K$300,$D49),0)</f>
        <v/>
      </c>
      <c r="M49">
        <f>IF(OR($E49=1,$G49=1,SUMIFS(Registros!$J$2:$J$6000,Registros!$B$2:$B$6000,$A49)&gt;0),1,0)</f>
        <v/>
      </c>
      <c r="N49">
        <f>IF($J49&gt;0,1,IF(COUNTIFS(Registros!$A$2:$A$6000,"CS",Registros!$B$2:$B$6000,$A49,Registros!$K$2:$K$6000,"&lt;&gt;")&gt;0,1,0))</f>
        <v/>
      </c>
      <c r="O49">
        <f>IF(AND($K49=1,$E49=0,$G49=0,$I49=0),"WINBACK",IF(AND($M49=1,$N49&gt;0),"CONVERGENTE",IF($M49=1,"SOLO MÓVIL",IF($N49&gt;0,"SOLO FIJO / INTERNET","SIN SERVICIOS"))))</f>
        <v/>
      </c>
      <c r="P49">
        <f>IF($O49="WINBACK","Recuperar (winback)",IF($O49="CONVERGENTE","Upgrade / más líneas",IF($O49="SOLO MÓVIL","Ofrecer fijo + internet (FLBBTV)",IF($O49="SOLO FIJO / INTERNET","Ofrecer línea móvil Nextphone","Oferta completa (móvil + fijo + internet)"))))</f>
        <v/>
      </c>
      <c r="Q49">
        <f>$F49+$H49+$L49</f>
        <v/>
      </c>
      <c r="R49">
        <f>IFERROR(VLOOKUP($A49,Registros!$B$2:$G$6000,6,0),IFERROR(VLOOKUP($D49,Winback!$B$2:$C$300,2,0),""))</f>
        <v/>
      </c>
      <c r="S49">
        <f>IF($E49=1,"NP","")&amp;IF($G49=1,"+MOV","")&amp;IF($I49=1,"+CS","")&amp;IF($K49=1,"+WB","")</f>
        <v/>
      </c>
      <c r="T49">
        <f>$E49+$G49+$I49+$K49</f>
        <v/>
      </c>
    </row>
    <row r="50">
      <c r="A50" t="inlineStr">
        <is>
          <t>312208060000</t>
        </is>
      </c>
      <c r="B50" t="inlineStr">
        <is>
          <t>31220806</t>
        </is>
      </c>
      <c r="C50" t="inlineStr">
        <is>
          <t>RODOLFO PÉREZ RÍOS</t>
        </is>
      </c>
      <c r="D50" t="inlineStr">
        <is>
          <t>RODOLFOPEREZRIOS</t>
        </is>
      </c>
      <c r="E50">
        <f>IF(COUNTIFS(Registros!$A$2:$A$6000,"NP",Registros!$B$2:$B$6000,$A50)&gt;0,1,0)</f>
        <v/>
      </c>
      <c r="F50">
        <f>IF($E50=1,SUMIFS(Registros!$F$2:$F$6000,Registros!$A$2:$A$6000,"NP",Registros!$B$2:$B$6000,$A50),0)</f>
        <v/>
      </c>
      <c r="G50">
        <f>IF(COUNTIFS(Registros!$A$2:$A$6000,"MOV",Registros!$B$2:$B$6000,$A50)&gt;0,1,0)</f>
        <v/>
      </c>
      <c r="H50">
        <f>IF($G50=1,SUMIFS(Registros!$F$2:$F$6000,Registros!$A$2:$A$6000,"MOV",Registros!$B$2:$B$6000,$A50),0)</f>
        <v/>
      </c>
      <c r="I50">
        <f>IF(COUNTIFS(Registros!$A$2:$A$6000,"CS",Registros!$B$2:$B$6000,$A50)&gt;0,1,0)</f>
        <v/>
      </c>
      <c r="J50">
        <f>IF($I50=1,SUMIFS(Registros!$I$2:$I$6000,Registros!$A$2:$A$6000,"CS",Registros!$B$2:$B$6000,$A50),0)</f>
        <v/>
      </c>
      <c r="K50">
        <f>IF(COUNTIFS(Winback!$K$2:$K$300,$D50)&gt;0,1,0)</f>
        <v/>
      </c>
      <c r="L50">
        <f>IF(AND($K50=1,LEFT($A50,3)="WB-"),SUMIFS(Winback!$D$2:$D$300,Winback!$K$2:$K$300,$D50),0)</f>
        <v/>
      </c>
      <c r="M50">
        <f>IF(OR($E50=1,$G50=1,SUMIFS(Registros!$J$2:$J$6000,Registros!$B$2:$B$6000,$A50)&gt;0),1,0)</f>
        <v/>
      </c>
      <c r="N50">
        <f>IF($J50&gt;0,1,IF(COUNTIFS(Registros!$A$2:$A$6000,"CS",Registros!$B$2:$B$6000,$A50,Registros!$K$2:$K$6000,"&lt;&gt;")&gt;0,1,0))</f>
        <v/>
      </c>
      <c r="O50">
        <f>IF(AND($K50=1,$E50=0,$G50=0,$I50=0),"WINBACK",IF(AND($M50=1,$N50&gt;0),"CONVERGENTE",IF($M50=1,"SOLO MÓVIL",IF($N50&gt;0,"SOLO FIJO / INTERNET","SIN SERVICIOS"))))</f>
        <v/>
      </c>
      <c r="P50">
        <f>IF($O50="WINBACK","Recuperar (winback)",IF($O50="CONVERGENTE","Upgrade / más líneas",IF($O50="SOLO MÓVIL","Ofrecer fijo + internet (FLBBTV)",IF($O50="SOLO FIJO / INTERNET","Ofrecer línea móvil Nextphone","Oferta completa (móvil + fijo + internet)"))))</f>
        <v/>
      </c>
      <c r="Q50">
        <f>$F50+$H50+$L50</f>
        <v/>
      </c>
      <c r="R50">
        <f>IFERROR(VLOOKUP($A50,Registros!$B$2:$G$6000,6,0),IFERROR(VLOOKUP($D50,Winback!$B$2:$C$300,2,0),""))</f>
        <v/>
      </c>
      <c r="S50">
        <f>IF($E50=1,"NP","")&amp;IF($G50=1,"+MOV","")&amp;IF($I50=1,"+CS","")&amp;IF($K50=1,"+WB","")</f>
        <v/>
      </c>
      <c r="T50">
        <f>$E50+$G50+$I50+$K50</f>
        <v/>
      </c>
    </row>
    <row r="51">
      <c r="A51" t="inlineStr">
        <is>
          <t>312213850000</t>
        </is>
      </c>
      <c r="B51" t="inlineStr">
        <is>
          <t>31221385</t>
        </is>
      </c>
      <c r="C51" t="inlineStr">
        <is>
          <t>MAQ CONSTRUCTORES -</t>
        </is>
      </c>
      <c r="D51" t="inlineStr">
        <is>
          <t>MAQCONSTRUCTORES</t>
        </is>
      </c>
      <c r="E51">
        <f>IF(COUNTIFS(Registros!$A$2:$A$6000,"NP",Registros!$B$2:$B$6000,$A51)&gt;0,1,0)</f>
        <v/>
      </c>
      <c r="F51">
        <f>IF($E51=1,SUMIFS(Registros!$F$2:$F$6000,Registros!$A$2:$A$6000,"NP",Registros!$B$2:$B$6000,$A51),0)</f>
        <v/>
      </c>
      <c r="G51">
        <f>IF(COUNTIFS(Registros!$A$2:$A$6000,"MOV",Registros!$B$2:$B$6000,$A51)&gt;0,1,0)</f>
        <v/>
      </c>
      <c r="H51">
        <f>IF($G51=1,SUMIFS(Registros!$F$2:$F$6000,Registros!$A$2:$A$6000,"MOV",Registros!$B$2:$B$6000,$A51),0)</f>
        <v/>
      </c>
      <c r="I51">
        <f>IF(COUNTIFS(Registros!$A$2:$A$6000,"CS",Registros!$B$2:$B$6000,$A51)&gt;0,1,0)</f>
        <v/>
      </c>
      <c r="J51">
        <f>IF($I51=1,SUMIFS(Registros!$I$2:$I$6000,Registros!$A$2:$A$6000,"CS",Registros!$B$2:$B$6000,$A51),0)</f>
        <v/>
      </c>
      <c r="K51">
        <f>IF(COUNTIFS(Winback!$K$2:$K$300,$D51)&gt;0,1,0)</f>
        <v/>
      </c>
      <c r="L51">
        <f>IF(AND($K51=1,LEFT($A51,3)="WB-"),SUMIFS(Winback!$D$2:$D$300,Winback!$K$2:$K$300,$D51),0)</f>
        <v/>
      </c>
      <c r="M51">
        <f>IF(OR($E51=1,$G51=1,SUMIFS(Registros!$J$2:$J$6000,Registros!$B$2:$B$6000,$A51)&gt;0),1,0)</f>
        <v/>
      </c>
      <c r="N51">
        <f>IF($J51&gt;0,1,IF(COUNTIFS(Registros!$A$2:$A$6000,"CS",Registros!$B$2:$B$6000,$A51,Registros!$K$2:$K$6000,"&lt;&gt;")&gt;0,1,0))</f>
        <v/>
      </c>
      <c r="O51">
        <f>IF(AND($K51=1,$E51=0,$G51=0,$I51=0),"WINBACK",IF(AND($M51=1,$N51&gt;0),"CONVERGENTE",IF($M51=1,"SOLO MÓVIL",IF($N51&gt;0,"SOLO FIJO / INTERNET","SIN SERVICIOS"))))</f>
        <v/>
      </c>
      <c r="P51">
        <f>IF($O51="WINBACK","Recuperar (winback)",IF($O51="CONVERGENTE","Upgrade / más líneas",IF($O51="SOLO MÓVIL","Ofrecer fijo + internet (FLBBTV)",IF($O51="SOLO FIJO / INTERNET","Ofrecer línea móvil Nextphone","Oferta completa (móvil + fijo + internet)"))))</f>
        <v/>
      </c>
      <c r="Q51">
        <f>$F51+$H51+$L51</f>
        <v/>
      </c>
      <c r="R51">
        <f>IFERROR(VLOOKUP($A51,Registros!$B$2:$G$6000,6,0),IFERROR(VLOOKUP($D51,Winback!$B$2:$C$300,2,0),""))</f>
        <v/>
      </c>
      <c r="S51">
        <f>IF($E51=1,"NP","")&amp;IF($G51=1,"+MOV","")&amp;IF($I51=1,"+CS","")&amp;IF($K51=1,"+WB","")</f>
        <v/>
      </c>
      <c r="T51">
        <f>$E51+$G51+$I51+$K51</f>
        <v/>
      </c>
    </row>
    <row r="52">
      <c r="A52" t="inlineStr">
        <is>
          <t>351246240000</t>
        </is>
      </c>
      <c r="B52" t="inlineStr">
        <is>
          <t>35124624</t>
        </is>
      </c>
      <c r="C52" t="inlineStr">
        <is>
          <t>YASSER ESPINOSA</t>
        </is>
      </c>
      <c r="D52" t="inlineStr">
        <is>
          <t>YASSERESPINOSA</t>
        </is>
      </c>
      <c r="E52">
        <f>IF(COUNTIFS(Registros!$A$2:$A$6000,"NP",Registros!$B$2:$B$6000,$A52)&gt;0,1,0)</f>
        <v/>
      </c>
      <c r="F52">
        <f>IF($E52=1,SUMIFS(Registros!$F$2:$F$6000,Registros!$A$2:$A$6000,"NP",Registros!$B$2:$B$6000,$A52),0)</f>
        <v/>
      </c>
      <c r="G52">
        <f>IF(COUNTIFS(Registros!$A$2:$A$6000,"MOV",Registros!$B$2:$B$6000,$A52)&gt;0,1,0)</f>
        <v/>
      </c>
      <c r="H52">
        <f>IF($G52=1,SUMIFS(Registros!$F$2:$F$6000,Registros!$A$2:$A$6000,"MOV",Registros!$B$2:$B$6000,$A52),0)</f>
        <v/>
      </c>
      <c r="I52">
        <f>IF(COUNTIFS(Registros!$A$2:$A$6000,"CS",Registros!$B$2:$B$6000,$A52)&gt;0,1,0)</f>
        <v/>
      </c>
      <c r="J52">
        <f>IF($I52=1,SUMIFS(Registros!$I$2:$I$6000,Registros!$A$2:$A$6000,"CS",Registros!$B$2:$B$6000,$A52),0)</f>
        <v/>
      </c>
      <c r="K52">
        <f>IF(COUNTIFS(Winback!$K$2:$K$300,$D52)&gt;0,1,0)</f>
        <v/>
      </c>
      <c r="L52">
        <f>IF(AND($K52=1,LEFT($A52,3)="WB-"),SUMIFS(Winback!$D$2:$D$300,Winback!$K$2:$K$300,$D52),0)</f>
        <v/>
      </c>
      <c r="M52">
        <f>IF(OR($E52=1,$G52=1,SUMIFS(Registros!$J$2:$J$6000,Registros!$B$2:$B$6000,$A52)&gt;0),1,0)</f>
        <v/>
      </c>
      <c r="N52">
        <f>IF($J52&gt;0,1,IF(COUNTIFS(Registros!$A$2:$A$6000,"CS",Registros!$B$2:$B$6000,$A52,Registros!$K$2:$K$6000,"&lt;&gt;")&gt;0,1,0))</f>
        <v/>
      </c>
      <c r="O52">
        <f>IF(AND($K52=1,$E52=0,$G52=0,$I52=0),"WINBACK",IF(AND($M52=1,$N52&gt;0),"CONVERGENTE",IF($M52=1,"SOLO MÓVIL",IF($N52&gt;0,"SOLO FIJO / INTERNET","SIN SERVICIOS"))))</f>
        <v/>
      </c>
      <c r="P52">
        <f>IF($O52="WINBACK","Recuperar (winback)",IF($O52="CONVERGENTE","Upgrade / más líneas",IF($O52="SOLO MÓVIL","Ofrecer fijo + internet (FLBBTV)",IF($O52="SOLO FIJO / INTERNET","Ofrecer línea móvil Nextphone","Oferta completa (móvil + fijo + internet)"))))</f>
        <v/>
      </c>
      <c r="Q52">
        <f>$F52+$H52+$L52</f>
        <v/>
      </c>
      <c r="R52">
        <f>IFERROR(VLOOKUP($A52,Registros!$B$2:$G$6000,6,0),IFERROR(VLOOKUP($D52,Winback!$B$2:$C$300,2,0),""))</f>
        <v/>
      </c>
      <c r="S52">
        <f>IF($E52=1,"NP","")&amp;IF($G52=1,"+MOV","")&amp;IF($I52=1,"+CS","")&amp;IF($K52=1,"+WB","")</f>
        <v/>
      </c>
      <c r="T52">
        <f>$E52+$G52+$I52+$K52</f>
        <v/>
      </c>
    </row>
    <row r="53">
      <c r="A53" t="inlineStr">
        <is>
          <t>332224100000</t>
        </is>
      </c>
      <c r="B53" t="inlineStr">
        <is>
          <t>33222410</t>
        </is>
      </c>
      <c r="C53" t="inlineStr">
        <is>
          <t>H.D.T.M. ENTERPISES</t>
        </is>
      </c>
      <c r="D53" t="inlineStr">
        <is>
          <t>HDTMENTERPISES</t>
        </is>
      </c>
      <c r="E53">
        <f>IF(COUNTIFS(Registros!$A$2:$A$6000,"NP",Registros!$B$2:$B$6000,$A53)&gt;0,1,0)</f>
        <v/>
      </c>
      <c r="F53">
        <f>IF($E53=1,SUMIFS(Registros!$F$2:$F$6000,Registros!$A$2:$A$6000,"NP",Registros!$B$2:$B$6000,$A53),0)</f>
        <v/>
      </c>
      <c r="G53">
        <f>IF(COUNTIFS(Registros!$A$2:$A$6000,"MOV",Registros!$B$2:$B$6000,$A53)&gt;0,1,0)</f>
        <v/>
      </c>
      <c r="H53">
        <f>IF($G53=1,SUMIFS(Registros!$F$2:$F$6000,Registros!$A$2:$A$6000,"MOV",Registros!$B$2:$B$6000,$A53),0)</f>
        <v/>
      </c>
      <c r="I53">
        <f>IF(COUNTIFS(Registros!$A$2:$A$6000,"CS",Registros!$B$2:$B$6000,$A53)&gt;0,1,0)</f>
        <v/>
      </c>
      <c r="J53">
        <f>IF($I53=1,SUMIFS(Registros!$I$2:$I$6000,Registros!$A$2:$A$6000,"CS",Registros!$B$2:$B$6000,$A53),0)</f>
        <v/>
      </c>
      <c r="K53">
        <f>IF(COUNTIFS(Winback!$K$2:$K$300,$D53)&gt;0,1,0)</f>
        <v/>
      </c>
      <c r="L53">
        <f>IF(AND($K53=1,LEFT($A53,3)="WB-"),SUMIFS(Winback!$D$2:$D$300,Winback!$K$2:$K$300,$D53),0)</f>
        <v/>
      </c>
      <c r="M53">
        <f>IF(OR($E53=1,$G53=1,SUMIFS(Registros!$J$2:$J$6000,Registros!$B$2:$B$6000,$A53)&gt;0),1,0)</f>
        <v/>
      </c>
      <c r="N53">
        <f>IF($J53&gt;0,1,IF(COUNTIFS(Registros!$A$2:$A$6000,"CS",Registros!$B$2:$B$6000,$A53,Registros!$K$2:$K$6000,"&lt;&gt;")&gt;0,1,0))</f>
        <v/>
      </c>
      <c r="O53">
        <f>IF(AND($K53=1,$E53=0,$G53=0,$I53=0),"WINBACK",IF(AND($M53=1,$N53&gt;0),"CONVERGENTE",IF($M53=1,"SOLO MÓVIL",IF($N53&gt;0,"SOLO FIJO / INTERNET","SIN SERVICIOS"))))</f>
        <v/>
      </c>
      <c r="P53">
        <f>IF($O53="WINBACK","Recuperar (winback)",IF($O53="CONVERGENTE","Upgrade / más líneas",IF($O53="SOLO MÓVIL","Ofrecer fijo + internet (FLBBTV)",IF($O53="SOLO FIJO / INTERNET","Ofrecer línea móvil Nextphone","Oferta completa (móvil + fijo + internet)"))))</f>
        <v/>
      </c>
      <c r="Q53">
        <f>$F53+$H53+$L53</f>
        <v/>
      </c>
      <c r="R53">
        <f>IFERROR(VLOOKUP($A53,Registros!$B$2:$G$6000,6,0),IFERROR(VLOOKUP($D53,Winback!$B$2:$C$300,2,0),""))</f>
        <v/>
      </c>
      <c r="S53">
        <f>IF($E53=1,"NP","")&amp;IF($G53=1,"+MOV","")&amp;IF($I53=1,"+CS","")&amp;IF($K53=1,"+WB","")</f>
        <v/>
      </c>
      <c r="T53">
        <f>$E53+$G53+$I53+$K53</f>
        <v/>
      </c>
    </row>
    <row r="54">
      <c r="A54" t="inlineStr">
        <is>
          <t>323453620000</t>
        </is>
      </c>
      <c r="B54" t="inlineStr">
        <is>
          <t>32345362</t>
        </is>
      </c>
      <c r="C54" t="inlineStr">
        <is>
          <t>ENVASES S.A.</t>
        </is>
      </c>
      <c r="D54" t="inlineStr">
        <is>
          <t>ENVASESSA</t>
        </is>
      </c>
      <c r="E54">
        <f>IF(COUNTIFS(Registros!$A$2:$A$6000,"NP",Registros!$B$2:$B$6000,$A54)&gt;0,1,0)</f>
        <v/>
      </c>
      <c r="F54">
        <f>IF($E54=1,SUMIFS(Registros!$F$2:$F$6000,Registros!$A$2:$A$6000,"NP",Registros!$B$2:$B$6000,$A54),0)</f>
        <v/>
      </c>
      <c r="G54">
        <f>IF(COUNTIFS(Registros!$A$2:$A$6000,"MOV",Registros!$B$2:$B$6000,$A54)&gt;0,1,0)</f>
        <v/>
      </c>
      <c r="H54">
        <f>IF($G54=1,SUMIFS(Registros!$F$2:$F$6000,Registros!$A$2:$A$6000,"MOV",Registros!$B$2:$B$6000,$A54),0)</f>
        <v/>
      </c>
      <c r="I54">
        <f>IF(COUNTIFS(Registros!$A$2:$A$6000,"CS",Registros!$B$2:$B$6000,$A54)&gt;0,1,0)</f>
        <v/>
      </c>
      <c r="J54">
        <f>IF($I54=1,SUMIFS(Registros!$I$2:$I$6000,Registros!$A$2:$A$6000,"CS",Registros!$B$2:$B$6000,$A54),0)</f>
        <v/>
      </c>
      <c r="K54">
        <f>IF(COUNTIFS(Winback!$K$2:$K$300,$D54)&gt;0,1,0)</f>
        <v/>
      </c>
      <c r="L54">
        <f>IF(AND($K54=1,LEFT($A54,3)="WB-"),SUMIFS(Winback!$D$2:$D$300,Winback!$K$2:$K$300,$D54),0)</f>
        <v/>
      </c>
      <c r="M54">
        <f>IF(OR($E54=1,$G54=1,SUMIFS(Registros!$J$2:$J$6000,Registros!$B$2:$B$6000,$A54)&gt;0),1,0)</f>
        <v/>
      </c>
      <c r="N54">
        <f>IF($J54&gt;0,1,IF(COUNTIFS(Registros!$A$2:$A$6000,"CS",Registros!$B$2:$B$6000,$A54,Registros!$K$2:$K$6000,"&lt;&gt;")&gt;0,1,0))</f>
        <v/>
      </c>
      <c r="O54">
        <f>IF(AND($K54=1,$E54=0,$G54=0,$I54=0),"WINBACK",IF(AND($M54=1,$N54&gt;0),"CONVERGENTE",IF($M54=1,"SOLO MÓVIL",IF($N54&gt;0,"SOLO FIJO / INTERNET","SIN SERVICIOS"))))</f>
        <v/>
      </c>
      <c r="P54">
        <f>IF($O54="WINBACK","Recuperar (winback)",IF($O54="CONVERGENTE","Upgrade / más líneas",IF($O54="SOLO MÓVIL","Ofrecer fijo + internet (FLBBTV)",IF($O54="SOLO FIJO / INTERNET","Ofrecer línea móvil Nextphone","Oferta completa (móvil + fijo + internet)"))))</f>
        <v/>
      </c>
      <c r="Q54">
        <f>$F54+$H54+$L54</f>
        <v/>
      </c>
      <c r="R54">
        <f>IFERROR(VLOOKUP($A54,Registros!$B$2:$G$6000,6,0),IFERROR(VLOOKUP($D54,Winback!$B$2:$C$300,2,0),""))</f>
        <v/>
      </c>
      <c r="S54">
        <f>IF($E54=1,"NP","")&amp;IF($G54=1,"+MOV","")&amp;IF($I54=1,"+CS","")&amp;IF($K54=1,"+WB","")</f>
        <v/>
      </c>
      <c r="T54">
        <f>$E54+$G54+$I54+$K54</f>
        <v/>
      </c>
    </row>
    <row r="55">
      <c r="A55" t="inlineStr">
        <is>
          <t>322399380000</t>
        </is>
      </c>
      <c r="B55" t="inlineStr">
        <is>
          <t>32239938</t>
        </is>
      </c>
      <c r="C55" t="inlineStr">
        <is>
          <t>CORPORACION S</t>
        </is>
      </c>
      <c r="D55" t="inlineStr">
        <is>
          <t>CORPORACIONS</t>
        </is>
      </c>
      <c r="E55">
        <f>IF(COUNTIFS(Registros!$A$2:$A$6000,"NP",Registros!$B$2:$B$6000,$A55)&gt;0,1,0)</f>
        <v/>
      </c>
      <c r="F55">
        <f>IF($E55=1,SUMIFS(Registros!$F$2:$F$6000,Registros!$A$2:$A$6000,"NP",Registros!$B$2:$B$6000,$A55),0)</f>
        <v/>
      </c>
      <c r="G55">
        <f>IF(COUNTIFS(Registros!$A$2:$A$6000,"MOV",Registros!$B$2:$B$6000,$A55)&gt;0,1,0)</f>
        <v/>
      </c>
      <c r="H55">
        <f>IF($G55=1,SUMIFS(Registros!$F$2:$F$6000,Registros!$A$2:$A$6000,"MOV",Registros!$B$2:$B$6000,$A55),0)</f>
        <v/>
      </c>
      <c r="I55">
        <f>IF(COUNTIFS(Registros!$A$2:$A$6000,"CS",Registros!$B$2:$B$6000,$A55)&gt;0,1,0)</f>
        <v/>
      </c>
      <c r="J55">
        <f>IF($I55=1,SUMIFS(Registros!$I$2:$I$6000,Registros!$A$2:$A$6000,"CS",Registros!$B$2:$B$6000,$A55),0)</f>
        <v/>
      </c>
      <c r="K55">
        <f>IF(COUNTIFS(Winback!$K$2:$K$300,$D55)&gt;0,1,0)</f>
        <v/>
      </c>
      <c r="L55">
        <f>IF(AND($K55=1,LEFT($A55,3)="WB-"),SUMIFS(Winback!$D$2:$D$300,Winback!$K$2:$K$300,$D55),0)</f>
        <v/>
      </c>
      <c r="M55">
        <f>IF(OR($E55=1,$G55=1,SUMIFS(Registros!$J$2:$J$6000,Registros!$B$2:$B$6000,$A55)&gt;0),1,0)</f>
        <v/>
      </c>
      <c r="N55">
        <f>IF($J55&gt;0,1,IF(COUNTIFS(Registros!$A$2:$A$6000,"CS",Registros!$B$2:$B$6000,$A55,Registros!$K$2:$K$6000,"&lt;&gt;")&gt;0,1,0))</f>
        <v/>
      </c>
      <c r="O55">
        <f>IF(AND($K55=1,$E55=0,$G55=0,$I55=0),"WINBACK",IF(AND($M55=1,$N55&gt;0),"CONVERGENTE",IF($M55=1,"SOLO MÓVIL",IF($N55&gt;0,"SOLO FIJO / INTERNET","SIN SERVICIOS"))))</f>
        <v/>
      </c>
      <c r="P55">
        <f>IF($O55="WINBACK","Recuperar (winback)",IF($O55="CONVERGENTE","Upgrade / más líneas",IF($O55="SOLO MÓVIL","Ofrecer fijo + internet (FLBBTV)",IF($O55="SOLO FIJO / INTERNET","Ofrecer línea móvil Nextphone","Oferta completa (móvil + fijo + internet)"))))</f>
        <v/>
      </c>
      <c r="Q55">
        <f>$F55+$H55+$L55</f>
        <v/>
      </c>
      <c r="R55">
        <f>IFERROR(VLOOKUP($A55,Registros!$B$2:$G$6000,6,0),IFERROR(VLOOKUP($D55,Winback!$B$2:$C$300,2,0),""))</f>
        <v/>
      </c>
      <c r="S55">
        <f>IF($E55=1,"NP","")&amp;IF($G55=1,"+MOV","")&amp;IF($I55=1,"+CS","")&amp;IF($K55=1,"+WB","")</f>
        <v/>
      </c>
      <c r="T55">
        <f>$E55+$G55+$I55+$K55</f>
        <v/>
      </c>
    </row>
    <row r="56">
      <c r="A56" t="inlineStr">
        <is>
          <t>312209290000</t>
        </is>
      </c>
      <c r="B56" t="inlineStr">
        <is>
          <t>31220929</t>
        </is>
      </c>
      <c r="C56" t="inlineStr">
        <is>
          <t>GRUPO PRESTO RAPIDO, S.A. -</t>
        </is>
      </c>
      <c r="D56" t="inlineStr">
        <is>
          <t>GRUPOPRESTORAPIDOSA</t>
        </is>
      </c>
      <c r="E56">
        <f>IF(COUNTIFS(Registros!$A$2:$A$6000,"NP",Registros!$B$2:$B$6000,$A56)&gt;0,1,0)</f>
        <v/>
      </c>
      <c r="F56">
        <f>IF($E56=1,SUMIFS(Registros!$F$2:$F$6000,Registros!$A$2:$A$6000,"NP",Registros!$B$2:$B$6000,$A56),0)</f>
        <v/>
      </c>
      <c r="G56">
        <f>IF(COUNTIFS(Registros!$A$2:$A$6000,"MOV",Registros!$B$2:$B$6000,$A56)&gt;0,1,0)</f>
        <v/>
      </c>
      <c r="H56">
        <f>IF($G56=1,SUMIFS(Registros!$F$2:$F$6000,Registros!$A$2:$A$6000,"MOV",Registros!$B$2:$B$6000,$A56),0)</f>
        <v/>
      </c>
      <c r="I56">
        <f>IF(COUNTIFS(Registros!$A$2:$A$6000,"CS",Registros!$B$2:$B$6000,$A56)&gt;0,1,0)</f>
        <v/>
      </c>
      <c r="J56">
        <f>IF($I56=1,SUMIFS(Registros!$I$2:$I$6000,Registros!$A$2:$A$6000,"CS",Registros!$B$2:$B$6000,$A56),0)</f>
        <v/>
      </c>
      <c r="K56">
        <f>IF(COUNTIFS(Winback!$K$2:$K$300,$D56)&gt;0,1,0)</f>
        <v/>
      </c>
      <c r="L56">
        <f>IF(AND($K56=1,LEFT($A56,3)="WB-"),SUMIFS(Winback!$D$2:$D$300,Winback!$K$2:$K$300,$D56),0)</f>
        <v/>
      </c>
      <c r="M56">
        <f>IF(OR($E56=1,$G56=1,SUMIFS(Registros!$J$2:$J$6000,Registros!$B$2:$B$6000,$A56)&gt;0),1,0)</f>
        <v/>
      </c>
      <c r="N56">
        <f>IF($J56&gt;0,1,IF(COUNTIFS(Registros!$A$2:$A$6000,"CS",Registros!$B$2:$B$6000,$A56,Registros!$K$2:$K$6000,"&lt;&gt;")&gt;0,1,0))</f>
        <v/>
      </c>
      <c r="O56">
        <f>IF(AND($K56=1,$E56=0,$G56=0,$I56=0),"WINBACK",IF(AND($M56=1,$N56&gt;0),"CONVERGENTE",IF($M56=1,"SOLO MÓVIL",IF($N56&gt;0,"SOLO FIJO / INTERNET","SIN SERVICIOS"))))</f>
        <v/>
      </c>
      <c r="P56">
        <f>IF($O56="WINBACK","Recuperar (winback)",IF($O56="CONVERGENTE","Upgrade / más líneas",IF($O56="SOLO MÓVIL","Ofrecer fijo + internet (FLBBTV)",IF($O56="SOLO FIJO / INTERNET","Ofrecer línea móvil Nextphone","Oferta completa (móvil + fijo + internet)"))))</f>
        <v/>
      </c>
      <c r="Q56">
        <f>$F56+$H56+$L56</f>
        <v/>
      </c>
      <c r="R56">
        <f>IFERROR(VLOOKUP($A56,Registros!$B$2:$G$6000,6,0),IFERROR(VLOOKUP($D56,Winback!$B$2:$C$300,2,0),""))</f>
        <v/>
      </c>
      <c r="S56">
        <f>IF($E56=1,"NP","")&amp;IF($G56=1,"+MOV","")&amp;IF($I56=1,"+CS","")&amp;IF($K56=1,"+WB","")</f>
        <v/>
      </c>
      <c r="T56">
        <f>$E56+$G56+$I56+$K56</f>
        <v/>
      </c>
    </row>
    <row r="57">
      <c r="A57" t="inlineStr">
        <is>
          <t>321589550100</t>
        </is>
      </c>
      <c r="B57" t="inlineStr">
        <is>
          <t>32158955</t>
        </is>
      </c>
      <c r="C57" t="inlineStr">
        <is>
          <t>UNICARGA, SA</t>
        </is>
      </c>
      <c r="D57" t="inlineStr">
        <is>
          <t>UNICARGASA</t>
        </is>
      </c>
      <c r="E57">
        <f>IF(COUNTIFS(Registros!$A$2:$A$6000,"NP",Registros!$B$2:$B$6000,$A57)&gt;0,1,0)</f>
        <v/>
      </c>
      <c r="F57">
        <f>IF($E57=1,SUMIFS(Registros!$F$2:$F$6000,Registros!$A$2:$A$6000,"NP",Registros!$B$2:$B$6000,$A57),0)</f>
        <v/>
      </c>
      <c r="G57">
        <f>IF(COUNTIFS(Registros!$A$2:$A$6000,"MOV",Registros!$B$2:$B$6000,$A57)&gt;0,1,0)</f>
        <v/>
      </c>
      <c r="H57">
        <f>IF($G57=1,SUMIFS(Registros!$F$2:$F$6000,Registros!$A$2:$A$6000,"MOV",Registros!$B$2:$B$6000,$A57),0)</f>
        <v/>
      </c>
      <c r="I57">
        <f>IF(COUNTIFS(Registros!$A$2:$A$6000,"CS",Registros!$B$2:$B$6000,$A57)&gt;0,1,0)</f>
        <v/>
      </c>
      <c r="J57">
        <f>IF($I57=1,SUMIFS(Registros!$I$2:$I$6000,Registros!$A$2:$A$6000,"CS",Registros!$B$2:$B$6000,$A57),0)</f>
        <v/>
      </c>
      <c r="K57">
        <f>IF(COUNTIFS(Winback!$K$2:$K$300,$D57)&gt;0,1,0)</f>
        <v/>
      </c>
      <c r="L57">
        <f>IF(AND($K57=1,LEFT($A57,3)="WB-"),SUMIFS(Winback!$D$2:$D$300,Winback!$K$2:$K$300,$D57),0)</f>
        <v/>
      </c>
      <c r="M57">
        <f>IF(OR($E57=1,$G57=1,SUMIFS(Registros!$J$2:$J$6000,Registros!$B$2:$B$6000,$A57)&gt;0),1,0)</f>
        <v/>
      </c>
      <c r="N57">
        <f>IF($J57&gt;0,1,IF(COUNTIFS(Registros!$A$2:$A$6000,"CS",Registros!$B$2:$B$6000,$A57,Registros!$K$2:$K$6000,"&lt;&gt;")&gt;0,1,0))</f>
        <v/>
      </c>
      <c r="O57">
        <f>IF(AND($K57=1,$E57=0,$G57=0,$I57=0),"WINBACK",IF(AND($M57=1,$N57&gt;0),"CONVERGENTE",IF($M57=1,"SOLO MÓVIL",IF($N57&gt;0,"SOLO FIJO / INTERNET","SIN SERVICIOS"))))</f>
        <v/>
      </c>
      <c r="P57">
        <f>IF($O57="WINBACK","Recuperar (winback)",IF($O57="CONVERGENTE","Upgrade / más líneas",IF($O57="SOLO MÓVIL","Ofrecer fijo + internet (FLBBTV)",IF($O57="SOLO FIJO / INTERNET","Ofrecer línea móvil Nextphone","Oferta completa (móvil + fijo + internet)"))))</f>
        <v/>
      </c>
      <c r="Q57">
        <f>$F57+$H57+$L57</f>
        <v/>
      </c>
      <c r="R57">
        <f>IFERROR(VLOOKUP($A57,Registros!$B$2:$G$6000,6,0),IFERROR(VLOOKUP($D57,Winback!$B$2:$C$300,2,0),""))</f>
        <v/>
      </c>
      <c r="S57">
        <f>IF($E57=1,"NP","")&amp;IF($G57=1,"+MOV","")&amp;IF($I57=1,"+CS","")&amp;IF($K57=1,"+WB","")</f>
        <v/>
      </c>
      <c r="T57">
        <f>$E57+$G57+$I57+$K57</f>
        <v/>
      </c>
    </row>
    <row r="58">
      <c r="A58" t="inlineStr">
        <is>
          <t>325518630000</t>
        </is>
      </c>
      <c r="B58" t="inlineStr">
        <is>
          <t>32551863</t>
        </is>
      </c>
      <c r="C58" t="inlineStr">
        <is>
          <t>AGENCIA DE AD</t>
        </is>
      </c>
      <c r="D58" t="inlineStr">
        <is>
          <t>AGENCIADEAD</t>
        </is>
      </c>
      <c r="E58">
        <f>IF(COUNTIFS(Registros!$A$2:$A$6000,"NP",Registros!$B$2:$B$6000,$A58)&gt;0,1,0)</f>
        <v/>
      </c>
      <c r="F58">
        <f>IF($E58=1,SUMIFS(Registros!$F$2:$F$6000,Registros!$A$2:$A$6000,"NP",Registros!$B$2:$B$6000,$A58),0)</f>
        <v/>
      </c>
      <c r="G58">
        <f>IF(COUNTIFS(Registros!$A$2:$A$6000,"MOV",Registros!$B$2:$B$6000,$A58)&gt;0,1,0)</f>
        <v/>
      </c>
      <c r="H58">
        <f>IF($G58=1,SUMIFS(Registros!$F$2:$F$6000,Registros!$A$2:$A$6000,"MOV",Registros!$B$2:$B$6000,$A58),0)</f>
        <v/>
      </c>
      <c r="I58">
        <f>IF(COUNTIFS(Registros!$A$2:$A$6000,"CS",Registros!$B$2:$B$6000,$A58)&gt;0,1,0)</f>
        <v/>
      </c>
      <c r="J58">
        <f>IF($I58=1,SUMIFS(Registros!$I$2:$I$6000,Registros!$A$2:$A$6000,"CS",Registros!$B$2:$B$6000,$A58),0)</f>
        <v/>
      </c>
      <c r="K58">
        <f>IF(COUNTIFS(Winback!$K$2:$K$300,$D58)&gt;0,1,0)</f>
        <v/>
      </c>
      <c r="L58">
        <f>IF(AND($K58=1,LEFT($A58,3)="WB-"),SUMIFS(Winback!$D$2:$D$300,Winback!$K$2:$K$300,$D58),0)</f>
        <v/>
      </c>
      <c r="M58">
        <f>IF(OR($E58=1,$G58=1,SUMIFS(Registros!$J$2:$J$6000,Registros!$B$2:$B$6000,$A58)&gt;0),1,0)</f>
        <v/>
      </c>
      <c r="N58">
        <f>IF($J58&gt;0,1,IF(COUNTIFS(Registros!$A$2:$A$6000,"CS",Registros!$B$2:$B$6000,$A58,Registros!$K$2:$K$6000,"&lt;&gt;")&gt;0,1,0))</f>
        <v/>
      </c>
      <c r="O58">
        <f>IF(AND($K58=1,$E58=0,$G58=0,$I58=0),"WINBACK",IF(AND($M58=1,$N58&gt;0),"CONVERGENTE",IF($M58=1,"SOLO MÓVIL",IF($N58&gt;0,"SOLO FIJO / INTERNET","SIN SERVICIOS"))))</f>
        <v/>
      </c>
      <c r="P58">
        <f>IF($O58="WINBACK","Recuperar (winback)",IF($O58="CONVERGENTE","Upgrade / más líneas",IF($O58="SOLO MÓVIL","Ofrecer fijo + internet (FLBBTV)",IF($O58="SOLO FIJO / INTERNET","Ofrecer línea móvil Nextphone","Oferta completa (móvil + fijo + internet)"))))</f>
        <v/>
      </c>
      <c r="Q58">
        <f>$F58+$H58+$L58</f>
        <v/>
      </c>
      <c r="R58">
        <f>IFERROR(VLOOKUP($A58,Registros!$B$2:$G$6000,6,0),IFERROR(VLOOKUP($D58,Winback!$B$2:$C$300,2,0),""))</f>
        <v/>
      </c>
      <c r="S58">
        <f>IF($E58=1,"NP","")&amp;IF($G58=1,"+MOV","")&amp;IF($I58=1,"+CS","")&amp;IF($K58=1,"+WB","")</f>
        <v/>
      </c>
      <c r="T58">
        <f>$E58+$G58+$I58+$K58</f>
        <v/>
      </c>
    </row>
    <row r="59">
      <c r="A59" t="inlineStr">
        <is>
          <t>321447220000</t>
        </is>
      </c>
      <c r="B59" t="inlineStr">
        <is>
          <t>32144722</t>
        </is>
      </c>
      <c r="C59" t="inlineStr">
        <is>
          <t>COMUNICACIONE</t>
        </is>
      </c>
      <c r="D59" t="inlineStr">
        <is>
          <t>COMUNICACIONE</t>
        </is>
      </c>
      <c r="E59">
        <f>IF(COUNTIFS(Registros!$A$2:$A$6000,"NP",Registros!$B$2:$B$6000,$A59)&gt;0,1,0)</f>
        <v/>
      </c>
      <c r="F59">
        <f>IF($E59=1,SUMIFS(Registros!$F$2:$F$6000,Registros!$A$2:$A$6000,"NP",Registros!$B$2:$B$6000,$A59),0)</f>
        <v/>
      </c>
      <c r="G59">
        <f>IF(COUNTIFS(Registros!$A$2:$A$6000,"MOV",Registros!$B$2:$B$6000,$A59)&gt;0,1,0)</f>
        <v/>
      </c>
      <c r="H59">
        <f>IF($G59=1,SUMIFS(Registros!$F$2:$F$6000,Registros!$A$2:$A$6000,"MOV",Registros!$B$2:$B$6000,$A59),0)</f>
        <v/>
      </c>
      <c r="I59">
        <f>IF(COUNTIFS(Registros!$A$2:$A$6000,"CS",Registros!$B$2:$B$6000,$A59)&gt;0,1,0)</f>
        <v/>
      </c>
      <c r="J59">
        <f>IF($I59=1,SUMIFS(Registros!$I$2:$I$6000,Registros!$A$2:$A$6000,"CS",Registros!$B$2:$B$6000,$A59),0)</f>
        <v/>
      </c>
      <c r="K59">
        <f>IF(COUNTIFS(Winback!$K$2:$K$300,$D59)&gt;0,1,0)</f>
        <v/>
      </c>
      <c r="L59">
        <f>IF(AND($K59=1,LEFT($A59,3)="WB-"),SUMIFS(Winback!$D$2:$D$300,Winback!$K$2:$K$300,$D59),0)</f>
        <v/>
      </c>
      <c r="M59">
        <f>IF(OR($E59=1,$G59=1,SUMIFS(Registros!$J$2:$J$6000,Registros!$B$2:$B$6000,$A59)&gt;0),1,0)</f>
        <v/>
      </c>
      <c r="N59">
        <f>IF($J59&gt;0,1,IF(COUNTIFS(Registros!$A$2:$A$6000,"CS",Registros!$B$2:$B$6000,$A59,Registros!$K$2:$K$6000,"&lt;&gt;")&gt;0,1,0))</f>
        <v/>
      </c>
      <c r="O59">
        <f>IF(AND($K59=1,$E59=0,$G59=0,$I59=0),"WINBACK",IF(AND($M59=1,$N59&gt;0),"CONVERGENTE",IF($M59=1,"SOLO MÓVIL",IF($N59&gt;0,"SOLO FIJO / INTERNET","SIN SERVICIOS"))))</f>
        <v/>
      </c>
      <c r="P59">
        <f>IF($O59="WINBACK","Recuperar (winback)",IF($O59="CONVERGENTE","Upgrade / más líneas",IF($O59="SOLO MÓVIL","Ofrecer fijo + internet (FLBBTV)",IF($O59="SOLO FIJO / INTERNET","Ofrecer línea móvil Nextphone","Oferta completa (móvil + fijo + internet)"))))</f>
        <v/>
      </c>
      <c r="Q59">
        <f>$F59+$H59+$L59</f>
        <v/>
      </c>
      <c r="R59">
        <f>IFERROR(VLOOKUP($A59,Registros!$B$2:$G$6000,6,0),IFERROR(VLOOKUP($D59,Winback!$B$2:$C$300,2,0),""))</f>
        <v/>
      </c>
      <c r="S59">
        <f>IF($E59=1,"NP","")&amp;IF($G59=1,"+MOV","")&amp;IF($I59=1,"+CS","")&amp;IF($K59=1,"+WB","")</f>
        <v/>
      </c>
      <c r="T59">
        <f>$E59+$G59+$I59+$K59</f>
        <v/>
      </c>
    </row>
    <row r="60">
      <c r="A60" t="inlineStr">
        <is>
          <t>312203160000</t>
        </is>
      </c>
      <c r="B60" t="inlineStr">
        <is>
          <t>31220316</t>
        </is>
      </c>
      <c r="C60" t="inlineStr">
        <is>
          <t>GRUPO J-3, S.A -</t>
        </is>
      </c>
      <c r="D60" t="inlineStr">
        <is>
          <t>GRUPOJ3SA</t>
        </is>
      </c>
      <c r="E60">
        <f>IF(COUNTIFS(Registros!$A$2:$A$6000,"NP",Registros!$B$2:$B$6000,$A60)&gt;0,1,0)</f>
        <v/>
      </c>
      <c r="F60">
        <f>IF($E60=1,SUMIFS(Registros!$F$2:$F$6000,Registros!$A$2:$A$6000,"NP",Registros!$B$2:$B$6000,$A60),0)</f>
        <v/>
      </c>
      <c r="G60">
        <f>IF(COUNTIFS(Registros!$A$2:$A$6000,"MOV",Registros!$B$2:$B$6000,$A60)&gt;0,1,0)</f>
        <v/>
      </c>
      <c r="H60">
        <f>IF($G60=1,SUMIFS(Registros!$F$2:$F$6000,Registros!$A$2:$A$6000,"MOV",Registros!$B$2:$B$6000,$A60),0)</f>
        <v/>
      </c>
      <c r="I60">
        <f>IF(COUNTIFS(Registros!$A$2:$A$6000,"CS",Registros!$B$2:$B$6000,$A60)&gt;0,1,0)</f>
        <v/>
      </c>
      <c r="J60">
        <f>IF($I60=1,SUMIFS(Registros!$I$2:$I$6000,Registros!$A$2:$A$6000,"CS",Registros!$B$2:$B$6000,$A60),0)</f>
        <v/>
      </c>
      <c r="K60">
        <f>IF(COUNTIFS(Winback!$K$2:$K$300,$D60)&gt;0,1,0)</f>
        <v/>
      </c>
      <c r="L60">
        <f>IF(AND($K60=1,LEFT($A60,3)="WB-"),SUMIFS(Winback!$D$2:$D$300,Winback!$K$2:$K$300,$D60),0)</f>
        <v/>
      </c>
      <c r="M60">
        <f>IF(OR($E60=1,$G60=1,SUMIFS(Registros!$J$2:$J$6000,Registros!$B$2:$B$6000,$A60)&gt;0),1,0)</f>
        <v/>
      </c>
      <c r="N60">
        <f>IF($J60&gt;0,1,IF(COUNTIFS(Registros!$A$2:$A$6000,"CS",Registros!$B$2:$B$6000,$A60,Registros!$K$2:$K$6000,"&lt;&gt;")&gt;0,1,0))</f>
        <v/>
      </c>
      <c r="O60">
        <f>IF(AND($K60=1,$E60=0,$G60=0,$I60=0),"WINBACK",IF(AND($M60=1,$N60&gt;0),"CONVERGENTE",IF($M60=1,"SOLO MÓVIL",IF($N60&gt;0,"SOLO FIJO / INTERNET","SIN SERVICIOS"))))</f>
        <v/>
      </c>
      <c r="P60">
        <f>IF($O60="WINBACK","Recuperar (winback)",IF($O60="CONVERGENTE","Upgrade / más líneas",IF($O60="SOLO MÓVIL","Ofrecer fijo + internet (FLBBTV)",IF($O60="SOLO FIJO / INTERNET","Ofrecer línea móvil Nextphone","Oferta completa (móvil + fijo + internet)"))))</f>
        <v/>
      </c>
      <c r="Q60">
        <f>$F60+$H60+$L60</f>
        <v/>
      </c>
      <c r="R60">
        <f>IFERROR(VLOOKUP($A60,Registros!$B$2:$G$6000,6,0),IFERROR(VLOOKUP($D60,Winback!$B$2:$C$300,2,0),""))</f>
        <v/>
      </c>
      <c r="S60">
        <f>IF($E60=1,"NP","")&amp;IF($G60=1,"+MOV","")&amp;IF($I60=1,"+CS","")&amp;IF($K60=1,"+WB","")</f>
        <v/>
      </c>
      <c r="T60">
        <f>$E60+$G60+$I60+$K60</f>
        <v/>
      </c>
    </row>
    <row r="61">
      <c r="A61" t="inlineStr">
        <is>
          <t>321339270000</t>
        </is>
      </c>
      <c r="B61" t="inlineStr">
        <is>
          <t>32133927</t>
        </is>
      </c>
      <c r="C61" t="inlineStr">
        <is>
          <t>DOVY, S.A.</t>
        </is>
      </c>
      <c r="D61" t="inlineStr">
        <is>
          <t>DOVYSA</t>
        </is>
      </c>
      <c r="E61">
        <f>IF(COUNTIFS(Registros!$A$2:$A$6000,"NP",Registros!$B$2:$B$6000,$A61)&gt;0,1,0)</f>
        <v/>
      </c>
      <c r="F61">
        <f>IF($E61=1,SUMIFS(Registros!$F$2:$F$6000,Registros!$A$2:$A$6000,"NP",Registros!$B$2:$B$6000,$A61),0)</f>
        <v/>
      </c>
      <c r="G61">
        <f>IF(COUNTIFS(Registros!$A$2:$A$6000,"MOV",Registros!$B$2:$B$6000,$A61)&gt;0,1,0)</f>
        <v/>
      </c>
      <c r="H61">
        <f>IF($G61=1,SUMIFS(Registros!$F$2:$F$6000,Registros!$A$2:$A$6000,"MOV",Registros!$B$2:$B$6000,$A61),0)</f>
        <v/>
      </c>
      <c r="I61">
        <f>IF(COUNTIFS(Registros!$A$2:$A$6000,"CS",Registros!$B$2:$B$6000,$A61)&gt;0,1,0)</f>
        <v/>
      </c>
      <c r="J61">
        <f>IF($I61=1,SUMIFS(Registros!$I$2:$I$6000,Registros!$A$2:$A$6000,"CS",Registros!$B$2:$B$6000,$A61),0)</f>
        <v/>
      </c>
      <c r="K61">
        <f>IF(COUNTIFS(Winback!$K$2:$K$300,$D61)&gt;0,1,0)</f>
        <v/>
      </c>
      <c r="L61">
        <f>IF(AND($K61=1,LEFT($A61,3)="WB-"),SUMIFS(Winback!$D$2:$D$300,Winback!$K$2:$K$300,$D61),0)</f>
        <v/>
      </c>
      <c r="M61">
        <f>IF(OR($E61=1,$G61=1,SUMIFS(Registros!$J$2:$J$6000,Registros!$B$2:$B$6000,$A61)&gt;0),1,0)</f>
        <v/>
      </c>
      <c r="N61">
        <f>IF($J61&gt;0,1,IF(COUNTIFS(Registros!$A$2:$A$6000,"CS",Registros!$B$2:$B$6000,$A61,Registros!$K$2:$K$6000,"&lt;&gt;")&gt;0,1,0))</f>
        <v/>
      </c>
      <c r="O61">
        <f>IF(AND($K61=1,$E61=0,$G61=0,$I61=0),"WINBACK",IF(AND($M61=1,$N61&gt;0),"CONVERGENTE",IF($M61=1,"SOLO MÓVIL",IF($N61&gt;0,"SOLO FIJO / INTERNET","SIN SERVICIOS"))))</f>
        <v/>
      </c>
      <c r="P61">
        <f>IF($O61="WINBACK","Recuperar (winback)",IF($O61="CONVERGENTE","Upgrade / más líneas",IF($O61="SOLO MÓVIL","Ofrecer fijo + internet (FLBBTV)",IF($O61="SOLO FIJO / INTERNET","Ofrecer línea móvil Nextphone","Oferta completa (móvil + fijo + internet)"))))</f>
        <v/>
      </c>
      <c r="Q61">
        <f>$F61+$H61+$L61</f>
        <v/>
      </c>
      <c r="R61">
        <f>IFERROR(VLOOKUP($A61,Registros!$B$2:$G$6000,6,0),IFERROR(VLOOKUP($D61,Winback!$B$2:$C$300,2,0),""))</f>
        <v/>
      </c>
      <c r="S61">
        <f>IF($E61=1,"NP","")&amp;IF($G61=1,"+MOV","")&amp;IF($I61=1,"+CS","")&amp;IF($K61=1,"+WB","")</f>
        <v/>
      </c>
      <c r="T61">
        <f>$E61+$G61+$I61+$K61</f>
        <v/>
      </c>
    </row>
    <row r="62">
      <c r="A62" t="inlineStr">
        <is>
          <t>321455630100</t>
        </is>
      </c>
      <c r="B62" t="inlineStr">
        <is>
          <t>32145563</t>
        </is>
      </c>
      <c r="C62" t="inlineStr">
        <is>
          <t>DISENOS Y CONSTRUCCIONES</t>
        </is>
      </c>
      <c r="D62" t="inlineStr">
        <is>
          <t>DISENOSYCONSTRUCCIONES</t>
        </is>
      </c>
      <c r="E62">
        <f>IF(COUNTIFS(Registros!$A$2:$A$6000,"NP",Registros!$B$2:$B$6000,$A62)&gt;0,1,0)</f>
        <v/>
      </c>
      <c r="F62">
        <f>IF($E62=1,SUMIFS(Registros!$F$2:$F$6000,Registros!$A$2:$A$6000,"NP",Registros!$B$2:$B$6000,$A62),0)</f>
        <v/>
      </c>
      <c r="G62">
        <f>IF(COUNTIFS(Registros!$A$2:$A$6000,"MOV",Registros!$B$2:$B$6000,$A62)&gt;0,1,0)</f>
        <v/>
      </c>
      <c r="H62">
        <f>IF($G62=1,SUMIFS(Registros!$F$2:$F$6000,Registros!$A$2:$A$6000,"MOV",Registros!$B$2:$B$6000,$A62),0)</f>
        <v/>
      </c>
      <c r="I62">
        <f>IF(COUNTIFS(Registros!$A$2:$A$6000,"CS",Registros!$B$2:$B$6000,$A62)&gt;0,1,0)</f>
        <v/>
      </c>
      <c r="J62">
        <f>IF($I62=1,SUMIFS(Registros!$I$2:$I$6000,Registros!$A$2:$A$6000,"CS",Registros!$B$2:$B$6000,$A62),0)</f>
        <v/>
      </c>
      <c r="K62">
        <f>IF(COUNTIFS(Winback!$K$2:$K$300,$D62)&gt;0,1,0)</f>
        <v/>
      </c>
      <c r="L62">
        <f>IF(AND($K62=1,LEFT($A62,3)="WB-"),SUMIFS(Winback!$D$2:$D$300,Winback!$K$2:$K$300,$D62),0)</f>
        <v/>
      </c>
      <c r="M62">
        <f>IF(OR($E62=1,$G62=1,SUMIFS(Registros!$J$2:$J$6000,Registros!$B$2:$B$6000,$A62)&gt;0),1,0)</f>
        <v/>
      </c>
      <c r="N62">
        <f>IF($J62&gt;0,1,IF(COUNTIFS(Registros!$A$2:$A$6000,"CS",Registros!$B$2:$B$6000,$A62,Registros!$K$2:$K$6000,"&lt;&gt;")&gt;0,1,0))</f>
        <v/>
      </c>
      <c r="O62">
        <f>IF(AND($K62=1,$E62=0,$G62=0,$I62=0),"WINBACK",IF(AND($M62=1,$N62&gt;0),"CONVERGENTE",IF($M62=1,"SOLO MÓVIL",IF($N62&gt;0,"SOLO FIJO / INTERNET","SIN SERVICIOS"))))</f>
        <v/>
      </c>
      <c r="P62">
        <f>IF($O62="WINBACK","Recuperar (winback)",IF($O62="CONVERGENTE","Upgrade / más líneas",IF($O62="SOLO MÓVIL","Ofrecer fijo + internet (FLBBTV)",IF($O62="SOLO FIJO / INTERNET","Ofrecer línea móvil Nextphone","Oferta completa (móvil + fijo + internet)"))))</f>
        <v/>
      </c>
      <c r="Q62">
        <f>$F62+$H62+$L62</f>
        <v/>
      </c>
      <c r="R62">
        <f>IFERROR(VLOOKUP($A62,Registros!$B$2:$G$6000,6,0),IFERROR(VLOOKUP($D62,Winback!$B$2:$C$300,2,0),""))</f>
        <v/>
      </c>
      <c r="S62">
        <f>IF($E62=1,"NP","")&amp;IF($G62=1,"+MOV","")&amp;IF($I62=1,"+CS","")&amp;IF($K62=1,"+WB","")</f>
        <v/>
      </c>
      <c r="T62">
        <f>$E62+$G62+$I62+$K62</f>
        <v/>
      </c>
    </row>
    <row r="63">
      <c r="A63" t="inlineStr">
        <is>
          <t>321487120000</t>
        </is>
      </c>
      <c r="B63" t="inlineStr">
        <is>
          <t>32148712</t>
        </is>
      </c>
      <c r="C63" t="inlineStr">
        <is>
          <t>SONICEL S.A.</t>
        </is>
      </c>
      <c r="D63" t="inlineStr">
        <is>
          <t>SONICELSA</t>
        </is>
      </c>
      <c r="E63">
        <f>IF(COUNTIFS(Registros!$A$2:$A$6000,"NP",Registros!$B$2:$B$6000,$A63)&gt;0,1,0)</f>
        <v/>
      </c>
      <c r="F63">
        <f>IF($E63=1,SUMIFS(Registros!$F$2:$F$6000,Registros!$A$2:$A$6000,"NP",Registros!$B$2:$B$6000,$A63),0)</f>
        <v/>
      </c>
      <c r="G63">
        <f>IF(COUNTIFS(Registros!$A$2:$A$6000,"MOV",Registros!$B$2:$B$6000,$A63)&gt;0,1,0)</f>
        <v/>
      </c>
      <c r="H63">
        <f>IF($G63=1,SUMIFS(Registros!$F$2:$F$6000,Registros!$A$2:$A$6000,"MOV",Registros!$B$2:$B$6000,$A63),0)</f>
        <v/>
      </c>
      <c r="I63">
        <f>IF(COUNTIFS(Registros!$A$2:$A$6000,"CS",Registros!$B$2:$B$6000,$A63)&gt;0,1,0)</f>
        <v/>
      </c>
      <c r="J63">
        <f>IF($I63=1,SUMIFS(Registros!$I$2:$I$6000,Registros!$A$2:$A$6000,"CS",Registros!$B$2:$B$6000,$A63),0)</f>
        <v/>
      </c>
      <c r="K63">
        <f>IF(COUNTIFS(Winback!$K$2:$K$300,$D63)&gt;0,1,0)</f>
        <v/>
      </c>
      <c r="L63">
        <f>IF(AND($K63=1,LEFT($A63,3)="WB-"),SUMIFS(Winback!$D$2:$D$300,Winback!$K$2:$K$300,$D63),0)</f>
        <v/>
      </c>
      <c r="M63">
        <f>IF(OR($E63=1,$G63=1,SUMIFS(Registros!$J$2:$J$6000,Registros!$B$2:$B$6000,$A63)&gt;0),1,0)</f>
        <v/>
      </c>
      <c r="N63">
        <f>IF($J63&gt;0,1,IF(COUNTIFS(Registros!$A$2:$A$6000,"CS",Registros!$B$2:$B$6000,$A63,Registros!$K$2:$K$6000,"&lt;&gt;")&gt;0,1,0))</f>
        <v/>
      </c>
      <c r="O63">
        <f>IF(AND($K63=1,$E63=0,$G63=0,$I63=0),"WINBACK",IF(AND($M63=1,$N63&gt;0),"CONVERGENTE",IF($M63=1,"SOLO MÓVIL",IF($N63&gt;0,"SOLO FIJO / INTERNET","SIN SERVICIOS"))))</f>
        <v/>
      </c>
      <c r="P63">
        <f>IF($O63="WINBACK","Recuperar (winback)",IF($O63="CONVERGENTE","Upgrade / más líneas",IF($O63="SOLO MÓVIL","Ofrecer fijo + internet (FLBBTV)",IF($O63="SOLO FIJO / INTERNET","Ofrecer línea móvil Nextphone","Oferta completa (móvil + fijo + internet)"))))</f>
        <v/>
      </c>
      <c r="Q63">
        <f>$F63+$H63+$L63</f>
        <v/>
      </c>
      <c r="R63">
        <f>IFERROR(VLOOKUP($A63,Registros!$B$2:$G$6000,6,0),IFERROR(VLOOKUP($D63,Winback!$B$2:$C$300,2,0),""))</f>
        <v/>
      </c>
      <c r="S63">
        <f>IF($E63=1,"NP","")&amp;IF($G63=1,"+MOV","")&amp;IF($I63=1,"+CS","")&amp;IF($K63=1,"+WB","")</f>
        <v/>
      </c>
      <c r="T63">
        <f>$E63+$G63+$I63+$K63</f>
        <v/>
      </c>
    </row>
    <row r="64">
      <c r="A64" t="inlineStr">
        <is>
          <t>312231000000</t>
        </is>
      </c>
      <c r="B64" t="inlineStr">
        <is>
          <t>31223100</t>
        </is>
      </c>
      <c r="C64" t="inlineStr">
        <is>
          <t>IMPORTADORA Y EXPORTADORA AUTO -</t>
        </is>
      </c>
      <c r="D64" t="inlineStr">
        <is>
          <t>IMPORTADORAYEXPORTADORAAUTO</t>
        </is>
      </c>
      <c r="E64">
        <f>IF(COUNTIFS(Registros!$A$2:$A$6000,"NP",Registros!$B$2:$B$6000,$A64)&gt;0,1,0)</f>
        <v/>
      </c>
      <c r="F64">
        <f>IF($E64=1,SUMIFS(Registros!$F$2:$F$6000,Registros!$A$2:$A$6000,"NP",Registros!$B$2:$B$6000,$A64),0)</f>
        <v/>
      </c>
      <c r="G64">
        <f>IF(COUNTIFS(Registros!$A$2:$A$6000,"MOV",Registros!$B$2:$B$6000,$A64)&gt;0,1,0)</f>
        <v/>
      </c>
      <c r="H64">
        <f>IF($G64=1,SUMIFS(Registros!$F$2:$F$6000,Registros!$A$2:$A$6000,"MOV",Registros!$B$2:$B$6000,$A64),0)</f>
        <v/>
      </c>
      <c r="I64">
        <f>IF(COUNTIFS(Registros!$A$2:$A$6000,"CS",Registros!$B$2:$B$6000,$A64)&gt;0,1,0)</f>
        <v/>
      </c>
      <c r="J64">
        <f>IF($I64=1,SUMIFS(Registros!$I$2:$I$6000,Registros!$A$2:$A$6000,"CS",Registros!$B$2:$B$6000,$A64),0)</f>
        <v/>
      </c>
      <c r="K64">
        <f>IF(COUNTIFS(Winback!$K$2:$K$300,$D64)&gt;0,1,0)</f>
        <v/>
      </c>
      <c r="L64">
        <f>IF(AND($K64=1,LEFT($A64,3)="WB-"),SUMIFS(Winback!$D$2:$D$300,Winback!$K$2:$K$300,$D64),0)</f>
        <v/>
      </c>
      <c r="M64">
        <f>IF(OR($E64=1,$G64=1,SUMIFS(Registros!$J$2:$J$6000,Registros!$B$2:$B$6000,$A64)&gt;0),1,0)</f>
        <v/>
      </c>
      <c r="N64">
        <f>IF($J64&gt;0,1,IF(COUNTIFS(Registros!$A$2:$A$6000,"CS",Registros!$B$2:$B$6000,$A64,Registros!$K$2:$K$6000,"&lt;&gt;")&gt;0,1,0))</f>
        <v/>
      </c>
      <c r="O64">
        <f>IF(AND($K64=1,$E64=0,$G64=0,$I64=0),"WINBACK",IF(AND($M64=1,$N64&gt;0),"CONVERGENTE",IF($M64=1,"SOLO MÓVIL",IF($N64&gt;0,"SOLO FIJO / INTERNET","SIN SERVICIOS"))))</f>
        <v/>
      </c>
      <c r="P64">
        <f>IF($O64="WINBACK","Recuperar (winback)",IF($O64="CONVERGENTE","Upgrade / más líneas",IF($O64="SOLO MÓVIL","Ofrecer fijo + internet (FLBBTV)",IF($O64="SOLO FIJO / INTERNET","Ofrecer línea móvil Nextphone","Oferta completa (móvil + fijo + internet)"))))</f>
        <v/>
      </c>
      <c r="Q64">
        <f>$F64+$H64+$L64</f>
        <v/>
      </c>
      <c r="R64">
        <f>IFERROR(VLOOKUP($A64,Registros!$B$2:$G$6000,6,0),IFERROR(VLOOKUP($D64,Winback!$B$2:$C$300,2,0),""))</f>
        <v/>
      </c>
      <c r="S64">
        <f>IF($E64=1,"NP","")&amp;IF($G64=1,"+MOV","")&amp;IF($I64=1,"+CS","")&amp;IF($K64=1,"+WB","")</f>
        <v/>
      </c>
      <c r="T64">
        <f>$E64+$G64+$I64+$K64</f>
        <v/>
      </c>
    </row>
    <row r="65">
      <c r="A65" t="inlineStr">
        <is>
          <t>312221370000</t>
        </is>
      </c>
      <c r="B65" t="inlineStr">
        <is>
          <t>31222137</t>
        </is>
      </c>
      <c r="C65" t="inlineStr">
        <is>
          <t>THUNDERBIRD ENTERTAIMENT, S.A. -</t>
        </is>
      </c>
      <c r="D65" t="inlineStr">
        <is>
          <t>THUNDERBIRDENTERTAIMENTSA</t>
        </is>
      </c>
      <c r="E65">
        <f>IF(COUNTIFS(Registros!$A$2:$A$6000,"NP",Registros!$B$2:$B$6000,$A65)&gt;0,1,0)</f>
        <v/>
      </c>
      <c r="F65">
        <f>IF($E65=1,SUMIFS(Registros!$F$2:$F$6000,Registros!$A$2:$A$6000,"NP",Registros!$B$2:$B$6000,$A65),0)</f>
        <v/>
      </c>
      <c r="G65">
        <f>IF(COUNTIFS(Registros!$A$2:$A$6000,"MOV",Registros!$B$2:$B$6000,$A65)&gt;0,1,0)</f>
        <v/>
      </c>
      <c r="H65">
        <f>IF($G65=1,SUMIFS(Registros!$F$2:$F$6000,Registros!$A$2:$A$6000,"MOV",Registros!$B$2:$B$6000,$A65),0)</f>
        <v/>
      </c>
      <c r="I65">
        <f>IF(COUNTIFS(Registros!$A$2:$A$6000,"CS",Registros!$B$2:$B$6000,$A65)&gt;0,1,0)</f>
        <v/>
      </c>
      <c r="J65">
        <f>IF($I65=1,SUMIFS(Registros!$I$2:$I$6000,Registros!$A$2:$A$6000,"CS",Registros!$B$2:$B$6000,$A65),0)</f>
        <v/>
      </c>
      <c r="K65">
        <f>IF(COUNTIFS(Winback!$K$2:$K$300,$D65)&gt;0,1,0)</f>
        <v/>
      </c>
      <c r="L65">
        <f>IF(AND($K65=1,LEFT($A65,3)="WB-"),SUMIFS(Winback!$D$2:$D$300,Winback!$K$2:$K$300,$D65),0)</f>
        <v/>
      </c>
      <c r="M65">
        <f>IF(OR($E65=1,$G65=1,SUMIFS(Registros!$J$2:$J$6000,Registros!$B$2:$B$6000,$A65)&gt;0),1,0)</f>
        <v/>
      </c>
      <c r="N65">
        <f>IF($J65&gt;0,1,IF(COUNTIFS(Registros!$A$2:$A$6000,"CS",Registros!$B$2:$B$6000,$A65,Registros!$K$2:$K$6000,"&lt;&gt;")&gt;0,1,0))</f>
        <v/>
      </c>
      <c r="O65">
        <f>IF(AND($K65=1,$E65=0,$G65=0,$I65=0),"WINBACK",IF(AND($M65=1,$N65&gt;0),"CONVERGENTE",IF($M65=1,"SOLO MÓVIL",IF($N65&gt;0,"SOLO FIJO / INTERNET","SIN SERVICIOS"))))</f>
        <v/>
      </c>
      <c r="P65">
        <f>IF($O65="WINBACK","Recuperar (winback)",IF($O65="CONVERGENTE","Upgrade / más líneas",IF($O65="SOLO MÓVIL","Ofrecer fijo + internet (FLBBTV)",IF($O65="SOLO FIJO / INTERNET","Ofrecer línea móvil Nextphone","Oferta completa (móvil + fijo + internet)"))))</f>
        <v/>
      </c>
      <c r="Q65">
        <f>$F65+$H65+$L65</f>
        <v/>
      </c>
      <c r="R65">
        <f>IFERROR(VLOOKUP($A65,Registros!$B$2:$G$6000,6,0),IFERROR(VLOOKUP($D65,Winback!$B$2:$C$300,2,0),""))</f>
        <v/>
      </c>
      <c r="S65">
        <f>IF($E65=1,"NP","")&amp;IF($G65=1,"+MOV","")&amp;IF($I65=1,"+CS","")&amp;IF($K65=1,"+WB","")</f>
        <v/>
      </c>
      <c r="T65">
        <f>$E65+$G65+$I65+$K65</f>
        <v/>
      </c>
    </row>
    <row r="66">
      <c r="A66" t="inlineStr">
        <is>
          <t>321746800100</t>
        </is>
      </c>
      <c r="B66" t="inlineStr">
        <is>
          <t>32174680</t>
        </is>
      </c>
      <c r="C66" t="inlineStr">
        <is>
          <t>ELITE IMPRESOS</t>
        </is>
      </c>
      <c r="D66" t="inlineStr">
        <is>
          <t>ELITEIMPRESOS</t>
        </is>
      </c>
      <c r="E66">
        <f>IF(COUNTIFS(Registros!$A$2:$A$6000,"NP",Registros!$B$2:$B$6000,$A66)&gt;0,1,0)</f>
        <v/>
      </c>
      <c r="F66">
        <f>IF($E66=1,SUMIFS(Registros!$F$2:$F$6000,Registros!$A$2:$A$6000,"NP",Registros!$B$2:$B$6000,$A66),0)</f>
        <v/>
      </c>
      <c r="G66">
        <f>IF(COUNTIFS(Registros!$A$2:$A$6000,"MOV",Registros!$B$2:$B$6000,$A66)&gt;0,1,0)</f>
        <v/>
      </c>
      <c r="H66">
        <f>IF($G66=1,SUMIFS(Registros!$F$2:$F$6000,Registros!$A$2:$A$6000,"MOV",Registros!$B$2:$B$6000,$A66),0)</f>
        <v/>
      </c>
      <c r="I66">
        <f>IF(COUNTIFS(Registros!$A$2:$A$6000,"CS",Registros!$B$2:$B$6000,$A66)&gt;0,1,0)</f>
        <v/>
      </c>
      <c r="J66">
        <f>IF($I66=1,SUMIFS(Registros!$I$2:$I$6000,Registros!$A$2:$A$6000,"CS",Registros!$B$2:$B$6000,$A66),0)</f>
        <v/>
      </c>
      <c r="K66">
        <f>IF(COUNTIFS(Winback!$K$2:$K$300,$D66)&gt;0,1,0)</f>
        <v/>
      </c>
      <c r="L66">
        <f>IF(AND($K66=1,LEFT($A66,3)="WB-"),SUMIFS(Winback!$D$2:$D$300,Winback!$K$2:$K$300,$D66),0)</f>
        <v/>
      </c>
      <c r="M66">
        <f>IF(OR($E66=1,$G66=1,SUMIFS(Registros!$J$2:$J$6000,Registros!$B$2:$B$6000,$A66)&gt;0),1,0)</f>
        <v/>
      </c>
      <c r="N66">
        <f>IF($J66&gt;0,1,IF(COUNTIFS(Registros!$A$2:$A$6000,"CS",Registros!$B$2:$B$6000,$A66,Registros!$K$2:$K$6000,"&lt;&gt;")&gt;0,1,0))</f>
        <v/>
      </c>
      <c r="O66">
        <f>IF(AND($K66=1,$E66=0,$G66=0,$I66=0),"WINBACK",IF(AND($M66=1,$N66&gt;0),"CONVERGENTE",IF($M66=1,"SOLO MÓVIL",IF($N66&gt;0,"SOLO FIJO / INTERNET","SIN SERVICIOS"))))</f>
        <v/>
      </c>
      <c r="P66">
        <f>IF($O66="WINBACK","Recuperar (winback)",IF($O66="CONVERGENTE","Upgrade / más líneas",IF($O66="SOLO MÓVIL","Ofrecer fijo + internet (FLBBTV)",IF($O66="SOLO FIJO / INTERNET","Ofrecer línea móvil Nextphone","Oferta completa (móvil + fijo + internet)"))))</f>
        <v/>
      </c>
      <c r="Q66">
        <f>$F66+$H66+$L66</f>
        <v/>
      </c>
      <c r="R66">
        <f>IFERROR(VLOOKUP($A66,Registros!$B$2:$G$6000,6,0),IFERROR(VLOOKUP($D66,Winback!$B$2:$C$300,2,0),""))</f>
        <v/>
      </c>
      <c r="S66">
        <f>IF($E66=1,"NP","")&amp;IF($G66=1,"+MOV","")&amp;IF($I66=1,"+CS","")&amp;IF($K66=1,"+WB","")</f>
        <v/>
      </c>
      <c r="T66">
        <f>$E66+$G66+$I66+$K66</f>
        <v/>
      </c>
    </row>
    <row r="67">
      <c r="A67" t="inlineStr">
        <is>
          <t>312235820000</t>
        </is>
      </c>
      <c r="B67" t="inlineStr">
        <is>
          <t>31223582</t>
        </is>
      </c>
      <c r="C67" t="inlineStr">
        <is>
          <t>INVERSIONES DHANANI -</t>
        </is>
      </c>
      <c r="D67" t="inlineStr">
        <is>
          <t>INVERSIONESDHANANI</t>
        </is>
      </c>
      <c r="E67">
        <f>IF(COUNTIFS(Registros!$A$2:$A$6000,"NP",Registros!$B$2:$B$6000,$A67)&gt;0,1,0)</f>
        <v/>
      </c>
      <c r="F67">
        <f>IF($E67=1,SUMIFS(Registros!$F$2:$F$6000,Registros!$A$2:$A$6000,"NP",Registros!$B$2:$B$6000,$A67),0)</f>
        <v/>
      </c>
      <c r="G67">
        <f>IF(COUNTIFS(Registros!$A$2:$A$6000,"MOV",Registros!$B$2:$B$6000,$A67)&gt;0,1,0)</f>
        <v/>
      </c>
      <c r="H67">
        <f>IF($G67=1,SUMIFS(Registros!$F$2:$F$6000,Registros!$A$2:$A$6000,"MOV",Registros!$B$2:$B$6000,$A67),0)</f>
        <v/>
      </c>
      <c r="I67">
        <f>IF(COUNTIFS(Registros!$A$2:$A$6000,"CS",Registros!$B$2:$B$6000,$A67)&gt;0,1,0)</f>
        <v/>
      </c>
      <c r="J67">
        <f>IF($I67=1,SUMIFS(Registros!$I$2:$I$6000,Registros!$A$2:$A$6000,"CS",Registros!$B$2:$B$6000,$A67),0)</f>
        <v/>
      </c>
      <c r="K67">
        <f>IF(COUNTIFS(Winback!$K$2:$K$300,$D67)&gt;0,1,0)</f>
        <v/>
      </c>
      <c r="L67">
        <f>IF(AND($K67=1,LEFT($A67,3)="WB-"),SUMIFS(Winback!$D$2:$D$300,Winback!$K$2:$K$300,$D67),0)</f>
        <v/>
      </c>
      <c r="M67">
        <f>IF(OR($E67=1,$G67=1,SUMIFS(Registros!$J$2:$J$6000,Registros!$B$2:$B$6000,$A67)&gt;0),1,0)</f>
        <v/>
      </c>
      <c r="N67">
        <f>IF($J67&gt;0,1,IF(COUNTIFS(Registros!$A$2:$A$6000,"CS",Registros!$B$2:$B$6000,$A67,Registros!$K$2:$K$6000,"&lt;&gt;")&gt;0,1,0))</f>
        <v/>
      </c>
      <c r="O67">
        <f>IF(AND($K67=1,$E67=0,$G67=0,$I67=0),"WINBACK",IF(AND($M67=1,$N67&gt;0),"CONVERGENTE",IF($M67=1,"SOLO MÓVIL",IF($N67&gt;0,"SOLO FIJO / INTERNET","SIN SERVICIOS"))))</f>
        <v/>
      </c>
      <c r="P67">
        <f>IF($O67="WINBACK","Recuperar (winback)",IF($O67="CONVERGENTE","Upgrade / más líneas",IF($O67="SOLO MÓVIL","Ofrecer fijo + internet (FLBBTV)",IF($O67="SOLO FIJO / INTERNET","Ofrecer línea móvil Nextphone","Oferta completa (móvil + fijo + internet)"))))</f>
        <v/>
      </c>
      <c r="Q67">
        <f>$F67+$H67+$L67</f>
        <v/>
      </c>
      <c r="R67">
        <f>IFERROR(VLOOKUP($A67,Registros!$B$2:$G$6000,6,0),IFERROR(VLOOKUP($D67,Winback!$B$2:$C$300,2,0),""))</f>
        <v/>
      </c>
      <c r="S67">
        <f>IF($E67=1,"NP","")&amp;IF($G67=1,"+MOV","")&amp;IF($I67=1,"+CS","")&amp;IF($K67=1,"+WB","")</f>
        <v/>
      </c>
      <c r="T67">
        <f>$E67+$G67+$I67+$K67</f>
        <v/>
      </c>
    </row>
    <row r="68">
      <c r="A68" t="inlineStr">
        <is>
          <t>312199880000</t>
        </is>
      </c>
      <c r="B68" t="inlineStr">
        <is>
          <t>31219988</t>
        </is>
      </c>
      <c r="C68" t="inlineStr">
        <is>
          <t>PANAMA CONSULTING AN -</t>
        </is>
      </c>
      <c r="D68" t="inlineStr">
        <is>
          <t>PANAMACONSULTINGAN</t>
        </is>
      </c>
      <c r="E68">
        <f>IF(COUNTIFS(Registros!$A$2:$A$6000,"NP",Registros!$B$2:$B$6000,$A68)&gt;0,1,0)</f>
        <v/>
      </c>
      <c r="F68">
        <f>IF($E68=1,SUMIFS(Registros!$F$2:$F$6000,Registros!$A$2:$A$6000,"NP",Registros!$B$2:$B$6000,$A68),0)</f>
        <v/>
      </c>
      <c r="G68">
        <f>IF(COUNTIFS(Registros!$A$2:$A$6000,"MOV",Registros!$B$2:$B$6000,$A68)&gt;0,1,0)</f>
        <v/>
      </c>
      <c r="H68">
        <f>IF($G68=1,SUMIFS(Registros!$F$2:$F$6000,Registros!$A$2:$A$6000,"MOV",Registros!$B$2:$B$6000,$A68),0)</f>
        <v/>
      </c>
      <c r="I68">
        <f>IF(COUNTIFS(Registros!$A$2:$A$6000,"CS",Registros!$B$2:$B$6000,$A68)&gt;0,1,0)</f>
        <v/>
      </c>
      <c r="J68">
        <f>IF($I68=1,SUMIFS(Registros!$I$2:$I$6000,Registros!$A$2:$A$6000,"CS",Registros!$B$2:$B$6000,$A68),0)</f>
        <v/>
      </c>
      <c r="K68">
        <f>IF(COUNTIFS(Winback!$K$2:$K$300,$D68)&gt;0,1,0)</f>
        <v/>
      </c>
      <c r="L68">
        <f>IF(AND($K68=1,LEFT($A68,3)="WB-"),SUMIFS(Winback!$D$2:$D$300,Winback!$K$2:$K$300,$D68),0)</f>
        <v/>
      </c>
      <c r="M68">
        <f>IF(OR($E68=1,$G68=1,SUMIFS(Registros!$J$2:$J$6000,Registros!$B$2:$B$6000,$A68)&gt;0),1,0)</f>
        <v/>
      </c>
      <c r="N68">
        <f>IF($J68&gt;0,1,IF(COUNTIFS(Registros!$A$2:$A$6000,"CS",Registros!$B$2:$B$6000,$A68,Registros!$K$2:$K$6000,"&lt;&gt;")&gt;0,1,0))</f>
        <v/>
      </c>
      <c r="O68">
        <f>IF(AND($K68=1,$E68=0,$G68=0,$I68=0),"WINBACK",IF(AND($M68=1,$N68&gt;0),"CONVERGENTE",IF($M68=1,"SOLO MÓVIL",IF($N68&gt;0,"SOLO FIJO / INTERNET","SIN SERVICIOS"))))</f>
        <v/>
      </c>
      <c r="P68">
        <f>IF($O68="WINBACK","Recuperar (winback)",IF($O68="CONVERGENTE","Upgrade / más líneas",IF($O68="SOLO MÓVIL","Ofrecer fijo + internet (FLBBTV)",IF($O68="SOLO FIJO / INTERNET","Ofrecer línea móvil Nextphone","Oferta completa (móvil + fijo + internet)"))))</f>
        <v/>
      </c>
      <c r="Q68">
        <f>$F68+$H68+$L68</f>
        <v/>
      </c>
      <c r="R68">
        <f>IFERROR(VLOOKUP($A68,Registros!$B$2:$G$6000,6,0),IFERROR(VLOOKUP($D68,Winback!$B$2:$C$300,2,0),""))</f>
        <v/>
      </c>
      <c r="S68">
        <f>IF($E68=1,"NP","")&amp;IF($G68=1,"+MOV","")&amp;IF($I68=1,"+CS","")&amp;IF($K68=1,"+WB","")</f>
        <v/>
      </c>
      <c r="T68">
        <f>$E68+$G68+$I68+$K68</f>
        <v/>
      </c>
    </row>
    <row r="69">
      <c r="A69" t="inlineStr">
        <is>
          <t>349079760000</t>
        </is>
      </c>
      <c r="B69" t="inlineStr">
        <is>
          <t>34907976</t>
        </is>
      </c>
      <c r="C69" t="inlineStr">
        <is>
          <t>GMB, GRUPO MB, SA</t>
        </is>
      </c>
      <c r="D69" t="inlineStr">
        <is>
          <t>GMBGRUPOMBSA</t>
        </is>
      </c>
      <c r="E69">
        <f>IF(COUNTIFS(Registros!$A$2:$A$6000,"NP",Registros!$B$2:$B$6000,$A69)&gt;0,1,0)</f>
        <v/>
      </c>
      <c r="F69">
        <f>IF($E69=1,SUMIFS(Registros!$F$2:$F$6000,Registros!$A$2:$A$6000,"NP",Registros!$B$2:$B$6000,$A69),0)</f>
        <v/>
      </c>
      <c r="G69">
        <f>IF(COUNTIFS(Registros!$A$2:$A$6000,"MOV",Registros!$B$2:$B$6000,$A69)&gt;0,1,0)</f>
        <v/>
      </c>
      <c r="H69">
        <f>IF($G69=1,SUMIFS(Registros!$F$2:$F$6000,Registros!$A$2:$A$6000,"MOV",Registros!$B$2:$B$6000,$A69),0)</f>
        <v/>
      </c>
      <c r="I69">
        <f>IF(COUNTIFS(Registros!$A$2:$A$6000,"CS",Registros!$B$2:$B$6000,$A69)&gt;0,1,0)</f>
        <v/>
      </c>
      <c r="J69">
        <f>IF($I69=1,SUMIFS(Registros!$I$2:$I$6000,Registros!$A$2:$A$6000,"CS",Registros!$B$2:$B$6000,$A69),0)</f>
        <v/>
      </c>
      <c r="K69">
        <f>IF(COUNTIFS(Winback!$K$2:$K$300,$D69)&gt;0,1,0)</f>
        <v/>
      </c>
      <c r="L69">
        <f>IF(AND($K69=1,LEFT($A69,3)="WB-"),SUMIFS(Winback!$D$2:$D$300,Winback!$K$2:$K$300,$D69),0)</f>
        <v/>
      </c>
      <c r="M69">
        <f>IF(OR($E69=1,$G69=1,SUMIFS(Registros!$J$2:$J$6000,Registros!$B$2:$B$6000,$A69)&gt;0),1,0)</f>
        <v/>
      </c>
      <c r="N69">
        <f>IF($J69&gt;0,1,IF(COUNTIFS(Registros!$A$2:$A$6000,"CS",Registros!$B$2:$B$6000,$A69,Registros!$K$2:$K$6000,"&lt;&gt;")&gt;0,1,0))</f>
        <v/>
      </c>
      <c r="O69">
        <f>IF(AND($K69=1,$E69=0,$G69=0,$I69=0),"WINBACK",IF(AND($M69=1,$N69&gt;0),"CONVERGENTE",IF($M69=1,"SOLO MÓVIL",IF($N69&gt;0,"SOLO FIJO / INTERNET","SIN SERVICIOS"))))</f>
        <v/>
      </c>
      <c r="P69">
        <f>IF($O69="WINBACK","Recuperar (winback)",IF($O69="CONVERGENTE","Upgrade / más líneas",IF($O69="SOLO MÓVIL","Ofrecer fijo + internet (FLBBTV)",IF($O69="SOLO FIJO / INTERNET","Ofrecer línea móvil Nextphone","Oferta completa (móvil + fijo + internet)"))))</f>
        <v/>
      </c>
      <c r="Q69">
        <f>$F69+$H69+$L69</f>
        <v/>
      </c>
      <c r="R69">
        <f>IFERROR(VLOOKUP($A69,Registros!$B$2:$G$6000,6,0),IFERROR(VLOOKUP($D69,Winback!$B$2:$C$300,2,0),""))</f>
        <v/>
      </c>
      <c r="S69">
        <f>IF($E69=1,"NP","")&amp;IF($G69=1,"+MOV","")&amp;IF($I69=1,"+CS","")&amp;IF($K69=1,"+WB","")</f>
        <v/>
      </c>
      <c r="T69">
        <f>$E69+$G69+$I69+$K69</f>
        <v/>
      </c>
    </row>
    <row r="70">
      <c r="A70" t="inlineStr">
        <is>
          <t>368008150000</t>
        </is>
      </c>
      <c r="B70" t="inlineStr">
        <is>
          <t>36800815</t>
        </is>
      </c>
      <c r="C70" t="inlineStr">
        <is>
          <t>ECOGAS S.A.</t>
        </is>
      </c>
      <c r="D70" t="inlineStr">
        <is>
          <t>ECOGASSA</t>
        </is>
      </c>
      <c r="E70">
        <f>IF(COUNTIFS(Registros!$A$2:$A$6000,"NP",Registros!$B$2:$B$6000,$A70)&gt;0,1,0)</f>
        <v/>
      </c>
      <c r="F70">
        <f>IF($E70=1,SUMIFS(Registros!$F$2:$F$6000,Registros!$A$2:$A$6000,"NP",Registros!$B$2:$B$6000,$A70),0)</f>
        <v/>
      </c>
      <c r="G70">
        <f>IF(COUNTIFS(Registros!$A$2:$A$6000,"MOV",Registros!$B$2:$B$6000,$A70)&gt;0,1,0)</f>
        <v/>
      </c>
      <c r="H70">
        <f>IF($G70=1,SUMIFS(Registros!$F$2:$F$6000,Registros!$A$2:$A$6000,"MOV",Registros!$B$2:$B$6000,$A70),0)</f>
        <v/>
      </c>
      <c r="I70">
        <f>IF(COUNTIFS(Registros!$A$2:$A$6000,"CS",Registros!$B$2:$B$6000,$A70)&gt;0,1,0)</f>
        <v/>
      </c>
      <c r="J70">
        <f>IF($I70=1,SUMIFS(Registros!$I$2:$I$6000,Registros!$A$2:$A$6000,"CS",Registros!$B$2:$B$6000,$A70),0)</f>
        <v/>
      </c>
      <c r="K70">
        <f>IF(COUNTIFS(Winback!$K$2:$K$300,$D70)&gt;0,1,0)</f>
        <v/>
      </c>
      <c r="L70">
        <f>IF(AND($K70=1,LEFT($A70,3)="WB-"),SUMIFS(Winback!$D$2:$D$300,Winback!$K$2:$K$300,$D70),0)</f>
        <v/>
      </c>
      <c r="M70">
        <f>IF(OR($E70=1,$G70=1,SUMIFS(Registros!$J$2:$J$6000,Registros!$B$2:$B$6000,$A70)&gt;0),1,0)</f>
        <v/>
      </c>
      <c r="N70">
        <f>IF($J70&gt;0,1,IF(COUNTIFS(Registros!$A$2:$A$6000,"CS",Registros!$B$2:$B$6000,$A70,Registros!$K$2:$K$6000,"&lt;&gt;")&gt;0,1,0))</f>
        <v/>
      </c>
      <c r="O70">
        <f>IF(AND($K70=1,$E70=0,$G70=0,$I70=0),"WINBACK",IF(AND($M70=1,$N70&gt;0),"CONVERGENTE",IF($M70=1,"SOLO MÓVIL",IF($N70&gt;0,"SOLO FIJO / INTERNET","SIN SERVICIOS"))))</f>
        <v/>
      </c>
      <c r="P70">
        <f>IF($O70="WINBACK","Recuperar (winback)",IF($O70="CONVERGENTE","Upgrade / más líneas",IF($O70="SOLO MÓVIL","Ofrecer fijo + internet (FLBBTV)",IF($O70="SOLO FIJO / INTERNET","Ofrecer línea móvil Nextphone","Oferta completa (móvil + fijo + internet)"))))</f>
        <v/>
      </c>
      <c r="Q70">
        <f>$F70+$H70+$L70</f>
        <v/>
      </c>
      <c r="R70">
        <f>IFERROR(VLOOKUP($A70,Registros!$B$2:$G$6000,6,0),IFERROR(VLOOKUP($D70,Winback!$B$2:$C$300,2,0),""))</f>
        <v/>
      </c>
      <c r="S70">
        <f>IF($E70=1,"NP","")&amp;IF($G70=1,"+MOV","")&amp;IF($I70=1,"+CS","")&amp;IF($K70=1,"+WB","")</f>
        <v/>
      </c>
      <c r="T70">
        <f>$E70+$G70+$I70+$K70</f>
        <v/>
      </c>
    </row>
    <row r="71">
      <c r="A71" t="inlineStr">
        <is>
          <t>322238030300</t>
        </is>
      </c>
      <c r="B71" t="inlineStr">
        <is>
          <t>32223803</t>
        </is>
      </c>
      <c r="C71" t="inlineStr">
        <is>
          <t>Gabriela Ortega</t>
        </is>
      </c>
      <c r="D71" t="inlineStr">
        <is>
          <t>GABRIELAORTEGA</t>
        </is>
      </c>
      <c r="E71">
        <f>IF(COUNTIFS(Registros!$A$2:$A$6000,"NP",Registros!$B$2:$B$6000,$A71)&gt;0,1,0)</f>
        <v/>
      </c>
      <c r="F71">
        <f>IF($E71=1,SUMIFS(Registros!$F$2:$F$6000,Registros!$A$2:$A$6000,"NP",Registros!$B$2:$B$6000,$A71),0)</f>
        <v/>
      </c>
      <c r="G71">
        <f>IF(COUNTIFS(Registros!$A$2:$A$6000,"MOV",Registros!$B$2:$B$6000,$A71)&gt;0,1,0)</f>
        <v/>
      </c>
      <c r="H71">
        <f>IF($G71=1,SUMIFS(Registros!$F$2:$F$6000,Registros!$A$2:$A$6000,"MOV",Registros!$B$2:$B$6000,$A71),0)</f>
        <v/>
      </c>
      <c r="I71">
        <f>IF(COUNTIFS(Registros!$A$2:$A$6000,"CS",Registros!$B$2:$B$6000,$A71)&gt;0,1,0)</f>
        <v/>
      </c>
      <c r="J71">
        <f>IF($I71=1,SUMIFS(Registros!$I$2:$I$6000,Registros!$A$2:$A$6000,"CS",Registros!$B$2:$B$6000,$A71),0)</f>
        <v/>
      </c>
      <c r="K71">
        <f>IF(COUNTIFS(Winback!$K$2:$K$300,$D71)&gt;0,1,0)</f>
        <v/>
      </c>
      <c r="L71">
        <f>IF(AND($K71=1,LEFT($A71,3)="WB-"),SUMIFS(Winback!$D$2:$D$300,Winback!$K$2:$K$300,$D71),0)</f>
        <v/>
      </c>
      <c r="M71">
        <f>IF(OR($E71=1,$G71=1,SUMIFS(Registros!$J$2:$J$6000,Registros!$B$2:$B$6000,$A71)&gt;0),1,0)</f>
        <v/>
      </c>
      <c r="N71">
        <f>IF($J71&gt;0,1,IF(COUNTIFS(Registros!$A$2:$A$6000,"CS",Registros!$B$2:$B$6000,$A71,Registros!$K$2:$K$6000,"&lt;&gt;")&gt;0,1,0))</f>
        <v/>
      </c>
      <c r="O71">
        <f>IF(AND($K71=1,$E71=0,$G71=0,$I71=0),"WINBACK",IF(AND($M71=1,$N71&gt;0),"CONVERGENTE",IF($M71=1,"SOLO MÓVIL",IF($N71&gt;0,"SOLO FIJO / INTERNET","SIN SERVICIOS"))))</f>
        <v/>
      </c>
      <c r="P71">
        <f>IF($O71="WINBACK","Recuperar (winback)",IF($O71="CONVERGENTE","Upgrade / más líneas",IF($O71="SOLO MÓVIL","Ofrecer fijo + internet (FLBBTV)",IF($O71="SOLO FIJO / INTERNET","Ofrecer línea móvil Nextphone","Oferta completa (móvil + fijo + internet)"))))</f>
        <v/>
      </c>
      <c r="Q71">
        <f>$F71+$H71+$L71</f>
        <v/>
      </c>
      <c r="R71">
        <f>IFERROR(VLOOKUP($A71,Registros!$B$2:$G$6000,6,0),IFERROR(VLOOKUP($D71,Winback!$B$2:$C$300,2,0),""))</f>
        <v/>
      </c>
      <c r="S71">
        <f>IF($E71=1,"NP","")&amp;IF($G71=1,"+MOV","")&amp;IF($I71=1,"+CS","")&amp;IF($K71=1,"+WB","")</f>
        <v/>
      </c>
      <c r="T71">
        <f>$E71+$G71+$I71+$K71</f>
        <v/>
      </c>
    </row>
    <row r="72">
      <c r="A72" t="inlineStr">
        <is>
          <t>322413030100</t>
        </is>
      </c>
      <c r="B72" t="inlineStr">
        <is>
          <t>32241303</t>
        </is>
      </c>
      <c r="C72" t="inlineStr">
        <is>
          <t>MARIA TERESA MEDINA DE ARGOTE</t>
        </is>
      </c>
      <c r="D72" t="inlineStr">
        <is>
          <t>MARIATERESAMEDINADEARGOTE</t>
        </is>
      </c>
      <c r="E72">
        <f>IF(COUNTIFS(Registros!$A$2:$A$6000,"NP",Registros!$B$2:$B$6000,$A72)&gt;0,1,0)</f>
        <v/>
      </c>
      <c r="F72">
        <f>IF($E72=1,SUMIFS(Registros!$F$2:$F$6000,Registros!$A$2:$A$6000,"NP",Registros!$B$2:$B$6000,$A72),0)</f>
        <v/>
      </c>
      <c r="G72">
        <f>IF(COUNTIFS(Registros!$A$2:$A$6000,"MOV",Registros!$B$2:$B$6000,$A72)&gt;0,1,0)</f>
        <v/>
      </c>
      <c r="H72">
        <f>IF($G72=1,SUMIFS(Registros!$F$2:$F$6000,Registros!$A$2:$A$6000,"MOV",Registros!$B$2:$B$6000,$A72),0)</f>
        <v/>
      </c>
      <c r="I72">
        <f>IF(COUNTIFS(Registros!$A$2:$A$6000,"CS",Registros!$B$2:$B$6000,$A72)&gt;0,1,0)</f>
        <v/>
      </c>
      <c r="J72">
        <f>IF($I72=1,SUMIFS(Registros!$I$2:$I$6000,Registros!$A$2:$A$6000,"CS",Registros!$B$2:$B$6000,$A72),0)</f>
        <v/>
      </c>
      <c r="K72">
        <f>IF(COUNTIFS(Winback!$K$2:$K$300,$D72)&gt;0,1,0)</f>
        <v/>
      </c>
      <c r="L72">
        <f>IF(AND($K72=1,LEFT($A72,3)="WB-"),SUMIFS(Winback!$D$2:$D$300,Winback!$K$2:$K$300,$D72),0)</f>
        <v/>
      </c>
      <c r="M72">
        <f>IF(OR($E72=1,$G72=1,SUMIFS(Registros!$J$2:$J$6000,Registros!$B$2:$B$6000,$A72)&gt;0),1,0)</f>
        <v/>
      </c>
      <c r="N72">
        <f>IF($J72&gt;0,1,IF(COUNTIFS(Registros!$A$2:$A$6000,"CS",Registros!$B$2:$B$6000,$A72,Registros!$K$2:$K$6000,"&lt;&gt;")&gt;0,1,0))</f>
        <v/>
      </c>
      <c r="O72">
        <f>IF(AND($K72=1,$E72=0,$G72=0,$I72=0),"WINBACK",IF(AND($M72=1,$N72&gt;0),"CONVERGENTE",IF($M72=1,"SOLO MÓVIL",IF($N72&gt;0,"SOLO FIJO / INTERNET","SIN SERVICIOS"))))</f>
        <v/>
      </c>
      <c r="P72">
        <f>IF($O72="WINBACK","Recuperar (winback)",IF($O72="CONVERGENTE","Upgrade / más líneas",IF($O72="SOLO MÓVIL","Ofrecer fijo + internet (FLBBTV)",IF($O72="SOLO FIJO / INTERNET","Ofrecer línea móvil Nextphone","Oferta completa (móvil + fijo + internet)"))))</f>
        <v/>
      </c>
      <c r="Q72">
        <f>$F72+$H72+$L72</f>
        <v/>
      </c>
      <c r="R72">
        <f>IFERROR(VLOOKUP($A72,Registros!$B$2:$G$6000,6,0),IFERROR(VLOOKUP($D72,Winback!$B$2:$C$300,2,0),""))</f>
        <v/>
      </c>
      <c r="S72">
        <f>IF($E72=1,"NP","")&amp;IF($G72=1,"+MOV","")&amp;IF($I72=1,"+CS","")&amp;IF($K72=1,"+WB","")</f>
        <v/>
      </c>
      <c r="T72">
        <f>$E72+$G72+$I72+$K72</f>
        <v/>
      </c>
    </row>
    <row r="73">
      <c r="A73" t="inlineStr">
        <is>
          <t>324835070000</t>
        </is>
      </c>
      <c r="B73" t="inlineStr">
        <is>
          <t>32483507</t>
        </is>
      </c>
      <c r="C73" t="inlineStr">
        <is>
          <t>Penrod S.A.</t>
        </is>
      </c>
      <c r="D73" t="inlineStr">
        <is>
          <t>PENRODSA</t>
        </is>
      </c>
      <c r="E73">
        <f>IF(COUNTIFS(Registros!$A$2:$A$6000,"NP",Registros!$B$2:$B$6000,$A73)&gt;0,1,0)</f>
        <v/>
      </c>
      <c r="F73">
        <f>IF($E73=1,SUMIFS(Registros!$F$2:$F$6000,Registros!$A$2:$A$6000,"NP",Registros!$B$2:$B$6000,$A73),0)</f>
        <v/>
      </c>
      <c r="G73">
        <f>IF(COUNTIFS(Registros!$A$2:$A$6000,"MOV",Registros!$B$2:$B$6000,$A73)&gt;0,1,0)</f>
        <v/>
      </c>
      <c r="H73">
        <f>IF($G73=1,SUMIFS(Registros!$F$2:$F$6000,Registros!$A$2:$A$6000,"MOV",Registros!$B$2:$B$6000,$A73),0)</f>
        <v/>
      </c>
      <c r="I73">
        <f>IF(COUNTIFS(Registros!$A$2:$A$6000,"CS",Registros!$B$2:$B$6000,$A73)&gt;0,1,0)</f>
        <v/>
      </c>
      <c r="J73">
        <f>IF($I73=1,SUMIFS(Registros!$I$2:$I$6000,Registros!$A$2:$A$6000,"CS",Registros!$B$2:$B$6000,$A73),0)</f>
        <v/>
      </c>
      <c r="K73">
        <f>IF(COUNTIFS(Winback!$K$2:$K$300,$D73)&gt;0,1,0)</f>
        <v/>
      </c>
      <c r="L73">
        <f>IF(AND($K73=1,LEFT($A73,3)="WB-"),SUMIFS(Winback!$D$2:$D$300,Winback!$K$2:$K$300,$D73),0)</f>
        <v/>
      </c>
      <c r="M73">
        <f>IF(OR($E73=1,$G73=1,SUMIFS(Registros!$J$2:$J$6000,Registros!$B$2:$B$6000,$A73)&gt;0),1,0)</f>
        <v/>
      </c>
      <c r="N73">
        <f>IF($J73&gt;0,1,IF(COUNTIFS(Registros!$A$2:$A$6000,"CS",Registros!$B$2:$B$6000,$A73,Registros!$K$2:$K$6000,"&lt;&gt;")&gt;0,1,0))</f>
        <v/>
      </c>
      <c r="O73">
        <f>IF(AND($K73=1,$E73=0,$G73=0,$I73=0),"WINBACK",IF(AND($M73=1,$N73&gt;0),"CONVERGENTE",IF($M73=1,"SOLO MÓVIL",IF($N73&gt;0,"SOLO FIJO / INTERNET","SIN SERVICIOS"))))</f>
        <v/>
      </c>
      <c r="P73">
        <f>IF($O73="WINBACK","Recuperar (winback)",IF($O73="CONVERGENTE","Upgrade / más líneas",IF($O73="SOLO MÓVIL","Ofrecer fijo + internet (FLBBTV)",IF($O73="SOLO FIJO / INTERNET","Ofrecer línea móvil Nextphone","Oferta completa (móvil + fijo + internet)"))))</f>
        <v/>
      </c>
      <c r="Q73">
        <f>$F73+$H73+$L73</f>
        <v/>
      </c>
      <c r="R73">
        <f>IFERROR(VLOOKUP($A73,Registros!$B$2:$G$6000,6,0),IFERROR(VLOOKUP($D73,Winback!$B$2:$C$300,2,0),""))</f>
        <v/>
      </c>
      <c r="S73">
        <f>IF($E73=1,"NP","")&amp;IF($G73=1,"+MOV","")&amp;IF($I73=1,"+CS","")&amp;IF($K73=1,"+WB","")</f>
        <v/>
      </c>
      <c r="T73">
        <f>$E73+$G73+$I73+$K73</f>
        <v/>
      </c>
    </row>
    <row r="74">
      <c r="A74" t="inlineStr">
        <is>
          <t>312213380000</t>
        </is>
      </c>
      <c r="B74" t="inlineStr">
        <is>
          <t>31221338</t>
        </is>
      </c>
      <c r="C74" t="inlineStr">
        <is>
          <t>SOCODA PANAMA, S.A.</t>
        </is>
      </c>
      <c r="D74" t="inlineStr">
        <is>
          <t>SOCODAPANAMASA</t>
        </is>
      </c>
      <c r="E74">
        <f>IF(COUNTIFS(Registros!$A$2:$A$6000,"NP",Registros!$B$2:$B$6000,$A74)&gt;0,1,0)</f>
        <v/>
      </c>
      <c r="F74">
        <f>IF($E74=1,SUMIFS(Registros!$F$2:$F$6000,Registros!$A$2:$A$6000,"NP",Registros!$B$2:$B$6000,$A74),0)</f>
        <v/>
      </c>
      <c r="G74">
        <f>IF(COUNTIFS(Registros!$A$2:$A$6000,"MOV",Registros!$B$2:$B$6000,$A74)&gt;0,1,0)</f>
        <v/>
      </c>
      <c r="H74">
        <f>IF($G74=1,SUMIFS(Registros!$F$2:$F$6000,Registros!$A$2:$A$6000,"MOV",Registros!$B$2:$B$6000,$A74),0)</f>
        <v/>
      </c>
      <c r="I74">
        <f>IF(COUNTIFS(Registros!$A$2:$A$6000,"CS",Registros!$B$2:$B$6000,$A74)&gt;0,1,0)</f>
        <v/>
      </c>
      <c r="J74">
        <f>IF($I74=1,SUMIFS(Registros!$I$2:$I$6000,Registros!$A$2:$A$6000,"CS",Registros!$B$2:$B$6000,$A74),0)</f>
        <v/>
      </c>
      <c r="K74">
        <f>IF(COUNTIFS(Winback!$K$2:$K$300,$D74)&gt;0,1,0)</f>
        <v/>
      </c>
      <c r="L74">
        <f>IF(AND($K74=1,LEFT($A74,3)="WB-"),SUMIFS(Winback!$D$2:$D$300,Winback!$K$2:$K$300,$D74),0)</f>
        <v/>
      </c>
      <c r="M74">
        <f>IF(OR($E74=1,$G74=1,SUMIFS(Registros!$J$2:$J$6000,Registros!$B$2:$B$6000,$A74)&gt;0),1,0)</f>
        <v/>
      </c>
      <c r="N74">
        <f>IF($J74&gt;0,1,IF(COUNTIFS(Registros!$A$2:$A$6000,"CS",Registros!$B$2:$B$6000,$A74,Registros!$K$2:$K$6000,"&lt;&gt;")&gt;0,1,0))</f>
        <v/>
      </c>
      <c r="O74">
        <f>IF(AND($K74=1,$E74=0,$G74=0,$I74=0),"WINBACK",IF(AND($M74=1,$N74&gt;0),"CONVERGENTE",IF($M74=1,"SOLO MÓVIL",IF($N74&gt;0,"SOLO FIJO / INTERNET","SIN SERVICIOS"))))</f>
        <v/>
      </c>
      <c r="P74">
        <f>IF($O74="WINBACK","Recuperar (winback)",IF($O74="CONVERGENTE","Upgrade / más líneas",IF($O74="SOLO MÓVIL","Ofrecer fijo + internet (FLBBTV)",IF($O74="SOLO FIJO / INTERNET","Ofrecer línea móvil Nextphone","Oferta completa (móvil + fijo + internet)"))))</f>
        <v/>
      </c>
      <c r="Q74">
        <f>$F74+$H74+$L74</f>
        <v/>
      </c>
      <c r="R74">
        <f>IFERROR(VLOOKUP($A74,Registros!$B$2:$G$6000,6,0),IFERROR(VLOOKUP($D74,Winback!$B$2:$C$300,2,0),""))</f>
        <v/>
      </c>
      <c r="S74">
        <f>IF($E74=1,"NP","")&amp;IF($G74=1,"+MOV","")&amp;IF($I74=1,"+CS","")&amp;IF($K74=1,"+WB","")</f>
        <v/>
      </c>
      <c r="T74">
        <f>$E74+$G74+$I74+$K74</f>
        <v/>
      </c>
    </row>
    <row r="75">
      <c r="A75" t="inlineStr">
        <is>
          <t>312238070000</t>
        </is>
      </c>
      <c r="B75" t="inlineStr">
        <is>
          <t>31223807</t>
        </is>
      </c>
      <c r="C75" t="inlineStr">
        <is>
          <t>MULTIVALORES S.A. -</t>
        </is>
      </c>
      <c r="D75" t="inlineStr">
        <is>
          <t>MULTIVALORESSA</t>
        </is>
      </c>
      <c r="E75">
        <f>IF(COUNTIFS(Registros!$A$2:$A$6000,"NP",Registros!$B$2:$B$6000,$A75)&gt;0,1,0)</f>
        <v/>
      </c>
      <c r="F75">
        <f>IF($E75=1,SUMIFS(Registros!$F$2:$F$6000,Registros!$A$2:$A$6000,"NP",Registros!$B$2:$B$6000,$A75),0)</f>
        <v/>
      </c>
      <c r="G75">
        <f>IF(COUNTIFS(Registros!$A$2:$A$6000,"MOV",Registros!$B$2:$B$6000,$A75)&gt;0,1,0)</f>
        <v/>
      </c>
      <c r="H75">
        <f>IF($G75=1,SUMIFS(Registros!$F$2:$F$6000,Registros!$A$2:$A$6000,"MOV",Registros!$B$2:$B$6000,$A75),0)</f>
        <v/>
      </c>
      <c r="I75">
        <f>IF(COUNTIFS(Registros!$A$2:$A$6000,"CS",Registros!$B$2:$B$6000,$A75)&gt;0,1,0)</f>
        <v/>
      </c>
      <c r="J75">
        <f>IF($I75=1,SUMIFS(Registros!$I$2:$I$6000,Registros!$A$2:$A$6000,"CS",Registros!$B$2:$B$6000,$A75),0)</f>
        <v/>
      </c>
      <c r="K75">
        <f>IF(COUNTIFS(Winback!$K$2:$K$300,$D75)&gt;0,1,0)</f>
        <v/>
      </c>
      <c r="L75">
        <f>IF(AND($K75=1,LEFT($A75,3)="WB-"),SUMIFS(Winback!$D$2:$D$300,Winback!$K$2:$K$300,$D75),0)</f>
        <v/>
      </c>
      <c r="M75">
        <f>IF(OR($E75=1,$G75=1,SUMIFS(Registros!$J$2:$J$6000,Registros!$B$2:$B$6000,$A75)&gt;0),1,0)</f>
        <v/>
      </c>
      <c r="N75">
        <f>IF($J75&gt;0,1,IF(COUNTIFS(Registros!$A$2:$A$6000,"CS",Registros!$B$2:$B$6000,$A75,Registros!$K$2:$K$6000,"&lt;&gt;")&gt;0,1,0))</f>
        <v/>
      </c>
      <c r="O75">
        <f>IF(AND($K75=1,$E75=0,$G75=0,$I75=0),"WINBACK",IF(AND($M75=1,$N75&gt;0),"CONVERGENTE",IF($M75=1,"SOLO MÓVIL",IF($N75&gt;0,"SOLO FIJO / INTERNET","SIN SERVICIOS"))))</f>
        <v/>
      </c>
      <c r="P75">
        <f>IF($O75="WINBACK","Recuperar (winback)",IF($O75="CONVERGENTE","Upgrade / más líneas",IF($O75="SOLO MÓVIL","Ofrecer fijo + internet (FLBBTV)",IF($O75="SOLO FIJO / INTERNET","Ofrecer línea móvil Nextphone","Oferta completa (móvil + fijo + internet)"))))</f>
        <v/>
      </c>
      <c r="Q75">
        <f>$F75+$H75+$L75</f>
        <v/>
      </c>
      <c r="R75">
        <f>IFERROR(VLOOKUP($A75,Registros!$B$2:$G$6000,6,0),IFERROR(VLOOKUP($D75,Winback!$B$2:$C$300,2,0),""))</f>
        <v/>
      </c>
      <c r="S75">
        <f>IF($E75=1,"NP","")&amp;IF($G75=1,"+MOV","")&amp;IF($I75=1,"+CS","")&amp;IF($K75=1,"+WB","")</f>
        <v/>
      </c>
      <c r="T75">
        <f>$E75+$G75+$I75+$K75</f>
        <v/>
      </c>
    </row>
    <row r="76">
      <c r="A76" t="inlineStr">
        <is>
          <t>323953900000</t>
        </is>
      </c>
      <c r="B76" t="inlineStr">
        <is>
          <t>32395390</t>
        </is>
      </c>
      <c r="C76" t="inlineStr">
        <is>
          <t>TRANSPORTE Y</t>
        </is>
      </c>
      <c r="D76" t="inlineStr">
        <is>
          <t>TRANSPORTEY</t>
        </is>
      </c>
      <c r="E76">
        <f>IF(COUNTIFS(Registros!$A$2:$A$6000,"NP",Registros!$B$2:$B$6000,$A76)&gt;0,1,0)</f>
        <v/>
      </c>
      <c r="F76">
        <f>IF($E76=1,SUMIFS(Registros!$F$2:$F$6000,Registros!$A$2:$A$6000,"NP",Registros!$B$2:$B$6000,$A76),0)</f>
        <v/>
      </c>
      <c r="G76">
        <f>IF(COUNTIFS(Registros!$A$2:$A$6000,"MOV",Registros!$B$2:$B$6000,$A76)&gt;0,1,0)</f>
        <v/>
      </c>
      <c r="H76">
        <f>IF($G76=1,SUMIFS(Registros!$F$2:$F$6000,Registros!$A$2:$A$6000,"MOV",Registros!$B$2:$B$6000,$A76),0)</f>
        <v/>
      </c>
      <c r="I76">
        <f>IF(COUNTIFS(Registros!$A$2:$A$6000,"CS",Registros!$B$2:$B$6000,$A76)&gt;0,1,0)</f>
        <v/>
      </c>
      <c r="J76">
        <f>IF($I76=1,SUMIFS(Registros!$I$2:$I$6000,Registros!$A$2:$A$6000,"CS",Registros!$B$2:$B$6000,$A76),0)</f>
        <v/>
      </c>
      <c r="K76">
        <f>IF(COUNTIFS(Winback!$K$2:$K$300,$D76)&gt;0,1,0)</f>
        <v/>
      </c>
      <c r="L76">
        <f>IF(AND($K76=1,LEFT($A76,3)="WB-"),SUMIFS(Winback!$D$2:$D$300,Winback!$K$2:$K$300,$D76),0)</f>
        <v/>
      </c>
      <c r="M76">
        <f>IF(OR($E76=1,$G76=1,SUMIFS(Registros!$J$2:$J$6000,Registros!$B$2:$B$6000,$A76)&gt;0),1,0)</f>
        <v/>
      </c>
      <c r="N76">
        <f>IF($J76&gt;0,1,IF(COUNTIFS(Registros!$A$2:$A$6000,"CS",Registros!$B$2:$B$6000,$A76,Registros!$K$2:$K$6000,"&lt;&gt;")&gt;0,1,0))</f>
        <v/>
      </c>
      <c r="O76">
        <f>IF(AND($K76=1,$E76=0,$G76=0,$I76=0),"WINBACK",IF(AND($M76=1,$N76&gt;0),"CONVERGENTE",IF($M76=1,"SOLO MÓVIL",IF($N76&gt;0,"SOLO FIJO / INTERNET","SIN SERVICIOS"))))</f>
        <v/>
      </c>
      <c r="P76">
        <f>IF($O76="WINBACK","Recuperar (winback)",IF($O76="CONVERGENTE","Upgrade / más líneas",IF($O76="SOLO MÓVIL","Ofrecer fijo + internet (FLBBTV)",IF($O76="SOLO FIJO / INTERNET","Ofrecer línea móvil Nextphone","Oferta completa (móvil + fijo + internet)"))))</f>
        <v/>
      </c>
      <c r="Q76">
        <f>$F76+$H76+$L76</f>
        <v/>
      </c>
      <c r="R76">
        <f>IFERROR(VLOOKUP($A76,Registros!$B$2:$G$6000,6,0),IFERROR(VLOOKUP($D76,Winback!$B$2:$C$300,2,0),""))</f>
        <v/>
      </c>
      <c r="S76">
        <f>IF($E76=1,"NP","")&amp;IF($G76=1,"+MOV","")&amp;IF($I76=1,"+CS","")&amp;IF($K76=1,"+WB","")</f>
        <v/>
      </c>
      <c r="T76">
        <f>$E76+$G76+$I76+$K76</f>
        <v/>
      </c>
    </row>
    <row r="77">
      <c r="A77" t="inlineStr">
        <is>
          <t>329151230000</t>
        </is>
      </c>
      <c r="B77" t="inlineStr">
        <is>
          <t>32915123</t>
        </is>
      </c>
      <c r="C77" t="inlineStr">
        <is>
          <t>RIGOBERTO A LGUERO NAVARRO</t>
        </is>
      </c>
      <c r="D77" t="inlineStr">
        <is>
          <t>RIGOBERTOALGUERONAVARRO</t>
        </is>
      </c>
      <c r="E77">
        <f>IF(COUNTIFS(Registros!$A$2:$A$6000,"NP",Registros!$B$2:$B$6000,$A77)&gt;0,1,0)</f>
        <v/>
      </c>
      <c r="F77">
        <f>IF($E77=1,SUMIFS(Registros!$F$2:$F$6000,Registros!$A$2:$A$6000,"NP",Registros!$B$2:$B$6000,$A77),0)</f>
        <v/>
      </c>
      <c r="G77">
        <f>IF(COUNTIFS(Registros!$A$2:$A$6000,"MOV",Registros!$B$2:$B$6000,$A77)&gt;0,1,0)</f>
        <v/>
      </c>
      <c r="H77">
        <f>IF($G77=1,SUMIFS(Registros!$F$2:$F$6000,Registros!$A$2:$A$6000,"MOV",Registros!$B$2:$B$6000,$A77),0)</f>
        <v/>
      </c>
      <c r="I77">
        <f>IF(COUNTIFS(Registros!$A$2:$A$6000,"CS",Registros!$B$2:$B$6000,$A77)&gt;0,1,0)</f>
        <v/>
      </c>
      <c r="J77">
        <f>IF($I77=1,SUMIFS(Registros!$I$2:$I$6000,Registros!$A$2:$A$6000,"CS",Registros!$B$2:$B$6000,$A77),0)</f>
        <v/>
      </c>
      <c r="K77">
        <f>IF(COUNTIFS(Winback!$K$2:$K$300,$D77)&gt;0,1,0)</f>
        <v/>
      </c>
      <c r="L77">
        <f>IF(AND($K77=1,LEFT($A77,3)="WB-"),SUMIFS(Winback!$D$2:$D$300,Winback!$K$2:$K$300,$D77),0)</f>
        <v/>
      </c>
      <c r="M77">
        <f>IF(OR($E77=1,$G77=1,SUMIFS(Registros!$J$2:$J$6000,Registros!$B$2:$B$6000,$A77)&gt;0),1,0)</f>
        <v/>
      </c>
      <c r="N77">
        <f>IF($J77&gt;0,1,IF(COUNTIFS(Registros!$A$2:$A$6000,"CS",Registros!$B$2:$B$6000,$A77,Registros!$K$2:$K$6000,"&lt;&gt;")&gt;0,1,0))</f>
        <v/>
      </c>
      <c r="O77">
        <f>IF(AND($K77=1,$E77=0,$G77=0,$I77=0),"WINBACK",IF(AND($M77=1,$N77&gt;0),"CONVERGENTE",IF($M77=1,"SOLO MÓVIL",IF($N77&gt;0,"SOLO FIJO / INTERNET","SIN SERVICIOS"))))</f>
        <v/>
      </c>
      <c r="P77">
        <f>IF($O77="WINBACK","Recuperar (winback)",IF($O77="CONVERGENTE","Upgrade / más líneas",IF($O77="SOLO MÓVIL","Ofrecer fijo + internet (FLBBTV)",IF($O77="SOLO FIJO / INTERNET","Ofrecer línea móvil Nextphone","Oferta completa (móvil + fijo + internet)"))))</f>
        <v/>
      </c>
      <c r="Q77">
        <f>$F77+$H77+$L77</f>
        <v/>
      </c>
      <c r="R77">
        <f>IFERROR(VLOOKUP($A77,Registros!$B$2:$G$6000,6,0),IFERROR(VLOOKUP($D77,Winback!$B$2:$C$300,2,0),""))</f>
        <v/>
      </c>
      <c r="S77">
        <f>IF($E77=1,"NP","")&amp;IF($G77=1,"+MOV","")&amp;IF($I77=1,"+CS","")&amp;IF($K77=1,"+WB","")</f>
        <v/>
      </c>
      <c r="T77">
        <f>$E77+$G77+$I77+$K77</f>
        <v/>
      </c>
    </row>
    <row r="78">
      <c r="A78" t="inlineStr">
        <is>
          <t>312209890000</t>
        </is>
      </c>
      <c r="B78" t="inlineStr">
        <is>
          <t>31220989</t>
        </is>
      </c>
      <c r="C78" t="inlineStr">
        <is>
          <t>UROLOGOS ASOCIADOS, S.A. -</t>
        </is>
      </c>
      <c r="D78" t="inlineStr">
        <is>
          <t>UROLOGOSASOCIADOSSA</t>
        </is>
      </c>
      <c r="E78">
        <f>IF(COUNTIFS(Registros!$A$2:$A$6000,"NP",Registros!$B$2:$B$6000,$A78)&gt;0,1,0)</f>
        <v/>
      </c>
      <c r="F78">
        <f>IF($E78=1,SUMIFS(Registros!$F$2:$F$6000,Registros!$A$2:$A$6000,"NP",Registros!$B$2:$B$6000,$A78),0)</f>
        <v/>
      </c>
      <c r="G78">
        <f>IF(COUNTIFS(Registros!$A$2:$A$6000,"MOV",Registros!$B$2:$B$6000,$A78)&gt;0,1,0)</f>
        <v/>
      </c>
      <c r="H78">
        <f>IF($G78=1,SUMIFS(Registros!$F$2:$F$6000,Registros!$A$2:$A$6000,"MOV",Registros!$B$2:$B$6000,$A78),0)</f>
        <v/>
      </c>
      <c r="I78">
        <f>IF(COUNTIFS(Registros!$A$2:$A$6000,"CS",Registros!$B$2:$B$6000,$A78)&gt;0,1,0)</f>
        <v/>
      </c>
      <c r="J78">
        <f>IF($I78=1,SUMIFS(Registros!$I$2:$I$6000,Registros!$A$2:$A$6000,"CS",Registros!$B$2:$B$6000,$A78),0)</f>
        <v/>
      </c>
      <c r="K78">
        <f>IF(COUNTIFS(Winback!$K$2:$K$300,$D78)&gt;0,1,0)</f>
        <v/>
      </c>
      <c r="L78">
        <f>IF(AND($K78=1,LEFT($A78,3)="WB-"),SUMIFS(Winback!$D$2:$D$300,Winback!$K$2:$K$300,$D78),0)</f>
        <v/>
      </c>
      <c r="M78">
        <f>IF(OR($E78=1,$G78=1,SUMIFS(Registros!$J$2:$J$6000,Registros!$B$2:$B$6000,$A78)&gt;0),1,0)</f>
        <v/>
      </c>
      <c r="N78">
        <f>IF($J78&gt;0,1,IF(COUNTIFS(Registros!$A$2:$A$6000,"CS",Registros!$B$2:$B$6000,$A78,Registros!$K$2:$K$6000,"&lt;&gt;")&gt;0,1,0))</f>
        <v/>
      </c>
      <c r="O78">
        <f>IF(AND($K78=1,$E78=0,$G78=0,$I78=0),"WINBACK",IF(AND($M78=1,$N78&gt;0),"CONVERGENTE",IF($M78=1,"SOLO MÓVIL",IF($N78&gt;0,"SOLO FIJO / INTERNET","SIN SERVICIOS"))))</f>
        <v/>
      </c>
      <c r="P78">
        <f>IF($O78="WINBACK","Recuperar (winback)",IF($O78="CONVERGENTE","Upgrade / más líneas",IF($O78="SOLO MÓVIL","Ofrecer fijo + internet (FLBBTV)",IF($O78="SOLO FIJO / INTERNET","Ofrecer línea móvil Nextphone","Oferta completa (móvil + fijo + internet)"))))</f>
        <v/>
      </c>
      <c r="Q78">
        <f>$F78+$H78+$L78</f>
        <v/>
      </c>
      <c r="R78">
        <f>IFERROR(VLOOKUP($A78,Registros!$B$2:$G$6000,6,0),IFERROR(VLOOKUP($D78,Winback!$B$2:$C$300,2,0),""))</f>
        <v/>
      </c>
      <c r="S78">
        <f>IF($E78=1,"NP","")&amp;IF($G78=1,"+MOV","")&amp;IF($I78=1,"+CS","")&amp;IF($K78=1,"+WB","")</f>
        <v/>
      </c>
      <c r="T78">
        <f>$E78+$G78+$I78+$K78</f>
        <v/>
      </c>
    </row>
    <row r="79">
      <c r="A79" t="inlineStr">
        <is>
          <t>312209940000</t>
        </is>
      </c>
      <c r="B79" t="inlineStr">
        <is>
          <t>31220994</t>
        </is>
      </c>
      <c r="C79" t="inlineStr">
        <is>
          <t>UROLOGOS ASOCIADOS, S.A. -</t>
        </is>
      </c>
      <c r="D79" t="inlineStr">
        <is>
          <t>UROLOGOSASOCIADOSSA</t>
        </is>
      </c>
      <c r="E79">
        <f>IF(COUNTIFS(Registros!$A$2:$A$6000,"NP",Registros!$B$2:$B$6000,$A79)&gt;0,1,0)</f>
        <v/>
      </c>
      <c r="F79">
        <f>IF($E79=1,SUMIFS(Registros!$F$2:$F$6000,Registros!$A$2:$A$6000,"NP",Registros!$B$2:$B$6000,$A79),0)</f>
        <v/>
      </c>
      <c r="G79">
        <f>IF(COUNTIFS(Registros!$A$2:$A$6000,"MOV",Registros!$B$2:$B$6000,$A79)&gt;0,1,0)</f>
        <v/>
      </c>
      <c r="H79">
        <f>IF($G79=1,SUMIFS(Registros!$F$2:$F$6000,Registros!$A$2:$A$6000,"MOV",Registros!$B$2:$B$6000,$A79),0)</f>
        <v/>
      </c>
      <c r="I79">
        <f>IF(COUNTIFS(Registros!$A$2:$A$6000,"CS",Registros!$B$2:$B$6000,$A79)&gt;0,1,0)</f>
        <v/>
      </c>
      <c r="J79">
        <f>IF($I79=1,SUMIFS(Registros!$I$2:$I$6000,Registros!$A$2:$A$6000,"CS",Registros!$B$2:$B$6000,$A79),0)</f>
        <v/>
      </c>
      <c r="K79">
        <f>IF(COUNTIFS(Winback!$K$2:$K$300,$D79)&gt;0,1,0)</f>
        <v/>
      </c>
      <c r="L79">
        <f>IF(AND($K79=1,LEFT($A79,3)="WB-"),SUMIFS(Winback!$D$2:$D$300,Winback!$K$2:$K$300,$D79),0)</f>
        <v/>
      </c>
      <c r="M79">
        <f>IF(OR($E79=1,$G79=1,SUMIFS(Registros!$J$2:$J$6000,Registros!$B$2:$B$6000,$A79)&gt;0),1,0)</f>
        <v/>
      </c>
      <c r="N79">
        <f>IF($J79&gt;0,1,IF(COUNTIFS(Registros!$A$2:$A$6000,"CS",Registros!$B$2:$B$6000,$A79,Registros!$K$2:$K$6000,"&lt;&gt;")&gt;0,1,0))</f>
        <v/>
      </c>
      <c r="O79">
        <f>IF(AND($K79=1,$E79=0,$G79=0,$I79=0),"WINBACK",IF(AND($M79=1,$N79&gt;0),"CONVERGENTE",IF($M79=1,"SOLO MÓVIL",IF($N79&gt;0,"SOLO FIJO / INTERNET","SIN SERVICIOS"))))</f>
        <v/>
      </c>
      <c r="P79">
        <f>IF($O79="WINBACK","Recuperar (winback)",IF($O79="CONVERGENTE","Upgrade / más líneas",IF($O79="SOLO MÓVIL","Ofrecer fijo + internet (FLBBTV)",IF($O79="SOLO FIJO / INTERNET","Ofrecer línea móvil Nextphone","Oferta completa (móvil + fijo + internet)"))))</f>
        <v/>
      </c>
      <c r="Q79">
        <f>$F79+$H79+$L79</f>
        <v/>
      </c>
      <c r="R79">
        <f>IFERROR(VLOOKUP($A79,Registros!$B$2:$G$6000,6,0),IFERROR(VLOOKUP($D79,Winback!$B$2:$C$300,2,0),""))</f>
        <v/>
      </c>
      <c r="S79">
        <f>IF($E79=1,"NP","")&amp;IF($G79=1,"+MOV","")&amp;IF($I79=1,"+CS","")&amp;IF($K79=1,"+WB","")</f>
        <v/>
      </c>
      <c r="T79">
        <f>$E79+$G79+$I79+$K79</f>
        <v/>
      </c>
    </row>
    <row r="80">
      <c r="A80" t="inlineStr">
        <is>
          <t>364043730000</t>
        </is>
      </c>
      <c r="B80" t="inlineStr">
        <is>
          <t>36404373</t>
        </is>
      </c>
      <c r="C80" t="inlineStr">
        <is>
          <t>BALTAZAR GOMEZ</t>
        </is>
      </c>
      <c r="D80" t="inlineStr">
        <is>
          <t>BALTAZARGOMEZ</t>
        </is>
      </c>
      <c r="E80">
        <f>IF(COUNTIFS(Registros!$A$2:$A$6000,"NP",Registros!$B$2:$B$6000,$A80)&gt;0,1,0)</f>
        <v/>
      </c>
      <c r="F80">
        <f>IF($E80=1,SUMIFS(Registros!$F$2:$F$6000,Registros!$A$2:$A$6000,"NP",Registros!$B$2:$B$6000,$A80),0)</f>
        <v/>
      </c>
      <c r="G80">
        <f>IF(COUNTIFS(Registros!$A$2:$A$6000,"MOV",Registros!$B$2:$B$6000,$A80)&gt;0,1,0)</f>
        <v/>
      </c>
      <c r="H80">
        <f>IF($G80=1,SUMIFS(Registros!$F$2:$F$6000,Registros!$A$2:$A$6000,"MOV",Registros!$B$2:$B$6000,$A80),0)</f>
        <v/>
      </c>
      <c r="I80">
        <f>IF(COUNTIFS(Registros!$A$2:$A$6000,"CS",Registros!$B$2:$B$6000,$A80)&gt;0,1,0)</f>
        <v/>
      </c>
      <c r="J80">
        <f>IF($I80=1,SUMIFS(Registros!$I$2:$I$6000,Registros!$A$2:$A$6000,"CS",Registros!$B$2:$B$6000,$A80),0)</f>
        <v/>
      </c>
      <c r="K80">
        <f>IF(COUNTIFS(Winback!$K$2:$K$300,$D80)&gt;0,1,0)</f>
        <v/>
      </c>
      <c r="L80">
        <f>IF(AND($K80=1,LEFT($A80,3)="WB-"),SUMIFS(Winback!$D$2:$D$300,Winback!$K$2:$K$300,$D80),0)</f>
        <v/>
      </c>
      <c r="M80">
        <f>IF(OR($E80=1,$G80=1,SUMIFS(Registros!$J$2:$J$6000,Registros!$B$2:$B$6000,$A80)&gt;0),1,0)</f>
        <v/>
      </c>
      <c r="N80">
        <f>IF($J80&gt;0,1,IF(COUNTIFS(Registros!$A$2:$A$6000,"CS",Registros!$B$2:$B$6000,$A80,Registros!$K$2:$K$6000,"&lt;&gt;")&gt;0,1,0))</f>
        <v/>
      </c>
      <c r="O80">
        <f>IF(AND($K80=1,$E80=0,$G80=0,$I80=0),"WINBACK",IF(AND($M80=1,$N80&gt;0),"CONVERGENTE",IF($M80=1,"SOLO MÓVIL",IF($N80&gt;0,"SOLO FIJO / INTERNET","SIN SERVICIOS"))))</f>
        <v/>
      </c>
      <c r="P80">
        <f>IF($O80="WINBACK","Recuperar (winback)",IF($O80="CONVERGENTE","Upgrade / más líneas",IF($O80="SOLO MÓVIL","Ofrecer fijo + internet (FLBBTV)",IF($O80="SOLO FIJO / INTERNET","Ofrecer línea móvil Nextphone","Oferta completa (móvil + fijo + internet)"))))</f>
        <v/>
      </c>
      <c r="Q80">
        <f>$F80+$H80+$L80</f>
        <v/>
      </c>
      <c r="R80">
        <f>IFERROR(VLOOKUP($A80,Registros!$B$2:$G$6000,6,0),IFERROR(VLOOKUP($D80,Winback!$B$2:$C$300,2,0),""))</f>
        <v/>
      </c>
      <c r="S80">
        <f>IF($E80=1,"NP","")&amp;IF($G80=1,"+MOV","")&amp;IF($I80=1,"+CS","")&amp;IF($K80=1,"+WB","")</f>
        <v/>
      </c>
      <c r="T80">
        <f>$E80+$G80+$I80+$K80</f>
        <v/>
      </c>
    </row>
    <row r="81">
      <c r="A81" t="inlineStr">
        <is>
          <t>359354310000</t>
        </is>
      </c>
      <c r="B81" t="inlineStr">
        <is>
          <t>35935431</t>
        </is>
      </c>
      <c r="C81" t="inlineStr">
        <is>
          <t>JAFETH LOPEZ</t>
        </is>
      </c>
      <c r="D81" t="inlineStr">
        <is>
          <t>JAFETHLOPEZ</t>
        </is>
      </c>
      <c r="E81">
        <f>IF(COUNTIFS(Registros!$A$2:$A$6000,"NP",Registros!$B$2:$B$6000,$A81)&gt;0,1,0)</f>
        <v/>
      </c>
      <c r="F81">
        <f>IF($E81=1,SUMIFS(Registros!$F$2:$F$6000,Registros!$A$2:$A$6000,"NP",Registros!$B$2:$B$6000,$A81),0)</f>
        <v/>
      </c>
      <c r="G81">
        <f>IF(COUNTIFS(Registros!$A$2:$A$6000,"MOV",Registros!$B$2:$B$6000,$A81)&gt;0,1,0)</f>
        <v/>
      </c>
      <c r="H81">
        <f>IF($G81=1,SUMIFS(Registros!$F$2:$F$6000,Registros!$A$2:$A$6000,"MOV",Registros!$B$2:$B$6000,$A81),0)</f>
        <v/>
      </c>
      <c r="I81">
        <f>IF(COUNTIFS(Registros!$A$2:$A$6000,"CS",Registros!$B$2:$B$6000,$A81)&gt;0,1,0)</f>
        <v/>
      </c>
      <c r="J81">
        <f>IF($I81=1,SUMIFS(Registros!$I$2:$I$6000,Registros!$A$2:$A$6000,"CS",Registros!$B$2:$B$6000,$A81),0)</f>
        <v/>
      </c>
      <c r="K81">
        <f>IF(COUNTIFS(Winback!$K$2:$K$300,$D81)&gt;0,1,0)</f>
        <v/>
      </c>
      <c r="L81">
        <f>IF(AND($K81=1,LEFT($A81,3)="WB-"),SUMIFS(Winback!$D$2:$D$300,Winback!$K$2:$K$300,$D81),0)</f>
        <v/>
      </c>
      <c r="M81">
        <f>IF(OR($E81=1,$G81=1,SUMIFS(Registros!$J$2:$J$6000,Registros!$B$2:$B$6000,$A81)&gt;0),1,0)</f>
        <v/>
      </c>
      <c r="N81">
        <f>IF($J81&gt;0,1,IF(COUNTIFS(Registros!$A$2:$A$6000,"CS",Registros!$B$2:$B$6000,$A81,Registros!$K$2:$K$6000,"&lt;&gt;")&gt;0,1,0))</f>
        <v/>
      </c>
      <c r="O81">
        <f>IF(AND($K81=1,$E81=0,$G81=0,$I81=0),"WINBACK",IF(AND($M81=1,$N81&gt;0),"CONVERGENTE",IF($M81=1,"SOLO MÓVIL",IF($N81&gt;0,"SOLO FIJO / INTERNET","SIN SERVICIOS"))))</f>
        <v/>
      </c>
      <c r="P81">
        <f>IF($O81="WINBACK","Recuperar (winback)",IF($O81="CONVERGENTE","Upgrade / más líneas",IF($O81="SOLO MÓVIL","Ofrecer fijo + internet (FLBBTV)",IF($O81="SOLO FIJO / INTERNET","Ofrecer línea móvil Nextphone","Oferta completa (móvil + fijo + internet)"))))</f>
        <v/>
      </c>
      <c r="Q81">
        <f>$F81+$H81+$L81</f>
        <v/>
      </c>
      <c r="R81">
        <f>IFERROR(VLOOKUP($A81,Registros!$B$2:$G$6000,6,0),IFERROR(VLOOKUP($D81,Winback!$B$2:$C$300,2,0),""))</f>
        <v/>
      </c>
      <c r="S81">
        <f>IF($E81=1,"NP","")&amp;IF($G81=1,"+MOV","")&amp;IF($I81=1,"+CS","")&amp;IF($K81=1,"+WB","")</f>
        <v/>
      </c>
      <c r="T81">
        <f>$E81+$G81+$I81+$K81</f>
        <v/>
      </c>
    </row>
    <row r="82">
      <c r="A82" t="inlineStr">
        <is>
          <t>325374980000</t>
        </is>
      </c>
      <c r="B82" t="inlineStr">
        <is>
          <t>32537498</t>
        </is>
      </c>
      <c r="C82" t="inlineStr">
        <is>
          <t>HENG CHANG, S.A.</t>
        </is>
      </c>
      <c r="D82" t="inlineStr">
        <is>
          <t>HENGCHANGSA</t>
        </is>
      </c>
      <c r="E82">
        <f>IF(COUNTIFS(Registros!$A$2:$A$6000,"NP",Registros!$B$2:$B$6000,$A82)&gt;0,1,0)</f>
        <v/>
      </c>
      <c r="F82">
        <f>IF($E82=1,SUMIFS(Registros!$F$2:$F$6000,Registros!$A$2:$A$6000,"NP",Registros!$B$2:$B$6000,$A82),0)</f>
        <v/>
      </c>
      <c r="G82">
        <f>IF(COUNTIFS(Registros!$A$2:$A$6000,"MOV",Registros!$B$2:$B$6000,$A82)&gt;0,1,0)</f>
        <v/>
      </c>
      <c r="H82">
        <f>IF($G82=1,SUMIFS(Registros!$F$2:$F$6000,Registros!$A$2:$A$6000,"MOV",Registros!$B$2:$B$6000,$A82),0)</f>
        <v/>
      </c>
      <c r="I82">
        <f>IF(COUNTIFS(Registros!$A$2:$A$6000,"CS",Registros!$B$2:$B$6000,$A82)&gt;0,1,0)</f>
        <v/>
      </c>
      <c r="J82">
        <f>IF($I82=1,SUMIFS(Registros!$I$2:$I$6000,Registros!$A$2:$A$6000,"CS",Registros!$B$2:$B$6000,$A82),0)</f>
        <v/>
      </c>
      <c r="K82">
        <f>IF(COUNTIFS(Winback!$K$2:$K$300,$D82)&gt;0,1,0)</f>
        <v/>
      </c>
      <c r="L82">
        <f>IF(AND($K82=1,LEFT($A82,3)="WB-"),SUMIFS(Winback!$D$2:$D$300,Winback!$K$2:$K$300,$D82),0)</f>
        <v/>
      </c>
      <c r="M82">
        <f>IF(OR($E82=1,$G82=1,SUMIFS(Registros!$J$2:$J$6000,Registros!$B$2:$B$6000,$A82)&gt;0),1,0)</f>
        <v/>
      </c>
      <c r="N82">
        <f>IF($J82&gt;0,1,IF(COUNTIFS(Registros!$A$2:$A$6000,"CS",Registros!$B$2:$B$6000,$A82,Registros!$K$2:$K$6000,"&lt;&gt;")&gt;0,1,0))</f>
        <v/>
      </c>
      <c r="O82">
        <f>IF(AND($K82=1,$E82=0,$G82=0,$I82=0),"WINBACK",IF(AND($M82=1,$N82&gt;0),"CONVERGENTE",IF($M82=1,"SOLO MÓVIL",IF($N82&gt;0,"SOLO FIJO / INTERNET","SIN SERVICIOS"))))</f>
        <v/>
      </c>
      <c r="P82">
        <f>IF($O82="WINBACK","Recuperar (winback)",IF($O82="CONVERGENTE","Upgrade / más líneas",IF($O82="SOLO MÓVIL","Ofrecer fijo + internet (FLBBTV)",IF($O82="SOLO FIJO / INTERNET","Ofrecer línea móvil Nextphone","Oferta completa (móvil + fijo + internet)"))))</f>
        <v/>
      </c>
      <c r="Q82">
        <f>$F82+$H82+$L82</f>
        <v/>
      </c>
      <c r="R82">
        <f>IFERROR(VLOOKUP($A82,Registros!$B$2:$G$6000,6,0),IFERROR(VLOOKUP($D82,Winback!$B$2:$C$300,2,0),""))</f>
        <v/>
      </c>
      <c r="S82">
        <f>IF($E82=1,"NP","")&amp;IF($G82=1,"+MOV","")&amp;IF($I82=1,"+CS","")&amp;IF($K82=1,"+WB","")</f>
        <v/>
      </c>
      <c r="T82">
        <f>$E82+$G82+$I82+$K82</f>
        <v/>
      </c>
    </row>
    <row r="83">
      <c r="A83" t="inlineStr">
        <is>
          <t>353355830000</t>
        </is>
      </c>
      <c r="B83" t="inlineStr">
        <is>
          <t>35335583</t>
        </is>
      </c>
      <c r="C83" t="inlineStr">
        <is>
          <t>MARÍA RIVAS</t>
        </is>
      </c>
      <c r="D83" t="inlineStr">
        <is>
          <t>MARIARIVAS</t>
        </is>
      </c>
      <c r="E83">
        <f>IF(COUNTIFS(Registros!$A$2:$A$6000,"NP",Registros!$B$2:$B$6000,$A83)&gt;0,1,0)</f>
        <v/>
      </c>
      <c r="F83">
        <f>IF($E83=1,SUMIFS(Registros!$F$2:$F$6000,Registros!$A$2:$A$6000,"NP",Registros!$B$2:$B$6000,$A83),0)</f>
        <v/>
      </c>
      <c r="G83">
        <f>IF(COUNTIFS(Registros!$A$2:$A$6000,"MOV",Registros!$B$2:$B$6000,$A83)&gt;0,1,0)</f>
        <v/>
      </c>
      <c r="H83">
        <f>IF($G83=1,SUMIFS(Registros!$F$2:$F$6000,Registros!$A$2:$A$6000,"MOV",Registros!$B$2:$B$6000,$A83),0)</f>
        <v/>
      </c>
      <c r="I83">
        <f>IF(COUNTIFS(Registros!$A$2:$A$6000,"CS",Registros!$B$2:$B$6000,$A83)&gt;0,1,0)</f>
        <v/>
      </c>
      <c r="J83">
        <f>IF($I83=1,SUMIFS(Registros!$I$2:$I$6000,Registros!$A$2:$A$6000,"CS",Registros!$B$2:$B$6000,$A83),0)</f>
        <v/>
      </c>
      <c r="K83">
        <f>IF(COUNTIFS(Winback!$K$2:$K$300,$D83)&gt;0,1,0)</f>
        <v/>
      </c>
      <c r="L83">
        <f>IF(AND($K83=1,LEFT($A83,3)="WB-"),SUMIFS(Winback!$D$2:$D$300,Winback!$K$2:$K$300,$D83),0)</f>
        <v/>
      </c>
      <c r="M83">
        <f>IF(OR($E83=1,$G83=1,SUMIFS(Registros!$J$2:$J$6000,Registros!$B$2:$B$6000,$A83)&gt;0),1,0)</f>
        <v/>
      </c>
      <c r="N83">
        <f>IF($J83&gt;0,1,IF(COUNTIFS(Registros!$A$2:$A$6000,"CS",Registros!$B$2:$B$6000,$A83,Registros!$K$2:$K$6000,"&lt;&gt;")&gt;0,1,0))</f>
        <v/>
      </c>
      <c r="O83">
        <f>IF(AND($K83=1,$E83=0,$G83=0,$I83=0),"WINBACK",IF(AND($M83=1,$N83&gt;0),"CONVERGENTE",IF($M83=1,"SOLO MÓVIL",IF($N83&gt;0,"SOLO FIJO / INTERNET","SIN SERVICIOS"))))</f>
        <v/>
      </c>
      <c r="P83">
        <f>IF($O83="WINBACK","Recuperar (winback)",IF($O83="CONVERGENTE","Upgrade / más líneas",IF($O83="SOLO MÓVIL","Ofrecer fijo + internet (FLBBTV)",IF($O83="SOLO FIJO / INTERNET","Ofrecer línea móvil Nextphone","Oferta completa (móvil + fijo + internet)"))))</f>
        <v/>
      </c>
      <c r="Q83">
        <f>$F83+$H83+$L83</f>
        <v/>
      </c>
      <c r="R83">
        <f>IFERROR(VLOOKUP($A83,Registros!$B$2:$G$6000,6,0),IFERROR(VLOOKUP($D83,Winback!$B$2:$C$300,2,0),""))</f>
        <v/>
      </c>
      <c r="S83">
        <f>IF($E83=1,"NP","")&amp;IF($G83=1,"+MOV","")&amp;IF($I83=1,"+CS","")&amp;IF($K83=1,"+WB","")</f>
        <v/>
      </c>
      <c r="T83">
        <f>$E83+$G83+$I83+$K83</f>
        <v/>
      </c>
    </row>
    <row r="84">
      <c r="A84" t="inlineStr">
        <is>
          <t>321439070100</t>
        </is>
      </c>
      <c r="B84" t="inlineStr">
        <is>
          <t>32143907</t>
        </is>
      </c>
      <c r="C84" t="inlineStr">
        <is>
          <t>POWER EXTERMINATOR</t>
        </is>
      </c>
      <c r="D84" t="inlineStr">
        <is>
          <t>POWEREXTERMINATOR</t>
        </is>
      </c>
      <c r="E84">
        <f>IF(COUNTIFS(Registros!$A$2:$A$6000,"NP",Registros!$B$2:$B$6000,$A84)&gt;0,1,0)</f>
        <v/>
      </c>
      <c r="F84">
        <f>IF($E84=1,SUMIFS(Registros!$F$2:$F$6000,Registros!$A$2:$A$6000,"NP",Registros!$B$2:$B$6000,$A84),0)</f>
        <v/>
      </c>
      <c r="G84">
        <f>IF(COUNTIFS(Registros!$A$2:$A$6000,"MOV",Registros!$B$2:$B$6000,$A84)&gt;0,1,0)</f>
        <v/>
      </c>
      <c r="H84">
        <f>IF($G84=1,SUMIFS(Registros!$F$2:$F$6000,Registros!$A$2:$A$6000,"MOV",Registros!$B$2:$B$6000,$A84),0)</f>
        <v/>
      </c>
      <c r="I84">
        <f>IF(COUNTIFS(Registros!$A$2:$A$6000,"CS",Registros!$B$2:$B$6000,$A84)&gt;0,1,0)</f>
        <v/>
      </c>
      <c r="J84">
        <f>IF($I84=1,SUMIFS(Registros!$I$2:$I$6000,Registros!$A$2:$A$6000,"CS",Registros!$B$2:$B$6000,$A84),0)</f>
        <v/>
      </c>
      <c r="K84">
        <f>IF(COUNTIFS(Winback!$K$2:$K$300,$D84)&gt;0,1,0)</f>
        <v/>
      </c>
      <c r="L84">
        <f>IF(AND($K84=1,LEFT($A84,3)="WB-"),SUMIFS(Winback!$D$2:$D$300,Winback!$K$2:$K$300,$D84),0)</f>
        <v/>
      </c>
      <c r="M84">
        <f>IF(OR($E84=1,$G84=1,SUMIFS(Registros!$J$2:$J$6000,Registros!$B$2:$B$6000,$A84)&gt;0),1,0)</f>
        <v/>
      </c>
      <c r="N84">
        <f>IF($J84&gt;0,1,IF(COUNTIFS(Registros!$A$2:$A$6000,"CS",Registros!$B$2:$B$6000,$A84,Registros!$K$2:$K$6000,"&lt;&gt;")&gt;0,1,0))</f>
        <v/>
      </c>
      <c r="O84">
        <f>IF(AND($K84=1,$E84=0,$G84=0,$I84=0),"WINBACK",IF(AND($M84=1,$N84&gt;0),"CONVERGENTE",IF($M84=1,"SOLO MÓVIL",IF($N84&gt;0,"SOLO FIJO / INTERNET","SIN SERVICIOS"))))</f>
        <v/>
      </c>
      <c r="P84">
        <f>IF($O84="WINBACK","Recuperar (winback)",IF($O84="CONVERGENTE","Upgrade / más líneas",IF($O84="SOLO MÓVIL","Ofrecer fijo + internet (FLBBTV)",IF($O84="SOLO FIJO / INTERNET","Ofrecer línea móvil Nextphone","Oferta completa (móvil + fijo + internet)"))))</f>
        <v/>
      </c>
      <c r="Q84">
        <f>$F84+$H84+$L84</f>
        <v/>
      </c>
      <c r="R84">
        <f>IFERROR(VLOOKUP($A84,Registros!$B$2:$G$6000,6,0),IFERROR(VLOOKUP($D84,Winback!$B$2:$C$300,2,0),""))</f>
        <v/>
      </c>
      <c r="S84">
        <f>IF($E84=1,"NP","")&amp;IF($G84=1,"+MOV","")&amp;IF($I84=1,"+CS","")&amp;IF($K84=1,"+WB","")</f>
        <v/>
      </c>
      <c r="T84">
        <f>$E84+$G84+$I84+$K84</f>
        <v/>
      </c>
    </row>
    <row r="85">
      <c r="A85" t="inlineStr">
        <is>
          <t>346090040000</t>
        </is>
      </c>
      <c r="B85" t="inlineStr">
        <is>
          <t>34609004</t>
        </is>
      </c>
      <c r="C85" t="inlineStr">
        <is>
          <t>MARY HELEN CASTAÑEDA DE CALDERON</t>
        </is>
      </c>
      <c r="D85" t="inlineStr">
        <is>
          <t>MARYHELENCASTANEDADECALDERON</t>
        </is>
      </c>
      <c r="E85">
        <f>IF(COUNTIFS(Registros!$A$2:$A$6000,"NP",Registros!$B$2:$B$6000,$A85)&gt;0,1,0)</f>
        <v/>
      </c>
      <c r="F85">
        <f>IF($E85=1,SUMIFS(Registros!$F$2:$F$6000,Registros!$A$2:$A$6000,"NP",Registros!$B$2:$B$6000,$A85),0)</f>
        <v/>
      </c>
      <c r="G85">
        <f>IF(COUNTIFS(Registros!$A$2:$A$6000,"MOV",Registros!$B$2:$B$6000,$A85)&gt;0,1,0)</f>
        <v/>
      </c>
      <c r="H85">
        <f>IF($G85=1,SUMIFS(Registros!$F$2:$F$6000,Registros!$A$2:$A$6000,"MOV",Registros!$B$2:$B$6000,$A85),0)</f>
        <v/>
      </c>
      <c r="I85">
        <f>IF(COUNTIFS(Registros!$A$2:$A$6000,"CS",Registros!$B$2:$B$6000,$A85)&gt;0,1,0)</f>
        <v/>
      </c>
      <c r="J85">
        <f>IF($I85=1,SUMIFS(Registros!$I$2:$I$6000,Registros!$A$2:$A$6000,"CS",Registros!$B$2:$B$6000,$A85),0)</f>
        <v/>
      </c>
      <c r="K85">
        <f>IF(COUNTIFS(Winback!$K$2:$K$300,$D85)&gt;0,1,0)</f>
        <v/>
      </c>
      <c r="L85">
        <f>IF(AND($K85=1,LEFT($A85,3)="WB-"),SUMIFS(Winback!$D$2:$D$300,Winback!$K$2:$K$300,$D85),0)</f>
        <v/>
      </c>
      <c r="M85">
        <f>IF(OR($E85=1,$G85=1,SUMIFS(Registros!$J$2:$J$6000,Registros!$B$2:$B$6000,$A85)&gt;0),1,0)</f>
        <v/>
      </c>
      <c r="N85">
        <f>IF($J85&gt;0,1,IF(COUNTIFS(Registros!$A$2:$A$6000,"CS",Registros!$B$2:$B$6000,$A85,Registros!$K$2:$K$6000,"&lt;&gt;")&gt;0,1,0))</f>
        <v/>
      </c>
      <c r="O85">
        <f>IF(AND($K85=1,$E85=0,$G85=0,$I85=0),"WINBACK",IF(AND($M85=1,$N85&gt;0),"CONVERGENTE",IF($M85=1,"SOLO MÓVIL",IF($N85&gt;0,"SOLO FIJO / INTERNET","SIN SERVICIOS"))))</f>
        <v/>
      </c>
      <c r="P85">
        <f>IF($O85="WINBACK","Recuperar (winback)",IF($O85="CONVERGENTE","Upgrade / más líneas",IF($O85="SOLO MÓVIL","Ofrecer fijo + internet (FLBBTV)",IF($O85="SOLO FIJO / INTERNET","Ofrecer línea móvil Nextphone","Oferta completa (móvil + fijo + internet)"))))</f>
        <v/>
      </c>
      <c r="Q85">
        <f>$F85+$H85+$L85</f>
        <v/>
      </c>
      <c r="R85">
        <f>IFERROR(VLOOKUP($A85,Registros!$B$2:$G$6000,6,0),IFERROR(VLOOKUP($D85,Winback!$B$2:$C$300,2,0),""))</f>
        <v/>
      </c>
      <c r="S85">
        <f>IF($E85=1,"NP","")&amp;IF($G85=1,"+MOV","")&amp;IF($I85=1,"+CS","")&amp;IF($K85=1,"+WB","")</f>
        <v/>
      </c>
      <c r="T85">
        <f>$E85+$G85+$I85+$K85</f>
        <v/>
      </c>
    </row>
    <row r="86">
      <c r="A86" t="inlineStr">
        <is>
          <t>345006480000</t>
        </is>
      </c>
      <c r="B86" t="inlineStr">
        <is>
          <t>34500648</t>
        </is>
      </c>
      <c r="C86" t="inlineStr">
        <is>
          <t>THOMAS JEFFERSON SCHOOL, S.A.</t>
        </is>
      </c>
      <c r="D86" t="inlineStr">
        <is>
          <t>THOMASJEFFERSONSCHOOLSA</t>
        </is>
      </c>
      <c r="E86">
        <f>IF(COUNTIFS(Registros!$A$2:$A$6000,"NP",Registros!$B$2:$B$6000,$A86)&gt;0,1,0)</f>
        <v/>
      </c>
      <c r="F86">
        <f>IF($E86=1,SUMIFS(Registros!$F$2:$F$6000,Registros!$A$2:$A$6000,"NP",Registros!$B$2:$B$6000,$A86),0)</f>
        <v/>
      </c>
      <c r="G86">
        <f>IF(COUNTIFS(Registros!$A$2:$A$6000,"MOV",Registros!$B$2:$B$6000,$A86)&gt;0,1,0)</f>
        <v/>
      </c>
      <c r="H86">
        <f>IF($G86=1,SUMIFS(Registros!$F$2:$F$6000,Registros!$A$2:$A$6000,"MOV",Registros!$B$2:$B$6000,$A86),0)</f>
        <v/>
      </c>
      <c r="I86">
        <f>IF(COUNTIFS(Registros!$A$2:$A$6000,"CS",Registros!$B$2:$B$6000,$A86)&gt;0,1,0)</f>
        <v/>
      </c>
      <c r="J86">
        <f>IF($I86=1,SUMIFS(Registros!$I$2:$I$6000,Registros!$A$2:$A$6000,"CS",Registros!$B$2:$B$6000,$A86),0)</f>
        <v/>
      </c>
      <c r="K86">
        <f>IF(COUNTIFS(Winback!$K$2:$K$300,$D86)&gt;0,1,0)</f>
        <v/>
      </c>
      <c r="L86">
        <f>IF(AND($K86=1,LEFT($A86,3)="WB-"),SUMIFS(Winback!$D$2:$D$300,Winback!$K$2:$K$300,$D86),0)</f>
        <v/>
      </c>
      <c r="M86">
        <f>IF(OR($E86=1,$G86=1,SUMIFS(Registros!$J$2:$J$6000,Registros!$B$2:$B$6000,$A86)&gt;0),1,0)</f>
        <v/>
      </c>
      <c r="N86">
        <f>IF($J86&gt;0,1,IF(COUNTIFS(Registros!$A$2:$A$6000,"CS",Registros!$B$2:$B$6000,$A86,Registros!$K$2:$K$6000,"&lt;&gt;")&gt;0,1,0))</f>
        <v/>
      </c>
      <c r="O86">
        <f>IF(AND($K86=1,$E86=0,$G86=0,$I86=0),"WINBACK",IF(AND($M86=1,$N86&gt;0),"CONVERGENTE",IF($M86=1,"SOLO MÓVIL",IF($N86&gt;0,"SOLO FIJO / INTERNET","SIN SERVICIOS"))))</f>
        <v/>
      </c>
      <c r="P86">
        <f>IF($O86="WINBACK","Recuperar (winback)",IF($O86="CONVERGENTE","Upgrade / más líneas",IF($O86="SOLO MÓVIL","Ofrecer fijo + internet (FLBBTV)",IF($O86="SOLO FIJO / INTERNET","Ofrecer línea móvil Nextphone","Oferta completa (móvil + fijo + internet)"))))</f>
        <v/>
      </c>
      <c r="Q86">
        <f>$F86+$H86+$L86</f>
        <v/>
      </c>
      <c r="R86">
        <f>IFERROR(VLOOKUP($A86,Registros!$B$2:$G$6000,6,0),IFERROR(VLOOKUP($D86,Winback!$B$2:$C$300,2,0),""))</f>
        <v/>
      </c>
      <c r="S86">
        <f>IF($E86=1,"NP","")&amp;IF($G86=1,"+MOV","")&amp;IF($I86=1,"+CS","")&amp;IF($K86=1,"+WB","")</f>
        <v/>
      </c>
      <c r="T86">
        <f>$E86+$G86+$I86+$K86</f>
        <v/>
      </c>
    </row>
    <row r="87">
      <c r="A87" t="inlineStr">
        <is>
          <t>343249890000</t>
        </is>
      </c>
      <c r="B87" t="inlineStr">
        <is>
          <t>34324989</t>
        </is>
      </c>
      <c r="C87" t="inlineStr">
        <is>
          <t>ISELA MARIA CASTAÑEDAS DE SINGH</t>
        </is>
      </c>
      <c r="D87" t="inlineStr">
        <is>
          <t>ISELAMARIACASTANEDASDESINGH</t>
        </is>
      </c>
      <c r="E87">
        <f>IF(COUNTIFS(Registros!$A$2:$A$6000,"NP",Registros!$B$2:$B$6000,$A87)&gt;0,1,0)</f>
        <v/>
      </c>
      <c r="F87">
        <f>IF($E87=1,SUMIFS(Registros!$F$2:$F$6000,Registros!$A$2:$A$6000,"NP",Registros!$B$2:$B$6000,$A87),0)</f>
        <v/>
      </c>
      <c r="G87">
        <f>IF(COUNTIFS(Registros!$A$2:$A$6000,"MOV",Registros!$B$2:$B$6000,$A87)&gt;0,1,0)</f>
        <v/>
      </c>
      <c r="H87">
        <f>IF($G87=1,SUMIFS(Registros!$F$2:$F$6000,Registros!$A$2:$A$6000,"MOV",Registros!$B$2:$B$6000,$A87),0)</f>
        <v/>
      </c>
      <c r="I87">
        <f>IF(COUNTIFS(Registros!$A$2:$A$6000,"CS",Registros!$B$2:$B$6000,$A87)&gt;0,1,0)</f>
        <v/>
      </c>
      <c r="J87">
        <f>IF($I87=1,SUMIFS(Registros!$I$2:$I$6000,Registros!$A$2:$A$6000,"CS",Registros!$B$2:$B$6000,$A87),0)</f>
        <v/>
      </c>
      <c r="K87">
        <f>IF(COUNTIFS(Winback!$K$2:$K$300,$D87)&gt;0,1,0)</f>
        <v/>
      </c>
      <c r="L87">
        <f>IF(AND($K87=1,LEFT($A87,3)="WB-"),SUMIFS(Winback!$D$2:$D$300,Winback!$K$2:$K$300,$D87),0)</f>
        <v/>
      </c>
      <c r="M87">
        <f>IF(OR($E87=1,$G87=1,SUMIFS(Registros!$J$2:$J$6000,Registros!$B$2:$B$6000,$A87)&gt;0),1,0)</f>
        <v/>
      </c>
      <c r="N87">
        <f>IF($J87&gt;0,1,IF(COUNTIFS(Registros!$A$2:$A$6000,"CS",Registros!$B$2:$B$6000,$A87,Registros!$K$2:$K$6000,"&lt;&gt;")&gt;0,1,0))</f>
        <v/>
      </c>
      <c r="O87">
        <f>IF(AND($K87=1,$E87=0,$G87=0,$I87=0),"WINBACK",IF(AND($M87=1,$N87&gt;0),"CONVERGENTE",IF($M87=1,"SOLO MÓVIL",IF($N87&gt;0,"SOLO FIJO / INTERNET","SIN SERVICIOS"))))</f>
        <v/>
      </c>
      <c r="P87">
        <f>IF($O87="WINBACK","Recuperar (winback)",IF($O87="CONVERGENTE","Upgrade / más líneas",IF($O87="SOLO MÓVIL","Ofrecer fijo + internet (FLBBTV)",IF($O87="SOLO FIJO / INTERNET","Ofrecer línea móvil Nextphone","Oferta completa (móvil + fijo + internet)"))))</f>
        <v/>
      </c>
      <c r="Q87">
        <f>$F87+$H87+$L87</f>
        <v/>
      </c>
      <c r="R87">
        <f>IFERROR(VLOOKUP($A87,Registros!$B$2:$G$6000,6,0),IFERROR(VLOOKUP($D87,Winback!$B$2:$C$300,2,0),""))</f>
        <v/>
      </c>
      <c r="S87">
        <f>IF($E87=1,"NP","")&amp;IF($G87=1,"+MOV","")&amp;IF($I87=1,"+CS","")&amp;IF($K87=1,"+WB","")</f>
        <v/>
      </c>
      <c r="T87">
        <f>$E87+$G87+$I87+$K87</f>
        <v/>
      </c>
    </row>
    <row r="88">
      <c r="A88" t="inlineStr">
        <is>
          <t>353003570000</t>
        </is>
      </c>
      <c r="B88" t="inlineStr">
        <is>
          <t>35300357</t>
        </is>
      </c>
      <c r="C88" t="inlineStr">
        <is>
          <t>FAVIO VANEGAS</t>
        </is>
      </c>
      <c r="D88" t="inlineStr">
        <is>
          <t>FAVIOVANEGAS</t>
        </is>
      </c>
      <c r="E88">
        <f>IF(COUNTIFS(Registros!$A$2:$A$6000,"NP",Registros!$B$2:$B$6000,$A88)&gt;0,1,0)</f>
        <v/>
      </c>
      <c r="F88">
        <f>IF($E88=1,SUMIFS(Registros!$F$2:$F$6000,Registros!$A$2:$A$6000,"NP",Registros!$B$2:$B$6000,$A88),0)</f>
        <v/>
      </c>
      <c r="G88">
        <f>IF(COUNTIFS(Registros!$A$2:$A$6000,"MOV",Registros!$B$2:$B$6000,$A88)&gt;0,1,0)</f>
        <v/>
      </c>
      <c r="H88">
        <f>IF($G88=1,SUMIFS(Registros!$F$2:$F$6000,Registros!$A$2:$A$6000,"MOV",Registros!$B$2:$B$6000,$A88),0)</f>
        <v/>
      </c>
      <c r="I88">
        <f>IF(COUNTIFS(Registros!$A$2:$A$6000,"CS",Registros!$B$2:$B$6000,$A88)&gt;0,1,0)</f>
        <v/>
      </c>
      <c r="J88">
        <f>IF($I88=1,SUMIFS(Registros!$I$2:$I$6000,Registros!$A$2:$A$6000,"CS",Registros!$B$2:$B$6000,$A88),0)</f>
        <v/>
      </c>
      <c r="K88">
        <f>IF(COUNTIFS(Winback!$K$2:$K$300,$D88)&gt;0,1,0)</f>
        <v/>
      </c>
      <c r="L88">
        <f>IF(AND($K88=1,LEFT($A88,3)="WB-"),SUMIFS(Winback!$D$2:$D$300,Winback!$K$2:$K$300,$D88),0)</f>
        <v/>
      </c>
      <c r="M88">
        <f>IF(OR($E88=1,$G88=1,SUMIFS(Registros!$J$2:$J$6000,Registros!$B$2:$B$6000,$A88)&gt;0),1,0)</f>
        <v/>
      </c>
      <c r="N88">
        <f>IF($J88&gt;0,1,IF(COUNTIFS(Registros!$A$2:$A$6000,"CS",Registros!$B$2:$B$6000,$A88,Registros!$K$2:$K$6000,"&lt;&gt;")&gt;0,1,0))</f>
        <v/>
      </c>
      <c r="O88">
        <f>IF(AND($K88=1,$E88=0,$G88=0,$I88=0),"WINBACK",IF(AND($M88=1,$N88&gt;0),"CONVERGENTE",IF($M88=1,"SOLO MÓVIL",IF($N88&gt;0,"SOLO FIJO / INTERNET","SIN SERVICIOS"))))</f>
        <v/>
      </c>
      <c r="P88">
        <f>IF($O88="WINBACK","Recuperar (winback)",IF($O88="CONVERGENTE","Upgrade / más líneas",IF($O88="SOLO MÓVIL","Ofrecer fijo + internet (FLBBTV)",IF($O88="SOLO FIJO / INTERNET","Ofrecer línea móvil Nextphone","Oferta completa (móvil + fijo + internet)"))))</f>
        <v/>
      </c>
      <c r="Q88">
        <f>$F88+$H88+$L88</f>
        <v/>
      </c>
      <c r="R88">
        <f>IFERROR(VLOOKUP($A88,Registros!$B$2:$G$6000,6,0),IFERROR(VLOOKUP($D88,Winback!$B$2:$C$300,2,0),""))</f>
        <v/>
      </c>
      <c r="S88">
        <f>IF($E88=1,"NP","")&amp;IF($G88=1,"+MOV","")&amp;IF($I88=1,"+CS","")&amp;IF($K88=1,"+WB","")</f>
        <v/>
      </c>
      <c r="T88">
        <f>$E88+$G88+$I88+$K88</f>
        <v/>
      </c>
    </row>
    <row r="89">
      <c r="A89" t="inlineStr">
        <is>
          <t>342412720000</t>
        </is>
      </c>
      <c r="B89" t="inlineStr">
        <is>
          <t>34241272</t>
        </is>
      </c>
      <c r="C89" t="inlineStr">
        <is>
          <t>JAFET BERTIAGA MOSQUERA</t>
        </is>
      </c>
      <c r="D89" t="inlineStr">
        <is>
          <t>JAFETBERTIAGAMOSQUERA</t>
        </is>
      </c>
      <c r="E89">
        <f>IF(COUNTIFS(Registros!$A$2:$A$6000,"NP",Registros!$B$2:$B$6000,$A89)&gt;0,1,0)</f>
        <v/>
      </c>
      <c r="F89">
        <f>IF($E89=1,SUMIFS(Registros!$F$2:$F$6000,Registros!$A$2:$A$6000,"NP",Registros!$B$2:$B$6000,$A89),0)</f>
        <v/>
      </c>
      <c r="G89">
        <f>IF(COUNTIFS(Registros!$A$2:$A$6000,"MOV",Registros!$B$2:$B$6000,$A89)&gt;0,1,0)</f>
        <v/>
      </c>
      <c r="H89">
        <f>IF($G89=1,SUMIFS(Registros!$F$2:$F$6000,Registros!$A$2:$A$6000,"MOV",Registros!$B$2:$B$6000,$A89),0)</f>
        <v/>
      </c>
      <c r="I89">
        <f>IF(COUNTIFS(Registros!$A$2:$A$6000,"CS",Registros!$B$2:$B$6000,$A89)&gt;0,1,0)</f>
        <v/>
      </c>
      <c r="J89">
        <f>IF($I89=1,SUMIFS(Registros!$I$2:$I$6000,Registros!$A$2:$A$6000,"CS",Registros!$B$2:$B$6000,$A89),0)</f>
        <v/>
      </c>
      <c r="K89">
        <f>IF(COUNTIFS(Winback!$K$2:$K$300,$D89)&gt;0,1,0)</f>
        <v/>
      </c>
      <c r="L89">
        <f>IF(AND($K89=1,LEFT($A89,3)="WB-"),SUMIFS(Winback!$D$2:$D$300,Winback!$K$2:$K$300,$D89),0)</f>
        <v/>
      </c>
      <c r="M89">
        <f>IF(OR($E89=1,$G89=1,SUMIFS(Registros!$J$2:$J$6000,Registros!$B$2:$B$6000,$A89)&gt;0),1,0)</f>
        <v/>
      </c>
      <c r="N89">
        <f>IF($J89&gt;0,1,IF(COUNTIFS(Registros!$A$2:$A$6000,"CS",Registros!$B$2:$B$6000,$A89,Registros!$K$2:$K$6000,"&lt;&gt;")&gt;0,1,0))</f>
        <v/>
      </c>
      <c r="O89">
        <f>IF(AND($K89=1,$E89=0,$G89=0,$I89=0),"WINBACK",IF(AND($M89=1,$N89&gt;0),"CONVERGENTE",IF($M89=1,"SOLO MÓVIL",IF($N89&gt;0,"SOLO FIJO / INTERNET","SIN SERVICIOS"))))</f>
        <v/>
      </c>
      <c r="P89">
        <f>IF($O89="WINBACK","Recuperar (winback)",IF($O89="CONVERGENTE","Upgrade / más líneas",IF($O89="SOLO MÓVIL","Ofrecer fijo + internet (FLBBTV)",IF($O89="SOLO FIJO / INTERNET","Ofrecer línea móvil Nextphone","Oferta completa (móvil + fijo + internet)"))))</f>
        <v/>
      </c>
      <c r="Q89">
        <f>$F89+$H89+$L89</f>
        <v/>
      </c>
      <c r="R89">
        <f>IFERROR(VLOOKUP($A89,Registros!$B$2:$G$6000,6,0),IFERROR(VLOOKUP($D89,Winback!$B$2:$C$300,2,0),""))</f>
        <v/>
      </c>
      <c r="S89">
        <f>IF($E89=1,"NP","")&amp;IF($G89=1,"+MOV","")&amp;IF($I89=1,"+CS","")&amp;IF($K89=1,"+WB","")</f>
        <v/>
      </c>
      <c r="T89">
        <f>$E89+$G89+$I89+$K89</f>
        <v/>
      </c>
    </row>
    <row r="90">
      <c r="A90" t="inlineStr">
        <is>
          <t>354334670000</t>
        </is>
      </c>
      <c r="B90" t="inlineStr">
        <is>
          <t>35433467</t>
        </is>
      </c>
      <c r="C90" t="inlineStr">
        <is>
          <t>ARISTIDES BARRIOS CARRION</t>
        </is>
      </c>
      <c r="D90" t="inlineStr">
        <is>
          <t>ARISTIDESBARRIOSCARRION</t>
        </is>
      </c>
      <c r="E90">
        <f>IF(COUNTIFS(Registros!$A$2:$A$6000,"NP",Registros!$B$2:$B$6000,$A90)&gt;0,1,0)</f>
        <v/>
      </c>
      <c r="F90">
        <f>IF($E90=1,SUMIFS(Registros!$F$2:$F$6000,Registros!$A$2:$A$6000,"NP",Registros!$B$2:$B$6000,$A90),0)</f>
        <v/>
      </c>
      <c r="G90">
        <f>IF(COUNTIFS(Registros!$A$2:$A$6000,"MOV",Registros!$B$2:$B$6000,$A90)&gt;0,1,0)</f>
        <v/>
      </c>
      <c r="H90">
        <f>IF($G90=1,SUMIFS(Registros!$F$2:$F$6000,Registros!$A$2:$A$6000,"MOV",Registros!$B$2:$B$6000,$A90),0)</f>
        <v/>
      </c>
      <c r="I90">
        <f>IF(COUNTIFS(Registros!$A$2:$A$6000,"CS",Registros!$B$2:$B$6000,$A90)&gt;0,1,0)</f>
        <v/>
      </c>
      <c r="J90">
        <f>IF($I90=1,SUMIFS(Registros!$I$2:$I$6000,Registros!$A$2:$A$6000,"CS",Registros!$B$2:$B$6000,$A90),0)</f>
        <v/>
      </c>
      <c r="K90">
        <f>IF(COUNTIFS(Winback!$K$2:$K$300,$D90)&gt;0,1,0)</f>
        <v/>
      </c>
      <c r="L90">
        <f>IF(AND($K90=1,LEFT($A90,3)="WB-"),SUMIFS(Winback!$D$2:$D$300,Winback!$K$2:$K$300,$D90),0)</f>
        <v/>
      </c>
      <c r="M90">
        <f>IF(OR($E90=1,$G90=1,SUMIFS(Registros!$J$2:$J$6000,Registros!$B$2:$B$6000,$A90)&gt;0),1,0)</f>
        <v/>
      </c>
      <c r="N90">
        <f>IF($J90&gt;0,1,IF(COUNTIFS(Registros!$A$2:$A$6000,"CS",Registros!$B$2:$B$6000,$A90,Registros!$K$2:$K$6000,"&lt;&gt;")&gt;0,1,0))</f>
        <v/>
      </c>
      <c r="O90">
        <f>IF(AND($K90=1,$E90=0,$G90=0,$I90=0),"WINBACK",IF(AND($M90=1,$N90&gt;0),"CONVERGENTE",IF($M90=1,"SOLO MÓVIL",IF($N90&gt;0,"SOLO FIJO / INTERNET","SIN SERVICIOS"))))</f>
        <v/>
      </c>
      <c r="P90">
        <f>IF($O90="WINBACK","Recuperar (winback)",IF($O90="CONVERGENTE","Upgrade / más líneas",IF($O90="SOLO MÓVIL","Ofrecer fijo + internet (FLBBTV)",IF($O90="SOLO FIJO / INTERNET","Ofrecer línea móvil Nextphone","Oferta completa (móvil + fijo + internet)"))))</f>
        <v/>
      </c>
      <c r="Q90">
        <f>$F90+$H90+$L90</f>
        <v/>
      </c>
      <c r="R90">
        <f>IFERROR(VLOOKUP($A90,Registros!$B$2:$G$6000,6,0),IFERROR(VLOOKUP($D90,Winback!$B$2:$C$300,2,0),""))</f>
        <v/>
      </c>
      <c r="S90">
        <f>IF($E90=1,"NP","")&amp;IF($G90=1,"+MOV","")&amp;IF($I90=1,"+CS","")&amp;IF($K90=1,"+WB","")</f>
        <v/>
      </c>
      <c r="T90">
        <f>$E90+$G90+$I90+$K90</f>
        <v/>
      </c>
    </row>
    <row r="91">
      <c r="A91" t="inlineStr">
        <is>
          <t>312216560000</t>
        </is>
      </c>
      <c r="B91" t="inlineStr">
        <is>
          <t>31221656</t>
        </is>
      </c>
      <c r="C91" t="inlineStr">
        <is>
          <t>JADE TECHNOLOGY S.A -</t>
        </is>
      </c>
      <c r="D91" t="inlineStr">
        <is>
          <t>JADETECHNOLOGYSA</t>
        </is>
      </c>
      <c r="E91">
        <f>IF(COUNTIFS(Registros!$A$2:$A$6000,"NP",Registros!$B$2:$B$6000,$A91)&gt;0,1,0)</f>
        <v/>
      </c>
      <c r="F91">
        <f>IF($E91=1,SUMIFS(Registros!$F$2:$F$6000,Registros!$A$2:$A$6000,"NP",Registros!$B$2:$B$6000,$A91),0)</f>
        <v/>
      </c>
      <c r="G91">
        <f>IF(COUNTIFS(Registros!$A$2:$A$6000,"MOV",Registros!$B$2:$B$6000,$A91)&gt;0,1,0)</f>
        <v/>
      </c>
      <c r="H91">
        <f>IF($G91=1,SUMIFS(Registros!$F$2:$F$6000,Registros!$A$2:$A$6000,"MOV",Registros!$B$2:$B$6000,$A91),0)</f>
        <v/>
      </c>
      <c r="I91">
        <f>IF(COUNTIFS(Registros!$A$2:$A$6000,"CS",Registros!$B$2:$B$6000,$A91)&gt;0,1,0)</f>
        <v/>
      </c>
      <c r="J91">
        <f>IF($I91=1,SUMIFS(Registros!$I$2:$I$6000,Registros!$A$2:$A$6000,"CS",Registros!$B$2:$B$6000,$A91),0)</f>
        <v/>
      </c>
      <c r="K91">
        <f>IF(COUNTIFS(Winback!$K$2:$K$300,$D91)&gt;0,1,0)</f>
        <v/>
      </c>
      <c r="L91">
        <f>IF(AND($K91=1,LEFT($A91,3)="WB-"),SUMIFS(Winback!$D$2:$D$300,Winback!$K$2:$K$300,$D91),0)</f>
        <v/>
      </c>
      <c r="M91">
        <f>IF(OR($E91=1,$G91=1,SUMIFS(Registros!$J$2:$J$6000,Registros!$B$2:$B$6000,$A91)&gt;0),1,0)</f>
        <v/>
      </c>
      <c r="N91">
        <f>IF($J91&gt;0,1,IF(COUNTIFS(Registros!$A$2:$A$6000,"CS",Registros!$B$2:$B$6000,$A91,Registros!$K$2:$K$6000,"&lt;&gt;")&gt;0,1,0))</f>
        <v/>
      </c>
      <c r="O91">
        <f>IF(AND($K91=1,$E91=0,$G91=0,$I91=0),"WINBACK",IF(AND($M91=1,$N91&gt;0),"CONVERGENTE",IF($M91=1,"SOLO MÓVIL",IF($N91&gt;0,"SOLO FIJO / INTERNET","SIN SERVICIOS"))))</f>
        <v/>
      </c>
      <c r="P91">
        <f>IF($O91="WINBACK","Recuperar (winback)",IF($O91="CONVERGENTE","Upgrade / más líneas",IF($O91="SOLO MÓVIL","Ofrecer fijo + internet (FLBBTV)",IF($O91="SOLO FIJO / INTERNET","Ofrecer línea móvil Nextphone","Oferta completa (móvil + fijo + internet)"))))</f>
        <v/>
      </c>
      <c r="Q91">
        <f>$F91+$H91+$L91</f>
        <v/>
      </c>
      <c r="R91">
        <f>IFERROR(VLOOKUP($A91,Registros!$B$2:$G$6000,6,0),IFERROR(VLOOKUP($D91,Winback!$B$2:$C$300,2,0),""))</f>
        <v/>
      </c>
      <c r="S91">
        <f>IF($E91=1,"NP","")&amp;IF($G91=1,"+MOV","")&amp;IF($I91=1,"+CS","")&amp;IF($K91=1,"+WB","")</f>
        <v/>
      </c>
      <c r="T91">
        <f>$E91+$G91+$I91+$K91</f>
        <v/>
      </c>
    </row>
    <row r="92">
      <c r="A92" t="inlineStr">
        <is>
          <t>369039290000</t>
        </is>
      </c>
      <c r="B92" t="inlineStr">
        <is>
          <t>36903929</t>
        </is>
      </c>
      <c r="C92" t="inlineStr">
        <is>
          <t>PETRA PABLA MOSQUERA BLANCO</t>
        </is>
      </c>
      <c r="D92" t="inlineStr">
        <is>
          <t>PETRAPABLAMOSQUERABLANCO</t>
        </is>
      </c>
      <c r="E92">
        <f>IF(COUNTIFS(Registros!$A$2:$A$6000,"NP",Registros!$B$2:$B$6000,$A92)&gt;0,1,0)</f>
        <v/>
      </c>
      <c r="F92">
        <f>IF($E92=1,SUMIFS(Registros!$F$2:$F$6000,Registros!$A$2:$A$6000,"NP",Registros!$B$2:$B$6000,$A92),0)</f>
        <v/>
      </c>
      <c r="G92">
        <f>IF(COUNTIFS(Registros!$A$2:$A$6000,"MOV",Registros!$B$2:$B$6000,$A92)&gt;0,1,0)</f>
        <v/>
      </c>
      <c r="H92">
        <f>IF($G92=1,SUMIFS(Registros!$F$2:$F$6000,Registros!$A$2:$A$6000,"MOV",Registros!$B$2:$B$6000,$A92),0)</f>
        <v/>
      </c>
      <c r="I92">
        <f>IF(COUNTIFS(Registros!$A$2:$A$6000,"CS",Registros!$B$2:$B$6000,$A92)&gt;0,1,0)</f>
        <v/>
      </c>
      <c r="J92">
        <f>IF($I92=1,SUMIFS(Registros!$I$2:$I$6000,Registros!$A$2:$A$6000,"CS",Registros!$B$2:$B$6000,$A92),0)</f>
        <v/>
      </c>
      <c r="K92">
        <f>IF(COUNTIFS(Winback!$K$2:$K$300,$D92)&gt;0,1,0)</f>
        <v/>
      </c>
      <c r="L92">
        <f>IF(AND($K92=1,LEFT($A92,3)="WB-"),SUMIFS(Winback!$D$2:$D$300,Winback!$K$2:$K$300,$D92),0)</f>
        <v/>
      </c>
      <c r="M92">
        <f>IF(OR($E92=1,$G92=1,SUMIFS(Registros!$J$2:$J$6000,Registros!$B$2:$B$6000,$A92)&gt;0),1,0)</f>
        <v/>
      </c>
      <c r="N92">
        <f>IF($J92&gt;0,1,IF(COUNTIFS(Registros!$A$2:$A$6000,"CS",Registros!$B$2:$B$6000,$A92,Registros!$K$2:$K$6000,"&lt;&gt;")&gt;0,1,0))</f>
        <v/>
      </c>
      <c r="O92">
        <f>IF(AND($K92=1,$E92=0,$G92=0,$I92=0),"WINBACK",IF(AND($M92=1,$N92&gt;0),"CONVERGENTE",IF($M92=1,"SOLO MÓVIL",IF($N92&gt;0,"SOLO FIJO / INTERNET","SIN SERVICIOS"))))</f>
        <v/>
      </c>
      <c r="P92">
        <f>IF($O92="WINBACK","Recuperar (winback)",IF($O92="CONVERGENTE","Upgrade / más líneas",IF($O92="SOLO MÓVIL","Ofrecer fijo + internet (FLBBTV)",IF($O92="SOLO FIJO / INTERNET","Ofrecer línea móvil Nextphone","Oferta completa (móvil + fijo + internet)"))))</f>
        <v/>
      </c>
      <c r="Q92">
        <f>$F92+$H92+$L92</f>
        <v/>
      </c>
      <c r="R92">
        <f>IFERROR(VLOOKUP($A92,Registros!$B$2:$G$6000,6,0),IFERROR(VLOOKUP($D92,Winback!$B$2:$C$300,2,0),""))</f>
        <v/>
      </c>
      <c r="S92">
        <f>IF($E92=1,"NP","")&amp;IF($G92=1,"+MOV","")&amp;IF($I92=1,"+CS","")&amp;IF($K92=1,"+WB","")</f>
        <v/>
      </c>
      <c r="T92">
        <f>$E92+$G92+$I92+$K92</f>
        <v/>
      </c>
    </row>
    <row r="93">
      <c r="A93" t="inlineStr">
        <is>
          <t>323540060100</t>
        </is>
      </c>
      <c r="B93" t="inlineStr">
        <is>
          <t>32354006</t>
        </is>
      </c>
      <c r="C93" t="inlineStr">
        <is>
          <t>Jacqueline Quintero Dominguez</t>
        </is>
      </c>
      <c r="D93" t="inlineStr">
        <is>
          <t>JACQUELINEQUINTERODOMINGUEZ</t>
        </is>
      </c>
      <c r="E93">
        <f>IF(COUNTIFS(Registros!$A$2:$A$6000,"NP",Registros!$B$2:$B$6000,$A93)&gt;0,1,0)</f>
        <v/>
      </c>
      <c r="F93">
        <f>IF($E93=1,SUMIFS(Registros!$F$2:$F$6000,Registros!$A$2:$A$6000,"NP",Registros!$B$2:$B$6000,$A93),0)</f>
        <v/>
      </c>
      <c r="G93">
        <f>IF(COUNTIFS(Registros!$A$2:$A$6000,"MOV",Registros!$B$2:$B$6000,$A93)&gt;0,1,0)</f>
        <v/>
      </c>
      <c r="H93">
        <f>IF($G93=1,SUMIFS(Registros!$F$2:$F$6000,Registros!$A$2:$A$6000,"MOV",Registros!$B$2:$B$6000,$A93),0)</f>
        <v/>
      </c>
      <c r="I93">
        <f>IF(COUNTIFS(Registros!$A$2:$A$6000,"CS",Registros!$B$2:$B$6000,$A93)&gt;0,1,0)</f>
        <v/>
      </c>
      <c r="J93">
        <f>IF($I93=1,SUMIFS(Registros!$I$2:$I$6000,Registros!$A$2:$A$6000,"CS",Registros!$B$2:$B$6000,$A93),0)</f>
        <v/>
      </c>
      <c r="K93">
        <f>IF(COUNTIFS(Winback!$K$2:$K$300,$D93)&gt;0,1,0)</f>
        <v/>
      </c>
      <c r="L93">
        <f>IF(AND($K93=1,LEFT($A93,3)="WB-"),SUMIFS(Winback!$D$2:$D$300,Winback!$K$2:$K$300,$D93),0)</f>
        <v/>
      </c>
      <c r="M93">
        <f>IF(OR($E93=1,$G93=1,SUMIFS(Registros!$J$2:$J$6000,Registros!$B$2:$B$6000,$A93)&gt;0),1,0)</f>
        <v/>
      </c>
      <c r="N93">
        <f>IF($J93&gt;0,1,IF(COUNTIFS(Registros!$A$2:$A$6000,"CS",Registros!$B$2:$B$6000,$A93,Registros!$K$2:$K$6000,"&lt;&gt;")&gt;0,1,0))</f>
        <v/>
      </c>
      <c r="O93">
        <f>IF(AND($K93=1,$E93=0,$G93=0,$I93=0),"WINBACK",IF(AND($M93=1,$N93&gt;0),"CONVERGENTE",IF($M93=1,"SOLO MÓVIL",IF($N93&gt;0,"SOLO FIJO / INTERNET","SIN SERVICIOS"))))</f>
        <v/>
      </c>
      <c r="P93">
        <f>IF($O93="WINBACK","Recuperar (winback)",IF($O93="CONVERGENTE","Upgrade / más líneas",IF($O93="SOLO MÓVIL","Ofrecer fijo + internet (FLBBTV)",IF($O93="SOLO FIJO / INTERNET","Ofrecer línea móvil Nextphone","Oferta completa (móvil + fijo + internet)"))))</f>
        <v/>
      </c>
      <c r="Q93">
        <f>$F93+$H93+$L93</f>
        <v/>
      </c>
      <c r="R93">
        <f>IFERROR(VLOOKUP($A93,Registros!$B$2:$G$6000,6,0),IFERROR(VLOOKUP($D93,Winback!$B$2:$C$300,2,0),""))</f>
        <v/>
      </c>
      <c r="S93">
        <f>IF($E93=1,"NP","")&amp;IF($G93=1,"+MOV","")&amp;IF($I93=1,"+CS","")&amp;IF($K93=1,"+WB","")</f>
        <v/>
      </c>
      <c r="T93">
        <f>$E93+$G93+$I93+$K93</f>
        <v/>
      </c>
    </row>
    <row r="94">
      <c r="A94" t="inlineStr">
        <is>
          <t>345179830000</t>
        </is>
      </c>
      <c r="B94" t="inlineStr">
        <is>
          <t>34517983</t>
        </is>
      </c>
      <c r="C94" t="inlineStr">
        <is>
          <t>LEGUMBRES Y FRUTAS IVERSON</t>
        </is>
      </c>
      <c r="D94" t="inlineStr">
        <is>
          <t>LEGUMBRESYFRUTASIVERSON</t>
        </is>
      </c>
      <c r="E94">
        <f>IF(COUNTIFS(Registros!$A$2:$A$6000,"NP",Registros!$B$2:$B$6000,$A94)&gt;0,1,0)</f>
        <v/>
      </c>
      <c r="F94">
        <f>IF($E94=1,SUMIFS(Registros!$F$2:$F$6000,Registros!$A$2:$A$6000,"NP",Registros!$B$2:$B$6000,$A94),0)</f>
        <v/>
      </c>
      <c r="G94">
        <f>IF(COUNTIFS(Registros!$A$2:$A$6000,"MOV",Registros!$B$2:$B$6000,$A94)&gt;0,1,0)</f>
        <v/>
      </c>
      <c r="H94">
        <f>IF($G94=1,SUMIFS(Registros!$F$2:$F$6000,Registros!$A$2:$A$6000,"MOV",Registros!$B$2:$B$6000,$A94),0)</f>
        <v/>
      </c>
      <c r="I94">
        <f>IF(COUNTIFS(Registros!$A$2:$A$6000,"CS",Registros!$B$2:$B$6000,$A94)&gt;0,1,0)</f>
        <v/>
      </c>
      <c r="J94">
        <f>IF($I94=1,SUMIFS(Registros!$I$2:$I$6000,Registros!$A$2:$A$6000,"CS",Registros!$B$2:$B$6000,$A94),0)</f>
        <v/>
      </c>
      <c r="K94">
        <f>IF(COUNTIFS(Winback!$K$2:$K$300,$D94)&gt;0,1,0)</f>
        <v/>
      </c>
      <c r="L94">
        <f>IF(AND($K94=1,LEFT($A94,3)="WB-"),SUMIFS(Winback!$D$2:$D$300,Winback!$K$2:$K$300,$D94),0)</f>
        <v/>
      </c>
      <c r="M94">
        <f>IF(OR($E94=1,$G94=1,SUMIFS(Registros!$J$2:$J$6000,Registros!$B$2:$B$6000,$A94)&gt;0),1,0)</f>
        <v/>
      </c>
      <c r="N94">
        <f>IF($J94&gt;0,1,IF(COUNTIFS(Registros!$A$2:$A$6000,"CS",Registros!$B$2:$B$6000,$A94,Registros!$K$2:$K$6000,"&lt;&gt;")&gt;0,1,0))</f>
        <v/>
      </c>
      <c r="O94">
        <f>IF(AND($K94=1,$E94=0,$G94=0,$I94=0),"WINBACK",IF(AND($M94=1,$N94&gt;0),"CONVERGENTE",IF($M94=1,"SOLO MÓVIL",IF($N94&gt;0,"SOLO FIJO / INTERNET","SIN SERVICIOS"))))</f>
        <v/>
      </c>
      <c r="P94">
        <f>IF($O94="WINBACK","Recuperar (winback)",IF($O94="CONVERGENTE","Upgrade / más líneas",IF($O94="SOLO MÓVIL","Ofrecer fijo + internet (FLBBTV)",IF($O94="SOLO FIJO / INTERNET","Ofrecer línea móvil Nextphone","Oferta completa (móvil + fijo + internet)"))))</f>
        <v/>
      </c>
      <c r="Q94">
        <f>$F94+$H94+$L94</f>
        <v/>
      </c>
      <c r="R94">
        <f>IFERROR(VLOOKUP($A94,Registros!$B$2:$G$6000,6,0),IFERROR(VLOOKUP($D94,Winback!$B$2:$C$300,2,0),""))</f>
        <v/>
      </c>
      <c r="S94">
        <f>IF($E94=1,"NP","")&amp;IF($G94=1,"+MOV","")&amp;IF($I94=1,"+CS","")&amp;IF($K94=1,"+WB","")</f>
        <v/>
      </c>
      <c r="T94">
        <f>$E94+$G94+$I94+$K94</f>
        <v/>
      </c>
    </row>
    <row r="95">
      <c r="A95" t="inlineStr">
        <is>
          <t>349132360000</t>
        </is>
      </c>
      <c r="B95" t="inlineStr">
        <is>
          <t>34913236</t>
        </is>
      </c>
      <c r="C95" t="inlineStr">
        <is>
          <t>AHAVA LATIN AMERCA</t>
        </is>
      </c>
      <c r="D95" t="inlineStr">
        <is>
          <t>AHAVALATINAMERCA</t>
        </is>
      </c>
      <c r="E95">
        <f>IF(COUNTIFS(Registros!$A$2:$A$6000,"NP",Registros!$B$2:$B$6000,$A95)&gt;0,1,0)</f>
        <v/>
      </c>
      <c r="F95">
        <f>IF($E95=1,SUMIFS(Registros!$F$2:$F$6000,Registros!$A$2:$A$6000,"NP",Registros!$B$2:$B$6000,$A95),0)</f>
        <v/>
      </c>
      <c r="G95">
        <f>IF(COUNTIFS(Registros!$A$2:$A$6000,"MOV",Registros!$B$2:$B$6000,$A95)&gt;0,1,0)</f>
        <v/>
      </c>
      <c r="H95">
        <f>IF($G95=1,SUMIFS(Registros!$F$2:$F$6000,Registros!$A$2:$A$6000,"MOV",Registros!$B$2:$B$6000,$A95),0)</f>
        <v/>
      </c>
      <c r="I95">
        <f>IF(COUNTIFS(Registros!$A$2:$A$6000,"CS",Registros!$B$2:$B$6000,$A95)&gt;0,1,0)</f>
        <v/>
      </c>
      <c r="J95">
        <f>IF($I95=1,SUMIFS(Registros!$I$2:$I$6000,Registros!$A$2:$A$6000,"CS",Registros!$B$2:$B$6000,$A95),0)</f>
        <v/>
      </c>
      <c r="K95">
        <f>IF(COUNTIFS(Winback!$K$2:$K$300,$D95)&gt;0,1,0)</f>
        <v/>
      </c>
      <c r="L95">
        <f>IF(AND($K95=1,LEFT($A95,3)="WB-"),SUMIFS(Winback!$D$2:$D$300,Winback!$K$2:$K$300,$D95),0)</f>
        <v/>
      </c>
      <c r="M95">
        <f>IF(OR($E95=1,$G95=1,SUMIFS(Registros!$J$2:$J$6000,Registros!$B$2:$B$6000,$A95)&gt;0),1,0)</f>
        <v/>
      </c>
      <c r="N95">
        <f>IF($J95&gt;0,1,IF(COUNTIFS(Registros!$A$2:$A$6000,"CS",Registros!$B$2:$B$6000,$A95,Registros!$K$2:$K$6000,"&lt;&gt;")&gt;0,1,0))</f>
        <v/>
      </c>
      <c r="O95">
        <f>IF(AND($K95=1,$E95=0,$G95=0,$I95=0),"WINBACK",IF(AND($M95=1,$N95&gt;0),"CONVERGENTE",IF($M95=1,"SOLO MÓVIL",IF($N95&gt;0,"SOLO FIJO / INTERNET","SIN SERVICIOS"))))</f>
        <v/>
      </c>
      <c r="P95">
        <f>IF($O95="WINBACK","Recuperar (winback)",IF($O95="CONVERGENTE","Upgrade / más líneas",IF($O95="SOLO MÓVIL","Ofrecer fijo + internet (FLBBTV)",IF($O95="SOLO FIJO / INTERNET","Ofrecer línea móvil Nextphone","Oferta completa (móvil + fijo + internet)"))))</f>
        <v/>
      </c>
      <c r="Q95">
        <f>$F95+$H95+$L95</f>
        <v/>
      </c>
      <c r="R95">
        <f>IFERROR(VLOOKUP($A95,Registros!$B$2:$G$6000,6,0),IFERROR(VLOOKUP($D95,Winback!$B$2:$C$300,2,0),""))</f>
        <v/>
      </c>
      <c r="S95">
        <f>IF($E95=1,"NP","")&amp;IF($G95=1,"+MOV","")&amp;IF($I95=1,"+CS","")&amp;IF($K95=1,"+WB","")</f>
        <v/>
      </c>
      <c r="T95">
        <f>$E95+$G95+$I95+$K95</f>
        <v/>
      </c>
    </row>
    <row r="96">
      <c r="A96" t="inlineStr">
        <is>
          <t>344414740000</t>
        </is>
      </c>
      <c r="B96" t="inlineStr">
        <is>
          <t>34441474</t>
        </is>
      </c>
      <c r="C96" t="inlineStr">
        <is>
          <t>NORBERTO ANTONIO CERNA LOPEZ</t>
        </is>
      </c>
      <c r="D96" t="inlineStr">
        <is>
          <t>NORBERTOANTONIOCERNALOPEZ</t>
        </is>
      </c>
      <c r="E96">
        <f>IF(COUNTIFS(Registros!$A$2:$A$6000,"NP",Registros!$B$2:$B$6000,$A96)&gt;0,1,0)</f>
        <v/>
      </c>
      <c r="F96">
        <f>IF($E96=1,SUMIFS(Registros!$F$2:$F$6000,Registros!$A$2:$A$6000,"NP",Registros!$B$2:$B$6000,$A96),0)</f>
        <v/>
      </c>
      <c r="G96">
        <f>IF(COUNTIFS(Registros!$A$2:$A$6000,"MOV",Registros!$B$2:$B$6000,$A96)&gt;0,1,0)</f>
        <v/>
      </c>
      <c r="H96">
        <f>IF($G96=1,SUMIFS(Registros!$F$2:$F$6000,Registros!$A$2:$A$6000,"MOV",Registros!$B$2:$B$6000,$A96),0)</f>
        <v/>
      </c>
      <c r="I96">
        <f>IF(COUNTIFS(Registros!$A$2:$A$6000,"CS",Registros!$B$2:$B$6000,$A96)&gt;0,1,0)</f>
        <v/>
      </c>
      <c r="J96">
        <f>IF($I96=1,SUMIFS(Registros!$I$2:$I$6000,Registros!$A$2:$A$6000,"CS",Registros!$B$2:$B$6000,$A96),0)</f>
        <v/>
      </c>
      <c r="K96">
        <f>IF(COUNTIFS(Winback!$K$2:$K$300,$D96)&gt;0,1,0)</f>
        <v/>
      </c>
      <c r="L96">
        <f>IF(AND($K96=1,LEFT($A96,3)="WB-"),SUMIFS(Winback!$D$2:$D$300,Winback!$K$2:$K$300,$D96),0)</f>
        <v/>
      </c>
      <c r="M96">
        <f>IF(OR($E96=1,$G96=1,SUMIFS(Registros!$J$2:$J$6000,Registros!$B$2:$B$6000,$A96)&gt;0),1,0)</f>
        <v/>
      </c>
      <c r="N96">
        <f>IF($J96&gt;0,1,IF(COUNTIFS(Registros!$A$2:$A$6000,"CS",Registros!$B$2:$B$6000,$A96,Registros!$K$2:$K$6000,"&lt;&gt;")&gt;0,1,0))</f>
        <v/>
      </c>
      <c r="O96">
        <f>IF(AND($K96=1,$E96=0,$G96=0,$I96=0),"WINBACK",IF(AND($M96=1,$N96&gt;0),"CONVERGENTE",IF($M96=1,"SOLO MÓVIL",IF($N96&gt;0,"SOLO FIJO / INTERNET","SIN SERVICIOS"))))</f>
        <v/>
      </c>
      <c r="P96">
        <f>IF($O96="WINBACK","Recuperar (winback)",IF($O96="CONVERGENTE","Upgrade / más líneas",IF($O96="SOLO MÓVIL","Ofrecer fijo + internet (FLBBTV)",IF($O96="SOLO FIJO / INTERNET","Ofrecer línea móvil Nextphone","Oferta completa (móvil + fijo + internet)"))))</f>
        <v/>
      </c>
      <c r="Q96">
        <f>$F96+$H96+$L96</f>
        <v/>
      </c>
      <c r="R96">
        <f>IFERROR(VLOOKUP($A96,Registros!$B$2:$G$6000,6,0),IFERROR(VLOOKUP($D96,Winback!$B$2:$C$300,2,0),""))</f>
        <v/>
      </c>
      <c r="S96">
        <f>IF($E96=1,"NP","")&amp;IF($G96=1,"+MOV","")&amp;IF($I96=1,"+CS","")&amp;IF($K96=1,"+WB","")</f>
        <v/>
      </c>
      <c r="T96">
        <f>$E96+$G96+$I96+$K96</f>
        <v/>
      </c>
    </row>
    <row r="97">
      <c r="A97" t="inlineStr">
        <is>
          <t>341297900000</t>
        </is>
      </c>
      <c r="B97" t="inlineStr">
        <is>
          <t>34129790</t>
        </is>
      </c>
      <c r="C97" t="inlineStr">
        <is>
          <t>HERCILIA PACHECO SECAIDA</t>
        </is>
      </c>
      <c r="D97" t="inlineStr">
        <is>
          <t>HERCILIAPACHECOSECAIDA</t>
        </is>
      </c>
      <c r="E97">
        <f>IF(COUNTIFS(Registros!$A$2:$A$6000,"NP",Registros!$B$2:$B$6000,$A97)&gt;0,1,0)</f>
        <v/>
      </c>
      <c r="F97">
        <f>IF($E97=1,SUMIFS(Registros!$F$2:$F$6000,Registros!$A$2:$A$6000,"NP",Registros!$B$2:$B$6000,$A97),0)</f>
        <v/>
      </c>
      <c r="G97">
        <f>IF(COUNTIFS(Registros!$A$2:$A$6000,"MOV",Registros!$B$2:$B$6000,$A97)&gt;0,1,0)</f>
        <v/>
      </c>
      <c r="H97">
        <f>IF($G97=1,SUMIFS(Registros!$F$2:$F$6000,Registros!$A$2:$A$6000,"MOV",Registros!$B$2:$B$6000,$A97),0)</f>
        <v/>
      </c>
      <c r="I97">
        <f>IF(COUNTIFS(Registros!$A$2:$A$6000,"CS",Registros!$B$2:$B$6000,$A97)&gt;0,1,0)</f>
        <v/>
      </c>
      <c r="J97">
        <f>IF($I97=1,SUMIFS(Registros!$I$2:$I$6000,Registros!$A$2:$A$6000,"CS",Registros!$B$2:$B$6000,$A97),0)</f>
        <v/>
      </c>
      <c r="K97">
        <f>IF(COUNTIFS(Winback!$K$2:$K$300,$D97)&gt;0,1,0)</f>
        <v/>
      </c>
      <c r="L97">
        <f>IF(AND($K97=1,LEFT($A97,3)="WB-"),SUMIFS(Winback!$D$2:$D$300,Winback!$K$2:$K$300,$D97),0)</f>
        <v/>
      </c>
      <c r="M97">
        <f>IF(OR($E97=1,$G97=1,SUMIFS(Registros!$J$2:$J$6000,Registros!$B$2:$B$6000,$A97)&gt;0),1,0)</f>
        <v/>
      </c>
      <c r="N97">
        <f>IF($J97&gt;0,1,IF(COUNTIFS(Registros!$A$2:$A$6000,"CS",Registros!$B$2:$B$6000,$A97,Registros!$K$2:$K$6000,"&lt;&gt;")&gt;0,1,0))</f>
        <v/>
      </c>
      <c r="O97">
        <f>IF(AND($K97=1,$E97=0,$G97=0,$I97=0),"WINBACK",IF(AND($M97=1,$N97&gt;0),"CONVERGENTE",IF($M97=1,"SOLO MÓVIL",IF($N97&gt;0,"SOLO FIJO / INTERNET","SIN SERVICIOS"))))</f>
        <v/>
      </c>
      <c r="P97">
        <f>IF($O97="WINBACK","Recuperar (winback)",IF($O97="CONVERGENTE","Upgrade / más líneas",IF($O97="SOLO MÓVIL","Ofrecer fijo + internet (FLBBTV)",IF($O97="SOLO FIJO / INTERNET","Ofrecer línea móvil Nextphone","Oferta completa (móvil + fijo + internet)"))))</f>
        <v/>
      </c>
      <c r="Q97">
        <f>$F97+$H97+$L97</f>
        <v/>
      </c>
      <c r="R97">
        <f>IFERROR(VLOOKUP($A97,Registros!$B$2:$G$6000,6,0),IFERROR(VLOOKUP($D97,Winback!$B$2:$C$300,2,0),""))</f>
        <v/>
      </c>
      <c r="S97">
        <f>IF($E97=1,"NP","")&amp;IF($G97=1,"+MOV","")&amp;IF($I97=1,"+CS","")&amp;IF($K97=1,"+WB","")</f>
        <v/>
      </c>
      <c r="T97">
        <f>$E97+$G97+$I97+$K97</f>
        <v/>
      </c>
    </row>
    <row r="98">
      <c r="A98" t="inlineStr">
        <is>
          <t>312209910000</t>
        </is>
      </c>
      <c r="B98" t="inlineStr">
        <is>
          <t>31220991</t>
        </is>
      </c>
      <c r="C98" t="inlineStr">
        <is>
          <t>DISTRIBUIDORA CARIVA, S.A. -</t>
        </is>
      </c>
      <c r="D98" t="inlineStr">
        <is>
          <t>DISTRIBUIDORACARIVASA</t>
        </is>
      </c>
      <c r="E98">
        <f>IF(COUNTIFS(Registros!$A$2:$A$6000,"NP",Registros!$B$2:$B$6000,$A98)&gt;0,1,0)</f>
        <v/>
      </c>
      <c r="F98">
        <f>IF($E98=1,SUMIFS(Registros!$F$2:$F$6000,Registros!$A$2:$A$6000,"NP",Registros!$B$2:$B$6000,$A98),0)</f>
        <v/>
      </c>
      <c r="G98">
        <f>IF(COUNTIFS(Registros!$A$2:$A$6000,"MOV",Registros!$B$2:$B$6000,$A98)&gt;0,1,0)</f>
        <v/>
      </c>
      <c r="H98">
        <f>IF($G98=1,SUMIFS(Registros!$F$2:$F$6000,Registros!$A$2:$A$6000,"MOV",Registros!$B$2:$B$6000,$A98),0)</f>
        <v/>
      </c>
      <c r="I98">
        <f>IF(COUNTIFS(Registros!$A$2:$A$6000,"CS",Registros!$B$2:$B$6000,$A98)&gt;0,1,0)</f>
        <v/>
      </c>
      <c r="J98">
        <f>IF($I98=1,SUMIFS(Registros!$I$2:$I$6000,Registros!$A$2:$A$6000,"CS",Registros!$B$2:$B$6000,$A98),0)</f>
        <v/>
      </c>
      <c r="K98">
        <f>IF(COUNTIFS(Winback!$K$2:$K$300,$D98)&gt;0,1,0)</f>
        <v/>
      </c>
      <c r="L98">
        <f>IF(AND($K98=1,LEFT($A98,3)="WB-"),SUMIFS(Winback!$D$2:$D$300,Winback!$K$2:$K$300,$D98),0)</f>
        <v/>
      </c>
      <c r="M98">
        <f>IF(OR($E98=1,$G98=1,SUMIFS(Registros!$J$2:$J$6000,Registros!$B$2:$B$6000,$A98)&gt;0),1,0)</f>
        <v/>
      </c>
      <c r="N98">
        <f>IF($J98&gt;0,1,IF(COUNTIFS(Registros!$A$2:$A$6000,"CS",Registros!$B$2:$B$6000,$A98,Registros!$K$2:$K$6000,"&lt;&gt;")&gt;0,1,0))</f>
        <v/>
      </c>
      <c r="O98">
        <f>IF(AND($K98=1,$E98=0,$G98=0,$I98=0),"WINBACK",IF(AND($M98=1,$N98&gt;0),"CONVERGENTE",IF($M98=1,"SOLO MÓVIL",IF($N98&gt;0,"SOLO FIJO / INTERNET","SIN SERVICIOS"))))</f>
        <v/>
      </c>
      <c r="P98">
        <f>IF($O98="WINBACK","Recuperar (winback)",IF($O98="CONVERGENTE","Upgrade / más líneas",IF($O98="SOLO MÓVIL","Ofrecer fijo + internet (FLBBTV)",IF($O98="SOLO FIJO / INTERNET","Ofrecer línea móvil Nextphone","Oferta completa (móvil + fijo + internet)"))))</f>
        <v/>
      </c>
      <c r="Q98">
        <f>$F98+$H98+$L98</f>
        <v/>
      </c>
      <c r="R98">
        <f>IFERROR(VLOOKUP($A98,Registros!$B$2:$G$6000,6,0),IFERROR(VLOOKUP($D98,Winback!$B$2:$C$300,2,0),""))</f>
        <v/>
      </c>
      <c r="S98">
        <f>IF($E98=1,"NP","")&amp;IF($G98=1,"+MOV","")&amp;IF($I98=1,"+CS","")&amp;IF($K98=1,"+WB","")</f>
        <v/>
      </c>
      <c r="T98">
        <f>$E98+$G98+$I98+$K98</f>
        <v/>
      </c>
    </row>
    <row r="99">
      <c r="A99" t="inlineStr">
        <is>
          <t>325409780200</t>
        </is>
      </c>
      <c r="B99" t="inlineStr">
        <is>
          <t>32540978</t>
        </is>
      </c>
      <c r="C99" t="inlineStr">
        <is>
          <t>NUBIA ARENAS GOMEZ</t>
        </is>
      </c>
      <c r="D99" t="inlineStr">
        <is>
          <t>NUBIAARENASGOMEZ</t>
        </is>
      </c>
      <c r="E99">
        <f>IF(COUNTIFS(Registros!$A$2:$A$6000,"NP",Registros!$B$2:$B$6000,$A99)&gt;0,1,0)</f>
        <v/>
      </c>
      <c r="F99">
        <f>IF($E99=1,SUMIFS(Registros!$F$2:$F$6000,Registros!$A$2:$A$6000,"NP",Registros!$B$2:$B$6000,$A99),0)</f>
        <v/>
      </c>
      <c r="G99">
        <f>IF(COUNTIFS(Registros!$A$2:$A$6000,"MOV",Registros!$B$2:$B$6000,$A99)&gt;0,1,0)</f>
        <v/>
      </c>
      <c r="H99">
        <f>IF($G99=1,SUMIFS(Registros!$F$2:$F$6000,Registros!$A$2:$A$6000,"MOV",Registros!$B$2:$B$6000,$A99),0)</f>
        <v/>
      </c>
      <c r="I99">
        <f>IF(COUNTIFS(Registros!$A$2:$A$6000,"CS",Registros!$B$2:$B$6000,$A99)&gt;0,1,0)</f>
        <v/>
      </c>
      <c r="J99">
        <f>IF($I99=1,SUMIFS(Registros!$I$2:$I$6000,Registros!$A$2:$A$6000,"CS",Registros!$B$2:$B$6000,$A99),0)</f>
        <v/>
      </c>
      <c r="K99">
        <f>IF(COUNTIFS(Winback!$K$2:$K$300,$D99)&gt;0,1,0)</f>
        <v/>
      </c>
      <c r="L99">
        <f>IF(AND($K99=1,LEFT($A99,3)="WB-"),SUMIFS(Winback!$D$2:$D$300,Winback!$K$2:$K$300,$D99),0)</f>
        <v/>
      </c>
      <c r="M99">
        <f>IF(OR($E99=1,$G99=1,SUMIFS(Registros!$J$2:$J$6000,Registros!$B$2:$B$6000,$A99)&gt;0),1,0)</f>
        <v/>
      </c>
      <c r="N99">
        <f>IF($J99&gt;0,1,IF(COUNTIFS(Registros!$A$2:$A$6000,"CS",Registros!$B$2:$B$6000,$A99,Registros!$K$2:$K$6000,"&lt;&gt;")&gt;0,1,0))</f>
        <v/>
      </c>
      <c r="O99">
        <f>IF(AND($K99=1,$E99=0,$G99=0,$I99=0),"WINBACK",IF(AND($M99=1,$N99&gt;0),"CONVERGENTE",IF($M99=1,"SOLO MÓVIL",IF($N99&gt;0,"SOLO FIJO / INTERNET","SIN SERVICIOS"))))</f>
        <v/>
      </c>
      <c r="P99">
        <f>IF($O99="WINBACK","Recuperar (winback)",IF($O99="CONVERGENTE","Upgrade / más líneas",IF($O99="SOLO MÓVIL","Ofrecer fijo + internet (FLBBTV)",IF($O99="SOLO FIJO / INTERNET","Ofrecer línea móvil Nextphone","Oferta completa (móvil + fijo + internet)"))))</f>
        <v/>
      </c>
      <c r="Q99">
        <f>$F99+$H99+$L99</f>
        <v/>
      </c>
      <c r="R99">
        <f>IFERROR(VLOOKUP($A99,Registros!$B$2:$G$6000,6,0),IFERROR(VLOOKUP($D99,Winback!$B$2:$C$300,2,0),""))</f>
        <v/>
      </c>
      <c r="S99">
        <f>IF($E99=1,"NP","")&amp;IF($G99=1,"+MOV","")&amp;IF($I99=1,"+CS","")&amp;IF($K99=1,"+WB","")</f>
        <v/>
      </c>
      <c r="T99">
        <f>$E99+$G99+$I99+$K99</f>
        <v/>
      </c>
    </row>
    <row r="100">
      <c r="A100" t="inlineStr">
        <is>
          <t>322462760200</t>
        </is>
      </c>
      <c r="B100" t="inlineStr">
        <is>
          <t>32246276</t>
        </is>
      </c>
      <c r="C100" t="inlineStr">
        <is>
          <t>A.J.FOTOS S.A.</t>
        </is>
      </c>
      <c r="D100" t="inlineStr">
        <is>
          <t>AJFOTOSSA</t>
        </is>
      </c>
      <c r="E100">
        <f>IF(COUNTIFS(Registros!$A$2:$A$6000,"NP",Registros!$B$2:$B$6000,$A100)&gt;0,1,0)</f>
        <v/>
      </c>
      <c r="F100">
        <f>IF($E100=1,SUMIFS(Registros!$F$2:$F$6000,Registros!$A$2:$A$6000,"NP",Registros!$B$2:$B$6000,$A100),0)</f>
        <v/>
      </c>
      <c r="G100">
        <f>IF(COUNTIFS(Registros!$A$2:$A$6000,"MOV",Registros!$B$2:$B$6000,$A100)&gt;0,1,0)</f>
        <v/>
      </c>
      <c r="H100">
        <f>IF($G100=1,SUMIFS(Registros!$F$2:$F$6000,Registros!$A$2:$A$6000,"MOV",Registros!$B$2:$B$6000,$A100),0)</f>
        <v/>
      </c>
      <c r="I100">
        <f>IF(COUNTIFS(Registros!$A$2:$A$6000,"CS",Registros!$B$2:$B$6000,$A100)&gt;0,1,0)</f>
        <v/>
      </c>
      <c r="J100">
        <f>IF($I100=1,SUMIFS(Registros!$I$2:$I$6000,Registros!$A$2:$A$6000,"CS",Registros!$B$2:$B$6000,$A100),0)</f>
        <v/>
      </c>
      <c r="K100">
        <f>IF(COUNTIFS(Winback!$K$2:$K$300,$D100)&gt;0,1,0)</f>
        <v/>
      </c>
      <c r="L100">
        <f>IF(AND($K100=1,LEFT($A100,3)="WB-"),SUMIFS(Winback!$D$2:$D$300,Winback!$K$2:$K$300,$D100),0)</f>
        <v/>
      </c>
      <c r="M100">
        <f>IF(OR($E100=1,$G100=1,SUMIFS(Registros!$J$2:$J$6000,Registros!$B$2:$B$6000,$A100)&gt;0),1,0)</f>
        <v/>
      </c>
      <c r="N100">
        <f>IF($J100&gt;0,1,IF(COUNTIFS(Registros!$A$2:$A$6000,"CS",Registros!$B$2:$B$6000,$A100,Registros!$K$2:$K$6000,"&lt;&gt;")&gt;0,1,0))</f>
        <v/>
      </c>
      <c r="O100">
        <f>IF(AND($K100=1,$E100=0,$G100=0,$I100=0),"WINBACK",IF(AND($M100=1,$N100&gt;0),"CONVERGENTE",IF($M100=1,"SOLO MÓVIL",IF($N100&gt;0,"SOLO FIJO / INTERNET","SIN SERVICIOS"))))</f>
        <v/>
      </c>
      <c r="P100">
        <f>IF($O100="WINBACK","Recuperar (winback)",IF($O100="CONVERGENTE","Upgrade / más líneas",IF($O100="SOLO MÓVIL","Ofrecer fijo + internet (FLBBTV)",IF($O100="SOLO FIJO / INTERNET","Ofrecer línea móvil Nextphone","Oferta completa (móvil + fijo + internet)"))))</f>
        <v/>
      </c>
      <c r="Q100">
        <f>$F100+$H100+$L100</f>
        <v/>
      </c>
      <c r="R100">
        <f>IFERROR(VLOOKUP($A100,Registros!$B$2:$G$6000,6,0),IFERROR(VLOOKUP($D100,Winback!$B$2:$C$300,2,0),""))</f>
        <v/>
      </c>
      <c r="S100">
        <f>IF($E100=1,"NP","")&amp;IF($G100=1,"+MOV","")&amp;IF($I100=1,"+CS","")&amp;IF($K100=1,"+WB","")</f>
        <v/>
      </c>
      <c r="T100">
        <f>$E100+$G100+$I100+$K100</f>
        <v/>
      </c>
    </row>
    <row r="101">
      <c r="A101" t="inlineStr">
        <is>
          <t>341145610000</t>
        </is>
      </c>
      <c r="B101" t="inlineStr">
        <is>
          <t>34114561</t>
        </is>
      </c>
      <c r="C101" t="inlineStr">
        <is>
          <t>LUIS HERNAN VALENCIA</t>
        </is>
      </c>
      <c r="D101" t="inlineStr">
        <is>
          <t>LUISHERNANVALENCIA</t>
        </is>
      </c>
      <c r="E101">
        <f>IF(COUNTIFS(Registros!$A$2:$A$6000,"NP",Registros!$B$2:$B$6000,$A101)&gt;0,1,0)</f>
        <v/>
      </c>
      <c r="F101">
        <f>IF($E101=1,SUMIFS(Registros!$F$2:$F$6000,Registros!$A$2:$A$6000,"NP",Registros!$B$2:$B$6000,$A101),0)</f>
        <v/>
      </c>
      <c r="G101">
        <f>IF(COUNTIFS(Registros!$A$2:$A$6000,"MOV",Registros!$B$2:$B$6000,$A101)&gt;0,1,0)</f>
        <v/>
      </c>
      <c r="H101">
        <f>IF($G101=1,SUMIFS(Registros!$F$2:$F$6000,Registros!$A$2:$A$6000,"MOV",Registros!$B$2:$B$6000,$A101),0)</f>
        <v/>
      </c>
      <c r="I101">
        <f>IF(COUNTIFS(Registros!$A$2:$A$6000,"CS",Registros!$B$2:$B$6000,$A101)&gt;0,1,0)</f>
        <v/>
      </c>
      <c r="J101">
        <f>IF($I101=1,SUMIFS(Registros!$I$2:$I$6000,Registros!$A$2:$A$6000,"CS",Registros!$B$2:$B$6000,$A101),0)</f>
        <v/>
      </c>
      <c r="K101">
        <f>IF(COUNTIFS(Winback!$K$2:$K$300,$D101)&gt;0,1,0)</f>
        <v/>
      </c>
      <c r="L101">
        <f>IF(AND($K101=1,LEFT($A101,3)="WB-"),SUMIFS(Winback!$D$2:$D$300,Winback!$K$2:$K$300,$D101),0)</f>
        <v/>
      </c>
      <c r="M101">
        <f>IF(OR($E101=1,$G101=1,SUMIFS(Registros!$J$2:$J$6000,Registros!$B$2:$B$6000,$A101)&gt;0),1,0)</f>
        <v/>
      </c>
      <c r="N101">
        <f>IF($J101&gt;0,1,IF(COUNTIFS(Registros!$A$2:$A$6000,"CS",Registros!$B$2:$B$6000,$A101,Registros!$K$2:$K$6000,"&lt;&gt;")&gt;0,1,0))</f>
        <v/>
      </c>
      <c r="O101">
        <f>IF(AND($K101=1,$E101=0,$G101=0,$I101=0),"WINBACK",IF(AND($M101=1,$N101&gt;0),"CONVERGENTE",IF($M101=1,"SOLO MÓVIL",IF($N101&gt;0,"SOLO FIJO / INTERNET","SIN SERVICIOS"))))</f>
        <v/>
      </c>
      <c r="P101">
        <f>IF($O101="WINBACK","Recuperar (winback)",IF($O101="CONVERGENTE","Upgrade / más líneas",IF($O101="SOLO MÓVIL","Ofrecer fijo + internet (FLBBTV)",IF($O101="SOLO FIJO / INTERNET","Ofrecer línea móvil Nextphone","Oferta completa (móvil + fijo + internet)"))))</f>
        <v/>
      </c>
      <c r="Q101">
        <f>$F101+$H101+$L101</f>
        <v/>
      </c>
      <c r="R101">
        <f>IFERROR(VLOOKUP($A101,Registros!$B$2:$G$6000,6,0),IFERROR(VLOOKUP($D101,Winback!$B$2:$C$300,2,0),""))</f>
        <v/>
      </c>
      <c r="S101">
        <f>IF($E101=1,"NP","")&amp;IF($G101=1,"+MOV","")&amp;IF($I101=1,"+CS","")&amp;IF($K101=1,"+WB","")</f>
        <v/>
      </c>
      <c r="T101">
        <f>$E101+$G101+$I101+$K101</f>
        <v/>
      </c>
    </row>
    <row r="102">
      <c r="A102" t="inlineStr">
        <is>
          <t>346146550000</t>
        </is>
      </c>
      <c r="B102" t="inlineStr">
        <is>
          <t>34614655</t>
        </is>
      </c>
      <c r="C102" t="inlineStr">
        <is>
          <t>LUIS HERNAN VALENCIA</t>
        </is>
      </c>
      <c r="D102" t="inlineStr">
        <is>
          <t>LUISHERNANVALENCIA</t>
        </is>
      </c>
      <c r="E102">
        <f>IF(COUNTIFS(Registros!$A$2:$A$6000,"NP",Registros!$B$2:$B$6000,$A102)&gt;0,1,0)</f>
        <v/>
      </c>
      <c r="F102">
        <f>IF($E102=1,SUMIFS(Registros!$F$2:$F$6000,Registros!$A$2:$A$6000,"NP",Registros!$B$2:$B$6000,$A102),0)</f>
        <v/>
      </c>
      <c r="G102">
        <f>IF(COUNTIFS(Registros!$A$2:$A$6000,"MOV",Registros!$B$2:$B$6000,$A102)&gt;0,1,0)</f>
        <v/>
      </c>
      <c r="H102">
        <f>IF($G102=1,SUMIFS(Registros!$F$2:$F$6000,Registros!$A$2:$A$6000,"MOV",Registros!$B$2:$B$6000,$A102),0)</f>
        <v/>
      </c>
      <c r="I102">
        <f>IF(COUNTIFS(Registros!$A$2:$A$6000,"CS",Registros!$B$2:$B$6000,$A102)&gt;0,1,0)</f>
        <v/>
      </c>
      <c r="J102">
        <f>IF($I102=1,SUMIFS(Registros!$I$2:$I$6000,Registros!$A$2:$A$6000,"CS",Registros!$B$2:$B$6000,$A102),0)</f>
        <v/>
      </c>
      <c r="K102">
        <f>IF(COUNTIFS(Winback!$K$2:$K$300,$D102)&gt;0,1,0)</f>
        <v/>
      </c>
      <c r="L102">
        <f>IF(AND($K102=1,LEFT($A102,3)="WB-"),SUMIFS(Winback!$D$2:$D$300,Winback!$K$2:$K$300,$D102),0)</f>
        <v/>
      </c>
      <c r="M102">
        <f>IF(OR($E102=1,$G102=1,SUMIFS(Registros!$J$2:$J$6000,Registros!$B$2:$B$6000,$A102)&gt;0),1,0)</f>
        <v/>
      </c>
      <c r="N102">
        <f>IF($J102&gt;0,1,IF(COUNTIFS(Registros!$A$2:$A$6000,"CS",Registros!$B$2:$B$6000,$A102,Registros!$K$2:$K$6000,"&lt;&gt;")&gt;0,1,0))</f>
        <v/>
      </c>
      <c r="O102">
        <f>IF(AND($K102=1,$E102=0,$G102=0,$I102=0),"WINBACK",IF(AND($M102=1,$N102&gt;0),"CONVERGENTE",IF($M102=1,"SOLO MÓVIL",IF($N102&gt;0,"SOLO FIJO / INTERNET","SIN SERVICIOS"))))</f>
        <v/>
      </c>
      <c r="P102">
        <f>IF($O102="WINBACK","Recuperar (winback)",IF($O102="CONVERGENTE","Upgrade / más líneas",IF($O102="SOLO MÓVIL","Ofrecer fijo + internet (FLBBTV)",IF($O102="SOLO FIJO / INTERNET","Ofrecer línea móvil Nextphone","Oferta completa (móvil + fijo + internet)"))))</f>
        <v/>
      </c>
      <c r="Q102">
        <f>$F102+$H102+$L102</f>
        <v/>
      </c>
      <c r="R102">
        <f>IFERROR(VLOOKUP($A102,Registros!$B$2:$G$6000,6,0),IFERROR(VLOOKUP($D102,Winback!$B$2:$C$300,2,0),""))</f>
        <v/>
      </c>
      <c r="S102">
        <f>IF($E102=1,"NP","")&amp;IF($G102=1,"+MOV","")&amp;IF($I102=1,"+CS","")&amp;IF($K102=1,"+WB","")</f>
        <v/>
      </c>
      <c r="T102">
        <f>$E102+$G102+$I102+$K102</f>
        <v/>
      </c>
    </row>
    <row r="103">
      <c r="A103" t="inlineStr">
        <is>
          <t>326656630100</t>
        </is>
      </c>
      <c r="B103" t="inlineStr">
        <is>
          <t>32665663</t>
        </is>
      </c>
      <c r="C103" t="inlineStr">
        <is>
          <t>INVERSIONES KALY, SA</t>
        </is>
      </c>
      <c r="D103" t="inlineStr">
        <is>
          <t>INVERSIONESKALYSA</t>
        </is>
      </c>
      <c r="E103">
        <f>IF(COUNTIFS(Registros!$A$2:$A$6000,"NP",Registros!$B$2:$B$6000,$A103)&gt;0,1,0)</f>
        <v/>
      </c>
      <c r="F103">
        <f>IF($E103=1,SUMIFS(Registros!$F$2:$F$6000,Registros!$A$2:$A$6000,"NP",Registros!$B$2:$B$6000,$A103),0)</f>
        <v/>
      </c>
      <c r="G103">
        <f>IF(COUNTIFS(Registros!$A$2:$A$6000,"MOV",Registros!$B$2:$B$6000,$A103)&gt;0,1,0)</f>
        <v/>
      </c>
      <c r="H103">
        <f>IF($G103=1,SUMIFS(Registros!$F$2:$F$6000,Registros!$A$2:$A$6000,"MOV",Registros!$B$2:$B$6000,$A103),0)</f>
        <v/>
      </c>
      <c r="I103">
        <f>IF(COUNTIFS(Registros!$A$2:$A$6000,"CS",Registros!$B$2:$B$6000,$A103)&gt;0,1,0)</f>
        <v/>
      </c>
      <c r="J103">
        <f>IF($I103=1,SUMIFS(Registros!$I$2:$I$6000,Registros!$A$2:$A$6000,"CS",Registros!$B$2:$B$6000,$A103),0)</f>
        <v/>
      </c>
      <c r="K103">
        <f>IF(COUNTIFS(Winback!$K$2:$K$300,$D103)&gt;0,1,0)</f>
        <v/>
      </c>
      <c r="L103">
        <f>IF(AND($K103=1,LEFT($A103,3)="WB-"),SUMIFS(Winback!$D$2:$D$300,Winback!$K$2:$K$300,$D103),0)</f>
        <v/>
      </c>
      <c r="M103">
        <f>IF(OR($E103=1,$G103=1,SUMIFS(Registros!$J$2:$J$6000,Registros!$B$2:$B$6000,$A103)&gt;0),1,0)</f>
        <v/>
      </c>
      <c r="N103">
        <f>IF($J103&gt;0,1,IF(COUNTIFS(Registros!$A$2:$A$6000,"CS",Registros!$B$2:$B$6000,$A103,Registros!$K$2:$K$6000,"&lt;&gt;")&gt;0,1,0))</f>
        <v/>
      </c>
      <c r="O103">
        <f>IF(AND($K103=1,$E103=0,$G103=0,$I103=0),"WINBACK",IF(AND($M103=1,$N103&gt;0),"CONVERGENTE",IF($M103=1,"SOLO MÓVIL",IF($N103&gt;0,"SOLO FIJO / INTERNET","SIN SERVICIOS"))))</f>
        <v/>
      </c>
      <c r="P103">
        <f>IF($O103="WINBACK","Recuperar (winback)",IF($O103="CONVERGENTE","Upgrade / más líneas",IF($O103="SOLO MÓVIL","Ofrecer fijo + internet (FLBBTV)",IF($O103="SOLO FIJO / INTERNET","Ofrecer línea móvil Nextphone","Oferta completa (móvil + fijo + internet)"))))</f>
        <v/>
      </c>
      <c r="Q103">
        <f>$F103+$H103+$L103</f>
        <v/>
      </c>
      <c r="R103">
        <f>IFERROR(VLOOKUP($A103,Registros!$B$2:$G$6000,6,0),IFERROR(VLOOKUP($D103,Winback!$B$2:$C$300,2,0),""))</f>
        <v/>
      </c>
      <c r="S103">
        <f>IF($E103=1,"NP","")&amp;IF($G103=1,"+MOV","")&amp;IF($I103=1,"+CS","")&amp;IF($K103=1,"+WB","")</f>
        <v/>
      </c>
      <c r="T103">
        <f>$E103+$G103+$I103+$K103</f>
        <v/>
      </c>
    </row>
    <row r="104">
      <c r="A104" t="inlineStr">
        <is>
          <t>322584160100</t>
        </is>
      </c>
      <c r="B104" t="inlineStr">
        <is>
          <t>32258416</t>
        </is>
      </c>
      <c r="C104" t="inlineStr">
        <is>
          <t>MICHELLE BREWER</t>
        </is>
      </c>
      <c r="D104" t="inlineStr">
        <is>
          <t>MICHELLEBREWER</t>
        </is>
      </c>
      <c r="E104">
        <f>IF(COUNTIFS(Registros!$A$2:$A$6000,"NP",Registros!$B$2:$B$6000,$A104)&gt;0,1,0)</f>
        <v/>
      </c>
      <c r="F104">
        <f>IF($E104=1,SUMIFS(Registros!$F$2:$F$6000,Registros!$A$2:$A$6000,"NP",Registros!$B$2:$B$6000,$A104),0)</f>
        <v/>
      </c>
      <c r="G104">
        <f>IF(COUNTIFS(Registros!$A$2:$A$6000,"MOV",Registros!$B$2:$B$6000,$A104)&gt;0,1,0)</f>
        <v/>
      </c>
      <c r="H104">
        <f>IF($G104=1,SUMIFS(Registros!$F$2:$F$6000,Registros!$A$2:$A$6000,"MOV",Registros!$B$2:$B$6000,$A104),0)</f>
        <v/>
      </c>
      <c r="I104">
        <f>IF(COUNTIFS(Registros!$A$2:$A$6000,"CS",Registros!$B$2:$B$6000,$A104)&gt;0,1,0)</f>
        <v/>
      </c>
      <c r="J104">
        <f>IF($I104=1,SUMIFS(Registros!$I$2:$I$6000,Registros!$A$2:$A$6000,"CS",Registros!$B$2:$B$6000,$A104),0)</f>
        <v/>
      </c>
      <c r="K104">
        <f>IF(COUNTIFS(Winback!$K$2:$K$300,$D104)&gt;0,1,0)</f>
        <v/>
      </c>
      <c r="L104">
        <f>IF(AND($K104=1,LEFT($A104,3)="WB-"),SUMIFS(Winback!$D$2:$D$300,Winback!$K$2:$K$300,$D104),0)</f>
        <v/>
      </c>
      <c r="M104">
        <f>IF(OR($E104=1,$G104=1,SUMIFS(Registros!$J$2:$J$6000,Registros!$B$2:$B$6000,$A104)&gt;0),1,0)</f>
        <v/>
      </c>
      <c r="N104">
        <f>IF($J104&gt;0,1,IF(COUNTIFS(Registros!$A$2:$A$6000,"CS",Registros!$B$2:$B$6000,$A104,Registros!$K$2:$K$6000,"&lt;&gt;")&gt;0,1,0))</f>
        <v/>
      </c>
      <c r="O104">
        <f>IF(AND($K104=1,$E104=0,$G104=0,$I104=0),"WINBACK",IF(AND($M104=1,$N104&gt;0),"CONVERGENTE",IF($M104=1,"SOLO MÓVIL",IF($N104&gt;0,"SOLO FIJO / INTERNET","SIN SERVICIOS"))))</f>
        <v/>
      </c>
      <c r="P104">
        <f>IF($O104="WINBACK","Recuperar (winback)",IF($O104="CONVERGENTE","Upgrade / más líneas",IF($O104="SOLO MÓVIL","Ofrecer fijo + internet (FLBBTV)",IF($O104="SOLO FIJO / INTERNET","Ofrecer línea móvil Nextphone","Oferta completa (móvil + fijo + internet)"))))</f>
        <v/>
      </c>
      <c r="Q104">
        <f>$F104+$H104+$L104</f>
        <v/>
      </c>
      <c r="R104">
        <f>IFERROR(VLOOKUP($A104,Registros!$B$2:$G$6000,6,0),IFERROR(VLOOKUP($D104,Winback!$B$2:$C$300,2,0),""))</f>
        <v/>
      </c>
      <c r="S104">
        <f>IF($E104=1,"NP","")&amp;IF($G104=1,"+MOV","")&amp;IF($I104=1,"+CS","")&amp;IF($K104=1,"+WB","")</f>
        <v/>
      </c>
      <c r="T104">
        <f>$E104+$G104+$I104+$K104</f>
        <v/>
      </c>
    </row>
    <row r="105">
      <c r="A105" t="inlineStr">
        <is>
          <t>359375260000</t>
        </is>
      </c>
      <c r="B105" t="inlineStr">
        <is>
          <t>35937526</t>
        </is>
      </c>
      <c r="C105" t="inlineStr">
        <is>
          <t>INVERSIONES LASSNER S.A.</t>
        </is>
      </c>
      <c r="D105" t="inlineStr">
        <is>
          <t>INVERSIONESLASSNERSA</t>
        </is>
      </c>
      <c r="E105">
        <f>IF(COUNTIFS(Registros!$A$2:$A$6000,"NP",Registros!$B$2:$B$6000,$A105)&gt;0,1,0)</f>
        <v/>
      </c>
      <c r="F105">
        <f>IF($E105=1,SUMIFS(Registros!$F$2:$F$6000,Registros!$A$2:$A$6000,"NP",Registros!$B$2:$B$6000,$A105),0)</f>
        <v/>
      </c>
      <c r="G105">
        <f>IF(COUNTIFS(Registros!$A$2:$A$6000,"MOV",Registros!$B$2:$B$6000,$A105)&gt;0,1,0)</f>
        <v/>
      </c>
      <c r="H105">
        <f>IF($G105=1,SUMIFS(Registros!$F$2:$F$6000,Registros!$A$2:$A$6000,"MOV",Registros!$B$2:$B$6000,$A105),0)</f>
        <v/>
      </c>
      <c r="I105">
        <f>IF(COUNTIFS(Registros!$A$2:$A$6000,"CS",Registros!$B$2:$B$6000,$A105)&gt;0,1,0)</f>
        <v/>
      </c>
      <c r="J105">
        <f>IF($I105=1,SUMIFS(Registros!$I$2:$I$6000,Registros!$A$2:$A$6000,"CS",Registros!$B$2:$B$6000,$A105),0)</f>
        <v/>
      </c>
      <c r="K105">
        <f>IF(COUNTIFS(Winback!$K$2:$K$300,$D105)&gt;0,1,0)</f>
        <v/>
      </c>
      <c r="L105">
        <f>IF(AND($K105=1,LEFT($A105,3)="WB-"),SUMIFS(Winback!$D$2:$D$300,Winback!$K$2:$K$300,$D105),0)</f>
        <v/>
      </c>
      <c r="M105">
        <f>IF(OR($E105=1,$G105=1,SUMIFS(Registros!$J$2:$J$6000,Registros!$B$2:$B$6000,$A105)&gt;0),1,0)</f>
        <v/>
      </c>
      <c r="N105">
        <f>IF($J105&gt;0,1,IF(COUNTIFS(Registros!$A$2:$A$6000,"CS",Registros!$B$2:$B$6000,$A105,Registros!$K$2:$K$6000,"&lt;&gt;")&gt;0,1,0))</f>
        <v/>
      </c>
      <c r="O105">
        <f>IF(AND($K105=1,$E105=0,$G105=0,$I105=0),"WINBACK",IF(AND($M105=1,$N105&gt;0),"CONVERGENTE",IF($M105=1,"SOLO MÓVIL",IF($N105&gt;0,"SOLO FIJO / INTERNET","SIN SERVICIOS"))))</f>
        <v/>
      </c>
      <c r="P105">
        <f>IF($O105="WINBACK","Recuperar (winback)",IF($O105="CONVERGENTE","Upgrade / más líneas",IF($O105="SOLO MÓVIL","Ofrecer fijo + internet (FLBBTV)",IF($O105="SOLO FIJO / INTERNET","Ofrecer línea móvil Nextphone","Oferta completa (móvil + fijo + internet)"))))</f>
        <v/>
      </c>
      <c r="Q105">
        <f>$F105+$H105+$L105</f>
        <v/>
      </c>
      <c r="R105">
        <f>IFERROR(VLOOKUP($A105,Registros!$B$2:$G$6000,6,0),IFERROR(VLOOKUP($D105,Winback!$B$2:$C$300,2,0),""))</f>
        <v/>
      </c>
      <c r="S105">
        <f>IF($E105=1,"NP","")&amp;IF($G105=1,"+MOV","")&amp;IF($I105=1,"+CS","")&amp;IF($K105=1,"+WB","")</f>
        <v/>
      </c>
      <c r="T105">
        <f>$E105+$G105+$I105+$K105</f>
        <v/>
      </c>
    </row>
    <row r="106">
      <c r="A106" t="inlineStr">
        <is>
          <t>321491270000</t>
        </is>
      </c>
      <c r="B106" t="inlineStr">
        <is>
          <t>32149127</t>
        </is>
      </c>
      <c r="C106" t="inlineStr">
        <is>
          <t>LEDAKON</t>
        </is>
      </c>
      <c r="D106" t="inlineStr">
        <is>
          <t>LEDAKON</t>
        </is>
      </c>
      <c r="E106">
        <f>IF(COUNTIFS(Registros!$A$2:$A$6000,"NP",Registros!$B$2:$B$6000,$A106)&gt;0,1,0)</f>
        <v/>
      </c>
      <c r="F106">
        <f>IF($E106=1,SUMIFS(Registros!$F$2:$F$6000,Registros!$A$2:$A$6000,"NP",Registros!$B$2:$B$6000,$A106),0)</f>
        <v/>
      </c>
      <c r="G106">
        <f>IF(COUNTIFS(Registros!$A$2:$A$6000,"MOV",Registros!$B$2:$B$6000,$A106)&gt;0,1,0)</f>
        <v/>
      </c>
      <c r="H106">
        <f>IF($G106=1,SUMIFS(Registros!$F$2:$F$6000,Registros!$A$2:$A$6000,"MOV",Registros!$B$2:$B$6000,$A106),0)</f>
        <v/>
      </c>
      <c r="I106">
        <f>IF(COUNTIFS(Registros!$A$2:$A$6000,"CS",Registros!$B$2:$B$6000,$A106)&gt;0,1,0)</f>
        <v/>
      </c>
      <c r="J106">
        <f>IF($I106=1,SUMIFS(Registros!$I$2:$I$6000,Registros!$A$2:$A$6000,"CS",Registros!$B$2:$B$6000,$A106),0)</f>
        <v/>
      </c>
      <c r="K106">
        <f>IF(COUNTIFS(Winback!$K$2:$K$300,$D106)&gt;0,1,0)</f>
        <v/>
      </c>
      <c r="L106">
        <f>IF(AND($K106=1,LEFT($A106,3)="WB-"),SUMIFS(Winback!$D$2:$D$300,Winback!$K$2:$K$300,$D106),0)</f>
        <v/>
      </c>
      <c r="M106">
        <f>IF(OR($E106=1,$G106=1,SUMIFS(Registros!$J$2:$J$6000,Registros!$B$2:$B$6000,$A106)&gt;0),1,0)</f>
        <v/>
      </c>
      <c r="N106">
        <f>IF($J106&gt;0,1,IF(COUNTIFS(Registros!$A$2:$A$6000,"CS",Registros!$B$2:$B$6000,$A106,Registros!$K$2:$K$6000,"&lt;&gt;")&gt;0,1,0))</f>
        <v/>
      </c>
      <c r="O106">
        <f>IF(AND($K106=1,$E106=0,$G106=0,$I106=0),"WINBACK",IF(AND($M106=1,$N106&gt;0),"CONVERGENTE",IF($M106=1,"SOLO MÓVIL",IF($N106&gt;0,"SOLO FIJO / INTERNET","SIN SERVICIOS"))))</f>
        <v/>
      </c>
      <c r="P106">
        <f>IF($O106="WINBACK","Recuperar (winback)",IF($O106="CONVERGENTE","Upgrade / más líneas",IF($O106="SOLO MÓVIL","Ofrecer fijo + internet (FLBBTV)",IF($O106="SOLO FIJO / INTERNET","Ofrecer línea móvil Nextphone","Oferta completa (móvil + fijo + internet)"))))</f>
        <v/>
      </c>
      <c r="Q106">
        <f>$F106+$H106+$L106</f>
        <v/>
      </c>
      <c r="R106">
        <f>IFERROR(VLOOKUP($A106,Registros!$B$2:$G$6000,6,0),IFERROR(VLOOKUP($D106,Winback!$B$2:$C$300,2,0),""))</f>
        <v/>
      </c>
      <c r="S106">
        <f>IF($E106=1,"NP","")&amp;IF($G106=1,"+MOV","")&amp;IF($I106=1,"+CS","")&amp;IF($K106=1,"+WB","")</f>
        <v/>
      </c>
      <c r="T106">
        <f>$E106+$G106+$I106+$K106</f>
        <v/>
      </c>
    </row>
    <row r="107">
      <c r="A107" t="inlineStr">
        <is>
          <t>326204760000</t>
        </is>
      </c>
      <c r="B107" t="inlineStr">
        <is>
          <t>32620476</t>
        </is>
      </c>
      <c r="C107" t="inlineStr">
        <is>
          <t>GAZ ZONA LIBRE, S.A.</t>
        </is>
      </c>
      <c r="D107" t="inlineStr">
        <is>
          <t>GAZZONALIBRESA</t>
        </is>
      </c>
      <c r="E107">
        <f>IF(COUNTIFS(Registros!$A$2:$A$6000,"NP",Registros!$B$2:$B$6000,$A107)&gt;0,1,0)</f>
        <v/>
      </c>
      <c r="F107">
        <f>IF($E107=1,SUMIFS(Registros!$F$2:$F$6000,Registros!$A$2:$A$6000,"NP",Registros!$B$2:$B$6000,$A107),0)</f>
        <v/>
      </c>
      <c r="G107">
        <f>IF(COUNTIFS(Registros!$A$2:$A$6000,"MOV",Registros!$B$2:$B$6000,$A107)&gt;0,1,0)</f>
        <v/>
      </c>
      <c r="H107">
        <f>IF($G107=1,SUMIFS(Registros!$F$2:$F$6000,Registros!$A$2:$A$6000,"MOV",Registros!$B$2:$B$6000,$A107),0)</f>
        <v/>
      </c>
      <c r="I107">
        <f>IF(COUNTIFS(Registros!$A$2:$A$6000,"CS",Registros!$B$2:$B$6000,$A107)&gt;0,1,0)</f>
        <v/>
      </c>
      <c r="J107">
        <f>IF($I107=1,SUMIFS(Registros!$I$2:$I$6000,Registros!$A$2:$A$6000,"CS",Registros!$B$2:$B$6000,$A107),0)</f>
        <v/>
      </c>
      <c r="K107">
        <f>IF(COUNTIFS(Winback!$K$2:$K$300,$D107)&gt;0,1,0)</f>
        <v/>
      </c>
      <c r="L107">
        <f>IF(AND($K107=1,LEFT($A107,3)="WB-"),SUMIFS(Winback!$D$2:$D$300,Winback!$K$2:$K$300,$D107),0)</f>
        <v/>
      </c>
      <c r="M107">
        <f>IF(OR($E107=1,$G107=1,SUMIFS(Registros!$J$2:$J$6000,Registros!$B$2:$B$6000,$A107)&gt;0),1,0)</f>
        <v/>
      </c>
      <c r="N107">
        <f>IF($J107&gt;0,1,IF(COUNTIFS(Registros!$A$2:$A$6000,"CS",Registros!$B$2:$B$6000,$A107,Registros!$K$2:$K$6000,"&lt;&gt;")&gt;0,1,0))</f>
        <v/>
      </c>
      <c r="O107">
        <f>IF(AND($K107=1,$E107=0,$G107=0,$I107=0),"WINBACK",IF(AND($M107=1,$N107&gt;0),"CONVERGENTE",IF($M107=1,"SOLO MÓVIL",IF($N107&gt;0,"SOLO FIJO / INTERNET","SIN SERVICIOS"))))</f>
        <v/>
      </c>
      <c r="P107">
        <f>IF($O107="WINBACK","Recuperar (winback)",IF($O107="CONVERGENTE","Upgrade / más líneas",IF($O107="SOLO MÓVIL","Ofrecer fijo + internet (FLBBTV)",IF($O107="SOLO FIJO / INTERNET","Ofrecer línea móvil Nextphone","Oferta completa (móvil + fijo + internet)"))))</f>
        <v/>
      </c>
      <c r="Q107">
        <f>$F107+$H107+$L107</f>
        <v/>
      </c>
      <c r="R107">
        <f>IFERROR(VLOOKUP($A107,Registros!$B$2:$G$6000,6,0),IFERROR(VLOOKUP($D107,Winback!$B$2:$C$300,2,0),""))</f>
        <v/>
      </c>
      <c r="S107">
        <f>IF($E107=1,"NP","")&amp;IF($G107=1,"+MOV","")&amp;IF($I107=1,"+CS","")&amp;IF($K107=1,"+WB","")</f>
        <v/>
      </c>
      <c r="T107">
        <f>$E107+$G107+$I107+$K107</f>
        <v/>
      </c>
    </row>
    <row r="108">
      <c r="A108" t="inlineStr">
        <is>
          <t>359296310000</t>
        </is>
      </c>
      <c r="B108" t="inlineStr">
        <is>
          <t>35929631</t>
        </is>
      </c>
      <c r="C108" t="inlineStr">
        <is>
          <t>SANDRA LUZ HERAZO ACOSTA DE MORENO</t>
        </is>
      </c>
      <c r="D108" t="inlineStr">
        <is>
          <t>SANDRALUZHERAZOACOSTADEMORENO</t>
        </is>
      </c>
      <c r="E108">
        <f>IF(COUNTIFS(Registros!$A$2:$A$6000,"NP",Registros!$B$2:$B$6000,$A108)&gt;0,1,0)</f>
        <v/>
      </c>
      <c r="F108">
        <f>IF($E108=1,SUMIFS(Registros!$F$2:$F$6000,Registros!$A$2:$A$6000,"NP",Registros!$B$2:$B$6000,$A108),0)</f>
        <v/>
      </c>
      <c r="G108">
        <f>IF(COUNTIFS(Registros!$A$2:$A$6000,"MOV",Registros!$B$2:$B$6000,$A108)&gt;0,1,0)</f>
        <v/>
      </c>
      <c r="H108">
        <f>IF($G108=1,SUMIFS(Registros!$F$2:$F$6000,Registros!$A$2:$A$6000,"MOV",Registros!$B$2:$B$6000,$A108),0)</f>
        <v/>
      </c>
      <c r="I108">
        <f>IF(COUNTIFS(Registros!$A$2:$A$6000,"CS",Registros!$B$2:$B$6000,$A108)&gt;0,1,0)</f>
        <v/>
      </c>
      <c r="J108">
        <f>IF($I108=1,SUMIFS(Registros!$I$2:$I$6000,Registros!$A$2:$A$6000,"CS",Registros!$B$2:$B$6000,$A108),0)</f>
        <v/>
      </c>
      <c r="K108">
        <f>IF(COUNTIFS(Winback!$K$2:$K$300,$D108)&gt;0,1,0)</f>
        <v/>
      </c>
      <c r="L108">
        <f>IF(AND($K108=1,LEFT($A108,3)="WB-"),SUMIFS(Winback!$D$2:$D$300,Winback!$K$2:$K$300,$D108),0)</f>
        <v/>
      </c>
      <c r="M108">
        <f>IF(OR($E108=1,$G108=1,SUMIFS(Registros!$J$2:$J$6000,Registros!$B$2:$B$6000,$A108)&gt;0),1,0)</f>
        <v/>
      </c>
      <c r="N108">
        <f>IF($J108&gt;0,1,IF(COUNTIFS(Registros!$A$2:$A$6000,"CS",Registros!$B$2:$B$6000,$A108,Registros!$K$2:$K$6000,"&lt;&gt;")&gt;0,1,0))</f>
        <v/>
      </c>
      <c r="O108">
        <f>IF(AND($K108=1,$E108=0,$G108=0,$I108=0),"WINBACK",IF(AND($M108=1,$N108&gt;0),"CONVERGENTE",IF($M108=1,"SOLO MÓVIL",IF($N108&gt;0,"SOLO FIJO / INTERNET","SIN SERVICIOS"))))</f>
        <v/>
      </c>
      <c r="P108">
        <f>IF($O108="WINBACK","Recuperar (winback)",IF($O108="CONVERGENTE","Upgrade / más líneas",IF($O108="SOLO MÓVIL","Ofrecer fijo + internet (FLBBTV)",IF($O108="SOLO FIJO / INTERNET","Ofrecer línea móvil Nextphone","Oferta completa (móvil + fijo + internet)"))))</f>
        <v/>
      </c>
      <c r="Q108">
        <f>$F108+$H108+$L108</f>
        <v/>
      </c>
      <c r="R108">
        <f>IFERROR(VLOOKUP($A108,Registros!$B$2:$G$6000,6,0),IFERROR(VLOOKUP($D108,Winback!$B$2:$C$300,2,0),""))</f>
        <v/>
      </c>
      <c r="S108">
        <f>IF($E108=1,"NP","")&amp;IF($G108=1,"+MOV","")&amp;IF($I108=1,"+CS","")&amp;IF($K108=1,"+WB","")</f>
        <v/>
      </c>
      <c r="T108">
        <f>$E108+$G108+$I108+$K108</f>
        <v/>
      </c>
    </row>
    <row r="109">
      <c r="A109" t="inlineStr">
        <is>
          <t>351254340000</t>
        </is>
      </c>
      <c r="B109" t="inlineStr">
        <is>
          <t>35125434</t>
        </is>
      </c>
      <c r="C109" t="inlineStr">
        <is>
          <t>BILMANIA MARTINEZ</t>
        </is>
      </c>
      <c r="D109" t="inlineStr">
        <is>
          <t>BILMANIAMARTINEZ</t>
        </is>
      </c>
      <c r="E109">
        <f>IF(COUNTIFS(Registros!$A$2:$A$6000,"NP",Registros!$B$2:$B$6000,$A109)&gt;0,1,0)</f>
        <v/>
      </c>
      <c r="F109">
        <f>IF($E109=1,SUMIFS(Registros!$F$2:$F$6000,Registros!$A$2:$A$6000,"NP",Registros!$B$2:$B$6000,$A109),0)</f>
        <v/>
      </c>
      <c r="G109">
        <f>IF(COUNTIFS(Registros!$A$2:$A$6000,"MOV",Registros!$B$2:$B$6000,$A109)&gt;0,1,0)</f>
        <v/>
      </c>
      <c r="H109">
        <f>IF($G109=1,SUMIFS(Registros!$F$2:$F$6000,Registros!$A$2:$A$6000,"MOV",Registros!$B$2:$B$6000,$A109),0)</f>
        <v/>
      </c>
      <c r="I109">
        <f>IF(COUNTIFS(Registros!$A$2:$A$6000,"CS",Registros!$B$2:$B$6000,$A109)&gt;0,1,0)</f>
        <v/>
      </c>
      <c r="J109">
        <f>IF($I109=1,SUMIFS(Registros!$I$2:$I$6000,Registros!$A$2:$A$6000,"CS",Registros!$B$2:$B$6000,$A109),0)</f>
        <v/>
      </c>
      <c r="K109">
        <f>IF(COUNTIFS(Winback!$K$2:$K$300,$D109)&gt;0,1,0)</f>
        <v/>
      </c>
      <c r="L109">
        <f>IF(AND($K109=1,LEFT($A109,3)="WB-"),SUMIFS(Winback!$D$2:$D$300,Winback!$K$2:$K$300,$D109),0)</f>
        <v/>
      </c>
      <c r="M109">
        <f>IF(OR($E109=1,$G109=1,SUMIFS(Registros!$J$2:$J$6000,Registros!$B$2:$B$6000,$A109)&gt;0),1,0)</f>
        <v/>
      </c>
      <c r="N109">
        <f>IF($J109&gt;0,1,IF(COUNTIFS(Registros!$A$2:$A$6000,"CS",Registros!$B$2:$B$6000,$A109,Registros!$K$2:$K$6000,"&lt;&gt;")&gt;0,1,0))</f>
        <v/>
      </c>
      <c r="O109">
        <f>IF(AND($K109=1,$E109=0,$G109=0,$I109=0),"WINBACK",IF(AND($M109=1,$N109&gt;0),"CONVERGENTE",IF($M109=1,"SOLO MÓVIL",IF($N109&gt;0,"SOLO FIJO / INTERNET","SIN SERVICIOS"))))</f>
        <v/>
      </c>
      <c r="P109">
        <f>IF($O109="WINBACK","Recuperar (winback)",IF($O109="CONVERGENTE","Upgrade / más líneas",IF($O109="SOLO MÓVIL","Ofrecer fijo + internet (FLBBTV)",IF($O109="SOLO FIJO / INTERNET","Ofrecer línea móvil Nextphone","Oferta completa (móvil + fijo + internet)"))))</f>
        <v/>
      </c>
      <c r="Q109">
        <f>$F109+$H109+$L109</f>
        <v/>
      </c>
      <c r="R109">
        <f>IFERROR(VLOOKUP($A109,Registros!$B$2:$G$6000,6,0),IFERROR(VLOOKUP($D109,Winback!$B$2:$C$300,2,0),""))</f>
        <v/>
      </c>
      <c r="S109">
        <f>IF($E109=1,"NP","")&amp;IF($G109=1,"+MOV","")&amp;IF($I109=1,"+CS","")&amp;IF($K109=1,"+WB","")</f>
        <v/>
      </c>
      <c r="T109">
        <f>$E109+$G109+$I109+$K109</f>
        <v/>
      </c>
    </row>
    <row r="110">
      <c r="A110" t="inlineStr">
        <is>
          <t>355288540000</t>
        </is>
      </c>
      <c r="B110" t="inlineStr">
        <is>
          <t>35528854</t>
        </is>
      </c>
      <c r="C110" t="inlineStr">
        <is>
          <t>BRENDA ELIZABETH HERAZO ACOSTA</t>
        </is>
      </c>
      <c r="D110" t="inlineStr">
        <is>
          <t>BRENDAELIZABETHHERAZOACOSTA</t>
        </is>
      </c>
      <c r="E110">
        <f>IF(COUNTIFS(Registros!$A$2:$A$6000,"NP",Registros!$B$2:$B$6000,$A110)&gt;0,1,0)</f>
        <v/>
      </c>
      <c r="F110">
        <f>IF($E110=1,SUMIFS(Registros!$F$2:$F$6000,Registros!$A$2:$A$6000,"NP",Registros!$B$2:$B$6000,$A110),0)</f>
        <v/>
      </c>
      <c r="G110">
        <f>IF(COUNTIFS(Registros!$A$2:$A$6000,"MOV",Registros!$B$2:$B$6000,$A110)&gt;0,1,0)</f>
        <v/>
      </c>
      <c r="H110">
        <f>IF($G110=1,SUMIFS(Registros!$F$2:$F$6000,Registros!$A$2:$A$6000,"MOV",Registros!$B$2:$B$6000,$A110),0)</f>
        <v/>
      </c>
      <c r="I110">
        <f>IF(COUNTIFS(Registros!$A$2:$A$6000,"CS",Registros!$B$2:$B$6000,$A110)&gt;0,1,0)</f>
        <v/>
      </c>
      <c r="J110">
        <f>IF($I110=1,SUMIFS(Registros!$I$2:$I$6000,Registros!$A$2:$A$6000,"CS",Registros!$B$2:$B$6000,$A110),0)</f>
        <v/>
      </c>
      <c r="K110">
        <f>IF(COUNTIFS(Winback!$K$2:$K$300,$D110)&gt;0,1,0)</f>
        <v/>
      </c>
      <c r="L110">
        <f>IF(AND($K110=1,LEFT($A110,3)="WB-"),SUMIFS(Winback!$D$2:$D$300,Winback!$K$2:$K$300,$D110),0)</f>
        <v/>
      </c>
      <c r="M110">
        <f>IF(OR($E110=1,$G110=1,SUMIFS(Registros!$J$2:$J$6000,Registros!$B$2:$B$6000,$A110)&gt;0),1,0)</f>
        <v/>
      </c>
      <c r="N110">
        <f>IF($J110&gt;0,1,IF(COUNTIFS(Registros!$A$2:$A$6000,"CS",Registros!$B$2:$B$6000,$A110,Registros!$K$2:$K$6000,"&lt;&gt;")&gt;0,1,0))</f>
        <v/>
      </c>
      <c r="O110">
        <f>IF(AND($K110=1,$E110=0,$G110=0,$I110=0),"WINBACK",IF(AND($M110=1,$N110&gt;0),"CONVERGENTE",IF($M110=1,"SOLO MÓVIL",IF($N110&gt;0,"SOLO FIJO / INTERNET","SIN SERVICIOS"))))</f>
        <v/>
      </c>
      <c r="P110">
        <f>IF($O110="WINBACK","Recuperar (winback)",IF($O110="CONVERGENTE","Upgrade / más líneas",IF($O110="SOLO MÓVIL","Ofrecer fijo + internet (FLBBTV)",IF($O110="SOLO FIJO / INTERNET","Ofrecer línea móvil Nextphone","Oferta completa (móvil + fijo + internet)"))))</f>
        <v/>
      </c>
      <c r="Q110">
        <f>$F110+$H110+$L110</f>
        <v/>
      </c>
      <c r="R110">
        <f>IFERROR(VLOOKUP($A110,Registros!$B$2:$G$6000,6,0),IFERROR(VLOOKUP($D110,Winback!$B$2:$C$300,2,0),""))</f>
        <v/>
      </c>
      <c r="S110">
        <f>IF($E110=1,"NP","")&amp;IF($G110=1,"+MOV","")&amp;IF($I110=1,"+CS","")&amp;IF($K110=1,"+WB","")</f>
        <v/>
      </c>
      <c r="T110">
        <f>$E110+$G110+$I110+$K110</f>
        <v/>
      </c>
    </row>
    <row r="111">
      <c r="A111" t="inlineStr">
        <is>
          <t>365052370000</t>
        </is>
      </c>
      <c r="B111" t="inlineStr">
        <is>
          <t>36505237</t>
        </is>
      </c>
      <c r="C111" t="inlineStr">
        <is>
          <t>ARELIO CABEZON CHOCHO</t>
        </is>
      </c>
      <c r="D111" t="inlineStr">
        <is>
          <t>ARELIOCABEZONCHOCHO</t>
        </is>
      </c>
      <c r="E111">
        <f>IF(COUNTIFS(Registros!$A$2:$A$6000,"NP",Registros!$B$2:$B$6000,$A111)&gt;0,1,0)</f>
        <v/>
      </c>
      <c r="F111">
        <f>IF($E111=1,SUMIFS(Registros!$F$2:$F$6000,Registros!$A$2:$A$6000,"NP",Registros!$B$2:$B$6000,$A111),0)</f>
        <v/>
      </c>
      <c r="G111">
        <f>IF(COUNTIFS(Registros!$A$2:$A$6000,"MOV",Registros!$B$2:$B$6000,$A111)&gt;0,1,0)</f>
        <v/>
      </c>
      <c r="H111">
        <f>IF($G111=1,SUMIFS(Registros!$F$2:$F$6000,Registros!$A$2:$A$6000,"MOV",Registros!$B$2:$B$6000,$A111),0)</f>
        <v/>
      </c>
      <c r="I111">
        <f>IF(COUNTIFS(Registros!$A$2:$A$6000,"CS",Registros!$B$2:$B$6000,$A111)&gt;0,1,0)</f>
        <v/>
      </c>
      <c r="J111">
        <f>IF($I111=1,SUMIFS(Registros!$I$2:$I$6000,Registros!$A$2:$A$6000,"CS",Registros!$B$2:$B$6000,$A111),0)</f>
        <v/>
      </c>
      <c r="K111">
        <f>IF(COUNTIFS(Winback!$K$2:$K$300,$D111)&gt;0,1,0)</f>
        <v/>
      </c>
      <c r="L111">
        <f>IF(AND($K111=1,LEFT($A111,3)="WB-"),SUMIFS(Winback!$D$2:$D$300,Winback!$K$2:$K$300,$D111),0)</f>
        <v/>
      </c>
      <c r="M111">
        <f>IF(OR($E111=1,$G111=1,SUMIFS(Registros!$J$2:$J$6000,Registros!$B$2:$B$6000,$A111)&gt;0),1,0)</f>
        <v/>
      </c>
      <c r="N111">
        <f>IF($J111&gt;0,1,IF(COUNTIFS(Registros!$A$2:$A$6000,"CS",Registros!$B$2:$B$6000,$A111,Registros!$K$2:$K$6000,"&lt;&gt;")&gt;0,1,0))</f>
        <v/>
      </c>
      <c r="O111">
        <f>IF(AND($K111=1,$E111=0,$G111=0,$I111=0),"WINBACK",IF(AND($M111=1,$N111&gt;0),"CONVERGENTE",IF($M111=1,"SOLO MÓVIL",IF($N111&gt;0,"SOLO FIJO / INTERNET","SIN SERVICIOS"))))</f>
        <v/>
      </c>
      <c r="P111">
        <f>IF($O111="WINBACK","Recuperar (winback)",IF($O111="CONVERGENTE","Upgrade / más líneas",IF($O111="SOLO MÓVIL","Ofrecer fijo + internet (FLBBTV)",IF($O111="SOLO FIJO / INTERNET","Ofrecer línea móvil Nextphone","Oferta completa (móvil + fijo + internet)"))))</f>
        <v/>
      </c>
      <c r="Q111">
        <f>$F111+$H111+$L111</f>
        <v/>
      </c>
      <c r="R111">
        <f>IFERROR(VLOOKUP($A111,Registros!$B$2:$G$6000,6,0),IFERROR(VLOOKUP($D111,Winback!$B$2:$C$300,2,0),""))</f>
        <v/>
      </c>
      <c r="S111">
        <f>IF($E111=1,"NP","")&amp;IF($G111=1,"+MOV","")&amp;IF($I111=1,"+CS","")&amp;IF($K111=1,"+WB","")</f>
        <v/>
      </c>
      <c r="T111">
        <f>$E111+$G111+$I111+$K111</f>
        <v/>
      </c>
    </row>
    <row r="112">
      <c r="A112" t="inlineStr">
        <is>
          <t>349093270000</t>
        </is>
      </c>
      <c r="B112" t="inlineStr">
        <is>
          <t>34909327</t>
        </is>
      </c>
      <c r="C112" t="inlineStr">
        <is>
          <t>CARMELO ALVARADO</t>
        </is>
      </c>
      <c r="D112" t="inlineStr">
        <is>
          <t>CARMELOALVARADO</t>
        </is>
      </c>
      <c r="E112">
        <f>IF(COUNTIFS(Registros!$A$2:$A$6000,"NP",Registros!$B$2:$B$6000,$A112)&gt;0,1,0)</f>
        <v/>
      </c>
      <c r="F112">
        <f>IF($E112=1,SUMIFS(Registros!$F$2:$F$6000,Registros!$A$2:$A$6000,"NP",Registros!$B$2:$B$6000,$A112),0)</f>
        <v/>
      </c>
      <c r="G112">
        <f>IF(COUNTIFS(Registros!$A$2:$A$6000,"MOV",Registros!$B$2:$B$6000,$A112)&gt;0,1,0)</f>
        <v/>
      </c>
      <c r="H112">
        <f>IF($G112=1,SUMIFS(Registros!$F$2:$F$6000,Registros!$A$2:$A$6000,"MOV",Registros!$B$2:$B$6000,$A112),0)</f>
        <v/>
      </c>
      <c r="I112">
        <f>IF(COUNTIFS(Registros!$A$2:$A$6000,"CS",Registros!$B$2:$B$6000,$A112)&gt;0,1,0)</f>
        <v/>
      </c>
      <c r="J112">
        <f>IF($I112=1,SUMIFS(Registros!$I$2:$I$6000,Registros!$A$2:$A$6000,"CS",Registros!$B$2:$B$6000,$A112),0)</f>
        <v/>
      </c>
      <c r="K112">
        <f>IF(COUNTIFS(Winback!$K$2:$K$300,$D112)&gt;0,1,0)</f>
        <v/>
      </c>
      <c r="L112">
        <f>IF(AND($K112=1,LEFT($A112,3)="WB-"),SUMIFS(Winback!$D$2:$D$300,Winback!$K$2:$K$300,$D112),0)</f>
        <v/>
      </c>
      <c r="M112">
        <f>IF(OR($E112=1,$G112=1,SUMIFS(Registros!$J$2:$J$6000,Registros!$B$2:$B$6000,$A112)&gt;0),1,0)</f>
        <v/>
      </c>
      <c r="N112">
        <f>IF($J112&gt;0,1,IF(COUNTIFS(Registros!$A$2:$A$6000,"CS",Registros!$B$2:$B$6000,$A112,Registros!$K$2:$K$6000,"&lt;&gt;")&gt;0,1,0))</f>
        <v/>
      </c>
      <c r="O112">
        <f>IF(AND($K112=1,$E112=0,$G112=0,$I112=0),"WINBACK",IF(AND($M112=1,$N112&gt;0),"CONVERGENTE",IF($M112=1,"SOLO MÓVIL",IF($N112&gt;0,"SOLO FIJO / INTERNET","SIN SERVICIOS"))))</f>
        <v/>
      </c>
      <c r="P112">
        <f>IF($O112="WINBACK","Recuperar (winback)",IF($O112="CONVERGENTE","Upgrade / más líneas",IF($O112="SOLO MÓVIL","Ofrecer fijo + internet (FLBBTV)",IF($O112="SOLO FIJO / INTERNET","Ofrecer línea móvil Nextphone","Oferta completa (móvil + fijo + internet)"))))</f>
        <v/>
      </c>
      <c r="Q112">
        <f>$F112+$H112+$L112</f>
        <v/>
      </c>
      <c r="R112">
        <f>IFERROR(VLOOKUP($A112,Registros!$B$2:$G$6000,6,0),IFERROR(VLOOKUP($D112,Winback!$B$2:$C$300,2,0),""))</f>
        <v/>
      </c>
      <c r="S112">
        <f>IF($E112=1,"NP","")&amp;IF($G112=1,"+MOV","")&amp;IF($I112=1,"+CS","")&amp;IF($K112=1,"+WB","")</f>
        <v/>
      </c>
      <c r="T112">
        <f>$E112+$G112+$I112+$K112</f>
        <v/>
      </c>
    </row>
    <row r="113">
      <c r="A113" t="inlineStr">
        <is>
          <t>358004430000</t>
        </is>
      </c>
      <c r="B113" t="inlineStr">
        <is>
          <t>35800443</t>
        </is>
      </c>
      <c r="C113" t="inlineStr">
        <is>
          <t>ISMAEL RAMOS MURILLO</t>
        </is>
      </c>
      <c r="D113" t="inlineStr">
        <is>
          <t>ISMAELRAMOSMURILLO</t>
        </is>
      </c>
      <c r="E113">
        <f>IF(COUNTIFS(Registros!$A$2:$A$6000,"NP",Registros!$B$2:$B$6000,$A113)&gt;0,1,0)</f>
        <v/>
      </c>
      <c r="F113">
        <f>IF($E113=1,SUMIFS(Registros!$F$2:$F$6000,Registros!$A$2:$A$6000,"NP",Registros!$B$2:$B$6000,$A113),0)</f>
        <v/>
      </c>
      <c r="G113">
        <f>IF(COUNTIFS(Registros!$A$2:$A$6000,"MOV",Registros!$B$2:$B$6000,$A113)&gt;0,1,0)</f>
        <v/>
      </c>
      <c r="H113">
        <f>IF($G113=1,SUMIFS(Registros!$F$2:$F$6000,Registros!$A$2:$A$6000,"MOV",Registros!$B$2:$B$6000,$A113),0)</f>
        <v/>
      </c>
      <c r="I113">
        <f>IF(COUNTIFS(Registros!$A$2:$A$6000,"CS",Registros!$B$2:$B$6000,$A113)&gt;0,1,0)</f>
        <v/>
      </c>
      <c r="J113">
        <f>IF($I113=1,SUMIFS(Registros!$I$2:$I$6000,Registros!$A$2:$A$6000,"CS",Registros!$B$2:$B$6000,$A113),0)</f>
        <v/>
      </c>
      <c r="K113">
        <f>IF(COUNTIFS(Winback!$K$2:$K$300,$D113)&gt;0,1,0)</f>
        <v/>
      </c>
      <c r="L113">
        <f>IF(AND($K113=1,LEFT($A113,3)="WB-"),SUMIFS(Winback!$D$2:$D$300,Winback!$K$2:$K$300,$D113),0)</f>
        <v/>
      </c>
      <c r="M113">
        <f>IF(OR($E113=1,$G113=1,SUMIFS(Registros!$J$2:$J$6000,Registros!$B$2:$B$6000,$A113)&gt;0),1,0)</f>
        <v/>
      </c>
      <c r="N113">
        <f>IF($J113&gt;0,1,IF(COUNTIFS(Registros!$A$2:$A$6000,"CS",Registros!$B$2:$B$6000,$A113,Registros!$K$2:$K$6000,"&lt;&gt;")&gt;0,1,0))</f>
        <v/>
      </c>
      <c r="O113">
        <f>IF(AND($K113=1,$E113=0,$G113=0,$I113=0),"WINBACK",IF(AND($M113=1,$N113&gt;0),"CONVERGENTE",IF($M113=1,"SOLO MÓVIL",IF($N113&gt;0,"SOLO FIJO / INTERNET","SIN SERVICIOS"))))</f>
        <v/>
      </c>
      <c r="P113">
        <f>IF($O113="WINBACK","Recuperar (winback)",IF($O113="CONVERGENTE","Upgrade / más líneas",IF($O113="SOLO MÓVIL","Ofrecer fijo + internet (FLBBTV)",IF($O113="SOLO FIJO / INTERNET","Ofrecer línea móvil Nextphone","Oferta completa (móvil + fijo + internet)"))))</f>
        <v/>
      </c>
      <c r="Q113">
        <f>$F113+$H113+$L113</f>
        <v/>
      </c>
      <c r="R113">
        <f>IFERROR(VLOOKUP($A113,Registros!$B$2:$G$6000,6,0),IFERROR(VLOOKUP($D113,Winback!$B$2:$C$300,2,0),""))</f>
        <v/>
      </c>
      <c r="S113">
        <f>IF($E113=1,"NP","")&amp;IF($G113=1,"+MOV","")&amp;IF($I113=1,"+CS","")&amp;IF($K113=1,"+WB","")</f>
        <v/>
      </c>
      <c r="T113">
        <f>$E113+$G113+$I113+$K113</f>
        <v/>
      </c>
    </row>
    <row r="114">
      <c r="A114" t="inlineStr">
        <is>
          <t>361050650000</t>
        </is>
      </c>
      <c r="B114" t="inlineStr">
        <is>
          <t>36105065</t>
        </is>
      </c>
      <c r="C114" t="inlineStr">
        <is>
          <t>KENY BIPURO</t>
        </is>
      </c>
      <c r="D114" t="inlineStr">
        <is>
          <t>KENYBIPURO</t>
        </is>
      </c>
      <c r="E114">
        <f>IF(COUNTIFS(Registros!$A$2:$A$6000,"NP",Registros!$B$2:$B$6000,$A114)&gt;0,1,0)</f>
        <v/>
      </c>
      <c r="F114">
        <f>IF($E114=1,SUMIFS(Registros!$F$2:$F$6000,Registros!$A$2:$A$6000,"NP",Registros!$B$2:$B$6000,$A114),0)</f>
        <v/>
      </c>
      <c r="G114">
        <f>IF(COUNTIFS(Registros!$A$2:$A$6000,"MOV",Registros!$B$2:$B$6000,$A114)&gt;0,1,0)</f>
        <v/>
      </c>
      <c r="H114">
        <f>IF($G114=1,SUMIFS(Registros!$F$2:$F$6000,Registros!$A$2:$A$6000,"MOV",Registros!$B$2:$B$6000,$A114),0)</f>
        <v/>
      </c>
      <c r="I114">
        <f>IF(COUNTIFS(Registros!$A$2:$A$6000,"CS",Registros!$B$2:$B$6000,$A114)&gt;0,1,0)</f>
        <v/>
      </c>
      <c r="J114">
        <f>IF($I114=1,SUMIFS(Registros!$I$2:$I$6000,Registros!$A$2:$A$6000,"CS",Registros!$B$2:$B$6000,$A114),0)</f>
        <v/>
      </c>
      <c r="K114">
        <f>IF(COUNTIFS(Winback!$K$2:$K$300,$D114)&gt;0,1,0)</f>
        <v/>
      </c>
      <c r="L114">
        <f>IF(AND($K114=1,LEFT($A114,3)="WB-"),SUMIFS(Winback!$D$2:$D$300,Winback!$K$2:$K$300,$D114),0)</f>
        <v/>
      </c>
      <c r="M114">
        <f>IF(OR($E114=1,$G114=1,SUMIFS(Registros!$J$2:$J$6000,Registros!$B$2:$B$6000,$A114)&gt;0),1,0)</f>
        <v/>
      </c>
      <c r="N114">
        <f>IF($J114&gt;0,1,IF(COUNTIFS(Registros!$A$2:$A$6000,"CS",Registros!$B$2:$B$6000,$A114,Registros!$K$2:$K$6000,"&lt;&gt;")&gt;0,1,0))</f>
        <v/>
      </c>
      <c r="O114">
        <f>IF(AND($K114=1,$E114=0,$G114=0,$I114=0),"WINBACK",IF(AND($M114=1,$N114&gt;0),"CONVERGENTE",IF($M114=1,"SOLO MÓVIL",IF($N114&gt;0,"SOLO FIJO / INTERNET","SIN SERVICIOS"))))</f>
        <v/>
      </c>
      <c r="P114">
        <f>IF($O114="WINBACK","Recuperar (winback)",IF($O114="CONVERGENTE","Upgrade / más líneas",IF($O114="SOLO MÓVIL","Ofrecer fijo + internet (FLBBTV)",IF($O114="SOLO FIJO / INTERNET","Ofrecer línea móvil Nextphone","Oferta completa (móvil + fijo + internet)"))))</f>
        <v/>
      </c>
      <c r="Q114">
        <f>$F114+$H114+$L114</f>
        <v/>
      </c>
      <c r="R114">
        <f>IFERROR(VLOOKUP($A114,Registros!$B$2:$G$6000,6,0),IFERROR(VLOOKUP($D114,Winback!$B$2:$C$300,2,0),""))</f>
        <v/>
      </c>
      <c r="S114">
        <f>IF($E114=1,"NP","")&amp;IF($G114=1,"+MOV","")&amp;IF($I114=1,"+CS","")&amp;IF($K114=1,"+WB","")</f>
        <v/>
      </c>
      <c r="T114">
        <f>$E114+$G114+$I114+$K114</f>
        <v/>
      </c>
    </row>
    <row r="115">
      <c r="A115" t="inlineStr">
        <is>
          <t>322390980400</t>
        </is>
      </c>
      <c r="B115" t="inlineStr">
        <is>
          <t>32239098</t>
        </is>
      </c>
      <c r="C115" t="inlineStr">
        <is>
          <t>Servicio de Winche</t>
        </is>
      </c>
      <c r="D115" t="inlineStr">
        <is>
          <t>SERVICIODEWINCHE</t>
        </is>
      </c>
      <c r="E115">
        <f>IF(COUNTIFS(Registros!$A$2:$A$6000,"NP",Registros!$B$2:$B$6000,$A115)&gt;0,1,0)</f>
        <v/>
      </c>
      <c r="F115">
        <f>IF($E115=1,SUMIFS(Registros!$F$2:$F$6000,Registros!$A$2:$A$6000,"NP",Registros!$B$2:$B$6000,$A115),0)</f>
        <v/>
      </c>
      <c r="G115">
        <f>IF(COUNTIFS(Registros!$A$2:$A$6000,"MOV",Registros!$B$2:$B$6000,$A115)&gt;0,1,0)</f>
        <v/>
      </c>
      <c r="H115">
        <f>IF($G115=1,SUMIFS(Registros!$F$2:$F$6000,Registros!$A$2:$A$6000,"MOV",Registros!$B$2:$B$6000,$A115),0)</f>
        <v/>
      </c>
      <c r="I115">
        <f>IF(COUNTIFS(Registros!$A$2:$A$6000,"CS",Registros!$B$2:$B$6000,$A115)&gt;0,1,0)</f>
        <v/>
      </c>
      <c r="J115">
        <f>IF($I115=1,SUMIFS(Registros!$I$2:$I$6000,Registros!$A$2:$A$6000,"CS",Registros!$B$2:$B$6000,$A115),0)</f>
        <v/>
      </c>
      <c r="K115">
        <f>IF(COUNTIFS(Winback!$K$2:$K$300,$D115)&gt;0,1,0)</f>
        <v/>
      </c>
      <c r="L115">
        <f>IF(AND($K115=1,LEFT($A115,3)="WB-"),SUMIFS(Winback!$D$2:$D$300,Winback!$K$2:$K$300,$D115),0)</f>
        <v/>
      </c>
      <c r="M115">
        <f>IF(OR($E115=1,$G115=1,SUMIFS(Registros!$J$2:$J$6000,Registros!$B$2:$B$6000,$A115)&gt;0),1,0)</f>
        <v/>
      </c>
      <c r="N115">
        <f>IF($J115&gt;0,1,IF(COUNTIFS(Registros!$A$2:$A$6000,"CS",Registros!$B$2:$B$6000,$A115,Registros!$K$2:$K$6000,"&lt;&gt;")&gt;0,1,0))</f>
        <v/>
      </c>
      <c r="O115">
        <f>IF(AND($K115=1,$E115=0,$G115=0,$I115=0),"WINBACK",IF(AND($M115=1,$N115&gt;0),"CONVERGENTE",IF($M115=1,"SOLO MÓVIL",IF($N115&gt;0,"SOLO FIJO / INTERNET","SIN SERVICIOS"))))</f>
        <v/>
      </c>
      <c r="P115">
        <f>IF($O115="WINBACK","Recuperar (winback)",IF($O115="CONVERGENTE","Upgrade / más líneas",IF($O115="SOLO MÓVIL","Ofrecer fijo + internet (FLBBTV)",IF($O115="SOLO FIJO / INTERNET","Ofrecer línea móvil Nextphone","Oferta completa (móvil + fijo + internet)"))))</f>
        <v/>
      </c>
      <c r="Q115">
        <f>$F115+$H115+$L115</f>
        <v/>
      </c>
      <c r="R115">
        <f>IFERROR(VLOOKUP($A115,Registros!$B$2:$G$6000,6,0),IFERROR(VLOOKUP($D115,Winback!$B$2:$C$300,2,0),""))</f>
        <v/>
      </c>
      <c r="S115">
        <f>IF($E115=1,"NP","")&amp;IF($G115=1,"+MOV","")&amp;IF($I115=1,"+CS","")&amp;IF($K115=1,"+WB","")</f>
        <v/>
      </c>
      <c r="T115">
        <f>$E115+$G115+$I115+$K115</f>
        <v/>
      </c>
    </row>
    <row r="116">
      <c r="A116" t="inlineStr">
        <is>
          <t>322897600000</t>
        </is>
      </c>
      <c r="B116" t="inlineStr">
        <is>
          <t>32289760</t>
        </is>
      </c>
      <c r="C116" t="inlineStr">
        <is>
          <t>Servidental S.A.</t>
        </is>
      </c>
      <c r="D116" t="inlineStr">
        <is>
          <t>SERVIDENTALSA</t>
        </is>
      </c>
      <c r="E116">
        <f>IF(COUNTIFS(Registros!$A$2:$A$6000,"NP",Registros!$B$2:$B$6000,$A116)&gt;0,1,0)</f>
        <v/>
      </c>
      <c r="F116">
        <f>IF($E116=1,SUMIFS(Registros!$F$2:$F$6000,Registros!$A$2:$A$6000,"NP",Registros!$B$2:$B$6000,$A116),0)</f>
        <v/>
      </c>
      <c r="G116">
        <f>IF(COUNTIFS(Registros!$A$2:$A$6000,"MOV",Registros!$B$2:$B$6000,$A116)&gt;0,1,0)</f>
        <v/>
      </c>
      <c r="H116">
        <f>IF($G116=1,SUMIFS(Registros!$F$2:$F$6000,Registros!$A$2:$A$6000,"MOV",Registros!$B$2:$B$6000,$A116),0)</f>
        <v/>
      </c>
      <c r="I116">
        <f>IF(COUNTIFS(Registros!$A$2:$A$6000,"CS",Registros!$B$2:$B$6000,$A116)&gt;0,1,0)</f>
        <v/>
      </c>
      <c r="J116">
        <f>IF($I116=1,SUMIFS(Registros!$I$2:$I$6000,Registros!$A$2:$A$6000,"CS",Registros!$B$2:$B$6000,$A116),0)</f>
        <v/>
      </c>
      <c r="K116">
        <f>IF(COUNTIFS(Winback!$K$2:$K$300,$D116)&gt;0,1,0)</f>
        <v/>
      </c>
      <c r="L116">
        <f>IF(AND($K116=1,LEFT($A116,3)="WB-"),SUMIFS(Winback!$D$2:$D$300,Winback!$K$2:$K$300,$D116),0)</f>
        <v/>
      </c>
      <c r="M116">
        <f>IF(OR($E116=1,$G116=1,SUMIFS(Registros!$J$2:$J$6000,Registros!$B$2:$B$6000,$A116)&gt;0),1,0)</f>
        <v/>
      </c>
      <c r="N116">
        <f>IF($J116&gt;0,1,IF(COUNTIFS(Registros!$A$2:$A$6000,"CS",Registros!$B$2:$B$6000,$A116,Registros!$K$2:$K$6000,"&lt;&gt;")&gt;0,1,0))</f>
        <v/>
      </c>
      <c r="O116">
        <f>IF(AND($K116=1,$E116=0,$G116=0,$I116=0),"WINBACK",IF(AND($M116=1,$N116&gt;0),"CONVERGENTE",IF($M116=1,"SOLO MÓVIL",IF($N116&gt;0,"SOLO FIJO / INTERNET","SIN SERVICIOS"))))</f>
        <v/>
      </c>
      <c r="P116">
        <f>IF($O116="WINBACK","Recuperar (winback)",IF($O116="CONVERGENTE","Upgrade / más líneas",IF($O116="SOLO MÓVIL","Ofrecer fijo + internet (FLBBTV)",IF($O116="SOLO FIJO / INTERNET","Ofrecer línea móvil Nextphone","Oferta completa (móvil + fijo + internet)"))))</f>
        <v/>
      </c>
      <c r="Q116">
        <f>$F116+$H116+$L116</f>
        <v/>
      </c>
      <c r="R116">
        <f>IFERROR(VLOOKUP($A116,Registros!$B$2:$G$6000,6,0),IFERROR(VLOOKUP($D116,Winback!$B$2:$C$300,2,0),""))</f>
        <v/>
      </c>
      <c r="S116">
        <f>IF($E116=1,"NP","")&amp;IF($G116=1,"+MOV","")&amp;IF($I116=1,"+CS","")&amp;IF($K116=1,"+WB","")</f>
        <v/>
      </c>
      <c r="T116">
        <f>$E116+$G116+$I116+$K116</f>
        <v/>
      </c>
    </row>
    <row r="117">
      <c r="A117" t="inlineStr">
        <is>
          <t>312222690000</t>
        </is>
      </c>
      <c r="B117" t="inlineStr">
        <is>
          <t>31222269</t>
        </is>
      </c>
      <c r="C117" t="inlineStr">
        <is>
          <t>SERVIDENTAL, S.A.</t>
        </is>
      </c>
      <c r="D117" t="inlineStr">
        <is>
          <t>SERVIDENTALSA</t>
        </is>
      </c>
      <c r="E117">
        <f>IF(COUNTIFS(Registros!$A$2:$A$6000,"NP",Registros!$B$2:$B$6000,$A117)&gt;0,1,0)</f>
        <v/>
      </c>
      <c r="F117">
        <f>IF($E117=1,SUMIFS(Registros!$F$2:$F$6000,Registros!$A$2:$A$6000,"NP",Registros!$B$2:$B$6000,$A117),0)</f>
        <v/>
      </c>
      <c r="G117">
        <f>IF(COUNTIFS(Registros!$A$2:$A$6000,"MOV",Registros!$B$2:$B$6000,$A117)&gt;0,1,0)</f>
        <v/>
      </c>
      <c r="H117">
        <f>IF($G117=1,SUMIFS(Registros!$F$2:$F$6000,Registros!$A$2:$A$6000,"MOV",Registros!$B$2:$B$6000,$A117),0)</f>
        <v/>
      </c>
      <c r="I117">
        <f>IF(COUNTIFS(Registros!$A$2:$A$6000,"CS",Registros!$B$2:$B$6000,$A117)&gt;0,1,0)</f>
        <v/>
      </c>
      <c r="J117">
        <f>IF($I117=1,SUMIFS(Registros!$I$2:$I$6000,Registros!$A$2:$A$6000,"CS",Registros!$B$2:$B$6000,$A117),0)</f>
        <v/>
      </c>
      <c r="K117">
        <f>IF(COUNTIFS(Winback!$K$2:$K$300,$D117)&gt;0,1,0)</f>
        <v/>
      </c>
      <c r="L117">
        <f>IF(AND($K117=1,LEFT($A117,3)="WB-"),SUMIFS(Winback!$D$2:$D$300,Winback!$K$2:$K$300,$D117),0)</f>
        <v/>
      </c>
      <c r="M117">
        <f>IF(OR($E117=1,$G117=1,SUMIFS(Registros!$J$2:$J$6000,Registros!$B$2:$B$6000,$A117)&gt;0),1,0)</f>
        <v/>
      </c>
      <c r="N117">
        <f>IF($J117&gt;0,1,IF(COUNTIFS(Registros!$A$2:$A$6000,"CS",Registros!$B$2:$B$6000,$A117,Registros!$K$2:$K$6000,"&lt;&gt;")&gt;0,1,0))</f>
        <v/>
      </c>
      <c r="O117">
        <f>IF(AND($K117=1,$E117=0,$G117=0,$I117=0),"WINBACK",IF(AND($M117=1,$N117&gt;0),"CONVERGENTE",IF($M117=1,"SOLO MÓVIL",IF($N117&gt;0,"SOLO FIJO / INTERNET","SIN SERVICIOS"))))</f>
        <v/>
      </c>
      <c r="P117">
        <f>IF($O117="WINBACK","Recuperar (winback)",IF($O117="CONVERGENTE","Upgrade / más líneas",IF($O117="SOLO MÓVIL","Ofrecer fijo + internet (FLBBTV)",IF($O117="SOLO FIJO / INTERNET","Ofrecer línea móvil Nextphone","Oferta completa (móvil + fijo + internet)"))))</f>
        <v/>
      </c>
      <c r="Q117">
        <f>$F117+$H117+$L117</f>
        <v/>
      </c>
      <c r="R117">
        <f>IFERROR(VLOOKUP($A117,Registros!$B$2:$G$6000,6,0),IFERROR(VLOOKUP($D117,Winback!$B$2:$C$300,2,0),""))</f>
        <v/>
      </c>
      <c r="S117">
        <f>IF($E117=1,"NP","")&amp;IF($G117=1,"+MOV","")&amp;IF($I117=1,"+CS","")&amp;IF($K117=1,"+WB","")</f>
        <v/>
      </c>
      <c r="T117">
        <f>$E117+$G117+$I117+$K117</f>
        <v/>
      </c>
    </row>
    <row r="118">
      <c r="A118" t="inlineStr">
        <is>
          <t>346344050000</t>
        </is>
      </c>
      <c r="B118" t="inlineStr">
        <is>
          <t>34634405</t>
        </is>
      </c>
      <c r="C118" t="inlineStr">
        <is>
          <t>ADAN RODRIGUEZ</t>
        </is>
      </c>
      <c r="D118" t="inlineStr">
        <is>
          <t>ADANRODRIGUEZ</t>
        </is>
      </c>
      <c r="E118">
        <f>IF(COUNTIFS(Registros!$A$2:$A$6000,"NP",Registros!$B$2:$B$6000,$A118)&gt;0,1,0)</f>
        <v/>
      </c>
      <c r="F118">
        <f>IF($E118=1,SUMIFS(Registros!$F$2:$F$6000,Registros!$A$2:$A$6000,"NP",Registros!$B$2:$B$6000,$A118),0)</f>
        <v/>
      </c>
      <c r="G118">
        <f>IF(COUNTIFS(Registros!$A$2:$A$6000,"MOV",Registros!$B$2:$B$6000,$A118)&gt;0,1,0)</f>
        <v/>
      </c>
      <c r="H118">
        <f>IF($G118=1,SUMIFS(Registros!$F$2:$F$6000,Registros!$A$2:$A$6000,"MOV",Registros!$B$2:$B$6000,$A118),0)</f>
        <v/>
      </c>
      <c r="I118">
        <f>IF(COUNTIFS(Registros!$A$2:$A$6000,"CS",Registros!$B$2:$B$6000,$A118)&gt;0,1,0)</f>
        <v/>
      </c>
      <c r="J118">
        <f>IF($I118=1,SUMIFS(Registros!$I$2:$I$6000,Registros!$A$2:$A$6000,"CS",Registros!$B$2:$B$6000,$A118),0)</f>
        <v/>
      </c>
      <c r="K118">
        <f>IF(COUNTIFS(Winback!$K$2:$K$300,$D118)&gt;0,1,0)</f>
        <v/>
      </c>
      <c r="L118">
        <f>IF(AND($K118=1,LEFT($A118,3)="WB-"),SUMIFS(Winback!$D$2:$D$300,Winback!$K$2:$K$300,$D118),0)</f>
        <v/>
      </c>
      <c r="M118">
        <f>IF(OR($E118=1,$G118=1,SUMIFS(Registros!$J$2:$J$6000,Registros!$B$2:$B$6000,$A118)&gt;0),1,0)</f>
        <v/>
      </c>
      <c r="N118">
        <f>IF($J118&gt;0,1,IF(COUNTIFS(Registros!$A$2:$A$6000,"CS",Registros!$B$2:$B$6000,$A118,Registros!$K$2:$K$6000,"&lt;&gt;")&gt;0,1,0))</f>
        <v/>
      </c>
      <c r="O118">
        <f>IF(AND($K118=1,$E118=0,$G118=0,$I118=0),"WINBACK",IF(AND($M118=1,$N118&gt;0),"CONVERGENTE",IF($M118=1,"SOLO MÓVIL",IF($N118&gt;0,"SOLO FIJO / INTERNET","SIN SERVICIOS"))))</f>
        <v/>
      </c>
      <c r="P118">
        <f>IF($O118="WINBACK","Recuperar (winback)",IF($O118="CONVERGENTE","Upgrade / más líneas",IF($O118="SOLO MÓVIL","Ofrecer fijo + internet (FLBBTV)",IF($O118="SOLO FIJO / INTERNET","Ofrecer línea móvil Nextphone","Oferta completa (móvil + fijo + internet)"))))</f>
        <v/>
      </c>
      <c r="Q118">
        <f>$F118+$H118+$L118</f>
        <v/>
      </c>
      <c r="R118">
        <f>IFERROR(VLOOKUP($A118,Registros!$B$2:$G$6000,6,0),IFERROR(VLOOKUP($D118,Winback!$B$2:$C$300,2,0),""))</f>
        <v/>
      </c>
      <c r="S118">
        <f>IF($E118=1,"NP","")&amp;IF($G118=1,"+MOV","")&amp;IF($I118=1,"+CS","")&amp;IF($K118=1,"+WB","")</f>
        <v/>
      </c>
      <c r="T118">
        <f>$E118+$G118+$I118+$K118</f>
        <v/>
      </c>
    </row>
    <row r="119">
      <c r="A119" t="inlineStr">
        <is>
          <t>312220250000</t>
        </is>
      </c>
      <c r="B119" t="inlineStr">
        <is>
          <t>31222025</t>
        </is>
      </c>
      <c r="C119" t="inlineStr">
        <is>
          <t>SOFTWARE OF HARDWARE PANAMA, S -</t>
        </is>
      </c>
      <c r="D119" t="inlineStr">
        <is>
          <t>SOFTWAREOFHARDWAREPANAMAS</t>
        </is>
      </c>
      <c r="E119">
        <f>IF(COUNTIFS(Registros!$A$2:$A$6000,"NP",Registros!$B$2:$B$6000,$A119)&gt;0,1,0)</f>
        <v/>
      </c>
      <c r="F119">
        <f>IF($E119=1,SUMIFS(Registros!$F$2:$F$6000,Registros!$A$2:$A$6000,"NP",Registros!$B$2:$B$6000,$A119),0)</f>
        <v/>
      </c>
      <c r="G119">
        <f>IF(COUNTIFS(Registros!$A$2:$A$6000,"MOV",Registros!$B$2:$B$6000,$A119)&gt;0,1,0)</f>
        <v/>
      </c>
      <c r="H119">
        <f>IF($G119=1,SUMIFS(Registros!$F$2:$F$6000,Registros!$A$2:$A$6000,"MOV",Registros!$B$2:$B$6000,$A119),0)</f>
        <v/>
      </c>
      <c r="I119">
        <f>IF(COUNTIFS(Registros!$A$2:$A$6000,"CS",Registros!$B$2:$B$6000,$A119)&gt;0,1,0)</f>
        <v/>
      </c>
      <c r="J119">
        <f>IF($I119=1,SUMIFS(Registros!$I$2:$I$6000,Registros!$A$2:$A$6000,"CS",Registros!$B$2:$B$6000,$A119),0)</f>
        <v/>
      </c>
      <c r="K119">
        <f>IF(COUNTIFS(Winback!$K$2:$K$300,$D119)&gt;0,1,0)</f>
        <v/>
      </c>
      <c r="L119">
        <f>IF(AND($K119=1,LEFT($A119,3)="WB-"),SUMIFS(Winback!$D$2:$D$300,Winback!$K$2:$K$300,$D119),0)</f>
        <v/>
      </c>
      <c r="M119">
        <f>IF(OR($E119=1,$G119=1,SUMIFS(Registros!$J$2:$J$6000,Registros!$B$2:$B$6000,$A119)&gt;0),1,0)</f>
        <v/>
      </c>
      <c r="N119">
        <f>IF($J119&gt;0,1,IF(COUNTIFS(Registros!$A$2:$A$6000,"CS",Registros!$B$2:$B$6000,$A119,Registros!$K$2:$K$6000,"&lt;&gt;")&gt;0,1,0))</f>
        <v/>
      </c>
      <c r="O119">
        <f>IF(AND($K119=1,$E119=0,$G119=0,$I119=0),"WINBACK",IF(AND($M119=1,$N119&gt;0),"CONVERGENTE",IF($M119=1,"SOLO MÓVIL",IF($N119&gt;0,"SOLO FIJO / INTERNET","SIN SERVICIOS"))))</f>
        <v/>
      </c>
      <c r="P119">
        <f>IF($O119="WINBACK","Recuperar (winback)",IF($O119="CONVERGENTE","Upgrade / más líneas",IF($O119="SOLO MÓVIL","Ofrecer fijo + internet (FLBBTV)",IF($O119="SOLO FIJO / INTERNET","Ofrecer línea móvil Nextphone","Oferta completa (móvil + fijo + internet)"))))</f>
        <v/>
      </c>
      <c r="Q119">
        <f>$F119+$H119+$L119</f>
        <v/>
      </c>
      <c r="R119">
        <f>IFERROR(VLOOKUP($A119,Registros!$B$2:$G$6000,6,0),IFERROR(VLOOKUP($D119,Winback!$B$2:$C$300,2,0),""))</f>
        <v/>
      </c>
      <c r="S119">
        <f>IF($E119=1,"NP","")&amp;IF($G119=1,"+MOV","")&amp;IF($I119=1,"+CS","")&amp;IF($K119=1,"+WB","")</f>
        <v/>
      </c>
      <c r="T119">
        <f>$E119+$G119+$I119+$K119</f>
        <v/>
      </c>
    </row>
    <row r="120">
      <c r="A120" t="inlineStr">
        <is>
          <t>354233640000</t>
        </is>
      </c>
      <c r="B120" t="inlineStr">
        <is>
          <t>35423364</t>
        </is>
      </c>
      <c r="C120" t="inlineStr">
        <is>
          <t>EDGARDO GUEVARA</t>
        </is>
      </c>
      <c r="D120" t="inlineStr">
        <is>
          <t>EDGARDOGUEVARA</t>
        </is>
      </c>
      <c r="E120">
        <f>IF(COUNTIFS(Registros!$A$2:$A$6000,"NP",Registros!$B$2:$B$6000,$A120)&gt;0,1,0)</f>
        <v/>
      </c>
      <c r="F120">
        <f>IF($E120=1,SUMIFS(Registros!$F$2:$F$6000,Registros!$A$2:$A$6000,"NP",Registros!$B$2:$B$6000,$A120),0)</f>
        <v/>
      </c>
      <c r="G120">
        <f>IF(COUNTIFS(Registros!$A$2:$A$6000,"MOV",Registros!$B$2:$B$6000,$A120)&gt;0,1,0)</f>
        <v/>
      </c>
      <c r="H120">
        <f>IF($G120=1,SUMIFS(Registros!$F$2:$F$6000,Registros!$A$2:$A$6000,"MOV",Registros!$B$2:$B$6000,$A120),0)</f>
        <v/>
      </c>
      <c r="I120">
        <f>IF(COUNTIFS(Registros!$A$2:$A$6000,"CS",Registros!$B$2:$B$6000,$A120)&gt;0,1,0)</f>
        <v/>
      </c>
      <c r="J120">
        <f>IF($I120=1,SUMIFS(Registros!$I$2:$I$6000,Registros!$A$2:$A$6000,"CS",Registros!$B$2:$B$6000,$A120),0)</f>
        <v/>
      </c>
      <c r="K120">
        <f>IF(COUNTIFS(Winback!$K$2:$K$300,$D120)&gt;0,1,0)</f>
        <v/>
      </c>
      <c r="L120">
        <f>IF(AND($K120=1,LEFT($A120,3)="WB-"),SUMIFS(Winback!$D$2:$D$300,Winback!$K$2:$K$300,$D120),0)</f>
        <v/>
      </c>
      <c r="M120">
        <f>IF(OR($E120=1,$G120=1,SUMIFS(Registros!$J$2:$J$6000,Registros!$B$2:$B$6000,$A120)&gt;0),1,0)</f>
        <v/>
      </c>
      <c r="N120">
        <f>IF($J120&gt;0,1,IF(COUNTIFS(Registros!$A$2:$A$6000,"CS",Registros!$B$2:$B$6000,$A120,Registros!$K$2:$K$6000,"&lt;&gt;")&gt;0,1,0))</f>
        <v/>
      </c>
      <c r="O120">
        <f>IF(AND($K120=1,$E120=0,$G120=0,$I120=0),"WINBACK",IF(AND($M120=1,$N120&gt;0),"CONVERGENTE",IF($M120=1,"SOLO MÓVIL",IF($N120&gt;0,"SOLO FIJO / INTERNET","SIN SERVICIOS"))))</f>
        <v/>
      </c>
      <c r="P120">
        <f>IF($O120="WINBACK","Recuperar (winback)",IF($O120="CONVERGENTE","Upgrade / más líneas",IF($O120="SOLO MÓVIL","Ofrecer fijo + internet (FLBBTV)",IF($O120="SOLO FIJO / INTERNET","Ofrecer línea móvil Nextphone","Oferta completa (móvil + fijo + internet)"))))</f>
        <v/>
      </c>
      <c r="Q120">
        <f>$F120+$H120+$L120</f>
        <v/>
      </c>
      <c r="R120">
        <f>IFERROR(VLOOKUP($A120,Registros!$B$2:$G$6000,6,0),IFERROR(VLOOKUP($D120,Winback!$B$2:$C$300,2,0),""))</f>
        <v/>
      </c>
      <c r="S120">
        <f>IF($E120=1,"NP","")&amp;IF($G120=1,"+MOV","")&amp;IF($I120=1,"+CS","")&amp;IF($K120=1,"+WB","")</f>
        <v/>
      </c>
      <c r="T120">
        <f>$E120+$G120+$I120+$K120</f>
        <v/>
      </c>
    </row>
    <row r="121">
      <c r="A121" t="inlineStr">
        <is>
          <t>355304160000</t>
        </is>
      </c>
      <c r="B121" t="inlineStr">
        <is>
          <t>35530416</t>
        </is>
      </c>
      <c r="C121" t="inlineStr">
        <is>
          <t>ZONA DE PODER</t>
        </is>
      </c>
      <c r="D121" t="inlineStr">
        <is>
          <t>ZONADEPODER</t>
        </is>
      </c>
      <c r="E121">
        <f>IF(COUNTIFS(Registros!$A$2:$A$6000,"NP",Registros!$B$2:$B$6000,$A121)&gt;0,1,0)</f>
        <v/>
      </c>
      <c r="F121">
        <f>IF($E121=1,SUMIFS(Registros!$F$2:$F$6000,Registros!$A$2:$A$6000,"NP",Registros!$B$2:$B$6000,$A121),0)</f>
        <v/>
      </c>
      <c r="G121">
        <f>IF(COUNTIFS(Registros!$A$2:$A$6000,"MOV",Registros!$B$2:$B$6000,$A121)&gt;0,1,0)</f>
        <v/>
      </c>
      <c r="H121">
        <f>IF($G121=1,SUMIFS(Registros!$F$2:$F$6000,Registros!$A$2:$A$6000,"MOV",Registros!$B$2:$B$6000,$A121),0)</f>
        <v/>
      </c>
      <c r="I121">
        <f>IF(COUNTIFS(Registros!$A$2:$A$6000,"CS",Registros!$B$2:$B$6000,$A121)&gt;0,1,0)</f>
        <v/>
      </c>
      <c r="J121">
        <f>IF($I121=1,SUMIFS(Registros!$I$2:$I$6000,Registros!$A$2:$A$6000,"CS",Registros!$B$2:$B$6000,$A121),0)</f>
        <v/>
      </c>
      <c r="K121">
        <f>IF(COUNTIFS(Winback!$K$2:$K$300,$D121)&gt;0,1,0)</f>
        <v/>
      </c>
      <c r="L121">
        <f>IF(AND($K121=1,LEFT($A121,3)="WB-"),SUMIFS(Winback!$D$2:$D$300,Winback!$K$2:$K$300,$D121),0)</f>
        <v/>
      </c>
      <c r="M121">
        <f>IF(OR($E121=1,$G121=1,SUMIFS(Registros!$J$2:$J$6000,Registros!$B$2:$B$6000,$A121)&gt;0),1,0)</f>
        <v/>
      </c>
      <c r="N121">
        <f>IF($J121&gt;0,1,IF(COUNTIFS(Registros!$A$2:$A$6000,"CS",Registros!$B$2:$B$6000,$A121,Registros!$K$2:$K$6000,"&lt;&gt;")&gt;0,1,0))</f>
        <v/>
      </c>
      <c r="O121">
        <f>IF(AND($K121=1,$E121=0,$G121=0,$I121=0),"WINBACK",IF(AND($M121=1,$N121&gt;0),"CONVERGENTE",IF($M121=1,"SOLO MÓVIL",IF($N121&gt;0,"SOLO FIJO / INTERNET","SIN SERVICIOS"))))</f>
        <v/>
      </c>
      <c r="P121">
        <f>IF($O121="WINBACK","Recuperar (winback)",IF($O121="CONVERGENTE","Upgrade / más líneas",IF($O121="SOLO MÓVIL","Ofrecer fijo + internet (FLBBTV)",IF($O121="SOLO FIJO / INTERNET","Ofrecer línea móvil Nextphone","Oferta completa (móvil + fijo + internet)"))))</f>
        <v/>
      </c>
      <c r="Q121">
        <f>$F121+$H121+$L121</f>
        <v/>
      </c>
      <c r="R121">
        <f>IFERROR(VLOOKUP($A121,Registros!$B$2:$G$6000,6,0),IFERROR(VLOOKUP($D121,Winback!$B$2:$C$300,2,0),""))</f>
        <v/>
      </c>
      <c r="S121">
        <f>IF($E121=1,"NP","")&amp;IF($G121=1,"+MOV","")&amp;IF($I121=1,"+CS","")&amp;IF($K121=1,"+WB","")</f>
        <v/>
      </c>
      <c r="T121">
        <f>$E121+$G121+$I121+$K121</f>
        <v/>
      </c>
    </row>
    <row r="122">
      <c r="A122" t="inlineStr">
        <is>
          <t>357168280000</t>
        </is>
      </c>
      <c r="B122" t="inlineStr">
        <is>
          <t>35716828</t>
        </is>
      </c>
      <c r="C122" t="inlineStr">
        <is>
          <t>EDILSA HITUCAMA NEGRIA</t>
        </is>
      </c>
      <c r="D122" t="inlineStr">
        <is>
          <t>EDILSAHITUCAMANEGRIA</t>
        </is>
      </c>
      <c r="E122">
        <f>IF(COUNTIFS(Registros!$A$2:$A$6000,"NP",Registros!$B$2:$B$6000,$A122)&gt;0,1,0)</f>
        <v/>
      </c>
      <c r="F122">
        <f>IF($E122=1,SUMIFS(Registros!$F$2:$F$6000,Registros!$A$2:$A$6000,"NP",Registros!$B$2:$B$6000,$A122),0)</f>
        <v/>
      </c>
      <c r="G122">
        <f>IF(COUNTIFS(Registros!$A$2:$A$6000,"MOV",Registros!$B$2:$B$6000,$A122)&gt;0,1,0)</f>
        <v/>
      </c>
      <c r="H122">
        <f>IF($G122=1,SUMIFS(Registros!$F$2:$F$6000,Registros!$A$2:$A$6000,"MOV",Registros!$B$2:$B$6000,$A122),0)</f>
        <v/>
      </c>
      <c r="I122">
        <f>IF(COUNTIFS(Registros!$A$2:$A$6000,"CS",Registros!$B$2:$B$6000,$A122)&gt;0,1,0)</f>
        <v/>
      </c>
      <c r="J122">
        <f>IF($I122=1,SUMIFS(Registros!$I$2:$I$6000,Registros!$A$2:$A$6000,"CS",Registros!$B$2:$B$6000,$A122),0)</f>
        <v/>
      </c>
      <c r="K122">
        <f>IF(COUNTIFS(Winback!$K$2:$K$300,$D122)&gt;0,1,0)</f>
        <v/>
      </c>
      <c r="L122">
        <f>IF(AND($K122=1,LEFT($A122,3)="WB-"),SUMIFS(Winback!$D$2:$D$300,Winback!$K$2:$K$300,$D122),0)</f>
        <v/>
      </c>
      <c r="M122">
        <f>IF(OR($E122=1,$G122=1,SUMIFS(Registros!$J$2:$J$6000,Registros!$B$2:$B$6000,$A122)&gt;0),1,0)</f>
        <v/>
      </c>
      <c r="N122">
        <f>IF($J122&gt;0,1,IF(COUNTIFS(Registros!$A$2:$A$6000,"CS",Registros!$B$2:$B$6000,$A122,Registros!$K$2:$K$6000,"&lt;&gt;")&gt;0,1,0))</f>
        <v/>
      </c>
      <c r="O122">
        <f>IF(AND($K122=1,$E122=0,$G122=0,$I122=0),"WINBACK",IF(AND($M122=1,$N122&gt;0),"CONVERGENTE",IF($M122=1,"SOLO MÓVIL",IF($N122&gt;0,"SOLO FIJO / INTERNET","SIN SERVICIOS"))))</f>
        <v/>
      </c>
      <c r="P122">
        <f>IF($O122="WINBACK","Recuperar (winback)",IF($O122="CONVERGENTE","Upgrade / más líneas",IF($O122="SOLO MÓVIL","Ofrecer fijo + internet (FLBBTV)",IF($O122="SOLO FIJO / INTERNET","Ofrecer línea móvil Nextphone","Oferta completa (móvil + fijo + internet)"))))</f>
        <v/>
      </c>
      <c r="Q122">
        <f>$F122+$H122+$L122</f>
        <v/>
      </c>
      <c r="R122">
        <f>IFERROR(VLOOKUP($A122,Registros!$B$2:$G$6000,6,0),IFERROR(VLOOKUP($D122,Winback!$B$2:$C$300,2,0),""))</f>
        <v/>
      </c>
      <c r="S122">
        <f>IF($E122=1,"NP","")&amp;IF($G122=1,"+MOV","")&amp;IF($I122=1,"+CS","")&amp;IF($K122=1,"+WB","")</f>
        <v/>
      </c>
      <c r="T122">
        <f>$E122+$G122+$I122+$K122</f>
        <v/>
      </c>
    </row>
    <row r="123">
      <c r="A123" t="inlineStr">
        <is>
          <t>321464410000</t>
        </is>
      </c>
      <c r="B123" t="inlineStr">
        <is>
          <t>32146441</t>
        </is>
      </c>
      <c r="C123" t="inlineStr">
        <is>
          <t>PSI Panama S.A</t>
        </is>
      </c>
      <c r="D123" t="inlineStr">
        <is>
          <t>PSIPANAMASA</t>
        </is>
      </c>
      <c r="E123">
        <f>IF(COUNTIFS(Registros!$A$2:$A$6000,"NP",Registros!$B$2:$B$6000,$A123)&gt;0,1,0)</f>
        <v/>
      </c>
      <c r="F123">
        <f>IF($E123=1,SUMIFS(Registros!$F$2:$F$6000,Registros!$A$2:$A$6000,"NP",Registros!$B$2:$B$6000,$A123),0)</f>
        <v/>
      </c>
      <c r="G123">
        <f>IF(COUNTIFS(Registros!$A$2:$A$6000,"MOV",Registros!$B$2:$B$6000,$A123)&gt;0,1,0)</f>
        <v/>
      </c>
      <c r="H123">
        <f>IF($G123=1,SUMIFS(Registros!$F$2:$F$6000,Registros!$A$2:$A$6000,"MOV",Registros!$B$2:$B$6000,$A123),0)</f>
        <v/>
      </c>
      <c r="I123">
        <f>IF(COUNTIFS(Registros!$A$2:$A$6000,"CS",Registros!$B$2:$B$6000,$A123)&gt;0,1,0)</f>
        <v/>
      </c>
      <c r="J123">
        <f>IF($I123=1,SUMIFS(Registros!$I$2:$I$6000,Registros!$A$2:$A$6000,"CS",Registros!$B$2:$B$6000,$A123),0)</f>
        <v/>
      </c>
      <c r="K123">
        <f>IF(COUNTIFS(Winback!$K$2:$K$300,$D123)&gt;0,1,0)</f>
        <v/>
      </c>
      <c r="L123">
        <f>IF(AND($K123=1,LEFT($A123,3)="WB-"),SUMIFS(Winback!$D$2:$D$300,Winback!$K$2:$K$300,$D123),0)</f>
        <v/>
      </c>
      <c r="M123">
        <f>IF(OR($E123=1,$G123=1,SUMIFS(Registros!$J$2:$J$6000,Registros!$B$2:$B$6000,$A123)&gt;0),1,0)</f>
        <v/>
      </c>
      <c r="N123">
        <f>IF($J123&gt;0,1,IF(COUNTIFS(Registros!$A$2:$A$6000,"CS",Registros!$B$2:$B$6000,$A123,Registros!$K$2:$K$6000,"&lt;&gt;")&gt;0,1,0))</f>
        <v/>
      </c>
      <c r="O123">
        <f>IF(AND($K123=1,$E123=0,$G123=0,$I123=0),"WINBACK",IF(AND($M123=1,$N123&gt;0),"CONVERGENTE",IF($M123=1,"SOLO MÓVIL",IF($N123&gt;0,"SOLO FIJO / INTERNET","SIN SERVICIOS"))))</f>
        <v/>
      </c>
      <c r="P123">
        <f>IF($O123="WINBACK","Recuperar (winback)",IF($O123="CONVERGENTE","Upgrade / más líneas",IF($O123="SOLO MÓVIL","Ofrecer fijo + internet (FLBBTV)",IF($O123="SOLO FIJO / INTERNET","Ofrecer línea móvil Nextphone","Oferta completa (móvil + fijo + internet)"))))</f>
        <v/>
      </c>
      <c r="Q123">
        <f>$F123+$H123+$L123</f>
        <v/>
      </c>
      <c r="R123">
        <f>IFERROR(VLOOKUP($A123,Registros!$B$2:$G$6000,6,0),IFERROR(VLOOKUP($D123,Winback!$B$2:$C$300,2,0),""))</f>
        <v/>
      </c>
      <c r="S123">
        <f>IF($E123=1,"NP","")&amp;IF($G123=1,"+MOV","")&amp;IF($I123=1,"+CS","")&amp;IF($K123=1,"+WB","")</f>
        <v/>
      </c>
      <c r="T123">
        <f>$E123+$G123+$I123+$K123</f>
        <v/>
      </c>
    </row>
    <row r="124">
      <c r="A124" t="inlineStr">
        <is>
          <t>312227510000</t>
        </is>
      </c>
      <c r="B124" t="inlineStr">
        <is>
          <t>31222751</t>
        </is>
      </c>
      <c r="C124" t="inlineStr">
        <is>
          <t>CALDERA ENERGY CORP CALDERA ENERGY CORP</t>
        </is>
      </c>
      <c r="D124" t="inlineStr">
        <is>
          <t>CALDERAENERGYCORPCALDERAENERGYCORP</t>
        </is>
      </c>
      <c r="E124">
        <f>IF(COUNTIFS(Registros!$A$2:$A$6000,"NP",Registros!$B$2:$B$6000,$A124)&gt;0,1,0)</f>
        <v/>
      </c>
      <c r="F124">
        <f>IF($E124=1,SUMIFS(Registros!$F$2:$F$6000,Registros!$A$2:$A$6000,"NP",Registros!$B$2:$B$6000,$A124),0)</f>
        <v/>
      </c>
      <c r="G124">
        <f>IF(COUNTIFS(Registros!$A$2:$A$6000,"MOV",Registros!$B$2:$B$6000,$A124)&gt;0,1,0)</f>
        <v/>
      </c>
      <c r="H124">
        <f>IF($G124=1,SUMIFS(Registros!$F$2:$F$6000,Registros!$A$2:$A$6000,"MOV",Registros!$B$2:$B$6000,$A124),0)</f>
        <v/>
      </c>
      <c r="I124">
        <f>IF(COUNTIFS(Registros!$A$2:$A$6000,"CS",Registros!$B$2:$B$6000,$A124)&gt;0,1,0)</f>
        <v/>
      </c>
      <c r="J124">
        <f>IF($I124=1,SUMIFS(Registros!$I$2:$I$6000,Registros!$A$2:$A$6000,"CS",Registros!$B$2:$B$6000,$A124),0)</f>
        <v/>
      </c>
      <c r="K124">
        <f>IF(COUNTIFS(Winback!$K$2:$K$300,$D124)&gt;0,1,0)</f>
        <v/>
      </c>
      <c r="L124">
        <f>IF(AND($K124=1,LEFT($A124,3)="WB-"),SUMIFS(Winback!$D$2:$D$300,Winback!$K$2:$K$300,$D124),0)</f>
        <v/>
      </c>
      <c r="M124">
        <f>IF(OR($E124=1,$G124=1,SUMIFS(Registros!$J$2:$J$6000,Registros!$B$2:$B$6000,$A124)&gt;0),1,0)</f>
        <v/>
      </c>
      <c r="N124">
        <f>IF($J124&gt;0,1,IF(COUNTIFS(Registros!$A$2:$A$6000,"CS",Registros!$B$2:$B$6000,$A124,Registros!$K$2:$K$6000,"&lt;&gt;")&gt;0,1,0))</f>
        <v/>
      </c>
      <c r="O124">
        <f>IF(AND($K124=1,$E124=0,$G124=0,$I124=0),"WINBACK",IF(AND($M124=1,$N124&gt;0),"CONVERGENTE",IF($M124=1,"SOLO MÓVIL",IF($N124&gt;0,"SOLO FIJO / INTERNET","SIN SERVICIOS"))))</f>
        <v/>
      </c>
      <c r="P124">
        <f>IF($O124="WINBACK","Recuperar (winback)",IF($O124="CONVERGENTE","Upgrade / más líneas",IF($O124="SOLO MÓVIL","Ofrecer fijo + internet (FLBBTV)",IF($O124="SOLO FIJO / INTERNET","Ofrecer línea móvil Nextphone","Oferta completa (móvil + fijo + internet)"))))</f>
        <v/>
      </c>
      <c r="Q124">
        <f>$F124+$H124+$L124</f>
        <v/>
      </c>
      <c r="R124">
        <f>IFERROR(VLOOKUP($A124,Registros!$B$2:$G$6000,6,0),IFERROR(VLOOKUP($D124,Winback!$B$2:$C$300,2,0),""))</f>
        <v/>
      </c>
      <c r="S124">
        <f>IF($E124=1,"NP","")&amp;IF($G124=1,"+MOV","")&amp;IF($I124=1,"+CS","")&amp;IF($K124=1,"+WB","")</f>
        <v/>
      </c>
      <c r="T124">
        <f>$E124+$G124+$I124+$K124</f>
        <v/>
      </c>
    </row>
    <row r="125">
      <c r="A125" t="inlineStr">
        <is>
          <t>334303920000</t>
        </is>
      </c>
      <c r="B125" t="inlineStr">
        <is>
          <t>33430392</t>
        </is>
      </c>
      <c r="C125" t="inlineStr">
        <is>
          <t>SERVICIOS Y ALQUILERES DE EQUIPOS S.A</t>
        </is>
      </c>
      <c r="D125" t="inlineStr">
        <is>
          <t>SERVICIOSYALQUILERESDEEQUIPOSSA</t>
        </is>
      </c>
      <c r="E125">
        <f>IF(COUNTIFS(Registros!$A$2:$A$6000,"NP",Registros!$B$2:$B$6000,$A125)&gt;0,1,0)</f>
        <v/>
      </c>
      <c r="F125">
        <f>IF($E125=1,SUMIFS(Registros!$F$2:$F$6000,Registros!$A$2:$A$6000,"NP",Registros!$B$2:$B$6000,$A125),0)</f>
        <v/>
      </c>
      <c r="G125">
        <f>IF(COUNTIFS(Registros!$A$2:$A$6000,"MOV",Registros!$B$2:$B$6000,$A125)&gt;0,1,0)</f>
        <v/>
      </c>
      <c r="H125">
        <f>IF($G125=1,SUMIFS(Registros!$F$2:$F$6000,Registros!$A$2:$A$6000,"MOV",Registros!$B$2:$B$6000,$A125),0)</f>
        <v/>
      </c>
      <c r="I125">
        <f>IF(COUNTIFS(Registros!$A$2:$A$6000,"CS",Registros!$B$2:$B$6000,$A125)&gt;0,1,0)</f>
        <v/>
      </c>
      <c r="J125">
        <f>IF($I125=1,SUMIFS(Registros!$I$2:$I$6000,Registros!$A$2:$A$6000,"CS",Registros!$B$2:$B$6000,$A125),0)</f>
        <v/>
      </c>
      <c r="K125">
        <f>IF(COUNTIFS(Winback!$K$2:$K$300,$D125)&gt;0,1,0)</f>
        <v/>
      </c>
      <c r="L125">
        <f>IF(AND($K125=1,LEFT($A125,3)="WB-"),SUMIFS(Winback!$D$2:$D$300,Winback!$K$2:$K$300,$D125),0)</f>
        <v/>
      </c>
      <c r="M125">
        <f>IF(OR($E125=1,$G125=1,SUMIFS(Registros!$J$2:$J$6000,Registros!$B$2:$B$6000,$A125)&gt;0),1,0)</f>
        <v/>
      </c>
      <c r="N125">
        <f>IF($J125&gt;0,1,IF(COUNTIFS(Registros!$A$2:$A$6000,"CS",Registros!$B$2:$B$6000,$A125,Registros!$K$2:$K$6000,"&lt;&gt;")&gt;0,1,0))</f>
        <v/>
      </c>
      <c r="O125">
        <f>IF(AND($K125=1,$E125=0,$G125=0,$I125=0),"WINBACK",IF(AND($M125=1,$N125&gt;0),"CONVERGENTE",IF($M125=1,"SOLO MÓVIL",IF($N125&gt;0,"SOLO FIJO / INTERNET","SIN SERVICIOS"))))</f>
        <v/>
      </c>
      <c r="P125">
        <f>IF($O125="WINBACK","Recuperar (winback)",IF($O125="CONVERGENTE","Upgrade / más líneas",IF($O125="SOLO MÓVIL","Ofrecer fijo + internet (FLBBTV)",IF($O125="SOLO FIJO / INTERNET","Ofrecer línea móvil Nextphone","Oferta completa (móvil + fijo + internet)"))))</f>
        <v/>
      </c>
      <c r="Q125">
        <f>$F125+$H125+$L125</f>
        <v/>
      </c>
      <c r="R125">
        <f>IFERROR(VLOOKUP($A125,Registros!$B$2:$G$6000,6,0),IFERROR(VLOOKUP($D125,Winback!$B$2:$C$300,2,0),""))</f>
        <v/>
      </c>
      <c r="S125">
        <f>IF($E125=1,"NP","")&amp;IF($G125=1,"+MOV","")&amp;IF($I125=1,"+CS","")&amp;IF($K125=1,"+WB","")</f>
        <v/>
      </c>
      <c r="T125">
        <f>$E125+$G125+$I125+$K125</f>
        <v/>
      </c>
    </row>
    <row r="126">
      <c r="A126" t="inlineStr">
        <is>
          <t>356219260000</t>
        </is>
      </c>
      <c r="B126" t="inlineStr">
        <is>
          <t>35621926</t>
        </is>
      </c>
      <c r="C126" t="inlineStr">
        <is>
          <t>MANIX CHORCHI</t>
        </is>
      </c>
      <c r="D126" t="inlineStr">
        <is>
          <t>MANIXCHORCHI</t>
        </is>
      </c>
      <c r="E126">
        <f>IF(COUNTIFS(Registros!$A$2:$A$6000,"NP",Registros!$B$2:$B$6000,$A126)&gt;0,1,0)</f>
        <v/>
      </c>
      <c r="F126">
        <f>IF($E126=1,SUMIFS(Registros!$F$2:$F$6000,Registros!$A$2:$A$6000,"NP",Registros!$B$2:$B$6000,$A126),0)</f>
        <v/>
      </c>
      <c r="G126">
        <f>IF(COUNTIFS(Registros!$A$2:$A$6000,"MOV",Registros!$B$2:$B$6000,$A126)&gt;0,1,0)</f>
        <v/>
      </c>
      <c r="H126">
        <f>IF($G126=1,SUMIFS(Registros!$F$2:$F$6000,Registros!$A$2:$A$6000,"MOV",Registros!$B$2:$B$6000,$A126),0)</f>
        <v/>
      </c>
      <c r="I126">
        <f>IF(COUNTIFS(Registros!$A$2:$A$6000,"CS",Registros!$B$2:$B$6000,$A126)&gt;0,1,0)</f>
        <v/>
      </c>
      <c r="J126">
        <f>IF($I126=1,SUMIFS(Registros!$I$2:$I$6000,Registros!$A$2:$A$6000,"CS",Registros!$B$2:$B$6000,$A126),0)</f>
        <v/>
      </c>
      <c r="K126">
        <f>IF(COUNTIFS(Winback!$K$2:$K$300,$D126)&gt;0,1,0)</f>
        <v/>
      </c>
      <c r="L126">
        <f>IF(AND($K126=1,LEFT($A126,3)="WB-"),SUMIFS(Winback!$D$2:$D$300,Winback!$K$2:$K$300,$D126),0)</f>
        <v/>
      </c>
      <c r="M126">
        <f>IF(OR($E126=1,$G126=1,SUMIFS(Registros!$J$2:$J$6000,Registros!$B$2:$B$6000,$A126)&gt;0),1,0)</f>
        <v/>
      </c>
      <c r="N126">
        <f>IF($J126&gt;0,1,IF(COUNTIFS(Registros!$A$2:$A$6000,"CS",Registros!$B$2:$B$6000,$A126,Registros!$K$2:$K$6000,"&lt;&gt;")&gt;0,1,0))</f>
        <v/>
      </c>
      <c r="O126">
        <f>IF(AND($K126=1,$E126=0,$G126=0,$I126=0),"WINBACK",IF(AND($M126=1,$N126&gt;0),"CONVERGENTE",IF($M126=1,"SOLO MÓVIL",IF($N126&gt;0,"SOLO FIJO / INTERNET","SIN SERVICIOS"))))</f>
        <v/>
      </c>
      <c r="P126">
        <f>IF($O126="WINBACK","Recuperar (winback)",IF($O126="CONVERGENTE","Upgrade / más líneas",IF($O126="SOLO MÓVIL","Ofrecer fijo + internet (FLBBTV)",IF($O126="SOLO FIJO / INTERNET","Ofrecer línea móvil Nextphone","Oferta completa (móvil + fijo + internet)"))))</f>
        <v/>
      </c>
      <c r="Q126">
        <f>$F126+$H126+$L126</f>
        <v/>
      </c>
      <c r="R126">
        <f>IFERROR(VLOOKUP($A126,Registros!$B$2:$G$6000,6,0),IFERROR(VLOOKUP($D126,Winback!$B$2:$C$300,2,0),""))</f>
        <v/>
      </c>
      <c r="S126">
        <f>IF($E126=1,"NP","")&amp;IF($G126=1,"+MOV","")&amp;IF($I126=1,"+CS","")&amp;IF($K126=1,"+WB","")</f>
        <v/>
      </c>
      <c r="T126">
        <f>$E126+$G126+$I126+$K126</f>
        <v/>
      </c>
    </row>
    <row r="127">
      <c r="A127" t="inlineStr">
        <is>
          <t>354278020000</t>
        </is>
      </c>
      <c r="B127" t="inlineStr">
        <is>
          <t>35427802</t>
        </is>
      </c>
      <c r="C127" t="inlineStr">
        <is>
          <t>NILQUIADES MURILLO</t>
        </is>
      </c>
      <c r="D127" t="inlineStr">
        <is>
          <t>NILQUIADESMURILLO</t>
        </is>
      </c>
      <c r="E127">
        <f>IF(COUNTIFS(Registros!$A$2:$A$6000,"NP",Registros!$B$2:$B$6000,$A127)&gt;0,1,0)</f>
        <v/>
      </c>
      <c r="F127">
        <f>IF($E127=1,SUMIFS(Registros!$F$2:$F$6000,Registros!$A$2:$A$6000,"NP",Registros!$B$2:$B$6000,$A127),0)</f>
        <v/>
      </c>
      <c r="G127">
        <f>IF(COUNTIFS(Registros!$A$2:$A$6000,"MOV",Registros!$B$2:$B$6000,$A127)&gt;0,1,0)</f>
        <v/>
      </c>
      <c r="H127">
        <f>IF($G127=1,SUMIFS(Registros!$F$2:$F$6000,Registros!$A$2:$A$6000,"MOV",Registros!$B$2:$B$6000,$A127),0)</f>
        <v/>
      </c>
      <c r="I127">
        <f>IF(COUNTIFS(Registros!$A$2:$A$6000,"CS",Registros!$B$2:$B$6000,$A127)&gt;0,1,0)</f>
        <v/>
      </c>
      <c r="J127">
        <f>IF($I127=1,SUMIFS(Registros!$I$2:$I$6000,Registros!$A$2:$A$6000,"CS",Registros!$B$2:$B$6000,$A127),0)</f>
        <v/>
      </c>
      <c r="K127">
        <f>IF(COUNTIFS(Winback!$K$2:$K$300,$D127)&gt;0,1,0)</f>
        <v/>
      </c>
      <c r="L127">
        <f>IF(AND($K127=1,LEFT($A127,3)="WB-"),SUMIFS(Winback!$D$2:$D$300,Winback!$K$2:$K$300,$D127),0)</f>
        <v/>
      </c>
      <c r="M127">
        <f>IF(OR($E127=1,$G127=1,SUMIFS(Registros!$J$2:$J$6000,Registros!$B$2:$B$6000,$A127)&gt;0),1,0)</f>
        <v/>
      </c>
      <c r="N127">
        <f>IF($J127&gt;0,1,IF(COUNTIFS(Registros!$A$2:$A$6000,"CS",Registros!$B$2:$B$6000,$A127,Registros!$K$2:$K$6000,"&lt;&gt;")&gt;0,1,0))</f>
        <v/>
      </c>
      <c r="O127">
        <f>IF(AND($K127=1,$E127=0,$G127=0,$I127=0),"WINBACK",IF(AND($M127=1,$N127&gt;0),"CONVERGENTE",IF($M127=1,"SOLO MÓVIL",IF($N127&gt;0,"SOLO FIJO / INTERNET","SIN SERVICIOS"))))</f>
        <v/>
      </c>
      <c r="P127">
        <f>IF($O127="WINBACK","Recuperar (winback)",IF($O127="CONVERGENTE","Upgrade / más líneas",IF($O127="SOLO MÓVIL","Ofrecer fijo + internet (FLBBTV)",IF($O127="SOLO FIJO / INTERNET","Ofrecer línea móvil Nextphone","Oferta completa (móvil + fijo + internet)"))))</f>
        <v/>
      </c>
      <c r="Q127">
        <f>$F127+$H127+$L127</f>
        <v/>
      </c>
      <c r="R127">
        <f>IFERROR(VLOOKUP($A127,Registros!$B$2:$G$6000,6,0),IFERROR(VLOOKUP($D127,Winback!$B$2:$C$300,2,0),""))</f>
        <v/>
      </c>
      <c r="S127">
        <f>IF($E127=1,"NP","")&amp;IF($G127=1,"+MOV","")&amp;IF($I127=1,"+CS","")&amp;IF($K127=1,"+WB","")</f>
        <v/>
      </c>
      <c r="T127">
        <f>$E127+$G127+$I127+$K127</f>
        <v/>
      </c>
    </row>
    <row r="128">
      <c r="A128" t="inlineStr">
        <is>
          <t>312196610000</t>
        </is>
      </c>
      <c r="B128" t="inlineStr">
        <is>
          <t>31219661</t>
        </is>
      </c>
      <c r="C128" t="inlineStr">
        <is>
          <t>OCEAN IMPORT &amp; EXPORT -</t>
        </is>
      </c>
      <c r="D128" t="inlineStr">
        <is>
          <t>OCEANIMPORTEXPORT</t>
        </is>
      </c>
      <c r="E128">
        <f>IF(COUNTIFS(Registros!$A$2:$A$6000,"NP",Registros!$B$2:$B$6000,$A128)&gt;0,1,0)</f>
        <v/>
      </c>
      <c r="F128">
        <f>IF($E128=1,SUMIFS(Registros!$F$2:$F$6000,Registros!$A$2:$A$6000,"NP",Registros!$B$2:$B$6000,$A128),0)</f>
        <v/>
      </c>
      <c r="G128">
        <f>IF(COUNTIFS(Registros!$A$2:$A$6000,"MOV",Registros!$B$2:$B$6000,$A128)&gt;0,1,0)</f>
        <v/>
      </c>
      <c r="H128">
        <f>IF($G128=1,SUMIFS(Registros!$F$2:$F$6000,Registros!$A$2:$A$6000,"MOV",Registros!$B$2:$B$6000,$A128),0)</f>
        <v/>
      </c>
      <c r="I128">
        <f>IF(COUNTIFS(Registros!$A$2:$A$6000,"CS",Registros!$B$2:$B$6000,$A128)&gt;0,1,0)</f>
        <v/>
      </c>
      <c r="J128">
        <f>IF($I128=1,SUMIFS(Registros!$I$2:$I$6000,Registros!$A$2:$A$6000,"CS",Registros!$B$2:$B$6000,$A128),0)</f>
        <v/>
      </c>
      <c r="K128">
        <f>IF(COUNTIFS(Winback!$K$2:$K$300,$D128)&gt;0,1,0)</f>
        <v/>
      </c>
      <c r="L128">
        <f>IF(AND($K128=1,LEFT($A128,3)="WB-"),SUMIFS(Winback!$D$2:$D$300,Winback!$K$2:$K$300,$D128),0)</f>
        <v/>
      </c>
      <c r="M128">
        <f>IF(OR($E128=1,$G128=1,SUMIFS(Registros!$J$2:$J$6000,Registros!$B$2:$B$6000,$A128)&gt;0),1,0)</f>
        <v/>
      </c>
      <c r="N128">
        <f>IF($J128&gt;0,1,IF(COUNTIFS(Registros!$A$2:$A$6000,"CS",Registros!$B$2:$B$6000,$A128,Registros!$K$2:$K$6000,"&lt;&gt;")&gt;0,1,0))</f>
        <v/>
      </c>
      <c r="O128">
        <f>IF(AND($K128=1,$E128=0,$G128=0,$I128=0),"WINBACK",IF(AND($M128=1,$N128&gt;0),"CONVERGENTE",IF($M128=1,"SOLO MÓVIL",IF($N128&gt;0,"SOLO FIJO / INTERNET","SIN SERVICIOS"))))</f>
        <v/>
      </c>
      <c r="P128">
        <f>IF($O128="WINBACK","Recuperar (winback)",IF($O128="CONVERGENTE","Upgrade / más líneas",IF($O128="SOLO MÓVIL","Ofrecer fijo + internet (FLBBTV)",IF($O128="SOLO FIJO / INTERNET","Ofrecer línea móvil Nextphone","Oferta completa (móvil + fijo + internet)"))))</f>
        <v/>
      </c>
      <c r="Q128">
        <f>$F128+$H128+$L128</f>
        <v/>
      </c>
      <c r="R128">
        <f>IFERROR(VLOOKUP($A128,Registros!$B$2:$G$6000,6,0),IFERROR(VLOOKUP($D128,Winback!$B$2:$C$300,2,0),""))</f>
        <v/>
      </c>
      <c r="S128">
        <f>IF($E128=1,"NP","")&amp;IF($G128=1,"+MOV","")&amp;IF($I128=1,"+CS","")&amp;IF($K128=1,"+WB","")</f>
        <v/>
      </c>
      <c r="T128">
        <f>$E128+$G128+$I128+$K128</f>
        <v/>
      </c>
    </row>
    <row r="129">
      <c r="A129" t="inlineStr">
        <is>
          <t>341288720000</t>
        </is>
      </c>
      <c r="B129" t="inlineStr">
        <is>
          <t>34128872</t>
        </is>
      </c>
      <c r="C129" t="inlineStr">
        <is>
          <t>TRANSPORTE FREDY</t>
        </is>
      </c>
      <c r="D129" t="inlineStr">
        <is>
          <t>TRANSPORTEFREDY</t>
        </is>
      </c>
      <c r="E129">
        <f>IF(COUNTIFS(Registros!$A$2:$A$6000,"NP",Registros!$B$2:$B$6000,$A129)&gt;0,1,0)</f>
        <v/>
      </c>
      <c r="F129">
        <f>IF($E129=1,SUMIFS(Registros!$F$2:$F$6000,Registros!$A$2:$A$6000,"NP",Registros!$B$2:$B$6000,$A129),0)</f>
        <v/>
      </c>
      <c r="G129">
        <f>IF(COUNTIFS(Registros!$A$2:$A$6000,"MOV",Registros!$B$2:$B$6000,$A129)&gt;0,1,0)</f>
        <v/>
      </c>
      <c r="H129">
        <f>IF($G129=1,SUMIFS(Registros!$F$2:$F$6000,Registros!$A$2:$A$6000,"MOV",Registros!$B$2:$B$6000,$A129),0)</f>
        <v/>
      </c>
      <c r="I129">
        <f>IF(COUNTIFS(Registros!$A$2:$A$6000,"CS",Registros!$B$2:$B$6000,$A129)&gt;0,1,0)</f>
        <v/>
      </c>
      <c r="J129">
        <f>IF($I129=1,SUMIFS(Registros!$I$2:$I$6000,Registros!$A$2:$A$6000,"CS",Registros!$B$2:$B$6000,$A129),0)</f>
        <v/>
      </c>
      <c r="K129">
        <f>IF(COUNTIFS(Winback!$K$2:$K$300,$D129)&gt;0,1,0)</f>
        <v/>
      </c>
      <c r="L129">
        <f>IF(AND($K129=1,LEFT($A129,3)="WB-"),SUMIFS(Winback!$D$2:$D$300,Winback!$K$2:$K$300,$D129),0)</f>
        <v/>
      </c>
      <c r="M129">
        <f>IF(OR($E129=1,$G129=1,SUMIFS(Registros!$J$2:$J$6000,Registros!$B$2:$B$6000,$A129)&gt;0),1,0)</f>
        <v/>
      </c>
      <c r="N129">
        <f>IF($J129&gt;0,1,IF(COUNTIFS(Registros!$A$2:$A$6000,"CS",Registros!$B$2:$B$6000,$A129,Registros!$K$2:$K$6000,"&lt;&gt;")&gt;0,1,0))</f>
        <v/>
      </c>
      <c r="O129">
        <f>IF(AND($K129=1,$E129=0,$G129=0,$I129=0),"WINBACK",IF(AND($M129=1,$N129&gt;0),"CONVERGENTE",IF($M129=1,"SOLO MÓVIL",IF($N129&gt;0,"SOLO FIJO / INTERNET","SIN SERVICIOS"))))</f>
        <v/>
      </c>
      <c r="P129">
        <f>IF($O129="WINBACK","Recuperar (winback)",IF($O129="CONVERGENTE","Upgrade / más líneas",IF($O129="SOLO MÓVIL","Ofrecer fijo + internet (FLBBTV)",IF($O129="SOLO FIJO / INTERNET","Ofrecer línea móvil Nextphone","Oferta completa (móvil + fijo + internet)"))))</f>
        <v/>
      </c>
      <c r="Q129">
        <f>$F129+$H129+$L129</f>
        <v/>
      </c>
      <c r="R129">
        <f>IFERROR(VLOOKUP($A129,Registros!$B$2:$G$6000,6,0),IFERROR(VLOOKUP($D129,Winback!$B$2:$C$300,2,0),""))</f>
        <v/>
      </c>
      <c r="S129">
        <f>IF($E129=1,"NP","")&amp;IF($G129=1,"+MOV","")&amp;IF($I129=1,"+CS","")&amp;IF($K129=1,"+WB","")</f>
        <v/>
      </c>
      <c r="T129">
        <f>$E129+$G129+$I129+$K129</f>
        <v/>
      </c>
    </row>
    <row r="130">
      <c r="A130" t="inlineStr">
        <is>
          <t>348331690000</t>
        </is>
      </c>
      <c r="B130" t="inlineStr">
        <is>
          <t>34833169</t>
        </is>
      </c>
      <c r="C130" t="inlineStr">
        <is>
          <t>SEGUROS GENERALES SA</t>
        </is>
      </c>
      <c r="D130" t="inlineStr">
        <is>
          <t>SEGUROSGENERALESSA</t>
        </is>
      </c>
      <c r="E130">
        <f>IF(COUNTIFS(Registros!$A$2:$A$6000,"NP",Registros!$B$2:$B$6000,$A130)&gt;0,1,0)</f>
        <v/>
      </c>
      <c r="F130">
        <f>IF($E130=1,SUMIFS(Registros!$F$2:$F$6000,Registros!$A$2:$A$6000,"NP",Registros!$B$2:$B$6000,$A130),0)</f>
        <v/>
      </c>
      <c r="G130">
        <f>IF(COUNTIFS(Registros!$A$2:$A$6000,"MOV",Registros!$B$2:$B$6000,$A130)&gt;0,1,0)</f>
        <v/>
      </c>
      <c r="H130">
        <f>IF($G130=1,SUMIFS(Registros!$F$2:$F$6000,Registros!$A$2:$A$6000,"MOV",Registros!$B$2:$B$6000,$A130),0)</f>
        <v/>
      </c>
      <c r="I130">
        <f>IF(COUNTIFS(Registros!$A$2:$A$6000,"CS",Registros!$B$2:$B$6000,$A130)&gt;0,1,0)</f>
        <v/>
      </c>
      <c r="J130">
        <f>IF($I130=1,SUMIFS(Registros!$I$2:$I$6000,Registros!$A$2:$A$6000,"CS",Registros!$B$2:$B$6000,$A130),0)</f>
        <v/>
      </c>
      <c r="K130">
        <f>IF(COUNTIFS(Winback!$K$2:$K$300,$D130)&gt;0,1,0)</f>
        <v/>
      </c>
      <c r="L130">
        <f>IF(AND($K130=1,LEFT($A130,3)="WB-"),SUMIFS(Winback!$D$2:$D$300,Winback!$K$2:$K$300,$D130),0)</f>
        <v/>
      </c>
      <c r="M130">
        <f>IF(OR($E130=1,$G130=1,SUMIFS(Registros!$J$2:$J$6000,Registros!$B$2:$B$6000,$A130)&gt;0),1,0)</f>
        <v/>
      </c>
      <c r="N130">
        <f>IF($J130&gt;0,1,IF(COUNTIFS(Registros!$A$2:$A$6000,"CS",Registros!$B$2:$B$6000,$A130,Registros!$K$2:$K$6000,"&lt;&gt;")&gt;0,1,0))</f>
        <v/>
      </c>
      <c r="O130">
        <f>IF(AND($K130=1,$E130=0,$G130=0,$I130=0),"WINBACK",IF(AND($M130=1,$N130&gt;0),"CONVERGENTE",IF($M130=1,"SOLO MÓVIL",IF($N130&gt;0,"SOLO FIJO / INTERNET","SIN SERVICIOS"))))</f>
        <v/>
      </c>
      <c r="P130">
        <f>IF($O130="WINBACK","Recuperar (winback)",IF($O130="CONVERGENTE","Upgrade / más líneas",IF($O130="SOLO MÓVIL","Ofrecer fijo + internet (FLBBTV)",IF($O130="SOLO FIJO / INTERNET","Ofrecer línea móvil Nextphone","Oferta completa (móvil + fijo + internet)"))))</f>
        <v/>
      </c>
      <c r="Q130">
        <f>$F130+$H130+$L130</f>
        <v/>
      </c>
      <c r="R130">
        <f>IFERROR(VLOOKUP($A130,Registros!$B$2:$G$6000,6,0),IFERROR(VLOOKUP($D130,Winback!$B$2:$C$300,2,0),""))</f>
        <v/>
      </c>
      <c r="S130">
        <f>IF($E130=1,"NP","")&amp;IF($G130=1,"+MOV","")&amp;IF($I130=1,"+CS","")&amp;IF($K130=1,"+WB","")</f>
        <v/>
      </c>
      <c r="T130">
        <f>$E130+$G130+$I130+$K130</f>
        <v/>
      </c>
    </row>
    <row r="131">
      <c r="A131" t="inlineStr">
        <is>
          <t>312192460000</t>
        </is>
      </c>
      <c r="B131" t="inlineStr">
        <is>
          <t>31219246</t>
        </is>
      </c>
      <c r="C131" t="inlineStr">
        <is>
          <t>ADAMO PROPERTIES PANAMA SA</t>
        </is>
      </c>
      <c r="D131" t="inlineStr">
        <is>
          <t>ADAMOPROPERTIESPANAMASA</t>
        </is>
      </c>
      <c r="E131">
        <f>IF(COUNTIFS(Registros!$A$2:$A$6000,"NP",Registros!$B$2:$B$6000,$A131)&gt;0,1,0)</f>
        <v/>
      </c>
      <c r="F131">
        <f>IF($E131=1,SUMIFS(Registros!$F$2:$F$6000,Registros!$A$2:$A$6000,"NP",Registros!$B$2:$B$6000,$A131),0)</f>
        <v/>
      </c>
      <c r="G131">
        <f>IF(COUNTIFS(Registros!$A$2:$A$6000,"MOV",Registros!$B$2:$B$6000,$A131)&gt;0,1,0)</f>
        <v/>
      </c>
      <c r="H131">
        <f>IF($G131=1,SUMIFS(Registros!$F$2:$F$6000,Registros!$A$2:$A$6000,"MOV",Registros!$B$2:$B$6000,$A131),0)</f>
        <v/>
      </c>
      <c r="I131">
        <f>IF(COUNTIFS(Registros!$A$2:$A$6000,"CS",Registros!$B$2:$B$6000,$A131)&gt;0,1,0)</f>
        <v/>
      </c>
      <c r="J131">
        <f>IF($I131=1,SUMIFS(Registros!$I$2:$I$6000,Registros!$A$2:$A$6000,"CS",Registros!$B$2:$B$6000,$A131),0)</f>
        <v/>
      </c>
      <c r="K131">
        <f>IF(COUNTIFS(Winback!$K$2:$K$300,$D131)&gt;0,1,0)</f>
        <v/>
      </c>
      <c r="L131">
        <f>IF(AND($K131=1,LEFT($A131,3)="WB-"),SUMIFS(Winback!$D$2:$D$300,Winback!$K$2:$K$300,$D131),0)</f>
        <v/>
      </c>
      <c r="M131">
        <f>IF(OR($E131=1,$G131=1,SUMIFS(Registros!$J$2:$J$6000,Registros!$B$2:$B$6000,$A131)&gt;0),1,0)</f>
        <v/>
      </c>
      <c r="N131">
        <f>IF($J131&gt;0,1,IF(COUNTIFS(Registros!$A$2:$A$6000,"CS",Registros!$B$2:$B$6000,$A131,Registros!$K$2:$K$6000,"&lt;&gt;")&gt;0,1,0))</f>
        <v/>
      </c>
      <c r="O131">
        <f>IF(AND($K131=1,$E131=0,$G131=0,$I131=0),"WINBACK",IF(AND($M131=1,$N131&gt;0),"CONVERGENTE",IF($M131=1,"SOLO MÓVIL",IF($N131&gt;0,"SOLO FIJO / INTERNET","SIN SERVICIOS"))))</f>
        <v/>
      </c>
      <c r="P131">
        <f>IF($O131="WINBACK","Recuperar (winback)",IF($O131="CONVERGENTE","Upgrade / más líneas",IF($O131="SOLO MÓVIL","Ofrecer fijo + internet (FLBBTV)",IF($O131="SOLO FIJO / INTERNET","Ofrecer línea móvil Nextphone","Oferta completa (móvil + fijo + internet)"))))</f>
        <v/>
      </c>
      <c r="Q131">
        <f>$F131+$H131+$L131</f>
        <v/>
      </c>
      <c r="R131">
        <f>IFERROR(VLOOKUP($A131,Registros!$B$2:$G$6000,6,0),IFERROR(VLOOKUP($D131,Winback!$B$2:$C$300,2,0),""))</f>
        <v/>
      </c>
      <c r="S131">
        <f>IF($E131=1,"NP","")&amp;IF($G131=1,"+MOV","")&amp;IF($I131=1,"+CS","")&amp;IF($K131=1,"+WB","")</f>
        <v/>
      </c>
      <c r="T131">
        <f>$E131+$G131+$I131+$K131</f>
        <v/>
      </c>
    </row>
    <row r="132">
      <c r="A132" t="inlineStr">
        <is>
          <t>321478380200</t>
        </is>
      </c>
      <c r="B132" t="inlineStr">
        <is>
          <t>32147838</t>
        </is>
      </c>
      <c r="C132" t="inlineStr">
        <is>
          <t>GLOBAL CONCEP</t>
        </is>
      </c>
      <c r="D132" t="inlineStr">
        <is>
          <t>GLOBALCONCEP</t>
        </is>
      </c>
      <c r="E132">
        <f>IF(COUNTIFS(Registros!$A$2:$A$6000,"NP",Registros!$B$2:$B$6000,$A132)&gt;0,1,0)</f>
        <v/>
      </c>
      <c r="F132">
        <f>IF($E132=1,SUMIFS(Registros!$F$2:$F$6000,Registros!$A$2:$A$6000,"NP",Registros!$B$2:$B$6000,$A132),0)</f>
        <v/>
      </c>
      <c r="G132">
        <f>IF(COUNTIFS(Registros!$A$2:$A$6000,"MOV",Registros!$B$2:$B$6000,$A132)&gt;0,1,0)</f>
        <v/>
      </c>
      <c r="H132">
        <f>IF($G132=1,SUMIFS(Registros!$F$2:$F$6000,Registros!$A$2:$A$6000,"MOV",Registros!$B$2:$B$6000,$A132),0)</f>
        <v/>
      </c>
      <c r="I132">
        <f>IF(COUNTIFS(Registros!$A$2:$A$6000,"CS",Registros!$B$2:$B$6000,$A132)&gt;0,1,0)</f>
        <v/>
      </c>
      <c r="J132">
        <f>IF($I132=1,SUMIFS(Registros!$I$2:$I$6000,Registros!$A$2:$A$6000,"CS",Registros!$B$2:$B$6000,$A132),0)</f>
        <v/>
      </c>
      <c r="K132">
        <f>IF(COUNTIFS(Winback!$K$2:$K$300,$D132)&gt;0,1,0)</f>
        <v/>
      </c>
      <c r="L132">
        <f>IF(AND($K132=1,LEFT($A132,3)="WB-"),SUMIFS(Winback!$D$2:$D$300,Winback!$K$2:$K$300,$D132),0)</f>
        <v/>
      </c>
      <c r="M132">
        <f>IF(OR($E132=1,$G132=1,SUMIFS(Registros!$J$2:$J$6000,Registros!$B$2:$B$6000,$A132)&gt;0),1,0)</f>
        <v/>
      </c>
      <c r="N132">
        <f>IF($J132&gt;0,1,IF(COUNTIFS(Registros!$A$2:$A$6000,"CS",Registros!$B$2:$B$6000,$A132,Registros!$K$2:$K$6000,"&lt;&gt;")&gt;0,1,0))</f>
        <v/>
      </c>
      <c r="O132">
        <f>IF(AND($K132=1,$E132=0,$G132=0,$I132=0),"WINBACK",IF(AND($M132=1,$N132&gt;0),"CONVERGENTE",IF($M132=1,"SOLO MÓVIL",IF($N132&gt;0,"SOLO FIJO / INTERNET","SIN SERVICIOS"))))</f>
        <v/>
      </c>
      <c r="P132">
        <f>IF($O132="WINBACK","Recuperar (winback)",IF($O132="CONVERGENTE","Upgrade / más líneas",IF($O132="SOLO MÓVIL","Ofrecer fijo + internet (FLBBTV)",IF($O132="SOLO FIJO / INTERNET","Ofrecer línea móvil Nextphone","Oferta completa (móvil + fijo + internet)"))))</f>
        <v/>
      </c>
      <c r="Q132">
        <f>$F132+$H132+$L132</f>
        <v/>
      </c>
      <c r="R132">
        <f>IFERROR(VLOOKUP($A132,Registros!$B$2:$G$6000,6,0),IFERROR(VLOOKUP($D132,Winback!$B$2:$C$300,2,0),""))</f>
        <v/>
      </c>
      <c r="S132">
        <f>IF($E132=1,"NP","")&amp;IF($G132=1,"+MOV","")&amp;IF($I132=1,"+CS","")&amp;IF($K132=1,"+WB","")</f>
        <v/>
      </c>
      <c r="T132">
        <f>$E132+$G132+$I132+$K132</f>
        <v/>
      </c>
    </row>
    <row r="133">
      <c r="A133" t="inlineStr">
        <is>
          <t>348121410000</t>
        </is>
      </c>
      <c r="B133" t="inlineStr">
        <is>
          <t>34812141</t>
        </is>
      </c>
      <c r="C133" t="inlineStr">
        <is>
          <t>TECNOJAPAN S.A.</t>
        </is>
      </c>
      <c r="D133" t="inlineStr">
        <is>
          <t>TECNOJAPANSA</t>
        </is>
      </c>
      <c r="E133">
        <f>IF(COUNTIFS(Registros!$A$2:$A$6000,"NP",Registros!$B$2:$B$6000,$A133)&gt;0,1,0)</f>
        <v/>
      </c>
      <c r="F133">
        <f>IF($E133=1,SUMIFS(Registros!$F$2:$F$6000,Registros!$A$2:$A$6000,"NP",Registros!$B$2:$B$6000,$A133),0)</f>
        <v/>
      </c>
      <c r="G133">
        <f>IF(COUNTIFS(Registros!$A$2:$A$6000,"MOV",Registros!$B$2:$B$6000,$A133)&gt;0,1,0)</f>
        <v/>
      </c>
      <c r="H133">
        <f>IF($G133=1,SUMIFS(Registros!$F$2:$F$6000,Registros!$A$2:$A$6000,"MOV",Registros!$B$2:$B$6000,$A133),0)</f>
        <v/>
      </c>
      <c r="I133">
        <f>IF(COUNTIFS(Registros!$A$2:$A$6000,"CS",Registros!$B$2:$B$6000,$A133)&gt;0,1,0)</f>
        <v/>
      </c>
      <c r="J133">
        <f>IF($I133=1,SUMIFS(Registros!$I$2:$I$6000,Registros!$A$2:$A$6000,"CS",Registros!$B$2:$B$6000,$A133),0)</f>
        <v/>
      </c>
      <c r="K133">
        <f>IF(COUNTIFS(Winback!$K$2:$K$300,$D133)&gt;0,1,0)</f>
        <v/>
      </c>
      <c r="L133">
        <f>IF(AND($K133=1,LEFT($A133,3)="WB-"),SUMIFS(Winback!$D$2:$D$300,Winback!$K$2:$K$300,$D133),0)</f>
        <v/>
      </c>
      <c r="M133">
        <f>IF(OR($E133=1,$G133=1,SUMIFS(Registros!$J$2:$J$6000,Registros!$B$2:$B$6000,$A133)&gt;0),1,0)</f>
        <v/>
      </c>
      <c r="N133">
        <f>IF($J133&gt;0,1,IF(COUNTIFS(Registros!$A$2:$A$6000,"CS",Registros!$B$2:$B$6000,$A133,Registros!$K$2:$K$6000,"&lt;&gt;")&gt;0,1,0))</f>
        <v/>
      </c>
      <c r="O133">
        <f>IF(AND($K133=1,$E133=0,$G133=0,$I133=0),"WINBACK",IF(AND($M133=1,$N133&gt;0),"CONVERGENTE",IF($M133=1,"SOLO MÓVIL",IF($N133&gt;0,"SOLO FIJO / INTERNET","SIN SERVICIOS"))))</f>
        <v/>
      </c>
      <c r="P133">
        <f>IF($O133="WINBACK","Recuperar (winback)",IF($O133="CONVERGENTE","Upgrade / más líneas",IF($O133="SOLO MÓVIL","Ofrecer fijo + internet (FLBBTV)",IF($O133="SOLO FIJO / INTERNET","Ofrecer línea móvil Nextphone","Oferta completa (móvil + fijo + internet)"))))</f>
        <v/>
      </c>
      <c r="Q133">
        <f>$F133+$H133+$L133</f>
        <v/>
      </c>
      <c r="R133">
        <f>IFERROR(VLOOKUP($A133,Registros!$B$2:$G$6000,6,0),IFERROR(VLOOKUP($D133,Winback!$B$2:$C$300,2,0),""))</f>
        <v/>
      </c>
      <c r="S133">
        <f>IF($E133=1,"NP","")&amp;IF($G133=1,"+MOV","")&amp;IF($I133=1,"+CS","")&amp;IF($K133=1,"+WB","")</f>
        <v/>
      </c>
      <c r="T133">
        <f>$E133+$G133+$I133+$K133</f>
        <v/>
      </c>
    </row>
    <row r="134">
      <c r="A134" t="inlineStr">
        <is>
          <t>354331790000</t>
        </is>
      </c>
      <c r="B134" t="inlineStr">
        <is>
          <t>35433179</t>
        </is>
      </c>
      <c r="C134" t="inlineStr">
        <is>
          <t>LOIRA DEL CARMEN FORBES RUIZ</t>
        </is>
      </c>
      <c r="D134" t="inlineStr">
        <is>
          <t>LOIRADELCARMENFORBESRUIZ</t>
        </is>
      </c>
      <c r="E134">
        <f>IF(COUNTIFS(Registros!$A$2:$A$6000,"NP",Registros!$B$2:$B$6000,$A134)&gt;0,1,0)</f>
        <v/>
      </c>
      <c r="F134">
        <f>IF($E134=1,SUMIFS(Registros!$F$2:$F$6000,Registros!$A$2:$A$6000,"NP",Registros!$B$2:$B$6000,$A134),0)</f>
        <v/>
      </c>
      <c r="G134">
        <f>IF(COUNTIFS(Registros!$A$2:$A$6000,"MOV",Registros!$B$2:$B$6000,$A134)&gt;0,1,0)</f>
        <v/>
      </c>
      <c r="H134">
        <f>IF($G134=1,SUMIFS(Registros!$F$2:$F$6000,Registros!$A$2:$A$6000,"MOV",Registros!$B$2:$B$6000,$A134),0)</f>
        <v/>
      </c>
      <c r="I134">
        <f>IF(COUNTIFS(Registros!$A$2:$A$6000,"CS",Registros!$B$2:$B$6000,$A134)&gt;0,1,0)</f>
        <v/>
      </c>
      <c r="J134">
        <f>IF($I134=1,SUMIFS(Registros!$I$2:$I$6000,Registros!$A$2:$A$6000,"CS",Registros!$B$2:$B$6000,$A134),0)</f>
        <v/>
      </c>
      <c r="K134">
        <f>IF(COUNTIFS(Winback!$K$2:$K$300,$D134)&gt;0,1,0)</f>
        <v/>
      </c>
      <c r="L134">
        <f>IF(AND($K134=1,LEFT($A134,3)="WB-"),SUMIFS(Winback!$D$2:$D$300,Winback!$K$2:$K$300,$D134),0)</f>
        <v/>
      </c>
      <c r="M134">
        <f>IF(OR($E134=1,$G134=1,SUMIFS(Registros!$J$2:$J$6000,Registros!$B$2:$B$6000,$A134)&gt;0),1,0)</f>
        <v/>
      </c>
      <c r="N134">
        <f>IF($J134&gt;0,1,IF(COUNTIFS(Registros!$A$2:$A$6000,"CS",Registros!$B$2:$B$6000,$A134,Registros!$K$2:$K$6000,"&lt;&gt;")&gt;0,1,0))</f>
        <v/>
      </c>
      <c r="O134">
        <f>IF(AND($K134=1,$E134=0,$G134=0,$I134=0),"WINBACK",IF(AND($M134=1,$N134&gt;0),"CONVERGENTE",IF($M134=1,"SOLO MÓVIL",IF($N134&gt;0,"SOLO FIJO / INTERNET","SIN SERVICIOS"))))</f>
        <v/>
      </c>
      <c r="P134">
        <f>IF($O134="WINBACK","Recuperar (winback)",IF($O134="CONVERGENTE","Upgrade / más líneas",IF($O134="SOLO MÓVIL","Ofrecer fijo + internet (FLBBTV)",IF($O134="SOLO FIJO / INTERNET","Ofrecer línea móvil Nextphone","Oferta completa (móvil + fijo + internet)"))))</f>
        <v/>
      </c>
      <c r="Q134">
        <f>$F134+$H134+$L134</f>
        <v/>
      </c>
      <c r="R134">
        <f>IFERROR(VLOOKUP($A134,Registros!$B$2:$G$6000,6,0),IFERROR(VLOOKUP($D134,Winback!$B$2:$C$300,2,0),""))</f>
        <v/>
      </c>
      <c r="S134">
        <f>IF($E134=1,"NP","")&amp;IF($G134=1,"+MOV","")&amp;IF($I134=1,"+CS","")&amp;IF($K134=1,"+WB","")</f>
        <v/>
      </c>
      <c r="T134">
        <f>$E134+$G134+$I134+$K134</f>
        <v/>
      </c>
    </row>
    <row r="135">
      <c r="A135" t="inlineStr">
        <is>
          <t>322665170100</t>
        </is>
      </c>
      <c r="B135" t="inlineStr">
        <is>
          <t>32266517</t>
        </is>
      </c>
      <c r="C135" t="inlineStr">
        <is>
          <t>Luis Lazarte</t>
        </is>
      </c>
      <c r="D135" t="inlineStr">
        <is>
          <t>LUISLAZARTE</t>
        </is>
      </c>
      <c r="E135">
        <f>IF(COUNTIFS(Registros!$A$2:$A$6000,"NP",Registros!$B$2:$B$6000,$A135)&gt;0,1,0)</f>
        <v/>
      </c>
      <c r="F135">
        <f>IF($E135=1,SUMIFS(Registros!$F$2:$F$6000,Registros!$A$2:$A$6000,"NP",Registros!$B$2:$B$6000,$A135),0)</f>
        <v/>
      </c>
      <c r="G135">
        <f>IF(COUNTIFS(Registros!$A$2:$A$6000,"MOV",Registros!$B$2:$B$6000,$A135)&gt;0,1,0)</f>
        <v/>
      </c>
      <c r="H135">
        <f>IF($G135=1,SUMIFS(Registros!$F$2:$F$6000,Registros!$A$2:$A$6000,"MOV",Registros!$B$2:$B$6000,$A135),0)</f>
        <v/>
      </c>
      <c r="I135">
        <f>IF(COUNTIFS(Registros!$A$2:$A$6000,"CS",Registros!$B$2:$B$6000,$A135)&gt;0,1,0)</f>
        <v/>
      </c>
      <c r="J135">
        <f>IF($I135=1,SUMIFS(Registros!$I$2:$I$6000,Registros!$A$2:$A$6000,"CS",Registros!$B$2:$B$6000,$A135),0)</f>
        <v/>
      </c>
      <c r="K135">
        <f>IF(COUNTIFS(Winback!$K$2:$K$300,$D135)&gt;0,1,0)</f>
        <v/>
      </c>
      <c r="L135">
        <f>IF(AND($K135=1,LEFT($A135,3)="WB-"),SUMIFS(Winback!$D$2:$D$300,Winback!$K$2:$K$300,$D135),0)</f>
        <v/>
      </c>
      <c r="M135">
        <f>IF(OR($E135=1,$G135=1,SUMIFS(Registros!$J$2:$J$6000,Registros!$B$2:$B$6000,$A135)&gt;0),1,0)</f>
        <v/>
      </c>
      <c r="N135">
        <f>IF($J135&gt;0,1,IF(COUNTIFS(Registros!$A$2:$A$6000,"CS",Registros!$B$2:$B$6000,$A135,Registros!$K$2:$K$6000,"&lt;&gt;")&gt;0,1,0))</f>
        <v/>
      </c>
      <c r="O135">
        <f>IF(AND($K135=1,$E135=0,$G135=0,$I135=0),"WINBACK",IF(AND($M135=1,$N135&gt;0),"CONVERGENTE",IF($M135=1,"SOLO MÓVIL",IF($N135&gt;0,"SOLO FIJO / INTERNET","SIN SERVICIOS"))))</f>
        <v/>
      </c>
      <c r="P135">
        <f>IF($O135="WINBACK","Recuperar (winback)",IF($O135="CONVERGENTE","Upgrade / más líneas",IF($O135="SOLO MÓVIL","Ofrecer fijo + internet (FLBBTV)",IF($O135="SOLO FIJO / INTERNET","Ofrecer línea móvil Nextphone","Oferta completa (móvil + fijo + internet)"))))</f>
        <v/>
      </c>
      <c r="Q135">
        <f>$F135+$H135+$L135</f>
        <v/>
      </c>
      <c r="R135">
        <f>IFERROR(VLOOKUP($A135,Registros!$B$2:$G$6000,6,0),IFERROR(VLOOKUP($D135,Winback!$B$2:$C$300,2,0),""))</f>
        <v/>
      </c>
      <c r="S135">
        <f>IF($E135=1,"NP","")&amp;IF($G135=1,"+MOV","")&amp;IF($I135=1,"+CS","")&amp;IF($K135=1,"+WB","")</f>
        <v/>
      </c>
      <c r="T135">
        <f>$E135+$G135+$I135+$K135</f>
        <v/>
      </c>
    </row>
    <row r="136">
      <c r="A136" t="inlineStr">
        <is>
          <t>352234340000</t>
        </is>
      </c>
      <c r="B136" t="inlineStr">
        <is>
          <t>35223434</t>
        </is>
      </c>
      <c r="C136" t="inlineStr">
        <is>
          <t>RECORSA</t>
        </is>
      </c>
      <c r="D136" t="inlineStr">
        <is>
          <t>RECORSA</t>
        </is>
      </c>
      <c r="E136">
        <f>IF(COUNTIFS(Registros!$A$2:$A$6000,"NP",Registros!$B$2:$B$6000,$A136)&gt;0,1,0)</f>
        <v/>
      </c>
      <c r="F136">
        <f>IF($E136=1,SUMIFS(Registros!$F$2:$F$6000,Registros!$A$2:$A$6000,"NP",Registros!$B$2:$B$6000,$A136),0)</f>
        <v/>
      </c>
      <c r="G136">
        <f>IF(COUNTIFS(Registros!$A$2:$A$6000,"MOV",Registros!$B$2:$B$6000,$A136)&gt;0,1,0)</f>
        <v/>
      </c>
      <c r="H136">
        <f>IF($G136=1,SUMIFS(Registros!$F$2:$F$6000,Registros!$A$2:$A$6000,"MOV",Registros!$B$2:$B$6000,$A136),0)</f>
        <v/>
      </c>
      <c r="I136">
        <f>IF(COUNTIFS(Registros!$A$2:$A$6000,"CS",Registros!$B$2:$B$6000,$A136)&gt;0,1,0)</f>
        <v/>
      </c>
      <c r="J136">
        <f>IF($I136=1,SUMIFS(Registros!$I$2:$I$6000,Registros!$A$2:$A$6000,"CS",Registros!$B$2:$B$6000,$A136),0)</f>
        <v/>
      </c>
      <c r="K136">
        <f>IF(COUNTIFS(Winback!$K$2:$K$300,$D136)&gt;0,1,0)</f>
        <v/>
      </c>
      <c r="L136">
        <f>IF(AND($K136=1,LEFT($A136,3)="WB-"),SUMIFS(Winback!$D$2:$D$300,Winback!$K$2:$K$300,$D136),0)</f>
        <v/>
      </c>
      <c r="M136">
        <f>IF(OR($E136=1,$G136=1,SUMIFS(Registros!$J$2:$J$6000,Registros!$B$2:$B$6000,$A136)&gt;0),1,0)</f>
        <v/>
      </c>
      <c r="N136">
        <f>IF($J136&gt;0,1,IF(COUNTIFS(Registros!$A$2:$A$6000,"CS",Registros!$B$2:$B$6000,$A136,Registros!$K$2:$K$6000,"&lt;&gt;")&gt;0,1,0))</f>
        <v/>
      </c>
      <c r="O136">
        <f>IF(AND($K136=1,$E136=0,$G136=0,$I136=0),"WINBACK",IF(AND($M136=1,$N136&gt;0),"CONVERGENTE",IF($M136=1,"SOLO MÓVIL",IF($N136&gt;0,"SOLO FIJO / INTERNET","SIN SERVICIOS"))))</f>
        <v/>
      </c>
      <c r="P136">
        <f>IF($O136="WINBACK","Recuperar (winback)",IF($O136="CONVERGENTE","Upgrade / más líneas",IF($O136="SOLO MÓVIL","Ofrecer fijo + internet (FLBBTV)",IF($O136="SOLO FIJO / INTERNET","Ofrecer línea móvil Nextphone","Oferta completa (móvil + fijo + internet)"))))</f>
        <v/>
      </c>
      <c r="Q136">
        <f>$F136+$H136+$L136</f>
        <v/>
      </c>
      <c r="R136">
        <f>IFERROR(VLOOKUP($A136,Registros!$B$2:$G$6000,6,0),IFERROR(VLOOKUP($D136,Winback!$B$2:$C$300,2,0),""))</f>
        <v/>
      </c>
      <c r="S136">
        <f>IF($E136=1,"NP","")&amp;IF($G136=1,"+MOV","")&amp;IF($I136=1,"+CS","")&amp;IF($K136=1,"+WB","")</f>
        <v/>
      </c>
      <c r="T136">
        <f>$E136+$G136+$I136+$K136</f>
        <v/>
      </c>
    </row>
    <row r="137">
      <c r="A137" t="inlineStr">
        <is>
          <t>312226130000</t>
        </is>
      </c>
      <c r="B137" t="inlineStr">
        <is>
          <t>31222613</t>
        </is>
      </c>
      <c r="C137" t="inlineStr">
        <is>
          <t>CONSTRUCTORA CALI, S.A. (CONCALI)</t>
        </is>
      </c>
      <c r="D137" t="inlineStr">
        <is>
          <t>CONSTRUCTORACALISACONCALI</t>
        </is>
      </c>
      <c r="E137">
        <f>IF(COUNTIFS(Registros!$A$2:$A$6000,"NP",Registros!$B$2:$B$6000,$A137)&gt;0,1,0)</f>
        <v/>
      </c>
      <c r="F137">
        <f>IF($E137=1,SUMIFS(Registros!$F$2:$F$6000,Registros!$A$2:$A$6000,"NP",Registros!$B$2:$B$6000,$A137),0)</f>
        <v/>
      </c>
      <c r="G137">
        <f>IF(COUNTIFS(Registros!$A$2:$A$6000,"MOV",Registros!$B$2:$B$6000,$A137)&gt;0,1,0)</f>
        <v/>
      </c>
      <c r="H137">
        <f>IF($G137=1,SUMIFS(Registros!$F$2:$F$6000,Registros!$A$2:$A$6000,"MOV",Registros!$B$2:$B$6000,$A137),0)</f>
        <v/>
      </c>
      <c r="I137">
        <f>IF(COUNTIFS(Registros!$A$2:$A$6000,"CS",Registros!$B$2:$B$6000,$A137)&gt;0,1,0)</f>
        <v/>
      </c>
      <c r="J137">
        <f>IF($I137=1,SUMIFS(Registros!$I$2:$I$6000,Registros!$A$2:$A$6000,"CS",Registros!$B$2:$B$6000,$A137),0)</f>
        <v/>
      </c>
      <c r="K137">
        <f>IF(COUNTIFS(Winback!$K$2:$K$300,$D137)&gt;0,1,0)</f>
        <v/>
      </c>
      <c r="L137">
        <f>IF(AND($K137=1,LEFT($A137,3)="WB-"),SUMIFS(Winback!$D$2:$D$300,Winback!$K$2:$K$300,$D137),0)</f>
        <v/>
      </c>
      <c r="M137">
        <f>IF(OR($E137=1,$G137=1,SUMIFS(Registros!$J$2:$J$6000,Registros!$B$2:$B$6000,$A137)&gt;0),1,0)</f>
        <v/>
      </c>
      <c r="N137">
        <f>IF($J137&gt;0,1,IF(COUNTIFS(Registros!$A$2:$A$6000,"CS",Registros!$B$2:$B$6000,$A137,Registros!$K$2:$K$6000,"&lt;&gt;")&gt;0,1,0))</f>
        <v/>
      </c>
      <c r="O137">
        <f>IF(AND($K137=1,$E137=0,$G137=0,$I137=0),"WINBACK",IF(AND($M137=1,$N137&gt;0),"CONVERGENTE",IF($M137=1,"SOLO MÓVIL",IF($N137&gt;0,"SOLO FIJO / INTERNET","SIN SERVICIOS"))))</f>
        <v/>
      </c>
      <c r="P137">
        <f>IF($O137="WINBACK","Recuperar (winback)",IF($O137="CONVERGENTE","Upgrade / más líneas",IF($O137="SOLO MÓVIL","Ofrecer fijo + internet (FLBBTV)",IF($O137="SOLO FIJO / INTERNET","Ofrecer línea móvil Nextphone","Oferta completa (móvil + fijo + internet)"))))</f>
        <v/>
      </c>
      <c r="Q137">
        <f>$F137+$H137+$L137</f>
        <v/>
      </c>
      <c r="R137">
        <f>IFERROR(VLOOKUP($A137,Registros!$B$2:$G$6000,6,0),IFERROR(VLOOKUP($D137,Winback!$B$2:$C$300,2,0),""))</f>
        <v/>
      </c>
      <c r="S137">
        <f>IF($E137=1,"NP","")&amp;IF($G137=1,"+MOV","")&amp;IF($I137=1,"+CS","")&amp;IF($K137=1,"+WB","")</f>
        <v/>
      </c>
      <c r="T137">
        <f>$E137+$G137+$I137+$K137</f>
        <v/>
      </c>
    </row>
    <row r="138">
      <c r="A138" t="inlineStr">
        <is>
          <t>359046430000</t>
        </is>
      </c>
      <c r="B138" t="inlineStr">
        <is>
          <t>35904643</t>
        </is>
      </c>
      <c r="C138" t="inlineStr">
        <is>
          <t>MIGUEL MENA</t>
        </is>
      </c>
      <c r="D138" t="inlineStr">
        <is>
          <t>MIGUELMENA</t>
        </is>
      </c>
      <c r="E138">
        <f>IF(COUNTIFS(Registros!$A$2:$A$6000,"NP",Registros!$B$2:$B$6000,$A138)&gt;0,1,0)</f>
        <v/>
      </c>
      <c r="F138">
        <f>IF($E138=1,SUMIFS(Registros!$F$2:$F$6000,Registros!$A$2:$A$6000,"NP",Registros!$B$2:$B$6000,$A138),0)</f>
        <v/>
      </c>
      <c r="G138">
        <f>IF(COUNTIFS(Registros!$A$2:$A$6000,"MOV",Registros!$B$2:$B$6000,$A138)&gt;0,1,0)</f>
        <v/>
      </c>
      <c r="H138">
        <f>IF($G138=1,SUMIFS(Registros!$F$2:$F$6000,Registros!$A$2:$A$6000,"MOV",Registros!$B$2:$B$6000,$A138),0)</f>
        <v/>
      </c>
      <c r="I138">
        <f>IF(COUNTIFS(Registros!$A$2:$A$6000,"CS",Registros!$B$2:$B$6000,$A138)&gt;0,1,0)</f>
        <v/>
      </c>
      <c r="J138">
        <f>IF($I138=1,SUMIFS(Registros!$I$2:$I$6000,Registros!$A$2:$A$6000,"CS",Registros!$B$2:$B$6000,$A138),0)</f>
        <v/>
      </c>
      <c r="K138">
        <f>IF(COUNTIFS(Winback!$K$2:$K$300,$D138)&gt;0,1,0)</f>
        <v/>
      </c>
      <c r="L138">
        <f>IF(AND($K138=1,LEFT($A138,3)="WB-"),SUMIFS(Winback!$D$2:$D$300,Winback!$K$2:$K$300,$D138),0)</f>
        <v/>
      </c>
      <c r="M138">
        <f>IF(OR($E138=1,$G138=1,SUMIFS(Registros!$J$2:$J$6000,Registros!$B$2:$B$6000,$A138)&gt;0),1,0)</f>
        <v/>
      </c>
      <c r="N138">
        <f>IF($J138&gt;0,1,IF(COUNTIFS(Registros!$A$2:$A$6000,"CS",Registros!$B$2:$B$6000,$A138,Registros!$K$2:$K$6000,"&lt;&gt;")&gt;0,1,0))</f>
        <v/>
      </c>
      <c r="O138">
        <f>IF(AND($K138=1,$E138=0,$G138=0,$I138=0),"WINBACK",IF(AND($M138=1,$N138&gt;0),"CONVERGENTE",IF($M138=1,"SOLO MÓVIL",IF($N138&gt;0,"SOLO FIJO / INTERNET","SIN SERVICIOS"))))</f>
        <v/>
      </c>
      <c r="P138">
        <f>IF($O138="WINBACK","Recuperar (winback)",IF($O138="CONVERGENTE","Upgrade / más líneas",IF($O138="SOLO MÓVIL","Ofrecer fijo + internet (FLBBTV)",IF($O138="SOLO FIJO / INTERNET","Ofrecer línea móvil Nextphone","Oferta completa (móvil + fijo + internet)"))))</f>
        <v/>
      </c>
      <c r="Q138">
        <f>$F138+$H138+$L138</f>
        <v/>
      </c>
      <c r="R138">
        <f>IFERROR(VLOOKUP($A138,Registros!$B$2:$G$6000,6,0),IFERROR(VLOOKUP($D138,Winback!$B$2:$C$300,2,0),""))</f>
        <v/>
      </c>
      <c r="S138">
        <f>IF($E138=1,"NP","")&amp;IF($G138=1,"+MOV","")&amp;IF($I138=1,"+CS","")&amp;IF($K138=1,"+WB","")</f>
        <v/>
      </c>
      <c r="T138">
        <f>$E138+$G138+$I138+$K138</f>
        <v/>
      </c>
    </row>
    <row r="139">
      <c r="A139" t="inlineStr">
        <is>
          <t>322985870000</t>
        </is>
      </c>
      <c r="B139" t="inlineStr">
        <is>
          <t>32298587</t>
        </is>
      </c>
      <c r="C139" t="inlineStr">
        <is>
          <t>Eilyn S.A.</t>
        </is>
      </c>
      <c r="D139" t="inlineStr">
        <is>
          <t>EILYNSA</t>
        </is>
      </c>
      <c r="E139">
        <f>IF(COUNTIFS(Registros!$A$2:$A$6000,"NP",Registros!$B$2:$B$6000,$A139)&gt;0,1,0)</f>
        <v/>
      </c>
      <c r="F139">
        <f>IF($E139=1,SUMIFS(Registros!$F$2:$F$6000,Registros!$A$2:$A$6000,"NP",Registros!$B$2:$B$6000,$A139),0)</f>
        <v/>
      </c>
      <c r="G139">
        <f>IF(COUNTIFS(Registros!$A$2:$A$6000,"MOV",Registros!$B$2:$B$6000,$A139)&gt;0,1,0)</f>
        <v/>
      </c>
      <c r="H139">
        <f>IF($G139=1,SUMIFS(Registros!$F$2:$F$6000,Registros!$A$2:$A$6000,"MOV",Registros!$B$2:$B$6000,$A139),0)</f>
        <v/>
      </c>
      <c r="I139">
        <f>IF(COUNTIFS(Registros!$A$2:$A$6000,"CS",Registros!$B$2:$B$6000,$A139)&gt;0,1,0)</f>
        <v/>
      </c>
      <c r="J139">
        <f>IF($I139=1,SUMIFS(Registros!$I$2:$I$6000,Registros!$A$2:$A$6000,"CS",Registros!$B$2:$B$6000,$A139),0)</f>
        <v/>
      </c>
      <c r="K139">
        <f>IF(COUNTIFS(Winback!$K$2:$K$300,$D139)&gt;0,1,0)</f>
        <v/>
      </c>
      <c r="L139">
        <f>IF(AND($K139=1,LEFT($A139,3)="WB-"),SUMIFS(Winback!$D$2:$D$300,Winback!$K$2:$K$300,$D139),0)</f>
        <v/>
      </c>
      <c r="M139">
        <f>IF(OR($E139=1,$G139=1,SUMIFS(Registros!$J$2:$J$6000,Registros!$B$2:$B$6000,$A139)&gt;0),1,0)</f>
        <v/>
      </c>
      <c r="N139">
        <f>IF($J139&gt;0,1,IF(COUNTIFS(Registros!$A$2:$A$6000,"CS",Registros!$B$2:$B$6000,$A139,Registros!$K$2:$K$6000,"&lt;&gt;")&gt;0,1,0))</f>
        <v/>
      </c>
      <c r="O139">
        <f>IF(AND($K139=1,$E139=0,$G139=0,$I139=0),"WINBACK",IF(AND($M139=1,$N139&gt;0),"CONVERGENTE",IF($M139=1,"SOLO MÓVIL",IF($N139&gt;0,"SOLO FIJO / INTERNET","SIN SERVICIOS"))))</f>
        <v/>
      </c>
      <c r="P139">
        <f>IF($O139="WINBACK","Recuperar (winback)",IF($O139="CONVERGENTE","Upgrade / más líneas",IF($O139="SOLO MÓVIL","Ofrecer fijo + internet (FLBBTV)",IF($O139="SOLO FIJO / INTERNET","Ofrecer línea móvil Nextphone","Oferta completa (móvil + fijo + internet)"))))</f>
        <v/>
      </c>
      <c r="Q139">
        <f>$F139+$H139+$L139</f>
        <v/>
      </c>
      <c r="R139">
        <f>IFERROR(VLOOKUP($A139,Registros!$B$2:$G$6000,6,0),IFERROR(VLOOKUP($D139,Winback!$B$2:$C$300,2,0),""))</f>
        <v/>
      </c>
      <c r="S139">
        <f>IF($E139=1,"NP","")&amp;IF($G139=1,"+MOV","")&amp;IF($I139=1,"+CS","")&amp;IF($K139=1,"+WB","")</f>
        <v/>
      </c>
      <c r="T139">
        <f>$E139+$G139+$I139+$K139</f>
        <v/>
      </c>
    </row>
    <row r="140">
      <c r="A140" t="inlineStr">
        <is>
          <t>321769060000</t>
        </is>
      </c>
      <c r="B140" t="inlineStr">
        <is>
          <t>32176906</t>
        </is>
      </c>
      <c r="C140" t="inlineStr">
        <is>
          <t>PREMIER MARKE</t>
        </is>
      </c>
      <c r="D140" t="inlineStr">
        <is>
          <t>PREMIERMARKE</t>
        </is>
      </c>
      <c r="E140">
        <f>IF(COUNTIFS(Registros!$A$2:$A$6000,"NP",Registros!$B$2:$B$6000,$A140)&gt;0,1,0)</f>
        <v/>
      </c>
      <c r="F140">
        <f>IF($E140=1,SUMIFS(Registros!$F$2:$F$6000,Registros!$A$2:$A$6000,"NP",Registros!$B$2:$B$6000,$A140),0)</f>
        <v/>
      </c>
      <c r="G140">
        <f>IF(COUNTIFS(Registros!$A$2:$A$6000,"MOV",Registros!$B$2:$B$6000,$A140)&gt;0,1,0)</f>
        <v/>
      </c>
      <c r="H140">
        <f>IF($G140=1,SUMIFS(Registros!$F$2:$F$6000,Registros!$A$2:$A$6000,"MOV",Registros!$B$2:$B$6000,$A140),0)</f>
        <v/>
      </c>
      <c r="I140">
        <f>IF(COUNTIFS(Registros!$A$2:$A$6000,"CS",Registros!$B$2:$B$6000,$A140)&gt;0,1,0)</f>
        <v/>
      </c>
      <c r="J140">
        <f>IF($I140=1,SUMIFS(Registros!$I$2:$I$6000,Registros!$A$2:$A$6000,"CS",Registros!$B$2:$B$6000,$A140),0)</f>
        <v/>
      </c>
      <c r="K140">
        <f>IF(COUNTIFS(Winback!$K$2:$K$300,$D140)&gt;0,1,0)</f>
        <v/>
      </c>
      <c r="L140">
        <f>IF(AND($K140=1,LEFT($A140,3)="WB-"),SUMIFS(Winback!$D$2:$D$300,Winback!$K$2:$K$300,$D140),0)</f>
        <v/>
      </c>
      <c r="M140">
        <f>IF(OR($E140=1,$G140=1,SUMIFS(Registros!$J$2:$J$6000,Registros!$B$2:$B$6000,$A140)&gt;0),1,0)</f>
        <v/>
      </c>
      <c r="N140">
        <f>IF($J140&gt;0,1,IF(COUNTIFS(Registros!$A$2:$A$6000,"CS",Registros!$B$2:$B$6000,$A140,Registros!$K$2:$K$6000,"&lt;&gt;")&gt;0,1,0))</f>
        <v/>
      </c>
      <c r="O140">
        <f>IF(AND($K140=1,$E140=0,$G140=0,$I140=0),"WINBACK",IF(AND($M140=1,$N140&gt;0),"CONVERGENTE",IF($M140=1,"SOLO MÓVIL",IF($N140&gt;0,"SOLO FIJO / INTERNET","SIN SERVICIOS"))))</f>
        <v/>
      </c>
      <c r="P140">
        <f>IF($O140="WINBACK","Recuperar (winback)",IF($O140="CONVERGENTE","Upgrade / más líneas",IF($O140="SOLO MÓVIL","Ofrecer fijo + internet (FLBBTV)",IF($O140="SOLO FIJO / INTERNET","Ofrecer línea móvil Nextphone","Oferta completa (móvil + fijo + internet)"))))</f>
        <v/>
      </c>
      <c r="Q140">
        <f>$F140+$H140+$L140</f>
        <v/>
      </c>
      <c r="R140">
        <f>IFERROR(VLOOKUP($A140,Registros!$B$2:$G$6000,6,0),IFERROR(VLOOKUP($D140,Winback!$B$2:$C$300,2,0),""))</f>
        <v/>
      </c>
      <c r="S140">
        <f>IF($E140=1,"NP","")&amp;IF($G140=1,"+MOV","")&amp;IF($I140=1,"+CS","")&amp;IF($K140=1,"+WB","")</f>
        <v/>
      </c>
      <c r="T140">
        <f>$E140+$G140+$I140+$K140</f>
        <v/>
      </c>
    </row>
    <row r="141">
      <c r="A141" t="inlineStr">
        <is>
          <t>325533390100</t>
        </is>
      </c>
      <c r="B141" t="inlineStr">
        <is>
          <t>32553339</t>
        </is>
      </c>
      <c r="C141" t="inlineStr">
        <is>
          <t>Elyanis Caceres</t>
        </is>
      </c>
      <c r="D141" t="inlineStr">
        <is>
          <t>ELYANISCACERES</t>
        </is>
      </c>
      <c r="E141">
        <f>IF(COUNTIFS(Registros!$A$2:$A$6000,"NP",Registros!$B$2:$B$6000,$A141)&gt;0,1,0)</f>
        <v/>
      </c>
      <c r="F141">
        <f>IF($E141=1,SUMIFS(Registros!$F$2:$F$6000,Registros!$A$2:$A$6000,"NP",Registros!$B$2:$B$6000,$A141),0)</f>
        <v/>
      </c>
      <c r="G141">
        <f>IF(COUNTIFS(Registros!$A$2:$A$6000,"MOV",Registros!$B$2:$B$6000,$A141)&gt;0,1,0)</f>
        <v/>
      </c>
      <c r="H141">
        <f>IF($G141=1,SUMIFS(Registros!$F$2:$F$6000,Registros!$A$2:$A$6000,"MOV",Registros!$B$2:$B$6000,$A141),0)</f>
        <v/>
      </c>
      <c r="I141">
        <f>IF(COUNTIFS(Registros!$A$2:$A$6000,"CS",Registros!$B$2:$B$6000,$A141)&gt;0,1,0)</f>
        <v/>
      </c>
      <c r="J141">
        <f>IF($I141=1,SUMIFS(Registros!$I$2:$I$6000,Registros!$A$2:$A$6000,"CS",Registros!$B$2:$B$6000,$A141),0)</f>
        <v/>
      </c>
      <c r="K141">
        <f>IF(COUNTIFS(Winback!$K$2:$K$300,$D141)&gt;0,1,0)</f>
        <v/>
      </c>
      <c r="L141">
        <f>IF(AND($K141=1,LEFT($A141,3)="WB-"),SUMIFS(Winback!$D$2:$D$300,Winback!$K$2:$K$300,$D141),0)</f>
        <v/>
      </c>
      <c r="M141">
        <f>IF(OR($E141=1,$G141=1,SUMIFS(Registros!$J$2:$J$6000,Registros!$B$2:$B$6000,$A141)&gt;0),1,0)</f>
        <v/>
      </c>
      <c r="N141">
        <f>IF($J141&gt;0,1,IF(COUNTIFS(Registros!$A$2:$A$6000,"CS",Registros!$B$2:$B$6000,$A141,Registros!$K$2:$K$6000,"&lt;&gt;")&gt;0,1,0))</f>
        <v/>
      </c>
      <c r="O141">
        <f>IF(AND($K141=1,$E141=0,$G141=0,$I141=0),"WINBACK",IF(AND($M141=1,$N141&gt;0),"CONVERGENTE",IF($M141=1,"SOLO MÓVIL",IF($N141&gt;0,"SOLO FIJO / INTERNET","SIN SERVICIOS"))))</f>
        <v/>
      </c>
      <c r="P141">
        <f>IF($O141="WINBACK","Recuperar (winback)",IF($O141="CONVERGENTE","Upgrade / más líneas",IF($O141="SOLO MÓVIL","Ofrecer fijo + internet (FLBBTV)",IF($O141="SOLO FIJO / INTERNET","Ofrecer línea móvil Nextphone","Oferta completa (móvil + fijo + internet)"))))</f>
        <v/>
      </c>
      <c r="Q141">
        <f>$F141+$H141+$L141</f>
        <v/>
      </c>
      <c r="R141">
        <f>IFERROR(VLOOKUP($A141,Registros!$B$2:$G$6000,6,0),IFERROR(VLOOKUP($D141,Winback!$B$2:$C$300,2,0),""))</f>
        <v/>
      </c>
      <c r="S141">
        <f>IF($E141=1,"NP","")&amp;IF($G141=1,"+MOV","")&amp;IF($I141=1,"+CS","")&amp;IF($K141=1,"+WB","")</f>
        <v/>
      </c>
      <c r="T141">
        <f>$E141+$G141+$I141+$K141</f>
        <v/>
      </c>
    </row>
    <row r="142">
      <c r="A142" t="inlineStr">
        <is>
          <t>356324220000</t>
        </is>
      </c>
      <c r="B142" t="inlineStr">
        <is>
          <t>35632422</t>
        </is>
      </c>
      <c r="C142" t="inlineStr">
        <is>
          <t>JORGE PINO</t>
        </is>
      </c>
      <c r="D142" t="inlineStr">
        <is>
          <t>JORGEPINO</t>
        </is>
      </c>
      <c r="E142">
        <f>IF(COUNTIFS(Registros!$A$2:$A$6000,"NP",Registros!$B$2:$B$6000,$A142)&gt;0,1,0)</f>
        <v/>
      </c>
      <c r="F142">
        <f>IF($E142=1,SUMIFS(Registros!$F$2:$F$6000,Registros!$A$2:$A$6000,"NP",Registros!$B$2:$B$6000,$A142),0)</f>
        <v/>
      </c>
      <c r="G142">
        <f>IF(COUNTIFS(Registros!$A$2:$A$6000,"MOV",Registros!$B$2:$B$6000,$A142)&gt;0,1,0)</f>
        <v/>
      </c>
      <c r="H142">
        <f>IF($G142=1,SUMIFS(Registros!$F$2:$F$6000,Registros!$A$2:$A$6000,"MOV",Registros!$B$2:$B$6000,$A142),0)</f>
        <v/>
      </c>
      <c r="I142">
        <f>IF(COUNTIFS(Registros!$A$2:$A$6000,"CS",Registros!$B$2:$B$6000,$A142)&gt;0,1,0)</f>
        <v/>
      </c>
      <c r="J142">
        <f>IF($I142=1,SUMIFS(Registros!$I$2:$I$6000,Registros!$A$2:$A$6000,"CS",Registros!$B$2:$B$6000,$A142),0)</f>
        <v/>
      </c>
      <c r="K142">
        <f>IF(COUNTIFS(Winback!$K$2:$K$300,$D142)&gt;0,1,0)</f>
        <v/>
      </c>
      <c r="L142">
        <f>IF(AND($K142=1,LEFT($A142,3)="WB-"),SUMIFS(Winback!$D$2:$D$300,Winback!$K$2:$K$300,$D142),0)</f>
        <v/>
      </c>
      <c r="M142">
        <f>IF(OR($E142=1,$G142=1,SUMIFS(Registros!$J$2:$J$6000,Registros!$B$2:$B$6000,$A142)&gt;0),1,0)</f>
        <v/>
      </c>
      <c r="N142">
        <f>IF($J142&gt;0,1,IF(COUNTIFS(Registros!$A$2:$A$6000,"CS",Registros!$B$2:$B$6000,$A142,Registros!$K$2:$K$6000,"&lt;&gt;")&gt;0,1,0))</f>
        <v/>
      </c>
      <c r="O142">
        <f>IF(AND($K142=1,$E142=0,$G142=0,$I142=0),"WINBACK",IF(AND($M142=1,$N142&gt;0),"CONVERGENTE",IF($M142=1,"SOLO MÓVIL",IF($N142&gt;0,"SOLO FIJO / INTERNET","SIN SERVICIOS"))))</f>
        <v/>
      </c>
      <c r="P142">
        <f>IF($O142="WINBACK","Recuperar (winback)",IF($O142="CONVERGENTE","Upgrade / más líneas",IF($O142="SOLO MÓVIL","Ofrecer fijo + internet (FLBBTV)",IF($O142="SOLO FIJO / INTERNET","Ofrecer línea móvil Nextphone","Oferta completa (móvil + fijo + internet)"))))</f>
        <v/>
      </c>
      <c r="Q142">
        <f>$F142+$H142+$L142</f>
        <v/>
      </c>
      <c r="R142">
        <f>IFERROR(VLOOKUP($A142,Registros!$B$2:$G$6000,6,0),IFERROR(VLOOKUP($D142,Winback!$B$2:$C$300,2,0),""))</f>
        <v/>
      </c>
      <c r="S142">
        <f>IF($E142=1,"NP","")&amp;IF($G142=1,"+MOV","")&amp;IF($I142=1,"+CS","")&amp;IF($K142=1,"+WB","")</f>
        <v/>
      </c>
      <c r="T142">
        <f>$E142+$G142+$I142+$K142</f>
        <v/>
      </c>
    </row>
    <row r="143">
      <c r="A143" t="inlineStr">
        <is>
          <t>322532660000</t>
        </is>
      </c>
      <c r="B143" t="inlineStr">
        <is>
          <t>32253266</t>
        </is>
      </c>
      <c r="C143" t="inlineStr">
        <is>
          <t>Servicios Odo</t>
        </is>
      </c>
      <c r="D143" t="inlineStr">
        <is>
          <t>SERVICIOSODO</t>
        </is>
      </c>
      <c r="E143">
        <f>IF(COUNTIFS(Registros!$A$2:$A$6000,"NP",Registros!$B$2:$B$6000,$A143)&gt;0,1,0)</f>
        <v/>
      </c>
      <c r="F143">
        <f>IF($E143=1,SUMIFS(Registros!$F$2:$F$6000,Registros!$A$2:$A$6000,"NP",Registros!$B$2:$B$6000,$A143),0)</f>
        <v/>
      </c>
      <c r="G143">
        <f>IF(COUNTIFS(Registros!$A$2:$A$6000,"MOV",Registros!$B$2:$B$6000,$A143)&gt;0,1,0)</f>
        <v/>
      </c>
      <c r="H143">
        <f>IF($G143=1,SUMIFS(Registros!$F$2:$F$6000,Registros!$A$2:$A$6000,"MOV",Registros!$B$2:$B$6000,$A143),0)</f>
        <v/>
      </c>
      <c r="I143">
        <f>IF(COUNTIFS(Registros!$A$2:$A$6000,"CS",Registros!$B$2:$B$6000,$A143)&gt;0,1,0)</f>
        <v/>
      </c>
      <c r="J143">
        <f>IF($I143=1,SUMIFS(Registros!$I$2:$I$6000,Registros!$A$2:$A$6000,"CS",Registros!$B$2:$B$6000,$A143),0)</f>
        <v/>
      </c>
      <c r="K143">
        <f>IF(COUNTIFS(Winback!$K$2:$K$300,$D143)&gt;0,1,0)</f>
        <v/>
      </c>
      <c r="L143">
        <f>IF(AND($K143=1,LEFT($A143,3)="WB-"),SUMIFS(Winback!$D$2:$D$300,Winback!$K$2:$K$300,$D143),0)</f>
        <v/>
      </c>
      <c r="M143">
        <f>IF(OR($E143=1,$G143=1,SUMIFS(Registros!$J$2:$J$6000,Registros!$B$2:$B$6000,$A143)&gt;0),1,0)</f>
        <v/>
      </c>
      <c r="N143">
        <f>IF($J143&gt;0,1,IF(COUNTIFS(Registros!$A$2:$A$6000,"CS",Registros!$B$2:$B$6000,$A143,Registros!$K$2:$K$6000,"&lt;&gt;")&gt;0,1,0))</f>
        <v/>
      </c>
      <c r="O143">
        <f>IF(AND($K143=1,$E143=0,$G143=0,$I143=0),"WINBACK",IF(AND($M143=1,$N143&gt;0),"CONVERGENTE",IF($M143=1,"SOLO MÓVIL",IF($N143&gt;0,"SOLO FIJO / INTERNET","SIN SERVICIOS"))))</f>
        <v/>
      </c>
      <c r="P143">
        <f>IF($O143="WINBACK","Recuperar (winback)",IF($O143="CONVERGENTE","Upgrade / más líneas",IF($O143="SOLO MÓVIL","Ofrecer fijo + internet (FLBBTV)",IF($O143="SOLO FIJO / INTERNET","Ofrecer línea móvil Nextphone","Oferta completa (móvil + fijo + internet)"))))</f>
        <v/>
      </c>
      <c r="Q143">
        <f>$F143+$H143+$L143</f>
        <v/>
      </c>
      <c r="R143">
        <f>IFERROR(VLOOKUP($A143,Registros!$B$2:$G$6000,6,0),IFERROR(VLOOKUP($D143,Winback!$B$2:$C$300,2,0),""))</f>
        <v/>
      </c>
      <c r="S143">
        <f>IF($E143=1,"NP","")&amp;IF($G143=1,"+MOV","")&amp;IF($I143=1,"+CS","")&amp;IF($K143=1,"+WB","")</f>
        <v/>
      </c>
      <c r="T143">
        <f>$E143+$G143+$I143+$K143</f>
        <v/>
      </c>
    </row>
    <row r="144">
      <c r="A144" t="inlineStr">
        <is>
          <t>326571630000</t>
        </is>
      </c>
      <c r="B144" t="inlineStr">
        <is>
          <t>32657163</t>
        </is>
      </c>
      <c r="C144" t="inlineStr">
        <is>
          <t>ORTEGA Y ORTEGA</t>
        </is>
      </c>
      <c r="D144" t="inlineStr">
        <is>
          <t>ORTEGAYORTEGA</t>
        </is>
      </c>
      <c r="E144">
        <f>IF(COUNTIFS(Registros!$A$2:$A$6000,"NP",Registros!$B$2:$B$6000,$A144)&gt;0,1,0)</f>
        <v/>
      </c>
      <c r="F144">
        <f>IF($E144=1,SUMIFS(Registros!$F$2:$F$6000,Registros!$A$2:$A$6000,"NP",Registros!$B$2:$B$6000,$A144),0)</f>
        <v/>
      </c>
      <c r="G144">
        <f>IF(COUNTIFS(Registros!$A$2:$A$6000,"MOV",Registros!$B$2:$B$6000,$A144)&gt;0,1,0)</f>
        <v/>
      </c>
      <c r="H144">
        <f>IF($G144=1,SUMIFS(Registros!$F$2:$F$6000,Registros!$A$2:$A$6000,"MOV",Registros!$B$2:$B$6000,$A144),0)</f>
        <v/>
      </c>
      <c r="I144">
        <f>IF(COUNTIFS(Registros!$A$2:$A$6000,"CS",Registros!$B$2:$B$6000,$A144)&gt;0,1,0)</f>
        <v/>
      </c>
      <c r="J144">
        <f>IF($I144=1,SUMIFS(Registros!$I$2:$I$6000,Registros!$A$2:$A$6000,"CS",Registros!$B$2:$B$6000,$A144),0)</f>
        <v/>
      </c>
      <c r="K144">
        <f>IF(COUNTIFS(Winback!$K$2:$K$300,$D144)&gt;0,1,0)</f>
        <v/>
      </c>
      <c r="L144">
        <f>IF(AND($K144=1,LEFT($A144,3)="WB-"),SUMIFS(Winback!$D$2:$D$300,Winback!$K$2:$K$300,$D144),0)</f>
        <v/>
      </c>
      <c r="M144">
        <f>IF(OR($E144=1,$G144=1,SUMIFS(Registros!$J$2:$J$6000,Registros!$B$2:$B$6000,$A144)&gt;0),1,0)</f>
        <v/>
      </c>
      <c r="N144">
        <f>IF($J144&gt;0,1,IF(COUNTIFS(Registros!$A$2:$A$6000,"CS",Registros!$B$2:$B$6000,$A144,Registros!$K$2:$K$6000,"&lt;&gt;")&gt;0,1,0))</f>
        <v/>
      </c>
      <c r="O144">
        <f>IF(AND($K144=1,$E144=0,$G144=0,$I144=0),"WINBACK",IF(AND($M144=1,$N144&gt;0),"CONVERGENTE",IF($M144=1,"SOLO MÓVIL",IF($N144&gt;0,"SOLO FIJO / INTERNET","SIN SERVICIOS"))))</f>
        <v/>
      </c>
      <c r="P144">
        <f>IF($O144="WINBACK","Recuperar (winback)",IF($O144="CONVERGENTE","Upgrade / más líneas",IF($O144="SOLO MÓVIL","Ofrecer fijo + internet (FLBBTV)",IF($O144="SOLO FIJO / INTERNET","Ofrecer línea móvil Nextphone","Oferta completa (móvil + fijo + internet)"))))</f>
        <v/>
      </c>
      <c r="Q144">
        <f>$F144+$H144+$L144</f>
        <v/>
      </c>
      <c r="R144">
        <f>IFERROR(VLOOKUP($A144,Registros!$B$2:$G$6000,6,0),IFERROR(VLOOKUP($D144,Winback!$B$2:$C$300,2,0),""))</f>
        <v/>
      </c>
      <c r="S144">
        <f>IF($E144=1,"NP","")&amp;IF($G144=1,"+MOV","")&amp;IF($I144=1,"+CS","")&amp;IF($K144=1,"+WB","")</f>
        <v/>
      </c>
      <c r="T144">
        <f>$E144+$G144+$I144+$K144</f>
        <v/>
      </c>
    </row>
    <row r="145">
      <c r="A145" t="inlineStr">
        <is>
          <t>326571070000</t>
        </is>
      </c>
      <c r="B145" t="inlineStr">
        <is>
          <t>32657107</t>
        </is>
      </c>
      <c r="C145" t="inlineStr">
        <is>
          <t>PH River Park park</t>
        </is>
      </c>
      <c r="D145" t="inlineStr">
        <is>
          <t>PHRIVERPARKPARK</t>
        </is>
      </c>
      <c r="E145">
        <f>IF(COUNTIFS(Registros!$A$2:$A$6000,"NP",Registros!$B$2:$B$6000,$A145)&gt;0,1,0)</f>
        <v/>
      </c>
      <c r="F145">
        <f>IF($E145=1,SUMIFS(Registros!$F$2:$F$6000,Registros!$A$2:$A$6000,"NP",Registros!$B$2:$B$6000,$A145),0)</f>
        <v/>
      </c>
      <c r="G145">
        <f>IF(COUNTIFS(Registros!$A$2:$A$6000,"MOV",Registros!$B$2:$B$6000,$A145)&gt;0,1,0)</f>
        <v/>
      </c>
      <c r="H145">
        <f>IF($G145=1,SUMIFS(Registros!$F$2:$F$6000,Registros!$A$2:$A$6000,"MOV",Registros!$B$2:$B$6000,$A145),0)</f>
        <v/>
      </c>
      <c r="I145">
        <f>IF(COUNTIFS(Registros!$A$2:$A$6000,"CS",Registros!$B$2:$B$6000,$A145)&gt;0,1,0)</f>
        <v/>
      </c>
      <c r="J145">
        <f>IF($I145=1,SUMIFS(Registros!$I$2:$I$6000,Registros!$A$2:$A$6000,"CS",Registros!$B$2:$B$6000,$A145),0)</f>
        <v/>
      </c>
      <c r="K145">
        <f>IF(COUNTIFS(Winback!$K$2:$K$300,$D145)&gt;0,1,0)</f>
        <v/>
      </c>
      <c r="L145">
        <f>IF(AND($K145=1,LEFT($A145,3)="WB-"),SUMIFS(Winback!$D$2:$D$300,Winback!$K$2:$K$300,$D145),0)</f>
        <v/>
      </c>
      <c r="M145">
        <f>IF(OR($E145=1,$G145=1,SUMIFS(Registros!$J$2:$J$6000,Registros!$B$2:$B$6000,$A145)&gt;0),1,0)</f>
        <v/>
      </c>
      <c r="N145">
        <f>IF($J145&gt;0,1,IF(COUNTIFS(Registros!$A$2:$A$6000,"CS",Registros!$B$2:$B$6000,$A145,Registros!$K$2:$K$6000,"&lt;&gt;")&gt;0,1,0))</f>
        <v/>
      </c>
      <c r="O145">
        <f>IF(AND($K145=1,$E145=0,$G145=0,$I145=0),"WINBACK",IF(AND($M145=1,$N145&gt;0),"CONVERGENTE",IF($M145=1,"SOLO MÓVIL",IF($N145&gt;0,"SOLO FIJO / INTERNET","SIN SERVICIOS"))))</f>
        <v/>
      </c>
      <c r="P145">
        <f>IF($O145="WINBACK","Recuperar (winback)",IF($O145="CONVERGENTE","Upgrade / más líneas",IF($O145="SOLO MÓVIL","Ofrecer fijo + internet (FLBBTV)",IF($O145="SOLO FIJO / INTERNET","Ofrecer línea móvil Nextphone","Oferta completa (móvil + fijo + internet)"))))</f>
        <v/>
      </c>
      <c r="Q145">
        <f>$F145+$H145+$L145</f>
        <v/>
      </c>
      <c r="R145">
        <f>IFERROR(VLOOKUP($A145,Registros!$B$2:$G$6000,6,0),IFERROR(VLOOKUP($D145,Winback!$B$2:$C$300,2,0),""))</f>
        <v/>
      </c>
      <c r="S145">
        <f>IF($E145=1,"NP","")&amp;IF($G145=1,"+MOV","")&amp;IF($I145=1,"+CS","")&amp;IF($K145=1,"+WB","")</f>
        <v/>
      </c>
      <c r="T145">
        <f>$E145+$G145+$I145+$K145</f>
        <v/>
      </c>
    </row>
    <row r="146">
      <c r="A146" t="inlineStr">
        <is>
          <t>326212220000</t>
        </is>
      </c>
      <c r="B146" t="inlineStr">
        <is>
          <t>32621222</t>
        </is>
      </c>
      <c r="C146" t="inlineStr">
        <is>
          <t>PH SM THE HERITAGE</t>
        </is>
      </c>
      <c r="D146" t="inlineStr">
        <is>
          <t>PHSMTHEHERITAGE</t>
        </is>
      </c>
      <c r="E146">
        <f>IF(COUNTIFS(Registros!$A$2:$A$6000,"NP",Registros!$B$2:$B$6000,$A146)&gt;0,1,0)</f>
        <v/>
      </c>
      <c r="F146">
        <f>IF($E146=1,SUMIFS(Registros!$F$2:$F$6000,Registros!$A$2:$A$6000,"NP",Registros!$B$2:$B$6000,$A146),0)</f>
        <v/>
      </c>
      <c r="G146">
        <f>IF(COUNTIFS(Registros!$A$2:$A$6000,"MOV",Registros!$B$2:$B$6000,$A146)&gt;0,1,0)</f>
        <v/>
      </c>
      <c r="H146">
        <f>IF($G146=1,SUMIFS(Registros!$F$2:$F$6000,Registros!$A$2:$A$6000,"MOV",Registros!$B$2:$B$6000,$A146),0)</f>
        <v/>
      </c>
      <c r="I146">
        <f>IF(COUNTIFS(Registros!$A$2:$A$6000,"CS",Registros!$B$2:$B$6000,$A146)&gt;0,1,0)</f>
        <v/>
      </c>
      <c r="J146">
        <f>IF($I146=1,SUMIFS(Registros!$I$2:$I$6000,Registros!$A$2:$A$6000,"CS",Registros!$B$2:$B$6000,$A146),0)</f>
        <v/>
      </c>
      <c r="K146">
        <f>IF(COUNTIFS(Winback!$K$2:$K$300,$D146)&gt;0,1,0)</f>
        <v/>
      </c>
      <c r="L146">
        <f>IF(AND($K146=1,LEFT($A146,3)="WB-"),SUMIFS(Winback!$D$2:$D$300,Winback!$K$2:$K$300,$D146),0)</f>
        <v/>
      </c>
      <c r="M146">
        <f>IF(OR($E146=1,$G146=1,SUMIFS(Registros!$J$2:$J$6000,Registros!$B$2:$B$6000,$A146)&gt;0),1,0)</f>
        <v/>
      </c>
      <c r="N146">
        <f>IF($J146&gt;0,1,IF(COUNTIFS(Registros!$A$2:$A$6000,"CS",Registros!$B$2:$B$6000,$A146,Registros!$K$2:$K$6000,"&lt;&gt;")&gt;0,1,0))</f>
        <v/>
      </c>
      <c r="O146">
        <f>IF(AND($K146=1,$E146=0,$G146=0,$I146=0),"WINBACK",IF(AND($M146=1,$N146&gt;0),"CONVERGENTE",IF($M146=1,"SOLO MÓVIL",IF($N146&gt;0,"SOLO FIJO / INTERNET","SIN SERVICIOS"))))</f>
        <v/>
      </c>
      <c r="P146">
        <f>IF($O146="WINBACK","Recuperar (winback)",IF($O146="CONVERGENTE","Upgrade / más líneas",IF($O146="SOLO MÓVIL","Ofrecer fijo + internet (FLBBTV)",IF($O146="SOLO FIJO / INTERNET","Ofrecer línea móvil Nextphone","Oferta completa (móvil + fijo + internet)"))))</f>
        <v/>
      </c>
      <c r="Q146">
        <f>$F146+$H146+$L146</f>
        <v/>
      </c>
      <c r="R146">
        <f>IFERROR(VLOOKUP($A146,Registros!$B$2:$G$6000,6,0),IFERROR(VLOOKUP($D146,Winback!$B$2:$C$300,2,0),""))</f>
        <v/>
      </c>
      <c r="S146">
        <f>IF($E146=1,"NP","")&amp;IF($G146=1,"+MOV","")&amp;IF($I146=1,"+CS","")&amp;IF($K146=1,"+WB","")</f>
        <v/>
      </c>
      <c r="T146">
        <f>$E146+$G146+$I146+$K146</f>
        <v/>
      </c>
    </row>
    <row r="147">
      <c r="A147" t="inlineStr">
        <is>
          <t>346043770000</t>
        </is>
      </c>
      <c r="B147" t="inlineStr">
        <is>
          <t>34604377</t>
        </is>
      </c>
      <c r="C147" t="inlineStr">
        <is>
          <t>PLASTICOS ARENALES PANAMA SA</t>
        </is>
      </c>
      <c r="D147" t="inlineStr">
        <is>
          <t>PLASTICOSARENALESPANAMASA</t>
        </is>
      </c>
      <c r="E147">
        <f>IF(COUNTIFS(Registros!$A$2:$A$6000,"NP",Registros!$B$2:$B$6000,$A147)&gt;0,1,0)</f>
        <v/>
      </c>
      <c r="F147">
        <f>IF($E147=1,SUMIFS(Registros!$F$2:$F$6000,Registros!$A$2:$A$6000,"NP",Registros!$B$2:$B$6000,$A147),0)</f>
        <v/>
      </c>
      <c r="G147">
        <f>IF(COUNTIFS(Registros!$A$2:$A$6000,"MOV",Registros!$B$2:$B$6000,$A147)&gt;0,1,0)</f>
        <v/>
      </c>
      <c r="H147">
        <f>IF($G147=1,SUMIFS(Registros!$F$2:$F$6000,Registros!$A$2:$A$6000,"MOV",Registros!$B$2:$B$6000,$A147),0)</f>
        <v/>
      </c>
      <c r="I147">
        <f>IF(COUNTIFS(Registros!$A$2:$A$6000,"CS",Registros!$B$2:$B$6000,$A147)&gt;0,1,0)</f>
        <v/>
      </c>
      <c r="J147">
        <f>IF($I147=1,SUMIFS(Registros!$I$2:$I$6000,Registros!$A$2:$A$6000,"CS",Registros!$B$2:$B$6000,$A147),0)</f>
        <v/>
      </c>
      <c r="K147">
        <f>IF(COUNTIFS(Winback!$K$2:$K$300,$D147)&gt;0,1,0)</f>
        <v/>
      </c>
      <c r="L147">
        <f>IF(AND($K147=1,LEFT($A147,3)="WB-"),SUMIFS(Winback!$D$2:$D$300,Winback!$K$2:$K$300,$D147),0)</f>
        <v/>
      </c>
      <c r="M147">
        <f>IF(OR($E147=1,$G147=1,SUMIFS(Registros!$J$2:$J$6000,Registros!$B$2:$B$6000,$A147)&gt;0),1,0)</f>
        <v/>
      </c>
      <c r="N147">
        <f>IF($J147&gt;0,1,IF(COUNTIFS(Registros!$A$2:$A$6000,"CS",Registros!$B$2:$B$6000,$A147,Registros!$K$2:$K$6000,"&lt;&gt;")&gt;0,1,0))</f>
        <v/>
      </c>
      <c r="O147">
        <f>IF(AND($K147=1,$E147=0,$G147=0,$I147=0),"WINBACK",IF(AND($M147=1,$N147&gt;0),"CONVERGENTE",IF($M147=1,"SOLO MÓVIL",IF($N147&gt;0,"SOLO FIJO / INTERNET","SIN SERVICIOS"))))</f>
        <v/>
      </c>
      <c r="P147">
        <f>IF($O147="WINBACK","Recuperar (winback)",IF($O147="CONVERGENTE","Upgrade / más líneas",IF($O147="SOLO MÓVIL","Ofrecer fijo + internet (FLBBTV)",IF($O147="SOLO FIJO / INTERNET","Ofrecer línea móvil Nextphone","Oferta completa (móvil + fijo + internet)"))))</f>
        <v/>
      </c>
      <c r="Q147">
        <f>$F147+$H147+$L147</f>
        <v/>
      </c>
      <c r="R147">
        <f>IFERROR(VLOOKUP($A147,Registros!$B$2:$G$6000,6,0),IFERROR(VLOOKUP($D147,Winback!$B$2:$C$300,2,0),""))</f>
        <v/>
      </c>
      <c r="S147">
        <f>IF($E147=1,"NP","")&amp;IF($G147=1,"+MOV","")&amp;IF($I147=1,"+CS","")&amp;IF($K147=1,"+WB","")</f>
        <v/>
      </c>
      <c r="T147">
        <f>$E147+$G147+$I147+$K147</f>
        <v/>
      </c>
    </row>
    <row r="148">
      <c r="A148" t="inlineStr">
        <is>
          <t>322690570000</t>
        </is>
      </c>
      <c r="B148" t="inlineStr">
        <is>
          <t>32269057</t>
        </is>
      </c>
      <c r="C148" t="inlineStr">
        <is>
          <t>Clara Solis Castillo</t>
        </is>
      </c>
      <c r="D148" t="inlineStr">
        <is>
          <t>CLARASOLISCASTILLO</t>
        </is>
      </c>
      <c r="E148">
        <f>IF(COUNTIFS(Registros!$A$2:$A$6000,"NP",Registros!$B$2:$B$6000,$A148)&gt;0,1,0)</f>
        <v/>
      </c>
      <c r="F148">
        <f>IF($E148=1,SUMIFS(Registros!$F$2:$F$6000,Registros!$A$2:$A$6000,"NP",Registros!$B$2:$B$6000,$A148),0)</f>
        <v/>
      </c>
      <c r="G148">
        <f>IF(COUNTIFS(Registros!$A$2:$A$6000,"MOV",Registros!$B$2:$B$6000,$A148)&gt;0,1,0)</f>
        <v/>
      </c>
      <c r="H148">
        <f>IF($G148=1,SUMIFS(Registros!$F$2:$F$6000,Registros!$A$2:$A$6000,"MOV",Registros!$B$2:$B$6000,$A148),0)</f>
        <v/>
      </c>
      <c r="I148">
        <f>IF(COUNTIFS(Registros!$A$2:$A$6000,"CS",Registros!$B$2:$B$6000,$A148)&gt;0,1,0)</f>
        <v/>
      </c>
      <c r="J148">
        <f>IF($I148=1,SUMIFS(Registros!$I$2:$I$6000,Registros!$A$2:$A$6000,"CS",Registros!$B$2:$B$6000,$A148),0)</f>
        <v/>
      </c>
      <c r="K148">
        <f>IF(COUNTIFS(Winback!$K$2:$K$300,$D148)&gt;0,1,0)</f>
        <v/>
      </c>
      <c r="L148">
        <f>IF(AND($K148=1,LEFT($A148,3)="WB-"),SUMIFS(Winback!$D$2:$D$300,Winback!$K$2:$K$300,$D148),0)</f>
        <v/>
      </c>
      <c r="M148">
        <f>IF(OR($E148=1,$G148=1,SUMIFS(Registros!$J$2:$J$6000,Registros!$B$2:$B$6000,$A148)&gt;0),1,0)</f>
        <v/>
      </c>
      <c r="N148">
        <f>IF($J148&gt;0,1,IF(COUNTIFS(Registros!$A$2:$A$6000,"CS",Registros!$B$2:$B$6000,$A148,Registros!$K$2:$K$6000,"&lt;&gt;")&gt;0,1,0))</f>
        <v/>
      </c>
      <c r="O148">
        <f>IF(AND($K148=1,$E148=0,$G148=0,$I148=0),"WINBACK",IF(AND($M148=1,$N148&gt;0),"CONVERGENTE",IF($M148=1,"SOLO MÓVIL",IF($N148&gt;0,"SOLO FIJO / INTERNET","SIN SERVICIOS"))))</f>
        <v/>
      </c>
      <c r="P148">
        <f>IF($O148="WINBACK","Recuperar (winback)",IF($O148="CONVERGENTE","Upgrade / más líneas",IF($O148="SOLO MÓVIL","Ofrecer fijo + internet (FLBBTV)",IF($O148="SOLO FIJO / INTERNET","Ofrecer línea móvil Nextphone","Oferta completa (móvil + fijo + internet)"))))</f>
        <v/>
      </c>
      <c r="Q148">
        <f>$F148+$H148+$L148</f>
        <v/>
      </c>
      <c r="R148">
        <f>IFERROR(VLOOKUP($A148,Registros!$B$2:$G$6000,6,0),IFERROR(VLOOKUP($D148,Winback!$B$2:$C$300,2,0),""))</f>
        <v/>
      </c>
      <c r="S148">
        <f>IF($E148=1,"NP","")&amp;IF($G148=1,"+MOV","")&amp;IF($I148=1,"+CS","")&amp;IF($K148=1,"+WB","")</f>
        <v/>
      </c>
      <c r="T148">
        <f>$E148+$G148+$I148+$K148</f>
        <v/>
      </c>
    </row>
    <row r="149">
      <c r="A149" t="inlineStr">
        <is>
          <t>312213170000</t>
        </is>
      </c>
      <c r="B149" t="inlineStr">
        <is>
          <t>31221317</t>
        </is>
      </c>
      <c r="C149" t="inlineStr">
        <is>
          <t>ANCER NETWORK S.A.</t>
        </is>
      </c>
      <c r="D149" t="inlineStr">
        <is>
          <t>ANCERNETWORKSA</t>
        </is>
      </c>
      <c r="E149">
        <f>IF(COUNTIFS(Registros!$A$2:$A$6000,"NP",Registros!$B$2:$B$6000,$A149)&gt;0,1,0)</f>
        <v/>
      </c>
      <c r="F149">
        <f>IF($E149=1,SUMIFS(Registros!$F$2:$F$6000,Registros!$A$2:$A$6000,"NP",Registros!$B$2:$B$6000,$A149),0)</f>
        <v/>
      </c>
      <c r="G149">
        <f>IF(COUNTIFS(Registros!$A$2:$A$6000,"MOV",Registros!$B$2:$B$6000,$A149)&gt;0,1,0)</f>
        <v/>
      </c>
      <c r="H149">
        <f>IF($G149=1,SUMIFS(Registros!$F$2:$F$6000,Registros!$A$2:$A$6000,"MOV",Registros!$B$2:$B$6000,$A149),0)</f>
        <v/>
      </c>
      <c r="I149">
        <f>IF(COUNTIFS(Registros!$A$2:$A$6000,"CS",Registros!$B$2:$B$6000,$A149)&gt;0,1,0)</f>
        <v/>
      </c>
      <c r="J149">
        <f>IF($I149=1,SUMIFS(Registros!$I$2:$I$6000,Registros!$A$2:$A$6000,"CS",Registros!$B$2:$B$6000,$A149),0)</f>
        <v/>
      </c>
      <c r="K149">
        <f>IF(COUNTIFS(Winback!$K$2:$K$300,$D149)&gt;0,1,0)</f>
        <v/>
      </c>
      <c r="L149">
        <f>IF(AND($K149=1,LEFT($A149,3)="WB-"),SUMIFS(Winback!$D$2:$D$300,Winback!$K$2:$K$300,$D149),0)</f>
        <v/>
      </c>
      <c r="M149">
        <f>IF(OR($E149=1,$G149=1,SUMIFS(Registros!$J$2:$J$6000,Registros!$B$2:$B$6000,$A149)&gt;0),1,0)</f>
        <v/>
      </c>
      <c r="N149">
        <f>IF($J149&gt;0,1,IF(COUNTIFS(Registros!$A$2:$A$6000,"CS",Registros!$B$2:$B$6000,$A149,Registros!$K$2:$K$6000,"&lt;&gt;")&gt;0,1,0))</f>
        <v/>
      </c>
      <c r="O149">
        <f>IF(AND($K149=1,$E149=0,$G149=0,$I149=0),"WINBACK",IF(AND($M149=1,$N149&gt;0),"CONVERGENTE",IF($M149=1,"SOLO MÓVIL",IF($N149&gt;0,"SOLO FIJO / INTERNET","SIN SERVICIOS"))))</f>
        <v/>
      </c>
      <c r="P149">
        <f>IF($O149="WINBACK","Recuperar (winback)",IF($O149="CONVERGENTE","Upgrade / más líneas",IF($O149="SOLO MÓVIL","Ofrecer fijo + internet (FLBBTV)",IF($O149="SOLO FIJO / INTERNET","Ofrecer línea móvil Nextphone","Oferta completa (móvil + fijo + internet)"))))</f>
        <v/>
      </c>
      <c r="Q149">
        <f>$F149+$H149+$L149</f>
        <v/>
      </c>
      <c r="R149">
        <f>IFERROR(VLOOKUP($A149,Registros!$B$2:$G$6000,6,0),IFERROR(VLOOKUP($D149,Winback!$B$2:$C$300,2,0),""))</f>
        <v/>
      </c>
      <c r="S149">
        <f>IF($E149=1,"NP","")&amp;IF($G149=1,"+MOV","")&amp;IF($I149=1,"+CS","")&amp;IF($K149=1,"+WB","")</f>
        <v/>
      </c>
      <c r="T149">
        <f>$E149+$G149+$I149+$K149</f>
        <v/>
      </c>
    </row>
    <row r="150">
      <c r="A150" t="inlineStr">
        <is>
          <t>312210340000</t>
        </is>
      </c>
      <c r="B150" t="inlineStr">
        <is>
          <t>31221034</t>
        </is>
      </c>
      <c r="C150" t="inlineStr">
        <is>
          <t>COCINA DE CHARO SA -</t>
        </is>
      </c>
      <c r="D150" t="inlineStr">
        <is>
          <t>COCINADECHAROSA</t>
        </is>
      </c>
      <c r="E150">
        <f>IF(COUNTIFS(Registros!$A$2:$A$6000,"NP",Registros!$B$2:$B$6000,$A150)&gt;0,1,0)</f>
        <v/>
      </c>
      <c r="F150">
        <f>IF($E150=1,SUMIFS(Registros!$F$2:$F$6000,Registros!$A$2:$A$6000,"NP",Registros!$B$2:$B$6000,$A150),0)</f>
        <v/>
      </c>
      <c r="G150">
        <f>IF(COUNTIFS(Registros!$A$2:$A$6000,"MOV",Registros!$B$2:$B$6000,$A150)&gt;0,1,0)</f>
        <v/>
      </c>
      <c r="H150">
        <f>IF($G150=1,SUMIFS(Registros!$F$2:$F$6000,Registros!$A$2:$A$6000,"MOV",Registros!$B$2:$B$6000,$A150),0)</f>
        <v/>
      </c>
      <c r="I150">
        <f>IF(COUNTIFS(Registros!$A$2:$A$6000,"CS",Registros!$B$2:$B$6000,$A150)&gt;0,1,0)</f>
        <v/>
      </c>
      <c r="J150">
        <f>IF($I150=1,SUMIFS(Registros!$I$2:$I$6000,Registros!$A$2:$A$6000,"CS",Registros!$B$2:$B$6000,$A150),0)</f>
        <v/>
      </c>
      <c r="K150">
        <f>IF(COUNTIFS(Winback!$K$2:$K$300,$D150)&gt;0,1,0)</f>
        <v/>
      </c>
      <c r="L150">
        <f>IF(AND($K150=1,LEFT($A150,3)="WB-"),SUMIFS(Winback!$D$2:$D$300,Winback!$K$2:$K$300,$D150),0)</f>
        <v/>
      </c>
      <c r="M150">
        <f>IF(OR($E150=1,$G150=1,SUMIFS(Registros!$J$2:$J$6000,Registros!$B$2:$B$6000,$A150)&gt;0),1,0)</f>
        <v/>
      </c>
      <c r="N150">
        <f>IF($J150&gt;0,1,IF(COUNTIFS(Registros!$A$2:$A$6000,"CS",Registros!$B$2:$B$6000,$A150,Registros!$K$2:$K$6000,"&lt;&gt;")&gt;0,1,0))</f>
        <v/>
      </c>
      <c r="O150">
        <f>IF(AND($K150=1,$E150=0,$G150=0,$I150=0),"WINBACK",IF(AND($M150=1,$N150&gt;0),"CONVERGENTE",IF($M150=1,"SOLO MÓVIL",IF($N150&gt;0,"SOLO FIJO / INTERNET","SIN SERVICIOS"))))</f>
        <v/>
      </c>
      <c r="P150">
        <f>IF($O150="WINBACK","Recuperar (winback)",IF($O150="CONVERGENTE","Upgrade / más líneas",IF($O150="SOLO MÓVIL","Ofrecer fijo + internet (FLBBTV)",IF($O150="SOLO FIJO / INTERNET","Ofrecer línea móvil Nextphone","Oferta completa (móvil + fijo + internet)"))))</f>
        <v/>
      </c>
      <c r="Q150">
        <f>$F150+$H150+$L150</f>
        <v/>
      </c>
      <c r="R150">
        <f>IFERROR(VLOOKUP($A150,Registros!$B$2:$G$6000,6,0),IFERROR(VLOOKUP($D150,Winback!$B$2:$C$300,2,0),""))</f>
        <v/>
      </c>
      <c r="S150">
        <f>IF($E150=1,"NP","")&amp;IF($G150=1,"+MOV","")&amp;IF($I150=1,"+CS","")&amp;IF($K150=1,"+WB","")</f>
        <v/>
      </c>
      <c r="T150">
        <f>$E150+$G150+$I150+$K150</f>
        <v/>
      </c>
    </row>
    <row r="151">
      <c r="A151" t="inlineStr">
        <is>
          <t>321480160200</t>
        </is>
      </c>
      <c r="B151" t="inlineStr">
        <is>
          <t>32148016</t>
        </is>
      </c>
      <c r="C151" t="inlineStr">
        <is>
          <t>Tamara Alvarado</t>
        </is>
      </c>
      <c r="D151" t="inlineStr">
        <is>
          <t>TAMARAALVARADO</t>
        </is>
      </c>
      <c r="E151">
        <f>IF(COUNTIFS(Registros!$A$2:$A$6000,"NP",Registros!$B$2:$B$6000,$A151)&gt;0,1,0)</f>
        <v/>
      </c>
      <c r="F151">
        <f>IF($E151=1,SUMIFS(Registros!$F$2:$F$6000,Registros!$A$2:$A$6000,"NP",Registros!$B$2:$B$6000,$A151),0)</f>
        <v/>
      </c>
      <c r="G151">
        <f>IF(COUNTIFS(Registros!$A$2:$A$6000,"MOV",Registros!$B$2:$B$6000,$A151)&gt;0,1,0)</f>
        <v/>
      </c>
      <c r="H151">
        <f>IF($G151=1,SUMIFS(Registros!$F$2:$F$6000,Registros!$A$2:$A$6000,"MOV",Registros!$B$2:$B$6000,$A151),0)</f>
        <v/>
      </c>
      <c r="I151">
        <f>IF(COUNTIFS(Registros!$A$2:$A$6000,"CS",Registros!$B$2:$B$6000,$A151)&gt;0,1,0)</f>
        <v/>
      </c>
      <c r="J151">
        <f>IF($I151=1,SUMIFS(Registros!$I$2:$I$6000,Registros!$A$2:$A$6000,"CS",Registros!$B$2:$B$6000,$A151),0)</f>
        <v/>
      </c>
      <c r="K151">
        <f>IF(COUNTIFS(Winback!$K$2:$K$300,$D151)&gt;0,1,0)</f>
        <v/>
      </c>
      <c r="L151">
        <f>IF(AND($K151=1,LEFT($A151,3)="WB-"),SUMIFS(Winback!$D$2:$D$300,Winback!$K$2:$K$300,$D151),0)</f>
        <v/>
      </c>
      <c r="M151">
        <f>IF(OR($E151=1,$G151=1,SUMIFS(Registros!$J$2:$J$6000,Registros!$B$2:$B$6000,$A151)&gt;0),1,0)</f>
        <v/>
      </c>
      <c r="N151">
        <f>IF($J151&gt;0,1,IF(COUNTIFS(Registros!$A$2:$A$6000,"CS",Registros!$B$2:$B$6000,$A151,Registros!$K$2:$K$6000,"&lt;&gt;")&gt;0,1,0))</f>
        <v/>
      </c>
      <c r="O151">
        <f>IF(AND($K151=1,$E151=0,$G151=0,$I151=0),"WINBACK",IF(AND($M151=1,$N151&gt;0),"CONVERGENTE",IF($M151=1,"SOLO MÓVIL",IF($N151&gt;0,"SOLO FIJO / INTERNET","SIN SERVICIOS"))))</f>
        <v/>
      </c>
      <c r="P151">
        <f>IF($O151="WINBACK","Recuperar (winback)",IF($O151="CONVERGENTE","Upgrade / más líneas",IF($O151="SOLO MÓVIL","Ofrecer fijo + internet (FLBBTV)",IF($O151="SOLO FIJO / INTERNET","Ofrecer línea móvil Nextphone","Oferta completa (móvil + fijo + internet)"))))</f>
        <v/>
      </c>
      <c r="Q151">
        <f>$F151+$H151+$L151</f>
        <v/>
      </c>
      <c r="R151">
        <f>IFERROR(VLOOKUP($A151,Registros!$B$2:$G$6000,6,0),IFERROR(VLOOKUP($D151,Winback!$B$2:$C$300,2,0),""))</f>
        <v/>
      </c>
      <c r="S151">
        <f>IF($E151=1,"NP","")&amp;IF($G151=1,"+MOV","")&amp;IF($I151=1,"+CS","")&amp;IF($K151=1,"+WB","")</f>
        <v/>
      </c>
      <c r="T151">
        <f>$E151+$G151+$I151+$K151</f>
        <v/>
      </c>
    </row>
    <row r="152">
      <c r="A152" t="inlineStr">
        <is>
          <t>357339280000</t>
        </is>
      </c>
      <c r="B152" t="inlineStr">
        <is>
          <t>35733928</t>
        </is>
      </c>
      <c r="C152" t="inlineStr">
        <is>
          <t>LEISA CABEZON CHOCHO</t>
        </is>
      </c>
      <c r="D152" t="inlineStr">
        <is>
          <t>LEISACABEZONCHOCHO</t>
        </is>
      </c>
      <c r="E152">
        <f>IF(COUNTIFS(Registros!$A$2:$A$6000,"NP",Registros!$B$2:$B$6000,$A152)&gt;0,1,0)</f>
        <v/>
      </c>
      <c r="F152">
        <f>IF($E152=1,SUMIFS(Registros!$F$2:$F$6000,Registros!$A$2:$A$6000,"NP",Registros!$B$2:$B$6000,$A152),0)</f>
        <v/>
      </c>
      <c r="G152">
        <f>IF(COUNTIFS(Registros!$A$2:$A$6000,"MOV",Registros!$B$2:$B$6000,$A152)&gt;0,1,0)</f>
        <v/>
      </c>
      <c r="H152">
        <f>IF($G152=1,SUMIFS(Registros!$F$2:$F$6000,Registros!$A$2:$A$6000,"MOV",Registros!$B$2:$B$6000,$A152),0)</f>
        <v/>
      </c>
      <c r="I152">
        <f>IF(COUNTIFS(Registros!$A$2:$A$6000,"CS",Registros!$B$2:$B$6000,$A152)&gt;0,1,0)</f>
        <v/>
      </c>
      <c r="J152">
        <f>IF($I152=1,SUMIFS(Registros!$I$2:$I$6000,Registros!$A$2:$A$6000,"CS",Registros!$B$2:$B$6000,$A152),0)</f>
        <v/>
      </c>
      <c r="K152">
        <f>IF(COUNTIFS(Winback!$K$2:$K$300,$D152)&gt;0,1,0)</f>
        <v/>
      </c>
      <c r="L152">
        <f>IF(AND($K152=1,LEFT($A152,3)="WB-"),SUMIFS(Winback!$D$2:$D$300,Winback!$K$2:$K$300,$D152),0)</f>
        <v/>
      </c>
      <c r="M152">
        <f>IF(OR($E152=1,$G152=1,SUMIFS(Registros!$J$2:$J$6000,Registros!$B$2:$B$6000,$A152)&gt;0),1,0)</f>
        <v/>
      </c>
      <c r="N152">
        <f>IF($J152&gt;0,1,IF(COUNTIFS(Registros!$A$2:$A$6000,"CS",Registros!$B$2:$B$6000,$A152,Registros!$K$2:$K$6000,"&lt;&gt;")&gt;0,1,0))</f>
        <v/>
      </c>
      <c r="O152">
        <f>IF(AND($K152=1,$E152=0,$G152=0,$I152=0),"WINBACK",IF(AND($M152=1,$N152&gt;0),"CONVERGENTE",IF($M152=1,"SOLO MÓVIL",IF($N152&gt;0,"SOLO FIJO / INTERNET","SIN SERVICIOS"))))</f>
        <v/>
      </c>
      <c r="P152">
        <f>IF($O152="WINBACK","Recuperar (winback)",IF($O152="CONVERGENTE","Upgrade / más líneas",IF($O152="SOLO MÓVIL","Ofrecer fijo + internet (FLBBTV)",IF($O152="SOLO FIJO / INTERNET","Ofrecer línea móvil Nextphone","Oferta completa (móvil + fijo + internet)"))))</f>
        <v/>
      </c>
      <c r="Q152">
        <f>$F152+$H152+$L152</f>
        <v/>
      </c>
      <c r="R152">
        <f>IFERROR(VLOOKUP($A152,Registros!$B$2:$G$6000,6,0),IFERROR(VLOOKUP($D152,Winback!$B$2:$C$300,2,0),""))</f>
        <v/>
      </c>
      <c r="S152">
        <f>IF($E152=1,"NP","")&amp;IF($G152=1,"+MOV","")&amp;IF($I152=1,"+CS","")&amp;IF($K152=1,"+WB","")</f>
        <v/>
      </c>
      <c r="T152">
        <f>$E152+$G152+$I152+$K152</f>
        <v/>
      </c>
    </row>
    <row r="153">
      <c r="A153" t="inlineStr">
        <is>
          <t>323838631300</t>
        </is>
      </c>
      <c r="B153" t="inlineStr">
        <is>
          <t>32383863</t>
        </is>
      </c>
      <c r="C153" t="inlineStr">
        <is>
          <t>VICTOR TORRES</t>
        </is>
      </c>
      <c r="D153" t="inlineStr">
        <is>
          <t>VICTORTORRES</t>
        </is>
      </c>
      <c r="E153">
        <f>IF(COUNTIFS(Registros!$A$2:$A$6000,"NP",Registros!$B$2:$B$6000,$A153)&gt;0,1,0)</f>
        <v/>
      </c>
      <c r="F153">
        <f>IF($E153=1,SUMIFS(Registros!$F$2:$F$6000,Registros!$A$2:$A$6000,"NP",Registros!$B$2:$B$6000,$A153),0)</f>
        <v/>
      </c>
      <c r="G153">
        <f>IF(COUNTIFS(Registros!$A$2:$A$6000,"MOV",Registros!$B$2:$B$6000,$A153)&gt;0,1,0)</f>
        <v/>
      </c>
      <c r="H153">
        <f>IF($G153=1,SUMIFS(Registros!$F$2:$F$6000,Registros!$A$2:$A$6000,"MOV",Registros!$B$2:$B$6000,$A153),0)</f>
        <v/>
      </c>
      <c r="I153">
        <f>IF(COUNTIFS(Registros!$A$2:$A$6000,"CS",Registros!$B$2:$B$6000,$A153)&gt;0,1,0)</f>
        <v/>
      </c>
      <c r="J153">
        <f>IF($I153=1,SUMIFS(Registros!$I$2:$I$6000,Registros!$A$2:$A$6000,"CS",Registros!$B$2:$B$6000,$A153),0)</f>
        <v/>
      </c>
      <c r="K153">
        <f>IF(COUNTIFS(Winback!$K$2:$K$300,$D153)&gt;0,1,0)</f>
        <v/>
      </c>
      <c r="L153">
        <f>IF(AND($K153=1,LEFT($A153,3)="WB-"),SUMIFS(Winback!$D$2:$D$300,Winback!$K$2:$K$300,$D153),0)</f>
        <v/>
      </c>
      <c r="M153">
        <f>IF(OR($E153=1,$G153=1,SUMIFS(Registros!$J$2:$J$6000,Registros!$B$2:$B$6000,$A153)&gt;0),1,0)</f>
        <v/>
      </c>
      <c r="N153">
        <f>IF($J153&gt;0,1,IF(COUNTIFS(Registros!$A$2:$A$6000,"CS",Registros!$B$2:$B$6000,$A153,Registros!$K$2:$K$6000,"&lt;&gt;")&gt;0,1,0))</f>
        <v/>
      </c>
      <c r="O153">
        <f>IF(AND($K153=1,$E153=0,$G153=0,$I153=0),"WINBACK",IF(AND($M153=1,$N153&gt;0),"CONVERGENTE",IF($M153=1,"SOLO MÓVIL",IF($N153&gt;0,"SOLO FIJO / INTERNET","SIN SERVICIOS"))))</f>
        <v/>
      </c>
      <c r="P153">
        <f>IF($O153="WINBACK","Recuperar (winback)",IF($O153="CONVERGENTE","Upgrade / más líneas",IF($O153="SOLO MÓVIL","Ofrecer fijo + internet (FLBBTV)",IF($O153="SOLO FIJO / INTERNET","Ofrecer línea móvil Nextphone","Oferta completa (móvil + fijo + internet)"))))</f>
        <v/>
      </c>
      <c r="Q153">
        <f>$F153+$H153+$L153</f>
        <v/>
      </c>
      <c r="R153">
        <f>IFERROR(VLOOKUP($A153,Registros!$B$2:$G$6000,6,0),IFERROR(VLOOKUP($D153,Winback!$B$2:$C$300,2,0),""))</f>
        <v/>
      </c>
      <c r="S153">
        <f>IF($E153=1,"NP","")&amp;IF($G153=1,"+MOV","")&amp;IF($I153=1,"+CS","")&amp;IF($K153=1,"+WB","")</f>
        <v/>
      </c>
      <c r="T153">
        <f>$E153+$G153+$I153+$K153</f>
        <v/>
      </c>
    </row>
    <row r="154">
      <c r="A154" t="inlineStr">
        <is>
          <t>357286330000</t>
        </is>
      </c>
      <c r="B154" t="inlineStr">
        <is>
          <t>35728633</t>
        </is>
      </c>
      <c r="C154" t="inlineStr">
        <is>
          <t>MULTISERVICIOS EXPRESS JV</t>
        </is>
      </c>
      <c r="D154" t="inlineStr">
        <is>
          <t>MULTISERVICIOSEXPRESSJV</t>
        </is>
      </c>
      <c r="E154">
        <f>IF(COUNTIFS(Registros!$A$2:$A$6000,"NP",Registros!$B$2:$B$6000,$A154)&gt;0,1,0)</f>
        <v/>
      </c>
      <c r="F154">
        <f>IF($E154=1,SUMIFS(Registros!$F$2:$F$6000,Registros!$A$2:$A$6000,"NP",Registros!$B$2:$B$6000,$A154),0)</f>
        <v/>
      </c>
      <c r="G154">
        <f>IF(COUNTIFS(Registros!$A$2:$A$6000,"MOV",Registros!$B$2:$B$6000,$A154)&gt;0,1,0)</f>
        <v/>
      </c>
      <c r="H154">
        <f>IF($G154=1,SUMIFS(Registros!$F$2:$F$6000,Registros!$A$2:$A$6000,"MOV",Registros!$B$2:$B$6000,$A154),0)</f>
        <v/>
      </c>
      <c r="I154">
        <f>IF(COUNTIFS(Registros!$A$2:$A$6000,"CS",Registros!$B$2:$B$6000,$A154)&gt;0,1,0)</f>
        <v/>
      </c>
      <c r="J154">
        <f>IF($I154=1,SUMIFS(Registros!$I$2:$I$6000,Registros!$A$2:$A$6000,"CS",Registros!$B$2:$B$6000,$A154),0)</f>
        <v/>
      </c>
      <c r="K154">
        <f>IF(COUNTIFS(Winback!$K$2:$K$300,$D154)&gt;0,1,0)</f>
        <v/>
      </c>
      <c r="L154">
        <f>IF(AND($K154=1,LEFT($A154,3)="WB-"),SUMIFS(Winback!$D$2:$D$300,Winback!$K$2:$K$300,$D154),0)</f>
        <v/>
      </c>
      <c r="M154">
        <f>IF(OR($E154=1,$G154=1,SUMIFS(Registros!$J$2:$J$6000,Registros!$B$2:$B$6000,$A154)&gt;0),1,0)</f>
        <v/>
      </c>
      <c r="N154">
        <f>IF($J154&gt;0,1,IF(COUNTIFS(Registros!$A$2:$A$6000,"CS",Registros!$B$2:$B$6000,$A154,Registros!$K$2:$K$6000,"&lt;&gt;")&gt;0,1,0))</f>
        <v/>
      </c>
      <c r="O154">
        <f>IF(AND($K154=1,$E154=0,$G154=0,$I154=0),"WINBACK",IF(AND($M154=1,$N154&gt;0),"CONVERGENTE",IF($M154=1,"SOLO MÓVIL",IF($N154&gt;0,"SOLO FIJO / INTERNET","SIN SERVICIOS"))))</f>
        <v/>
      </c>
      <c r="P154">
        <f>IF($O154="WINBACK","Recuperar (winback)",IF($O154="CONVERGENTE","Upgrade / más líneas",IF($O154="SOLO MÓVIL","Ofrecer fijo + internet (FLBBTV)",IF($O154="SOLO FIJO / INTERNET","Ofrecer línea móvil Nextphone","Oferta completa (móvil + fijo + internet)"))))</f>
        <v/>
      </c>
      <c r="Q154">
        <f>$F154+$H154+$L154</f>
        <v/>
      </c>
      <c r="R154">
        <f>IFERROR(VLOOKUP($A154,Registros!$B$2:$G$6000,6,0),IFERROR(VLOOKUP($D154,Winback!$B$2:$C$300,2,0),""))</f>
        <v/>
      </c>
      <c r="S154">
        <f>IF($E154=1,"NP","")&amp;IF($G154=1,"+MOV","")&amp;IF($I154=1,"+CS","")&amp;IF($K154=1,"+WB","")</f>
        <v/>
      </c>
      <c r="T154">
        <f>$E154+$G154+$I154+$K154</f>
        <v/>
      </c>
    </row>
    <row r="155">
      <c r="A155" t="inlineStr">
        <is>
          <t>326504700000</t>
        </is>
      </c>
      <c r="B155" t="inlineStr">
        <is>
          <t>32650470</t>
        </is>
      </c>
      <c r="C155" t="inlineStr">
        <is>
          <t>IMPORTADORA P</t>
        </is>
      </c>
      <c r="D155" t="inlineStr">
        <is>
          <t>IMPORTADORAP</t>
        </is>
      </c>
      <c r="E155">
        <f>IF(COUNTIFS(Registros!$A$2:$A$6000,"NP",Registros!$B$2:$B$6000,$A155)&gt;0,1,0)</f>
        <v/>
      </c>
      <c r="F155">
        <f>IF($E155=1,SUMIFS(Registros!$F$2:$F$6000,Registros!$A$2:$A$6000,"NP",Registros!$B$2:$B$6000,$A155),0)</f>
        <v/>
      </c>
      <c r="G155">
        <f>IF(COUNTIFS(Registros!$A$2:$A$6000,"MOV",Registros!$B$2:$B$6000,$A155)&gt;0,1,0)</f>
        <v/>
      </c>
      <c r="H155">
        <f>IF($G155=1,SUMIFS(Registros!$F$2:$F$6000,Registros!$A$2:$A$6000,"MOV",Registros!$B$2:$B$6000,$A155),0)</f>
        <v/>
      </c>
      <c r="I155">
        <f>IF(COUNTIFS(Registros!$A$2:$A$6000,"CS",Registros!$B$2:$B$6000,$A155)&gt;0,1,0)</f>
        <v/>
      </c>
      <c r="J155">
        <f>IF($I155=1,SUMIFS(Registros!$I$2:$I$6000,Registros!$A$2:$A$6000,"CS",Registros!$B$2:$B$6000,$A155),0)</f>
        <v/>
      </c>
      <c r="K155">
        <f>IF(COUNTIFS(Winback!$K$2:$K$300,$D155)&gt;0,1,0)</f>
        <v/>
      </c>
      <c r="L155">
        <f>IF(AND($K155=1,LEFT($A155,3)="WB-"),SUMIFS(Winback!$D$2:$D$300,Winback!$K$2:$K$300,$D155),0)</f>
        <v/>
      </c>
      <c r="M155">
        <f>IF(OR($E155=1,$G155=1,SUMIFS(Registros!$J$2:$J$6000,Registros!$B$2:$B$6000,$A155)&gt;0),1,0)</f>
        <v/>
      </c>
      <c r="N155">
        <f>IF($J155&gt;0,1,IF(COUNTIFS(Registros!$A$2:$A$6000,"CS",Registros!$B$2:$B$6000,$A155,Registros!$K$2:$K$6000,"&lt;&gt;")&gt;0,1,0))</f>
        <v/>
      </c>
      <c r="O155">
        <f>IF(AND($K155=1,$E155=0,$G155=0,$I155=0),"WINBACK",IF(AND($M155=1,$N155&gt;0),"CONVERGENTE",IF($M155=1,"SOLO MÓVIL",IF($N155&gt;0,"SOLO FIJO / INTERNET","SIN SERVICIOS"))))</f>
        <v/>
      </c>
      <c r="P155">
        <f>IF($O155="WINBACK","Recuperar (winback)",IF($O155="CONVERGENTE","Upgrade / más líneas",IF($O155="SOLO MÓVIL","Ofrecer fijo + internet (FLBBTV)",IF($O155="SOLO FIJO / INTERNET","Ofrecer línea móvil Nextphone","Oferta completa (móvil + fijo + internet)"))))</f>
        <v/>
      </c>
      <c r="Q155">
        <f>$F155+$H155+$L155</f>
        <v/>
      </c>
      <c r="R155">
        <f>IFERROR(VLOOKUP($A155,Registros!$B$2:$G$6000,6,0),IFERROR(VLOOKUP($D155,Winback!$B$2:$C$300,2,0),""))</f>
        <v/>
      </c>
      <c r="S155">
        <f>IF($E155=1,"NP","")&amp;IF($G155=1,"+MOV","")&amp;IF($I155=1,"+CS","")&amp;IF($K155=1,"+WB","")</f>
        <v/>
      </c>
      <c r="T155">
        <f>$E155+$G155+$I155+$K155</f>
        <v/>
      </c>
    </row>
    <row r="156">
      <c r="A156" t="inlineStr">
        <is>
          <t>327302890000</t>
        </is>
      </c>
      <c r="B156" t="inlineStr">
        <is>
          <t>32730289</t>
        </is>
      </c>
      <c r="C156" t="inlineStr">
        <is>
          <t>Educartronic</t>
        </is>
      </c>
      <c r="D156" t="inlineStr">
        <is>
          <t>EDUCARTRONIC</t>
        </is>
      </c>
      <c r="E156">
        <f>IF(COUNTIFS(Registros!$A$2:$A$6000,"NP",Registros!$B$2:$B$6000,$A156)&gt;0,1,0)</f>
        <v/>
      </c>
      <c r="F156">
        <f>IF($E156=1,SUMIFS(Registros!$F$2:$F$6000,Registros!$A$2:$A$6000,"NP",Registros!$B$2:$B$6000,$A156),0)</f>
        <v/>
      </c>
      <c r="G156">
        <f>IF(COUNTIFS(Registros!$A$2:$A$6000,"MOV",Registros!$B$2:$B$6000,$A156)&gt;0,1,0)</f>
        <v/>
      </c>
      <c r="H156">
        <f>IF($G156=1,SUMIFS(Registros!$F$2:$F$6000,Registros!$A$2:$A$6000,"MOV",Registros!$B$2:$B$6000,$A156),0)</f>
        <v/>
      </c>
      <c r="I156">
        <f>IF(COUNTIFS(Registros!$A$2:$A$6000,"CS",Registros!$B$2:$B$6000,$A156)&gt;0,1,0)</f>
        <v/>
      </c>
      <c r="J156">
        <f>IF($I156=1,SUMIFS(Registros!$I$2:$I$6000,Registros!$A$2:$A$6000,"CS",Registros!$B$2:$B$6000,$A156),0)</f>
        <v/>
      </c>
      <c r="K156">
        <f>IF(COUNTIFS(Winback!$K$2:$K$300,$D156)&gt;0,1,0)</f>
        <v/>
      </c>
      <c r="L156">
        <f>IF(AND($K156=1,LEFT($A156,3)="WB-"),SUMIFS(Winback!$D$2:$D$300,Winback!$K$2:$K$300,$D156),0)</f>
        <v/>
      </c>
      <c r="M156">
        <f>IF(OR($E156=1,$G156=1,SUMIFS(Registros!$J$2:$J$6000,Registros!$B$2:$B$6000,$A156)&gt;0),1,0)</f>
        <v/>
      </c>
      <c r="N156">
        <f>IF($J156&gt;0,1,IF(COUNTIFS(Registros!$A$2:$A$6000,"CS",Registros!$B$2:$B$6000,$A156,Registros!$K$2:$K$6000,"&lt;&gt;")&gt;0,1,0))</f>
        <v/>
      </c>
      <c r="O156">
        <f>IF(AND($K156=1,$E156=0,$G156=0,$I156=0),"WINBACK",IF(AND($M156=1,$N156&gt;0),"CONVERGENTE",IF($M156=1,"SOLO MÓVIL",IF($N156&gt;0,"SOLO FIJO / INTERNET","SIN SERVICIOS"))))</f>
        <v/>
      </c>
      <c r="P156">
        <f>IF($O156="WINBACK","Recuperar (winback)",IF($O156="CONVERGENTE","Upgrade / más líneas",IF($O156="SOLO MÓVIL","Ofrecer fijo + internet (FLBBTV)",IF($O156="SOLO FIJO / INTERNET","Ofrecer línea móvil Nextphone","Oferta completa (móvil + fijo + internet)"))))</f>
        <v/>
      </c>
      <c r="Q156">
        <f>$F156+$H156+$L156</f>
        <v/>
      </c>
      <c r="R156">
        <f>IFERROR(VLOOKUP($A156,Registros!$B$2:$G$6000,6,0),IFERROR(VLOOKUP($D156,Winback!$B$2:$C$300,2,0),""))</f>
        <v/>
      </c>
      <c r="S156">
        <f>IF($E156=1,"NP","")&amp;IF($G156=1,"+MOV","")&amp;IF($I156=1,"+CS","")&amp;IF($K156=1,"+WB","")</f>
        <v/>
      </c>
      <c r="T156">
        <f>$E156+$G156+$I156+$K156</f>
        <v/>
      </c>
    </row>
    <row r="157">
      <c r="A157" t="inlineStr">
        <is>
          <t>321726240000</t>
        </is>
      </c>
      <c r="B157" t="inlineStr">
        <is>
          <t>32172624</t>
        </is>
      </c>
      <c r="C157" t="inlineStr">
        <is>
          <t>DISENO Y ESPA</t>
        </is>
      </c>
      <c r="D157" t="inlineStr">
        <is>
          <t>DISENOYESPA</t>
        </is>
      </c>
      <c r="E157">
        <f>IF(COUNTIFS(Registros!$A$2:$A$6000,"NP",Registros!$B$2:$B$6000,$A157)&gt;0,1,0)</f>
        <v/>
      </c>
      <c r="F157">
        <f>IF($E157=1,SUMIFS(Registros!$F$2:$F$6000,Registros!$A$2:$A$6000,"NP",Registros!$B$2:$B$6000,$A157),0)</f>
        <v/>
      </c>
      <c r="G157">
        <f>IF(COUNTIFS(Registros!$A$2:$A$6000,"MOV",Registros!$B$2:$B$6000,$A157)&gt;0,1,0)</f>
        <v/>
      </c>
      <c r="H157">
        <f>IF($G157=1,SUMIFS(Registros!$F$2:$F$6000,Registros!$A$2:$A$6000,"MOV",Registros!$B$2:$B$6000,$A157),0)</f>
        <v/>
      </c>
      <c r="I157">
        <f>IF(COUNTIFS(Registros!$A$2:$A$6000,"CS",Registros!$B$2:$B$6000,$A157)&gt;0,1,0)</f>
        <v/>
      </c>
      <c r="J157">
        <f>IF($I157=1,SUMIFS(Registros!$I$2:$I$6000,Registros!$A$2:$A$6000,"CS",Registros!$B$2:$B$6000,$A157),0)</f>
        <v/>
      </c>
      <c r="K157">
        <f>IF(COUNTIFS(Winback!$K$2:$K$300,$D157)&gt;0,1,0)</f>
        <v/>
      </c>
      <c r="L157">
        <f>IF(AND($K157=1,LEFT($A157,3)="WB-"),SUMIFS(Winback!$D$2:$D$300,Winback!$K$2:$K$300,$D157),0)</f>
        <v/>
      </c>
      <c r="M157">
        <f>IF(OR($E157=1,$G157=1,SUMIFS(Registros!$J$2:$J$6000,Registros!$B$2:$B$6000,$A157)&gt;0),1,0)</f>
        <v/>
      </c>
      <c r="N157">
        <f>IF($J157&gt;0,1,IF(COUNTIFS(Registros!$A$2:$A$6000,"CS",Registros!$B$2:$B$6000,$A157,Registros!$K$2:$K$6000,"&lt;&gt;")&gt;0,1,0))</f>
        <v/>
      </c>
      <c r="O157">
        <f>IF(AND($K157=1,$E157=0,$G157=0,$I157=0),"WINBACK",IF(AND($M157=1,$N157&gt;0),"CONVERGENTE",IF($M157=1,"SOLO MÓVIL",IF($N157&gt;0,"SOLO FIJO / INTERNET","SIN SERVICIOS"))))</f>
        <v/>
      </c>
      <c r="P157">
        <f>IF($O157="WINBACK","Recuperar (winback)",IF($O157="CONVERGENTE","Upgrade / más líneas",IF($O157="SOLO MÓVIL","Ofrecer fijo + internet (FLBBTV)",IF($O157="SOLO FIJO / INTERNET","Ofrecer línea móvil Nextphone","Oferta completa (móvil + fijo + internet)"))))</f>
        <v/>
      </c>
      <c r="Q157">
        <f>$F157+$H157+$L157</f>
        <v/>
      </c>
      <c r="R157">
        <f>IFERROR(VLOOKUP($A157,Registros!$B$2:$G$6000,6,0),IFERROR(VLOOKUP($D157,Winback!$B$2:$C$300,2,0),""))</f>
        <v/>
      </c>
      <c r="S157">
        <f>IF($E157=1,"NP","")&amp;IF($G157=1,"+MOV","")&amp;IF($I157=1,"+CS","")&amp;IF($K157=1,"+WB","")</f>
        <v/>
      </c>
      <c r="T157">
        <f>$E157+$G157+$I157+$K157</f>
        <v/>
      </c>
    </row>
    <row r="158">
      <c r="A158" t="inlineStr">
        <is>
          <t>348014020000</t>
        </is>
      </c>
      <c r="B158" t="inlineStr">
        <is>
          <t>34801402</t>
        </is>
      </c>
      <c r="C158" t="inlineStr">
        <is>
          <t>YAZUR SA</t>
        </is>
      </c>
      <c r="D158" t="inlineStr">
        <is>
          <t>YAZURSA</t>
        </is>
      </c>
      <c r="E158">
        <f>IF(COUNTIFS(Registros!$A$2:$A$6000,"NP",Registros!$B$2:$B$6000,$A158)&gt;0,1,0)</f>
        <v/>
      </c>
      <c r="F158">
        <f>IF($E158=1,SUMIFS(Registros!$F$2:$F$6000,Registros!$A$2:$A$6000,"NP",Registros!$B$2:$B$6000,$A158),0)</f>
        <v/>
      </c>
      <c r="G158">
        <f>IF(COUNTIFS(Registros!$A$2:$A$6000,"MOV",Registros!$B$2:$B$6000,$A158)&gt;0,1,0)</f>
        <v/>
      </c>
      <c r="H158">
        <f>IF($G158=1,SUMIFS(Registros!$F$2:$F$6000,Registros!$A$2:$A$6000,"MOV",Registros!$B$2:$B$6000,$A158),0)</f>
        <v/>
      </c>
      <c r="I158">
        <f>IF(COUNTIFS(Registros!$A$2:$A$6000,"CS",Registros!$B$2:$B$6000,$A158)&gt;0,1,0)</f>
        <v/>
      </c>
      <c r="J158">
        <f>IF($I158=1,SUMIFS(Registros!$I$2:$I$6000,Registros!$A$2:$A$6000,"CS",Registros!$B$2:$B$6000,$A158),0)</f>
        <v/>
      </c>
      <c r="K158">
        <f>IF(COUNTIFS(Winback!$K$2:$K$300,$D158)&gt;0,1,0)</f>
        <v/>
      </c>
      <c r="L158">
        <f>IF(AND($K158=1,LEFT($A158,3)="WB-"),SUMIFS(Winback!$D$2:$D$300,Winback!$K$2:$K$300,$D158),0)</f>
        <v/>
      </c>
      <c r="M158">
        <f>IF(OR($E158=1,$G158=1,SUMIFS(Registros!$J$2:$J$6000,Registros!$B$2:$B$6000,$A158)&gt;0),1,0)</f>
        <v/>
      </c>
      <c r="N158">
        <f>IF($J158&gt;0,1,IF(COUNTIFS(Registros!$A$2:$A$6000,"CS",Registros!$B$2:$B$6000,$A158,Registros!$K$2:$K$6000,"&lt;&gt;")&gt;0,1,0))</f>
        <v/>
      </c>
      <c r="O158">
        <f>IF(AND($K158=1,$E158=0,$G158=0,$I158=0),"WINBACK",IF(AND($M158=1,$N158&gt;0),"CONVERGENTE",IF($M158=1,"SOLO MÓVIL",IF($N158&gt;0,"SOLO FIJO / INTERNET","SIN SERVICIOS"))))</f>
        <v/>
      </c>
      <c r="P158">
        <f>IF($O158="WINBACK","Recuperar (winback)",IF($O158="CONVERGENTE","Upgrade / más líneas",IF($O158="SOLO MÓVIL","Ofrecer fijo + internet (FLBBTV)",IF($O158="SOLO FIJO / INTERNET","Ofrecer línea móvil Nextphone","Oferta completa (móvil + fijo + internet)"))))</f>
        <v/>
      </c>
      <c r="Q158">
        <f>$F158+$H158+$L158</f>
        <v/>
      </c>
      <c r="R158">
        <f>IFERROR(VLOOKUP($A158,Registros!$B$2:$G$6000,6,0),IFERROR(VLOOKUP($D158,Winback!$B$2:$C$300,2,0),""))</f>
        <v/>
      </c>
      <c r="S158">
        <f>IF($E158=1,"NP","")&amp;IF($G158=1,"+MOV","")&amp;IF($I158=1,"+CS","")&amp;IF($K158=1,"+WB","")</f>
        <v/>
      </c>
      <c r="T158">
        <f>$E158+$G158+$I158+$K158</f>
        <v/>
      </c>
    </row>
    <row r="159">
      <c r="A159" t="inlineStr">
        <is>
          <t>326516120000</t>
        </is>
      </c>
      <c r="B159" t="inlineStr">
        <is>
          <t>32651612</t>
        </is>
      </c>
      <c r="C159" t="inlineStr">
        <is>
          <t>Panama Real E</t>
        </is>
      </c>
      <c r="D159" t="inlineStr">
        <is>
          <t>PANAMAREALE</t>
        </is>
      </c>
      <c r="E159">
        <f>IF(COUNTIFS(Registros!$A$2:$A$6000,"NP",Registros!$B$2:$B$6000,$A159)&gt;0,1,0)</f>
        <v/>
      </c>
      <c r="F159">
        <f>IF($E159=1,SUMIFS(Registros!$F$2:$F$6000,Registros!$A$2:$A$6000,"NP",Registros!$B$2:$B$6000,$A159),0)</f>
        <v/>
      </c>
      <c r="G159">
        <f>IF(COUNTIFS(Registros!$A$2:$A$6000,"MOV",Registros!$B$2:$B$6000,$A159)&gt;0,1,0)</f>
        <v/>
      </c>
      <c r="H159">
        <f>IF($G159=1,SUMIFS(Registros!$F$2:$F$6000,Registros!$A$2:$A$6000,"MOV",Registros!$B$2:$B$6000,$A159),0)</f>
        <v/>
      </c>
      <c r="I159">
        <f>IF(COUNTIFS(Registros!$A$2:$A$6000,"CS",Registros!$B$2:$B$6000,$A159)&gt;0,1,0)</f>
        <v/>
      </c>
      <c r="J159">
        <f>IF($I159=1,SUMIFS(Registros!$I$2:$I$6000,Registros!$A$2:$A$6000,"CS",Registros!$B$2:$B$6000,$A159),0)</f>
        <v/>
      </c>
      <c r="K159">
        <f>IF(COUNTIFS(Winback!$K$2:$K$300,$D159)&gt;0,1,0)</f>
        <v/>
      </c>
      <c r="L159">
        <f>IF(AND($K159=1,LEFT($A159,3)="WB-"),SUMIFS(Winback!$D$2:$D$300,Winback!$K$2:$K$300,$D159),0)</f>
        <v/>
      </c>
      <c r="M159">
        <f>IF(OR($E159=1,$G159=1,SUMIFS(Registros!$J$2:$J$6000,Registros!$B$2:$B$6000,$A159)&gt;0),1,0)</f>
        <v/>
      </c>
      <c r="N159">
        <f>IF($J159&gt;0,1,IF(COUNTIFS(Registros!$A$2:$A$6000,"CS",Registros!$B$2:$B$6000,$A159,Registros!$K$2:$K$6000,"&lt;&gt;")&gt;0,1,0))</f>
        <v/>
      </c>
      <c r="O159">
        <f>IF(AND($K159=1,$E159=0,$G159=0,$I159=0),"WINBACK",IF(AND($M159=1,$N159&gt;0),"CONVERGENTE",IF($M159=1,"SOLO MÓVIL",IF($N159&gt;0,"SOLO FIJO / INTERNET","SIN SERVICIOS"))))</f>
        <v/>
      </c>
      <c r="P159">
        <f>IF($O159="WINBACK","Recuperar (winback)",IF($O159="CONVERGENTE","Upgrade / más líneas",IF($O159="SOLO MÓVIL","Ofrecer fijo + internet (FLBBTV)",IF($O159="SOLO FIJO / INTERNET","Ofrecer línea móvil Nextphone","Oferta completa (móvil + fijo + internet)"))))</f>
        <v/>
      </c>
      <c r="Q159">
        <f>$F159+$H159+$L159</f>
        <v/>
      </c>
      <c r="R159">
        <f>IFERROR(VLOOKUP($A159,Registros!$B$2:$G$6000,6,0),IFERROR(VLOOKUP($D159,Winback!$B$2:$C$300,2,0),""))</f>
        <v/>
      </c>
      <c r="S159">
        <f>IF($E159=1,"NP","")&amp;IF($G159=1,"+MOV","")&amp;IF($I159=1,"+CS","")&amp;IF($K159=1,"+WB","")</f>
        <v/>
      </c>
      <c r="T159">
        <f>$E159+$G159+$I159+$K159</f>
        <v/>
      </c>
    </row>
    <row r="160">
      <c r="A160" t="inlineStr">
        <is>
          <t>312236380000</t>
        </is>
      </c>
      <c r="B160" t="inlineStr">
        <is>
          <t>31223638</t>
        </is>
      </c>
      <c r="C160" t="inlineStr">
        <is>
          <t>DETUR PANAMA, S.A. -</t>
        </is>
      </c>
      <c r="D160" t="inlineStr">
        <is>
          <t>DETURPANAMASA</t>
        </is>
      </c>
      <c r="E160">
        <f>IF(COUNTIFS(Registros!$A$2:$A$6000,"NP",Registros!$B$2:$B$6000,$A160)&gt;0,1,0)</f>
        <v/>
      </c>
      <c r="F160">
        <f>IF($E160=1,SUMIFS(Registros!$F$2:$F$6000,Registros!$A$2:$A$6000,"NP",Registros!$B$2:$B$6000,$A160),0)</f>
        <v/>
      </c>
      <c r="G160">
        <f>IF(COUNTIFS(Registros!$A$2:$A$6000,"MOV",Registros!$B$2:$B$6000,$A160)&gt;0,1,0)</f>
        <v/>
      </c>
      <c r="H160">
        <f>IF($G160=1,SUMIFS(Registros!$F$2:$F$6000,Registros!$A$2:$A$6000,"MOV",Registros!$B$2:$B$6000,$A160),0)</f>
        <v/>
      </c>
      <c r="I160">
        <f>IF(COUNTIFS(Registros!$A$2:$A$6000,"CS",Registros!$B$2:$B$6000,$A160)&gt;0,1,0)</f>
        <v/>
      </c>
      <c r="J160">
        <f>IF($I160=1,SUMIFS(Registros!$I$2:$I$6000,Registros!$A$2:$A$6000,"CS",Registros!$B$2:$B$6000,$A160),0)</f>
        <v/>
      </c>
      <c r="K160">
        <f>IF(COUNTIFS(Winback!$K$2:$K$300,$D160)&gt;0,1,0)</f>
        <v/>
      </c>
      <c r="L160">
        <f>IF(AND($K160=1,LEFT($A160,3)="WB-"),SUMIFS(Winback!$D$2:$D$300,Winback!$K$2:$K$300,$D160),0)</f>
        <v/>
      </c>
      <c r="M160">
        <f>IF(OR($E160=1,$G160=1,SUMIFS(Registros!$J$2:$J$6000,Registros!$B$2:$B$6000,$A160)&gt;0),1,0)</f>
        <v/>
      </c>
      <c r="N160">
        <f>IF($J160&gt;0,1,IF(COUNTIFS(Registros!$A$2:$A$6000,"CS",Registros!$B$2:$B$6000,$A160,Registros!$K$2:$K$6000,"&lt;&gt;")&gt;0,1,0))</f>
        <v/>
      </c>
      <c r="O160">
        <f>IF(AND($K160=1,$E160=0,$G160=0,$I160=0),"WINBACK",IF(AND($M160=1,$N160&gt;0),"CONVERGENTE",IF($M160=1,"SOLO MÓVIL",IF($N160&gt;0,"SOLO FIJO / INTERNET","SIN SERVICIOS"))))</f>
        <v/>
      </c>
      <c r="P160">
        <f>IF($O160="WINBACK","Recuperar (winback)",IF($O160="CONVERGENTE","Upgrade / más líneas",IF($O160="SOLO MÓVIL","Ofrecer fijo + internet (FLBBTV)",IF($O160="SOLO FIJO / INTERNET","Ofrecer línea móvil Nextphone","Oferta completa (móvil + fijo + internet)"))))</f>
        <v/>
      </c>
      <c r="Q160">
        <f>$F160+$H160+$L160</f>
        <v/>
      </c>
      <c r="R160">
        <f>IFERROR(VLOOKUP($A160,Registros!$B$2:$G$6000,6,0),IFERROR(VLOOKUP($D160,Winback!$B$2:$C$300,2,0),""))</f>
        <v/>
      </c>
      <c r="S160">
        <f>IF($E160=1,"NP","")&amp;IF($G160=1,"+MOV","")&amp;IF($I160=1,"+CS","")&amp;IF($K160=1,"+WB","")</f>
        <v/>
      </c>
      <c r="T160">
        <f>$E160+$G160+$I160+$K160</f>
        <v/>
      </c>
    </row>
    <row r="161">
      <c r="A161" t="inlineStr">
        <is>
          <t>333184060000</t>
        </is>
      </c>
      <c r="B161" t="inlineStr">
        <is>
          <t>33318406</t>
        </is>
      </c>
      <c r="C161" t="inlineStr">
        <is>
          <t>MichaelWillian Lawrence</t>
        </is>
      </c>
      <c r="D161" t="inlineStr">
        <is>
          <t>MICHAELWILLIANLAWRENCE</t>
        </is>
      </c>
      <c r="E161">
        <f>IF(COUNTIFS(Registros!$A$2:$A$6000,"NP",Registros!$B$2:$B$6000,$A161)&gt;0,1,0)</f>
        <v/>
      </c>
      <c r="F161">
        <f>IF($E161=1,SUMIFS(Registros!$F$2:$F$6000,Registros!$A$2:$A$6000,"NP",Registros!$B$2:$B$6000,$A161),0)</f>
        <v/>
      </c>
      <c r="G161">
        <f>IF(COUNTIFS(Registros!$A$2:$A$6000,"MOV",Registros!$B$2:$B$6000,$A161)&gt;0,1,0)</f>
        <v/>
      </c>
      <c r="H161">
        <f>IF($G161=1,SUMIFS(Registros!$F$2:$F$6000,Registros!$A$2:$A$6000,"MOV",Registros!$B$2:$B$6000,$A161),0)</f>
        <v/>
      </c>
      <c r="I161">
        <f>IF(COUNTIFS(Registros!$A$2:$A$6000,"CS",Registros!$B$2:$B$6000,$A161)&gt;0,1,0)</f>
        <v/>
      </c>
      <c r="J161">
        <f>IF($I161=1,SUMIFS(Registros!$I$2:$I$6000,Registros!$A$2:$A$6000,"CS",Registros!$B$2:$B$6000,$A161),0)</f>
        <v/>
      </c>
      <c r="K161">
        <f>IF(COUNTIFS(Winback!$K$2:$K$300,$D161)&gt;0,1,0)</f>
        <v/>
      </c>
      <c r="L161">
        <f>IF(AND($K161=1,LEFT($A161,3)="WB-"),SUMIFS(Winback!$D$2:$D$300,Winback!$K$2:$K$300,$D161),0)</f>
        <v/>
      </c>
      <c r="M161">
        <f>IF(OR($E161=1,$G161=1,SUMIFS(Registros!$J$2:$J$6000,Registros!$B$2:$B$6000,$A161)&gt;0),1,0)</f>
        <v/>
      </c>
      <c r="N161">
        <f>IF($J161&gt;0,1,IF(COUNTIFS(Registros!$A$2:$A$6000,"CS",Registros!$B$2:$B$6000,$A161,Registros!$K$2:$K$6000,"&lt;&gt;")&gt;0,1,0))</f>
        <v/>
      </c>
      <c r="O161">
        <f>IF(AND($K161=1,$E161=0,$G161=0,$I161=0),"WINBACK",IF(AND($M161=1,$N161&gt;0),"CONVERGENTE",IF($M161=1,"SOLO MÓVIL",IF($N161&gt;0,"SOLO FIJO / INTERNET","SIN SERVICIOS"))))</f>
        <v/>
      </c>
      <c r="P161">
        <f>IF($O161="WINBACK","Recuperar (winback)",IF($O161="CONVERGENTE","Upgrade / más líneas",IF($O161="SOLO MÓVIL","Ofrecer fijo + internet (FLBBTV)",IF($O161="SOLO FIJO / INTERNET","Ofrecer línea móvil Nextphone","Oferta completa (móvil + fijo + internet)"))))</f>
        <v/>
      </c>
      <c r="Q161">
        <f>$F161+$H161+$L161</f>
        <v/>
      </c>
      <c r="R161">
        <f>IFERROR(VLOOKUP($A161,Registros!$B$2:$G$6000,6,0),IFERROR(VLOOKUP($D161,Winback!$B$2:$C$300,2,0),""))</f>
        <v/>
      </c>
      <c r="S161">
        <f>IF($E161=1,"NP","")&amp;IF($G161=1,"+MOV","")&amp;IF($I161=1,"+CS","")&amp;IF($K161=1,"+WB","")</f>
        <v/>
      </c>
      <c r="T161">
        <f>$E161+$G161+$I161+$K161</f>
        <v/>
      </c>
    </row>
    <row r="162">
      <c r="A162" t="inlineStr">
        <is>
          <t>312229930000</t>
        </is>
      </c>
      <c r="B162" t="inlineStr">
        <is>
          <t>31222993</t>
        </is>
      </c>
      <c r="C162" t="inlineStr">
        <is>
          <t>HACIENDA SAN JOSE, S.A.</t>
        </is>
      </c>
      <c r="D162" t="inlineStr">
        <is>
          <t>HACIENDASANJOSESA</t>
        </is>
      </c>
      <c r="E162">
        <f>IF(COUNTIFS(Registros!$A$2:$A$6000,"NP",Registros!$B$2:$B$6000,$A162)&gt;0,1,0)</f>
        <v/>
      </c>
      <c r="F162">
        <f>IF($E162=1,SUMIFS(Registros!$F$2:$F$6000,Registros!$A$2:$A$6000,"NP",Registros!$B$2:$B$6000,$A162),0)</f>
        <v/>
      </c>
      <c r="G162">
        <f>IF(COUNTIFS(Registros!$A$2:$A$6000,"MOV",Registros!$B$2:$B$6000,$A162)&gt;0,1,0)</f>
        <v/>
      </c>
      <c r="H162">
        <f>IF($G162=1,SUMIFS(Registros!$F$2:$F$6000,Registros!$A$2:$A$6000,"MOV",Registros!$B$2:$B$6000,$A162),0)</f>
        <v/>
      </c>
      <c r="I162">
        <f>IF(COUNTIFS(Registros!$A$2:$A$6000,"CS",Registros!$B$2:$B$6000,$A162)&gt;0,1,0)</f>
        <v/>
      </c>
      <c r="J162">
        <f>IF($I162=1,SUMIFS(Registros!$I$2:$I$6000,Registros!$A$2:$A$6000,"CS",Registros!$B$2:$B$6000,$A162),0)</f>
        <v/>
      </c>
      <c r="K162">
        <f>IF(COUNTIFS(Winback!$K$2:$K$300,$D162)&gt;0,1,0)</f>
        <v/>
      </c>
      <c r="L162">
        <f>IF(AND($K162=1,LEFT($A162,3)="WB-"),SUMIFS(Winback!$D$2:$D$300,Winback!$K$2:$K$300,$D162),0)</f>
        <v/>
      </c>
      <c r="M162">
        <f>IF(OR($E162=1,$G162=1,SUMIFS(Registros!$J$2:$J$6000,Registros!$B$2:$B$6000,$A162)&gt;0),1,0)</f>
        <v/>
      </c>
      <c r="N162">
        <f>IF($J162&gt;0,1,IF(COUNTIFS(Registros!$A$2:$A$6000,"CS",Registros!$B$2:$B$6000,$A162,Registros!$K$2:$K$6000,"&lt;&gt;")&gt;0,1,0))</f>
        <v/>
      </c>
      <c r="O162">
        <f>IF(AND($K162=1,$E162=0,$G162=0,$I162=0),"WINBACK",IF(AND($M162=1,$N162&gt;0),"CONVERGENTE",IF($M162=1,"SOLO MÓVIL",IF($N162&gt;0,"SOLO FIJO / INTERNET","SIN SERVICIOS"))))</f>
        <v/>
      </c>
      <c r="P162">
        <f>IF($O162="WINBACK","Recuperar (winback)",IF($O162="CONVERGENTE","Upgrade / más líneas",IF($O162="SOLO MÓVIL","Ofrecer fijo + internet (FLBBTV)",IF($O162="SOLO FIJO / INTERNET","Ofrecer línea móvil Nextphone","Oferta completa (móvil + fijo + internet)"))))</f>
        <v/>
      </c>
      <c r="Q162">
        <f>$F162+$H162+$L162</f>
        <v/>
      </c>
      <c r="R162">
        <f>IFERROR(VLOOKUP($A162,Registros!$B$2:$G$6000,6,0),IFERROR(VLOOKUP($D162,Winback!$B$2:$C$300,2,0),""))</f>
        <v/>
      </c>
      <c r="S162">
        <f>IF($E162=1,"NP","")&amp;IF($G162=1,"+MOV","")&amp;IF($I162=1,"+CS","")&amp;IF($K162=1,"+WB","")</f>
        <v/>
      </c>
      <c r="T162">
        <f>$E162+$G162+$I162+$K162</f>
        <v/>
      </c>
    </row>
    <row r="163">
      <c r="A163" t="inlineStr">
        <is>
          <t>321513310000</t>
        </is>
      </c>
      <c r="B163" t="inlineStr">
        <is>
          <t>32151331</t>
        </is>
      </c>
      <c r="C163" t="inlineStr">
        <is>
          <t>I.T GROUP S.A</t>
        </is>
      </c>
      <c r="D163" t="inlineStr">
        <is>
          <t>ITGROUPSA</t>
        </is>
      </c>
      <c r="E163">
        <f>IF(COUNTIFS(Registros!$A$2:$A$6000,"NP",Registros!$B$2:$B$6000,$A163)&gt;0,1,0)</f>
        <v/>
      </c>
      <c r="F163">
        <f>IF($E163=1,SUMIFS(Registros!$F$2:$F$6000,Registros!$A$2:$A$6000,"NP",Registros!$B$2:$B$6000,$A163),0)</f>
        <v/>
      </c>
      <c r="G163">
        <f>IF(COUNTIFS(Registros!$A$2:$A$6000,"MOV",Registros!$B$2:$B$6000,$A163)&gt;0,1,0)</f>
        <v/>
      </c>
      <c r="H163">
        <f>IF($G163=1,SUMIFS(Registros!$F$2:$F$6000,Registros!$A$2:$A$6000,"MOV",Registros!$B$2:$B$6000,$A163),0)</f>
        <v/>
      </c>
      <c r="I163">
        <f>IF(COUNTIFS(Registros!$A$2:$A$6000,"CS",Registros!$B$2:$B$6000,$A163)&gt;0,1,0)</f>
        <v/>
      </c>
      <c r="J163">
        <f>IF($I163=1,SUMIFS(Registros!$I$2:$I$6000,Registros!$A$2:$A$6000,"CS",Registros!$B$2:$B$6000,$A163),0)</f>
        <v/>
      </c>
      <c r="K163">
        <f>IF(COUNTIFS(Winback!$K$2:$K$300,$D163)&gt;0,1,0)</f>
        <v/>
      </c>
      <c r="L163">
        <f>IF(AND($K163=1,LEFT($A163,3)="WB-"),SUMIFS(Winback!$D$2:$D$300,Winback!$K$2:$K$300,$D163),0)</f>
        <v/>
      </c>
      <c r="M163">
        <f>IF(OR($E163=1,$G163=1,SUMIFS(Registros!$J$2:$J$6000,Registros!$B$2:$B$6000,$A163)&gt;0),1,0)</f>
        <v/>
      </c>
      <c r="N163">
        <f>IF($J163&gt;0,1,IF(COUNTIFS(Registros!$A$2:$A$6000,"CS",Registros!$B$2:$B$6000,$A163,Registros!$K$2:$K$6000,"&lt;&gt;")&gt;0,1,0))</f>
        <v/>
      </c>
      <c r="O163">
        <f>IF(AND($K163=1,$E163=0,$G163=0,$I163=0),"WINBACK",IF(AND($M163=1,$N163&gt;0),"CONVERGENTE",IF($M163=1,"SOLO MÓVIL",IF($N163&gt;0,"SOLO FIJO / INTERNET","SIN SERVICIOS"))))</f>
        <v/>
      </c>
      <c r="P163">
        <f>IF($O163="WINBACK","Recuperar (winback)",IF($O163="CONVERGENTE","Upgrade / más líneas",IF($O163="SOLO MÓVIL","Ofrecer fijo + internet (FLBBTV)",IF($O163="SOLO FIJO / INTERNET","Ofrecer línea móvil Nextphone","Oferta completa (móvil + fijo + internet)"))))</f>
        <v/>
      </c>
      <c r="Q163">
        <f>$F163+$H163+$L163</f>
        <v/>
      </c>
      <c r="R163">
        <f>IFERROR(VLOOKUP($A163,Registros!$B$2:$G$6000,6,0),IFERROR(VLOOKUP($D163,Winback!$B$2:$C$300,2,0),""))</f>
        <v/>
      </c>
      <c r="S163">
        <f>IF($E163=1,"NP","")&amp;IF($G163=1,"+MOV","")&amp;IF($I163=1,"+CS","")&amp;IF($K163=1,"+WB","")</f>
        <v/>
      </c>
      <c r="T163">
        <f>$E163+$G163+$I163+$K163</f>
        <v/>
      </c>
    </row>
    <row r="164">
      <c r="A164" t="inlineStr">
        <is>
          <t>321659360100</t>
        </is>
      </c>
      <c r="B164" t="inlineStr">
        <is>
          <t>32165936</t>
        </is>
      </c>
      <c r="C164" t="inlineStr">
        <is>
          <t>DISTRIBUIDORA</t>
        </is>
      </c>
      <c r="D164" t="inlineStr">
        <is>
          <t>DISTRIBUIDORA</t>
        </is>
      </c>
      <c r="E164">
        <f>IF(COUNTIFS(Registros!$A$2:$A$6000,"NP",Registros!$B$2:$B$6000,$A164)&gt;0,1,0)</f>
        <v/>
      </c>
      <c r="F164">
        <f>IF($E164=1,SUMIFS(Registros!$F$2:$F$6000,Registros!$A$2:$A$6000,"NP",Registros!$B$2:$B$6000,$A164),0)</f>
        <v/>
      </c>
      <c r="G164">
        <f>IF(COUNTIFS(Registros!$A$2:$A$6000,"MOV",Registros!$B$2:$B$6000,$A164)&gt;0,1,0)</f>
        <v/>
      </c>
      <c r="H164">
        <f>IF($G164=1,SUMIFS(Registros!$F$2:$F$6000,Registros!$A$2:$A$6000,"MOV",Registros!$B$2:$B$6000,$A164),0)</f>
        <v/>
      </c>
      <c r="I164">
        <f>IF(COUNTIFS(Registros!$A$2:$A$6000,"CS",Registros!$B$2:$B$6000,$A164)&gt;0,1,0)</f>
        <v/>
      </c>
      <c r="J164">
        <f>IF($I164=1,SUMIFS(Registros!$I$2:$I$6000,Registros!$A$2:$A$6000,"CS",Registros!$B$2:$B$6000,$A164),0)</f>
        <v/>
      </c>
      <c r="K164">
        <f>IF(COUNTIFS(Winback!$K$2:$K$300,$D164)&gt;0,1,0)</f>
        <v/>
      </c>
      <c r="L164">
        <f>IF(AND($K164=1,LEFT($A164,3)="WB-"),SUMIFS(Winback!$D$2:$D$300,Winback!$K$2:$K$300,$D164),0)</f>
        <v/>
      </c>
      <c r="M164">
        <f>IF(OR($E164=1,$G164=1,SUMIFS(Registros!$J$2:$J$6000,Registros!$B$2:$B$6000,$A164)&gt;0),1,0)</f>
        <v/>
      </c>
      <c r="N164">
        <f>IF($J164&gt;0,1,IF(COUNTIFS(Registros!$A$2:$A$6000,"CS",Registros!$B$2:$B$6000,$A164,Registros!$K$2:$K$6000,"&lt;&gt;")&gt;0,1,0))</f>
        <v/>
      </c>
      <c r="O164">
        <f>IF(AND($K164=1,$E164=0,$G164=0,$I164=0),"WINBACK",IF(AND($M164=1,$N164&gt;0),"CONVERGENTE",IF($M164=1,"SOLO MÓVIL",IF($N164&gt;0,"SOLO FIJO / INTERNET","SIN SERVICIOS"))))</f>
        <v/>
      </c>
      <c r="P164">
        <f>IF($O164="WINBACK","Recuperar (winback)",IF($O164="CONVERGENTE","Upgrade / más líneas",IF($O164="SOLO MÓVIL","Ofrecer fijo + internet (FLBBTV)",IF($O164="SOLO FIJO / INTERNET","Ofrecer línea móvil Nextphone","Oferta completa (móvil + fijo + internet)"))))</f>
        <v/>
      </c>
      <c r="Q164">
        <f>$F164+$H164+$L164</f>
        <v/>
      </c>
      <c r="R164">
        <f>IFERROR(VLOOKUP($A164,Registros!$B$2:$G$6000,6,0),IFERROR(VLOOKUP($D164,Winback!$B$2:$C$300,2,0),""))</f>
        <v/>
      </c>
      <c r="S164">
        <f>IF($E164=1,"NP","")&amp;IF($G164=1,"+MOV","")&amp;IF($I164=1,"+CS","")&amp;IF($K164=1,"+WB","")</f>
        <v/>
      </c>
      <c r="T164">
        <f>$E164+$G164+$I164+$K164</f>
        <v/>
      </c>
    </row>
    <row r="165">
      <c r="A165" t="inlineStr">
        <is>
          <t>324860900000</t>
        </is>
      </c>
      <c r="B165" t="inlineStr">
        <is>
          <t>32486090</t>
        </is>
      </c>
      <c r="C165" t="inlineStr">
        <is>
          <t>TWO OCEANS SE</t>
        </is>
      </c>
      <c r="D165" t="inlineStr">
        <is>
          <t>TWOOCEANSSE</t>
        </is>
      </c>
      <c r="E165">
        <f>IF(COUNTIFS(Registros!$A$2:$A$6000,"NP",Registros!$B$2:$B$6000,$A165)&gt;0,1,0)</f>
        <v/>
      </c>
      <c r="F165">
        <f>IF($E165=1,SUMIFS(Registros!$F$2:$F$6000,Registros!$A$2:$A$6000,"NP",Registros!$B$2:$B$6000,$A165),0)</f>
        <v/>
      </c>
      <c r="G165">
        <f>IF(COUNTIFS(Registros!$A$2:$A$6000,"MOV",Registros!$B$2:$B$6000,$A165)&gt;0,1,0)</f>
        <v/>
      </c>
      <c r="H165">
        <f>IF($G165=1,SUMIFS(Registros!$F$2:$F$6000,Registros!$A$2:$A$6000,"MOV",Registros!$B$2:$B$6000,$A165),0)</f>
        <v/>
      </c>
      <c r="I165">
        <f>IF(COUNTIFS(Registros!$A$2:$A$6000,"CS",Registros!$B$2:$B$6000,$A165)&gt;0,1,0)</f>
        <v/>
      </c>
      <c r="J165">
        <f>IF($I165=1,SUMIFS(Registros!$I$2:$I$6000,Registros!$A$2:$A$6000,"CS",Registros!$B$2:$B$6000,$A165),0)</f>
        <v/>
      </c>
      <c r="K165">
        <f>IF(COUNTIFS(Winback!$K$2:$K$300,$D165)&gt;0,1,0)</f>
        <v/>
      </c>
      <c r="L165">
        <f>IF(AND($K165=1,LEFT($A165,3)="WB-"),SUMIFS(Winback!$D$2:$D$300,Winback!$K$2:$K$300,$D165),0)</f>
        <v/>
      </c>
      <c r="M165">
        <f>IF(OR($E165=1,$G165=1,SUMIFS(Registros!$J$2:$J$6000,Registros!$B$2:$B$6000,$A165)&gt;0),1,0)</f>
        <v/>
      </c>
      <c r="N165">
        <f>IF($J165&gt;0,1,IF(COUNTIFS(Registros!$A$2:$A$6000,"CS",Registros!$B$2:$B$6000,$A165,Registros!$K$2:$K$6000,"&lt;&gt;")&gt;0,1,0))</f>
        <v/>
      </c>
      <c r="O165">
        <f>IF(AND($K165=1,$E165=0,$G165=0,$I165=0),"WINBACK",IF(AND($M165=1,$N165&gt;0),"CONVERGENTE",IF($M165=1,"SOLO MÓVIL",IF($N165&gt;0,"SOLO FIJO / INTERNET","SIN SERVICIOS"))))</f>
        <v/>
      </c>
      <c r="P165">
        <f>IF($O165="WINBACK","Recuperar (winback)",IF($O165="CONVERGENTE","Upgrade / más líneas",IF($O165="SOLO MÓVIL","Ofrecer fijo + internet (FLBBTV)",IF($O165="SOLO FIJO / INTERNET","Ofrecer línea móvil Nextphone","Oferta completa (móvil + fijo + internet)"))))</f>
        <v/>
      </c>
      <c r="Q165">
        <f>$F165+$H165+$L165</f>
        <v/>
      </c>
      <c r="R165">
        <f>IFERROR(VLOOKUP($A165,Registros!$B$2:$G$6000,6,0),IFERROR(VLOOKUP($D165,Winback!$B$2:$C$300,2,0),""))</f>
        <v/>
      </c>
      <c r="S165">
        <f>IF($E165=1,"NP","")&amp;IF($G165=1,"+MOV","")&amp;IF($I165=1,"+CS","")&amp;IF($K165=1,"+WB","")</f>
        <v/>
      </c>
      <c r="T165">
        <f>$E165+$G165+$I165+$K165</f>
        <v/>
      </c>
    </row>
    <row r="166">
      <c r="A166" t="inlineStr">
        <is>
          <t>324876950000</t>
        </is>
      </c>
      <c r="B166" t="inlineStr">
        <is>
          <t>32487695</t>
        </is>
      </c>
      <c r="C166" t="inlineStr">
        <is>
          <t>Araja Trading S.A.</t>
        </is>
      </c>
      <c r="D166" t="inlineStr">
        <is>
          <t>ARAJATRADINGSA</t>
        </is>
      </c>
      <c r="E166">
        <f>IF(COUNTIFS(Registros!$A$2:$A$6000,"NP",Registros!$B$2:$B$6000,$A166)&gt;0,1,0)</f>
        <v/>
      </c>
      <c r="F166">
        <f>IF($E166=1,SUMIFS(Registros!$F$2:$F$6000,Registros!$A$2:$A$6000,"NP",Registros!$B$2:$B$6000,$A166),0)</f>
        <v/>
      </c>
      <c r="G166">
        <f>IF(COUNTIFS(Registros!$A$2:$A$6000,"MOV",Registros!$B$2:$B$6000,$A166)&gt;0,1,0)</f>
        <v/>
      </c>
      <c r="H166">
        <f>IF($G166=1,SUMIFS(Registros!$F$2:$F$6000,Registros!$A$2:$A$6000,"MOV",Registros!$B$2:$B$6000,$A166),0)</f>
        <v/>
      </c>
      <c r="I166">
        <f>IF(COUNTIFS(Registros!$A$2:$A$6000,"CS",Registros!$B$2:$B$6000,$A166)&gt;0,1,0)</f>
        <v/>
      </c>
      <c r="J166">
        <f>IF($I166=1,SUMIFS(Registros!$I$2:$I$6000,Registros!$A$2:$A$6000,"CS",Registros!$B$2:$B$6000,$A166),0)</f>
        <v/>
      </c>
      <c r="K166">
        <f>IF(COUNTIFS(Winback!$K$2:$K$300,$D166)&gt;0,1,0)</f>
        <v/>
      </c>
      <c r="L166">
        <f>IF(AND($K166=1,LEFT($A166,3)="WB-"),SUMIFS(Winback!$D$2:$D$300,Winback!$K$2:$K$300,$D166),0)</f>
        <v/>
      </c>
      <c r="M166">
        <f>IF(OR($E166=1,$G166=1,SUMIFS(Registros!$J$2:$J$6000,Registros!$B$2:$B$6000,$A166)&gt;0),1,0)</f>
        <v/>
      </c>
      <c r="N166">
        <f>IF($J166&gt;0,1,IF(COUNTIFS(Registros!$A$2:$A$6000,"CS",Registros!$B$2:$B$6000,$A166,Registros!$K$2:$K$6000,"&lt;&gt;")&gt;0,1,0))</f>
        <v/>
      </c>
      <c r="O166">
        <f>IF(AND($K166=1,$E166=0,$G166=0,$I166=0),"WINBACK",IF(AND($M166=1,$N166&gt;0),"CONVERGENTE",IF($M166=1,"SOLO MÓVIL",IF($N166&gt;0,"SOLO FIJO / INTERNET","SIN SERVICIOS"))))</f>
        <v/>
      </c>
      <c r="P166">
        <f>IF($O166="WINBACK","Recuperar (winback)",IF($O166="CONVERGENTE","Upgrade / más líneas",IF($O166="SOLO MÓVIL","Ofrecer fijo + internet (FLBBTV)",IF($O166="SOLO FIJO / INTERNET","Ofrecer línea móvil Nextphone","Oferta completa (móvil + fijo + internet)"))))</f>
        <v/>
      </c>
      <c r="Q166">
        <f>$F166+$H166+$L166</f>
        <v/>
      </c>
      <c r="R166">
        <f>IFERROR(VLOOKUP($A166,Registros!$B$2:$G$6000,6,0),IFERROR(VLOOKUP($D166,Winback!$B$2:$C$300,2,0),""))</f>
        <v/>
      </c>
      <c r="S166">
        <f>IF($E166=1,"NP","")&amp;IF($G166=1,"+MOV","")&amp;IF($I166=1,"+CS","")&amp;IF($K166=1,"+WB","")</f>
        <v/>
      </c>
      <c r="T166">
        <f>$E166+$G166+$I166+$K166</f>
        <v/>
      </c>
    </row>
    <row r="167">
      <c r="A167" t="inlineStr">
        <is>
          <t>358098350000</t>
        </is>
      </c>
      <c r="B167" t="inlineStr">
        <is>
          <t>35809835</t>
        </is>
      </c>
      <c r="C167" t="inlineStr">
        <is>
          <t>NASIRA SA</t>
        </is>
      </c>
      <c r="D167" t="inlineStr">
        <is>
          <t>NASIRASA</t>
        </is>
      </c>
      <c r="E167">
        <f>IF(COUNTIFS(Registros!$A$2:$A$6000,"NP",Registros!$B$2:$B$6000,$A167)&gt;0,1,0)</f>
        <v/>
      </c>
      <c r="F167">
        <f>IF($E167=1,SUMIFS(Registros!$F$2:$F$6000,Registros!$A$2:$A$6000,"NP",Registros!$B$2:$B$6000,$A167),0)</f>
        <v/>
      </c>
      <c r="G167">
        <f>IF(COUNTIFS(Registros!$A$2:$A$6000,"MOV",Registros!$B$2:$B$6000,$A167)&gt;0,1,0)</f>
        <v/>
      </c>
      <c r="H167">
        <f>IF($G167=1,SUMIFS(Registros!$F$2:$F$6000,Registros!$A$2:$A$6000,"MOV",Registros!$B$2:$B$6000,$A167),0)</f>
        <v/>
      </c>
      <c r="I167">
        <f>IF(COUNTIFS(Registros!$A$2:$A$6000,"CS",Registros!$B$2:$B$6000,$A167)&gt;0,1,0)</f>
        <v/>
      </c>
      <c r="J167">
        <f>IF($I167=1,SUMIFS(Registros!$I$2:$I$6000,Registros!$A$2:$A$6000,"CS",Registros!$B$2:$B$6000,$A167),0)</f>
        <v/>
      </c>
      <c r="K167">
        <f>IF(COUNTIFS(Winback!$K$2:$K$300,$D167)&gt;0,1,0)</f>
        <v/>
      </c>
      <c r="L167">
        <f>IF(AND($K167=1,LEFT($A167,3)="WB-"),SUMIFS(Winback!$D$2:$D$300,Winback!$K$2:$K$300,$D167),0)</f>
        <v/>
      </c>
      <c r="M167">
        <f>IF(OR($E167=1,$G167=1,SUMIFS(Registros!$J$2:$J$6000,Registros!$B$2:$B$6000,$A167)&gt;0),1,0)</f>
        <v/>
      </c>
      <c r="N167">
        <f>IF($J167&gt;0,1,IF(COUNTIFS(Registros!$A$2:$A$6000,"CS",Registros!$B$2:$B$6000,$A167,Registros!$K$2:$K$6000,"&lt;&gt;")&gt;0,1,0))</f>
        <v/>
      </c>
      <c r="O167">
        <f>IF(AND($K167=1,$E167=0,$G167=0,$I167=0),"WINBACK",IF(AND($M167=1,$N167&gt;0),"CONVERGENTE",IF($M167=1,"SOLO MÓVIL",IF($N167&gt;0,"SOLO FIJO / INTERNET","SIN SERVICIOS"))))</f>
        <v/>
      </c>
      <c r="P167">
        <f>IF($O167="WINBACK","Recuperar (winback)",IF($O167="CONVERGENTE","Upgrade / más líneas",IF($O167="SOLO MÓVIL","Ofrecer fijo + internet (FLBBTV)",IF($O167="SOLO FIJO / INTERNET","Ofrecer línea móvil Nextphone","Oferta completa (móvil + fijo + internet)"))))</f>
        <v/>
      </c>
      <c r="Q167">
        <f>$F167+$H167+$L167</f>
        <v/>
      </c>
      <c r="R167">
        <f>IFERROR(VLOOKUP($A167,Registros!$B$2:$G$6000,6,0),IFERROR(VLOOKUP($D167,Winback!$B$2:$C$300,2,0),""))</f>
        <v/>
      </c>
      <c r="S167">
        <f>IF($E167=1,"NP","")&amp;IF($G167=1,"+MOV","")&amp;IF($I167=1,"+CS","")&amp;IF($K167=1,"+WB","")</f>
        <v/>
      </c>
      <c r="T167">
        <f>$E167+$G167+$I167+$K167</f>
        <v/>
      </c>
    </row>
    <row r="168">
      <c r="A168" t="inlineStr">
        <is>
          <t>326246420000</t>
        </is>
      </c>
      <c r="B168" t="inlineStr">
        <is>
          <t>32624642</t>
        </is>
      </c>
      <c r="C168" t="inlineStr">
        <is>
          <t>TRASPORTE SAN</t>
        </is>
      </c>
      <c r="D168" t="inlineStr">
        <is>
          <t>TRASPORTESAN</t>
        </is>
      </c>
      <c r="E168">
        <f>IF(COUNTIFS(Registros!$A$2:$A$6000,"NP",Registros!$B$2:$B$6000,$A168)&gt;0,1,0)</f>
        <v/>
      </c>
      <c r="F168">
        <f>IF($E168=1,SUMIFS(Registros!$F$2:$F$6000,Registros!$A$2:$A$6000,"NP",Registros!$B$2:$B$6000,$A168),0)</f>
        <v/>
      </c>
      <c r="G168">
        <f>IF(COUNTIFS(Registros!$A$2:$A$6000,"MOV",Registros!$B$2:$B$6000,$A168)&gt;0,1,0)</f>
        <v/>
      </c>
      <c r="H168">
        <f>IF($G168=1,SUMIFS(Registros!$F$2:$F$6000,Registros!$A$2:$A$6000,"MOV",Registros!$B$2:$B$6000,$A168),0)</f>
        <v/>
      </c>
      <c r="I168">
        <f>IF(COUNTIFS(Registros!$A$2:$A$6000,"CS",Registros!$B$2:$B$6000,$A168)&gt;0,1,0)</f>
        <v/>
      </c>
      <c r="J168">
        <f>IF($I168=1,SUMIFS(Registros!$I$2:$I$6000,Registros!$A$2:$A$6000,"CS",Registros!$B$2:$B$6000,$A168),0)</f>
        <v/>
      </c>
      <c r="K168">
        <f>IF(COUNTIFS(Winback!$K$2:$K$300,$D168)&gt;0,1,0)</f>
        <v/>
      </c>
      <c r="L168">
        <f>IF(AND($K168=1,LEFT($A168,3)="WB-"),SUMIFS(Winback!$D$2:$D$300,Winback!$K$2:$K$300,$D168),0)</f>
        <v/>
      </c>
      <c r="M168">
        <f>IF(OR($E168=1,$G168=1,SUMIFS(Registros!$J$2:$J$6000,Registros!$B$2:$B$6000,$A168)&gt;0),1,0)</f>
        <v/>
      </c>
      <c r="N168">
        <f>IF($J168&gt;0,1,IF(COUNTIFS(Registros!$A$2:$A$6000,"CS",Registros!$B$2:$B$6000,$A168,Registros!$K$2:$K$6000,"&lt;&gt;")&gt;0,1,0))</f>
        <v/>
      </c>
      <c r="O168">
        <f>IF(AND($K168=1,$E168=0,$G168=0,$I168=0),"WINBACK",IF(AND($M168=1,$N168&gt;0),"CONVERGENTE",IF($M168=1,"SOLO MÓVIL",IF($N168&gt;0,"SOLO FIJO / INTERNET","SIN SERVICIOS"))))</f>
        <v/>
      </c>
      <c r="P168">
        <f>IF($O168="WINBACK","Recuperar (winback)",IF($O168="CONVERGENTE","Upgrade / más líneas",IF($O168="SOLO MÓVIL","Ofrecer fijo + internet (FLBBTV)",IF($O168="SOLO FIJO / INTERNET","Ofrecer línea móvil Nextphone","Oferta completa (móvil + fijo + internet)"))))</f>
        <v/>
      </c>
      <c r="Q168">
        <f>$F168+$H168+$L168</f>
        <v/>
      </c>
      <c r="R168">
        <f>IFERROR(VLOOKUP($A168,Registros!$B$2:$G$6000,6,0),IFERROR(VLOOKUP($D168,Winback!$B$2:$C$300,2,0),""))</f>
        <v/>
      </c>
      <c r="S168">
        <f>IF($E168=1,"NP","")&amp;IF($G168=1,"+MOV","")&amp;IF($I168=1,"+CS","")&amp;IF($K168=1,"+WB","")</f>
        <v/>
      </c>
      <c r="T168">
        <f>$E168+$G168+$I168+$K168</f>
        <v/>
      </c>
    </row>
    <row r="169">
      <c r="A169" t="inlineStr">
        <is>
          <t>321471501200</t>
        </is>
      </c>
      <c r="B169" t="inlineStr">
        <is>
          <t>32147150</t>
        </is>
      </c>
      <c r="C169" t="inlineStr">
        <is>
          <t>Eddie Cybulkiewic</t>
        </is>
      </c>
      <c r="D169" t="inlineStr">
        <is>
          <t>EDDIECYBULKIEWIC</t>
        </is>
      </c>
      <c r="E169">
        <f>IF(COUNTIFS(Registros!$A$2:$A$6000,"NP",Registros!$B$2:$B$6000,$A169)&gt;0,1,0)</f>
        <v/>
      </c>
      <c r="F169">
        <f>IF($E169=1,SUMIFS(Registros!$F$2:$F$6000,Registros!$A$2:$A$6000,"NP",Registros!$B$2:$B$6000,$A169),0)</f>
        <v/>
      </c>
      <c r="G169">
        <f>IF(COUNTIFS(Registros!$A$2:$A$6000,"MOV",Registros!$B$2:$B$6000,$A169)&gt;0,1,0)</f>
        <v/>
      </c>
      <c r="H169">
        <f>IF($G169=1,SUMIFS(Registros!$F$2:$F$6000,Registros!$A$2:$A$6000,"MOV",Registros!$B$2:$B$6000,$A169),0)</f>
        <v/>
      </c>
      <c r="I169">
        <f>IF(COUNTIFS(Registros!$A$2:$A$6000,"CS",Registros!$B$2:$B$6000,$A169)&gt;0,1,0)</f>
        <v/>
      </c>
      <c r="J169">
        <f>IF($I169=1,SUMIFS(Registros!$I$2:$I$6000,Registros!$A$2:$A$6000,"CS",Registros!$B$2:$B$6000,$A169),0)</f>
        <v/>
      </c>
      <c r="K169">
        <f>IF(COUNTIFS(Winback!$K$2:$K$300,$D169)&gt;0,1,0)</f>
        <v/>
      </c>
      <c r="L169">
        <f>IF(AND($K169=1,LEFT($A169,3)="WB-"),SUMIFS(Winback!$D$2:$D$300,Winback!$K$2:$K$300,$D169),0)</f>
        <v/>
      </c>
      <c r="M169">
        <f>IF(OR($E169=1,$G169=1,SUMIFS(Registros!$J$2:$J$6000,Registros!$B$2:$B$6000,$A169)&gt;0),1,0)</f>
        <v/>
      </c>
      <c r="N169">
        <f>IF($J169&gt;0,1,IF(COUNTIFS(Registros!$A$2:$A$6000,"CS",Registros!$B$2:$B$6000,$A169,Registros!$K$2:$K$6000,"&lt;&gt;")&gt;0,1,0))</f>
        <v/>
      </c>
      <c r="O169">
        <f>IF(AND($K169=1,$E169=0,$G169=0,$I169=0),"WINBACK",IF(AND($M169=1,$N169&gt;0),"CONVERGENTE",IF($M169=1,"SOLO MÓVIL",IF($N169&gt;0,"SOLO FIJO / INTERNET","SIN SERVICIOS"))))</f>
        <v/>
      </c>
      <c r="P169">
        <f>IF($O169="WINBACK","Recuperar (winback)",IF($O169="CONVERGENTE","Upgrade / más líneas",IF($O169="SOLO MÓVIL","Ofrecer fijo + internet (FLBBTV)",IF($O169="SOLO FIJO / INTERNET","Ofrecer línea móvil Nextphone","Oferta completa (móvil + fijo + internet)"))))</f>
        <v/>
      </c>
      <c r="Q169">
        <f>$F169+$H169+$L169</f>
        <v/>
      </c>
      <c r="R169">
        <f>IFERROR(VLOOKUP($A169,Registros!$B$2:$G$6000,6,0),IFERROR(VLOOKUP($D169,Winback!$B$2:$C$300,2,0),""))</f>
        <v/>
      </c>
      <c r="S169">
        <f>IF($E169=1,"NP","")&amp;IF($G169=1,"+MOV","")&amp;IF($I169=1,"+CS","")&amp;IF($K169=1,"+WB","")</f>
        <v/>
      </c>
      <c r="T169">
        <f>$E169+$G169+$I169+$K169</f>
        <v/>
      </c>
    </row>
    <row r="170">
      <c r="A170" t="inlineStr">
        <is>
          <t>326575830400</t>
        </is>
      </c>
      <c r="B170" t="inlineStr">
        <is>
          <t>32657583</t>
        </is>
      </c>
      <c r="C170" t="inlineStr">
        <is>
          <t>ARY ARY</t>
        </is>
      </c>
      <c r="D170" t="inlineStr">
        <is>
          <t>ARYARY</t>
        </is>
      </c>
      <c r="E170">
        <f>IF(COUNTIFS(Registros!$A$2:$A$6000,"NP",Registros!$B$2:$B$6000,$A170)&gt;0,1,0)</f>
        <v/>
      </c>
      <c r="F170">
        <f>IF($E170=1,SUMIFS(Registros!$F$2:$F$6000,Registros!$A$2:$A$6000,"NP",Registros!$B$2:$B$6000,$A170),0)</f>
        <v/>
      </c>
      <c r="G170">
        <f>IF(COUNTIFS(Registros!$A$2:$A$6000,"MOV",Registros!$B$2:$B$6000,$A170)&gt;0,1,0)</f>
        <v/>
      </c>
      <c r="H170">
        <f>IF($G170=1,SUMIFS(Registros!$F$2:$F$6000,Registros!$A$2:$A$6000,"MOV",Registros!$B$2:$B$6000,$A170),0)</f>
        <v/>
      </c>
      <c r="I170">
        <f>IF(COUNTIFS(Registros!$A$2:$A$6000,"CS",Registros!$B$2:$B$6000,$A170)&gt;0,1,0)</f>
        <v/>
      </c>
      <c r="J170">
        <f>IF($I170=1,SUMIFS(Registros!$I$2:$I$6000,Registros!$A$2:$A$6000,"CS",Registros!$B$2:$B$6000,$A170),0)</f>
        <v/>
      </c>
      <c r="K170">
        <f>IF(COUNTIFS(Winback!$K$2:$K$300,$D170)&gt;0,1,0)</f>
        <v/>
      </c>
      <c r="L170">
        <f>IF(AND($K170=1,LEFT($A170,3)="WB-"),SUMIFS(Winback!$D$2:$D$300,Winback!$K$2:$K$300,$D170),0)</f>
        <v/>
      </c>
      <c r="M170">
        <f>IF(OR($E170=1,$G170=1,SUMIFS(Registros!$J$2:$J$6000,Registros!$B$2:$B$6000,$A170)&gt;0),1,0)</f>
        <v/>
      </c>
      <c r="N170">
        <f>IF($J170&gt;0,1,IF(COUNTIFS(Registros!$A$2:$A$6000,"CS",Registros!$B$2:$B$6000,$A170,Registros!$K$2:$K$6000,"&lt;&gt;")&gt;0,1,0))</f>
        <v/>
      </c>
      <c r="O170">
        <f>IF(AND($K170=1,$E170=0,$G170=0,$I170=0),"WINBACK",IF(AND($M170=1,$N170&gt;0),"CONVERGENTE",IF($M170=1,"SOLO MÓVIL",IF($N170&gt;0,"SOLO FIJO / INTERNET","SIN SERVICIOS"))))</f>
        <v/>
      </c>
      <c r="P170">
        <f>IF($O170="WINBACK","Recuperar (winback)",IF($O170="CONVERGENTE","Upgrade / más líneas",IF($O170="SOLO MÓVIL","Ofrecer fijo + internet (FLBBTV)",IF($O170="SOLO FIJO / INTERNET","Ofrecer línea móvil Nextphone","Oferta completa (móvil + fijo + internet)"))))</f>
        <v/>
      </c>
      <c r="Q170">
        <f>$F170+$H170+$L170</f>
        <v/>
      </c>
      <c r="R170">
        <f>IFERROR(VLOOKUP($A170,Registros!$B$2:$G$6000,6,0),IFERROR(VLOOKUP($D170,Winback!$B$2:$C$300,2,0),""))</f>
        <v/>
      </c>
      <c r="S170">
        <f>IF($E170=1,"NP","")&amp;IF($G170=1,"+MOV","")&amp;IF($I170=1,"+CS","")&amp;IF($K170=1,"+WB","")</f>
        <v/>
      </c>
      <c r="T170">
        <f>$E170+$G170+$I170+$K170</f>
        <v/>
      </c>
    </row>
    <row r="171">
      <c r="A171" t="inlineStr">
        <is>
          <t>323993850000</t>
        </is>
      </c>
      <c r="B171" t="inlineStr">
        <is>
          <t>32399385</t>
        </is>
      </c>
      <c r="C171" t="inlineStr">
        <is>
          <t>Distribuidora</t>
        </is>
      </c>
      <c r="D171" t="inlineStr">
        <is>
          <t>DISTRIBUIDORA</t>
        </is>
      </c>
      <c r="E171">
        <f>IF(COUNTIFS(Registros!$A$2:$A$6000,"NP",Registros!$B$2:$B$6000,$A171)&gt;0,1,0)</f>
        <v/>
      </c>
      <c r="F171">
        <f>IF($E171=1,SUMIFS(Registros!$F$2:$F$6000,Registros!$A$2:$A$6000,"NP",Registros!$B$2:$B$6000,$A171),0)</f>
        <v/>
      </c>
      <c r="G171">
        <f>IF(COUNTIFS(Registros!$A$2:$A$6000,"MOV",Registros!$B$2:$B$6000,$A171)&gt;0,1,0)</f>
        <v/>
      </c>
      <c r="H171">
        <f>IF($G171=1,SUMIFS(Registros!$F$2:$F$6000,Registros!$A$2:$A$6000,"MOV",Registros!$B$2:$B$6000,$A171),0)</f>
        <v/>
      </c>
      <c r="I171">
        <f>IF(COUNTIFS(Registros!$A$2:$A$6000,"CS",Registros!$B$2:$B$6000,$A171)&gt;0,1,0)</f>
        <v/>
      </c>
      <c r="J171">
        <f>IF($I171=1,SUMIFS(Registros!$I$2:$I$6000,Registros!$A$2:$A$6000,"CS",Registros!$B$2:$B$6000,$A171),0)</f>
        <v/>
      </c>
      <c r="K171">
        <f>IF(COUNTIFS(Winback!$K$2:$K$300,$D171)&gt;0,1,0)</f>
        <v/>
      </c>
      <c r="L171">
        <f>IF(AND($K171=1,LEFT($A171,3)="WB-"),SUMIFS(Winback!$D$2:$D$300,Winback!$K$2:$K$300,$D171),0)</f>
        <v/>
      </c>
      <c r="M171">
        <f>IF(OR($E171=1,$G171=1,SUMIFS(Registros!$J$2:$J$6000,Registros!$B$2:$B$6000,$A171)&gt;0),1,0)</f>
        <v/>
      </c>
      <c r="N171">
        <f>IF($J171&gt;0,1,IF(COUNTIFS(Registros!$A$2:$A$6000,"CS",Registros!$B$2:$B$6000,$A171,Registros!$K$2:$K$6000,"&lt;&gt;")&gt;0,1,0))</f>
        <v/>
      </c>
      <c r="O171">
        <f>IF(AND($K171=1,$E171=0,$G171=0,$I171=0),"WINBACK",IF(AND($M171=1,$N171&gt;0),"CONVERGENTE",IF($M171=1,"SOLO MÓVIL",IF($N171&gt;0,"SOLO FIJO / INTERNET","SIN SERVICIOS"))))</f>
        <v/>
      </c>
      <c r="P171">
        <f>IF($O171="WINBACK","Recuperar (winback)",IF($O171="CONVERGENTE","Upgrade / más líneas",IF($O171="SOLO MÓVIL","Ofrecer fijo + internet (FLBBTV)",IF($O171="SOLO FIJO / INTERNET","Ofrecer línea móvil Nextphone","Oferta completa (móvil + fijo + internet)"))))</f>
        <v/>
      </c>
      <c r="Q171">
        <f>$F171+$H171+$L171</f>
        <v/>
      </c>
      <c r="R171">
        <f>IFERROR(VLOOKUP($A171,Registros!$B$2:$G$6000,6,0),IFERROR(VLOOKUP($D171,Winback!$B$2:$C$300,2,0),""))</f>
        <v/>
      </c>
      <c r="S171">
        <f>IF($E171=1,"NP","")&amp;IF($G171=1,"+MOV","")&amp;IF($I171=1,"+CS","")&amp;IF($K171=1,"+WB","")</f>
        <v/>
      </c>
      <c r="T171">
        <f>$E171+$G171+$I171+$K171</f>
        <v/>
      </c>
    </row>
    <row r="172">
      <c r="A172" t="inlineStr">
        <is>
          <t>322930040000</t>
        </is>
      </c>
      <c r="B172" t="inlineStr">
        <is>
          <t>32293004</t>
        </is>
      </c>
      <c r="C172" t="inlineStr">
        <is>
          <t>BEBE POROTOS S.A.</t>
        </is>
      </c>
      <c r="D172" t="inlineStr">
        <is>
          <t>BEBEPOROTOSSA</t>
        </is>
      </c>
      <c r="E172">
        <f>IF(COUNTIFS(Registros!$A$2:$A$6000,"NP",Registros!$B$2:$B$6000,$A172)&gt;0,1,0)</f>
        <v/>
      </c>
      <c r="F172">
        <f>IF($E172=1,SUMIFS(Registros!$F$2:$F$6000,Registros!$A$2:$A$6000,"NP",Registros!$B$2:$B$6000,$A172),0)</f>
        <v/>
      </c>
      <c r="G172">
        <f>IF(COUNTIFS(Registros!$A$2:$A$6000,"MOV",Registros!$B$2:$B$6000,$A172)&gt;0,1,0)</f>
        <v/>
      </c>
      <c r="H172">
        <f>IF($G172=1,SUMIFS(Registros!$F$2:$F$6000,Registros!$A$2:$A$6000,"MOV",Registros!$B$2:$B$6000,$A172),0)</f>
        <v/>
      </c>
      <c r="I172">
        <f>IF(COUNTIFS(Registros!$A$2:$A$6000,"CS",Registros!$B$2:$B$6000,$A172)&gt;0,1,0)</f>
        <v/>
      </c>
      <c r="J172">
        <f>IF($I172=1,SUMIFS(Registros!$I$2:$I$6000,Registros!$A$2:$A$6000,"CS",Registros!$B$2:$B$6000,$A172),0)</f>
        <v/>
      </c>
      <c r="K172">
        <f>IF(COUNTIFS(Winback!$K$2:$K$300,$D172)&gt;0,1,0)</f>
        <v/>
      </c>
      <c r="L172">
        <f>IF(AND($K172=1,LEFT($A172,3)="WB-"),SUMIFS(Winback!$D$2:$D$300,Winback!$K$2:$K$300,$D172),0)</f>
        <v/>
      </c>
      <c r="M172">
        <f>IF(OR($E172=1,$G172=1,SUMIFS(Registros!$J$2:$J$6000,Registros!$B$2:$B$6000,$A172)&gt;0),1,0)</f>
        <v/>
      </c>
      <c r="N172">
        <f>IF($J172&gt;0,1,IF(COUNTIFS(Registros!$A$2:$A$6000,"CS",Registros!$B$2:$B$6000,$A172,Registros!$K$2:$K$6000,"&lt;&gt;")&gt;0,1,0))</f>
        <v/>
      </c>
      <c r="O172">
        <f>IF(AND($K172=1,$E172=0,$G172=0,$I172=0),"WINBACK",IF(AND($M172=1,$N172&gt;0),"CONVERGENTE",IF($M172=1,"SOLO MÓVIL",IF($N172&gt;0,"SOLO FIJO / INTERNET","SIN SERVICIOS"))))</f>
        <v/>
      </c>
      <c r="P172">
        <f>IF($O172="WINBACK","Recuperar (winback)",IF($O172="CONVERGENTE","Upgrade / más líneas",IF($O172="SOLO MÓVIL","Ofrecer fijo + internet (FLBBTV)",IF($O172="SOLO FIJO / INTERNET","Ofrecer línea móvil Nextphone","Oferta completa (móvil + fijo + internet)"))))</f>
        <v/>
      </c>
      <c r="Q172">
        <f>$F172+$H172+$L172</f>
        <v/>
      </c>
      <c r="R172">
        <f>IFERROR(VLOOKUP($A172,Registros!$B$2:$G$6000,6,0),IFERROR(VLOOKUP($D172,Winback!$B$2:$C$300,2,0),""))</f>
        <v/>
      </c>
      <c r="S172">
        <f>IF($E172=1,"NP","")&amp;IF($G172=1,"+MOV","")&amp;IF($I172=1,"+CS","")&amp;IF($K172=1,"+WB","")</f>
        <v/>
      </c>
      <c r="T172">
        <f>$E172+$G172+$I172+$K172</f>
        <v/>
      </c>
    </row>
    <row r="173">
      <c r="A173" t="inlineStr">
        <is>
          <t>333177670000</t>
        </is>
      </c>
      <c r="B173" t="inlineStr">
        <is>
          <t>33317767</t>
        </is>
      </c>
      <c r="C173" t="inlineStr">
        <is>
          <t>YULIANA LEONOR ALTAHONA BARBOSA</t>
        </is>
      </c>
      <c r="D173" t="inlineStr">
        <is>
          <t>YULIANALEONORALTAHONABARBOSA</t>
        </is>
      </c>
      <c r="E173">
        <f>IF(COUNTIFS(Registros!$A$2:$A$6000,"NP",Registros!$B$2:$B$6000,$A173)&gt;0,1,0)</f>
        <v/>
      </c>
      <c r="F173">
        <f>IF($E173=1,SUMIFS(Registros!$F$2:$F$6000,Registros!$A$2:$A$6000,"NP",Registros!$B$2:$B$6000,$A173),0)</f>
        <v/>
      </c>
      <c r="G173">
        <f>IF(COUNTIFS(Registros!$A$2:$A$6000,"MOV",Registros!$B$2:$B$6000,$A173)&gt;0,1,0)</f>
        <v/>
      </c>
      <c r="H173">
        <f>IF($G173=1,SUMIFS(Registros!$F$2:$F$6000,Registros!$A$2:$A$6000,"MOV",Registros!$B$2:$B$6000,$A173),0)</f>
        <v/>
      </c>
      <c r="I173">
        <f>IF(COUNTIFS(Registros!$A$2:$A$6000,"CS",Registros!$B$2:$B$6000,$A173)&gt;0,1,0)</f>
        <v/>
      </c>
      <c r="J173">
        <f>IF($I173=1,SUMIFS(Registros!$I$2:$I$6000,Registros!$A$2:$A$6000,"CS",Registros!$B$2:$B$6000,$A173),0)</f>
        <v/>
      </c>
      <c r="K173">
        <f>IF(COUNTIFS(Winback!$K$2:$K$300,$D173)&gt;0,1,0)</f>
        <v/>
      </c>
      <c r="L173">
        <f>IF(AND($K173=1,LEFT($A173,3)="WB-"),SUMIFS(Winback!$D$2:$D$300,Winback!$K$2:$K$300,$D173),0)</f>
        <v/>
      </c>
      <c r="M173">
        <f>IF(OR($E173=1,$G173=1,SUMIFS(Registros!$J$2:$J$6000,Registros!$B$2:$B$6000,$A173)&gt;0),1,0)</f>
        <v/>
      </c>
      <c r="N173">
        <f>IF($J173&gt;0,1,IF(COUNTIFS(Registros!$A$2:$A$6000,"CS",Registros!$B$2:$B$6000,$A173,Registros!$K$2:$K$6000,"&lt;&gt;")&gt;0,1,0))</f>
        <v/>
      </c>
      <c r="O173">
        <f>IF(AND($K173=1,$E173=0,$G173=0,$I173=0),"WINBACK",IF(AND($M173=1,$N173&gt;0),"CONVERGENTE",IF($M173=1,"SOLO MÓVIL",IF($N173&gt;0,"SOLO FIJO / INTERNET","SIN SERVICIOS"))))</f>
        <v/>
      </c>
      <c r="P173">
        <f>IF($O173="WINBACK","Recuperar (winback)",IF($O173="CONVERGENTE","Upgrade / más líneas",IF($O173="SOLO MÓVIL","Ofrecer fijo + internet (FLBBTV)",IF($O173="SOLO FIJO / INTERNET","Ofrecer línea móvil Nextphone","Oferta completa (móvil + fijo + internet)"))))</f>
        <v/>
      </c>
      <c r="Q173">
        <f>$F173+$H173+$L173</f>
        <v/>
      </c>
      <c r="R173">
        <f>IFERROR(VLOOKUP($A173,Registros!$B$2:$G$6000,6,0),IFERROR(VLOOKUP($D173,Winback!$B$2:$C$300,2,0),""))</f>
        <v/>
      </c>
      <c r="S173">
        <f>IF($E173=1,"NP","")&amp;IF($G173=1,"+MOV","")&amp;IF($I173=1,"+CS","")&amp;IF($K173=1,"+WB","")</f>
        <v/>
      </c>
      <c r="T173">
        <f>$E173+$G173+$I173+$K173</f>
        <v/>
      </c>
    </row>
    <row r="174">
      <c r="A174" t="inlineStr">
        <is>
          <t>331158730000</t>
        </is>
      </c>
      <c r="B174" t="inlineStr">
        <is>
          <t>33115873</t>
        </is>
      </c>
      <c r="C174" t="inlineStr">
        <is>
          <t>MARINE CHEMISTS CER TIFICATES, INC</t>
        </is>
      </c>
      <c r="D174" t="inlineStr">
        <is>
          <t>MARINECHEMISTSCERTIFICATESINC</t>
        </is>
      </c>
      <c r="E174">
        <f>IF(COUNTIFS(Registros!$A$2:$A$6000,"NP",Registros!$B$2:$B$6000,$A174)&gt;0,1,0)</f>
        <v/>
      </c>
      <c r="F174">
        <f>IF($E174=1,SUMIFS(Registros!$F$2:$F$6000,Registros!$A$2:$A$6000,"NP",Registros!$B$2:$B$6000,$A174),0)</f>
        <v/>
      </c>
      <c r="G174">
        <f>IF(COUNTIFS(Registros!$A$2:$A$6000,"MOV",Registros!$B$2:$B$6000,$A174)&gt;0,1,0)</f>
        <v/>
      </c>
      <c r="H174">
        <f>IF($G174=1,SUMIFS(Registros!$F$2:$F$6000,Registros!$A$2:$A$6000,"MOV",Registros!$B$2:$B$6000,$A174),0)</f>
        <v/>
      </c>
      <c r="I174">
        <f>IF(COUNTIFS(Registros!$A$2:$A$6000,"CS",Registros!$B$2:$B$6000,$A174)&gt;0,1,0)</f>
        <v/>
      </c>
      <c r="J174">
        <f>IF($I174=1,SUMIFS(Registros!$I$2:$I$6000,Registros!$A$2:$A$6000,"CS",Registros!$B$2:$B$6000,$A174),0)</f>
        <v/>
      </c>
      <c r="K174">
        <f>IF(COUNTIFS(Winback!$K$2:$K$300,$D174)&gt;0,1,0)</f>
        <v/>
      </c>
      <c r="L174">
        <f>IF(AND($K174=1,LEFT($A174,3)="WB-"),SUMIFS(Winback!$D$2:$D$300,Winback!$K$2:$K$300,$D174),0)</f>
        <v/>
      </c>
      <c r="M174">
        <f>IF(OR($E174=1,$G174=1,SUMIFS(Registros!$J$2:$J$6000,Registros!$B$2:$B$6000,$A174)&gt;0),1,0)</f>
        <v/>
      </c>
      <c r="N174">
        <f>IF($J174&gt;0,1,IF(COUNTIFS(Registros!$A$2:$A$6000,"CS",Registros!$B$2:$B$6000,$A174,Registros!$K$2:$K$6000,"&lt;&gt;")&gt;0,1,0))</f>
        <v/>
      </c>
      <c r="O174">
        <f>IF(AND($K174=1,$E174=0,$G174=0,$I174=0),"WINBACK",IF(AND($M174=1,$N174&gt;0),"CONVERGENTE",IF($M174=1,"SOLO MÓVIL",IF($N174&gt;0,"SOLO FIJO / INTERNET","SIN SERVICIOS"))))</f>
        <v/>
      </c>
      <c r="P174">
        <f>IF($O174="WINBACK","Recuperar (winback)",IF($O174="CONVERGENTE","Upgrade / más líneas",IF($O174="SOLO MÓVIL","Ofrecer fijo + internet (FLBBTV)",IF($O174="SOLO FIJO / INTERNET","Ofrecer línea móvil Nextphone","Oferta completa (móvil + fijo + internet)"))))</f>
        <v/>
      </c>
      <c r="Q174">
        <f>$F174+$H174+$L174</f>
        <v/>
      </c>
      <c r="R174">
        <f>IFERROR(VLOOKUP($A174,Registros!$B$2:$G$6000,6,0),IFERROR(VLOOKUP($D174,Winback!$B$2:$C$300,2,0),""))</f>
        <v/>
      </c>
      <c r="S174">
        <f>IF($E174=1,"NP","")&amp;IF($G174=1,"+MOV","")&amp;IF($I174=1,"+CS","")&amp;IF($K174=1,"+WB","")</f>
        <v/>
      </c>
      <c r="T174">
        <f>$E174+$G174+$I174+$K174</f>
        <v/>
      </c>
    </row>
    <row r="175">
      <c r="A175" t="inlineStr">
        <is>
          <t>312228330000</t>
        </is>
      </c>
      <c r="B175" t="inlineStr">
        <is>
          <t>31222833</t>
        </is>
      </c>
      <c r="C175" t="inlineStr">
        <is>
          <t>INVERSIONES Y DESARROLLO TURISTICO -</t>
        </is>
      </c>
      <c r="D175" t="inlineStr">
        <is>
          <t>INVERSIONESYDESARROLLOTURISTICO</t>
        </is>
      </c>
      <c r="E175">
        <f>IF(COUNTIFS(Registros!$A$2:$A$6000,"NP",Registros!$B$2:$B$6000,$A175)&gt;0,1,0)</f>
        <v/>
      </c>
      <c r="F175">
        <f>IF($E175=1,SUMIFS(Registros!$F$2:$F$6000,Registros!$A$2:$A$6000,"NP",Registros!$B$2:$B$6000,$A175),0)</f>
        <v/>
      </c>
      <c r="G175">
        <f>IF(COUNTIFS(Registros!$A$2:$A$6000,"MOV",Registros!$B$2:$B$6000,$A175)&gt;0,1,0)</f>
        <v/>
      </c>
      <c r="H175">
        <f>IF($G175=1,SUMIFS(Registros!$F$2:$F$6000,Registros!$A$2:$A$6000,"MOV",Registros!$B$2:$B$6000,$A175),0)</f>
        <v/>
      </c>
      <c r="I175">
        <f>IF(COUNTIFS(Registros!$A$2:$A$6000,"CS",Registros!$B$2:$B$6000,$A175)&gt;0,1,0)</f>
        <v/>
      </c>
      <c r="J175">
        <f>IF($I175=1,SUMIFS(Registros!$I$2:$I$6000,Registros!$A$2:$A$6000,"CS",Registros!$B$2:$B$6000,$A175),0)</f>
        <v/>
      </c>
      <c r="K175">
        <f>IF(COUNTIFS(Winback!$K$2:$K$300,$D175)&gt;0,1,0)</f>
        <v/>
      </c>
      <c r="L175">
        <f>IF(AND($K175=1,LEFT($A175,3)="WB-"),SUMIFS(Winback!$D$2:$D$300,Winback!$K$2:$K$300,$D175),0)</f>
        <v/>
      </c>
      <c r="M175">
        <f>IF(OR($E175=1,$G175=1,SUMIFS(Registros!$J$2:$J$6000,Registros!$B$2:$B$6000,$A175)&gt;0),1,0)</f>
        <v/>
      </c>
      <c r="N175">
        <f>IF($J175&gt;0,1,IF(COUNTIFS(Registros!$A$2:$A$6000,"CS",Registros!$B$2:$B$6000,$A175,Registros!$K$2:$K$6000,"&lt;&gt;")&gt;0,1,0))</f>
        <v/>
      </c>
      <c r="O175">
        <f>IF(AND($K175=1,$E175=0,$G175=0,$I175=0),"WINBACK",IF(AND($M175=1,$N175&gt;0),"CONVERGENTE",IF($M175=1,"SOLO MÓVIL",IF($N175&gt;0,"SOLO FIJO / INTERNET","SIN SERVICIOS"))))</f>
        <v/>
      </c>
      <c r="P175">
        <f>IF($O175="WINBACK","Recuperar (winback)",IF($O175="CONVERGENTE","Upgrade / más líneas",IF($O175="SOLO MÓVIL","Ofrecer fijo + internet (FLBBTV)",IF($O175="SOLO FIJO / INTERNET","Ofrecer línea móvil Nextphone","Oferta completa (móvil + fijo + internet)"))))</f>
        <v/>
      </c>
      <c r="Q175">
        <f>$F175+$H175+$L175</f>
        <v/>
      </c>
      <c r="R175">
        <f>IFERROR(VLOOKUP($A175,Registros!$B$2:$G$6000,6,0),IFERROR(VLOOKUP($D175,Winback!$B$2:$C$300,2,0),""))</f>
        <v/>
      </c>
      <c r="S175">
        <f>IF($E175=1,"NP","")&amp;IF($G175=1,"+MOV","")&amp;IF($I175=1,"+CS","")&amp;IF($K175=1,"+WB","")</f>
        <v/>
      </c>
      <c r="T175">
        <f>$E175+$G175+$I175+$K175</f>
        <v/>
      </c>
    </row>
    <row r="176">
      <c r="A176" t="inlineStr">
        <is>
          <t>322374850200</t>
        </is>
      </c>
      <c r="B176" t="inlineStr">
        <is>
          <t>32237485</t>
        </is>
      </c>
      <c r="C176" t="inlineStr">
        <is>
          <t>DANTE SALON AND SPA</t>
        </is>
      </c>
      <c r="D176" t="inlineStr">
        <is>
          <t>DANTESALONANDSPA</t>
        </is>
      </c>
      <c r="E176">
        <f>IF(COUNTIFS(Registros!$A$2:$A$6000,"NP",Registros!$B$2:$B$6000,$A176)&gt;0,1,0)</f>
        <v/>
      </c>
      <c r="F176">
        <f>IF($E176=1,SUMIFS(Registros!$F$2:$F$6000,Registros!$A$2:$A$6000,"NP",Registros!$B$2:$B$6000,$A176),0)</f>
        <v/>
      </c>
      <c r="G176">
        <f>IF(COUNTIFS(Registros!$A$2:$A$6000,"MOV",Registros!$B$2:$B$6000,$A176)&gt;0,1,0)</f>
        <v/>
      </c>
      <c r="H176">
        <f>IF($G176=1,SUMIFS(Registros!$F$2:$F$6000,Registros!$A$2:$A$6000,"MOV",Registros!$B$2:$B$6000,$A176),0)</f>
        <v/>
      </c>
      <c r="I176">
        <f>IF(COUNTIFS(Registros!$A$2:$A$6000,"CS",Registros!$B$2:$B$6000,$A176)&gt;0,1,0)</f>
        <v/>
      </c>
      <c r="J176">
        <f>IF($I176=1,SUMIFS(Registros!$I$2:$I$6000,Registros!$A$2:$A$6000,"CS",Registros!$B$2:$B$6000,$A176),0)</f>
        <v/>
      </c>
      <c r="K176">
        <f>IF(COUNTIFS(Winback!$K$2:$K$300,$D176)&gt;0,1,0)</f>
        <v/>
      </c>
      <c r="L176">
        <f>IF(AND($K176=1,LEFT($A176,3)="WB-"),SUMIFS(Winback!$D$2:$D$300,Winback!$K$2:$K$300,$D176),0)</f>
        <v/>
      </c>
      <c r="M176">
        <f>IF(OR($E176=1,$G176=1,SUMIFS(Registros!$J$2:$J$6000,Registros!$B$2:$B$6000,$A176)&gt;0),1,0)</f>
        <v/>
      </c>
      <c r="N176">
        <f>IF($J176&gt;0,1,IF(COUNTIFS(Registros!$A$2:$A$6000,"CS",Registros!$B$2:$B$6000,$A176,Registros!$K$2:$K$6000,"&lt;&gt;")&gt;0,1,0))</f>
        <v/>
      </c>
      <c r="O176">
        <f>IF(AND($K176=1,$E176=0,$G176=0,$I176=0),"WINBACK",IF(AND($M176=1,$N176&gt;0),"CONVERGENTE",IF($M176=1,"SOLO MÓVIL",IF($N176&gt;0,"SOLO FIJO / INTERNET","SIN SERVICIOS"))))</f>
        <v/>
      </c>
      <c r="P176">
        <f>IF($O176="WINBACK","Recuperar (winback)",IF($O176="CONVERGENTE","Upgrade / más líneas",IF($O176="SOLO MÓVIL","Ofrecer fijo + internet (FLBBTV)",IF($O176="SOLO FIJO / INTERNET","Ofrecer línea móvil Nextphone","Oferta completa (móvil + fijo + internet)"))))</f>
        <v/>
      </c>
      <c r="Q176">
        <f>$F176+$H176+$L176</f>
        <v/>
      </c>
      <c r="R176">
        <f>IFERROR(VLOOKUP($A176,Registros!$B$2:$G$6000,6,0),IFERROR(VLOOKUP($D176,Winback!$B$2:$C$300,2,0),""))</f>
        <v/>
      </c>
      <c r="S176">
        <f>IF($E176=1,"NP","")&amp;IF($G176=1,"+MOV","")&amp;IF($I176=1,"+CS","")&amp;IF($K176=1,"+WB","")</f>
        <v/>
      </c>
      <c r="T176">
        <f>$E176+$G176+$I176+$K176</f>
        <v/>
      </c>
    </row>
    <row r="177">
      <c r="A177" t="inlineStr">
        <is>
          <t>326351930100</t>
        </is>
      </c>
      <c r="B177" t="inlineStr">
        <is>
          <t>32635193</t>
        </is>
      </c>
      <c r="C177" t="inlineStr">
        <is>
          <t>BIENES SANTA MARTA</t>
        </is>
      </c>
      <c r="D177" t="inlineStr">
        <is>
          <t>BIENESSANTAMARTA</t>
        </is>
      </c>
      <c r="E177">
        <f>IF(COUNTIFS(Registros!$A$2:$A$6000,"NP",Registros!$B$2:$B$6000,$A177)&gt;0,1,0)</f>
        <v/>
      </c>
      <c r="F177">
        <f>IF($E177=1,SUMIFS(Registros!$F$2:$F$6000,Registros!$A$2:$A$6000,"NP",Registros!$B$2:$B$6000,$A177),0)</f>
        <v/>
      </c>
      <c r="G177">
        <f>IF(COUNTIFS(Registros!$A$2:$A$6000,"MOV",Registros!$B$2:$B$6000,$A177)&gt;0,1,0)</f>
        <v/>
      </c>
      <c r="H177">
        <f>IF($G177=1,SUMIFS(Registros!$F$2:$F$6000,Registros!$A$2:$A$6000,"MOV",Registros!$B$2:$B$6000,$A177),0)</f>
        <v/>
      </c>
      <c r="I177">
        <f>IF(COUNTIFS(Registros!$A$2:$A$6000,"CS",Registros!$B$2:$B$6000,$A177)&gt;0,1,0)</f>
        <v/>
      </c>
      <c r="J177">
        <f>IF($I177=1,SUMIFS(Registros!$I$2:$I$6000,Registros!$A$2:$A$6000,"CS",Registros!$B$2:$B$6000,$A177),0)</f>
        <v/>
      </c>
      <c r="K177">
        <f>IF(COUNTIFS(Winback!$K$2:$K$300,$D177)&gt;0,1,0)</f>
        <v/>
      </c>
      <c r="L177">
        <f>IF(AND($K177=1,LEFT($A177,3)="WB-"),SUMIFS(Winback!$D$2:$D$300,Winback!$K$2:$K$300,$D177),0)</f>
        <v/>
      </c>
      <c r="M177">
        <f>IF(OR($E177=1,$G177=1,SUMIFS(Registros!$J$2:$J$6000,Registros!$B$2:$B$6000,$A177)&gt;0),1,0)</f>
        <v/>
      </c>
      <c r="N177">
        <f>IF($J177&gt;0,1,IF(COUNTIFS(Registros!$A$2:$A$6000,"CS",Registros!$B$2:$B$6000,$A177,Registros!$K$2:$K$6000,"&lt;&gt;")&gt;0,1,0))</f>
        <v/>
      </c>
      <c r="O177">
        <f>IF(AND($K177=1,$E177=0,$G177=0,$I177=0),"WINBACK",IF(AND($M177=1,$N177&gt;0),"CONVERGENTE",IF($M177=1,"SOLO MÓVIL",IF($N177&gt;0,"SOLO FIJO / INTERNET","SIN SERVICIOS"))))</f>
        <v/>
      </c>
      <c r="P177">
        <f>IF($O177="WINBACK","Recuperar (winback)",IF($O177="CONVERGENTE","Upgrade / más líneas",IF($O177="SOLO MÓVIL","Ofrecer fijo + internet (FLBBTV)",IF($O177="SOLO FIJO / INTERNET","Ofrecer línea móvil Nextphone","Oferta completa (móvil + fijo + internet)"))))</f>
        <v/>
      </c>
      <c r="Q177">
        <f>$F177+$H177+$L177</f>
        <v/>
      </c>
      <c r="R177">
        <f>IFERROR(VLOOKUP($A177,Registros!$B$2:$G$6000,6,0),IFERROR(VLOOKUP($D177,Winback!$B$2:$C$300,2,0),""))</f>
        <v/>
      </c>
      <c r="S177">
        <f>IF($E177=1,"NP","")&amp;IF($G177=1,"+MOV","")&amp;IF($I177=1,"+CS","")&amp;IF($K177=1,"+WB","")</f>
        <v/>
      </c>
      <c r="T177">
        <f>$E177+$G177+$I177+$K177</f>
        <v/>
      </c>
    </row>
    <row r="178">
      <c r="A178" t="inlineStr">
        <is>
          <t>312236370000</t>
        </is>
      </c>
      <c r="B178" t="inlineStr">
        <is>
          <t>31223637</t>
        </is>
      </c>
      <c r="C178" t="inlineStr">
        <is>
          <t>SERVICIOS Y TRANSPOR -</t>
        </is>
      </c>
      <c r="D178" t="inlineStr">
        <is>
          <t>SERVICIOSYTRANSPOR</t>
        </is>
      </c>
      <c r="E178">
        <f>IF(COUNTIFS(Registros!$A$2:$A$6000,"NP",Registros!$B$2:$B$6000,$A178)&gt;0,1,0)</f>
        <v/>
      </c>
      <c r="F178">
        <f>IF($E178=1,SUMIFS(Registros!$F$2:$F$6000,Registros!$A$2:$A$6000,"NP",Registros!$B$2:$B$6000,$A178),0)</f>
        <v/>
      </c>
      <c r="G178">
        <f>IF(COUNTIFS(Registros!$A$2:$A$6000,"MOV",Registros!$B$2:$B$6000,$A178)&gt;0,1,0)</f>
        <v/>
      </c>
      <c r="H178">
        <f>IF($G178=1,SUMIFS(Registros!$F$2:$F$6000,Registros!$A$2:$A$6000,"MOV",Registros!$B$2:$B$6000,$A178),0)</f>
        <v/>
      </c>
      <c r="I178">
        <f>IF(COUNTIFS(Registros!$A$2:$A$6000,"CS",Registros!$B$2:$B$6000,$A178)&gt;0,1,0)</f>
        <v/>
      </c>
      <c r="J178">
        <f>IF($I178=1,SUMIFS(Registros!$I$2:$I$6000,Registros!$A$2:$A$6000,"CS",Registros!$B$2:$B$6000,$A178),0)</f>
        <v/>
      </c>
      <c r="K178">
        <f>IF(COUNTIFS(Winback!$K$2:$K$300,$D178)&gt;0,1,0)</f>
        <v/>
      </c>
      <c r="L178">
        <f>IF(AND($K178=1,LEFT($A178,3)="WB-"),SUMIFS(Winback!$D$2:$D$300,Winback!$K$2:$K$300,$D178),0)</f>
        <v/>
      </c>
      <c r="M178">
        <f>IF(OR($E178=1,$G178=1,SUMIFS(Registros!$J$2:$J$6000,Registros!$B$2:$B$6000,$A178)&gt;0),1,0)</f>
        <v/>
      </c>
      <c r="N178">
        <f>IF($J178&gt;0,1,IF(COUNTIFS(Registros!$A$2:$A$6000,"CS",Registros!$B$2:$B$6000,$A178,Registros!$K$2:$K$6000,"&lt;&gt;")&gt;0,1,0))</f>
        <v/>
      </c>
      <c r="O178">
        <f>IF(AND($K178=1,$E178=0,$G178=0,$I178=0),"WINBACK",IF(AND($M178=1,$N178&gt;0),"CONVERGENTE",IF($M178=1,"SOLO MÓVIL",IF($N178&gt;0,"SOLO FIJO / INTERNET","SIN SERVICIOS"))))</f>
        <v/>
      </c>
      <c r="P178">
        <f>IF($O178="WINBACK","Recuperar (winback)",IF($O178="CONVERGENTE","Upgrade / más líneas",IF($O178="SOLO MÓVIL","Ofrecer fijo + internet (FLBBTV)",IF($O178="SOLO FIJO / INTERNET","Ofrecer línea móvil Nextphone","Oferta completa (móvil + fijo + internet)"))))</f>
        <v/>
      </c>
      <c r="Q178">
        <f>$F178+$H178+$L178</f>
        <v/>
      </c>
      <c r="R178">
        <f>IFERROR(VLOOKUP($A178,Registros!$B$2:$G$6000,6,0),IFERROR(VLOOKUP($D178,Winback!$B$2:$C$300,2,0),""))</f>
        <v/>
      </c>
      <c r="S178">
        <f>IF($E178=1,"NP","")&amp;IF($G178=1,"+MOV","")&amp;IF($I178=1,"+CS","")&amp;IF($K178=1,"+WB","")</f>
        <v/>
      </c>
      <c r="T178">
        <f>$E178+$G178+$I178+$K178</f>
        <v/>
      </c>
    </row>
    <row r="179">
      <c r="A179" t="inlineStr">
        <is>
          <t>322992300200</t>
        </is>
      </c>
      <c r="B179" t="inlineStr">
        <is>
          <t>32299230</t>
        </is>
      </c>
      <c r="C179" t="inlineStr">
        <is>
          <t>TRANSLOG SERV</t>
        </is>
      </c>
      <c r="D179" t="inlineStr">
        <is>
          <t>TRANSLOGSERV</t>
        </is>
      </c>
      <c r="E179">
        <f>IF(COUNTIFS(Registros!$A$2:$A$6000,"NP",Registros!$B$2:$B$6000,$A179)&gt;0,1,0)</f>
        <v/>
      </c>
      <c r="F179">
        <f>IF($E179=1,SUMIFS(Registros!$F$2:$F$6000,Registros!$A$2:$A$6000,"NP",Registros!$B$2:$B$6000,$A179),0)</f>
        <v/>
      </c>
      <c r="G179">
        <f>IF(COUNTIFS(Registros!$A$2:$A$6000,"MOV",Registros!$B$2:$B$6000,$A179)&gt;0,1,0)</f>
        <v/>
      </c>
      <c r="H179">
        <f>IF($G179=1,SUMIFS(Registros!$F$2:$F$6000,Registros!$A$2:$A$6000,"MOV",Registros!$B$2:$B$6000,$A179),0)</f>
        <v/>
      </c>
      <c r="I179">
        <f>IF(COUNTIFS(Registros!$A$2:$A$6000,"CS",Registros!$B$2:$B$6000,$A179)&gt;0,1,0)</f>
        <v/>
      </c>
      <c r="J179">
        <f>IF($I179=1,SUMIFS(Registros!$I$2:$I$6000,Registros!$A$2:$A$6000,"CS",Registros!$B$2:$B$6000,$A179),0)</f>
        <v/>
      </c>
      <c r="K179">
        <f>IF(COUNTIFS(Winback!$K$2:$K$300,$D179)&gt;0,1,0)</f>
        <v/>
      </c>
      <c r="L179">
        <f>IF(AND($K179=1,LEFT($A179,3)="WB-"),SUMIFS(Winback!$D$2:$D$300,Winback!$K$2:$K$300,$D179),0)</f>
        <v/>
      </c>
      <c r="M179">
        <f>IF(OR($E179=1,$G179=1,SUMIFS(Registros!$J$2:$J$6000,Registros!$B$2:$B$6000,$A179)&gt;0),1,0)</f>
        <v/>
      </c>
      <c r="N179">
        <f>IF($J179&gt;0,1,IF(COUNTIFS(Registros!$A$2:$A$6000,"CS",Registros!$B$2:$B$6000,$A179,Registros!$K$2:$K$6000,"&lt;&gt;")&gt;0,1,0))</f>
        <v/>
      </c>
      <c r="O179">
        <f>IF(AND($K179=1,$E179=0,$G179=0,$I179=0),"WINBACK",IF(AND($M179=1,$N179&gt;0),"CONVERGENTE",IF($M179=1,"SOLO MÓVIL",IF($N179&gt;0,"SOLO FIJO / INTERNET","SIN SERVICIOS"))))</f>
        <v/>
      </c>
      <c r="P179">
        <f>IF($O179="WINBACK","Recuperar (winback)",IF($O179="CONVERGENTE","Upgrade / más líneas",IF($O179="SOLO MÓVIL","Ofrecer fijo + internet (FLBBTV)",IF($O179="SOLO FIJO / INTERNET","Ofrecer línea móvil Nextphone","Oferta completa (móvil + fijo + internet)"))))</f>
        <v/>
      </c>
      <c r="Q179">
        <f>$F179+$H179+$L179</f>
        <v/>
      </c>
      <c r="R179">
        <f>IFERROR(VLOOKUP($A179,Registros!$B$2:$G$6000,6,0),IFERROR(VLOOKUP($D179,Winback!$B$2:$C$300,2,0),""))</f>
        <v/>
      </c>
      <c r="S179">
        <f>IF($E179=1,"NP","")&amp;IF($G179=1,"+MOV","")&amp;IF($I179=1,"+CS","")&amp;IF($K179=1,"+WB","")</f>
        <v/>
      </c>
      <c r="T179">
        <f>$E179+$G179+$I179+$K179</f>
        <v/>
      </c>
    </row>
    <row r="180">
      <c r="A180" t="inlineStr">
        <is>
          <t>347096590000</t>
        </is>
      </c>
      <c r="B180" t="inlineStr">
        <is>
          <t>34709659</t>
        </is>
      </c>
      <c r="C180" t="inlineStr">
        <is>
          <t>ADMINISTRACIONES Y ALQUIERES</t>
        </is>
      </c>
      <c r="D180" t="inlineStr">
        <is>
          <t>ADMINISTRACIONESYALQUIERES</t>
        </is>
      </c>
      <c r="E180">
        <f>IF(COUNTIFS(Registros!$A$2:$A$6000,"NP",Registros!$B$2:$B$6000,$A180)&gt;0,1,0)</f>
        <v/>
      </c>
      <c r="F180">
        <f>IF($E180=1,SUMIFS(Registros!$F$2:$F$6000,Registros!$A$2:$A$6000,"NP",Registros!$B$2:$B$6000,$A180),0)</f>
        <v/>
      </c>
      <c r="G180">
        <f>IF(COUNTIFS(Registros!$A$2:$A$6000,"MOV",Registros!$B$2:$B$6000,$A180)&gt;0,1,0)</f>
        <v/>
      </c>
      <c r="H180">
        <f>IF($G180=1,SUMIFS(Registros!$F$2:$F$6000,Registros!$A$2:$A$6000,"MOV",Registros!$B$2:$B$6000,$A180),0)</f>
        <v/>
      </c>
      <c r="I180">
        <f>IF(COUNTIFS(Registros!$A$2:$A$6000,"CS",Registros!$B$2:$B$6000,$A180)&gt;0,1,0)</f>
        <v/>
      </c>
      <c r="J180">
        <f>IF($I180=1,SUMIFS(Registros!$I$2:$I$6000,Registros!$A$2:$A$6000,"CS",Registros!$B$2:$B$6000,$A180),0)</f>
        <v/>
      </c>
      <c r="K180">
        <f>IF(COUNTIFS(Winback!$K$2:$K$300,$D180)&gt;0,1,0)</f>
        <v/>
      </c>
      <c r="L180">
        <f>IF(AND($K180=1,LEFT($A180,3)="WB-"),SUMIFS(Winback!$D$2:$D$300,Winback!$K$2:$K$300,$D180),0)</f>
        <v/>
      </c>
      <c r="M180">
        <f>IF(OR($E180=1,$G180=1,SUMIFS(Registros!$J$2:$J$6000,Registros!$B$2:$B$6000,$A180)&gt;0),1,0)</f>
        <v/>
      </c>
      <c r="N180">
        <f>IF($J180&gt;0,1,IF(COUNTIFS(Registros!$A$2:$A$6000,"CS",Registros!$B$2:$B$6000,$A180,Registros!$K$2:$K$6000,"&lt;&gt;")&gt;0,1,0))</f>
        <v/>
      </c>
      <c r="O180">
        <f>IF(AND($K180=1,$E180=0,$G180=0,$I180=0),"WINBACK",IF(AND($M180=1,$N180&gt;0),"CONVERGENTE",IF($M180=1,"SOLO MÓVIL",IF($N180&gt;0,"SOLO FIJO / INTERNET","SIN SERVICIOS"))))</f>
        <v/>
      </c>
      <c r="P180">
        <f>IF($O180="WINBACK","Recuperar (winback)",IF($O180="CONVERGENTE","Upgrade / más líneas",IF($O180="SOLO MÓVIL","Ofrecer fijo + internet (FLBBTV)",IF($O180="SOLO FIJO / INTERNET","Ofrecer línea móvil Nextphone","Oferta completa (móvil + fijo + internet)"))))</f>
        <v/>
      </c>
      <c r="Q180">
        <f>$F180+$H180+$L180</f>
        <v/>
      </c>
      <c r="R180">
        <f>IFERROR(VLOOKUP($A180,Registros!$B$2:$G$6000,6,0),IFERROR(VLOOKUP($D180,Winback!$B$2:$C$300,2,0),""))</f>
        <v/>
      </c>
      <c r="S180">
        <f>IF($E180=1,"NP","")&amp;IF($G180=1,"+MOV","")&amp;IF($I180=1,"+CS","")&amp;IF($K180=1,"+WB","")</f>
        <v/>
      </c>
      <c r="T180">
        <f>$E180+$G180+$I180+$K180</f>
        <v/>
      </c>
    </row>
    <row r="181">
      <c r="A181" t="inlineStr">
        <is>
          <t>344087410000</t>
        </is>
      </c>
      <c r="B181" t="inlineStr">
        <is>
          <t>34408741</t>
        </is>
      </c>
      <c r="C181" t="inlineStr">
        <is>
          <t>ADMINISTRADORES Y ALQUILARES SA</t>
        </is>
      </c>
      <c r="D181" t="inlineStr">
        <is>
          <t>ADMINISTRADORESYALQUILARESSA</t>
        </is>
      </c>
      <c r="E181">
        <f>IF(COUNTIFS(Registros!$A$2:$A$6000,"NP",Registros!$B$2:$B$6000,$A181)&gt;0,1,0)</f>
        <v/>
      </c>
      <c r="F181">
        <f>IF($E181=1,SUMIFS(Registros!$F$2:$F$6000,Registros!$A$2:$A$6000,"NP",Registros!$B$2:$B$6000,$A181),0)</f>
        <v/>
      </c>
      <c r="G181">
        <f>IF(COUNTIFS(Registros!$A$2:$A$6000,"MOV",Registros!$B$2:$B$6000,$A181)&gt;0,1,0)</f>
        <v/>
      </c>
      <c r="H181">
        <f>IF($G181=1,SUMIFS(Registros!$F$2:$F$6000,Registros!$A$2:$A$6000,"MOV",Registros!$B$2:$B$6000,$A181),0)</f>
        <v/>
      </c>
      <c r="I181">
        <f>IF(COUNTIFS(Registros!$A$2:$A$6000,"CS",Registros!$B$2:$B$6000,$A181)&gt;0,1,0)</f>
        <v/>
      </c>
      <c r="J181">
        <f>IF($I181=1,SUMIFS(Registros!$I$2:$I$6000,Registros!$A$2:$A$6000,"CS",Registros!$B$2:$B$6000,$A181),0)</f>
        <v/>
      </c>
      <c r="K181">
        <f>IF(COUNTIFS(Winback!$K$2:$K$300,$D181)&gt;0,1,0)</f>
        <v/>
      </c>
      <c r="L181">
        <f>IF(AND($K181=1,LEFT($A181,3)="WB-"),SUMIFS(Winback!$D$2:$D$300,Winback!$K$2:$K$300,$D181),0)</f>
        <v/>
      </c>
      <c r="M181">
        <f>IF(OR($E181=1,$G181=1,SUMIFS(Registros!$J$2:$J$6000,Registros!$B$2:$B$6000,$A181)&gt;0),1,0)</f>
        <v/>
      </c>
      <c r="N181">
        <f>IF($J181&gt;0,1,IF(COUNTIFS(Registros!$A$2:$A$6000,"CS",Registros!$B$2:$B$6000,$A181,Registros!$K$2:$K$6000,"&lt;&gt;")&gt;0,1,0))</f>
        <v/>
      </c>
      <c r="O181">
        <f>IF(AND($K181=1,$E181=0,$G181=0,$I181=0),"WINBACK",IF(AND($M181=1,$N181&gt;0),"CONVERGENTE",IF($M181=1,"SOLO MÓVIL",IF($N181&gt;0,"SOLO FIJO / INTERNET","SIN SERVICIOS"))))</f>
        <v/>
      </c>
      <c r="P181">
        <f>IF($O181="WINBACK","Recuperar (winback)",IF($O181="CONVERGENTE","Upgrade / más líneas",IF($O181="SOLO MÓVIL","Ofrecer fijo + internet (FLBBTV)",IF($O181="SOLO FIJO / INTERNET","Ofrecer línea móvil Nextphone","Oferta completa (móvil + fijo + internet)"))))</f>
        <v/>
      </c>
      <c r="Q181">
        <f>$F181+$H181+$L181</f>
        <v/>
      </c>
      <c r="R181">
        <f>IFERROR(VLOOKUP($A181,Registros!$B$2:$G$6000,6,0),IFERROR(VLOOKUP($D181,Winback!$B$2:$C$300,2,0),""))</f>
        <v/>
      </c>
      <c r="S181">
        <f>IF($E181=1,"NP","")&amp;IF($G181=1,"+MOV","")&amp;IF($I181=1,"+CS","")&amp;IF($K181=1,"+WB","")</f>
        <v/>
      </c>
      <c r="T181">
        <f>$E181+$G181+$I181+$K181</f>
        <v/>
      </c>
    </row>
    <row r="182">
      <c r="A182" t="inlineStr">
        <is>
          <t>359074480000</t>
        </is>
      </c>
      <c r="B182" t="inlineStr">
        <is>
          <t>35907448</t>
        </is>
      </c>
      <c r="C182" t="inlineStr">
        <is>
          <t>SIXTO GOVEA</t>
        </is>
      </c>
      <c r="D182" t="inlineStr">
        <is>
          <t>SIXTOGOVEA</t>
        </is>
      </c>
      <c r="E182">
        <f>IF(COUNTIFS(Registros!$A$2:$A$6000,"NP",Registros!$B$2:$B$6000,$A182)&gt;0,1,0)</f>
        <v/>
      </c>
      <c r="F182">
        <f>IF($E182=1,SUMIFS(Registros!$F$2:$F$6000,Registros!$A$2:$A$6000,"NP",Registros!$B$2:$B$6000,$A182),0)</f>
        <v/>
      </c>
      <c r="G182">
        <f>IF(COUNTIFS(Registros!$A$2:$A$6000,"MOV",Registros!$B$2:$B$6000,$A182)&gt;0,1,0)</f>
        <v/>
      </c>
      <c r="H182">
        <f>IF($G182=1,SUMIFS(Registros!$F$2:$F$6000,Registros!$A$2:$A$6000,"MOV",Registros!$B$2:$B$6000,$A182),0)</f>
        <v/>
      </c>
      <c r="I182">
        <f>IF(COUNTIFS(Registros!$A$2:$A$6000,"CS",Registros!$B$2:$B$6000,$A182)&gt;0,1,0)</f>
        <v/>
      </c>
      <c r="J182">
        <f>IF($I182=1,SUMIFS(Registros!$I$2:$I$6000,Registros!$A$2:$A$6000,"CS",Registros!$B$2:$B$6000,$A182),0)</f>
        <v/>
      </c>
      <c r="K182">
        <f>IF(COUNTIFS(Winback!$K$2:$K$300,$D182)&gt;0,1,0)</f>
        <v/>
      </c>
      <c r="L182">
        <f>IF(AND($K182=1,LEFT($A182,3)="WB-"),SUMIFS(Winback!$D$2:$D$300,Winback!$K$2:$K$300,$D182),0)</f>
        <v/>
      </c>
      <c r="M182">
        <f>IF(OR($E182=1,$G182=1,SUMIFS(Registros!$J$2:$J$6000,Registros!$B$2:$B$6000,$A182)&gt;0),1,0)</f>
        <v/>
      </c>
      <c r="N182">
        <f>IF($J182&gt;0,1,IF(COUNTIFS(Registros!$A$2:$A$6000,"CS",Registros!$B$2:$B$6000,$A182,Registros!$K$2:$K$6000,"&lt;&gt;")&gt;0,1,0))</f>
        <v/>
      </c>
      <c r="O182">
        <f>IF(AND($K182=1,$E182=0,$G182=0,$I182=0),"WINBACK",IF(AND($M182=1,$N182&gt;0),"CONVERGENTE",IF($M182=1,"SOLO MÓVIL",IF($N182&gt;0,"SOLO FIJO / INTERNET","SIN SERVICIOS"))))</f>
        <v/>
      </c>
      <c r="P182">
        <f>IF($O182="WINBACK","Recuperar (winback)",IF($O182="CONVERGENTE","Upgrade / más líneas",IF($O182="SOLO MÓVIL","Ofrecer fijo + internet (FLBBTV)",IF($O182="SOLO FIJO / INTERNET","Ofrecer línea móvil Nextphone","Oferta completa (móvil + fijo + internet)"))))</f>
        <v/>
      </c>
      <c r="Q182">
        <f>$F182+$H182+$L182</f>
        <v/>
      </c>
      <c r="R182">
        <f>IFERROR(VLOOKUP($A182,Registros!$B$2:$G$6000,6,0),IFERROR(VLOOKUP($D182,Winback!$B$2:$C$300,2,0),""))</f>
        <v/>
      </c>
      <c r="S182">
        <f>IF($E182=1,"NP","")&amp;IF($G182=1,"+MOV","")&amp;IF($I182=1,"+CS","")&amp;IF($K182=1,"+WB","")</f>
        <v/>
      </c>
      <c r="T182">
        <f>$E182+$G182+$I182+$K182</f>
        <v/>
      </c>
    </row>
    <row r="183">
      <c r="A183" t="inlineStr">
        <is>
          <t>334198900000</t>
        </is>
      </c>
      <c r="B183" t="inlineStr">
        <is>
          <t>33419890</t>
        </is>
      </c>
      <c r="C183" t="inlineStr">
        <is>
          <t>C S LEGAL BUREAU</t>
        </is>
      </c>
      <c r="D183" t="inlineStr">
        <is>
          <t>CSLEGALBUREAU</t>
        </is>
      </c>
      <c r="E183">
        <f>IF(COUNTIFS(Registros!$A$2:$A$6000,"NP",Registros!$B$2:$B$6000,$A183)&gt;0,1,0)</f>
        <v/>
      </c>
      <c r="F183">
        <f>IF($E183=1,SUMIFS(Registros!$F$2:$F$6000,Registros!$A$2:$A$6000,"NP",Registros!$B$2:$B$6000,$A183),0)</f>
        <v/>
      </c>
      <c r="G183">
        <f>IF(COUNTIFS(Registros!$A$2:$A$6000,"MOV",Registros!$B$2:$B$6000,$A183)&gt;0,1,0)</f>
        <v/>
      </c>
      <c r="H183">
        <f>IF($G183=1,SUMIFS(Registros!$F$2:$F$6000,Registros!$A$2:$A$6000,"MOV",Registros!$B$2:$B$6000,$A183),0)</f>
        <v/>
      </c>
      <c r="I183">
        <f>IF(COUNTIFS(Registros!$A$2:$A$6000,"CS",Registros!$B$2:$B$6000,$A183)&gt;0,1,0)</f>
        <v/>
      </c>
      <c r="J183">
        <f>IF($I183=1,SUMIFS(Registros!$I$2:$I$6000,Registros!$A$2:$A$6000,"CS",Registros!$B$2:$B$6000,$A183),0)</f>
        <v/>
      </c>
      <c r="K183">
        <f>IF(COUNTIFS(Winback!$K$2:$K$300,$D183)&gt;0,1,0)</f>
        <v/>
      </c>
      <c r="L183">
        <f>IF(AND($K183=1,LEFT($A183,3)="WB-"),SUMIFS(Winback!$D$2:$D$300,Winback!$K$2:$K$300,$D183),0)</f>
        <v/>
      </c>
      <c r="M183">
        <f>IF(OR($E183=1,$G183=1,SUMIFS(Registros!$J$2:$J$6000,Registros!$B$2:$B$6000,$A183)&gt;0),1,0)</f>
        <v/>
      </c>
      <c r="N183">
        <f>IF($J183&gt;0,1,IF(COUNTIFS(Registros!$A$2:$A$6000,"CS",Registros!$B$2:$B$6000,$A183,Registros!$K$2:$K$6000,"&lt;&gt;")&gt;0,1,0))</f>
        <v/>
      </c>
      <c r="O183">
        <f>IF(AND($K183=1,$E183=0,$G183=0,$I183=0),"WINBACK",IF(AND($M183=1,$N183&gt;0),"CONVERGENTE",IF($M183=1,"SOLO MÓVIL",IF($N183&gt;0,"SOLO FIJO / INTERNET","SIN SERVICIOS"))))</f>
        <v/>
      </c>
      <c r="P183">
        <f>IF($O183="WINBACK","Recuperar (winback)",IF($O183="CONVERGENTE","Upgrade / más líneas",IF($O183="SOLO MÓVIL","Ofrecer fijo + internet (FLBBTV)",IF($O183="SOLO FIJO / INTERNET","Ofrecer línea móvil Nextphone","Oferta completa (móvil + fijo + internet)"))))</f>
        <v/>
      </c>
      <c r="Q183">
        <f>$F183+$H183+$L183</f>
        <v/>
      </c>
      <c r="R183">
        <f>IFERROR(VLOOKUP($A183,Registros!$B$2:$G$6000,6,0),IFERROR(VLOOKUP($D183,Winback!$B$2:$C$300,2,0),""))</f>
        <v/>
      </c>
      <c r="S183">
        <f>IF($E183=1,"NP","")&amp;IF($G183=1,"+MOV","")&amp;IF($I183=1,"+CS","")&amp;IF($K183=1,"+WB","")</f>
        <v/>
      </c>
      <c r="T183">
        <f>$E183+$G183+$I183+$K183</f>
        <v/>
      </c>
    </row>
    <row r="184">
      <c r="A184" t="inlineStr">
        <is>
          <t>323259100000</t>
        </is>
      </c>
      <c r="B184" t="inlineStr">
        <is>
          <t>32325910</t>
        </is>
      </c>
      <c r="C184" t="inlineStr">
        <is>
          <t>CONSTRUCTORA</t>
        </is>
      </c>
      <c r="D184" t="inlineStr">
        <is>
          <t>CONSTRUCTORA</t>
        </is>
      </c>
      <c r="E184">
        <f>IF(COUNTIFS(Registros!$A$2:$A$6000,"NP",Registros!$B$2:$B$6000,$A184)&gt;0,1,0)</f>
        <v/>
      </c>
      <c r="F184">
        <f>IF($E184=1,SUMIFS(Registros!$F$2:$F$6000,Registros!$A$2:$A$6000,"NP",Registros!$B$2:$B$6000,$A184),0)</f>
        <v/>
      </c>
      <c r="G184">
        <f>IF(COUNTIFS(Registros!$A$2:$A$6000,"MOV",Registros!$B$2:$B$6000,$A184)&gt;0,1,0)</f>
        <v/>
      </c>
      <c r="H184">
        <f>IF($G184=1,SUMIFS(Registros!$F$2:$F$6000,Registros!$A$2:$A$6000,"MOV",Registros!$B$2:$B$6000,$A184),0)</f>
        <v/>
      </c>
      <c r="I184">
        <f>IF(COUNTIFS(Registros!$A$2:$A$6000,"CS",Registros!$B$2:$B$6000,$A184)&gt;0,1,0)</f>
        <v/>
      </c>
      <c r="J184">
        <f>IF($I184=1,SUMIFS(Registros!$I$2:$I$6000,Registros!$A$2:$A$6000,"CS",Registros!$B$2:$B$6000,$A184),0)</f>
        <v/>
      </c>
      <c r="K184">
        <f>IF(COUNTIFS(Winback!$K$2:$K$300,$D184)&gt;0,1,0)</f>
        <v/>
      </c>
      <c r="L184">
        <f>IF(AND($K184=1,LEFT($A184,3)="WB-"),SUMIFS(Winback!$D$2:$D$300,Winback!$K$2:$K$300,$D184),0)</f>
        <v/>
      </c>
      <c r="M184">
        <f>IF(OR($E184=1,$G184=1,SUMIFS(Registros!$J$2:$J$6000,Registros!$B$2:$B$6000,$A184)&gt;0),1,0)</f>
        <v/>
      </c>
      <c r="N184">
        <f>IF($J184&gt;0,1,IF(COUNTIFS(Registros!$A$2:$A$6000,"CS",Registros!$B$2:$B$6000,$A184,Registros!$K$2:$K$6000,"&lt;&gt;")&gt;0,1,0))</f>
        <v/>
      </c>
      <c r="O184">
        <f>IF(AND($K184=1,$E184=0,$G184=0,$I184=0),"WINBACK",IF(AND($M184=1,$N184&gt;0),"CONVERGENTE",IF($M184=1,"SOLO MÓVIL",IF($N184&gt;0,"SOLO FIJO / INTERNET","SIN SERVICIOS"))))</f>
        <v/>
      </c>
      <c r="P184">
        <f>IF($O184="WINBACK","Recuperar (winback)",IF($O184="CONVERGENTE","Upgrade / más líneas",IF($O184="SOLO MÓVIL","Ofrecer fijo + internet (FLBBTV)",IF($O184="SOLO FIJO / INTERNET","Ofrecer línea móvil Nextphone","Oferta completa (móvil + fijo + internet)"))))</f>
        <v/>
      </c>
      <c r="Q184">
        <f>$F184+$H184+$L184</f>
        <v/>
      </c>
      <c r="R184">
        <f>IFERROR(VLOOKUP($A184,Registros!$B$2:$G$6000,6,0),IFERROR(VLOOKUP($D184,Winback!$B$2:$C$300,2,0),""))</f>
        <v/>
      </c>
      <c r="S184">
        <f>IF($E184=1,"NP","")&amp;IF($G184=1,"+MOV","")&amp;IF($I184=1,"+CS","")&amp;IF($K184=1,"+WB","")</f>
        <v/>
      </c>
      <c r="T184">
        <f>$E184+$G184+$I184+$K184</f>
        <v/>
      </c>
    </row>
    <row r="185">
      <c r="A185" t="inlineStr">
        <is>
          <t>312205450000</t>
        </is>
      </c>
      <c r="B185" t="inlineStr">
        <is>
          <t>31220545</t>
        </is>
      </c>
      <c r="C185" t="inlineStr">
        <is>
          <t>SERVICIOS E INSTALACIONES DE ALARMAS, S.</t>
        </is>
      </c>
      <c r="D185" t="inlineStr">
        <is>
          <t>SERVICIOSEINSTALACIONESDEALARMASS</t>
        </is>
      </c>
      <c r="E185">
        <f>IF(COUNTIFS(Registros!$A$2:$A$6000,"NP",Registros!$B$2:$B$6000,$A185)&gt;0,1,0)</f>
        <v/>
      </c>
      <c r="F185">
        <f>IF($E185=1,SUMIFS(Registros!$F$2:$F$6000,Registros!$A$2:$A$6000,"NP",Registros!$B$2:$B$6000,$A185),0)</f>
        <v/>
      </c>
      <c r="G185">
        <f>IF(COUNTIFS(Registros!$A$2:$A$6000,"MOV",Registros!$B$2:$B$6000,$A185)&gt;0,1,0)</f>
        <v/>
      </c>
      <c r="H185">
        <f>IF($G185=1,SUMIFS(Registros!$F$2:$F$6000,Registros!$A$2:$A$6000,"MOV",Registros!$B$2:$B$6000,$A185),0)</f>
        <v/>
      </c>
      <c r="I185">
        <f>IF(COUNTIFS(Registros!$A$2:$A$6000,"CS",Registros!$B$2:$B$6000,$A185)&gt;0,1,0)</f>
        <v/>
      </c>
      <c r="J185">
        <f>IF($I185=1,SUMIFS(Registros!$I$2:$I$6000,Registros!$A$2:$A$6000,"CS",Registros!$B$2:$B$6000,$A185),0)</f>
        <v/>
      </c>
      <c r="K185">
        <f>IF(COUNTIFS(Winback!$K$2:$K$300,$D185)&gt;0,1,0)</f>
        <v/>
      </c>
      <c r="L185">
        <f>IF(AND($K185=1,LEFT($A185,3)="WB-"),SUMIFS(Winback!$D$2:$D$300,Winback!$K$2:$K$300,$D185),0)</f>
        <v/>
      </c>
      <c r="M185">
        <f>IF(OR($E185=1,$G185=1,SUMIFS(Registros!$J$2:$J$6000,Registros!$B$2:$B$6000,$A185)&gt;0),1,0)</f>
        <v/>
      </c>
      <c r="N185">
        <f>IF($J185&gt;0,1,IF(COUNTIFS(Registros!$A$2:$A$6000,"CS",Registros!$B$2:$B$6000,$A185,Registros!$K$2:$K$6000,"&lt;&gt;")&gt;0,1,0))</f>
        <v/>
      </c>
      <c r="O185">
        <f>IF(AND($K185=1,$E185=0,$G185=0,$I185=0),"WINBACK",IF(AND($M185=1,$N185&gt;0),"CONVERGENTE",IF($M185=1,"SOLO MÓVIL",IF($N185&gt;0,"SOLO FIJO / INTERNET","SIN SERVICIOS"))))</f>
        <v/>
      </c>
      <c r="P185">
        <f>IF($O185="WINBACK","Recuperar (winback)",IF($O185="CONVERGENTE","Upgrade / más líneas",IF($O185="SOLO MÓVIL","Ofrecer fijo + internet (FLBBTV)",IF($O185="SOLO FIJO / INTERNET","Ofrecer línea móvil Nextphone","Oferta completa (móvil + fijo + internet)"))))</f>
        <v/>
      </c>
      <c r="Q185">
        <f>$F185+$H185+$L185</f>
        <v/>
      </c>
      <c r="R185">
        <f>IFERROR(VLOOKUP($A185,Registros!$B$2:$G$6000,6,0),IFERROR(VLOOKUP($D185,Winback!$B$2:$C$300,2,0),""))</f>
        <v/>
      </c>
      <c r="S185">
        <f>IF($E185=1,"NP","")&amp;IF($G185=1,"+MOV","")&amp;IF($I185=1,"+CS","")&amp;IF($K185=1,"+WB","")</f>
        <v/>
      </c>
      <c r="T185">
        <f>$E185+$G185+$I185+$K185</f>
        <v/>
      </c>
    </row>
    <row r="186">
      <c r="A186" t="inlineStr">
        <is>
          <t>321831840100</t>
        </is>
      </c>
      <c r="B186" t="inlineStr">
        <is>
          <t>32183184</t>
        </is>
      </c>
      <c r="C186" t="inlineStr">
        <is>
          <t>Refresqueria</t>
        </is>
      </c>
      <c r="D186" t="inlineStr">
        <is>
          <t>REFRESQUERIA</t>
        </is>
      </c>
      <c r="E186">
        <f>IF(COUNTIFS(Registros!$A$2:$A$6000,"NP",Registros!$B$2:$B$6000,$A186)&gt;0,1,0)</f>
        <v/>
      </c>
      <c r="F186">
        <f>IF($E186=1,SUMIFS(Registros!$F$2:$F$6000,Registros!$A$2:$A$6000,"NP",Registros!$B$2:$B$6000,$A186),0)</f>
        <v/>
      </c>
      <c r="G186">
        <f>IF(COUNTIFS(Registros!$A$2:$A$6000,"MOV",Registros!$B$2:$B$6000,$A186)&gt;0,1,0)</f>
        <v/>
      </c>
      <c r="H186">
        <f>IF($G186=1,SUMIFS(Registros!$F$2:$F$6000,Registros!$A$2:$A$6000,"MOV",Registros!$B$2:$B$6000,$A186),0)</f>
        <v/>
      </c>
      <c r="I186">
        <f>IF(COUNTIFS(Registros!$A$2:$A$6000,"CS",Registros!$B$2:$B$6000,$A186)&gt;0,1,0)</f>
        <v/>
      </c>
      <c r="J186">
        <f>IF($I186=1,SUMIFS(Registros!$I$2:$I$6000,Registros!$A$2:$A$6000,"CS",Registros!$B$2:$B$6000,$A186),0)</f>
        <v/>
      </c>
      <c r="K186">
        <f>IF(COUNTIFS(Winback!$K$2:$K$300,$D186)&gt;0,1,0)</f>
        <v/>
      </c>
      <c r="L186">
        <f>IF(AND($K186=1,LEFT($A186,3)="WB-"),SUMIFS(Winback!$D$2:$D$300,Winback!$K$2:$K$300,$D186),0)</f>
        <v/>
      </c>
      <c r="M186">
        <f>IF(OR($E186=1,$G186=1,SUMIFS(Registros!$J$2:$J$6000,Registros!$B$2:$B$6000,$A186)&gt;0),1,0)</f>
        <v/>
      </c>
      <c r="N186">
        <f>IF($J186&gt;0,1,IF(COUNTIFS(Registros!$A$2:$A$6000,"CS",Registros!$B$2:$B$6000,$A186,Registros!$K$2:$K$6000,"&lt;&gt;")&gt;0,1,0))</f>
        <v/>
      </c>
      <c r="O186">
        <f>IF(AND($K186=1,$E186=0,$G186=0,$I186=0),"WINBACK",IF(AND($M186=1,$N186&gt;0),"CONVERGENTE",IF($M186=1,"SOLO MÓVIL",IF($N186&gt;0,"SOLO FIJO / INTERNET","SIN SERVICIOS"))))</f>
        <v/>
      </c>
      <c r="P186">
        <f>IF($O186="WINBACK","Recuperar (winback)",IF($O186="CONVERGENTE","Upgrade / más líneas",IF($O186="SOLO MÓVIL","Ofrecer fijo + internet (FLBBTV)",IF($O186="SOLO FIJO / INTERNET","Ofrecer línea móvil Nextphone","Oferta completa (móvil + fijo + internet)"))))</f>
        <v/>
      </c>
      <c r="Q186">
        <f>$F186+$H186+$L186</f>
        <v/>
      </c>
      <c r="R186">
        <f>IFERROR(VLOOKUP($A186,Registros!$B$2:$G$6000,6,0),IFERROR(VLOOKUP($D186,Winback!$B$2:$C$300,2,0),""))</f>
        <v/>
      </c>
      <c r="S186">
        <f>IF($E186=1,"NP","")&amp;IF($G186=1,"+MOV","")&amp;IF($I186=1,"+CS","")&amp;IF($K186=1,"+WB","")</f>
        <v/>
      </c>
      <c r="T186">
        <f>$E186+$G186+$I186+$K186</f>
        <v/>
      </c>
    </row>
    <row r="187">
      <c r="A187" t="inlineStr">
        <is>
          <t>322393070100</t>
        </is>
      </c>
      <c r="B187" t="inlineStr">
        <is>
          <t>32239307</t>
        </is>
      </c>
      <c r="C187" t="inlineStr">
        <is>
          <t>DONA MARA S.A. PEYNADO GOLDBURN</t>
        </is>
      </c>
      <c r="D187" t="inlineStr">
        <is>
          <t>DONAMARASAPEYNADOGOLDBURN</t>
        </is>
      </c>
      <c r="E187">
        <f>IF(COUNTIFS(Registros!$A$2:$A$6000,"NP",Registros!$B$2:$B$6000,$A187)&gt;0,1,0)</f>
        <v/>
      </c>
      <c r="F187">
        <f>IF($E187=1,SUMIFS(Registros!$F$2:$F$6000,Registros!$A$2:$A$6000,"NP",Registros!$B$2:$B$6000,$A187),0)</f>
        <v/>
      </c>
      <c r="G187">
        <f>IF(COUNTIFS(Registros!$A$2:$A$6000,"MOV",Registros!$B$2:$B$6000,$A187)&gt;0,1,0)</f>
        <v/>
      </c>
      <c r="H187">
        <f>IF($G187=1,SUMIFS(Registros!$F$2:$F$6000,Registros!$A$2:$A$6000,"MOV",Registros!$B$2:$B$6000,$A187),0)</f>
        <v/>
      </c>
      <c r="I187">
        <f>IF(COUNTIFS(Registros!$A$2:$A$6000,"CS",Registros!$B$2:$B$6000,$A187)&gt;0,1,0)</f>
        <v/>
      </c>
      <c r="J187">
        <f>IF($I187=1,SUMIFS(Registros!$I$2:$I$6000,Registros!$A$2:$A$6000,"CS",Registros!$B$2:$B$6000,$A187),0)</f>
        <v/>
      </c>
      <c r="K187">
        <f>IF(COUNTIFS(Winback!$K$2:$K$300,$D187)&gt;0,1,0)</f>
        <v/>
      </c>
      <c r="L187">
        <f>IF(AND($K187=1,LEFT($A187,3)="WB-"),SUMIFS(Winback!$D$2:$D$300,Winback!$K$2:$K$300,$D187),0)</f>
        <v/>
      </c>
      <c r="M187">
        <f>IF(OR($E187=1,$G187=1,SUMIFS(Registros!$J$2:$J$6000,Registros!$B$2:$B$6000,$A187)&gt;0),1,0)</f>
        <v/>
      </c>
      <c r="N187">
        <f>IF($J187&gt;0,1,IF(COUNTIFS(Registros!$A$2:$A$6000,"CS",Registros!$B$2:$B$6000,$A187,Registros!$K$2:$K$6000,"&lt;&gt;")&gt;0,1,0))</f>
        <v/>
      </c>
      <c r="O187">
        <f>IF(AND($K187=1,$E187=0,$G187=0,$I187=0),"WINBACK",IF(AND($M187=1,$N187&gt;0),"CONVERGENTE",IF($M187=1,"SOLO MÓVIL",IF($N187&gt;0,"SOLO FIJO / INTERNET","SIN SERVICIOS"))))</f>
        <v/>
      </c>
      <c r="P187">
        <f>IF($O187="WINBACK","Recuperar (winback)",IF($O187="CONVERGENTE","Upgrade / más líneas",IF($O187="SOLO MÓVIL","Ofrecer fijo + internet (FLBBTV)",IF($O187="SOLO FIJO / INTERNET","Ofrecer línea móvil Nextphone","Oferta completa (móvil + fijo + internet)"))))</f>
        <v/>
      </c>
      <c r="Q187">
        <f>$F187+$H187+$L187</f>
        <v/>
      </c>
      <c r="R187">
        <f>IFERROR(VLOOKUP($A187,Registros!$B$2:$G$6000,6,0),IFERROR(VLOOKUP($D187,Winback!$B$2:$C$300,2,0),""))</f>
        <v/>
      </c>
      <c r="S187">
        <f>IF($E187=1,"NP","")&amp;IF($G187=1,"+MOV","")&amp;IF($I187=1,"+CS","")&amp;IF($K187=1,"+WB","")</f>
        <v/>
      </c>
      <c r="T187">
        <f>$E187+$G187+$I187+$K187</f>
        <v/>
      </c>
    </row>
    <row r="188">
      <c r="A188" t="inlineStr">
        <is>
          <t>341005290000</t>
        </is>
      </c>
      <c r="B188" t="inlineStr">
        <is>
          <t>34100529</t>
        </is>
      </c>
      <c r="C188" t="inlineStr">
        <is>
          <t>J&amp;F INVESTMENT, INC</t>
        </is>
      </c>
      <c r="D188" t="inlineStr">
        <is>
          <t>JFINVESTMENTINC</t>
        </is>
      </c>
      <c r="E188">
        <f>IF(COUNTIFS(Registros!$A$2:$A$6000,"NP",Registros!$B$2:$B$6000,$A188)&gt;0,1,0)</f>
        <v/>
      </c>
      <c r="F188">
        <f>IF($E188=1,SUMIFS(Registros!$F$2:$F$6000,Registros!$A$2:$A$6000,"NP",Registros!$B$2:$B$6000,$A188),0)</f>
        <v/>
      </c>
      <c r="G188">
        <f>IF(COUNTIFS(Registros!$A$2:$A$6000,"MOV",Registros!$B$2:$B$6000,$A188)&gt;0,1,0)</f>
        <v/>
      </c>
      <c r="H188">
        <f>IF($G188=1,SUMIFS(Registros!$F$2:$F$6000,Registros!$A$2:$A$6000,"MOV",Registros!$B$2:$B$6000,$A188),0)</f>
        <v/>
      </c>
      <c r="I188">
        <f>IF(COUNTIFS(Registros!$A$2:$A$6000,"CS",Registros!$B$2:$B$6000,$A188)&gt;0,1,0)</f>
        <v/>
      </c>
      <c r="J188">
        <f>IF($I188=1,SUMIFS(Registros!$I$2:$I$6000,Registros!$A$2:$A$6000,"CS",Registros!$B$2:$B$6000,$A188),0)</f>
        <v/>
      </c>
      <c r="K188">
        <f>IF(COUNTIFS(Winback!$K$2:$K$300,$D188)&gt;0,1,0)</f>
        <v/>
      </c>
      <c r="L188">
        <f>IF(AND($K188=1,LEFT($A188,3)="WB-"),SUMIFS(Winback!$D$2:$D$300,Winback!$K$2:$K$300,$D188),0)</f>
        <v/>
      </c>
      <c r="M188">
        <f>IF(OR($E188=1,$G188=1,SUMIFS(Registros!$J$2:$J$6000,Registros!$B$2:$B$6000,$A188)&gt;0),1,0)</f>
        <v/>
      </c>
      <c r="N188">
        <f>IF($J188&gt;0,1,IF(COUNTIFS(Registros!$A$2:$A$6000,"CS",Registros!$B$2:$B$6000,$A188,Registros!$K$2:$K$6000,"&lt;&gt;")&gt;0,1,0))</f>
        <v/>
      </c>
      <c r="O188">
        <f>IF(AND($K188=1,$E188=0,$G188=0,$I188=0),"WINBACK",IF(AND($M188=1,$N188&gt;0),"CONVERGENTE",IF($M188=1,"SOLO MÓVIL",IF($N188&gt;0,"SOLO FIJO / INTERNET","SIN SERVICIOS"))))</f>
        <v/>
      </c>
      <c r="P188">
        <f>IF($O188="WINBACK","Recuperar (winback)",IF($O188="CONVERGENTE","Upgrade / más líneas",IF($O188="SOLO MÓVIL","Ofrecer fijo + internet (FLBBTV)",IF($O188="SOLO FIJO / INTERNET","Ofrecer línea móvil Nextphone","Oferta completa (móvil + fijo + internet)"))))</f>
        <v/>
      </c>
      <c r="Q188">
        <f>$F188+$H188+$L188</f>
        <v/>
      </c>
      <c r="R188">
        <f>IFERROR(VLOOKUP($A188,Registros!$B$2:$G$6000,6,0),IFERROR(VLOOKUP($D188,Winback!$B$2:$C$300,2,0),""))</f>
        <v/>
      </c>
      <c r="S188">
        <f>IF($E188=1,"NP","")&amp;IF($G188=1,"+MOV","")&amp;IF($I188=1,"+CS","")&amp;IF($K188=1,"+WB","")</f>
        <v/>
      </c>
      <c r="T188">
        <f>$E188+$G188+$I188+$K188</f>
        <v/>
      </c>
    </row>
    <row r="189">
      <c r="A189" t="inlineStr">
        <is>
          <t>332290480000</t>
        </is>
      </c>
      <c r="B189" t="inlineStr">
        <is>
          <t>33229048</t>
        </is>
      </c>
      <c r="C189" t="inlineStr">
        <is>
          <t>MUNDEX S A</t>
        </is>
      </c>
      <c r="D189" t="inlineStr">
        <is>
          <t>MUNDEXSA</t>
        </is>
      </c>
      <c r="E189">
        <f>IF(COUNTIFS(Registros!$A$2:$A$6000,"NP",Registros!$B$2:$B$6000,$A189)&gt;0,1,0)</f>
        <v/>
      </c>
      <c r="F189">
        <f>IF($E189=1,SUMIFS(Registros!$F$2:$F$6000,Registros!$A$2:$A$6000,"NP",Registros!$B$2:$B$6000,$A189),0)</f>
        <v/>
      </c>
      <c r="G189">
        <f>IF(COUNTIFS(Registros!$A$2:$A$6000,"MOV",Registros!$B$2:$B$6000,$A189)&gt;0,1,0)</f>
        <v/>
      </c>
      <c r="H189">
        <f>IF($G189=1,SUMIFS(Registros!$F$2:$F$6000,Registros!$A$2:$A$6000,"MOV",Registros!$B$2:$B$6000,$A189),0)</f>
        <v/>
      </c>
      <c r="I189">
        <f>IF(COUNTIFS(Registros!$A$2:$A$6000,"CS",Registros!$B$2:$B$6000,$A189)&gt;0,1,0)</f>
        <v/>
      </c>
      <c r="J189">
        <f>IF($I189=1,SUMIFS(Registros!$I$2:$I$6000,Registros!$A$2:$A$6000,"CS",Registros!$B$2:$B$6000,$A189),0)</f>
        <v/>
      </c>
      <c r="K189">
        <f>IF(COUNTIFS(Winback!$K$2:$K$300,$D189)&gt;0,1,0)</f>
        <v/>
      </c>
      <c r="L189">
        <f>IF(AND($K189=1,LEFT($A189,3)="WB-"),SUMIFS(Winback!$D$2:$D$300,Winback!$K$2:$K$300,$D189),0)</f>
        <v/>
      </c>
      <c r="M189">
        <f>IF(OR($E189=1,$G189=1,SUMIFS(Registros!$J$2:$J$6000,Registros!$B$2:$B$6000,$A189)&gt;0),1,0)</f>
        <v/>
      </c>
      <c r="N189">
        <f>IF($J189&gt;0,1,IF(COUNTIFS(Registros!$A$2:$A$6000,"CS",Registros!$B$2:$B$6000,$A189,Registros!$K$2:$K$6000,"&lt;&gt;")&gt;0,1,0))</f>
        <v/>
      </c>
      <c r="O189">
        <f>IF(AND($K189=1,$E189=0,$G189=0,$I189=0),"WINBACK",IF(AND($M189=1,$N189&gt;0),"CONVERGENTE",IF($M189=1,"SOLO MÓVIL",IF($N189&gt;0,"SOLO FIJO / INTERNET","SIN SERVICIOS"))))</f>
        <v/>
      </c>
      <c r="P189">
        <f>IF($O189="WINBACK","Recuperar (winback)",IF($O189="CONVERGENTE","Upgrade / más líneas",IF($O189="SOLO MÓVIL","Ofrecer fijo + internet (FLBBTV)",IF($O189="SOLO FIJO / INTERNET","Ofrecer línea móvil Nextphone","Oferta completa (móvil + fijo + internet)"))))</f>
        <v/>
      </c>
      <c r="Q189">
        <f>$F189+$H189+$L189</f>
        <v/>
      </c>
      <c r="R189">
        <f>IFERROR(VLOOKUP($A189,Registros!$B$2:$G$6000,6,0),IFERROR(VLOOKUP($D189,Winback!$B$2:$C$300,2,0),""))</f>
        <v/>
      </c>
      <c r="S189">
        <f>IF($E189=1,"NP","")&amp;IF($G189=1,"+MOV","")&amp;IF($I189=1,"+CS","")&amp;IF($K189=1,"+WB","")</f>
        <v/>
      </c>
      <c r="T189">
        <f>$E189+$G189+$I189+$K189</f>
        <v/>
      </c>
    </row>
    <row r="190">
      <c r="A190" t="inlineStr">
        <is>
          <t>312237850000</t>
        </is>
      </c>
      <c r="B190" t="inlineStr">
        <is>
          <t>31223785</t>
        </is>
      </c>
      <c r="C190" t="inlineStr">
        <is>
          <t>MENAR INTERNATIONAL, S.A. -</t>
        </is>
      </c>
      <c r="D190" t="inlineStr">
        <is>
          <t>MENARINTERNATIONALSA</t>
        </is>
      </c>
      <c r="E190">
        <f>IF(COUNTIFS(Registros!$A$2:$A$6000,"NP",Registros!$B$2:$B$6000,$A190)&gt;0,1,0)</f>
        <v/>
      </c>
      <c r="F190">
        <f>IF($E190=1,SUMIFS(Registros!$F$2:$F$6000,Registros!$A$2:$A$6000,"NP",Registros!$B$2:$B$6000,$A190),0)</f>
        <v/>
      </c>
      <c r="G190">
        <f>IF(COUNTIFS(Registros!$A$2:$A$6000,"MOV",Registros!$B$2:$B$6000,$A190)&gt;0,1,0)</f>
        <v/>
      </c>
      <c r="H190">
        <f>IF($G190=1,SUMIFS(Registros!$F$2:$F$6000,Registros!$A$2:$A$6000,"MOV",Registros!$B$2:$B$6000,$A190),0)</f>
        <v/>
      </c>
      <c r="I190">
        <f>IF(COUNTIFS(Registros!$A$2:$A$6000,"CS",Registros!$B$2:$B$6000,$A190)&gt;0,1,0)</f>
        <v/>
      </c>
      <c r="J190">
        <f>IF($I190=1,SUMIFS(Registros!$I$2:$I$6000,Registros!$A$2:$A$6000,"CS",Registros!$B$2:$B$6000,$A190),0)</f>
        <v/>
      </c>
      <c r="K190">
        <f>IF(COUNTIFS(Winback!$K$2:$K$300,$D190)&gt;0,1,0)</f>
        <v/>
      </c>
      <c r="L190">
        <f>IF(AND($K190=1,LEFT($A190,3)="WB-"),SUMIFS(Winback!$D$2:$D$300,Winback!$K$2:$K$300,$D190),0)</f>
        <v/>
      </c>
      <c r="M190">
        <f>IF(OR($E190=1,$G190=1,SUMIFS(Registros!$J$2:$J$6000,Registros!$B$2:$B$6000,$A190)&gt;0),1,0)</f>
        <v/>
      </c>
      <c r="N190">
        <f>IF($J190&gt;0,1,IF(COUNTIFS(Registros!$A$2:$A$6000,"CS",Registros!$B$2:$B$6000,$A190,Registros!$K$2:$K$6000,"&lt;&gt;")&gt;0,1,0))</f>
        <v/>
      </c>
      <c r="O190">
        <f>IF(AND($K190=1,$E190=0,$G190=0,$I190=0),"WINBACK",IF(AND($M190=1,$N190&gt;0),"CONVERGENTE",IF($M190=1,"SOLO MÓVIL",IF($N190&gt;0,"SOLO FIJO / INTERNET","SIN SERVICIOS"))))</f>
        <v/>
      </c>
      <c r="P190">
        <f>IF($O190="WINBACK","Recuperar (winback)",IF($O190="CONVERGENTE","Upgrade / más líneas",IF($O190="SOLO MÓVIL","Ofrecer fijo + internet (FLBBTV)",IF($O190="SOLO FIJO / INTERNET","Ofrecer línea móvil Nextphone","Oferta completa (móvil + fijo + internet)"))))</f>
        <v/>
      </c>
      <c r="Q190">
        <f>$F190+$H190+$L190</f>
        <v/>
      </c>
      <c r="R190">
        <f>IFERROR(VLOOKUP($A190,Registros!$B$2:$G$6000,6,0),IFERROR(VLOOKUP($D190,Winback!$B$2:$C$300,2,0),""))</f>
        <v/>
      </c>
      <c r="S190">
        <f>IF($E190=1,"NP","")&amp;IF($G190=1,"+MOV","")&amp;IF($I190=1,"+CS","")&amp;IF($K190=1,"+WB","")</f>
        <v/>
      </c>
      <c r="T190">
        <f>$E190+$G190+$I190+$K190</f>
        <v/>
      </c>
    </row>
    <row r="191">
      <c r="A191" t="inlineStr">
        <is>
          <t>326305360000</t>
        </is>
      </c>
      <c r="B191" t="inlineStr">
        <is>
          <t>32630536</t>
        </is>
      </c>
      <c r="C191" t="inlineStr">
        <is>
          <t>RIOS RODRIGUEZ CARLOS RAFAEL</t>
        </is>
      </c>
      <c r="D191" t="inlineStr">
        <is>
          <t>RIOSRODRIGUEZCARLOSRAFAEL</t>
        </is>
      </c>
      <c r="E191">
        <f>IF(COUNTIFS(Registros!$A$2:$A$6000,"NP",Registros!$B$2:$B$6000,$A191)&gt;0,1,0)</f>
        <v/>
      </c>
      <c r="F191">
        <f>IF($E191=1,SUMIFS(Registros!$F$2:$F$6000,Registros!$A$2:$A$6000,"NP",Registros!$B$2:$B$6000,$A191),0)</f>
        <v/>
      </c>
      <c r="G191">
        <f>IF(COUNTIFS(Registros!$A$2:$A$6000,"MOV",Registros!$B$2:$B$6000,$A191)&gt;0,1,0)</f>
        <v/>
      </c>
      <c r="H191">
        <f>IF($G191=1,SUMIFS(Registros!$F$2:$F$6000,Registros!$A$2:$A$6000,"MOV",Registros!$B$2:$B$6000,$A191),0)</f>
        <v/>
      </c>
      <c r="I191">
        <f>IF(COUNTIFS(Registros!$A$2:$A$6000,"CS",Registros!$B$2:$B$6000,$A191)&gt;0,1,0)</f>
        <v/>
      </c>
      <c r="J191">
        <f>IF($I191=1,SUMIFS(Registros!$I$2:$I$6000,Registros!$A$2:$A$6000,"CS",Registros!$B$2:$B$6000,$A191),0)</f>
        <v/>
      </c>
      <c r="K191">
        <f>IF(COUNTIFS(Winback!$K$2:$K$300,$D191)&gt;0,1,0)</f>
        <v/>
      </c>
      <c r="L191">
        <f>IF(AND($K191=1,LEFT($A191,3)="WB-"),SUMIFS(Winback!$D$2:$D$300,Winback!$K$2:$K$300,$D191),0)</f>
        <v/>
      </c>
      <c r="M191">
        <f>IF(OR($E191=1,$G191=1,SUMIFS(Registros!$J$2:$J$6000,Registros!$B$2:$B$6000,$A191)&gt;0),1,0)</f>
        <v/>
      </c>
      <c r="N191">
        <f>IF($J191&gt;0,1,IF(COUNTIFS(Registros!$A$2:$A$6000,"CS",Registros!$B$2:$B$6000,$A191,Registros!$K$2:$K$6000,"&lt;&gt;")&gt;0,1,0))</f>
        <v/>
      </c>
      <c r="O191">
        <f>IF(AND($K191=1,$E191=0,$G191=0,$I191=0),"WINBACK",IF(AND($M191=1,$N191&gt;0),"CONVERGENTE",IF($M191=1,"SOLO MÓVIL",IF($N191&gt;0,"SOLO FIJO / INTERNET","SIN SERVICIOS"))))</f>
        <v/>
      </c>
      <c r="P191">
        <f>IF($O191="WINBACK","Recuperar (winback)",IF($O191="CONVERGENTE","Upgrade / más líneas",IF($O191="SOLO MÓVIL","Ofrecer fijo + internet (FLBBTV)",IF($O191="SOLO FIJO / INTERNET","Ofrecer línea móvil Nextphone","Oferta completa (móvil + fijo + internet)"))))</f>
        <v/>
      </c>
      <c r="Q191">
        <f>$F191+$H191+$L191</f>
        <v/>
      </c>
      <c r="R191">
        <f>IFERROR(VLOOKUP($A191,Registros!$B$2:$G$6000,6,0),IFERROR(VLOOKUP($D191,Winback!$B$2:$C$300,2,0),""))</f>
        <v/>
      </c>
      <c r="S191">
        <f>IF($E191=1,"NP","")&amp;IF($G191=1,"+MOV","")&amp;IF($I191=1,"+CS","")&amp;IF($K191=1,"+WB","")</f>
        <v/>
      </c>
      <c r="T191">
        <f>$E191+$G191+$I191+$K191</f>
        <v/>
      </c>
    </row>
    <row r="192">
      <c r="A192" t="inlineStr">
        <is>
          <t>351033780000</t>
        </is>
      </c>
      <c r="B192" t="inlineStr">
        <is>
          <t>35103378</t>
        </is>
      </c>
      <c r="C192" t="inlineStr">
        <is>
          <t>CONSTRUCTORA CATAM SA</t>
        </is>
      </c>
      <c r="D192" t="inlineStr">
        <is>
          <t>CONSTRUCTORACATAMSA</t>
        </is>
      </c>
      <c r="E192">
        <f>IF(COUNTIFS(Registros!$A$2:$A$6000,"NP",Registros!$B$2:$B$6000,$A192)&gt;0,1,0)</f>
        <v/>
      </c>
      <c r="F192">
        <f>IF($E192=1,SUMIFS(Registros!$F$2:$F$6000,Registros!$A$2:$A$6000,"NP",Registros!$B$2:$B$6000,$A192),0)</f>
        <v/>
      </c>
      <c r="G192">
        <f>IF(COUNTIFS(Registros!$A$2:$A$6000,"MOV",Registros!$B$2:$B$6000,$A192)&gt;0,1,0)</f>
        <v/>
      </c>
      <c r="H192">
        <f>IF($G192=1,SUMIFS(Registros!$F$2:$F$6000,Registros!$A$2:$A$6000,"MOV",Registros!$B$2:$B$6000,$A192),0)</f>
        <v/>
      </c>
      <c r="I192">
        <f>IF(COUNTIFS(Registros!$A$2:$A$6000,"CS",Registros!$B$2:$B$6000,$A192)&gt;0,1,0)</f>
        <v/>
      </c>
      <c r="J192">
        <f>IF($I192=1,SUMIFS(Registros!$I$2:$I$6000,Registros!$A$2:$A$6000,"CS",Registros!$B$2:$B$6000,$A192),0)</f>
        <v/>
      </c>
      <c r="K192">
        <f>IF(COUNTIFS(Winback!$K$2:$K$300,$D192)&gt;0,1,0)</f>
        <v/>
      </c>
      <c r="L192">
        <f>IF(AND($K192=1,LEFT($A192,3)="WB-"),SUMIFS(Winback!$D$2:$D$300,Winback!$K$2:$K$300,$D192),0)</f>
        <v/>
      </c>
      <c r="M192">
        <f>IF(OR($E192=1,$G192=1,SUMIFS(Registros!$J$2:$J$6000,Registros!$B$2:$B$6000,$A192)&gt;0),1,0)</f>
        <v/>
      </c>
      <c r="N192">
        <f>IF($J192&gt;0,1,IF(COUNTIFS(Registros!$A$2:$A$6000,"CS",Registros!$B$2:$B$6000,$A192,Registros!$K$2:$K$6000,"&lt;&gt;")&gt;0,1,0))</f>
        <v/>
      </c>
      <c r="O192">
        <f>IF(AND($K192=1,$E192=0,$G192=0,$I192=0),"WINBACK",IF(AND($M192=1,$N192&gt;0),"CONVERGENTE",IF($M192=1,"SOLO MÓVIL",IF($N192&gt;0,"SOLO FIJO / INTERNET","SIN SERVICIOS"))))</f>
        <v/>
      </c>
      <c r="P192">
        <f>IF($O192="WINBACK","Recuperar (winback)",IF($O192="CONVERGENTE","Upgrade / más líneas",IF($O192="SOLO MÓVIL","Ofrecer fijo + internet (FLBBTV)",IF($O192="SOLO FIJO / INTERNET","Ofrecer línea móvil Nextphone","Oferta completa (móvil + fijo + internet)"))))</f>
        <v/>
      </c>
      <c r="Q192">
        <f>$F192+$H192+$L192</f>
        <v/>
      </c>
      <c r="R192">
        <f>IFERROR(VLOOKUP($A192,Registros!$B$2:$G$6000,6,0),IFERROR(VLOOKUP($D192,Winback!$B$2:$C$300,2,0),""))</f>
        <v/>
      </c>
      <c r="S192">
        <f>IF($E192=1,"NP","")&amp;IF($G192=1,"+MOV","")&amp;IF($I192=1,"+CS","")&amp;IF($K192=1,"+WB","")</f>
        <v/>
      </c>
      <c r="T192">
        <f>$E192+$G192+$I192+$K192</f>
        <v/>
      </c>
    </row>
    <row r="193">
      <c r="A193" t="inlineStr">
        <is>
          <t>321837080000</t>
        </is>
      </c>
      <c r="B193" t="inlineStr">
        <is>
          <t>32183708</t>
        </is>
      </c>
      <c r="C193" t="inlineStr">
        <is>
          <t>RIMIAR INTL</t>
        </is>
      </c>
      <c r="D193" t="inlineStr">
        <is>
          <t>RIMIARINTL</t>
        </is>
      </c>
      <c r="E193">
        <f>IF(COUNTIFS(Registros!$A$2:$A$6000,"NP",Registros!$B$2:$B$6000,$A193)&gt;0,1,0)</f>
        <v/>
      </c>
      <c r="F193">
        <f>IF($E193=1,SUMIFS(Registros!$F$2:$F$6000,Registros!$A$2:$A$6000,"NP",Registros!$B$2:$B$6000,$A193),0)</f>
        <v/>
      </c>
      <c r="G193">
        <f>IF(COUNTIFS(Registros!$A$2:$A$6000,"MOV",Registros!$B$2:$B$6000,$A193)&gt;0,1,0)</f>
        <v/>
      </c>
      <c r="H193">
        <f>IF($G193=1,SUMIFS(Registros!$F$2:$F$6000,Registros!$A$2:$A$6000,"MOV",Registros!$B$2:$B$6000,$A193),0)</f>
        <v/>
      </c>
      <c r="I193">
        <f>IF(COUNTIFS(Registros!$A$2:$A$6000,"CS",Registros!$B$2:$B$6000,$A193)&gt;0,1,0)</f>
        <v/>
      </c>
      <c r="J193">
        <f>IF($I193=1,SUMIFS(Registros!$I$2:$I$6000,Registros!$A$2:$A$6000,"CS",Registros!$B$2:$B$6000,$A193),0)</f>
        <v/>
      </c>
      <c r="K193">
        <f>IF(COUNTIFS(Winback!$K$2:$K$300,$D193)&gt;0,1,0)</f>
        <v/>
      </c>
      <c r="L193">
        <f>IF(AND($K193=1,LEFT($A193,3)="WB-"),SUMIFS(Winback!$D$2:$D$300,Winback!$K$2:$K$300,$D193),0)</f>
        <v/>
      </c>
      <c r="M193">
        <f>IF(OR($E193=1,$G193=1,SUMIFS(Registros!$J$2:$J$6000,Registros!$B$2:$B$6000,$A193)&gt;0),1,0)</f>
        <v/>
      </c>
      <c r="N193">
        <f>IF($J193&gt;0,1,IF(COUNTIFS(Registros!$A$2:$A$6000,"CS",Registros!$B$2:$B$6000,$A193,Registros!$K$2:$K$6000,"&lt;&gt;")&gt;0,1,0))</f>
        <v/>
      </c>
      <c r="O193">
        <f>IF(AND($K193=1,$E193=0,$G193=0,$I193=0),"WINBACK",IF(AND($M193=1,$N193&gt;0),"CONVERGENTE",IF($M193=1,"SOLO MÓVIL",IF($N193&gt;0,"SOLO FIJO / INTERNET","SIN SERVICIOS"))))</f>
        <v/>
      </c>
      <c r="P193">
        <f>IF($O193="WINBACK","Recuperar (winback)",IF($O193="CONVERGENTE","Upgrade / más líneas",IF($O193="SOLO MÓVIL","Ofrecer fijo + internet (FLBBTV)",IF($O193="SOLO FIJO / INTERNET","Ofrecer línea móvil Nextphone","Oferta completa (móvil + fijo + internet)"))))</f>
        <v/>
      </c>
      <c r="Q193">
        <f>$F193+$H193+$L193</f>
        <v/>
      </c>
      <c r="R193">
        <f>IFERROR(VLOOKUP($A193,Registros!$B$2:$G$6000,6,0),IFERROR(VLOOKUP($D193,Winback!$B$2:$C$300,2,0),""))</f>
        <v/>
      </c>
      <c r="S193">
        <f>IF($E193=1,"NP","")&amp;IF($G193=1,"+MOV","")&amp;IF($I193=1,"+CS","")&amp;IF($K193=1,"+WB","")</f>
        <v/>
      </c>
      <c r="T193">
        <f>$E193+$G193+$I193+$K193</f>
        <v/>
      </c>
    </row>
    <row r="194">
      <c r="A194" t="inlineStr">
        <is>
          <t>321464690100</t>
        </is>
      </c>
      <c r="B194" t="inlineStr">
        <is>
          <t>32146469</t>
        </is>
      </c>
      <c r="C194" t="inlineStr">
        <is>
          <t>HACIENDA LA ESMERALDA S DE RL</t>
        </is>
      </c>
      <c r="D194" t="inlineStr">
        <is>
          <t>HACIENDALAESMERALDASDERL</t>
        </is>
      </c>
      <c r="E194">
        <f>IF(COUNTIFS(Registros!$A$2:$A$6000,"NP",Registros!$B$2:$B$6000,$A194)&gt;0,1,0)</f>
        <v/>
      </c>
      <c r="F194">
        <f>IF($E194=1,SUMIFS(Registros!$F$2:$F$6000,Registros!$A$2:$A$6000,"NP",Registros!$B$2:$B$6000,$A194),0)</f>
        <v/>
      </c>
      <c r="G194">
        <f>IF(COUNTIFS(Registros!$A$2:$A$6000,"MOV",Registros!$B$2:$B$6000,$A194)&gt;0,1,0)</f>
        <v/>
      </c>
      <c r="H194">
        <f>IF($G194=1,SUMIFS(Registros!$F$2:$F$6000,Registros!$A$2:$A$6000,"MOV",Registros!$B$2:$B$6000,$A194),0)</f>
        <v/>
      </c>
      <c r="I194">
        <f>IF(COUNTIFS(Registros!$A$2:$A$6000,"CS",Registros!$B$2:$B$6000,$A194)&gt;0,1,0)</f>
        <v/>
      </c>
      <c r="J194">
        <f>IF($I194=1,SUMIFS(Registros!$I$2:$I$6000,Registros!$A$2:$A$6000,"CS",Registros!$B$2:$B$6000,$A194),0)</f>
        <v/>
      </c>
      <c r="K194">
        <f>IF(COUNTIFS(Winback!$K$2:$K$300,$D194)&gt;0,1,0)</f>
        <v/>
      </c>
      <c r="L194">
        <f>IF(AND($K194=1,LEFT($A194,3)="WB-"),SUMIFS(Winback!$D$2:$D$300,Winback!$K$2:$K$300,$D194),0)</f>
        <v/>
      </c>
      <c r="M194">
        <f>IF(OR($E194=1,$G194=1,SUMIFS(Registros!$J$2:$J$6000,Registros!$B$2:$B$6000,$A194)&gt;0),1,0)</f>
        <v/>
      </c>
      <c r="N194">
        <f>IF($J194&gt;0,1,IF(COUNTIFS(Registros!$A$2:$A$6000,"CS",Registros!$B$2:$B$6000,$A194,Registros!$K$2:$K$6000,"&lt;&gt;")&gt;0,1,0))</f>
        <v/>
      </c>
      <c r="O194">
        <f>IF(AND($K194=1,$E194=0,$G194=0,$I194=0),"WINBACK",IF(AND($M194=1,$N194&gt;0),"CONVERGENTE",IF($M194=1,"SOLO MÓVIL",IF($N194&gt;0,"SOLO FIJO / INTERNET","SIN SERVICIOS"))))</f>
        <v/>
      </c>
      <c r="P194">
        <f>IF($O194="WINBACK","Recuperar (winback)",IF($O194="CONVERGENTE","Upgrade / más líneas",IF($O194="SOLO MÓVIL","Ofrecer fijo + internet (FLBBTV)",IF($O194="SOLO FIJO / INTERNET","Ofrecer línea móvil Nextphone","Oferta completa (móvil + fijo + internet)"))))</f>
        <v/>
      </c>
      <c r="Q194">
        <f>$F194+$H194+$L194</f>
        <v/>
      </c>
      <c r="R194">
        <f>IFERROR(VLOOKUP($A194,Registros!$B$2:$G$6000,6,0),IFERROR(VLOOKUP($D194,Winback!$B$2:$C$300,2,0),""))</f>
        <v/>
      </c>
      <c r="S194">
        <f>IF($E194=1,"NP","")&amp;IF($G194=1,"+MOV","")&amp;IF($I194=1,"+CS","")&amp;IF($K194=1,"+WB","")</f>
        <v/>
      </c>
      <c r="T194">
        <f>$E194+$G194+$I194+$K194</f>
        <v/>
      </c>
    </row>
    <row r="195">
      <c r="A195" t="inlineStr">
        <is>
          <t>325951730000</t>
        </is>
      </c>
      <c r="B195" t="inlineStr">
        <is>
          <t>32595173</t>
        </is>
      </c>
      <c r="C195" t="inlineStr">
        <is>
          <t>Jorney S.A.</t>
        </is>
      </c>
      <c r="D195" t="inlineStr">
        <is>
          <t>JORNEYSA</t>
        </is>
      </c>
      <c r="E195">
        <f>IF(COUNTIFS(Registros!$A$2:$A$6000,"NP",Registros!$B$2:$B$6000,$A195)&gt;0,1,0)</f>
        <v/>
      </c>
      <c r="F195">
        <f>IF($E195=1,SUMIFS(Registros!$F$2:$F$6000,Registros!$A$2:$A$6000,"NP",Registros!$B$2:$B$6000,$A195),0)</f>
        <v/>
      </c>
      <c r="G195">
        <f>IF(COUNTIFS(Registros!$A$2:$A$6000,"MOV",Registros!$B$2:$B$6000,$A195)&gt;0,1,0)</f>
        <v/>
      </c>
      <c r="H195">
        <f>IF($G195=1,SUMIFS(Registros!$F$2:$F$6000,Registros!$A$2:$A$6000,"MOV",Registros!$B$2:$B$6000,$A195),0)</f>
        <v/>
      </c>
      <c r="I195">
        <f>IF(COUNTIFS(Registros!$A$2:$A$6000,"CS",Registros!$B$2:$B$6000,$A195)&gt;0,1,0)</f>
        <v/>
      </c>
      <c r="J195">
        <f>IF($I195=1,SUMIFS(Registros!$I$2:$I$6000,Registros!$A$2:$A$6000,"CS",Registros!$B$2:$B$6000,$A195),0)</f>
        <v/>
      </c>
      <c r="K195">
        <f>IF(COUNTIFS(Winback!$K$2:$K$300,$D195)&gt;0,1,0)</f>
        <v/>
      </c>
      <c r="L195">
        <f>IF(AND($K195=1,LEFT($A195,3)="WB-"),SUMIFS(Winback!$D$2:$D$300,Winback!$K$2:$K$300,$D195),0)</f>
        <v/>
      </c>
      <c r="M195">
        <f>IF(OR($E195=1,$G195=1,SUMIFS(Registros!$J$2:$J$6000,Registros!$B$2:$B$6000,$A195)&gt;0),1,0)</f>
        <v/>
      </c>
      <c r="N195">
        <f>IF($J195&gt;0,1,IF(COUNTIFS(Registros!$A$2:$A$6000,"CS",Registros!$B$2:$B$6000,$A195,Registros!$K$2:$K$6000,"&lt;&gt;")&gt;0,1,0))</f>
        <v/>
      </c>
      <c r="O195">
        <f>IF(AND($K195=1,$E195=0,$G195=0,$I195=0),"WINBACK",IF(AND($M195=1,$N195&gt;0),"CONVERGENTE",IF($M195=1,"SOLO MÓVIL",IF($N195&gt;0,"SOLO FIJO / INTERNET","SIN SERVICIOS"))))</f>
        <v/>
      </c>
      <c r="P195">
        <f>IF($O195="WINBACK","Recuperar (winback)",IF($O195="CONVERGENTE","Upgrade / más líneas",IF($O195="SOLO MÓVIL","Ofrecer fijo + internet (FLBBTV)",IF($O195="SOLO FIJO / INTERNET","Ofrecer línea móvil Nextphone","Oferta completa (móvil + fijo + internet)"))))</f>
        <v/>
      </c>
      <c r="Q195">
        <f>$F195+$H195+$L195</f>
        <v/>
      </c>
      <c r="R195">
        <f>IFERROR(VLOOKUP($A195,Registros!$B$2:$G$6000,6,0),IFERROR(VLOOKUP($D195,Winback!$B$2:$C$300,2,0),""))</f>
        <v/>
      </c>
      <c r="S195">
        <f>IF($E195=1,"NP","")&amp;IF($G195=1,"+MOV","")&amp;IF($I195=1,"+CS","")&amp;IF($K195=1,"+WB","")</f>
        <v/>
      </c>
      <c r="T195">
        <f>$E195+$G195+$I195+$K195</f>
        <v/>
      </c>
    </row>
    <row r="196">
      <c r="A196" t="inlineStr">
        <is>
          <t>337224510000</t>
        </is>
      </c>
      <c r="B196" t="inlineStr">
        <is>
          <t>33722451</t>
        </is>
      </c>
      <c r="C196" t="inlineStr">
        <is>
          <t>LIBANEX SA</t>
        </is>
      </c>
      <c r="D196" t="inlineStr">
        <is>
          <t>LIBANEXSA</t>
        </is>
      </c>
      <c r="E196">
        <f>IF(COUNTIFS(Registros!$A$2:$A$6000,"NP",Registros!$B$2:$B$6000,$A196)&gt;0,1,0)</f>
        <v/>
      </c>
      <c r="F196">
        <f>IF($E196=1,SUMIFS(Registros!$F$2:$F$6000,Registros!$A$2:$A$6000,"NP",Registros!$B$2:$B$6000,$A196),0)</f>
        <v/>
      </c>
      <c r="G196">
        <f>IF(COUNTIFS(Registros!$A$2:$A$6000,"MOV",Registros!$B$2:$B$6000,$A196)&gt;0,1,0)</f>
        <v/>
      </c>
      <c r="H196">
        <f>IF($G196=1,SUMIFS(Registros!$F$2:$F$6000,Registros!$A$2:$A$6000,"MOV",Registros!$B$2:$B$6000,$A196),0)</f>
        <v/>
      </c>
      <c r="I196">
        <f>IF(COUNTIFS(Registros!$A$2:$A$6000,"CS",Registros!$B$2:$B$6000,$A196)&gt;0,1,0)</f>
        <v/>
      </c>
      <c r="J196">
        <f>IF($I196=1,SUMIFS(Registros!$I$2:$I$6000,Registros!$A$2:$A$6000,"CS",Registros!$B$2:$B$6000,$A196),0)</f>
        <v/>
      </c>
      <c r="K196">
        <f>IF(COUNTIFS(Winback!$K$2:$K$300,$D196)&gt;0,1,0)</f>
        <v/>
      </c>
      <c r="L196">
        <f>IF(AND($K196=1,LEFT($A196,3)="WB-"),SUMIFS(Winback!$D$2:$D$300,Winback!$K$2:$K$300,$D196),0)</f>
        <v/>
      </c>
      <c r="M196">
        <f>IF(OR($E196=1,$G196=1,SUMIFS(Registros!$J$2:$J$6000,Registros!$B$2:$B$6000,$A196)&gt;0),1,0)</f>
        <v/>
      </c>
      <c r="N196">
        <f>IF($J196&gt;0,1,IF(COUNTIFS(Registros!$A$2:$A$6000,"CS",Registros!$B$2:$B$6000,$A196,Registros!$K$2:$K$6000,"&lt;&gt;")&gt;0,1,0))</f>
        <v/>
      </c>
      <c r="O196">
        <f>IF(AND($K196=1,$E196=0,$G196=0,$I196=0),"WINBACK",IF(AND($M196=1,$N196&gt;0),"CONVERGENTE",IF($M196=1,"SOLO MÓVIL",IF($N196&gt;0,"SOLO FIJO / INTERNET","SIN SERVICIOS"))))</f>
        <v/>
      </c>
      <c r="P196">
        <f>IF($O196="WINBACK","Recuperar (winback)",IF($O196="CONVERGENTE","Upgrade / más líneas",IF($O196="SOLO MÓVIL","Ofrecer fijo + internet (FLBBTV)",IF($O196="SOLO FIJO / INTERNET","Ofrecer línea móvil Nextphone","Oferta completa (móvil + fijo + internet)"))))</f>
        <v/>
      </c>
      <c r="Q196">
        <f>$F196+$H196+$L196</f>
        <v/>
      </c>
      <c r="R196">
        <f>IFERROR(VLOOKUP($A196,Registros!$B$2:$G$6000,6,0),IFERROR(VLOOKUP($D196,Winback!$B$2:$C$300,2,0),""))</f>
        <v/>
      </c>
      <c r="S196">
        <f>IF($E196=1,"NP","")&amp;IF($G196=1,"+MOV","")&amp;IF($I196=1,"+CS","")&amp;IF($K196=1,"+WB","")</f>
        <v/>
      </c>
      <c r="T196">
        <f>$E196+$G196+$I196+$K196</f>
        <v/>
      </c>
    </row>
    <row r="197">
      <c r="A197" t="inlineStr">
        <is>
          <t>325676950000</t>
        </is>
      </c>
      <c r="B197" t="inlineStr">
        <is>
          <t>32567695</t>
        </is>
      </c>
      <c r="C197" t="inlineStr">
        <is>
          <t>VD DISEOS DE</t>
        </is>
      </c>
      <c r="D197" t="inlineStr">
        <is>
          <t>VDDISEOSDE</t>
        </is>
      </c>
      <c r="E197">
        <f>IF(COUNTIFS(Registros!$A$2:$A$6000,"NP",Registros!$B$2:$B$6000,$A197)&gt;0,1,0)</f>
        <v/>
      </c>
      <c r="F197">
        <f>IF($E197=1,SUMIFS(Registros!$F$2:$F$6000,Registros!$A$2:$A$6000,"NP",Registros!$B$2:$B$6000,$A197),0)</f>
        <v/>
      </c>
      <c r="G197">
        <f>IF(COUNTIFS(Registros!$A$2:$A$6000,"MOV",Registros!$B$2:$B$6000,$A197)&gt;0,1,0)</f>
        <v/>
      </c>
      <c r="H197">
        <f>IF($G197=1,SUMIFS(Registros!$F$2:$F$6000,Registros!$A$2:$A$6000,"MOV",Registros!$B$2:$B$6000,$A197),0)</f>
        <v/>
      </c>
      <c r="I197">
        <f>IF(COUNTIFS(Registros!$A$2:$A$6000,"CS",Registros!$B$2:$B$6000,$A197)&gt;0,1,0)</f>
        <v/>
      </c>
      <c r="J197">
        <f>IF($I197=1,SUMIFS(Registros!$I$2:$I$6000,Registros!$A$2:$A$6000,"CS",Registros!$B$2:$B$6000,$A197),0)</f>
        <v/>
      </c>
      <c r="K197">
        <f>IF(COUNTIFS(Winback!$K$2:$K$300,$D197)&gt;0,1,0)</f>
        <v/>
      </c>
      <c r="L197">
        <f>IF(AND($K197=1,LEFT($A197,3)="WB-"),SUMIFS(Winback!$D$2:$D$300,Winback!$K$2:$K$300,$D197),0)</f>
        <v/>
      </c>
      <c r="M197">
        <f>IF(OR($E197=1,$G197=1,SUMIFS(Registros!$J$2:$J$6000,Registros!$B$2:$B$6000,$A197)&gt;0),1,0)</f>
        <v/>
      </c>
      <c r="N197">
        <f>IF($J197&gt;0,1,IF(COUNTIFS(Registros!$A$2:$A$6000,"CS",Registros!$B$2:$B$6000,$A197,Registros!$K$2:$K$6000,"&lt;&gt;")&gt;0,1,0))</f>
        <v/>
      </c>
      <c r="O197">
        <f>IF(AND($K197=1,$E197=0,$G197=0,$I197=0),"WINBACK",IF(AND($M197=1,$N197&gt;0),"CONVERGENTE",IF($M197=1,"SOLO MÓVIL",IF($N197&gt;0,"SOLO FIJO / INTERNET","SIN SERVICIOS"))))</f>
        <v/>
      </c>
      <c r="P197">
        <f>IF($O197="WINBACK","Recuperar (winback)",IF($O197="CONVERGENTE","Upgrade / más líneas",IF($O197="SOLO MÓVIL","Ofrecer fijo + internet (FLBBTV)",IF($O197="SOLO FIJO / INTERNET","Ofrecer línea móvil Nextphone","Oferta completa (móvil + fijo + internet)"))))</f>
        <v/>
      </c>
      <c r="Q197">
        <f>$F197+$H197+$L197</f>
        <v/>
      </c>
      <c r="R197">
        <f>IFERROR(VLOOKUP($A197,Registros!$B$2:$G$6000,6,0),IFERROR(VLOOKUP($D197,Winback!$B$2:$C$300,2,0),""))</f>
        <v/>
      </c>
      <c r="S197">
        <f>IF($E197=1,"NP","")&amp;IF($G197=1,"+MOV","")&amp;IF($I197=1,"+CS","")&amp;IF($K197=1,"+WB","")</f>
        <v/>
      </c>
      <c r="T197">
        <f>$E197+$G197+$I197+$K197</f>
        <v/>
      </c>
    </row>
    <row r="198">
      <c r="A198" t="inlineStr">
        <is>
          <t>312201830000</t>
        </is>
      </c>
      <c r="B198" t="inlineStr">
        <is>
          <t>31220183</t>
        </is>
      </c>
      <c r="C198" t="inlineStr">
        <is>
          <t>CLINICAS UROLOGICAS S.A -</t>
        </is>
      </c>
      <c r="D198" t="inlineStr">
        <is>
          <t>CLINICASUROLOGICASSA</t>
        </is>
      </c>
      <c r="E198">
        <f>IF(COUNTIFS(Registros!$A$2:$A$6000,"NP",Registros!$B$2:$B$6000,$A198)&gt;0,1,0)</f>
        <v/>
      </c>
      <c r="F198">
        <f>IF($E198=1,SUMIFS(Registros!$F$2:$F$6000,Registros!$A$2:$A$6000,"NP",Registros!$B$2:$B$6000,$A198),0)</f>
        <v/>
      </c>
      <c r="G198">
        <f>IF(COUNTIFS(Registros!$A$2:$A$6000,"MOV",Registros!$B$2:$B$6000,$A198)&gt;0,1,0)</f>
        <v/>
      </c>
      <c r="H198">
        <f>IF($G198=1,SUMIFS(Registros!$F$2:$F$6000,Registros!$A$2:$A$6000,"MOV",Registros!$B$2:$B$6000,$A198),0)</f>
        <v/>
      </c>
      <c r="I198">
        <f>IF(COUNTIFS(Registros!$A$2:$A$6000,"CS",Registros!$B$2:$B$6000,$A198)&gt;0,1,0)</f>
        <v/>
      </c>
      <c r="J198">
        <f>IF($I198=1,SUMIFS(Registros!$I$2:$I$6000,Registros!$A$2:$A$6000,"CS",Registros!$B$2:$B$6000,$A198),0)</f>
        <v/>
      </c>
      <c r="K198">
        <f>IF(COUNTIFS(Winback!$K$2:$K$300,$D198)&gt;0,1,0)</f>
        <v/>
      </c>
      <c r="L198">
        <f>IF(AND($K198=1,LEFT($A198,3)="WB-"),SUMIFS(Winback!$D$2:$D$300,Winback!$K$2:$K$300,$D198),0)</f>
        <v/>
      </c>
      <c r="M198">
        <f>IF(OR($E198=1,$G198=1,SUMIFS(Registros!$J$2:$J$6000,Registros!$B$2:$B$6000,$A198)&gt;0),1,0)</f>
        <v/>
      </c>
      <c r="N198">
        <f>IF($J198&gt;0,1,IF(COUNTIFS(Registros!$A$2:$A$6000,"CS",Registros!$B$2:$B$6000,$A198,Registros!$K$2:$K$6000,"&lt;&gt;")&gt;0,1,0))</f>
        <v/>
      </c>
      <c r="O198">
        <f>IF(AND($K198=1,$E198=0,$G198=0,$I198=0),"WINBACK",IF(AND($M198=1,$N198&gt;0),"CONVERGENTE",IF($M198=1,"SOLO MÓVIL",IF($N198&gt;0,"SOLO FIJO / INTERNET","SIN SERVICIOS"))))</f>
        <v/>
      </c>
      <c r="P198">
        <f>IF($O198="WINBACK","Recuperar (winback)",IF($O198="CONVERGENTE","Upgrade / más líneas",IF($O198="SOLO MÓVIL","Ofrecer fijo + internet (FLBBTV)",IF($O198="SOLO FIJO / INTERNET","Ofrecer línea móvil Nextphone","Oferta completa (móvil + fijo + internet)"))))</f>
        <v/>
      </c>
      <c r="Q198">
        <f>$F198+$H198+$L198</f>
        <v/>
      </c>
      <c r="R198">
        <f>IFERROR(VLOOKUP($A198,Registros!$B$2:$G$6000,6,0),IFERROR(VLOOKUP($D198,Winback!$B$2:$C$300,2,0),""))</f>
        <v/>
      </c>
      <c r="S198">
        <f>IF($E198=1,"NP","")&amp;IF($G198=1,"+MOV","")&amp;IF($I198=1,"+CS","")&amp;IF($K198=1,"+WB","")</f>
        <v/>
      </c>
      <c r="T198">
        <f>$E198+$G198+$I198+$K198</f>
        <v/>
      </c>
    </row>
    <row r="199">
      <c r="A199" t="inlineStr">
        <is>
          <t>312204220000</t>
        </is>
      </c>
      <c r="B199" t="inlineStr">
        <is>
          <t>31220422</t>
        </is>
      </c>
      <c r="C199" t="inlineStr">
        <is>
          <t>KUMHO PANAMA</t>
        </is>
      </c>
      <c r="D199" t="inlineStr">
        <is>
          <t>KUMHOPANAMA</t>
        </is>
      </c>
      <c r="E199">
        <f>IF(COUNTIFS(Registros!$A$2:$A$6000,"NP",Registros!$B$2:$B$6000,$A199)&gt;0,1,0)</f>
        <v/>
      </c>
      <c r="F199">
        <f>IF($E199=1,SUMIFS(Registros!$F$2:$F$6000,Registros!$A$2:$A$6000,"NP",Registros!$B$2:$B$6000,$A199),0)</f>
        <v/>
      </c>
      <c r="G199">
        <f>IF(COUNTIFS(Registros!$A$2:$A$6000,"MOV",Registros!$B$2:$B$6000,$A199)&gt;0,1,0)</f>
        <v/>
      </c>
      <c r="H199">
        <f>IF($G199=1,SUMIFS(Registros!$F$2:$F$6000,Registros!$A$2:$A$6000,"MOV",Registros!$B$2:$B$6000,$A199),0)</f>
        <v/>
      </c>
      <c r="I199">
        <f>IF(COUNTIFS(Registros!$A$2:$A$6000,"CS",Registros!$B$2:$B$6000,$A199)&gt;0,1,0)</f>
        <v/>
      </c>
      <c r="J199">
        <f>IF($I199=1,SUMIFS(Registros!$I$2:$I$6000,Registros!$A$2:$A$6000,"CS",Registros!$B$2:$B$6000,$A199),0)</f>
        <v/>
      </c>
      <c r="K199">
        <f>IF(COUNTIFS(Winback!$K$2:$K$300,$D199)&gt;0,1,0)</f>
        <v/>
      </c>
      <c r="L199">
        <f>IF(AND($K199=1,LEFT($A199,3)="WB-"),SUMIFS(Winback!$D$2:$D$300,Winback!$K$2:$K$300,$D199),0)</f>
        <v/>
      </c>
      <c r="M199">
        <f>IF(OR($E199=1,$G199=1,SUMIFS(Registros!$J$2:$J$6000,Registros!$B$2:$B$6000,$A199)&gt;0),1,0)</f>
        <v/>
      </c>
      <c r="N199">
        <f>IF($J199&gt;0,1,IF(COUNTIFS(Registros!$A$2:$A$6000,"CS",Registros!$B$2:$B$6000,$A199,Registros!$K$2:$K$6000,"&lt;&gt;")&gt;0,1,0))</f>
        <v/>
      </c>
      <c r="O199">
        <f>IF(AND($K199=1,$E199=0,$G199=0,$I199=0),"WINBACK",IF(AND($M199=1,$N199&gt;0),"CONVERGENTE",IF($M199=1,"SOLO MÓVIL",IF($N199&gt;0,"SOLO FIJO / INTERNET","SIN SERVICIOS"))))</f>
        <v/>
      </c>
      <c r="P199">
        <f>IF($O199="WINBACK","Recuperar (winback)",IF($O199="CONVERGENTE","Upgrade / más líneas",IF($O199="SOLO MÓVIL","Ofrecer fijo + internet (FLBBTV)",IF($O199="SOLO FIJO / INTERNET","Ofrecer línea móvil Nextphone","Oferta completa (móvil + fijo + internet)"))))</f>
        <v/>
      </c>
      <c r="Q199">
        <f>$F199+$H199+$L199</f>
        <v/>
      </c>
      <c r="R199">
        <f>IFERROR(VLOOKUP($A199,Registros!$B$2:$G$6000,6,0),IFERROR(VLOOKUP($D199,Winback!$B$2:$C$300,2,0),""))</f>
        <v/>
      </c>
      <c r="S199">
        <f>IF($E199=1,"NP","")&amp;IF($G199=1,"+MOV","")&amp;IF($I199=1,"+CS","")&amp;IF($K199=1,"+WB","")</f>
        <v/>
      </c>
      <c r="T199">
        <f>$E199+$G199+$I199+$K199</f>
        <v/>
      </c>
    </row>
    <row r="200">
      <c r="A200" t="inlineStr">
        <is>
          <t>323976190000</t>
        </is>
      </c>
      <c r="B200" t="inlineStr">
        <is>
          <t>32397619</t>
        </is>
      </c>
      <c r="C200" t="inlineStr">
        <is>
          <t>CONSULTING DE</t>
        </is>
      </c>
      <c r="D200" t="inlineStr">
        <is>
          <t>CONSULTINGDE</t>
        </is>
      </c>
      <c r="E200">
        <f>IF(COUNTIFS(Registros!$A$2:$A$6000,"NP",Registros!$B$2:$B$6000,$A200)&gt;0,1,0)</f>
        <v/>
      </c>
      <c r="F200">
        <f>IF($E200=1,SUMIFS(Registros!$F$2:$F$6000,Registros!$A$2:$A$6000,"NP",Registros!$B$2:$B$6000,$A200),0)</f>
        <v/>
      </c>
      <c r="G200">
        <f>IF(COUNTIFS(Registros!$A$2:$A$6000,"MOV",Registros!$B$2:$B$6000,$A200)&gt;0,1,0)</f>
        <v/>
      </c>
      <c r="H200">
        <f>IF($G200=1,SUMIFS(Registros!$F$2:$F$6000,Registros!$A$2:$A$6000,"MOV",Registros!$B$2:$B$6000,$A200),0)</f>
        <v/>
      </c>
      <c r="I200">
        <f>IF(COUNTIFS(Registros!$A$2:$A$6000,"CS",Registros!$B$2:$B$6000,$A200)&gt;0,1,0)</f>
        <v/>
      </c>
      <c r="J200">
        <f>IF($I200=1,SUMIFS(Registros!$I$2:$I$6000,Registros!$A$2:$A$6000,"CS",Registros!$B$2:$B$6000,$A200),0)</f>
        <v/>
      </c>
      <c r="K200">
        <f>IF(COUNTIFS(Winback!$K$2:$K$300,$D200)&gt;0,1,0)</f>
        <v/>
      </c>
      <c r="L200">
        <f>IF(AND($K200=1,LEFT($A200,3)="WB-"),SUMIFS(Winback!$D$2:$D$300,Winback!$K$2:$K$300,$D200),0)</f>
        <v/>
      </c>
      <c r="M200">
        <f>IF(OR($E200=1,$G200=1,SUMIFS(Registros!$J$2:$J$6000,Registros!$B$2:$B$6000,$A200)&gt;0),1,0)</f>
        <v/>
      </c>
      <c r="N200">
        <f>IF($J200&gt;0,1,IF(COUNTIFS(Registros!$A$2:$A$6000,"CS",Registros!$B$2:$B$6000,$A200,Registros!$K$2:$K$6000,"&lt;&gt;")&gt;0,1,0))</f>
        <v/>
      </c>
      <c r="O200">
        <f>IF(AND($K200=1,$E200=0,$G200=0,$I200=0),"WINBACK",IF(AND($M200=1,$N200&gt;0),"CONVERGENTE",IF($M200=1,"SOLO MÓVIL",IF($N200&gt;0,"SOLO FIJO / INTERNET","SIN SERVICIOS"))))</f>
        <v/>
      </c>
      <c r="P200">
        <f>IF($O200="WINBACK","Recuperar (winback)",IF($O200="CONVERGENTE","Upgrade / más líneas",IF($O200="SOLO MÓVIL","Ofrecer fijo + internet (FLBBTV)",IF($O200="SOLO FIJO / INTERNET","Ofrecer línea móvil Nextphone","Oferta completa (móvil + fijo + internet)"))))</f>
        <v/>
      </c>
      <c r="Q200">
        <f>$F200+$H200+$L200</f>
        <v/>
      </c>
      <c r="R200">
        <f>IFERROR(VLOOKUP($A200,Registros!$B$2:$G$6000,6,0),IFERROR(VLOOKUP($D200,Winback!$B$2:$C$300,2,0),""))</f>
        <v/>
      </c>
      <c r="S200">
        <f>IF($E200=1,"NP","")&amp;IF($G200=1,"+MOV","")&amp;IF($I200=1,"+CS","")&amp;IF($K200=1,"+WB","")</f>
        <v/>
      </c>
      <c r="T200">
        <f>$E200+$G200+$I200+$K200</f>
        <v/>
      </c>
    </row>
    <row r="201">
      <c r="A201" t="inlineStr">
        <is>
          <t>312226740000</t>
        </is>
      </c>
      <c r="B201" t="inlineStr">
        <is>
          <t>31222674</t>
        </is>
      </c>
      <c r="C201" t="inlineStr">
        <is>
          <t>ONDAS DEL CANAJAGUA, S.A.</t>
        </is>
      </c>
      <c r="D201" t="inlineStr">
        <is>
          <t>ONDASDELCANAJAGUASA</t>
        </is>
      </c>
      <c r="E201">
        <f>IF(COUNTIFS(Registros!$A$2:$A$6000,"NP",Registros!$B$2:$B$6000,$A201)&gt;0,1,0)</f>
        <v/>
      </c>
      <c r="F201">
        <f>IF($E201=1,SUMIFS(Registros!$F$2:$F$6000,Registros!$A$2:$A$6000,"NP",Registros!$B$2:$B$6000,$A201),0)</f>
        <v/>
      </c>
      <c r="G201">
        <f>IF(COUNTIFS(Registros!$A$2:$A$6000,"MOV",Registros!$B$2:$B$6000,$A201)&gt;0,1,0)</f>
        <v/>
      </c>
      <c r="H201">
        <f>IF($G201=1,SUMIFS(Registros!$F$2:$F$6000,Registros!$A$2:$A$6000,"MOV",Registros!$B$2:$B$6000,$A201),0)</f>
        <v/>
      </c>
      <c r="I201">
        <f>IF(COUNTIFS(Registros!$A$2:$A$6000,"CS",Registros!$B$2:$B$6000,$A201)&gt;0,1,0)</f>
        <v/>
      </c>
      <c r="J201">
        <f>IF($I201=1,SUMIFS(Registros!$I$2:$I$6000,Registros!$A$2:$A$6000,"CS",Registros!$B$2:$B$6000,$A201),0)</f>
        <v/>
      </c>
      <c r="K201">
        <f>IF(COUNTIFS(Winback!$K$2:$K$300,$D201)&gt;0,1,0)</f>
        <v/>
      </c>
      <c r="L201">
        <f>IF(AND($K201=1,LEFT($A201,3)="WB-"),SUMIFS(Winback!$D$2:$D$300,Winback!$K$2:$K$300,$D201),0)</f>
        <v/>
      </c>
      <c r="M201">
        <f>IF(OR($E201=1,$G201=1,SUMIFS(Registros!$J$2:$J$6000,Registros!$B$2:$B$6000,$A201)&gt;0),1,0)</f>
        <v/>
      </c>
      <c r="N201">
        <f>IF($J201&gt;0,1,IF(COUNTIFS(Registros!$A$2:$A$6000,"CS",Registros!$B$2:$B$6000,$A201,Registros!$K$2:$K$6000,"&lt;&gt;")&gt;0,1,0))</f>
        <v/>
      </c>
      <c r="O201">
        <f>IF(AND($K201=1,$E201=0,$G201=0,$I201=0),"WINBACK",IF(AND($M201=1,$N201&gt;0),"CONVERGENTE",IF($M201=1,"SOLO MÓVIL",IF($N201&gt;0,"SOLO FIJO / INTERNET","SIN SERVICIOS"))))</f>
        <v/>
      </c>
      <c r="P201">
        <f>IF($O201="WINBACK","Recuperar (winback)",IF($O201="CONVERGENTE","Upgrade / más líneas",IF($O201="SOLO MÓVIL","Ofrecer fijo + internet (FLBBTV)",IF($O201="SOLO FIJO / INTERNET","Ofrecer línea móvil Nextphone","Oferta completa (móvil + fijo + internet)"))))</f>
        <v/>
      </c>
      <c r="Q201">
        <f>$F201+$H201+$L201</f>
        <v/>
      </c>
      <c r="R201">
        <f>IFERROR(VLOOKUP($A201,Registros!$B$2:$G$6000,6,0),IFERROR(VLOOKUP($D201,Winback!$B$2:$C$300,2,0),""))</f>
        <v/>
      </c>
      <c r="S201">
        <f>IF($E201=1,"NP","")&amp;IF($G201=1,"+MOV","")&amp;IF($I201=1,"+CS","")&amp;IF($K201=1,"+WB","")</f>
        <v/>
      </c>
      <c r="T201">
        <f>$E201+$G201+$I201+$K201</f>
        <v/>
      </c>
    </row>
    <row r="202">
      <c r="A202" t="inlineStr">
        <is>
          <t>331173270000</t>
        </is>
      </c>
      <c r="B202" t="inlineStr">
        <is>
          <t>33117327</t>
        </is>
      </c>
      <c r="C202" t="inlineStr">
        <is>
          <t>Marledis Maria Arroyo Medina</t>
        </is>
      </c>
      <c r="D202" t="inlineStr">
        <is>
          <t>MARLEDISMARIAARROYOMEDINA</t>
        </is>
      </c>
      <c r="E202">
        <f>IF(COUNTIFS(Registros!$A$2:$A$6000,"NP",Registros!$B$2:$B$6000,$A202)&gt;0,1,0)</f>
        <v/>
      </c>
      <c r="F202">
        <f>IF($E202=1,SUMIFS(Registros!$F$2:$F$6000,Registros!$A$2:$A$6000,"NP",Registros!$B$2:$B$6000,$A202),0)</f>
        <v/>
      </c>
      <c r="G202">
        <f>IF(COUNTIFS(Registros!$A$2:$A$6000,"MOV",Registros!$B$2:$B$6000,$A202)&gt;0,1,0)</f>
        <v/>
      </c>
      <c r="H202">
        <f>IF($G202=1,SUMIFS(Registros!$F$2:$F$6000,Registros!$A$2:$A$6000,"MOV",Registros!$B$2:$B$6000,$A202),0)</f>
        <v/>
      </c>
      <c r="I202">
        <f>IF(COUNTIFS(Registros!$A$2:$A$6000,"CS",Registros!$B$2:$B$6000,$A202)&gt;0,1,0)</f>
        <v/>
      </c>
      <c r="J202">
        <f>IF($I202=1,SUMIFS(Registros!$I$2:$I$6000,Registros!$A$2:$A$6000,"CS",Registros!$B$2:$B$6000,$A202),0)</f>
        <v/>
      </c>
      <c r="K202">
        <f>IF(COUNTIFS(Winback!$K$2:$K$300,$D202)&gt;0,1,0)</f>
        <v/>
      </c>
      <c r="L202">
        <f>IF(AND($K202=1,LEFT($A202,3)="WB-"),SUMIFS(Winback!$D$2:$D$300,Winback!$K$2:$K$300,$D202),0)</f>
        <v/>
      </c>
      <c r="M202">
        <f>IF(OR($E202=1,$G202=1,SUMIFS(Registros!$J$2:$J$6000,Registros!$B$2:$B$6000,$A202)&gt;0),1,0)</f>
        <v/>
      </c>
      <c r="N202">
        <f>IF($J202&gt;0,1,IF(COUNTIFS(Registros!$A$2:$A$6000,"CS",Registros!$B$2:$B$6000,$A202,Registros!$K$2:$K$6000,"&lt;&gt;")&gt;0,1,0))</f>
        <v/>
      </c>
      <c r="O202">
        <f>IF(AND($K202=1,$E202=0,$G202=0,$I202=0),"WINBACK",IF(AND($M202=1,$N202&gt;0),"CONVERGENTE",IF($M202=1,"SOLO MÓVIL",IF($N202&gt;0,"SOLO FIJO / INTERNET","SIN SERVICIOS"))))</f>
        <v/>
      </c>
      <c r="P202">
        <f>IF($O202="WINBACK","Recuperar (winback)",IF($O202="CONVERGENTE","Upgrade / más líneas",IF($O202="SOLO MÓVIL","Ofrecer fijo + internet (FLBBTV)",IF($O202="SOLO FIJO / INTERNET","Ofrecer línea móvil Nextphone","Oferta completa (móvil + fijo + internet)"))))</f>
        <v/>
      </c>
      <c r="Q202">
        <f>$F202+$H202+$L202</f>
        <v/>
      </c>
      <c r="R202">
        <f>IFERROR(VLOOKUP($A202,Registros!$B$2:$G$6000,6,0),IFERROR(VLOOKUP($D202,Winback!$B$2:$C$300,2,0),""))</f>
        <v/>
      </c>
      <c r="S202">
        <f>IF($E202=1,"NP","")&amp;IF($G202=1,"+MOV","")&amp;IF($I202=1,"+CS","")&amp;IF($K202=1,"+WB","")</f>
        <v/>
      </c>
      <c r="T202">
        <f>$E202+$G202+$I202+$K202</f>
        <v/>
      </c>
    </row>
    <row r="203">
      <c r="A203" t="inlineStr">
        <is>
          <t>312196850000</t>
        </is>
      </c>
      <c r="B203" t="inlineStr">
        <is>
          <t>31219685</t>
        </is>
      </c>
      <c r="C203" t="inlineStr">
        <is>
          <t>VIYA HEALTH ENTERPRISES. S.A</t>
        </is>
      </c>
      <c r="D203" t="inlineStr">
        <is>
          <t>VIYAHEALTHENTERPRISESSA</t>
        </is>
      </c>
      <c r="E203">
        <f>IF(COUNTIFS(Registros!$A$2:$A$6000,"NP",Registros!$B$2:$B$6000,$A203)&gt;0,1,0)</f>
        <v/>
      </c>
      <c r="F203">
        <f>IF($E203=1,SUMIFS(Registros!$F$2:$F$6000,Registros!$A$2:$A$6000,"NP",Registros!$B$2:$B$6000,$A203),0)</f>
        <v/>
      </c>
      <c r="G203">
        <f>IF(COUNTIFS(Registros!$A$2:$A$6000,"MOV",Registros!$B$2:$B$6000,$A203)&gt;0,1,0)</f>
        <v/>
      </c>
      <c r="H203">
        <f>IF($G203=1,SUMIFS(Registros!$F$2:$F$6000,Registros!$A$2:$A$6000,"MOV",Registros!$B$2:$B$6000,$A203),0)</f>
        <v/>
      </c>
      <c r="I203">
        <f>IF(COUNTIFS(Registros!$A$2:$A$6000,"CS",Registros!$B$2:$B$6000,$A203)&gt;0,1,0)</f>
        <v/>
      </c>
      <c r="J203">
        <f>IF($I203=1,SUMIFS(Registros!$I$2:$I$6000,Registros!$A$2:$A$6000,"CS",Registros!$B$2:$B$6000,$A203),0)</f>
        <v/>
      </c>
      <c r="K203">
        <f>IF(COUNTIFS(Winback!$K$2:$K$300,$D203)&gt;0,1,0)</f>
        <v/>
      </c>
      <c r="L203">
        <f>IF(AND($K203=1,LEFT($A203,3)="WB-"),SUMIFS(Winback!$D$2:$D$300,Winback!$K$2:$K$300,$D203),0)</f>
        <v/>
      </c>
      <c r="M203">
        <f>IF(OR($E203=1,$G203=1,SUMIFS(Registros!$J$2:$J$6000,Registros!$B$2:$B$6000,$A203)&gt;0),1,0)</f>
        <v/>
      </c>
      <c r="N203">
        <f>IF($J203&gt;0,1,IF(COUNTIFS(Registros!$A$2:$A$6000,"CS",Registros!$B$2:$B$6000,$A203,Registros!$K$2:$K$6000,"&lt;&gt;")&gt;0,1,0))</f>
        <v/>
      </c>
      <c r="O203">
        <f>IF(AND($K203=1,$E203=0,$G203=0,$I203=0),"WINBACK",IF(AND($M203=1,$N203&gt;0),"CONVERGENTE",IF($M203=1,"SOLO MÓVIL",IF($N203&gt;0,"SOLO FIJO / INTERNET","SIN SERVICIOS"))))</f>
        <v/>
      </c>
      <c r="P203">
        <f>IF($O203="WINBACK","Recuperar (winback)",IF($O203="CONVERGENTE","Upgrade / más líneas",IF($O203="SOLO MÓVIL","Ofrecer fijo + internet (FLBBTV)",IF($O203="SOLO FIJO / INTERNET","Ofrecer línea móvil Nextphone","Oferta completa (móvil + fijo + internet)"))))</f>
        <v/>
      </c>
      <c r="Q203">
        <f>$F203+$H203+$L203</f>
        <v/>
      </c>
      <c r="R203">
        <f>IFERROR(VLOOKUP($A203,Registros!$B$2:$G$6000,6,0),IFERROR(VLOOKUP($D203,Winback!$B$2:$C$300,2,0),""))</f>
        <v/>
      </c>
      <c r="S203">
        <f>IF($E203=1,"NP","")&amp;IF($G203=1,"+MOV","")&amp;IF($I203=1,"+CS","")&amp;IF($K203=1,"+WB","")</f>
        <v/>
      </c>
      <c r="T203">
        <f>$E203+$G203+$I203+$K203</f>
        <v/>
      </c>
    </row>
    <row r="204">
      <c r="A204" t="inlineStr">
        <is>
          <t>321433490200</t>
        </is>
      </c>
      <c r="B204" t="inlineStr">
        <is>
          <t>32143349</t>
        </is>
      </c>
      <c r="C204" t="inlineStr">
        <is>
          <t>QUETZAL MOTIV JUAN MARQUEZ</t>
        </is>
      </c>
      <c r="D204" t="inlineStr">
        <is>
          <t>QUETZALMOTIVJUANMARQUEZ</t>
        </is>
      </c>
      <c r="E204">
        <f>IF(COUNTIFS(Registros!$A$2:$A$6000,"NP",Registros!$B$2:$B$6000,$A204)&gt;0,1,0)</f>
        <v/>
      </c>
      <c r="F204">
        <f>IF($E204=1,SUMIFS(Registros!$F$2:$F$6000,Registros!$A$2:$A$6000,"NP",Registros!$B$2:$B$6000,$A204),0)</f>
        <v/>
      </c>
      <c r="G204">
        <f>IF(COUNTIFS(Registros!$A$2:$A$6000,"MOV",Registros!$B$2:$B$6000,$A204)&gt;0,1,0)</f>
        <v/>
      </c>
      <c r="H204">
        <f>IF($G204=1,SUMIFS(Registros!$F$2:$F$6000,Registros!$A$2:$A$6000,"MOV",Registros!$B$2:$B$6000,$A204),0)</f>
        <v/>
      </c>
      <c r="I204">
        <f>IF(COUNTIFS(Registros!$A$2:$A$6000,"CS",Registros!$B$2:$B$6000,$A204)&gt;0,1,0)</f>
        <v/>
      </c>
      <c r="J204">
        <f>IF($I204=1,SUMIFS(Registros!$I$2:$I$6000,Registros!$A$2:$A$6000,"CS",Registros!$B$2:$B$6000,$A204),0)</f>
        <v/>
      </c>
      <c r="K204">
        <f>IF(COUNTIFS(Winback!$K$2:$K$300,$D204)&gt;0,1,0)</f>
        <v/>
      </c>
      <c r="L204">
        <f>IF(AND($K204=1,LEFT($A204,3)="WB-"),SUMIFS(Winback!$D$2:$D$300,Winback!$K$2:$K$300,$D204),0)</f>
        <v/>
      </c>
      <c r="M204">
        <f>IF(OR($E204=1,$G204=1,SUMIFS(Registros!$J$2:$J$6000,Registros!$B$2:$B$6000,$A204)&gt;0),1,0)</f>
        <v/>
      </c>
      <c r="N204">
        <f>IF($J204&gt;0,1,IF(COUNTIFS(Registros!$A$2:$A$6000,"CS",Registros!$B$2:$B$6000,$A204,Registros!$K$2:$K$6000,"&lt;&gt;")&gt;0,1,0))</f>
        <v/>
      </c>
      <c r="O204">
        <f>IF(AND($K204=1,$E204=0,$G204=0,$I204=0),"WINBACK",IF(AND($M204=1,$N204&gt;0),"CONVERGENTE",IF($M204=1,"SOLO MÓVIL",IF($N204&gt;0,"SOLO FIJO / INTERNET","SIN SERVICIOS"))))</f>
        <v/>
      </c>
      <c r="P204">
        <f>IF($O204="WINBACK","Recuperar (winback)",IF($O204="CONVERGENTE","Upgrade / más líneas",IF($O204="SOLO MÓVIL","Ofrecer fijo + internet (FLBBTV)",IF($O204="SOLO FIJO / INTERNET","Ofrecer línea móvil Nextphone","Oferta completa (móvil + fijo + internet)"))))</f>
        <v/>
      </c>
      <c r="Q204">
        <f>$F204+$H204+$L204</f>
        <v/>
      </c>
      <c r="R204">
        <f>IFERROR(VLOOKUP($A204,Registros!$B$2:$G$6000,6,0),IFERROR(VLOOKUP($D204,Winback!$B$2:$C$300,2,0),""))</f>
        <v/>
      </c>
      <c r="S204">
        <f>IF($E204=1,"NP","")&amp;IF($G204=1,"+MOV","")&amp;IF($I204=1,"+CS","")&amp;IF($K204=1,"+WB","")</f>
        <v/>
      </c>
      <c r="T204">
        <f>$E204+$G204+$I204+$K204</f>
        <v/>
      </c>
    </row>
    <row r="205">
      <c r="A205" t="inlineStr">
        <is>
          <t>312200170000</t>
        </is>
      </c>
      <c r="B205" t="inlineStr">
        <is>
          <t>31220017</t>
        </is>
      </c>
      <c r="C205" t="inlineStr">
        <is>
          <t>BIZZCUIT, S.A. -</t>
        </is>
      </c>
      <c r="D205" t="inlineStr">
        <is>
          <t>BIZZCUITSA</t>
        </is>
      </c>
      <c r="E205">
        <f>IF(COUNTIFS(Registros!$A$2:$A$6000,"NP",Registros!$B$2:$B$6000,$A205)&gt;0,1,0)</f>
        <v/>
      </c>
      <c r="F205">
        <f>IF($E205=1,SUMIFS(Registros!$F$2:$F$6000,Registros!$A$2:$A$6000,"NP",Registros!$B$2:$B$6000,$A205),0)</f>
        <v/>
      </c>
      <c r="G205">
        <f>IF(COUNTIFS(Registros!$A$2:$A$6000,"MOV",Registros!$B$2:$B$6000,$A205)&gt;0,1,0)</f>
        <v/>
      </c>
      <c r="H205">
        <f>IF($G205=1,SUMIFS(Registros!$F$2:$F$6000,Registros!$A$2:$A$6000,"MOV",Registros!$B$2:$B$6000,$A205),0)</f>
        <v/>
      </c>
      <c r="I205">
        <f>IF(COUNTIFS(Registros!$A$2:$A$6000,"CS",Registros!$B$2:$B$6000,$A205)&gt;0,1,0)</f>
        <v/>
      </c>
      <c r="J205">
        <f>IF($I205=1,SUMIFS(Registros!$I$2:$I$6000,Registros!$A$2:$A$6000,"CS",Registros!$B$2:$B$6000,$A205),0)</f>
        <v/>
      </c>
      <c r="K205">
        <f>IF(COUNTIFS(Winback!$K$2:$K$300,$D205)&gt;0,1,0)</f>
        <v/>
      </c>
      <c r="L205">
        <f>IF(AND($K205=1,LEFT($A205,3)="WB-"),SUMIFS(Winback!$D$2:$D$300,Winback!$K$2:$K$300,$D205),0)</f>
        <v/>
      </c>
      <c r="M205">
        <f>IF(OR($E205=1,$G205=1,SUMIFS(Registros!$J$2:$J$6000,Registros!$B$2:$B$6000,$A205)&gt;0),1,0)</f>
        <v/>
      </c>
      <c r="N205">
        <f>IF($J205&gt;0,1,IF(COUNTIFS(Registros!$A$2:$A$6000,"CS",Registros!$B$2:$B$6000,$A205,Registros!$K$2:$K$6000,"&lt;&gt;")&gt;0,1,0))</f>
        <v/>
      </c>
      <c r="O205">
        <f>IF(AND($K205=1,$E205=0,$G205=0,$I205=0),"WINBACK",IF(AND($M205=1,$N205&gt;0),"CONVERGENTE",IF($M205=1,"SOLO MÓVIL",IF($N205&gt;0,"SOLO FIJO / INTERNET","SIN SERVICIOS"))))</f>
        <v/>
      </c>
      <c r="P205">
        <f>IF($O205="WINBACK","Recuperar (winback)",IF($O205="CONVERGENTE","Upgrade / más líneas",IF($O205="SOLO MÓVIL","Ofrecer fijo + internet (FLBBTV)",IF($O205="SOLO FIJO / INTERNET","Ofrecer línea móvil Nextphone","Oferta completa (móvil + fijo + internet)"))))</f>
        <v/>
      </c>
      <c r="Q205">
        <f>$F205+$H205+$L205</f>
        <v/>
      </c>
      <c r="R205">
        <f>IFERROR(VLOOKUP($A205,Registros!$B$2:$G$6000,6,0),IFERROR(VLOOKUP($D205,Winback!$B$2:$C$300,2,0),""))</f>
        <v/>
      </c>
      <c r="S205">
        <f>IF($E205=1,"NP","")&amp;IF($G205=1,"+MOV","")&amp;IF($I205=1,"+CS","")&amp;IF($K205=1,"+WB","")</f>
        <v/>
      </c>
      <c r="T205">
        <f>$E205+$G205+$I205+$K205</f>
        <v/>
      </c>
    </row>
    <row r="206">
      <c r="A206" t="inlineStr">
        <is>
          <t>312219950000</t>
        </is>
      </c>
      <c r="B206" t="inlineStr">
        <is>
          <t>31221995</t>
        </is>
      </c>
      <c r="C206" t="inlineStr">
        <is>
          <t>BIZZCUIT, S.A. -</t>
        </is>
      </c>
      <c r="D206" t="inlineStr">
        <is>
          <t>BIZZCUITSA</t>
        </is>
      </c>
      <c r="E206">
        <f>IF(COUNTIFS(Registros!$A$2:$A$6000,"NP",Registros!$B$2:$B$6000,$A206)&gt;0,1,0)</f>
        <v/>
      </c>
      <c r="F206">
        <f>IF($E206=1,SUMIFS(Registros!$F$2:$F$6000,Registros!$A$2:$A$6000,"NP",Registros!$B$2:$B$6000,$A206),0)</f>
        <v/>
      </c>
      <c r="G206">
        <f>IF(COUNTIFS(Registros!$A$2:$A$6000,"MOV",Registros!$B$2:$B$6000,$A206)&gt;0,1,0)</f>
        <v/>
      </c>
      <c r="H206">
        <f>IF($G206=1,SUMIFS(Registros!$F$2:$F$6000,Registros!$A$2:$A$6000,"MOV",Registros!$B$2:$B$6000,$A206),0)</f>
        <v/>
      </c>
      <c r="I206">
        <f>IF(COUNTIFS(Registros!$A$2:$A$6000,"CS",Registros!$B$2:$B$6000,$A206)&gt;0,1,0)</f>
        <v/>
      </c>
      <c r="J206">
        <f>IF($I206=1,SUMIFS(Registros!$I$2:$I$6000,Registros!$A$2:$A$6000,"CS",Registros!$B$2:$B$6000,$A206),0)</f>
        <v/>
      </c>
      <c r="K206">
        <f>IF(COUNTIFS(Winback!$K$2:$K$300,$D206)&gt;0,1,0)</f>
        <v/>
      </c>
      <c r="L206">
        <f>IF(AND($K206=1,LEFT($A206,3)="WB-"),SUMIFS(Winback!$D$2:$D$300,Winback!$K$2:$K$300,$D206),0)</f>
        <v/>
      </c>
      <c r="M206">
        <f>IF(OR($E206=1,$G206=1,SUMIFS(Registros!$J$2:$J$6000,Registros!$B$2:$B$6000,$A206)&gt;0),1,0)</f>
        <v/>
      </c>
      <c r="N206">
        <f>IF($J206&gt;0,1,IF(COUNTIFS(Registros!$A$2:$A$6000,"CS",Registros!$B$2:$B$6000,$A206,Registros!$K$2:$K$6000,"&lt;&gt;")&gt;0,1,0))</f>
        <v/>
      </c>
      <c r="O206">
        <f>IF(AND($K206=1,$E206=0,$G206=0,$I206=0),"WINBACK",IF(AND($M206=1,$N206&gt;0),"CONVERGENTE",IF($M206=1,"SOLO MÓVIL",IF($N206&gt;0,"SOLO FIJO / INTERNET","SIN SERVICIOS"))))</f>
        <v/>
      </c>
      <c r="P206">
        <f>IF($O206="WINBACK","Recuperar (winback)",IF($O206="CONVERGENTE","Upgrade / más líneas",IF($O206="SOLO MÓVIL","Ofrecer fijo + internet (FLBBTV)",IF($O206="SOLO FIJO / INTERNET","Ofrecer línea móvil Nextphone","Oferta completa (móvil + fijo + internet)"))))</f>
        <v/>
      </c>
      <c r="Q206">
        <f>$F206+$H206+$L206</f>
        <v/>
      </c>
      <c r="R206">
        <f>IFERROR(VLOOKUP($A206,Registros!$B$2:$G$6000,6,0),IFERROR(VLOOKUP($D206,Winback!$B$2:$C$300,2,0),""))</f>
        <v/>
      </c>
      <c r="S206">
        <f>IF($E206=1,"NP","")&amp;IF($G206=1,"+MOV","")&amp;IF($I206=1,"+CS","")&amp;IF($K206=1,"+WB","")</f>
        <v/>
      </c>
      <c r="T206">
        <f>$E206+$G206+$I206+$K206</f>
        <v/>
      </c>
    </row>
    <row r="207">
      <c r="A207" t="inlineStr">
        <is>
          <t>324596900000</t>
        </is>
      </c>
      <c r="B207" t="inlineStr">
        <is>
          <t>32459690</t>
        </is>
      </c>
      <c r="C207" t="inlineStr">
        <is>
          <t>INVERSIONES D</t>
        </is>
      </c>
      <c r="D207" t="inlineStr">
        <is>
          <t>INVERSIONESD</t>
        </is>
      </c>
      <c r="E207">
        <f>IF(COUNTIFS(Registros!$A$2:$A$6000,"NP",Registros!$B$2:$B$6000,$A207)&gt;0,1,0)</f>
        <v/>
      </c>
      <c r="F207">
        <f>IF($E207=1,SUMIFS(Registros!$F$2:$F$6000,Registros!$A$2:$A$6000,"NP",Registros!$B$2:$B$6000,$A207),0)</f>
        <v/>
      </c>
      <c r="G207">
        <f>IF(COUNTIFS(Registros!$A$2:$A$6000,"MOV",Registros!$B$2:$B$6000,$A207)&gt;0,1,0)</f>
        <v/>
      </c>
      <c r="H207">
        <f>IF($G207=1,SUMIFS(Registros!$F$2:$F$6000,Registros!$A$2:$A$6000,"MOV",Registros!$B$2:$B$6000,$A207),0)</f>
        <v/>
      </c>
      <c r="I207">
        <f>IF(COUNTIFS(Registros!$A$2:$A$6000,"CS",Registros!$B$2:$B$6000,$A207)&gt;0,1,0)</f>
        <v/>
      </c>
      <c r="J207">
        <f>IF($I207=1,SUMIFS(Registros!$I$2:$I$6000,Registros!$A$2:$A$6000,"CS",Registros!$B$2:$B$6000,$A207),0)</f>
        <v/>
      </c>
      <c r="K207">
        <f>IF(COUNTIFS(Winback!$K$2:$K$300,$D207)&gt;0,1,0)</f>
        <v/>
      </c>
      <c r="L207">
        <f>IF(AND($K207=1,LEFT($A207,3)="WB-"),SUMIFS(Winback!$D$2:$D$300,Winback!$K$2:$K$300,$D207),0)</f>
        <v/>
      </c>
      <c r="M207">
        <f>IF(OR($E207=1,$G207=1,SUMIFS(Registros!$J$2:$J$6000,Registros!$B$2:$B$6000,$A207)&gt;0),1,0)</f>
        <v/>
      </c>
      <c r="N207">
        <f>IF($J207&gt;0,1,IF(COUNTIFS(Registros!$A$2:$A$6000,"CS",Registros!$B$2:$B$6000,$A207,Registros!$K$2:$K$6000,"&lt;&gt;")&gt;0,1,0))</f>
        <v/>
      </c>
      <c r="O207">
        <f>IF(AND($K207=1,$E207=0,$G207=0,$I207=0),"WINBACK",IF(AND($M207=1,$N207&gt;0),"CONVERGENTE",IF($M207=1,"SOLO MÓVIL",IF($N207&gt;0,"SOLO FIJO / INTERNET","SIN SERVICIOS"))))</f>
        <v/>
      </c>
      <c r="P207">
        <f>IF($O207="WINBACK","Recuperar (winback)",IF($O207="CONVERGENTE","Upgrade / más líneas",IF($O207="SOLO MÓVIL","Ofrecer fijo + internet (FLBBTV)",IF($O207="SOLO FIJO / INTERNET","Ofrecer línea móvil Nextphone","Oferta completa (móvil + fijo + internet)"))))</f>
        <v/>
      </c>
      <c r="Q207">
        <f>$F207+$H207+$L207</f>
        <v/>
      </c>
      <c r="R207">
        <f>IFERROR(VLOOKUP($A207,Registros!$B$2:$G$6000,6,0),IFERROR(VLOOKUP($D207,Winback!$B$2:$C$300,2,0),""))</f>
        <v/>
      </c>
      <c r="S207">
        <f>IF($E207=1,"NP","")&amp;IF($G207=1,"+MOV","")&amp;IF($I207=1,"+CS","")&amp;IF($K207=1,"+WB","")</f>
        <v/>
      </c>
      <c r="T207">
        <f>$E207+$G207+$I207+$K207</f>
        <v/>
      </c>
    </row>
    <row r="208">
      <c r="A208" t="inlineStr">
        <is>
          <t>321574330000</t>
        </is>
      </c>
      <c r="B208" t="inlineStr">
        <is>
          <t>32157433</t>
        </is>
      </c>
      <c r="C208" t="inlineStr">
        <is>
          <t>EUGENIA CARO</t>
        </is>
      </c>
      <c r="D208" t="inlineStr">
        <is>
          <t>EUGENIACARO</t>
        </is>
      </c>
      <c r="E208">
        <f>IF(COUNTIFS(Registros!$A$2:$A$6000,"NP",Registros!$B$2:$B$6000,$A208)&gt;0,1,0)</f>
        <v/>
      </c>
      <c r="F208">
        <f>IF($E208=1,SUMIFS(Registros!$F$2:$F$6000,Registros!$A$2:$A$6000,"NP",Registros!$B$2:$B$6000,$A208),0)</f>
        <v/>
      </c>
      <c r="G208">
        <f>IF(COUNTIFS(Registros!$A$2:$A$6000,"MOV",Registros!$B$2:$B$6000,$A208)&gt;0,1,0)</f>
        <v/>
      </c>
      <c r="H208">
        <f>IF($G208=1,SUMIFS(Registros!$F$2:$F$6000,Registros!$A$2:$A$6000,"MOV",Registros!$B$2:$B$6000,$A208),0)</f>
        <v/>
      </c>
      <c r="I208">
        <f>IF(COUNTIFS(Registros!$A$2:$A$6000,"CS",Registros!$B$2:$B$6000,$A208)&gt;0,1,0)</f>
        <v/>
      </c>
      <c r="J208">
        <f>IF($I208=1,SUMIFS(Registros!$I$2:$I$6000,Registros!$A$2:$A$6000,"CS",Registros!$B$2:$B$6000,$A208),0)</f>
        <v/>
      </c>
      <c r="K208">
        <f>IF(COUNTIFS(Winback!$K$2:$K$300,$D208)&gt;0,1,0)</f>
        <v/>
      </c>
      <c r="L208">
        <f>IF(AND($K208=1,LEFT($A208,3)="WB-"),SUMIFS(Winback!$D$2:$D$300,Winback!$K$2:$K$300,$D208),0)</f>
        <v/>
      </c>
      <c r="M208">
        <f>IF(OR($E208=1,$G208=1,SUMIFS(Registros!$J$2:$J$6000,Registros!$B$2:$B$6000,$A208)&gt;0),1,0)</f>
        <v/>
      </c>
      <c r="N208">
        <f>IF($J208&gt;0,1,IF(COUNTIFS(Registros!$A$2:$A$6000,"CS",Registros!$B$2:$B$6000,$A208,Registros!$K$2:$K$6000,"&lt;&gt;")&gt;0,1,0))</f>
        <v/>
      </c>
      <c r="O208">
        <f>IF(AND($K208=1,$E208=0,$G208=0,$I208=0),"WINBACK",IF(AND($M208=1,$N208&gt;0),"CONVERGENTE",IF($M208=1,"SOLO MÓVIL",IF($N208&gt;0,"SOLO FIJO / INTERNET","SIN SERVICIOS"))))</f>
        <v/>
      </c>
      <c r="P208">
        <f>IF($O208="WINBACK","Recuperar (winback)",IF($O208="CONVERGENTE","Upgrade / más líneas",IF($O208="SOLO MÓVIL","Ofrecer fijo + internet (FLBBTV)",IF($O208="SOLO FIJO / INTERNET","Ofrecer línea móvil Nextphone","Oferta completa (móvil + fijo + internet)"))))</f>
        <v/>
      </c>
      <c r="Q208">
        <f>$F208+$H208+$L208</f>
        <v/>
      </c>
      <c r="R208">
        <f>IFERROR(VLOOKUP($A208,Registros!$B$2:$G$6000,6,0),IFERROR(VLOOKUP($D208,Winback!$B$2:$C$300,2,0),""))</f>
        <v/>
      </c>
      <c r="S208">
        <f>IF($E208=1,"NP","")&amp;IF($G208=1,"+MOV","")&amp;IF($I208=1,"+CS","")&amp;IF($K208=1,"+WB","")</f>
        <v/>
      </c>
      <c r="T208">
        <f>$E208+$G208+$I208+$K208</f>
        <v/>
      </c>
    </row>
    <row r="209">
      <c r="A209" t="inlineStr">
        <is>
          <t>321459710100</t>
        </is>
      </c>
      <c r="B209" t="inlineStr">
        <is>
          <t>32145971</t>
        </is>
      </c>
      <c r="C209" t="inlineStr">
        <is>
          <t>Doris Sing</t>
        </is>
      </c>
      <c r="D209" t="inlineStr">
        <is>
          <t>DORISSING</t>
        </is>
      </c>
      <c r="E209">
        <f>IF(COUNTIFS(Registros!$A$2:$A$6000,"NP",Registros!$B$2:$B$6000,$A209)&gt;0,1,0)</f>
        <v/>
      </c>
      <c r="F209">
        <f>IF($E209=1,SUMIFS(Registros!$F$2:$F$6000,Registros!$A$2:$A$6000,"NP",Registros!$B$2:$B$6000,$A209),0)</f>
        <v/>
      </c>
      <c r="G209">
        <f>IF(COUNTIFS(Registros!$A$2:$A$6000,"MOV",Registros!$B$2:$B$6000,$A209)&gt;0,1,0)</f>
        <v/>
      </c>
      <c r="H209">
        <f>IF($G209=1,SUMIFS(Registros!$F$2:$F$6000,Registros!$A$2:$A$6000,"MOV",Registros!$B$2:$B$6000,$A209),0)</f>
        <v/>
      </c>
      <c r="I209">
        <f>IF(COUNTIFS(Registros!$A$2:$A$6000,"CS",Registros!$B$2:$B$6000,$A209)&gt;0,1,0)</f>
        <v/>
      </c>
      <c r="J209">
        <f>IF($I209=1,SUMIFS(Registros!$I$2:$I$6000,Registros!$A$2:$A$6000,"CS",Registros!$B$2:$B$6000,$A209),0)</f>
        <v/>
      </c>
      <c r="K209">
        <f>IF(COUNTIFS(Winback!$K$2:$K$300,$D209)&gt;0,1,0)</f>
        <v/>
      </c>
      <c r="L209">
        <f>IF(AND($K209=1,LEFT($A209,3)="WB-"),SUMIFS(Winback!$D$2:$D$300,Winback!$K$2:$K$300,$D209),0)</f>
        <v/>
      </c>
      <c r="M209">
        <f>IF(OR($E209=1,$G209=1,SUMIFS(Registros!$J$2:$J$6000,Registros!$B$2:$B$6000,$A209)&gt;0),1,0)</f>
        <v/>
      </c>
      <c r="N209">
        <f>IF($J209&gt;0,1,IF(COUNTIFS(Registros!$A$2:$A$6000,"CS",Registros!$B$2:$B$6000,$A209,Registros!$K$2:$K$6000,"&lt;&gt;")&gt;0,1,0))</f>
        <v/>
      </c>
      <c r="O209">
        <f>IF(AND($K209=1,$E209=0,$G209=0,$I209=0),"WINBACK",IF(AND($M209=1,$N209&gt;0),"CONVERGENTE",IF($M209=1,"SOLO MÓVIL",IF($N209&gt;0,"SOLO FIJO / INTERNET","SIN SERVICIOS"))))</f>
        <v/>
      </c>
      <c r="P209">
        <f>IF($O209="WINBACK","Recuperar (winback)",IF($O209="CONVERGENTE","Upgrade / más líneas",IF($O209="SOLO MÓVIL","Ofrecer fijo + internet (FLBBTV)",IF($O209="SOLO FIJO / INTERNET","Ofrecer línea móvil Nextphone","Oferta completa (móvil + fijo + internet)"))))</f>
        <v/>
      </c>
      <c r="Q209">
        <f>$F209+$H209+$L209</f>
        <v/>
      </c>
      <c r="R209">
        <f>IFERROR(VLOOKUP($A209,Registros!$B$2:$G$6000,6,0),IFERROR(VLOOKUP($D209,Winback!$B$2:$C$300,2,0),""))</f>
        <v/>
      </c>
      <c r="S209">
        <f>IF($E209=1,"NP","")&amp;IF($G209=1,"+MOV","")&amp;IF($I209=1,"+CS","")&amp;IF($K209=1,"+WB","")</f>
        <v/>
      </c>
      <c r="T209">
        <f>$E209+$G209+$I209+$K209</f>
        <v/>
      </c>
    </row>
    <row r="210">
      <c r="A210" t="inlineStr">
        <is>
          <t>321847500000</t>
        </is>
      </c>
      <c r="B210" t="inlineStr">
        <is>
          <t>32184750</t>
        </is>
      </c>
      <c r="C210" t="inlineStr">
        <is>
          <t>INFOTECH PANAMA S.A</t>
        </is>
      </c>
      <c r="D210" t="inlineStr">
        <is>
          <t>INFOTECHPANAMASA</t>
        </is>
      </c>
      <c r="E210">
        <f>IF(COUNTIFS(Registros!$A$2:$A$6000,"NP",Registros!$B$2:$B$6000,$A210)&gt;0,1,0)</f>
        <v/>
      </c>
      <c r="F210">
        <f>IF($E210=1,SUMIFS(Registros!$F$2:$F$6000,Registros!$A$2:$A$6000,"NP",Registros!$B$2:$B$6000,$A210),0)</f>
        <v/>
      </c>
      <c r="G210">
        <f>IF(COUNTIFS(Registros!$A$2:$A$6000,"MOV",Registros!$B$2:$B$6000,$A210)&gt;0,1,0)</f>
        <v/>
      </c>
      <c r="H210">
        <f>IF($G210=1,SUMIFS(Registros!$F$2:$F$6000,Registros!$A$2:$A$6000,"MOV",Registros!$B$2:$B$6000,$A210),0)</f>
        <v/>
      </c>
      <c r="I210">
        <f>IF(COUNTIFS(Registros!$A$2:$A$6000,"CS",Registros!$B$2:$B$6000,$A210)&gt;0,1,0)</f>
        <v/>
      </c>
      <c r="J210">
        <f>IF($I210=1,SUMIFS(Registros!$I$2:$I$6000,Registros!$A$2:$A$6000,"CS",Registros!$B$2:$B$6000,$A210),0)</f>
        <v/>
      </c>
      <c r="K210">
        <f>IF(COUNTIFS(Winback!$K$2:$K$300,$D210)&gt;0,1,0)</f>
        <v/>
      </c>
      <c r="L210">
        <f>IF(AND($K210=1,LEFT($A210,3)="WB-"),SUMIFS(Winback!$D$2:$D$300,Winback!$K$2:$K$300,$D210),0)</f>
        <v/>
      </c>
      <c r="M210">
        <f>IF(OR($E210=1,$G210=1,SUMIFS(Registros!$J$2:$J$6000,Registros!$B$2:$B$6000,$A210)&gt;0),1,0)</f>
        <v/>
      </c>
      <c r="N210">
        <f>IF($J210&gt;0,1,IF(COUNTIFS(Registros!$A$2:$A$6000,"CS",Registros!$B$2:$B$6000,$A210,Registros!$K$2:$K$6000,"&lt;&gt;")&gt;0,1,0))</f>
        <v/>
      </c>
      <c r="O210">
        <f>IF(AND($K210=1,$E210=0,$G210=0,$I210=0),"WINBACK",IF(AND($M210=1,$N210&gt;0),"CONVERGENTE",IF($M210=1,"SOLO MÓVIL",IF($N210&gt;0,"SOLO FIJO / INTERNET","SIN SERVICIOS"))))</f>
        <v/>
      </c>
      <c r="P210">
        <f>IF($O210="WINBACK","Recuperar (winback)",IF($O210="CONVERGENTE","Upgrade / más líneas",IF($O210="SOLO MÓVIL","Ofrecer fijo + internet (FLBBTV)",IF($O210="SOLO FIJO / INTERNET","Ofrecer línea móvil Nextphone","Oferta completa (móvil + fijo + internet)"))))</f>
        <v/>
      </c>
      <c r="Q210">
        <f>$F210+$H210+$L210</f>
        <v/>
      </c>
      <c r="R210">
        <f>IFERROR(VLOOKUP($A210,Registros!$B$2:$G$6000,6,0),IFERROR(VLOOKUP($D210,Winback!$B$2:$C$300,2,0),""))</f>
        <v/>
      </c>
      <c r="S210">
        <f>IF($E210=1,"NP","")&amp;IF($G210=1,"+MOV","")&amp;IF($I210=1,"+CS","")&amp;IF($K210=1,"+WB","")</f>
        <v/>
      </c>
      <c r="T210">
        <f>$E210+$G210+$I210+$K210</f>
        <v/>
      </c>
    </row>
    <row r="211">
      <c r="A211" t="inlineStr">
        <is>
          <t>326217760100</t>
        </is>
      </c>
      <c r="B211" t="inlineStr">
        <is>
          <t>32621776</t>
        </is>
      </c>
      <c r="C211" t="inlineStr">
        <is>
          <t>REPRESENTACIO</t>
        </is>
      </c>
      <c r="D211" t="inlineStr">
        <is>
          <t>REPRESENTACIO</t>
        </is>
      </c>
      <c r="E211">
        <f>IF(COUNTIFS(Registros!$A$2:$A$6000,"NP",Registros!$B$2:$B$6000,$A211)&gt;0,1,0)</f>
        <v/>
      </c>
      <c r="F211">
        <f>IF($E211=1,SUMIFS(Registros!$F$2:$F$6000,Registros!$A$2:$A$6000,"NP",Registros!$B$2:$B$6000,$A211),0)</f>
        <v/>
      </c>
      <c r="G211">
        <f>IF(COUNTIFS(Registros!$A$2:$A$6000,"MOV",Registros!$B$2:$B$6000,$A211)&gt;0,1,0)</f>
        <v/>
      </c>
      <c r="H211">
        <f>IF($G211=1,SUMIFS(Registros!$F$2:$F$6000,Registros!$A$2:$A$6000,"MOV",Registros!$B$2:$B$6000,$A211),0)</f>
        <v/>
      </c>
      <c r="I211">
        <f>IF(COUNTIFS(Registros!$A$2:$A$6000,"CS",Registros!$B$2:$B$6000,$A211)&gt;0,1,0)</f>
        <v/>
      </c>
      <c r="J211">
        <f>IF($I211=1,SUMIFS(Registros!$I$2:$I$6000,Registros!$A$2:$A$6000,"CS",Registros!$B$2:$B$6000,$A211),0)</f>
        <v/>
      </c>
      <c r="K211">
        <f>IF(COUNTIFS(Winback!$K$2:$K$300,$D211)&gt;0,1,0)</f>
        <v/>
      </c>
      <c r="L211">
        <f>IF(AND($K211=1,LEFT($A211,3)="WB-"),SUMIFS(Winback!$D$2:$D$300,Winback!$K$2:$K$300,$D211),0)</f>
        <v/>
      </c>
      <c r="M211">
        <f>IF(OR($E211=1,$G211=1,SUMIFS(Registros!$J$2:$J$6000,Registros!$B$2:$B$6000,$A211)&gt;0),1,0)</f>
        <v/>
      </c>
      <c r="N211">
        <f>IF($J211&gt;0,1,IF(COUNTIFS(Registros!$A$2:$A$6000,"CS",Registros!$B$2:$B$6000,$A211,Registros!$K$2:$K$6000,"&lt;&gt;")&gt;0,1,0))</f>
        <v/>
      </c>
      <c r="O211">
        <f>IF(AND($K211=1,$E211=0,$G211=0,$I211=0),"WINBACK",IF(AND($M211=1,$N211&gt;0),"CONVERGENTE",IF($M211=1,"SOLO MÓVIL",IF($N211&gt;0,"SOLO FIJO / INTERNET","SIN SERVICIOS"))))</f>
        <v/>
      </c>
      <c r="P211">
        <f>IF($O211="WINBACK","Recuperar (winback)",IF($O211="CONVERGENTE","Upgrade / más líneas",IF($O211="SOLO MÓVIL","Ofrecer fijo + internet (FLBBTV)",IF($O211="SOLO FIJO / INTERNET","Ofrecer línea móvil Nextphone","Oferta completa (móvil + fijo + internet)"))))</f>
        <v/>
      </c>
      <c r="Q211">
        <f>$F211+$H211+$L211</f>
        <v/>
      </c>
      <c r="R211">
        <f>IFERROR(VLOOKUP($A211,Registros!$B$2:$G$6000,6,0),IFERROR(VLOOKUP($D211,Winback!$B$2:$C$300,2,0),""))</f>
        <v/>
      </c>
      <c r="S211">
        <f>IF($E211=1,"NP","")&amp;IF($G211=1,"+MOV","")&amp;IF($I211=1,"+CS","")&amp;IF($K211=1,"+WB","")</f>
        <v/>
      </c>
      <c r="T211">
        <f>$E211+$G211+$I211+$K211</f>
        <v/>
      </c>
    </row>
    <row r="212">
      <c r="A212" t="inlineStr">
        <is>
          <t>321304260800</t>
        </is>
      </c>
      <c r="B212" t="inlineStr">
        <is>
          <t>32130426</t>
        </is>
      </c>
      <c r="C212" t="inlineStr">
        <is>
          <t>Graciela Arias Campagnani</t>
        </is>
      </c>
      <c r="D212" t="inlineStr">
        <is>
          <t>GRACIELAARIASCAMPAGNANI</t>
        </is>
      </c>
      <c r="E212">
        <f>IF(COUNTIFS(Registros!$A$2:$A$6000,"NP",Registros!$B$2:$B$6000,$A212)&gt;0,1,0)</f>
        <v/>
      </c>
      <c r="F212">
        <f>IF($E212=1,SUMIFS(Registros!$F$2:$F$6000,Registros!$A$2:$A$6000,"NP",Registros!$B$2:$B$6000,$A212),0)</f>
        <v/>
      </c>
      <c r="G212">
        <f>IF(COUNTIFS(Registros!$A$2:$A$6000,"MOV",Registros!$B$2:$B$6000,$A212)&gt;0,1,0)</f>
        <v/>
      </c>
      <c r="H212">
        <f>IF($G212=1,SUMIFS(Registros!$F$2:$F$6000,Registros!$A$2:$A$6000,"MOV",Registros!$B$2:$B$6000,$A212),0)</f>
        <v/>
      </c>
      <c r="I212">
        <f>IF(COUNTIFS(Registros!$A$2:$A$6000,"CS",Registros!$B$2:$B$6000,$A212)&gt;0,1,0)</f>
        <v/>
      </c>
      <c r="J212">
        <f>IF($I212=1,SUMIFS(Registros!$I$2:$I$6000,Registros!$A$2:$A$6000,"CS",Registros!$B$2:$B$6000,$A212),0)</f>
        <v/>
      </c>
      <c r="K212">
        <f>IF(COUNTIFS(Winback!$K$2:$K$300,$D212)&gt;0,1,0)</f>
        <v/>
      </c>
      <c r="L212">
        <f>IF(AND($K212=1,LEFT($A212,3)="WB-"),SUMIFS(Winback!$D$2:$D$300,Winback!$K$2:$K$300,$D212),0)</f>
        <v/>
      </c>
      <c r="M212">
        <f>IF(OR($E212=1,$G212=1,SUMIFS(Registros!$J$2:$J$6000,Registros!$B$2:$B$6000,$A212)&gt;0),1,0)</f>
        <v/>
      </c>
      <c r="N212">
        <f>IF($J212&gt;0,1,IF(COUNTIFS(Registros!$A$2:$A$6000,"CS",Registros!$B$2:$B$6000,$A212,Registros!$K$2:$K$6000,"&lt;&gt;")&gt;0,1,0))</f>
        <v/>
      </c>
      <c r="O212">
        <f>IF(AND($K212=1,$E212=0,$G212=0,$I212=0),"WINBACK",IF(AND($M212=1,$N212&gt;0),"CONVERGENTE",IF($M212=1,"SOLO MÓVIL",IF($N212&gt;0,"SOLO FIJO / INTERNET","SIN SERVICIOS"))))</f>
        <v/>
      </c>
      <c r="P212">
        <f>IF($O212="WINBACK","Recuperar (winback)",IF($O212="CONVERGENTE","Upgrade / más líneas",IF($O212="SOLO MÓVIL","Ofrecer fijo + internet (FLBBTV)",IF($O212="SOLO FIJO / INTERNET","Ofrecer línea móvil Nextphone","Oferta completa (móvil + fijo + internet)"))))</f>
        <v/>
      </c>
      <c r="Q212">
        <f>$F212+$H212+$L212</f>
        <v/>
      </c>
      <c r="R212">
        <f>IFERROR(VLOOKUP($A212,Registros!$B$2:$G$6000,6,0),IFERROR(VLOOKUP($D212,Winback!$B$2:$C$300,2,0),""))</f>
        <v/>
      </c>
      <c r="S212">
        <f>IF($E212=1,"NP","")&amp;IF($G212=1,"+MOV","")&amp;IF($I212=1,"+CS","")&amp;IF($K212=1,"+WB","")</f>
        <v/>
      </c>
      <c r="T212">
        <f>$E212+$G212+$I212+$K212</f>
        <v/>
      </c>
    </row>
    <row r="213">
      <c r="A213" t="inlineStr">
        <is>
          <t>327215610000</t>
        </is>
      </c>
      <c r="B213" t="inlineStr">
        <is>
          <t>32721561</t>
        </is>
      </c>
      <c r="C213" t="inlineStr">
        <is>
          <t>Despachos Gen</t>
        </is>
      </c>
      <c r="D213" t="inlineStr">
        <is>
          <t>DESPACHOSGEN</t>
        </is>
      </c>
      <c r="E213">
        <f>IF(COUNTIFS(Registros!$A$2:$A$6000,"NP",Registros!$B$2:$B$6000,$A213)&gt;0,1,0)</f>
        <v/>
      </c>
      <c r="F213">
        <f>IF($E213=1,SUMIFS(Registros!$F$2:$F$6000,Registros!$A$2:$A$6000,"NP",Registros!$B$2:$B$6000,$A213),0)</f>
        <v/>
      </c>
      <c r="G213">
        <f>IF(COUNTIFS(Registros!$A$2:$A$6000,"MOV",Registros!$B$2:$B$6000,$A213)&gt;0,1,0)</f>
        <v/>
      </c>
      <c r="H213">
        <f>IF($G213=1,SUMIFS(Registros!$F$2:$F$6000,Registros!$A$2:$A$6000,"MOV",Registros!$B$2:$B$6000,$A213),0)</f>
        <v/>
      </c>
      <c r="I213">
        <f>IF(COUNTIFS(Registros!$A$2:$A$6000,"CS",Registros!$B$2:$B$6000,$A213)&gt;0,1,0)</f>
        <v/>
      </c>
      <c r="J213">
        <f>IF($I213=1,SUMIFS(Registros!$I$2:$I$6000,Registros!$A$2:$A$6000,"CS",Registros!$B$2:$B$6000,$A213),0)</f>
        <v/>
      </c>
      <c r="K213">
        <f>IF(COUNTIFS(Winback!$K$2:$K$300,$D213)&gt;0,1,0)</f>
        <v/>
      </c>
      <c r="L213">
        <f>IF(AND($K213=1,LEFT($A213,3)="WB-"),SUMIFS(Winback!$D$2:$D$300,Winback!$K$2:$K$300,$D213),0)</f>
        <v/>
      </c>
      <c r="M213">
        <f>IF(OR($E213=1,$G213=1,SUMIFS(Registros!$J$2:$J$6000,Registros!$B$2:$B$6000,$A213)&gt;0),1,0)</f>
        <v/>
      </c>
      <c r="N213">
        <f>IF($J213&gt;0,1,IF(COUNTIFS(Registros!$A$2:$A$6000,"CS",Registros!$B$2:$B$6000,$A213,Registros!$K$2:$K$6000,"&lt;&gt;")&gt;0,1,0))</f>
        <v/>
      </c>
      <c r="O213">
        <f>IF(AND($K213=1,$E213=0,$G213=0,$I213=0),"WINBACK",IF(AND($M213=1,$N213&gt;0),"CONVERGENTE",IF($M213=1,"SOLO MÓVIL",IF($N213&gt;0,"SOLO FIJO / INTERNET","SIN SERVICIOS"))))</f>
        <v/>
      </c>
      <c r="P213">
        <f>IF($O213="WINBACK","Recuperar (winback)",IF($O213="CONVERGENTE","Upgrade / más líneas",IF($O213="SOLO MÓVIL","Ofrecer fijo + internet (FLBBTV)",IF($O213="SOLO FIJO / INTERNET","Ofrecer línea móvil Nextphone","Oferta completa (móvil + fijo + internet)"))))</f>
        <v/>
      </c>
      <c r="Q213">
        <f>$F213+$H213+$L213</f>
        <v/>
      </c>
      <c r="R213">
        <f>IFERROR(VLOOKUP($A213,Registros!$B$2:$G$6000,6,0),IFERROR(VLOOKUP($D213,Winback!$B$2:$C$300,2,0),""))</f>
        <v/>
      </c>
      <c r="S213">
        <f>IF($E213=1,"NP","")&amp;IF($G213=1,"+MOV","")&amp;IF($I213=1,"+CS","")&amp;IF($K213=1,"+WB","")</f>
        <v/>
      </c>
      <c r="T213">
        <f>$E213+$G213+$I213+$K213</f>
        <v/>
      </c>
    </row>
    <row r="214">
      <c r="A214" t="inlineStr">
        <is>
          <t>322183480100</t>
        </is>
      </c>
      <c r="B214" t="inlineStr">
        <is>
          <t>32218348</t>
        </is>
      </c>
      <c r="C214" t="inlineStr">
        <is>
          <t>Eventos Nacio</t>
        </is>
      </c>
      <c r="D214" t="inlineStr">
        <is>
          <t>EVENTOSNACIO</t>
        </is>
      </c>
      <c r="E214">
        <f>IF(COUNTIFS(Registros!$A$2:$A$6000,"NP",Registros!$B$2:$B$6000,$A214)&gt;0,1,0)</f>
        <v/>
      </c>
      <c r="F214">
        <f>IF($E214=1,SUMIFS(Registros!$F$2:$F$6000,Registros!$A$2:$A$6000,"NP",Registros!$B$2:$B$6000,$A214),0)</f>
        <v/>
      </c>
      <c r="G214">
        <f>IF(COUNTIFS(Registros!$A$2:$A$6000,"MOV",Registros!$B$2:$B$6000,$A214)&gt;0,1,0)</f>
        <v/>
      </c>
      <c r="H214">
        <f>IF($G214=1,SUMIFS(Registros!$F$2:$F$6000,Registros!$A$2:$A$6000,"MOV",Registros!$B$2:$B$6000,$A214),0)</f>
        <v/>
      </c>
      <c r="I214">
        <f>IF(COUNTIFS(Registros!$A$2:$A$6000,"CS",Registros!$B$2:$B$6000,$A214)&gt;0,1,0)</f>
        <v/>
      </c>
      <c r="J214">
        <f>IF($I214=1,SUMIFS(Registros!$I$2:$I$6000,Registros!$A$2:$A$6000,"CS",Registros!$B$2:$B$6000,$A214),0)</f>
        <v/>
      </c>
      <c r="K214">
        <f>IF(COUNTIFS(Winback!$K$2:$K$300,$D214)&gt;0,1,0)</f>
        <v/>
      </c>
      <c r="L214">
        <f>IF(AND($K214=1,LEFT($A214,3)="WB-"),SUMIFS(Winback!$D$2:$D$300,Winback!$K$2:$K$300,$D214),0)</f>
        <v/>
      </c>
      <c r="M214">
        <f>IF(OR($E214=1,$G214=1,SUMIFS(Registros!$J$2:$J$6000,Registros!$B$2:$B$6000,$A214)&gt;0),1,0)</f>
        <v/>
      </c>
      <c r="N214">
        <f>IF($J214&gt;0,1,IF(COUNTIFS(Registros!$A$2:$A$6000,"CS",Registros!$B$2:$B$6000,$A214,Registros!$K$2:$K$6000,"&lt;&gt;")&gt;0,1,0))</f>
        <v/>
      </c>
      <c r="O214">
        <f>IF(AND($K214=1,$E214=0,$G214=0,$I214=0),"WINBACK",IF(AND($M214=1,$N214&gt;0),"CONVERGENTE",IF($M214=1,"SOLO MÓVIL",IF($N214&gt;0,"SOLO FIJO / INTERNET","SIN SERVICIOS"))))</f>
        <v/>
      </c>
      <c r="P214">
        <f>IF($O214="WINBACK","Recuperar (winback)",IF($O214="CONVERGENTE","Upgrade / más líneas",IF($O214="SOLO MÓVIL","Ofrecer fijo + internet (FLBBTV)",IF($O214="SOLO FIJO / INTERNET","Ofrecer línea móvil Nextphone","Oferta completa (móvil + fijo + internet)"))))</f>
        <v/>
      </c>
      <c r="Q214">
        <f>$F214+$H214+$L214</f>
        <v/>
      </c>
      <c r="R214">
        <f>IFERROR(VLOOKUP($A214,Registros!$B$2:$G$6000,6,0),IFERROR(VLOOKUP($D214,Winback!$B$2:$C$300,2,0),""))</f>
        <v/>
      </c>
      <c r="S214">
        <f>IF($E214=1,"NP","")&amp;IF($G214=1,"+MOV","")&amp;IF($I214=1,"+CS","")&amp;IF($K214=1,"+WB","")</f>
        <v/>
      </c>
      <c r="T214">
        <f>$E214+$G214+$I214+$K214</f>
        <v/>
      </c>
    </row>
    <row r="215">
      <c r="A215" t="inlineStr">
        <is>
          <t>322230870200</t>
        </is>
      </c>
      <c r="B215" t="inlineStr">
        <is>
          <t>32223087</t>
        </is>
      </c>
      <c r="C215" t="inlineStr">
        <is>
          <t>Gerhard Oellrich</t>
        </is>
      </c>
      <c r="D215" t="inlineStr">
        <is>
          <t>GERHARDOELLRICH</t>
        </is>
      </c>
      <c r="E215">
        <f>IF(COUNTIFS(Registros!$A$2:$A$6000,"NP",Registros!$B$2:$B$6000,$A215)&gt;0,1,0)</f>
        <v/>
      </c>
      <c r="F215">
        <f>IF($E215=1,SUMIFS(Registros!$F$2:$F$6000,Registros!$A$2:$A$6000,"NP",Registros!$B$2:$B$6000,$A215),0)</f>
        <v/>
      </c>
      <c r="G215">
        <f>IF(COUNTIFS(Registros!$A$2:$A$6000,"MOV",Registros!$B$2:$B$6000,$A215)&gt;0,1,0)</f>
        <v/>
      </c>
      <c r="H215">
        <f>IF($G215=1,SUMIFS(Registros!$F$2:$F$6000,Registros!$A$2:$A$6000,"MOV",Registros!$B$2:$B$6000,$A215),0)</f>
        <v/>
      </c>
      <c r="I215">
        <f>IF(COUNTIFS(Registros!$A$2:$A$6000,"CS",Registros!$B$2:$B$6000,$A215)&gt;0,1,0)</f>
        <v/>
      </c>
      <c r="J215">
        <f>IF($I215=1,SUMIFS(Registros!$I$2:$I$6000,Registros!$A$2:$A$6000,"CS",Registros!$B$2:$B$6000,$A215),0)</f>
        <v/>
      </c>
      <c r="K215">
        <f>IF(COUNTIFS(Winback!$K$2:$K$300,$D215)&gt;0,1,0)</f>
        <v/>
      </c>
      <c r="L215">
        <f>IF(AND($K215=1,LEFT($A215,3)="WB-"),SUMIFS(Winback!$D$2:$D$300,Winback!$K$2:$K$300,$D215),0)</f>
        <v/>
      </c>
      <c r="M215">
        <f>IF(OR($E215=1,$G215=1,SUMIFS(Registros!$J$2:$J$6000,Registros!$B$2:$B$6000,$A215)&gt;0),1,0)</f>
        <v/>
      </c>
      <c r="N215">
        <f>IF($J215&gt;0,1,IF(COUNTIFS(Registros!$A$2:$A$6000,"CS",Registros!$B$2:$B$6000,$A215,Registros!$K$2:$K$6000,"&lt;&gt;")&gt;0,1,0))</f>
        <v/>
      </c>
      <c r="O215">
        <f>IF(AND($K215=1,$E215=0,$G215=0,$I215=0),"WINBACK",IF(AND($M215=1,$N215&gt;0),"CONVERGENTE",IF($M215=1,"SOLO MÓVIL",IF($N215&gt;0,"SOLO FIJO / INTERNET","SIN SERVICIOS"))))</f>
        <v/>
      </c>
      <c r="P215">
        <f>IF($O215="WINBACK","Recuperar (winback)",IF($O215="CONVERGENTE","Upgrade / más líneas",IF($O215="SOLO MÓVIL","Ofrecer fijo + internet (FLBBTV)",IF($O215="SOLO FIJO / INTERNET","Ofrecer línea móvil Nextphone","Oferta completa (móvil + fijo + internet)"))))</f>
        <v/>
      </c>
      <c r="Q215">
        <f>$F215+$H215+$L215</f>
        <v/>
      </c>
      <c r="R215">
        <f>IFERROR(VLOOKUP($A215,Registros!$B$2:$G$6000,6,0),IFERROR(VLOOKUP($D215,Winback!$B$2:$C$300,2,0),""))</f>
        <v/>
      </c>
      <c r="S215">
        <f>IF($E215=1,"NP","")&amp;IF($G215=1,"+MOV","")&amp;IF($I215=1,"+CS","")&amp;IF($K215=1,"+WB","")</f>
        <v/>
      </c>
      <c r="T215">
        <f>$E215+$G215+$I215+$K215</f>
        <v/>
      </c>
    </row>
    <row r="216">
      <c r="A216" t="inlineStr">
        <is>
          <t>321378490100</t>
        </is>
      </c>
      <c r="B216" t="inlineStr">
        <is>
          <t>32137849</t>
        </is>
      </c>
      <c r="C216" t="inlineStr">
        <is>
          <t>Karla Miranda</t>
        </is>
      </c>
      <c r="D216" t="inlineStr">
        <is>
          <t>KARLAMIRANDA</t>
        </is>
      </c>
      <c r="E216">
        <f>IF(COUNTIFS(Registros!$A$2:$A$6000,"NP",Registros!$B$2:$B$6000,$A216)&gt;0,1,0)</f>
        <v/>
      </c>
      <c r="F216">
        <f>IF($E216=1,SUMIFS(Registros!$F$2:$F$6000,Registros!$A$2:$A$6000,"NP",Registros!$B$2:$B$6000,$A216),0)</f>
        <v/>
      </c>
      <c r="G216">
        <f>IF(COUNTIFS(Registros!$A$2:$A$6000,"MOV",Registros!$B$2:$B$6000,$A216)&gt;0,1,0)</f>
        <v/>
      </c>
      <c r="H216">
        <f>IF($G216=1,SUMIFS(Registros!$F$2:$F$6000,Registros!$A$2:$A$6000,"MOV",Registros!$B$2:$B$6000,$A216),0)</f>
        <v/>
      </c>
      <c r="I216">
        <f>IF(COUNTIFS(Registros!$A$2:$A$6000,"CS",Registros!$B$2:$B$6000,$A216)&gt;0,1,0)</f>
        <v/>
      </c>
      <c r="J216">
        <f>IF($I216=1,SUMIFS(Registros!$I$2:$I$6000,Registros!$A$2:$A$6000,"CS",Registros!$B$2:$B$6000,$A216),0)</f>
        <v/>
      </c>
      <c r="K216">
        <f>IF(COUNTIFS(Winback!$K$2:$K$300,$D216)&gt;0,1,0)</f>
        <v/>
      </c>
      <c r="L216">
        <f>IF(AND($K216=1,LEFT($A216,3)="WB-"),SUMIFS(Winback!$D$2:$D$300,Winback!$K$2:$K$300,$D216),0)</f>
        <v/>
      </c>
      <c r="M216">
        <f>IF(OR($E216=1,$G216=1,SUMIFS(Registros!$J$2:$J$6000,Registros!$B$2:$B$6000,$A216)&gt;0),1,0)</f>
        <v/>
      </c>
      <c r="N216">
        <f>IF($J216&gt;0,1,IF(COUNTIFS(Registros!$A$2:$A$6000,"CS",Registros!$B$2:$B$6000,$A216,Registros!$K$2:$K$6000,"&lt;&gt;")&gt;0,1,0))</f>
        <v/>
      </c>
      <c r="O216">
        <f>IF(AND($K216=1,$E216=0,$G216=0,$I216=0),"WINBACK",IF(AND($M216=1,$N216&gt;0),"CONVERGENTE",IF($M216=1,"SOLO MÓVIL",IF($N216&gt;0,"SOLO FIJO / INTERNET","SIN SERVICIOS"))))</f>
        <v/>
      </c>
      <c r="P216">
        <f>IF($O216="WINBACK","Recuperar (winback)",IF($O216="CONVERGENTE","Upgrade / más líneas",IF($O216="SOLO MÓVIL","Ofrecer fijo + internet (FLBBTV)",IF($O216="SOLO FIJO / INTERNET","Ofrecer línea móvil Nextphone","Oferta completa (móvil + fijo + internet)"))))</f>
        <v/>
      </c>
      <c r="Q216">
        <f>$F216+$H216+$L216</f>
        <v/>
      </c>
      <c r="R216">
        <f>IFERROR(VLOOKUP($A216,Registros!$B$2:$G$6000,6,0),IFERROR(VLOOKUP($D216,Winback!$B$2:$C$300,2,0),""))</f>
        <v/>
      </c>
      <c r="S216">
        <f>IF($E216=1,"NP","")&amp;IF($G216=1,"+MOV","")&amp;IF($I216=1,"+CS","")&amp;IF($K216=1,"+WB","")</f>
        <v/>
      </c>
      <c r="T216">
        <f>$E216+$G216+$I216+$K216</f>
        <v/>
      </c>
    </row>
    <row r="217">
      <c r="A217" t="inlineStr">
        <is>
          <t>321539790200</t>
        </is>
      </c>
      <c r="B217" t="inlineStr">
        <is>
          <t>32153979</t>
        </is>
      </c>
      <c r="C217" t="inlineStr">
        <is>
          <t>Pedro Fernandez</t>
        </is>
      </c>
      <c r="D217" t="inlineStr">
        <is>
          <t>PEDROFERNANDEZ</t>
        </is>
      </c>
      <c r="E217">
        <f>IF(COUNTIFS(Registros!$A$2:$A$6000,"NP",Registros!$B$2:$B$6000,$A217)&gt;0,1,0)</f>
        <v/>
      </c>
      <c r="F217">
        <f>IF($E217=1,SUMIFS(Registros!$F$2:$F$6000,Registros!$A$2:$A$6000,"NP",Registros!$B$2:$B$6000,$A217),0)</f>
        <v/>
      </c>
      <c r="G217">
        <f>IF(COUNTIFS(Registros!$A$2:$A$6000,"MOV",Registros!$B$2:$B$6000,$A217)&gt;0,1,0)</f>
        <v/>
      </c>
      <c r="H217">
        <f>IF($G217=1,SUMIFS(Registros!$F$2:$F$6000,Registros!$A$2:$A$6000,"MOV",Registros!$B$2:$B$6000,$A217),0)</f>
        <v/>
      </c>
      <c r="I217">
        <f>IF(COUNTIFS(Registros!$A$2:$A$6000,"CS",Registros!$B$2:$B$6000,$A217)&gt;0,1,0)</f>
        <v/>
      </c>
      <c r="J217">
        <f>IF($I217=1,SUMIFS(Registros!$I$2:$I$6000,Registros!$A$2:$A$6000,"CS",Registros!$B$2:$B$6000,$A217),0)</f>
        <v/>
      </c>
      <c r="K217">
        <f>IF(COUNTIFS(Winback!$K$2:$K$300,$D217)&gt;0,1,0)</f>
        <v/>
      </c>
      <c r="L217">
        <f>IF(AND($K217=1,LEFT($A217,3)="WB-"),SUMIFS(Winback!$D$2:$D$300,Winback!$K$2:$K$300,$D217),0)</f>
        <v/>
      </c>
      <c r="M217">
        <f>IF(OR($E217=1,$G217=1,SUMIFS(Registros!$J$2:$J$6000,Registros!$B$2:$B$6000,$A217)&gt;0),1,0)</f>
        <v/>
      </c>
      <c r="N217">
        <f>IF($J217&gt;0,1,IF(COUNTIFS(Registros!$A$2:$A$6000,"CS",Registros!$B$2:$B$6000,$A217,Registros!$K$2:$K$6000,"&lt;&gt;")&gt;0,1,0))</f>
        <v/>
      </c>
      <c r="O217">
        <f>IF(AND($K217=1,$E217=0,$G217=0,$I217=0),"WINBACK",IF(AND($M217=1,$N217&gt;0),"CONVERGENTE",IF($M217=1,"SOLO MÓVIL",IF($N217&gt;0,"SOLO FIJO / INTERNET","SIN SERVICIOS"))))</f>
        <v/>
      </c>
      <c r="P217">
        <f>IF($O217="WINBACK","Recuperar (winback)",IF($O217="CONVERGENTE","Upgrade / más líneas",IF($O217="SOLO MÓVIL","Ofrecer fijo + internet (FLBBTV)",IF($O217="SOLO FIJO / INTERNET","Ofrecer línea móvil Nextphone","Oferta completa (móvil + fijo + internet)"))))</f>
        <v/>
      </c>
      <c r="Q217">
        <f>$F217+$H217+$L217</f>
        <v/>
      </c>
      <c r="R217">
        <f>IFERROR(VLOOKUP($A217,Registros!$B$2:$G$6000,6,0),IFERROR(VLOOKUP($D217,Winback!$B$2:$C$300,2,0),""))</f>
        <v/>
      </c>
      <c r="S217">
        <f>IF($E217=1,"NP","")&amp;IF($G217=1,"+MOV","")&amp;IF($I217=1,"+CS","")&amp;IF($K217=1,"+WB","")</f>
        <v/>
      </c>
      <c r="T217">
        <f>$E217+$G217+$I217+$K217</f>
        <v/>
      </c>
    </row>
    <row r="218">
      <c r="A218" t="inlineStr">
        <is>
          <t>324320690200</t>
        </is>
      </c>
      <c r="B218" t="inlineStr">
        <is>
          <t>32432069</t>
        </is>
      </c>
      <c r="C218" t="inlineStr">
        <is>
          <t>ENVASES MODERNOS</t>
        </is>
      </c>
      <c r="D218" t="inlineStr">
        <is>
          <t>ENVASESMODERNOS</t>
        </is>
      </c>
      <c r="E218">
        <f>IF(COUNTIFS(Registros!$A$2:$A$6000,"NP",Registros!$B$2:$B$6000,$A218)&gt;0,1,0)</f>
        <v/>
      </c>
      <c r="F218">
        <f>IF($E218=1,SUMIFS(Registros!$F$2:$F$6000,Registros!$A$2:$A$6000,"NP",Registros!$B$2:$B$6000,$A218),0)</f>
        <v/>
      </c>
      <c r="G218">
        <f>IF(COUNTIFS(Registros!$A$2:$A$6000,"MOV",Registros!$B$2:$B$6000,$A218)&gt;0,1,0)</f>
        <v/>
      </c>
      <c r="H218">
        <f>IF($G218=1,SUMIFS(Registros!$F$2:$F$6000,Registros!$A$2:$A$6000,"MOV",Registros!$B$2:$B$6000,$A218),0)</f>
        <v/>
      </c>
      <c r="I218">
        <f>IF(COUNTIFS(Registros!$A$2:$A$6000,"CS",Registros!$B$2:$B$6000,$A218)&gt;0,1,0)</f>
        <v/>
      </c>
      <c r="J218">
        <f>IF($I218=1,SUMIFS(Registros!$I$2:$I$6000,Registros!$A$2:$A$6000,"CS",Registros!$B$2:$B$6000,$A218),0)</f>
        <v/>
      </c>
      <c r="K218">
        <f>IF(COUNTIFS(Winback!$K$2:$K$300,$D218)&gt;0,1,0)</f>
        <v/>
      </c>
      <c r="L218">
        <f>IF(AND($K218=1,LEFT($A218,3)="WB-"),SUMIFS(Winback!$D$2:$D$300,Winback!$K$2:$K$300,$D218),0)</f>
        <v/>
      </c>
      <c r="M218">
        <f>IF(OR($E218=1,$G218=1,SUMIFS(Registros!$J$2:$J$6000,Registros!$B$2:$B$6000,$A218)&gt;0),1,0)</f>
        <v/>
      </c>
      <c r="N218">
        <f>IF($J218&gt;0,1,IF(COUNTIFS(Registros!$A$2:$A$6000,"CS",Registros!$B$2:$B$6000,$A218,Registros!$K$2:$K$6000,"&lt;&gt;")&gt;0,1,0))</f>
        <v/>
      </c>
      <c r="O218">
        <f>IF(AND($K218=1,$E218=0,$G218=0,$I218=0),"WINBACK",IF(AND($M218=1,$N218&gt;0),"CONVERGENTE",IF($M218=1,"SOLO MÓVIL",IF($N218&gt;0,"SOLO FIJO / INTERNET","SIN SERVICIOS"))))</f>
        <v/>
      </c>
      <c r="P218">
        <f>IF($O218="WINBACK","Recuperar (winback)",IF($O218="CONVERGENTE","Upgrade / más líneas",IF($O218="SOLO MÓVIL","Ofrecer fijo + internet (FLBBTV)",IF($O218="SOLO FIJO / INTERNET","Ofrecer línea móvil Nextphone","Oferta completa (móvil + fijo + internet)"))))</f>
        <v/>
      </c>
      <c r="Q218">
        <f>$F218+$H218+$L218</f>
        <v/>
      </c>
      <c r="R218">
        <f>IFERROR(VLOOKUP($A218,Registros!$B$2:$G$6000,6,0),IFERROR(VLOOKUP($D218,Winback!$B$2:$C$300,2,0),""))</f>
        <v/>
      </c>
      <c r="S218">
        <f>IF($E218=1,"NP","")&amp;IF($G218=1,"+MOV","")&amp;IF($I218=1,"+CS","")&amp;IF($K218=1,"+WB","")</f>
        <v/>
      </c>
      <c r="T218">
        <f>$E218+$G218+$I218+$K218</f>
        <v/>
      </c>
    </row>
    <row r="219">
      <c r="A219" t="inlineStr">
        <is>
          <t>346156280000</t>
        </is>
      </c>
      <c r="B219" t="inlineStr">
        <is>
          <t>34615628</t>
        </is>
      </c>
      <c r="C219" t="inlineStr">
        <is>
          <t>TRANSPORTE RDLT</t>
        </is>
      </c>
      <c r="D219" t="inlineStr">
        <is>
          <t>TRANSPORTERDLT</t>
        </is>
      </c>
      <c r="E219">
        <f>IF(COUNTIFS(Registros!$A$2:$A$6000,"NP",Registros!$B$2:$B$6000,$A219)&gt;0,1,0)</f>
        <v/>
      </c>
      <c r="F219">
        <f>IF($E219=1,SUMIFS(Registros!$F$2:$F$6000,Registros!$A$2:$A$6000,"NP",Registros!$B$2:$B$6000,$A219),0)</f>
        <v/>
      </c>
      <c r="G219">
        <f>IF(COUNTIFS(Registros!$A$2:$A$6000,"MOV",Registros!$B$2:$B$6000,$A219)&gt;0,1,0)</f>
        <v/>
      </c>
      <c r="H219">
        <f>IF($G219=1,SUMIFS(Registros!$F$2:$F$6000,Registros!$A$2:$A$6000,"MOV",Registros!$B$2:$B$6000,$A219),0)</f>
        <v/>
      </c>
      <c r="I219">
        <f>IF(COUNTIFS(Registros!$A$2:$A$6000,"CS",Registros!$B$2:$B$6000,$A219)&gt;0,1,0)</f>
        <v/>
      </c>
      <c r="J219">
        <f>IF($I219=1,SUMIFS(Registros!$I$2:$I$6000,Registros!$A$2:$A$6000,"CS",Registros!$B$2:$B$6000,$A219),0)</f>
        <v/>
      </c>
      <c r="K219">
        <f>IF(COUNTIFS(Winback!$K$2:$K$300,$D219)&gt;0,1,0)</f>
        <v/>
      </c>
      <c r="L219">
        <f>IF(AND($K219=1,LEFT($A219,3)="WB-"),SUMIFS(Winback!$D$2:$D$300,Winback!$K$2:$K$300,$D219),0)</f>
        <v/>
      </c>
      <c r="M219">
        <f>IF(OR($E219=1,$G219=1,SUMIFS(Registros!$J$2:$J$6000,Registros!$B$2:$B$6000,$A219)&gt;0),1,0)</f>
        <v/>
      </c>
      <c r="N219">
        <f>IF($J219&gt;0,1,IF(COUNTIFS(Registros!$A$2:$A$6000,"CS",Registros!$B$2:$B$6000,$A219,Registros!$K$2:$K$6000,"&lt;&gt;")&gt;0,1,0))</f>
        <v/>
      </c>
      <c r="O219">
        <f>IF(AND($K219=1,$E219=0,$G219=0,$I219=0),"WINBACK",IF(AND($M219=1,$N219&gt;0),"CONVERGENTE",IF($M219=1,"SOLO MÓVIL",IF($N219&gt;0,"SOLO FIJO / INTERNET","SIN SERVICIOS"))))</f>
        <v/>
      </c>
      <c r="P219">
        <f>IF($O219="WINBACK","Recuperar (winback)",IF($O219="CONVERGENTE","Upgrade / más líneas",IF($O219="SOLO MÓVIL","Ofrecer fijo + internet (FLBBTV)",IF($O219="SOLO FIJO / INTERNET","Ofrecer línea móvil Nextphone","Oferta completa (móvil + fijo + internet)"))))</f>
        <v/>
      </c>
      <c r="Q219">
        <f>$F219+$H219+$L219</f>
        <v/>
      </c>
      <c r="R219">
        <f>IFERROR(VLOOKUP($A219,Registros!$B$2:$G$6000,6,0),IFERROR(VLOOKUP($D219,Winback!$B$2:$C$300,2,0),""))</f>
        <v/>
      </c>
      <c r="S219">
        <f>IF($E219=1,"NP","")&amp;IF($G219=1,"+MOV","")&amp;IF($I219=1,"+CS","")&amp;IF($K219=1,"+WB","")</f>
        <v/>
      </c>
      <c r="T219">
        <f>$E219+$G219+$I219+$K219</f>
        <v/>
      </c>
    </row>
    <row r="220">
      <c r="A220" t="inlineStr">
        <is>
          <t>326876690300</t>
        </is>
      </c>
      <c r="B220" t="inlineStr">
        <is>
          <t>32687669</t>
        </is>
      </c>
      <c r="C220" t="inlineStr">
        <is>
          <t>CANAL AIR MEC</t>
        </is>
      </c>
      <c r="D220" t="inlineStr">
        <is>
          <t>CANALAIRMEC</t>
        </is>
      </c>
      <c r="E220">
        <f>IF(COUNTIFS(Registros!$A$2:$A$6000,"NP",Registros!$B$2:$B$6000,$A220)&gt;0,1,0)</f>
        <v/>
      </c>
      <c r="F220">
        <f>IF($E220=1,SUMIFS(Registros!$F$2:$F$6000,Registros!$A$2:$A$6000,"NP",Registros!$B$2:$B$6000,$A220),0)</f>
        <v/>
      </c>
      <c r="G220">
        <f>IF(COUNTIFS(Registros!$A$2:$A$6000,"MOV",Registros!$B$2:$B$6000,$A220)&gt;0,1,0)</f>
        <v/>
      </c>
      <c r="H220">
        <f>IF($G220=1,SUMIFS(Registros!$F$2:$F$6000,Registros!$A$2:$A$6000,"MOV",Registros!$B$2:$B$6000,$A220),0)</f>
        <v/>
      </c>
      <c r="I220">
        <f>IF(COUNTIFS(Registros!$A$2:$A$6000,"CS",Registros!$B$2:$B$6000,$A220)&gt;0,1,0)</f>
        <v/>
      </c>
      <c r="J220">
        <f>IF($I220=1,SUMIFS(Registros!$I$2:$I$6000,Registros!$A$2:$A$6000,"CS",Registros!$B$2:$B$6000,$A220),0)</f>
        <v/>
      </c>
      <c r="K220">
        <f>IF(COUNTIFS(Winback!$K$2:$K$300,$D220)&gt;0,1,0)</f>
        <v/>
      </c>
      <c r="L220">
        <f>IF(AND($K220=1,LEFT($A220,3)="WB-"),SUMIFS(Winback!$D$2:$D$300,Winback!$K$2:$K$300,$D220),0)</f>
        <v/>
      </c>
      <c r="M220">
        <f>IF(OR($E220=1,$G220=1,SUMIFS(Registros!$J$2:$J$6000,Registros!$B$2:$B$6000,$A220)&gt;0),1,0)</f>
        <v/>
      </c>
      <c r="N220">
        <f>IF($J220&gt;0,1,IF(COUNTIFS(Registros!$A$2:$A$6000,"CS",Registros!$B$2:$B$6000,$A220,Registros!$K$2:$K$6000,"&lt;&gt;")&gt;0,1,0))</f>
        <v/>
      </c>
      <c r="O220">
        <f>IF(AND($K220=1,$E220=0,$G220=0,$I220=0),"WINBACK",IF(AND($M220=1,$N220&gt;0),"CONVERGENTE",IF($M220=1,"SOLO MÓVIL",IF($N220&gt;0,"SOLO FIJO / INTERNET","SIN SERVICIOS"))))</f>
        <v/>
      </c>
      <c r="P220">
        <f>IF($O220="WINBACK","Recuperar (winback)",IF($O220="CONVERGENTE","Upgrade / más líneas",IF($O220="SOLO MÓVIL","Ofrecer fijo + internet (FLBBTV)",IF($O220="SOLO FIJO / INTERNET","Ofrecer línea móvil Nextphone","Oferta completa (móvil + fijo + internet)"))))</f>
        <v/>
      </c>
      <c r="Q220">
        <f>$F220+$H220+$L220</f>
        <v/>
      </c>
      <c r="R220">
        <f>IFERROR(VLOOKUP($A220,Registros!$B$2:$G$6000,6,0),IFERROR(VLOOKUP($D220,Winback!$B$2:$C$300,2,0),""))</f>
        <v/>
      </c>
      <c r="S220">
        <f>IF($E220=1,"NP","")&amp;IF($G220=1,"+MOV","")&amp;IF($I220=1,"+CS","")&amp;IF($K220=1,"+WB","")</f>
        <v/>
      </c>
      <c r="T220">
        <f>$E220+$G220+$I220+$K220</f>
        <v/>
      </c>
    </row>
    <row r="221">
      <c r="A221" t="inlineStr">
        <is>
          <t>312194550000</t>
        </is>
      </c>
      <c r="B221" t="inlineStr">
        <is>
          <t>31219455</t>
        </is>
      </c>
      <c r="C221" t="inlineStr">
        <is>
          <t>AGENTE DESPACHANTE DE ADUANA SA MAESTRA</t>
        </is>
      </c>
      <c r="D221" t="inlineStr">
        <is>
          <t>AGENTEDESPACHANTEDEADUANASAMAESTRA</t>
        </is>
      </c>
      <c r="E221">
        <f>IF(COUNTIFS(Registros!$A$2:$A$6000,"NP",Registros!$B$2:$B$6000,$A221)&gt;0,1,0)</f>
        <v/>
      </c>
      <c r="F221">
        <f>IF($E221=1,SUMIFS(Registros!$F$2:$F$6000,Registros!$A$2:$A$6000,"NP",Registros!$B$2:$B$6000,$A221),0)</f>
        <v/>
      </c>
      <c r="G221">
        <f>IF(COUNTIFS(Registros!$A$2:$A$6000,"MOV",Registros!$B$2:$B$6000,$A221)&gt;0,1,0)</f>
        <v/>
      </c>
      <c r="H221">
        <f>IF($G221=1,SUMIFS(Registros!$F$2:$F$6000,Registros!$A$2:$A$6000,"MOV",Registros!$B$2:$B$6000,$A221),0)</f>
        <v/>
      </c>
      <c r="I221">
        <f>IF(COUNTIFS(Registros!$A$2:$A$6000,"CS",Registros!$B$2:$B$6000,$A221)&gt;0,1,0)</f>
        <v/>
      </c>
      <c r="J221">
        <f>IF($I221=1,SUMIFS(Registros!$I$2:$I$6000,Registros!$A$2:$A$6000,"CS",Registros!$B$2:$B$6000,$A221),0)</f>
        <v/>
      </c>
      <c r="K221">
        <f>IF(COUNTIFS(Winback!$K$2:$K$300,$D221)&gt;0,1,0)</f>
        <v/>
      </c>
      <c r="L221">
        <f>IF(AND($K221=1,LEFT($A221,3)="WB-"),SUMIFS(Winback!$D$2:$D$300,Winback!$K$2:$K$300,$D221),0)</f>
        <v/>
      </c>
      <c r="M221">
        <f>IF(OR($E221=1,$G221=1,SUMIFS(Registros!$J$2:$J$6000,Registros!$B$2:$B$6000,$A221)&gt;0),1,0)</f>
        <v/>
      </c>
      <c r="N221">
        <f>IF($J221&gt;0,1,IF(COUNTIFS(Registros!$A$2:$A$6000,"CS",Registros!$B$2:$B$6000,$A221,Registros!$K$2:$K$6000,"&lt;&gt;")&gt;0,1,0))</f>
        <v/>
      </c>
      <c r="O221">
        <f>IF(AND($K221=1,$E221=0,$G221=0,$I221=0),"WINBACK",IF(AND($M221=1,$N221&gt;0),"CONVERGENTE",IF($M221=1,"SOLO MÓVIL",IF($N221&gt;0,"SOLO FIJO / INTERNET","SIN SERVICIOS"))))</f>
        <v/>
      </c>
      <c r="P221">
        <f>IF($O221="WINBACK","Recuperar (winback)",IF($O221="CONVERGENTE","Upgrade / más líneas",IF($O221="SOLO MÓVIL","Ofrecer fijo + internet (FLBBTV)",IF($O221="SOLO FIJO / INTERNET","Ofrecer línea móvil Nextphone","Oferta completa (móvil + fijo + internet)"))))</f>
        <v/>
      </c>
      <c r="Q221">
        <f>$F221+$H221+$L221</f>
        <v/>
      </c>
      <c r="R221">
        <f>IFERROR(VLOOKUP($A221,Registros!$B$2:$G$6000,6,0),IFERROR(VLOOKUP($D221,Winback!$B$2:$C$300,2,0),""))</f>
        <v/>
      </c>
      <c r="S221">
        <f>IF($E221=1,"NP","")&amp;IF($G221=1,"+MOV","")&amp;IF($I221=1,"+CS","")&amp;IF($K221=1,"+WB","")</f>
        <v/>
      </c>
      <c r="T221">
        <f>$E221+$G221+$I221+$K221</f>
        <v/>
      </c>
    </row>
    <row r="222">
      <c r="A222" t="inlineStr">
        <is>
          <t>312231010000</t>
        </is>
      </c>
      <c r="B222" t="inlineStr">
        <is>
          <t>31223101</t>
        </is>
      </c>
      <c r="C222" t="inlineStr">
        <is>
          <t>COMPANIA LOS DELFINES,S.A. -</t>
        </is>
      </c>
      <c r="D222" t="inlineStr">
        <is>
          <t>COMPANIALOSDELFINESSA</t>
        </is>
      </c>
      <c r="E222">
        <f>IF(COUNTIFS(Registros!$A$2:$A$6000,"NP",Registros!$B$2:$B$6000,$A222)&gt;0,1,0)</f>
        <v/>
      </c>
      <c r="F222">
        <f>IF($E222=1,SUMIFS(Registros!$F$2:$F$6000,Registros!$A$2:$A$6000,"NP",Registros!$B$2:$B$6000,$A222),0)</f>
        <v/>
      </c>
      <c r="G222">
        <f>IF(COUNTIFS(Registros!$A$2:$A$6000,"MOV",Registros!$B$2:$B$6000,$A222)&gt;0,1,0)</f>
        <v/>
      </c>
      <c r="H222">
        <f>IF($G222=1,SUMIFS(Registros!$F$2:$F$6000,Registros!$A$2:$A$6000,"MOV",Registros!$B$2:$B$6000,$A222),0)</f>
        <v/>
      </c>
      <c r="I222">
        <f>IF(COUNTIFS(Registros!$A$2:$A$6000,"CS",Registros!$B$2:$B$6000,$A222)&gt;0,1,0)</f>
        <v/>
      </c>
      <c r="J222">
        <f>IF($I222=1,SUMIFS(Registros!$I$2:$I$6000,Registros!$A$2:$A$6000,"CS",Registros!$B$2:$B$6000,$A222),0)</f>
        <v/>
      </c>
      <c r="K222">
        <f>IF(COUNTIFS(Winback!$K$2:$K$300,$D222)&gt;0,1,0)</f>
        <v/>
      </c>
      <c r="L222">
        <f>IF(AND($K222=1,LEFT($A222,3)="WB-"),SUMIFS(Winback!$D$2:$D$300,Winback!$K$2:$K$300,$D222),0)</f>
        <v/>
      </c>
      <c r="M222">
        <f>IF(OR($E222=1,$G222=1,SUMIFS(Registros!$J$2:$J$6000,Registros!$B$2:$B$6000,$A222)&gt;0),1,0)</f>
        <v/>
      </c>
      <c r="N222">
        <f>IF($J222&gt;0,1,IF(COUNTIFS(Registros!$A$2:$A$6000,"CS",Registros!$B$2:$B$6000,$A222,Registros!$K$2:$K$6000,"&lt;&gt;")&gt;0,1,0))</f>
        <v/>
      </c>
      <c r="O222">
        <f>IF(AND($K222=1,$E222=0,$G222=0,$I222=0),"WINBACK",IF(AND($M222=1,$N222&gt;0),"CONVERGENTE",IF($M222=1,"SOLO MÓVIL",IF($N222&gt;0,"SOLO FIJO / INTERNET","SIN SERVICIOS"))))</f>
        <v/>
      </c>
      <c r="P222">
        <f>IF($O222="WINBACK","Recuperar (winback)",IF($O222="CONVERGENTE","Upgrade / más líneas",IF($O222="SOLO MÓVIL","Ofrecer fijo + internet (FLBBTV)",IF($O222="SOLO FIJO / INTERNET","Ofrecer línea móvil Nextphone","Oferta completa (móvil + fijo + internet)"))))</f>
        <v/>
      </c>
      <c r="Q222">
        <f>$F222+$H222+$L222</f>
        <v/>
      </c>
      <c r="R222">
        <f>IFERROR(VLOOKUP($A222,Registros!$B$2:$G$6000,6,0),IFERROR(VLOOKUP($D222,Winback!$B$2:$C$300,2,0),""))</f>
        <v/>
      </c>
      <c r="S222">
        <f>IF($E222=1,"NP","")&amp;IF($G222=1,"+MOV","")&amp;IF($I222=1,"+CS","")&amp;IF($K222=1,"+WB","")</f>
        <v/>
      </c>
      <c r="T222">
        <f>$E222+$G222+$I222+$K222</f>
        <v/>
      </c>
    </row>
    <row r="223">
      <c r="A223" t="inlineStr">
        <is>
          <t>327540880100</t>
        </is>
      </c>
      <c r="B223" t="inlineStr">
        <is>
          <t>32754088</t>
        </is>
      </c>
      <c r="C223" t="inlineStr">
        <is>
          <t>BEACH C LUB-LA CORALINA</t>
        </is>
      </c>
      <c r="D223" t="inlineStr">
        <is>
          <t>BEACHCLUBLACORALINA</t>
        </is>
      </c>
      <c r="E223">
        <f>IF(COUNTIFS(Registros!$A$2:$A$6000,"NP",Registros!$B$2:$B$6000,$A223)&gt;0,1,0)</f>
        <v/>
      </c>
      <c r="F223">
        <f>IF($E223=1,SUMIFS(Registros!$F$2:$F$6000,Registros!$A$2:$A$6000,"NP",Registros!$B$2:$B$6000,$A223),0)</f>
        <v/>
      </c>
      <c r="G223">
        <f>IF(COUNTIFS(Registros!$A$2:$A$6000,"MOV",Registros!$B$2:$B$6000,$A223)&gt;0,1,0)</f>
        <v/>
      </c>
      <c r="H223">
        <f>IF($G223=1,SUMIFS(Registros!$F$2:$F$6000,Registros!$A$2:$A$6000,"MOV",Registros!$B$2:$B$6000,$A223),0)</f>
        <v/>
      </c>
      <c r="I223">
        <f>IF(COUNTIFS(Registros!$A$2:$A$6000,"CS",Registros!$B$2:$B$6000,$A223)&gt;0,1,0)</f>
        <v/>
      </c>
      <c r="J223">
        <f>IF($I223=1,SUMIFS(Registros!$I$2:$I$6000,Registros!$A$2:$A$6000,"CS",Registros!$B$2:$B$6000,$A223),0)</f>
        <v/>
      </c>
      <c r="K223">
        <f>IF(COUNTIFS(Winback!$K$2:$K$300,$D223)&gt;0,1,0)</f>
        <v/>
      </c>
      <c r="L223">
        <f>IF(AND($K223=1,LEFT($A223,3)="WB-"),SUMIFS(Winback!$D$2:$D$300,Winback!$K$2:$K$300,$D223),0)</f>
        <v/>
      </c>
      <c r="M223">
        <f>IF(OR($E223=1,$G223=1,SUMIFS(Registros!$J$2:$J$6000,Registros!$B$2:$B$6000,$A223)&gt;0),1,0)</f>
        <v/>
      </c>
      <c r="N223">
        <f>IF($J223&gt;0,1,IF(COUNTIFS(Registros!$A$2:$A$6000,"CS",Registros!$B$2:$B$6000,$A223,Registros!$K$2:$K$6000,"&lt;&gt;")&gt;0,1,0))</f>
        <v/>
      </c>
      <c r="O223">
        <f>IF(AND($K223=1,$E223=0,$G223=0,$I223=0),"WINBACK",IF(AND($M223=1,$N223&gt;0),"CONVERGENTE",IF($M223=1,"SOLO MÓVIL",IF($N223&gt;0,"SOLO FIJO / INTERNET","SIN SERVICIOS"))))</f>
        <v/>
      </c>
      <c r="P223">
        <f>IF($O223="WINBACK","Recuperar (winback)",IF($O223="CONVERGENTE","Upgrade / más líneas",IF($O223="SOLO MÓVIL","Ofrecer fijo + internet (FLBBTV)",IF($O223="SOLO FIJO / INTERNET","Ofrecer línea móvil Nextphone","Oferta completa (móvil + fijo + internet)"))))</f>
        <v/>
      </c>
      <c r="Q223">
        <f>$F223+$H223+$L223</f>
        <v/>
      </c>
      <c r="R223">
        <f>IFERROR(VLOOKUP($A223,Registros!$B$2:$G$6000,6,0),IFERROR(VLOOKUP($D223,Winback!$B$2:$C$300,2,0),""))</f>
        <v/>
      </c>
      <c r="S223">
        <f>IF($E223=1,"NP","")&amp;IF($G223=1,"+MOV","")&amp;IF($I223=1,"+CS","")&amp;IF($K223=1,"+WB","")</f>
        <v/>
      </c>
      <c r="T223">
        <f>$E223+$G223+$I223+$K223</f>
        <v/>
      </c>
    </row>
    <row r="224">
      <c r="A224" t="inlineStr">
        <is>
          <t>312235490000</t>
        </is>
      </c>
      <c r="B224" t="inlineStr">
        <is>
          <t>31223549</t>
        </is>
      </c>
      <c r="C224" t="inlineStr">
        <is>
          <t>INVERSIONES J.M.R. S.A</t>
        </is>
      </c>
      <c r="D224" t="inlineStr">
        <is>
          <t>INVERSIONESJMRSA</t>
        </is>
      </c>
      <c r="E224">
        <f>IF(COUNTIFS(Registros!$A$2:$A$6000,"NP",Registros!$B$2:$B$6000,$A224)&gt;0,1,0)</f>
        <v/>
      </c>
      <c r="F224">
        <f>IF($E224=1,SUMIFS(Registros!$F$2:$F$6000,Registros!$A$2:$A$6000,"NP",Registros!$B$2:$B$6000,$A224),0)</f>
        <v/>
      </c>
      <c r="G224">
        <f>IF(COUNTIFS(Registros!$A$2:$A$6000,"MOV",Registros!$B$2:$B$6000,$A224)&gt;0,1,0)</f>
        <v/>
      </c>
      <c r="H224">
        <f>IF($G224=1,SUMIFS(Registros!$F$2:$F$6000,Registros!$A$2:$A$6000,"MOV",Registros!$B$2:$B$6000,$A224),0)</f>
        <v/>
      </c>
      <c r="I224">
        <f>IF(COUNTIFS(Registros!$A$2:$A$6000,"CS",Registros!$B$2:$B$6000,$A224)&gt;0,1,0)</f>
        <v/>
      </c>
      <c r="J224">
        <f>IF($I224=1,SUMIFS(Registros!$I$2:$I$6000,Registros!$A$2:$A$6000,"CS",Registros!$B$2:$B$6000,$A224),0)</f>
        <v/>
      </c>
      <c r="K224">
        <f>IF(COUNTIFS(Winback!$K$2:$K$300,$D224)&gt;0,1,0)</f>
        <v/>
      </c>
      <c r="L224">
        <f>IF(AND($K224=1,LEFT($A224,3)="WB-"),SUMIFS(Winback!$D$2:$D$300,Winback!$K$2:$K$300,$D224),0)</f>
        <v/>
      </c>
      <c r="M224">
        <f>IF(OR($E224=1,$G224=1,SUMIFS(Registros!$J$2:$J$6000,Registros!$B$2:$B$6000,$A224)&gt;0),1,0)</f>
        <v/>
      </c>
      <c r="N224">
        <f>IF($J224&gt;0,1,IF(COUNTIFS(Registros!$A$2:$A$6000,"CS",Registros!$B$2:$B$6000,$A224,Registros!$K$2:$K$6000,"&lt;&gt;")&gt;0,1,0))</f>
        <v/>
      </c>
      <c r="O224">
        <f>IF(AND($K224=1,$E224=0,$G224=0,$I224=0),"WINBACK",IF(AND($M224=1,$N224&gt;0),"CONVERGENTE",IF($M224=1,"SOLO MÓVIL",IF($N224&gt;0,"SOLO FIJO / INTERNET","SIN SERVICIOS"))))</f>
        <v/>
      </c>
      <c r="P224">
        <f>IF($O224="WINBACK","Recuperar (winback)",IF($O224="CONVERGENTE","Upgrade / más líneas",IF($O224="SOLO MÓVIL","Ofrecer fijo + internet (FLBBTV)",IF($O224="SOLO FIJO / INTERNET","Ofrecer línea móvil Nextphone","Oferta completa (móvil + fijo + internet)"))))</f>
        <v/>
      </c>
      <c r="Q224">
        <f>$F224+$H224+$L224</f>
        <v/>
      </c>
      <c r="R224">
        <f>IFERROR(VLOOKUP($A224,Registros!$B$2:$G$6000,6,0),IFERROR(VLOOKUP($D224,Winback!$B$2:$C$300,2,0),""))</f>
        <v/>
      </c>
      <c r="S224">
        <f>IF($E224=1,"NP","")&amp;IF($G224=1,"+MOV","")&amp;IF($I224=1,"+CS","")&amp;IF($K224=1,"+WB","")</f>
        <v/>
      </c>
      <c r="T224">
        <f>$E224+$G224+$I224+$K224</f>
        <v/>
      </c>
    </row>
    <row r="225">
      <c r="A225" t="inlineStr">
        <is>
          <t>321222410200</t>
        </is>
      </c>
      <c r="B225" t="inlineStr">
        <is>
          <t>32122241</t>
        </is>
      </c>
      <c r="C225" t="inlineStr">
        <is>
          <t>Beatriz PalaciosdeArosemena</t>
        </is>
      </c>
      <c r="D225" t="inlineStr">
        <is>
          <t>BEATRIZPALACIOSDEAROSEMENA</t>
        </is>
      </c>
      <c r="E225">
        <f>IF(COUNTIFS(Registros!$A$2:$A$6000,"NP",Registros!$B$2:$B$6000,$A225)&gt;0,1,0)</f>
        <v/>
      </c>
      <c r="F225">
        <f>IF($E225=1,SUMIFS(Registros!$F$2:$F$6000,Registros!$A$2:$A$6000,"NP",Registros!$B$2:$B$6000,$A225),0)</f>
        <v/>
      </c>
      <c r="G225">
        <f>IF(COUNTIFS(Registros!$A$2:$A$6000,"MOV",Registros!$B$2:$B$6000,$A225)&gt;0,1,0)</f>
        <v/>
      </c>
      <c r="H225">
        <f>IF($G225=1,SUMIFS(Registros!$F$2:$F$6000,Registros!$A$2:$A$6000,"MOV",Registros!$B$2:$B$6000,$A225),0)</f>
        <v/>
      </c>
      <c r="I225">
        <f>IF(COUNTIFS(Registros!$A$2:$A$6000,"CS",Registros!$B$2:$B$6000,$A225)&gt;0,1,0)</f>
        <v/>
      </c>
      <c r="J225">
        <f>IF($I225=1,SUMIFS(Registros!$I$2:$I$6000,Registros!$A$2:$A$6000,"CS",Registros!$B$2:$B$6000,$A225),0)</f>
        <v/>
      </c>
      <c r="K225">
        <f>IF(COUNTIFS(Winback!$K$2:$K$300,$D225)&gt;0,1,0)</f>
        <v/>
      </c>
      <c r="L225">
        <f>IF(AND($K225=1,LEFT($A225,3)="WB-"),SUMIFS(Winback!$D$2:$D$300,Winback!$K$2:$K$300,$D225),0)</f>
        <v/>
      </c>
      <c r="M225">
        <f>IF(OR($E225=1,$G225=1,SUMIFS(Registros!$J$2:$J$6000,Registros!$B$2:$B$6000,$A225)&gt;0),1,0)</f>
        <v/>
      </c>
      <c r="N225">
        <f>IF($J225&gt;0,1,IF(COUNTIFS(Registros!$A$2:$A$6000,"CS",Registros!$B$2:$B$6000,$A225,Registros!$K$2:$K$6000,"&lt;&gt;")&gt;0,1,0))</f>
        <v/>
      </c>
      <c r="O225">
        <f>IF(AND($K225=1,$E225=0,$G225=0,$I225=0),"WINBACK",IF(AND($M225=1,$N225&gt;0),"CONVERGENTE",IF($M225=1,"SOLO MÓVIL",IF($N225&gt;0,"SOLO FIJO / INTERNET","SIN SERVICIOS"))))</f>
        <v/>
      </c>
      <c r="P225">
        <f>IF($O225="WINBACK","Recuperar (winback)",IF($O225="CONVERGENTE","Upgrade / más líneas",IF($O225="SOLO MÓVIL","Ofrecer fijo + internet (FLBBTV)",IF($O225="SOLO FIJO / INTERNET","Ofrecer línea móvil Nextphone","Oferta completa (móvil + fijo + internet)"))))</f>
        <v/>
      </c>
      <c r="Q225">
        <f>$F225+$H225+$L225</f>
        <v/>
      </c>
      <c r="R225">
        <f>IFERROR(VLOOKUP($A225,Registros!$B$2:$G$6000,6,0),IFERROR(VLOOKUP($D225,Winback!$B$2:$C$300,2,0),""))</f>
        <v/>
      </c>
      <c r="S225">
        <f>IF($E225=1,"NP","")&amp;IF($G225=1,"+MOV","")&amp;IF($I225=1,"+CS","")&amp;IF($K225=1,"+WB","")</f>
        <v/>
      </c>
      <c r="T225">
        <f>$E225+$G225+$I225+$K225</f>
        <v/>
      </c>
    </row>
    <row r="226">
      <c r="A226" t="inlineStr">
        <is>
          <t>324609440200</t>
        </is>
      </c>
      <c r="B226" t="inlineStr">
        <is>
          <t>32460944</t>
        </is>
      </c>
      <c r="C226" t="inlineStr">
        <is>
          <t>Fiber Glass C Santos Diaz</t>
        </is>
      </c>
      <c r="D226" t="inlineStr">
        <is>
          <t>FIBERGLASSCSANTOSDIAZ</t>
        </is>
      </c>
      <c r="E226">
        <f>IF(COUNTIFS(Registros!$A$2:$A$6000,"NP",Registros!$B$2:$B$6000,$A226)&gt;0,1,0)</f>
        <v/>
      </c>
      <c r="F226">
        <f>IF($E226=1,SUMIFS(Registros!$F$2:$F$6000,Registros!$A$2:$A$6000,"NP",Registros!$B$2:$B$6000,$A226),0)</f>
        <v/>
      </c>
      <c r="G226">
        <f>IF(COUNTIFS(Registros!$A$2:$A$6000,"MOV",Registros!$B$2:$B$6000,$A226)&gt;0,1,0)</f>
        <v/>
      </c>
      <c r="H226">
        <f>IF($G226=1,SUMIFS(Registros!$F$2:$F$6000,Registros!$A$2:$A$6000,"MOV",Registros!$B$2:$B$6000,$A226),0)</f>
        <v/>
      </c>
      <c r="I226">
        <f>IF(COUNTIFS(Registros!$A$2:$A$6000,"CS",Registros!$B$2:$B$6000,$A226)&gt;0,1,0)</f>
        <v/>
      </c>
      <c r="J226">
        <f>IF($I226=1,SUMIFS(Registros!$I$2:$I$6000,Registros!$A$2:$A$6000,"CS",Registros!$B$2:$B$6000,$A226),0)</f>
        <v/>
      </c>
      <c r="K226">
        <f>IF(COUNTIFS(Winback!$K$2:$K$300,$D226)&gt;0,1,0)</f>
        <v/>
      </c>
      <c r="L226">
        <f>IF(AND($K226=1,LEFT($A226,3)="WB-"),SUMIFS(Winback!$D$2:$D$300,Winback!$K$2:$K$300,$D226),0)</f>
        <v/>
      </c>
      <c r="M226">
        <f>IF(OR($E226=1,$G226=1,SUMIFS(Registros!$J$2:$J$6000,Registros!$B$2:$B$6000,$A226)&gt;0),1,0)</f>
        <v/>
      </c>
      <c r="N226">
        <f>IF($J226&gt;0,1,IF(COUNTIFS(Registros!$A$2:$A$6000,"CS",Registros!$B$2:$B$6000,$A226,Registros!$K$2:$K$6000,"&lt;&gt;")&gt;0,1,0))</f>
        <v/>
      </c>
      <c r="O226">
        <f>IF(AND($K226=1,$E226=0,$G226=0,$I226=0),"WINBACK",IF(AND($M226=1,$N226&gt;0),"CONVERGENTE",IF($M226=1,"SOLO MÓVIL",IF($N226&gt;0,"SOLO FIJO / INTERNET","SIN SERVICIOS"))))</f>
        <v/>
      </c>
      <c r="P226">
        <f>IF($O226="WINBACK","Recuperar (winback)",IF($O226="CONVERGENTE","Upgrade / más líneas",IF($O226="SOLO MÓVIL","Ofrecer fijo + internet (FLBBTV)",IF($O226="SOLO FIJO / INTERNET","Ofrecer línea móvil Nextphone","Oferta completa (móvil + fijo + internet)"))))</f>
        <v/>
      </c>
      <c r="Q226">
        <f>$F226+$H226+$L226</f>
        <v/>
      </c>
      <c r="R226">
        <f>IFERROR(VLOOKUP($A226,Registros!$B$2:$G$6000,6,0),IFERROR(VLOOKUP($D226,Winback!$B$2:$C$300,2,0),""))</f>
        <v/>
      </c>
      <c r="S226">
        <f>IF($E226=1,"NP","")&amp;IF($G226=1,"+MOV","")&amp;IF($I226=1,"+CS","")&amp;IF($K226=1,"+WB","")</f>
        <v/>
      </c>
      <c r="T226">
        <f>$E226+$G226+$I226+$K226</f>
        <v/>
      </c>
    </row>
    <row r="227">
      <c r="A227" t="inlineStr">
        <is>
          <t>342335070000</t>
        </is>
      </c>
      <c r="B227" t="inlineStr">
        <is>
          <t>34233507</t>
        </is>
      </c>
      <c r="C227" t="inlineStr">
        <is>
          <t>PHILIA PROPERTIES MANAGEMENT, S.A.</t>
        </is>
      </c>
      <c r="D227" t="inlineStr">
        <is>
          <t>PHILIAPROPERTIESMANAGEMENTSA</t>
        </is>
      </c>
      <c r="E227">
        <f>IF(COUNTIFS(Registros!$A$2:$A$6000,"NP",Registros!$B$2:$B$6000,$A227)&gt;0,1,0)</f>
        <v/>
      </c>
      <c r="F227">
        <f>IF($E227=1,SUMIFS(Registros!$F$2:$F$6000,Registros!$A$2:$A$6000,"NP",Registros!$B$2:$B$6000,$A227),0)</f>
        <v/>
      </c>
      <c r="G227">
        <f>IF(COUNTIFS(Registros!$A$2:$A$6000,"MOV",Registros!$B$2:$B$6000,$A227)&gt;0,1,0)</f>
        <v/>
      </c>
      <c r="H227">
        <f>IF($G227=1,SUMIFS(Registros!$F$2:$F$6000,Registros!$A$2:$A$6000,"MOV",Registros!$B$2:$B$6000,$A227),0)</f>
        <v/>
      </c>
      <c r="I227">
        <f>IF(COUNTIFS(Registros!$A$2:$A$6000,"CS",Registros!$B$2:$B$6000,$A227)&gt;0,1,0)</f>
        <v/>
      </c>
      <c r="J227">
        <f>IF($I227=1,SUMIFS(Registros!$I$2:$I$6000,Registros!$A$2:$A$6000,"CS",Registros!$B$2:$B$6000,$A227),0)</f>
        <v/>
      </c>
      <c r="K227">
        <f>IF(COUNTIFS(Winback!$K$2:$K$300,$D227)&gt;0,1,0)</f>
        <v/>
      </c>
      <c r="L227">
        <f>IF(AND($K227=1,LEFT($A227,3)="WB-"),SUMIFS(Winback!$D$2:$D$300,Winback!$K$2:$K$300,$D227),0)</f>
        <v/>
      </c>
      <c r="M227">
        <f>IF(OR($E227=1,$G227=1,SUMIFS(Registros!$J$2:$J$6000,Registros!$B$2:$B$6000,$A227)&gt;0),1,0)</f>
        <v/>
      </c>
      <c r="N227">
        <f>IF($J227&gt;0,1,IF(COUNTIFS(Registros!$A$2:$A$6000,"CS",Registros!$B$2:$B$6000,$A227,Registros!$K$2:$K$6000,"&lt;&gt;")&gt;0,1,0))</f>
        <v/>
      </c>
      <c r="O227">
        <f>IF(AND($K227=1,$E227=0,$G227=0,$I227=0),"WINBACK",IF(AND($M227=1,$N227&gt;0),"CONVERGENTE",IF($M227=1,"SOLO MÓVIL",IF($N227&gt;0,"SOLO FIJO / INTERNET","SIN SERVICIOS"))))</f>
        <v/>
      </c>
      <c r="P227">
        <f>IF($O227="WINBACK","Recuperar (winback)",IF($O227="CONVERGENTE","Upgrade / más líneas",IF($O227="SOLO MÓVIL","Ofrecer fijo + internet (FLBBTV)",IF($O227="SOLO FIJO / INTERNET","Ofrecer línea móvil Nextphone","Oferta completa (móvil + fijo + internet)"))))</f>
        <v/>
      </c>
      <c r="Q227">
        <f>$F227+$H227+$L227</f>
        <v/>
      </c>
      <c r="R227">
        <f>IFERROR(VLOOKUP($A227,Registros!$B$2:$G$6000,6,0),IFERROR(VLOOKUP($D227,Winback!$B$2:$C$300,2,0),""))</f>
        <v/>
      </c>
      <c r="S227">
        <f>IF($E227=1,"NP","")&amp;IF($G227=1,"+MOV","")&amp;IF($I227=1,"+CS","")&amp;IF($K227=1,"+WB","")</f>
        <v/>
      </c>
      <c r="T227">
        <f>$E227+$G227+$I227+$K227</f>
        <v/>
      </c>
    </row>
    <row r="228">
      <c r="A228" t="inlineStr">
        <is>
          <t>323139060200</t>
        </is>
      </c>
      <c r="B228" t="inlineStr">
        <is>
          <t>32313906</t>
        </is>
      </c>
      <c r="C228" t="inlineStr">
        <is>
          <t>Wold Trade Panama</t>
        </is>
      </c>
      <c r="D228" t="inlineStr">
        <is>
          <t>WOLDTRADEPANAMA</t>
        </is>
      </c>
      <c r="E228">
        <f>IF(COUNTIFS(Registros!$A$2:$A$6000,"NP",Registros!$B$2:$B$6000,$A228)&gt;0,1,0)</f>
        <v/>
      </c>
      <c r="F228">
        <f>IF($E228=1,SUMIFS(Registros!$F$2:$F$6000,Registros!$A$2:$A$6000,"NP",Registros!$B$2:$B$6000,$A228),0)</f>
        <v/>
      </c>
      <c r="G228">
        <f>IF(COUNTIFS(Registros!$A$2:$A$6000,"MOV",Registros!$B$2:$B$6000,$A228)&gt;0,1,0)</f>
        <v/>
      </c>
      <c r="H228">
        <f>IF($G228=1,SUMIFS(Registros!$F$2:$F$6000,Registros!$A$2:$A$6000,"MOV",Registros!$B$2:$B$6000,$A228),0)</f>
        <v/>
      </c>
      <c r="I228">
        <f>IF(COUNTIFS(Registros!$A$2:$A$6000,"CS",Registros!$B$2:$B$6000,$A228)&gt;0,1,0)</f>
        <v/>
      </c>
      <c r="J228">
        <f>IF($I228=1,SUMIFS(Registros!$I$2:$I$6000,Registros!$A$2:$A$6000,"CS",Registros!$B$2:$B$6000,$A228),0)</f>
        <v/>
      </c>
      <c r="K228">
        <f>IF(COUNTIFS(Winback!$K$2:$K$300,$D228)&gt;0,1,0)</f>
        <v/>
      </c>
      <c r="L228">
        <f>IF(AND($K228=1,LEFT($A228,3)="WB-"),SUMIFS(Winback!$D$2:$D$300,Winback!$K$2:$K$300,$D228),0)</f>
        <v/>
      </c>
      <c r="M228">
        <f>IF(OR($E228=1,$G228=1,SUMIFS(Registros!$J$2:$J$6000,Registros!$B$2:$B$6000,$A228)&gt;0),1,0)</f>
        <v/>
      </c>
      <c r="N228">
        <f>IF($J228&gt;0,1,IF(COUNTIFS(Registros!$A$2:$A$6000,"CS",Registros!$B$2:$B$6000,$A228,Registros!$K$2:$K$6000,"&lt;&gt;")&gt;0,1,0))</f>
        <v/>
      </c>
      <c r="O228">
        <f>IF(AND($K228=1,$E228=0,$G228=0,$I228=0),"WINBACK",IF(AND($M228=1,$N228&gt;0),"CONVERGENTE",IF($M228=1,"SOLO MÓVIL",IF($N228&gt;0,"SOLO FIJO / INTERNET","SIN SERVICIOS"))))</f>
        <v/>
      </c>
      <c r="P228">
        <f>IF($O228="WINBACK","Recuperar (winback)",IF($O228="CONVERGENTE","Upgrade / más líneas",IF($O228="SOLO MÓVIL","Ofrecer fijo + internet (FLBBTV)",IF($O228="SOLO FIJO / INTERNET","Ofrecer línea móvil Nextphone","Oferta completa (móvil + fijo + internet)"))))</f>
        <v/>
      </c>
      <c r="Q228">
        <f>$F228+$H228+$L228</f>
        <v/>
      </c>
      <c r="R228">
        <f>IFERROR(VLOOKUP($A228,Registros!$B$2:$G$6000,6,0),IFERROR(VLOOKUP($D228,Winback!$B$2:$C$300,2,0),""))</f>
        <v/>
      </c>
      <c r="S228">
        <f>IF($E228=1,"NP","")&amp;IF($G228=1,"+MOV","")&amp;IF($I228=1,"+CS","")&amp;IF($K228=1,"+WB","")</f>
        <v/>
      </c>
      <c r="T228">
        <f>$E228+$G228+$I228+$K228</f>
        <v/>
      </c>
    </row>
    <row r="229">
      <c r="A229" t="inlineStr">
        <is>
          <t>310821460000</t>
        </is>
      </c>
      <c r="B229" t="inlineStr">
        <is>
          <t>31082146</t>
        </is>
      </c>
      <c r="C229" t="inlineStr">
        <is>
          <t>SI INMOBILIARIA, S. A.</t>
        </is>
      </c>
      <c r="D229" t="inlineStr">
        <is>
          <t>SIINMOBILIARIASA</t>
        </is>
      </c>
      <c r="E229">
        <f>IF(COUNTIFS(Registros!$A$2:$A$6000,"NP",Registros!$B$2:$B$6000,$A229)&gt;0,1,0)</f>
        <v/>
      </c>
      <c r="F229">
        <f>IF($E229=1,SUMIFS(Registros!$F$2:$F$6000,Registros!$A$2:$A$6000,"NP",Registros!$B$2:$B$6000,$A229),0)</f>
        <v/>
      </c>
      <c r="G229">
        <f>IF(COUNTIFS(Registros!$A$2:$A$6000,"MOV",Registros!$B$2:$B$6000,$A229)&gt;0,1,0)</f>
        <v/>
      </c>
      <c r="H229">
        <f>IF($G229=1,SUMIFS(Registros!$F$2:$F$6000,Registros!$A$2:$A$6000,"MOV",Registros!$B$2:$B$6000,$A229),0)</f>
        <v/>
      </c>
      <c r="I229">
        <f>IF(COUNTIFS(Registros!$A$2:$A$6000,"CS",Registros!$B$2:$B$6000,$A229)&gt;0,1,0)</f>
        <v/>
      </c>
      <c r="J229">
        <f>IF($I229=1,SUMIFS(Registros!$I$2:$I$6000,Registros!$A$2:$A$6000,"CS",Registros!$B$2:$B$6000,$A229),0)</f>
        <v/>
      </c>
      <c r="K229">
        <f>IF(COUNTIFS(Winback!$K$2:$K$300,$D229)&gt;0,1,0)</f>
        <v/>
      </c>
      <c r="L229">
        <f>IF(AND($K229=1,LEFT($A229,3)="WB-"),SUMIFS(Winback!$D$2:$D$300,Winback!$K$2:$K$300,$D229),0)</f>
        <v/>
      </c>
      <c r="M229">
        <f>IF(OR($E229=1,$G229=1,SUMIFS(Registros!$J$2:$J$6000,Registros!$B$2:$B$6000,$A229)&gt;0),1,0)</f>
        <v/>
      </c>
      <c r="N229">
        <f>IF($J229&gt;0,1,IF(COUNTIFS(Registros!$A$2:$A$6000,"CS",Registros!$B$2:$B$6000,$A229,Registros!$K$2:$K$6000,"&lt;&gt;")&gt;0,1,0))</f>
        <v/>
      </c>
      <c r="O229">
        <f>IF(AND($K229=1,$E229=0,$G229=0,$I229=0),"WINBACK",IF(AND($M229=1,$N229&gt;0),"CONVERGENTE",IF($M229=1,"SOLO MÓVIL",IF($N229&gt;0,"SOLO FIJO / INTERNET","SIN SERVICIOS"))))</f>
        <v/>
      </c>
      <c r="P229">
        <f>IF($O229="WINBACK","Recuperar (winback)",IF($O229="CONVERGENTE","Upgrade / más líneas",IF($O229="SOLO MÓVIL","Ofrecer fijo + internet (FLBBTV)",IF($O229="SOLO FIJO / INTERNET","Ofrecer línea móvil Nextphone","Oferta completa (móvil + fijo + internet)"))))</f>
        <v/>
      </c>
      <c r="Q229">
        <f>$F229+$H229+$L229</f>
        <v/>
      </c>
      <c r="R229">
        <f>IFERROR(VLOOKUP($A229,Registros!$B$2:$G$6000,6,0),IFERROR(VLOOKUP($D229,Winback!$B$2:$C$300,2,0),""))</f>
        <v/>
      </c>
      <c r="S229">
        <f>IF($E229=1,"NP","")&amp;IF($G229=1,"+MOV","")&amp;IF($I229=1,"+CS","")&amp;IF($K229=1,"+WB","")</f>
        <v/>
      </c>
      <c r="T229">
        <f>$E229+$G229+$I229+$K229</f>
        <v/>
      </c>
    </row>
    <row r="230">
      <c r="A230" t="inlineStr">
        <is>
          <t>328738170000</t>
        </is>
      </c>
      <c r="B230" t="inlineStr">
        <is>
          <t>32873817</t>
        </is>
      </c>
      <c r="C230" t="inlineStr">
        <is>
          <t>ARCO SEGUROS, S.A</t>
        </is>
      </c>
      <c r="D230" t="inlineStr">
        <is>
          <t>ARCOSEGUROSSA</t>
        </is>
      </c>
      <c r="E230">
        <f>IF(COUNTIFS(Registros!$A$2:$A$6000,"NP",Registros!$B$2:$B$6000,$A230)&gt;0,1,0)</f>
        <v/>
      </c>
      <c r="F230">
        <f>IF($E230=1,SUMIFS(Registros!$F$2:$F$6000,Registros!$A$2:$A$6000,"NP",Registros!$B$2:$B$6000,$A230),0)</f>
        <v/>
      </c>
      <c r="G230">
        <f>IF(COUNTIFS(Registros!$A$2:$A$6000,"MOV",Registros!$B$2:$B$6000,$A230)&gt;0,1,0)</f>
        <v/>
      </c>
      <c r="H230">
        <f>IF($G230=1,SUMIFS(Registros!$F$2:$F$6000,Registros!$A$2:$A$6000,"MOV",Registros!$B$2:$B$6000,$A230),0)</f>
        <v/>
      </c>
      <c r="I230">
        <f>IF(COUNTIFS(Registros!$A$2:$A$6000,"CS",Registros!$B$2:$B$6000,$A230)&gt;0,1,0)</f>
        <v/>
      </c>
      <c r="J230">
        <f>IF($I230=1,SUMIFS(Registros!$I$2:$I$6000,Registros!$A$2:$A$6000,"CS",Registros!$B$2:$B$6000,$A230),0)</f>
        <v/>
      </c>
      <c r="K230">
        <f>IF(COUNTIFS(Winback!$K$2:$K$300,$D230)&gt;0,1,0)</f>
        <v/>
      </c>
      <c r="L230">
        <f>IF(AND($K230=1,LEFT($A230,3)="WB-"),SUMIFS(Winback!$D$2:$D$300,Winback!$K$2:$K$300,$D230),0)</f>
        <v/>
      </c>
      <c r="M230">
        <f>IF(OR($E230=1,$G230=1,SUMIFS(Registros!$J$2:$J$6000,Registros!$B$2:$B$6000,$A230)&gt;0),1,0)</f>
        <v/>
      </c>
      <c r="N230">
        <f>IF($J230&gt;0,1,IF(COUNTIFS(Registros!$A$2:$A$6000,"CS",Registros!$B$2:$B$6000,$A230,Registros!$K$2:$K$6000,"&lt;&gt;")&gt;0,1,0))</f>
        <v/>
      </c>
      <c r="O230">
        <f>IF(AND($K230=1,$E230=0,$G230=0,$I230=0),"WINBACK",IF(AND($M230=1,$N230&gt;0),"CONVERGENTE",IF($M230=1,"SOLO MÓVIL",IF($N230&gt;0,"SOLO FIJO / INTERNET","SIN SERVICIOS"))))</f>
        <v/>
      </c>
      <c r="P230">
        <f>IF($O230="WINBACK","Recuperar (winback)",IF($O230="CONVERGENTE","Upgrade / más líneas",IF($O230="SOLO MÓVIL","Ofrecer fijo + internet (FLBBTV)",IF($O230="SOLO FIJO / INTERNET","Ofrecer línea móvil Nextphone","Oferta completa (móvil + fijo + internet)"))))</f>
        <v/>
      </c>
      <c r="Q230">
        <f>$F230+$H230+$L230</f>
        <v/>
      </c>
      <c r="R230">
        <f>IFERROR(VLOOKUP($A230,Registros!$B$2:$G$6000,6,0),IFERROR(VLOOKUP($D230,Winback!$B$2:$C$300,2,0),""))</f>
        <v/>
      </c>
      <c r="S230">
        <f>IF($E230=1,"NP","")&amp;IF($G230=1,"+MOV","")&amp;IF($I230=1,"+CS","")&amp;IF($K230=1,"+WB","")</f>
        <v/>
      </c>
      <c r="T230">
        <f>$E230+$G230+$I230+$K230</f>
        <v/>
      </c>
    </row>
    <row r="231">
      <c r="A231" t="inlineStr">
        <is>
          <t>321313950400</t>
        </is>
      </c>
      <c r="B231" t="inlineStr">
        <is>
          <t>32131395</t>
        </is>
      </c>
      <c r="C231" t="inlineStr">
        <is>
          <t>Yorleni Bernal</t>
        </is>
      </c>
      <c r="D231" t="inlineStr">
        <is>
          <t>YORLENIBERNAL</t>
        </is>
      </c>
      <c r="E231">
        <f>IF(COUNTIFS(Registros!$A$2:$A$6000,"NP",Registros!$B$2:$B$6000,$A231)&gt;0,1,0)</f>
        <v/>
      </c>
      <c r="F231">
        <f>IF($E231=1,SUMIFS(Registros!$F$2:$F$6000,Registros!$A$2:$A$6000,"NP",Registros!$B$2:$B$6000,$A231),0)</f>
        <v/>
      </c>
      <c r="G231">
        <f>IF(COUNTIFS(Registros!$A$2:$A$6000,"MOV",Registros!$B$2:$B$6000,$A231)&gt;0,1,0)</f>
        <v/>
      </c>
      <c r="H231">
        <f>IF($G231=1,SUMIFS(Registros!$F$2:$F$6000,Registros!$A$2:$A$6000,"MOV",Registros!$B$2:$B$6000,$A231),0)</f>
        <v/>
      </c>
      <c r="I231">
        <f>IF(COUNTIFS(Registros!$A$2:$A$6000,"CS",Registros!$B$2:$B$6000,$A231)&gt;0,1,0)</f>
        <v/>
      </c>
      <c r="J231">
        <f>IF($I231=1,SUMIFS(Registros!$I$2:$I$6000,Registros!$A$2:$A$6000,"CS",Registros!$B$2:$B$6000,$A231),0)</f>
        <v/>
      </c>
      <c r="K231">
        <f>IF(COUNTIFS(Winback!$K$2:$K$300,$D231)&gt;0,1,0)</f>
        <v/>
      </c>
      <c r="L231">
        <f>IF(AND($K231=1,LEFT($A231,3)="WB-"),SUMIFS(Winback!$D$2:$D$300,Winback!$K$2:$K$300,$D231),0)</f>
        <v/>
      </c>
      <c r="M231">
        <f>IF(OR($E231=1,$G231=1,SUMIFS(Registros!$J$2:$J$6000,Registros!$B$2:$B$6000,$A231)&gt;0),1,0)</f>
        <v/>
      </c>
      <c r="N231">
        <f>IF($J231&gt;0,1,IF(COUNTIFS(Registros!$A$2:$A$6000,"CS",Registros!$B$2:$B$6000,$A231,Registros!$K$2:$K$6000,"&lt;&gt;")&gt;0,1,0))</f>
        <v/>
      </c>
      <c r="O231">
        <f>IF(AND($K231=1,$E231=0,$G231=0,$I231=0),"WINBACK",IF(AND($M231=1,$N231&gt;0),"CONVERGENTE",IF($M231=1,"SOLO MÓVIL",IF($N231&gt;0,"SOLO FIJO / INTERNET","SIN SERVICIOS"))))</f>
        <v/>
      </c>
      <c r="P231">
        <f>IF($O231="WINBACK","Recuperar (winback)",IF($O231="CONVERGENTE","Upgrade / más líneas",IF($O231="SOLO MÓVIL","Ofrecer fijo + internet (FLBBTV)",IF($O231="SOLO FIJO / INTERNET","Ofrecer línea móvil Nextphone","Oferta completa (móvil + fijo + internet)"))))</f>
        <v/>
      </c>
      <c r="Q231">
        <f>$F231+$H231+$L231</f>
        <v/>
      </c>
      <c r="R231">
        <f>IFERROR(VLOOKUP($A231,Registros!$B$2:$G$6000,6,0),IFERROR(VLOOKUP($D231,Winback!$B$2:$C$300,2,0),""))</f>
        <v/>
      </c>
      <c r="S231">
        <f>IF($E231=1,"NP","")&amp;IF($G231=1,"+MOV","")&amp;IF($I231=1,"+CS","")&amp;IF($K231=1,"+WB","")</f>
        <v/>
      </c>
      <c r="T231">
        <f>$E231+$G231+$I231+$K231</f>
        <v/>
      </c>
    </row>
    <row r="232">
      <c r="A232" t="inlineStr">
        <is>
          <t>341118590000</t>
        </is>
      </c>
      <c r="B232" t="inlineStr">
        <is>
          <t>34111859</t>
        </is>
      </c>
      <c r="C232" t="inlineStr">
        <is>
          <t>YIZHU INVESTMENT</t>
        </is>
      </c>
      <c r="D232" t="inlineStr">
        <is>
          <t>YIZHUINVESTMENT</t>
        </is>
      </c>
      <c r="E232">
        <f>IF(COUNTIFS(Registros!$A$2:$A$6000,"NP",Registros!$B$2:$B$6000,$A232)&gt;0,1,0)</f>
        <v/>
      </c>
      <c r="F232">
        <f>IF($E232=1,SUMIFS(Registros!$F$2:$F$6000,Registros!$A$2:$A$6000,"NP",Registros!$B$2:$B$6000,$A232),0)</f>
        <v/>
      </c>
      <c r="G232">
        <f>IF(COUNTIFS(Registros!$A$2:$A$6000,"MOV",Registros!$B$2:$B$6000,$A232)&gt;0,1,0)</f>
        <v/>
      </c>
      <c r="H232">
        <f>IF($G232=1,SUMIFS(Registros!$F$2:$F$6000,Registros!$A$2:$A$6000,"MOV",Registros!$B$2:$B$6000,$A232),0)</f>
        <v/>
      </c>
      <c r="I232">
        <f>IF(COUNTIFS(Registros!$A$2:$A$6000,"CS",Registros!$B$2:$B$6000,$A232)&gt;0,1,0)</f>
        <v/>
      </c>
      <c r="J232">
        <f>IF($I232=1,SUMIFS(Registros!$I$2:$I$6000,Registros!$A$2:$A$6000,"CS",Registros!$B$2:$B$6000,$A232),0)</f>
        <v/>
      </c>
      <c r="K232">
        <f>IF(COUNTIFS(Winback!$K$2:$K$300,$D232)&gt;0,1,0)</f>
        <v/>
      </c>
      <c r="L232">
        <f>IF(AND($K232=1,LEFT($A232,3)="WB-"),SUMIFS(Winback!$D$2:$D$300,Winback!$K$2:$K$300,$D232),0)</f>
        <v/>
      </c>
      <c r="M232">
        <f>IF(OR($E232=1,$G232=1,SUMIFS(Registros!$J$2:$J$6000,Registros!$B$2:$B$6000,$A232)&gt;0),1,0)</f>
        <v/>
      </c>
      <c r="N232">
        <f>IF($J232&gt;0,1,IF(COUNTIFS(Registros!$A$2:$A$6000,"CS",Registros!$B$2:$B$6000,$A232,Registros!$K$2:$K$6000,"&lt;&gt;")&gt;0,1,0))</f>
        <v/>
      </c>
      <c r="O232">
        <f>IF(AND($K232=1,$E232=0,$G232=0,$I232=0),"WINBACK",IF(AND($M232=1,$N232&gt;0),"CONVERGENTE",IF($M232=1,"SOLO MÓVIL",IF($N232&gt;0,"SOLO FIJO / INTERNET","SIN SERVICIOS"))))</f>
        <v/>
      </c>
      <c r="P232">
        <f>IF($O232="WINBACK","Recuperar (winback)",IF($O232="CONVERGENTE","Upgrade / más líneas",IF($O232="SOLO MÓVIL","Ofrecer fijo + internet (FLBBTV)",IF($O232="SOLO FIJO / INTERNET","Ofrecer línea móvil Nextphone","Oferta completa (móvil + fijo + internet)"))))</f>
        <v/>
      </c>
      <c r="Q232">
        <f>$F232+$H232+$L232</f>
        <v/>
      </c>
      <c r="R232">
        <f>IFERROR(VLOOKUP($A232,Registros!$B$2:$G$6000,6,0),IFERROR(VLOOKUP($D232,Winback!$B$2:$C$300,2,0),""))</f>
        <v/>
      </c>
      <c r="S232">
        <f>IF($E232=1,"NP","")&amp;IF($G232=1,"+MOV","")&amp;IF($I232=1,"+CS","")&amp;IF($K232=1,"+WB","")</f>
        <v/>
      </c>
      <c r="T232">
        <f>$E232+$G232+$I232+$K232</f>
        <v/>
      </c>
    </row>
    <row r="233">
      <c r="A233" t="inlineStr">
        <is>
          <t>345382290000</t>
        </is>
      </c>
      <c r="B233" t="inlineStr">
        <is>
          <t>34538229</t>
        </is>
      </c>
      <c r="C233" t="inlineStr">
        <is>
          <t>GMCG PANAMA CORP.</t>
        </is>
      </c>
      <c r="D233" t="inlineStr">
        <is>
          <t>GMCGPANAMACORP</t>
        </is>
      </c>
      <c r="E233">
        <f>IF(COUNTIFS(Registros!$A$2:$A$6000,"NP",Registros!$B$2:$B$6000,$A233)&gt;0,1,0)</f>
        <v/>
      </c>
      <c r="F233">
        <f>IF($E233=1,SUMIFS(Registros!$F$2:$F$6000,Registros!$A$2:$A$6000,"NP",Registros!$B$2:$B$6000,$A233),0)</f>
        <v/>
      </c>
      <c r="G233">
        <f>IF(COUNTIFS(Registros!$A$2:$A$6000,"MOV",Registros!$B$2:$B$6000,$A233)&gt;0,1,0)</f>
        <v/>
      </c>
      <c r="H233">
        <f>IF($G233=1,SUMIFS(Registros!$F$2:$F$6000,Registros!$A$2:$A$6000,"MOV",Registros!$B$2:$B$6000,$A233),0)</f>
        <v/>
      </c>
      <c r="I233">
        <f>IF(COUNTIFS(Registros!$A$2:$A$6000,"CS",Registros!$B$2:$B$6000,$A233)&gt;0,1,0)</f>
        <v/>
      </c>
      <c r="J233">
        <f>IF($I233=1,SUMIFS(Registros!$I$2:$I$6000,Registros!$A$2:$A$6000,"CS",Registros!$B$2:$B$6000,$A233),0)</f>
        <v/>
      </c>
      <c r="K233">
        <f>IF(COUNTIFS(Winback!$K$2:$K$300,$D233)&gt;0,1,0)</f>
        <v/>
      </c>
      <c r="L233">
        <f>IF(AND($K233=1,LEFT($A233,3)="WB-"),SUMIFS(Winback!$D$2:$D$300,Winback!$K$2:$K$300,$D233),0)</f>
        <v/>
      </c>
      <c r="M233">
        <f>IF(OR($E233=1,$G233=1,SUMIFS(Registros!$J$2:$J$6000,Registros!$B$2:$B$6000,$A233)&gt;0),1,0)</f>
        <v/>
      </c>
      <c r="N233">
        <f>IF($J233&gt;0,1,IF(COUNTIFS(Registros!$A$2:$A$6000,"CS",Registros!$B$2:$B$6000,$A233,Registros!$K$2:$K$6000,"&lt;&gt;")&gt;0,1,0))</f>
        <v/>
      </c>
      <c r="O233">
        <f>IF(AND($K233=1,$E233=0,$G233=0,$I233=0),"WINBACK",IF(AND($M233=1,$N233&gt;0),"CONVERGENTE",IF($M233=1,"SOLO MÓVIL",IF($N233&gt;0,"SOLO FIJO / INTERNET","SIN SERVICIOS"))))</f>
        <v/>
      </c>
      <c r="P233">
        <f>IF($O233="WINBACK","Recuperar (winback)",IF($O233="CONVERGENTE","Upgrade / más líneas",IF($O233="SOLO MÓVIL","Ofrecer fijo + internet (FLBBTV)",IF($O233="SOLO FIJO / INTERNET","Ofrecer línea móvil Nextphone","Oferta completa (móvil + fijo + internet)"))))</f>
        <v/>
      </c>
      <c r="Q233">
        <f>$F233+$H233+$L233</f>
        <v/>
      </c>
      <c r="R233">
        <f>IFERROR(VLOOKUP($A233,Registros!$B$2:$G$6000,6,0),IFERROR(VLOOKUP($D233,Winback!$B$2:$C$300,2,0),""))</f>
        <v/>
      </c>
      <c r="S233">
        <f>IF($E233=1,"NP","")&amp;IF($G233=1,"+MOV","")&amp;IF($I233=1,"+CS","")&amp;IF($K233=1,"+WB","")</f>
        <v/>
      </c>
      <c r="T233">
        <f>$E233+$G233+$I233+$K233</f>
        <v/>
      </c>
    </row>
    <row r="234">
      <c r="A234" t="inlineStr">
        <is>
          <t>351239380000</t>
        </is>
      </c>
      <c r="B234" t="inlineStr">
        <is>
          <t>35123938</t>
        </is>
      </c>
      <c r="C234" t="inlineStr">
        <is>
          <t>STECONFER S.A</t>
        </is>
      </c>
      <c r="D234" t="inlineStr">
        <is>
          <t>STECONFERSA</t>
        </is>
      </c>
      <c r="E234">
        <f>IF(COUNTIFS(Registros!$A$2:$A$6000,"NP",Registros!$B$2:$B$6000,$A234)&gt;0,1,0)</f>
        <v/>
      </c>
      <c r="F234">
        <f>IF($E234=1,SUMIFS(Registros!$F$2:$F$6000,Registros!$A$2:$A$6000,"NP",Registros!$B$2:$B$6000,$A234),0)</f>
        <v/>
      </c>
      <c r="G234">
        <f>IF(COUNTIFS(Registros!$A$2:$A$6000,"MOV",Registros!$B$2:$B$6000,$A234)&gt;0,1,0)</f>
        <v/>
      </c>
      <c r="H234">
        <f>IF($G234=1,SUMIFS(Registros!$F$2:$F$6000,Registros!$A$2:$A$6000,"MOV",Registros!$B$2:$B$6000,$A234),0)</f>
        <v/>
      </c>
      <c r="I234">
        <f>IF(COUNTIFS(Registros!$A$2:$A$6000,"CS",Registros!$B$2:$B$6000,$A234)&gt;0,1,0)</f>
        <v/>
      </c>
      <c r="J234">
        <f>IF($I234=1,SUMIFS(Registros!$I$2:$I$6000,Registros!$A$2:$A$6000,"CS",Registros!$B$2:$B$6000,$A234),0)</f>
        <v/>
      </c>
      <c r="K234">
        <f>IF(COUNTIFS(Winback!$K$2:$K$300,$D234)&gt;0,1,0)</f>
        <v/>
      </c>
      <c r="L234">
        <f>IF(AND($K234=1,LEFT($A234,3)="WB-"),SUMIFS(Winback!$D$2:$D$300,Winback!$K$2:$K$300,$D234),0)</f>
        <v/>
      </c>
      <c r="M234">
        <f>IF(OR($E234=1,$G234=1,SUMIFS(Registros!$J$2:$J$6000,Registros!$B$2:$B$6000,$A234)&gt;0),1,0)</f>
        <v/>
      </c>
      <c r="N234">
        <f>IF($J234&gt;0,1,IF(COUNTIFS(Registros!$A$2:$A$6000,"CS",Registros!$B$2:$B$6000,$A234,Registros!$K$2:$K$6000,"&lt;&gt;")&gt;0,1,0))</f>
        <v/>
      </c>
      <c r="O234">
        <f>IF(AND($K234=1,$E234=0,$G234=0,$I234=0),"WINBACK",IF(AND($M234=1,$N234&gt;0),"CONVERGENTE",IF($M234=1,"SOLO MÓVIL",IF($N234&gt;0,"SOLO FIJO / INTERNET","SIN SERVICIOS"))))</f>
        <v/>
      </c>
      <c r="P234">
        <f>IF($O234="WINBACK","Recuperar (winback)",IF($O234="CONVERGENTE","Upgrade / más líneas",IF($O234="SOLO MÓVIL","Ofrecer fijo + internet (FLBBTV)",IF($O234="SOLO FIJO / INTERNET","Ofrecer línea móvil Nextphone","Oferta completa (móvil + fijo + internet)"))))</f>
        <v/>
      </c>
      <c r="Q234">
        <f>$F234+$H234+$L234</f>
        <v/>
      </c>
      <c r="R234">
        <f>IFERROR(VLOOKUP($A234,Registros!$B$2:$G$6000,6,0),IFERROR(VLOOKUP($D234,Winback!$B$2:$C$300,2,0),""))</f>
        <v/>
      </c>
      <c r="S234">
        <f>IF($E234=1,"NP","")&amp;IF($G234=1,"+MOV","")&amp;IF($I234=1,"+CS","")&amp;IF($K234=1,"+WB","")</f>
        <v/>
      </c>
      <c r="T234">
        <f>$E234+$G234+$I234+$K234</f>
        <v/>
      </c>
    </row>
    <row r="235">
      <c r="A235" t="inlineStr">
        <is>
          <t>321326041200</t>
        </is>
      </c>
      <c r="B235" t="inlineStr">
        <is>
          <t>32132604</t>
        </is>
      </c>
      <c r="C235" t="inlineStr">
        <is>
          <t>Maria Meis</t>
        </is>
      </c>
      <c r="D235" t="inlineStr">
        <is>
          <t>MARIAMEIS</t>
        </is>
      </c>
      <c r="E235">
        <f>IF(COUNTIFS(Registros!$A$2:$A$6000,"NP",Registros!$B$2:$B$6000,$A235)&gt;0,1,0)</f>
        <v/>
      </c>
      <c r="F235">
        <f>IF($E235=1,SUMIFS(Registros!$F$2:$F$6000,Registros!$A$2:$A$6000,"NP",Registros!$B$2:$B$6000,$A235),0)</f>
        <v/>
      </c>
      <c r="G235">
        <f>IF(COUNTIFS(Registros!$A$2:$A$6000,"MOV",Registros!$B$2:$B$6000,$A235)&gt;0,1,0)</f>
        <v/>
      </c>
      <c r="H235">
        <f>IF($G235=1,SUMIFS(Registros!$F$2:$F$6000,Registros!$A$2:$A$6000,"MOV",Registros!$B$2:$B$6000,$A235),0)</f>
        <v/>
      </c>
      <c r="I235">
        <f>IF(COUNTIFS(Registros!$A$2:$A$6000,"CS",Registros!$B$2:$B$6000,$A235)&gt;0,1,0)</f>
        <v/>
      </c>
      <c r="J235">
        <f>IF($I235=1,SUMIFS(Registros!$I$2:$I$6000,Registros!$A$2:$A$6000,"CS",Registros!$B$2:$B$6000,$A235),0)</f>
        <v/>
      </c>
      <c r="K235">
        <f>IF(COUNTIFS(Winback!$K$2:$K$300,$D235)&gt;0,1,0)</f>
        <v/>
      </c>
      <c r="L235">
        <f>IF(AND($K235=1,LEFT($A235,3)="WB-"),SUMIFS(Winback!$D$2:$D$300,Winback!$K$2:$K$300,$D235),0)</f>
        <v/>
      </c>
      <c r="M235">
        <f>IF(OR($E235=1,$G235=1,SUMIFS(Registros!$J$2:$J$6000,Registros!$B$2:$B$6000,$A235)&gt;0),1,0)</f>
        <v/>
      </c>
      <c r="N235">
        <f>IF($J235&gt;0,1,IF(COUNTIFS(Registros!$A$2:$A$6000,"CS",Registros!$B$2:$B$6000,$A235,Registros!$K$2:$K$6000,"&lt;&gt;")&gt;0,1,0))</f>
        <v/>
      </c>
      <c r="O235">
        <f>IF(AND($K235=1,$E235=0,$G235=0,$I235=0),"WINBACK",IF(AND($M235=1,$N235&gt;0),"CONVERGENTE",IF($M235=1,"SOLO MÓVIL",IF($N235&gt;0,"SOLO FIJO / INTERNET","SIN SERVICIOS"))))</f>
        <v/>
      </c>
      <c r="P235">
        <f>IF($O235="WINBACK","Recuperar (winback)",IF($O235="CONVERGENTE","Upgrade / más líneas",IF($O235="SOLO MÓVIL","Ofrecer fijo + internet (FLBBTV)",IF($O235="SOLO FIJO / INTERNET","Ofrecer línea móvil Nextphone","Oferta completa (móvil + fijo + internet)"))))</f>
        <v/>
      </c>
      <c r="Q235">
        <f>$F235+$H235+$L235</f>
        <v/>
      </c>
      <c r="R235">
        <f>IFERROR(VLOOKUP($A235,Registros!$B$2:$G$6000,6,0),IFERROR(VLOOKUP($D235,Winback!$B$2:$C$300,2,0),""))</f>
        <v/>
      </c>
      <c r="S235">
        <f>IF($E235=1,"NP","")&amp;IF($G235=1,"+MOV","")&amp;IF($I235=1,"+CS","")&amp;IF($K235=1,"+WB","")</f>
        <v/>
      </c>
      <c r="T235">
        <f>$E235+$G235+$I235+$K235</f>
        <v/>
      </c>
    </row>
    <row r="236">
      <c r="A236" t="inlineStr">
        <is>
          <t>358160140000</t>
        </is>
      </c>
      <c r="B236" t="inlineStr">
        <is>
          <t>35816014</t>
        </is>
      </c>
      <c r="C236" t="inlineStr">
        <is>
          <t>COLOMBIPAN PANADERIA Y DULCERÍA, S.A.</t>
        </is>
      </c>
      <c r="D236" t="inlineStr">
        <is>
          <t>COLOMBIPANPANADERIAYDULCERIASA</t>
        </is>
      </c>
      <c r="E236">
        <f>IF(COUNTIFS(Registros!$A$2:$A$6000,"NP",Registros!$B$2:$B$6000,$A236)&gt;0,1,0)</f>
        <v/>
      </c>
      <c r="F236">
        <f>IF($E236=1,SUMIFS(Registros!$F$2:$F$6000,Registros!$A$2:$A$6000,"NP",Registros!$B$2:$B$6000,$A236),0)</f>
        <v/>
      </c>
      <c r="G236">
        <f>IF(COUNTIFS(Registros!$A$2:$A$6000,"MOV",Registros!$B$2:$B$6000,$A236)&gt;0,1,0)</f>
        <v/>
      </c>
      <c r="H236">
        <f>IF($G236=1,SUMIFS(Registros!$F$2:$F$6000,Registros!$A$2:$A$6000,"MOV",Registros!$B$2:$B$6000,$A236),0)</f>
        <v/>
      </c>
      <c r="I236">
        <f>IF(COUNTIFS(Registros!$A$2:$A$6000,"CS",Registros!$B$2:$B$6000,$A236)&gt;0,1,0)</f>
        <v/>
      </c>
      <c r="J236">
        <f>IF($I236=1,SUMIFS(Registros!$I$2:$I$6000,Registros!$A$2:$A$6000,"CS",Registros!$B$2:$B$6000,$A236),0)</f>
        <v/>
      </c>
      <c r="K236">
        <f>IF(COUNTIFS(Winback!$K$2:$K$300,$D236)&gt;0,1,0)</f>
        <v/>
      </c>
      <c r="L236">
        <f>IF(AND($K236=1,LEFT($A236,3)="WB-"),SUMIFS(Winback!$D$2:$D$300,Winback!$K$2:$K$300,$D236),0)</f>
        <v/>
      </c>
      <c r="M236">
        <f>IF(OR($E236=1,$G236=1,SUMIFS(Registros!$J$2:$J$6000,Registros!$B$2:$B$6000,$A236)&gt;0),1,0)</f>
        <v/>
      </c>
      <c r="N236">
        <f>IF($J236&gt;0,1,IF(COUNTIFS(Registros!$A$2:$A$6000,"CS",Registros!$B$2:$B$6000,$A236,Registros!$K$2:$K$6000,"&lt;&gt;")&gt;0,1,0))</f>
        <v/>
      </c>
      <c r="O236">
        <f>IF(AND($K236=1,$E236=0,$G236=0,$I236=0),"WINBACK",IF(AND($M236=1,$N236&gt;0),"CONVERGENTE",IF($M236=1,"SOLO MÓVIL",IF($N236&gt;0,"SOLO FIJO / INTERNET","SIN SERVICIOS"))))</f>
        <v/>
      </c>
      <c r="P236">
        <f>IF($O236="WINBACK","Recuperar (winback)",IF($O236="CONVERGENTE","Upgrade / más líneas",IF($O236="SOLO MÓVIL","Ofrecer fijo + internet (FLBBTV)",IF($O236="SOLO FIJO / INTERNET","Ofrecer línea móvil Nextphone","Oferta completa (móvil + fijo + internet)"))))</f>
        <v/>
      </c>
      <c r="Q236">
        <f>$F236+$H236+$L236</f>
        <v/>
      </c>
      <c r="R236">
        <f>IFERROR(VLOOKUP($A236,Registros!$B$2:$G$6000,6,0),IFERROR(VLOOKUP($D236,Winback!$B$2:$C$300,2,0),""))</f>
        <v/>
      </c>
      <c r="S236">
        <f>IF($E236=1,"NP","")&amp;IF($G236=1,"+MOV","")&amp;IF($I236=1,"+CS","")&amp;IF($K236=1,"+WB","")</f>
        <v/>
      </c>
      <c r="T236">
        <f>$E236+$G236+$I236+$K236</f>
        <v/>
      </c>
    </row>
    <row r="237">
      <c r="A237" t="inlineStr">
        <is>
          <t>312208320000</t>
        </is>
      </c>
      <c r="B237" t="inlineStr">
        <is>
          <t>31220832</t>
        </is>
      </c>
      <c r="C237" t="inlineStr">
        <is>
          <t>RA INVESTMENTS S.A -</t>
        </is>
      </c>
      <c r="D237" t="inlineStr">
        <is>
          <t>RAINVESTMENTSSA</t>
        </is>
      </c>
      <c r="E237">
        <f>IF(COUNTIFS(Registros!$A$2:$A$6000,"NP",Registros!$B$2:$B$6000,$A237)&gt;0,1,0)</f>
        <v/>
      </c>
      <c r="F237">
        <f>IF($E237=1,SUMIFS(Registros!$F$2:$F$6000,Registros!$A$2:$A$6000,"NP",Registros!$B$2:$B$6000,$A237),0)</f>
        <v/>
      </c>
      <c r="G237">
        <f>IF(COUNTIFS(Registros!$A$2:$A$6000,"MOV",Registros!$B$2:$B$6000,$A237)&gt;0,1,0)</f>
        <v/>
      </c>
      <c r="H237">
        <f>IF($G237=1,SUMIFS(Registros!$F$2:$F$6000,Registros!$A$2:$A$6000,"MOV",Registros!$B$2:$B$6000,$A237),0)</f>
        <v/>
      </c>
      <c r="I237">
        <f>IF(COUNTIFS(Registros!$A$2:$A$6000,"CS",Registros!$B$2:$B$6000,$A237)&gt;0,1,0)</f>
        <v/>
      </c>
      <c r="J237">
        <f>IF($I237=1,SUMIFS(Registros!$I$2:$I$6000,Registros!$A$2:$A$6000,"CS",Registros!$B$2:$B$6000,$A237),0)</f>
        <v/>
      </c>
      <c r="K237">
        <f>IF(COUNTIFS(Winback!$K$2:$K$300,$D237)&gt;0,1,0)</f>
        <v/>
      </c>
      <c r="L237">
        <f>IF(AND($K237=1,LEFT($A237,3)="WB-"),SUMIFS(Winback!$D$2:$D$300,Winback!$K$2:$K$300,$D237),0)</f>
        <v/>
      </c>
      <c r="M237">
        <f>IF(OR($E237=1,$G237=1,SUMIFS(Registros!$J$2:$J$6000,Registros!$B$2:$B$6000,$A237)&gt;0),1,0)</f>
        <v/>
      </c>
      <c r="N237">
        <f>IF($J237&gt;0,1,IF(COUNTIFS(Registros!$A$2:$A$6000,"CS",Registros!$B$2:$B$6000,$A237,Registros!$K$2:$K$6000,"&lt;&gt;")&gt;0,1,0))</f>
        <v/>
      </c>
      <c r="O237">
        <f>IF(AND($K237=1,$E237=0,$G237=0,$I237=0),"WINBACK",IF(AND($M237=1,$N237&gt;0),"CONVERGENTE",IF($M237=1,"SOLO MÓVIL",IF($N237&gt;0,"SOLO FIJO / INTERNET","SIN SERVICIOS"))))</f>
        <v/>
      </c>
      <c r="P237">
        <f>IF($O237="WINBACK","Recuperar (winback)",IF($O237="CONVERGENTE","Upgrade / más líneas",IF($O237="SOLO MÓVIL","Ofrecer fijo + internet (FLBBTV)",IF($O237="SOLO FIJO / INTERNET","Ofrecer línea móvil Nextphone","Oferta completa (móvil + fijo + internet)"))))</f>
        <v/>
      </c>
      <c r="Q237">
        <f>$F237+$H237+$L237</f>
        <v/>
      </c>
      <c r="R237">
        <f>IFERROR(VLOOKUP($A237,Registros!$B$2:$G$6000,6,0),IFERROR(VLOOKUP($D237,Winback!$B$2:$C$300,2,0),""))</f>
        <v/>
      </c>
      <c r="S237">
        <f>IF($E237=1,"NP","")&amp;IF($G237=1,"+MOV","")&amp;IF($I237=1,"+CS","")&amp;IF($K237=1,"+WB","")</f>
        <v/>
      </c>
      <c r="T237">
        <f>$E237+$G237+$I237+$K237</f>
        <v/>
      </c>
    </row>
    <row r="238">
      <c r="A238" t="inlineStr">
        <is>
          <t>336213010000</t>
        </is>
      </c>
      <c r="B238" t="inlineStr">
        <is>
          <t>33621301</t>
        </is>
      </c>
      <c r="C238" t="inlineStr">
        <is>
          <t>CONNECTIVA NETWORK CORP</t>
        </is>
      </c>
      <c r="D238" t="inlineStr">
        <is>
          <t>CONNECTIVANETWORKCORP</t>
        </is>
      </c>
      <c r="E238">
        <f>IF(COUNTIFS(Registros!$A$2:$A$6000,"NP",Registros!$B$2:$B$6000,$A238)&gt;0,1,0)</f>
        <v/>
      </c>
      <c r="F238">
        <f>IF($E238=1,SUMIFS(Registros!$F$2:$F$6000,Registros!$A$2:$A$6000,"NP",Registros!$B$2:$B$6000,$A238),0)</f>
        <v/>
      </c>
      <c r="G238">
        <f>IF(COUNTIFS(Registros!$A$2:$A$6000,"MOV",Registros!$B$2:$B$6000,$A238)&gt;0,1,0)</f>
        <v/>
      </c>
      <c r="H238">
        <f>IF($G238=1,SUMIFS(Registros!$F$2:$F$6000,Registros!$A$2:$A$6000,"MOV",Registros!$B$2:$B$6000,$A238),0)</f>
        <v/>
      </c>
      <c r="I238">
        <f>IF(COUNTIFS(Registros!$A$2:$A$6000,"CS",Registros!$B$2:$B$6000,$A238)&gt;0,1,0)</f>
        <v/>
      </c>
      <c r="J238">
        <f>IF($I238=1,SUMIFS(Registros!$I$2:$I$6000,Registros!$A$2:$A$6000,"CS",Registros!$B$2:$B$6000,$A238),0)</f>
        <v/>
      </c>
      <c r="K238">
        <f>IF(COUNTIFS(Winback!$K$2:$K$300,$D238)&gt;0,1,0)</f>
        <v/>
      </c>
      <c r="L238">
        <f>IF(AND($K238=1,LEFT($A238,3)="WB-"),SUMIFS(Winback!$D$2:$D$300,Winback!$K$2:$K$300,$D238),0)</f>
        <v/>
      </c>
      <c r="M238">
        <f>IF(OR($E238=1,$G238=1,SUMIFS(Registros!$J$2:$J$6000,Registros!$B$2:$B$6000,$A238)&gt;0),1,0)</f>
        <v/>
      </c>
      <c r="N238">
        <f>IF($J238&gt;0,1,IF(COUNTIFS(Registros!$A$2:$A$6000,"CS",Registros!$B$2:$B$6000,$A238,Registros!$K$2:$K$6000,"&lt;&gt;")&gt;0,1,0))</f>
        <v/>
      </c>
      <c r="O238">
        <f>IF(AND($K238=1,$E238=0,$G238=0,$I238=0),"WINBACK",IF(AND($M238=1,$N238&gt;0),"CONVERGENTE",IF($M238=1,"SOLO MÓVIL",IF($N238&gt;0,"SOLO FIJO / INTERNET","SIN SERVICIOS"))))</f>
        <v/>
      </c>
      <c r="P238">
        <f>IF($O238="WINBACK","Recuperar (winback)",IF($O238="CONVERGENTE","Upgrade / más líneas",IF($O238="SOLO MÓVIL","Ofrecer fijo + internet (FLBBTV)",IF($O238="SOLO FIJO / INTERNET","Ofrecer línea móvil Nextphone","Oferta completa (móvil + fijo + internet)"))))</f>
        <v/>
      </c>
      <c r="Q238">
        <f>$F238+$H238+$L238</f>
        <v/>
      </c>
      <c r="R238">
        <f>IFERROR(VLOOKUP($A238,Registros!$B$2:$G$6000,6,0),IFERROR(VLOOKUP($D238,Winback!$B$2:$C$300,2,0),""))</f>
        <v/>
      </c>
      <c r="S238">
        <f>IF($E238=1,"NP","")&amp;IF($G238=1,"+MOV","")&amp;IF($I238=1,"+CS","")&amp;IF($K238=1,"+WB","")</f>
        <v/>
      </c>
      <c r="T238">
        <f>$E238+$G238+$I238+$K238</f>
        <v/>
      </c>
    </row>
    <row r="239">
      <c r="A239" t="inlineStr">
        <is>
          <t>326511850100</t>
        </is>
      </c>
      <c r="B239" t="inlineStr">
        <is>
          <t>32651185</t>
        </is>
      </c>
      <c r="C239" t="inlineStr">
        <is>
          <t>Jose Urieta</t>
        </is>
      </c>
      <c r="D239" t="inlineStr">
        <is>
          <t>JOSEURIETA</t>
        </is>
      </c>
      <c r="E239">
        <f>IF(COUNTIFS(Registros!$A$2:$A$6000,"NP",Registros!$B$2:$B$6000,$A239)&gt;0,1,0)</f>
        <v/>
      </c>
      <c r="F239">
        <f>IF($E239=1,SUMIFS(Registros!$F$2:$F$6000,Registros!$A$2:$A$6000,"NP",Registros!$B$2:$B$6000,$A239),0)</f>
        <v/>
      </c>
      <c r="G239">
        <f>IF(COUNTIFS(Registros!$A$2:$A$6000,"MOV",Registros!$B$2:$B$6000,$A239)&gt;0,1,0)</f>
        <v/>
      </c>
      <c r="H239">
        <f>IF($G239=1,SUMIFS(Registros!$F$2:$F$6000,Registros!$A$2:$A$6000,"MOV",Registros!$B$2:$B$6000,$A239),0)</f>
        <v/>
      </c>
      <c r="I239">
        <f>IF(COUNTIFS(Registros!$A$2:$A$6000,"CS",Registros!$B$2:$B$6000,$A239)&gt;0,1,0)</f>
        <v/>
      </c>
      <c r="J239">
        <f>IF($I239=1,SUMIFS(Registros!$I$2:$I$6000,Registros!$A$2:$A$6000,"CS",Registros!$B$2:$B$6000,$A239),0)</f>
        <v/>
      </c>
      <c r="K239">
        <f>IF(COUNTIFS(Winback!$K$2:$K$300,$D239)&gt;0,1,0)</f>
        <v/>
      </c>
      <c r="L239">
        <f>IF(AND($K239=1,LEFT($A239,3)="WB-"),SUMIFS(Winback!$D$2:$D$300,Winback!$K$2:$K$300,$D239),0)</f>
        <v/>
      </c>
      <c r="M239">
        <f>IF(OR($E239=1,$G239=1,SUMIFS(Registros!$J$2:$J$6000,Registros!$B$2:$B$6000,$A239)&gt;0),1,0)</f>
        <v/>
      </c>
      <c r="N239">
        <f>IF($J239&gt;0,1,IF(COUNTIFS(Registros!$A$2:$A$6000,"CS",Registros!$B$2:$B$6000,$A239,Registros!$K$2:$K$6000,"&lt;&gt;")&gt;0,1,0))</f>
        <v/>
      </c>
      <c r="O239">
        <f>IF(AND($K239=1,$E239=0,$G239=0,$I239=0),"WINBACK",IF(AND($M239=1,$N239&gt;0),"CONVERGENTE",IF($M239=1,"SOLO MÓVIL",IF($N239&gt;0,"SOLO FIJO / INTERNET","SIN SERVICIOS"))))</f>
        <v/>
      </c>
      <c r="P239">
        <f>IF($O239="WINBACK","Recuperar (winback)",IF($O239="CONVERGENTE","Upgrade / más líneas",IF($O239="SOLO MÓVIL","Ofrecer fijo + internet (FLBBTV)",IF($O239="SOLO FIJO / INTERNET","Ofrecer línea móvil Nextphone","Oferta completa (móvil + fijo + internet)"))))</f>
        <v/>
      </c>
      <c r="Q239">
        <f>$F239+$H239+$L239</f>
        <v/>
      </c>
      <c r="R239">
        <f>IFERROR(VLOOKUP($A239,Registros!$B$2:$G$6000,6,0),IFERROR(VLOOKUP($D239,Winback!$B$2:$C$300,2,0),""))</f>
        <v/>
      </c>
      <c r="S239">
        <f>IF($E239=1,"NP","")&amp;IF($G239=1,"+MOV","")&amp;IF($I239=1,"+CS","")&amp;IF($K239=1,"+WB","")</f>
        <v/>
      </c>
      <c r="T239">
        <f>$E239+$G239+$I239+$K239</f>
        <v/>
      </c>
    </row>
    <row r="240">
      <c r="A240" t="inlineStr">
        <is>
          <t>335168650000</t>
        </is>
      </c>
      <c r="B240" t="inlineStr">
        <is>
          <t>33516865</t>
        </is>
      </c>
      <c r="C240" t="inlineStr">
        <is>
          <t>Centro Audio Foto</t>
        </is>
      </c>
      <c r="D240" t="inlineStr">
        <is>
          <t>CENTROAUDIOFOTO</t>
        </is>
      </c>
      <c r="E240">
        <f>IF(COUNTIFS(Registros!$A$2:$A$6000,"NP",Registros!$B$2:$B$6000,$A240)&gt;0,1,0)</f>
        <v/>
      </c>
      <c r="F240">
        <f>IF($E240=1,SUMIFS(Registros!$F$2:$F$6000,Registros!$A$2:$A$6000,"NP",Registros!$B$2:$B$6000,$A240),0)</f>
        <v/>
      </c>
      <c r="G240">
        <f>IF(COUNTIFS(Registros!$A$2:$A$6000,"MOV",Registros!$B$2:$B$6000,$A240)&gt;0,1,0)</f>
        <v/>
      </c>
      <c r="H240">
        <f>IF($G240=1,SUMIFS(Registros!$F$2:$F$6000,Registros!$A$2:$A$6000,"MOV",Registros!$B$2:$B$6000,$A240),0)</f>
        <v/>
      </c>
      <c r="I240">
        <f>IF(COUNTIFS(Registros!$A$2:$A$6000,"CS",Registros!$B$2:$B$6000,$A240)&gt;0,1,0)</f>
        <v/>
      </c>
      <c r="J240">
        <f>IF($I240=1,SUMIFS(Registros!$I$2:$I$6000,Registros!$A$2:$A$6000,"CS",Registros!$B$2:$B$6000,$A240),0)</f>
        <v/>
      </c>
      <c r="K240">
        <f>IF(COUNTIFS(Winback!$K$2:$K$300,$D240)&gt;0,1,0)</f>
        <v/>
      </c>
      <c r="L240">
        <f>IF(AND($K240=1,LEFT($A240,3)="WB-"),SUMIFS(Winback!$D$2:$D$300,Winback!$K$2:$K$300,$D240),0)</f>
        <v/>
      </c>
      <c r="M240">
        <f>IF(OR($E240=1,$G240=1,SUMIFS(Registros!$J$2:$J$6000,Registros!$B$2:$B$6000,$A240)&gt;0),1,0)</f>
        <v/>
      </c>
      <c r="N240">
        <f>IF($J240&gt;0,1,IF(COUNTIFS(Registros!$A$2:$A$6000,"CS",Registros!$B$2:$B$6000,$A240,Registros!$K$2:$K$6000,"&lt;&gt;")&gt;0,1,0))</f>
        <v/>
      </c>
      <c r="O240">
        <f>IF(AND($K240=1,$E240=0,$G240=0,$I240=0),"WINBACK",IF(AND($M240=1,$N240&gt;0),"CONVERGENTE",IF($M240=1,"SOLO MÓVIL",IF($N240&gt;0,"SOLO FIJO / INTERNET","SIN SERVICIOS"))))</f>
        <v/>
      </c>
      <c r="P240">
        <f>IF($O240="WINBACK","Recuperar (winback)",IF($O240="CONVERGENTE","Upgrade / más líneas",IF($O240="SOLO MÓVIL","Ofrecer fijo + internet (FLBBTV)",IF($O240="SOLO FIJO / INTERNET","Ofrecer línea móvil Nextphone","Oferta completa (móvil + fijo + internet)"))))</f>
        <v/>
      </c>
      <c r="Q240">
        <f>$F240+$H240+$L240</f>
        <v/>
      </c>
      <c r="R240">
        <f>IFERROR(VLOOKUP($A240,Registros!$B$2:$G$6000,6,0),IFERROR(VLOOKUP($D240,Winback!$B$2:$C$300,2,0),""))</f>
        <v/>
      </c>
      <c r="S240">
        <f>IF($E240=1,"NP","")&amp;IF($G240=1,"+MOV","")&amp;IF($I240=1,"+CS","")&amp;IF($K240=1,"+WB","")</f>
        <v/>
      </c>
      <c r="T240">
        <f>$E240+$G240+$I240+$K240</f>
        <v/>
      </c>
    </row>
    <row r="241">
      <c r="A241" t="inlineStr">
        <is>
          <t>336321570000</t>
        </is>
      </c>
      <c r="B241" t="inlineStr">
        <is>
          <t>33632157</t>
        </is>
      </c>
      <c r="C241" t="inlineStr">
        <is>
          <t>OLMOS Y OLMOS ABOGADOS</t>
        </is>
      </c>
      <c r="D241" t="inlineStr">
        <is>
          <t>OLMOSYOLMOSABOGADOS</t>
        </is>
      </c>
      <c r="E241">
        <f>IF(COUNTIFS(Registros!$A$2:$A$6000,"NP",Registros!$B$2:$B$6000,$A241)&gt;0,1,0)</f>
        <v/>
      </c>
      <c r="F241">
        <f>IF($E241=1,SUMIFS(Registros!$F$2:$F$6000,Registros!$A$2:$A$6000,"NP",Registros!$B$2:$B$6000,$A241),0)</f>
        <v/>
      </c>
      <c r="G241">
        <f>IF(COUNTIFS(Registros!$A$2:$A$6000,"MOV",Registros!$B$2:$B$6000,$A241)&gt;0,1,0)</f>
        <v/>
      </c>
      <c r="H241">
        <f>IF($G241=1,SUMIFS(Registros!$F$2:$F$6000,Registros!$A$2:$A$6000,"MOV",Registros!$B$2:$B$6000,$A241),0)</f>
        <v/>
      </c>
      <c r="I241">
        <f>IF(COUNTIFS(Registros!$A$2:$A$6000,"CS",Registros!$B$2:$B$6000,$A241)&gt;0,1,0)</f>
        <v/>
      </c>
      <c r="J241">
        <f>IF($I241=1,SUMIFS(Registros!$I$2:$I$6000,Registros!$A$2:$A$6000,"CS",Registros!$B$2:$B$6000,$A241),0)</f>
        <v/>
      </c>
      <c r="K241">
        <f>IF(COUNTIFS(Winback!$K$2:$K$300,$D241)&gt;0,1,0)</f>
        <v/>
      </c>
      <c r="L241">
        <f>IF(AND($K241=1,LEFT($A241,3)="WB-"),SUMIFS(Winback!$D$2:$D$300,Winback!$K$2:$K$300,$D241),0)</f>
        <v/>
      </c>
      <c r="M241">
        <f>IF(OR($E241=1,$G241=1,SUMIFS(Registros!$J$2:$J$6000,Registros!$B$2:$B$6000,$A241)&gt;0),1,0)</f>
        <v/>
      </c>
      <c r="N241">
        <f>IF($J241&gt;0,1,IF(COUNTIFS(Registros!$A$2:$A$6000,"CS",Registros!$B$2:$B$6000,$A241,Registros!$K$2:$K$6000,"&lt;&gt;")&gt;0,1,0))</f>
        <v/>
      </c>
      <c r="O241">
        <f>IF(AND($K241=1,$E241=0,$G241=0,$I241=0),"WINBACK",IF(AND($M241=1,$N241&gt;0),"CONVERGENTE",IF($M241=1,"SOLO MÓVIL",IF($N241&gt;0,"SOLO FIJO / INTERNET","SIN SERVICIOS"))))</f>
        <v/>
      </c>
      <c r="P241">
        <f>IF($O241="WINBACK","Recuperar (winback)",IF($O241="CONVERGENTE","Upgrade / más líneas",IF($O241="SOLO MÓVIL","Ofrecer fijo + internet (FLBBTV)",IF($O241="SOLO FIJO / INTERNET","Ofrecer línea móvil Nextphone","Oferta completa (móvil + fijo + internet)"))))</f>
        <v/>
      </c>
      <c r="Q241">
        <f>$F241+$H241+$L241</f>
        <v/>
      </c>
      <c r="R241">
        <f>IFERROR(VLOOKUP($A241,Registros!$B$2:$G$6000,6,0),IFERROR(VLOOKUP($D241,Winback!$B$2:$C$300,2,0),""))</f>
        <v/>
      </c>
      <c r="S241">
        <f>IF($E241=1,"NP","")&amp;IF($G241=1,"+MOV","")&amp;IF($I241=1,"+CS","")&amp;IF($K241=1,"+WB","")</f>
        <v/>
      </c>
      <c r="T241">
        <f>$E241+$G241+$I241+$K241</f>
        <v/>
      </c>
    </row>
    <row r="242">
      <c r="A242" t="inlineStr">
        <is>
          <t>325457270000</t>
        </is>
      </c>
      <c r="B242" t="inlineStr">
        <is>
          <t>32545727</t>
        </is>
      </c>
      <c r="C242" t="inlineStr">
        <is>
          <t>2 Ocean Service</t>
        </is>
      </c>
      <c r="D242" t="inlineStr">
        <is>
          <t>2OCEANSERVICE</t>
        </is>
      </c>
      <c r="E242">
        <f>IF(COUNTIFS(Registros!$A$2:$A$6000,"NP",Registros!$B$2:$B$6000,$A242)&gt;0,1,0)</f>
        <v/>
      </c>
      <c r="F242">
        <f>IF($E242=1,SUMIFS(Registros!$F$2:$F$6000,Registros!$A$2:$A$6000,"NP",Registros!$B$2:$B$6000,$A242),0)</f>
        <v/>
      </c>
      <c r="G242">
        <f>IF(COUNTIFS(Registros!$A$2:$A$6000,"MOV",Registros!$B$2:$B$6000,$A242)&gt;0,1,0)</f>
        <v/>
      </c>
      <c r="H242">
        <f>IF($G242=1,SUMIFS(Registros!$F$2:$F$6000,Registros!$A$2:$A$6000,"MOV",Registros!$B$2:$B$6000,$A242),0)</f>
        <v/>
      </c>
      <c r="I242">
        <f>IF(COUNTIFS(Registros!$A$2:$A$6000,"CS",Registros!$B$2:$B$6000,$A242)&gt;0,1,0)</f>
        <v/>
      </c>
      <c r="J242">
        <f>IF($I242=1,SUMIFS(Registros!$I$2:$I$6000,Registros!$A$2:$A$6000,"CS",Registros!$B$2:$B$6000,$A242),0)</f>
        <v/>
      </c>
      <c r="K242">
        <f>IF(COUNTIFS(Winback!$K$2:$K$300,$D242)&gt;0,1,0)</f>
        <v/>
      </c>
      <c r="L242">
        <f>IF(AND($K242=1,LEFT($A242,3)="WB-"),SUMIFS(Winback!$D$2:$D$300,Winback!$K$2:$K$300,$D242),0)</f>
        <v/>
      </c>
      <c r="M242">
        <f>IF(OR($E242=1,$G242=1,SUMIFS(Registros!$J$2:$J$6000,Registros!$B$2:$B$6000,$A242)&gt;0),1,0)</f>
        <v/>
      </c>
      <c r="N242">
        <f>IF($J242&gt;0,1,IF(COUNTIFS(Registros!$A$2:$A$6000,"CS",Registros!$B$2:$B$6000,$A242,Registros!$K$2:$K$6000,"&lt;&gt;")&gt;0,1,0))</f>
        <v/>
      </c>
      <c r="O242">
        <f>IF(AND($K242=1,$E242=0,$G242=0,$I242=0),"WINBACK",IF(AND($M242=1,$N242&gt;0),"CONVERGENTE",IF($M242=1,"SOLO MÓVIL",IF($N242&gt;0,"SOLO FIJO / INTERNET","SIN SERVICIOS"))))</f>
        <v/>
      </c>
      <c r="P242">
        <f>IF($O242="WINBACK","Recuperar (winback)",IF($O242="CONVERGENTE","Upgrade / más líneas",IF($O242="SOLO MÓVIL","Ofrecer fijo + internet (FLBBTV)",IF($O242="SOLO FIJO / INTERNET","Ofrecer línea móvil Nextphone","Oferta completa (móvil + fijo + internet)"))))</f>
        <v/>
      </c>
      <c r="Q242">
        <f>$F242+$H242+$L242</f>
        <v/>
      </c>
      <c r="R242">
        <f>IFERROR(VLOOKUP($A242,Registros!$B$2:$G$6000,6,0),IFERROR(VLOOKUP($D242,Winback!$B$2:$C$300,2,0),""))</f>
        <v/>
      </c>
      <c r="S242">
        <f>IF($E242=1,"NP","")&amp;IF($G242=1,"+MOV","")&amp;IF($I242=1,"+CS","")&amp;IF($K242=1,"+WB","")</f>
        <v/>
      </c>
      <c r="T242">
        <f>$E242+$G242+$I242+$K242</f>
        <v/>
      </c>
    </row>
    <row r="243">
      <c r="A243" t="inlineStr">
        <is>
          <t>312228000000</t>
        </is>
      </c>
      <c r="B243" t="inlineStr">
        <is>
          <t>31222800</t>
        </is>
      </c>
      <c r="C243" t="inlineStr">
        <is>
          <t>EQUIPOS DE CONSTRUCCION HERCULES SA -</t>
        </is>
      </c>
      <c r="D243" t="inlineStr">
        <is>
          <t>EQUIPOSDECONSTRUCCIONHERCULESSA</t>
        </is>
      </c>
      <c r="E243">
        <f>IF(COUNTIFS(Registros!$A$2:$A$6000,"NP",Registros!$B$2:$B$6000,$A243)&gt;0,1,0)</f>
        <v/>
      </c>
      <c r="F243">
        <f>IF($E243=1,SUMIFS(Registros!$F$2:$F$6000,Registros!$A$2:$A$6000,"NP",Registros!$B$2:$B$6000,$A243),0)</f>
        <v/>
      </c>
      <c r="G243">
        <f>IF(COUNTIFS(Registros!$A$2:$A$6000,"MOV",Registros!$B$2:$B$6000,$A243)&gt;0,1,0)</f>
        <v/>
      </c>
      <c r="H243">
        <f>IF($G243=1,SUMIFS(Registros!$F$2:$F$6000,Registros!$A$2:$A$6000,"MOV",Registros!$B$2:$B$6000,$A243),0)</f>
        <v/>
      </c>
      <c r="I243">
        <f>IF(COUNTIFS(Registros!$A$2:$A$6000,"CS",Registros!$B$2:$B$6000,$A243)&gt;0,1,0)</f>
        <v/>
      </c>
      <c r="J243">
        <f>IF($I243=1,SUMIFS(Registros!$I$2:$I$6000,Registros!$A$2:$A$6000,"CS",Registros!$B$2:$B$6000,$A243),0)</f>
        <v/>
      </c>
      <c r="K243">
        <f>IF(COUNTIFS(Winback!$K$2:$K$300,$D243)&gt;0,1,0)</f>
        <v/>
      </c>
      <c r="L243">
        <f>IF(AND($K243=1,LEFT($A243,3)="WB-"),SUMIFS(Winback!$D$2:$D$300,Winback!$K$2:$K$300,$D243),0)</f>
        <v/>
      </c>
      <c r="M243">
        <f>IF(OR($E243=1,$G243=1,SUMIFS(Registros!$J$2:$J$6000,Registros!$B$2:$B$6000,$A243)&gt;0),1,0)</f>
        <v/>
      </c>
      <c r="N243">
        <f>IF($J243&gt;0,1,IF(COUNTIFS(Registros!$A$2:$A$6000,"CS",Registros!$B$2:$B$6000,$A243,Registros!$K$2:$K$6000,"&lt;&gt;")&gt;0,1,0))</f>
        <v/>
      </c>
      <c r="O243">
        <f>IF(AND($K243=1,$E243=0,$G243=0,$I243=0),"WINBACK",IF(AND($M243=1,$N243&gt;0),"CONVERGENTE",IF($M243=1,"SOLO MÓVIL",IF($N243&gt;0,"SOLO FIJO / INTERNET","SIN SERVICIOS"))))</f>
        <v/>
      </c>
      <c r="P243">
        <f>IF($O243="WINBACK","Recuperar (winback)",IF($O243="CONVERGENTE","Upgrade / más líneas",IF($O243="SOLO MÓVIL","Ofrecer fijo + internet (FLBBTV)",IF($O243="SOLO FIJO / INTERNET","Ofrecer línea móvil Nextphone","Oferta completa (móvil + fijo + internet)"))))</f>
        <v/>
      </c>
      <c r="Q243">
        <f>$F243+$H243+$L243</f>
        <v/>
      </c>
      <c r="R243">
        <f>IFERROR(VLOOKUP($A243,Registros!$B$2:$G$6000,6,0),IFERROR(VLOOKUP($D243,Winback!$B$2:$C$300,2,0),""))</f>
        <v/>
      </c>
      <c r="S243">
        <f>IF($E243=1,"NP","")&amp;IF($G243=1,"+MOV","")&amp;IF($I243=1,"+CS","")&amp;IF($K243=1,"+WB","")</f>
        <v/>
      </c>
      <c r="T243">
        <f>$E243+$G243+$I243+$K243</f>
        <v/>
      </c>
    </row>
    <row r="244">
      <c r="A244" t="inlineStr">
        <is>
          <t>323942230000</t>
        </is>
      </c>
      <c r="B244" t="inlineStr">
        <is>
          <t>32394223</t>
        </is>
      </c>
      <c r="C244" t="inlineStr">
        <is>
          <t>DOULOS INSURA</t>
        </is>
      </c>
      <c r="D244" t="inlineStr">
        <is>
          <t>DOULOSINSURA</t>
        </is>
      </c>
      <c r="E244">
        <f>IF(COUNTIFS(Registros!$A$2:$A$6000,"NP",Registros!$B$2:$B$6000,$A244)&gt;0,1,0)</f>
        <v/>
      </c>
      <c r="F244">
        <f>IF($E244=1,SUMIFS(Registros!$F$2:$F$6000,Registros!$A$2:$A$6000,"NP",Registros!$B$2:$B$6000,$A244),0)</f>
        <v/>
      </c>
      <c r="G244">
        <f>IF(COUNTIFS(Registros!$A$2:$A$6000,"MOV",Registros!$B$2:$B$6000,$A244)&gt;0,1,0)</f>
        <v/>
      </c>
      <c r="H244">
        <f>IF($G244=1,SUMIFS(Registros!$F$2:$F$6000,Registros!$A$2:$A$6000,"MOV",Registros!$B$2:$B$6000,$A244),0)</f>
        <v/>
      </c>
      <c r="I244">
        <f>IF(COUNTIFS(Registros!$A$2:$A$6000,"CS",Registros!$B$2:$B$6000,$A244)&gt;0,1,0)</f>
        <v/>
      </c>
      <c r="J244">
        <f>IF($I244=1,SUMIFS(Registros!$I$2:$I$6000,Registros!$A$2:$A$6000,"CS",Registros!$B$2:$B$6000,$A244),0)</f>
        <v/>
      </c>
      <c r="K244">
        <f>IF(COUNTIFS(Winback!$K$2:$K$300,$D244)&gt;0,1,0)</f>
        <v/>
      </c>
      <c r="L244">
        <f>IF(AND($K244=1,LEFT($A244,3)="WB-"),SUMIFS(Winback!$D$2:$D$300,Winback!$K$2:$K$300,$D244),0)</f>
        <v/>
      </c>
      <c r="M244">
        <f>IF(OR($E244=1,$G244=1,SUMIFS(Registros!$J$2:$J$6000,Registros!$B$2:$B$6000,$A244)&gt;0),1,0)</f>
        <v/>
      </c>
      <c r="N244">
        <f>IF($J244&gt;0,1,IF(COUNTIFS(Registros!$A$2:$A$6000,"CS",Registros!$B$2:$B$6000,$A244,Registros!$K$2:$K$6000,"&lt;&gt;")&gt;0,1,0))</f>
        <v/>
      </c>
      <c r="O244">
        <f>IF(AND($K244=1,$E244=0,$G244=0,$I244=0),"WINBACK",IF(AND($M244=1,$N244&gt;0),"CONVERGENTE",IF($M244=1,"SOLO MÓVIL",IF($N244&gt;0,"SOLO FIJO / INTERNET","SIN SERVICIOS"))))</f>
        <v/>
      </c>
      <c r="P244">
        <f>IF($O244="WINBACK","Recuperar (winback)",IF($O244="CONVERGENTE","Upgrade / más líneas",IF($O244="SOLO MÓVIL","Ofrecer fijo + internet (FLBBTV)",IF($O244="SOLO FIJO / INTERNET","Ofrecer línea móvil Nextphone","Oferta completa (móvil + fijo + internet)"))))</f>
        <v/>
      </c>
      <c r="Q244">
        <f>$F244+$H244+$L244</f>
        <v/>
      </c>
      <c r="R244">
        <f>IFERROR(VLOOKUP($A244,Registros!$B$2:$G$6000,6,0),IFERROR(VLOOKUP($D244,Winback!$B$2:$C$300,2,0),""))</f>
        <v/>
      </c>
      <c r="S244">
        <f>IF($E244=1,"NP","")&amp;IF($G244=1,"+MOV","")&amp;IF($I244=1,"+CS","")&amp;IF($K244=1,"+WB","")</f>
        <v/>
      </c>
      <c r="T244">
        <f>$E244+$G244+$I244+$K244</f>
        <v/>
      </c>
    </row>
    <row r="245">
      <c r="A245" t="inlineStr">
        <is>
          <t>352368300000</t>
        </is>
      </c>
      <c r="B245" t="inlineStr">
        <is>
          <t>35236830</t>
        </is>
      </c>
      <c r="C245" t="inlineStr">
        <is>
          <t>ITMS PANAMA</t>
        </is>
      </c>
      <c r="D245" t="inlineStr">
        <is>
          <t>ITMSPANAMA</t>
        </is>
      </c>
      <c r="E245">
        <f>IF(COUNTIFS(Registros!$A$2:$A$6000,"NP",Registros!$B$2:$B$6000,$A245)&gt;0,1,0)</f>
        <v/>
      </c>
      <c r="F245">
        <f>IF($E245=1,SUMIFS(Registros!$F$2:$F$6000,Registros!$A$2:$A$6000,"NP",Registros!$B$2:$B$6000,$A245),0)</f>
        <v/>
      </c>
      <c r="G245">
        <f>IF(COUNTIFS(Registros!$A$2:$A$6000,"MOV",Registros!$B$2:$B$6000,$A245)&gt;0,1,0)</f>
        <v/>
      </c>
      <c r="H245">
        <f>IF($G245=1,SUMIFS(Registros!$F$2:$F$6000,Registros!$A$2:$A$6000,"MOV",Registros!$B$2:$B$6000,$A245),0)</f>
        <v/>
      </c>
      <c r="I245">
        <f>IF(COUNTIFS(Registros!$A$2:$A$6000,"CS",Registros!$B$2:$B$6000,$A245)&gt;0,1,0)</f>
        <v/>
      </c>
      <c r="J245">
        <f>IF($I245=1,SUMIFS(Registros!$I$2:$I$6000,Registros!$A$2:$A$6000,"CS",Registros!$B$2:$B$6000,$A245),0)</f>
        <v/>
      </c>
      <c r="K245">
        <f>IF(COUNTIFS(Winback!$K$2:$K$300,$D245)&gt;0,1,0)</f>
        <v/>
      </c>
      <c r="L245">
        <f>IF(AND($K245=1,LEFT($A245,3)="WB-"),SUMIFS(Winback!$D$2:$D$300,Winback!$K$2:$K$300,$D245),0)</f>
        <v/>
      </c>
      <c r="M245">
        <f>IF(OR($E245=1,$G245=1,SUMIFS(Registros!$J$2:$J$6000,Registros!$B$2:$B$6000,$A245)&gt;0),1,0)</f>
        <v/>
      </c>
      <c r="N245">
        <f>IF($J245&gt;0,1,IF(COUNTIFS(Registros!$A$2:$A$6000,"CS",Registros!$B$2:$B$6000,$A245,Registros!$K$2:$K$6000,"&lt;&gt;")&gt;0,1,0))</f>
        <v/>
      </c>
      <c r="O245">
        <f>IF(AND($K245=1,$E245=0,$G245=0,$I245=0),"WINBACK",IF(AND($M245=1,$N245&gt;0),"CONVERGENTE",IF($M245=1,"SOLO MÓVIL",IF($N245&gt;0,"SOLO FIJO / INTERNET","SIN SERVICIOS"))))</f>
        <v/>
      </c>
      <c r="P245">
        <f>IF($O245="WINBACK","Recuperar (winback)",IF($O245="CONVERGENTE","Upgrade / más líneas",IF($O245="SOLO MÓVIL","Ofrecer fijo + internet (FLBBTV)",IF($O245="SOLO FIJO / INTERNET","Ofrecer línea móvil Nextphone","Oferta completa (móvil + fijo + internet)"))))</f>
        <v/>
      </c>
      <c r="Q245">
        <f>$F245+$H245+$L245</f>
        <v/>
      </c>
      <c r="R245">
        <f>IFERROR(VLOOKUP($A245,Registros!$B$2:$G$6000,6,0),IFERROR(VLOOKUP($D245,Winback!$B$2:$C$300,2,0),""))</f>
        <v/>
      </c>
      <c r="S245">
        <f>IF($E245=1,"NP","")&amp;IF($G245=1,"+MOV","")&amp;IF($I245=1,"+CS","")&amp;IF($K245=1,"+WB","")</f>
        <v/>
      </c>
      <c r="T245">
        <f>$E245+$G245+$I245+$K245</f>
        <v/>
      </c>
    </row>
    <row r="246">
      <c r="A246" t="inlineStr">
        <is>
          <t>344081960000</t>
        </is>
      </c>
      <c r="B246" t="inlineStr">
        <is>
          <t>34408196</t>
        </is>
      </c>
      <c r="C246" t="inlineStr">
        <is>
          <t>MOODYS LOCAL PA CALIFICADORA DE RIESGOS</t>
        </is>
      </c>
      <c r="D246" t="inlineStr">
        <is>
          <t>MOODYSLOCALPACALIFICADORADERIESGOS</t>
        </is>
      </c>
      <c r="E246">
        <f>IF(COUNTIFS(Registros!$A$2:$A$6000,"NP",Registros!$B$2:$B$6000,$A246)&gt;0,1,0)</f>
        <v/>
      </c>
      <c r="F246">
        <f>IF($E246=1,SUMIFS(Registros!$F$2:$F$6000,Registros!$A$2:$A$6000,"NP",Registros!$B$2:$B$6000,$A246),0)</f>
        <v/>
      </c>
      <c r="G246">
        <f>IF(COUNTIFS(Registros!$A$2:$A$6000,"MOV",Registros!$B$2:$B$6000,$A246)&gt;0,1,0)</f>
        <v/>
      </c>
      <c r="H246">
        <f>IF($G246=1,SUMIFS(Registros!$F$2:$F$6000,Registros!$A$2:$A$6000,"MOV",Registros!$B$2:$B$6000,$A246),0)</f>
        <v/>
      </c>
      <c r="I246">
        <f>IF(COUNTIFS(Registros!$A$2:$A$6000,"CS",Registros!$B$2:$B$6000,$A246)&gt;0,1,0)</f>
        <v/>
      </c>
      <c r="J246">
        <f>IF($I246=1,SUMIFS(Registros!$I$2:$I$6000,Registros!$A$2:$A$6000,"CS",Registros!$B$2:$B$6000,$A246),0)</f>
        <v/>
      </c>
      <c r="K246">
        <f>IF(COUNTIFS(Winback!$K$2:$K$300,$D246)&gt;0,1,0)</f>
        <v/>
      </c>
      <c r="L246">
        <f>IF(AND($K246=1,LEFT($A246,3)="WB-"),SUMIFS(Winback!$D$2:$D$300,Winback!$K$2:$K$300,$D246),0)</f>
        <v/>
      </c>
      <c r="M246">
        <f>IF(OR($E246=1,$G246=1,SUMIFS(Registros!$J$2:$J$6000,Registros!$B$2:$B$6000,$A246)&gt;0),1,0)</f>
        <v/>
      </c>
      <c r="N246">
        <f>IF($J246&gt;0,1,IF(COUNTIFS(Registros!$A$2:$A$6000,"CS",Registros!$B$2:$B$6000,$A246,Registros!$K$2:$K$6000,"&lt;&gt;")&gt;0,1,0))</f>
        <v/>
      </c>
      <c r="O246">
        <f>IF(AND($K246=1,$E246=0,$G246=0,$I246=0),"WINBACK",IF(AND($M246=1,$N246&gt;0),"CONVERGENTE",IF($M246=1,"SOLO MÓVIL",IF($N246&gt;0,"SOLO FIJO / INTERNET","SIN SERVICIOS"))))</f>
        <v/>
      </c>
      <c r="P246">
        <f>IF($O246="WINBACK","Recuperar (winback)",IF($O246="CONVERGENTE","Upgrade / más líneas",IF($O246="SOLO MÓVIL","Ofrecer fijo + internet (FLBBTV)",IF($O246="SOLO FIJO / INTERNET","Ofrecer línea móvil Nextphone","Oferta completa (móvil + fijo + internet)"))))</f>
        <v/>
      </c>
      <c r="Q246">
        <f>$F246+$H246+$L246</f>
        <v/>
      </c>
      <c r="R246">
        <f>IFERROR(VLOOKUP($A246,Registros!$B$2:$G$6000,6,0),IFERROR(VLOOKUP($D246,Winback!$B$2:$C$300,2,0),""))</f>
        <v/>
      </c>
      <c r="S246">
        <f>IF($E246=1,"NP","")&amp;IF($G246=1,"+MOV","")&amp;IF($I246=1,"+CS","")&amp;IF($K246=1,"+WB","")</f>
        <v/>
      </c>
      <c r="T246">
        <f>$E246+$G246+$I246+$K246</f>
        <v/>
      </c>
    </row>
    <row r="247">
      <c r="A247" t="inlineStr">
        <is>
          <t>342117940000</t>
        </is>
      </c>
      <c r="B247" t="inlineStr">
        <is>
          <t>34211794</t>
        </is>
      </c>
      <c r="C247" t="inlineStr">
        <is>
          <t>EULOGIO ATENCIO JUAREZ</t>
        </is>
      </c>
      <c r="D247" t="inlineStr">
        <is>
          <t>EULOGIOATENCIOJUAREZ</t>
        </is>
      </c>
      <c r="E247">
        <f>IF(COUNTIFS(Registros!$A$2:$A$6000,"NP",Registros!$B$2:$B$6000,$A247)&gt;0,1,0)</f>
        <v/>
      </c>
      <c r="F247">
        <f>IF($E247=1,SUMIFS(Registros!$F$2:$F$6000,Registros!$A$2:$A$6000,"NP",Registros!$B$2:$B$6000,$A247),0)</f>
        <v/>
      </c>
      <c r="G247">
        <f>IF(COUNTIFS(Registros!$A$2:$A$6000,"MOV",Registros!$B$2:$B$6000,$A247)&gt;0,1,0)</f>
        <v/>
      </c>
      <c r="H247">
        <f>IF($G247=1,SUMIFS(Registros!$F$2:$F$6000,Registros!$A$2:$A$6000,"MOV",Registros!$B$2:$B$6000,$A247),0)</f>
        <v/>
      </c>
      <c r="I247">
        <f>IF(COUNTIFS(Registros!$A$2:$A$6000,"CS",Registros!$B$2:$B$6000,$A247)&gt;0,1,0)</f>
        <v/>
      </c>
      <c r="J247">
        <f>IF($I247=1,SUMIFS(Registros!$I$2:$I$6000,Registros!$A$2:$A$6000,"CS",Registros!$B$2:$B$6000,$A247),0)</f>
        <v/>
      </c>
      <c r="K247">
        <f>IF(COUNTIFS(Winback!$K$2:$K$300,$D247)&gt;0,1,0)</f>
        <v/>
      </c>
      <c r="L247">
        <f>IF(AND($K247=1,LEFT($A247,3)="WB-"),SUMIFS(Winback!$D$2:$D$300,Winback!$K$2:$K$300,$D247),0)</f>
        <v/>
      </c>
      <c r="M247">
        <f>IF(OR($E247=1,$G247=1,SUMIFS(Registros!$J$2:$J$6000,Registros!$B$2:$B$6000,$A247)&gt;0),1,0)</f>
        <v/>
      </c>
      <c r="N247">
        <f>IF($J247&gt;0,1,IF(COUNTIFS(Registros!$A$2:$A$6000,"CS",Registros!$B$2:$B$6000,$A247,Registros!$K$2:$K$6000,"&lt;&gt;")&gt;0,1,0))</f>
        <v/>
      </c>
      <c r="O247">
        <f>IF(AND($K247=1,$E247=0,$G247=0,$I247=0),"WINBACK",IF(AND($M247=1,$N247&gt;0),"CONVERGENTE",IF($M247=1,"SOLO MÓVIL",IF($N247&gt;0,"SOLO FIJO / INTERNET","SIN SERVICIOS"))))</f>
        <v/>
      </c>
      <c r="P247">
        <f>IF($O247="WINBACK","Recuperar (winback)",IF($O247="CONVERGENTE","Upgrade / más líneas",IF($O247="SOLO MÓVIL","Ofrecer fijo + internet (FLBBTV)",IF($O247="SOLO FIJO / INTERNET","Ofrecer línea móvil Nextphone","Oferta completa (móvil + fijo + internet)"))))</f>
        <v/>
      </c>
      <c r="Q247">
        <f>$F247+$H247+$L247</f>
        <v/>
      </c>
      <c r="R247">
        <f>IFERROR(VLOOKUP($A247,Registros!$B$2:$G$6000,6,0),IFERROR(VLOOKUP($D247,Winback!$B$2:$C$300,2,0),""))</f>
        <v/>
      </c>
      <c r="S247">
        <f>IF($E247=1,"NP","")&amp;IF($G247=1,"+MOV","")&amp;IF($I247=1,"+CS","")&amp;IF($K247=1,"+WB","")</f>
        <v/>
      </c>
      <c r="T247">
        <f>$E247+$G247+$I247+$K247</f>
        <v/>
      </c>
    </row>
    <row r="248">
      <c r="A248" t="inlineStr">
        <is>
          <t>332109410000</t>
        </is>
      </c>
      <c r="B248" t="inlineStr">
        <is>
          <t>33210941</t>
        </is>
      </c>
      <c r="C248" t="inlineStr">
        <is>
          <t>RJ INVERSIONES S.A.</t>
        </is>
      </c>
      <c r="D248" t="inlineStr">
        <is>
          <t>RJINVERSIONESSA</t>
        </is>
      </c>
      <c r="E248">
        <f>IF(COUNTIFS(Registros!$A$2:$A$6000,"NP",Registros!$B$2:$B$6000,$A248)&gt;0,1,0)</f>
        <v/>
      </c>
      <c r="F248">
        <f>IF($E248=1,SUMIFS(Registros!$F$2:$F$6000,Registros!$A$2:$A$6000,"NP",Registros!$B$2:$B$6000,$A248),0)</f>
        <v/>
      </c>
      <c r="G248">
        <f>IF(COUNTIFS(Registros!$A$2:$A$6000,"MOV",Registros!$B$2:$B$6000,$A248)&gt;0,1,0)</f>
        <v/>
      </c>
      <c r="H248">
        <f>IF($G248=1,SUMIFS(Registros!$F$2:$F$6000,Registros!$A$2:$A$6000,"MOV",Registros!$B$2:$B$6000,$A248),0)</f>
        <v/>
      </c>
      <c r="I248">
        <f>IF(COUNTIFS(Registros!$A$2:$A$6000,"CS",Registros!$B$2:$B$6000,$A248)&gt;0,1,0)</f>
        <v/>
      </c>
      <c r="J248">
        <f>IF($I248=1,SUMIFS(Registros!$I$2:$I$6000,Registros!$A$2:$A$6000,"CS",Registros!$B$2:$B$6000,$A248),0)</f>
        <v/>
      </c>
      <c r="K248">
        <f>IF(COUNTIFS(Winback!$K$2:$K$300,$D248)&gt;0,1,0)</f>
        <v/>
      </c>
      <c r="L248">
        <f>IF(AND($K248=1,LEFT($A248,3)="WB-"),SUMIFS(Winback!$D$2:$D$300,Winback!$K$2:$K$300,$D248),0)</f>
        <v/>
      </c>
      <c r="M248">
        <f>IF(OR($E248=1,$G248=1,SUMIFS(Registros!$J$2:$J$6000,Registros!$B$2:$B$6000,$A248)&gt;0),1,0)</f>
        <v/>
      </c>
      <c r="N248">
        <f>IF($J248&gt;0,1,IF(COUNTIFS(Registros!$A$2:$A$6000,"CS",Registros!$B$2:$B$6000,$A248,Registros!$K$2:$K$6000,"&lt;&gt;")&gt;0,1,0))</f>
        <v/>
      </c>
      <c r="O248">
        <f>IF(AND($K248=1,$E248=0,$G248=0,$I248=0),"WINBACK",IF(AND($M248=1,$N248&gt;0),"CONVERGENTE",IF($M248=1,"SOLO MÓVIL",IF($N248&gt;0,"SOLO FIJO / INTERNET","SIN SERVICIOS"))))</f>
        <v/>
      </c>
      <c r="P248">
        <f>IF($O248="WINBACK","Recuperar (winback)",IF($O248="CONVERGENTE","Upgrade / más líneas",IF($O248="SOLO MÓVIL","Ofrecer fijo + internet (FLBBTV)",IF($O248="SOLO FIJO / INTERNET","Ofrecer línea móvil Nextphone","Oferta completa (móvil + fijo + internet)"))))</f>
        <v/>
      </c>
      <c r="Q248">
        <f>$F248+$H248+$L248</f>
        <v/>
      </c>
      <c r="R248">
        <f>IFERROR(VLOOKUP($A248,Registros!$B$2:$G$6000,6,0),IFERROR(VLOOKUP($D248,Winback!$B$2:$C$300,2,0),""))</f>
        <v/>
      </c>
      <c r="S248">
        <f>IF($E248=1,"NP","")&amp;IF($G248=1,"+MOV","")&amp;IF($I248=1,"+CS","")&amp;IF($K248=1,"+WB","")</f>
        <v/>
      </c>
      <c r="T248">
        <f>$E248+$G248+$I248+$K248</f>
        <v/>
      </c>
    </row>
    <row r="249">
      <c r="A249" t="inlineStr">
        <is>
          <t>324861880000</t>
        </is>
      </c>
      <c r="B249" t="inlineStr">
        <is>
          <t>32486188</t>
        </is>
      </c>
      <c r="C249" t="inlineStr">
        <is>
          <t>ANTHOPO STUDIO INC</t>
        </is>
      </c>
      <c r="D249" t="inlineStr">
        <is>
          <t>ANTHOPOSTUDIOINC</t>
        </is>
      </c>
      <c r="E249">
        <f>IF(COUNTIFS(Registros!$A$2:$A$6000,"NP",Registros!$B$2:$B$6000,$A249)&gt;0,1,0)</f>
        <v/>
      </c>
      <c r="F249">
        <f>IF($E249=1,SUMIFS(Registros!$F$2:$F$6000,Registros!$A$2:$A$6000,"NP",Registros!$B$2:$B$6000,$A249),0)</f>
        <v/>
      </c>
      <c r="G249">
        <f>IF(COUNTIFS(Registros!$A$2:$A$6000,"MOV",Registros!$B$2:$B$6000,$A249)&gt;0,1,0)</f>
        <v/>
      </c>
      <c r="H249">
        <f>IF($G249=1,SUMIFS(Registros!$F$2:$F$6000,Registros!$A$2:$A$6000,"MOV",Registros!$B$2:$B$6000,$A249),0)</f>
        <v/>
      </c>
      <c r="I249">
        <f>IF(COUNTIFS(Registros!$A$2:$A$6000,"CS",Registros!$B$2:$B$6000,$A249)&gt;0,1,0)</f>
        <v/>
      </c>
      <c r="J249">
        <f>IF($I249=1,SUMIFS(Registros!$I$2:$I$6000,Registros!$A$2:$A$6000,"CS",Registros!$B$2:$B$6000,$A249),0)</f>
        <v/>
      </c>
      <c r="K249">
        <f>IF(COUNTIFS(Winback!$K$2:$K$300,$D249)&gt;0,1,0)</f>
        <v/>
      </c>
      <c r="L249">
        <f>IF(AND($K249=1,LEFT($A249,3)="WB-"),SUMIFS(Winback!$D$2:$D$300,Winback!$K$2:$K$300,$D249),0)</f>
        <v/>
      </c>
      <c r="M249">
        <f>IF(OR($E249=1,$G249=1,SUMIFS(Registros!$J$2:$J$6000,Registros!$B$2:$B$6000,$A249)&gt;0),1,0)</f>
        <v/>
      </c>
      <c r="N249">
        <f>IF($J249&gt;0,1,IF(COUNTIFS(Registros!$A$2:$A$6000,"CS",Registros!$B$2:$B$6000,$A249,Registros!$K$2:$K$6000,"&lt;&gt;")&gt;0,1,0))</f>
        <v/>
      </c>
      <c r="O249">
        <f>IF(AND($K249=1,$E249=0,$G249=0,$I249=0),"WINBACK",IF(AND($M249=1,$N249&gt;0),"CONVERGENTE",IF($M249=1,"SOLO MÓVIL",IF($N249&gt;0,"SOLO FIJO / INTERNET","SIN SERVICIOS"))))</f>
        <v/>
      </c>
      <c r="P249">
        <f>IF($O249="WINBACK","Recuperar (winback)",IF($O249="CONVERGENTE","Upgrade / más líneas",IF($O249="SOLO MÓVIL","Ofrecer fijo + internet (FLBBTV)",IF($O249="SOLO FIJO / INTERNET","Ofrecer línea móvil Nextphone","Oferta completa (móvil + fijo + internet)"))))</f>
        <v/>
      </c>
      <c r="Q249">
        <f>$F249+$H249+$L249</f>
        <v/>
      </c>
      <c r="R249">
        <f>IFERROR(VLOOKUP($A249,Registros!$B$2:$G$6000,6,0),IFERROR(VLOOKUP($D249,Winback!$B$2:$C$300,2,0),""))</f>
        <v/>
      </c>
      <c r="S249">
        <f>IF($E249=1,"NP","")&amp;IF($G249=1,"+MOV","")&amp;IF($I249=1,"+CS","")&amp;IF($K249=1,"+WB","")</f>
        <v/>
      </c>
      <c r="T249">
        <f>$E249+$G249+$I249+$K249</f>
        <v/>
      </c>
    </row>
    <row r="250">
      <c r="A250" t="inlineStr">
        <is>
          <t>312214470000</t>
        </is>
      </c>
      <c r="B250" t="inlineStr">
        <is>
          <t>31221447</t>
        </is>
      </c>
      <c r="C250" t="inlineStr">
        <is>
          <t>CUSTODIOS Y AVALUOS S.A. -</t>
        </is>
      </c>
      <c r="D250" t="inlineStr">
        <is>
          <t>CUSTODIOSYAVALUOSSA</t>
        </is>
      </c>
      <c r="E250">
        <f>IF(COUNTIFS(Registros!$A$2:$A$6000,"NP",Registros!$B$2:$B$6000,$A250)&gt;0,1,0)</f>
        <v/>
      </c>
      <c r="F250">
        <f>IF($E250=1,SUMIFS(Registros!$F$2:$F$6000,Registros!$A$2:$A$6000,"NP",Registros!$B$2:$B$6000,$A250),0)</f>
        <v/>
      </c>
      <c r="G250">
        <f>IF(COUNTIFS(Registros!$A$2:$A$6000,"MOV",Registros!$B$2:$B$6000,$A250)&gt;0,1,0)</f>
        <v/>
      </c>
      <c r="H250">
        <f>IF($G250=1,SUMIFS(Registros!$F$2:$F$6000,Registros!$A$2:$A$6000,"MOV",Registros!$B$2:$B$6000,$A250),0)</f>
        <v/>
      </c>
      <c r="I250">
        <f>IF(COUNTIFS(Registros!$A$2:$A$6000,"CS",Registros!$B$2:$B$6000,$A250)&gt;0,1,0)</f>
        <v/>
      </c>
      <c r="J250">
        <f>IF($I250=1,SUMIFS(Registros!$I$2:$I$6000,Registros!$A$2:$A$6000,"CS",Registros!$B$2:$B$6000,$A250),0)</f>
        <v/>
      </c>
      <c r="K250">
        <f>IF(COUNTIFS(Winback!$K$2:$K$300,$D250)&gt;0,1,0)</f>
        <v/>
      </c>
      <c r="L250">
        <f>IF(AND($K250=1,LEFT($A250,3)="WB-"),SUMIFS(Winback!$D$2:$D$300,Winback!$K$2:$K$300,$D250),0)</f>
        <v/>
      </c>
      <c r="M250">
        <f>IF(OR($E250=1,$G250=1,SUMIFS(Registros!$J$2:$J$6000,Registros!$B$2:$B$6000,$A250)&gt;0),1,0)</f>
        <v/>
      </c>
      <c r="N250">
        <f>IF($J250&gt;0,1,IF(COUNTIFS(Registros!$A$2:$A$6000,"CS",Registros!$B$2:$B$6000,$A250,Registros!$K$2:$K$6000,"&lt;&gt;")&gt;0,1,0))</f>
        <v/>
      </c>
      <c r="O250">
        <f>IF(AND($K250=1,$E250=0,$G250=0,$I250=0),"WINBACK",IF(AND($M250=1,$N250&gt;0),"CONVERGENTE",IF($M250=1,"SOLO MÓVIL",IF($N250&gt;0,"SOLO FIJO / INTERNET","SIN SERVICIOS"))))</f>
        <v/>
      </c>
      <c r="P250">
        <f>IF($O250="WINBACK","Recuperar (winback)",IF($O250="CONVERGENTE","Upgrade / más líneas",IF($O250="SOLO MÓVIL","Ofrecer fijo + internet (FLBBTV)",IF($O250="SOLO FIJO / INTERNET","Ofrecer línea móvil Nextphone","Oferta completa (móvil + fijo + internet)"))))</f>
        <v/>
      </c>
      <c r="Q250">
        <f>$F250+$H250+$L250</f>
        <v/>
      </c>
      <c r="R250">
        <f>IFERROR(VLOOKUP($A250,Registros!$B$2:$G$6000,6,0),IFERROR(VLOOKUP($D250,Winback!$B$2:$C$300,2,0),""))</f>
        <v/>
      </c>
      <c r="S250">
        <f>IF($E250=1,"NP","")&amp;IF($G250=1,"+MOV","")&amp;IF($I250=1,"+CS","")&amp;IF($K250=1,"+WB","")</f>
        <v/>
      </c>
      <c r="T250">
        <f>$E250+$G250+$I250+$K250</f>
        <v/>
      </c>
    </row>
    <row r="251">
      <c r="A251" t="inlineStr">
        <is>
          <t>323991460000</t>
        </is>
      </c>
      <c r="B251" t="inlineStr">
        <is>
          <t>32399146</t>
        </is>
      </c>
      <c r="C251" t="inlineStr">
        <is>
          <t>SERVIGLASS PA</t>
        </is>
      </c>
      <c r="D251" t="inlineStr">
        <is>
          <t>SERVIGLASSPA</t>
        </is>
      </c>
      <c r="E251">
        <f>IF(COUNTIFS(Registros!$A$2:$A$6000,"NP",Registros!$B$2:$B$6000,$A251)&gt;0,1,0)</f>
        <v/>
      </c>
      <c r="F251">
        <f>IF($E251=1,SUMIFS(Registros!$F$2:$F$6000,Registros!$A$2:$A$6000,"NP",Registros!$B$2:$B$6000,$A251),0)</f>
        <v/>
      </c>
      <c r="G251">
        <f>IF(COUNTIFS(Registros!$A$2:$A$6000,"MOV",Registros!$B$2:$B$6000,$A251)&gt;0,1,0)</f>
        <v/>
      </c>
      <c r="H251">
        <f>IF($G251=1,SUMIFS(Registros!$F$2:$F$6000,Registros!$A$2:$A$6000,"MOV",Registros!$B$2:$B$6000,$A251),0)</f>
        <v/>
      </c>
      <c r="I251">
        <f>IF(COUNTIFS(Registros!$A$2:$A$6000,"CS",Registros!$B$2:$B$6000,$A251)&gt;0,1,0)</f>
        <v/>
      </c>
      <c r="J251">
        <f>IF($I251=1,SUMIFS(Registros!$I$2:$I$6000,Registros!$A$2:$A$6000,"CS",Registros!$B$2:$B$6000,$A251),0)</f>
        <v/>
      </c>
      <c r="K251">
        <f>IF(COUNTIFS(Winback!$K$2:$K$300,$D251)&gt;0,1,0)</f>
        <v/>
      </c>
      <c r="L251">
        <f>IF(AND($K251=1,LEFT($A251,3)="WB-"),SUMIFS(Winback!$D$2:$D$300,Winback!$K$2:$K$300,$D251),0)</f>
        <v/>
      </c>
      <c r="M251">
        <f>IF(OR($E251=1,$G251=1,SUMIFS(Registros!$J$2:$J$6000,Registros!$B$2:$B$6000,$A251)&gt;0),1,0)</f>
        <v/>
      </c>
      <c r="N251">
        <f>IF($J251&gt;0,1,IF(COUNTIFS(Registros!$A$2:$A$6000,"CS",Registros!$B$2:$B$6000,$A251,Registros!$K$2:$K$6000,"&lt;&gt;")&gt;0,1,0))</f>
        <v/>
      </c>
      <c r="O251">
        <f>IF(AND($K251=1,$E251=0,$G251=0,$I251=0),"WINBACK",IF(AND($M251=1,$N251&gt;0),"CONVERGENTE",IF($M251=1,"SOLO MÓVIL",IF($N251&gt;0,"SOLO FIJO / INTERNET","SIN SERVICIOS"))))</f>
        <v/>
      </c>
      <c r="P251">
        <f>IF($O251="WINBACK","Recuperar (winback)",IF($O251="CONVERGENTE","Upgrade / más líneas",IF($O251="SOLO MÓVIL","Ofrecer fijo + internet (FLBBTV)",IF($O251="SOLO FIJO / INTERNET","Ofrecer línea móvil Nextphone","Oferta completa (móvil + fijo + internet)"))))</f>
        <v/>
      </c>
      <c r="Q251">
        <f>$F251+$H251+$L251</f>
        <v/>
      </c>
      <c r="R251">
        <f>IFERROR(VLOOKUP($A251,Registros!$B$2:$G$6000,6,0),IFERROR(VLOOKUP($D251,Winback!$B$2:$C$300,2,0),""))</f>
        <v/>
      </c>
      <c r="S251">
        <f>IF($E251=1,"NP","")&amp;IF($G251=1,"+MOV","")&amp;IF($I251=1,"+CS","")&amp;IF($K251=1,"+WB","")</f>
        <v/>
      </c>
      <c r="T251">
        <f>$E251+$G251+$I251+$K251</f>
        <v/>
      </c>
    </row>
    <row r="252">
      <c r="A252" t="inlineStr">
        <is>
          <t>321279220100</t>
        </is>
      </c>
      <c r="B252" t="inlineStr">
        <is>
          <t>32127922</t>
        </is>
      </c>
      <c r="C252" t="inlineStr">
        <is>
          <t>COMPUTER PLACE</t>
        </is>
      </c>
      <c r="D252" t="inlineStr">
        <is>
          <t>COMPUTERPLACE</t>
        </is>
      </c>
      <c r="E252">
        <f>IF(COUNTIFS(Registros!$A$2:$A$6000,"NP",Registros!$B$2:$B$6000,$A252)&gt;0,1,0)</f>
        <v/>
      </c>
      <c r="F252">
        <f>IF($E252=1,SUMIFS(Registros!$F$2:$F$6000,Registros!$A$2:$A$6000,"NP",Registros!$B$2:$B$6000,$A252),0)</f>
        <v/>
      </c>
      <c r="G252">
        <f>IF(COUNTIFS(Registros!$A$2:$A$6000,"MOV",Registros!$B$2:$B$6000,$A252)&gt;0,1,0)</f>
        <v/>
      </c>
      <c r="H252">
        <f>IF($G252=1,SUMIFS(Registros!$F$2:$F$6000,Registros!$A$2:$A$6000,"MOV",Registros!$B$2:$B$6000,$A252),0)</f>
        <v/>
      </c>
      <c r="I252">
        <f>IF(COUNTIFS(Registros!$A$2:$A$6000,"CS",Registros!$B$2:$B$6000,$A252)&gt;0,1,0)</f>
        <v/>
      </c>
      <c r="J252">
        <f>IF($I252=1,SUMIFS(Registros!$I$2:$I$6000,Registros!$A$2:$A$6000,"CS",Registros!$B$2:$B$6000,$A252),0)</f>
        <v/>
      </c>
      <c r="K252">
        <f>IF(COUNTIFS(Winback!$K$2:$K$300,$D252)&gt;0,1,0)</f>
        <v/>
      </c>
      <c r="L252">
        <f>IF(AND($K252=1,LEFT($A252,3)="WB-"),SUMIFS(Winback!$D$2:$D$300,Winback!$K$2:$K$300,$D252),0)</f>
        <v/>
      </c>
      <c r="M252">
        <f>IF(OR($E252=1,$G252=1,SUMIFS(Registros!$J$2:$J$6000,Registros!$B$2:$B$6000,$A252)&gt;0),1,0)</f>
        <v/>
      </c>
      <c r="N252">
        <f>IF($J252&gt;0,1,IF(COUNTIFS(Registros!$A$2:$A$6000,"CS",Registros!$B$2:$B$6000,$A252,Registros!$K$2:$K$6000,"&lt;&gt;")&gt;0,1,0))</f>
        <v/>
      </c>
      <c r="O252">
        <f>IF(AND($K252=1,$E252=0,$G252=0,$I252=0),"WINBACK",IF(AND($M252=1,$N252&gt;0),"CONVERGENTE",IF($M252=1,"SOLO MÓVIL",IF($N252&gt;0,"SOLO FIJO / INTERNET","SIN SERVICIOS"))))</f>
        <v/>
      </c>
      <c r="P252">
        <f>IF($O252="WINBACK","Recuperar (winback)",IF($O252="CONVERGENTE","Upgrade / más líneas",IF($O252="SOLO MÓVIL","Ofrecer fijo + internet (FLBBTV)",IF($O252="SOLO FIJO / INTERNET","Ofrecer línea móvil Nextphone","Oferta completa (móvil + fijo + internet)"))))</f>
        <v/>
      </c>
      <c r="Q252">
        <f>$F252+$H252+$L252</f>
        <v/>
      </c>
      <c r="R252">
        <f>IFERROR(VLOOKUP($A252,Registros!$B$2:$G$6000,6,0),IFERROR(VLOOKUP($D252,Winback!$B$2:$C$300,2,0),""))</f>
        <v/>
      </c>
      <c r="S252">
        <f>IF($E252=1,"NP","")&amp;IF($G252=1,"+MOV","")&amp;IF($I252=1,"+CS","")&amp;IF($K252=1,"+WB","")</f>
        <v/>
      </c>
      <c r="T252">
        <f>$E252+$G252+$I252+$K252</f>
        <v/>
      </c>
    </row>
    <row r="253">
      <c r="A253" t="inlineStr">
        <is>
          <t>321353880100</t>
        </is>
      </c>
      <c r="B253" t="inlineStr">
        <is>
          <t>32135388</t>
        </is>
      </c>
      <c r="C253" t="inlineStr">
        <is>
          <t>Industrial Ag</t>
        </is>
      </c>
      <c r="D253" t="inlineStr">
        <is>
          <t>INDUSTRIALAG</t>
        </is>
      </c>
      <c r="E253">
        <f>IF(COUNTIFS(Registros!$A$2:$A$6000,"NP",Registros!$B$2:$B$6000,$A253)&gt;0,1,0)</f>
        <v/>
      </c>
      <c r="F253">
        <f>IF($E253=1,SUMIFS(Registros!$F$2:$F$6000,Registros!$A$2:$A$6000,"NP",Registros!$B$2:$B$6000,$A253),0)</f>
        <v/>
      </c>
      <c r="G253">
        <f>IF(COUNTIFS(Registros!$A$2:$A$6000,"MOV",Registros!$B$2:$B$6000,$A253)&gt;0,1,0)</f>
        <v/>
      </c>
      <c r="H253">
        <f>IF($G253=1,SUMIFS(Registros!$F$2:$F$6000,Registros!$A$2:$A$6000,"MOV",Registros!$B$2:$B$6000,$A253),0)</f>
        <v/>
      </c>
      <c r="I253">
        <f>IF(COUNTIFS(Registros!$A$2:$A$6000,"CS",Registros!$B$2:$B$6000,$A253)&gt;0,1,0)</f>
        <v/>
      </c>
      <c r="J253">
        <f>IF($I253=1,SUMIFS(Registros!$I$2:$I$6000,Registros!$A$2:$A$6000,"CS",Registros!$B$2:$B$6000,$A253),0)</f>
        <v/>
      </c>
      <c r="K253">
        <f>IF(COUNTIFS(Winback!$K$2:$K$300,$D253)&gt;0,1,0)</f>
        <v/>
      </c>
      <c r="L253">
        <f>IF(AND($K253=1,LEFT($A253,3)="WB-"),SUMIFS(Winback!$D$2:$D$300,Winback!$K$2:$K$300,$D253),0)</f>
        <v/>
      </c>
      <c r="M253">
        <f>IF(OR($E253=1,$G253=1,SUMIFS(Registros!$J$2:$J$6000,Registros!$B$2:$B$6000,$A253)&gt;0),1,0)</f>
        <v/>
      </c>
      <c r="N253">
        <f>IF($J253&gt;0,1,IF(COUNTIFS(Registros!$A$2:$A$6000,"CS",Registros!$B$2:$B$6000,$A253,Registros!$K$2:$K$6000,"&lt;&gt;")&gt;0,1,0))</f>
        <v/>
      </c>
      <c r="O253">
        <f>IF(AND($K253=1,$E253=0,$G253=0,$I253=0),"WINBACK",IF(AND($M253=1,$N253&gt;0),"CONVERGENTE",IF($M253=1,"SOLO MÓVIL",IF($N253&gt;0,"SOLO FIJO / INTERNET","SIN SERVICIOS"))))</f>
        <v/>
      </c>
      <c r="P253">
        <f>IF($O253="WINBACK","Recuperar (winback)",IF($O253="CONVERGENTE","Upgrade / más líneas",IF($O253="SOLO MÓVIL","Ofrecer fijo + internet (FLBBTV)",IF($O253="SOLO FIJO / INTERNET","Ofrecer línea móvil Nextphone","Oferta completa (móvil + fijo + internet)"))))</f>
        <v/>
      </c>
      <c r="Q253">
        <f>$F253+$H253+$L253</f>
        <v/>
      </c>
      <c r="R253">
        <f>IFERROR(VLOOKUP($A253,Registros!$B$2:$G$6000,6,0),IFERROR(VLOOKUP($D253,Winback!$B$2:$C$300,2,0),""))</f>
        <v/>
      </c>
      <c r="S253">
        <f>IF($E253=1,"NP","")&amp;IF($G253=1,"+MOV","")&amp;IF($I253=1,"+CS","")&amp;IF($K253=1,"+WB","")</f>
        <v/>
      </c>
      <c r="T253">
        <f>$E253+$G253+$I253+$K253</f>
        <v/>
      </c>
    </row>
    <row r="254">
      <c r="A254" t="inlineStr">
        <is>
          <t>323214110000</t>
        </is>
      </c>
      <c r="B254" t="inlineStr">
        <is>
          <t>32321411</t>
        </is>
      </c>
      <c r="C254" t="inlineStr">
        <is>
          <t>VITRO PANAMA, S.A.</t>
        </is>
      </c>
      <c r="D254" t="inlineStr">
        <is>
          <t>VITROPANAMASA</t>
        </is>
      </c>
      <c r="E254">
        <f>IF(COUNTIFS(Registros!$A$2:$A$6000,"NP",Registros!$B$2:$B$6000,$A254)&gt;0,1,0)</f>
        <v/>
      </c>
      <c r="F254">
        <f>IF($E254=1,SUMIFS(Registros!$F$2:$F$6000,Registros!$A$2:$A$6000,"NP",Registros!$B$2:$B$6000,$A254),0)</f>
        <v/>
      </c>
      <c r="G254">
        <f>IF(COUNTIFS(Registros!$A$2:$A$6000,"MOV",Registros!$B$2:$B$6000,$A254)&gt;0,1,0)</f>
        <v/>
      </c>
      <c r="H254">
        <f>IF($G254=1,SUMIFS(Registros!$F$2:$F$6000,Registros!$A$2:$A$6000,"MOV",Registros!$B$2:$B$6000,$A254),0)</f>
        <v/>
      </c>
      <c r="I254">
        <f>IF(COUNTIFS(Registros!$A$2:$A$6000,"CS",Registros!$B$2:$B$6000,$A254)&gt;0,1,0)</f>
        <v/>
      </c>
      <c r="J254">
        <f>IF($I254=1,SUMIFS(Registros!$I$2:$I$6000,Registros!$A$2:$A$6000,"CS",Registros!$B$2:$B$6000,$A254),0)</f>
        <v/>
      </c>
      <c r="K254">
        <f>IF(COUNTIFS(Winback!$K$2:$K$300,$D254)&gt;0,1,0)</f>
        <v/>
      </c>
      <c r="L254">
        <f>IF(AND($K254=1,LEFT($A254,3)="WB-"),SUMIFS(Winback!$D$2:$D$300,Winback!$K$2:$K$300,$D254),0)</f>
        <v/>
      </c>
      <c r="M254">
        <f>IF(OR($E254=1,$G254=1,SUMIFS(Registros!$J$2:$J$6000,Registros!$B$2:$B$6000,$A254)&gt;0),1,0)</f>
        <v/>
      </c>
      <c r="N254">
        <f>IF($J254&gt;0,1,IF(COUNTIFS(Registros!$A$2:$A$6000,"CS",Registros!$B$2:$B$6000,$A254,Registros!$K$2:$K$6000,"&lt;&gt;")&gt;0,1,0))</f>
        <v/>
      </c>
      <c r="O254">
        <f>IF(AND($K254=1,$E254=0,$G254=0,$I254=0),"WINBACK",IF(AND($M254=1,$N254&gt;0),"CONVERGENTE",IF($M254=1,"SOLO MÓVIL",IF($N254&gt;0,"SOLO FIJO / INTERNET","SIN SERVICIOS"))))</f>
        <v/>
      </c>
      <c r="P254">
        <f>IF($O254="WINBACK","Recuperar (winback)",IF($O254="CONVERGENTE","Upgrade / más líneas",IF($O254="SOLO MÓVIL","Ofrecer fijo + internet (FLBBTV)",IF($O254="SOLO FIJO / INTERNET","Ofrecer línea móvil Nextphone","Oferta completa (móvil + fijo + internet)"))))</f>
        <v/>
      </c>
      <c r="Q254">
        <f>$F254+$H254+$L254</f>
        <v/>
      </c>
      <c r="R254">
        <f>IFERROR(VLOOKUP($A254,Registros!$B$2:$G$6000,6,0),IFERROR(VLOOKUP($D254,Winback!$B$2:$C$300,2,0),""))</f>
        <v/>
      </c>
      <c r="S254">
        <f>IF($E254=1,"NP","")&amp;IF($G254=1,"+MOV","")&amp;IF($I254=1,"+CS","")&amp;IF($K254=1,"+WB","")</f>
        <v/>
      </c>
      <c r="T254">
        <f>$E254+$G254+$I254+$K254</f>
        <v/>
      </c>
    </row>
    <row r="255">
      <c r="A255" t="inlineStr">
        <is>
          <t>312225860000</t>
        </is>
      </c>
      <c r="B255" t="inlineStr">
        <is>
          <t>31222586</t>
        </is>
      </c>
      <c r="C255" t="inlineStr">
        <is>
          <t>MONTUFAR Y ASOCIADOS</t>
        </is>
      </c>
      <c r="D255" t="inlineStr">
        <is>
          <t>MONTUFARYASOCIADOS</t>
        </is>
      </c>
      <c r="E255">
        <f>IF(COUNTIFS(Registros!$A$2:$A$6000,"NP",Registros!$B$2:$B$6000,$A255)&gt;0,1,0)</f>
        <v/>
      </c>
      <c r="F255">
        <f>IF($E255=1,SUMIFS(Registros!$F$2:$F$6000,Registros!$A$2:$A$6000,"NP",Registros!$B$2:$B$6000,$A255),0)</f>
        <v/>
      </c>
      <c r="G255">
        <f>IF(COUNTIFS(Registros!$A$2:$A$6000,"MOV",Registros!$B$2:$B$6000,$A255)&gt;0,1,0)</f>
        <v/>
      </c>
      <c r="H255">
        <f>IF($G255=1,SUMIFS(Registros!$F$2:$F$6000,Registros!$A$2:$A$6000,"MOV",Registros!$B$2:$B$6000,$A255),0)</f>
        <v/>
      </c>
      <c r="I255">
        <f>IF(COUNTIFS(Registros!$A$2:$A$6000,"CS",Registros!$B$2:$B$6000,$A255)&gt;0,1,0)</f>
        <v/>
      </c>
      <c r="J255">
        <f>IF($I255=1,SUMIFS(Registros!$I$2:$I$6000,Registros!$A$2:$A$6000,"CS",Registros!$B$2:$B$6000,$A255),0)</f>
        <v/>
      </c>
      <c r="K255">
        <f>IF(COUNTIFS(Winback!$K$2:$K$300,$D255)&gt;0,1,0)</f>
        <v/>
      </c>
      <c r="L255">
        <f>IF(AND($K255=1,LEFT($A255,3)="WB-"),SUMIFS(Winback!$D$2:$D$300,Winback!$K$2:$K$300,$D255),0)</f>
        <v/>
      </c>
      <c r="M255">
        <f>IF(OR($E255=1,$G255=1,SUMIFS(Registros!$J$2:$J$6000,Registros!$B$2:$B$6000,$A255)&gt;0),1,0)</f>
        <v/>
      </c>
      <c r="N255">
        <f>IF($J255&gt;0,1,IF(COUNTIFS(Registros!$A$2:$A$6000,"CS",Registros!$B$2:$B$6000,$A255,Registros!$K$2:$K$6000,"&lt;&gt;")&gt;0,1,0))</f>
        <v/>
      </c>
      <c r="O255">
        <f>IF(AND($K255=1,$E255=0,$G255=0,$I255=0),"WINBACK",IF(AND($M255=1,$N255&gt;0),"CONVERGENTE",IF($M255=1,"SOLO MÓVIL",IF($N255&gt;0,"SOLO FIJO / INTERNET","SIN SERVICIOS"))))</f>
        <v/>
      </c>
      <c r="P255">
        <f>IF($O255="WINBACK","Recuperar (winback)",IF($O255="CONVERGENTE","Upgrade / más líneas",IF($O255="SOLO MÓVIL","Ofrecer fijo + internet (FLBBTV)",IF($O255="SOLO FIJO / INTERNET","Ofrecer línea móvil Nextphone","Oferta completa (móvil + fijo + internet)"))))</f>
        <v/>
      </c>
      <c r="Q255">
        <f>$F255+$H255+$L255</f>
        <v/>
      </c>
      <c r="R255">
        <f>IFERROR(VLOOKUP($A255,Registros!$B$2:$G$6000,6,0),IFERROR(VLOOKUP($D255,Winback!$B$2:$C$300,2,0),""))</f>
        <v/>
      </c>
      <c r="S255">
        <f>IF($E255=1,"NP","")&amp;IF($G255=1,"+MOV","")&amp;IF($I255=1,"+CS","")&amp;IF($K255=1,"+WB","")</f>
        <v/>
      </c>
      <c r="T255">
        <f>$E255+$G255+$I255+$K255</f>
        <v/>
      </c>
    </row>
    <row r="256">
      <c r="A256" t="inlineStr">
        <is>
          <t>321294510000</t>
        </is>
      </c>
      <c r="B256" t="inlineStr">
        <is>
          <t>32129451</t>
        </is>
      </c>
      <c r="C256" t="inlineStr">
        <is>
          <t>NAVEEN NANDWANI</t>
        </is>
      </c>
      <c r="D256" t="inlineStr">
        <is>
          <t>NAVEENNANDWANI</t>
        </is>
      </c>
      <c r="E256">
        <f>IF(COUNTIFS(Registros!$A$2:$A$6000,"NP",Registros!$B$2:$B$6000,$A256)&gt;0,1,0)</f>
        <v/>
      </c>
      <c r="F256">
        <f>IF($E256=1,SUMIFS(Registros!$F$2:$F$6000,Registros!$A$2:$A$6000,"NP",Registros!$B$2:$B$6000,$A256),0)</f>
        <v/>
      </c>
      <c r="G256">
        <f>IF(COUNTIFS(Registros!$A$2:$A$6000,"MOV",Registros!$B$2:$B$6000,$A256)&gt;0,1,0)</f>
        <v/>
      </c>
      <c r="H256">
        <f>IF($G256=1,SUMIFS(Registros!$F$2:$F$6000,Registros!$A$2:$A$6000,"MOV",Registros!$B$2:$B$6000,$A256),0)</f>
        <v/>
      </c>
      <c r="I256">
        <f>IF(COUNTIFS(Registros!$A$2:$A$6000,"CS",Registros!$B$2:$B$6000,$A256)&gt;0,1,0)</f>
        <v/>
      </c>
      <c r="J256">
        <f>IF($I256=1,SUMIFS(Registros!$I$2:$I$6000,Registros!$A$2:$A$6000,"CS",Registros!$B$2:$B$6000,$A256),0)</f>
        <v/>
      </c>
      <c r="K256">
        <f>IF(COUNTIFS(Winback!$K$2:$K$300,$D256)&gt;0,1,0)</f>
        <v/>
      </c>
      <c r="L256">
        <f>IF(AND($K256=1,LEFT($A256,3)="WB-"),SUMIFS(Winback!$D$2:$D$300,Winback!$K$2:$K$300,$D256),0)</f>
        <v/>
      </c>
      <c r="M256">
        <f>IF(OR($E256=1,$G256=1,SUMIFS(Registros!$J$2:$J$6000,Registros!$B$2:$B$6000,$A256)&gt;0),1,0)</f>
        <v/>
      </c>
      <c r="N256">
        <f>IF($J256&gt;0,1,IF(COUNTIFS(Registros!$A$2:$A$6000,"CS",Registros!$B$2:$B$6000,$A256,Registros!$K$2:$K$6000,"&lt;&gt;")&gt;0,1,0))</f>
        <v/>
      </c>
      <c r="O256">
        <f>IF(AND($K256=1,$E256=0,$G256=0,$I256=0),"WINBACK",IF(AND($M256=1,$N256&gt;0),"CONVERGENTE",IF($M256=1,"SOLO MÓVIL",IF($N256&gt;0,"SOLO FIJO / INTERNET","SIN SERVICIOS"))))</f>
        <v/>
      </c>
      <c r="P256">
        <f>IF($O256="WINBACK","Recuperar (winback)",IF($O256="CONVERGENTE","Upgrade / más líneas",IF($O256="SOLO MÓVIL","Ofrecer fijo + internet (FLBBTV)",IF($O256="SOLO FIJO / INTERNET","Ofrecer línea móvil Nextphone","Oferta completa (móvil + fijo + internet)"))))</f>
        <v/>
      </c>
      <c r="Q256">
        <f>$F256+$H256+$L256</f>
        <v/>
      </c>
      <c r="R256">
        <f>IFERROR(VLOOKUP($A256,Registros!$B$2:$G$6000,6,0),IFERROR(VLOOKUP($D256,Winback!$B$2:$C$300,2,0),""))</f>
        <v/>
      </c>
      <c r="S256">
        <f>IF($E256=1,"NP","")&amp;IF($G256=1,"+MOV","")&amp;IF($I256=1,"+CS","")&amp;IF($K256=1,"+WB","")</f>
        <v/>
      </c>
      <c r="T256">
        <f>$E256+$G256+$I256+$K256</f>
        <v/>
      </c>
    </row>
    <row r="257">
      <c r="A257" t="inlineStr">
        <is>
          <t>347076390000</t>
        </is>
      </c>
      <c r="B257" t="inlineStr">
        <is>
          <t>34707639</t>
        </is>
      </c>
      <c r="C257" t="inlineStr">
        <is>
          <t>SISTEMA MOVIL AMADEUS SA</t>
        </is>
      </c>
      <c r="D257" t="inlineStr">
        <is>
          <t>SISTEMAMOVILAMADEUSSA</t>
        </is>
      </c>
      <c r="E257">
        <f>IF(COUNTIFS(Registros!$A$2:$A$6000,"NP",Registros!$B$2:$B$6000,$A257)&gt;0,1,0)</f>
        <v/>
      </c>
      <c r="F257">
        <f>IF($E257=1,SUMIFS(Registros!$F$2:$F$6000,Registros!$A$2:$A$6000,"NP",Registros!$B$2:$B$6000,$A257),0)</f>
        <v/>
      </c>
      <c r="G257">
        <f>IF(COUNTIFS(Registros!$A$2:$A$6000,"MOV",Registros!$B$2:$B$6000,$A257)&gt;0,1,0)</f>
        <v/>
      </c>
      <c r="H257">
        <f>IF($G257=1,SUMIFS(Registros!$F$2:$F$6000,Registros!$A$2:$A$6000,"MOV",Registros!$B$2:$B$6000,$A257),0)</f>
        <v/>
      </c>
      <c r="I257">
        <f>IF(COUNTIFS(Registros!$A$2:$A$6000,"CS",Registros!$B$2:$B$6000,$A257)&gt;0,1,0)</f>
        <v/>
      </c>
      <c r="J257">
        <f>IF($I257=1,SUMIFS(Registros!$I$2:$I$6000,Registros!$A$2:$A$6000,"CS",Registros!$B$2:$B$6000,$A257),0)</f>
        <v/>
      </c>
      <c r="K257">
        <f>IF(COUNTIFS(Winback!$K$2:$K$300,$D257)&gt;0,1,0)</f>
        <v/>
      </c>
      <c r="L257">
        <f>IF(AND($K257=1,LEFT($A257,3)="WB-"),SUMIFS(Winback!$D$2:$D$300,Winback!$K$2:$K$300,$D257),0)</f>
        <v/>
      </c>
      <c r="M257">
        <f>IF(OR($E257=1,$G257=1,SUMIFS(Registros!$J$2:$J$6000,Registros!$B$2:$B$6000,$A257)&gt;0),1,0)</f>
        <v/>
      </c>
      <c r="N257">
        <f>IF($J257&gt;0,1,IF(COUNTIFS(Registros!$A$2:$A$6000,"CS",Registros!$B$2:$B$6000,$A257,Registros!$K$2:$K$6000,"&lt;&gt;")&gt;0,1,0))</f>
        <v/>
      </c>
      <c r="O257">
        <f>IF(AND($K257=1,$E257=0,$G257=0,$I257=0),"WINBACK",IF(AND($M257=1,$N257&gt;0),"CONVERGENTE",IF($M257=1,"SOLO MÓVIL",IF($N257&gt;0,"SOLO FIJO / INTERNET","SIN SERVICIOS"))))</f>
        <v/>
      </c>
      <c r="P257">
        <f>IF($O257="WINBACK","Recuperar (winback)",IF($O257="CONVERGENTE","Upgrade / más líneas",IF($O257="SOLO MÓVIL","Ofrecer fijo + internet (FLBBTV)",IF($O257="SOLO FIJO / INTERNET","Ofrecer línea móvil Nextphone","Oferta completa (móvil + fijo + internet)"))))</f>
        <v/>
      </c>
      <c r="Q257">
        <f>$F257+$H257+$L257</f>
        <v/>
      </c>
      <c r="R257">
        <f>IFERROR(VLOOKUP($A257,Registros!$B$2:$G$6000,6,0),IFERROR(VLOOKUP($D257,Winback!$B$2:$C$300,2,0),""))</f>
        <v/>
      </c>
      <c r="S257">
        <f>IF($E257=1,"NP","")&amp;IF($G257=1,"+MOV","")&amp;IF($I257=1,"+CS","")&amp;IF($K257=1,"+WB","")</f>
        <v/>
      </c>
      <c r="T257">
        <f>$E257+$G257+$I257+$K257</f>
        <v/>
      </c>
    </row>
    <row r="258">
      <c r="A258" t="inlineStr">
        <is>
          <t>321656290000</t>
        </is>
      </c>
      <c r="B258" t="inlineStr">
        <is>
          <t>32165629</t>
        </is>
      </c>
      <c r="C258" t="inlineStr">
        <is>
          <t>Completo Logi</t>
        </is>
      </c>
      <c r="D258" t="inlineStr">
        <is>
          <t>COMPLETOLOGI</t>
        </is>
      </c>
      <c r="E258">
        <f>IF(COUNTIFS(Registros!$A$2:$A$6000,"NP",Registros!$B$2:$B$6000,$A258)&gt;0,1,0)</f>
        <v/>
      </c>
      <c r="F258">
        <f>IF($E258=1,SUMIFS(Registros!$F$2:$F$6000,Registros!$A$2:$A$6000,"NP",Registros!$B$2:$B$6000,$A258),0)</f>
        <v/>
      </c>
      <c r="G258">
        <f>IF(COUNTIFS(Registros!$A$2:$A$6000,"MOV",Registros!$B$2:$B$6000,$A258)&gt;0,1,0)</f>
        <v/>
      </c>
      <c r="H258">
        <f>IF($G258=1,SUMIFS(Registros!$F$2:$F$6000,Registros!$A$2:$A$6000,"MOV",Registros!$B$2:$B$6000,$A258),0)</f>
        <v/>
      </c>
      <c r="I258">
        <f>IF(COUNTIFS(Registros!$A$2:$A$6000,"CS",Registros!$B$2:$B$6000,$A258)&gt;0,1,0)</f>
        <v/>
      </c>
      <c r="J258">
        <f>IF($I258=1,SUMIFS(Registros!$I$2:$I$6000,Registros!$A$2:$A$6000,"CS",Registros!$B$2:$B$6000,$A258),0)</f>
        <v/>
      </c>
      <c r="K258">
        <f>IF(COUNTIFS(Winback!$K$2:$K$300,$D258)&gt;0,1,0)</f>
        <v/>
      </c>
      <c r="L258">
        <f>IF(AND($K258=1,LEFT($A258,3)="WB-"),SUMIFS(Winback!$D$2:$D$300,Winback!$K$2:$K$300,$D258),0)</f>
        <v/>
      </c>
      <c r="M258">
        <f>IF(OR($E258=1,$G258=1,SUMIFS(Registros!$J$2:$J$6000,Registros!$B$2:$B$6000,$A258)&gt;0),1,0)</f>
        <v/>
      </c>
      <c r="N258">
        <f>IF($J258&gt;0,1,IF(COUNTIFS(Registros!$A$2:$A$6000,"CS",Registros!$B$2:$B$6000,$A258,Registros!$K$2:$K$6000,"&lt;&gt;")&gt;0,1,0))</f>
        <v/>
      </c>
      <c r="O258">
        <f>IF(AND($K258=1,$E258=0,$G258=0,$I258=0),"WINBACK",IF(AND($M258=1,$N258&gt;0),"CONVERGENTE",IF($M258=1,"SOLO MÓVIL",IF($N258&gt;0,"SOLO FIJO / INTERNET","SIN SERVICIOS"))))</f>
        <v/>
      </c>
      <c r="P258">
        <f>IF($O258="WINBACK","Recuperar (winback)",IF($O258="CONVERGENTE","Upgrade / más líneas",IF($O258="SOLO MÓVIL","Ofrecer fijo + internet (FLBBTV)",IF($O258="SOLO FIJO / INTERNET","Ofrecer línea móvil Nextphone","Oferta completa (móvil + fijo + internet)"))))</f>
        <v/>
      </c>
      <c r="Q258">
        <f>$F258+$H258+$L258</f>
        <v/>
      </c>
      <c r="R258">
        <f>IFERROR(VLOOKUP($A258,Registros!$B$2:$G$6000,6,0),IFERROR(VLOOKUP($D258,Winback!$B$2:$C$300,2,0),""))</f>
        <v/>
      </c>
      <c r="S258">
        <f>IF($E258=1,"NP","")&amp;IF($G258=1,"+MOV","")&amp;IF($I258=1,"+CS","")&amp;IF($K258=1,"+WB","")</f>
        <v/>
      </c>
      <c r="T258">
        <f>$E258+$G258+$I258+$K258</f>
        <v/>
      </c>
    </row>
    <row r="259">
      <c r="A259" t="inlineStr">
        <is>
          <t>312230760000</t>
        </is>
      </c>
      <c r="B259" t="inlineStr">
        <is>
          <t>31223076</t>
        </is>
      </c>
      <c r="C259" t="inlineStr">
        <is>
          <t>SUPLIDORA RAMBAR, S.A. -</t>
        </is>
      </c>
      <c r="D259" t="inlineStr">
        <is>
          <t>SUPLIDORARAMBARSA</t>
        </is>
      </c>
      <c r="E259">
        <f>IF(COUNTIFS(Registros!$A$2:$A$6000,"NP",Registros!$B$2:$B$6000,$A259)&gt;0,1,0)</f>
        <v/>
      </c>
      <c r="F259">
        <f>IF($E259=1,SUMIFS(Registros!$F$2:$F$6000,Registros!$A$2:$A$6000,"NP",Registros!$B$2:$B$6000,$A259),0)</f>
        <v/>
      </c>
      <c r="G259">
        <f>IF(COUNTIFS(Registros!$A$2:$A$6000,"MOV",Registros!$B$2:$B$6000,$A259)&gt;0,1,0)</f>
        <v/>
      </c>
      <c r="H259">
        <f>IF($G259=1,SUMIFS(Registros!$F$2:$F$6000,Registros!$A$2:$A$6000,"MOV",Registros!$B$2:$B$6000,$A259),0)</f>
        <v/>
      </c>
      <c r="I259">
        <f>IF(COUNTIFS(Registros!$A$2:$A$6000,"CS",Registros!$B$2:$B$6000,$A259)&gt;0,1,0)</f>
        <v/>
      </c>
      <c r="J259">
        <f>IF($I259=1,SUMIFS(Registros!$I$2:$I$6000,Registros!$A$2:$A$6000,"CS",Registros!$B$2:$B$6000,$A259),0)</f>
        <v/>
      </c>
      <c r="K259">
        <f>IF(COUNTIFS(Winback!$K$2:$K$300,$D259)&gt;0,1,0)</f>
        <v/>
      </c>
      <c r="L259">
        <f>IF(AND($K259=1,LEFT($A259,3)="WB-"),SUMIFS(Winback!$D$2:$D$300,Winback!$K$2:$K$300,$D259),0)</f>
        <v/>
      </c>
      <c r="M259">
        <f>IF(OR($E259=1,$G259=1,SUMIFS(Registros!$J$2:$J$6000,Registros!$B$2:$B$6000,$A259)&gt;0),1,0)</f>
        <v/>
      </c>
      <c r="N259">
        <f>IF($J259&gt;0,1,IF(COUNTIFS(Registros!$A$2:$A$6000,"CS",Registros!$B$2:$B$6000,$A259,Registros!$K$2:$K$6000,"&lt;&gt;")&gt;0,1,0))</f>
        <v/>
      </c>
      <c r="O259">
        <f>IF(AND($K259=1,$E259=0,$G259=0,$I259=0),"WINBACK",IF(AND($M259=1,$N259&gt;0),"CONVERGENTE",IF($M259=1,"SOLO MÓVIL",IF($N259&gt;0,"SOLO FIJO / INTERNET","SIN SERVICIOS"))))</f>
        <v/>
      </c>
      <c r="P259">
        <f>IF($O259="WINBACK","Recuperar (winback)",IF($O259="CONVERGENTE","Upgrade / más líneas",IF($O259="SOLO MÓVIL","Ofrecer fijo + internet (FLBBTV)",IF($O259="SOLO FIJO / INTERNET","Ofrecer línea móvil Nextphone","Oferta completa (móvil + fijo + internet)"))))</f>
        <v/>
      </c>
      <c r="Q259">
        <f>$F259+$H259+$L259</f>
        <v/>
      </c>
      <c r="R259">
        <f>IFERROR(VLOOKUP($A259,Registros!$B$2:$G$6000,6,0),IFERROR(VLOOKUP($D259,Winback!$B$2:$C$300,2,0),""))</f>
        <v/>
      </c>
      <c r="S259">
        <f>IF($E259=1,"NP","")&amp;IF($G259=1,"+MOV","")&amp;IF($I259=1,"+CS","")&amp;IF($K259=1,"+WB","")</f>
        <v/>
      </c>
      <c r="T259">
        <f>$E259+$G259+$I259+$K259</f>
        <v/>
      </c>
    </row>
    <row r="260">
      <c r="A260" t="inlineStr">
        <is>
          <t>362040060000</t>
        </is>
      </c>
      <c r="B260" t="inlineStr">
        <is>
          <t>36204006</t>
        </is>
      </c>
      <c r="C260" t="inlineStr">
        <is>
          <t>ROXANA QUINTANA</t>
        </is>
      </c>
      <c r="D260" t="inlineStr">
        <is>
          <t>ROXANAQUINTANA</t>
        </is>
      </c>
      <c r="E260">
        <f>IF(COUNTIFS(Registros!$A$2:$A$6000,"NP",Registros!$B$2:$B$6000,$A260)&gt;0,1,0)</f>
        <v/>
      </c>
      <c r="F260">
        <f>IF($E260=1,SUMIFS(Registros!$F$2:$F$6000,Registros!$A$2:$A$6000,"NP",Registros!$B$2:$B$6000,$A260),0)</f>
        <v/>
      </c>
      <c r="G260">
        <f>IF(COUNTIFS(Registros!$A$2:$A$6000,"MOV",Registros!$B$2:$B$6000,$A260)&gt;0,1,0)</f>
        <v/>
      </c>
      <c r="H260">
        <f>IF($G260=1,SUMIFS(Registros!$F$2:$F$6000,Registros!$A$2:$A$6000,"MOV",Registros!$B$2:$B$6000,$A260),0)</f>
        <v/>
      </c>
      <c r="I260">
        <f>IF(COUNTIFS(Registros!$A$2:$A$6000,"CS",Registros!$B$2:$B$6000,$A260)&gt;0,1,0)</f>
        <v/>
      </c>
      <c r="J260">
        <f>IF($I260=1,SUMIFS(Registros!$I$2:$I$6000,Registros!$A$2:$A$6000,"CS",Registros!$B$2:$B$6000,$A260),0)</f>
        <v/>
      </c>
      <c r="K260">
        <f>IF(COUNTIFS(Winback!$K$2:$K$300,$D260)&gt;0,1,0)</f>
        <v/>
      </c>
      <c r="L260">
        <f>IF(AND($K260=1,LEFT($A260,3)="WB-"),SUMIFS(Winback!$D$2:$D$300,Winback!$K$2:$K$300,$D260),0)</f>
        <v/>
      </c>
      <c r="M260">
        <f>IF(OR($E260=1,$G260=1,SUMIFS(Registros!$J$2:$J$6000,Registros!$B$2:$B$6000,$A260)&gt;0),1,0)</f>
        <v/>
      </c>
      <c r="N260">
        <f>IF($J260&gt;0,1,IF(COUNTIFS(Registros!$A$2:$A$6000,"CS",Registros!$B$2:$B$6000,$A260,Registros!$K$2:$K$6000,"&lt;&gt;")&gt;0,1,0))</f>
        <v/>
      </c>
      <c r="O260">
        <f>IF(AND($K260=1,$E260=0,$G260=0,$I260=0),"WINBACK",IF(AND($M260=1,$N260&gt;0),"CONVERGENTE",IF($M260=1,"SOLO MÓVIL",IF($N260&gt;0,"SOLO FIJO / INTERNET","SIN SERVICIOS"))))</f>
        <v/>
      </c>
      <c r="P260">
        <f>IF($O260="WINBACK","Recuperar (winback)",IF($O260="CONVERGENTE","Upgrade / más líneas",IF($O260="SOLO MÓVIL","Ofrecer fijo + internet (FLBBTV)",IF($O260="SOLO FIJO / INTERNET","Ofrecer línea móvil Nextphone","Oferta completa (móvil + fijo + internet)"))))</f>
        <v/>
      </c>
      <c r="Q260">
        <f>$F260+$H260+$L260</f>
        <v/>
      </c>
      <c r="R260">
        <f>IFERROR(VLOOKUP($A260,Registros!$B$2:$G$6000,6,0),IFERROR(VLOOKUP($D260,Winback!$B$2:$C$300,2,0),""))</f>
        <v/>
      </c>
      <c r="S260">
        <f>IF($E260=1,"NP","")&amp;IF($G260=1,"+MOV","")&amp;IF($I260=1,"+CS","")&amp;IF($K260=1,"+WB","")</f>
        <v/>
      </c>
      <c r="T260">
        <f>$E260+$G260+$I260+$K260</f>
        <v/>
      </c>
    </row>
    <row r="261">
      <c r="A261" t="inlineStr">
        <is>
          <t>358387480000</t>
        </is>
      </c>
      <c r="B261" t="inlineStr">
        <is>
          <t>35838748</t>
        </is>
      </c>
      <c r="C261" t="inlineStr">
        <is>
          <t>ZORAIDA PALACIO</t>
        </is>
      </c>
      <c r="D261" t="inlineStr">
        <is>
          <t>ZORAIDAPALACIO</t>
        </is>
      </c>
      <c r="E261">
        <f>IF(COUNTIFS(Registros!$A$2:$A$6000,"NP",Registros!$B$2:$B$6000,$A261)&gt;0,1,0)</f>
        <v/>
      </c>
      <c r="F261">
        <f>IF($E261=1,SUMIFS(Registros!$F$2:$F$6000,Registros!$A$2:$A$6000,"NP",Registros!$B$2:$B$6000,$A261),0)</f>
        <v/>
      </c>
      <c r="G261">
        <f>IF(COUNTIFS(Registros!$A$2:$A$6000,"MOV",Registros!$B$2:$B$6000,$A261)&gt;0,1,0)</f>
        <v/>
      </c>
      <c r="H261">
        <f>IF($G261=1,SUMIFS(Registros!$F$2:$F$6000,Registros!$A$2:$A$6000,"MOV",Registros!$B$2:$B$6000,$A261),0)</f>
        <v/>
      </c>
      <c r="I261">
        <f>IF(COUNTIFS(Registros!$A$2:$A$6000,"CS",Registros!$B$2:$B$6000,$A261)&gt;0,1,0)</f>
        <v/>
      </c>
      <c r="J261">
        <f>IF($I261=1,SUMIFS(Registros!$I$2:$I$6000,Registros!$A$2:$A$6000,"CS",Registros!$B$2:$B$6000,$A261),0)</f>
        <v/>
      </c>
      <c r="K261">
        <f>IF(COUNTIFS(Winback!$K$2:$K$300,$D261)&gt;0,1,0)</f>
        <v/>
      </c>
      <c r="L261">
        <f>IF(AND($K261=1,LEFT($A261,3)="WB-"),SUMIFS(Winback!$D$2:$D$300,Winback!$K$2:$K$300,$D261),0)</f>
        <v/>
      </c>
      <c r="M261">
        <f>IF(OR($E261=1,$G261=1,SUMIFS(Registros!$J$2:$J$6000,Registros!$B$2:$B$6000,$A261)&gt;0),1,0)</f>
        <v/>
      </c>
      <c r="N261">
        <f>IF($J261&gt;0,1,IF(COUNTIFS(Registros!$A$2:$A$6000,"CS",Registros!$B$2:$B$6000,$A261,Registros!$K$2:$K$6000,"&lt;&gt;")&gt;0,1,0))</f>
        <v/>
      </c>
      <c r="O261">
        <f>IF(AND($K261=1,$E261=0,$G261=0,$I261=0),"WINBACK",IF(AND($M261=1,$N261&gt;0),"CONVERGENTE",IF($M261=1,"SOLO MÓVIL",IF($N261&gt;0,"SOLO FIJO / INTERNET","SIN SERVICIOS"))))</f>
        <v/>
      </c>
      <c r="P261">
        <f>IF($O261="WINBACK","Recuperar (winback)",IF($O261="CONVERGENTE","Upgrade / más líneas",IF($O261="SOLO MÓVIL","Ofrecer fijo + internet (FLBBTV)",IF($O261="SOLO FIJO / INTERNET","Ofrecer línea móvil Nextphone","Oferta completa (móvil + fijo + internet)"))))</f>
        <v/>
      </c>
      <c r="Q261">
        <f>$F261+$H261+$L261</f>
        <v/>
      </c>
      <c r="R261">
        <f>IFERROR(VLOOKUP($A261,Registros!$B$2:$G$6000,6,0),IFERROR(VLOOKUP($D261,Winback!$B$2:$C$300,2,0),""))</f>
        <v/>
      </c>
      <c r="S261">
        <f>IF($E261=1,"NP","")&amp;IF($G261=1,"+MOV","")&amp;IF($I261=1,"+CS","")&amp;IF($K261=1,"+WB","")</f>
        <v/>
      </c>
      <c r="T261">
        <f>$E261+$G261+$I261+$K261</f>
        <v/>
      </c>
    </row>
    <row r="262">
      <c r="A262" t="inlineStr">
        <is>
          <t>368051230000</t>
        </is>
      </c>
      <c r="B262" t="inlineStr">
        <is>
          <t>36805123</t>
        </is>
      </c>
      <c r="C262" t="inlineStr">
        <is>
          <t>LEISA BERRUGATE</t>
        </is>
      </c>
      <c r="D262" t="inlineStr">
        <is>
          <t>LEISABERRUGATE</t>
        </is>
      </c>
      <c r="E262">
        <f>IF(COUNTIFS(Registros!$A$2:$A$6000,"NP",Registros!$B$2:$B$6000,$A262)&gt;0,1,0)</f>
        <v/>
      </c>
      <c r="F262">
        <f>IF($E262=1,SUMIFS(Registros!$F$2:$F$6000,Registros!$A$2:$A$6000,"NP",Registros!$B$2:$B$6000,$A262),0)</f>
        <v/>
      </c>
      <c r="G262">
        <f>IF(COUNTIFS(Registros!$A$2:$A$6000,"MOV",Registros!$B$2:$B$6000,$A262)&gt;0,1,0)</f>
        <v/>
      </c>
      <c r="H262">
        <f>IF($G262=1,SUMIFS(Registros!$F$2:$F$6000,Registros!$A$2:$A$6000,"MOV",Registros!$B$2:$B$6000,$A262),0)</f>
        <v/>
      </c>
      <c r="I262">
        <f>IF(COUNTIFS(Registros!$A$2:$A$6000,"CS",Registros!$B$2:$B$6000,$A262)&gt;0,1,0)</f>
        <v/>
      </c>
      <c r="J262">
        <f>IF($I262=1,SUMIFS(Registros!$I$2:$I$6000,Registros!$A$2:$A$6000,"CS",Registros!$B$2:$B$6000,$A262),0)</f>
        <v/>
      </c>
      <c r="K262">
        <f>IF(COUNTIFS(Winback!$K$2:$K$300,$D262)&gt;0,1,0)</f>
        <v/>
      </c>
      <c r="L262">
        <f>IF(AND($K262=1,LEFT($A262,3)="WB-"),SUMIFS(Winback!$D$2:$D$300,Winback!$K$2:$K$300,$D262),0)</f>
        <v/>
      </c>
      <c r="M262">
        <f>IF(OR($E262=1,$G262=1,SUMIFS(Registros!$J$2:$J$6000,Registros!$B$2:$B$6000,$A262)&gt;0),1,0)</f>
        <v/>
      </c>
      <c r="N262">
        <f>IF($J262&gt;0,1,IF(COUNTIFS(Registros!$A$2:$A$6000,"CS",Registros!$B$2:$B$6000,$A262,Registros!$K$2:$K$6000,"&lt;&gt;")&gt;0,1,0))</f>
        <v/>
      </c>
      <c r="O262">
        <f>IF(AND($K262=1,$E262=0,$G262=0,$I262=0),"WINBACK",IF(AND($M262=1,$N262&gt;0),"CONVERGENTE",IF($M262=1,"SOLO MÓVIL",IF($N262&gt;0,"SOLO FIJO / INTERNET","SIN SERVICIOS"))))</f>
        <v/>
      </c>
      <c r="P262">
        <f>IF($O262="WINBACK","Recuperar (winback)",IF($O262="CONVERGENTE","Upgrade / más líneas",IF($O262="SOLO MÓVIL","Ofrecer fijo + internet (FLBBTV)",IF($O262="SOLO FIJO / INTERNET","Ofrecer línea móvil Nextphone","Oferta completa (móvil + fijo + internet)"))))</f>
        <v/>
      </c>
      <c r="Q262">
        <f>$F262+$H262+$L262</f>
        <v/>
      </c>
      <c r="R262">
        <f>IFERROR(VLOOKUP($A262,Registros!$B$2:$G$6000,6,0),IFERROR(VLOOKUP($D262,Winback!$B$2:$C$300,2,0),""))</f>
        <v/>
      </c>
      <c r="S262">
        <f>IF($E262=1,"NP","")&amp;IF($G262=1,"+MOV","")&amp;IF($I262=1,"+CS","")&amp;IF($K262=1,"+WB","")</f>
        <v/>
      </c>
      <c r="T262">
        <f>$E262+$G262+$I262+$K262</f>
        <v/>
      </c>
    </row>
    <row r="263">
      <c r="A263" t="inlineStr">
        <is>
          <t>359348000000</t>
        </is>
      </c>
      <c r="B263" t="inlineStr">
        <is>
          <t>35934800</t>
        </is>
      </c>
      <c r="C263" t="inlineStr">
        <is>
          <t>MARCITA CHANAPI CABRERA</t>
        </is>
      </c>
      <c r="D263" t="inlineStr">
        <is>
          <t>MARCITACHANAPICABRERA</t>
        </is>
      </c>
      <c r="E263">
        <f>IF(COUNTIFS(Registros!$A$2:$A$6000,"NP",Registros!$B$2:$B$6000,$A263)&gt;0,1,0)</f>
        <v/>
      </c>
      <c r="F263">
        <f>IF($E263=1,SUMIFS(Registros!$F$2:$F$6000,Registros!$A$2:$A$6000,"NP",Registros!$B$2:$B$6000,$A263),0)</f>
        <v/>
      </c>
      <c r="G263">
        <f>IF(COUNTIFS(Registros!$A$2:$A$6000,"MOV",Registros!$B$2:$B$6000,$A263)&gt;0,1,0)</f>
        <v/>
      </c>
      <c r="H263">
        <f>IF($G263=1,SUMIFS(Registros!$F$2:$F$6000,Registros!$A$2:$A$6000,"MOV",Registros!$B$2:$B$6000,$A263),0)</f>
        <v/>
      </c>
      <c r="I263">
        <f>IF(COUNTIFS(Registros!$A$2:$A$6000,"CS",Registros!$B$2:$B$6000,$A263)&gt;0,1,0)</f>
        <v/>
      </c>
      <c r="J263">
        <f>IF($I263=1,SUMIFS(Registros!$I$2:$I$6000,Registros!$A$2:$A$6000,"CS",Registros!$B$2:$B$6000,$A263),0)</f>
        <v/>
      </c>
      <c r="K263">
        <f>IF(COUNTIFS(Winback!$K$2:$K$300,$D263)&gt;0,1,0)</f>
        <v/>
      </c>
      <c r="L263">
        <f>IF(AND($K263=1,LEFT($A263,3)="WB-"),SUMIFS(Winback!$D$2:$D$300,Winback!$K$2:$K$300,$D263),0)</f>
        <v/>
      </c>
      <c r="M263">
        <f>IF(OR($E263=1,$G263=1,SUMIFS(Registros!$J$2:$J$6000,Registros!$B$2:$B$6000,$A263)&gt;0),1,0)</f>
        <v/>
      </c>
      <c r="N263">
        <f>IF($J263&gt;0,1,IF(COUNTIFS(Registros!$A$2:$A$6000,"CS",Registros!$B$2:$B$6000,$A263,Registros!$K$2:$K$6000,"&lt;&gt;")&gt;0,1,0))</f>
        <v/>
      </c>
      <c r="O263">
        <f>IF(AND($K263=1,$E263=0,$G263=0,$I263=0),"WINBACK",IF(AND($M263=1,$N263&gt;0),"CONVERGENTE",IF($M263=1,"SOLO MÓVIL",IF($N263&gt;0,"SOLO FIJO / INTERNET","SIN SERVICIOS"))))</f>
        <v/>
      </c>
      <c r="P263">
        <f>IF($O263="WINBACK","Recuperar (winback)",IF($O263="CONVERGENTE","Upgrade / más líneas",IF($O263="SOLO MÓVIL","Ofrecer fijo + internet (FLBBTV)",IF($O263="SOLO FIJO / INTERNET","Ofrecer línea móvil Nextphone","Oferta completa (móvil + fijo + internet)"))))</f>
        <v/>
      </c>
      <c r="Q263">
        <f>$F263+$H263+$L263</f>
        <v/>
      </c>
      <c r="R263">
        <f>IFERROR(VLOOKUP($A263,Registros!$B$2:$G$6000,6,0),IFERROR(VLOOKUP($D263,Winback!$B$2:$C$300,2,0),""))</f>
        <v/>
      </c>
      <c r="S263">
        <f>IF($E263=1,"NP","")&amp;IF($G263=1,"+MOV","")&amp;IF($I263=1,"+CS","")&amp;IF($K263=1,"+WB","")</f>
        <v/>
      </c>
      <c r="T263">
        <f>$E263+$G263+$I263+$K263</f>
        <v/>
      </c>
    </row>
    <row r="264">
      <c r="A264" t="inlineStr">
        <is>
          <t>345085720000</t>
        </is>
      </c>
      <c r="B264" t="inlineStr">
        <is>
          <t>34508572</t>
        </is>
      </c>
      <c r="C264" t="inlineStr">
        <is>
          <t>TRANSPORTE UMANA SA</t>
        </is>
      </c>
      <c r="D264" t="inlineStr">
        <is>
          <t>TRANSPORTEUMANASA</t>
        </is>
      </c>
      <c r="E264">
        <f>IF(COUNTIFS(Registros!$A$2:$A$6000,"NP",Registros!$B$2:$B$6000,$A264)&gt;0,1,0)</f>
        <v/>
      </c>
      <c r="F264">
        <f>IF($E264=1,SUMIFS(Registros!$F$2:$F$6000,Registros!$A$2:$A$6000,"NP",Registros!$B$2:$B$6000,$A264),0)</f>
        <v/>
      </c>
      <c r="G264">
        <f>IF(COUNTIFS(Registros!$A$2:$A$6000,"MOV",Registros!$B$2:$B$6000,$A264)&gt;0,1,0)</f>
        <v/>
      </c>
      <c r="H264">
        <f>IF($G264=1,SUMIFS(Registros!$F$2:$F$6000,Registros!$A$2:$A$6000,"MOV",Registros!$B$2:$B$6000,$A264),0)</f>
        <v/>
      </c>
      <c r="I264">
        <f>IF(COUNTIFS(Registros!$A$2:$A$6000,"CS",Registros!$B$2:$B$6000,$A264)&gt;0,1,0)</f>
        <v/>
      </c>
      <c r="J264">
        <f>IF($I264=1,SUMIFS(Registros!$I$2:$I$6000,Registros!$A$2:$A$6000,"CS",Registros!$B$2:$B$6000,$A264),0)</f>
        <v/>
      </c>
      <c r="K264">
        <f>IF(COUNTIFS(Winback!$K$2:$K$300,$D264)&gt;0,1,0)</f>
        <v/>
      </c>
      <c r="L264">
        <f>IF(AND($K264=1,LEFT($A264,3)="WB-"),SUMIFS(Winback!$D$2:$D$300,Winback!$K$2:$K$300,$D264),0)</f>
        <v/>
      </c>
      <c r="M264">
        <f>IF(OR($E264=1,$G264=1,SUMIFS(Registros!$J$2:$J$6000,Registros!$B$2:$B$6000,$A264)&gt;0),1,0)</f>
        <v/>
      </c>
      <c r="N264">
        <f>IF($J264&gt;0,1,IF(COUNTIFS(Registros!$A$2:$A$6000,"CS",Registros!$B$2:$B$6000,$A264,Registros!$K$2:$K$6000,"&lt;&gt;")&gt;0,1,0))</f>
        <v/>
      </c>
      <c r="O264">
        <f>IF(AND($K264=1,$E264=0,$G264=0,$I264=0),"WINBACK",IF(AND($M264=1,$N264&gt;0),"CONVERGENTE",IF($M264=1,"SOLO MÓVIL",IF($N264&gt;0,"SOLO FIJO / INTERNET","SIN SERVICIOS"))))</f>
        <v/>
      </c>
      <c r="P264">
        <f>IF($O264="WINBACK","Recuperar (winback)",IF($O264="CONVERGENTE","Upgrade / más líneas",IF($O264="SOLO MÓVIL","Ofrecer fijo + internet (FLBBTV)",IF($O264="SOLO FIJO / INTERNET","Ofrecer línea móvil Nextphone","Oferta completa (móvil + fijo + internet)"))))</f>
        <v/>
      </c>
      <c r="Q264">
        <f>$F264+$H264+$L264</f>
        <v/>
      </c>
      <c r="R264">
        <f>IFERROR(VLOOKUP($A264,Registros!$B$2:$G$6000,6,0),IFERROR(VLOOKUP($D264,Winback!$B$2:$C$300,2,0),""))</f>
        <v/>
      </c>
      <c r="S264">
        <f>IF($E264=1,"NP","")&amp;IF($G264=1,"+MOV","")&amp;IF($I264=1,"+CS","")&amp;IF($K264=1,"+WB","")</f>
        <v/>
      </c>
      <c r="T264">
        <f>$E264+$G264+$I264+$K264</f>
        <v/>
      </c>
    </row>
    <row r="265">
      <c r="A265" t="inlineStr">
        <is>
          <t>342109320000</t>
        </is>
      </c>
      <c r="B265" t="inlineStr">
        <is>
          <t>34210932</t>
        </is>
      </c>
      <c r="C265" t="inlineStr">
        <is>
          <t>ESMITT ISMARE GARCIA</t>
        </is>
      </c>
      <c r="D265" t="inlineStr">
        <is>
          <t>ESMITTISMAREGARCIA</t>
        </is>
      </c>
      <c r="E265">
        <f>IF(COUNTIFS(Registros!$A$2:$A$6000,"NP",Registros!$B$2:$B$6000,$A265)&gt;0,1,0)</f>
        <v/>
      </c>
      <c r="F265">
        <f>IF($E265=1,SUMIFS(Registros!$F$2:$F$6000,Registros!$A$2:$A$6000,"NP",Registros!$B$2:$B$6000,$A265),0)</f>
        <v/>
      </c>
      <c r="G265">
        <f>IF(COUNTIFS(Registros!$A$2:$A$6000,"MOV",Registros!$B$2:$B$6000,$A265)&gt;0,1,0)</f>
        <v/>
      </c>
      <c r="H265">
        <f>IF($G265=1,SUMIFS(Registros!$F$2:$F$6000,Registros!$A$2:$A$6000,"MOV",Registros!$B$2:$B$6000,$A265),0)</f>
        <v/>
      </c>
      <c r="I265">
        <f>IF(COUNTIFS(Registros!$A$2:$A$6000,"CS",Registros!$B$2:$B$6000,$A265)&gt;0,1,0)</f>
        <v/>
      </c>
      <c r="J265">
        <f>IF($I265=1,SUMIFS(Registros!$I$2:$I$6000,Registros!$A$2:$A$6000,"CS",Registros!$B$2:$B$6000,$A265),0)</f>
        <v/>
      </c>
      <c r="K265">
        <f>IF(COUNTIFS(Winback!$K$2:$K$300,$D265)&gt;0,1,0)</f>
        <v/>
      </c>
      <c r="L265">
        <f>IF(AND($K265=1,LEFT($A265,3)="WB-"),SUMIFS(Winback!$D$2:$D$300,Winback!$K$2:$K$300,$D265),0)</f>
        <v/>
      </c>
      <c r="M265">
        <f>IF(OR($E265=1,$G265=1,SUMIFS(Registros!$J$2:$J$6000,Registros!$B$2:$B$6000,$A265)&gt;0),1,0)</f>
        <v/>
      </c>
      <c r="N265">
        <f>IF($J265&gt;0,1,IF(COUNTIFS(Registros!$A$2:$A$6000,"CS",Registros!$B$2:$B$6000,$A265,Registros!$K$2:$K$6000,"&lt;&gt;")&gt;0,1,0))</f>
        <v/>
      </c>
      <c r="O265">
        <f>IF(AND($K265=1,$E265=0,$G265=0,$I265=0),"WINBACK",IF(AND($M265=1,$N265&gt;0),"CONVERGENTE",IF($M265=1,"SOLO MÓVIL",IF($N265&gt;0,"SOLO FIJO / INTERNET","SIN SERVICIOS"))))</f>
        <v/>
      </c>
      <c r="P265">
        <f>IF($O265="WINBACK","Recuperar (winback)",IF($O265="CONVERGENTE","Upgrade / más líneas",IF($O265="SOLO MÓVIL","Ofrecer fijo + internet (FLBBTV)",IF($O265="SOLO FIJO / INTERNET","Ofrecer línea móvil Nextphone","Oferta completa (móvil + fijo + internet)"))))</f>
        <v/>
      </c>
      <c r="Q265">
        <f>$F265+$H265+$L265</f>
        <v/>
      </c>
      <c r="R265">
        <f>IFERROR(VLOOKUP($A265,Registros!$B$2:$G$6000,6,0),IFERROR(VLOOKUP($D265,Winback!$B$2:$C$300,2,0),""))</f>
        <v/>
      </c>
      <c r="S265">
        <f>IF($E265=1,"NP","")&amp;IF($G265=1,"+MOV","")&amp;IF($I265=1,"+CS","")&amp;IF($K265=1,"+WB","")</f>
        <v/>
      </c>
      <c r="T265">
        <f>$E265+$G265+$I265+$K265</f>
        <v/>
      </c>
    </row>
    <row r="266">
      <c r="A266" t="inlineStr">
        <is>
          <t>357067150000</t>
        </is>
      </c>
      <c r="B266" t="inlineStr">
        <is>
          <t>35706715</t>
        </is>
      </c>
      <c r="C266" t="inlineStr">
        <is>
          <t>ISIDRO CHECA</t>
        </is>
      </c>
      <c r="D266" t="inlineStr">
        <is>
          <t>ISIDROCHECA</t>
        </is>
      </c>
      <c r="E266">
        <f>IF(COUNTIFS(Registros!$A$2:$A$6000,"NP",Registros!$B$2:$B$6000,$A266)&gt;0,1,0)</f>
        <v/>
      </c>
      <c r="F266">
        <f>IF($E266=1,SUMIFS(Registros!$F$2:$F$6000,Registros!$A$2:$A$6000,"NP",Registros!$B$2:$B$6000,$A266),0)</f>
        <v/>
      </c>
      <c r="G266">
        <f>IF(COUNTIFS(Registros!$A$2:$A$6000,"MOV",Registros!$B$2:$B$6000,$A266)&gt;0,1,0)</f>
        <v/>
      </c>
      <c r="H266">
        <f>IF($G266=1,SUMIFS(Registros!$F$2:$F$6000,Registros!$A$2:$A$6000,"MOV",Registros!$B$2:$B$6000,$A266),0)</f>
        <v/>
      </c>
      <c r="I266">
        <f>IF(COUNTIFS(Registros!$A$2:$A$6000,"CS",Registros!$B$2:$B$6000,$A266)&gt;0,1,0)</f>
        <v/>
      </c>
      <c r="J266">
        <f>IF($I266=1,SUMIFS(Registros!$I$2:$I$6000,Registros!$A$2:$A$6000,"CS",Registros!$B$2:$B$6000,$A266),0)</f>
        <v/>
      </c>
      <c r="K266">
        <f>IF(COUNTIFS(Winback!$K$2:$K$300,$D266)&gt;0,1,0)</f>
        <v/>
      </c>
      <c r="L266">
        <f>IF(AND($K266=1,LEFT($A266,3)="WB-"),SUMIFS(Winback!$D$2:$D$300,Winback!$K$2:$K$300,$D266),0)</f>
        <v/>
      </c>
      <c r="M266">
        <f>IF(OR($E266=1,$G266=1,SUMIFS(Registros!$J$2:$J$6000,Registros!$B$2:$B$6000,$A266)&gt;0),1,0)</f>
        <v/>
      </c>
      <c r="N266">
        <f>IF($J266&gt;0,1,IF(COUNTIFS(Registros!$A$2:$A$6000,"CS",Registros!$B$2:$B$6000,$A266,Registros!$K$2:$K$6000,"&lt;&gt;")&gt;0,1,0))</f>
        <v/>
      </c>
      <c r="O266">
        <f>IF(AND($K266=1,$E266=0,$G266=0,$I266=0),"WINBACK",IF(AND($M266=1,$N266&gt;0),"CONVERGENTE",IF($M266=1,"SOLO MÓVIL",IF($N266&gt;0,"SOLO FIJO / INTERNET","SIN SERVICIOS"))))</f>
        <v/>
      </c>
      <c r="P266">
        <f>IF($O266="WINBACK","Recuperar (winback)",IF($O266="CONVERGENTE","Upgrade / más líneas",IF($O266="SOLO MÓVIL","Ofrecer fijo + internet (FLBBTV)",IF($O266="SOLO FIJO / INTERNET","Ofrecer línea móvil Nextphone","Oferta completa (móvil + fijo + internet)"))))</f>
        <v/>
      </c>
      <c r="Q266">
        <f>$F266+$H266+$L266</f>
        <v/>
      </c>
      <c r="R266">
        <f>IFERROR(VLOOKUP($A266,Registros!$B$2:$G$6000,6,0),IFERROR(VLOOKUP($D266,Winback!$B$2:$C$300,2,0),""))</f>
        <v/>
      </c>
      <c r="S266">
        <f>IF($E266=1,"NP","")&amp;IF($G266=1,"+MOV","")&amp;IF($I266=1,"+CS","")&amp;IF($K266=1,"+WB","")</f>
        <v/>
      </c>
      <c r="T266">
        <f>$E266+$G266+$I266+$K266</f>
        <v/>
      </c>
    </row>
    <row r="267">
      <c r="A267" t="inlineStr">
        <is>
          <t>358029290000</t>
        </is>
      </c>
      <c r="B267" t="inlineStr">
        <is>
          <t>35802929</t>
        </is>
      </c>
      <c r="C267" t="inlineStr">
        <is>
          <t>FUNERARIA CEMACO</t>
        </is>
      </c>
      <c r="D267" t="inlineStr">
        <is>
          <t>FUNERARIACEMACO</t>
        </is>
      </c>
      <c r="E267">
        <f>IF(COUNTIFS(Registros!$A$2:$A$6000,"NP",Registros!$B$2:$B$6000,$A267)&gt;0,1,0)</f>
        <v/>
      </c>
      <c r="F267">
        <f>IF($E267=1,SUMIFS(Registros!$F$2:$F$6000,Registros!$A$2:$A$6000,"NP",Registros!$B$2:$B$6000,$A267),0)</f>
        <v/>
      </c>
      <c r="G267">
        <f>IF(COUNTIFS(Registros!$A$2:$A$6000,"MOV",Registros!$B$2:$B$6000,$A267)&gt;0,1,0)</f>
        <v/>
      </c>
      <c r="H267">
        <f>IF($G267=1,SUMIFS(Registros!$F$2:$F$6000,Registros!$A$2:$A$6000,"MOV",Registros!$B$2:$B$6000,$A267),0)</f>
        <v/>
      </c>
      <c r="I267">
        <f>IF(COUNTIFS(Registros!$A$2:$A$6000,"CS",Registros!$B$2:$B$6000,$A267)&gt;0,1,0)</f>
        <v/>
      </c>
      <c r="J267">
        <f>IF($I267=1,SUMIFS(Registros!$I$2:$I$6000,Registros!$A$2:$A$6000,"CS",Registros!$B$2:$B$6000,$A267),0)</f>
        <v/>
      </c>
      <c r="K267">
        <f>IF(COUNTIFS(Winback!$K$2:$K$300,$D267)&gt;0,1,0)</f>
        <v/>
      </c>
      <c r="L267">
        <f>IF(AND($K267=1,LEFT($A267,3)="WB-"),SUMIFS(Winback!$D$2:$D$300,Winback!$K$2:$K$300,$D267),0)</f>
        <v/>
      </c>
      <c r="M267">
        <f>IF(OR($E267=1,$G267=1,SUMIFS(Registros!$J$2:$J$6000,Registros!$B$2:$B$6000,$A267)&gt;0),1,0)</f>
        <v/>
      </c>
      <c r="N267">
        <f>IF($J267&gt;0,1,IF(COUNTIFS(Registros!$A$2:$A$6000,"CS",Registros!$B$2:$B$6000,$A267,Registros!$K$2:$K$6000,"&lt;&gt;")&gt;0,1,0))</f>
        <v/>
      </c>
      <c r="O267">
        <f>IF(AND($K267=1,$E267=0,$G267=0,$I267=0),"WINBACK",IF(AND($M267=1,$N267&gt;0),"CONVERGENTE",IF($M267=1,"SOLO MÓVIL",IF($N267&gt;0,"SOLO FIJO / INTERNET","SIN SERVICIOS"))))</f>
        <v/>
      </c>
      <c r="P267">
        <f>IF($O267="WINBACK","Recuperar (winback)",IF($O267="CONVERGENTE","Upgrade / más líneas",IF($O267="SOLO MÓVIL","Ofrecer fijo + internet (FLBBTV)",IF($O267="SOLO FIJO / INTERNET","Ofrecer línea móvil Nextphone","Oferta completa (móvil + fijo + internet)"))))</f>
        <v/>
      </c>
      <c r="Q267">
        <f>$F267+$H267+$L267</f>
        <v/>
      </c>
      <c r="R267">
        <f>IFERROR(VLOOKUP($A267,Registros!$B$2:$G$6000,6,0),IFERROR(VLOOKUP($D267,Winback!$B$2:$C$300,2,0),""))</f>
        <v/>
      </c>
      <c r="S267">
        <f>IF($E267=1,"NP","")&amp;IF($G267=1,"+MOV","")&amp;IF($I267=1,"+CS","")&amp;IF($K267=1,"+WB","")</f>
        <v/>
      </c>
      <c r="T267">
        <f>$E267+$G267+$I267+$K267</f>
        <v/>
      </c>
    </row>
    <row r="268">
      <c r="A268" t="inlineStr">
        <is>
          <t>351368860000</t>
        </is>
      </c>
      <c r="B268" t="inlineStr">
        <is>
          <t>35136886</t>
        </is>
      </c>
      <c r="C268" t="inlineStr">
        <is>
          <t>ELIA VELASQUEZ</t>
        </is>
      </c>
      <c r="D268" t="inlineStr">
        <is>
          <t>ELIAVELASQUEZ</t>
        </is>
      </c>
      <c r="E268">
        <f>IF(COUNTIFS(Registros!$A$2:$A$6000,"NP",Registros!$B$2:$B$6000,$A268)&gt;0,1,0)</f>
        <v/>
      </c>
      <c r="F268">
        <f>IF($E268=1,SUMIFS(Registros!$F$2:$F$6000,Registros!$A$2:$A$6000,"NP",Registros!$B$2:$B$6000,$A268),0)</f>
        <v/>
      </c>
      <c r="G268">
        <f>IF(COUNTIFS(Registros!$A$2:$A$6000,"MOV",Registros!$B$2:$B$6000,$A268)&gt;0,1,0)</f>
        <v/>
      </c>
      <c r="H268">
        <f>IF($G268=1,SUMIFS(Registros!$F$2:$F$6000,Registros!$A$2:$A$6000,"MOV",Registros!$B$2:$B$6000,$A268),0)</f>
        <v/>
      </c>
      <c r="I268">
        <f>IF(COUNTIFS(Registros!$A$2:$A$6000,"CS",Registros!$B$2:$B$6000,$A268)&gt;0,1,0)</f>
        <v/>
      </c>
      <c r="J268">
        <f>IF($I268=1,SUMIFS(Registros!$I$2:$I$6000,Registros!$A$2:$A$6000,"CS",Registros!$B$2:$B$6000,$A268),0)</f>
        <v/>
      </c>
      <c r="K268">
        <f>IF(COUNTIFS(Winback!$K$2:$K$300,$D268)&gt;0,1,0)</f>
        <v/>
      </c>
      <c r="L268">
        <f>IF(AND($K268=1,LEFT($A268,3)="WB-"),SUMIFS(Winback!$D$2:$D$300,Winback!$K$2:$K$300,$D268),0)</f>
        <v/>
      </c>
      <c r="M268">
        <f>IF(OR($E268=1,$G268=1,SUMIFS(Registros!$J$2:$J$6000,Registros!$B$2:$B$6000,$A268)&gt;0),1,0)</f>
        <v/>
      </c>
      <c r="N268">
        <f>IF($J268&gt;0,1,IF(COUNTIFS(Registros!$A$2:$A$6000,"CS",Registros!$B$2:$B$6000,$A268,Registros!$K$2:$K$6000,"&lt;&gt;")&gt;0,1,0))</f>
        <v/>
      </c>
      <c r="O268">
        <f>IF(AND($K268=1,$E268=0,$G268=0,$I268=0),"WINBACK",IF(AND($M268=1,$N268&gt;0),"CONVERGENTE",IF($M268=1,"SOLO MÓVIL",IF($N268&gt;0,"SOLO FIJO / INTERNET","SIN SERVICIOS"))))</f>
        <v/>
      </c>
      <c r="P268">
        <f>IF($O268="WINBACK","Recuperar (winback)",IF($O268="CONVERGENTE","Upgrade / más líneas",IF($O268="SOLO MÓVIL","Ofrecer fijo + internet (FLBBTV)",IF($O268="SOLO FIJO / INTERNET","Ofrecer línea móvil Nextphone","Oferta completa (móvil + fijo + internet)"))))</f>
        <v/>
      </c>
      <c r="Q268">
        <f>$F268+$H268+$L268</f>
        <v/>
      </c>
      <c r="R268">
        <f>IFERROR(VLOOKUP($A268,Registros!$B$2:$G$6000,6,0),IFERROR(VLOOKUP($D268,Winback!$B$2:$C$300,2,0),""))</f>
        <v/>
      </c>
      <c r="S268">
        <f>IF($E268=1,"NP","")&amp;IF($G268=1,"+MOV","")&amp;IF($I268=1,"+CS","")&amp;IF($K268=1,"+WB","")</f>
        <v/>
      </c>
      <c r="T268">
        <f>$E268+$G268+$I268+$K268</f>
        <v/>
      </c>
    </row>
    <row r="269">
      <c r="A269" t="inlineStr">
        <is>
          <t>358313620000</t>
        </is>
      </c>
      <c r="B269" t="inlineStr">
        <is>
          <t>35831362</t>
        </is>
      </c>
      <c r="C269" t="inlineStr">
        <is>
          <t>ORIEL BONILLA</t>
        </is>
      </c>
      <c r="D269" t="inlineStr">
        <is>
          <t>ORIELBONILLA</t>
        </is>
      </c>
      <c r="E269">
        <f>IF(COUNTIFS(Registros!$A$2:$A$6000,"NP",Registros!$B$2:$B$6000,$A269)&gt;0,1,0)</f>
        <v/>
      </c>
      <c r="F269">
        <f>IF($E269=1,SUMIFS(Registros!$F$2:$F$6000,Registros!$A$2:$A$6000,"NP",Registros!$B$2:$B$6000,$A269),0)</f>
        <v/>
      </c>
      <c r="G269">
        <f>IF(COUNTIFS(Registros!$A$2:$A$6000,"MOV",Registros!$B$2:$B$6000,$A269)&gt;0,1,0)</f>
        <v/>
      </c>
      <c r="H269">
        <f>IF($G269=1,SUMIFS(Registros!$F$2:$F$6000,Registros!$A$2:$A$6000,"MOV",Registros!$B$2:$B$6000,$A269),0)</f>
        <v/>
      </c>
      <c r="I269">
        <f>IF(COUNTIFS(Registros!$A$2:$A$6000,"CS",Registros!$B$2:$B$6000,$A269)&gt;0,1,0)</f>
        <v/>
      </c>
      <c r="J269">
        <f>IF($I269=1,SUMIFS(Registros!$I$2:$I$6000,Registros!$A$2:$A$6000,"CS",Registros!$B$2:$B$6000,$A269),0)</f>
        <v/>
      </c>
      <c r="K269">
        <f>IF(COUNTIFS(Winback!$K$2:$K$300,$D269)&gt;0,1,0)</f>
        <v/>
      </c>
      <c r="L269">
        <f>IF(AND($K269=1,LEFT($A269,3)="WB-"),SUMIFS(Winback!$D$2:$D$300,Winback!$K$2:$K$300,$D269),0)</f>
        <v/>
      </c>
      <c r="M269">
        <f>IF(OR($E269=1,$G269=1,SUMIFS(Registros!$J$2:$J$6000,Registros!$B$2:$B$6000,$A269)&gt;0),1,0)</f>
        <v/>
      </c>
      <c r="N269">
        <f>IF($J269&gt;0,1,IF(COUNTIFS(Registros!$A$2:$A$6000,"CS",Registros!$B$2:$B$6000,$A269,Registros!$K$2:$K$6000,"&lt;&gt;")&gt;0,1,0))</f>
        <v/>
      </c>
      <c r="O269">
        <f>IF(AND($K269=1,$E269=0,$G269=0,$I269=0),"WINBACK",IF(AND($M269=1,$N269&gt;0),"CONVERGENTE",IF($M269=1,"SOLO MÓVIL",IF($N269&gt;0,"SOLO FIJO / INTERNET","SIN SERVICIOS"))))</f>
        <v/>
      </c>
      <c r="P269">
        <f>IF($O269="WINBACK","Recuperar (winback)",IF($O269="CONVERGENTE","Upgrade / más líneas",IF($O269="SOLO MÓVIL","Ofrecer fijo + internet (FLBBTV)",IF($O269="SOLO FIJO / INTERNET","Ofrecer línea móvil Nextphone","Oferta completa (móvil + fijo + internet)"))))</f>
        <v/>
      </c>
      <c r="Q269">
        <f>$F269+$H269+$L269</f>
        <v/>
      </c>
      <c r="R269">
        <f>IFERROR(VLOOKUP($A269,Registros!$B$2:$G$6000,6,0),IFERROR(VLOOKUP($D269,Winback!$B$2:$C$300,2,0),""))</f>
        <v/>
      </c>
      <c r="S269">
        <f>IF($E269=1,"NP","")&amp;IF($G269=1,"+MOV","")&amp;IF($I269=1,"+CS","")&amp;IF($K269=1,"+WB","")</f>
        <v/>
      </c>
      <c r="T269">
        <f>$E269+$G269+$I269+$K269</f>
        <v/>
      </c>
    </row>
    <row r="270">
      <c r="A270" t="inlineStr">
        <is>
          <t>354303340000</t>
        </is>
      </c>
      <c r="B270" t="inlineStr">
        <is>
          <t>35430334</t>
        </is>
      </c>
      <c r="C270" t="inlineStr">
        <is>
          <t>YANETH BENILLDA SERNA CORDOBA</t>
        </is>
      </c>
      <c r="D270" t="inlineStr">
        <is>
          <t>YANETHBENILLDASERNACORDOBA</t>
        </is>
      </c>
      <c r="E270">
        <f>IF(COUNTIFS(Registros!$A$2:$A$6000,"NP",Registros!$B$2:$B$6000,$A270)&gt;0,1,0)</f>
        <v/>
      </c>
      <c r="F270">
        <f>IF($E270=1,SUMIFS(Registros!$F$2:$F$6000,Registros!$A$2:$A$6000,"NP",Registros!$B$2:$B$6000,$A270),0)</f>
        <v/>
      </c>
      <c r="G270">
        <f>IF(COUNTIFS(Registros!$A$2:$A$6000,"MOV",Registros!$B$2:$B$6000,$A270)&gt;0,1,0)</f>
        <v/>
      </c>
      <c r="H270">
        <f>IF($G270=1,SUMIFS(Registros!$F$2:$F$6000,Registros!$A$2:$A$6000,"MOV",Registros!$B$2:$B$6000,$A270),0)</f>
        <v/>
      </c>
      <c r="I270">
        <f>IF(COUNTIFS(Registros!$A$2:$A$6000,"CS",Registros!$B$2:$B$6000,$A270)&gt;0,1,0)</f>
        <v/>
      </c>
      <c r="J270">
        <f>IF($I270=1,SUMIFS(Registros!$I$2:$I$6000,Registros!$A$2:$A$6000,"CS",Registros!$B$2:$B$6000,$A270),0)</f>
        <v/>
      </c>
      <c r="K270">
        <f>IF(COUNTIFS(Winback!$K$2:$K$300,$D270)&gt;0,1,0)</f>
        <v/>
      </c>
      <c r="L270">
        <f>IF(AND($K270=1,LEFT($A270,3)="WB-"),SUMIFS(Winback!$D$2:$D$300,Winback!$K$2:$K$300,$D270),0)</f>
        <v/>
      </c>
      <c r="M270">
        <f>IF(OR($E270=1,$G270=1,SUMIFS(Registros!$J$2:$J$6000,Registros!$B$2:$B$6000,$A270)&gt;0),1,0)</f>
        <v/>
      </c>
      <c r="N270">
        <f>IF($J270&gt;0,1,IF(COUNTIFS(Registros!$A$2:$A$6000,"CS",Registros!$B$2:$B$6000,$A270,Registros!$K$2:$K$6000,"&lt;&gt;")&gt;0,1,0))</f>
        <v/>
      </c>
      <c r="O270">
        <f>IF(AND($K270=1,$E270=0,$G270=0,$I270=0),"WINBACK",IF(AND($M270=1,$N270&gt;0),"CONVERGENTE",IF($M270=1,"SOLO MÓVIL",IF($N270&gt;0,"SOLO FIJO / INTERNET","SIN SERVICIOS"))))</f>
        <v/>
      </c>
      <c r="P270">
        <f>IF($O270="WINBACK","Recuperar (winback)",IF($O270="CONVERGENTE","Upgrade / más líneas",IF($O270="SOLO MÓVIL","Ofrecer fijo + internet (FLBBTV)",IF($O270="SOLO FIJO / INTERNET","Ofrecer línea móvil Nextphone","Oferta completa (móvil + fijo + internet)"))))</f>
        <v/>
      </c>
      <c r="Q270">
        <f>$F270+$H270+$L270</f>
        <v/>
      </c>
      <c r="R270">
        <f>IFERROR(VLOOKUP($A270,Registros!$B$2:$G$6000,6,0),IFERROR(VLOOKUP($D270,Winback!$B$2:$C$300,2,0),""))</f>
        <v/>
      </c>
      <c r="S270">
        <f>IF($E270=1,"NP","")&amp;IF($G270=1,"+MOV","")&amp;IF($I270=1,"+CS","")&amp;IF($K270=1,"+WB","")</f>
        <v/>
      </c>
      <c r="T270">
        <f>$E270+$G270+$I270+$K270</f>
        <v/>
      </c>
    </row>
    <row r="271">
      <c r="A271" t="inlineStr">
        <is>
          <t>356096640000</t>
        </is>
      </c>
      <c r="B271" t="inlineStr">
        <is>
          <t>35609664</t>
        </is>
      </c>
      <c r="C271" t="inlineStr">
        <is>
          <t>YOLANDA CEDEÑO</t>
        </is>
      </c>
      <c r="D271" t="inlineStr">
        <is>
          <t>YOLANDACEDENO</t>
        </is>
      </c>
      <c r="E271">
        <f>IF(COUNTIFS(Registros!$A$2:$A$6000,"NP",Registros!$B$2:$B$6000,$A271)&gt;0,1,0)</f>
        <v/>
      </c>
      <c r="F271">
        <f>IF($E271=1,SUMIFS(Registros!$F$2:$F$6000,Registros!$A$2:$A$6000,"NP",Registros!$B$2:$B$6000,$A271),0)</f>
        <v/>
      </c>
      <c r="G271">
        <f>IF(COUNTIFS(Registros!$A$2:$A$6000,"MOV",Registros!$B$2:$B$6000,$A271)&gt;0,1,0)</f>
        <v/>
      </c>
      <c r="H271">
        <f>IF($G271=1,SUMIFS(Registros!$F$2:$F$6000,Registros!$A$2:$A$6000,"MOV",Registros!$B$2:$B$6000,$A271),0)</f>
        <v/>
      </c>
      <c r="I271">
        <f>IF(COUNTIFS(Registros!$A$2:$A$6000,"CS",Registros!$B$2:$B$6000,$A271)&gt;0,1,0)</f>
        <v/>
      </c>
      <c r="J271">
        <f>IF($I271=1,SUMIFS(Registros!$I$2:$I$6000,Registros!$A$2:$A$6000,"CS",Registros!$B$2:$B$6000,$A271),0)</f>
        <v/>
      </c>
      <c r="K271">
        <f>IF(COUNTIFS(Winback!$K$2:$K$300,$D271)&gt;0,1,0)</f>
        <v/>
      </c>
      <c r="L271">
        <f>IF(AND($K271=1,LEFT($A271,3)="WB-"),SUMIFS(Winback!$D$2:$D$300,Winback!$K$2:$K$300,$D271),0)</f>
        <v/>
      </c>
      <c r="M271">
        <f>IF(OR($E271=1,$G271=1,SUMIFS(Registros!$J$2:$J$6000,Registros!$B$2:$B$6000,$A271)&gt;0),1,0)</f>
        <v/>
      </c>
      <c r="N271">
        <f>IF($J271&gt;0,1,IF(COUNTIFS(Registros!$A$2:$A$6000,"CS",Registros!$B$2:$B$6000,$A271,Registros!$K$2:$K$6000,"&lt;&gt;")&gt;0,1,0))</f>
        <v/>
      </c>
      <c r="O271">
        <f>IF(AND($K271=1,$E271=0,$G271=0,$I271=0),"WINBACK",IF(AND($M271=1,$N271&gt;0),"CONVERGENTE",IF($M271=1,"SOLO MÓVIL",IF($N271&gt;0,"SOLO FIJO / INTERNET","SIN SERVICIOS"))))</f>
        <v/>
      </c>
      <c r="P271">
        <f>IF($O271="WINBACK","Recuperar (winback)",IF($O271="CONVERGENTE","Upgrade / más líneas",IF($O271="SOLO MÓVIL","Ofrecer fijo + internet (FLBBTV)",IF($O271="SOLO FIJO / INTERNET","Ofrecer línea móvil Nextphone","Oferta completa (móvil + fijo + internet)"))))</f>
        <v/>
      </c>
      <c r="Q271">
        <f>$F271+$H271+$L271</f>
        <v/>
      </c>
      <c r="R271">
        <f>IFERROR(VLOOKUP($A271,Registros!$B$2:$G$6000,6,0),IFERROR(VLOOKUP($D271,Winback!$B$2:$C$300,2,0),""))</f>
        <v/>
      </c>
      <c r="S271">
        <f>IF($E271=1,"NP","")&amp;IF($G271=1,"+MOV","")&amp;IF($I271=1,"+CS","")&amp;IF($K271=1,"+WB","")</f>
        <v/>
      </c>
      <c r="T271">
        <f>$E271+$G271+$I271+$K271</f>
        <v/>
      </c>
    </row>
    <row r="272">
      <c r="A272" t="inlineStr">
        <is>
          <t>358201290000</t>
        </is>
      </c>
      <c r="B272" t="inlineStr">
        <is>
          <t>35820129</t>
        </is>
      </c>
      <c r="C272" t="inlineStr">
        <is>
          <t>ERIC YONARD HURTADO GONZALEZ</t>
        </is>
      </c>
      <c r="D272" t="inlineStr">
        <is>
          <t>ERICYONARDHURTADOGONZALEZ</t>
        </is>
      </c>
      <c r="E272">
        <f>IF(COUNTIFS(Registros!$A$2:$A$6000,"NP",Registros!$B$2:$B$6000,$A272)&gt;0,1,0)</f>
        <v/>
      </c>
      <c r="F272">
        <f>IF($E272=1,SUMIFS(Registros!$F$2:$F$6000,Registros!$A$2:$A$6000,"NP",Registros!$B$2:$B$6000,$A272),0)</f>
        <v/>
      </c>
      <c r="G272">
        <f>IF(COUNTIFS(Registros!$A$2:$A$6000,"MOV",Registros!$B$2:$B$6000,$A272)&gt;0,1,0)</f>
        <v/>
      </c>
      <c r="H272">
        <f>IF($G272=1,SUMIFS(Registros!$F$2:$F$6000,Registros!$A$2:$A$6000,"MOV",Registros!$B$2:$B$6000,$A272),0)</f>
        <v/>
      </c>
      <c r="I272">
        <f>IF(COUNTIFS(Registros!$A$2:$A$6000,"CS",Registros!$B$2:$B$6000,$A272)&gt;0,1,0)</f>
        <v/>
      </c>
      <c r="J272">
        <f>IF($I272=1,SUMIFS(Registros!$I$2:$I$6000,Registros!$A$2:$A$6000,"CS",Registros!$B$2:$B$6000,$A272),0)</f>
        <v/>
      </c>
      <c r="K272">
        <f>IF(COUNTIFS(Winback!$K$2:$K$300,$D272)&gt;0,1,0)</f>
        <v/>
      </c>
      <c r="L272">
        <f>IF(AND($K272=1,LEFT($A272,3)="WB-"),SUMIFS(Winback!$D$2:$D$300,Winback!$K$2:$K$300,$D272),0)</f>
        <v/>
      </c>
      <c r="M272">
        <f>IF(OR($E272=1,$G272=1,SUMIFS(Registros!$J$2:$J$6000,Registros!$B$2:$B$6000,$A272)&gt;0),1,0)</f>
        <v/>
      </c>
      <c r="N272">
        <f>IF($J272&gt;0,1,IF(COUNTIFS(Registros!$A$2:$A$6000,"CS",Registros!$B$2:$B$6000,$A272,Registros!$K$2:$K$6000,"&lt;&gt;")&gt;0,1,0))</f>
        <v/>
      </c>
      <c r="O272">
        <f>IF(AND($K272=1,$E272=0,$G272=0,$I272=0),"WINBACK",IF(AND($M272=1,$N272&gt;0),"CONVERGENTE",IF($M272=1,"SOLO MÓVIL",IF($N272&gt;0,"SOLO FIJO / INTERNET","SIN SERVICIOS"))))</f>
        <v/>
      </c>
      <c r="P272">
        <f>IF($O272="WINBACK","Recuperar (winback)",IF($O272="CONVERGENTE","Upgrade / más líneas",IF($O272="SOLO MÓVIL","Ofrecer fijo + internet (FLBBTV)",IF($O272="SOLO FIJO / INTERNET","Ofrecer línea móvil Nextphone","Oferta completa (móvil + fijo + internet)"))))</f>
        <v/>
      </c>
      <c r="Q272">
        <f>$F272+$H272+$L272</f>
        <v/>
      </c>
      <c r="R272">
        <f>IFERROR(VLOOKUP($A272,Registros!$B$2:$G$6000,6,0),IFERROR(VLOOKUP($D272,Winback!$B$2:$C$300,2,0),""))</f>
        <v/>
      </c>
      <c r="S272">
        <f>IF($E272=1,"NP","")&amp;IF($G272=1,"+MOV","")&amp;IF($I272=1,"+CS","")&amp;IF($K272=1,"+WB","")</f>
        <v/>
      </c>
      <c r="T272">
        <f>$E272+$G272+$I272+$K272</f>
        <v/>
      </c>
    </row>
    <row r="273">
      <c r="A273" t="inlineStr">
        <is>
          <t>348369230000</t>
        </is>
      </c>
      <c r="B273" t="inlineStr">
        <is>
          <t>34836923</t>
        </is>
      </c>
      <c r="C273" t="inlineStr">
        <is>
          <t>LISET YARITZA QUINTANA</t>
        </is>
      </c>
      <c r="D273" t="inlineStr">
        <is>
          <t>LISETYARITZAQUINTANA</t>
        </is>
      </c>
      <c r="E273">
        <f>IF(COUNTIFS(Registros!$A$2:$A$6000,"NP",Registros!$B$2:$B$6000,$A273)&gt;0,1,0)</f>
        <v/>
      </c>
      <c r="F273">
        <f>IF($E273=1,SUMIFS(Registros!$F$2:$F$6000,Registros!$A$2:$A$6000,"NP",Registros!$B$2:$B$6000,$A273),0)</f>
        <v/>
      </c>
      <c r="G273">
        <f>IF(COUNTIFS(Registros!$A$2:$A$6000,"MOV",Registros!$B$2:$B$6000,$A273)&gt;0,1,0)</f>
        <v/>
      </c>
      <c r="H273">
        <f>IF($G273=1,SUMIFS(Registros!$F$2:$F$6000,Registros!$A$2:$A$6000,"MOV",Registros!$B$2:$B$6000,$A273),0)</f>
        <v/>
      </c>
      <c r="I273">
        <f>IF(COUNTIFS(Registros!$A$2:$A$6000,"CS",Registros!$B$2:$B$6000,$A273)&gt;0,1,0)</f>
        <v/>
      </c>
      <c r="J273">
        <f>IF($I273=1,SUMIFS(Registros!$I$2:$I$6000,Registros!$A$2:$A$6000,"CS",Registros!$B$2:$B$6000,$A273),0)</f>
        <v/>
      </c>
      <c r="K273">
        <f>IF(COUNTIFS(Winback!$K$2:$K$300,$D273)&gt;0,1,0)</f>
        <v/>
      </c>
      <c r="L273">
        <f>IF(AND($K273=1,LEFT($A273,3)="WB-"),SUMIFS(Winback!$D$2:$D$300,Winback!$K$2:$K$300,$D273),0)</f>
        <v/>
      </c>
      <c r="M273">
        <f>IF(OR($E273=1,$G273=1,SUMIFS(Registros!$J$2:$J$6000,Registros!$B$2:$B$6000,$A273)&gt;0),1,0)</f>
        <v/>
      </c>
      <c r="N273">
        <f>IF($J273&gt;0,1,IF(COUNTIFS(Registros!$A$2:$A$6000,"CS",Registros!$B$2:$B$6000,$A273,Registros!$K$2:$K$6000,"&lt;&gt;")&gt;0,1,0))</f>
        <v/>
      </c>
      <c r="O273">
        <f>IF(AND($K273=1,$E273=0,$G273=0,$I273=0),"WINBACK",IF(AND($M273=1,$N273&gt;0),"CONVERGENTE",IF($M273=1,"SOLO MÓVIL",IF($N273&gt;0,"SOLO FIJO / INTERNET","SIN SERVICIOS"))))</f>
        <v/>
      </c>
      <c r="P273">
        <f>IF($O273="WINBACK","Recuperar (winback)",IF($O273="CONVERGENTE","Upgrade / más líneas",IF($O273="SOLO MÓVIL","Ofrecer fijo + internet (FLBBTV)",IF($O273="SOLO FIJO / INTERNET","Ofrecer línea móvil Nextphone","Oferta completa (móvil + fijo + internet)"))))</f>
        <v/>
      </c>
      <c r="Q273">
        <f>$F273+$H273+$L273</f>
        <v/>
      </c>
      <c r="R273">
        <f>IFERROR(VLOOKUP($A273,Registros!$B$2:$G$6000,6,0),IFERROR(VLOOKUP($D273,Winback!$B$2:$C$300,2,0),""))</f>
        <v/>
      </c>
      <c r="S273">
        <f>IF($E273=1,"NP","")&amp;IF($G273=1,"+MOV","")&amp;IF($I273=1,"+CS","")&amp;IF($K273=1,"+WB","")</f>
        <v/>
      </c>
      <c r="T273">
        <f>$E273+$G273+$I273+$K273</f>
        <v/>
      </c>
    </row>
    <row r="274">
      <c r="A274" t="inlineStr">
        <is>
          <t>349140520000</t>
        </is>
      </c>
      <c r="B274" t="inlineStr">
        <is>
          <t>34914052</t>
        </is>
      </c>
      <c r="C274" t="inlineStr">
        <is>
          <t>SULMA ISMARE PUCHICAMA DE CHAUCARAMA</t>
        </is>
      </c>
      <c r="D274" t="inlineStr">
        <is>
          <t>SULMAISMAREPUCHICAMADECHAUCARAMA</t>
        </is>
      </c>
      <c r="E274">
        <f>IF(COUNTIFS(Registros!$A$2:$A$6000,"NP",Registros!$B$2:$B$6000,$A274)&gt;0,1,0)</f>
        <v/>
      </c>
      <c r="F274">
        <f>IF($E274=1,SUMIFS(Registros!$F$2:$F$6000,Registros!$A$2:$A$6000,"NP",Registros!$B$2:$B$6000,$A274),0)</f>
        <v/>
      </c>
      <c r="G274">
        <f>IF(COUNTIFS(Registros!$A$2:$A$6000,"MOV",Registros!$B$2:$B$6000,$A274)&gt;0,1,0)</f>
        <v/>
      </c>
      <c r="H274">
        <f>IF($G274=1,SUMIFS(Registros!$F$2:$F$6000,Registros!$A$2:$A$6000,"MOV",Registros!$B$2:$B$6000,$A274),0)</f>
        <v/>
      </c>
      <c r="I274">
        <f>IF(COUNTIFS(Registros!$A$2:$A$6000,"CS",Registros!$B$2:$B$6000,$A274)&gt;0,1,0)</f>
        <v/>
      </c>
      <c r="J274">
        <f>IF($I274=1,SUMIFS(Registros!$I$2:$I$6000,Registros!$A$2:$A$6000,"CS",Registros!$B$2:$B$6000,$A274),0)</f>
        <v/>
      </c>
      <c r="K274">
        <f>IF(COUNTIFS(Winback!$K$2:$K$300,$D274)&gt;0,1,0)</f>
        <v/>
      </c>
      <c r="L274">
        <f>IF(AND($K274=1,LEFT($A274,3)="WB-"),SUMIFS(Winback!$D$2:$D$300,Winback!$K$2:$K$300,$D274),0)</f>
        <v/>
      </c>
      <c r="M274">
        <f>IF(OR($E274=1,$G274=1,SUMIFS(Registros!$J$2:$J$6000,Registros!$B$2:$B$6000,$A274)&gt;0),1,0)</f>
        <v/>
      </c>
      <c r="N274">
        <f>IF($J274&gt;0,1,IF(COUNTIFS(Registros!$A$2:$A$6000,"CS",Registros!$B$2:$B$6000,$A274,Registros!$K$2:$K$6000,"&lt;&gt;")&gt;0,1,0))</f>
        <v/>
      </c>
      <c r="O274">
        <f>IF(AND($K274=1,$E274=0,$G274=0,$I274=0),"WINBACK",IF(AND($M274=1,$N274&gt;0),"CONVERGENTE",IF($M274=1,"SOLO MÓVIL",IF($N274&gt;0,"SOLO FIJO / INTERNET","SIN SERVICIOS"))))</f>
        <v/>
      </c>
      <c r="P274">
        <f>IF($O274="WINBACK","Recuperar (winback)",IF($O274="CONVERGENTE","Upgrade / más líneas",IF($O274="SOLO MÓVIL","Ofrecer fijo + internet (FLBBTV)",IF($O274="SOLO FIJO / INTERNET","Ofrecer línea móvil Nextphone","Oferta completa (móvil + fijo + internet)"))))</f>
        <v/>
      </c>
      <c r="Q274">
        <f>$F274+$H274+$L274</f>
        <v/>
      </c>
      <c r="R274">
        <f>IFERROR(VLOOKUP($A274,Registros!$B$2:$G$6000,6,0),IFERROR(VLOOKUP($D274,Winback!$B$2:$C$300,2,0),""))</f>
        <v/>
      </c>
      <c r="S274">
        <f>IF($E274=1,"NP","")&amp;IF($G274=1,"+MOV","")&amp;IF($I274=1,"+CS","")&amp;IF($K274=1,"+WB","")</f>
        <v/>
      </c>
      <c r="T274">
        <f>$E274+$G274+$I274+$K274</f>
        <v/>
      </c>
    </row>
    <row r="275">
      <c r="A275" t="inlineStr">
        <is>
          <t>369024930000</t>
        </is>
      </c>
      <c r="B275" t="inlineStr">
        <is>
          <t>36902493</t>
        </is>
      </c>
      <c r="C275" t="inlineStr">
        <is>
          <t>BENJAMIN PUCHICAMA ROBLES</t>
        </is>
      </c>
      <c r="D275" t="inlineStr">
        <is>
          <t>BENJAMINPUCHICAMAROBLES</t>
        </is>
      </c>
      <c r="E275">
        <f>IF(COUNTIFS(Registros!$A$2:$A$6000,"NP",Registros!$B$2:$B$6000,$A275)&gt;0,1,0)</f>
        <v/>
      </c>
      <c r="F275">
        <f>IF($E275=1,SUMIFS(Registros!$F$2:$F$6000,Registros!$A$2:$A$6000,"NP",Registros!$B$2:$B$6000,$A275),0)</f>
        <v/>
      </c>
      <c r="G275">
        <f>IF(COUNTIFS(Registros!$A$2:$A$6000,"MOV",Registros!$B$2:$B$6000,$A275)&gt;0,1,0)</f>
        <v/>
      </c>
      <c r="H275">
        <f>IF($G275=1,SUMIFS(Registros!$F$2:$F$6000,Registros!$A$2:$A$6000,"MOV",Registros!$B$2:$B$6000,$A275),0)</f>
        <v/>
      </c>
      <c r="I275">
        <f>IF(COUNTIFS(Registros!$A$2:$A$6000,"CS",Registros!$B$2:$B$6000,$A275)&gt;0,1,0)</f>
        <v/>
      </c>
      <c r="J275">
        <f>IF($I275=1,SUMIFS(Registros!$I$2:$I$6000,Registros!$A$2:$A$6000,"CS",Registros!$B$2:$B$6000,$A275),0)</f>
        <v/>
      </c>
      <c r="K275">
        <f>IF(COUNTIFS(Winback!$K$2:$K$300,$D275)&gt;0,1,0)</f>
        <v/>
      </c>
      <c r="L275">
        <f>IF(AND($K275=1,LEFT($A275,3)="WB-"),SUMIFS(Winback!$D$2:$D$300,Winback!$K$2:$K$300,$D275),0)</f>
        <v/>
      </c>
      <c r="M275">
        <f>IF(OR($E275=1,$G275=1,SUMIFS(Registros!$J$2:$J$6000,Registros!$B$2:$B$6000,$A275)&gt;0),1,0)</f>
        <v/>
      </c>
      <c r="N275">
        <f>IF($J275&gt;0,1,IF(COUNTIFS(Registros!$A$2:$A$6000,"CS",Registros!$B$2:$B$6000,$A275,Registros!$K$2:$K$6000,"&lt;&gt;")&gt;0,1,0))</f>
        <v/>
      </c>
      <c r="O275">
        <f>IF(AND($K275=1,$E275=0,$G275=0,$I275=0),"WINBACK",IF(AND($M275=1,$N275&gt;0),"CONVERGENTE",IF($M275=1,"SOLO MÓVIL",IF($N275&gt;0,"SOLO FIJO / INTERNET","SIN SERVICIOS"))))</f>
        <v/>
      </c>
      <c r="P275">
        <f>IF($O275="WINBACK","Recuperar (winback)",IF($O275="CONVERGENTE","Upgrade / más líneas",IF($O275="SOLO MÓVIL","Ofrecer fijo + internet (FLBBTV)",IF($O275="SOLO FIJO / INTERNET","Ofrecer línea móvil Nextphone","Oferta completa (móvil + fijo + internet)"))))</f>
        <v/>
      </c>
      <c r="Q275">
        <f>$F275+$H275+$L275</f>
        <v/>
      </c>
      <c r="R275">
        <f>IFERROR(VLOOKUP($A275,Registros!$B$2:$G$6000,6,0),IFERROR(VLOOKUP($D275,Winback!$B$2:$C$300,2,0),""))</f>
        <v/>
      </c>
      <c r="S275">
        <f>IF($E275=1,"NP","")&amp;IF($G275=1,"+MOV","")&amp;IF($I275=1,"+CS","")&amp;IF($K275=1,"+WB","")</f>
        <v/>
      </c>
      <c r="T275">
        <f>$E275+$G275+$I275+$K275</f>
        <v/>
      </c>
    </row>
    <row r="276">
      <c r="A276" t="inlineStr">
        <is>
          <t>352345920000</t>
        </is>
      </c>
      <c r="B276" t="inlineStr">
        <is>
          <t>35234592</t>
        </is>
      </c>
      <c r="C276" t="inlineStr">
        <is>
          <t>SOPHIA DUARTE</t>
        </is>
      </c>
      <c r="D276" t="inlineStr">
        <is>
          <t>SOPHIADUARTE</t>
        </is>
      </c>
      <c r="E276">
        <f>IF(COUNTIFS(Registros!$A$2:$A$6000,"NP",Registros!$B$2:$B$6000,$A276)&gt;0,1,0)</f>
        <v/>
      </c>
      <c r="F276">
        <f>IF($E276=1,SUMIFS(Registros!$F$2:$F$6000,Registros!$A$2:$A$6000,"NP",Registros!$B$2:$B$6000,$A276),0)</f>
        <v/>
      </c>
      <c r="G276">
        <f>IF(COUNTIFS(Registros!$A$2:$A$6000,"MOV",Registros!$B$2:$B$6000,$A276)&gt;0,1,0)</f>
        <v/>
      </c>
      <c r="H276">
        <f>IF($G276=1,SUMIFS(Registros!$F$2:$F$6000,Registros!$A$2:$A$6000,"MOV",Registros!$B$2:$B$6000,$A276),0)</f>
        <v/>
      </c>
      <c r="I276">
        <f>IF(COUNTIFS(Registros!$A$2:$A$6000,"CS",Registros!$B$2:$B$6000,$A276)&gt;0,1,0)</f>
        <v/>
      </c>
      <c r="J276">
        <f>IF($I276=1,SUMIFS(Registros!$I$2:$I$6000,Registros!$A$2:$A$6000,"CS",Registros!$B$2:$B$6000,$A276),0)</f>
        <v/>
      </c>
      <c r="K276">
        <f>IF(COUNTIFS(Winback!$K$2:$K$300,$D276)&gt;0,1,0)</f>
        <v/>
      </c>
      <c r="L276">
        <f>IF(AND($K276=1,LEFT($A276,3)="WB-"),SUMIFS(Winback!$D$2:$D$300,Winback!$K$2:$K$300,$D276),0)</f>
        <v/>
      </c>
      <c r="M276">
        <f>IF(OR($E276=1,$G276=1,SUMIFS(Registros!$J$2:$J$6000,Registros!$B$2:$B$6000,$A276)&gt;0),1,0)</f>
        <v/>
      </c>
      <c r="N276">
        <f>IF($J276&gt;0,1,IF(COUNTIFS(Registros!$A$2:$A$6000,"CS",Registros!$B$2:$B$6000,$A276,Registros!$K$2:$K$6000,"&lt;&gt;")&gt;0,1,0))</f>
        <v/>
      </c>
      <c r="O276">
        <f>IF(AND($K276=1,$E276=0,$G276=0,$I276=0),"WINBACK",IF(AND($M276=1,$N276&gt;0),"CONVERGENTE",IF($M276=1,"SOLO MÓVIL",IF($N276&gt;0,"SOLO FIJO / INTERNET","SIN SERVICIOS"))))</f>
        <v/>
      </c>
      <c r="P276">
        <f>IF($O276="WINBACK","Recuperar (winback)",IF($O276="CONVERGENTE","Upgrade / más líneas",IF($O276="SOLO MÓVIL","Ofrecer fijo + internet (FLBBTV)",IF($O276="SOLO FIJO / INTERNET","Ofrecer línea móvil Nextphone","Oferta completa (móvil + fijo + internet)"))))</f>
        <v/>
      </c>
      <c r="Q276">
        <f>$F276+$H276+$L276</f>
        <v/>
      </c>
      <c r="R276">
        <f>IFERROR(VLOOKUP($A276,Registros!$B$2:$G$6000,6,0),IFERROR(VLOOKUP($D276,Winback!$B$2:$C$300,2,0),""))</f>
        <v/>
      </c>
      <c r="S276">
        <f>IF($E276=1,"NP","")&amp;IF($G276=1,"+MOV","")&amp;IF($I276=1,"+CS","")&amp;IF($K276=1,"+WB","")</f>
        <v/>
      </c>
      <c r="T276">
        <f>$E276+$G276+$I276+$K276</f>
        <v/>
      </c>
    </row>
    <row r="277">
      <c r="A277" t="inlineStr">
        <is>
          <t>353345890000</t>
        </is>
      </c>
      <c r="B277" t="inlineStr">
        <is>
          <t>35334589</t>
        </is>
      </c>
      <c r="C277" t="inlineStr">
        <is>
          <t>SOPHIA DUARTE</t>
        </is>
      </c>
      <c r="D277" t="inlineStr">
        <is>
          <t>SOPHIADUARTE</t>
        </is>
      </c>
      <c r="E277">
        <f>IF(COUNTIFS(Registros!$A$2:$A$6000,"NP",Registros!$B$2:$B$6000,$A277)&gt;0,1,0)</f>
        <v/>
      </c>
      <c r="F277">
        <f>IF($E277=1,SUMIFS(Registros!$F$2:$F$6000,Registros!$A$2:$A$6000,"NP",Registros!$B$2:$B$6000,$A277),0)</f>
        <v/>
      </c>
      <c r="G277">
        <f>IF(COUNTIFS(Registros!$A$2:$A$6000,"MOV",Registros!$B$2:$B$6000,$A277)&gt;0,1,0)</f>
        <v/>
      </c>
      <c r="H277">
        <f>IF($G277=1,SUMIFS(Registros!$F$2:$F$6000,Registros!$A$2:$A$6000,"MOV",Registros!$B$2:$B$6000,$A277),0)</f>
        <v/>
      </c>
      <c r="I277">
        <f>IF(COUNTIFS(Registros!$A$2:$A$6000,"CS",Registros!$B$2:$B$6000,$A277)&gt;0,1,0)</f>
        <v/>
      </c>
      <c r="J277">
        <f>IF($I277=1,SUMIFS(Registros!$I$2:$I$6000,Registros!$A$2:$A$6000,"CS",Registros!$B$2:$B$6000,$A277),0)</f>
        <v/>
      </c>
      <c r="K277">
        <f>IF(COUNTIFS(Winback!$K$2:$K$300,$D277)&gt;0,1,0)</f>
        <v/>
      </c>
      <c r="L277">
        <f>IF(AND($K277=1,LEFT($A277,3)="WB-"),SUMIFS(Winback!$D$2:$D$300,Winback!$K$2:$K$300,$D277),0)</f>
        <v/>
      </c>
      <c r="M277">
        <f>IF(OR($E277=1,$G277=1,SUMIFS(Registros!$J$2:$J$6000,Registros!$B$2:$B$6000,$A277)&gt;0),1,0)</f>
        <v/>
      </c>
      <c r="N277">
        <f>IF($J277&gt;0,1,IF(COUNTIFS(Registros!$A$2:$A$6000,"CS",Registros!$B$2:$B$6000,$A277,Registros!$K$2:$K$6000,"&lt;&gt;")&gt;0,1,0))</f>
        <v/>
      </c>
      <c r="O277">
        <f>IF(AND($K277=1,$E277=0,$G277=0,$I277=0),"WINBACK",IF(AND($M277=1,$N277&gt;0),"CONVERGENTE",IF($M277=1,"SOLO MÓVIL",IF($N277&gt;0,"SOLO FIJO / INTERNET","SIN SERVICIOS"))))</f>
        <v/>
      </c>
      <c r="P277">
        <f>IF($O277="WINBACK","Recuperar (winback)",IF($O277="CONVERGENTE","Upgrade / más líneas",IF($O277="SOLO MÓVIL","Ofrecer fijo + internet (FLBBTV)",IF($O277="SOLO FIJO / INTERNET","Ofrecer línea móvil Nextphone","Oferta completa (móvil + fijo + internet)"))))</f>
        <v/>
      </c>
      <c r="Q277">
        <f>$F277+$H277+$L277</f>
        <v/>
      </c>
      <c r="R277">
        <f>IFERROR(VLOOKUP($A277,Registros!$B$2:$G$6000,6,0),IFERROR(VLOOKUP($D277,Winback!$B$2:$C$300,2,0),""))</f>
        <v/>
      </c>
      <c r="S277">
        <f>IF($E277=1,"NP","")&amp;IF($G277=1,"+MOV","")&amp;IF($I277=1,"+CS","")&amp;IF($K277=1,"+WB","")</f>
        <v/>
      </c>
      <c r="T277">
        <f>$E277+$G277+$I277+$K277</f>
        <v/>
      </c>
    </row>
    <row r="278">
      <c r="A278" t="inlineStr">
        <is>
          <t>332128210000</t>
        </is>
      </c>
      <c r="B278" t="inlineStr">
        <is>
          <t>33212821</t>
        </is>
      </c>
      <c r="C278" t="inlineStr">
        <is>
          <t>Sebastiana Avila</t>
        </is>
      </c>
      <c r="D278" t="inlineStr">
        <is>
          <t>SEBASTIANAAVILA</t>
        </is>
      </c>
      <c r="E278">
        <f>IF(COUNTIFS(Registros!$A$2:$A$6000,"NP",Registros!$B$2:$B$6000,$A278)&gt;0,1,0)</f>
        <v/>
      </c>
      <c r="F278">
        <f>IF($E278=1,SUMIFS(Registros!$F$2:$F$6000,Registros!$A$2:$A$6000,"NP",Registros!$B$2:$B$6000,$A278),0)</f>
        <v/>
      </c>
      <c r="G278">
        <f>IF(COUNTIFS(Registros!$A$2:$A$6000,"MOV",Registros!$B$2:$B$6000,$A278)&gt;0,1,0)</f>
        <v/>
      </c>
      <c r="H278">
        <f>IF($G278=1,SUMIFS(Registros!$F$2:$F$6000,Registros!$A$2:$A$6000,"MOV",Registros!$B$2:$B$6000,$A278),0)</f>
        <v/>
      </c>
      <c r="I278">
        <f>IF(COUNTIFS(Registros!$A$2:$A$6000,"CS",Registros!$B$2:$B$6000,$A278)&gt;0,1,0)</f>
        <v/>
      </c>
      <c r="J278">
        <f>IF($I278=1,SUMIFS(Registros!$I$2:$I$6000,Registros!$A$2:$A$6000,"CS",Registros!$B$2:$B$6000,$A278),0)</f>
        <v/>
      </c>
      <c r="K278">
        <f>IF(COUNTIFS(Winback!$K$2:$K$300,$D278)&gt;0,1,0)</f>
        <v/>
      </c>
      <c r="L278">
        <f>IF(AND($K278=1,LEFT($A278,3)="WB-"),SUMIFS(Winback!$D$2:$D$300,Winback!$K$2:$K$300,$D278),0)</f>
        <v/>
      </c>
      <c r="M278">
        <f>IF(OR($E278=1,$G278=1,SUMIFS(Registros!$J$2:$J$6000,Registros!$B$2:$B$6000,$A278)&gt;0),1,0)</f>
        <v/>
      </c>
      <c r="N278">
        <f>IF($J278&gt;0,1,IF(COUNTIFS(Registros!$A$2:$A$6000,"CS",Registros!$B$2:$B$6000,$A278,Registros!$K$2:$K$6000,"&lt;&gt;")&gt;0,1,0))</f>
        <v/>
      </c>
      <c r="O278">
        <f>IF(AND($K278=1,$E278=0,$G278=0,$I278=0),"WINBACK",IF(AND($M278=1,$N278&gt;0),"CONVERGENTE",IF($M278=1,"SOLO MÓVIL",IF($N278&gt;0,"SOLO FIJO / INTERNET","SIN SERVICIOS"))))</f>
        <v/>
      </c>
      <c r="P278">
        <f>IF($O278="WINBACK","Recuperar (winback)",IF($O278="CONVERGENTE","Upgrade / más líneas",IF($O278="SOLO MÓVIL","Ofrecer fijo + internet (FLBBTV)",IF($O278="SOLO FIJO / INTERNET","Ofrecer línea móvil Nextphone","Oferta completa (móvil + fijo + internet)"))))</f>
        <v/>
      </c>
      <c r="Q278">
        <f>$F278+$H278+$L278</f>
        <v/>
      </c>
      <c r="R278">
        <f>IFERROR(VLOOKUP($A278,Registros!$B$2:$G$6000,6,0),IFERROR(VLOOKUP($D278,Winback!$B$2:$C$300,2,0),""))</f>
        <v/>
      </c>
      <c r="S278">
        <f>IF($E278=1,"NP","")&amp;IF($G278=1,"+MOV","")&amp;IF($I278=1,"+CS","")&amp;IF($K278=1,"+WB","")</f>
        <v/>
      </c>
      <c r="T278">
        <f>$E278+$G278+$I278+$K278</f>
        <v/>
      </c>
    </row>
    <row r="279">
      <c r="A279" t="inlineStr">
        <is>
          <t>365031170000</t>
        </is>
      </c>
      <c r="B279" t="inlineStr">
        <is>
          <t>36503117</t>
        </is>
      </c>
      <c r="C279" t="inlineStr">
        <is>
          <t>CRISTIANO TOCAMO</t>
        </is>
      </c>
      <c r="D279" t="inlineStr">
        <is>
          <t>CRISTIANOTOCAMO</t>
        </is>
      </c>
      <c r="E279">
        <f>IF(COUNTIFS(Registros!$A$2:$A$6000,"NP",Registros!$B$2:$B$6000,$A279)&gt;0,1,0)</f>
        <v/>
      </c>
      <c r="F279">
        <f>IF($E279=1,SUMIFS(Registros!$F$2:$F$6000,Registros!$A$2:$A$6000,"NP",Registros!$B$2:$B$6000,$A279),0)</f>
        <v/>
      </c>
      <c r="G279">
        <f>IF(COUNTIFS(Registros!$A$2:$A$6000,"MOV",Registros!$B$2:$B$6000,$A279)&gt;0,1,0)</f>
        <v/>
      </c>
      <c r="H279">
        <f>IF($G279=1,SUMIFS(Registros!$F$2:$F$6000,Registros!$A$2:$A$6000,"MOV",Registros!$B$2:$B$6000,$A279),0)</f>
        <v/>
      </c>
      <c r="I279">
        <f>IF(COUNTIFS(Registros!$A$2:$A$6000,"CS",Registros!$B$2:$B$6000,$A279)&gt;0,1,0)</f>
        <v/>
      </c>
      <c r="J279">
        <f>IF($I279=1,SUMIFS(Registros!$I$2:$I$6000,Registros!$A$2:$A$6000,"CS",Registros!$B$2:$B$6000,$A279),0)</f>
        <v/>
      </c>
      <c r="K279">
        <f>IF(COUNTIFS(Winback!$K$2:$K$300,$D279)&gt;0,1,0)</f>
        <v/>
      </c>
      <c r="L279">
        <f>IF(AND($K279=1,LEFT($A279,3)="WB-"),SUMIFS(Winback!$D$2:$D$300,Winback!$K$2:$K$300,$D279),0)</f>
        <v/>
      </c>
      <c r="M279">
        <f>IF(OR($E279=1,$G279=1,SUMIFS(Registros!$J$2:$J$6000,Registros!$B$2:$B$6000,$A279)&gt;0),1,0)</f>
        <v/>
      </c>
      <c r="N279">
        <f>IF($J279&gt;0,1,IF(COUNTIFS(Registros!$A$2:$A$6000,"CS",Registros!$B$2:$B$6000,$A279,Registros!$K$2:$K$6000,"&lt;&gt;")&gt;0,1,0))</f>
        <v/>
      </c>
      <c r="O279">
        <f>IF(AND($K279=1,$E279=0,$G279=0,$I279=0),"WINBACK",IF(AND($M279=1,$N279&gt;0),"CONVERGENTE",IF($M279=1,"SOLO MÓVIL",IF($N279&gt;0,"SOLO FIJO / INTERNET","SIN SERVICIOS"))))</f>
        <v/>
      </c>
      <c r="P279">
        <f>IF($O279="WINBACK","Recuperar (winback)",IF($O279="CONVERGENTE","Upgrade / más líneas",IF($O279="SOLO MÓVIL","Ofrecer fijo + internet (FLBBTV)",IF($O279="SOLO FIJO / INTERNET","Ofrecer línea móvil Nextphone","Oferta completa (móvil + fijo + internet)"))))</f>
        <v/>
      </c>
      <c r="Q279">
        <f>$F279+$H279+$L279</f>
        <v/>
      </c>
      <c r="R279">
        <f>IFERROR(VLOOKUP($A279,Registros!$B$2:$G$6000,6,0),IFERROR(VLOOKUP($D279,Winback!$B$2:$C$300,2,0),""))</f>
        <v/>
      </c>
      <c r="S279">
        <f>IF($E279=1,"NP","")&amp;IF($G279=1,"+MOV","")&amp;IF($I279=1,"+CS","")&amp;IF($K279=1,"+WB","")</f>
        <v/>
      </c>
      <c r="T279">
        <f>$E279+$G279+$I279+$K279</f>
        <v/>
      </c>
    </row>
    <row r="280">
      <c r="A280" t="inlineStr">
        <is>
          <t>353222730000</t>
        </is>
      </c>
      <c r="B280" t="inlineStr">
        <is>
          <t>35322273</t>
        </is>
      </c>
      <c r="C280" t="inlineStr">
        <is>
          <t>JOAD MARTINEZ</t>
        </is>
      </c>
      <c r="D280" t="inlineStr">
        <is>
          <t>JOADMARTINEZ</t>
        </is>
      </c>
      <c r="E280">
        <f>IF(COUNTIFS(Registros!$A$2:$A$6000,"NP",Registros!$B$2:$B$6000,$A280)&gt;0,1,0)</f>
        <v/>
      </c>
      <c r="F280">
        <f>IF($E280=1,SUMIFS(Registros!$F$2:$F$6000,Registros!$A$2:$A$6000,"NP",Registros!$B$2:$B$6000,$A280),0)</f>
        <v/>
      </c>
      <c r="G280">
        <f>IF(COUNTIFS(Registros!$A$2:$A$6000,"MOV",Registros!$B$2:$B$6000,$A280)&gt;0,1,0)</f>
        <v/>
      </c>
      <c r="H280">
        <f>IF($G280=1,SUMIFS(Registros!$F$2:$F$6000,Registros!$A$2:$A$6000,"MOV",Registros!$B$2:$B$6000,$A280),0)</f>
        <v/>
      </c>
      <c r="I280">
        <f>IF(COUNTIFS(Registros!$A$2:$A$6000,"CS",Registros!$B$2:$B$6000,$A280)&gt;0,1,0)</f>
        <v/>
      </c>
      <c r="J280">
        <f>IF($I280=1,SUMIFS(Registros!$I$2:$I$6000,Registros!$A$2:$A$6000,"CS",Registros!$B$2:$B$6000,$A280),0)</f>
        <v/>
      </c>
      <c r="K280">
        <f>IF(COUNTIFS(Winback!$K$2:$K$300,$D280)&gt;0,1,0)</f>
        <v/>
      </c>
      <c r="L280">
        <f>IF(AND($K280=1,LEFT($A280,3)="WB-"),SUMIFS(Winback!$D$2:$D$300,Winback!$K$2:$K$300,$D280),0)</f>
        <v/>
      </c>
      <c r="M280">
        <f>IF(OR($E280=1,$G280=1,SUMIFS(Registros!$J$2:$J$6000,Registros!$B$2:$B$6000,$A280)&gt;0),1,0)</f>
        <v/>
      </c>
      <c r="N280">
        <f>IF($J280&gt;0,1,IF(COUNTIFS(Registros!$A$2:$A$6000,"CS",Registros!$B$2:$B$6000,$A280,Registros!$K$2:$K$6000,"&lt;&gt;")&gt;0,1,0))</f>
        <v/>
      </c>
      <c r="O280">
        <f>IF(AND($K280=1,$E280=0,$G280=0,$I280=0),"WINBACK",IF(AND($M280=1,$N280&gt;0),"CONVERGENTE",IF($M280=1,"SOLO MÓVIL",IF($N280&gt;0,"SOLO FIJO / INTERNET","SIN SERVICIOS"))))</f>
        <v/>
      </c>
      <c r="P280">
        <f>IF($O280="WINBACK","Recuperar (winback)",IF($O280="CONVERGENTE","Upgrade / más líneas",IF($O280="SOLO MÓVIL","Ofrecer fijo + internet (FLBBTV)",IF($O280="SOLO FIJO / INTERNET","Ofrecer línea móvil Nextphone","Oferta completa (móvil + fijo + internet)"))))</f>
        <v/>
      </c>
      <c r="Q280">
        <f>$F280+$H280+$L280</f>
        <v/>
      </c>
      <c r="R280">
        <f>IFERROR(VLOOKUP($A280,Registros!$B$2:$G$6000,6,0),IFERROR(VLOOKUP($D280,Winback!$B$2:$C$300,2,0),""))</f>
        <v/>
      </c>
      <c r="S280">
        <f>IF($E280=1,"NP","")&amp;IF($G280=1,"+MOV","")&amp;IF($I280=1,"+CS","")&amp;IF($K280=1,"+WB","")</f>
        <v/>
      </c>
      <c r="T280">
        <f>$E280+$G280+$I280+$K280</f>
        <v/>
      </c>
    </row>
    <row r="281">
      <c r="A281" t="inlineStr">
        <is>
          <t>358222720000</t>
        </is>
      </c>
      <c r="B281" t="inlineStr">
        <is>
          <t>35822272</t>
        </is>
      </c>
      <c r="C281" t="inlineStr">
        <is>
          <t>JOAD MARTINEZ</t>
        </is>
      </c>
      <c r="D281" t="inlineStr">
        <is>
          <t>JOADMARTINEZ</t>
        </is>
      </c>
      <c r="E281">
        <f>IF(COUNTIFS(Registros!$A$2:$A$6000,"NP",Registros!$B$2:$B$6000,$A281)&gt;0,1,0)</f>
        <v/>
      </c>
      <c r="F281">
        <f>IF($E281=1,SUMIFS(Registros!$F$2:$F$6000,Registros!$A$2:$A$6000,"NP",Registros!$B$2:$B$6000,$A281),0)</f>
        <v/>
      </c>
      <c r="G281">
        <f>IF(COUNTIFS(Registros!$A$2:$A$6000,"MOV",Registros!$B$2:$B$6000,$A281)&gt;0,1,0)</f>
        <v/>
      </c>
      <c r="H281">
        <f>IF($G281=1,SUMIFS(Registros!$F$2:$F$6000,Registros!$A$2:$A$6000,"MOV",Registros!$B$2:$B$6000,$A281),0)</f>
        <v/>
      </c>
      <c r="I281">
        <f>IF(COUNTIFS(Registros!$A$2:$A$6000,"CS",Registros!$B$2:$B$6000,$A281)&gt;0,1,0)</f>
        <v/>
      </c>
      <c r="J281">
        <f>IF($I281=1,SUMIFS(Registros!$I$2:$I$6000,Registros!$A$2:$A$6000,"CS",Registros!$B$2:$B$6000,$A281),0)</f>
        <v/>
      </c>
      <c r="K281">
        <f>IF(COUNTIFS(Winback!$K$2:$K$300,$D281)&gt;0,1,0)</f>
        <v/>
      </c>
      <c r="L281">
        <f>IF(AND($K281=1,LEFT($A281,3)="WB-"),SUMIFS(Winback!$D$2:$D$300,Winback!$K$2:$K$300,$D281),0)</f>
        <v/>
      </c>
      <c r="M281">
        <f>IF(OR($E281=1,$G281=1,SUMIFS(Registros!$J$2:$J$6000,Registros!$B$2:$B$6000,$A281)&gt;0),1,0)</f>
        <v/>
      </c>
      <c r="N281">
        <f>IF($J281&gt;0,1,IF(COUNTIFS(Registros!$A$2:$A$6000,"CS",Registros!$B$2:$B$6000,$A281,Registros!$K$2:$K$6000,"&lt;&gt;")&gt;0,1,0))</f>
        <v/>
      </c>
      <c r="O281">
        <f>IF(AND($K281=1,$E281=0,$G281=0,$I281=0),"WINBACK",IF(AND($M281=1,$N281&gt;0),"CONVERGENTE",IF($M281=1,"SOLO MÓVIL",IF($N281&gt;0,"SOLO FIJO / INTERNET","SIN SERVICIOS"))))</f>
        <v/>
      </c>
      <c r="P281">
        <f>IF($O281="WINBACK","Recuperar (winback)",IF($O281="CONVERGENTE","Upgrade / más líneas",IF($O281="SOLO MÓVIL","Ofrecer fijo + internet (FLBBTV)",IF($O281="SOLO FIJO / INTERNET","Ofrecer línea móvil Nextphone","Oferta completa (móvil + fijo + internet)"))))</f>
        <v/>
      </c>
      <c r="Q281">
        <f>$F281+$H281+$L281</f>
        <v/>
      </c>
      <c r="R281">
        <f>IFERROR(VLOOKUP($A281,Registros!$B$2:$G$6000,6,0),IFERROR(VLOOKUP($D281,Winback!$B$2:$C$300,2,0),""))</f>
        <v/>
      </c>
      <c r="S281">
        <f>IF($E281=1,"NP","")&amp;IF($G281=1,"+MOV","")&amp;IF($I281=1,"+CS","")&amp;IF($K281=1,"+WB","")</f>
        <v/>
      </c>
      <c r="T281">
        <f>$E281+$G281+$I281+$K281</f>
        <v/>
      </c>
    </row>
    <row r="282">
      <c r="A282" t="inlineStr">
        <is>
          <t>359222720000</t>
        </is>
      </c>
      <c r="B282" t="inlineStr">
        <is>
          <t>35922272</t>
        </is>
      </c>
      <c r="C282" t="inlineStr">
        <is>
          <t>JOAD MARTINEZ</t>
        </is>
      </c>
      <c r="D282" t="inlineStr">
        <is>
          <t>JOADMARTINEZ</t>
        </is>
      </c>
      <c r="E282">
        <f>IF(COUNTIFS(Registros!$A$2:$A$6000,"NP",Registros!$B$2:$B$6000,$A282)&gt;0,1,0)</f>
        <v/>
      </c>
      <c r="F282">
        <f>IF($E282=1,SUMIFS(Registros!$F$2:$F$6000,Registros!$A$2:$A$6000,"NP",Registros!$B$2:$B$6000,$A282),0)</f>
        <v/>
      </c>
      <c r="G282">
        <f>IF(COUNTIFS(Registros!$A$2:$A$6000,"MOV",Registros!$B$2:$B$6000,$A282)&gt;0,1,0)</f>
        <v/>
      </c>
      <c r="H282">
        <f>IF($G282=1,SUMIFS(Registros!$F$2:$F$6000,Registros!$A$2:$A$6000,"MOV",Registros!$B$2:$B$6000,$A282),0)</f>
        <v/>
      </c>
      <c r="I282">
        <f>IF(COUNTIFS(Registros!$A$2:$A$6000,"CS",Registros!$B$2:$B$6000,$A282)&gt;0,1,0)</f>
        <v/>
      </c>
      <c r="J282">
        <f>IF($I282=1,SUMIFS(Registros!$I$2:$I$6000,Registros!$A$2:$A$6000,"CS",Registros!$B$2:$B$6000,$A282),0)</f>
        <v/>
      </c>
      <c r="K282">
        <f>IF(COUNTIFS(Winback!$K$2:$K$300,$D282)&gt;0,1,0)</f>
        <v/>
      </c>
      <c r="L282">
        <f>IF(AND($K282=1,LEFT($A282,3)="WB-"),SUMIFS(Winback!$D$2:$D$300,Winback!$K$2:$K$300,$D282),0)</f>
        <v/>
      </c>
      <c r="M282">
        <f>IF(OR($E282=1,$G282=1,SUMIFS(Registros!$J$2:$J$6000,Registros!$B$2:$B$6000,$A282)&gt;0),1,0)</f>
        <v/>
      </c>
      <c r="N282">
        <f>IF($J282&gt;0,1,IF(COUNTIFS(Registros!$A$2:$A$6000,"CS",Registros!$B$2:$B$6000,$A282,Registros!$K$2:$K$6000,"&lt;&gt;")&gt;0,1,0))</f>
        <v/>
      </c>
      <c r="O282">
        <f>IF(AND($K282=1,$E282=0,$G282=0,$I282=0),"WINBACK",IF(AND($M282=1,$N282&gt;0),"CONVERGENTE",IF($M282=1,"SOLO MÓVIL",IF($N282&gt;0,"SOLO FIJO / INTERNET","SIN SERVICIOS"))))</f>
        <v/>
      </c>
      <c r="P282">
        <f>IF($O282="WINBACK","Recuperar (winback)",IF($O282="CONVERGENTE","Upgrade / más líneas",IF($O282="SOLO MÓVIL","Ofrecer fijo + internet (FLBBTV)",IF($O282="SOLO FIJO / INTERNET","Ofrecer línea móvil Nextphone","Oferta completa (móvil + fijo + internet)"))))</f>
        <v/>
      </c>
      <c r="Q282">
        <f>$F282+$H282+$L282</f>
        <v/>
      </c>
      <c r="R282">
        <f>IFERROR(VLOOKUP($A282,Registros!$B$2:$G$6000,6,0),IFERROR(VLOOKUP($D282,Winback!$B$2:$C$300,2,0),""))</f>
        <v/>
      </c>
      <c r="S282">
        <f>IF($E282=1,"NP","")&amp;IF($G282=1,"+MOV","")&amp;IF($I282=1,"+CS","")&amp;IF($K282=1,"+WB","")</f>
        <v/>
      </c>
      <c r="T282">
        <f>$E282+$G282+$I282+$K282</f>
        <v/>
      </c>
    </row>
    <row r="283">
      <c r="A283" t="inlineStr">
        <is>
          <t>321642230100</t>
        </is>
      </c>
      <c r="B283" t="inlineStr">
        <is>
          <t>32164223</t>
        </is>
      </c>
      <c r="C283" t="inlineStr">
        <is>
          <t>Dufrio, S.A.</t>
        </is>
      </c>
      <c r="D283" t="inlineStr">
        <is>
          <t>DUFRIOSA</t>
        </is>
      </c>
      <c r="E283">
        <f>IF(COUNTIFS(Registros!$A$2:$A$6000,"NP",Registros!$B$2:$B$6000,$A283)&gt;0,1,0)</f>
        <v/>
      </c>
      <c r="F283">
        <f>IF($E283=1,SUMIFS(Registros!$F$2:$F$6000,Registros!$A$2:$A$6000,"NP",Registros!$B$2:$B$6000,$A283),0)</f>
        <v/>
      </c>
      <c r="G283">
        <f>IF(COUNTIFS(Registros!$A$2:$A$6000,"MOV",Registros!$B$2:$B$6000,$A283)&gt;0,1,0)</f>
        <v/>
      </c>
      <c r="H283">
        <f>IF($G283=1,SUMIFS(Registros!$F$2:$F$6000,Registros!$A$2:$A$6000,"MOV",Registros!$B$2:$B$6000,$A283),0)</f>
        <v/>
      </c>
      <c r="I283">
        <f>IF(COUNTIFS(Registros!$A$2:$A$6000,"CS",Registros!$B$2:$B$6000,$A283)&gt;0,1,0)</f>
        <v/>
      </c>
      <c r="J283">
        <f>IF($I283=1,SUMIFS(Registros!$I$2:$I$6000,Registros!$A$2:$A$6000,"CS",Registros!$B$2:$B$6000,$A283),0)</f>
        <v/>
      </c>
      <c r="K283">
        <f>IF(COUNTIFS(Winback!$K$2:$K$300,$D283)&gt;0,1,0)</f>
        <v/>
      </c>
      <c r="L283">
        <f>IF(AND($K283=1,LEFT($A283,3)="WB-"),SUMIFS(Winback!$D$2:$D$300,Winback!$K$2:$K$300,$D283),0)</f>
        <v/>
      </c>
      <c r="M283">
        <f>IF(OR($E283=1,$G283=1,SUMIFS(Registros!$J$2:$J$6000,Registros!$B$2:$B$6000,$A283)&gt;0),1,0)</f>
        <v/>
      </c>
      <c r="N283">
        <f>IF($J283&gt;0,1,IF(COUNTIFS(Registros!$A$2:$A$6000,"CS",Registros!$B$2:$B$6000,$A283,Registros!$K$2:$K$6000,"&lt;&gt;")&gt;0,1,0))</f>
        <v/>
      </c>
      <c r="O283">
        <f>IF(AND($K283=1,$E283=0,$G283=0,$I283=0),"WINBACK",IF(AND($M283=1,$N283&gt;0),"CONVERGENTE",IF($M283=1,"SOLO MÓVIL",IF($N283&gt;0,"SOLO FIJO / INTERNET","SIN SERVICIOS"))))</f>
        <v/>
      </c>
      <c r="P283">
        <f>IF($O283="WINBACK","Recuperar (winback)",IF($O283="CONVERGENTE","Upgrade / más líneas",IF($O283="SOLO MÓVIL","Ofrecer fijo + internet (FLBBTV)",IF($O283="SOLO FIJO / INTERNET","Ofrecer línea móvil Nextphone","Oferta completa (móvil + fijo + internet)"))))</f>
        <v/>
      </c>
      <c r="Q283">
        <f>$F283+$H283+$L283</f>
        <v/>
      </c>
      <c r="R283">
        <f>IFERROR(VLOOKUP($A283,Registros!$B$2:$G$6000,6,0),IFERROR(VLOOKUP($D283,Winback!$B$2:$C$300,2,0),""))</f>
        <v/>
      </c>
      <c r="S283">
        <f>IF($E283=1,"NP","")&amp;IF($G283=1,"+MOV","")&amp;IF($I283=1,"+CS","")&amp;IF($K283=1,"+WB","")</f>
        <v/>
      </c>
      <c r="T283">
        <f>$E283+$G283+$I283+$K283</f>
        <v/>
      </c>
    </row>
    <row r="284">
      <c r="A284" t="inlineStr">
        <is>
          <t>367023820000</t>
        </is>
      </c>
      <c r="B284" t="inlineStr">
        <is>
          <t>36702382</t>
        </is>
      </c>
      <c r="C284" t="inlineStr">
        <is>
          <t>JOSUE CORDOBA</t>
        </is>
      </c>
      <c r="D284" t="inlineStr">
        <is>
          <t>JOSUECORDOBA</t>
        </is>
      </c>
      <c r="E284">
        <f>IF(COUNTIFS(Registros!$A$2:$A$6000,"NP",Registros!$B$2:$B$6000,$A284)&gt;0,1,0)</f>
        <v/>
      </c>
      <c r="F284">
        <f>IF($E284=1,SUMIFS(Registros!$F$2:$F$6000,Registros!$A$2:$A$6000,"NP",Registros!$B$2:$B$6000,$A284),0)</f>
        <v/>
      </c>
      <c r="G284">
        <f>IF(COUNTIFS(Registros!$A$2:$A$6000,"MOV",Registros!$B$2:$B$6000,$A284)&gt;0,1,0)</f>
        <v/>
      </c>
      <c r="H284">
        <f>IF($G284=1,SUMIFS(Registros!$F$2:$F$6000,Registros!$A$2:$A$6000,"MOV",Registros!$B$2:$B$6000,$A284),0)</f>
        <v/>
      </c>
      <c r="I284">
        <f>IF(COUNTIFS(Registros!$A$2:$A$6000,"CS",Registros!$B$2:$B$6000,$A284)&gt;0,1,0)</f>
        <v/>
      </c>
      <c r="J284">
        <f>IF($I284=1,SUMIFS(Registros!$I$2:$I$6000,Registros!$A$2:$A$6000,"CS",Registros!$B$2:$B$6000,$A284),0)</f>
        <v/>
      </c>
      <c r="K284">
        <f>IF(COUNTIFS(Winback!$K$2:$K$300,$D284)&gt;0,1,0)</f>
        <v/>
      </c>
      <c r="L284">
        <f>IF(AND($K284=1,LEFT($A284,3)="WB-"),SUMIFS(Winback!$D$2:$D$300,Winback!$K$2:$K$300,$D284),0)</f>
        <v/>
      </c>
      <c r="M284">
        <f>IF(OR($E284=1,$G284=1,SUMIFS(Registros!$J$2:$J$6000,Registros!$B$2:$B$6000,$A284)&gt;0),1,0)</f>
        <v/>
      </c>
      <c r="N284">
        <f>IF($J284&gt;0,1,IF(COUNTIFS(Registros!$A$2:$A$6000,"CS",Registros!$B$2:$B$6000,$A284,Registros!$K$2:$K$6000,"&lt;&gt;")&gt;0,1,0))</f>
        <v/>
      </c>
      <c r="O284">
        <f>IF(AND($K284=1,$E284=0,$G284=0,$I284=0),"WINBACK",IF(AND($M284=1,$N284&gt;0),"CONVERGENTE",IF($M284=1,"SOLO MÓVIL",IF($N284&gt;0,"SOLO FIJO / INTERNET","SIN SERVICIOS"))))</f>
        <v/>
      </c>
      <c r="P284">
        <f>IF($O284="WINBACK","Recuperar (winback)",IF($O284="CONVERGENTE","Upgrade / más líneas",IF($O284="SOLO MÓVIL","Ofrecer fijo + internet (FLBBTV)",IF($O284="SOLO FIJO / INTERNET","Ofrecer línea móvil Nextphone","Oferta completa (móvil + fijo + internet)"))))</f>
        <v/>
      </c>
      <c r="Q284">
        <f>$F284+$H284+$L284</f>
        <v/>
      </c>
      <c r="R284">
        <f>IFERROR(VLOOKUP($A284,Registros!$B$2:$G$6000,6,0),IFERROR(VLOOKUP($D284,Winback!$B$2:$C$300,2,0),""))</f>
        <v/>
      </c>
      <c r="S284">
        <f>IF($E284=1,"NP","")&amp;IF($G284=1,"+MOV","")&amp;IF($I284=1,"+CS","")&amp;IF($K284=1,"+WB","")</f>
        <v/>
      </c>
      <c r="T284">
        <f>$E284+$G284+$I284+$K284</f>
        <v/>
      </c>
    </row>
    <row r="285">
      <c r="A285" t="inlineStr"/>
      <c r="B285" t="inlineStr">
        <is>
          <t>35828394</t>
        </is>
      </c>
      <c r="C285" t="inlineStr">
        <is>
          <t>ELIGIO MOSQUERA BARCO</t>
        </is>
      </c>
      <c r="D285" t="inlineStr">
        <is>
          <t>ELIGIOMOSQUERABARCO</t>
        </is>
      </c>
      <c r="E285">
        <f>IF(COUNTIFS(Registros!$A$2:$A$6000,"NP",Registros!$B$2:$B$6000,$A285)&gt;0,1,0)</f>
        <v/>
      </c>
      <c r="F285">
        <f>IF($E285=1,SUMIFS(Registros!$F$2:$F$6000,Registros!$A$2:$A$6000,"NP",Registros!$B$2:$B$6000,$A285),0)</f>
        <v/>
      </c>
      <c r="G285">
        <f>IF(COUNTIFS(Registros!$A$2:$A$6000,"MOV",Registros!$B$2:$B$6000,$A285)&gt;0,1,0)</f>
        <v/>
      </c>
      <c r="H285">
        <f>IF($G285=1,SUMIFS(Registros!$F$2:$F$6000,Registros!$A$2:$A$6000,"MOV",Registros!$B$2:$B$6000,$A285),0)</f>
        <v/>
      </c>
      <c r="I285">
        <f>IF(COUNTIFS(Registros!$A$2:$A$6000,"CS",Registros!$B$2:$B$6000,$A285)&gt;0,1,0)</f>
        <v/>
      </c>
      <c r="J285">
        <f>IF($I285=1,SUMIFS(Registros!$I$2:$I$6000,Registros!$A$2:$A$6000,"CS",Registros!$B$2:$B$6000,$A285),0)</f>
        <v/>
      </c>
      <c r="K285">
        <f>IF(COUNTIFS(Winback!$K$2:$K$300,$D285)&gt;0,1,0)</f>
        <v/>
      </c>
      <c r="L285">
        <f>IF(AND($K285=1,LEFT($A285,3)="WB-"),SUMIFS(Winback!$D$2:$D$300,Winback!$K$2:$K$300,$D285),0)</f>
        <v/>
      </c>
      <c r="M285">
        <f>IF(OR($E285=1,$G285=1,SUMIFS(Registros!$J$2:$J$6000,Registros!$B$2:$B$6000,$A285)&gt;0),1,0)</f>
        <v/>
      </c>
      <c r="N285">
        <f>IF($J285&gt;0,1,IF(COUNTIFS(Registros!$A$2:$A$6000,"CS",Registros!$B$2:$B$6000,$A285,Registros!$K$2:$K$6000,"&lt;&gt;")&gt;0,1,0))</f>
        <v/>
      </c>
      <c r="O285">
        <f>IF(AND($K285=1,$E285=0,$G285=0,$I285=0),"WINBACK",IF(AND($M285=1,$N285&gt;0),"CONVERGENTE",IF($M285=1,"SOLO MÓVIL",IF($N285&gt;0,"SOLO FIJO / INTERNET","SIN SERVICIOS"))))</f>
        <v/>
      </c>
      <c r="P285">
        <f>IF($O285="WINBACK","Recuperar (winback)",IF($O285="CONVERGENTE","Upgrade / más líneas",IF($O285="SOLO MÓVIL","Ofrecer fijo + internet (FLBBTV)",IF($O285="SOLO FIJO / INTERNET","Ofrecer línea móvil Nextphone","Oferta completa (móvil + fijo + internet)"))))</f>
        <v/>
      </c>
      <c r="Q285">
        <f>$F285+$H285+$L285</f>
        <v/>
      </c>
      <c r="R285">
        <f>IFERROR(VLOOKUP($A285,Registros!$B$2:$G$6000,6,0),IFERROR(VLOOKUP($D285,Winback!$B$2:$C$300,2,0),""))</f>
        <v/>
      </c>
      <c r="S285">
        <f>IF($E285=1,"NP","")&amp;IF($G285=1,"+MOV","")&amp;IF($I285=1,"+CS","")&amp;IF($K285=1,"+WB","")</f>
        <v/>
      </c>
      <c r="T285">
        <f>$E285+$G285+$I285+$K285</f>
        <v/>
      </c>
    </row>
    <row r="286">
      <c r="A286" t="inlineStr">
        <is>
          <t>355039520000</t>
        </is>
      </c>
      <c r="B286" t="inlineStr">
        <is>
          <t>35503952</t>
        </is>
      </c>
      <c r="C286" t="inlineStr">
        <is>
          <t>PRISCILA MEDINA</t>
        </is>
      </c>
      <c r="D286" t="inlineStr">
        <is>
          <t>PRISCILAMEDINA</t>
        </is>
      </c>
      <c r="E286">
        <f>IF(COUNTIFS(Registros!$A$2:$A$6000,"NP",Registros!$B$2:$B$6000,$A286)&gt;0,1,0)</f>
        <v/>
      </c>
      <c r="F286">
        <f>IF($E286=1,SUMIFS(Registros!$F$2:$F$6000,Registros!$A$2:$A$6000,"NP",Registros!$B$2:$B$6000,$A286),0)</f>
        <v/>
      </c>
      <c r="G286">
        <f>IF(COUNTIFS(Registros!$A$2:$A$6000,"MOV",Registros!$B$2:$B$6000,$A286)&gt;0,1,0)</f>
        <v/>
      </c>
      <c r="H286">
        <f>IF($G286=1,SUMIFS(Registros!$F$2:$F$6000,Registros!$A$2:$A$6000,"MOV",Registros!$B$2:$B$6000,$A286),0)</f>
        <v/>
      </c>
      <c r="I286">
        <f>IF(COUNTIFS(Registros!$A$2:$A$6000,"CS",Registros!$B$2:$B$6000,$A286)&gt;0,1,0)</f>
        <v/>
      </c>
      <c r="J286">
        <f>IF($I286=1,SUMIFS(Registros!$I$2:$I$6000,Registros!$A$2:$A$6000,"CS",Registros!$B$2:$B$6000,$A286),0)</f>
        <v/>
      </c>
      <c r="K286">
        <f>IF(COUNTIFS(Winback!$K$2:$K$300,$D286)&gt;0,1,0)</f>
        <v/>
      </c>
      <c r="L286">
        <f>IF(AND($K286=1,LEFT($A286,3)="WB-"),SUMIFS(Winback!$D$2:$D$300,Winback!$K$2:$K$300,$D286),0)</f>
        <v/>
      </c>
      <c r="M286">
        <f>IF(OR($E286=1,$G286=1,SUMIFS(Registros!$J$2:$J$6000,Registros!$B$2:$B$6000,$A286)&gt;0),1,0)</f>
        <v/>
      </c>
      <c r="N286">
        <f>IF($J286&gt;0,1,IF(COUNTIFS(Registros!$A$2:$A$6000,"CS",Registros!$B$2:$B$6000,$A286,Registros!$K$2:$K$6000,"&lt;&gt;")&gt;0,1,0))</f>
        <v/>
      </c>
      <c r="O286">
        <f>IF(AND($K286=1,$E286=0,$G286=0,$I286=0),"WINBACK",IF(AND($M286=1,$N286&gt;0),"CONVERGENTE",IF($M286=1,"SOLO MÓVIL",IF($N286&gt;0,"SOLO FIJO / INTERNET","SIN SERVICIOS"))))</f>
        <v/>
      </c>
      <c r="P286">
        <f>IF($O286="WINBACK","Recuperar (winback)",IF($O286="CONVERGENTE","Upgrade / más líneas",IF($O286="SOLO MÓVIL","Ofrecer fijo + internet (FLBBTV)",IF($O286="SOLO FIJO / INTERNET","Ofrecer línea móvil Nextphone","Oferta completa (móvil + fijo + internet)"))))</f>
        <v/>
      </c>
      <c r="Q286">
        <f>$F286+$H286+$L286</f>
        <v/>
      </c>
      <c r="R286">
        <f>IFERROR(VLOOKUP($A286,Registros!$B$2:$G$6000,6,0),IFERROR(VLOOKUP($D286,Winback!$B$2:$C$300,2,0),""))</f>
        <v/>
      </c>
      <c r="S286">
        <f>IF($E286=1,"NP","")&amp;IF($G286=1,"+MOV","")&amp;IF($I286=1,"+CS","")&amp;IF($K286=1,"+WB","")</f>
        <v/>
      </c>
      <c r="T286">
        <f>$E286+$G286+$I286+$K286</f>
        <v/>
      </c>
    </row>
    <row r="287">
      <c r="A287" t="inlineStr">
        <is>
          <t>351246120000</t>
        </is>
      </c>
      <c r="B287" t="inlineStr">
        <is>
          <t>35124612</t>
        </is>
      </c>
      <c r="C287" t="inlineStr">
        <is>
          <t>NORBERTO VELANCIA</t>
        </is>
      </c>
      <c r="D287" t="inlineStr">
        <is>
          <t>NORBERTOVELANCIA</t>
        </is>
      </c>
      <c r="E287">
        <f>IF(COUNTIFS(Registros!$A$2:$A$6000,"NP",Registros!$B$2:$B$6000,$A287)&gt;0,1,0)</f>
        <v/>
      </c>
      <c r="F287">
        <f>IF($E287=1,SUMIFS(Registros!$F$2:$F$6000,Registros!$A$2:$A$6000,"NP",Registros!$B$2:$B$6000,$A287),0)</f>
        <v/>
      </c>
      <c r="G287">
        <f>IF(COUNTIFS(Registros!$A$2:$A$6000,"MOV",Registros!$B$2:$B$6000,$A287)&gt;0,1,0)</f>
        <v/>
      </c>
      <c r="H287">
        <f>IF($G287=1,SUMIFS(Registros!$F$2:$F$6000,Registros!$A$2:$A$6000,"MOV",Registros!$B$2:$B$6000,$A287),0)</f>
        <v/>
      </c>
      <c r="I287">
        <f>IF(COUNTIFS(Registros!$A$2:$A$6000,"CS",Registros!$B$2:$B$6000,$A287)&gt;0,1,0)</f>
        <v/>
      </c>
      <c r="J287">
        <f>IF($I287=1,SUMIFS(Registros!$I$2:$I$6000,Registros!$A$2:$A$6000,"CS",Registros!$B$2:$B$6000,$A287),0)</f>
        <v/>
      </c>
      <c r="K287">
        <f>IF(COUNTIFS(Winback!$K$2:$K$300,$D287)&gt;0,1,0)</f>
        <v/>
      </c>
      <c r="L287">
        <f>IF(AND($K287=1,LEFT($A287,3)="WB-"),SUMIFS(Winback!$D$2:$D$300,Winback!$K$2:$K$300,$D287),0)</f>
        <v/>
      </c>
      <c r="M287">
        <f>IF(OR($E287=1,$G287=1,SUMIFS(Registros!$J$2:$J$6000,Registros!$B$2:$B$6000,$A287)&gt;0),1,0)</f>
        <v/>
      </c>
      <c r="N287">
        <f>IF($J287&gt;0,1,IF(COUNTIFS(Registros!$A$2:$A$6000,"CS",Registros!$B$2:$B$6000,$A287,Registros!$K$2:$K$6000,"&lt;&gt;")&gt;0,1,0))</f>
        <v/>
      </c>
      <c r="O287">
        <f>IF(AND($K287=1,$E287=0,$G287=0,$I287=0),"WINBACK",IF(AND($M287=1,$N287&gt;0),"CONVERGENTE",IF($M287=1,"SOLO MÓVIL",IF($N287&gt;0,"SOLO FIJO / INTERNET","SIN SERVICIOS"))))</f>
        <v/>
      </c>
      <c r="P287">
        <f>IF($O287="WINBACK","Recuperar (winback)",IF($O287="CONVERGENTE","Upgrade / más líneas",IF($O287="SOLO MÓVIL","Ofrecer fijo + internet (FLBBTV)",IF($O287="SOLO FIJO / INTERNET","Ofrecer línea móvil Nextphone","Oferta completa (móvil + fijo + internet)"))))</f>
        <v/>
      </c>
      <c r="Q287">
        <f>$F287+$H287+$L287</f>
        <v/>
      </c>
      <c r="R287">
        <f>IFERROR(VLOOKUP($A287,Registros!$B$2:$G$6000,6,0),IFERROR(VLOOKUP($D287,Winback!$B$2:$C$300,2,0),""))</f>
        <v/>
      </c>
      <c r="S287">
        <f>IF($E287=1,"NP","")&amp;IF($G287=1,"+MOV","")&amp;IF($I287=1,"+CS","")&amp;IF($K287=1,"+WB","")</f>
        <v/>
      </c>
      <c r="T287">
        <f>$E287+$G287+$I287+$K287</f>
        <v/>
      </c>
    </row>
    <row r="288">
      <c r="A288" t="inlineStr">
        <is>
          <t>357364020000</t>
        </is>
      </c>
      <c r="B288" t="inlineStr">
        <is>
          <t>35736402</t>
        </is>
      </c>
      <c r="C288" t="inlineStr">
        <is>
          <t>DAVID REYES</t>
        </is>
      </c>
      <c r="D288" t="inlineStr">
        <is>
          <t>DAVIDREYES</t>
        </is>
      </c>
      <c r="E288">
        <f>IF(COUNTIFS(Registros!$A$2:$A$6000,"NP",Registros!$B$2:$B$6000,$A288)&gt;0,1,0)</f>
        <v/>
      </c>
      <c r="F288">
        <f>IF($E288=1,SUMIFS(Registros!$F$2:$F$6000,Registros!$A$2:$A$6000,"NP",Registros!$B$2:$B$6000,$A288),0)</f>
        <v/>
      </c>
      <c r="G288">
        <f>IF(COUNTIFS(Registros!$A$2:$A$6000,"MOV",Registros!$B$2:$B$6000,$A288)&gt;0,1,0)</f>
        <v/>
      </c>
      <c r="H288">
        <f>IF($G288=1,SUMIFS(Registros!$F$2:$F$6000,Registros!$A$2:$A$6000,"MOV",Registros!$B$2:$B$6000,$A288),0)</f>
        <v/>
      </c>
      <c r="I288">
        <f>IF(COUNTIFS(Registros!$A$2:$A$6000,"CS",Registros!$B$2:$B$6000,$A288)&gt;0,1,0)</f>
        <v/>
      </c>
      <c r="J288">
        <f>IF($I288=1,SUMIFS(Registros!$I$2:$I$6000,Registros!$A$2:$A$6000,"CS",Registros!$B$2:$B$6000,$A288),0)</f>
        <v/>
      </c>
      <c r="K288">
        <f>IF(COUNTIFS(Winback!$K$2:$K$300,$D288)&gt;0,1,0)</f>
        <v/>
      </c>
      <c r="L288">
        <f>IF(AND($K288=1,LEFT($A288,3)="WB-"),SUMIFS(Winback!$D$2:$D$300,Winback!$K$2:$K$300,$D288),0)</f>
        <v/>
      </c>
      <c r="M288">
        <f>IF(OR($E288=1,$G288=1,SUMIFS(Registros!$J$2:$J$6000,Registros!$B$2:$B$6000,$A288)&gt;0),1,0)</f>
        <v/>
      </c>
      <c r="N288">
        <f>IF($J288&gt;0,1,IF(COUNTIFS(Registros!$A$2:$A$6000,"CS",Registros!$B$2:$B$6000,$A288,Registros!$K$2:$K$6000,"&lt;&gt;")&gt;0,1,0))</f>
        <v/>
      </c>
      <c r="O288">
        <f>IF(AND($K288=1,$E288=0,$G288=0,$I288=0),"WINBACK",IF(AND($M288=1,$N288&gt;0),"CONVERGENTE",IF($M288=1,"SOLO MÓVIL",IF($N288&gt;0,"SOLO FIJO / INTERNET","SIN SERVICIOS"))))</f>
        <v/>
      </c>
      <c r="P288">
        <f>IF($O288="WINBACK","Recuperar (winback)",IF($O288="CONVERGENTE","Upgrade / más líneas",IF($O288="SOLO MÓVIL","Ofrecer fijo + internet (FLBBTV)",IF($O288="SOLO FIJO / INTERNET","Ofrecer línea móvil Nextphone","Oferta completa (móvil + fijo + internet)"))))</f>
        <v/>
      </c>
      <c r="Q288">
        <f>$F288+$H288+$L288</f>
        <v/>
      </c>
      <c r="R288">
        <f>IFERROR(VLOOKUP($A288,Registros!$B$2:$G$6000,6,0),IFERROR(VLOOKUP($D288,Winback!$B$2:$C$300,2,0),""))</f>
        <v/>
      </c>
      <c r="S288">
        <f>IF($E288=1,"NP","")&amp;IF($G288=1,"+MOV","")&amp;IF($I288=1,"+CS","")&amp;IF($K288=1,"+WB","")</f>
        <v/>
      </c>
      <c r="T288">
        <f>$E288+$G288+$I288+$K288</f>
        <v/>
      </c>
    </row>
    <row r="289">
      <c r="A289" t="inlineStr">
        <is>
          <t>356149210000</t>
        </is>
      </c>
      <c r="B289" t="inlineStr">
        <is>
          <t>35614921</t>
        </is>
      </c>
      <c r="C289" t="inlineStr">
        <is>
          <t>NILVA MIGDALIA RIVAS ESPINOZA</t>
        </is>
      </c>
      <c r="D289" t="inlineStr">
        <is>
          <t>NILVAMIGDALIARIVASESPINOZA</t>
        </is>
      </c>
      <c r="E289">
        <f>IF(COUNTIFS(Registros!$A$2:$A$6000,"NP",Registros!$B$2:$B$6000,$A289)&gt;0,1,0)</f>
        <v/>
      </c>
      <c r="F289">
        <f>IF($E289=1,SUMIFS(Registros!$F$2:$F$6000,Registros!$A$2:$A$6000,"NP",Registros!$B$2:$B$6000,$A289),0)</f>
        <v/>
      </c>
      <c r="G289">
        <f>IF(COUNTIFS(Registros!$A$2:$A$6000,"MOV",Registros!$B$2:$B$6000,$A289)&gt;0,1,0)</f>
        <v/>
      </c>
      <c r="H289">
        <f>IF($G289=1,SUMIFS(Registros!$F$2:$F$6000,Registros!$A$2:$A$6000,"MOV",Registros!$B$2:$B$6000,$A289),0)</f>
        <v/>
      </c>
      <c r="I289">
        <f>IF(COUNTIFS(Registros!$A$2:$A$6000,"CS",Registros!$B$2:$B$6000,$A289)&gt;0,1,0)</f>
        <v/>
      </c>
      <c r="J289">
        <f>IF($I289=1,SUMIFS(Registros!$I$2:$I$6000,Registros!$A$2:$A$6000,"CS",Registros!$B$2:$B$6000,$A289),0)</f>
        <v/>
      </c>
      <c r="K289">
        <f>IF(COUNTIFS(Winback!$K$2:$K$300,$D289)&gt;0,1,0)</f>
        <v/>
      </c>
      <c r="L289">
        <f>IF(AND($K289=1,LEFT($A289,3)="WB-"),SUMIFS(Winback!$D$2:$D$300,Winback!$K$2:$K$300,$D289),0)</f>
        <v/>
      </c>
      <c r="M289">
        <f>IF(OR($E289=1,$G289=1,SUMIFS(Registros!$J$2:$J$6000,Registros!$B$2:$B$6000,$A289)&gt;0),1,0)</f>
        <v/>
      </c>
      <c r="N289">
        <f>IF($J289&gt;0,1,IF(COUNTIFS(Registros!$A$2:$A$6000,"CS",Registros!$B$2:$B$6000,$A289,Registros!$K$2:$K$6000,"&lt;&gt;")&gt;0,1,0))</f>
        <v/>
      </c>
      <c r="O289">
        <f>IF(AND($K289=1,$E289=0,$G289=0,$I289=0),"WINBACK",IF(AND($M289=1,$N289&gt;0),"CONVERGENTE",IF($M289=1,"SOLO MÓVIL",IF($N289&gt;0,"SOLO FIJO / INTERNET","SIN SERVICIOS"))))</f>
        <v/>
      </c>
      <c r="P289">
        <f>IF($O289="WINBACK","Recuperar (winback)",IF($O289="CONVERGENTE","Upgrade / más líneas",IF($O289="SOLO MÓVIL","Ofrecer fijo + internet (FLBBTV)",IF($O289="SOLO FIJO / INTERNET","Ofrecer línea móvil Nextphone","Oferta completa (móvil + fijo + internet)"))))</f>
        <v/>
      </c>
      <c r="Q289">
        <f>$F289+$H289+$L289</f>
        <v/>
      </c>
      <c r="R289">
        <f>IFERROR(VLOOKUP($A289,Registros!$B$2:$G$6000,6,0),IFERROR(VLOOKUP($D289,Winback!$B$2:$C$300,2,0),""))</f>
        <v/>
      </c>
      <c r="S289">
        <f>IF($E289=1,"NP","")&amp;IF($G289=1,"+MOV","")&amp;IF($I289=1,"+CS","")&amp;IF($K289=1,"+WB","")</f>
        <v/>
      </c>
      <c r="T289">
        <f>$E289+$G289+$I289+$K289</f>
        <v/>
      </c>
    </row>
    <row r="290">
      <c r="A290" t="inlineStr">
        <is>
          <t>356118310000</t>
        </is>
      </c>
      <c r="B290" t="inlineStr">
        <is>
          <t>35611831</t>
        </is>
      </c>
      <c r="C290" t="inlineStr">
        <is>
          <t>DAIHANA DE LA ROSA</t>
        </is>
      </c>
      <c r="D290" t="inlineStr">
        <is>
          <t>DAIHANADELAROSA</t>
        </is>
      </c>
      <c r="E290">
        <f>IF(COUNTIFS(Registros!$A$2:$A$6000,"NP",Registros!$B$2:$B$6000,$A290)&gt;0,1,0)</f>
        <v/>
      </c>
      <c r="F290">
        <f>IF($E290=1,SUMIFS(Registros!$F$2:$F$6000,Registros!$A$2:$A$6000,"NP",Registros!$B$2:$B$6000,$A290),0)</f>
        <v/>
      </c>
      <c r="G290">
        <f>IF(COUNTIFS(Registros!$A$2:$A$6000,"MOV",Registros!$B$2:$B$6000,$A290)&gt;0,1,0)</f>
        <v/>
      </c>
      <c r="H290">
        <f>IF($G290=1,SUMIFS(Registros!$F$2:$F$6000,Registros!$A$2:$A$6000,"MOV",Registros!$B$2:$B$6000,$A290),0)</f>
        <v/>
      </c>
      <c r="I290">
        <f>IF(COUNTIFS(Registros!$A$2:$A$6000,"CS",Registros!$B$2:$B$6000,$A290)&gt;0,1,0)</f>
        <v/>
      </c>
      <c r="J290">
        <f>IF($I290=1,SUMIFS(Registros!$I$2:$I$6000,Registros!$A$2:$A$6000,"CS",Registros!$B$2:$B$6000,$A290),0)</f>
        <v/>
      </c>
      <c r="K290">
        <f>IF(COUNTIFS(Winback!$K$2:$K$300,$D290)&gt;0,1,0)</f>
        <v/>
      </c>
      <c r="L290">
        <f>IF(AND($K290=1,LEFT($A290,3)="WB-"),SUMIFS(Winback!$D$2:$D$300,Winback!$K$2:$K$300,$D290),0)</f>
        <v/>
      </c>
      <c r="M290">
        <f>IF(OR($E290=1,$G290=1,SUMIFS(Registros!$J$2:$J$6000,Registros!$B$2:$B$6000,$A290)&gt;0),1,0)</f>
        <v/>
      </c>
      <c r="N290">
        <f>IF($J290&gt;0,1,IF(COUNTIFS(Registros!$A$2:$A$6000,"CS",Registros!$B$2:$B$6000,$A290,Registros!$K$2:$K$6000,"&lt;&gt;")&gt;0,1,0))</f>
        <v/>
      </c>
      <c r="O290">
        <f>IF(AND($K290=1,$E290=0,$G290=0,$I290=0),"WINBACK",IF(AND($M290=1,$N290&gt;0),"CONVERGENTE",IF($M290=1,"SOLO MÓVIL",IF($N290&gt;0,"SOLO FIJO / INTERNET","SIN SERVICIOS"))))</f>
        <v/>
      </c>
      <c r="P290">
        <f>IF($O290="WINBACK","Recuperar (winback)",IF($O290="CONVERGENTE","Upgrade / más líneas",IF($O290="SOLO MÓVIL","Ofrecer fijo + internet (FLBBTV)",IF($O290="SOLO FIJO / INTERNET","Ofrecer línea móvil Nextphone","Oferta completa (móvil + fijo + internet)"))))</f>
        <v/>
      </c>
      <c r="Q290">
        <f>$F290+$H290+$L290</f>
        <v/>
      </c>
      <c r="R290">
        <f>IFERROR(VLOOKUP($A290,Registros!$B$2:$G$6000,6,0),IFERROR(VLOOKUP($D290,Winback!$B$2:$C$300,2,0),""))</f>
        <v/>
      </c>
      <c r="S290">
        <f>IF($E290=1,"NP","")&amp;IF($G290=1,"+MOV","")&amp;IF($I290=1,"+CS","")&amp;IF($K290=1,"+WB","")</f>
        <v/>
      </c>
      <c r="T290">
        <f>$E290+$G290+$I290+$K290</f>
        <v/>
      </c>
    </row>
    <row r="291">
      <c r="A291" t="inlineStr">
        <is>
          <t>349331440000</t>
        </is>
      </c>
      <c r="B291" t="inlineStr">
        <is>
          <t>34933144</t>
        </is>
      </c>
      <c r="C291" t="inlineStr">
        <is>
          <t>ARNALDO LOPEZ</t>
        </is>
      </c>
      <c r="D291" t="inlineStr">
        <is>
          <t>ARNALDOLOPEZ</t>
        </is>
      </c>
      <c r="E291">
        <f>IF(COUNTIFS(Registros!$A$2:$A$6000,"NP",Registros!$B$2:$B$6000,$A291)&gt;0,1,0)</f>
        <v/>
      </c>
      <c r="F291">
        <f>IF($E291=1,SUMIFS(Registros!$F$2:$F$6000,Registros!$A$2:$A$6000,"NP",Registros!$B$2:$B$6000,$A291),0)</f>
        <v/>
      </c>
      <c r="G291">
        <f>IF(COUNTIFS(Registros!$A$2:$A$6000,"MOV",Registros!$B$2:$B$6000,$A291)&gt;0,1,0)</f>
        <v/>
      </c>
      <c r="H291">
        <f>IF($G291=1,SUMIFS(Registros!$F$2:$F$6000,Registros!$A$2:$A$6000,"MOV",Registros!$B$2:$B$6000,$A291),0)</f>
        <v/>
      </c>
      <c r="I291">
        <f>IF(COUNTIFS(Registros!$A$2:$A$6000,"CS",Registros!$B$2:$B$6000,$A291)&gt;0,1,0)</f>
        <v/>
      </c>
      <c r="J291">
        <f>IF($I291=1,SUMIFS(Registros!$I$2:$I$6000,Registros!$A$2:$A$6000,"CS",Registros!$B$2:$B$6000,$A291),0)</f>
        <v/>
      </c>
      <c r="K291">
        <f>IF(COUNTIFS(Winback!$K$2:$K$300,$D291)&gt;0,1,0)</f>
        <v/>
      </c>
      <c r="L291">
        <f>IF(AND($K291=1,LEFT($A291,3)="WB-"),SUMIFS(Winback!$D$2:$D$300,Winback!$K$2:$K$300,$D291),0)</f>
        <v/>
      </c>
      <c r="M291">
        <f>IF(OR($E291=1,$G291=1,SUMIFS(Registros!$J$2:$J$6000,Registros!$B$2:$B$6000,$A291)&gt;0),1,0)</f>
        <v/>
      </c>
      <c r="N291">
        <f>IF($J291&gt;0,1,IF(COUNTIFS(Registros!$A$2:$A$6000,"CS",Registros!$B$2:$B$6000,$A291,Registros!$K$2:$K$6000,"&lt;&gt;")&gt;0,1,0))</f>
        <v/>
      </c>
      <c r="O291">
        <f>IF(AND($K291=1,$E291=0,$G291=0,$I291=0),"WINBACK",IF(AND($M291=1,$N291&gt;0),"CONVERGENTE",IF($M291=1,"SOLO MÓVIL",IF($N291&gt;0,"SOLO FIJO / INTERNET","SIN SERVICIOS"))))</f>
        <v/>
      </c>
      <c r="P291">
        <f>IF($O291="WINBACK","Recuperar (winback)",IF($O291="CONVERGENTE","Upgrade / más líneas",IF($O291="SOLO MÓVIL","Ofrecer fijo + internet (FLBBTV)",IF($O291="SOLO FIJO / INTERNET","Ofrecer línea móvil Nextphone","Oferta completa (móvil + fijo + internet)"))))</f>
        <v/>
      </c>
      <c r="Q291">
        <f>$F291+$H291+$L291</f>
        <v/>
      </c>
      <c r="R291">
        <f>IFERROR(VLOOKUP($A291,Registros!$B$2:$G$6000,6,0),IFERROR(VLOOKUP($D291,Winback!$B$2:$C$300,2,0),""))</f>
        <v/>
      </c>
      <c r="S291">
        <f>IF($E291=1,"NP","")&amp;IF($G291=1,"+MOV","")&amp;IF($I291=1,"+CS","")&amp;IF($K291=1,"+WB","")</f>
        <v/>
      </c>
      <c r="T291">
        <f>$E291+$G291+$I291+$K291</f>
        <v/>
      </c>
    </row>
    <row r="292">
      <c r="A292" t="inlineStr">
        <is>
          <t>355130350000</t>
        </is>
      </c>
      <c r="B292" t="inlineStr">
        <is>
          <t>35513035</t>
        </is>
      </c>
      <c r="C292" t="inlineStr">
        <is>
          <t>DISMA TOCAMO</t>
        </is>
      </c>
      <c r="D292" t="inlineStr">
        <is>
          <t>DISMATOCAMO</t>
        </is>
      </c>
      <c r="E292">
        <f>IF(COUNTIFS(Registros!$A$2:$A$6000,"NP",Registros!$B$2:$B$6000,$A292)&gt;0,1,0)</f>
        <v/>
      </c>
      <c r="F292">
        <f>IF($E292=1,SUMIFS(Registros!$F$2:$F$6000,Registros!$A$2:$A$6000,"NP",Registros!$B$2:$B$6000,$A292),0)</f>
        <v/>
      </c>
      <c r="G292">
        <f>IF(COUNTIFS(Registros!$A$2:$A$6000,"MOV",Registros!$B$2:$B$6000,$A292)&gt;0,1,0)</f>
        <v/>
      </c>
      <c r="H292">
        <f>IF($G292=1,SUMIFS(Registros!$F$2:$F$6000,Registros!$A$2:$A$6000,"MOV",Registros!$B$2:$B$6000,$A292),0)</f>
        <v/>
      </c>
      <c r="I292">
        <f>IF(COUNTIFS(Registros!$A$2:$A$6000,"CS",Registros!$B$2:$B$6000,$A292)&gt;0,1,0)</f>
        <v/>
      </c>
      <c r="J292">
        <f>IF($I292=1,SUMIFS(Registros!$I$2:$I$6000,Registros!$A$2:$A$6000,"CS",Registros!$B$2:$B$6000,$A292),0)</f>
        <v/>
      </c>
      <c r="K292">
        <f>IF(COUNTIFS(Winback!$K$2:$K$300,$D292)&gt;0,1,0)</f>
        <v/>
      </c>
      <c r="L292">
        <f>IF(AND($K292=1,LEFT($A292,3)="WB-"),SUMIFS(Winback!$D$2:$D$300,Winback!$K$2:$K$300,$D292),0)</f>
        <v/>
      </c>
      <c r="M292">
        <f>IF(OR($E292=1,$G292=1,SUMIFS(Registros!$J$2:$J$6000,Registros!$B$2:$B$6000,$A292)&gt;0),1,0)</f>
        <v/>
      </c>
      <c r="N292">
        <f>IF($J292&gt;0,1,IF(COUNTIFS(Registros!$A$2:$A$6000,"CS",Registros!$B$2:$B$6000,$A292,Registros!$K$2:$K$6000,"&lt;&gt;")&gt;0,1,0))</f>
        <v/>
      </c>
      <c r="O292">
        <f>IF(AND($K292=1,$E292=0,$G292=0,$I292=0),"WINBACK",IF(AND($M292=1,$N292&gt;0),"CONVERGENTE",IF($M292=1,"SOLO MÓVIL",IF($N292&gt;0,"SOLO FIJO / INTERNET","SIN SERVICIOS"))))</f>
        <v/>
      </c>
      <c r="P292">
        <f>IF($O292="WINBACK","Recuperar (winback)",IF($O292="CONVERGENTE","Upgrade / más líneas",IF($O292="SOLO MÓVIL","Ofrecer fijo + internet (FLBBTV)",IF($O292="SOLO FIJO / INTERNET","Ofrecer línea móvil Nextphone","Oferta completa (móvil + fijo + internet)"))))</f>
        <v/>
      </c>
      <c r="Q292">
        <f>$F292+$H292+$L292</f>
        <v/>
      </c>
      <c r="R292">
        <f>IFERROR(VLOOKUP($A292,Registros!$B$2:$G$6000,6,0),IFERROR(VLOOKUP($D292,Winback!$B$2:$C$300,2,0),""))</f>
        <v/>
      </c>
      <c r="S292">
        <f>IF($E292=1,"NP","")&amp;IF($G292=1,"+MOV","")&amp;IF($I292=1,"+CS","")&amp;IF($K292=1,"+WB","")</f>
        <v/>
      </c>
      <c r="T292">
        <f>$E292+$G292+$I292+$K292</f>
        <v/>
      </c>
    </row>
    <row r="293">
      <c r="A293" t="inlineStr">
        <is>
          <t>364037000000</t>
        </is>
      </c>
      <c r="B293" t="inlineStr">
        <is>
          <t>36403700</t>
        </is>
      </c>
      <c r="C293" t="inlineStr">
        <is>
          <t>LIANNE SHERILL PINEDA MOSQUERA</t>
        </is>
      </c>
      <c r="D293" t="inlineStr">
        <is>
          <t>LIANNESHERILLPINEDAMOSQUERA</t>
        </is>
      </c>
      <c r="E293">
        <f>IF(COUNTIFS(Registros!$A$2:$A$6000,"NP",Registros!$B$2:$B$6000,$A293)&gt;0,1,0)</f>
        <v/>
      </c>
      <c r="F293">
        <f>IF($E293=1,SUMIFS(Registros!$F$2:$F$6000,Registros!$A$2:$A$6000,"NP",Registros!$B$2:$B$6000,$A293),0)</f>
        <v/>
      </c>
      <c r="G293">
        <f>IF(COUNTIFS(Registros!$A$2:$A$6000,"MOV",Registros!$B$2:$B$6000,$A293)&gt;0,1,0)</f>
        <v/>
      </c>
      <c r="H293">
        <f>IF($G293=1,SUMIFS(Registros!$F$2:$F$6000,Registros!$A$2:$A$6000,"MOV",Registros!$B$2:$B$6000,$A293),0)</f>
        <v/>
      </c>
      <c r="I293">
        <f>IF(COUNTIFS(Registros!$A$2:$A$6000,"CS",Registros!$B$2:$B$6000,$A293)&gt;0,1,0)</f>
        <v/>
      </c>
      <c r="J293">
        <f>IF($I293=1,SUMIFS(Registros!$I$2:$I$6000,Registros!$A$2:$A$6000,"CS",Registros!$B$2:$B$6000,$A293),0)</f>
        <v/>
      </c>
      <c r="K293">
        <f>IF(COUNTIFS(Winback!$K$2:$K$300,$D293)&gt;0,1,0)</f>
        <v/>
      </c>
      <c r="L293">
        <f>IF(AND($K293=1,LEFT($A293,3)="WB-"),SUMIFS(Winback!$D$2:$D$300,Winback!$K$2:$K$300,$D293),0)</f>
        <v/>
      </c>
      <c r="M293">
        <f>IF(OR($E293=1,$G293=1,SUMIFS(Registros!$J$2:$J$6000,Registros!$B$2:$B$6000,$A293)&gt;0),1,0)</f>
        <v/>
      </c>
      <c r="N293">
        <f>IF($J293&gt;0,1,IF(COUNTIFS(Registros!$A$2:$A$6000,"CS",Registros!$B$2:$B$6000,$A293,Registros!$K$2:$K$6000,"&lt;&gt;")&gt;0,1,0))</f>
        <v/>
      </c>
      <c r="O293">
        <f>IF(AND($K293=1,$E293=0,$G293=0,$I293=0),"WINBACK",IF(AND($M293=1,$N293&gt;0),"CONVERGENTE",IF($M293=1,"SOLO MÓVIL",IF($N293&gt;0,"SOLO FIJO / INTERNET","SIN SERVICIOS"))))</f>
        <v/>
      </c>
      <c r="P293">
        <f>IF($O293="WINBACK","Recuperar (winback)",IF($O293="CONVERGENTE","Upgrade / más líneas",IF($O293="SOLO MÓVIL","Ofrecer fijo + internet (FLBBTV)",IF($O293="SOLO FIJO / INTERNET","Ofrecer línea móvil Nextphone","Oferta completa (móvil + fijo + internet)"))))</f>
        <v/>
      </c>
      <c r="Q293">
        <f>$F293+$H293+$L293</f>
        <v/>
      </c>
      <c r="R293">
        <f>IFERROR(VLOOKUP($A293,Registros!$B$2:$G$6000,6,0),IFERROR(VLOOKUP($D293,Winback!$B$2:$C$300,2,0),""))</f>
        <v/>
      </c>
      <c r="S293">
        <f>IF($E293=1,"NP","")&amp;IF($G293=1,"+MOV","")&amp;IF($I293=1,"+CS","")&amp;IF($K293=1,"+WB","")</f>
        <v/>
      </c>
      <c r="T293">
        <f>$E293+$G293+$I293+$K293</f>
        <v/>
      </c>
    </row>
    <row r="294">
      <c r="A294" t="inlineStr">
        <is>
          <t>347400570000</t>
        </is>
      </c>
      <c r="B294" t="inlineStr">
        <is>
          <t>34740057</t>
        </is>
      </c>
      <c r="C294" t="inlineStr">
        <is>
          <t>DAYANIS DIMAS</t>
        </is>
      </c>
      <c r="D294" t="inlineStr">
        <is>
          <t>DAYANISDIMAS</t>
        </is>
      </c>
      <c r="E294">
        <f>IF(COUNTIFS(Registros!$A$2:$A$6000,"NP",Registros!$B$2:$B$6000,$A294)&gt;0,1,0)</f>
        <v/>
      </c>
      <c r="F294">
        <f>IF($E294=1,SUMIFS(Registros!$F$2:$F$6000,Registros!$A$2:$A$6000,"NP",Registros!$B$2:$B$6000,$A294),0)</f>
        <v/>
      </c>
      <c r="G294">
        <f>IF(COUNTIFS(Registros!$A$2:$A$6000,"MOV",Registros!$B$2:$B$6000,$A294)&gt;0,1,0)</f>
        <v/>
      </c>
      <c r="H294">
        <f>IF($G294=1,SUMIFS(Registros!$F$2:$F$6000,Registros!$A$2:$A$6000,"MOV",Registros!$B$2:$B$6000,$A294),0)</f>
        <v/>
      </c>
      <c r="I294">
        <f>IF(COUNTIFS(Registros!$A$2:$A$6000,"CS",Registros!$B$2:$B$6000,$A294)&gt;0,1,0)</f>
        <v/>
      </c>
      <c r="J294">
        <f>IF($I294=1,SUMIFS(Registros!$I$2:$I$6000,Registros!$A$2:$A$6000,"CS",Registros!$B$2:$B$6000,$A294),0)</f>
        <v/>
      </c>
      <c r="K294">
        <f>IF(COUNTIFS(Winback!$K$2:$K$300,$D294)&gt;0,1,0)</f>
        <v/>
      </c>
      <c r="L294">
        <f>IF(AND($K294=1,LEFT($A294,3)="WB-"),SUMIFS(Winback!$D$2:$D$300,Winback!$K$2:$K$300,$D294),0)</f>
        <v/>
      </c>
      <c r="M294">
        <f>IF(OR($E294=1,$G294=1,SUMIFS(Registros!$J$2:$J$6000,Registros!$B$2:$B$6000,$A294)&gt;0),1,0)</f>
        <v/>
      </c>
      <c r="N294">
        <f>IF($J294&gt;0,1,IF(COUNTIFS(Registros!$A$2:$A$6000,"CS",Registros!$B$2:$B$6000,$A294,Registros!$K$2:$K$6000,"&lt;&gt;")&gt;0,1,0))</f>
        <v/>
      </c>
      <c r="O294">
        <f>IF(AND($K294=1,$E294=0,$G294=0,$I294=0),"WINBACK",IF(AND($M294=1,$N294&gt;0),"CONVERGENTE",IF($M294=1,"SOLO MÓVIL",IF($N294&gt;0,"SOLO FIJO / INTERNET","SIN SERVICIOS"))))</f>
        <v/>
      </c>
      <c r="P294">
        <f>IF($O294="WINBACK","Recuperar (winback)",IF($O294="CONVERGENTE","Upgrade / más líneas",IF($O294="SOLO MÓVIL","Ofrecer fijo + internet (FLBBTV)",IF($O294="SOLO FIJO / INTERNET","Ofrecer línea móvil Nextphone","Oferta completa (móvil + fijo + internet)"))))</f>
        <v/>
      </c>
      <c r="Q294">
        <f>$F294+$H294+$L294</f>
        <v/>
      </c>
      <c r="R294">
        <f>IFERROR(VLOOKUP($A294,Registros!$B$2:$G$6000,6,0),IFERROR(VLOOKUP($D294,Winback!$B$2:$C$300,2,0),""))</f>
        <v/>
      </c>
      <c r="S294">
        <f>IF($E294=1,"NP","")&amp;IF($G294=1,"+MOV","")&amp;IF($I294=1,"+CS","")&amp;IF($K294=1,"+WB","")</f>
        <v/>
      </c>
      <c r="T294">
        <f>$E294+$G294+$I294+$K294</f>
        <v/>
      </c>
    </row>
    <row r="295">
      <c r="A295" t="inlineStr">
        <is>
          <t>341182820000</t>
        </is>
      </c>
      <c r="B295" t="inlineStr">
        <is>
          <t>34118282</t>
        </is>
      </c>
      <c r="C295" t="inlineStr">
        <is>
          <t>ELIDIA PERALTA</t>
        </is>
      </c>
      <c r="D295" t="inlineStr">
        <is>
          <t>ELIDIAPERALTA</t>
        </is>
      </c>
      <c r="E295">
        <f>IF(COUNTIFS(Registros!$A$2:$A$6000,"NP",Registros!$B$2:$B$6000,$A295)&gt;0,1,0)</f>
        <v/>
      </c>
      <c r="F295">
        <f>IF($E295=1,SUMIFS(Registros!$F$2:$F$6000,Registros!$A$2:$A$6000,"NP",Registros!$B$2:$B$6000,$A295),0)</f>
        <v/>
      </c>
      <c r="G295">
        <f>IF(COUNTIFS(Registros!$A$2:$A$6000,"MOV",Registros!$B$2:$B$6000,$A295)&gt;0,1,0)</f>
        <v/>
      </c>
      <c r="H295">
        <f>IF($G295=1,SUMIFS(Registros!$F$2:$F$6000,Registros!$A$2:$A$6000,"MOV",Registros!$B$2:$B$6000,$A295),0)</f>
        <v/>
      </c>
      <c r="I295">
        <f>IF(COUNTIFS(Registros!$A$2:$A$6000,"CS",Registros!$B$2:$B$6000,$A295)&gt;0,1,0)</f>
        <v/>
      </c>
      <c r="J295">
        <f>IF($I295=1,SUMIFS(Registros!$I$2:$I$6000,Registros!$A$2:$A$6000,"CS",Registros!$B$2:$B$6000,$A295),0)</f>
        <v/>
      </c>
      <c r="K295">
        <f>IF(COUNTIFS(Winback!$K$2:$K$300,$D295)&gt;0,1,0)</f>
        <v/>
      </c>
      <c r="L295">
        <f>IF(AND($K295=1,LEFT($A295,3)="WB-"),SUMIFS(Winback!$D$2:$D$300,Winback!$K$2:$K$300,$D295),0)</f>
        <v/>
      </c>
      <c r="M295">
        <f>IF(OR($E295=1,$G295=1,SUMIFS(Registros!$J$2:$J$6000,Registros!$B$2:$B$6000,$A295)&gt;0),1,0)</f>
        <v/>
      </c>
      <c r="N295">
        <f>IF($J295&gt;0,1,IF(COUNTIFS(Registros!$A$2:$A$6000,"CS",Registros!$B$2:$B$6000,$A295,Registros!$K$2:$K$6000,"&lt;&gt;")&gt;0,1,0))</f>
        <v/>
      </c>
      <c r="O295">
        <f>IF(AND($K295=1,$E295=0,$G295=0,$I295=0),"WINBACK",IF(AND($M295=1,$N295&gt;0),"CONVERGENTE",IF($M295=1,"SOLO MÓVIL",IF($N295&gt;0,"SOLO FIJO / INTERNET","SIN SERVICIOS"))))</f>
        <v/>
      </c>
      <c r="P295">
        <f>IF($O295="WINBACK","Recuperar (winback)",IF($O295="CONVERGENTE","Upgrade / más líneas",IF($O295="SOLO MÓVIL","Ofrecer fijo + internet (FLBBTV)",IF($O295="SOLO FIJO / INTERNET","Ofrecer línea móvil Nextphone","Oferta completa (móvil + fijo + internet)"))))</f>
        <v/>
      </c>
      <c r="Q295">
        <f>$F295+$H295+$L295</f>
        <v/>
      </c>
      <c r="R295">
        <f>IFERROR(VLOOKUP($A295,Registros!$B$2:$G$6000,6,0),IFERROR(VLOOKUP($D295,Winback!$B$2:$C$300,2,0),""))</f>
        <v/>
      </c>
      <c r="S295">
        <f>IF($E295=1,"NP","")&amp;IF($G295=1,"+MOV","")&amp;IF($I295=1,"+CS","")&amp;IF($K295=1,"+WB","")</f>
        <v/>
      </c>
      <c r="T295">
        <f>$E295+$G295+$I295+$K295</f>
        <v/>
      </c>
    </row>
    <row r="296">
      <c r="A296" t="inlineStr">
        <is>
          <t>337275680000</t>
        </is>
      </c>
      <c r="B296" t="inlineStr">
        <is>
          <t>33727568</t>
        </is>
      </c>
      <c r="C296" t="inlineStr">
        <is>
          <t>THE ENGLISH LANGUAGE CENTER, INC.</t>
        </is>
      </c>
      <c r="D296" t="inlineStr">
        <is>
          <t>THEENGLISHLANGUAGECENTERINC</t>
        </is>
      </c>
      <c r="E296">
        <f>IF(COUNTIFS(Registros!$A$2:$A$6000,"NP",Registros!$B$2:$B$6000,$A296)&gt;0,1,0)</f>
        <v/>
      </c>
      <c r="F296">
        <f>IF($E296=1,SUMIFS(Registros!$F$2:$F$6000,Registros!$A$2:$A$6000,"NP",Registros!$B$2:$B$6000,$A296),0)</f>
        <v/>
      </c>
      <c r="G296">
        <f>IF(COUNTIFS(Registros!$A$2:$A$6000,"MOV",Registros!$B$2:$B$6000,$A296)&gt;0,1,0)</f>
        <v/>
      </c>
      <c r="H296">
        <f>IF($G296=1,SUMIFS(Registros!$F$2:$F$6000,Registros!$A$2:$A$6000,"MOV",Registros!$B$2:$B$6000,$A296),0)</f>
        <v/>
      </c>
      <c r="I296">
        <f>IF(COUNTIFS(Registros!$A$2:$A$6000,"CS",Registros!$B$2:$B$6000,$A296)&gt;0,1,0)</f>
        <v/>
      </c>
      <c r="J296">
        <f>IF($I296=1,SUMIFS(Registros!$I$2:$I$6000,Registros!$A$2:$A$6000,"CS",Registros!$B$2:$B$6000,$A296),0)</f>
        <v/>
      </c>
      <c r="K296">
        <f>IF(COUNTIFS(Winback!$K$2:$K$300,$D296)&gt;0,1,0)</f>
        <v/>
      </c>
      <c r="L296">
        <f>IF(AND($K296=1,LEFT($A296,3)="WB-"),SUMIFS(Winback!$D$2:$D$300,Winback!$K$2:$K$300,$D296),0)</f>
        <v/>
      </c>
      <c r="M296">
        <f>IF(OR($E296=1,$G296=1,SUMIFS(Registros!$J$2:$J$6000,Registros!$B$2:$B$6000,$A296)&gt;0),1,0)</f>
        <v/>
      </c>
      <c r="N296">
        <f>IF($J296&gt;0,1,IF(COUNTIFS(Registros!$A$2:$A$6000,"CS",Registros!$B$2:$B$6000,$A296,Registros!$K$2:$K$6000,"&lt;&gt;")&gt;0,1,0))</f>
        <v/>
      </c>
      <c r="O296">
        <f>IF(AND($K296=1,$E296=0,$G296=0,$I296=0),"WINBACK",IF(AND($M296=1,$N296&gt;0),"CONVERGENTE",IF($M296=1,"SOLO MÓVIL",IF($N296&gt;0,"SOLO FIJO / INTERNET","SIN SERVICIOS"))))</f>
        <v/>
      </c>
      <c r="P296">
        <f>IF($O296="WINBACK","Recuperar (winback)",IF($O296="CONVERGENTE","Upgrade / más líneas",IF($O296="SOLO MÓVIL","Ofrecer fijo + internet (FLBBTV)",IF($O296="SOLO FIJO / INTERNET","Ofrecer línea móvil Nextphone","Oferta completa (móvil + fijo + internet)"))))</f>
        <v/>
      </c>
      <c r="Q296">
        <f>$F296+$H296+$L296</f>
        <v/>
      </c>
      <c r="R296">
        <f>IFERROR(VLOOKUP($A296,Registros!$B$2:$G$6000,6,0),IFERROR(VLOOKUP($D296,Winback!$B$2:$C$300,2,0),""))</f>
        <v/>
      </c>
      <c r="S296">
        <f>IF($E296=1,"NP","")&amp;IF($G296=1,"+MOV","")&amp;IF($I296=1,"+CS","")&amp;IF($K296=1,"+WB","")</f>
        <v/>
      </c>
      <c r="T296">
        <f>$E296+$G296+$I296+$K296</f>
        <v/>
      </c>
    </row>
    <row r="297">
      <c r="A297" t="inlineStr">
        <is>
          <t>344330260000</t>
        </is>
      </c>
      <c r="B297" t="inlineStr">
        <is>
          <t>34433026</t>
        </is>
      </c>
      <c r="C297" t="inlineStr">
        <is>
          <t>ISMILDA VICTORIA LOPEZ PALACIOS</t>
        </is>
      </c>
      <c r="D297" t="inlineStr">
        <is>
          <t>ISMILDAVICTORIALOPEZPALACIOS</t>
        </is>
      </c>
      <c r="E297">
        <f>IF(COUNTIFS(Registros!$A$2:$A$6000,"NP",Registros!$B$2:$B$6000,$A297)&gt;0,1,0)</f>
        <v/>
      </c>
      <c r="F297">
        <f>IF($E297=1,SUMIFS(Registros!$F$2:$F$6000,Registros!$A$2:$A$6000,"NP",Registros!$B$2:$B$6000,$A297),0)</f>
        <v/>
      </c>
      <c r="G297">
        <f>IF(COUNTIFS(Registros!$A$2:$A$6000,"MOV",Registros!$B$2:$B$6000,$A297)&gt;0,1,0)</f>
        <v/>
      </c>
      <c r="H297">
        <f>IF($G297=1,SUMIFS(Registros!$F$2:$F$6000,Registros!$A$2:$A$6000,"MOV",Registros!$B$2:$B$6000,$A297),0)</f>
        <v/>
      </c>
      <c r="I297">
        <f>IF(COUNTIFS(Registros!$A$2:$A$6000,"CS",Registros!$B$2:$B$6000,$A297)&gt;0,1,0)</f>
        <v/>
      </c>
      <c r="J297">
        <f>IF($I297=1,SUMIFS(Registros!$I$2:$I$6000,Registros!$A$2:$A$6000,"CS",Registros!$B$2:$B$6000,$A297),0)</f>
        <v/>
      </c>
      <c r="K297">
        <f>IF(COUNTIFS(Winback!$K$2:$K$300,$D297)&gt;0,1,0)</f>
        <v/>
      </c>
      <c r="L297">
        <f>IF(AND($K297=1,LEFT($A297,3)="WB-"),SUMIFS(Winback!$D$2:$D$300,Winback!$K$2:$K$300,$D297),0)</f>
        <v/>
      </c>
      <c r="M297">
        <f>IF(OR($E297=1,$G297=1,SUMIFS(Registros!$J$2:$J$6000,Registros!$B$2:$B$6000,$A297)&gt;0),1,0)</f>
        <v/>
      </c>
      <c r="N297">
        <f>IF($J297&gt;0,1,IF(COUNTIFS(Registros!$A$2:$A$6000,"CS",Registros!$B$2:$B$6000,$A297,Registros!$K$2:$K$6000,"&lt;&gt;")&gt;0,1,0))</f>
        <v/>
      </c>
      <c r="O297">
        <f>IF(AND($K297=1,$E297=0,$G297=0,$I297=0),"WINBACK",IF(AND($M297=1,$N297&gt;0),"CONVERGENTE",IF($M297=1,"SOLO MÓVIL",IF($N297&gt;0,"SOLO FIJO / INTERNET","SIN SERVICIOS"))))</f>
        <v/>
      </c>
      <c r="P297">
        <f>IF($O297="WINBACK","Recuperar (winback)",IF($O297="CONVERGENTE","Upgrade / más líneas",IF($O297="SOLO MÓVIL","Ofrecer fijo + internet (FLBBTV)",IF($O297="SOLO FIJO / INTERNET","Ofrecer línea móvil Nextphone","Oferta completa (móvil + fijo + internet)"))))</f>
        <v/>
      </c>
      <c r="Q297">
        <f>$F297+$H297+$L297</f>
        <v/>
      </c>
      <c r="R297">
        <f>IFERROR(VLOOKUP($A297,Registros!$B$2:$G$6000,6,0),IFERROR(VLOOKUP($D297,Winback!$B$2:$C$300,2,0),""))</f>
        <v/>
      </c>
      <c r="S297">
        <f>IF($E297=1,"NP","")&amp;IF($G297=1,"+MOV","")&amp;IF($I297=1,"+CS","")&amp;IF($K297=1,"+WB","")</f>
        <v/>
      </c>
      <c r="T297">
        <f>$E297+$G297+$I297+$K297</f>
        <v/>
      </c>
    </row>
    <row r="298">
      <c r="A298" t="inlineStr">
        <is>
          <t>332153930000</t>
        </is>
      </c>
      <c r="B298" t="inlineStr">
        <is>
          <t>33215393</t>
        </is>
      </c>
      <c r="C298" t="inlineStr">
        <is>
          <t>ABDIEL GUASERUCA MESUA</t>
        </is>
      </c>
      <c r="D298" t="inlineStr">
        <is>
          <t>ABDIELGUASERUCAMESUA</t>
        </is>
      </c>
      <c r="E298">
        <f>IF(COUNTIFS(Registros!$A$2:$A$6000,"NP",Registros!$B$2:$B$6000,$A298)&gt;0,1,0)</f>
        <v/>
      </c>
      <c r="F298">
        <f>IF($E298=1,SUMIFS(Registros!$F$2:$F$6000,Registros!$A$2:$A$6000,"NP",Registros!$B$2:$B$6000,$A298),0)</f>
        <v/>
      </c>
      <c r="G298">
        <f>IF(COUNTIFS(Registros!$A$2:$A$6000,"MOV",Registros!$B$2:$B$6000,$A298)&gt;0,1,0)</f>
        <v/>
      </c>
      <c r="H298">
        <f>IF($G298=1,SUMIFS(Registros!$F$2:$F$6000,Registros!$A$2:$A$6000,"MOV",Registros!$B$2:$B$6000,$A298),0)</f>
        <v/>
      </c>
      <c r="I298">
        <f>IF(COUNTIFS(Registros!$A$2:$A$6000,"CS",Registros!$B$2:$B$6000,$A298)&gt;0,1,0)</f>
        <v/>
      </c>
      <c r="J298">
        <f>IF($I298=1,SUMIFS(Registros!$I$2:$I$6000,Registros!$A$2:$A$6000,"CS",Registros!$B$2:$B$6000,$A298),0)</f>
        <v/>
      </c>
      <c r="K298">
        <f>IF(COUNTIFS(Winback!$K$2:$K$300,$D298)&gt;0,1,0)</f>
        <v/>
      </c>
      <c r="L298">
        <f>IF(AND($K298=1,LEFT($A298,3)="WB-"),SUMIFS(Winback!$D$2:$D$300,Winback!$K$2:$K$300,$D298),0)</f>
        <v/>
      </c>
      <c r="M298">
        <f>IF(OR($E298=1,$G298=1,SUMIFS(Registros!$J$2:$J$6000,Registros!$B$2:$B$6000,$A298)&gt;0),1,0)</f>
        <v/>
      </c>
      <c r="N298">
        <f>IF($J298&gt;0,1,IF(COUNTIFS(Registros!$A$2:$A$6000,"CS",Registros!$B$2:$B$6000,$A298,Registros!$K$2:$K$6000,"&lt;&gt;")&gt;0,1,0))</f>
        <v/>
      </c>
      <c r="O298">
        <f>IF(AND($K298=1,$E298=0,$G298=0,$I298=0),"WINBACK",IF(AND($M298=1,$N298&gt;0),"CONVERGENTE",IF($M298=1,"SOLO MÓVIL",IF($N298&gt;0,"SOLO FIJO / INTERNET","SIN SERVICIOS"))))</f>
        <v/>
      </c>
      <c r="P298">
        <f>IF($O298="WINBACK","Recuperar (winback)",IF($O298="CONVERGENTE","Upgrade / más líneas",IF($O298="SOLO MÓVIL","Ofrecer fijo + internet (FLBBTV)",IF($O298="SOLO FIJO / INTERNET","Ofrecer línea móvil Nextphone","Oferta completa (móvil + fijo + internet)"))))</f>
        <v/>
      </c>
      <c r="Q298">
        <f>$F298+$H298+$L298</f>
        <v/>
      </c>
      <c r="R298">
        <f>IFERROR(VLOOKUP($A298,Registros!$B$2:$G$6000,6,0),IFERROR(VLOOKUP($D298,Winback!$B$2:$C$300,2,0),""))</f>
        <v/>
      </c>
      <c r="S298">
        <f>IF($E298=1,"NP","")&amp;IF($G298=1,"+MOV","")&amp;IF($I298=1,"+CS","")&amp;IF($K298=1,"+WB","")</f>
        <v/>
      </c>
      <c r="T298">
        <f>$E298+$G298+$I298+$K298</f>
        <v/>
      </c>
    </row>
    <row r="299">
      <c r="A299" t="inlineStr">
        <is>
          <t>362057130000</t>
        </is>
      </c>
      <c r="B299" t="inlineStr">
        <is>
          <t>36205713</t>
        </is>
      </c>
      <c r="C299" t="inlineStr">
        <is>
          <t>BENJAMIN VALDESPINO</t>
        </is>
      </c>
      <c r="D299" t="inlineStr">
        <is>
          <t>BENJAMINVALDESPINO</t>
        </is>
      </c>
      <c r="E299">
        <f>IF(COUNTIFS(Registros!$A$2:$A$6000,"NP",Registros!$B$2:$B$6000,$A299)&gt;0,1,0)</f>
        <v/>
      </c>
      <c r="F299">
        <f>IF($E299=1,SUMIFS(Registros!$F$2:$F$6000,Registros!$A$2:$A$6000,"NP",Registros!$B$2:$B$6000,$A299),0)</f>
        <v/>
      </c>
      <c r="G299">
        <f>IF(COUNTIFS(Registros!$A$2:$A$6000,"MOV",Registros!$B$2:$B$6000,$A299)&gt;0,1,0)</f>
        <v/>
      </c>
      <c r="H299">
        <f>IF($G299=1,SUMIFS(Registros!$F$2:$F$6000,Registros!$A$2:$A$6000,"MOV",Registros!$B$2:$B$6000,$A299),0)</f>
        <v/>
      </c>
      <c r="I299">
        <f>IF(COUNTIFS(Registros!$A$2:$A$6000,"CS",Registros!$B$2:$B$6000,$A299)&gt;0,1,0)</f>
        <v/>
      </c>
      <c r="J299">
        <f>IF($I299=1,SUMIFS(Registros!$I$2:$I$6000,Registros!$A$2:$A$6000,"CS",Registros!$B$2:$B$6000,$A299),0)</f>
        <v/>
      </c>
      <c r="K299">
        <f>IF(COUNTIFS(Winback!$K$2:$K$300,$D299)&gt;0,1,0)</f>
        <v/>
      </c>
      <c r="L299">
        <f>IF(AND($K299=1,LEFT($A299,3)="WB-"),SUMIFS(Winback!$D$2:$D$300,Winback!$K$2:$K$300,$D299),0)</f>
        <v/>
      </c>
      <c r="M299">
        <f>IF(OR($E299=1,$G299=1,SUMIFS(Registros!$J$2:$J$6000,Registros!$B$2:$B$6000,$A299)&gt;0),1,0)</f>
        <v/>
      </c>
      <c r="N299">
        <f>IF($J299&gt;0,1,IF(COUNTIFS(Registros!$A$2:$A$6000,"CS",Registros!$B$2:$B$6000,$A299,Registros!$K$2:$K$6000,"&lt;&gt;")&gt;0,1,0))</f>
        <v/>
      </c>
      <c r="O299">
        <f>IF(AND($K299=1,$E299=0,$G299=0,$I299=0),"WINBACK",IF(AND($M299=1,$N299&gt;0),"CONVERGENTE",IF($M299=1,"SOLO MÓVIL",IF($N299&gt;0,"SOLO FIJO / INTERNET","SIN SERVICIOS"))))</f>
        <v/>
      </c>
      <c r="P299">
        <f>IF($O299="WINBACK","Recuperar (winback)",IF($O299="CONVERGENTE","Upgrade / más líneas",IF($O299="SOLO MÓVIL","Ofrecer fijo + internet (FLBBTV)",IF($O299="SOLO FIJO / INTERNET","Ofrecer línea móvil Nextphone","Oferta completa (móvil + fijo + internet)"))))</f>
        <v/>
      </c>
      <c r="Q299">
        <f>$F299+$H299+$L299</f>
        <v/>
      </c>
      <c r="R299">
        <f>IFERROR(VLOOKUP($A299,Registros!$B$2:$G$6000,6,0),IFERROR(VLOOKUP($D299,Winback!$B$2:$C$300,2,0),""))</f>
        <v/>
      </c>
      <c r="S299">
        <f>IF($E299=1,"NP","")&amp;IF($G299=1,"+MOV","")&amp;IF($I299=1,"+CS","")&amp;IF($K299=1,"+WB","")</f>
        <v/>
      </c>
      <c r="T299">
        <f>$E299+$G299+$I299+$K299</f>
        <v/>
      </c>
    </row>
    <row r="300">
      <c r="A300" t="inlineStr">
        <is>
          <t>351280280000</t>
        </is>
      </c>
      <c r="B300" t="inlineStr">
        <is>
          <t>35128028</t>
        </is>
      </c>
      <c r="C300" t="inlineStr">
        <is>
          <t>MARTA MACHUCA</t>
        </is>
      </c>
      <c r="D300" t="inlineStr">
        <is>
          <t>MARTAMACHUCA</t>
        </is>
      </c>
      <c r="E300">
        <f>IF(COUNTIFS(Registros!$A$2:$A$6000,"NP",Registros!$B$2:$B$6000,$A300)&gt;0,1,0)</f>
        <v/>
      </c>
      <c r="F300">
        <f>IF($E300=1,SUMIFS(Registros!$F$2:$F$6000,Registros!$A$2:$A$6000,"NP",Registros!$B$2:$B$6000,$A300),0)</f>
        <v/>
      </c>
      <c r="G300">
        <f>IF(COUNTIFS(Registros!$A$2:$A$6000,"MOV",Registros!$B$2:$B$6000,$A300)&gt;0,1,0)</f>
        <v/>
      </c>
      <c r="H300">
        <f>IF($G300=1,SUMIFS(Registros!$F$2:$F$6000,Registros!$A$2:$A$6000,"MOV",Registros!$B$2:$B$6000,$A300),0)</f>
        <v/>
      </c>
      <c r="I300">
        <f>IF(COUNTIFS(Registros!$A$2:$A$6000,"CS",Registros!$B$2:$B$6000,$A300)&gt;0,1,0)</f>
        <v/>
      </c>
      <c r="J300">
        <f>IF($I300=1,SUMIFS(Registros!$I$2:$I$6000,Registros!$A$2:$A$6000,"CS",Registros!$B$2:$B$6000,$A300),0)</f>
        <v/>
      </c>
      <c r="K300">
        <f>IF(COUNTIFS(Winback!$K$2:$K$300,$D300)&gt;0,1,0)</f>
        <v/>
      </c>
      <c r="L300">
        <f>IF(AND($K300=1,LEFT($A300,3)="WB-"),SUMIFS(Winback!$D$2:$D$300,Winback!$K$2:$K$300,$D300),0)</f>
        <v/>
      </c>
      <c r="M300">
        <f>IF(OR($E300=1,$G300=1,SUMIFS(Registros!$J$2:$J$6000,Registros!$B$2:$B$6000,$A300)&gt;0),1,0)</f>
        <v/>
      </c>
      <c r="N300">
        <f>IF($J300&gt;0,1,IF(COUNTIFS(Registros!$A$2:$A$6000,"CS",Registros!$B$2:$B$6000,$A300,Registros!$K$2:$K$6000,"&lt;&gt;")&gt;0,1,0))</f>
        <v/>
      </c>
      <c r="O300">
        <f>IF(AND($K300=1,$E300=0,$G300=0,$I300=0),"WINBACK",IF(AND($M300=1,$N300&gt;0),"CONVERGENTE",IF($M300=1,"SOLO MÓVIL",IF($N300&gt;0,"SOLO FIJO / INTERNET","SIN SERVICIOS"))))</f>
        <v/>
      </c>
      <c r="P300">
        <f>IF($O300="WINBACK","Recuperar (winback)",IF($O300="CONVERGENTE","Upgrade / más líneas",IF($O300="SOLO MÓVIL","Ofrecer fijo + internet (FLBBTV)",IF($O300="SOLO FIJO / INTERNET","Ofrecer línea móvil Nextphone","Oferta completa (móvil + fijo + internet)"))))</f>
        <v/>
      </c>
      <c r="Q300">
        <f>$F300+$H300+$L300</f>
        <v/>
      </c>
      <c r="R300">
        <f>IFERROR(VLOOKUP($A300,Registros!$B$2:$G$6000,6,0),IFERROR(VLOOKUP($D300,Winback!$B$2:$C$300,2,0),""))</f>
        <v/>
      </c>
      <c r="S300">
        <f>IF($E300=1,"NP","")&amp;IF($G300=1,"+MOV","")&amp;IF($I300=1,"+CS","")&amp;IF($K300=1,"+WB","")</f>
        <v/>
      </c>
      <c r="T300">
        <f>$E300+$G300+$I300+$K300</f>
        <v/>
      </c>
    </row>
    <row r="301">
      <c r="A301" t="inlineStr">
        <is>
          <t>354353420000</t>
        </is>
      </c>
      <c r="B301" t="inlineStr">
        <is>
          <t>35435342</t>
        </is>
      </c>
      <c r="C301" t="inlineStr">
        <is>
          <t>LLAMILEICA BERRUGATE</t>
        </is>
      </c>
      <c r="D301" t="inlineStr">
        <is>
          <t>LLAMILEICABERRUGATE</t>
        </is>
      </c>
      <c r="E301">
        <f>IF(COUNTIFS(Registros!$A$2:$A$6000,"NP",Registros!$B$2:$B$6000,$A301)&gt;0,1,0)</f>
        <v/>
      </c>
      <c r="F301">
        <f>IF($E301=1,SUMIFS(Registros!$F$2:$F$6000,Registros!$A$2:$A$6000,"NP",Registros!$B$2:$B$6000,$A301),0)</f>
        <v/>
      </c>
      <c r="G301">
        <f>IF(COUNTIFS(Registros!$A$2:$A$6000,"MOV",Registros!$B$2:$B$6000,$A301)&gt;0,1,0)</f>
        <v/>
      </c>
      <c r="H301">
        <f>IF($G301=1,SUMIFS(Registros!$F$2:$F$6000,Registros!$A$2:$A$6000,"MOV",Registros!$B$2:$B$6000,$A301),0)</f>
        <v/>
      </c>
      <c r="I301">
        <f>IF(COUNTIFS(Registros!$A$2:$A$6000,"CS",Registros!$B$2:$B$6000,$A301)&gt;0,1,0)</f>
        <v/>
      </c>
      <c r="J301">
        <f>IF($I301=1,SUMIFS(Registros!$I$2:$I$6000,Registros!$A$2:$A$6000,"CS",Registros!$B$2:$B$6000,$A301),0)</f>
        <v/>
      </c>
      <c r="K301">
        <f>IF(COUNTIFS(Winback!$K$2:$K$300,$D301)&gt;0,1,0)</f>
        <v/>
      </c>
      <c r="L301">
        <f>IF(AND($K301=1,LEFT($A301,3)="WB-"),SUMIFS(Winback!$D$2:$D$300,Winback!$K$2:$K$300,$D301),0)</f>
        <v/>
      </c>
      <c r="M301">
        <f>IF(OR($E301=1,$G301=1,SUMIFS(Registros!$J$2:$J$6000,Registros!$B$2:$B$6000,$A301)&gt;0),1,0)</f>
        <v/>
      </c>
      <c r="N301">
        <f>IF($J301&gt;0,1,IF(COUNTIFS(Registros!$A$2:$A$6000,"CS",Registros!$B$2:$B$6000,$A301,Registros!$K$2:$K$6000,"&lt;&gt;")&gt;0,1,0))</f>
        <v/>
      </c>
      <c r="O301">
        <f>IF(AND($K301=1,$E301=0,$G301=0,$I301=0),"WINBACK",IF(AND($M301=1,$N301&gt;0),"CONVERGENTE",IF($M301=1,"SOLO MÓVIL",IF($N301&gt;0,"SOLO FIJO / INTERNET","SIN SERVICIOS"))))</f>
        <v/>
      </c>
      <c r="P301">
        <f>IF($O301="WINBACK","Recuperar (winback)",IF($O301="CONVERGENTE","Upgrade / más líneas",IF($O301="SOLO MÓVIL","Ofrecer fijo + internet (FLBBTV)",IF($O301="SOLO FIJO / INTERNET","Ofrecer línea móvil Nextphone","Oferta completa (móvil + fijo + internet)"))))</f>
        <v/>
      </c>
      <c r="Q301">
        <f>$F301+$H301+$L301</f>
        <v/>
      </c>
      <c r="R301">
        <f>IFERROR(VLOOKUP($A301,Registros!$B$2:$G$6000,6,0),IFERROR(VLOOKUP($D301,Winback!$B$2:$C$300,2,0),""))</f>
        <v/>
      </c>
      <c r="S301">
        <f>IF($E301=1,"NP","")&amp;IF($G301=1,"+MOV","")&amp;IF($I301=1,"+CS","")&amp;IF($K301=1,"+WB","")</f>
        <v/>
      </c>
      <c r="T301">
        <f>$E301+$G301+$I301+$K301</f>
        <v/>
      </c>
    </row>
    <row r="302">
      <c r="A302" t="inlineStr">
        <is>
          <t>356343590000</t>
        </is>
      </c>
      <c r="B302" t="inlineStr">
        <is>
          <t>35634359</t>
        </is>
      </c>
      <c r="C302" t="inlineStr">
        <is>
          <t>CESAR PUCHIGAMA</t>
        </is>
      </c>
      <c r="D302" t="inlineStr">
        <is>
          <t>CESARPUCHIGAMA</t>
        </is>
      </c>
      <c r="E302">
        <f>IF(COUNTIFS(Registros!$A$2:$A$6000,"NP",Registros!$B$2:$B$6000,$A302)&gt;0,1,0)</f>
        <v/>
      </c>
      <c r="F302">
        <f>IF($E302=1,SUMIFS(Registros!$F$2:$F$6000,Registros!$A$2:$A$6000,"NP",Registros!$B$2:$B$6000,$A302),0)</f>
        <v/>
      </c>
      <c r="G302">
        <f>IF(COUNTIFS(Registros!$A$2:$A$6000,"MOV",Registros!$B$2:$B$6000,$A302)&gt;0,1,0)</f>
        <v/>
      </c>
      <c r="H302">
        <f>IF($G302=1,SUMIFS(Registros!$F$2:$F$6000,Registros!$A$2:$A$6000,"MOV",Registros!$B$2:$B$6000,$A302),0)</f>
        <v/>
      </c>
      <c r="I302">
        <f>IF(COUNTIFS(Registros!$A$2:$A$6000,"CS",Registros!$B$2:$B$6000,$A302)&gt;0,1,0)</f>
        <v/>
      </c>
      <c r="J302">
        <f>IF($I302=1,SUMIFS(Registros!$I$2:$I$6000,Registros!$A$2:$A$6000,"CS",Registros!$B$2:$B$6000,$A302),0)</f>
        <v/>
      </c>
      <c r="K302">
        <f>IF(COUNTIFS(Winback!$K$2:$K$300,$D302)&gt;0,1,0)</f>
        <v/>
      </c>
      <c r="L302">
        <f>IF(AND($K302=1,LEFT($A302,3)="WB-"),SUMIFS(Winback!$D$2:$D$300,Winback!$K$2:$K$300,$D302),0)</f>
        <v/>
      </c>
      <c r="M302">
        <f>IF(OR($E302=1,$G302=1,SUMIFS(Registros!$J$2:$J$6000,Registros!$B$2:$B$6000,$A302)&gt;0),1,0)</f>
        <v/>
      </c>
      <c r="N302">
        <f>IF($J302&gt;0,1,IF(COUNTIFS(Registros!$A$2:$A$6000,"CS",Registros!$B$2:$B$6000,$A302,Registros!$K$2:$K$6000,"&lt;&gt;")&gt;0,1,0))</f>
        <v/>
      </c>
      <c r="O302">
        <f>IF(AND($K302=1,$E302=0,$G302=0,$I302=0),"WINBACK",IF(AND($M302=1,$N302&gt;0),"CONVERGENTE",IF($M302=1,"SOLO MÓVIL",IF($N302&gt;0,"SOLO FIJO / INTERNET","SIN SERVICIOS"))))</f>
        <v/>
      </c>
      <c r="P302">
        <f>IF($O302="WINBACK","Recuperar (winback)",IF($O302="CONVERGENTE","Upgrade / más líneas",IF($O302="SOLO MÓVIL","Ofrecer fijo + internet (FLBBTV)",IF($O302="SOLO FIJO / INTERNET","Ofrecer línea móvil Nextphone","Oferta completa (móvil + fijo + internet)"))))</f>
        <v/>
      </c>
      <c r="Q302">
        <f>$F302+$H302+$L302</f>
        <v/>
      </c>
      <c r="R302">
        <f>IFERROR(VLOOKUP($A302,Registros!$B$2:$G$6000,6,0),IFERROR(VLOOKUP($D302,Winback!$B$2:$C$300,2,0),""))</f>
        <v/>
      </c>
      <c r="S302">
        <f>IF($E302=1,"NP","")&amp;IF($G302=1,"+MOV","")&amp;IF($I302=1,"+CS","")&amp;IF($K302=1,"+WB","")</f>
        <v/>
      </c>
      <c r="T302">
        <f>$E302+$G302+$I302+$K302</f>
        <v/>
      </c>
    </row>
    <row r="303">
      <c r="A303" t="inlineStr">
        <is>
          <t>364036650000</t>
        </is>
      </c>
      <c r="B303" t="inlineStr">
        <is>
          <t>36403665</t>
        </is>
      </c>
      <c r="C303" t="inlineStr">
        <is>
          <t>LUIS CHIRIPUA TEUCAMA</t>
        </is>
      </c>
      <c r="D303" t="inlineStr">
        <is>
          <t>LUISCHIRIPUATEUCAMA</t>
        </is>
      </c>
      <c r="E303">
        <f>IF(COUNTIFS(Registros!$A$2:$A$6000,"NP",Registros!$B$2:$B$6000,$A303)&gt;0,1,0)</f>
        <v/>
      </c>
      <c r="F303">
        <f>IF($E303=1,SUMIFS(Registros!$F$2:$F$6000,Registros!$A$2:$A$6000,"NP",Registros!$B$2:$B$6000,$A303),0)</f>
        <v/>
      </c>
      <c r="G303">
        <f>IF(COUNTIFS(Registros!$A$2:$A$6000,"MOV",Registros!$B$2:$B$6000,$A303)&gt;0,1,0)</f>
        <v/>
      </c>
      <c r="H303">
        <f>IF($G303=1,SUMIFS(Registros!$F$2:$F$6000,Registros!$A$2:$A$6000,"MOV",Registros!$B$2:$B$6000,$A303),0)</f>
        <v/>
      </c>
      <c r="I303">
        <f>IF(COUNTIFS(Registros!$A$2:$A$6000,"CS",Registros!$B$2:$B$6000,$A303)&gt;0,1,0)</f>
        <v/>
      </c>
      <c r="J303">
        <f>IF($I303=1,SUMIFS(Registros!$I$2:$I$6000,Registros!$A$2:$A$6000,"CS",Registros!$B$2:$B$6000,$A303),0)</f>
        <v/>
      </c>
      <c r="K303">
        <f>IF(COUNTIFS(Winback!$K$2:$K$300,$D303)&gt;0,1,0)</f>
        <v/>
      </c>
      <c r="L303">
        <f>IF(AND($K303=1,LEFT($A303,3)="WB-"),SUMIFS(Winback!$D$2:$D$300,Winback!$K$2:$K$300,$D303),0)</f>
        <v/>
      </c>
      <c r="M303">
        <f>IF(OR($E303=1,$G303=1,SUMIFS(Registros!$J$2:$J$6000,Registros!$B$2:$B$6000,$A303)&gt;0),1,0)</f>
        <v/>
      </c>
      <c r="N303">
        <f>IF($J303&gt;0,1,IF(COUNTIFS(Registros!$A$2:$A$6000,"CS",Registros!$B$2:$B$6000,$A303,Registros!$K$2:$K$6000,"&lt;&gt;")&gt;0,1,0))</f>
        <v/>
      </c>
      <c r="O303">
        <f>IF(AND($K303=1,$E303=0,$G303=0,$I303=0),"WINBACK",IF(AND($M303=1,$N303&gt;0),"CONVERGENTE",IF($M303=1,"SOLO MÓVIL",IF($N303&gt;0,"SOLO FIJO / INTERNET","SIN SERVICIOS"))))</f>
        <v/>
      </c>
      <c r="P303">
        <f>IF($O303="WINBACK","Recuperar (winback)",IF($O303="CONVERGENTE","Upgrade / más líneas",IF($O303="SOLO MÓVIL","Ofrecer fijo + internet (FLBBTV)",IF($O303="SOLO FIJO / INTERNET","Ofrecer línea móvil Nextphone","Oferta completa (móvil + fijo + internet)"))))</f>
        <v/>
      </c>
      <c r="Q303">
        <f>$F303+$H303+$L303</f>
        <v/>
      </c>
      <c r="R303">
        <f>IFERROR(VLOOKUP($A303,Registros!$B$2:$G$6000,6,0),IFERROR(VLOOKUP($D303,Winback!$B$2:$C$300,2,0),""))</f>
        <v/>
      </c>
      <c r="S303">
        <f>IF($E303=1,"NP","")&amp;IF($G303=1,"+MOV","")&amp;IF($I303=1,"+CS","")&amp;IF($K303=1,"+WB","")</f>
        <v/>
      </c>
      <c r="T303">
        <f>$E303+$G303+$I303+$K303</f>
        <v/>
      </c>
    </row>
    <row r="304">
      <c r="A304" t="inlineStr">
        <is>
          <t>352030160000</t>
        </is>
      </c>
      <c r="B304" t="inlineStr">
        <is>
          <t>35203016</t>
        </is>
      </c>
      <c r="C304" t="inlineStr">
        <is>
          <t>MAXIMA MURILLO</t>
        </is>
      </c>
      <c r="D304" t="inlineStr">
        <is>
          <t>MAXIMAMURILLO</t>
        </is>
      </c>
      <c r="E304">
        <f>IF(COUNTIFS(Registros!$A$2:$A$6000,"NP",Registros!$B$2:$B$6000,$A304)&gt;0,1,0)</f>
        <v/>
      </c>
      <c r="F304">
        <f>IF($E304=1,SUMIFS(Registros!$F$2:$F$6000,Registros!$A$2:$A$6000,"NP",Registros!$B$2:$B$6000,$A304),0)</f>
        <v/>
      </c>
      <c r="G304">
        <f>IF(COUNTIFS(Registros!$A$2:$A$6000,"MOV",Registros!$B$2:$B$6000,$A304)&gt;0,1,0)</f>
        <v/>
      </c>
      <c r="H304">
        <f>IF($G304=1,SUMIFS(Registros!$F$2:$F$6000,Registros!$A$2:$A$6000,"MOV",Registros!$B$2:$B$6000,$A304),0)</f>
        <v/>
      </c>
      <c r="I304">
        <f>IF(COUNTIFS(Registros!$A$2:$A$6000,"CS",Registros!$B$2:$B$6000,$A304)&gt;0,1,0)</f>
        <v/>
      </c>
      <c r="J304">
        <f>IF($I304=1,SUMIFS(Registros!$I$2:$I$6000,Registros!$A$2:$A$6000,"CS",Registros!$B$2:$B$6000,$A304),0)</f>
        <v/>
      </c>
      <c r="K304">
        <f>IF(COUNTIFS(Winback!$K$2:$K$300,$D304)&gt;0,1,0)</f>
        <v/>
      </c>
      <c r="L304">
        <f>IF(AND($K304=1,LEFT($A304,3)="WB-"),SUMIFS(Winback!$D$2:$D$300,Winback!$K$2:$K$300,$D304),0)</f>
        <v/>
      </c>
      <c r="M304">
        <f>IF(OR($E304=1,$G304=1,SUMIFS(Registros!$J$2:$J$6000,Registros!$B$2:$B$6000,$A304)&gt;0),1,0)</f>
        <v/>
      </c>
      <c r="N304">
        <f>IF($J304&gt;0,1,IF(COUNTIFS(Registros!$A$2:$A$6000,"CS",Registros!$B$2:$B$6000,$A304,Registros!$K$2:$K$6000,"&lt;&gt;")&gt;0,1,0))</f>
        <v/>
      </c>
      <c r="O304">
        <f>IF(AND($K304=1,$E304=0,$G304=0,$I304=0),"WINBACK",IF(AND($M304=1,$N304&gt;0),"CONVERGENTE",IF($M304=1,"SOLO MÓVIL",IF($N304&gt;0,"SOLO FIJO / INTERNET","SIN SERVICIOS"))))</f>
        <v/>
      </c>
      <c r="P304">
        <f>IF($O304="WINBACK","Recuperar (winback)",IF($O304="CONVERGENTE","Upgrade / más líneas",IF($O304="SOLO MÓVIL","Ofrecer fijo + internet (FLBBTV)",IF($O304="SOLO FIJO / INTERNET","Ofrecer línea móvil Nextphone","Oferta completa (móvil + fijo + internet)"))))</f>
        <v/>
      </c>
      <c r="Q304">
        <f>$F304+$H304+$L304</f>
        <v/>
      </c>
      <c r="R304">
        <f>IFERROR(VLOOKUP($A304,Registros!$B$2:$G$6000,6,0),IFERROR(VLOOKUP($D304,Winback!$B$2:$C$300,2,0),""))</f>
        <v/>
      </c>
      <c r="S304">
        <f>IF($E304=1,"NP","")&amp;IF($G304=1,"+MOV","")&amp;IF($I304=1,"+CS","")&amp;IF($K304=1,"+WB","")</f>
        <v/>
      </c>
      <c r="T304">
        <f>$E304+$G304+$I304+$K304</f>
        <v/>
      </c>
    </row>
    <row r="305">
      <c r="A305" t="inlineStr">
        <is>
          <t>346172980000</t>
        </is>
      </c>
      <c r="B305" t="inlineStr">
        <is>
          <t>34617298</t>
        </is>
      </c>
      <c r="C305" t="inlineStr">
        <is>
          <t>LUIS ENRIQUE ISAZA MARANDOLA</t>
        </is>
      </c>
      <c r="D305" t="inlineStr">
        <is>
          <t>LUISENRIQUEISAZAMARANDOLA</t>
        </is>
      </c>
      <c r="E305">
        <f>IF(COUNTIFS(Registros!$A$2:$A$6000,"NP",Registros!$B$2:$B$6000,$A305)&gt;0,1,0)</f>
        <v/>
      </c>
      <c r="F305">
        <f>IF($E305=1,SUMIFS(Registros!$F$2:$F$6000,Registros!$A$2:$A$6000,"NP",Registros!$B$2:$B$6000,$A305),0)</f>
        <v/>
      </c>
      <c r="G305">
        <f>IF(COUNTIFS(Registros!$A$2:$A$6000,"MOV",Registros!$B$2:$B$6000,$A305)&gt;0,1,0)</f>
        <v/>
      </c>
      <c r="H305">
        <f>IF($G305=1,SUMIFS(Registros!$F$2:$F$6000,Registros!$A$2:$A$6000,"MOV",Registros!$B$2:$B$6000,$A305),0)</f>
        <v/>
      </c>
      <c r="I305">
        <f>IF(COUNTIFS(Registros!$A$2:$A$6000,"CS",Registros!$B$2:$B$6000,$A305)&gt;0,1,0)</f>
        <v/>
      </c>
      <c r="J305">
        <f>IF($I305=1,SUMIFS(Registros!$I$2:$I$6000,Registros!$A$2:$A$6000,"CS",Registros!$B$2:$B$6000,$A305),0)</f>
        <v/>
      </c>
      <c r="K305">
        <f>IF(COUNTIFS(Winback!$K$2:$K$300,$D305)&gt;0,1,0)</f>
        <v/>
      </c>
      <c r="L305">
        <f>IF(AND($K305=1,LEFT($A305,3)="WB-"),SUMIFS(Winback!$D$2:$D$300,Winback!$K$2:$K$300,$D305),0)</f>
        <v/>
      </c>
      <c r="M305">
        <f>IF(OR($E305=1,$G305=1,SUMIFS(Registros!$J$2:$J$6000,Registros!$B$2:$B$6000,$A305)&gt;0),1,0)</f>
        <v/>
      </c>
      <c r="N305">
        <f>IF($J305&gt;0,1,IF(COUNTIFS(Registros!$A$2:$A$6000,"CS",Registros!$B$2:$B$6000,$A305,Registros!$K$2:$K$6000,"&lt;&gt;")&gt;0,1,0))</f>
        <v/>
      </c>
      <c r="O305">
        <f>IF(AND($K305=1,$E305=0,$G305=0,$I305=0),"WINBACK",IF(AND($M305=1,$N305&gt;0),"CONVERGENTE",IF($M305=1,"SOLO MÓVIL",IF($N305&gt;0,"SOLO FIJO / INTERNET","SIN SERVICIOS"))))</f>
        <v/>
      </c>
      <c r="P305">
        <f>IF($O305="WINBACK","Recuperar (winback)",IF($O305="CONVERGENTE","Upgrade / más líneas",IF($O305="SOLO MÓVIL","Ofrecer fijo + internet (FLBBTV)",IF($O305="SOLO FIJO / INTERNET","Ofrecer línea móvil Nextphone","Oferta completa (móvil + fijo + internet)"))))</f>
        <v/>
      </c>
      <c r="Q305">
        <f>$F305+$H305+$L305</f>
        <v/>
      </c>
      <c r="R305">
        <f>IFERROR(VLOOKUP($A305,Registros!$B$2:$G$6000,6,0),IFERROR(VLOOKUP($D305,Winback!$B$2:$C$300,2,0),""))</f>
        <v/>
      </c>
      <c r="S305">
        <f>IF($E305=1,"NP","")&amp;IF($G305=1,"+MOV","")&amp;IF($I305=1,"+CS","")&amp;IF($K305=1,"+WB","")</f>
        <v/>
      </c>
      <c r="T305">
        <f>$E305+$G305+$I305+$K305</f>
        <v/>
      </c>
    </row>
    <row r="306">
      <c r="A306" t="inlineStr">
        <is>
          <t>359324330000</t>
        </is>
      </c>
      <c r="B306" t="inlineStr">
        <is>
          <t>35932433</t>
        </is>
      </c>
      <c r="C306" t="inlineStr">
        <is>
          <t>ROSALINDA MOSQUERA</t>
        </is>
      </c>
      <c r="D306" t="inlineStr">
        <is>
          <t>ROSALINDAMOSQUERA</t>
        </is>
      </c>
      <c r="E306">
        <f>IF(COUNTIFS(Registros!$A$2:$A$6000,"NP",Registros!$B$2:$B$6000,$A306)&gt;0,1,0)</f>
        <v/>
      </c>
      <c r="F306">
        <f>IF($E306=1,SUMIFS(Registros!$F$2:$F$6000,Registros!$A$2:$A$6000,"NP",Registros!$B$2:$B$6000,$A306),0)</f>
        <v/>
      </c>
      <c r="G306">
        <f>IF(COUNTIFS(Registros!$A$2:$A$6000,"MOV",Registros!$B$2:$B$6000,$A306)&gt;0,1,0)</f>
        <v/>
      </c>
      <c r="H306">
        <f>IF($G306=1,SUMIFS(Registros!$F$2:$F$6000,Registros!$A$2:$A$6000,"MOV",Registros!$B$2:$B$6000,$A306),0)</f>
        <v/>
      </c>
      <c r="I306">
        <f>IF(COUNTIFS(Registros!$A$2:$A$6000,"CS",Registros!$B$2:$B$6000,$A306)&gt;0,1,0)</f>
        <v/>
      </c>
      <c r="J306">
        <f>IF($I306=1,SUMIFS(Registros!$I$2:$I$6000,Registros!$A$2:$A$6000,"CS",Registros!$B$2:$B$6000,$A306),0)</f>
        <v/>
      </c>
      <c r="K306">
        <f>IF(COUNTIFS(Winback!$K$2:$K$300,$D306)&gt;0,1,0)</f>
        <v/>
      </c>
      <c r="L306">
        <f>IF(AND($K306=1,LEFT($A306,3)="WB-"),SUMIFS(Winback!$D$2:$D$300,Winback!$K$2:$K$300,$D306),0)</f>
        <v/>
      </c>
      <c r="M306">
        <f>IF(OR($E306=1,$G306=1,SUMIFS(Registros!$J$2:$J$6000,Registros!$B$2:$B$6000,$A306)&gt;0),1,0)</f>
        <v/>
      </c>
      <c r="N306">
        <f>IF($J306&gt;0,1,IF(COUNTIFS(Registros!$A$2:$A$6000,"CS",Registros!$B$2:$B$6000,$A306,Registros!$K$2:$K$6000,"&lt;&gt;")&gt;0,1,0))</f>
        <v/>
      </c>
      <c r="O306">
        <f>IF(AND($K306=1,$E306=0,$G306=0,$I306=0),"WINBACK",IF(AND($M306=1,$N306&gt;0),"CONVERGENTE",IF($M306=1,"SOLO MÓVIL",IF($N306&gt;0,"SOLO FIJO / INTERNET","SIN SERVICIOS"))))</f>
        <v/>
      </c>
      <c r="P306">
        <f>IF($O306="WINBACK","Recuperar (winback)",IF($O306="CONVERGENTE","Upgrade / más líneas",IF($O306="SOLO MÓVIL","Ofrecer fijo + internet (FLBBTV)",IF($O306="SOLO FIJO / INTERNET","Ofrecer línea móvil Nextphone","Oferta completa (móvil + fijo + internet)"))))</f>
        <v/>
      </c>
      <c r="Q306">
        <f>$F306+$H306+$L306</f>
        <v/>
      </c>
      <c r="R306">
        <f>IFERROR(VLOOKUP($A306,Registros!$B$2:$G$6000,6,0),IFERROR(VLOOKUP($D306,Winback!$B$2:$C$300,2,0),""))</f>
        <v/>
      </c>
      <c r="S306">
        <f>IF($E306=1,"NP","")&amp;IF($G306=1,"+MOV","")&amp;IF($I306=1,"+CS","")&amp;IF($K306=1,"+WB","")</f>
        <v/>
      </c>
      <c r="T306">
        <f>$E306+$G306+$I306+$K306</f>
        <v/>
      </c>
    </row>
    <row r="307">
      <c r="A307" t="inlineStr">
        <is>
          <t>361056030000</t>
        </is>
      </c>
      <c r="B307" t="inlineStr">
        <is>
          <t>36105603</t>
        </is>
      </c>
      <c r="C307" t="inlineStr">
        <is>
          <t>DONAL BARQUEÑO CARDENA</t>
        </is>
      </c>
      <c r="D307" t="inlineStr">
        <is>
          <t>DONALBARQUENOCARDENA</t>
        </is>
      </c>
      <c r="E307">
        <f>IF(COUNTIFS(Registros!$A$2:$A$6000,"NP",Registros!$B$2:$B$6000,$A307)&gt;0,1,0)</f>
        <v/>
      </c>
      <c r="F307">
        <f>IF($E307=1,SUMIFS(Registros!$F$2:$F$6000,Registros!$A$2:$A$6000,"NP",Registros!$B$2:$B$6000,$A307),0)</f>
        <v/>
      </c>
      <c r="G307">
        <f>IF(COUNTIFS(Registros!$A$2:$A$6000,"MOV",Registros!$B$2:$B$6000,$A307)&gt;0,1,0)</f>
        <v/>
      </c>
      <c r="H307">
        <f>IF($G307=1,SUMIFS(Registros!$F$2:$F$6000,Registros!$A$2:$A$6000,"MOV",Registros!$B$2:$B$6000,$A307),0)</f>
        <v/>
      </c>
      <c r="I307">
        <f>IF(COUNTIFS(Registros!$A$2:$A$6000,"CS",Registros!$B$2:$B$6000,$A307)&gt;0,1,0)</f>
        <v/>
      </c>
      <c r="J307">
        <f>IF($I307=1,SUMIFS(Registros!$I$2:$I$6000,Registros!$A$2:$A$6000,"CS",Registros!$B$2:$B$6000,$A307),0)</f>
        <v/>
      </c>
      <c r="K307">
        <f>IF(COUNTIFS(Winback!$K$2:$K$300,$D307)&gt;0,1,0)</f>
        <v/>
      </c>
      <c r="L307">
        <f>IF(AND($K307=1,LEFT($A307,3)="WB-"),SUMIFS(Winback!$D$2:$D$300,Winback!$K$2:$K$300,$D307),0)</f>
        <v/>
      </c>
      <c r="M307">
        <f>IF(OR($E307=1,$G307=1,SUMIFS(Registros!$J$2:$J$6000,Registros!$B$2:$B$6000,$A307)&gt;0),1,0)</f>
        <v/>
      </c>
      <c r="N307">
        <f>IF($J307&gt;0,1,IF(COUNTIFS(Registros!$A$2:$A$6000,"CS",Registros!$B$2:$B$6000,$A307,Registros!$K$2:$K$6000,"&lt;&gt;")&gt;0,1,0))</f>
        <v/>
      </c>
      <c r="O307">
        <f>IF(AND($K307=1,$E307=0,$G307=0,$I307=0),"WINBACK",IF(AND($M307=1,$N307&gt;0),"CONVERGENTE",IF($M307=1,"SOLO MÓVIL",IF($N307&gt;0,"SOLO FIJO / INTERNET","SIN SERVICIOS"))))</f>
        <v/>
      </c>
      <c r="P307">
        <f>IF($O307="WINBACK","Recuperar (winback)",IF($O307="CONVERGENTE","Upgrade / más líneas",IF($O307="SOLO MÓVIL","Ofrecer fijo + internet (FLBBTV)",IF($O307="SOLO FIJO / INTERNET","Ofrecer línea móvil Nextphone","Oferta completa (móvil + fijo + internet)"))))</f>
        <v/>
      </c>
      <c r="Q307">
        <f>$F307+$H307+$L307</f>
        <v/>
      </c>
      <c r="R307">
        <f>IFERROR(VLOOKUP($A307,Registros!$B$2:$G$6000,6,0),IFERROR(VLOOKUP($D307,Winback!$B$2:$C$300,2,0),""))</f>
        <v/>
      </c>
      <c r="S307">
        <f>IF($E307=1,"NP","")&amp;IF($G307=1,"+MOV","")&amp;IF($I307=1,"+CS","")&amp;IF($K307=1,"+WB","")</f>
        <v/>
      </c>
      <c r="T307">
        <f>$E307+$G307+$I307+$K307</f>
        <v/>
      </c>
    </row>
    <row r="308">
      <c r="A308" t="inlineStr">
        <is>
          <t>369043560000</t>
        </is>
      </c>
      <c r="B308" t="inlineStr">
        <is>
          <t>36904356</t>
        </is>
      </c>
      <c r="C308" t="inlineStr">
        <is>
          <t>ERIC CANZARI BERRUGATE</t>
        </is>
      </c>
      <c r="D308" t="inlineStr">
        <is>
          <t>ERICCANZARIBERRUGATE</t>
        </is>
      </c>
      <c r="E308">
        <f>IF(COUNTIFS(Registros!$A$2:$A$6000,"NP",Registros!$B$2:$B$6000,$A308)&gt;0,1,0)</f>
        <v/>
      </c>
      <c r="F308">
        <f>IF($E308=1,SUMIFS(Registros!$F$2:$F$6000,Registros!$A$2:$A$6000,"NP",Registros!$B$2:$B$6000,$A308),0)</f>
        <v/>
      </c>
      <c r="G308">
        <f>IF(COUNTIFS(Registros!$A$2:$A$6000,"MOV",Registros!$B$2:$B$6000,$A308)&gt;0,1,0)</f>
        <v/>
      </c>
      <c r="H308">
        <f>IF($G308=1,SUMIFS(Registros!$F$2:$F$6000,Registros!$A$2:$A$6000,"MOV",Registros!$B$2:$B$6000,$A308),0)</f>
        <v/>
      </c>
      <c r="I308">
        <f>IF(COUNTIFS(Registros!$A$2:$A$6000,"CS",Registros!$B$2:$B$6000,$A308)&gt;0,1,0)</f>
        <v/>
      </c>
      <c r="J308">
        <f>IF($I308=1,SUMIFS(Registros!$I$2:$I$6000,Registros!$A$2:$A$6000,"CS",Registros!$B$2:$B$6000,$A308),0)</f>
        <v/>
      </c>
      <c r="K308">
        <f>IF(COUNTIFS(Winback!$K$2:$K$300,$D308)&gt;0,1,0)</f>
        <v/>
      </c>
      <c r="L308">
        <f>IF(AND($K308=1,LEFT($A308,3)="WB-"),SUMIFS(Winback!$D$2:$D$300,Winback!$K$2:$K$300,$D308),0)</f>
        <v/>
      </c>
      <c r="M308">
        <f>IF(OR($E308=1,$G308=1,SUMIFS(Registros!$J$2:$J$6000,Registros!$B$2:$B$6000,$A308)&gt;0),1,0)</f>
        <v/>
      </c>
      <c r="N308">
        <f>IF($J308&gt;0,1,IF(COUNTIFS(Registros!$A$2:$A$6000,"CS",Registros!$B$2:$B$6000,$A308,Registros!$K$2:$K$6000,"&lt;&gt;")&gt;0,1,0))</f>
        <v/>
      </c>
      <c r="O308">
        <f>IF(AND($K308=1,$E308=0,$G308=0,$I308=0),"WINBACK",IF(AND($M308=1,$N308&gt;0),"CONVERGENTE",IF($M308=1,"SOLO MÓVIL",IF($N308&gt;0,"SOLO FIJO / INTERNET","SIN SERVICIOS"))))</f>
        <v/>
      </c>
      <c r="P308">
        <f>IF($O308="WINBACK","Recuperar (winback)",IF($O308="CONVERGENTE","Upgrade / más líneas",IF($O308="SOLO MÓVIL","Ofrecer fijo + internet (FLBBTV)",IF($O308="SOLO FIJO / INTERNET","Ofrecer línea móvil Nextphone","Oferta completa (móvil + fijo + internet)"))))</f>
        <v/>
      </c>
      <c r="Q308">
        <f>$F308+$H308+$L308</f>
        <v/>
      </c>
      <c r="R308">
        <f>IFERROR(VLOOKUP($A308,Registros!$B$2:$G$6000,6,0),IFERROR(VLOOKUP($D308,Winback!$B$2:$C$300,2,0),""))</f>
        <v/>
      </c>
      <c r="S308">
        <f>IF($E308=1,"NP","")&amp;IF($G308=1,"+MOV","")&amp;IF($I308=1,"+CS","")&amp;IF($K308=1,"+WB","")</f>
        <v/>
      </c>
      <c r="T308">
        <f>$E308+$G308+$I308+$K308</f>
        <v/>
      </c>
    </row>
    <row r="309">
      <c r="A309" t="inlineStr">
        <is>
          <t>356348450000</t>
        </is>
      </c>
      <c r="B309" t="inlineStr">
        <is>
          <t>35634845</t>
        </is>
      </c>
      <c r="C309" t="inlineStr">
        <is>
          <t>ISAAC ATENCIÓ</t>
        </is>
      </c>
      <c r="D309" t="inlineStr">
        <is>
          <t>ISAACATENCIO</t>
        </is>
      </c>
      <c r="E309">
        <f>IF(COUNTIFS(Registros!$A$2:$A$6000,"NP",Registros!$B$2:$B$6000,$A309)&gt;0,1,0)</f>
        <v/>
      </c>
      <c r="F309">
        <f>IF($E309=1,SUMIFS(Registros!$F$2:$F$6000,Registros!$A$2:$A$6000,"NP",Registros!$B$2:$B$6000,$A309),0)</f>
        <v/>
      </c>
      <c r="G309">
        <f>IF(COUNTIFS(Registros!$A$2:$A$6000,"MOV",Registros!$B$2:$B$6000,$A309)&gt;0,1,0)</f>
        <v/>
      </c>
      <c r="H309">
        <f>IF($G309=1,SUMIFS(Registros!$F$2:$F$6000,Registros!$A$2:$A$6000,"MOV",Registros!$B$2:$B$6000,$A309),0)</f>
        <v/>
      </c>
      <c r="I309">
        <f>IF(COUNTIFS(Registros!$A$2:$A$6000,"CS",Registros!$B$2:$B$6000,$A309)&gt;0,1,0)</f>
        <v/>
      </c>
      <c r="J309">
        <f>IF($I309=1,SUMIFS(Registros!$I$2:$I$6000,Registros!$A$2:$A$6000,"CS",Registros!$B$2:$B$6000,$A309),0)</f>
        <v/>
      </c>
      <c r="K309">
        <f>IF(COUNTIFS(Winback!$K$2:$K$300,$D309)&gt;0,1,0)</f>
        <v/>
      </c>
      <c r="L309">
        <f>IF(AND($K309=1,LEFT($A309,3)="WB-"),SUMIFS(Winback!$D$2:$D$300,Winback!$K$2:$K$300,$D309),0)</f>
        <v/>
      </c>
      <c r="M309">
        <f>IF(OR($E309=1,$G309=1,SUMIFS(Registros!$J$2:$J$6000,Registros!$B$2:$B$6000,$A309)&gt;0),1,0)</f>
        <v/>
      </c>
      <c r="N309">
        <f>IF($J309&gt;0,1,IF(COUNTIFS(Registros!$A$2:$A$6000,"CS",Registros!$B$2:$B$6000,$A309,Registros!$K$2:$K$6000,"&lt;&gt;")&gt;0,1,0))</f>
        <v/>
      </c>
      <c r="O309">
        <f>IF(AND($K309=1,$E309=0,$G309=0,$I309=0),"WINBACK",IF(AND($M309=1,$N309&gt;0),"CONVERGENTE",IF($M309=1,"SOLO MÓVIL",IF($N309&gt;0,"SOLO FIJO / INTERNET","SIN SERVICIOS"))))</f>
        <v/>
      </c>
      <c r="P309">
        <f>IF($O309="WINBACK","Recuperar (winback)",IF($O309="CONVERGENTE","Upgrade / más líneas",IF($O309="SOLO MÓVIL","Ofrecer fijo + internet (FLBBTV)",IF($O309="SOLO FIJO / INTERNET","Ofrecer línea móvil Nextphone","Oferta completa (móvil + fijo + internet)"))))</f>
        <v/>
      </c>
      <c r="Q309">
        <f>$F309+$H309+$L309</f>
        <v/>
      </c>
      <c r="R309">
        <f>IFERROR(VLOOKUP($A309,Registros!$B$2:$G$6000,6,0),IFERROR(VLOOKUP($D309,Winback!$B$2:$C$300,2,0),""))</f>
        <v/>
      </c>
      <c r="S309">
        <f>IF($E309=1,"NP","")&amp;IF($G309=1,"+MOV","")&amp;IF($I309=1,"+CS","")&amp;IF($K309=1,"+WB","")</f>
        <v/>
      </c>
      <c r="T309">
        <f>$E309+$G309+$I309+$K309</f>
        <v/>
      </c>
    </row>
    <row r="310">
      <c r="A310" t="inlineStr">
        <is>
          <t>338258610000</t>
        </is>
      </c>
      <c r="B310" t="inlineStr">
        <is>
          <t>33825861</t>
        </is>
      </c>
      <c r="C310" t="inlineStr">
        <is>
          <t>FRANQUILINO BLADIMIR JAEN ANDRADES</t>
        </is>
      </c>
      <c r="D310" t="inlineStr">
        <is>
          <t>FRANQUILINOBLADIMIRJAENANDRADES</t>
        </is>
      </c>
      <c r="E310">
        <f>IF(COUNTIFS(Registros!$A$2:$A$6000,"NP",Registros!$B$2:$B$6000,$A310)&gt;0,1,0)</f>
        <v/>
      </c>
      <c r="F310">
        <f>IF($E310=1,SUMIFS(Registros!$F$2:$F$6000,Registros!$A$2:$A$6000,"NP",Registros!$B$2:$B$6000,$A310),0)</f>
        <v/>
      </c>
      <c r="G310">
        <f>IF(COUNTIFS(Registros!$A$2:$A$6000,"MOV",Registros!$B$2:$B$6000,$A310)&gt;0,1,0)</f>
        <v/>
      </c>
      <c r="H310">
        <f>IF($G310=1,SUMIFS(Registros!$F$2:$F$6000,Registros!$A$2:$A$6000,"MOV",Registros!$B$2:$B$6000,$A310),0)</f>
        <v/>
      </c>
      <c r="I310">
        <f>IF(COUNTIFS(Registros!$A$2:$A$6000,"CS",Registros!$B$2:$B$6000,$A310)&gt;0,1,0)</f>
        <v/>
      </c>
      <c r="J310">
        <f>IF($I310=1,SUMIFS(Registros!$I$2:$I$6000,Registros!$A$2:$A$6000,"CS",Registros!$B$2:$B$6000,$A310),0)</f>
        <v/>
      </c>
      <c r="K310">
        <f>IF(COUNTIFS(Winback!$K$2:$K$300,$D310)&gt;0,1,0)</f>
        <v/>
      </c>
      <c r="L310">
        <f>IF(AND($K310=1,LEFT($A310,3)="WB-"),SUMIFS(Winback!$D$2:$D$300,Winback!$K$2:$K$300,$D310),0)</f>
        <v/>
      </c>
      <c r="M310">
        <f>IF(OR($E310=1,$G310=1,SUMIFS(Registros!$J$2:$J$6000,Registros!$B$2:$B$6000,$A310)&gt;0),1,0)</f>
        <v/>
      </c>
      <c r="N310">
        <f>IF($J310&gt;0,1,IF(COUNTIFS(Registros!$A$2:$A$6000,"CS",Registros!$B$2:$B$6000,$A310,Registros!$K$2:$K$6000,"&lt;&gt;")&gt;0,1,0))</f>
        <v/>
      </c>
      <c r="O310">
        <f>IF(AND($K310=1,$E310=0,$G310=0,$I310=0),"WINBACK",IF(AND($M310=1,$N310&gt;0),"CONVERGENTE",IF($M310=1,"SOLO MÓVIL",IF($N310&gt;0,"SOLO FIJO / INTERNET","SIN SERVICIOS"))))</f>
        <v/>
      </c>
      <c r="P310">
        <f>IF($O310="WINBACK","Recuperar (winback)",IF($O310="CONVERGENTE","Upgrade / más líneas",IF($O310="SOLO MÓVIL","Ofrecer fijo + internet (FLBBTV)",IF($O310="SOLO FIJO / INTERNET","Ofrecer línea móvil Nextphone","Oferta completa (móvil + fijo + internet)"))))</f>
        <v/>
      </c>
      <c r="Q310">
        <f>$F310+$H310+$L310</f>
        <v/>
      </c>
      <c r="R310">
        <f>IFERROR(VLOOKUP($A310,Registros!$B$2:$G$6000,6,0),IFERROR(VLOOKUP($D310,Winback!$B$2:$C$300,2,0),""))</f>
        <v/>
      </c>
      <c r="S310">
        <f>IF($E310=1,"NP","")&amp;IF($G310=1,"+MOV","")&amp;IF($I310=1,"+CS","")&amp;IF($K310=1,"+WB","")</f>
        <v/>
      </c>
      <c r="T310">
        <f>$E310+$G310+$I310+$K310</f>
        <v/>
      </c>
    </row>
    <row r="311">
      <c r="A311" t="inlineStr">
        <is>
          <t>356321670000</t>
        </is>
      </c>
      <c r="B311" t="inlineStr">
        <is>
          <t>35632167</t>
        </is>
      </c>
      <c r="C311" t="inlineStr">
        <is>
          <t>NOE MEMBORA</t>
        </is>
      </c>
      <c r="D311" t="inlineStr">
        <is>
          <t>NOEMEMBORA</t>
        </is>
      </c>
      <c r="E311">
        <f>IF(COUNTIFS(Registros!$A$2:$A$6000,"NP",Registros!$B$2:$B$6000,$A311)&gt;0,1,0)</f>
        <v/>
      </c>
      <c r="F311">
        <f>IF($E311=1,SUMIFS(Registros!$F$2:$F$6000,Registros!$A$2:$A$6000,"NP",Registros!$B$2:$B$6000,$A311),0)</f>
        <v/>
      </c>
      <c r="G311">
        <f>IF(COUNTIFS(Registros!$A$2:$A$6000,"MOV",Registros!$B$2:$B$6000,$A311)&gt;0,1,0)</f>
        <v/>
      </c>
      <c r="H311">
        <f>IF($G311=1,SUMIFS(Registros!$F$2:$F$6000,Registros!$A$2:$A$6000,"MOV",Registros!$B$2:$B$6000,$A311),0)</f>
        <v/>
      </c>
      <c r="I311">
        <f>IF(COUNTIFS(Registros!$A$2:$A$6000,"CS",Registros!$B$2:$B$6000,$A311)&gt;0,1,0)</f>
        <v/>
      </c>
      <c r="J311">
        <f>IF($I311=1,SUMIFS(Registros!$I$2:$I$6000,Registros!$A$2:$A$6000,"CS",Registros!$B$2:$B$6000,$A311),0)</f>
        <v/>
      </c>
      <c r="K311">
        <f>IF(COUNTIFS(Winback!$K$2:$K$300,$D311)&gt;0,1,0)</f>
        <v/>
      </c>
      <c r="L311">
        <f>IF(AND($K311=1,LEFT($A311,3)="WB-"),SUMIFS(Winback!$D$2:$D$300,Winback!$K$2:$K$300,$D311),0)</f>
        <v/>
      </c>
      <c r="M311">
        <f>IF(OR($E311=1,$G311=1,SUMIFS(Registros!$J$2:$J$6000,Registros!$B$2:$B$6000,$A311)&gt;0),1,0)</f>
        <v/>
      </c>
      <c r="N311">
        <f>IF($J311&gt;0,1,IF(COUNTIFS(Registros!$A$2:$A$6000,"CS",Registros!$B$2:$B$6000,$A311,Registros!$K$2:$K$6000,"&lt;&gt;")&gt;0,1,0))</f>
        <v/>
      </c>
      <c r="O311">
        <f>IF(AND($K311=1,$E311=0,$G311=0,$I311=0),"WINBACK",IF(AND($M311=1,$N311&gt;0),"CONVERGENTE",IF($M311=1,"SOLO MÓVIL",IF($N311&gt;0,"SOLO FIJO / INTERNET","SIN SERVICIOS"))))</f>
        <v/>
      </c>
      <c r="P311">
        <f>IF($O311="WINBACK","Recuperar (winback)",IF($O311="CONVERGENTE","Upgrade / más líneas",IF($O311="SOLO MÓVIL","Ofrecer fijo + internet (FLBBTV)",IF($O311="SOLO FIJO / INTERNET","Ofrecer línea móvil Nextphone","Oferta completa (móvil + fijo + internet)"))))</f>
        <v/>
      </c>
      <c r="Q311">
        <f>$F311+$H311+$L311</f>
        <v/>
      </c>
      <c r="R311">
        <f>IFERROR(VLOOKUP($A311,Registros!$B$2:$G$6000,6,0),IFERROR(VLOOKUP($D311,Winback!$B$2:$C$300,2,0),""))</f>
        <v/>
      </c>
      <c r="S311">
        <f>IF($E311=1,"NP","")&amp;IF($G311=1,"+MOV","")&amp;IF($I311=1,"+CS","")&amp;IF($K311=1,"+WB","")</f>
        <v/>
      </c>
      <c r="T311">
        <f>$E311+$G311+$I311+$K311</f>
        <v/>
      </c>
    </row>
    <row r="312">
      <c r="A312" t="inlineStr">
        <is>
          <t>321442290100</t>
        </is>
      </c>
      <c r="B312" t="inlineStr">
        <is>
          <t>32144229</t>
        </is>
      </c>
      <c r="C312" t="inlineStr">
        <is>
          <t>REPRESENTACIO</t>
        </is>
      </c>
      <c r="D312" t="inlineStr">
        <is>
          <t>REPRESENTACIO</t>
        </is>
      </c>
      <c r="E312">
        <f>IF(COUNTIFS(Registros!$A$2:$A$6000,"NP",Registros!$B$2:$B$6000,$A312)&gt;0,1,0)</f>
        <v/>
      </c>
      <c r="F312">
        <f>IF($E312=1,SUMIFS(Registros!$F$2:$F$6000,Registros!$A$2:$A$6000,"NP",Registros!$B$2:$B$6000,$A312),0)</f>
        <v/>
      </c>
      <c r="G312">
        <f>IF(COUNTIFS(Registros!$A$2:$A$6000,"MOV",Registros!$B$2:$B$6000,$A312)&gt;0,1,0)</f>
        <v/>
      </c>
      <c r="H312">
        <f>IF($G312=1,SUMIFS(Registros!$F$2:$F$6000,Registros!$A$2:$A$6000,"MOV",Registros!$B$2:$B$6000,$A312),0)</f>
        <v/>
      </c>
      <c r="I312">
        <f>IF(COUNTIFS(Registros!$A$2:$A$6000,"CS",Registros!$B$2:$B$6000,$A312)&gt;0,1,0)</f>
        <v/>
      </c>
      <c r="J312">
        <f>IF($I312=1,SUMIFS(Registros!$I$2:$I$6000,Registros!$A$2:$A$6000,"CS",Registros!$B$2:$B$6000,$A312),0)</f>
        <v/>
      </c>
      <c r="K312">
        <f>IF(COUNTIFS(Winback!$K$2:$K$300,$D312)&gt;0,1,0)</f>
        <v/>
      </c>
      <c r="L312">
        <f>IF(AND($K312=1,LEFT($A312,3)="WB-"),SUMIFS(Winback!$D$2:$D$300,Winback!$K$2:$K$300,$D312),0)</f>
        <v/>
      </c>
      <c r="M312">
        <f>IF(OR($E312=1,$G312=1,SUMIFS(Registros!$J$2:$J$6000,Registros!$B$2:$B$6000,$A312)&gt;0),1,0)</f>
        <v/>
      </c>
      <c r="N312">
        <f>IF($J312&gt;0,1,IF(COUNTIFS(Registros!$A$2:$A$6000,"CS",Registros!$B$2:$B$6000,$A312,Registros!$K$2:$K$6000,"&lt;&gt;")&gt;0,1,0))</f>
        <v/>
      </c>
      <c r="O312">
        <f>IF(AND($K312=1,$E312=0,$G312=0,$I312=0),"WINBACK",IF(AND($M312=1,$N312&gt;0),"CONVERGENTE",IF($M312=1,"SOLO MÓVIL",IF($N312&gt;0,"SOLO FIJO / INTERNET","SIN SERVICIOS"))))</f>
        <v/>
      </c>
      <c r="P312">
        <f>IF($O312="WINBACK","Recuperar (winback)",IF($O312="CONVERGENTE","Upgrade / más líneas",IF($O312="SOLO MÓVIL","Ofrecer fijo + internet (FLBBTV)",IF($O312="SOLO FIJO / INTERNET","Ofrecer línea móvil Nextphone","Oferta completa (móvil + fijo + internet)"))))</f>
        <v/>
      </c>
      <c r="Q312">
        <f>$F312+$H312+$L312</f>
        <v/>
      </c>
      <c r="R312">
        <f>IFERROR(VLOOKUP($A312,Registros!$B$2:$G$6000,6,0),IFERROR(VLOOKUP($D312,Winback!$B$2:$C$300,2,0),""))</f>
        <v/>
      </c>
      <c r="S312">
        <f>IF($E312=1,"NP","")&amp;IF($G312=1,"+MOV","")&amp;IF($I312=1,"+CS","")&amp;IF($K312=1,"+WB","")</f>
        <v/>
      </c>
      <c r="T312">
        <f>$E312+$G312+$I312+$K312</f>
        <v/>
      </c>
    </row>
    <row r="313">
      <c r="A313" t="inlineStr">
        <is>
          <t>329246170000</t>
        </is>
      </c>
      <c r="B313" t="inlineStr">
        <is>
          <t>32924617</t>
        </is>
      </c>
      <c r="C313" t="inlineStr">
        <is>
          <t>Kevin Asprilla</t>
        </is>
      </c>
      <c r="D313" t="inlineStr">
        <is>
          <t>KEVINASPRILLA</t>
        </is>
      </c>
      <c r="E313">
        <f>IF(COUNTIFS(Registros!$A$2:$A$6000,"NP",Registros!$B$2:$B$6000,$A313)&gt;0,1,0)</f>
        <v/>
      </c>
      <c r="F313">
        <f>IF($E313=1,SUMIFS(Registros!$F$2:$F$6000,Registros!$A$2:$A$6000,"NP",Registros!$B$2:$B$6000,$A313),0)</f>
        <v/>
      </c>
      <c r="G313">
        <f>IF(COUNTIFS(Registros!$A$2:$A$6000,"MOV",Registros!$B$2:$B$6000,$A313)&gt;0,1,0)</f>
        <v/>
      </c>
      <c r="H313">
        <f>IF($G313=1,SUMIFS(Registros!$F$2:$F$6000,Registros!$A$2:$A$6000,"MOV",Registros!$B$2:$B$6000,$A313),0)</f>
        <v/>
      </c>
      <c r="I313">
        <f>IF(COUNTIFS(Registros!$A$2:$A$6000,"CS",Registros!$B$2:$B$6000,$A313)&gt;0,1,0)</f>
        <v/>
      </c>
      <c r="J313">
        <f>IF($I313=1,SUMIFS(Registros!$I$2:$I$6000,Registros!$A$2:$A$6000,"CS",Registros!$B$2:$B$6000,$A313),0)</f>
        <v/>
      </c>
      <c r="K313">
        <f>IF(COUNTIFS(Winback!$K$2:$K$300,$D313)&gt;0,1,0)</f>
        <v/>
      </c>
      <c r="L313">
        <f>IF(AND($K313=1,LEFT($A313,3)="WB-"),SUMIFS(Winback!$D$2:$D$300,Winback!$K$2:$K$300,$D313),0)</f>
        <v/>
      </c>
      <c r="M313">
        <f>IF(OR($E313=1,$G313=1,SUMIFS(Registros!$J$2:$J$6000,Registros!$B$2:$B$6000,$A313)&gt;0),1,0)</f>
        <v/>
      </c>
      <c r="N313">
        <f>IF($J313&gt;0,1,IF(COUNTIFS(Registros!$A$2:$A$6000,"CS",Registros!$B$2:$B$6000,$A313,Registros!$K$2:$K$6000,"&lt;&gt;")&gt;0,1,0))</f>
        <v/>
      </c>
      <c r="O313">
        <f>IF(AND($K313=1,$E313=0,$G313=0,$I313=0),"WINBACK",IF(AND($M313=1,$N313&gt;0),"CONVERGENTE",IF($M313=1,"SOLO MÓVIL",IF($N313&gt;0,"SOLO FIJO / INTERNET","SIN SERVICIOS"))))</f>
        <v/>
      </c>
      <c r="P313">
        <f>IF($O313="WINBACK","Recuperar (winback)",IF($O313="CONVERGENTE","Upgrade / más líneas",IF($O313="SOLO MÓVIL","Ofrecer fijo + internet (FLBBTV)",IF($O313="SOLO FIJO / INTERNET","Ofrecer línea móvil Nextphone","Oferta completa (móvil + fijo + internet)"))))</f>
        <v/>
      </c>
      <c r="Q313">
        <f>$F313+$H313+$L313</f>
        <v/>
      </c>
      <c r="R313">
        <f>IFERROR(VLOOKUP($A313,Registros!$B$2:$G$6000,6,0),IFERROR(VLOOKUP($D313,Winback!$B$2:$C$300,2,0),""))</f>
        <v/>
      </c>
      <c r="S313">
        <f>IF($E313=1,"NP","")&amp;IF($G313=1,"+MOV","")&amp;IF($I313=1,"+CS","")&amp;IF($K313=1,"+WB","")</f>
        <v/>
      </c>
      <c r="T313">
        <f>$E313+$G313+$I313+$K313</f>
        <v/>
      </c>
    </row>
    <row r="314">
      <c r="A314" t="inlineStr">
        <is>
          <t>351331250000</t>
        </is>
      </c>
      <c r="B314" t="inlineStr">
        <is>
          <t>35133125</t>
        </is>
      </c>
      <c r="C314" t="inlineStr">
        <is>
          <t>YEIKA RODRIGUEZ</t>
        </is>
      </c>
      <c r="D314" t="inlineStr">
        <is>
          <t>YEIKARODRIGUEZ</t>
        </is>
      </c>
      <c r="E314">
        <f>IF(COUNTIFS(Registros!$A$2:$A$6000,"NP",Registros!$B$2:$B$6000,$A314)&gt;0,1,0)</f>
        <v/>
      </c>
      <c r="F314">
        <f>IF($E314=1,SUMIFS(Registros!$F$2:$F$6000,Registros!$A$2:$A$6000,"NP",Registros!$B$2:$B$6000,$A314),0)</f>
        <v/>
      </c>
      <c r="G314">
        <f>IF(COUNTIFS(Registros!$A$2:$A$6000,"MOV",Registros!$B$2:$B$6000,$A314)&gt;0,1,0)</f>
        <v/>
      </c>
      <c r="H314">
        <f>IF($G314=1,SUMIFS(Registros!$F$2:$F$6000,Registros!$A$2:$A$6000,"MOV",Registros!$B$2:$B$6000,$A314),0)</f>
        <v/>
      </c>
      <c r="I314">
        <f>IF(COUNTIFS(Registros!$A$2:$A$6000,"CS",Registros!$B$2:$B$6000,$A314)&gt;0,1,0)</f>
        <v/>
      </c>
      <c r="J314">
        <f>IF($I314=1,SUMIFS(Registros!$I$2:$I$6000,Registros!$A$2:$A$6000,"CS",Registros!$B$2:$B$6000,$A314),0)</f>
        <v/>
      </c>
      <c r="K314">
        <f>IF(COUNTIFS(Winback!$K$2:$K$300,$D314)&gt;0,1,0)</f>
        <v/>
      </c>
      <c r="L314">
        <f>IF(AND($K314=1,LEFT($A314,3)="WB-"),SUMIFS(Winback!$D$2:$D$300,Winback!$K$2:$K$300,$D314),0)</f>
        <v/>
      </c>
      <c r="M314">
        <f>IF(OR($E314=1,$G314=1,SUMIFS(Registros!$J$2:$J$6000,Registros!$B$2:$B$6000,$A314)&gt;0),1,0)</f>
        <v/>
      </c>
      <c r="N314">
        <f>IF($J314&gt;0,1,IF(COUNTIFS(Registros!$A$2:$A$6000,"CS",Registros!$B$2:$B$6000,$A314,Registros!$K$2:$K$6000,"&lt;&gt;")&gt;0,1,0))</f>
        <v/>
      </c>
      <c r="O314">
        <f>IF(AND($K314=1,$E314=0,$G314=0,$I314=0),"WINBACK",IF(AND($M314=1,$N314&gt;0),"CONVERGENTE",IF($M314=1,"SOLO MÓVIL",IF($N314&gt;0,"SOLO FIJO / INTERNET","SIN SERVICIOS"))))</f>
        <v/>
      </c>
      <c r="P314">
        <f>IF($O314="WINBACK","Recuperar (winback)",IF($O314="CONVERGENTE","Upgrade / más líneas",IF($O314="SOLO MÓVIL","Ofrecer fijo + internet (FLBBTV)",IF($O314="SOLO FIJO / INTERNET","Ofrecer línea móvil Nextphone","Oferta completa (móvil + fijo + internet)"))))</f>
        <v/>
      </c>
      <c r="Q314">
        <f>$F314+$H314+$L314</f>
        <v/>
      </c>
      <c r="R314">
        <f>IFERROR(VLOOKUP($A314,Registros!$B$2:$G$6000,6,0),IFERROR(VLOOKUP($D314,Winback!$B$2:$C$300,2,0),""))</f>
        <v/>
      </c>
      <c r="S314">
        <f>IF($E314=1,"NP","")&amp;IF($G314=1,"+MOV","")&amp;IF($I314=1,"+CS","")&amp;IF($K314=1,"+WB","")</f>
        <v/>
      </c>
      <c r="T314">
        <f>$E314+$G314+$I314+$K314</f>
        <v/>
      </c>
    </row>
    <row r="315">
      <c r="A315" t="inlineStr">
        <is>
          <t>352342990000</t>
        </is>
      </c>
      <c r="B315" t="inlineStr">
        <is>
          <t>35234299</t>
        </is>
      </c>
      <c r="C315" t="inlineStr">
        <is>
          <t>FELIX NUÑEZ</t>
        </is>
      </c>
      <c r="D315" t="inlineStr">
        <is>
          <t>FELIXNUNEZ</t>
        </is>
      </c>
      <c r="E315">
        <f>IF(COUNTIFS(Registros!$A$2:$A$6000,"NP",Registros!$B$2:$B$6000,$A315)&gt;0,1,0)</f>
        <v/>
      </c>
      <c r="F315">
        <f>IF($E315=1,SUMIFS(Registros!$F$2:$F$6000,Registros!$A$2:$A$6000,"NP",Registros!$B$2:$B$6000,$A315),0)</f>
        <v/>
      </c>
      <c r="G315">
        <f>IF(COUNTIFS(Registros!$A$2:$A$6000,"MOV",Registros!$B$2:$B$6000,$A315)&gt;0,1,0)</f>
        <v/>
      </c>
      <c r="H315">
        <f>IF($G315=1,SUMIFS(Registros!$F$2:$F$6000,Registros!$A$2:$A$6000,"MOV",Registros!$B$2:$B$6000,$A315),0)</f>
        <v/>
      </c>
      <c r="I315">
        <f>IF(COUNTIFS(Registros!$A$2:$A$6000,"CS",Registros!$B$2:$B$6000,$A315)&gt;0,1,0)</f>
        <v/>
      </c>
      <c r="J315">
        <f>IF($I315=1,SUMIFS(Registros!$I$2:$I$6000,Registros!$A$2:$A$6000,"CS",Registros!$B$2:$B$6000,$A315),0)</f>
        <v/>
      </c>
      <c r="K315">
        <f>IF(COUNTIFS(Winback!$K$2:$K$300,$D315)&gt;0,1,0)</f>
        <v/>
      </c>
      <c r="L315">
        <f>IF(AND($K315=1,LEFT($A315,3)="WB-"),SUMIFS(Winback!$D$2:$D$300,Winback!$K$2:$K$300,$D315),0)</f>
        <v/>
      </c>
      <c r="M315">
        <f>IF(OR($E315=1,$G315=1,SUMIFS(Registros!$J$2:$J$6000,Registros!$B$2:$B$6000,$A315)&gt;0),1,0)</f>
        <v/>
      </c>
      <c r="N315">
        <f>IF($J315&gt;0,1,IF(COUNTIFS(Registros!$A$2:$A$6000,"CS",Registros!$B$2:$B$6000,$A315,Registros!$K$2:$K$6000,"&lt;&gt;")&gt;0,1,0))</f>
        <v/>
      </c>
      <c r="O315">
        <f>IF(AND($K315=1,$E315=0,$G315=0,$I315=0),"WINBACK",IF(AND($M315=1,$N315&gt;0),"CONVERGENTE",IF($M315=1,"SOLO MÓVIL",IF($N315&gt;0,"SOLO FIJO / INTERNET","SIN SERVICIOS"))))</f>
        <v/>
      </c>
      <c r="P315">
        <f>IF($O315="WINBACK","Recuperar (winback)",IF($O315="CONVERGENTE","Upgrade / más líneas",IF($O315="SOLO MÓVIL","Ofrecer fijo + internet (FLBBTV)",IF($O315="SOLO FIJO / INTERNET","Ofrecer línea móvil Nextphone","Oferta completa (móvil + fijo + internet)"))))</f>
        <v/>
      </c>
      <c r="Q315">
        <f>$F315+$H315+$L315</f>
        <v/>
      </c>
      <c r="R315">
        <f>IFERROR(VLOOKUP($A315,Registros!$B$2:$G$6000,6,0),IFERROR(VLOOKUP($D315,Winback!$B$2:$C$300,2,0),""))</f>
        <v/>
      </c>
      <c r="S315">
        <f>IF($E315=1,"NP","")&amp;IF($G315=1,"+MOV","")&amp;IF($I315=1,"+CS","")&amp;IF($K315=1,"+WB","")</f>
        <v/>
      </c>
      <c r="T315">
        <f>$E315+$G315+$I315+$K315</f>
        <v/>
      </c>
    </row>
    <row r="316">
      <c r="A316" t="inlineStr">
        <is>
          <t>351055600000</t>
        </is>
      </c>
      <c r="B316" t="inlineStr">
        <is>
          <t>35105560</t>
        </is>
      </c>
      <c r="C316" t="inlineStr">
        <is>
          <t>ANGEL VERGARA</t>
        </is>
      </c>
      <c r="D316" t="inlineStr">
        <is>
          <t>ANGELVERGARA</t>
        </is>
      </c>
      <c r="E316">
        <f>IF(COUNTIFS(Registros!$A$2:$A$6000,"NP",Registros!$B$2:$B$6000,$A316)&gt;0,1,0)</f>
        <v/>
      </c>
      <c r="F316">
        <f>IF($E316=1,SUMIFS(Registros!$F$2:$F$6000,Registros!$A$2:$A$6000,"NP",Registros!$B$2:$B$6000,$A316),0)</f>
        <v/>
      </c>
      <c r="G316">
        <f>IF(COUNTIFS(Registros!$A$2:$A$6000,"MOV",Registros!$B$2:$B$6000,$A316)&gt;0,1,0)</f>
        <v/>
      </c>
      <c r="H316">
        <f>IF($G316=1,SUMIFS(Registros!$F$2:$F$6000,Registros!$A$2:$A$6000,"MOV",Registros!$B$2:$B$6000,$A316),0)</f>
        <v/>
      </c>
      <c r="I316">
        <f>IF(COUNTIFS(Registros!$A$2:$A$6000,"CS",Registros!$B$2:$B$6000,$A316)&gt;0,1,0)</f>
        <v/>
      </c>
      <c r="J316">
        <f>IF($I316=1,SUMIFS(Registros!$I$2:$I$6000,Registros!$A$2:$A$6000,"CS",Registros!$B$2:$B$6000,$A316),0)</f>
        <v/>
      </c>
      <c r="K316">
        <f>IF(COUNTIFS(Winback!$K$2:$K$300,$D316)&gt;0,1,0)</f>
        <v/>
      </c>
      <c r="L316">
        <f>IF(AND($K316=1,LEFT($A316,3)="WB-"),SUMIFS(Winback!$D$2:$D$300,Winback!$K$2:$K$300,$D316),0)</f>
        <v/>
      </c>
      <c r="M316">
        <f>IF(OR($E316=1,$G316=1,SUMIFS(Registros!$J$2:$J$6000,Registros!$B$2:$B$6000,$A316)&gt;0),1,0)</f>
        <v/>
      </c>
      <c r="N316">
        <f>IF($J316&gt;0,1,IF(COUNTIFS(Registros!$A$2:$A$6000,"CS",Registros!$B$2:$B$6000,$A316,Registros!$K$2:$K$6000,"&lt;&gt;")&gt;0,1,0))</f>
        <v/>
      </c>
      <c r="O316">
        <f>IF(AND($K316=1,$E316=0,$G316=0,$I316=0),"WINBACK",IF(AND($M316=1,$N316&gt;0),"CONVERGENTE",IF($M316=1,"SOLO MÓVIL",IF($N316&gt;0,"SOLO FIJO / INTERNET","SIN SERVICIOS"))))</f>
        <v/>
      </c>
      <c r="P316">
        <f>IF($O316="WINBACK","Recuperar (winback)",IF($O316="CONVERGENTE","Upgrade / más líneas",IF($O316="SOLO MÓVIL","Ofrecer fijo + internet (FLBBTV)",IF($O316="SOLO FIJO / INTERNET","Ofrecer línea móvil Nextphone","Oferta completa (móvil + fijo + internet)"))))</f>
        <v/>
      </c>
      <c r="Q316">
        <f>$F316+$H316+$L316</f>
        <v/>
      </c>
      <c r="R316">
        <f>IFERROR(VLOOKUP($A316,Registros!$B$2:$G$6000,6,0),IFERROR(VLOOKUP($D316,Winback!$B$2:$C$300,2,0),""))</f>
        <v/>
      </c>
      <c r="S316">
        <f>IF($E316=1,"NP","")&amp;IF($G316=1,"+MOV","")&amp;IF($I316=1,"+CS","")&amp;IF($K316=1,"+WB","")</f>
        <v/>
      </c>
      <c r="T316">
        <f>$E316+$G316+$I316+$K316</f>
        <v/>
      </c>
    </row>
    <row r="317">
      <c r="A317" t="inlineStr">
        <is>
          <t>356344720000</t>
        </is>
      </c>
      <c r="B317" t="inlineStr">
        <is>
          <t>35634472</t>
        </is>
      </c>
      <c r="C317" t="inlineStr">
        <is>
          <t>YOMAXI MEJIA OPUA</t>
        </is>
      </c>
      <c r="D317" t="inlineStr">
        <is>
          <t>YOMAXIMEJIAOPUA</t>
        </is>
      </c>
      <c r="E317">
        <f>IF(COUNTIFS(Registros!$A$2:$A$6000,"NP",Registros!$B$2:$B$6000,$A317)&gt;0,1,0)</f>
        <v/>
      </c>
      <c r="F317">
        <f>IF($E317=1,SUMIFS(Registros!$F$2:$F$6000,Registros!$A$2:$A$6000,"NP",Registros!$B$2:$B$6000,$A317),0)</f>
        <v/>
      </c>
      <c r="G317">
        <f>IF(COUNTIFS(Registros!$A$2:$A$6000,"MOV",Registros!$B$2:$B$6000,$A317)&gt;0,1,0)</f>
        <v/>
      </c>
      <c r="H317">
        <f>IF($G317=1,SUMIFS(Registros!$F$2:$F$6000,Registros!$A$2:$A$6000,"MOV",Registros!$B$2:$B$6000,$A317),0)</f>
        <v/>
      </c>
      <c r="I317">
        <f>IF(COUNTIFS(Registros!$A$2:$A$6000,"CS",Registros!$B$2:$B$6000,$A317)&gt;0,1,0)</f>
        <v/>
      </c>
      <c r="J317">
        <f>IF($I317=1,SUMIFS(Registros!$I$2:$I$6000,Registros!$A$2:$A$6000,"CS",Registros!$B$2:$B$6000,$A317),0)</f>
        <v/>
      </c>
      <c r="K317">
        <f>IF(COUNTIFS(Winback!$K$2:$K$300,$D317)&gt;0,1,0)</f>
        <v/>
      </c>
      <c r="L317">
        <f>IF(AND($K317=1,LEFT($A317,3)="WB-"),SUMIFS(Winback!$D$2:$D$300,Winback!$K$2:$K$300,$D317),0)</f>
        <v/>
      </c>
      <c r="M317">
        <f>IF(OR($E317=1,$G317=1,SUMIFS(Registros!$J$2:$J$6000,Registros!$B$2:$B$6000,$A317)&gt;0),1,0)</f>
        <v/>
      </c>
      <c r="N317">
        <f>IF($J317&gt;0,1,IF(COUNTIFS(Registros!$A$2:$A$6000,"CS",Registros!$B$2:$B$6000,$A317,Registros!$K$2:$K$6000,"&lt;&gt;")&gt;0,1,0))</f>
        <v/>
      </c>
      <c r="O317">
        <f>IF(AND($K317=1,$E317=0,$G317=0,$I317=0),"WINBACK",IF(AND($M317=1,$N317&gt;0),"CONVERGENTE",IF($M317=1,"SOLO MÓVIL",IF($N317&gt;0,"SOLO FIJO / INTERNET","SIN SERVICIOS"))))</f>
        <v/>
      </c>
      <c r="P317">
        <f>IF($O317="WINBACK","Recuperar (winback)",IF($O317="CONVERGENTE","Upgrade / más líneas",IF($O317="SOLO MÓVIL","Ofrecer fijo + internet (FLBBTV)",IF($O317="SOLO FIJO / INTERNET","Ofrecer línea móvil Nextphone","Oferta completa (móvil + fijo + internet)"))))</f>
        <v/>
      </c>
      <c r="Q317">
        <f>$F317+$H317+$L317</f>
        <v/>
      </c>
      <c r="R317">
        <f>IFERROR(VLOOKUP($A317,Registros!$B$2:$G$6000,6,0),IFERROR(VLOOKUP($D317,Winback!$B$2:$C$300,2,0),""))</f>
        <v/>
      </c>
      <c r="S317">
        <f>IF($E317=1,"NP","")&amp;IF($G317=1,"+MOV","")&amp;IF($I317=1,"+CS","")&amp;IF($K317=1,"+WB","")</f>
        <v/>
      </c>
      <c r="T317">
        <f>$E317+$G317+$I317+$K317</f>
        <v/>
      </c>
    </row>
    <row r="318">
      <c r="A318" t="inlineStr">
        <is>
          <t>361061330000</t>
        </is>
      </c>
      <c r="B318" t="inlineStr">
        <is>
          <t>36106133</t>
        </is>
      </c>
      <c r="C318" t="inlineStr">
        <is>
          <t>ROSA CÁRDENAS</t>
        </is>
      </c>
      <c r="D318" t="inlineStr">
        <is>
          <t>ROSACARDENAS</t>
        </is>
      </c>
      <c r="E318">
        <f>IF(COUNTIFS(Registros!$A$2:$A$6000,"NP",Registros!$B$2:$B$6000,$A318)&gt;0,1,0)</f>
        <v/>
      </c>
      <c r="F318">
        <f>IF($E318=1,SUMIFS(Registros!$F$2:$F$6000,Registros!$A$2:$A$6000,"NP",Registros!$B$2:$B$6000,$A318),0)</f>
        <v/>
      </c>
      <c r="G318">
        <f>IF(COUNTIFS(Registros!$A$2:$A$6000,"MOV",Registros!$B$2:$B$6000,$A318)&gt;0,1,0)</f>
        <v/>
      </c>
      <c r="H318">
        <f>IF($G318=1,SUMIFS(Registros!$F$2:$F$6000,Registros!$A$2:$A$6000,"MOV",Registros!$B$2:$B$6000,$A318),0)</f>
        <v/>
      </c>
      <c r="I318">
        <f>IF(COUNTIFS(Registros!$A$2:$A$6000,"CS",Registros!$B$2:$B$6000,$A318)&gt;0,1,0)</f>
        <v/>
      </c>
      <c r="J318">
        <f>IF($I318=1,SUMIFS(Registros!$I$2:$I$6000,Registros!$A$2:$A$6000,"CS",Registros!$B$2:$B$6000,$A318),0)</f>
        <v/>
      </c>
      <c r="K318">
        <f>IF(COUNTIFS(Winback!$K$2:$K$300,$D318)&gt;0,1,0)</f>
        <v/>
      </c>
      <c r="L318">
        <f>IF(AND($K318=1,LEFT($A318,3)="WB-"),SUMIFS(Winback!$D$2:$D$300,Winback!$K$2:$K$300,$D318),0)</f>
        <v/>
      </c>
      <c r="M318">
        <f>IF(OR($E318=1,$G318=1,SUMIFS(Registros!$J$2:$J$6000,Registros!$B$2:$B$6000,$A318)&gt;0),1,0)</f>
        <v/>
      </c>
      <c r="N318">
        <f>IF($J318&gt;0,1,IF(COUNTIFS(Registros!$A$2:$A$6000,"CS",Registros!$B$2:$B$6000,$A318,Registros!$K$2:$K$6000,"&lt;&gt;")&gt;0,1,0))</f>
        <v/>
      </c>
      <c r="O318">
        <f>IF(AND($K318=1,$E318=0,$G318=0,$I318=0),"WINBACK",IF(AND($M318=1,$N318&gt;0),"CONVERGENTE",IF($M318=1,"SOLO MÓVIL",IF($N318&gt;0,"SOLO FIJO / INTERNET","SIN SERVICIOS"))))</f>
        <v/>
      </c>
      <c r="P318">
        <f>IF($O318="WINBACK","Recuperar (winback)",IF($O318="CONVERGENTE","Upgrade / más líneas",IF($O318="SOLO MÓVIL","Ofrecer fijo + internet (FLBBTV)",IF($O318="SOLO FIJO / INTERNET","Ofrecer línea móvil Nextphone","Oferta completa (móvil + fijo + internet)"))))</f>
        <v/>
      </c>
      <c r="Q318">
        <f>$F318+$H318+$L318</f>
        <v/>
      </c>
      <c r="R318">
        <f>IFERROR(VLOOKUP($A318,Registros!$B$2:$G$6000,6,0),IFERROR(VLOOKUP($D318,Winback!$B$2:$C$300,2,0),""))</f>
        <v/>
      </c>
      <c r="S318">
        <f>IF($E318=1,"NP","")&amp;IF($G318=1,"+MOV","")&amp;IF($I318=1,"+CS","")&amp;IF($K318=1,"+WB","")</f>
        <v/>
      </c>
      <c r="T318">
        <f>$E318+$G318+$I318+$K318</f>
        <v/>
      </c>
    </row>
    <row r="319">
      <c r="A319" t="inlineStr">
        <is>
          <t>331094400000</t>
        </is>
      </c>
      <c r="B319" t="inlineStr">
        <is>
          <t>33109440</t>
        </is>
      </c>
      <c r="C319" t="inlineStr">
        <is>
          <t>Manuel A mador Gonzalez Solis</t>
        </is>
      </c>
      <c r="D319" t="inlineStr">
        <is>
          <t>MANUELAMADORGONZALEZSOLIS</t>
        </is>
      </c>
      <c r="E319">
        <f>IF(COUNTIFS(Registros!$A$2:$A$6000,"NP",Registros!$B$2:$B$6000,$A319)&gt;0,1,0)</f>
        <v/>
      </c>
      <c r="F319">
        <f>IF($E319=1,SUMIFS(Registros!$F$2:$F$6000,Registros!$A$2:$A$6000,"NP",Registros!$B$2:$B$6000,$A319),0)</f>
        <v/>
      </c>
      <c r="G319">
        <f>IF(COUNTIFS(Registros!$A$2:$A$6000,"MOV",Registros!$B$2:$B$6000,$A319)&gt;0,1,0)</f>
        <v/>
      </c>
      <c r="H319">
        <f>IF($G319=1,SUMIFS(Registros!$F$2:$F$6000,Registros!$A$2:$A$6000,"MOV",Registros!$B$2:$B$6000,$A319),0)</f>
        <v/>
      </c>
      <c r="I319">
        <f>IF(COUNTIFS(Registros!$A$2:$A$6000,"CS",Registros!$B$2:$B$6000,$A319)&gt;0,1,0)</f>
        <v/>
      </c>
      <c r="J319">
        <f>IF($I319=1,SUMIFS(Registros!$I$2:$I$6000,Registros!$A$2:$A$6000,"CS",Registros!$B$2:$B$6000,$A319),0)</f>
        <v/>
      </c>
      <c r="K319">
        <f>IF(COUNTIFS(Winback!$K$2:$K$300,$D319)&gt;0,1,0)</f>
        <v/>
      </c>
      <c r="L319">
        <f>IF(AND($K319=1,LEFT($A319,3)="WB-"),SUMIFS(Winback!$D$2:$D$300,Winback!$K$2:$K$300,$D319),0)</f>
        <v/>
      </c>
      <c r="M319">
        <f>IF(OR($E319=1,$G319=1,SUMIFS(Registros!$J$2:$J$6000,Registros!$B$2:$B$6000,$A319)&gt;0),1,0)</f>
        <v/>
      </c>
      <c r="N319">
        <f>IF($J319&gt;0,1,IF(COUNTIFS(Registros!$A$2:$A$6000,"CS",Registros!$B$2:$B$6000,$A319,Registros!$K$2:$K$6000,"&lt;&gt;")&gt;0,1,0))</f>
        <v/>
      </c>
      <c r="O319">
        <f>IF(AND($K319=1,$E319=0,$G319=0,$I319=0),"WINBACK",IF(AND($M319=1,$N319&gt;0),"CONVERGENTE",IF($M319=1,"SOLO MÓVIL",IF($N319&gt;0,"SOLO FIJO / INTERNET","SIN SERVICIOS"))))</f>
        <v/>
      </c>
      <c r="P319">
        <f>IF($O319="WINBACK","Recuperar (winback)",IF($O319="CONVERGENTE","Upgrade / más líneas",IF($O319="SOLO MÓVIL","Ofrecer fijo + internet (FLBBTV)",IF($O319="SOLO FIJO / INTERNET","Ofrecer línea móvil Nextphone","Oferta completa (móvil + fijo + internet)"))))</f>
        <v/>
      </c>
      <c r="Q319">
        <f>$F319+$H319+$L319</f>
        <v/>
      </c>
      <c r="R319">
        <f>IFERROR(VLOOKUP($A319,Registros!$B$2:$G$6000,6,0),IFERROR(VLOOKUP($D319,Winback!$B$2:$C$300,2,0),""))</f>
        <v/>
      </c>
      <c r="S319">
        <f>IF($E319=1,"NP","")&amp;IF($G319=1,"+MOV","")&amp;IF($I319=1,"+CS","")&amp;IF($K319=1,"+WB","")</f>
        <v/>
      </c>
      <c r="T319">
        <f>$E319+$G319+$I319+$K319</f>
        <v/>
      </c>
    </row>
    <row r="320">
      <c r="A320" t="inlineStr">
        <is>
          <t>321430530100</t>
        </is>
      </c>
      <c r="B320" t="inlineStr">
        <is>
          <t>32143053</t>
        </is>
      </c>
      <c r="C320" t="inlineStr">
        <is>
          <t>MARCO ANTONIO CORTES</t>
        </is>
      </c>
      <c r="D320" t="inlineStr">
        <is>
          <t>MARCOANTONIOCORTES</t>
        </is>
      </c>
      <c r="E320">
        <f>IF(COUNTIFS(Registros!$A$2:$A$6000,"NP",Registros!$B$2:$B$6000,$A320)&gt;0,1,0)</f>
        <v/>
      </c>
      <c r="F320">
        <f>IF($E320=1,SUMIFS(Registros!$F$2:$F$6000,Registros!$A$2:$A$6000,"NP",Registros!$B$2:$B$6000,$A320),0)</f>
        <v/>
      </c>
      <c r="G320">
        <f>IF(COUNTIFS(Registros!$A$2:$A$6000,"MOV",Registros!$B$2:$B$6000,$A320)&gt;0,1,0)</f>
        <v/>
      </c>
      <c r="H320">
        <f>IF($G320=1,SUMIFS(Registros!$F$2:$F$6000,Registros!$A$2:$A$6000,"MOV",Registros!$B$2:$B$6000,$A320),0)</f>
        <v/>
      </c>
      <c r="I320">
        <f>IF(COUNTIFS(Registros!$A$2:$A$6000,"CS",Registros!$B$2:$B$6000,$A320)&gt;0,1,0)</f>
        <v/>
      </c>
      <c r="J320">
        <f>IF($I320=1,SUMIFS(Registros!$I$2:$I$6000,Registros!$A$2:$A$6000,"CS",Registros!$B$2:$B$6000,$A320),0)</f>
        <v/>
      </c>
      <c r="K320">
        <f>IF(COUNTIFS(Winback!$K$2:$K$300,$D320)&gt;0,1,0)</f>
        <v/>
      </c>
      <c r="L320">
        <f>IF(AND($K320=1,LEFT($A320,3)="WB-"),SUMIFS(Winback!$D$2:$D$300,Winback!$K$2:$K$300,$D320),0)</f>
        <v/>
      </c>
      <c r="M320">
        <f>IF(OR($E320=1,$G320=1,SUMIFS(Registros!$J$2:$J$6000,Registros!$B$2:$B$6000,$A320)&gt;0),1,0)</f>
        <v/>
      </c>
      <c r="N320">
        <f>IF($J320&gt;0,1,IF(COUNTIFS(Registros!$A$2:$A$6000,"CS",Registros!$B$2:$B$6000,$A320,Registros!$K$2:$K$6000,"&lt;&gt;")&gt;0,1,0))</f>
        <v/>
      </c>
      <c r="O320">
        <f>IF(AND($K320=1,$E320=0,$G320=0,$I320=0),"WINBACK",IF(AND($M320=1,$N320&gt;0),"CONVERGENTE",IF($M320=1,"SOLO MÓVIL",IF($N320&gt;0,"SOLO FIJO / INTERNET","SIN SERVICIOS"))))</f>
        <v/>
      </c>
      <c r="P320">
        <f>IF($O320="WINBACK","Recuperar (winback)",IF($O320="CONVERGENTE","Upgrade / más líneas",IF($O320="SOLO MÓVIL","Ofrecer fijo + internet (FLBBTV)",IF($O320="SOLO FIJO / INTERNET","Ofrecer línea móvil Nextphone","Oferta completa (móvil + fijo + internet)"))))</f>
        <v/>
      </c>
      <c r="Q320">
        <f>$F320+$H320+$L320</f>
        <v/>
      </c>
      <c r="R320">
        <f>IFERROR(VLOOKUP($A320,Registros!$B$2:$G$6000,6,0),IFERROR(VLOOKUP($D320,Winback!$B$2:$C$300,2,0),""))</f>
        <v/>
      </c>
      <c r="S320">
        <f>IF($E320=1,"NP","")&amp;IF($G320=1,"+MOV","")&amp;IF($I320=1,"+CS","")&amp;IF($K320=1,"+WB","")</f>
        <v/>
      </c>
      <c r="T320">
        <f>$E320+$G320+$I320+$K320</f>
        <v/>
      </c>
    </row>
    <row r="321">
      <c r="A321" t="inlineStr">
        <is>
          <t>343101640000</t>
        </is>
      </c>
      <c r="B321" t="inlineStr">
        <is>
          <t>34310164</t>
        </is>
      </c>
      <c r="C321" t="inlineStr">
        <is>
          <t>MARIA DE LOS SANTOS DUARTE CABRERA</t>
        </is>
      </c>
      <c r="D321" t="inlineStr">
        <is>
          <t>MARIADELOSSANTOSDUARTECABRERA</t>
        </is>
      </c>
      <c r="E321">
        <f>IF(COUNTIFS(Registros!$A$2:$A$6000,"NP",Registros!$B$2:$B$6000,$A321)&gt;0,1,0)</f>
        <v/>
      </c>
      <c r="F321">
        <f>IF($E321=1,SUMIFS(Registros!$F$2:$F$6000,Registros!$A$2:$A$6000,"NP",Registros!$B$2:$B$6000,$A321),0)</f>
        <v/>
      </c>
      <c r="G321">
        <f>IF(COUNTIFS(Registros!$A$2:$A$6000,"MOV",Registros!$B$2:$B$6000,$A321)&gt;0,1,0)</f>
        <v/>
      </c>
      <c r="H321">
        <f>IF($G321=1,SUMIFS(Registros!$F$2:$F$6000,Registros!$A$2:$A$6000,"MOV",Registros!$B$2:$B$6000,$A321),0)</f>
        <v/>
      </c>
      <c r="I321">
        <f>IF(COUNTIFS(Registros!$A$2:$A$6000,"CS",Registros!$B$2:$B$6000,$A321)&gt;0,1,0)</f>
        <v/>
      </c>
      <c r="J321">
        <f>IF($I321=1,SUMIFS(Registros!$I$2:$I$6000,Registros!$A$2:$A$6000,"CS",Registros!$B$2:$B$6000,$A321),0)</f>
        <v/>
      </c>
      <c r="K321">
        <f>IF(COUNTIFS(Winback!$K$2:$K$300,$D321)&gt;0,1,0)</f>
        <v/>
      </c>
      <c r="L321">
        <f>IF(AND($K321=1,LEFT($A321,3)="WB-"),SUMIFS(Winback!$D$2:$D$300,Winback!$K$2:$K$300,$D321),0)</f>
        <v/>
      </c>
      <c r="M321">
        <f>IF(OR($E321=1,$G321=1,SUMIFS(Registros!$J$2:$J$6000,Registros!$B$2:$B$6000,$A321)&gt;0),1,0)</f>
        <v/>
      </c>
      <c r="N321">
        <f>IF($J321&gt;0,1,IF(COUNTIFS(Registros!$A$2:$A$6000,"CS",Registros!$B$2:$B$6000,$A321,Registros!$K$2:$K$6000,"&lt;&gt;")&gt;0,1,0))</f>
        <v/>
      </c>
      <c r="O321">
        <f>IF(AND($K321=1,$E321=0,$G321=0,$I321=0),"WINBACK",IF(AND($M321=1,$N321&gt;0),"CONVERGENTE",IF($M321=1,"SOLO MÓVIL",IF($N321&gt;0,"SOLO FIJO / INTERNET","SIN SERVICIOS"))))</f>
        <v/>
      </c>
      <c r="P321">
        <f>IF($O321="WINBACK","Recuperar (winback)",IF($O321="CONVERGENTE","Upgrade / más líneas",IF($O321="SOLO MÓVIL","Ofrecer fijo + internet (FLBBTV)",IF($O321="SOLO FIJO / INTERNET","Ofrecer línea móvil Nextphone","Oferta completa (móvil + fijo + internet)"))))</f>
        <v/>
      </c>
      <c r="Q321">
        <f>$F321+$H321+$L321</f>
        <v/>
      </c>
      <c r="R321">
        <f>IFERROR(VLOOKUP($A321,Registros!$B$2:$G$6000,6,0),IFERROR(VLOOKUP($D321,Winback!$B$2:$C$300,2,0),""))</f>
        <v/>
      </c>
      <c r="S321">
        <f>IF($E321=1,"NP","")&amp;IF($G321=1,"+MOV","")&amp;IF($I321=1,"+CS","")&amp;IF($K321=1,"+WB","")</f>
        <v/>
      </c>
      <c r="T321">
        <f>$E321+$G321+$I321+$K321</f>
        <v/>
      </c>
    </row>
    <row r="322">
      <c r="A322" t="inlineStr">
        <is>
          <t>369046470000</t>
        </is>
      </c>
      <c r="B322" t="inlineStr">
        <is>
          <t>36904647</t>
        </is>
      </c>
      <c r="C322" t="inlineStr">
        <is>
          <t>JEAN CARLOS MENDEZ GUERRA</t>
        </is>
      </c>
      <c r="D322" t="inlineStr">
        <is>
          <t>JEANCARLOSMENDEZGUERRA</t>
        </is>
      </c>
      <c r="E322">
        <f>IF(COUNTIFS(Registros!$A$2:$A$6000,"NP",Registros!$B$2:$B$6000,$A322)&gt;0,1,0)</f>
        <v/>
      </c>
      <c r="F322">
        <f>IF($E322=1,SUMIFS(Registros!$F$2:$F$6000,Registros!$A$2:$A$6000,"NP",Registros!$B$2:$B$6000,$A322),0)</f>
        <v/>
      </c>
      <c r="G322">
        <f>IF(COUNTIFS(Registros!$A$2:$A$6000,"MOV",Registros!$B$2:$B$6000,$A322)&gt;0,1,0)</f>
        <v/>
      </c>
      <c r="H322">
        <f>IF($G322=1,SUMIFS(Registros!$F$2:$F$6000,Registros!$A$2:$A$6000,"MOV",Registros!$B$2:$B$6000,$A322),0)</f>
        <v/>
      </c>
      <c r="I322">
        <f>IF(COUNTIFS(Registros!$A$2:$A$6000,"CS",Registros!$B$2:$B$6000,$A322)&gt;0,1,0)</f>
        <v/>
      </c>
      <c r="J322">
        <f>IF($I322=1,SUMIFS(Registros!$I$2:$I$6000,Registros!$A$2:$A$6000,"CS",Registros!$B$2:$B$6000,$A322),0)</f>
        <v/>
      </c>
      <c r="K322">
        <f>IF(COUNTIFS(Winback!$K$2:$K$300,$D322)&gt;0,1,0)</f>
        <v/>
      </c>
      <c r="L322">
        <f>IF(AND($K322=1,LEFT($A322,3)="WB-"),SUMIFS(Winback!$D$2:$D$300,Winback!$K$2:$K$300,$D322),0)</f>
        <v/>
      </c>
      <c r="M322">
        <f>IF(OR($E322=1,$G322=1,SUMIFS(Registros!$J$2:$J$6000,Registros!$B$2:$B$6000,$A322)&gt;0),1,0)</f>
        <v/>
      </c>
      <c r="N322">
        <f>IF($J322&gt;0,1,IF(COUNTIFS(Registros!$A$2:$A$6000,"CS",Registros!$B$2:$B$6000,$A322,Registros!$K$2:$K$6000,"&lt;&gt;")&gt;0,1,0))</f>
        <v/>
      </c>
      <c r="O322">
        <f>IF(AND($K322=1,$E322=0,$G322=0,$I322=0),"WINBACK",IF(AND($M322=1,$N322&gt;0),"CONVERGENTE",IF($M322=1,"SOLO MÓVIL",IF($N322&gt;0,"SOLO FIJO / INTERNET","SIN SERVICIOS"))))</f>
        <v/>
      </c>
      <c r="P322">
        <f>IF($O322="WINBACK","Recuperar (winback)",IF($O322="CONVERGENTE","Upgrade / más líneas",IF($O322="SOLO MÓVIL","Ofrecer fijo + internet (FLBBTV)",IF($O322="SOLO FIJO / INTERNET","Ofrecer línea móvil Nextphone","Oferta completa (móvil + fijo + internet)"))))</f>
        <v/>
      </c>
      <c r="Q322">
        <f>$F322+$H322+$L322</f>
        <v/>
      </c>
      <c r="R322">
        <f>IFERROR(VLOOKUP($A322,Registros!$B$2:$G$6000,6,0),IFERROR(VLOOKUP($D322,Winback!$B$2:$C$300,2,0),""))</f>
        <v/>
      </c>
      <c r="S322">
        <f>IF($E322=1,"NP","")&amp;IF($G322=1,"+MOV","")&amp;IF($I322=1,"+CS","")&amp;IF($K322=1,"+WB","")</f>
        <v/>
      </c>
      <c r="T322">
        <f>$E322+$G322+$I322+$K322</f>
        <v/>
      </c>
    </row>
    <row r="323">
      <c r="A323" t="inlineStr">
        <is>
          <t>367049270000</t>
        </is>
      </c>
      <c r="B323" t="inlineStr">
        <is>
          <t>36704927</t>
        </is>
      </c>
      <c r="C323" t="inlineStr">
        <is>
          <t>DIANELYS ACEVEDO</t>
        </is>
      </c>
      <c r="D323" t="inlineStr">
        <is>
          <t>DIANELYSACEVEDO</t>
        </is>
      </c>
      <c r="E323">
        <f>IF(COUNTIFS(Registros!$A$2:$A$6000,"NP",Registros!$B$2:$B$6000,$A323)&gt;0,1,0)</f>
        <v/>
      </c>
      <c r="F323">
        <f>IF($E323=1,SUMIFS(Registros!$F$2:$F$6000,Registros!$A$2:$A$6000,"NP",Registros!$B$2:$B$6000,$A323),0)</f>
        <v/>
      </c>
      <c r="G323">
        <f>IF(COUNTIFS(Registros!$A$2:$A$6000,"MOV",Registros!$B$2:$B$6000,$A323)&gt;0,1,0)</f>
        <v/>
      </c>
      <c r="H323">
        <f>IF($G323=1,SUMIFS(Registros!$F$2:$F$6000,Registros!$A$2:$A$6000,"MOV",Registros!$B$2:$B$6000,$A323),0)</f>
        <v/>
      </c>
      <c r="I323">
        <f>IF(COUNTIFS(Registros!$A$2:$A$6000,"CS",Registros!$B$2:$B$6000,$A323)&gt;0,1,0)</f>
        <v/>
      </c>
      <c r="J323">
        <f>IF($I323=1,SUMIFS(Registros!$I$2:$I$6000,Registros!$A$2:$A$6000,"CS",Registros!$B$2:$B$6000,$A323),0)</f>
        <v/>
      </c>
      <c r="K323">
        <f>IF(COUNTIFS(Winback!$K$2:$K$300,$D323)&gt;0,1,0)</f>
        <v/>
      </c>
      <c r="L323">
        <f>IF(AND($K323=1,LEFT($A323,3)="WB-"),SUMIFS(Winback!$D$2:$D$300,Winback!$K$2:$K$300,$D323),0)</f>
        <v/>
      </c>
      <c r="M323">
        <f>IF(OR($E323=1,$G323=1,SUMIFS(Registros!$J$2:$J$6000,Registros!$B$2:$B$6000,$A323)&gt;0),1,0)</f>
        <v/>
      </c>
      <c r="N323">
        <f>IF($J323&gt;0,1,IF(COUNTIFS(Registros!$A$2:$A$6000,"CS",Registros!$B$2:$B$6000,$A323,Registros!$K$2:$K$6000,"&lt;&gt;")&gt;0,1,0))</f>
        <v/>
      </c>
      <c r="O323">
        <f>IF(AND($K323=1,$E323=0,$G323=0,$I323=0),"WINBACK",IF(AND($M323=1,$N323&gt;0),"CONVERGENTE",IF($M323=1,"SOLO MÓVIL",IF($N323&gt;0,"SOLO FIJO / INTERNET","SIN SERVICIOS"))))</f>
        <v/>
      </c>
      <c r="P323">
        <f>IF($O323="WINBACK","Recuperar (winback)",IF($O323="CONVERGENTE","Upgrade / más líneas",IF($O323="SOLO MÓVIL","Ofrecer fijo + internet (FLBBTV)",IF($O323="SOLO FIJO / INTERNET","Ofrecer línea móvil Nextphone","Oferta completa (móvil + fijo + internet)"))))</f>
        <v/>
      </c>
      <c r="Q323">
        <f>$F323+$H323+$L323</f>
        <v/>
      </c>
      <c r="R323">
        <f>IFERROR(VLOOKUP($A323,Registros!$B$2:$G$6000,6,0),IFERROR(VLOOKUP($D323,Winback!$B$2:$C$300,2,0),""))</f>
        <v/>
      </c>
      <c r="S323">
        <f>IF($E323=1,"NP","")&amp;IF($G323=1,"+MOV","")&amp;IF($I323=1,"+CS","")&amp;IF($K323=1,"+WB","")</f>
        <v/>
      </c>
      <c r="T323">
        <f>$E323+$G323+$I323+$K323</f>
        <v/>
      </c>
    </row>
    <row r="324">
      <c r="A324" t="inlineStr">
        <is>
          <t>354160710000</t>
        </is>
      </c>
      <c r="B324" t="inlineStr">
        <is>
          <t>35416071</t>
        </is>
      </c>
      <c r="C324" t="inlineStr">
        <is>
          <t>WILSON ASPRILLA</t>
        </is>
      </c>
      <c r="D324" t="inlineStr">
        <is>
          <t>WILSONASPRILLA</t>
        </is>
      </c>
      <c r="E324">
        <f>IF(COUNTIFS(Registros!$A$2:$A$6000,"NP",Registros!$B$2:$B$6000,$A324)&gt;0,1,0)</f>
        <v/>
      </c>
      <c r="F324">
        <f>IF($E324=1,SUMIFS(Registros!$F$2:$F$6000,Registros!$A$2:$A$6000,"NP",Registros!$B$2:$B$6000,$A324),0)</f>
        <v/>
      </c>
      <c r="G324">
        <f>IF(COUNTIFS(Registros!$A$2:$A$6000,"MOV",Registros!$B$2:$B$6000,$A324)&gt;0,1,0)</f>
        <v/>
      </c>
      <c r="H324">
        <f>IF($G324=1,SUMIFS(Registros!$F$2:$F$6000,Registros!$A$2:$A$6000,"MOV",Registros!$B$2:$B$6000,$A324),0)</f>
        <v/>
      </c>
      <c r="I324">
        <f>IF(COUNTIFS(Registros!$A$2:$A$6000,"CS",Registros!$B$2:$B$6000,$A324)&gt;0,1,0)</f>
        <v/>
      </c>
      <c r="J324">
        <f>IF($I324=1,SUMIFS(Registros!$I$2:$I$6000,Registros!$A$2:$A$6000,"CS",Registros!$B$2:$B$6000,$A324),0)</f>
        <v/>
      </c>
      <c r="K324">
        <f>IF(COUNTIFS(Winback!$K$2:$K$300,$D324)&gt;0,1,0)</f>
        <v/>
      </c>
      <c r="L324">
        <f>IF(AND($K324=1,LEFT($A324,3)="WB-"),SUMIFS(Winback!$D$2:$D$300,Winback!$K$2:$K$300,$D324),0)</f>
        <v/>
      </c>
      <c r="M324">
        <f>IF(OR($E324=1,$G324=1,SUMIFS(Registros!$J$2:$J$6000,Registros!$B$2:$B$6000,$A324)&gt;0),1,0)</f>
        <v/>
      </c>
      <c r="N324">
        <f>IF($J324&gt;0,1,IF(COUNTIFS(Registros!$A$2:$A$6000,"CS",Registros!$B$2:$B$6000,$A324,Registros!$K$2:$K$6000,"&lt;&gt;")&gt;0,1,0))</f>
        <v/>
      </c>
      <c r="O324">
        <f>IF(AND($K324=1,$E324=0,$G324=0,$I324=0),"WINBACK",IF(AND($M324=1,$N324&gt;0),"CONVERGENTE",IF($M324=1,"SOLO MÓVIL",IF($N324&gt;0,"SOLO FIJO / INTERNET","SIN SERVICIOS"))))</f>
        <v/>
      </c>
      <c r="P324">
        <f>IF($O324="WINBACK","Recuperar (winback)",IF($O324="CONVERGENTE","Upgrade / más líneas",IF($O324="SOLO MÓVIL","Ofrecer fijo + internet (FLBBTV)",IF($O324="SOLO FIJO / INTERNET","Ofrecer línea móvil Nextphone","Oferta completa (móvil + fijo + internet)"))))</f>
        <v/>
      </c>
      <c r="Q324">
        <f>$F324+$H324+$L324</f>
        <v/>
      </c>
      <c r="R324">
        <f>IFERROR(VLOOKUP($A324,Registros!$B$2:$G$6000,6,0),IFERROR(VLOOKUP($D324,Winback!$B$2:$C$300,2,0),""))</f>
        <v/>
      </c>
      <c r="S324">
        <f>IF($E324=1,"NP","")&amp;IF($G324=1,"+MOV","")&amp;IF($I324=1,"+CS","")&amp;IF($K324=1,"+WB","")</f>
        <v/>
      </c>
      <c r="T324">
        <f>$E324+$G324+$I324+$K324</f>
        <v/>
      </c>
    </row>
    <row r="325">
      <c r="A325" t="inlineStr">
        <is>
          <t>361059940000</t>
        </is>
      </c>
      <c r="B325" t="inlineStr">
        <is>
          <t>36105994</t>
        </is>
      </c>
      <c r="C325" t="inlineStr">
        <is>
          <t>OSIRIS PEREA</t>
        </is>
      </c>
      <c r="D325" t="inlineStr">
        <is>
          <t>OSIRISPEREA</t>
        </is>
      </c>
      <c r="E325">
        <f>IF(COUNTIFS(Registros!$A$2:$A$6000,"NP",Registros!$B$2:$B$6000,$A325)&gt;0,1,0)</f>
        <v/>
      </c>
      <c r="F325">
        <f>IF($E325=1,SUMIFS(Registros!$F$2:$F$6000,Registros!$A$2:$A$6000,"NP",Registros!$B$2:$B$6000,$A325),0)</f>
        <v/>
      </c>
      <c r="G325">
        <f>IF(COUNTIFS(Registros!$A$2:$A$6000,"MOV",Registros!$B$2:$B$6000,$A325)&gt;0,1,0)</f>
        <v/>
      </c>
      <c r="H325">
        <f>IF($G325=1,SUMIFS(Registros!$F$2:$F$6000,Registros!$A$2:$A$6000,"MOV",Registros!$B$2:$B$6000,$A325),0)</f>
        <v/>
      </c>
      <c r="I325">
        <f>IF(COUNTIFS(Registros!$A$2:$A$6000,"CS",Registros!$B$2:$B$6000,$A325)&gt;0,1,0)</f>
        <v/>
      </c>
      <c r="J325">
        <f>IF($I325=1,SUMIFS(Registros!$I$2:$I$6000,Registros!$A$2:$A$6000,"CS",Registros!$B$2:$B$6000,$A325),0)</f>
        <v/>
      </c>
      <c r="K325">
        <f>IF(COUNTIFS(Winback!$K$2:$K$300,$D325)&gt;0,1,0)</f>
        <v/>
      </c>
      <c r="L325">
        <f>IF(AND($K325=1,LEFT($A325,3)="WB-"),SUMIFS(Winback!$D$2:$D$300,Winback!$K$2:$K$300,$D325),0)</f>
        <v/>
      </c>
      <c r="M325">
        <f>IF(OR($E325=1,$G325=1,SUMIFS(Registros!$J$2:$J$6000,Registros!$B$2:$B$6000,$A325)&gt;0),1,0)</f>
        <v/>
      </c>
      <c r="N325">
        <f>IF($J325&gt;0,1,IF(COUNTIFS(Registros!$A$2:$A$6000,"CS",Registros!$B$2:$B$6000,$A325,Registros!$K$2:$K$6000,"&lt;&gt;")&gt;0,1,0))</f>
        <v/>
      </c>
      <c r="O325">
        <f>IF(AND($K325=1,$E325=0,$G325=0,$I325=0),"WINBACK",IF(AND($M325=1,$N325&gt;0),"CONVERGENTE",IF($M325=1,"SOLO MÓVIL",IF($N325&gt;0,"SOLO FIJO / INTERNET","SIN SERVICIOS"))))</f>
        <v/>
      </c>
      <c r="P325">
        <f>IF($O325="WINBACK","Recuperar (winback)",IF($O325="CONVERGENTE","Upgrade / más líneas",IF($O325="SOLO MÓVIL","Ofrecer fijo + internet (FLBBTV)",IF($O325="SOLO FIJO / INTERNET","Ofrecer línea móvil Nextphone","Oferta completa (móvil + fijo + internet)"))))</f>
        <v/>
      </c>
      <c r="Q325">
        <f>$F325+$H325+$L325</f>
        <v/>
      </c>
      <c r="R325">
        <f>IFERROR(VLOOKUP($A325,Registros!$B$2:$G$6000,6,0),IFERROR(VLOOKUP($D325,Winback!$B$2:$C$300,2,0),""))</f>
        <v/>
      </c>
      <c r="S325">
        <f>IF($E325=1,"NP","")&amp;IF($G325=1,"+MOV","")&amp;IF($I325=1,"+CS","")&amp;IF($K325=1,"+WB","")</f>
        <v/>
      </c>
      <c r="T325">
        <f>$E325+$G325+$I325+$K325</f>
        <v/>
      </c>
    </row>
    <row r="326">
      <c r="A326" t="inlineStr">
        <is>
          <t>368038220000</t>
        </is>
      </c>
      <c r="B326" t="inlineStr">
        <is>
          <t>36803822</t>
        </is>
      </c>
      <c r="C326" t="inlineStr">
        <is>
          <t>ISAAC SOBRICAMA</t>
        </is>
      </c>
      <c r="D326" t="inlineStr">
        <is>
          <t>ISAACSOBRICAMA</t>
        </is>
      </c>
      <c r="E326">
        <f>IF(COUNTIFS(Registros!$A$2:$A$6000,"NP",Registros!$B$2:$B$6000,$A326)&gt;0,1,0)</f>
        <v/>
      </c>
      <c r="F326">
        <f>IF($E326=1,SUMIFS(Registros!$F$2:$F$6000,Registros!$A$2:$A$6000,"NP",Registros!$B$2:$B$6000,$A326),0)</f>
        <v/>
      </c>
      <c r="G326">
        <f>IF(COUNTIFS(Registros!$A$2:$A$6000,"MOV",Registros!$B$2:$B$6000,$A326)&gt;0,1,0)</f>
        <v/>
      </c>
      <c r="H326">
        <f>IF($G326=1,SUMIFS(Registros!$F$2:$F$6000,Registros!$A$2:$A$6000,"MOV",Registros!$B$2:$B$6000,$A326),0)</f>
        <v/>
      </c>
      <c r="I326">
        <f>IF(COUNTIFS(Registros!$A$2:$A$6000,"CS",Registros!$B$2:$B$6000,$A326)&gt;0,1,0)</f>
        <v/>
      </c>
      <c r="J326">
        <f>IF($I326=1,SUMIFS(Registros!$I$2:$I$6000,Registros!$A$2:$A$6000,"CS",Registros!$B$2:$B$6000,$A326),0)</f>
        <v/>
      </c>
      <c r="K326">
        <f>IF(COUNTIFS(Winback!$K$2:$K$300,$D326)&gt;0,1,0)</f>
        <v/>
      </c>
      <c r="L326">
        <f>IF(AND($K326=1,LEFT($A326,3)="WB-"),SUMIFS(Winback!$D$2:$D$300,Winback!$K$2:$K$300,$D326),0)</f>
        <v/>
      </c>
      <c r="M326">
        <f>IF(OR($E326=1,$G326=1,SUMIFS(Registros!$J$2:$J$6000,Registros!$B$2:$B$6000,$A326)&gt;0),1,0)</f>
        <v/>
      </c>
      <c r="N326">
        <f>IF($J326&gt;0,1,IF(COUNTIFS(Registros!$A$2:$A$6000,"CS",Registros!$B$2:$B$6000,$A326,Registros!$K$2:$K$6000,"&lt;&gt;")&gt;0,1,0))</f>
        <v/>
      </c>
      <c r="O326">
        <f>IF(AND($K326=1,$E326=0,$G326=0,$I326=0),"WINBACK",IF(AND($M326=1,$N326&gt;0),"CONVERGENTE",IF($M326=1,"SOLO MÓVIL",IF($N326&gt;0,"SOLO FIJO / INTERNET","SIN SERVICIOS"))))</f>
        <v/>
      </c>
      <c r="P326">
        <f>IF($O326="WINBACK","Recuperar (winback)",IF($O326="CONVERGENTE","Upgrade / más líneas",IF($O326="SOLO MÓVIL","Ofrecer fijo + internet (FLBBTV)",IF($O326="SOLO FIJO / INTERNET","Ofrecer línea móvil Nextphone","Oferta completa (móvil + fijo + internet)"))))</f>
        <v/>
      </c>
      <c r="Q326">
        <f>$F326+$H326+$L326</f>
        <v/>
      </c>
      <c r="R326">
        <f>IFERROR(VLOOKUP($A326,Registros!$B$2:$G$6000,6,0),IFERROR(VLOOKUP($D326,Winback!$B$2:$C$300,2,0),""))</f>
        <v/>
      </c>
      <c r="S326">
        <f>IF($E326=1,"NP","")&amp;IF($G326=1,"+MOV","")&amp;IF($I326=1,"+CS","")&amp;IF($K326=1,"+WB","")</f>
        <v/>
      </c>
      <c r="T326">
        <f>$E326+$G326+$I326+$K326</f>
        <v/>
      </c>
    </row>
    <row r="327">
      <c r="A327" t="inlineStr">
        <is>
          <t>344453280000</t>
        </is>
      </c>
      <c r="B327" t="inlineStr">
        <is>
          <t>34445328</t>
        </is>
      </c>
      <c r="C327" t="inlineStr">
        <is>
          <t>BERCELIA CABEZON CHOCHO</t>
        </is>
      </c>
      <c r="D327" t="inlineStr">
        <is>
          <t>BERCELIACABEZONCHOCHO</t>
        </is>
      </c>
      <c r="E327">
        <f>IF(COUNTIFS(Registros!$A$2:$A$6000,"NP",Registros!$B$2:$B$6000,$A327)&gt;0,1,0)</f>
        <v/>
      </c>
      <c r="F327">
        <f>IF($E327=1,SUMIFS(Registros!$F$2:$F$6000,Registros!$A$2:$A$6000,"NP",Registros!$B$2:$B$6000,$A327),0)</f>
        <v/>
      </c>
      <c r="G327">
        <f>IF(COUNTIFS(Registros!$A$2:$A$6000,"MOV",Registros!$B$2:$B$6000,$A327)&gt;0,1,0)</f>
        <v/>
      </c>
      <c r="H327">
        <f>IF($G327=1,SUMIFS(Registros!$F$2:$F$6000,Registros!$A$2:$A$6000,"MOV",Registros!$B$2:$B$6000,$A327),0)</f>
        <v/>
      </c>
      <c r="I327">
        <f>IF(COUNTIFS(Registros!$A$2:$A$6000,"CS",Registros!$B$2:$B$6000,$A327)&gt;0,1,0)</f>
        <v/>
      </c>
      <c r="J327">
        <f>IF($I327=1,SUMIFS(Registros!$I$2:$I$6000,Registros!$A$2:$A$6000,"CS",Registros!$B$2:$B$6000,$A327),0)</f>
        <v/>
      </c>
      <c r="K327">
        <f>IF(COUNTIFS(Winback!$K$2:$K$300,$D327)&gt;0,1,0)</f>
        <v/>
      </c>
      <c r="L327">
        <f>IF(AND($K327=1,LEFT($A327,3)="WB-"),SUMIFS(Winback!$D$2:$D$300,Winback!$K$2:$K$300,$D327),0)</f>
        <v/>
      </c>
      <c r="M327">
        <f>IF(OR($E327=1,$G327=1,SUMIFS(Registros!$J$2:$J$6000,Registros!$B$2:$B$6000,$A327)&gt;0),1,0)</f>
        <v/>
      </c>
      <c r="N327">
        <f>IF($J327&gt;0,1,IF(COUNTIFS(Registros!$A$2:$A$6000,"CS",Registros!$B$2:$B$6000,$A327,Registros!$K$2:$K$6000,"&lt;&gt;")&gt;0,1,0))</f>
        <v/>
      </c>
      <c r="O327">
        <f>IF(AND($K327=1,$E327=0,$G327=0,$I327=0),"WINBACK",IF(AND($M327=1,$N327&gt;0),"CONVERGENTE",IF($M327=1,"SOLO MÓVIL",IF($N327&gt;0,"SOLO FIJO / INTERNET","SIN SERVICIOS"))))</f>
        <v/>
      </c>
      <c r="P327">
        <f>IF($O327="WINBACK","Recuperar (winback)",IF($O327="CONVERGENTE","Upgrade / más líneas",IF($O327="SOLO MÓVIL","Ofrecer fijo + internet (FLBBTV)",IF($O327="SOLO FIJO / INTERNET","Ofrecer línea móvil Nextphone","Oferta completa (móvil + fijo + internet)"))))</f>
        <v/>
      </c>
      <c r="Q327">
        <f>$F327+$H327+$L327</f>
        <v/>
      </c>
      <c r="R327">
        <f>IFERROR(VLOOKUP($A327,Registros!$B$2:$G$6000,6,0),IFERROR(VLOOKUP($D327,Winback!$B$2:$C$300,2,0),""))</f>
        <v/>
      </c>
      <c r="S327">
        <f>IF($E327=1,"NP","")&amp;IF($G327=1,"+MOV","")&amp;IF($I327=1,"+CS","")&amp;IF($K327=1,"+WB","")</f>
        <v/>
      </c>
      <c r="T327">
        <f>$E327+$G327+$I327+$K327</f>
        <v/>
      </c>
    </row>
    <row r="328">
      <c r="A328" t="inlineStr">
        <is>
          <t>324297140100</t>
        </is>
      </c>
      <c r="B328" t="inlineStr">
        <is>
          <t>32429714</t>
        </is>
      </c>
      <c r="C328" t="inlineStr">
        <is>
          <t>ALBROOK FOODS SA</t>
        </is>
      </c>
      <c r="D328" t="inlineStr">
        <is>
          <t>ALBROOKFOODSSA</t>
        </is>
      </c>
      <c r="E328">
        <f>IF(COUNTIFS(Registros!$A$2:$A$6000,"NP",Registros!$B$2:$B$6000,$A328)&gt;0,1,0)</f>
        <v/>
      </c>
      <c r="F328">
        <f>IF($E328=1,SUMIFS(Registros!$F$2:$F$6000,Registros!$A$2:$A$6000,"NP",Registros!$B$2:$B$6000,$A328),0)</f>
        <v/>
      </c>
      <c r="G328">
        <f>IF(COUNTIFS(Registros!$A$2:$A$6000,"MOV",Registros!$B$2:$B$6000,$A328)&gt;0,1,0)</f>
        <v/>
      </c>
      <c r="H328">
        <f>IF($G328=1,SUMIFS(Registros!$F$2:$F$6000,Registros!$A$2:$A$6000,"MOV",Registros!$B$2:$B$6000,$A328),0)</f>
        <v/>
      </c>
      <c r="I328">
        <f>IF(COUNTIFS(Registros!$A$2:$A$6000,"CS",Registros!$B$2:$B$6000,$A328)&gt;0,1,0)</f>
        <v/>
      </c>
      <c r="J328">
        <f>IF($I328=1,SUMIFS(Registros!$I$2:$I$6000,Registros!$A$2:$A$6000,"CS",Registros!$B$2:$B$6000,$A328),0)</f>
        <v/>
      </c>
      <c r="K328">
        <f>IF(COUNTIFS(Winback!$K$2:$K$300,$D328)&gt;0,1,0)</f>
        <v/>
      </c>
      <c r="L328">
        <f>IF(AND($K328=1,LEFT($A328,3)="WB-"),SUMIFS(Winback!$D$2:$D$300,Winback!$K$2:$K$300,$D328),0)</f>
        <v/>
      </c>
      <c r="M328">
        <f>IF(OR($E328=1,$G328=1,SUMIFS(Registros!$J$2:$J$6000,Registros!$B$2:$B$6000,$A328)&gt;0),1,0)</f>
        <v/>
      </c>
      <c r="N328">
        <f>IF($J328&gt;0,1,IF(COUNTIFS(Registros!$A$2:$A$6000,"CS",Registros!$B$2:$B$6000,$A328,Registros!$K$2:$K$6000,"&lt;&gt;")&gt;0,1,0))</f>
        <v/>
      </c>
      <c r="O328">
        <f>IF(AND($K328=1,$E328=0,$G328=0,$I328=0),"WINBACK",IF(AND($M328=1,$N328&gt;0),"CONVERGENTE",IF($M328=1,"SOLO MÓVIL",IF($N328&gt;0,"SOLO FIJO / INTERNET","SIN SERVICIOS"))))</f>
        <v/>
      </c>
      <c r="P328">
        <f>IF($O328="WINBACK","Recuperar (winback)",IF($O328="CONVERGENTE","Upgrade / más líneas",IF($O328="SOLO MÓVIL","Ofrecer fijo + internet (FLBBTV)",IF($O328="SOLO FIJO / INTERNET","Ofrecer línea móvil Nextphone","Oferta completa (móvil + fijo + internet)"))))</f>
        <v/>
      </c>
      <c r="Q328">
        <f>$F328+$H328+$L328</f>
        <v/>
      </c>
      <c r="R328">
        <f>IFERROR(VLOOKUP($A328,Registros!$B$2:$G$6000,6,0),IFERROR(VLOOKUP($D328,Winback!$B$2:$C$300,2,0),""))</f>
        <v/>
      </c>
      <c r="S328">
        <f>IF($E328=1,"NP","")&amp;IF($G328=1,"+MOV","")&amp;IF($I328=1,"+CS","")&amp;IF($K328=1,"+WB","")</f>
        <v/>
      </c>
      <c r="T328">
        <f>$E328+$G328+$I328+$K328</f>
        <v/>
      </c>
    </row>
    <row r="329">
      <c r="A329" t="inlineStr">
        <is>
          <t>356311640000</t>
        </is>
      </c>
      <c r="B329" t="inlineStr">
        <is>
          <t>35631164</t>
        </is>
      </c>
      <c r="C329" t="inlineStr">
        <is>
          <t>VICTOR CHOCHO</t>
        </is>
      </c>
      <c r="D329" t="inlineStr">
        <is>
          <t>VICTORCHOCHO</t>
        </is>
      </c>
      <c r="E329">
        <f>IF(COUNTIFS(Registros!$A$2:$A$6000,"NP",Registros!$B$2:$B$6000,$A329)&gt;0,1,0)</f>
        <v/>
      </c>
      <c r="F329">
        <f>IF($E329=1,SUMIFS(Registros!$F$2:$F$6000,Registros!$A$2:$A$6000,"NP",Registros!$B$2:$B$6000,$A329),0)</f>
        <v/>
      </c>
      <c r="G329">
        <f>IF(COUNTIFS(Registros!$A$2:$A$6000,"MOV",Registros!$B$2:$B$6000,$A329)&gt;0,1,0)</f>
        <v/>
      </c>
      <c r="H329">
        <f>IF($G329=1,SUMIFS(Registros!$F$2:$F$6000,Registros!$A$2:$A$6000,"MOV",Registros!$B$2:$B$6000,$A329),0)</f>
        <v/>
      </c>
      <c r="I329">
        <f>IF(COUNTIFS(Registros!$A$2:$A$6000,"CS",Registros!$B$2:$B$6000,$A329)&gt;0,1,0)</f>
        <v/>
      </c>
      <c r="J329">
        <f>IF($I329=1,SUMIFS(Registros!$I$2:$I$6000,Registros!$A$2:$A$6000,"CS",Registros!$B$2:$B$6000,$A329),0)</f>
        <v/>
      </c>
      <c r="K329">
        <f>IF(COUNTIFS(Winback!$K$2:$K$300,$D329)&gt;0,1,0)</f>
        <v/>
      </c>
      <c r="L329">
        <f>IF(AND($K329=1,LEFT($A329,3)="WB-"),SUMIFS(Winback!$D$2:$D$300,Winback!$K$2:$K$300,$D329),0)</f>
        <v/>
      </c>
      <c r="M329">
        <f>IF(OR($E329=1,$G329=1,SUMIFS(Registros!$J$2:$J$6000,Registros!$B$2:$B$6000,$A329)&gt;0),1,0)</f>
        <v/>
      </c>
      <c r="N329">
        <f>IF($J329&gt;0,1,IF(COUNTIFS(Registros!$A$2:$A$6000,"CS",Registros!$B$2:$B$6000,$A329,Registros!$K$2:$K$6000,"&lt;&gt;")&gt;0,1,0))</f>
        <v/>
      </c>
      <c r="O329">
        <f>IF(AND($K329=1,$E329=0,$G329=0,$I329=0),"WINBACK",IF(AND($M329=1,$N329&gt;0),"CONVERGENTE",IF($M329=1,"SOLO MÓVIL",IF($N329&gt;0,"SOLO FIJO / INTERNET","SIN SERVICIOS"))))</f>
        <v/>
      </c>
      <c r="P329">
        <f>IF($O329="WINBACK","Recuperar (winback)",IF($O329="CONVERGENTE","Upgrade / más líneas",IF($O329="SOLO MÓVIL","Ofrecer fijo + internet (FLBBTV)",IF($O329="SOLO FIJO / INTERNET","Ofrecer línea móvil Nextphone","Oferta completa (móvil + fijo + internet)"))))</f>
        <v/>
      </c>
      <c r="Q329">
        <f>$F329+$H329+$L329</f>
        <v/>
      </c>
      <c r="R329">
        <f>IFERROR(VLOOKUP($A329,Registros!$B$2:$G$6000,6,0),IFERROR(VLOOKUP($D329,Winback!$B$2:$C$300,2,0),""))</f>
        <v/>
      </c>
      <c r="S329">
        <f>IF($E329=1,"NP","")&amp;IF($G329=1,"+MOV","")&amp;IF($I329=1,"+CS","")&amp;IF($K329=1,"+WB","")</f>
        <v/>
      </c>
      <c r="T329">
        <f>$E329+$G329+$I329+$K329</f>
        <v/>
      </c>
    </row>
    <row r="330">
      <c r="A330" t="inlineStr">
        <is>
          <t>352153780000</t>
        </is>
      </c>
      <c r="B330" t="inlineStr">
        <is>
          <t>35215378</t>
        </is>
      </c>
      <c r="C330" t="inlineStr">
        <is>
          <t>MARLYN ALMANZA</t>
        </is>
      </c>
      <c r="D330" t="inlineStr">
        <is>
          <t>MARLYNALMANZA</t>
        </is>
      </c>
      <c r="E330">
        <f>IF(COUNTIFS(Registros!$A$2:$A$6000,"NP",Registros!$B$2:$B$6000,$A330)&gt;0,1,0)</f>
        <v/>
      </c>
      <c r="F330">
        <f>IF($E330=1,SUMIFS(Registros!$F$2:$F$6000,Registros!$A$2:$A$6000,"NP",Registros!$B$2:$B$6000,$A330),0)</f>
        <v/>
      </c>
      <c r="G330">
        <f>IF(COUNTIFS(Registros!$A$2:$A$6000,"MOV",Registros!$B$2:$B$6000,$A330)&gt;0,1,0)</f>
        <v/>
      </c>
      <c r="H330">
        <f>IF($G330=1,SUMIFS(Registros!$F$2:$F$6000,Registros!$A$2:$A$6000,"MOV",Registros!$B$2:$B$6000,$A330),0)</f>
        <v/>
      </c>
      <c r="I330">
        <f>IF(COUNTIFS(Registros!$A$2:$A$6000,"CS",Registros!$B$2:$B$6000,$A330)&gt;0,1,0)</f>
        <v/>
      </c>
      <c r="J330">
        <f>IF($I330=1,SUMIFS(Registros!$I$2:$I$6000,Registros!$A$2:$A$6000,"CS",Registros!$B$2:$B$6000,$A330),0)</f>
        <v/>
      </c>
      <c r="K330">
        <f>IF(COUNTIFS(Winback!$K$2:$K$300,$D330)&gt;0,1,0)</f>
        <v/>
      </c>
      <c r="L330">
        <f>IF(AND($K330=1,LEFT($A330,3)="WB-"),SUMIFS(Winback!$D$2:$D$300,Winback!$K$2:$K$300,$D330),0)</f>
        <v/>
      </c>
      <c r="M330">
        <f>IF(OR($E330=1,$G330=1,SUMIFS(Registros!$J$2:$J$6000,Registros!$B$2:$B$6000,$A330)&gt;0),1,0)</f>
        <v/>
      </c>
      <c r="N330">
        <f>IF($J330&gt;0,1,IF(COUNTIFS(Registros!$A$2:$A$6000,"CS",Registros!$B$2:$B$6000,$A330,Registros!$K$2:$K$6000,"&lt;&gt;")&gt;0,1,0))</f>
        <v/>
      </c>
      <c r="O330">
        <f>IF(AND($K330=1,$E330=0,$G330=0,$I330=0),"WINBACK",IF(AND($M330=1,$N330&gt;0),"CONVERGENTE",IF($M330=1,"SOLO MÓVIL",IF($N330&gt;0,"SOLO FIJO / INTERNET","SIN SERVICIOS"))))</f>
        <v/>
      </c>
      <c r="P330">
        <f>IF($O330="WINBACK","Recuperar (winback)",IF($O330="CONVERGENTE","Upgrade / más líneas",IF($O330="SOLO MÓVIL","Ofrecer fijo + internet (FLBBTV)",IF($O330="SOLO FIJO / INTERNET","Ofrecer línea móvil Nextphone","Oferta completa (móvil + fijo + internet)"))))</f>
        <v/>
      </c>
      <c r="Q330">
        <f>$F330+$H330+$L330</f>
        <v/>
      </c>
      <c r="R330">
        <f>IFERROR(VLOOKUP($A330,Registros!$B$2:$G$6000,6,0),IFERROR(VLOOKUP($D330,Winback!$B$2:$C$300,2,0),""))</f>
        <v/>
      </c>
      <c r="S330">
        <f>IF($E330=1,"NP","")&amp;IF($G330=1,"+MOV","")&amp;IF($I330=1,"+CS","")&amp;IF($K330=1,"+WB","")</f>
        <v/>
      </c>
      <c r="T330">
        <f>$E330+$G330+$I330+$K330</f>
        <v/>
      </c>
    </row>
    <row r="331">
      <c r="A331" t="inlineStr">
        <is>
          <t>354333790000</t>
        </is>
      </c>
      <c r="B331" t="inlineStr">
        <is>
          <t>35433379</t>
        </is>
      </c>
      <c r="C331" t="inlineStr">
        <is>
          <t>YANIBETH LINO</t>
        </is>
      </c>
      <c r="D331" t="inlineStr">
        <is>
          <t>YANIBETHLINO</t>
        </is>
      </c>
      <c r="E331">
        <f>IF(COUNTIFS(Registros!$A$2:$A$6000,"NP",Registros!$B$2:$B$6000,$A331)&gt;0,1,0)</f>
        <v/>
      </c>
      <c r="F331">
        <f>IF($E331=1,SUMIFS(Registros!$F$2:$F$6000,Registros!$A$2:$A$6000,"NP",Registros!$B$2:$B$6000,$A331),0)</f>
        <v/>
      </c>
      <c r="G331">
        <f>IF(COUNTIFS(Registros!$A$2:$A$6000,"MOV",Registros!$B$2:$B$6000,$A331)&gt;0,1,0)</f>
        <v/>
      </c>
      <c r="H331">
        <f>IF($G331=1,SUMIFS(Registros!$F$2:$F$6000,Registros!$A$2:$A$6000,"MOV",Registros!$B$2:$B$6000,$A331),0)</f>
        <v/>
      </c>
      <c r="I331">
        <f>IF(COUNTIFS(Registros!$A$2:$A$6000,"CS",Registros!$B$2:$B$6000,$A331)&gt;0,1,0)</f>
        <v/>
      </c>
      <c r="J331">
        <f>IF($I331=1,SUMIFS(Registros!$I$2:$I$6000,Registros!$A$2:$A$6000,"CS",Registros!$B$2:$B$6000,$A331),0)</f>
        <v/>
      </c>
      <c r="K331">
        <f>IF(COUNTIFS(Winback!$K$2:$K$300,$D331)&gt;0,1,0)</f>
        <v/>
      </c>
      <c r="L331">
        <f>IF(AND($K331=1,LEFT($A331,3)="WB-"),SUMIFS(Winback!$D$2:$D$300,Winback!$K$2:$K$300,$D331),0)</f>
        <v/>
      </c>
      <c r="M331">
        <f>IF(OR($E331=1,$G331=1,SUMIFS(Registros!$J$2:$J$6000,Registros!$B$2:$B$6000,$A331)&gt;0),1,0)</f>
        <v/>
      </c>
      <c r="N331">
        <f>IF($J331&gt;0,1,IF(COUNTIFS(Registros!$A$2:$A$6000,"CS",Registros!$B$2:$B$6000,$A331,Registros!$K$2:$K$6000,"&lt;&gt;")&gt;0,1,0))</f>
        <v/>
      </c>
      <c r="O331">
        <f>IF(AND($K331=1,$E331=0,$G331=0,$I331=0),"WINBACK",IF(AND($M331=1,$N331&gt;0),"CONVERGENTE",IF($M331=1,"SOLO MÓVIL",IF($N331&gt;0,"SOLO FIJO / INTERNET","SIN SERVICIOS"))))</f>
        <v/>
      </c>
      <c r="P331">
        <f>IF($O331="WINBACK","Recuperar (winback)",IF($O331="CONVERGENTE","Upgrade / más líneas",IF($O331="SOLO MÓVIL","Ofrecer fijo + internet (FLBBTV)",IF($O331="SOLO FIJO / INTERNET","Ofrecer línea móvil Nextphone","Oferta completa (móvil + fijo + internet)"))))</f>
        <v/>
      </c>
      <c r="Q331">
        <f>$F331+$H331+$L331</f>
        <v/>
      </c>
      <c r="R331">
        <f>IFERROR(VLOOKUP($A331,Registros!$B$2:$G$6000,6,0),IFERROR(VLOOKUP($D331,Winback!$B$2:$C$300,2,0),""))</f>
        <v/>
      </c>
      <c r="S331">
        <f>IF($E331=1,"NP","")&amp;IF($G331=1,"+MOV","")&amp;IF($I331=1,"+CS","")&amp;IF($K331=1,"+WB","")</f>
        <v/>
      </c>
      <c r="T331">
        <f>$E331+$G331+$I331+$K331</f>
        <v/>
      </c>
    </row>
    <row r="332">
      <c r="A332" t="inlineStr">
        <is>
          <t>357311470000</t>
        </is>
      </c>
      <c r="B332" t="inlineStr">
        <is>
          <t>35731147</t>
        </is>
      </c>
      <c r="C332" t="inlineStr">
        <is>
          <t>YASIEL BONILLA</t>
        </is>
      </c>
      <c r="D332" t="inlineStr">
        <is>
          <t>YASIELBONILLA</t>
        </is>
      </c>
      <c r="E332">
        <f>IF(COUNTIFS(Registros!$A$2:$A$6000,"NP",Registros!$B$2:$B$6000,$A332)&gt;0,1,0)</f>
        <v/>
      </c>
      <c r="F332">
        <f>IF($E332=1,SUMIFS(Registros!$F$2:$F$6000,Registros!$A$2:$A$6000,"NP",Registros!$B$2:$B$6000,$A332),0)</f>
        <v/>
      </c>
      <c r="G332">
        <f>IF(COUNTIFS(Registros!$A$2:$A$6000,"MOV",Registros!$B$2:$B$6000,$A332)&gt;0,1,0)</f>
        <v/>
      </c>
      <c r="H332">
        <f>IF($G332=1,SUMIFS(Registros!$F$2:$F$6000,Registros!$A$2:$A$6000,"MOV",Registros!$B$2:$B$6000,$A332),0)</f>
        <v/>
      </c>
      <c r="I332">
        <f>IF(COUNTIFS(Registros!$A$2:$A$6000,"CS",Registros!$B$2:$B$6000,$A332)&gt;0,1,0)</f>
        <v/>
      </c>
      <c r="J332">
        <f>IF($I332=1,SUMIFS(Registros!$I$2:$I$6000,Registros!$A$2:$A$6000,"CS",Registros!$B$2:$B$6000,$A332),0)</f>
        <v/>
      </c>
      <c r="K332">
        <f>IF(COUNTIFS(Winback!$K$2:$K$300,$D332)&gt;0,1,0)</f>
        <v/>
      </c>
      <c r="L332">
        <f>IF(AND($K332=1,LEFT($A332,3)="WB-"),SUMIFS(Winback!$D$2:$D$300,Winback!$K$2:$K$300,$D332),0)</f>
        <v/>
      </c>
      <c r="M332">
        <f>IF(OR($E332=1,$G332=1,SUMIFS(Registros!$J$2:$J$6000,Registros!$B$2:$B$6000,$A332)&gt;0),1,0)</f>
        <v/>
      </c>
      <c r="N332">
        <f>IF($J332&gt;0,1,IF(COUNTIFS(Registros!$A$2:$A$6000,"CS",Registros!$B$2:$B$6000,$A332,Registros!$K$2:$K$6000,"&lt;&gt;")&gt;0,1,0))</f>
        <v/>
      </c>
      <c r="O332">
        <f>IF(AND($K332=1,$E332=0,$G332=0,$I332=0),"WINBACK",IF(AND($M332=1,$N332&gt;0),"CONVERGENTE",IF($M332=1,"SOLO MÓVIL",IF($N332&gt;0,"SOLO FIJO / INTERNET","SIN SERVICIOS"))))</f>
        <v/>
      </c>
      <c r="P332">
        <f>IF($O332="WINBACK","Recuperar (winback)",IF($O332="CONVERGENTE","Upgrade / más líneas",IF($O332="SOLO MÓVIL","Ofrecer fijo + internet (FLBBTV)",IF($O332="SOLO FIJO / INTERNET","Ofrecer línea móvil Nextphone","Oferta completa (móvil + fijo + internet)"))))</f>
        <v/>
      </c>
      <c r="Q332">
        <f>$F332+$H332+$L332</f>
        <v/>
      </c>
      <c r="R332">
        <f>IFERROR(VLOOKUP($A332,Registros!$B$2:$G$6000,6,0),IFERROR(VLOOKUP($D332,Winback!$B$2:$C$300,2,0),""))</f>
        <v/>
      </c>
      <c r="S332">
        <f>IF($E332=1,"NP","")&amp;IF($G332=1,"+MOV","")&amp;IF($I332=1,"+CS","")&amp;IF($K332=1,"+WB","")</f>
        <v/>
      </c>
      <c r="T332">
        <f>$E332+$G332+$I332+$K332</f>
        <v/>
      </c>
    </row>
    <row r="333">
      <c r="A333" t="inlineStr">
        <is>
          <t>355360770000</t>
        </is>
      </c>
      <c r="B333" t="inlineStr">
        <is>
          <t>35536077</t>
        </is>
      </c>
      <c r="C333" t="inlineStr">
        <is>
          <t>CARLOS GUADAMUZ</t>
        </is>
      </c>
      <c r="D333" t="inlineStr">
        <is>
          <t>CARLOSGUADAMUZ</t>
        </is>
      </c>
      <c r="E333">
        <f>IF(COUNTIFS(Registros!$A$2:$A$6000,"NP",Registros!$B$2:$B$6000,$A333)&gt;0,1,0)</f>
        <v/>
      </c>
      <c r="F333">
        <f>IF($E333=1,SUMIFS(Registros!$F$2:$F$6000,Registros!$A$2:$A$6000,"NP",Registros!$B$2:$B$6000,$A333),0)</f>
        <v/>
      </c>
      <c r="G333">
        <f>IF(COUNTIFS(Registros!$A$2:$A$6000,"MOV",Registros!$B$2:$B$6000,$A333)&gt;0,1,0)</f>
        <v/>
      </c>
      <c r="H333">
        <f>IF($G333=1,SUMIFS(Registros!$F$2:$F$6000,Registros!$A$2:$A$6000,"MOV",Registros!$B$2:$B$6000,$A333),0)</f>
        <v/>
      </c>
      <c r="I333">
        <f>IF(COUNTIFS(Registros!$A$2:$A$6000,"CS",Registros!$B$2:$B$6000,$A333)&gt;0,1,0)</f>
        <v/>
      </c>
      <c r="J333">
        <f>IF($I333=1,SUMIFS(Registros!$I$2:$I$6000,Registros!$A$2:$A$6000,"CS",Registros!$B$2:$B$6000,$A333),0)</f>
        <v/>
      </c>
      <c r="K333">
        <f>IF(COUNTIFS(Winback!$K$2:$K$300,$D333)&gt;0,1,0)</f>
        <v/>
      </c>
      <c r="L333">
        <f>IF(AND($K333=1,LEFT($A333,3)="WB-"),SUMIFS(Winback!$D$2:$D$300,Winback!$K$2:$K$300,$D333),0)</f>
        <v/>
      </c>
      <c r="M333">
        <f>IF(OR($E333=1,$G333=1,SUMIFS(Registros!$J$2:$J$6000,Registros!$B$2:$B$6000,$A333)&gt;0),1,0)</f>
        <v/>
      </c>
      <c r="N333">
        <f>IF($J333&gt;0,1,IF(COUNTIFS(Registros!$A$2:$A$6000,"CS",Registros!$B$2:$B$6000,$A333,Registros!$K$2:$K$6000,"&lt;&gt;")&gt;0,1,0))</f>
        <v/>
      </c>
      <c r="O333">
        <f>IF(AND($K333=1,$E333=0,$G333=0,$I333=0),"WINBACK",IF(AND($M333=1,$N333&gt;0),"CONVERGENTE",IF($M333=1,"SOLO MÓVIL",IF($N333&gt;0,"SOLO FIJO / INTERNET","SIN SERVICIOS"))))</f>
        <v/>
      </c>
      <c r="P333">
        <f>IF($O333="WINBACK","Recuperar (winback)",IF($O333="CONVERGENTE","Upgrade / más líneas",IF($O333="SOLO MÓVIL","Ofrecer fijo + internet (FLBBTV)",IF($O333="SOLO FIJO / INTERNET","Ofrecer línea móvil Nextphone","Oferta completa (móvil + fijo + internet)"))))</f>
        <v/>
      </c>
      <c r="Q333">
        <f>$F333+$H333+$L333</f>
        <v/>
      </c>
      <c r="R333">
        <f>IFERROR(VLOOKUP($A333,Registros!$B$2:$G$6000,6,0),IFERROR(VLOOKUP($D333,Winback!$B$2:$C$300,2,0),""))</f>
        <v/>
      </c>
      <c r="S333">
        <f>IF($E333=1,"NP","")&amp;IF($G333=1,"+MOV","")&amp;IF($I333=1,"+CS","")&amp;IF($K333=1,"+WB","")</f>
        <v/>
      </c>
      <c r="T333">
        <f>$E333+$G333+$I333+$K333</f>
        <v/>
      </c>
    </row>
    <row r="334">
      <c r="A334" t="inlineStr">
        <is>
          <t>354354110000</t>
        </is>
      </c>
      <c r="B334" t="inlineStr">
        <is>
          <t>35435411</t>
        </is>
      </c>
      <c r="C334" t="inlineStr">
        <is>
          <t>AYADITH AVILA</t>
        </is>
      </c>
      <c r="D334" t="inlineStr">
        <is>
          <t>AYADITHAVILA</t>
        </is>
      </c>
      <c r="E334">
        <f>IF(COUNTIFS(Registros!$A$2:$A$6000,"NP",Registros!$B$2:$B$6000,$A334)&gt;0,1,0)</f>
        <v/>
      </c>
      <c r="F334">
        <f>IF($E334=1,SUMIFS(Registros!$F$2:$F$6000,Registros!$A$2:$A$6000,"NP",Registros!$B$2:$B$6000,$A334),0)</f>
        <v/>
      </c>
      <c r="G334">
        <f>IF(COUNTIFS(Registros!$A$2:$A$6000,"MOV",Registros!$B$2:$B$6000,$A334)&gt;0,1,0)</f>
        <v/>
      </c>
      <c r="H334">
        <f>IF($G334=1,SUMIFS(Registros!$F$2:$F$6000,Registros!$A$2:$A$6000,"MOV",Registros!$B$2:$B$6000,$A334),0)</f>
        <v/>
      </c>
      <c r="I334">
        <f>IF(COUNTIFS(Registros!$A$2:$A$6000,"CS",Registros!$B$2:$B$6000,$A334)&gt;0,1,0)</f>
        <v/>
      </c>
      <c r="J334">
        <f>IF($I334=1,SUMIFS(Registros!$I$2:$I$6000,Registros!$A$2:$A$6000,"CS",Registros!$B$2:$B$6000,$A334),0)</f>
        <v/>
      </c>
      <c r="K334">
        <f>IF(COUNTIFS(Winback!$K$2:$K$300,$D334)&gt;0,1,0)</f>
        <v/>
      </c>
      <c r="L334">
        <f>IF(AND($K334=1,LEFT($A334,3)="WB-"),SUMIFS(Winback!$D$2:$D$300,Winback!$K$2:$K$300,$D334),0)</f>
        <v/>
      </c>
      <c r="M334">
        <f>IF(OR($E334=1,$G334=1,SUMIFS(Registros!$J$2:$J$6000,Registros!$B$2:$B$6000,$A334)&gt;0),1,0)</f>
        <v/>
      </c>
      <c r="N334">
        <f>IF($J334&gt;0,1,IF(COUNTIFS(Registros!$A$2:$A$6000,"CS",Registros!$B$2:$B$6000,$A334,Registros!$K$2:$K$6000,"&lt;&gt;")&gt;0,1,0))</f>
        <v/>
      </c>
      <c r="O334">
        <f>IF(AND($K334=1,$E334=0,$G334=0,$I334=0),"WINBACK",IF(AND($M334=1,$N334&gt;0),"CONVERGENTE",IF($M334=1,"SOLO MÓVIL",IF($N334&gt;0,"SOLO FIJO / INTERNET","SIN SERVICIOS"))))</f>
        <v/>
      </c>
      <c r="P334">
        <f>IF($O334="WINBACK","Recuperar (winback)",IF($O334="CONVERGENTE","Upgrade / más líneas",IF($O334="SOLO MÓVIL","Ofrecer fijo + internet (FLBBTV)",IF($O334="SOLO FIJO / INTERNET","Ofrecer línea móvil Nextphone","Oferta completa (móvil + fijo + internet)"))))</f>
        <v/>
      </c>
      <c r="Q334">
        <f>$F334+$H334+$L334</f>
        <v/>
      </c>
      <c r="R334">
        <f>IFERROR(VLOOKUP($A334,Registros!$B$2:$G$6000,6,0),IFERROR(VLOOKUP($D334,Winback!$B$2:$C$300,2,0),""))</f>
        <v/>
      </c>
      <c r="S334">
        <f>IF($E334=1,"NP","")&amp;IF($G334=1,"+MOV","")&amp;IF($I334=1,"+CS","")&amp;IF($K334=1,"+WB","")</f>
        <v/>
      </c>
      <c r="T334">
        <f>$E334+$G334+$I334+$K334</f>
        <v/>
      </c>
    </row>
    <row r="335">
      <c r="A335" t="inlineStr">
        <is>
          <t>351270930000</t>
        </is>
      </c>
      <c r="B335" t="inlineStr">
        <is>
          <t>35127093</t>
        </is>
      </c>
      <c r="C335" t="inlineStr">
        <is>
          <t>ORLANDO DIAZ LOPEZ</t>
        </is>
      </c>
      <c r="D335" t="inlineStr">
        <is>
          <t>ORLANDODIAZLOPEZ</t>
        </is>
      </c>
      <c r="E335">
        <f>IF(COUNTIFS(Registros!$A$2:$A$6000,"NP",Registros!$B$2:$B$6000,$A335)&gt;0,1,0)</f>
        <v/>
      </c>
      <c r="F335">
        <f>IF($E335=1,SUMIFS(Registros!$F$2:$F$6000,Registros!$A$2:$A$6000,"NP",Registros!$B$2:$B$6000,$A335),0)</f>
        <v/>
      </c>
      <c r="G335">
        <f>IF(COUNTIFS(Registros!$A$2:$A$6000,"MOV",Registros!$B$2:$B$6000,$A335)&gt;0,1,0)</f>
        <v/>
      </c>
      <c r="H335">
        <f>IF($G335=1,SUMIFS(Registros!$F$2:$F$6000,Registros!$A$2:$A$6000,"MOV",Registros!$B$2:$B$6000,$A335),0)</f>
        <v/>
      </c>
      <c r="I335">
        <f>IF(COUNTIFS(Registros!$A$2:$A$6000,"CS",Registros!$B$2:$B$6000,$A335)&gt;0,1,0)</f>
        <v/>
      </c>
      <c r="J335">
        <f>IF($I335=1,SUMIFS(Registros!$I$2:$I$6000,Registros!$A$2:$A$6000,"CS",Registros!$B$2:$B$6000,$A335),0)</f>
        <v/>
      </c>
      <c r="K335">
        <f>IF(COUNTIFS(Winback!$K$2:$K$300,$D335)&gt;0,1,0)</f>
        <v/>
      </c>
      <c r="L335">
        <f>IF(AND($K335=1,LEFT($A335,3)="WB-"),SUMIFS(Winback!$D$2:$D$300,Winback!$K$2:$K$300,$D335),0)</f>
        <v/>
      </c>
      <c r="M335">
        <f>IF(OR($E335=1,$G335=1,SUMIFS(Registros!$J$2:$J$6000,Registros!$B$2:$B$6000,$A335)&gt;0),1,0)</f>
        <v/>
      </c>
      <c r="N335">
        <f>IF($J335&gt;0,1,IF(COUNTIFS(Registros!$A$2:$A$6000,"CS",Registros!$B$2:$B$6000,$A335,Registros!$K$2:$K$6000,"&lt;&gt;")&gt;0,1,0))</f>
        <v/>
      </c>
      <c r="O335">
        <f>IF(AND($K335=1,$E335=0,$G335=0,$I335=0),"WINBACK",IF(AND($M335=1,$N335&gt;0),"CONVERGENTE",IF($M335=1,"SOLO MÓVIL",IF($N335&gt;0,"SOLO FIJO / INTERNET","SIN SERVICIOS"))))</f>
        <v/>
      </c>
      <c r="P335">
        <f>IF($O335="WINBACK","Recuperar (winback)",IF($O335="CONVERGENTE","Upgrade / más líneas",IF($O335="SOLO MÓVIL","Ofrecer fijo + internet (FLBBTV)",IF($O335="SOLO FIJO / INTERNET","Ofrecer línea móvil Nextphone","Oferta completa (móvil + fijo + internet)"))))</f>
        <v/>
      </c>
      <c r="Q335">
        <f>$F335+$H335+$L335</f>
        <v/>
      </c>
      <c r="R335">
        <f>IFERROR(VLOOKUP($A335,Registros!$B$2:$G$6000,6,0),IFERROR(VLOOKUP($D335,Winback!$B$2:$C$300,2,0),""))</f>
        <v/>
      </c>
      <c r="S335">
        <f>IF($E335=1,"NP","")&amp;IF($G335=1,"+MOV","")&amp;IF($I335=1,"+CS","")&amp;IF($K335=1,"+WB","")</f>
        <v/>
      </c>
      <c r="T335">
        <f>$E335+$G335+$I335+$K335</f>
        <v/>
      </c>
    </row>
    <row r="336">
      <c r="A336" t="inlineStr">
        <is>
          <t>332311380000</t>
        </is>
      </c>
      <c r="B336" t="inlineStr">
        <is>
          <t>33231138</t>
        </is>
      </c>
      <c r="C336" t="inlineStr">
        <is>
          <t>GRUPO PANALANG-UNION, INC.</t>
        </is>
      </c>
      <c r="D336" t="inlineStr">
        <is>
          <t>GRUPOPANALANGUNIONINC</t>
        </is>
      </c>
      <c r="E336">
        <f>IF(COUNTIFS(Registros!$A$2:$A$6000,"NP",Registros!$B$2:$B$6000,$A336)&gt;0,1,0)</f>
        <v/>
      </c>
      <c r="F336">
        <f>IF($E336=1,SUMIFS(Registros!$F$2:$F$6000,Registros!$A$2:$A$6000,"NP",Registros!$B$2:$B$6000,$A336),0)</f>
        <v/>
      </c>
      <c r="G336">
        <f>IF(COUNTIFS(Registros!$A$2:$A$6000,"MOV",Registros!$B$2:$B$6000,$A336)&gt;0,1,0)</f>
        <v/>
      </c>
      <c r="H336">
        <f>IF($G336=1,SUMIFS(Registros!$F$2:$F$6000,Registros!$A$2:$A$6000,"MOV",Registros!$B$2:$B$6000,$A336),0)</f>
        <v/>
      </c>
      <c r="I336">
        <f>IF(COUNTIFS(Registros!$A$2:$A$6000,"CS",Registros!$B$2:$B$6000,$A336)&gt;0,1,0)</f>
        <v/>
      </c>
      <c r="J336">
        <f>IF($I336=1,SUMIFS(Registros!$I$2:$I$6000,Registros!$A$2:$A$6000,"CS",Registros!$B$2:$B$6000,$A336),0)</f>
        <v/>
      </c>
      <c r="K336">
        <f>IF(COUNTIFS(Winback!$K$2:$K$300,$D336)&gt;0,1,0)</f>
        <v/>
      </c>
      <c r="L336">
        <f>IF(AND($K336=1,LEFT($A336,3)="WB-"),SUMIFS(Winback!$D$2:$D$300,Winback!$K$2:$K$300,$D336),0)</f>
        <v/>
      </c>
      <c r="M336">
        <f>IF(OR($E336=1,$G336=1,SUMIFS(Registros!$J$2:$J$6000,Registros!$B$2:$B$6000,$A336)&gt;0),1,0)</f>
        <v/>
      </c>
      <c r="N336">
        <f>IF($J336&gt;0,1,IF(COUNTIFS(Registros!$A$2:$A$6000,"CS",Registros!$B$2:$B$6000,$A336,Registros!$K$2:$K$6000,"&lt;&gt;")&gt;0,1,0))</f>
        <v/>
      </c>
      <c r="O336">
        <f>IF(AND($K336=1,$E336=0,$G336=0,$I336=0),"WINBACK",IF(AND($M336=1,$N336&gt;0),"CONVERGENTE",IF($M336=1,"SOLO MÓVIL",IF($N336&gt;0,"SOLO FIJO / INTERNET","SIN SERVICIOS"))))</f>
        <v/>
      </c>
      <c r="P336">
        <f>IF($O336="WINBACK","Recuperar (winback)",IF($O336="CONVERGENTE","Upgrade / más líneas",IF($O336="SOLO MÓVIL","Ofrecer fijo + internet (FLBBTV)",IF($O336="SOLO FIJO / INTERNET","Ofrecer línea móvil Nextphone","Oferta completa (móvil + fijo + internet)"))))</f>
        <v/>
      </c>
      <c r="Q336">
        <f>$F336+$H336+$L336</f>
        <v/>
      </c>
      <c r="R336">
        <f>IFERROR(VLOOKUP($A336,Registros!$B$2:$G$6000,6,0),IFERROR(VLOOKUP($D336,Winback!$B$2:$C$300,2,0),""))</f>
        <v/>
      </c>
      <c r="S336">
        <f>IF($E336=1,"NP","")&amp;IF($G336=1,"+MOV","")&amp;IF($I336=1,"+CS","")&amp;IF($K336=1,"+WB","")</f>
        <v/>
      </c>
      <c r="T336">
        <f>$E336+$G336+$I336+$K336</f>
        <v/>
      </c>
    </row>
    <row r="337">
      <c r="A337" t="inlineStr">
        <is>
          <t>353352960000</t>
        </is>
      </c>
      <c r="B337" t="inlineStr">
        <is>
          <t>35335296</t>
        </is>
      </c>
      <c r="C337" t="inlineStr">
        <is>
          <t>LEONEL CACERES</t>
        </is>
      </c>
      <c r="D337" t="inlineStr">
        <is>
          <t>LEONELCACERES</t>
        </is>
      </c>
      <c r="E337">
        <f>IF(COUNTIFS(Registros!$A$2:$A$6000,"NP",Registros!$B$2:$B$6000,$A337)&gt;0,1,0)</f>
        <v/>
      </c>
      <c r="F337">
        <f>IF($E337=1,SUMIFS(Registros!$F$2:$F$6000,Registros!$A$2:$A$6000,"NP",Registros!$B$2:$B$6000,$A337),0)</f>
        <v/>
      </c>
      <c r="G337">
        <f>IF(COUNTIFS(Registros!$A$2:$A$6000,"MOV",Registros!$B$2:$B$6000,$A337)&gt;0,1,0)</f>
        <v/>
      </c>
      <c r="H337">
        <f>IF($G337=1,SUMIFS(Registros!$F$2:$F$6000,Registros!$A$2:$A$6000,"MOV",Registros!$B$2:$B$6000,$A337),0)</f>
        <v/>
      </c>
      <c r="I337">
        <f>IF(COUNTIFS(Registros!$A$2:$A$6000,"CS",Registros!$B$2:$B$6000,$A337)&gt;0,1,0)</f>
        <v/>
      </c>
      <c r="J337">
        <f>IF($I337=1,SUMIFS(Registros!$I$2:$I$6000,Registros!$A$2:$A$6000,"CS",Registros!$B$2:$B$6000,$A337),0)</f>
        <v/>
      </c>
      <c r="K337">
        <f>IF(COUNTIFS(Winback!$K$2:$K$300,$D337)&gt;0,1,0)</f>
        <v/>
      </c>
      <c r="L337">
        <f>IF(AND($K337=1,LEFT($A337,3)="WB-"),SUMIFS(Winback!$D$2:$D$300,Winback!$K$2:$K$300,$D337),0)</f>
        <v/>
      </c>
      <c r="M337">
        <f>IF(OR($E337=1,$G337=1,SUMIFS(Registros!$J$2:$J$6000,Registros!$B$2:$B$6000,$A337)&gt;0),1,0)</f>
        <v/>
      </c>
      <c r="N337">
        <f>IF($J337&gt;0,1,IF(COUNTIFS(Registros!$A$2:$A$6000,"CS",Registros!$B$2:$B$6000,$A337,Registros!$K$2:$K$6000,"&lt;&gt;")&gt;0,1,0))</f>
        <v/>
      </c>
      <c r="O337">
        <f>IF(AND($K337=1,$E337=0,$G337=0,$I337=0),"WINBACK",IF(AND($M337=1,$N337&gt;0),"CONVERGENTE",IF($M337=1,"SOLO MÓVIL",IF($N337&gt;0,"SOLO FIJO / INTERNET","SIN SERVICIOS"))))</f>
        <v/>
      </c>
      <c r="P337">
        <f>IF($O337="WINBACK","Recuperar (winback)",IF($O337="CONVERGENTE","Upgrade / más líneas",IF($O337="SOLO MÓVIL","Ofrecer fijo + internet (FLBBTV)",IF($O337="SOLO FIJO / INTERNET","Ofrecer línea móvil Nextphone","Oferta completa (móvil + fijo + internet)"))))</f>
        <v/>
      </c>
      <c r="Q337">
        <f>$F337+$H337+$L337</f>
        <v/>
      </c>
      <c r="R337">
        <f>IFERROR(VLOOKUP($A337,Registros!$B$2:$G$6000,6,0),IFERROR(VLOOKUP($D337,Winback!$B$2:$C$300,2,0),""))</f>
        <v/>
      </c>
      <c r="S337">
        <f>IF($E337=1,"NP","")&amp;IF($G337=1,"+MOV","")&amp;IF($I337=1,"+CS","")&amp;IF($K337=1,"+WB","")</f>
        <v/>
      </c>
      <c r="T337">
        <f>$E337+$G337+$I337+$K337</f>
        <v/>
      </c>
    </row>
    <row r="338">
      <c r="A338" t="inlineStr">
        <is>
          <t>358212880000</t>
        </is>
      </c>
      <c r="B338" t="inlineStr">
        <is>
          <t>35821288</t>
        </is>
      </c>
      <c r="C338" t="inlineStr">
        <is>
          <t>LEISI CHOCHO</t>
        </is>
      </c>
      <c r="D338" t="inlineStr">
        <is>
          <t>LEISICHOCHO</t>
        </is>
      </c>
      <c r="E338">
        <f>IF(COUNTIFS(Registros!$A$2:$A$6000,"NP",Registros!$B$2:$B$6000,$A338)&gt;0,1,0)</f>
        <v/>
      </c>
      <c r="F338">
        <f>IF($E338=1,SUMIFS(Registros!$F$2:$F$6000,Registros!$A$2:$A$6000,"NP",Registros!$B$2:$B$6000,$A338),0)</f>
        <v/>
      </c>
      <c r="G338">
        <f>IF(COUNTIFS(Registros!$A$2:$A$6000,"MOV",Registros!$B$2:$B$6000,$A338)&gt;0,1,0)</f>
        <v/>
      </c>
      <c r="H338">
        <f>IF($G338=1,SUMIFS(Registros!$F$2:$F$6000,Registros!$A$2:$A$6000,"MOV",Registros!$B$2:$B$6000,$A338),0)</f>
        <v/>
      </c>
      <c r="I338">
        <f>IF(COUNTIFS(Registros!$A$2:$A$6000,"CS",Registros!$B$2:$B$6000,$A338)&gt;0,1,0)</f>
        <v/>
      </c>
      <c r="J338">
        <f>IF($I338=1,SUMIFS(Registros!$I$2:$I$6000,Registros!$A$2:$A$6000,"CS",Registros!$B$2:$B$6000,$A338),0)</f>
        <v/>
      </c>
      <c r="K338">
        <f>IF(COUNTIFS(Winback!$K$2:$K$300,$D338)&gt;0,1,0)</f>
        <v/>
      </c>
      <c r="L338">
        <f>IF(AND($K338=1,LEFT($A338,3)="WB-"),SUMIFS(Winback!$D$2:$D$300,Winback!$K$2:$K$300,$D338),0)</f>
        <v/>
      </c>
      <c r="M338">
        <f>IF(OR($E338=1,$G338=1,SUMIFS(Registros!$J$2:$J$6000,Registros!$B$2:$B$6000,$A338)&gt;0),1,0)</f>
        <v/>
      </c>
      <c r="N338">
        <f>IF($J338&gt;0,1,IF(COUNTIFS(Registros!$A$2:$A$6000,"CS",Registros!$B$2:$B$6000,$A338,Registros!$K$2:$K$6000,"&lt;&gt;")&gt;0,1,0))</f>
        <v/>
      </c>
      <c r="O338">
        <f>IF(AND($K338=1,$E338=0,$G338=0,$I338=0),"WINBACK",IF(AND($M338=1,$N338&gt;0),"CONVERGENTE",IF($M338=1,"SOLO MÓVIL",IF($N338&gt;0,"SOLO FIJO / INTERNET","SIN SERVICIOS"))))</f>
        <v/>
      </c>
      <c r="P338">
        <f>IF($O338="WINBACK","Recuperar (winback)",IF($O338="CONVERGENTE","Upgrade / más líneas",IF($O338="SOLO MÓVIL","Ofrecer fijo + internet (FLBBTV)",IF($O338="SOLO FIJO / INTERNET","Ofrecer línea móvil Nextphone","Oferta completa (móvil + fijo + internet)"))))</f>
        <v/>
      </c>
      <c r="Q338">
        <f>$F338+$H338+$L338</f>
        <v/>
      </c>
      <c r="R338">
        <f>IFERROR(VLOOKUP($A338,Registros!$B$2:$G$6000,6,0),IFERROR(VLOOKUP($D338,Winback!$B$2:$C$300,2,0),""))</f>
        <v/>
      </c>
      <c r="S338">
        <f>IF($E338=1,"NP","")&amp;IF($G338=1,"+MOV","")&amp;IF($I338=1,"+CS","")&amp;IF($K338=1,"+WB","")</f>
        <v/>
      </c>
      <c r="T338">
        <f>$E338+$G338+$I338+$K338</f>
        <v/>
      </c>
    </row>
    <row r="339">
      <c r="A339" t="inlineStr">
        <is>
          <t>358175110000</t>
        </is>
      </c>
      <c r="B339" t="inlineStr">
        <is>
          <t>35817511</t>
        </is>
      </c>
      <c r="C339" t="inlineStr">
        <is>
          <t>LEISI CHOCHO CHIRIPUA</t>
        </is>
      </c>
      <c r="D339" t="inlineStr">
        <is>
          <t>LEISICHOCHOCHIRIPUA</t>
        </is>
      </c>
      <c r="E339">
        <f>IF(COUNTIFS(Registros!$A$2:$A$6000,"NP",Registros!$B$2:$B$6000,$A339)&gt;0,1,0)</f>
        <v/>
      </c>
      <c r="F339">
        <f>IF($E339=1,SUMIFS(Registros!$F$2:$F$6000,Registros!$A$2:$A$6000,"NP",Registros!$B$2:$B$6000,$A339),0)</f>
        <v/>
      </c>
      <c r="G339">
        <f>IF(COUNTIFS(Registros!$A$2:$A$6000,"MOV",Registros!$B$2:$B$6000,$A339)&gt;0,1,0)</f>
        <v/>
      </c>
      <c r="H339">
        <f>IF($G339=1,SUMIFS(Registros!$F$2:$F$6000,Registros!$A$2:$A$6000,"MOV",Registros!$B$2:$B$6000,$A339),0)</f>
        <v/>
      </c>
      <c r="I339">
        <f>IF(COUNTIFS(Registros!$A$2:$A$6000,"CS",Registros!$B$2:$B$6000,$A339)&gt;0,1,0)</f>
        <v/>
      </c>
      <c r="J339">
        <f>IF($I339=1,SUMIFS(Registros!$I$2:$I$6000,Registros!$A$2:$A$6000,"CS",Registros!$B$2:$B$6000,$A339),0)</f>
        <v/>
      </c>
      <c r="K339">
        <f>IF(COUNTIFS(Winback!$K$2:$K$300,$D339)&gt;0,1,0)</f>
        <v/>
      </c>
      <c r="L339">
        <f>IF(AND($K339=1,LEFT($A339,3)="WB-"),SUMIFS(Winback!$D$2:$D$300,Winback!$K$2:$K$300,$D339),0)</f>
        <v/>
      </c>
      <c r="M339">
        <f>IF(OR($E339=1,$G339=1,SUMIFS(Registros!$J$2:$J$6000,Registros!$B$2:$B$6000,$A339)&gt;0),1,0)</f>
        <v/>
      </c>
      <c r="N339">
        <f>IF($J339&gt;0,1,IF(COUNTIFS(Registros!$A$2:$A$6000,"CS",Registros!$B$2:$B$6000,$A339,Registros!$K$2:$K$6000,"&lt;&gt;")&gt;0,1,0))</f>
        <v/>
      </c>
      <c r="O339">
        <f>IF(AND($K339=1,$E339=0,$G339=0,$I339=0),"WINBACK",IF(AND($M339=1,$N339&gt;0),"CONVERGENTE",IF($M339=1,"SOLO MÓVIL",IF($N339&gt;0,"SOLO FIJO / INTERNET","SIN SERVICIOS"))))</f>
        <v/>
      </c>
      <c r="P339">
        <f>IF($O339="WINBACK","Recuperar (winback)",IF($O339="CONVERGENTE","Upgrade / más líneas",IF($O339="SOLO MÓVIL","Ofrecer fijo + internet (FLBBTV)",IF($O339="SOLO FIJO / INTERNET","Ofrecer línea móvil Nextphone","Oferta completa (móvil + fijo + internet)"))))</f>
        <v/>
      </c>
      <c r="Q339">
        <f>$F339+$H339+$L339</f>
        <v/>
      </c>
      <c r="R339">
        <f>IFERROR(VLOOKUP($A339,Registros!$B$2:$G$6000,6,0),IFERROR(VLOOKUP($D339,Winback!$B$2:$C$300,2,0),""))</f>
        <v/>
      </c>
      <c r="S339">
        <f>IF($E339=1,"NP","")&amp;IF($G339=1,"+MOV","")&amp;IF($I339=1,"+CS","")&amp;IF($K339=1,"+WB","")</f>
        <v/>
      </c>
      <c r="T339">
        <f>$E339+$G339+$I339+$K339</f>
        <v/>
      </c>
    </row>
    <row r="340">
      <c r="A340" t="inlineStr">
        <is>
          <t>354094670000</t>
        </is>
      </c>
      <c r="B340" t="inlineStr">
        <is>
          <t>35409467</t>
        </is>
      </c>
      <c r="C340" t="inlineStr">
        <is>
          <t>YOLANIS SOLANO</t>
        </is>
      </c>
      <c r="D340" t="inlineStr">
        <is>
          <t>YOLANISSOLANO</t>
        </is>
      </c>
      <c r="E340">
        <f>IF(COUNTIFS(Registros!$A$2:$A$6000,"NP",Registros!$B$2:$B$6000,$A340)&gt;0,1,0)</f>
        <v/>
      </c>
      <c r="F340">
        <f>IF($E340=1,SUMIFS(Registros!$F$2:$F$6000,Registros!$A$2:$A$6000,"NP",Registros!$B$2:$B$6000,$A340),0)</f>
        <v/>
      </c>
      <c r="G340">
        <f>IF(COUNTIFS(Registros!$A$2:$A$6000,"MOV",Registros!$B$2:$B$6000,$A340)&gt;0,1,0)</f>
        <v/>
      </c>
      <c r="H340">
        <f>IF($G340=1,SUMIFS(Registros!$F$2:$F$6000,Registros!$A$2:$A$6000,"MOV",Registros!$B$2:$B$6000,$A340),0)</f>
        <v/>
      </c>
      <c r="I340">
        <f>IF(COUNTIFS(Registros!$A$2:$A$6000,"CS",Registros!$B$2:$B$6000,$A340)&gt;0,1,0)</f>
        <v/>
      </c>
      <c r="J340">
        <f>IF($I340=1,SUMIFS(Registros!$I$2:$I$6000,Registros!$A$2:$A$6000,"CS",Registros!$B$2:$B$6000,$A340),0)</f>
        <v/>
      </c>
      <c r="K340">
        <f>IF(COUNTIFS(Winback!$K$2:$K$300,$D340)&gt;0,1,0)</f>
        <v/>
      </c>
      <c r="L340">
        <f>IF(AND($K340=1,LEFT($A340,3)="WB-"),SUMIFS(Winback!$D$2:$D$300,Winback!$K$2:$K$300,$D340),0)</f>
        <v/>
      </c>
      <c r="M340">
        <f>IF(OR($E340=1,$G340=1,SUMIFS(Registros!$J$2:$J$6000,Registros!$B$2:$B$6000,$A340)&gt;0),1,0)</f>
        <v/>
      </c>
      <c r="N340">
        <f>IF($J340&gt;0,1,IF(COUNTIFS(Registros!$A$2:$A$6000,"CS",Registros!$B$2:$B$6000,$A340,Registros!$K$2:$K$6000,"&lt;&gt;")&gt;0,1,0))</f>
        <v/>
      </c>
      <c r="O340">
        <f>IF(AND($K340=1,$E340=0,$G340=0,$I340=0),"WINBACK",IF(AND($M340=1,$N340&gt;0),"CONVERGENTE",IF($M340=1,"SOLO MÓVIL",IF($N340&gt;0,"SOLO FIJO / INTERNET","SIN SERVICIOS"))))</f>
        <v/>
      </c>
      <c r="P340">
        <f>IF($O340="WINBACK","Recuperar (winback)",IF($O340="CONVERGENTE","Upgrade / más líneas",IF($O340="SOLO MÓVIL","Ofrecer fijo + internet (FLBBTV)",IF($O340="SOLO FIJO / INTERNET","Ofrecer línea móvil Nextphone","Oferta completa (móvil + fijo + internet)"))))</f>
        <v/>
      </c>
      <c r="Q340">
        <f>$F340+$H340+$L340</f>
        <v/>
      </c>
      <c r="R340">
        <f>IFERROR(VLOOKUP($A340,Registros!$B$2:$G$6000,6,0),IFERROR(VLOOKUP($D340,Winback!$B$2:$C$300,2,0),""))</f>
        <v/>
      </c>
      <c r="S340">
        <f>IF($E340=1,"NP","")&amp;IF($G340=1,"+MOV","")&amp;IF($I340=1,"+CS","")&amp;IF($K340=1,"+WB","")</f>
        <v/>
      </c>
      <c r="T340">
        <f>$E340+$G340+$I340+$K340</f>
        <v/>
      </c>
    </row>
    <row r="341">
      <c r="A341" t="inlineStr">
        <is>
          <t>352336400000</t>
        </is>
      </c>
      <c r="B341" t="inlineStr">
        <is>
          <t>35233640</t>
        </is>
      </c>
      <c r="C341" t="inlineStr">
        <is>
          <t>EDIXON GUERRA</t>
        </is>
      </c>
      <c r="D341" t="inlineStr">
        <is>
          <t>EDIXONGUERRA</t>
        </is>
      </c>
      <c r="E341">
        <f>IF(COUNTIFS(Registros!$A$2:$A$6000,"NP",Registros!$B$2:$B$6000,$A341)&gt;0,1,0)</f>
        <v/>
      </c>
      <c r="F341">
        <f>IF($E341=1,SUMIFS(Registros!$F$2:$F$6000,Registros!$A$2:$A$6000,"NP",Registros!$B$2:$B$6000,$A341),0)</f>
        <v/>
      </c>
      <c r="G341">
        <f>IF(COUNTIFS(Registros!$A$2:$A$6000,"MOV",Registros!$B$2:$B$6000,$A341)&gt;0,1,0)</f>
        <v/>
      </c>
      <c r="H341">
        <f>IF($G341=1,SUMIFS(Registros!$F$2:$F$6000,Registros!$A$2:$A$6000,"MOV",Registros!$B$2:$B$6000,$A341),0)</f>
        <v/>
      </c>
      <c r="I341">
        <f>IF(COUNTIFS(Registros!$A$2:$A$6000,"CS",Registros!$B$2:$B$6000,$A341)&gt;0,1,0)</f>
        <v/>
      </c>
      <c r="J341">
        <f>IF($I341=1,SUMIFS(Registros!$I$2:$I$6000,Registros!$A$2:$A$6000,"CS",Registros!$B$2:$B$6000,$A341),0)</f>
        <v/>
      </c>
      <c r="K341">
        <f>IF(COUNTIFS(Winback!$K$2:$K$300,$D341)&gt;0,1,0)</f>
        <v/>
      </c>
      <c r="L341">
        <f>IF(AND($K341=1,LEFT($A341,3)="WB-"),SUMIFS(Winback!$D$2:$D$300,Winback!$K$2:$K$300,$D341),0)</f>
        <v/>
      </c>
      <c r="M341">
        <f>IF(OR($E341=1,$G341=1,SUMIFS(Registros!$J$2:$J$6000,Registros!$B$2:$B$6000,$A341)&gt;0),1,0)</f>
        <v/>
      </c>
      <c r="N341">
        <f>IF($J341&gt;0,1,IF(COUNTIFS(Registros!$A$2:$A$6000,"CS",Registros!$B$2:$B$6000,$A341,Registros!$K$2:$K$6000,"&lt;&gt;")&gt;0,1,0))</f>
        <v/>
      </c>
      <c r="O341">
        <f>IF(AND($K341=1,$E341=0,$G341=0,$I341=0),"WINBACK",IF(AND($M341=1,$N341&gt;0),"CONVERGENTE",IF($M341=1,"SOLO MÓVIL",IF($N341&gt;0,"SOLO FIJO / INTERNET","SIN SERVICIOS"))))</f>
        <v/>
      </c>
      <c r="P341">
        <f>IF($O341="WINBACK","Recuperar (winback)",IF($O341="CONVERGENTE","Upgrade / más líneas",IF($O341="SOLO MÓVIL","Ofrecer fijo + internet (FLBBTV)",IF($O341="SOLO FIJO / INTERNET","Ofrecer línea móvil Nextphone","Oferta completa (móvil + fijo + internet)"))))</f>
        <v/>
      </c>
      <c r="Q341">
        <f>$F341+$H341+$L341</f>
        <v/>
      </c>
      <c r="R341">
        <f>IFERROR(VLOOKUP($A341,Registros!$B$2:$G$6000,6,0),IFERROR(VLOOKUP($D341,Winback!$B$2:$C$300,2,0),""))</f>
        <v/>
      </c>
      <c r="S341">
        <f>IF($E341=1,"NP","")&amp;IF($G341=1,"+MOV","")&amp;IF($I341=1,"+CS","")&amp;IF($K341=1,"+WB","")</f>
        <v/>
      </c>
      <c r="T341">
        <f>$E341+$G341+$I341+$K341</f>
        <v/>
      </c>
    </row>
    <row r="342">
      <c r="A342" t="inlineStr">
        <is>
          <t>323734740000</t>
        </is>
      </c>
      <c r="B342" t="inlineStr">
        <is>
          <t>32373474</t>
        </is>
      </c>
      <c r="C342" t="inlineStr">
        <is>
          <t>MARTI PEREZ VERNAZA</t>
        </is>
      </c>
      <c r="D342" t="inlineStr">
        <is>
          <t>MARTIPEREZVERNAZA</t>
        </is>
      </c>
      <c r="E342">
        <f>IF(COUNTIFS(Registros!$A$2:$A$6000,"NP",Registros!$B$2:$B$6000,$A342)&gt;0,1,0)</f>
        <v/>
      </c>
      <c r="F342">
        <f>IF($E342=1,SUMIFS(Registros!$F$2:$F$6000,Registros!$A$2:$A$6000,"NP",Registros!$B$2:$B$6000,$A342),0)</f>
        <v/>
      </c>
      <c r="G342">
        <f>IF(COUNTIFS(Registros!$A$2:$A$6000,"MOV",Registros!$B$2:$B$6000,$A342)&gt;0,1,0)</f>
        <v/>
      </c>
      <c r="H342">
        <f>IF($G342=1,SUMIFS(Registros!$F$2:$F$6000,Registros!$A$2:$A$6000,"MOV",Registros!$B$2:$B$6000,$A342),0)</f>
        <v/>
      </c>
      <c r="I342">
        <f>IF(COUNTIFS(Registros!$A$2:$A$6000,"CS",Registros!$B$2:$B$6000,$A342)&gt;0,1,0)</f>
        <v/>
      </c>
      <c r="J342">
        <f>IF($I342=1,SUMIFS(Registros!$I$2:$I$6000,Registros!$A$2:$A$6000,"CS",Registros!$B$2:$B$6000,$A342),0)</f>
        <v/>
      </c>
      <c r="K342">
        <f>IF(COUNTIFS(Winback!$K$2:$K$300,$D342)&gt;0,1,0)</f>
        <v/>
      </c>
      <c r="L342">
        <f>IF(AND($K342=1,LEFT($A342,3)="WB-"),SUMIFS(Winback!$D$2:$D$300,Winback!$K$2:$K$300,$D342),0)</f>
        <v/>
      </c>
      <c r="M342">
        <f>IF(OR($E342=1,$G342=1,SUMIFS(Registros!$J$2:$J$6000,Registros!$B$2:$B$6000,$A342)&gt;0),1,0)</f>
        <v/>
      </c>
      <c r="N342">
        <f>IF($J342&gt;0,1,IF(COUNTIFS(Registros!$A$2:$A$6000,"CS",Registros!$B$2:$B$6000,$A342,Registros!$K$2:$K$6000,"&lt;&gt;")&gt;0,1,0))</f>
        <v/>
      </c>
      <c r="O342">
        <f>IF(AND($K342=1,$E342=0,$G342=0,$I342=0),"WINBACK",IF(AND($M342=1,$N342&gt;0),"CONVERGENTE",IF($M342=1,"SOLO MÓVIL",IF($N342&gt;0,"SOLO FIJO / INTERNET","SIN SERVICIOS"))))</f>
        <v/>
      </c>
      <c r="P342">
        <f>IF($O342="WINBACK","Recuperar (winback)",IF($O342="CONVERGENTE","Upgrade / más líneas",IF($O342="SOLO MÓVIL","Ofrecer fijo + internet (FLBBTV)",IF($O342="SOLO FIJO / INTERNET","Ofrecer línea móvil Nextphone","Oferta completa (móvil + fijo + internet)"))))</f>
        <v/>
      </c>
      <c r="Q342">
        <f>$F342+$H342+$L342</f>
        <v/>
      </c>
      <c r="R342">
        <f>IFERROR(VLOOKUP($A342,Registros!$B$2:$G$6000,6,0),IFERROR(VLOOKUP($D342,Winback!$B$2:$C$300,2,0),""))</f>
        <v/>
      </c>
      <c r="S342">
        <f>IF($E342=1,"NP","")&amp;IF($G342=1,"+MOV","")&amp;IF($I342=1,"+CS","")&amp;IF($K342=1,"+WB","")</f>
        <v/>
      </c>
      <c r="T342">
        <f>$E342+$G342+$I342+$K342</f>
        <v/>
      </c>
    </row>
    <row r="343">
      <c r="A343" t="inlineStr">
        <is>
          <t>327318550000</t>
        </is>
      </c>
      <c r="B343" t="inlineStr">
        <is>
          <t>32731855</t>
        </is>
      </c>
      <c r="C343" t="inlineStr">
        <is>
          <t>TRANSPPORTE MARTI SA</t>
        </is>
      </c>
      <c r="D343" t="inlineStr">
        <is>
          <t>TRANSPPORTEMARTISA</t>
        </is>
      </c>
      <c r="E343">
        <f>IF(COUNTIFS(Registros!$A$2:$A$6000,"NP",Registros!$B$2:$B$6000,$A343)&gt;0,1,0)</f>
        <v/>
      </c>
      <c r="F343">
        <f>IF($E343=1,SUMIFS(Registros!$F$2:$F$6000,Registros!$A$2:$A$6000,"NP",Registros!$B$2:$B$6000,$A343),0)</f>
        <v/>
      </c>
      <c r="G343">
        <f>IF(COUNTIFS(Registros!$A$2:$A$6000,"MOV",Registros!$B$2:$B$6000,$A343)&gt;0,1,0)</f>
        <v/>
      </c>
      <c r="H343">
        <f>IF($G343=1,SUMIFS(Registros!$F$2:$F$6000,Registros!$A$2:$A$6000,"MOV",Registros!$B$2:$B$6000,$A343),0)</f>
        <v/>
      </c>
      <c r="I343">
        <f>IF(COUNTIFS(Registros!$A$2:$A$6000,"CS",Registros!$B$2:$B$6000,$A343)&gt;0,1,0)</f>
        <v/>
      </c>
      <c r="J343">
        <f>IF($I343=1,SUMIFS(Registros!$I$2:$I$6000,Registros!$A$2:$A$6000,"CS",Registros!$B$2:$B$6000,$A343),0)</f>
        <v/>
      </c>
      <c r="K343">
        <f>IF(COUNTIFS(Winback!$K$2:$K$300,$D343)&gt;0,1,0)</f>
        <v/>
      </c>
      <c r="L343">
        <f>IF(AND($K343=1,LEFT($A343,3)="WB-"),SUMIFS(Winback!$D$2:$D$300,Winback!$K$2:$K$300,$D343),0)</f>
        <v/>
      </c>
      <c r="M343">
        <f>IF(OR($E343=1,$G343=1,SUMIFS(Registros!$J$2:$J$6000,Registros!$B$2:$B$6000,$A343)&gt;0),1,0)</f>
        <v/>
      </c>
      <c r="N343">
        <f>IF($J343&gt;0,1,IF(COUNTIFS(Registros!$A$2:$A$6000,"CS",Registros!$B$2:$B$6000,$A343,Registros!$K$2:$K$6000,"&lt;&gt;")&gt;0,1,0))</f>
        <v/>
      </c>
      <c r="O343">
        <f>IF(AND($K343=1,$E343=0,$G343=0,$I343=0),"WINBACK",IF(AND($M343=1,$N343&gt;0),"CONVERGENTE",IF($M343=1,"SOLO MÓVIL",IF($N343&gt;0,"SOLO FIJO / INTERNET","SIN SERVICIOS"))))</f>
        <v/>
      </c>
      <c r="P343">
        <f>IF($O343="WINBACK","Recuperar (winback)",IF($O343="CONVERGENTE","Upgrade / más líneas",IF($O343="SOLO MÓVIL","Ofrecer fijo + internet (FLBBTV)",IF($O343="SOLO FIJO / INTERNET","Ofrecer línea móvil Nextphone","Oferta completa (móvil + fijo + internet)"))))</f>
        <v/>
      </c>
      <c r="Q343">
        <f>$F343+$H343+$L343</f>
        <v/>
      </c>
      <c r="R343">
        <f>IFERROR(VLOOKUP($A343,Registros!$B$2:$G$6000,6,0),IFERROR(VLOOKUP($D343,Winback!$B$2:$C$300,2,0),""))</f>
        <v/>
      </c>
      <c r="S343">
        <f>IF($E343=1,"NP","")&amp;IF($G343=1,"+MOV","")&amp;IF($I343=1,"+CS","")&amp;IF($K343=1,"+WB","")</f>
        <v/>
      </c>
      <c r="T343">
        <f>$E343+$G343+$I343+$K343</f>
        <v/>
      </c>
    </row>
    <row r="344">
      <c r="A344" t="inlineStr">
        <is>
          <t>323130750000</t>
        </is>
      </c>
      <c r="B344" t="inlineStr">
        <is>
          <t>32313075</t>
        </is>
      </c>
      <c r="C344" t="inlineStr">
        <is>
          <t>Inversiones 1</t>
        </is>
      </c>
      <c r="D344" t="inlineStr">
        <is>
          <t>INVERSIONES1</t>
        </is>
      </c>
      <c r="E344">
        <f>IF(COUNTIFS(Registros!$A$2:$A$6000,"NP",Registros!$B$2:$B$6000,$A344)&gt;0,1,0)</f>
        <v/>
      </c>
      <c r="F344">
        <f>IF($E344=1,SUMIFS(Registros!$F$2:$F$6000,Registros!$A$2:$A$6000,"NP",Registros!$B$2:$B$6000,$A344),0)</f>
        <v/>
      </c>
      <c r="G344">
        <f>IF(COUNTIFS(Registros!$A$2:$A$6000,"MOV",Registros!$B$2:$B$6000,$A344)&gt;0,1,0)</f>
        <v/>
      </c>
      <c r="H344">
        <f>IF($G344=1,SUMIFS(Registros!$F$2:$F$6000,Registros!$A$2:$A$6000,"MOV",Registros!$B$2:$B$6000,$A344),0)</f>
        <v/>
      </c>
      <c r="I344">
        <f>IF(COUNTIFS(Registros!$A$2:$A$6000,"CS",Registros!$B$2:$B$6000,$A344)&gt;0,1,0)</f>
        <v/>
      </c>
      <c r="J344">
        <f>IF($I344=1,SUMIFS(Registros!$I$2:$I$6000,Registros!$A$2:$A$6000,"CS",Registros!$B$2:$B$6000,$A344),0)</f>
        <v/>
      </c>
      <c r="K344">
        <f>IF(COUNTIFS(Winback!$K$2:$K$300,$D344)&gt;0,1,0)</f>
        <v/>
      </c>
      <c r="L344">
        <f>IF(AND($K344=1,LEFT($A344,3)="WB-"),SUMIFS(Winback!$D$2:$D$300,Winback!$K$2:$K$300,$D344),0)</f>
        <v/>
      </c>
      <c r="M344">
        <f>IF(OR($E344=1,$G344=1,SUMIFS(Registros!$J$2:$J$6000,Registros!$B$2:$B$6000,$A344)&gt;0),1,0)</f>
        <v/>
      </c>
      <c r="N344">
        <f>IF($J344&gt;0,1,IF(COUNTIFS(Registros!$A$2:$A$6000,"CS",Registros!$B$2:$B$6000,$A344,Registros!$K$2:$K$6000,"&lt;&gt;")&gt;0,1,0))</f>
        <v/>
      </c>
      <c r="O344">
        <f>IF(AND($K344=1,$E344=0,$G344=0,$I344=0),"WINBACK",IF(AND($M344=1,$N344&gt;0),"CONVERGENTE",IF($M344=1,"SOLO MÓVIL",IF($N344&gt;0,"SOLO FIJO / INTERNET","SIN SERVICIOS"))))</f>
        <v/>
      </c>
      <c r="P344">
        <f>IF($O344="WINBACK","Recuperar (winback)",IF($O344="CONVERGENTE","Upgrade / más líneas",IF($O344="SOLO MÓVIL","Ofrecer fijo + internet (FLBBTV)",IF($O344="SOLO FIJO / INTERNET","Ofrecer línea móvil Nextphone","Oferta completa (móvil + fijo + internet)"))))</f>
        <v/>
      </c>
      <c r="Q344">
        <f>$F344+$H344+$L344</f>
        <v/>
      </c>
      <c r="R344">
        <f>IFERROR(VLOOKUP($A344,Registros!$B$2:$G$6000,6,0),IFERROR(VLOOKUP($D344,Winback!$B$2:$C$300,2,0),""))</f>
        <v/>
      </c>
      <c r="S344">
        <f>IF($E344=1,"NP","")&amp;IF($G344=1,"+MOV","")&amp;IF($I344=1,"+CS","")&amp;IF($K344=1,"+WB","")</f>
        <v/>
      </c>
      <c r="T344">
        <f>$E344+$G344+$I344+$K344</f>
        <v/>
      </c>
    </row>
    <row r="345">
      <c r="A345" t="inlineStr">
        <is>
          <t>312209790000</t>
        </is>
      </c>
      <c r="B345" t="inlineStr">
        <is>
          <t>31220979</t>
        </is>
      </c>
      <c r="C345" t="inlineStr">
        <is>
          <t>AIR QUALITY SERV. INC -</t>
        </is>
      </c>
      <c r="D345" t="inlineStr">
        <is>
          <t>AIRQUALITYSERVINC</t>
        </is>
      </c>
      <c r="E345">
        <f>IF(COUNTIFS(Registros!$A$2:$A$6000,"NP",Registros!$B$2:$B$6000,$A345)&gt;0,1,0)</f>
        <v/>
      </c>
      <c r="F345">
        <f>IF($E345=1,SUMIFS(Registros!$F$2:$F$6000,Registros!$A$2:$A$6000,"NP",Registros!$B$2:$B$6000,$A345),0)</f>
        <v/>
      </c>
      <c r="G345">
        <f>IF(COUNTIFS(Registros!$A$2:$A$6000,"MOV",Registros!$B$2:$B$6000,$A345)&gt;0,1,0)</f>
        <v/>
      </c>
      <c r="H345">
        <f>IF($G345=1,SUMIFS(Registros!$F$2:$F$6000,Registros!$A$2:$A$6000,"MOV",Registros!$B$2:$B$6000,$A345),0)</f>
        <v/>
      </c>
      <c r="I345">
        <f>IF(COUNTIFS(Registros!$A$2:$A$6000,"CS",Registros!$B$2:$B$6000,$A345)&gt;0,1,0)</f>
        <v/>
      </c>
      <c r="J345">
        <f>IF($I345=1,SUMIFS(Registros!$I$2:$I$6000,Registros!$A$2:$A$6000,"CS",Registros!$B$2:$B$6000,$A345),0)</f>
        <v/>
      </c>
      <c r="K345">
        <f>IF(COUNTIFS(Winback!$K$2:$K$300,$D345)&gt;0,1,0)</f>
        <v/>
      </c>
      <c r="L345">
        <f>IF(AND($K345=1,LEFT($A345,3)="WB-"),SUMIFS(Winback!$D$2:$D$300,Winback!$K$2:$K$300,$D345),0)</f>
        <v/>
      </c>
      <c r="M345">
        <f>IF(OR($E345=1,$G345=1,SUMIFS(Registros!$J$2:$J$6000,Registros!$B$2:$B$6000,$A345)&gt;0),1,0)</f>
        <v/>
      </c>
      <c r="N345">
        <f>IF($J345&gt;0,1,IF(COUNTIFS(Registros!$A$2:$A$6000,"CS",Registros!$B$2:$B$6000,$A345,Registros!$K$2:$K$6000,"&lt;&gt;")&gt;0,1,0))</f>
        <v/>
      </c>
      <c r="O345">
        <f>IF(AND($K345=1,$E345=0,$G345=0,$I345=0),"WINBACK",IF(AND($M345=1,$N345&gt;0),"CONVERGENTE",IF($M345=1,"SOLO MÓVIL",IF($N345&gt;0,"SOLO FIJO / INTERNET","SIN SERVICIOS"))))</f>
        <v/>
      </c>
      <c r="P345">
        <f>IF($O345="WINBACK","Recuperar (winback)",IF($O345="CONVERGENTE","Upgrade / más líneas",IF($O345="SOLO MÓVIL","Ofrecer fijo + internet (FLBBTV)",IF($O345="SOLO FIJO / INTERNET","Ofrecer línea móvil Nextphone","Oferta completa (móvil + fijo + internet)"))))</f>
        <v/>
      </c>
      <c r="Q345">
        <f>$F345+$H345+$L345</f>
        <v/>
      </c>
      <c r="R345">
        <f>IFERROR(VLOOKUP($A345,Registros!$B$2:$G$6000,6,0),IFERROR(VLOOKUP($D345,Winback!$B$2:$C$300,2,0),""))</f>
        <v/>
      </c>
      <c r="S345">
        <f>IF($E345=1,"NP","")&amp;IF($G345=1,"+MOV","")&amp;IF($I345=1,"+CS","")&amp;IF($K345=1,"+WB","")</f>
        <v/>
      </c>
      <c r="T345">
        <f>$E345+$G345+$I345+$K345</f>
        <v/>
      </c>
    </row>
    <row r="346">
      <c r="A346" t="inlineStr">
        <is>
          <t>323648230000</t>
        </is>
      </c>
      <c r="B346" t="inlineStr">
        <is>
          <t>32364823</t>
        </is>
      </c>
      <c r="C346" t="inlineStr">
        <is>
          <t>CLINICA NEUROPSICOLOGICA, S.A.</t>
        </is>
      </c>
      <c r="D346" t="inlineStr">
        <is>
          <t>CLINICANEUROPSICOLOGICASA</t>
        </is>
      </c>
      <c r="E346">
        <f>IF(COUNTIFS(Registros!$A$2:$A$6000,"NP",Registros!$B$2:$B$6000,$A346)&gt;0,1,0)</f>
        <v/>
      </c>
      <c r="F346">
        <f>IF($E346=1,SUMIFS(Registros!$F$2:$F$6000,Registros!$A$2:$A$6000,"NP",Registros!$B$2:$B$6000,$A346),0)</f>
        <v/>
      </c>
      <c r="G346">
        <f>IF(COUNTIFS(Registros!$A$2:$A$6000,"MOV",Registros!$B$2:$B$6000,$A346)&gt;0,1,0)</f>
        <v/>
      </c>
      <c r="H346">
        <f>IF($G346=1,SUMIFS(Registros!$F$2:$F$6000,Registros!$A$2:$A$6000,"MOV",Registros!$B$2:$B$6000,$A346),0)</f>
        <v/>
      </c>
      <c r="I346">
        <f>IF(COUNTIFS(Registros!$A$2:$A$6000,"CS",Registros!$B$2:$B$6000,$A346)&gt;0,1,0)</f>
        <v/>
      </c>
      <c r="J346">
        <f>IF($I346=1,SUMIFS(Registros!$I$2:$I$6000,Registros!$A$2:$A$6000,"CS",Registros!$B$2:$B$6000,$A346),0)</f>
        <v/>
      </c>
      <c r="K346">
        <f>IF(COUNTIFS(Winback!$K$2:$K$300,$D346)&gt;0,1,0)</f>
        <v/>
      </c>
      <c r="L346">
        <f>IF(AND($K346=1,LEFT($A346,3)="WB-"),SUMIFS(Winback!$D$2:$D$300,Winback!$K$2:$K$300,$D346),0)</f>
        <v/>
      </c>
      <c r="M346">
        <f>IF(OR($E346=1,$G346=1,SUMIFS(Registros!$J$2:$J$6000,Registros!$B$2:$B$6000,$A346)&gt;0),1,0)</f>
        <v/>
      </c>
      <c r="N346">
        <f>IF($J346&gt;0,1,IF(COUNTIFS(Registros!$A$2:$A$6000,"CS",Registros!$B$2:$B$6000,$A346,Registros!$K$2:$K$6000,"&lt;&gt;")&gt;0,1,0))</f>
        <v/>
      </c>
      <c r="O346">
        <f>IF(AND($K346=1,$E346=0,$G346=0,$I346=0),"WINBACK",IF(AND($M346=1,$N346&gt;0),"CONVERGENTE",IF($M346=1,"SOLO MÓVIL",IF($N346&gt;0,"SOLO FIJO / INTERNET","SIN SERVICIOS"))))</f>
        <v/>
      </c>
      <c r="P346">
        <f>IF($O346="WINBACK","Recuperar (winback)",IF($O346="CONVERGENTE","Upgrade / más líneas",IF($O346="SOLO MÓVIL","Ofrecer fijo + internet (FLBBTV)",IF($O346="SOLO FIJO / INTERNET","Ofrecer línea móvil Nextphone","Oferta completa (móvil + fijo + internet)"))))</f>
        <v/>
      </c>
      <c r="Q346">
        <f>$F346+$H346+$L346</f>
        <v/>
      </c>
      <c r="R346">
        <f>IFERROR(VLOOKUP($A346,Registros!$B$2:$G$6000,6,0),IFERROR(VLOOKUP($D346,Winback!$B$2:$C$300,2,0),""))</f>
        <v/>
      </c>
      <c r="S346">
        <f>IF($E346=1,"NP","")&amp;IF($G346=1,"+MOV","")&amp;IF($I346=1,"+CS","")&amp;IF($K346=1,"+WB","")</f>
        <v/>
      </c>
      <c r="T346">
        <f>$E346+$G346+$I346+$K346</f>
        <v/>
      </c>
    </row>
    <row r="347">
      <c r="A347" t="inlineStr">
        <is>
          <t>322339660100</t>
        </is>
      </c>
      <c r="B347" t="inlineStr">
        <is>
          <t>32233966</t>
        </is>
      </c>
      <c r="C347" t="inlineStr">
        <is>
          <t>J CHEN S.A</t>
        </is>
      </c>
      <c r="D347" t="inlineStr">
        <is>
          <t>JCHENSA</t>
        </is>
      </c>
      <c r="E347">
        <f>IF(COUNTIFS(Registros!$A$2:$A$6000,"NP",Registros!$B$2:$B$6000,$A347)&gt;0,1,0)</f>
        <v/>
      </c>
      <c r="F347">
        <f>IF($E347=1,SUMIFS(Registros!$F$2:$F$6000,Registros!$A$2:$A$6000,"NP",Registros!$B$2:$B$6000,$A347),0)</f>
        <v/>
      </c>
      <c r="G347">
        <f>IF(COUNTIFS(Registros!$A$2:$A$6000,"MOV",Registros!$B$2:$B$6000,$A347)&gt;0,1,0)</f>
        <v/>
      </c>
      <c r="H347">
        <f>IF($G347=1,SUMIFS(Registros!$F$2:$F$6000,Registros!$A$2:$A$6000,"MOV",Registros!$B$2:$B$6000,$A347),0)</f>
        <v/>
      </c>
      <c r="I347">
        <f>IF(COUNTIFS(Registros!$A$2:$A$6000,"CS",Registros!$B$2:$B$6000,$A347)&gt;0,1,0)</f>
        <v/>
      </c>
      <c r="J347">
        <f>IF($I347=1,SUMIFS(Registros!$I$2:$I$6000,Registros!$A$2:$A$6000,"CS",Registros!$B$2:$B$6000,$A347),0)</f>
        <v/>
      </c>
      <c r="K347">
        <f>IF(COUNTIFS(Winback!$K$2:$K$300,$D347)&gt;0,1,0)</f>
        <v/>
      </c>
      <c r="L347">
        <f>IF(AND($K347=1,LEFT($A347,3)="WB-"),SUMIFS(Winback!$D$2:$D$300,Winback!$K$2:$K$300,$D347),0)</f>
        <v/>
      </c>
      <c r="M347">
        <f>IF(OR($E347=1,$G347=1,SUMIFS(Registros!$J$2:$J$6000,Registros!$B$2:$B$6000,$A347)&gt;0),1,0)</f>
        <v/>
      </c>
      <c r="N347">
        <f>IF($J347&gt;0,1,IF(COUNTIFS(Registros!$A$2:$A$6000,"CS",Registros!$B$2:$B$6000,$A347,Registros!$K$2:$K$6000,"&lt;&gt;")&gt;0,1,0))</f>
        <v/>
      </c>
      <c r="O347">
        <f>IF(AND($K347=1,$E347=0,$G347=0,$I347=0),"WINBACK",IF(AND($M347=1,$N347&gt;0),"CONVERGENTE",IF($M347=1,"SOLO MÓVIL",IF($N347&gt;0,"SOLO FIJO / INTERNET","SIN SERVICIOS"))))</f>
        <v/>
      </c>
      <c r="P347">
        <f>IF($O347="WINBACK","Recuperar (winback)",IF($O347="CONVERGENTE","Upgrade / más líneas",IF($O347="SOLO MÓVIL","Ofrecer fijo + internet (FLBBTV)",IF($O347="SOLO FIJO / INTERNET","Ofrecer línea móvil Nextphone","Oferta completa (móvil + fijo + internet)"))))</f>
        <v/>
      </c>
      <c r="Q347">
        <f>$F347+$H347+$L347</f>
        <v/>
      </c>
      <c r="R347">
        <f>IFERROR(VLOOKUP($A347,Registros!$B$2:$G$6000,6,0),IFERROR(VLOOKUP($D347,Winback!$B$2:$C$300,2,0),""))</f>
        <v/>
      </c>
      <c r="S347">
        <f>IF($E347=1,"NP","")&amp;IF($G347=1,"+MOV","")&amp;IF($I347=1,"+CS","")&amp;IF($K347=1,"+WB","")</f>
        <v/>
      </c>
      <c r="T347">
        <f>$E347+$G347+$I347+$K347</f>
        <v/>
      </c>
    </row>
    <row r="348">
      <c r="A348" t="inlineStr">
        <is>
          <t>312229420000</t>
        </is>
      </c>
      <c r="B348" t="inlineStr">
        <is>
          <t>31222942</t>
        </is>
      </c>
      <c r="C348" t="inlineStr">
        <is>
          <t>OLEFINAS PANAMA</t>
        </is>
      </c>
      <c r="D348" t="inlineStr">
        <is>
          <t>OLEFINASPANAMA</t>
        </is>
      </c>
      <c r="E348">
        <f>IF(COUNTIFS(Registros!$A$2:$A$6000,"NP",Registros!$B$2:$B$6000,$A348)&gt;0,1,0)</f>
        <v/>
      </c>
      <c r="F348">
        <f>IF($E348=1,SUMIFS(Registros!$F$2:$F$6000,Registros!$A$2:$A$6000,"NP",Registros!$B$2:$B$6000,$A348),0)</f>
        <v/>
      </c>
      <c r="G348">
        <f>IF(COUNTIFS(Registros!$A$2:$A$6000,"MOV",Registros!$B$2:$B$6000,$A348)&gt;0,1,0)</f>
        <v/>
      </c>
      <c r="H348">
        <f>IF($G348=1,SUMIFS(Registros!$F$2:$F$6000,Registros!$A$2:$A$6000,"MOV",Registros!$B$2:$B$6000,$A348),0)</f>
        <v/>
      </c>
      <c r="I348">
        <f>IF(COUNTIFS(Registros!$A$2:$A$6000,"CS",Registros!$B$2:$B$6000,$A348)&gt;0,1,0)</f>
        <v/>
      </c>
      <c r="J348">
        <f>IF($I348=1,SUMIFS(Registros!$I$2:$I$6000,Registros!$A$2:$A$6000,"CS",Registros!$B$2:$B$6000,$A348),0)</f>
        <v/>
      </c>
      <c r="K348">
        <f>IF(COUNTIFS(Winback!$K$2:$K$300,$D348)&gt;0,1,0)</f>
        <v/>
      </c>
      <c r="L348">
        <f>IF(AND($K348=1,LEFT($A348,3)="WB-"),SUMIFS(Winback!$D$2:$D$300,Winback!$K$2:$K$300,$D348),0)</f>
        <v/>
      </c>
      <c r="M348">
        <f>IF(OR($E348=1,$G348=1,SUMIFS(Registros!$J$2:$J$6000,Registros!$B$2:$B$6000,$A348)&gt;0),1,0)</f>
        <v/>
      </c>
      <c r="N348">
        <f>IF($J348&gt;0,1,IF(COUNTIFS(Registros!$A$2:$A$6000,"CS",Registros!$B$2:$B$6000,$A348,Registros!$K$2:$K$6000,"&lt;&gt;")&gt;0,1,0))</f>
        <v/>
      </c>
      <c r="O348">
        <f>IF(AND($K348=1,$E348=0,$G348=0,$I348=0),"WINBACK",IF(AND($M348=1,$N348&gt;0),"CONVERGENTE",IF($M348=1,"SOLO MÓVIL",IF($N348&gt;0,"SOLO FIJO / INTERNET","SIN SERVICIOS"))))</f>
        <v/>
      </c>
      <c r="P348">
        <f>IF($O348="WINBACK","Recuperar (winback)",IF($O348="CONVERGENTE","Upgrade / más líneas",IF($O348="SOLO MÓVIL","Ofrecer fijo + internet (FLBBTV)",IF($O348="SOLO FIJO / INTERNET","Ofrecer línea móvil Nextphone","Oferta completa (móvil + fijo + internet)"))))</f>
        <v/>
      </c>
      <c r="Q348">
        <f>$F348+$H348+$L348</f>
        <v/>
      </c>
      <c r="R348">
        <f>IFERROR(VLOOKUP($A348,Registros!$B$2:$G$6000,6,0),IFERROR(VLOOKUP($D348,Winback!$B$2:$C$300,2,0),""))</f>
        <v/>
      </c>
      <c r="S348">
        <f>IF($E348=1,"NP","")&amp;IF($G348=1,"+MOV","")&amp;IF($I348=1,"+CS","")&amp;IF($K348=1,"+WB","")</f>
        <v/>
      </c>
      <c r="T348">
        <f>$E348+$G348+$I348+$K348</f>
        <v/>
      </c>
    </row>
    <row r="349">
      <c r="A349" t="inlineStr">
        <is>
          <t>312215850000</t>
        </is>
      </c>
      <c r="B349" t="inlineStr">
        <is>
          <t>31221585</t>
        </is>
      </c>
      <c r="C349" t="inlineStr">
        <is>
          <t>GHEON S.A -</t>
        </is>
      </c>
      <c r="D349" t="inlineStr">
        <is>
          <t>GHEONSA</t>
        </is>
      </c>
      <c r="E349">
        <f>IF(COUNTIFS(Registros!$A$2:$A$6000,"NP",Registros!$B$2:$B$6000,$A349)&gt;0,1,0)</f>
        <v/>
      </c>
      <c r="F349">
        <f>IF($E349=1,SUMIFS(Registros!$F$2:$F$6000,Registros!$A$2:$A$6000,"NP",Registros!$B$2:$B$6000,$A349),0)</f>
        <v/>
      </c>
      <c r="G349">
        <f>IF(COUNTIFS(Registros!$A$2:$A$6000,"MOV",Registros!$B$2:$B$6000,$A349)&gt;0,1,0)</f>
        <v/>
      </c>
      <c r="H349">
        <f>IF($G349=1,SUMIFS(Registros!$F$2:$F$6000,Registros!$A$2:$A$6000,"MOV",Registros!$B$2:$B$6000,$A349),0)</f>
        <v/>
      </c>
      <c r="I349">
        <f>IF(COUNTIFS(Registros!$A$2:$A$6000,"CS",Registros!$B$2:$B$6000,$A349)&gt;0,1,0)</f>
        <v/>
      </c>
      <c r="J349">
        <f>IF($I349=1,SUMIFS(Registros!$I$2:$I$6000,Registros!$A$2:$A$6000,"CS",Registros!$B$2:$B$6000,$A349),0)</f>
        <v/>
      </c>
      <c r="K349">
        <f>IF(COUNTIFS(Winback!$K$2:$K$300,$D349)&gt;0,1,0)</f>
        <v/>
      </c>
      <c r="L349">
        <f>IF(AND($K349=1,LEFT($A349,3)="WB-"),SUMIFS(Winback!$D$2:$D$300,Winback!$K$2:$K$300,$D349),0)</f>
        <v/>
      </c>
      <c r="M349">
        <f>IF(OR($E349=1,$G349=1,SUMIFS(Registros!$J$2:$J$6000,Registros!$B$2:$B$6000,$A349)&gt;0),1,0)</f>
        <v/>
      </c>
      <c r="N349">
        <f>IF($J349&gt;0,1,IF(COUNTIFS(Registros!$A$2:$A$6000,"CS",Registros!$B$2:$B$6000,$A349,Registros!$K$2:$K$6000,"&lt;&gt;")&gt;0,1,0))</f>
        <v/>
      </c>
      <c r="O349">
        <f>IF(AND($K349=1,$E349=0,$G349=0,$I349=0),"WINBACK",IF(AND($M349=1,$N349&gt;0),"CONVERGENTE",IF($M349=1,"SOLO MÓVIL",IF($N349&gt;0,"SOLO FIJO / INTERNET","SIN SERVICIOS"))))</f>
        <v/>
      </c>
      <c r="P349">
        <f>IF($O349="WINBACK","Recuperar (winback)",IF($O349="CONVERGENTE","Upgrade / más líneas",IF($O349="SOLO MÓVIL","Ofrecer fijo + internet (FLBBTV)",IF($O349="SOLO FIJO / INTERNET","Ofrecer línea móvil Nextphone","Oferta completa (móvil + fijo + internet)"))))</f>
        <v/>
      </c>
      <c r="Q349">
        <f>$F349+$H349+$L349</f>
        <v/>
      </c>
      <c r="R349">
        <f>IFERROR(VLOOKUP($A349,Registros!$B$2:$G$6000,6,0),IFERROR(VLOOKUP($D349,Winback!$B$2:$C$300,2,0),""))</f>
        <v/>
      </c>
      <c r="S349">
        <f>IF($E349=1,"NP","")&amp;IF($G349=1,"+MOV","")&amp;IF($I349=1,"+CS","")&amp;IF($K349=1,"+WB","")</f>
        <v/>
      </c>
      <c r="T349">
        <f>$E349+$G349+$I349+$K349</f>
        <v/>
      </c>
    </row>
    <row r="350">
      <c r="A350" t="inlineStr">
        <is>
          <t>322363170400</t>
        </is>
      </c>
      <c r="B350" t="inlineStr">
        <is>
          <t>32236317</t>
        </is>
      </c>
      <c r="C350" t="inlineStr">
        <is>
          <t>MELVA HERNANDEZ ACOSTA</t>
        </is>
      </c>
      <c r="D350" t="inlineStr">
        <is>
          <t>MELVAHERNANDEZACOSTA</t>
        </is>
      </c>
      <c r="E350">
        <f>IF(COUNTIFS(Registros!$A$2:$A$6000,"NP",Registros!$B$2:$B$6000,$A350)&gt;0,1,0)</f>
        <v/>
      </c>
      <c r="F350">
        <f>IF($E350=1,SUMIFS(Registros!$F$2:$F$6000,Registros!$A$2:$A$6000,"NP",Registros!$B$2:$B$6000,$A350),0)</f>
        <v/>
      </c>
      <c r="G350">
        <f>IF(COUNTIFS(Registros!$A$2:$A$6000,"MOV",Registros!$B$2:$B$6000,$A350)&gt;0,1,0)</f>
        <v/>
      </c>
      <c r="H350">
        <f>IF($G350=1,SUMIFS(Registros!$F$2:$F$6000,Registros!$A$2:$A$6000,"MOV",Registros!$B$2:$B$6000,$A350),0)</f>
        <v/>
      </c>
      <c r="I350">
        <f>IF(COUNTIFS(Registros!$A$2:$A$6000,"CS",Registros!$B$2:$B$6000,$A350)&gt;0,1,0)</f>
        <v/>
      </c>
      <c r="J350">
        <f>IF($I350=1,SUMIFS(Registros!$I$2:$I$6000,Registros!$A$2:$A$6000,"CS",Registros!$B$2:$B$6000,$A350),0)</f>
        <v/>
      </c>
      <c r="K350">
        <f>IF(COUNTIFS(Winback!$K$2:$K$300,$D350)&gt;0,1,0)</f>
        <v/>
      </c>
      <c r="L350">
        <f>IF(AND($K350=1,LEFT($A350,3)="WB-"),SUMIFS(Winback!$D$2:$D$300,Winback!$K$2:$K$300,$D350),0)</f>
        <v/>
      </c>
      <c r="M350">
        <f>IF(OR($E350=1,$G350=1,SUMIFS(Registros!$J$2:$J$6000,Registros!$B$2:$B$6000,$A350)&gt;0),1,0)</f>
        <v/>
      </c>
      <c r="N350">
        <f>IF($J350&gt;0,1,IF(COUNTIFS(Registros!$A$2:$A$6000,"CS",Registros!$B$2:$B$6000,$A350,Registros!$K$2:$K$6000,"&lt;&gt;")&gt;0,1,0))</f>
        <v/>
      </c>
      <c r="O350">
        <f>IF(AND($K350=1,$E350=0,$G350=0,$I350=0),"WINBACK",IF(AND($M350=1,$N350&gt;0),"CONVERGENTE",IF($M350=1,"SOLO MÓVIL",IF($N350&gt;0,"SOLO FIJO / INTERNET","SIN SERVICIOS"))))</f>
        <v/>
      </c>
      <c r="P350">
        <f>IF($O350="WINBACK","Recuperar (winback)",IF($O350="CONVERGENTE","Upgrade / más líneas",IF($O350="SOLO MÓVIL","Ofrecer fijo + internet (FLBBTV)",IF($O350="SOLO FIJO / INTERNET","Ofrecer línea móvil Nextphone","Oferta completa (móvil + fijo + internet)"))))</f>
        <v/>
      </c>
      <c r="Q350">
        <f>$F350+$H350+$L350</f>
        <v/>
      </c>
      <c r="R350">
        <f>IFERROR(VLOOKUP($A350,Registros!$B$2:$G$6000,6,0),IFERROR(VLOOKUP($D350,Winback!$B$2:$C$300,2,0),""))</f>
        <v/>
      </c>
      <c r="S350">
        <f>IF($E350=1,"NP","")&amp;IF($G350=1,"+MOV","")&amp;IF($I350=1,"+CS","")&amp;IF($K350=1,"+WB","")</f>
        <v/>
      </c>
      <c r="T350">
        <f>$E350+$G350+$I350+$K350</f>
        <v/>
      </c>
    </row>
    <row r="351">
      <c r="A351" t="inlineStr">
        <is>
          <t>327362610000</t>
        </is>
      </c>
      <c r="B351" t="inlineStr">
        <is>
          <t>32736261</t>
        </is>
      </c>
      <c r="C351" t="inlineStr">
        <is>
          <t>BECKER CORPOR</t>
        </is>
      </c>
      <c r="D351" t="inlineStr">
        <is>
          <t>BECKERCORPOR</t>
        </is>
      </c>
      <c r="E351">
        <f>IF(COUNTIFS(Registros!$A$2:$A$6000,"NP",Registros!$B$2:$B$6000,$A351)&gt;0,1,0)</f>
        <v/>
      </c>
      <c r="F351">
        <f>IF($E351=1,SUMIFS(Registros!$F$2:$F$6000,Registros!$A$2:$A$6000,"NP",Registros!$B$2:$B$6000,$A351),0)</f>
        <v/>
      </c>
      <c r="G351">
        <f>IF(COUNTIFS(Registros!$A$2:$A$6000,"MOV",Registros!$B$2:$B$6000,$A351)&gt;0,1,0)</f>
        <v/>
      </c>
      <c r="H351">
        <f>IF($G351=1,SUMIFS(Registros!$F$2:$F$6000,Registros!$A$2:$A$6000,"MOV",Registros!$B$2:$B$6000,$A351),0)</f>
        <v/>
      </c>
      <c r="I351">
        <f>IF(COUNTIFS(Registros!$A$2:$A$6000,"CS",Registros!$B$2:$B$6000,$A351)&gt;0,1,0)</f>
        <v/>
      </c>
      <c r="J351">
        <f>IF($I351=1,SUMIFS(Registros!$I$2:$I$6000,Registros!$A$2:$A$6000,"CS",Registros!$B$2:$B$6000,$A351),0)</f>
        <v/>
      </c>
      <c r="K351">
        <f>IF(COUNTIFS(Winback!$K$2:$K$300,$D351)&gt;0,1,0)</f>
        <v/>
      </c>
      <c r="L351">
        <f>IF(AND($K351=1,LEFT($A351,3)="WB-"),SUMIFS(Winback!$D$2:$D$300,Winback!$K$2:$K$300,$D351),0)</f>
        <v/>
      </c>
      <c r="M351">
        <f>IF(OR($E351=1,$G351=1,SUMIFS(Registros!$J$2:$J$6000,Registros!$B$2:$B$6000,$A351)&gt;0),1,0)</f>
        <v/>
      </c>
      <c r="N351">
        <f>IF($J351&gt;0,1,IF(COUNTIFS(Registros!$A$2:$A$6000,"CS",Registros!$B$2:$B$6000,$A351,Registros!$K$2:$K$6000,"&lt;&gt;")&gt;0,1,0))</f>
        <v/>
      </c>
      <c r="O351">
        <f>IF(AND($K351=1,$E351=0,$G351=0,$I351=0),"WINBACK",IF(AND($M351=1,$N351&gt;0),"CONVERGENTE",IF($M351=1,"SOLO MÓVIL",IF($N351&gt;0,"SOLO FIJO / INTERNET","SIN SERVICIOS"))))</f>
        <v/>
      </c>
      <c r="P351">
        <f>IF($O351="WINBACK","Recuperar (winback)",IF($O351="CONVERGENTE","Upgrade / más líneas",IF($O351="SOLO MÓVIL","Ofrecer fijo + internet (FLBBTV)",IF($O351="SOLO FIJO / INTERNET","Ofrecer línea móvil Nextphone","Oferta completa (móvil + fijo + internet)"))))</f>
        <v/>
      </c>
      <c r="Q351">
        <f>$F351+$H351+$L351</f>
        <v/>
      </c>
      <c r="R351">
        <f>IFERROR(VLOOKUP($A351,Registros!$B$2:$G$6000,6,0),IFERROR(VLOOKUP($D351,Winback!$B$2:$C$300,2,0),""))</f>
        <v/>
      </c>
      <c r="S351">
        <f>IF($E351=1,"NP","")&amp;IF($G351=1,"+MOV","")&amp;IF($I351=1,"+CS","")&amp;IF($K351=1,"+WB","")</f>
        <v/>
      </c>
      <c r="T351">
        <f>$E351+$G351+$I351+$K351</f>
        <v/>
      </c>
    </row>
    <row r="352">
      <c r="A352" t="inlineStr">
        <is>
          <t>329280350000</t>
        </is>
      </c>
      <c r="B352" t="inlineStr">
        <is>
          <t>32928035</t>
        </is>
      </c>
      <c r="C352" t="inlineStr">
        <is>
          <t>Ph EdifIcio Oceania 200</t>
        </is>
      </c>
      <c r="D352" t="inlineStr">
        <is>
          <t>PHEDIFICIOOCEANIA200</t>
        </is>
      </c>
      <c r="E352">
        <f>IF(COUNTIFS(Registros!$A$2:$A$6000,"NP",Registros!$B$2:$B$6000,$A352)&gt;0,1,0)</f>
        <v/>
      </c>
      <c r="F352">
        <f>IF($E352=1,SUMIFS(Registros!$F$2:$F$6000,Registros!$A$2:$A$6000,"NP",Registros!$B$2:$B$6000,$A352),0)</f>
        <v/>
      </c>
      <c r="G352">
        <f>IF(COUNTIFS(Registros!$A$2:$A$6000,"MOV",Registros!$B$2:$B$6000,$A352)&gt;0,1,0)</f>
        <v/>
      </c>
      <c r="H352">
        <f>IF($G352=1,SUMIFS(Registros!$F$2:$F$6000,Registros!$A$2:$A$6000,"MOV",Registros!$B$2:$B$6000,$A352),0)</f>
        <v/>
      </c>
      <c r="I352">
        <f>IF(COUNTIFS(Registros!$A$2:$A$6000,"CS",Registros!$B$2:$B$6000,$A352)&gt;0,1,0)</f>
        <v/>
      </c>
      <c r="J352">
        <f>IF($I352=1,SUMIFS(Registros!$I$2:$I$6000,Registros!$A$2:$A$6000,"CS",Registros!$B$2:$B$6000,$A352),0)</f>
        <v/>
      </c>
      <c r="K352">
        <f>IF(COUNTIFS(Winback!$K$2:$K$300,$D352)&gt;0,1,0)</f>
        <v/>
      </c>
      <c r="L352">
        <f>IF(AND($K352=1,LEFT($A352,3)="WB-"),SUMIFS(Winback!$D$2:$D$300,Winback!$K$2:$K$300,$D352),0)</f>
        <v/>
      </c>
      <c r="M352">
        <f>IF(OR($E352=1,$G352=1,SUMIFS(Registros!$J$2:$J$6000,Registros!$B$2:$B$6000,$A352)&gt;0),1,0)</f>
        <v/>
      </c>
      <c r="N352">
        <f>IF($J352&gt;0,1,IF(COUNTIFS(Registros!$A$2:$A$6000,"CS",Registros!$B$2:$B$6000,$A352,Registros!$K$2:$K$6000,"&lt;&gt;")&gt;0,1,0))</f>
        <v/>
      </c>
      <c r="O352">
        <f>IF(AND($K352=1,$E352=0,$G352=0,$I352=0),"WINBACK",IF(AND($M352=1,$N352&gt;0),"CONVERGENTE",IF($M352=1,"SOLO MÓVIL",IF($N352&gt;0,"SOLO FIJO / INTERNET","SIN SERVICIOS"))))</f>
        <v/>
      </c>
      <c r="P352">
        <f>IF($O352="WINBACK","Recuperar (winback)",IF($O352="CONVERGENTE","Upgrade / más líneas",IF($O352="SOLO MÓVIL","Ofrecer fijo + internet (FLBBTV)",IF($O352="SOLO FIJO / INTERNET","Ofrecer línea móvil Nextphone","Oferta completa (móvil + fijo + internet)"))))</f>
        <v/>
      </c>
      <c r="Q352">
        <f>$F352+$H352+$L352</f>
        <v/>
      </c>
      <c r="R352">
        <f>IFERROR(VLOOKUP($A352,Registros!$B$2:$G$6000,6,0),IFERROR(VLOOKUP($D352,Winback!$B$2:$C$300,2,0),""))</f>
        <v/>
      </c>
      <c r="S352">
        <f>IF($E352=1,"NP","")&amp;IF($G352=1,"+MOV","")&amp;IF($I352=1,"+CS","")&amp;IF($K352=1,"+WB","")</f>
        <v/>
      </c>
      <c r="T352">
        <f>$E352+$G352+$I352+$K352</f>
        <v/>
      </c>
    </row>
    <row r="353">
      <c r="A353" t="inlineStr">
        <is>
          <t>321954630100</t>
        </is>
      </c>
      <c r="B353" t="inlineStr">
        <is>
          <t>32195463</t>
        </is>
      </c>
      <c r="C353" t="inlineStr">
        <is>
          <t>CONSTRUCTORA VIRCO</t>
        </is>
      </c>
      <c r="D353" t="inlineStr">
        <is>
          <t>CONSTRUCTORAVIRCO</t>
        </is>
      </c>
      <c r="E353">
        <f>IF(COUNTIFS(Registros!$A$2:$A$6000,"NP",Registros!$B$2:$B$6000,$A353)&gt;0,1,0)</f>
        <v/>
      </c>
      <c r="F353">
        <f>IF($E353=1,SUMIFS(Registros!$F$2:$F$6000,Registros!$A$2:$A$6000,"NP",Registros!$B$2:$B$6000,$A353),0)</f>
        <v/>
      </c>
      <c r="G353">
        <f>IF(COUNTIFS(Registros!$A$2:$A$6000,"MOV",Registros!$B$2:$B$6000,$A353)&gt;0,1,0)</f>
        <v/>
      </c>
      <c r="H353">
        <f>IF($G353=1,SUMIFS(Registros!$F$2:$F$6000,Registros!$A$2:$A$6000,"MOV",Registros!$B$2:$B$6000,$A353),0)</f>
        <v/>
      </c>
      <c r="I353">
        <f>IF(COUNTIFS(Registros!$A$2:$A$6000,"CS",Registros!$B$2:$B$6000,$A353)&gt;0,1,0)</f>
        <v/>
      </c>
      <c r="J353">
        <f>IF($I353=1,SUMIFS(Registros!$I$2:$I$6000,Registros!$A$2:$A$6000,"CS",Registros!$B$2:$B$6000,$A353),0)</f>
        <v/>
      </c>
      <c r="K353">
        <f>IF(COUNTIFS(Winback!$K$2:$K$300,$D353)&gt;0,1,0)</f>
        <v/>
      </c>
      <c r="L353">
        <f>IF(AND($K353=1,LEFT($A353,3)="WB-"),SUMIFS(Winback!$D$2:$D$300,Winback!$K$2:$K$300,$D353),0)</f>
        <v/>
      </c>
      <c r="M353">
        <f>IF(OR($E353=1,$G353=1,SUMIFS(Registros!$J$2:$J$6000,Registros!$B$2:$B$6000,$A353)&gt;0),1,0)</f>
        <v/>
      </c>
      <c r="N353">
        <f>IF($J353&gt;0,1,IF(COUNTIFS(Registros!$A$2:$A$6000,"CS",Registros!$B$2:$B$6000,$A353,Registros!$K$2:$K$6000,"&lt;&gt;")&gt;0,1,0))</f>
        <v/>
      </c>
      <c r="O353">
        <f>IF(AND($K353=1,$E353=0,$G353=0,$I353=0),"WINBACK",IF(AND($M353=1,$N353&gt;0),"CONVERGENTE",IF($M353=1,"SOLO MÓVIL",IF($N353&gt;0,"SOLO FIJO / INTERNET","SIN SERVICIOS"))))</f>
        <v/>
      </c>
      <c r="P353">
        <f>IF($O353="WINBACK","Recuperar (winback)",IF($O353="CONVERGENTE","Upgrade / más líneas",IF($O353="SOLO MÓVIL","Ofrecer fijo + internet (FLBBTV)",IF($O353="SOLO FIJO / INTERNET","Ofrecer línea móvil Nextphone","Oferta completa (móvil + fijo + internet)"))))</f>
        <v/>
      </c>
      <c r="Q353">
        <f>$F353+$H353+$L353</f>
        <v/>
      </c>
      <c r="R353">
        <f>IFERROR(VLOOKUP($A353,Registros!$B$2:$G$6000,6,0),IFERROR(VLOOKUP($D353,Winback!$B$2:$C$300,2,0),""))</f>
        <v/>
      </c>
      <c r="S353">
        <f>IF($E353=1,"NP","")&amp;IF($G353=1,"+MOV","")&amp;IF($I353=1,"+CS","")&amp;IF($K353=1,"+WB","")</f>
        <v/>
      </c>
      <c r="T353">
        <f>$E353+$G353+$I353+$K353</f>
        <v/>
      </c>
    </row>
    <row r="354">
      <c r="A354" t="inlineStr">
        <is>
          <t>321561960000</t>
        </is>
      </c>
      <c r="B354" t="inlineStr">
        <is>
          <t>32156196</t>
        </is>
      </c>
      <c r="C354" t="inlineStr">
        <is>
          <t>Kado Seguros</t>
        </is>
      </c>
      <c r="D354" t="inlineStr">
        <is>
          <t>KADOSEGUROS</t>
        </is>
      </c>
      <c r="E354">
        <f>IF(COUNTIFS(Registros!$A$2:$A$6000,"NP",Registros!$B$2:$B$6000,$A354)&gt;0,1,0)</f>
        <v/>
      </c>
      <c r="F354">
        <f>IF($E354=1,SUMIFS(Registros!$F$2:$F$6000,Registros!$A$2:$A$6000,"NP",Registros!$B$2:$B$6000,$A354),0)</f>
        <v/>
      </c>
      <c r="G354">
        <f>IF(COUNTIFS(Registros!$A$2:$A$6000,"MOV",Registros!$B$2:$B$6000,$A354)&gt;0,1,0)</f>
        <v/>
      </c>
      <c r="H354">
        <f>IF($G354=1,SUMIFS(Registros!$F$2:$F$6000,Registros!$A$2:$A$6000,"MOV",Registros!$B$2:$B$6000,$A354),0)</f>
        <v/>
      </c>
      <c r="I354">
        <f>IF(COUNTIFS(Registros!$A$2:$A$6000,"CS",Registros!$B$2:$B$6000,$A354)&gt;0,1,0)</f>
        <v/>
      </c>
      <c r="J354">
        <f>IF($I354=1,SUMIFS(Registros!$I$2:$I$6000,Registros!$A$2:$A$6000,"CS",Registros!$B$2:$B$6000,$A354),0)</f>
        <v/>
      </c>
      <c r="K354">
        <f>IF(COUNTIFS(Winback!$K$2:$K$300,$D354)&gt;0,1,0)</f>
        <v/>
      </c>
      <c r="L354">
        <f>IF(AND($K354=1,LEFT($A354,3)="WB-"),SUMIFS(Winback!$D$2:$D$300,Winback!$K$2:$K$300,$D354),0)</f>
        <v/>
      </c>
      <c r="M354">
        <f>IF(OR($E354=1,$G354=1,SUMIFS(Registros!$J$2:$J$6000,Registros!$B$2:$B$6000,$A354)&gt;0),1,0)</f>
        <v/>
      </c>
      <c r="N354">
        <f>IF($J354&gt;0,1,IF(COUNTIFS(Registros!$A$2:$A$6000,"CS",Registros!$B$2:$B$6000,$A354,Registros!$K$2:$K$6000,"&lt;&gt;")&gt;0,1,0))</f>
        <v/>
      </c>
      <c r="O354">
        <f>IF(AND($K354=1,$E354=0,$G354=0,$I354=0),"WINBACK",IF(AND($M354=1,$N354&gt;0),"CONVERGENTE",IF($M354=1,"SOLO MÓVIL",IF($N354&gt;0,"SOLO FIJO / INTERNET","SIN SERVICIOS"))))</f>
        <v/>
      </c>
      <c r="P354">
        <f>IF($O354="WINBACK","Recuperar (winback)",IF($O354="CONVERGENTE","Upgrade / más líneas",IF($O354="SOLO MÓVIL","Ofrecer fijo + internet (FLBBTV)",IF($O354="SOLO FIJO / INTERNET","Ofrecer línea móvil Nextphone","Oferta completa (móvil + fijo + internet)"))))</f>
        <v/>
      </c>
      <c r="Q354">
        <f>$F354+$H354+$L354</f>
        <v/>
      </c>
      <c r="R354">
        <f>IFERROR(VLOOKUP($A354,Registros!$B$2:$G$6000,6,0),IFERROR(VLOOKUP($D354,Winback!$B$2:$C$300,2,0),""))</f>
        <v/>
      </c>
      <c r="S354">
        <f>IF($E354=1,"NP","")&amp;IF($G354=1,"+MOV","")&amp;IF($I354=1,"+CS","")&amp;IF($K354=1,"+WB","")</f>
        <v/>
      </c>
      <c r="T354">
        <f>$E354+$G354+$I354+$K354</f>
        <v/>
      </c>
    </row>
    <row r="355">
      <c r="A355" t="inlineStr">
        <is>
          <t>323556310100</t>
        </is>
      </c>
      <c r="B355" t="inlineStr">
        <is>
          <t>32355631</t>
        </is>
      </c>
      <c r="C355" t="inlineStr">
        <is>
          <t>Servicios Pro</t>
        </is>
      </c>
      <c r="D355" t="inlineStr">
        <is>
          <t>SERVICIOSPRO</t>
        </is>
      </c>
      <c r="E355">
        <f>IF(COUNTIFS(Registros!$A$2:$A$6000,"NP",Registros!$B$2:$B$6000,$A355)&gt;0,1,0)</f>
        <v/>
      </c>
      <c r="F355">
        <f>IF($E355=1,SUMIFS(Registros!$F$2:$F$6000,Registros!$A$2:$A$6000,"NP",Registros!$B$2:$B$6000,$A355),0)</f>
        <v/>
      </c>
      <c r="G355">
        <f>IF(COUNTIFS(Registros!$A$2:$A$6000,"MOV",Registros!$B$2:$B$6000,$A355)&gt;0,1,0)</f>
        <v/>
      </c>
      <c r="H355">
        <f>IF($G355=1,SUMIFS(Registros!$F$2:$F$6000,Registros!$A$2:$A$6000,"MOV",Registros!$B$2:$B$6000,$A355),0)</f>
        <v/>
      </c>
      <c r="I355">
        <f>IF(COUNTIFS(Registros!$A$2:$A$6000,"CS",Registros!$B$2:$B$6000,$A355)&gt;0,1,0)</f>
        <v/>
      </c>
      <c r="J355">
        <f>IF($I355=1,SUMIFS(Registros!$I$2:$I$6000,Registros!$A$2:$A$6000,"CS",Registros!$B$2:$B$6000,$A355),0)</f>
        <v/>
      </c>
      <c r="K355">
        <f>IF(COUNTIFS(Winback!$K$2:$K$300,$D355)&gt;0,1,0)</f>
        <v/>
      </c>
      <c r="L355">
        <f>IF(AND($K355=1,LEFT($A355,3)="WB-"),SUMIFS(Winback!$D$2:$D$300,Winback!$K$2:$K$300,$D355),0)</f>
        <v/>
      </c>
      <c r="M355">
        <f>IF(OR($E355=1,$G355=1,SUMIFS(Registros!$J$2:$J$6000,Registros!$B$2:$B$6000,$A355)&gt;0),1,0)</f>
        <v/>
      </c>
      <c r="N355">
        <f>IF($J355&gt;0,1,IF(COUNTIFS(Registros!$A$2:$A$6000,"CS",Registros!$B$2:$B$6000,$A355,Registros!$K$2:$K$6000,"&lt;&gt;")&gt;0,1,0))</f>
        <v/>
      </c>
      <c r="O355">
        <f>IF(AND($K355=1,$E355=0,$G355=0,$I355=0),"WINBACK",IF(AND($M355=1,$N355&gt;0),"CONVERGENTE",IF($M355=1,"SOLO MÓVIL",IF($N355&gt;0,"SOLO FIJO / INTERNET","SIN SERVICIOS"))))</f>
        <v/>
      </c>
      <c r="P355">
        <f>IF($O355="WINBACK","Recuperar (winback)",IF($O355="CONVERGENTE","Upgrade / más líneas",IF($O355="SOLO MÓVIL","Ofrecer fijo + internet (FLBBTV)",IF($O355="SOLO FIJO / INTERNET","Ofrecer línea móvil Nextphone","Oferta completa (móvil + fijo + internet)"))))</f>
        <v/>
      </c>
      <c r="Q355">
        <f>$F355+$H355+$L355</f>
        <v/>
      </c>
      <c r="R355">
        <f>IFERROR(VLOOKUP($A355,Registros!$B$2:$G$6000,6,0),IFERROR(VLOOKUP($D355,Winback!$B$2:$C$300,2,0),""))</f>
        <v/>
      </c>
      <c r="S355">
        <f>IF($E355=1,"NP","")&amp;IF($G355=1,"+MOV","")&amp;IF($I355=1,"+CS","")&amp;IF($K355=1,"+WB","")</f>
        <v/>
      </c>
      <c r="T355">
        <f>$E355+$G355+$I355+$K355</f>
        <v/>
      </c>
    </row>
    <row r="356">
      <c r="A356" t="inlineStr">
        <is>
          <t>322375370000</t>
        </is>
      </c>
      <c r="B356" t="inlineStr">
        <is>
          <t>32237537</t>
        </is>
      </c>
      <c r="C356" t="inlineStr">
        <is>
          <t>Hidroenergia, S.A.</t>
        </is>
      </c>
      <c r="D356" t="inlineStr">
        <is>
          <t>HIDROENERGIASA</t>
        </is>
      </c>
      <c r="E356">
        <f>IF(COUNTIFS(Registros!$A$2:$A$6000,"NP",Registros!$B$2:$B$6000,$A356)&gt;0,1,0)</f>
        <v/>
      </c>
      <c r="F356">
        <f>IF($E356=1,SUMIFS(Registros!$F$2:$F$6000,Registros!$A$2:$A$6000,"NP",Registros!$B$2:$B$6000,$A356),0)</f>
        <v/>
      </c>
      <c r="G356">
        <f>IF(COUNTIFS(Registros!$A$2:$A$6000,"MOV",Registros!$B$2:$B$6000,$A356)&gt;0,1,0)</f>
        <v/>
      </c>
      <c r="H356">
        <f>IF($G356=1,SUMIFS(Registros!$F$2:$F$6000,Registros!$A$2:$A$6000,"MOV",Registros!$B$2:$B$6000,$A356),0)</f>
        <v/>
      </c>
      <c r="I356">
        <f>IF(COUNTIFS(Registros!$A$2:$A$6000,"CS",Registros!$B$2:$B$6000,$A356)&gt;0,1,0)</f>
        <v/>
      </c>
      <c r="J356">
        <f>IF($I356=1,SUMIFS(Registros!$I$2:$I$6000,Registros!$A$2:$A$6000,"CS",Registros!$B$2:$B$6000,$A356),0)</f>
        <v/>
      </c>
      <c r="K356">
        <f>IF(COUNTIFS(Winback!$K$2:$K$300,$D356)&gt;0,1,0)</f>
        <v/>
      </c>
      <c r="L356">
        <f>IF(AND($K356=1,LEFT($A356,3)="WB-"),SUMIFS(Winback!$D$2:$D$300,Winback!$K$2:$K$300,$D356),0)</f>
        <v/>
      </c>
      <c r="M356">
        <f>IF(OR($E356=1,$G356=1,SUMIFS(Registros!$J$2:$J$6000,Registros!$B$2:$B$6000,$A356)&gt;0),1,0)</f>
        <v/>
      </c>
      <c r="N356">
        <f>IF($J356&gt;0,1,IF(COUNTIFS(Registros!$A$2:$A$6000,"CS",Registros!$B$2:$B$6000,$A356,Registros!$K$2:$K$6000,"&lt;&gt;")&gt;0,1,0))</f>
        <v/>
      </c>
      <c r="O356">
        <f>IF(AND($K356=1,$E356=0,$G356=0,$I356=0),"WINBACK",IF(AND($M356=1,$N356&gt;0),"CONVERGENTE",IF($M356=1,"SOLO MÓVIL",IF($N356&gt;0,"SOLO FIJO / INTERNET","SIN SERVICIOS"))))</f>
        <v/>
      </c>
      <c r="P356">
        <f>IF($O356="WINBACK","Recuperar (winback)",IF($O356="CONVERGENTE","Upgrade / más líneas",IF($O356="SOLO MÓVIL","Ofrecer fijo + internet (FLBBTV)",IF($O356="SOLO FIJO / INTERNET","Ofrecer línea móvil Nextphone","Oferta completa (móvil + fijo + internet)"))))</f>
        <v/>
      </c>
      <c r="Q356">
        <f>$F356+$H356+$L356</f>
        <v/>
      </c>
      <c r="R356">
        <f>IFERROR(VLOOKUP($A356,Registros!$B$2:$G$6000,6,0),IFERROR(VLOOKUP($D356,Winback!$B$2:$C$300,2,0),""))</f>
        <v/>
      </c>
      <c r="S356">
        <f>IF($E356=1,"NP","")&amp;IF($G356=1,"+MOV","")&amp;IF($I356=1,"+CS","")&amp;IF($K356=1,"+WB","")</f>
        <v/>
      </c>
      <c r="T356">
        <f>$E356+$G356+$I356+$K356</f>
        <v/>
      </c>
    </row>
    <row r="357">
      <c r="A357" t="inlineStr">
        <is>
          <t>346021370000</t>
        </is>
      </c>
      <c r="B357" t="inlineStr">
        <is>
          <t>34602137</t>
        </is>
      </c>
      <c r="C357" t="inlineStr">
        <is>
          <t>HERBRUGER HOME CARE, S.A.</t>
        </is>
      </c>
      <c r="D357" t="inlineStr">
        <is>
          <t>HERBRUGERHOMECARESA</t>
        </is>
      </c>
      <c r="E357">
        <f>IF(COUNTIFS(Registros!$A$2:$A$6000,"NP",Registros!$B$2:$B$6000,$A357)&gt;0,1,0)</f>
        <v/>
      </c>
      <c r="F357">
        <f>IF($E357=1,SUMIFS(Registros!$F$2:$F$6000,Registros!$A$2:$A$6000,"NP",Registros!$B$2:$B$6000,$A357),0)</f>
        <v/>
      </c>
      <c r="G357">
        <f>IF(COUNTIFS(Registros!$A$2:$A$6000,"MOV",Registros!$B$2:$B$6000,$A357)&gt;0,1,0)</f>
        <v/>
      </c>
      <c r="H357">
        <f>IF($G357=1,SUMIFS(Registros!$F$2:$F$6000,Registros!$A$2:$A$6000,"MOV",Registros!$B$2:$B$6000,$A357),0)</f>
        <v/>
      </c>
      <c r="I357">
        <f>IF(COUNTIFS(Registros!$A$2:$A$6000,"CS",Registros!$B$2:$B$6000,$A357)&gt;0,1,0)</f>
        <v/>
      </c>
      <c r="J357">
        <f>IF($I357=1,SUMIFS(Registros!$I$2:$I$6000,Registros!$A$2:$A$6000,"CS",Registros!$B$2:$B$6000,$A357),0)</f>
        <v/>
      </c>
      <c r="K357">
        <f>IF(COUNTIFS(Winback!$K$2:$K$300,$D357)&gt;0,1,0)</f>
        <v/>
      </c>
      <c r="L357">
        <f>IF(AND($K357=1,LEFT($A357,3)="WB-"),SUMIFS(Winback!$D$2:$D$300,Winback!$K$2:$K$300,$D357),0)</f>
        <v/>
      </c>
      <c r="M357">
        <f>IF(OR($E357=1,$G357=1,SUMIFS(Registros!$J$2:$J$6000,Registros!$B$2:$B$6000,$A357)&gt;0),1,0)</f>
        <v/>
      </c>
      <c r="N357">
        <f>IF($J357&gt;0,1,IF(COUNTIFS(Registros!$A$2:$A$6000,"CS",Registros!$B$2:$B$6000,$A357,Registros!$K$2:$K$6000,"&lt;&gt;")&gt;0,1,0))</f>
        <v/>
      </c>
      <c r="O357">
        <f>IF(AND($K357=1,$E357=0,$G357=0,$I357=0),"WINBACK",IF(AND($M357=1,$N357&gt;0),"CONVERGENTE",IF($M357=1,"SOLO MÓVIL",IF($N357&gt;0,"SOLO FIJO / INTERNET","SIN SERVICIOS"))))</f>
        <v/>
      </c>
      <c r="P357">
        <f>IF($O357="WINBACK","Recuperar (winback)",IF($O357="CONVERGENTE","Upgrade / más líneas",IF($O357="SOLO MÓVIL","Ofrecer fijo + internet (FLBBTV)",IF($O357="SOLO FIJO / INTERNET","Ofrecer línea móvil Nextphone","Oferta completa (móvil + fijo + internet)"))))</f>
        <v/>
      </c>
      <c r="Q357">
        <f>$F357+$H357+$L357</f>
        <v/>
      </c>
      <c r="R357">
        <f>IFERROR(VLOOKUP($A357,Registros!$B$2:$G$6000,6,0),IFERROR(VLOOKUP($D357,Winback!$B$2:$C$300,2,0),""))</f>
        <v/>
      </c>
      <c r="S357">
        <f>IF($E357=1,"NP","")&amp;IF($G357=1,"+MOV","")&amp;IF($I357=1,"+CS","")&amp;IF($K357=1,"+WB","")</f>
        <v/>
      </c>
      <c r="T357">
        <f>$E357+$G357+$I357+$K357</f>
        <v/>
      </c>
    </row>
    <row r="358">
      <c r="A358" t="inlineStr">
        <is>
          <t>323175200100</t>
        </is>
      </c>
      <c r="B358" t="inlineStr">
        <is>
          <t>32317520</t>
        </is>
      </c>
      <c r="C358" t="inlineStr">
        <is>
          <t>Especialistas Luis Amado</t>
        </is>
      </c>
      <c r="D358" t="inlineStr">
        <is>
          <t>ESPECIALISTASLUISAMADO</t>
        </is>
      </c>
      <c r="E358">
        <f>IF(COUNTIFS(Registros!$A$2:$A$6000,"NP",Registros!$B$2:$B$6000,$A358)&gt;0,1,0)</f>
        <v/>
      </c>
      <c r="F358">
        <f>IF($E358=1,SUMIFS(Registros!$F$2:$F$6000,Registros!$A$2:$A$6000,"NP",Registros!$B$2:$B$6000,$A358),0)</f>
        <v/>
      </c>
      <c r="G358">
        <f>IF(COUNTIFS(Registros!$A$2:$A$6000,"MOV",Registros!$B$2:$B$6000,$A358)&gt;0,1,0)</f>
        <v/>
      </c>
      <c r="H358">
        <f>IF($G358=1,SUMIFS(Registros!$F$2:$F$6000,Registros!$A$2:$A$6000,"MOV",Registros!$B$2:$B$6000,$A358),0)</f>
        <v/>
      </c>
      <c r="I358">
        <f>IF(COUNTIFS(Registros!$A$2:$A$6000,"CS",Registros!$B$2:$B$6000,$A358)&gt;0,1,0)</f>
        <v/>
      </c>
      <c r="J358">
        <f>IF($I358=1,SUMIFS(Registros!$I$2:$I$6000,Registros!$A$2:$A$6000,"CS",Registros!$B$2:$B$6000,$A358),0)</f>
        <v/>
      </c>
      <c r="K358">
        <f>IF(COUNTIFS(Winback!$K$2:$K$300,$D358)&gt;0,1,0)</f>
        <v/>
      </c>
      <c r="L358">
        <f>IF(AND($K358=1,LEFT($A358,3)="WB-"),SUMIFS(Winback!$D$2:$D$300,Winback!$K$2:$K$300,$D358),0)</f>
        <v/>
      </c>
      <c r="M358">
        <f>IF(OR($E358=1,$G358=1,SUMIFS(Registros!$J$2:$J$6000,Registros!$B$2:$B$6000,$A358)&gt;0),1,0)</f>
        <v/>
      </c>
      <c r="N358">
        <f>IF($J358&gt;0,1,IF(COUNTIFS(Registros!$A$2:$A$6000,"CS",Registros!$B$2:$B$6000,$A358,Registros!$K$2:$K$6000,"&lt;&gt;")&gt;0,1,0))</f>
        <v/>
      </c>
      <c r="O358">
        <f>IF(AND($K358=1,$E358=0,$G358=0,$I358=0),"WINBACK",IF(AND($M358=1,$N358&gt;0),"CONVERGENTE",IF($M358=1,"SOLO MÓVIL",IF($N358&gt;0,"SOLO FIJO / INTERNET","SIN SERVICIOS"))))</f>
        <v/>
      </c>
      <c r="P358">
        <f>IF($O358="WINBACK","Recuperar (winback)",IF($O358="CONVERGENTE","Upgrade / más líneas",IF($O358="SOLO MÓVIL","Ofrecer fijo + internet (FLBBTV)",IF($O358="SOLO FIJO / INTERNET","Ofrecer línea móvil Nextphone","Oferta completa (móvil + fijo + internet)"))))</f>
        <v/>
      </c>
      <c r="Q358">
        <f>$F358+$H358+$L358</f>
        <v/>
      </c>
      <c r="R358">
        <f>IFERROR(VLOOKUP($A358,Registros!$B$2:$G$6000,6,0),IFERROR(VLOOKUP($D358,Winback!$B$2:$C$300,2,0),""))</f>
        <v/>
      </c>
      <c r="S358">
        <f>IF($E358=1,"NP","")&amp;IF($G358=1,"+MOV","")&amp;IF($I358=1,"+CS","")&amp;IF($K358=1,"+WB","")</f>
        <v/>
      </c>
      <c r="T358">
        <f>$E358+$G358+$I358+$K358</f>
        <v/>
      </c>
    </row>
    <row r="359">
      <c r="A359" t="inlineStr">
        <is>
          <t>326419430000</t>
        </is>
      </c>
      <c r="B359" t="inlineStr">
        <is>
          <t>32641943</t>
        </is>
      </c>
      <c r="C359" t="inlineStr">
        <is>
          <t>Preston Marine</t>
        </is>
      </c>
      <c r="D359" t="inlineStr">
        <is>
          <t>PRESTONMARINE</t>
        </is>
      </c>
      <c r="E359">
        <f>IF(COUNTIFS(Registros!$A$2:$A$6000,"NP",Registros!$B$2:$B$6000,$A359)&gt;0,1,0)</f>
        <v/>
      </c>
      <c r="F359">
        <f>IF($E359=1,SUMIFS(Registros!$F$2:$F$6000,Registros!$A$2:$A$6000,"NP",Registros!$B$2:$B$6000,$A359),0)</f>
        <v/>
      </c>
      <c r="G359">
        <f>IF(COUNTIFS(Registros!$A$2:$A$6000,"MOV",Registros!$B$2:$B$6000,$A359)&gt;0,1,0)</f>
        <v/>
      </c>
      <c r="H359">
        <f>IF($G359=1,SUMIFS(Registros!$F$2:$F$6000,Registros!$A$2:$A$6000,"MOV",Registros!$B$2:$B$6000,$A359),0)</f>
        <v/>
      </c>
      <c r="I359">
        <f>IF(COUNTIFS(Registros!$A$2:$A$6000,"CS",Registros!$B$2:$B$6000,$A359)&gt;0,1,0)</f>
        <v/>
      </c>
      <c r="J359">
        <f>IF($I359=1,SUMIFS(Registros!$I$2:$I$6000,Registros!$A$2:$A$6000,"CS",Registros!$B$2:$B$6000,$A359),0)</f>
        <v/>
      </c>
      <c r="K359">
        <f>IF(COUNTIFS(Winback!$K$2:$K$300,$D359)&gt;0,1,0)</f>
        <v/>
      </c>
      <c r="L359">
        <f>IF(AND($K359=1,LEFT($A359,3)="WB-"),SUMIFS(Winback!$D$2:$D$300,Winback!$K$2:$K$300,$D359),0)</f>
        <v/>
      </c>
      <c r="M359">
        <f>IF(OR($E359=1,$G359=1,SUMIFS(Registros!$J$2:$J$6000,Registros!$B$2:$B$6000,$A359)&gt;0),1,0)</f>
        <v/>
      </c>
      <c r="N359">
        <f>IF($J359&gt;0,1,IF(COUNTIFS(Registros!$A$2:$A$6000,"CS",Registros!$B$2:$B$6000,$A359,Registros!$K$2:$K$6000,"&lt;&gt;")&gt;0,1,0))</f>
        <v/>
      </c>
      <c r="O359">
        <f>IF(AND($K359=1,$E359=0,$G359=0,$I359=0),"WINBACK",IF(AND($M359=1,$N359&gt;0),"CONVERGENTE",IF($M359=1,"SOLO MÓVIL",IF($N359&gt;0,"SOLO FIJO / INTERNET","SIN SERVICIOS"))))</f>
        <v/>
      </c>
      <c r="P359">
        <f>IF($O359="WINBACK","Recuperar (winback)",IF($O359="CONVERGENTE","Upgrade / más líneas",IF($O359="SOLO MÓVIL","Ofrecer fijo + internet (FLBBTV)",IF($O359="SOLO FIJO / INTERNET","Ofrecer línea móvil Nextphone","Oferta completa (móvil + fijo + internet)"))))</f>
        <v/>
      </c>
      <c r="Q359">
        <f>$F359+$H359+$L359</f>
        <v/>
      </c>
      <c r="R359">
        <f>IFERROR(VLOOKUP($A359,Registros!$B$2:$G$6000,6,0),IFERROR(VLOOKUP($D359,Winback!$B$2:$C$300,2,0),""))</f>
        <v/>
      </c>
      <c r="S359">
        <f>IF($E359=1,"NP","")&amp;IF($G359=1,"+MOV","")&amp;IF($I359=1,"+CS","")&amp;IF($K359=1,"+WB","")</f>
        <v/>
      </c>
      <c r="T359">
        <f>$E359+$G359+$I359+$K359</f>
        <v/>
      </c>
    </row>
    <row r="360">
      <c r="A360" t="inlineStr">
        <is>
          <t>322893300100</t>
        </is>
      </c>
      <c r="B360" t="inlineStr">
        <is>
          <t>32289330</t>
        </is>
      </c>
      <c r="C360" t="inlineStr">
        <is>
          <t>SIMEL S.A.</t>
        </is>
      </c>
      <c r="D360" t="inlineStr">
        <is>
          <t>SIMELSA</t>
        </is>
      </c>
      <c r="E360">
        <f>IF(COUNTIFS(Registros!$A$2:$A$6000,"NP",Registros!$B$2:$B$6000,$A360)&gt;0,1,0)</f>
        <v/>
      </c>
      <c r="F360">
        <f>IF($E360=1,SUMIFS(Registros!$F$2:$F$6000,Registros!$A$2:$A$6000,"NP",Registros!$B$2:$B$6000,$A360),0)</f>
        <v/>
      </c>
      <c r="G360">
        <f>IF(COUNTIFS(Registros!$A$2:$A$6000,"MOV",Registros!$B$2:$B$6000,$A360)&gt;0,1,0)</f>
        <v/>
      </c>
      <c r="H360">
        <f>IF($G360=1,SUMIFS(Registros!$F$2:$F$6000,Registros!$A$2:$A$6000,"MOV",Registros!$B$2:$B$6000,$A360),0)</f>
        <v/>
      </c>
      <c r="I360">
        <f>IF(COUNTIFS(Registros!$A$2:$A$6000,"CS",Registros!$B$2:$B$6000,$A360)&gt;0,1,0)</f>
        <v/>
      </c>
      <c r="J360">
        <f>IF($I360=1,SUMIFS(Registros!$I$2:$I$6000,Registros!$A$2:$A$6000,"CS",Registros!$B$2:$B$6000,$A360),0)</f>
        <v/>
      </c>
      <c r="K360">
        <f>IF(COUNTIFS(Winback!$K$2:$K$300,$D360)&gt;0,1,0)</f>
        <v/>
      </c>
      <c r="L360">
        <f>IF(AND($K360=1,LEFT($A360,3)="WB-"),SUMIFS(Winback!$D$2:$D$300,Winback!$K$2:$K$300,$D360),0)</f>
        <v/>
      </c>
      <c r="M360">
        <f>IF(OR($E360=1,$G360=1,SUMIFS(Registros!$J$2:$J$6000,Registros!$B$2:$B$6000,$A360)&gt;0),1,0)</f>
        <v/>
      </c>
      <c r="N360">
        <f>IF($J360&gt;0,1,IF(COUNTIFS(Registros!$A$2:$A$6000,"CS",Registros!$B$2:$B$6000,$A360,Registros!$K$2:$K$6000,"&lt;&gt;")&gt;0,1,0))</f>
        <v/>
      </c>
      <c r="O360">
        <f>IF(AND($K360=1,$E360=0,$G360=0,$I360=0),"WINBACK",IF(AND($M360=1,$N360&gt;0),"CONVERGENTE",IF($M360=1,"SOLO MÓVIL",IF($N360&gt;0,"SOLO FIJO / INTERNET","SIN SERVICIOS"))))</f>
        <v/>
      </c>
      <c r="P360">
        <f>IF($O360="WINBACK","Recuperar (winback)",IF($O360="CONVERGENTE","Upgrade / más líneas",IF($O360="SOLO MÓVIL","Ofrecer fijo + internet (FLBBTV)",IF($O360="SOLO FIJO / INTERNET","Ofrecer línea móvil Nextphone","Oferta completa (móvil + fijo + internet)"))))</f>
        <v/>
      </c>
      <c r="Q360">
        <f>$F360+$H360+$L360</f>
        <v/>
      </c>
      <c r="R360">
        <f>IFERROR(VLOOKUP($A360,Registros!$B$2:$G$6000,6,0),IFERROR(VLOOKUP($D360,Winback!$B$2:$C$300,2,0),""))</f>
        <v/>
      </c>
      <c r="S360">
        <f>IF($E360=1,"NP","")&amp;IF($G360=1,"+MOV","")&amp;IF($I360=1,"+CS","")&amp;IF($K360=1,"+WB","")</f>
        <v/>
      </c>
      <c r="T360">
        <f>$E360+$G360+$I360+$K360</f>
        <v/>
      </c>
    </row>
    <row r="361">
      <c r="A361" t="inlineStr">
        <is>
          <t>312196250000</t>
        </is>
      </c>
      <c r="B361" t="inlineStr">
        <is>
          <t>31219625</t>
        </is>
      </c>
      <c r="C361" t="inlineStr">
        <is>
          <t>DREAMCATCHER STUDIO CORP -</t>
        </is>
      </c>
      <c r="D361" t="inlineStr">
        <is>
          <t>DREAMCATCHERSTUDIOCORP</t>
        </is>
      </c>
      <c r="E361">
        <f>IF(COUNTIFS(Registros!$A$2:$A$6000,"NP",Registros!$B$2:$B$6000,$A361)&gt;0,1,0)</f>
        <v/>
      </c>
      <c r="F361">
        <f>IF($E361=1,SUMIFS(Registros!$F$2:$F$6000,Registros!$A$2:$A$6000,"NP",Registros!$B$2:$B$6000,$A361),0)</f>
        <v/>
      </c>
      <c r="G361">
        <f>IF(COUNTIFS(Registros!$A$2:$A$6000,"MOV",Registros!$B$2:$B$6000,$A361)&gt;0,1,0)</f>
        <v/>
      </c>
      <c r="H361">
        <f>IF($G361=1,SUMIFS(Registros!$F$2:$F$6000,Registros!$A$2:$A$6000,"MOV",Registros!$B$2:$B$6000,$A361),0)</f>
        <v/>
      </c>
      <c r="I361">
        <f>IF(COUNTIFS(Registros!$A$2:$A$6000,"CS",Registros!$B$2:$B$6000,$A361)&gt;0,1,0)</f>
        <v/>
      </c>
      <c r="J361">
        <f>IF($I361=1,SUMIFS(Registros!$I$2:$I$6000,Registros!$A$2:$A$6000,"CS",Registros!$B$2:$B$6000,$A361),0)</f>
        <v/>
      </c>
      <c r="K361">
        <f>IF(COUNTIFS(Winback!$K$2:$K$300,$D361)&gt;0,1,0)</f>
        <v/>
      </c>
      <c r="L361">
        <f>IF(AND($K361=1,LEFT($A361,3)="WB-"),SUMIFS(Winback!$D$2:$D$300,Winback!$K$2:$K$300,$D361),0)</f>
        <v/>
      </c>
      <c r="M361">
        <f>IF(OR($E361=1,$G361=1,SUMIFS(Registros!$J$2:$J$6000,Registros!$B$2:$B$6000,$A361)&gt;0),1,0)</f>
        <v/>
      </c>
      <c r="N361">
        <f>IF($J361&gt;0,1,IF(COUNTIFS(Registros!$A$2:$A$6000,"CS",Registros!$B$2:$B$6000,$A361,Registros!$K$2:$K$6000,"&lt;&gt;")&gt;0,1,0))</f>
        <v/>
      </c>
      <c r="O361">
        <f>IF(AND($K361=1,$E361=0,$G361=0,$I361=0),"WINBACK",IF(AND($M361=1,$N361&gt;0),"CONVERGENTE",IF($M361=1,"SOLO MÓVIL",IF($N361&gt;0,"SOLO FIJO / INTERNET","SIN SERVICIOS"))))</f>
        <v/>
      </c>
      <c r="P361">
        <f>IF($O361="WINBACK","Recuperar (winback)",IF($O361="CONVERGENTE","Upgrade / más líneas",IF($O361="SOLO MÓVIL","Ofrecer fijo + internet (FLBBTV)",IF($O361="SOLO FIJO / INTERNET","Ofrecer línea móvil Nextphone","Oferta completa (móvil + fijo + internet)"))))</f>
        <v/>
      </c>
      <c r="Q361">
        <f>$F361+$H361+$L361</f>
        <v/>
      </c>
      <c r="R361">
        <f>IFERROR(VLOOKUP($A361,Registros!$B$2:$G$6000,6,0),IFERROR(VLOOKUP($D361,Winback!$B$2:$C$300,2,0),""))</f>
        <v/>
      </c>
      <c r="S361">
        <f>IF($E361=1,"NP","")&amp;IF($G361=1,"+MOV","")&amp;IF($I361=1,"+CS","")&amp;IF($K361=1,"+WB","")</f>
        <v/>
      </c>
      <c r="T361">
        <f>$E361+$G361+$I361+$K361</f>
        <v/>
      </c>
    </row>
    <row r="362">
      <c r="A362" t="inlineStr">
        <is>
          <t>324214000000</t>
        </is>
      </c>
      <c r="B362" t="inlineStr">
        <is>
          <t>32421400</t>
        </is>
      </c>
      <c r="C362" t="inlineStr">
        <is>
          <t>OPTICA CHIRICANA SA</t>
        </is>
      </c>
      <c r="D362" t="inlineStr">
        <is>
          <t>OPTICACHIRICANASA</t>
        </is>
      </c>
      <c r="E362">
        <f>IF(COUNTIFS(Registros!$A$2:$A$6000,"NP",Registros!$B$2:$B$6000,$A362)&gt;0,1,0)</f>
        <v/>
      </c>
      <c r="F362">
        <f>IF($E362=1,SUMIFS(Registros!$F$2:$F$6000,Registros!$A$2:$A$6000,"NP",Registros!$B$2:$B$6000,$A362),0)</f>
        <v/>
      </c>
      <c r="G362">
        <f>IF(COUNTIFS(Registros!$A$2:$A$6000,"MOV",Registros!$B$2:$B$6000,$A362)&gt;0,1,0)</f>
        <v/>
      </c>
      <c r="H362">
        <f>IF($G362=1,SUMIFS(Registros!$F$2:$F$6000,Registros!$A$2:$A$6000,"MOV",Registros!$B$2:$B$6000,$A362),0)</f>
        <v/>
      </c>
      <c r="I362">
        <f>IF(COUNTIFS(Registros!$A$2:$A$6000,"CS",Registros!$B$2:$B$6000,$A362)&gt;0,1,0)</f>
        <v/>
      </c>
      <c r="J362">
        <f>IF($I362=1,SUMIFS(Registros!$I$2:$I$6000,Registros!$A$2:$A$6000,"CS",Registros!$B$2:$B$6000,$A362),0)</f>
        <v/>
      </c>
      <c r="K362">
        <f>IF(COUNTIFS(Winback!$K$2:$K$300,$D362)&gt;0,1,0)</f>
        <v/>
      </c>
      <c r="L362">
        <f>IF(AND($K362=1,LEFT($A362,3)="WB-"),SUMIFS(Winback!$D$2:$D$300,Winback!$K$2:$K$300,$D362),0)</f>
        <v/>
      </c>
      <c r="M362">
        <f>IF(OR($E362=1,$G362=1,SUMIFS(Registros!$J$2:$J$6000,Registros!$B$2:$B$6000,$A362)&gt;0),1,0)</f>
        <v/>
      </c>
      <c r="N362">
        <f>IF($J362&gt;0,1,IF(COUNTIFS(Registros!$A$2:$A$6000,"CS",Registros!$B$2:$B$6000,$A362,Registros!$K$2:$K$6000,"&lt;&gt;")&gt;0,1,0))</f>
        <v/>
      </c>
      <c r="O362">
        <f>IF(AND($K362=1,$E362=0,$G362=0,$I362=0),"WINBACK",IF(AND($M362=1,$N362&gt;0),"CONVERGENTE",IF($M362=1,"SOLO MÓVIL",IF($N362&gt;0,"SOLO FIJO / INTERNET","SIN SERVICIOS"))))</f>
        <v/>
      </c>
      <c r="P362">
        <f>IF($O362="WINBACK","Recuperar (winback)",IF($O362="CONVERGENTE","Upgrade / más líneas",IF($O362="SOLO MÓVIL","Ofrecer fijo + internet (FLBBTV)",IF($O362="SOLO FIJO / INTERNET","Ofrecer línea móvil Nextphone","Oferta completa (móvil + fijo + internet)"))))</f>
        <v/>
      </c>
      <c r="Q362">
        <f>$F362+$H362+$L362</f>
        <v/>
      </c>
      <c r="R362">
        <f>IFERROR(VLOOKUP($A362,Registros!$B$2:$G$6000,6,0),IFERROR(VLOOKUP($D362,Winback!$B$2:$C$300,2,0),""))</f>
        <v/>
      </c>
      <c r="S362">
        <f>IF($E362=1,"NP","")&amp;IF($G362=1,"+MOV","")&amp;IF($I362=1,"+CS","")&amp;IF($K362=1,"+WB","")</f>
        <v/>
      </c>
      <c r="T362">
        <f>$E362+$G362+$I362+$K362</f>
        <v/>
      </c>
    </row>
    <row r="363">
      <c r="A363" t="inlineStr">
        <is>
          <t>323908470000</t>
        </is>
      </c>
      <c r="B363" t="inlineStr">
        <is>
          <t>32390847</t>
        </is>
      </c>
      <c r="C363" t="inlineStr">
        <is>
          <t>TRANSPORTES D</t>
        </is>
      </c>
      <c r="D363" t="inlineStr">
        <is>
          <t>TRANSPORTESD</t>
        </is>
      </c>
      <c r="E363">
        <f>IF(COUNTIFS(Registros!$A$2:$A$6000,"NP",Registros!$B$2:$B$6000,$A363)&gt;0,1,0)</f>
        <v/>
      </c>
      <c r="F363">
        <f>IF($E363=1,SUMIFS(Registros!$F$2:$F$6000,Registros!$A$2:$A$6000,"NP",Registros!$B$2:$B$6000,$A363),0)</f>
        <v/>
      </c>
      <c r="G363">
        <f>IF(COUNTIFS(Registros!$A$2:$A$6000,"MOV",Registros!$B$2:$B$6000,$A363)&gt;0,1,0)</f>
        <v/>
      </c>
      <c r="H363">
        <f>IF($G363=1,SUMIFS(Registros!$F$2:$F$6000,Registros!$A$2:$A$6000,"MOV",Registros!$B$2:$B$6000,$A363),0)</f>
        <v/>
      </c>
      <c r="I363">
        <f>IF(COUNTIFS(Registros!$A$2:$A$6000,"CS",Registros!$B$2:$B$6000,$A363)&gt;0,1,0)</f>
        <v/>
      </c>
      <c r="J363">
        <f>IF($I363=1,SUMIFS(Registros!$I$2:$I$6000,Registros!$A$2:$A$6000,"CS",Registros!$B$2:$B$6000,$A363),0)</f>
        <v/>
      </c>
      <c r="K363">
        <f>IF(COUNTIFS(Winback!$K$2:$K$300,$D363)&gt;0,1,0)</f>
        <v/>
      </c>
      <c r="L363">
        <f>IF(AND($K363=1,LEFT($A363,3)="WB-"),SUMIFS(Winback!$D$2:$D$300,Winback!$K$2:$K$300,$D363),0)</f>
        <v/>
      </c>
      <c r="M363">
        <f>IF(OR($E363=1,$G363=1,SUMIFS(Registros!$J$2:$J$6000,Registros!$B$2:$B$6000,$A363)&gt;0),1,0)</f>
        <v/>
      </c>
      <c r="N363">
        <f>IF($J363&gt;0,1,IF(COUNTIFS(Registros!$A$2:$A$6000,"CS",Registros!$B$2:$B$6000,$A363,Registros!$K$2:$K$6000,"&lt;&gt;")&gt;0,1,0))</f>
        <v/>
      </c>
      <c r="O363">
        <f>IF(AND($K363=1,$E363=0,$G363=0,$I363=0),"WINBACK",IF(AND($M363=1,$N363&gt;0),"CONVERGENTE",IF($M363=1,"SOLO MÓVIL",IF($N363&gt;0,"SOLO FIJO / INTERNET","SIN SERVICIOS"))))</f>
        <v/>
      </c>
      <c r="P363">
        <f>IF($O363="WINBACK","Recuperar (winback)",IF($O363="CONVERGENTE","Upgrade / más líneas",IF($O363="SOLO MÓVIL","Ofrecer fijo + internet (FLBBTV)",IF($O363="SOLO FIJO / INTERNET","Ofrecer línea móvil Nextphone","Oferta completa (móvil + fijo + internet)"))))</f>
        <v/>
      </c>
      <c r="Q363">
        <f>$F363+$H363+$L363</f>
        <v/>
      </c>
      <c r="R363">
        <f>IFERROR(VLOOKUP($A363,Registros!$B$2:$G$6000,6,0),IFERROR(VLOOKUP($D363,Winback!$B$2:$C$300,2,0),""))</f>
        <v/>
      </c>
      <c r="S363">
        <f>IF($E363=1,"NP","")&amp;IF($G363=1,"+MOV","")&amp;IF($I363=1,"+CS","")&amp;IF($K363=1,"+WB","")</f>
        <v/>
      </c>
      <c r="T363">
        <f>$E363+$G363+$I363+$K363</f>
        <v/>
      </c>
    </row>
    <row r="364">
      <c r="A364" t="inlineStr">
        <is>
          <t>322295180000</t>
        </is>
      </c>
      <c r="B364" t="inlineStr">
        <is>
          <t>32229518</t>
        </is>
      </c>
      <c r="C364" t="inlineStr">
        <is>
          <t>WINDGLASS SA</t>
        </is>
      </c>
      <c r="D364" t="inlineStr">
        <is>
          <t>WINDGLASSSA</t>
        </is>
      </c>
      <c r="E364">
        <f>IF(COUNTIFS(Registros!$A$2:$A$6000,"NP",Registros!$B$2:$B$6000,$A364)&gt;0,1,0)</f>
        <v/>
      </c>
      <c r="F364">
        <f>IF($E364=1,SUMIFS(Registros!$F$2:$F$6000,Registros!$A$2:$A$6000,"NP",Registros!$B$2:$B$6000,$A364),0)</f>
        <v/>
      </c>
      <c r="G364">
        <f>IF(COUNTIFS(Registros!$A$2:$A$6000,"MOV",Registros!$B$2:$B$6000,$A364)&gt;0,1,0)</f>
        <v/>
      </c>
      <c r="H364">
        <f>IF($G364=1,SUMIFS(Registros!$F$2:$F$6000,Registros!$A$2:$A$6000,"MOV",Registros!$B$2:$B$6000,$A364),0)</f>
        <v/>
      </c>
      <c r="I364">
        <f>IF(COUNTIFS(Registros!$A$2:$A$6000,"CS",Registros!$B$2:$B$6000,$A364)&gt;0,1,0)</f>
        <v/>
      </c>
      <c r="J364">
        <f>IF($I364=1,SUMIFS(Registros!$I$2:$I$6000,Registros!$A$2:$A$6000,"CS",Registros!$B$2:$B$6000,$A364),0)</f>
        <v/>
      </c>
      <c r="K364">
        <f>IF(COUNTIFS(Winback!$K$2:$K$300,$D364)&gt;0,1,0)</f>
        <v/>
      </c>
      <c r="L364">
        <f>IF(AND($K364=1,LEFT($A364,3)="WB-"),SUMIFS(Winback!$D$2:$D$300,Winback!$K$2:$K$300,$D364),0)</f>
        <v/>
      </c>
      <c r="M364">
        <f>IF(OR($E364=1,$G364=1,SUMIFS(Registros!$J$2:$J$6000,Registros!$B$2:$B$6000,$A364)&gt;0),1,0)</f>
        <v/>
      </c>
      <c r="N364">
        <f>IF($J364&gt;0,1,IF(COUNTIFS(Registros!$A$2:$A$6000,"CS",Registros!$B$2:$B$6000,$A364,Registros!$K$2:$K$6000,"&lt;&gt;")&gt;0,1,0))</f>
        <v/>
      </c>
      <c r="O364">
        <f>IF(AND($K364=1,$E364=0,$G364=0,$I364=0),"WINBACK",IF(AND($M364=1,$N364&gt;0),"CONVERGENTE",IF($M364=1,"SOLO MÓVIL",IF($N364&gt;0,"SOLO FIJO / INTERNET","SIN SERVICIOS"))))</f>
        <v/>
      </c>
      <c r="P364">
        <f>IF($O364="WINBACK","Recuperar (winback)",IF($O364="CONVERGENTE","Upgrade / más líneas",IF($O364="SOLO MÓVIL","Ofrecer fijo + internet (FLBBTV)",IF($O364="SOLO FIJO / INTERNET","Ofrecer línea móvil Nextphone","Oferta completa (móvil + fijo + internet)"))))</f>
        <v/>
      </c>
      <c r="Q364">
        <f>$F364+$H364+$L364</f>
        <v/>
      </c>
      <c r="R364">
        <f>IFERROR(VLOOKUP($A364,Registros!$B$2:$G$6000,6,0),IFERROR(VLOOKUP($D364,Winback!$B$2:$C$300,2,0),""))</f>
        <v/>
      </c>
      <c r="S364">
        <f>IF($E364=1,"NP","")&amp;IF($G364=1,"+MOV","")&amp;IF($I364=1,"+CS","")&amp;IF($K364=1,"+WB","")</f>
        <v/>
      </c>
      <c r="T364">
        <f>$E364+$G364+$I364+$K364</f>
        <v/>
      </c>
    </row>
    <row r="365">
      <c r="A365" t="inlineStr">
        <is>
          <t>321423720100</t>
        </is>
      </c>
      <c r="B365" t="inlineStr">
        <is>
          <t>32142372</t>
        </is>
      </c>
      <c r="C365" t="inlineStr">
        <is>
          <t>Stanziola Y A</t>
        </is>
      </c>
      <c r="D365" t="inlineStr">
        <is>
          <t>STANZIOLAYA</t>
        </is>
      </c>
      <c r="E365">
        <f>IF(COUNTIFS(Registros!$A$2:$A$6000,"NP",Registros!$B$2:$B$6000,$A365)&gt;0,1,0)</f>
        <v/>
      </c>
      <c r="F365">
        <f>IF($E365=1,SUMIFS(Registros!$F$2:$F$6000,Registros!$A$2:$A$6000,"NP",Registros!$B$2:$B$6000,$A365),0)</f>
        <v/>
      </c>
      <c r="G365">
        <f>IF(COUNTIFS(Registros!$A$2:$A$6000,"MOV",Registros!$B$2:$B$6000,$A365)&gt;0,1,0)</f>
        <v/>
      </c>
      <c r="H365">
        <f>IF($G365=1,SUMIFS(Registros!$F$2:$F$6000,Registros!$A$2:$A$6000,"MOV",Registros!$B$2:$B$6000,$A365),0)</f>
        <v/>
      </c>
      <c r="I365">
        <f>IF(COUNTIFS(Registros!$A$2:$A$6000,"CS",Registros!$B$2:$B$6000,$A365)&gt;0,1,0)</f>
        <v/>
      </c>
      <c r="J365">
        <f>IF($I365=1,SUMIFS(Registros!$I$2:$I$6000,Registros!$A$2:$A$6000,"CS",Registros!$B$2:$B$6000,$A365),0)</f>
        <v/>
      </c>
      <c r="K365">
        <f>IF(COUNTIFS(Winback!$K$2:$K$300,$D365)&gt;0,1,0)</f>
        <v/>
      </c>
      <c r="L365">
        <f>IF(AND($K365=1,LEFT($A365,3)="WB-"),SUMIFS(Winback!$D$2:$D$300,Winback!$K$2:$K$300,$D365),0)</f>
        <v/>
      </c>
      <c r="M365">
        <f>IF(OR($E365=1,$G365=1,SUMIFS(Registros!$J$2:$J$6000,Registros!$B$2:$B$6000,$A365)&gt;0),1,0)</f>
        <v/>
      </c>
      <c r="N365">
        <f>IF($J365&gt;0,1,IF(COUNTIFS(Registros!$A$2:$A$6000,"CS",Registros!$B$2:$B$6000,$A365,Registros!$K$2:$K$6000,"&lt;&gt;")&gt;0,1,0))</f>
        <v/>
      </c>
      <c r="O365">
        <f>IF(AND($K365=1,$E365=0,$G365=0,$I365=0),"WINBACK",IF(AND($M365=1,$N365&gt;0),"CONVERGENTE",IF($M365=1,"SOLO MÓVIL",IF($N365&gt;0,"SOLO FIJO / INTERNET","SIN SERVICIOS"))))</f>
        <v/>
      </c>
      <c r="P365">
        <f>IF($O365="WINBACK","Recuperar (winback)",IF($O365="CONVERGENTE","Upgrade / más líneas",IF($O365="SOLO MÓVIL","Ofrecer fijo + internet (FLBBTV)",IF($O365="SOLO FIJO / INTERNET","Ofrecer línea móvil Nextphone","Oferta completa (móvil + fijo + internet)"))))</f>
        <v/>
      </c>
      <c r="Q365">
        <f>$F365+$H365+$L365</f>
        <v/>
      </c>
      <c r="R365">
        <f>IFERROR(VLOOKUP($A365,Registros!$B$2:$G$6000,6,0),IFERROR(VLOOKUP($D365,Winback!$B$2:$C$300,2,0),""))</f>
        <v/>
      </c>
      <c r="S365">
        <f>IF($E365=1,"NP","")&amp;IF($G365=1,"+MOV","")&amp;IF($I365=1,"+CS","")&amp;IF($K365=1,"+WB","")</f>
        <v/>
      </c>
      <c r="T365">
        <f>$E365+$G365+$I365+$K365</f>
        <v/>
      </c>
    </row>
    <row r="366">
      <c r="A366" t="inlineStr">
        <is>
          <t>338209720000</t>
        </is>
      </c>
      <c r="B366" t="inlineStr">
        <is>
          <t>33820972</t>
        </is>
      </c>
      <c r="C366" t="inlineStr">
        <is>
          <t>Divio Amable Murillo Alvarado</t>
        </is>
      </c>
      <c r="D366" t="inlineStr">
        <is>
          <t>DIVIOAMABLEMURILLOALVARADO</t>
        </is>
      </c>
      <c r="E366">
        <f>IF(COUNTIFS(Registros!$A$2:$A$6000,"NP",Registros!$B$2:$B$6000,$A366)&gt;0,1,0)</f>
        <v/>
      </c>
      <c r="F366">
        <f>IF($E366=1,SUMIFS(Registros!$F$2:$F$6000,Registros!$A$2:$A$6000,"NP",Registros!$B$2:$B$6000,$A366),0)</f>
        <v/>
      </c>
      <c r="G366">
        <f>IF(COUNTIFS(Registros!$A$2:$A$6000,"MOV",Registros!$B$2:$B$6000,$A366)&gt;0,1,0)</f>
        <v/>
      </c>
      <c r="H366">
        <f>IF($G366=1,SUMIFS(Registros!$F$2:$F$6000,Registros!$A$2:$A$6000,"MOV",Registros!$B$2:$B$6000,$A366),0)</f>
        <v/>
      </c>
      <c r="I366">
        <f>IF(COUNTIFS(Registros!$A$2:$A$6000,"CS",Registros!$B$2:$B$6000,$A366)&gt;0,1,0)</f>
        <v/>
      </c>
      <c r="J366">
        <f>IF($I366=1,SUMIFS(Registros!$I$2:$I$6000,Registros!$A$2:$A$6000,"CS",Registros!$B$2:$B$6000,$A366),0)</f>
        <v/>
      </c>
      <c r="K366">
        <f>IF(COUNTIFS(Winback!$K$2:$K$300,$D366)&gt;0,1,0)</f>
        <v/>
      </c>
      <c r="L366">
        <f>IF(AND($K366=1,LEFT($A366,3)="WB-"),SUMIFS(Winback!$D$2:$D$300,Winback!$K$2:$K$300,$D366),0)</f>
        <v/>
      </c>
      <c r="M366">
        <f>IF(OR($E366=1,$G366=1,SUMIFS(Registros!$J$2:$J$6000,Registros!$B$2:$B$6000,$A366)&gt;0),1,0)</f>
        <v/>
      </c>
      <c r="N366">
        <f>IF($J366&gt;0,1,IF(COUNTIFS(Registros!$A$2:$A$6000,"CS",Registros!$B$2:$B$6000,$A366,Registros!$K$2:$K$6000,"&lt;&gt;")&gt;0,1,0))</f>
        <v/>
      </c>
      <c r="O366">
        <f>IF(AND($K366=1,$E366=0,$G366=0,$I366=0),"WINBACK",IF(AND($M366=1,$N366&gt;0),"CONVERGENTE",IF($M366=1,"SOLO MÓVIL",IF($N366&gt;0,"SOLO FIJO / INTERNET","SIN SERVICIOS"))))</f>
        <v/>
      </c>
      <c r="P366">
        <f>IF($O366="WINBACK","Recuperar (winback)",IF($O366="CONVERGENTE","Upgrade / más líneas",IF($O366="SOLO MÓVIL","Ofrecer fijo + internet (FLBBTV)",IF($O366="SOLO FIJO / INTERNET","Ofrecer línea móvil Nextphone","Oferta completa (móvil + fijo + internet)"))))</f>
        <v/>
      </c>
      <c r="Q366">
        <f>$F366+$H366+$L366</f>
        <v/>
      </c>
      <c r="R366">
        <f>IFERROR(VLOOKUP($A366,Registros!$B$2:$G$6000,6,0),IFERROR(VLOOKUP($D366,Winback!$B$2:$C$300,2,0),""))</f>
        <v/>
      </c>
      <c r="S366">
        <f>IF($E366=1,"NP","")&amp;IF($G366=1,"+MOV","")&amp;IF($I366=1,"+CS","")&amp;IF($K366=1,"+WB","")</f>
        <v/>
      </c>
      <c r="T366">
        <f>$E366+$G366+$I366+$K366</f>
        <v/>
      </c>
    </row>
    <row r="367">
      <c r="A367" t="inlineStr">
        <is>
          <t>322586270100</t>
        </is>
      </c>
      <c r="B367" t="inlineStr">
        <is>
          <t>32258627</t>
        </is>
      </c>
      <c r="C367" t="inlineStr">
        <is>
          <t>ROBERTO GARCIA DE PAREDES S.A</t>
        </is>
      </c>
      <c r="D367" t="inlineStr">
        <is>
          <t>ROBERTOGARCIADEPAREDESSA</t>
        </is>
      </c>
      <c r="E367">
        <f>IF(COUNTIFS(Registros!$A$2:$A$6000,"NP",Registros!$B$2:$B$6000,$A367)&gt;0,1,0)</f>
        <v/>
      </c>
      <c r="F367">
        <f>IF($E367=1,SUMIFS(Registros!$F$2:$F$6000,Registros!$A$2:$A$6000,"NP",Registros!$B$2:$B$6000,$A367),0)</f>
        <v/>
      </c>
      <c r="G367">
        <f>IF(COUNTIFS(Registros!$A$2:$A$6000,"MOV",Registros!$B$2:$B$6000,$A367)&gt;0,1,0)</f>
        <v/>
      </c>
      <c r="H367">
        <f>IF($G367=1,SUMIFS(Registros!$F$2:$F$6000,Registros!$A$2:$A$6000,"MOV",Registros!$B$2:$B$6000,$A367),0)</f>
        <v/>
      </c>
      <c r="I367">
        <f>IF(COUNTIFS(Registros!$A$2:$A$6000,"CS",Registros!$B$2:$B$6000,$A367)&gt;0,1,0)</f>
        <v/>
      </c>
      <c r="J367">
        <f>IF($I367=1,SUMIFS(Registros!$I$2:$I$6000,Registros!$A$2:$A$6000,"CS",Registros!$B$2:$B$6000,$A367),0)</f>
        <v/>
      </c>
      <c r="K367">
        <f>IF(COUNTIFS(Winback!$K$2:$K$300,$D367)&gt;0,1,0)</f>
        <v/>
      </c>
      <c r="L367">
        <f>IF(AND($K367=1,LEFT($A367,3)="WB-"),SUMIFS(Winback!$D$2:$D$300,Winback!$K$2:$K$300,$D367),0)</f>
        <v/>
      </c>
      <c r="M367">
        <f>IF(OR($E367=1,$G367=1,SUMIFS(Registros!$J$2:$J$6000,Registros!$B$2:$B$6000,$A367)&gt;0),1,0)</f>
        <v/>
      </c>
      <c r="N367">
        <f>IF($J367&gt;0,1,IF(COUNTIFS(Registros!$A$2:$A$6000,"CS",Registros!$B$2:$B$6000,$A367,Registros!$K$2:$K$6000,"&lt;&gt;")&gt;0,1,0))</f>
        <v/>
      </c>
      <c r="O367">
        <f>IF(AND($K367=1,$E367=0,$G367=0,$I367=0),"WINBACK",IF(AND($M367=1,$N367&gt;0),"CONVERGENTE",IF($M367=1,"SOLO MÓVIL",IF($N367&gt;0,"SOLO FIJO / INTERNET","SIN SERVICIOS"))))</f>
        <v/>
      </c>
      <c r="P367">
        <f>IF($O367="WINBACK","Recuperar (winback)",IF($O367="CONVERGENTE","Upgrade / más líneas",IF($O367="SOLO MÓVIL","Ofrecer fijo + internet (FLBBTV)",IF($O367="SOLO FIJO / INTERNET","Ofrecer línea móvil Nextphone","Oferta completa (móvil + fijo + internet)"))))</f>
        <v/>
      </c>
      <c r="Q367">
        <f>$F367+$H367+$L367</f>
        <v/>
      </c>
      <c r="R367">
        <f>IFERROR(VLOOKUP($A367,Registros!$B$2:$G$6000,6,0),IFERROR(VLOOKUP($D367,Winback!$B$2:$C$300,2,0),""))</f>
        <v/>
      </c>
      <c r="S367">
        <f>IF($E367=1,"NP","")&amp;IF($G367=1,"+MOV","")&amp;IF($I367=1,"+CS","")&amp;IF($K367=1,"+WB","")</f>
        <v/>
      </c>
      <c r="T367">
        <f>$E367+$G367+$I367+$K367</f>
        <v/>
      </c>
    </row>
    <row r="368">
      <c r="A368" t="inlineStr">
        <is>
          <t>343036970000</t>
        </is>
      </c>
      <c r="B368" t="inlineStr">
        <is>
          <t>34303697</t>
        </is>
      </c>
      <c r="C368" t="inlineStr">
        <is>
          <t>LEGAL BUSINESS ADVISERS</t>
        </is>
      </c>
      <c r="D368" t="inlineStr">
        <is>
          <t>LEGALBUSINESSADVISERS</t>
        </is>
      </c>
      <c r="E368">
        <f>IF(COUNTIFS(Registros!$A$2:$A$6000,"NP",Registros!$B$2:$B$6000,$A368)&gt;0,1,0)</f>
        <v/>
      </c>
      <c r="F368">
        <f>IF($E368=1,SUMIFS(Registros!$F$2:$F$6000,Registros!$A$2:$A$6000,"NP",Registros!$B$2:$B$6000,$A368),0)</f>
        <v/>
      </c>
      <c r="G368">
        <f>IF(COUNTIFS(Registros!$A$2:$A$6000,"MOV",Registros!$B$2:$B$6000,$A368)&gt;0,1,0)</f>
        <v/>
      </c>
      <c r="H368">
        <f>IF($G368=1,SUMIFS(Registros!$F$2:$F$6000,Registros!$A$2:$A$6000,"MOV",Registros!$B$2:$B$6000,$A368),0)</f>
        <v/>
      </c>
      <c r="I368">
        <f>IF(COUNTIFS(Registros!$A$2:$A$6000,"CS",Registros!$B$2:$B$6000,$A368)&gt;0,1,0)</f>
        <v/>
      </c>
      <c r="J368">
        <f>IF($I368=1,SUMIFS(Registros!$I$2:$I$6000,Registros!$A$2:$A$6000,"CS",Registros!$B$2:$B$6000,$A368),0)</f>
        <v/>
      </c>
      <c r="K368">
        <f>IF(COUNTIFS(Winback!$K$2:$K$300,$D368)&gt;0,1,0)</f>
        <v/>
      </c>
      <c r="L368">
        <f>IF(AND($K368=1,LEFT($A368,3)="WB-"),SUMIFS(Winback!$D$2:$D$300,Winback!$K$2:$K$300,$D368),0)</f>
        <v/>
      </c>
      <c r="M368">
        <f>IF(OR($E368=1,$G368=1,SUMIFS(Registros!$J$2:$J$6000,Registros!$B$2:$B$6000,$A368)&gt;0),1,0)</f>
        <v/>
      </c>
      <c r="N368">
        <f>IF($J368&gt;0,1,IF(COUNTIFS(Registros!$A$2:$A$6000,"CS",Registros!$B$2:$B$6000,$A368,Registros!$K$2:$K$6000,"&lt;&gt;")&gt;0,1,0))</f>
        <v/>
      </c>
      <c r="O368">
        <f>IF(AND($K368=1,$E368=0,$G368=0,$I368=0),"WINBACK",IF(AND($M368=1,$N368&gt;0),"CONVERGENTE",IF($M368=1,"SOLO MÓVIL",IF($N368&gt;0,"SOLO FIJO / INTERNET","SIN SERVICIOS"))))</f>
        <v/>
      </c>
      <c r="P368">
        <f>IF($O368="WINBACK","Recuperar (winback)",IF($O368="CONVERGENTE","Upgrade / más líneas",IF($O368="SOLO MÓVIL","Ofrecer fijo + internet (FLBBTV)",IF($O368="SOLO FIJO / INTERNET","Ofrecer línea móvil Nextphone","Oferta completa (móvil + fijo + internet)"))))</f>
        <v/>
      </c>
      <c r="Q368">
        <f>$F368+$H368+$L368</f>
        <v/>
      </c>
      <c r="R368">
        <f>IFERROR(VLOOKUP($A368,Registros!$B$2:$G$6000,6,0),IFERROR(VLOOKUP($D368,Winback!$B$2:$C$300,2,0),""))</f>
        <v/>
      </c>
      <c r="S368">
        <f>IF($E368=1,"NP","")&amp;IF($G368=1,"+MOV","")&amp;IF($I368=1,"+CS","")&amp;IF($K368=1,"+WB","")</f>
        <v/>
      </c>
      <c r="T368">
        <f>$E368+$G368+$I368+$K368</f>
        <v/>
      </c>
    </row>
    <row r="369">
      <c r="A369" t="inlineStr">
        <is>
          <t>363057760000</t>
        </is>
      </c>
      <c r="B369" t="inlineStr">
        <is>
          <t>36305776</t>
        </is>
      </c>
      <c r="C369" t="inlineStr">
        <is>
          <t>NORBERTO RODRIGUEZ</t>
        </is>
      </c>
      <c r="D369" t="inlineStr">
        <is>
          <t>NORBERTORODRIGUEZ</t>
        </is>
      </c>
      <c r="E369">
        <f>IF(COUNTIFS(Registros!$A$2:$A$6000,"NP",Registros!$B$2:$B$6000,$A369)&gt;0,1,0)</f>
        <v/>
      </c>
      <c r="F369">
        <f>IF($E369=1,SUMIFS(Registros!$F$2:$F$6000,Registros!$A$2:$A$6000,"NP",Registros!$B$2:$B$6000,$A369),0)</f>
        <v/>
      </c>
      <c r="G369">
        <f>IF(COUNTIFS(Registros!$A$2:$A$6000,"MOV",Registros!$B$2:$B$6000,$A369)&gt;0,1,0)</f>
        <v/>
      </c>
      <c r="H369">
        <f>IF($G369=1,SUMIFS(Registros!$F$2:$F$6000,Registros!$A$2:$A$6000,"MOV",Registros!$B$2:$B$6000,$A369),0)</f>
        <v/>
      </c>
      <c r="I369">
        <f>IF(COUNTIFS(Registros!$A$2:$A$6000,"CS",Registros!$B$2:$B$6000,$A369)&gt;0,1,0)</f>
        <v/>
      </c>
      <c r="J369">
        <f>IF($I369=1,SUMIFS(Registros!$I$2:$I$6000,Registros!$A$2:$A$6000,"CS",Registros!$B$2:$B$6000,$A369),0)</f>
        <v/>
      </c>
      <c r="K369">
        <f>IF(COUNTIFS(Winback!$K$2:$K$300,$D369)&gt;0,1,0)</f>
        <v/>
      </c>
      <c r="L369">
        <f>IF(AND($K369=1,LEFT($A369,3)="WB-"),SUMIFS(Winback!$D$2:$D$300,Winback!$K$2:$K$300,$D369),0)</f>
        <v/>
      </c>
      <c r="M369">
        <f>IF(OR($E369=1,$G369=1,SUMIFS(Registros!$J$2:$J$6000,Registros!$B$2:$B$6000,$A369)&gt;0),1,0)</f>
        <v/>
      </c>
      <c r="N369">
        <f>IF($J369&gt;0,1,IF(COUNTIFS(Registros!$A$2:$A$6000,"CS",Registros!$B$2:$B$6000,$A369,Registros!$K$2:$K$6000,"&lt;&gt;")&gt;0,1,0))</f>
        <v/>
      </c>
      <c r="O369">
        <f>IF(AND($K369=1,$E369=0,$G369=0,$I369=0),"WINBACK",IF(AND($M369=1,$N369&gt;0),"CONVERGENTE",IF($M369=1,"SOLO MÓVIL",IF($N369&gt;0,"SOLO FIJO / INTERNET","SIN SERVICIOS"))))</f>
        <v/>
      </c>
      <c r="P369">
        <f>IF($O369="WINBACK","Recuperar (winback)",IF($O369="CONVERGENTE","Upgrade / más líneas",IF($O369="SOLO MÓVIL","Ofrecer fijo + internet (FLBBTV)",IF($O369="SOLO FIJO / INTERNET","Ofrecer línea móvil Nextphone","Oferta completa (móvil + fijo + internet)"))))</f>
        <v/>
      </c>
      <c r="Q369">
        <f>$F369+$H369+$L369</f>
        <v/>
      </c>
      <c r="R369">
        <f>IFERROR(VLOOKUP($A369,Registros!$B$2:$G$6000,6,0),IFERROR(VLOOKUP($D369,Winback!$B$2:$C$300,2,0),""))</f>
        <v/>
      </c>
      <c r="S369">
        <f>IF($E369=1,"NP","")&amp;IF($G369=1,"+MOV","")&amp;IF($I369=1,"+CS","")&amp;IF($K369=1,"+WB","")</f>
        <v/>
      </c>
      <c r="T369">
        <f>$E369+$G369+$I369+$K369</f>
        <v/>
      </c>
    </row>
    <row r="370">
      <c r="A370" t="inlineStr">
        <is>
          <t>326358651600</t>
        </is>
      </c>
      <c r="B370" t="inlineStr">
        <is>
          <t>32635865</t>
        </is>
      </c>
      <c r="C370" t="inlineStr">
        <is>
          <t>MOTEL MANUS AHIR</t>
        </is>
      </c>
      <c r="D370" t="inlineStr">
        <is>
          <t>MOTELMANUSAHIR</t>
        </is>
      </c>
      <c r="E370">
        <f>IF(COUNTIFS(Registros!$A$2:$A$6000,"NP",Registros!$B$2:$B$6000,$A370)&gt;0,1,0)</f>
        <v/>
      </c>
      <c r="F370">
        <f>IF($E370=1,SUMIFS(Registros!$F$2:$F$6000,Registros!$A$2:$A$6000,"NP",Registros!$B$2:$B$6000,$A370),0)</f>
        <v/>
      </c>
      <c r="G370">
        <f>IF(COUNTIFS(Registros!$A$2:$A$6000,"MOV",Registros!$B$2:$B$6000,$A370)&gt;0,1,0)</f>
        <v/>
      </c>
      <c r="H370">
        <f>IF($G370=1,SUMIFS(Registros!$F$2:$F$6000,Registros!$A$2:$A$6000,"MOV",Registros!$B$2:$B$6000,$A370),0)</f>
        <v/>
      </c>
      <c r="I370">
        <f>IF(COUNTIFS(Registros!$A$2:$A$6000,"CS",Registros!$B$2:$B$6000,$A370)&gt;0,1,0)</f>
        <v/>
      </c>
      <c r="J370">
        <f>IF($I370=1,SUMIFS(Registros!$I$2:$I$6000,Registros!$A$2:$A$6000,"CS",Registros!$B$2:$B$6000,$A370),0)</f>
        <v/>
      </c>
      <c r="K370">
        <f>IF(COUNTIFS(Winback!$K$2:$K$300,$D370)&gt;0,1,0)</f>
        <v/>
      </c>
      <c r="L370">
        <f>IF(AND($K370=1,LEFT($A370,3)="WB-"),SUMIFS(Winback!$D$2:$D$300,Winback!$K$2:$K$300,$D370),0)</f>
        <v/>
      </c>
      <c r="M370">
        <f>IF(OR($E370=1,$G370=1,SUMIFS(Registros!$J$2:$J$6000,Registros!$B$2:$B$6000,$A370)&gt;0),1,0)</f>
        <v/>
      </c>
      <c r="N370">
        <f>IF($J370&gt;0,1,IF(COUNTIFS(Registros!$A$2:$A$6000,"CS",Registros!$B$2:$B$6000,$A370,Registros!$K$2:$K$6000,"&lt;&gt;")&gt;0,1,0))</f>
        <v/>
      </c>
      <c r="O370">
        <f>IF(AND($K370=1,$E370=0,$G370=0,$I370=0),"WINBACK",IF(AND($M370=1,$N370&gt;0),"CONVERGENTE",IF($M370=1,"SOLO MÓVIL",IF($N370&gt;0,"SOLO FIJO / INTERNET","SIN SERVICIOS"))))</f>
        <v/>
      </c>
      <c r="P370">
        <f>IF($O370="WINBACK","Recuperar (winback)",IF($O370="CONVERGENTE","Upgrade / más líneas",IF($O370="SOLO MÓVIL","Ofrecer fijo + internet (FLBBTV)",IF($O370="SOLO FIJO / INTERNET","Ofrecer línea móvil Nextphone","Oferta completa (móvil + fijo + internet)"))))</f>
        <v/>
      </c>
      <c r="Q370">
        <f>$F370+$H370+$L370</f>
        <v/>
      </c>
      <c r="R370">
        <f>IFERROR(VLOOKUP($A370,Registros!$B$2:$G$6000,6,0),IFERROR(VLOOKUP($D370,Winback!$B$2:$C$300,2,0),""))</f>
        <v/>
      </c>
      <c r="S370">
        <f>IF($E370=1,"NP","")&amp;IF($G370=1,"+MOV","")&amp;IF($I370=1,"+CS","")&amp;IF($K370=1,"+WB","")</f>
        <v/>
      </c>
      <c r="T370">
        <f>$E370+$G370+$I370+$K370</f>
        <v/>
      </c>
    </row>
    <row r="371">
      <c r="A371" t="inlineStr">
        <is>
          <t>326337540000</t>
        </is>
      </c>
      <c r="B371" t="inlineStr">
        <is>
          <t>32633754</t>
        </is>
      </c>
      <c r="C371" t="inlineStr">
        <is>
          <t>ECOFOREST S DE R.L.</t>
        </is>
      </c>
      <c r="D371" t="inlineStr">
        <is>
          <t>ECOFORESTSDERL</t>
        </is>
      </c>
      <c r="E371">
        <f>IF(COUNTIFS(Registros!$A$2:$A$6000,"NP",Registros!$B$2:$B$6000,$A371)&gt;0,1,0)</f>
        <v/>
      </c>
      <c r="F371">
        <f>IF($E371=1,SUMIFS(Registros!$F$2:$F$6000,Registros!$A$2:$A$6000,"NP",Registros!$B$2:$B$6000,$A371),0)</f>
        <v/>
      </c>
      <c r="G371">
        <f>IF(COUNTIFS(Registros!$A$2:$A$6000,"MOV",Registros!$B$2:$B$6000,$A371)&gt;0,1,0)</f>
        <v/>
      </c>
      <c r="H371">
        <f>IF($G371=1,SUMIFS(Registros!$F$2:$F$6000,Registros!$A$2:$A$6000,"MOV",Registros!$B$2:$B$6000,$A371),0)</f>
        <v/>
      </c>
      <c r="I371">
        <f>IF(COUNTIFS(Registros!$A$2:$A$6000,"CS",Registros!$B$2:$B$6000,$A371)&gt;0,1,0)</f>
        <v/>
      </c>
      <c r="J371">
        <f>IF($I371=1,SUMIFS(Registros!$I$2:$I$6000,Registros!$A$2:$A$6000,"CS",Registros!$B$2:$B$6000,$A371),0)</f>
        <v/>
      </c>
      <c r="K371">
        <f>IF(COUNTIFS(Winback!$K$2:$K$300,$D371)&gt;0,1,0)</f>
        <v/>
      </c>
      <c r="L371">
        <f>IF(AND($K371=1,LEFT($A371,3)="WB-"),SUMIFS(Winback!$D$2:$D$300,Winback!$K$2:$K$300,$D371),0)</f>
        <v/>
      </c>
      <c r="M371">
        <f>IF(OR($E371=1,$G371=1,SUMIFS(Registros!$J$2:$J$6000,Registros!$B$2:$B$6000,$A371)&gt;0),1,0)</f>
        <v/>
      </c>
      <c r="N371">
        <f>IF($J371&gt;0,1,IF(COUNTIFS(Registros!$A$2:$A$6000,"CS",Registros!$B$2:$B$6000,$A371,Registros!$K$2:$K$6000,"&lt;&gt;")&gt;0,1,0))</f>
        <v/>
      </c>
      <c r="O371">
        <f>IF(AND($K371=1,$E371=0,$G371=0,$I371=0),"WINBACK",IF(AND($M371=1,$N371&gt;0),"CONVERGENTE",IF($M371=1,"SOLO MÓVIL",IF($N371&gt;0,"SOLO FIJO / INTERNET","SIN SERVICIOS"))))</f>
        <v/>
      </c>
      <c r="P371">
        <f>IF($O371="WINBACK","Recuperar (winback)",IF($O371="CONVERGENTE","Upgrade / más líneas",IF($O371="SOLO MÓVIL","Ofrecer fijo + internet (FLBBTV)",IF($O371="SOLO FIJO / INTERNET","Ofrecer línea móvil Nextphone","Oferta completa (móvil + fijo + internet)"))))</f>
        <v/>
      </c>
      <c r="Q371">
        <f>$F371+$H371+$L371</f>
        <v/>
      </c>
      <c r="R371">
        <f>IFERROR(VLOOKUP($A371,Registros!$B$2:$G$6000,6,0),IFERROR(VLOOKUP($D371,Winback!$B$2:$C$300,2,0),""))</f>
        <v/>
      </c>
      <c r="S371">
        <f>IF($E371=1,"NP","")&amp;IF($G371=1,"+MOV","")&amp;IF($I371=1,"+CS","")&amp;IF($K371=1,"+WB","")</f>
        <v/>
      </c>
      <c r="T371">
        <f>$E371+$G371+$I371+$K371</f>
        <v/>
      </c>
    </row>
    <row r="372">
      <c r="A372" t="inlineStr">
        <is>
          <t>326726730000</t>
        </is>
      </c>
      <c r="B372" t="inlineStr">
        <is>
          <t>32672673</t>
        </is>
      </c>
      <c r="C372" t="inlineStr">
        <is>
          <t>BENITOMO WORLD, S.A.</t>
        </is>
      </c>
      <c r="D372" t="inlineStr">
        <is>
          <t>BENITOMOWORLDSA</t>
        </is>
      </c>
      <c r="E372">
        <f>IF(COUNTIFS(Registros!$A$2:$A$6000,"NP",Registros!$B$2:$B$6000,$A372)&gt;0,1,0)</f>
        <v/>
      </c>
      <c r="F372">
        <f>IF($E372=1,SUMIFS(Registros!$F$2:$F$6000,Registros!$A$2:$A$6000,"NP",Registros!$B$2:$B$6000,$A372),0)</f>
        <v/>
      </c>
      <c r="G372">
        <f>IF(COUNTIFS(Registros!$A$2:$A$6000,"MOV",Registros!$B$2:$B$6000,$A372)&gt;0,1,0)</f>
        <v/>
      </c>
      <c r="H372">
        <f>IF($G372=1,SUMIFS(Registros!$F$2:$F$6000,Registros!$A$2:$A$6000,"MOV",Registros!$B$2:$B$6000,$A372),0)</f>
        <v/>
      </c>
      <c r="I372">
        <f>IF(COUNTIFS(Registros!$A$2:$A$6000,"CS",Registros!$B$2:$B$6000,$A372)&gt;0,1,0)</f>
        <v/>
      </c>
      <c r="J372">
        <f>IF($I372=1,SUMIFS(Registros!$I$2:$I$6000,Registros!$A$2:$A$6000,"CS",Registros!$B$2:$B$6000,$A372),0)</f>
        <v/>
      </c>
      <c r="K372">
        <f>IF(COUNTIFS(Winback!$K$2:$K$300,$D372)&gt;0,1,0)</f>
        <v/>
      </c>
      <c r="L372">
        <f>IF(AND($K372=1,LEFT($A372,3)="WB-"),SUMIFS(Winback!$D$2:$D$300,Winback!$K$2:$K$300,$D372),0)</f>
        <v/>
      </c>
      <c r="M372">
        <f>IF(OR($E372=1,$G372=1,SUMIFS(Registros!$J$2:$J$6000,Registros!$B$2:$B$6000,$A372)&gt;0),1,0)</f>
        <v/>
      </c>
      <c r="N372">
        <f>IF($J372&gt;0,1,IF(COUNTIFS(Registros!$A$2:$A$6000,"CS",Registros!$B$2:$B$6000,$A372,Registros!$K$2:$K$6000,"&lt;&gt;")&gt;0,1,0))</f>
        <v/>
      </c>
      <c r="O372">
        <f>IF(AND($K372=1,$E372=0,$G372=0,$I372=0),"WINBACK",IF(AND($M372=1,$N372&gt;0),"CONVERGENTE",IF($M372=1,"SOLO MÓVIL",IF($N372&gt;0,"SOLO FIJO / INTERNET","SIN SERVICIOS"))))</f>
        <v/>
      </c>
      <c r="P372">
        <f>IF($O372="WINBACK","Recuperar (winback)",IF($O372="CONVERGENTE","Upgrade / más líneas",IF($O372="SOLO MÓVIL","Ofrecer fijo + internet (FLBBTV)",IF($O372="SOLO FIJO / INTERNET","Ofrecer línea móvil Nextphone","Oferta completa (móvil + fijo + internet)"))))</f>
        <v/>
      </c>
      <c r="Q372">
        <f>$F372+$H372+$L372</f>
        <v/>
      </c>
      <c r="R372">
        <f>IFERROR(VLOOKUP($A372,Registros!$B$2:$G$6000,6,0),IFERROR(VLOOKUP($D372,Winback!$B$2:$C$300,2,0),""))</f>
        <v/>
      </c>
      <c r="S372">
        <f>IF($E372=1,"NP","")&amp;IF($G372=1,"+MOV","")&amp;IF($I372=1,"+CS","")&amp;IF($K372=1,"+WB","")</f>
        <v/>
      </c>
      <c r="T372">
        <f>$E372+$G372+$I372+$K372</f>
        <v/>
      </c>
    </row>
    <row r="373">
      <c r="A373" t="inlineStr">
        <is>
          <t>312237170000</t>
        </is>
      </c>
      <c r="B373" t="inlineStr">
        <is>
          <t>31223717</t>
        </is>
      </c>
      <c r="C373" t="inlineStr">
        <is>
          <t>LA SUPER ESTACION DE PANAMA, S -</t>
        </is>
      </c>
      <c r="D373" t="inlineStr">
        <is>
          <t>LASUPERESTACIONDEPANAMAS</t>
        </is>
      </c>
      <c r="E373">
        <f>IF(COUNTIFS(Registros!$A$2:$A$6000,"NP",Registros!$B$2:$B$6000,$A373)&gt;0,1,0)</f>
        <v/>
      </c>
      <c r="F373">
        <f>IF($E373=1,SUMIFS(Registros!$F$2:$F$6000,Registros!$A$2:$A$6000,"NP",Registros!$B$2:$B$6000,$A373),0)</f>
        <v/>
      </c>
      <c r="G373">
        <f>IF(COUNTIFS(Registros!$A$2:$A$6000,"MOV",Registros!$B$2:$B$6000,$A373)&gt;0,1,0)</f>
        <v/>
      </c>
      <c r="H373">
        <f>IF($G373=1,SUMIFS(Registros!$F$2:$F$6000,Registros!$A$2:$A$6000,"MOV",Registros!$B$2:$B$6000,$A373),0)</f>
        <v/>
      </c>
      <c r="I373">
        <f>IF(COUNTIFS(Registros!$A$2:$A$6000,"CS",Registros!$B$2:$B$6000,$A373)&gt;0,1,0)</f>
        <v/>
      </c>
      <c r="J373">
        <f>IF($I373=1,SUMIFS(Registros!$I$2:$I$6000,Registros!$A$2:$A$6000,"CS",Registros!$B$2:$B$6000,$A373),0)</f>
        <v/>
      </c>
      <c r="K373">
        <f>IF(COUNTIFS(Winback!$K$2:$K$300,$D373)&gt;0,1,0)</f>
        <v/>
      </c>
      <c r="L373">
        <f>IF(AND($K373=1,LEFT($A373,3)="WB-"),SUMIFS(Winback!$D$2:$D$300,Winback!$K$2:$K$300,$D373),0)</f>
        <v/>
      </c>
      <c r="M373">
        <f>IF(OR($E373=1,$G373=1,SUMIFS(Registros!$J$2:$J$6000,Registros!$B$2:$B$6000,$A373)&gt;0),1,0)</f>
        <v/>
      </c>
      <c r="N373">
        <f>IF($J373&gt;0,1,IF(COUNTIFS(Registros!$A$2:$A$6000,"CS",Registros!$B$2:$B$6000,$A373,Registros!$K$2:$K$6000,"&lt;&gt;")&gt;0,1,0))</f>
        <v/>
      </c>
      <c r="O373">
        <f>IF(AND($K373=1,$E373=0,$G373=0,$I373=0),"WINBACK",IF(AND($M373=1,$N373&gt;0),"CONVERGENTE",IF($M373=1,"SOLO MÓVIL",IF($N373&gt;0,"SOLO FIJO / INTERNET","SIN SERVICIOS"))))</f>
        <v/>
      </c>
      <c r="P373">
        <f>IF($O373="WINBACK","Recuperar (winback)",IF($O373="CONVERGENTE","Upgrade / más líneas",IF($O373="SOLO MÓVIL","Ofrecer fijo + internet (FLBBTV)",IF($O373="SOLO FIJO / INTERNET","Ofrecer línea móvil Nextphone","Oferta completa (móvil + fijo + internet)"))))</f>
        <v/>
      </c>
      <c r="Q373">
        <f>$F373+$H373+$L373</f>
        <v/>
      </c>
      <c r="R373">
        <f>IFERROR(VLOOKUP($A373,Registros!$B$2:$G$6000,6,0),IFERROR(VLOOKUP($D373,Winback!$B$2:$C$300,2,0),""))</f>
        <v/>
      </c>
      <c r="S373">
        <f>IF($E373=1,"NP","")&amp;IF($G373=1,"+MOV","")&amp;IF($I373=1,"+CS","")&amp;IF($K373=1,"+WB","")</f>
        <v/>
      </c>
      <c r="T373">
        <f>$E373+$G373+$I373+$K373</f>
        <v/>
      </c>
    </row>
    <row r="374">
      <c r="A374" t="inlineStr">
        <is>
          <t>342014950000</t>
        </is>
      </c>
      <c r="B374" t="inlineStr">
        <is>
          <t>34201495</t>
        </is>
      </c>
      <c r="C374" t="inlineStr">
        <is>
          <t>VIAJES IVONNE SA</t>
        </is>
      </c>
      <c r="D374" t="inlineStr">
        <is>
          <t>VIAJESIVONNESA</t>
        </is>
      </c>
      <c r="E374">
        <f>IF(COUNTIFS(Registros!$A$2:$A$6000,"NP",Registros!$B$2:$B$6000,$A374)&gt;0,1,0)</f>
        <v/>
      </c>
      <c r="F374">
        <f>IF($E374=1,SUMIFS(Registros!$F$2:$F$6000,Registros!$A$2:$A$6000,"NP",Registros!$B$2:$B$6000,$A374),0)</f>
        <v/>
      </c>
      <c r="G374">
        <f>IF(COUNTIFS(Registros!$A$2:$A$6000,"MOV",Registros!$B$2:$B$6000,$A374)&gt;0,1,0)</f>
        <v/>
      </c>
      <c r="H374">
        <f>IF($G374=1,SUMIFS(Registros!$F$2:$F$6000,Registros!$A$2:$A$6000,"MOV",Registros!$B$2:$B$6000,$A374),0)</f>
        <v/>
      </c>
      <c r="I374">
        <f>IF(COUNTIFS(Registros!$A$2:$A$6000,"CS",Registros!$B$2:$B$6000,$A374)&gt;0,1,0)</f>
        <v/>
      </c>
      <c r="J374">
        <f>IF($I374=1,SUMIFS(Registros!$I$2:$I$6000,Registros!$A$2:$A$6000,"CS",Registros!$B$2:$B$6000,$A374),0)</f>
        <v/>
      </c>
      <c r="K374">
        <f>IF(COUNTIFS(Winback!$K$2:$K$300,$D374)&gt;0,1,0)</f>
        <v/>
      </c>
      <c r="L374">
        <f>IF(AND($K374=1,LEFT($A374,3)="WB-"),SUMIFS(Winback!$D$2:$D$300,Winback!$K$2:$K$300,$D374),0)</f>
        <v/>
      </c>
      <c r="M374">
        <f>IF(OR($E374=1,$G374=1,SUMIFS(Registros!$J$2:$J$6000,Registros!$B$2:$B$6000,$A374)&gt;0),1,0)</f>
        <v/>
      </c>
      <c r="N374">
        <f>IF($J374&gt;0,1,IF(COUNTIFS(Registros!$A$2:$A$6000,"CS",Registros!$B$2:$B$6000,$A374,Registros!$K$2:$K$6000,"&lt;&gt;")&gt;0,1,0))</f>
        <v/>
      </c>
      <c r="O374">
        <f>IF(AND($K374=1,$E374=0,$G374=0,$I374=0),"WINBACK",IF(AND($M374=1,$N374&gt;0),"CONVERGENTE",IF($M374=1,"SOLO MÓVIL",IF($N374&gt;0,"SOLO FIJO / INTERNET","SIN SERVICIOS"))))</f>
        <v/>
      </c>
      <c r="P374">
        <f>IF($O374="WINBACK","Recuperar (winback)",IF($O374="CONVERGENTE","Upgrade / más líneas",IF($O374="SOLO MÓVIL","Ofrecer fijo + internet (FLBBTV)",IF($O374="SOLO FIJO / INTERNET","Ofrecer línea móvil Nextphone","Oferta completa (móvil + fijo + internet)"))))</f>
        <v/>
      </c>
      <c r="Q374">
        <f>$F374+$H374+$L374</f>
        <v/>
      </c>
      <c r="R374">
        <f>IFERROR(VLOOKUP($A374,Registros!$B$2:$G$6000,6,0),IFERROR(VLOOKUP($D374,Winback!$B$2:$C$300,2,0),""))</f>
        <v/>
      </c>
      <c r="S374">
        <f>IF($E374=1,"NP","")&amp;IF($G374=1,"+MOV","")&amp;IF($I374=1,"+CS","")&amp;IF($K374=1,"+WB","")</f>
        <v/>
      </c>
      <c r="T374">
        <f>$E374+$G374+$I374+$K374</f>
        <v/>
      </c>
    </row>
    <row r="375">
      <c r="A375" t="inlineStr">
        <is>
          <t>334221040000</t>
        </is>
      </c>
      <c r="B375" t="inlineStr">
        <is>
          <t>33422104</t>
        </is>
      </c>
      <c r="C375" t="inlineStr">
        <is>
          <t>LERSA, S.A.</t>
        </is>
      </c>
      <c r="D375" t="inlineStr">
        <is>
          <t>LERSASA</t>
        </is>
      </c>
      <c r="E375">
        <f>IF(COUNTIFS(Registros!$A$2:$A$6000,"NP",Registros!$B$2:$B$6000,$A375)&gt;0,1,0)</f>
        <v/>
      </c>
      <c r="F375">
        <f>IF($E375=1,SUMIFS(Registros!$F$2:$F$6000,Registros!$A$2:$A$6000,"NP",Registros!$B$2:$B$6000,$A375),0)</f>
        <v/>
      </c>
      <c r="G375">
        <f>IF(COUNTIFS(Registros!$A$2:$A$6000,"MOV",Registros!$B$2:$B$6000,$A375)&gt;0,1,0)</f>
        <v/>
      </c>
      <c r="H375">
        <f>IF($G375=1,SUMIFS(Registros!$F$2:$F$6000,Registros!$A$2:$A$6000,"MOV",Registros!$B$2:$B$6000,$A375),0)</f>
        <v/>
      </c>
      <c r="I375">
        <f>IF(COUNTIFS(Registros!$A$2:$A$6000,"CS",Registros!$B$2:$B$6000,$A375)&gt;0,1,0)</f>
        <v/>
      </c>
      <c r="J375">
        <f>IF($I375=1,SUMIFS(Registros!$I$2:$I$6000,Registros!$A$2:$A$6000,"CS",Registros!$B$2:$B$6000,$A375),0)</f>
        <v/>
      </c>
      <c r="K375">
        <f>IF(COUNTIFS(Winback!$K$2:$K$300,$D375)&gt;0,1,0)</f>
        <v/>
      </c>
      <c r="L375">
        <f>IF(AND($K375=1,LEFT($A375,3)="WB-"),SUMIFS(Winback!$D$2:$D$300,Winback!$K$2:$K$300,$D375),0)</f>
        <v/>
      </c>
      <c r="M375">
        <f>IF(OR($E375=1,$G375=1,SUMIFS(Registros!$J$2:$J$6000,Registros!$B$2:$B$6000,$A375)&gt;0),1,0)</f>
        <v/>
      </c>
      <c r="N375">
        <f>IF($J375&gt;0,1,IF(COUNTIFS(Registros!$A$2:$A$6000,"CS",Registros!$B$2:$B$6000,$A375,Registros!$K$2:$K$6000,"&lt;&gt;")&gt;0,1,0))</f>
        <v/>
      </c>
      <c r="O375">
        <f>IF(AND($K375=1,$E375=0,$G375=0,$I375=0),"WINBACK",IF(AND($M375=1,$N375&gt;0),"CONVERGENTE",IF($M375=1,"SOLO MÓVIL",IF($N375&gt;0,"SOLO FIJO / INTERNET","SIN SERVICIOS"))))</f>
        <v/>
      </c>
      <c r="P375">
        <f>IF($O375="WINBACK","Recuperar (winback)",IF($O375="CONVERGENTE","Upgrade / más líneas",IF($O375="SOLO MÓVIL","Ofrecer fijo + internet (FLBBTV)",IF($O375="SOLO FIJO / INTERNET","Ofrecer línea móvil Nextphone","Oferta completa (móvil + fijo + internet)"))))</f>
        <v/>
      </c>
      <c r="Q375">
        <f>$F375+$H375+$L375</f>
        <v/>
      </c>
      <c r="R375">
        <f>IFERROR(VLOOKUP($A375,Registros!$B$2:$G$6000,6,0),IFERROR(VLOOKUP($D375,Winback!$B$2:$C$300,2,0),""))</f>
        <v/>
      </c>
      <c r="S375">
        <f>IF($E375=1,"NP","")&amp;IF($G375=1,"+MOV","")&amp;IF($I375=1,"+CS","")&amp;IF($K375=1,"+WB","")</f>
        <v/>
      </c>
      <c r="T375">
        <f>$E375+$G375+$I375+$K375</f>
        <v/>
      </c>
    </row>
    <row r="376">
      <c r="A376" t="inlineStr">
        <is>
          <t>321783170000</t>
        </is>
      </c>
      <c r="B376" t="inlineStr">
        <is>
          <t>32178317</t>
        </is>
      </c>
      <c r="C376" t="inlineStr">
        <is>
          <t>CORPORACIÓN CATTÁN S.A</t>
        </is>
      </c>
      <c r="D376" t="inlineStr">
        <is>
          <t>CORPORACIONCATTANSA</t>
        </is>
      </c>
      <c r="E376">
        <f>IF(COUNTIFS(Registros!$A$2:$A$6000,"NP",Registros!$B$2:$B$6000,$A376)&gt;0,1,0)</f>
        <v/>
      </c>
      <c r="F376">
        <f>IF($E376=1,SUMIFS(Registros!$F$2:$F$6000,Registros!$A$2:$A$6000,"NP",Registros!$B$2:$B$6000,$A376),0)</f>
        <v/>
      </c>
      <c r="G376">
        <f>IF(COUNTIFS(Registros!$A$2:$A$6000,"MOV",Registros!$B$2:$B$6000,$A376)&gt;0,1,0)</f>
        <v/>
      </c>
      <c r="H376">
        <f>IF($G376=1,SUMIFS(Registros!$F$2:$F$6000,Registros!$A$2:$A$6000,"MOV",Registros!$B$2:$B$6000,$A376),0)</f>
        <v/>
      </c>
      <c r="I376">
        <f>IF(COUNTIFS(Registros!$A$2:$A$6000,"CS",Registros!$B$2:$B$6000,$A376)&gt;0,1,0)</f>
        <v/>
      </c>
      <c r="J376">
        <f>IF($I376=1,SUMIFS(Registros!$I$2:$I$6000,Registros!$A$2:$A$6000,"CS",Registros!$B$2:$B$6000,$A376),0)</f>
        <v/>
      </c>
      <c r="K376">
        <f>IF(COUNTIFS(Winback!$K$2:$K$300,$D376)&gt;0,1,0)</f>
        <v/>
      </c>
      <c r="L376">
        <f>IF(AND($K376=1,LEFT($A376,3)="WB-"),SUMIFS(Winback!$D$2:$D$300,Winback!$K$2:$K$300,$D376),0)</f>
        <v/>
      </c>
      <c r="M376">
        <f>IF(OR($E376=1,$G376=1,SUMIFS(Registros!$J$2:$J$6000,Registros!$B$2:$B$6000,$A376)&gt;0),1,0)</f>
        <v/>
      </c>
      <c r="N376">
        <f>IF($J376&gt;0,1,IF(COUNTIFS(Registros!$A$2:$A$6000,"CS",Registros!$B$2:$B$6000,$A376,Registros!$K$2:$K$6000,"&lt;&gt;")&gt;0,1,0))</f>
        <v/>
      </c>
      <c r="O376">
        <f>IF(AND($K376=1,$E376=0,$G376=0,$I376=0),"WINBACK",IF(AND($M376=1,$N376&gt;0),"CONVERGENTE",IF($M376=1,"SOLO MÓVIL",IF($N376&gt;0,"SOLO FIJO / INTERNET","SIN SERVICIOS"))))</f>
        <v/>
      </c>
      <c r="P376">
        <f>IF($O376="WINBACK","Recuperar (winback)",IF($O376="CONVERGENTE","Upgrade / más líneas",IF($O376="SOLO MÓVIL","Ofrecer fijo + internet (FLBBTV)",IF($O376="SOLO FIJO / INTERNET","Ofrecer línea móvil Nextphone","Oferta completa (móvil + fijo + internet)"))))</f>
        <v/>
      </c>
      <c r="Q376">
        <f>$F376+$H376+$L376</f>
        <v/>
      </c>
      <c r="R376">
        <f>IFERROR(VLOOKUP($A376,Registros!$B$2:$G$6000,6,0),IFERROR(VLOOKUP($D376,Winback!$B$2:$C$300,2,0),""))</f>
        <v/>
      </c>
      <c r="S376">
        <f>IF($E376=1,"NP","")&amp;IF($G376=1,"+MOV","")&amp;IF($I376=1,"+CS","")&amp;IF($K376=1,"+WB","")</f>
        <v/>
      </c>
      <c r="T376">
        <f>$E376+$G376+$I376+$K376</f>
        <v/>
      </c>
    </row>
    <row r="377">
      <c r="A377" t="inlineStr">
        <is>
          <t>341030800000</t>
        </is>
      </c>
      <c r="B377" t="inlineStr">
        <is>
          <t>34103080</t>
        </is>
      </c>
      <c r="C377" t="inlineStr">
        <is>
          <t>DOT DESIGN, SA</t>
        </is>
      </c>
      <c r="D377" t="inlineStr">
        <is>
          <t>DOTDESIGNSA</t>
        </is>
      </c>
      <c r="E377">
        <f>IF(COUNTIFS(Registros!$A$2:$A$6000,"NP",Registros!$B$2:$B$6000,$A377)&gt;0,1,0)</f>
        <v/>
      </c>
      <c r="F377">
        <f>IF($E377=1,SUMIFS(Registros!$F$2:$F$6000,Registros!$A$2:$A$6000,"NP",Registros!$B$2:$B$6000,$A377),0)</f>
        <v/>
      </c>
      <c r="G377">
        <f>IF(COUNTIFS(Registros!$A$2:$A$6000,"MOV",Registros!$B$2:$B$6000,$A377)&gt;0,1,0)</f>
        <v/>
      </c>
      <c r="H377">
        <f>IF($G377=1,SUMIFS(Registros!$F$2:$F$6000,Registros!$A$2:$A$6000,"MOV",Registros!$B$2:$B$6000,$A377),0)</f>
        <v/>
      </c>
      <c r="I377">
        <f>IF(COUNTIFS(Registros!$A$2:$A$6000,"CS",Registros!$B$2:$B$6000,$A377)&gt;0,1,0)</f>
        <v/>
      </c>
      <c r="J377">
        <f>IF($I377=1,SUMIFS(Registros!$I$2:$I$6000,Registros!$A$2:$A$6000,"CS",Registros!$B$2:$B$6000,$A377),0)</f>
        <v/>
      </c>
      <c r="K377">
        <f>IF(COUNTIFS(Winback!$K$2:$K$300,$D377)&gt;0,1,0)</f>
        <v/>
      </c>
      <c r="L377">
        <f>IF(AND($K377=1,LEFT($A377,3)="WB-"),SUMIFS(Winback!$D$2:$D$300,Winback!$K$2:$K$300,$D377),0)</f>
        <v/>
      </c>
      <c r="M377">
        <f>IF(OR($E377=1,$G377=1,SUMIFS(Registros!$J$2:$J$6000,Registros!$B$2:$B$6000,$A377)&gt;0),1,0)</f>
        <v/>
      </c>
      <c r="N377">
        <f>IF($J377&gt;0,1,IF(COUNTIFS(Registros!$A$2:$A$6000,"CS",Registros!$B$2:$B$6000,$A377,Registros!$K$2:$K$6000,"&lt;&gt;")&gt;0,1,0))</f>
        <v/>
      </c>
      <c r="O377">
        <f>IF(AND($K377=1,$E377=0,$G377=0,$I377=0),"WINBACK",IF(AND($M377=1,$N377&gt;0),"CONVERGENTE",IF($M377=1,"SOLO MÓVIL",IF($N377&gt;0,"SOLO FIJO / INTERNET","SIN SERVICIOS"))))</f>
        <v/>
      </c>
      <c r="P377">
        <f>IF($O377="WINBACK","Recuperar (winback)",IF($O377="CONVERGENTE","Upgrade / más líneas",IF($O377="SOLO MÓVIL","Ofrecer fijo + internet (FLBBTV)",IF($O377="SOLO FIJO / INTERNET","Ofrecer línea móvil Nextphone","Oferta completa (móvil + fijo + internet)"))))</f>
        <v/>
      </c>
      <c r="Q377">
        <f>$F377+$H377+$L377</f>
        <v/>
      </c>
      <c r="R377">
        <f>IFERROR(VLOOKUP($A377,Registros!$B$2:$G$6000,6,0),IFERROR(VLOOKUP($D377,Winback!$B$2:$C$300,2,0),""))</f>
        <v/>
      </c>
      <c r="S377">
        <f>IF($E377=1,"NP","")&amp;IF($G377=1,"+MOV","")&amp;IF($I377=1,"+CS","")&amp;IF($K377=1,"+WB","")</f>
        <v/>
      </c>
      <c r="T377">
        <f>$E377+$G377+$I377+$K377</f>
        <v/>
      </c>
    </row>
    <row r="378">
      <c r="A378" t="inlineStr">
        <is>
          <t>341429780000</t>
        </is>
      </c>
      <c r="B378" t="inlineStr">
        <is>
          <t>34142978</t>
        </is>
      </c>
      <c r="C378" t="inlineStr">
        <is>
          <t>AMERICA LIBHARDT JUAREZ</t>
        </is>
      </c>
      <c r="D378" t="inlineStr">
        <is>
          <t>AMERICALIBHARDTJUAREZ</t>
        </is>
      </c>
      <c r="E378">
        <f>IF(COUNTIFS(Registros!$A$2:$A$6000,"NP",Registros!$B$2:$B$6000,$A378)&gt;0,1,0)</f>
        <v/>
      </c>
      <c r="F378">
        <f>IF($E378=1,SUMIFS(Registros!$F$2:$F$6000,Registros!$A$2:$A$6000,"NP",Registros!$B$2:$B$6000,$A378),0)</f>
        <v/>
      </c>
      <c r="G378">
        <f>IF(COUNTIFS(Registros!$A$2:$A$6000,"MOV",Registros!$B$2:$B$6000,$A378)&gt;0,1,0)</f>
        <v/>
      </c>
      <c r="H378">
        <f>IF($G378=1,SUMIFS(Registros!$F$2:$F$6000,Registros!$A$2:$A$6000,"MOV",Registros!$B$2:$B$6000,$A378),0)</f>
        <v/>
      </c>
      <c r="I378">
        <f>IF(COUNTIFS(Registros!$A$2:$A$6000,"CS",Registros!$B$2:$B$6000,$A378)&gt;0,1,0)</f>
        <v/>
      </c>
      <c r="J378">
        <f>IF($I378=1,SUMIFS(Registros!$I$2:$I$6000,Registros!$A$2:$A$6000,"CS",Registros!$B$2:$B$6000,$A378),0)</f>
        <v/>
      </c>
      <c r="K378">
        <f>IF(COUNTIFS(Winback!$K$2:$K$300,$D378)&gt;0,1,0)</f>
        <v/>
      </c>
      <c r="L378">
        <f>IF(AND($K378=1,LEFT($A378,3)="WB-"),SUMIFS(Winback!$D$2:$D$300,Winback!$K$2:$K$300,$D378),0)</f>
        <v/>
      </c>
      <c r="M378">
        <f>IF(OR($E378=1,$G378=1,SUMIFS(Registros!$J$2:$J$6000,Registros!$B$2:$B$6000,$A378)&gt;0),1,0)</f>
        <v/>
      </c>
      <c r="N378">
        <f>IF($J378&gt;0,1,IF(COUNTIFS(Registros!$A$2:$A$6000,"CS",Registros!$B$2:$B$6000,$A378,Registros!$K$2:$K$6000,"&lt;&gt;")&gt;0,1,0))</f>
        <v/>
      </c>
      <c r="O378">
        <f>IF(AND($K378=1,$E378=0,$G378=0,$I378=0),"WINBACK",IF(AND($M378=1,$N378&gt;0),"CONVERGENTE",IF($M378=1,"SOLO MÓVIL",IF($N378&gt;0,"SOLO FIJO / INTERNET","SIN SERVICIOS"))))</f>
        <v/>
      </c>
      <c r="P378">
        <f>IF($O378="WINBACK","Recuperar (winback)",IF($O378="CONVERGENTE","Upgrade / más líneas",IF($O378="SOLO MÓVIL","Ofrecer fijo + internet (FLBBTV)",IF($O378="SOLO FIJO / INTERNET","Ofrecer línea móvil Nextphone","Oferta completa (móvil + fijo + internet)"))))</f>
        <v/>
      </c>
      <c r="Q378">
        <f>$F378+$H378+$L378</f>
        <v/>
      </c>
      <c r="R378">
        <f>IFERROR(VLOOKUP($A378,Registros!$B$2:$G$6000,6,0),IFERROR(VLOOKUP($D378,Winback!$B$2:$C$300,2,0),""))</f>
        <v/>
      </c>
      <c r="S378">
        <f>IF($E378=1,"NP","")&amp;IF($G378=1,"+MOV","")&amp;IF($I378=1,"+CS","")&amp;IF($K378=1,"+WB","")</f>
        <v/>
      </c>
      <c r="T378">
        <f>$E378+$G378+$I378+$K378</f>
        <v/>
      </c>
    </row>
    <row r="379">
      <c r="A379" t="inlineStr">
        <is>
          <t>312234320000</t>
        </is>
      </c>
      <c r="B379" t="inlineStr">
        <is>
          <t>31223432</t>
        </is>
      </c>
      <c r="C379" t="inlineStr">
        <is>
          <t>SERVICIOS QUIMICOS MECANICOS, -</t>
        </is>
      </c>
      <c r="D379" t="inlineStr">
        <is>
          <t>SERVICIOSQUIMICOSMECANICOS</t>
        </is>
      </c>
      <c r="E379">
        <f>IF(COUNTIFS(Registros!$A$2:$A$6000,"NP",Registros!$B$2:$B$6000,$A379)&gt;0,1,0)</f>
        <v/>
      </c>
      <c r="F379">
        <f>IF($E379=1,SUMIFS(Registros!$F$2:$F$6000,Registros!$A$2:$A$6000,"NP",Registros!$B$2:$B$6000,$A379),0)</f>
        <v/>
      </c>
      <c r="G379">
        <f>IF(COUNTIFS(Registros!$A$2:$A$6000,"MOV",Registros!$B$2:$B$6000,$A379)&gt;0,1,0)</f>
        <v/>
      </c>
      <c r="H379">
        <f>IF($G379=1,SUMIFS(Registros!$F$2:$F$6000,Registros!$A$2:$A$6000,"MOV",Registros!$B$2:$B$6000,$A379),0)</f>
        <v/>
      </c>
      <c r="I379">
        <f>IF(COUNTIFS(Registros!$A$2:$A$6000,"CS",Registros!$B$2:$B$6000,$A379)&gt;0,1,0)</f>
        <v/>
      </c>
      <c r="J379">
        <f>IF($I379=1,SUMIFS(Registros!$I$2:$I$6000,Registros!$A$2:$A$6000,"CS",Registros!$B$2:$B$6000,$A379),0)</f>
        <v/>
      </c>
      <c r="K379">
        <f>IF(COUNTIFS(Winback!$K$2:$K$300,$D379)&gt;0,1,0)</f>
        <v/>
      </c>
      <c r="L379">
        <f>IF(AND($K379=1,LEFT($A379,3)="WB-"),SUMIFS(Winback!$D$2:$D$300,Winback!$K$2:$K$300,$D379),0)</f>
        <v/>
      </c>
      <c r="M379">
        <f>IF(OR($E379=1,$G379=1,SUMIFS(Registros!$J$2:$J$6000,Registros!$B$2:$B$6000,$A379)&gt;0),1,0)</f>
        <v/>
      </c>
      <c r="N379">
        <f>IF($J379&gt;0,1,IF(COUNTIFS(Registros!$A$2:$A$6000,"CS",Registros!$B$2:$B$6000,$A379,Registros!$K$2:$K$6000,"&lt;&gt;")&gt;0,1,0))</f>
        <v/>
      </c>
      <c r="O379">
        <f>IF(AND($K379=1,$E379=0,$G379=0,$I379=0),"WINBACK",IF(AND($M379=1,$N379&gt;0),"CONVERGENTE",IF($M379=1,"SOLO MÓVIL",IF($N379&gt;0,"SOLO FIJO / INTERNET","SIN SERVICIOS"))))</f>
        <v/>
      </c>
      <c r="P379">
        <f>IF($O379="WINBACK","Recuperar (winback)",IF($O379="CONVERGENTE","Upgrade / más líneas",IF($O379="SOLO MÓVIL","Ofrecer fijo + internet (FLBBTV)",IF($O379="SOLO FIJO / INTERNET","Ofrecer línea móvil Nextphone","Oferta completa (móvil + fijo + internet)"))))</f>
        <v/>
      </c>
      <c r="Q379">
        <f>$F379+$H379+$L379</f>
        <v/>
      </c>
      <c r="R379">
        <f>IFERROR(VLOOKUP($A379,Registros!$B$2:$G$6000,6,0),IFERROR(VLOOKUP($D379,Winback!$B$2:$C$300,2,0),""))</f>
        <v/>
      </c>
      <c r="S379">
        <f>IF($E379=1,"NP","")&amp;IF($G379=1,"+MOV","")&amp;IF($I379=1,"+CS","")&amp;IF($K379=1,"+WB","")</f>
        <v/>
      </c>
      <c r="T379">
        <f>$E379+$G379+$I379+$K379</f>
        <v/>
      </c>
    </row>
    <row r="380">
      <c r="A380" t="inlineStr">
        <is>
          <t>321829970000</t>
        </is>
      </c>
      <c r="B380" t="inlineStr">
        <is>
          <t>32182997</t>
        </is>
      </c>
      <c r="C380" t="inlineStr">
        <is>
          <t>West Pacific</t>
        </is>
      </c>
      <c r="D380" t="inlineStr">
        <is>
          <t>WESTPACIFIC</t>
        </is>
      </c>
      <c r="E380">
        <f>IF(COUNTIFS(Registros!$A$2:$A$6000,"NP",Registros!$B$2:$B$6000,$A380)&gt;0,1,0)</f>
        <v/>
      </c>
      <c r="F380">
        <f>IF($E380=1,SUMIFS(Registros!$F$2:$F$6000,Registros!$A$2:$A$6000,"NP",Registros!$B$2:$B$6000,$A380),0)</f>
        <v/>
      </c>
      <c r="G380">
        <f>IF(COUNTIFS(Registros!$A$2:$A$6000,"MOV",Registros!$B$2:$B$6000,$A380)&gt;0,1,0)</f>
        <v/>
      </c>
      <c r="H380">
        <f>IF($G380=1,SUMIFS(Registros!$F$2:$F$6000,Registros!$A$2:$A$6000,"MOV",Registros!$B$2:$B$6000,$A380),0)</f>
        <v/>
      </c>
      <c r="I380">
        <f>IF(COUNTIFS(Registros!$A$2:$A$6000,"CS",Registros!$B$2:$B$6000,$A380)&gt;0,1,0)</f>
        <v/>
      </c>
      <c r="J380">
        <f>IF($I380=1,SUMIFS(Registros!$I$2:$I$6000,Registros!$A$2:$A$6000,"CS",Registros!$B$2:$B$6000,$A380),0)</f>
        <v/>
      </c>
      <c r="K380">
        <f>IF(COUNTIFS(Winback!$K$2:$K$300,$D380)&gt;0,1,0)</f>
        <v/>
      </c>
      <c r="L380">
        <f>IF(AND($K380=1,LEFT($A380,3)="WB-"),SUMIFS(Winback!$D$2:$D$300,Winback!$K$2:$K$300,$D380),0)</f>
        <v/>
      </c>
      <c r="M380">
        <f>IF(OR($E380=1,$G380=1,SUMIFS(Registros!$J$2:$J$6000,Registros!$B$2:$B$6000,$A380)&gt;0),1,0)</f>
        <v/>
      </c>
      <c r="N380">
        <f>IF($J380&gt;0,1,IF(COUNTIFS(Registros!$A$2:$A$6000,"CS",Registros!$B$2:$B$6000,$A380,Registros!$K$2:$K$6000,"&lt;&gt;")&gt;0,1,0))</f>
        <v/>
      </c>
      <c r="O380">
        <f>IF(AND($K380=1,$E380=0,$G380=0,$I380=0),"WINBACK",IF(AND($M380=1,$N380&gt;0),"CONVERGENTE",IF($M380=1,"SOLO MÓVIL",IF($N380&gt;0,"SOLO FIJO / INTERNET","SIN SERVICIOS"))))</f>
        <v/>
      </c>
      <c r="P380">
        <f>IF($O380="WINBACK","Recuperar (winback)",IF($O380="CONVERGENTE","Upgrade / más líneas",IF($O380="SOLO MÓVIL","Ofrecer fijo + internet (FLBBTV)",IF($O380="SOLO FIJO / INTERNET","Ofrecer línea móvil Nextphone","Oferta completa (móvil + fijo + internet)"))))</f>
        <v/>
      </c>
      <c r="Q380">
        <f>$F380+$H380+$L380</f>
        <v/>
      </c>
      <c r="R380">
        <f>IFERROR(VLOOKUP($A380,Registros!$B$2:$G$6000,6,0),IFERROR(VLOOKUP($D380,Winback!$B$2:$C$300,2,0),""))</f>
        <v/>
      </c>
      <c r="S380">
        <f>IF($E380=1,"NP","")&amp;IF($G380=1,"+MOV","")&amp;IF($I380=1,"+CS","")&amp;IF($K380=1,"+WB","")</f>
        <v/>
      </c>
      <c r="T380">
        <f>$E380+$G380+$I380+$K380</f>
        <v/>
      </c>
    </row>
    <row r="381">
      <c r="A381" t="inlineStr">
        <is>
          <t>321572740200</t>
        </is>
      </c>
      <c r="B381" t="inlineStr">
        <is>
          <t>32157274</t>
        </is>
      </c>
      <c r="C381" t="inlineStr">
        <is>
          <t>Diomedes Guerra</t>
        </is>
      </c>
      <c r="D381" t="inlineStr">
        <is>
          <t>DIOMEDESGUERRA</t>
        </is>
      </c>
      <c r="E381">
        <f>IF(COUNTIFS(Registros!$A$2:$A$6000,"NP",Registros!$B$2:$B$6000,$A381)&gt;0,1,0)</f>
        <v/>
      </c>
      <c r="F381">
        <f>IF($E381=1,SUMIFS(Registros!$F$2:$F$6000,Registros!$A$2:$A$6000,"NP",Registros!$B$2:$B$6000,$A381),0)</f>
        <v/>
      </c>
      <c r="G381">
        <f>IF(COUNTIFS(Registros!$A$2:$A$6000,"MOV",Registros!$B$2:$B$6000,$A381)&gt;0,1,0)</f>
        <v/>
      </c>
      <c r="H381">
        <f>IF($G381=1,SUMIFS(Registros!$F$2:$F$6000,Registros!$A$2:$A$6000,"MOV",Registros!$B$2:$B$6000,$A381),0)</f>
        <v/>
      </c>
      <c r="I381">
        <f>IF(COUNTIFS(Registros!$A$2:$A$6000,"CS",Registros!$B$2:$B$6000,$A381)&gt;0,1,0)</f>
        <v/>
      </c>
      <c r="J381">
        <f>IF($I381=1,SUMIFS(Registros!$I$2:$I$6000,Registros!$A$2:$A$6000,"CS",Registros!$B$2:$B$6000,$A381),0)</f>
        <v/>
      </c>
      <c r="K381">
        <f>IF(COUNTIFS(Winback!$K$2:$K$300,$D381)&gt;0,1,0)</f>
        <v/>
      </c>
      <c r="L381">
        <f>IF(AND($K381=1,LEFT($A381,3)="WB-"),SUMIFS(Winback!$D$2:$D$300,Winback!$K$2:$K$300,$D381),0)</f>
        <v/>
      </c>
      <c r="M381">
        <f>IF(OR($E381=1,$G381=1,SUMIFS(Registros!$J$2:$J$6000,Registros!$B$2:$B$6000,$A381)&gt;0),1,0)</f>
        <v/>
      </c>
      <c r="N381">
        <f>IF($J381&gt;0,1,IF(COUNTIFS(Registros!$A$2:$A$6000,"CS",Registros!$B$2:$B$6000,$A381,Registros!$K$2:$K$6000,"&lt;&gt;")&gt;0,1,0))</f>
        <v/>
      </c>
      <c r="O381">
        <f>IF(AND($K381=1,$E381=0,$G381=0,$I381=0),"WINBACK",IF(AND($M381=1,$N381&gt;0),"CONVERGENTE",IF($M381=1,"SOLO MÓVIL",IF($N381&gt;0,"SOLO FIJO / INTERNET","SIN SERVICIOS"))))</f>
        <v/>
      </c>
      <c r="P381">
        <f>IF($O381="WINBACK","Recuperar (winback)",IF($O381="CONVERGENTE","Upgrade / más líneas",IF($O381="SOLO MÓVIL","Ofrecer fijo + internet (FLBBTV)",IF($O381="SOLO FIJO / INTERNET","Ofrecer línea móvil Nextphone","Oferta completa (móvil + fijo + internet)"))))</f>
        <v/>
      </c>
      <c r="Q381">
        <f>$F381+$H381+$L381</f>
        <v/>
      </c>
      <c r="R381">
        <f>IFERROR(VLOOKUP($A381,Registros!$B$2:$G$6000,6,0),IFERROR(VLOOKUP($D381,Winback!$B$2:$C$300,2,0),""))</f>
        <v/>
      </c>
      <c r="S381">
        <f>IF($E381=1,"NP","")&amp;IF($G381=1,"+MOV","")&amp;IF($I381=1,"+CS","")&amp;IF($K381=1,"+WB","")</f>
        <v/>
      </c>
      <c r="T381">
        <f>$E381+$G381+$I381+$K381</f>
        <v/>
      </c>
    </row>
    <row r="382">
      <c r="A382" t="inlineStr">
        <is>
          <t>324245910000</t>
        </is>
      </c>
      <c r="B382" t="inlineStr">
        <is>
          <t>32424591</t>
        </is>
      </c>
      <c r="C382" t="inlineStr">
        <is>
          <t>INVERSIONES S</t>
        </is>
      </c>
      <c r="D382" t="inlineStr">
        <is>
          <t>INVERSIONESS</t>
        </is>
      </c>
      <c r="E382">
        <f>IF(COUNTIFS(Registros!$A$2:$A$6000,"NP",Registros!$B$2:$B$6000,$A382)&gt;0,1,0)</f>
        <v/>
      </c>
      <c r="F382">
        <f>IF($E382=1,SUMIFS(Registros!$F$2:$F$6000,Registros!$A$2:$A$6000,"NP",Registros!$B$2:$B$6000,$A382),0)</f>
        <v/>
      </c>
      <c r="G382">
        <f>IF(COUNTIFS(Registros!$A$2:$A$6000,"MOV",Registros!$B$2:$B$6000,$A382)&gt;0,1,0)</f>
        <v/>
      </c>
      <c r="H382">
        <f>IF($G382=1,SUMIFS(Registros!$F$2:$F$6000,Registros!$A$2:$A$6000,"MOV",Registros!$B$2:$B$6000,$A382),0)</f>
        <v/>
      </c>
      <c r="I382">
        <f>IF(COUNTIFS(Registros!$A$2:$A$6000,"CS",Registros!$B$2:$B$6000,$A382)&gt;0,1,0)</f>
        <v/>
      </c>
      <c r="J382">
        <f>IF($I382=1,SUMIFS(Registros!$I$2:$I$6000,Registros!$A$2:$A$6000,"CS",Registros!$B$2:$B$6000,$A382),0)</f>
        <v/>
      </c>
      <c r="K382">
        <f>IF(COUNTIFS(Winback!$K$2:$K$300,$D382)&gt;0,1,0)</f>
        <v/>
      </c>
      <c r="L382">
        <f>IF(AND($K382=1,LEFT($A382,3)="WB-"),SUMIFS(Winback!$D$2:$D$300,Winback!$K$2:$K$300,$D382),0)</f>
        <v/>
      </c>
      <c r="M382">
        <f>IF(OR($E382=1,$G382=1,SUMIFS(Registros!$J$2:$J$6000,Registros!$B$2:$B$6000,$A382)&gt;0),1,0)</f>
        <v/>
      </c>
      <c r="N382">
        <f>IF($J382&gt;0,1,IF(COUNTIFS(Registros!$A$2:$A$6000,"CS",Registros!$B$2:$B$6000,$A382,Registros!$K$2:$K$6000,"&lt;&gt;")&gt;0,1,0))</f>
        <v/>
      </c>
      <c r="O382">
        <f>IF(AND($K382=1,$E382=0,$G382=0,$I382=0),"WINBACK",IF(AND($M382=1,$N382&gt;0),"CONVERGENTE",IF($M382=1,"SOLO MÓVIL",IF($N382&gt;0,"SOLO FIJO / INTERNET","SIN SERVICIOS"))))</f>
        <v/>
      </c>
      <c r="P382">
        <f>IF($O382="WINBACK","Recuperar (winback)",IF($O382="CONVERGENTE","Upgrade / más líneas",IF($O382="SOLO MÓVIL","Ofrecer fijo + internet (FLBBTV)",IF($O382="SOLO FIJO / INTERNET","Ofrecer línea móvil Nextphone","Oferta completa (móvil + fijo + internet)"))))</f>
        <v/>
      </c>
      <c r="Q382">
        <f>$F382+$H382+$L382</f>
        <v/>
      </c>
      <c r="R382">
        <f>IFERROR(VLOOKUP($A382,Registros!$B$2:$G$6000,6,0),IFERROR(VLOOKUP($D382,Winback!$B$2:$C$300,2,0),""))</f>
        <v/>
      </c>
      <c r="S382">
        <f>IF($E382=1,"NP","")&amp;IF($G382=1,"+MOV","")&amp;IF($I382=1,"+CS","")&amp;IF($K382=1,"+WB","")</f>
        <v/>
      </c>
      <c r="T382">
        <f>$E382+$G382+$I382+$K382</f>
        <v/>
      </c>
    </row>
    <row r="383">
      <c r="A383" t="inlineStr">
        <is>
          <t>367008170000</t>
        </is>
      </c>
      <c r="B383" t="inlineStr">
        <is>
          <t>36700817</t>
        </is>
      </c>
      <c r="C383" t="inlineStr">
        <is>
          <t>NICOLÁS RUBIDES</t>
        </is>
      </c>
      <c r="D383" t="inlineStr">
        <is>
          <t>NICOLASRUBIDES</t>
        </is>
      </c>
      <c r="E383">
        <f>IF(COUNTIFS(Registros!$A$2:$A$6000,"NP",Registros!$B$2:$B$6000,$A383)&gt;0,1,0)</f>
        <v/>
      </c>
      <c r="F383">
        <f>IF($E383=1,SUMIFS(Registros!$F$2:$F$6000,Registros!$A$2:$A$6000,"NP",Registros!$B$2:$B$6000,$A383),0)</f>
        <v/>
      </c>
      <c r="G383">
        <f>IF(COUNTIFS(Registros!$A$2:$A$6000,"MOV",Registros!$B$2:$B$6000,$A383)&gt;0,1,0)</f>
        <v/>
      </c>
      <c r="H383">
        <f>IF($G383=1,SUMIFS(Registros!$F$2:$F$6000,Registros!$A$2:$A$6000,"MOV",Registros!$B$2:$B$6000,$A383),0)</f>
        <v/>
      </c>
      <c r="I383">
        <f>IF(COUNTIFS(Registros!$A$2:$A$6000,"CS",Registros!$B$2:$B$6000,$A383)&gt;0,1,0)</f>
        <v/>
      </c>
      <c r="J383">
        <f>IF($I383=1,SUMIFS(Registros!$I$2:$I$6000,Registros!$A$2:$A$6000,"CS",Registros!$B$2:$B$6000,$A383),0)</f>
        <v/>
      </c>
      <c r="K383">
        <f>IF(COUNTIFS(Winback!$K$2:$K$300,$D383)&gt;0,1,0)</f>
        <v/>
      </c>
      <c r="L383">
        <f>IF(AND($K383=1,LEFT($A383,3)="WB-"),SUMIFS(Winback!$D$2:$D$300,Winback!$K$2:$K$300,$D383),0)</f>
        <v/>
      </c>
      <c r="M383">
        <f>IF(OR($E383=1,$G383=1,SUMIFS(Registros!$J$2:$J$6000,Registros!$B$2:$B$6000,$A383)&gt;0),1,0)</f>
        <v/>
      </c>
      <c r="N383">
        <f>IF($J383&gt;0,1,IF(COUNTIFS(Registros!$A$2:$A$6000,"CS",Registros!$B$2:$B$6000,$A383,Registros!$K$2:$K$6000,"&lt;&gt;")&gt;0,1,0))</f>
        <v/>
      </c>
      <c r="O383">
        <f>IF(AND($K383=1,$E383=0,$G383=0,$I383=0),"WINBACK",IF(AND($M383=1,$N383&gt;0),"CONVERGENTE",IF($M383=1,"SOLO MÓVIL",IF($N383&gt;0,"SOLO FIJO / INTERNET","SIN SERVICIOS"))))</f>
        <v/>
      </c>
      <c r="P383">
        <f>IF($O383="WINBACK","Recuperar (winback)",IF($O383="CONVERGENTE","Upgrade / más líneas",IF($O383="SOLO MÓVIL","Ofrecer fijo + internet (FLBBTV)",IF($O383="SOLO FIJO / INTERNET","Ofrecer línea móvil Nextphone","Oferta completa (móvil + fijo + internet)"))))</f>
        <v/>
      </c>
      <c r="Q383">
        <f>$F383+$H383+$L383</f>
        <v/>
      </c>
      <c r="R383">
        <f>IFERROR(VLOOKUP($A383,Registros!$B$2:$G$6000,6,0),IFERROR(VLOOKUP($D383,Winback!$B$2:$C$300,2,0),""))</f>
        <v/>
      </c>
      <c r="S383">
        <f>IF($E383=1,"NP","")&amp;IF($G383=1,"+MOV","")&amp;IF($I383=1,"+CS","")&amp;IF($K383=1,"+WB","")</f>
        <v/>
      </c>
      <c r="T383">
        <f>$E383+$G383+$I383+$K383</f>
        <v/>
      </c>
    </row>
    <row r="384">
      <c r="A384" t="inlineStr">
        <is>
          <t>326173070000</t>
        </is>
      </c>
      <c r="B384" t="inlineStr">
        <is>
          <t>32617307</t>
        </is>
      </c>
      <c r="C384" t="inlineStr">
        <is>
          <t>SOLUCIONES LO OLUCIONELOGITIC,..</t>
        </is>
      </c>
      <c r="D384" t="inlineStr">
        <is>
          <t>SOLUCIONESLOOLUCIONELOGITIC</t>
        </is>
      </c>
      <c r="E384">
        <f>IF(COUNTIFS(Registros!$A$2:$A$6000,"NP",Registros!$B$2:$B$6000,$A384)&gt;0,1,0)</f>
        <v/>
      </c>
      <c r="F384">
        <f>IF($E384=1,SUMIFS(Registros!$F$2:$F$6000,Registros!$A$2:$A$6000,"NP",Registros!$B$2:$B$6000,$A384),0)</f>
        <v/>
      </c>
      <c r="G384">
        <f>IF(COUNTIFS(Registros!$A$2:$A$6000,"MOV",Registros!$B$2:$B$6000,$A384)&gt;0,1,0)</f>
        <v/>
      </c>
      <c r="H384">
        <f>IF($G384=1,SUMIFS(Registros!$F$2:$F$6000,Registros!$A$2:$A$6000,"MOV",Registros!$B$2:$B$6000,$A384),0)</f>
        <v/>
      </c>
      <c r="I384">
        <f>IF(COUNTIFS(Registros!$A$2:$A$6000,"CS",Registros!$B$2:$B$6000,$A384)&gt;0,1,0)</f>
        <v/>
      </c>
      <c r="J384">
        <f>IF($I384=1,SUMIFS(Registros!$I$2:$I$6000,Registros!$A$2:$A$6000,"CS",Registros!$B$2:$B$6000,$A384),0)</f>
        <v/>
      </c>
      <c r="K384">
        <f>IF(COUNTIFS(Winback!$K$2:$K$300,$D384)&gt;0,1,0)</f>
        <v/>
      </c>
      <c r="L384">
        <f>IF(AND($K384=1,LEFT($A384,3)="WB-"),SUMIFS(Winback!$D$2:$D$300,Winback!$K$2:$K$300,$D384),0)</f>
        <v/>
      </c>
      <c r="M384">
        <f>IF(OR($E384=1,$G384=1,SUMIFS(Registros!$J$2:$J$6000,Registros!$B$2:$B$6000,$A384)&gt;0),1,0)</f>
        <v/>
      </c>
      <c r="N384">
        <f>IF($J384&gt;0,1,IF(COUNTIFS(Registros!$A$2:$A$6000,"CS",Registros!$B$2:$B$6000,$A384,Registros!$K$2:$K$6000,"&lt;&gt;")&gt;0,1,0))</f>
        <v/>
      </c>
      <c r="O384">
        <f>IF(AND($K384=1,$E384=0,$G384=0,$I384=0),"WINBACK",IF(AND($M384=1,$N384&gt;0),"CONVERGENTE",IF($M384=1,"SOLO MÓVIL",IF($N384&gt;0,"SOLO FIJO / INTERNET","SIN SERVICIOS"))))</f>
        <v/>
      </c>
      <c r="P384">
        <f>IF($O384="WINBACK","Recuperar (winback)",IF($O384="CONVERGENTE","Upgrade / más líneas",IF($O384="SOLO MÓVIL","Ofrecer fijo + internet (FLBBTV)",IF($O384="SOLO FIJO / INTERNET","Ofrecer línea móvil Nextphone","Oferta completa (móvil + fijo + internet)"))))</f>
        <v/>
      </c>
      <c r="Q384">
        <f>$F384+$H384+$L384</f>
        <v/>
      </c>
      <c r="R384">
        <f>IFERROR(VLOOKUP($A384,Registros!$B$2:$G$6000,6,0),IFERROR(VLOOKUP($D384,Winback!$B$2:$C$300,2,0),""))</f>
        <v/>
      </c>
      <c r="S384">
        <f>IF($E384=1,"NP","")&amp;IF($G384=1,"+MOV","")&amp;IF($I384=1,"+CS","")&amp;IF($K384=1,"+WB","")</f>
        <v/>
      </c>
      <c r="T384">
        <f>$E384+$G384+$I384+$K384</f>
        <v/>
      </c>
    </row>
    <row r="385">
      <c r="A385" t="inlineStr">
        <is>
          <t>321720650100</t>
        </is>
      </c>
      <c r="B385" t="inlineStr">
        <is>
          <t>32172065</t>
        </is>
      </c>
      <c r="C385" t="inlineStr">
        <is>
          <t>Mteresa, S.A.</t>
        </is>
      </c>
      <c r="D385" t="inlineStr">
        <is>
          <t>MTERESASA</t>
        </is>
      </c>
      <c r="E385">
        <f>IF(COUNTIFS(Registros!$A$2:$A$6000,"NP",Registros!$B$2:$B$6000,$A385)&gt;0,1,0)</f>
        <v/>
      </c>
      <c r="F385">
        <f>IF($E385=1,SUMIFS(Registros!$F$2:$F$6000,Registros!$A$2:$A$6000,"NP",Registros!$B$2:$B$6000,$A385),0)</f>
        <v/>
      </c>
      <c r="G385">
        <f>IF(COUNTIFS(Registros!$A$2:$A$6000,"MOV",Registros!$B$2:$B$6000,$A385)&gt;0,1,0)</f>
        <v/>
      </c>
      <c r="H385">
        <f>IF($G385=1,SUMIFS(Registros!$F$2:$F$6000,Registros!$A$2:$A$6000,"MOV",Registros!$B$2:$B$6000,$A385),0)</f>
        <v/>
      </c>
      <c r="I385">
        <f>IF(COUNTIFS(Registros!$A$2:$A$6000,"CS",Registros!$B$2:$B$6000,$A385)&gt;0,1,0)</f>
        <v/>
      </c>
      <c r="J385">
        <f>IF($I385=1,SUMIFS(Registros!$I$2:$I$6000,Registros!$A$2:$A$6000,"CS",Registros!$B$2:$B$6000,$A385),0)</f>
        <v/>
      </c>
      <c r="K385">
        <f>IF(COUNTIFS(Winback!$K$2:$K$300,$D385)&gt;0,1,0)</f>
        <v/>
      </c>
      <c r="L385">
        <f>IF(AND($K385=1,LEFT($A385,3)="WB-"),SUMIFS(Winback!$D$2:$D$300,Winback!$K$2:$K$300,$D385),0)</f>
        <v/>
      </c>
      <c r="M385">
        <f>IF(OR($E385=1,$G385=1,SUMIFS(Registros!$J$2:$J$6000,Registros!$B$2:$B$6000,$A385)&gt;0),1,0)</f>
        <v/>
      </c>
      <c r="N385">
        <f>IF($J385&gt;0,1,IF(COUNTIFS(Registros!$A$2:$A$6000,"CS",Registros!$B$2:$B$6000,$A385,Registros!$K$2:$K$6000,"&lt;&gt;")&gt;0,1,0))</f>
        <v/>
      </c>
      <c r="O385">
        <f>IF(AND($K385=1,$E385=0,$G385=0,$I385=0),"WINBACK",IF(AND($M385=1,$N385&gt;0),"CONVERGENTE",IF($M385=1,"SOLO MÓVIL",IF($N385&gt;0,"SOLO FIJO / INTERNET","SIN SERVICIOS"))))</f>
        <v/>
      </c>
      <c r="P385">
        <f>IF($O385="WINBACK","Recuperar (winback)",IF($O385="CONVERGENTE","Upgrade / más líneas",IF($O385="SOLO MÓVIL","Ofrecer fijo + internet (FLBBTV)",IF($O385="SOLO FIJO / INTERNET","Ofrecer línea móvil Nextphone","Oferta completa (móvil + fijo + internet)"))))</f>
        <v/>
      </c>
      <c r="Q385">
        <f>$F385+$H385+$L385</f>
        <v/>
      </c>
      <c r="R385">
        <f>IFERROR(VLOOKUP($A385,Registros!$B$2:$G$6000,6,0),IFERROR(VLOOKUP($D385,Winback!$B$2:$C$300,2,0),""))</f>
        <v/>
      </c>
      <c r="S385">
        <f>IF($E385=1,"NP","")&amp;IF($G385=1,"+MOV","")&amp;IF($I385=1,"+CS","")&amp;IF($K385=1,"+WB","")</f>
        <v/>
      </c>
      <c r="T385">
        <f>$E385+$G385+$I385+$K385</f>
        <v/>
      </c>
    </row>
    <row r="386">
      <c r="A386" t="inlineStr">
        <is>
          <t>321249560000</t>
        </is>
      </c>
      <c r="B386" t="inlineStr">
        <is>
          <t>32124956</t>
        </is>
      </c>
      <c r="C386" t="inlineStr">
        <is>
          <t>NEIL FISHER</t>
        </is>
      </c>
      <c r="D386" t="inlineStr">
        <is>
          <t>NEILFISHER</t>
        </is>
      </c>
      <c r="E386">
        <f>IF(COUNTIFS(Registros!$A$2:$A$6000,"NP",Registros!$B$2:$B$6000,$A386)&gt;0,1,0)</f>
        <v/>
      </c>
      <c r="F386">
        <f>IF($E386=1,SUMIFS(Registros!$F$2:$F$6000,Registros!$A$2:$A$6000,"NP",Registros!$B$2:$B$6000,$A386),0)</f>
        <v/>
      </c>
      <c r="G386">
        <f>IF(COUNTIFS(Registros!$A$2:$A$6000,"MOV",Registros!$B$2:$B$6000,$A386)&gt;0,1,0)</f>
        <v/>
      </c>
      <c r="H386">
        <f>IF($G386=1,SUMIFS(Registros!$F$2:$F$6000,Registros!$A$2:$A$6000,"MOV",Registros!$B$2:$B$6000,$A386),0)</f>
        <v/>
      </c>
      <c r="I386">
        <f>IF(COUNTIFS(Registros!$A$2:$A$6000,"CS",Registros!$B$2:$B$6000,$A386)&gt;0,1,0)</f>
        <v/>
      </c>
      <c r="J386">
        <f>IF($I386=1,SUMIFS(Registros!$I$2:$I$6000,Registros!$A$2:$A$6000,"CS",Registros!$B$2:$B$6000,$A386),0)</f>
        <v/>
      </c>
      <c r="K386">
        <f>IF(COUNTIFS(Winback!$K$2:$K$300,$D386)&gt;0,1,0)</f>
        <v/>
      </c>
      <c r="L386">
        <f>IF(AND($K386=1,LEFT($A386,3)="WB-"),SUMIFS(Winback!$D$2:$D$300,Winback!$K$2:$K$300,$D386),0)</f>
        <v/>
      </c>
      <c r="M386">
        <f>IF(OR($E386=1,$G386=1,SUMIFS(Registros!$J$2:$J$6000,Registros!$B$2:$B$6000,$A386)&gt;0),1,0)</f>
        <v/>
      </c>
      <c r="N386">
        <f>IF($J386&gt;0,1,IF(COUNTIFS(Registros!$A$2:$A$6000,"CS",Registros!$B$2:$B$6000,$A386,Registros!$K$2:$K$6000,"&lt;&gt;")&gt;0,1,0))</f>
        <v/>
      </c>
      <c r="O386">
        <f>IF(AND($K386=1,$E386=0,$G386=0,$I386=0),"WINBACK",IF(AND($M386=1,$N386&gt;0),"CONVERGENTE",IF($M386=1,"SOLO MÓVIL",IF($N386&gt;0,"SOLO FIJO / INTERNET","SIN SERVICIOS"))))</f>
        <v/>
      </c>
      <c r="P386">
        <f>IF($O386="WINBACK","Recuperar (winback)",IF($O386="CONVERGENTE","Upgrade / más líneas",IF($O386="SOLO MÓVIL","Ofrecer fijo + internet (FLBBTV)",IF($O386="SOLO FIJO / INTERNET","Ofrecer línea móvil Nextphone","Oferta completa (móvil + fijo + internet)"))))</f>
        <v/>
      </c>
      <c r="Q386">
        <f>$F386+$H386+$L386</f>
        <v/>
      </c>
      <c r="R386">
        <f>IFERROR(VLOOKUP($A386,Registros!$B$2:$G$6000,6,0),IFERROR(VLOOKUP($D386,Winback!$B$2:$C$300,2,0),""))</f>
        <v/>
      </c>
      <c r="S386">
        <f>IF($E386=1,"NP","")&amp;IF($G386=1,"+MOV","")&amp;IF($I386=1,"+CS","")&amp;IF($K386=1,"+WB","")</f>
        <v/>
      </c>
      <c r="T386">
        <f>$E386+$G386+$I386+$K386</f>
        <v/>
      </c>
    </row>
    <row r="387">
      <c r="A387" t="inlineStr">
        <is>
          <t>324230390200</t>
        </is>
      </c>
      <c r="B387" t="inlineStr">
        <is>
          <t>32423039</t>
        </is>
      </c>
      <c r="C387" t="inlineStr">
        <is>
          <t>AHIR HEMANT AHIR</t>
        </is>
      </c>
      <c r="D387" t="inlineStr">
        <is>
          <t>AHIRHEMANTAHIR</t>
        </is>
      </c>
      <c r="E387">
        <f>IF(COUNTIFS(Registros!$A$2:$A$6000,"NP",Registros!$B$2:$B$6000,$A387)&gt;0,1,0)</f>
        <v/>
      </c>
      <c r="F387">
        <f>IF($E387=1,SUMIFS(Registros!$F$2:$F$6000,Registros!$A$2:$A$6000,"NP",Registros!$B$2:$B$6000,$A387),0)</f>
        <v/>
      </c>
      <c r="G387">
        <f>IF(COUNTIFS(Registros!$A$2:$A$6000,"MOV",Registros!$B$2:$B$6000,$A387)&gt;0,1,0)</f>
        <v/>
      </c>
      <c r="H387">
        <f>IF($G387=1,SUMIFS(Registros!$F$2:$F$6000,Registros!$A$2:$A$6000,"MOV",Registros!$B$2:$B$6000,$A387),0)</f>
        <v/>
      </c>
      <c r="I387">
        <f>IF(COUNTIFS(Registros!$A$2:$A$6000,"CS",Registros!$B$2:$B$6000,$A387)&gt;0,1,0)</f>
        <v/>
      </c>
      <c r="J387">
        <f>IF($I387=1,SUMIFS(Registros!$I$2:$I$6000,Registros!$A$2:$A$6000,"CS",Registros!$B$2:$B$6000,$A387),0)</f>
        <v/>
      </c>
      <c r="K387">
        <f>IF(COUNTIFS(Winback!$K$2:$K$300,$D387)&gt;0,1,0)</f>
        <v/>
      </c>
      <c r="L387">
        <f>IF(AND($K387=1,LEFT($A387,3)="WB-"),SUMIFS(Winback!$D$2:$D$300,Winback!$K$2:$K$300,$D387),0)</f>
        <v/>
      </c>
      <c r="M387">
        <f>IF(OR($E387=1,$G387=1,SUMIFS(Registros!$J$2:$J$6000,Registros!$B$2:$B$6000,$A387)&gt;0),1,0)</f>
        <v/>
      </c>
      <c r="N387">
        <f>IF($J387&gt;0,1,IF(COUNTIFS(Registros!$A$2:$A$6000,"CS",Registros!$B$2:$B$6000,$A387,Registros!$K$2:$K$6000,"&lt;&gt;")&gt;0,1,0))</f>
        <v/>
      </c>
      <c r="O387">
        <f>IF(AND($K387=1,$E387=0,$G387=0,$I387=0),"WINBACK",IF(AND($M387=1,$N387&gt;0),"CONVERGENTE",IF($M387=1,"SOLO MÓVIL",IF($N387&gt;0,"SOLO FIJO / INTERNET","SIN SERVICIOS"))))</f>
        <v/>
      </c>
      <c r="P387">
        <f>IF($O387="WINBACK","Recuperar (winback)",IF($O387="CONVERGENTE","Upgrade / más líneas",IF($O387="SOLO MÓVIL","Ofrecer fijo + internet (FLBBTV)",IF($O387="SOLO FIJO / INTERNET","Ofrecer línea móvil Nextphone","Oferta completa (móvil + fijo + internet)"))))</f>
        <v/>
      </c>
      <c r="Q387">
        <f>$F387+$H387+$L387</f>
        <v/>
      </c>
      <c r="R387">
        <f>IFERROR(VLOOKUP($A387,Registros!$B$2:$G$6000,6,0),IFERROR(VLOOKUP($D387,Winback!$B$2:$C$300,2,0),""))</f>
        <v/>
      </c>
      <c r="S387">
        <f>IF($E387=1,"NP","")&amp;IF($G387=1,"+MOV","")&amp;IF($I387=1,"+CS","")&amp;IF($K387=1,"+WB","")</f>
        <v/>
      </c>
      <c r="T387">
        <f>$E387+$G387+$I387+$K387</f>
        <v/>
      </c>
    </row>
    <row r="388">
      <c r="A388" t="inlineStr">
        <is>
          <t>323708740000</t>
        </is>
      </c>
      <c r="B388" t="inlineStr">
        <is>
          <t>32370874</t>
        </is>
      </c>
      <c r="C388" t="inlineStr">
        <is>
          <t>INGENIERIA CO</t>
        </is>
      </c>
      <c r="D388" t="inlineStr">
        <is>
          <t>INGENIERIACO</t>
        </is>
      </c>
      <c r="E388">
        <f>IF(COUNTIFS(Registros!$A$2:$A$6000,"NP",Registros!$B$2:$B$6000,$A388)&gt;0,1,0)</f>
        <v/>
      </c>
      <c r="F388">
        <f>IF($E388=1,SUMIFS(Registros!$F$2:$F$6000,Registros!$A$2:$A$6000,"NP",Registros!$B$2:$B$6000,$A388),0)</f>
        <v/>
      </c>
      <c r="G388">
        <f>IF(COUNTIFS(Registros!$A$2:$A$6000,"MOV",Registros!$B$2:$B$6000,$A388)&gt;0,1,0)</f>
        <v/>
      </c>
      <c r="H388">
        <f>IF($G388=1,SUMIFS(Registros!$F$2:$F$6000,Registros!$A$2:$A$6000,"MOV",Registros!$B$2:$B$6000,$A388),0)</f>
        <v/>
      </c>
      <c r="I388">
        <f>IF(COUNTIFS(Registros!$A$2:$A$6000,"CS",Registros!$B$2:$B$6000,$A388)&gt;0,1,0)</f>
        <v/>
      </c>
      <c r="J388">
        <f>IF($I388=1,SUMIFS(Registros!$I$2:$I$6000,Registros!$A$2:$A$6000,"CS",Registros!$B$2:$B$6000,$A388),0)</f>
        <v/>
      </c>
      <c r="K388">
        <f>IF(COUNTIFS(Winback!$K$2:$K$300,$D388)&gt;0,1,0)</f>
        <v/>
      </c>
      <c r="L388">
        <f>IF(AND($K388=1,LEFT($A388,3)="WB-"),SUMIFS(Winback!$D$2:$D$300,Winback!$K$2:$K$300,$D388),0)</f>
        <v/>
      </c>
      <c r="M388">
        <f>IF(OR($E388=1,$G388=1,SUMIFS(Registros!$J$2:$J$6000,Registros!$B$2:$B$6000,$A388)&gt;0),1,0)</f>
        <v/>
      </c>
      <c r="N388">
        <f>IF($J388&gt;0,1,IF(COUNTIFS(Registros!$A$2:$A$6000,"CS",Registros!$B$2:$B$6000,$A388,Registros!$K$2:$K$6000,"&lt;&gt;")&gt;0,1,0))</f>
        <v/>
      </c>
      <c r="O388">
        <f>IF(AND($K388=1,$E388=0,$G388=0,$I388=0),"WINBACK",IF(AND($M388=1,$N388&gt;0),"CONVERGENTE",IF($M388=1,"SOLO MÓVIL",IF($N388&gt;0,"SOLO FIJO / INTERNET","SIN SERVICIOS"))))</f>
        <v/>
      </c>
      <c r="P388">
        <f>IF($O388="WINBACK","Recuperar (winback)",IF($O388="CONVERGENTE","Upgrade / más líneas",IF($O388="SOLO MÓVIL","Ofrecer fijo + internet (FLBBTV)",IF($O388="SOLO FIJO / INTERNET","Ofrecer línea móvil Nextphone","Oferta completa (móvil + fijo + internet)"))))</f>
        <v/>
      </c>
      <c r="Q388">
        <f>$F388+$H388+$L388</f>
        <v/>
      </c>
      <c r="R388">
        <f>IFERROR(VLOOKUP($A388,Registros!$B$2:$G$6000,6,0),IFERROR(VLOOKUP($D388,Winback!$B$2:$C$300,2,0),""))</f>
        <v/>
      </c>
      <c r="S388">
        <f>IF($E388=1,"NP","")&amp;IF($G388=1,"+MOV","")&amp;IF($I388=1,"+CS","")&amp;IF($K388=1,"+WB","")</f>
        <v/>
      </c>
      <c r="T388">
        <f>$E388+$G388+$I388+$K388</f>
        <v/>
      </c>
    </row>
    <row r="389">
      <c r="A389" t="inlineStr">
        <is>
          <t>338096990000</t>
        </is>
      </c>
      <c r="B389" t="inlineStr">
        <is>
          <t>33809699</t>
        </is>
      </c>
      <c r="C389" t="inlineStr">
        <is>
          <t>PH H2O on the ocean</t>
        </is>
      </c>
      <c r="D389" t="inlineStr">
        <is>
          <t>PHH2OONTHEOCEAN</t>
        </is>
      </c>
      <c r="E389">
        <f>IF(COUNTIFS(Registros!$A$2:$A$6000,"NP",Registros!$B$2:$B$6000,$A389)&gt;0,1,0)</f>
        <v/>
      </c>
      <c r="F389">
        <f>IF($E389=1,SUMIFS(Registros!$F$2:$F$6000,Registros!$A$2:$A$6000,"NP",Registros!$B$2:$B$6000,$A389),0)</f>
        <v/>
      </c>
      <c r="G389">
        <f>IF(COUNTIFS(Registros!$A$2:$A$6000,"MOV",Registros!$B$2:$B$6000,$A389)&gt;0,1,0)</f>
        <v/>
      </c>
      <c r="H389">
        <f>IF($G389=1,SUMIFS(Registros!$F$2:$F$6000,Registros!$A$2:$A$6000,"MOV",Registros!$B$2:$B$6000,$A389),0)</f>
        <v/>
      </c>
      <c r="I389">
        <f>IF(COUNTIFS(Registros!$A$2:$A$6000,"CS",Registros!$B$2:$B$6000,$A389)&gt;0,1,0)</f>
        <v/>
      </c>
      <c r="J389">
        <f>IF($I389=1,SUMIFS(Registros!$I$2:$I$6000,Registros!$A$2:$A$6000,"CS",Registros!$B$2:$B$6000,$A389),0)</f>
        <v/>
      </c>
      <c r="K389">
        <f>IF(COUNTIFS(Winback!$K$2:$K$300,$D389)&gt;0,1,0)</f>
        <v/>
      </c>
      <c r="L389">
        <f>IF(AND($K389=1,LEFT($A389,3)="WB-"),SUMIFS(Winback!$D$2:$D$300,Winback!$K$2:$K$300,$D389),0)</f>
        <v/>
      </c>
      <c r="M389">
        <f>IF(OR($E389=1,$G389=1,SUMIFS(Registros!$J$2:$J$6000,Registros!$B$2:$B$6000,$A389)&gt;0),1,0)</f>
        <v/>
      </c>
      <c r="N389">
        <f>IF($J389&gt;0,1,IF(COUNTIFS(Registros!$A$2:$A$6000,"CS",Registros!$B$2:$B$6000,$A389,Registros!$K$2:$K$6000,"&lt;&gt;")&gt;0,1,0))</f>
        <v/>
      </c>
      <c r="O389">
        <f>IF(AND($K389=1,$E389=0,$G389=0,$I389=0),"WINBACK",IF(AND($M389=1,$N389&gt;0),"CONVERGENTE",IF($M389=1,"SOLO MÓVIL",IF($N389&gt;0,"SOLO FIJO / INTERNET","SIN SERVICIOS"))))</f>
        <v/>
      </c>
      <c r="P389">
        <f>IF($O389="WINBACK","Recuperar (winback)",IF($O389="CONVERGENTE","Upgrade / más líneas",IF($O389="SOLO MÓVIL","Ofrecer fijo + internet (FLBBTV)",IF($O389="SOLO FIJO / INTERNET","Ofrecer línea móvil Nextphone","Oferta completa (móvil + fijo + internet)"))))</f>
        <v/>
      </c>
      <c r="Q389">
        <f>$F389+$H389+$L389</f>
        <v/>
      </c>
      <c r="R389">
        <f>IFERROR(VLOOKUP($A389,Registros!$B$2:$G$6000,6,0),IFERROR(VLOOKUP($D389,Winback!$B$2:$C$300,2,0),""))</f>
        <v/>
      </c>
      <c r="S389">
        <f>IF($E389=1,"NP","")&amp;IF($G389=1,"+MOV","")&amp;IF($I389=1,"+CS","")&amp;IF($K389=1,"+WB","")</f>
        <v/>
      </c>
      <c r="T389">
        <f>$E389+$G389+$I389+$K389</f>
        <v/>
      </c>
    </row>
    <row r="390">
      <c r="A390" t="inlineStr">
        <is>
          <t>322158120000</t>
        </is>
      </c>
      <c r="B390" t="inlineStr">
        <is>
          <t>32215812</t>
        </is>
      </c>
      <c r="C390" t="inlineStr">
        <is>
          <t>Electrical pr</t>
        </is>
      </c>
      <c r="D390" t="inlineStr">
        <is>
          <t>ELECTRICALPR</t>
        </is>
      </c>
      <c r="E390">
        <f>IF(COUNTIFS(Registros!$A$2:$A$6000,"NP",Registros!$B$2:$B$6000,$A390)&gt;0,1,0)</f>
        <v/>
      </c>
      <c r="F390">
        <f>IF($E390=1,SUMIFS(Registros!$F$2:$F$6000,Registros!$A$2:$A$6000,"NP",Registros!$B$2:$B$6000,$A390),0)</f>
        <v/>
      </c>
      <c r="G390">
        <f>IF(COUNTIFS(Registros!$A$2:$A$6000,"MOV",Registros!$B$2:$B$6000,$A390)&gt;0,1,0)</f>
        <v/>
      </c>
      <c r="H390">
        <f>IF($G390=1,SUMIFS(Registros!$F$2:$F$6000,Registros!$A$2:$A$6000,"MOV",Registros!$B$2:$B$6000,$A390),0)</f>
        <v/>
      </c>
      <c r="I390">
        <f>IF(COUNTIFS(Registros!$A$2:$A$6000,"CS",Registros!$B$2:$B$6000,$A390)&gt;0,1,0)</f>
        <v/>
      </c>
      <c r="J390">
        <f>IF($I390=1,SUMIFS(Registros!$I$2:$I$6000,Registros!$A$2:$A$6000,"CS",Registros!$B$2:$B$6000,$A390),0)</f>
        <v/>
      </c>
      <c r="K390">
        <f>IF(COUNTIFS(Winback!$K$2:$K$300,$D390)&gt;0,1,0)</f>
        <v/>
      </c>
      <c r="L390">
        <f>IF(AND($K390=1,LEFT($A390,3)="WB-"),SUMIFS(Winback!$D$2:$D$300,Winback!$K$2:$K$300,$D390),0)</f>
        <v/>
      </c>
      <c r="M390">
        <f>IF(OR($E390=1,$G390=1,SUMIFS(Registros!$J$2:$J$6000,Registros!$B$2:$B$6000,$A390)&gt;0),1,0)</f>
        <v/>
      </c>
      <c r="N390">
        <f>IF($J390&gt;0,1,IF(COUNTIFS(Registros!$A$2:$A$6000,"CS",Registros!$B$2:$B$6000,$A390,Registros!$K$2:$K$6000,"&lt;&gt;")&gt;0,1,0))</f>
        <v/>
      </c>
      <c r="O390">
        <f>IF(AND($K390=1,$E390=0,$G390=0,$I390=0),"WINBACK",IF(AND($M390=1,$N390&gt;0),"CONVERGENTE",IF($M390=1,"SOLO MÓVIL",IF($N390&gt;0,"SOLO FIJO / INTERNET","SIN SERVICIOS"))))</f>
        <v/>
      </c>
      <c r="P390">
        <f>IF($O390="WINBACK","Recuperar (winback)",IF($O390="CONVERGENTE","Upgrade / más líneas",IF($O390="SOLO MÓVIL","Ofrecer fijo + internet (FLBBTV)",IF($O390="SOLO FIJO / INTERNET","Ofrecer línea móvil Nextphone","Oferta completa (móvil + fijo + internet)"))))</f>
        <v/>
      </c>
      <c r="Q390">
        <f>$F390+$H390+$L390</f>
        <v/>
      </c>
      <c r="R390">
        <f>IFERROR(VLOOKUP($A390,Registros!$B$2:$G$6000,6,0),IFERROR(VLOOKUP($D390,Winback!$B$2:$C$300,2,0),""))</f>
        <v/>
      </c>
      <c r="S390">
        <f>IF($E390=1,"NP","")&amp;IF($G390=1,"+MOV","")&amp;IF($I390=1,"+CS","")&amp;IF($K390=1,"+WB","")</f>
        <v/>
      </c>
      <c r="T390">
        <f>$E390+$G390+$I390+$K390</f>
        <v/>
      </c>
    </row>
    <row r="391">
      <c r="A391" t="inlineStr">
        <is>
          <t>325722300100</t>
        </is>
      </c>
      <c r="B391" t="inlineStr">
        <is>
          <t>32572230</t>
        </is>
      </c>
      <c r="C391" t="inlineStr">
        <is>
          <t>ANDREA BASCONE MARTIN</t>
        </is>
      </c>
      <c r="D391" t="inlineStr">
        <is>
          <t>ANDREABASCONEMARTIN</t>
        </is>
      </c>
      <c r="E391">
        <f>IF(COUNTIFS(Registros!$A$2:$A$6000,"NP",Registros!$B$2:$B$6000,$A391)&gt;0,1,0)</f>
        <v/>
      </c>
      <c r="F391">
        <f>IF($E391=1,SUMIFS(Registros!$F$2:$F$6000,Registros!$A$2:$A$6000,"NP",Registros!$B$2:$B$6000,$A391),0)</f>
        <v/>
      </c>
      <c r="G391">
        <f>IF(COUNTIFS(Registros!$A$2:$A$6000,"MOV",Registros!$B$2:$B$6000,$A391)&gt;0,1,0)</f>
        <v/>
      </c>
      <c r="H391">
        <f>IF($G391=1,SUMIFS(Registros!$F$2:$F$6000,Registros!$A$2:$A$6000,"MOV",Registros!$B$2:$B$6000,$A391),0)</f>
        <v/>
      </c>
      <c r="I391">
        <f>IF(COUNTIFS(Registros!$A$2:$A$6000,"CS",Registros!$B$2:$B$6000,$A391)&gt;0,1,0)</f>
        <v/>
      </c>
      <c r="J391">
        <f>IF($I391=1,SUMIFS(Registros!$I$2:$I$6000,Registros!$A$2:$A$6000,"CS",Registros!$B$2:$B$6000,$A391),0)</f>
        <v/>
      </c>
      <c r="K391">
        <f>IF(COUNTIFS(Winback!$K$2:$K$300,$D391)&gt;0,1,0)</f>
        <v/>
      </c>
      <c r="L391">
        <f>IF(AND($K391=1,LEFT($A391,3)="WB-"),SUMIFS(Winback!$D$2:$D$300,Winback!$K$2:$K$300,$D391),0)</f>
        <v/>
      </c>
      <c r="M391">
        <f>IF(OR($E391=1,$G391=1,SUMIFS(Registros!$J$2:$J$6000,Registros!$B$2:$B$6000,$A391)&gt;0),1,0)</f>
        <v/>
      </c>
      <c r="N391">
        <f>IF($J391&gt;0,1,IF(COUNTIFS(Registros!$A$2:$A$6000,"CS",Registros!$B$2:$B$6000,$A391,Registros!$K$2:$K$6000,"&lt;&gt;")&gt;0,1,0))</f>
        <v/>
      </c>
      <c r="O391">
        <f>IF(AND($K391=1,$E391=0,$G391=0,$I391=0),"WINBACK",IF(AND($M391=1,$N391&gt;0),"CONVERGENTE",IF($M391=1,"SOLO MÓVIL",IF($N391&gt;0,"SOLO FIJO / INTERNET","SIN SERVICIOS"))))</f>
        <v/>
      </c>
      <c r="P391">
        <f>IF($O391="WINBACK","Recuperar (winback)",IF($O391="CONVERGENTE","Upgrade / más líneas",IF($O391="SOLO MÓVIL","Ofrecer fijo + internet (FLBBTV)",IF($O391="SOLO FIJO / INTERNET","Ofrecer línea móvil Nextphone","Oferta completa (móvil + fijo + internet)"))))</f>
        <v/>
      </c>
      <c r="Q391">
        <f>$F391+$H391+$L391</f>
        <v/>
      </c>
      <c r="R391">
        <f>IFERROR(VLOOKUP($A391,Registros!$B$2:$G$6000,6,0),IFERROR(VLOOKUP($D391,Winback!$B$2:$C$300,2,0),""))</f>
        <v/>
      </c>
      <c r="S391">
        <f>IF($E391=1,"NP","")&amp;IF($G391=1,"+MOV","")&amp;IF($I391=1,"+CS","")&amp;IF($K391=1,"+WB","")</f>
        <v/>
      </c>
      <c r="T391">
        <f>$E391+$G391+$I391+$K391</f>
        <v/>
      </c>
    </row>
    <row r="392">
      <c r="A392" t="inlineStr">
        <is>
          <t>322170110000</t>
        </is>
      </c>
      <c r="B392" t="inlineStr">
        <is>
          <t>32217011</t>
        </is>
      </c>
      <c r="C392" t="inlineStr">
        <is>
          <t>INVERSIONES Y</t>
        </is>
      </c>
      <c r="D392" t="inlineStr">
        <is>
          <t>INVERSIONESY</t>
        </is>
      </c>
      <c r="E392">
        <f>IF(COUNTIFS(Registros!$A$2:$A$6000,"NP",Registros!$B$2:$B$6000,$A392)&gt;0,1,0)</f>
        <v/>
      </c>
      <c r="F392">
        <f>IF($E392=1,SUMIFS(Registros!$F$2:$F$6000,Registros!$A$2:$A$6000,"NP",Registros!$B$2:$B$6000,$A392),0)</f>
        <v/>
      </c>
      <c r="G392">
        <f>IF(COUNTIFS(Registros!$A$2:$A$6000,"MOV",Registros!$B$2:$B$6000,$A392)&gt;0,1,0)</f>
        <v/>
      </c>
      <c r="H392">
        <f>IF($G392=1,SUMIFS(Registros!$F$2:$F$6000,Registros!$A$2:$A$6000,"MOV",Registros!$B$2:$B$6000,$A392),0)</f>
        <v/>
      </c>
      <c r="I392">
        <f>IF(COUNTIFS(Registros!$A$2:$A$6000,"CS",Registros!$B$2:$B$6000,$A392)&gt;0,1,0)</f>
        <v/>
      </c>
      <c r="J392">
        <f>IF($I392=1,SUMIFS(Registros!$I$2:$I$6000,Registros!$A$2:$A$6000,"CS",Registros!$B$2:$B$6000,$A392),0)</f>
        <v/>
      </c>
      <c r="K392">
        <f>IF(COUNTIFS(Winback!$K$2:$K$300,$D392)&gt;0,1,0)</f>
        <v/>
      </c>
      <c r="L392">
        <f>IF(AND($K392=1,LEFT($A392,3)="WB-"),SUMIFS(Winback!$D$2:$D$300,Winback!$K$2:$K$300,$D392),0)</f>
        <v/>
      </c>
      <c r="M392">
        <f>IF(OR($E392=1,$G392=1,SUMIFS(Registros!$J$2:$J$6000,Registros!$B$2:$B$6000,$A392)&gt;0),1,0)</f>
        <v/>
      </c>
      <c r="N392">
        <f>IF($J392&gt;0,1,IF(COUNTIFS(Registros!$A$2:$A$6000,"CS",Registros!$B$2:$B$6000,$A392,Registros!$K$2:$K$6000,"&lt;&gt;")&gt;0,1,0))</f>
        <v/>
      </c>
      <c r="O392">
        <f>IF(AND($K392=1,$E392=0,$G392=0,$I392=0),"WINBACK",IF(AND($M392=1,$N392&gt;0),"CONVERGENTE",IF($M392=1,"SOLO MÓVIL",IF($N392&gt;0,"SOLO FIJO / INTERNET","SIN SERVICIOS"))))</f>
        <v/>
      </c>
      <c r="P392">
        <f>IF($O392="WINBACK","Recuperar (winback)",IF($O392="CONVERGENTE","Upgrade / más líneas",IF($O392="SOLO MÓVIL","Ofrecer fijo + internet (FLBBTV)",IF($O392="SOLO FIJO / INTERNET","Ofrecer línea móvil Nextphone","Oferta completa (móvil + fijo + internet)"))))</f>
        <v/>
      </c>
      <c r="Q392">
        <f>$F392+$H392+$L392</f>
        <v/>
      </c>
      <c r="R392">
        <f>IFERROR(VLOOKUP($A392,Registros!$B$2:$G$6000,6,0),IFERROR(VLOOKUP($D392,Winback!$B$2:$C$300,2,0),""))</f>
        <v/>
      </c>
      <c r="S392">
        <f>IF($E392=1,"NP","")&amp;IF($G392=1,"+MOV","")&amp;IF($I392=1,"+CS","")&amp;IF($K392=1,"+WB","")</f>
        <v/>
      </c>
      <c r="T392">
        <f>$E392+$G392+$I392+$K392</f>
        <v/>
      </c>
    </row>
    <row r="393">
      <c r="A393" t="inlineStr">
        <is>
          <t>321382740300</t>
        </is>
      </c>
      <c r="B393" t="inlineStr">
        <is>
          <t>32138274</t>
        </is>
      </c>
      <c r="C393" t="inlineStr">
        <is>
          <t>Cafetales del</t>
        </is>
      </c>
      <c r="D393" t="inlineStr">
        <is>
          <t>CAFETALESDEL</t>
        </is>
      </c>
      <c r="E393">
        <f>IF(COUNTIFS(Registros!$A$2:$A$6000,"NP",Registros!$B$2:$B$6000,$A393)&gt;0,1,0)</f>
        <v/>
      </c>
      <c r="F393">
        <f>IF($E393=1,SUMIFS(Registros!$F$2:$F$6000,Registros!$A$2:$A$6000,"NP",Registros!$B$2:$B$6000,$A393),0)</f>
        <v/>
      </c>
      <c r="G393">
        <f>IF(COUNTIFS(Registros!$A$2:$A$6000,"MOV",Registros!$B$2:$B$6000,$A393)&gt;0,1,0)</f>
        <v/>
      </c>
      <c r="H393">
        <f>IF($G393=1,SUMIFS(Registros!$F$2:$F$6000,Registros!$A$2:$A$6000,"MOV",Registros!$B$2:$B$6000,$A393),0)</f>
        <v/>
      </c>
      <c r="I393">
        <f>IF(COUNTIFS(Registros!$A$2:$A$6000,"CS",Registros!$B$2:$B$6000,$A393)&gt;0,1,0)</f>
        <v/>
      </c>
      <c r="J393">
        <f>IF($I393=1,SUMIFS(Registros!$I$2:$I$6000,Registros!$A$2:$A$6000,"CS",Registros!$B$2:$B$6000,$A393),0)</f>
        <v/>
      </c>
      <c r="K393">
        <f>IF(COUNTIFS(Winback!$K$2:$K$300,$D393)&gt;0,1,0)</f>
        <v/>
      </c>
      <c r="L393">
        <f>IF(AND($K393=1,LEFT($A393,3)="WB-"),SUMIFS(Winback!$D$2:$D$300,Winback!$K$2:$K$300,$D393),0)</f>
        <v/>
      </c>
      <c r="M393">
        <f>IF(OR($E393=1,$G393=1,SUMIFS(Registros!$J$2:$J$6000,Registros!$B$2:$B$6000,$A393)&gt;0),1,0)</f>
        <v/>
      </c>
      <c r="N393">
        <f>IF($J393&gt;0,1,IF(COUNTIFS(Registros!$A$2:$A$6000,"CS",Registros!$B$2:$B$6000,$A393,Registros!$K$2:$K$6000,"&lt;&gt;")&gt;0,1,0))</f>
        <v/>
      </c>
      <c r="O393">
        <f>IF(AND($K393=1,$E393=0,$G393=0,$I393=0),"WINBACK",IF(AND($M393=1,$N393&gt;0),"CONVERGENTE",IF($M393=1,"SOLO MÓVIL",IF($N393&gt;0,"SOLO FIJO / INTERNET","SIN SERVICIOS"))))</f>
        <v/>
      </c>
      <c r="P393">
        <f>IF($O393="WINBACK","Recuperar (winback)",IF($O393="CONVERGENTE","Upgrade / más líneas",IF($O393="SOLO MÓVIL","Ofrecer fijo + internet (FLBBTV)",IF($O393="SOLO FIJO / INTERNET","Ofrecer línea móvil Nextphone","Oferta completa (móvil + fijo + internet)"))))</f>
        <v/>
      </c>
      <c r="Q393">
        <f>$F393+$H393+$L393</f>
        <v/>
      </c>
      <c r="R393">
        <f>IFERROR(VLOOKUP($A393,Registros!$B$2:$G$6000,6,0),IFERROR(VLOOKUP($D393,Winback!$B$2:$C$300,2,0),""))</f>
        <v/>
      </c>
      <c r="S393">
        <f>IF($E393=1,"NP","")&amp;IF($G393=1,"+MOV","")&amp;IF($I393=1,"+CS","")&amp;IF($K393=1,"+WB","")</f>
        <v/>
      </c>
      <c r="T393">
        <f>$E393+$G393+$I393+$K393</f>
        <v/>
      </c>
    </row>
    <row r="394">
      <c r="A394" t="inlineStr">
        <is>
          <t>322202820200</t>
        </is>
      </c>
      <c r="B394" t="inlineStr">
        <is>
          <t>32220282</t>
        </is>
      </c>
      <c r="C394" t="inlineStr">
        <is>
          <t>BETZAIDA RODRIGUEZ</t>
        </is>
      </c>
      <c r="D394" t="inlineStr">
        <is>
          <t>BETZAIDARODRIGUEZ</t>
        </is>
      </c>
      <c r="E394">
        <f>IF(COUNTIFS(Registros!$A$2:$A$6000,"NP",Registros!$B$2:$B$6000,$A394)&gt;0,1,0)</f>
        <v/>
      </c>
      <c r="F394">
        <f>IF($E394=1,SUMIFS(Registros!$F$2:$F$6000,Registros!$A$2:$A$6000,"NP",Registros!$B$2:$B$6000,$A394),0)</f>
        <v/>
      </c>
      <c r="G394">
        <f>IF(COUNTIFS(Registros!$A$2:$A$6000,"MOV",Registros!$B$2:$B$6000,$A394)&gt;0,1,0)</f>
        <v/>
      </c>
      <c r="H394">
        <f>IF($G394=1,SUMIFS(Registros!$F$2:$F$6000,Registros!$A$2:$A$6000,"MOV",Registros!$B$2:$B$6000,$A394),0)</f>
        <v/>
      </c>
      <c r="I394">
        <f>IF(COUNTIFS(Registros!$A$2:$A$6000,"CS",Registros!$B$2:$B$6000,$A394)&gt;0,1,0)</f>
        <v/>
      </c>
      <c r="J394">
        <f>IF($I394=1,SUMIFS(Registros!$I$2:$I$6000,Registros!$A$2:$A$6000,"CS",Registros!$B$2:$B$6000,$A394),0)</f>
        <v/>
      </c>
      <c r="K394">
        <f>IF(COUNTIFS(Winback!$K$2:$K$300,$D394)&gt;0,1,0)</f>
        <v/>
      </c>
      <c r="L394">
        <f>IF(AND($K394=1,LEFT($A394,3)="WB-"),SUMIFS(Winback!$D$2:$D$300,Winback!$K$2:$K$300,$D394),0)</f>
        <v/>
      </c>
      <c r="M394">
        <f>IF(OR($E394=1,$G394=1,SUMIFS(Registros!$J$2:$J$6000,Registros!$B$2:$B$6000,$A394)&gt;0),1,0)</f>
        <v/>
      </c>
      <c r="N394">
        <f>IF($J394&gt;0,1,IF(COUNTIFS(Registros!$A$2:$A$6000,"CS",Registros!$B$2:$B$6000,$A394,Registros!$K$2:$K$6000,"&lt;&gt;")&gt;0,1,0))</f>
        <v/>
      </c>
      <c r="O394">
        <f>IF(AND($K394=1,$E394=0,$G394=0,$I394=0),"WINBACK",IF(AND($M394=1,$N394&gt;0),"CONVERGENTE",IF($M394=1,"SOLO MÓVIL",IF($N394&gt;0,"SOLO FIJO / INTERNET","SIN SERVICIOS"))))</f>
        <v/>
      </c>
      <c r="P394">
        <f>IF($O394="WINBACK","Recuperar (winback)",IF($O394="CONVERGENTE","Upgrade / más líneas",IF($O394="SOLO MÓVIL","Ofrecer fijo + internet (FLBBTV)",IF($O394="SOLO FIJO / INTERNET","Ofrecer línea móvil Nextphone","Oferta completa (móvil + fijo + internet)"))))</f>
        <v/>
      </c>
      <c r="Q394">
        <f>$F394+$H394+$L394</f>
        <v/>
      </c>
      <c r="R394">
        <f>IFERROR(VLOOKUP($A394,Registros!$B$2:$G$6000,6,0),IFERROR(VLOOKUP($D394,Winback!$B$2:$C$300,2,0),""))</f>
        <v/>
      </c>
      <c r="S394">
        <f>IF($E394=1,"NP","")&amp;IF($G394=1,"+MOV","")&amp;IF($I394=1,"+CS","")&amp;IF($K394=1,"+WB","")</f>
        <v/>
      </c>
      <c r="T394">
        <f>$E394+$G394+$I394+$K394</f>
        <v/>
      </c>
    </row>
    <row r="395">
      <c r="A395" t="inlineStr">
        <is>
          <t>321706870100</t>
        </is>
      </c>
      <c r="B395" t="inlineStr">
        <is>
          <t>32170687</t>
        </is>
      </c>
      <c r="C395" t="inlineStr">
        <is>
          <t>Instituto Leo</t>
        </is>
      </c>
      <c r="D395" t="inlineStr">
        <is>
          <t>INSTITUTOLEO</t>
        </is>
      </c>
      <c r="E395">
        <f>IF(COUNTIFS(Registros!$A$2:$A$6000,"NP",Registros!$B$2:$B$6000,$A395)&gt;0,1,0)</f>
        <v/>
      </c>
      <c r="F395">
        <f>IF($E395=1,SUMIFS(Registros!$F$2:$F$6000,Registros!$A$2:$A$6000,"NP",Registros!$B$2:$B$6000,$A395),0)</f>
        <v/>
      </c>
      <c r="G395">
        <f>IF(COUNTIFS(Registros!$A$2:$A$6000,"MOV",Registros!$B$2:$B$6000,$A395)&gt;0,1,0)</f>
        <v/>
      </c>
      <c r="H395">
        <f>IF($G395=1,SUMIFS(Registros!$F$2:$F$6000,Registros!$A$2:$A$6000,"MOV",Registros!$B$2:$B$6000,$A395),0)</f>
        <v/>
      </c>
      <c r="I395">
        <f>IF(COUNTIFS(Registros!$A$2:$A$6000,"CS",Registros!$B$2:$B$6000,$A395)&gt;0,1,0)</f>
        <v/>
      </c>
      <c r="J395">
        <f>IF($I395=1,SUMIFS(Registros!$I$2:$I$6000,Registros!$A$2:$A$6000,"CS",Registros!$B$2:$B$6000,$A395),0)</f>
        <v/>
      </c>
      <c r="K395">
        <f>IF(COUNTIFS(Winback!$K$2:$K$300,$D395)&gt;0,1,0)</f>
        <v/>
      </c>
      <c r="L395">
        <f>IF(AND($K395=1,LEFT($A395,3)="WB-"),SUMIFS(Winback!$D$2:$D$300,Winback!$K$2:$K$300,$D395),0)</f>
        <v/>
      </c>
      <c r="M395">
        <f>IF(OR($E395=1,$G395=1,SUMIFS(Registros!$J$2:$J$6000,Registros!$B$2:$B$6000,$A395)&gt;0),1,0)</f>
        <v/>
      </c>
      <c r="N395">
        <f>IF($J395&gt;0,1,IF(COUNTIFS(Registros!$A$2:$A$6000,"CS",Registros!$B$2:$B$6000,$A395,Registros!$K$2:$K$6000,"&lt;&gt;")&gt;0,1,0))</f>
        <v/>
      </c>
      <c r="O395">
        <f>IF(AND($K395=1,$E395=0,$G395=0,$I395=0),"WINBACK",IF(AND($M395=1,$N395&gt;0),"CONVERGENTE",IF($M395=1,"SOLO MÓVIL",IF($N395&gt;0,"SOLO FIJO / INTERNET","SIN SERVICIOS"))))</f>
        <v/>
      </c>
      <c r="P395">
        <f>IF($O395="WINBACK","Recuperar (winback)",IF($O395="CONVERGENTE","Upgrade / más líneas",IF($O395="SOLO MÓVIL","Ofrecer fijo + internet (FLBBTV)",IF($O395="SOLO FIJO / INTERNET","Ofrecer línea móvil Nextphone","Oferta completa (móvil + fijo + internet)"))))</f>
        <v/>
      </c>
      <c r="Q395">
        <f>$F395+$H395+$L395</f>
        <v/>
      </c>
      <c r="R395">
        <f>IFERROR(VLOOKUP($A395,Registros!$B$2:$G$6000,6,0),IFERROR(VLOOKUP($D395,Winback!$B$2:$C$300,2,0),""))</f>
        <v/>
      </c>
      <c r="S395">
        <f>IF($E395=1,"NP","")&amp;IF($G395=1,"+MOV","")&amp;IF($I395=1,"+CS","")&amp;IF($K395=1,"+WB","")</f>
        <v/>
      </c>
      <c r="T395">
        <f>$E395+$G395+$I395+$K395</f>
        <v/>
      </c>
    </row>
    <row r="396">
      <c r="A396" t="inlineStr">
        <is>
          <t>321401390000</t>
        </is>
      </c>
      <c r="B396" t="inlineStr">
        <is>
          <t>32140139</t>
        </is>
      </c>
      <c r="C396" t="inlineStr">
        <is>
          <t>Jacqueline Santos</t>
        </is>
      </c>
      <c r="D396" t="inlineStr">
        <is>
          <t>JACQUELINESANTOS</t>
        </is>
      </c>
      <c r="E396">
        <f>IF(COUNTIFS(Registros!$A$2:$A$6000,"NP",Registros!$B$2:$B$6000,$A396)&gt;0,1,0)</f>
        <v/>
      </c>
      <c r="F396">
        <f>IF($E396=1,SUMIFS(Registros!$F$2:$F$6000,Registros!$A$2:$A$6000,"NP",Registros!$B$2:$B$6000,$A396),0)</f>
        <v/>
      </c>
      <c r="G396">
        <f>IF(COUNTIFS(Registros!$A$2:$A$6000,"MOV",Registros!$B$2:$B$6000,$A396)&gt;0,1,0)</f>
        <v/>
      </c>
      <c r="H396">
        <f>IF($G396=1,SUMIFS(Registros!$F$2:$F$6000,Registros!$A$2:$A$6000,"MOV",Registros!$B$2:$B$6000,$A396),0)</f>
        <v/>
      </c>
      <c r="I396">
        <f>IF(COUNTIFS(Registros!$A$2:$A$6000,"CS",Registros!$B$2:$B$6000,$A396)&gt;0,1,0)</f>
        <v/>
      </c>
      <c r="J396">
        <f>IF($I396=1,SUMIFS(Registros!$I$2:$I$6000,Registros!$A$2:$A$6000,"CS",Registros!$B$2:$B$6000,$A396),0)</f>
        <v/>
      </c>
      <c r="K396">
        <f>IF(COUNTIFS(Winback!$K$2:$K$300,$D396)&gt;0,1,0)</f>
        <v/>
      </c>
      <c r="L396">
        <f>IF(AND($K396=1,LEFT($A396,3)="WB-"),SUMIFS(Winback!$D$2:$D$300,Winback!$K$2:$K$300,$D396),0)</f>
        <v/>
      </c>
      <c r="M396">
        <f>IF(OR($E396=1,$G396=1,SUMIFS(Registros!$J$2:$J$6000,Registros!$B$2:$B$6000,$A396)&gt;0),1,0)</f>
        <v/>
      </c>
      <c r="N396">
        <f>IF($J396&gt;0,1,IF(COUNTIFS(Registros!$A$2:$A$6000,"CS",Registros!$B$2:$B$6000,$A396,Registros!$K$2:$K$6000,"&lt;&gt;")&gt;0,1,0))</f>
        <v/>
      </c>
      <c r="O396">
        <f>IF(AND($K396=1,$E396=0,$G396=0,$I396=0),"WINBACK",IF(AND($M396=1,$N396&gt;0),"CONVERGENTE",IF($M396=1,"SOLO MÓVIL",IF($N396&gt;0,"SOLO FIJO / INTERNET","SIN SERVICIOS"))))</f>
        <v/>
      </c>
      <c r="P396">
        <f>IF($O396="WINBACK","Recuperar (winback)",IF($O396="CONVERGENTE","Upgrade / más líneas",IF($O396="SOLO MÓVIL","Ofrecer fijo + internet (FLBBTV)",IF($O396="SOLO FIJO / INTERNET","Ofrecer línea móvil Nextphone","Oferta completa (móvil + fijo + internet)"))))</f>
        <v/>
      </c>
      <c r="Q396">
        <f>$F396+$H396+$L396</f>
        <v/>
      </c>
      <c r="R396">
        <f>IFERROR(VLOOKUP($A396,Registros!$B$2:$G$6000,6,0),IFERROR(VLOOKUP($D396,Winback!$B$2:$C$300,2,0),""))</f>
        <v/>
      </c>
      <c r="S396">
        <f>IF($E396=1,"NP","")&amp;IF($G396=1,"+MOV","")&amp;IF($I396=1,"+CS","")&amp;IF($K396=1,"+WB","")</f>
        <v/>
      </c>
      <c r="T396">
        <f>$E396+$G396+$I396+$K396</f>
        <v/>
      </c>
    </row>
    <row r="397">
      <c r="A397" t="inlineStr">
        <is>
          <t>312227450000</t>
        </is>
      </c>
      <c r="B397" t="inlineStr">
        <is>
          <t>31222745</t>
        </is>
      </c>
      <c r="C397" t="inlineStr">
        <is>
          <t>KALYANA, S.A. -</t>
        </is>
      </c>
      <c r="D397" t="inlineStr">
        <is>
          <t>KALYANASA</t>
        </is>
      </c>
      <c r="E397">
        <f>IF(COUNTIFS(Registros!$A$2:$A$6000,"NP",Registros!$B$2:$B$6000,$A397)&gt;0,1,0)</f>
        <v/>
      </c>
      <c r="F397">
        <f>IF($E397=1,SUMIFS(Registros!$F$2:$F$6000,Registros!$A$2:$A$6000,"NP",Registros!$B$2:$B$6000,$A397),0)</f>
        <v/>
      </c>
      <c r="G397">
        <f>IF(COUNTIFS(Registros!$A$2:$A$6000,"MOV",Registros!$B$2:$B$6000,$A397)&gt;0,1,0)</f>
        <v/>
      </c>
      <c r="H397">
        <f>IF($G397=1,SUMIFS(Registros!$F$2:$F$6000,Registros!$A$2:$A$6000,"MOV",Registros!$B$2:$B$6000,$A397),0)</f>
        <v/>
      </c>
      <c r="I397">
        <f>IF(COUNTIFS(Registros!$A$2:$A$6000,"CS",Registros!$B$2:$B$6000,$A397)&gt;0,1,0)</f>
        <v/>
      </c>
      <c r="J397">
        <f>IF($I397=1,SUMIFS(Registros!$I$2:$I$6000,Registros!$A$2:$A$6000,"CS",Registros!$B$2:$B$6000,$A397),0)</f>
        <v/>
      </c>
      <c r="K397">
        <f>IF(COUNTIFS(Winback!$K$2:$K$300,$D397)&gt;0,1,0)</f>
        <v/>
      </c>
      <c r="L397">
        <f>IF(AND($K397=1,LEFT($A397,3)="WB-"),SUMIFS(Winback!$D$2:$D$300,Winback!$K$2:$K$300,$D397),0)</f>
        <v/>
      </c>
      <c r="M397">
        <f>IF(OR($E397=1,$G397=1,SUMIFS(Registros!$J$2:$J$6000,Registros!$B$2:$B$6000,$A397)&gt;0),1,0)</f>
        <v/>
      </c>
      <c r="N397">
        <f>IF($J397&gt;0,1,IF(COUNTIFS(Registros!$A$2:$A$6000,"CS",Registros!$B$2:$B$6000,$A397,Registros!$K$2:$K$6000,"&lt;&gt;")&gt;0,1,0))</f>
        <v/>
      </c>
      <c r="O397">
        <f>IF(AND($K397=1,$E397=0,$G397=0,$I397=0),"WINBACK",IF(AND($M397=1,$N397&gt;0),"CONVERGENTE",IF($M397=1,"SOLO MÓVIL",IF($N397&gt;0,"SOLO FIJO / INTERNET","SIN SERVICIOS"))))</f>
        <v/>
      </c>
      <c r="P397">
        <f>IF($O397="WINBACK","Recuperar (winback)",IF($O397="CONVERGENTE","Upgrade / más líneas",IF($O397="SOLO MÓVIL","Ofrecer fijo + internet (FLBBTV)",IF($O397="SOLO FIJO / INTERNET","Ofrecer línea móvil Nextphone","Oferta completa (móvil + fijo + internet)"))))</f>
        <v/>
      </c>
      <c r="Q397">
        <f>$F397+$H397+$L397</f>
        <v/>
      </c>
      <c r="R397">
        <f>IFERROR(VLOOKUP($A397,Registros!$B$2:$G$6000,6,0),IFERROR(VLOOKUP($D397,Winback!$B$2:$C$300,2,0),""))</f>
        <v/>
      </c>
      <c r="S397">
        <f>IF($E397=1,"NP","")&amp;IF($G397=1,"+MOV","")&amp;IF($I397=1,"+CS","")&amp;IF($K397=1,"+WB","")</f>
        <v/>
      </c>
      <c r="T397">
        <f>$E397+$G397+$I397+$K397</f>
        <v/>
      </c>
    </row>
    <row r="398">
      <c r="A398" t="inlineStr">
        <is>
          <t>321188240100</t>
        </is>
      </c>
      <c r="B398" t="inlineStr">
        <is>
          <t>32118824</t>
        </is>
      </c>
      <c r="C398" t="inlineStr">
        <is>
          <t>MARTINEZ Y WONG S.A. {GRUPO MG}</t>
        </is>
      </c>
      <c r="D398" t="inlineStr">
        <is>
          <t>MARTINEZYWONGSAGRUPOMG</t>
        </is>
      </c>
      <c r="E398">
        <f>IF(COUNTIFS(Registros!$A$2:$A$6000,"NP",Registros!$B$2:$B$6000,$A398)&gt;0,1,0)</f>
        <v/>
      </c>
      <c r="F398">
        <f>IF($E398=1,SUMIFS(Registros!$F$2:$F$6000,Registros!$A$2:$A$6000,"NP",Registros!$B$2:$B$6000,$A398),0)</f>
        <v/>
      </c>
      <c r="G398">
        <f>IF(COUNTIFS(Registros!$A$2:$A$6000,"MOV",Registros!$B$2:$B$6000,$A398)&gt;0,1,0)</f>
        <v/>
      </c>
      <c r="H398">
        <f>IF($G398=1,SUMIFS(Registros!$F$2:$F$6000,Registros!$A$2:$A$6000,"MOV",Registros!$B$2:$B$6000,$A398),0)</f>
        <v/>
      </c>
      <c r="I398">
        <f>IF(COUNTIFS(Registros!$A$2:$A$6000,"CS",Registros!$B$2:$B$6000,$A398)&gt;0,1,0)</f>
        <v/>
      </c>
      <c r="J398">
        <f>IF($I398=1,SUMIFS(Registros!$I$2:$I$6000,Registros!$A$2:$A$6000,"CS",Registros!$B$2:$B$6000,$A398),0)</f>
        <v/>
      </c>
      <c r="K398">
        <f>IF(COUNTIFS(Winback!$K$2:$K$300,$D398)&gt;0,1,0)</f>
        <v/>
      </c>
      <c r="L398">
        <f>IF(AND($K398=1,LEFT($A398,3)="WB-"),SUMIFS(Winback!$D$2:$D$300,Winback!$K$2:$K$300,$D398),0)</f>
        <v/>
      </c>
      <c r="M398">
        <f>IF(OR($E398=1,$G398=1,SUMIFS(Registros!$J$2:$J$6000,Registros!$B$2:$B$6000,$A398)&gt;0),1,0)</f>
        <v/>
      </c>
      <c r="N398">
        <f>IF($J398&gt;0,1,IF(COUNTIFS(Registros!$A$2:$A$6000,"CS",Registros!$B$2:$B$6000,$A398,Registros!$K$2:$K$6000,"&lt;&gt;")&gt;0,1,0))</f>
        <v/>
      </c>
      <c r="O398">
        <f>IF(AND($K398=1,$E398=0,$G398=0,$I398=0),"WINBACK",IF(AND($M398=1,$N398&gt;0),"CONVERGENTE",IF($M398=1,"SOLO MÓVIL",IF($N398&gt;0,"SOLO FIJO / INTERNET","SIN SERVICIOS"))))</f>
        <v/>
      </c>
      <c r="P398">
        <f>IF($O398="WINBACK","Recuperar (winback)",IF($O398="CONVERGENTE","Upgrade / más líneas",IF($O398="SOLO MÓVIL","Ofrecer fijo + internet (FLBBTV)",IF($O398="SOLO FIJO / INTERNET","Ofrecer línea móvil Nextphone","Oferta completa (móvil + fijo + internet)"))))</f>
        <v/>
      </c>
      <c r="Q398">
        <f>$F398+$H398+$L398</f>
        <v/>
      </c>
      <c r="R398">
        <f>IFERROR(VLOOKUP($A398,Registros!$B$2:$G$6000,6,0),IFERROR(VLOOKUP($D398,Winback!$B$2:$C$300,2,0),""))</f>
        <v/>
      </c>
      <c r="S398">
        <f>IF($E398=1,"NP","")&amp;IF($G398=1,"+MOV","")&amp;IF($I398=1,"+CS","")&amp;IF($K398=1,"+WB","")</f>
        <v/>
      </c>
      <c r="T398">
        <f>$E398+$G398+$I398+$K398</f>
        <v/>
      </c>
    </row>
    <row r="399">
      <c r="A399" t="inlineStr">
        <is>
          <t>321638250100</t>
        </is>
      </c>
      <c r="B399" t="inlineStr">
        <is>
          <t>32163825</t>
        </is>
      </c>
      <c r="C399" t="inlineStr">
        <is>
          <t>Bienes Raices PB</t>
        </is>
      </c>
      <c r="D399" t="inlineStr">
        <is>
          <t>BIENESRAICESPB</t>
        </is>
      </c>
      <c r="E399">
        <f>IF(COUNTIFS(Registros!$A$2:$A$6000,"NP",Registros!$B$2:$B$6000,$A399)&gt;0,1,0)</f>
        <v/>
      </c>
      <c r="F399">
        <f>IF($E399=1,SUMIFS(Registros!$F$2:$F$6000,Registros!$A$2:$A$6000,"NP",Registros!$B$2:$B$6000,$A399),0)</f>
        <v/>
      </c>
      <c r="G399">
        <f>IF(COUNTIFS(Registros!$A$2:$A$6000,"MOV",Registros!$B$2:$B$6000,$A399)&gt;0,1,0)</f>
        <v/>
      </c>
      <c r="H399">
        <f>IF($G399=1,SUMIFS(Registros!$F$2:$F$6000,Registros!$A$2:$A$6000,"MOV",Registros!$B$2:$B$6000,$A399),0)</f>
        <v/>
      </c>
      <c r="I399">
        <f>IF(COUNTIFS(Registros!$A$2:$A$6000,"CS",Registros!$B$2:$B$6000,$A399)&gt;0,1,0)</f>
        <v/>
      </c>
      <c r="J399">
        <f>IF($I399=1,SUMIFS(Registros!$I$2:$I$6000,Registros!$A$2:$A$6000,"CS",Registros!$B$2:$B$6000,$A399),0)</f>
        <v/>
      </c>
      <c r="K399">
        <f>IF(COUNTIFS(Winback!$K$2:$K$300,$D399)&gt;0,1,0)</f>
        <v/>
      </c>
      <c r="L399">
        <f>IF(AND($K399=1,LEFT($A399,3)="WB-"),SUMIFS(Winback!$D$2:$D$300,Winback!$K$2:$K$300,$D399),0)</f>
        <v/>
      </c>
      <c r="M399">
        <f>IF(OR($E399=1,$G399=1,SUMIFS(Registros!$J$2:$J$6000,Registros!$B$2:$B$6000,$A399)&gt;0),1,0)</f>
        <v/>
      </c>
      <c r="N399">
        <f>IF($J399&gt;0,1,IF(COUNTIFS(Registros!$A$2:$A$6000,"CS",Registros!$B$2:$B$6000,$A399,Registros!$K$2:$K$6000,"&lt;&gt;")&gt;0,1,0))</f>
        <v/>
      </c>
      <c r="O399">
        <f>IF(AND($K399=1,$E399=0,$G399=0,$I399=0),"WINBACK",IF(AND($M399=1,$N399&gt;0),"CONVERGENTE",IF($M399=1,"SOLO MÓVIL",IF($N399&gt;0,"SOLO FIJO / INTERNET","SIN SERVICIOS"))))</f>
        <v/>
      </c>
      <c r="P399">
        <f>IF($O399="WINBACK","Recuperar (winback)",IF($O399="CONVERGENTE","Upgrade / más líneas",IF($O399="SOLO MÓVIL","Ofrecer fijo + internet (FLBBTV)",IF($O399="SOLO FIJO / INTERNET","Ofrecer línea móvil Nextphone","Oferta completa (móvil + fijo + internet)"))))</f>
        <v/>
      </c>
      <c r="Q399">
        <f>$F399+$H399+$L399</f>
        <v/>
      </c>
      <c r="R399">
        <f>IFERROR(VLOOKUP($A399,Registros!$B$2:$G$6000,6,0),IFERROR(VLOOKUP($D399,Winback!$B$2:$C$300,2,0),""))</f>
        <v/>
      </c>
      <c r="S399">
        <f>IF($E399=1,"NP","")&amp;IF($G399=1,"+MOV","")&amp;IF($I399=1,"+CS","")&amp;IF($K399=1,"+WB","")</f>
        <v/>
      </c>
      <c r="T399">
        <f>$E399+$G399+$I399+$K399</f>
        <v/>
      </c>
    </row>
    <row r="400">
      <c r="A400" t="inlineStr">
        <is>
          <t>321807960000</t>
        </is>
      </c>
      <c r="B400" t="inlineStr">
        <is>
          <t>32180796</t>
        </is>
      </c>
      <c r="C400" t="inlineStr">
        <is>
          <t>INVERSIONES N</t>
        </is>
      </c>
      <c r="D400" t="inlineStr">
        <is>
          <t>INVERSIONESN</t>
        </is>
      </c>
      <c r="E400">
        <f>IF(COUNTIFS(Registros!$A$2:$A$6000,"NP",Registros!$B$2:$B$6000,$A400)&gt;0,1,0)</f>
        <v/>
      </c>
      <c r="F400">
        <f>IF($E400=1,SUMIFS(Registros!$F$2:$F$6000,Registros!$A$2:$A$6000,"NP",Registros!$B$2:$B$6000,$A400),0)</f>
        <v/>
      </c>
      <c r="G400">
        <f>IF(COUNTIFS(Registros!$A$2:$A$6000,"MOV",Registros!$B$2:$B$6000,$A400)&gt;0,1,0)</f>
        <v/>
      </c>
      <c r="H400">
        <f>IF($G400=1,SUMIFS(Registros!$F$2:$F$6000,Registros!$A$2:$A$6000,"MOV",Registros!$B$2:$B$6000,$A400),0)</f>
        <v/>
      </c>
      <c r="I400">
        <f>IF(COUNTIFS(Registros!$A$2:$A$6000,"CS",Registros!$B$2:$B$6000,$A400)&gt;0,1,0)</f>
        <v/>
      </c>
      <c r="J400">
        <f>IF($I400=1,SUMIFS(Registros!$I$2:$I$6000,Registros!$A$2:$A$6000,"CS",Registros!$B$2:$B$6000,$A400),0)</f>
        <v/>
      </c>
      <c r="K400">
        <f>IF(COUNTIFS(Winback!$K$2:$K$300,$D400)&gt;0,1,0)</f>
        <v/>
      </c>
      <c r="L400">
        <f>IF(AND($K400=1,LEFT($A400,3)="WB-"),SUMIFS(Winback!$D$2:$D$300,Winback!$K$2:$K$300,$D400),0)</f>
        <v/>
      </c>
      <c r="M400">
        <f>IF(OR($E400=1,$G400=1,SUMIFS(Registros!$J$2:$J$6000,Registros!$B$2:$B$6000,$A400)&gt;0),1,0)</f>
        <v/>
      </c>
      <c r="N400">
        <f>IF($J400&gt;0,1,IF(COUNTIFS(Registros!$A$2:$A$6000,"CS",Registros!$B$2:$B$6000,$A400,Registros!$K$2:$K$6000,"&lt;&gt;")&gt;0,1,0))</f>
        <v/>
      </c>
      <c r="O400">
        <f>IF(AND($K400=1,$E400=0,$G400=0,$I400=0),"WINBACK",IF(AND($M400=1,$N400&gt;0),"CONVERGENTE",IF($M400=1,"SOLO MÓVIL",IF($N400&gt;0,"SOLO FIJO / INTERNET","SIN SERVICIOS"))))</f>
        <v/>
      </c>
      <c r="P400">
        <f>IF($O400="WINBACK","Recuperar (winback)",IF($O400="CONVERGENTE","Upgrade / más líneas",IF($O400="SOLO MÓVIL","Ofrecer fijo + internet (FLBBTV)",IF($O400="SOLO FIJO / INTERNET","Ofrecer línea móvil Nextphone","Oferta completa (móvil + fijo + internet)"))))</f>
        <v/>
      </c>
      <c r="Q400">
        <f>$F400+$H400+$L400</f>
        <v/>
      </c>
      <c r="R400">
        <f>IFERROR(VLOOKUP($A400,Registros!$B$2:$G$6000,6,0),IFERROR(VLOOKUP($D400,Winback!$B$2:$C$300,2,0),""))</f>
        <v/>
      </c>
      <c r="S400">
        <f>IF($E400=1,"NP","")&amp;IF($G400=1,"+MOV","")&amp;IF($I400=1,"+CS","")&amp;IF($K400=1,"+WB","")</f>
        <v/>
      </c>
      <c r="T400">
        <f>$E400+$G400+$I400+$K400</f>
        <v/>
      </c>
    </row>
    <row r="401">
      <c r="A401" t="inlineStr">
        <is>
          <t>321708640300</t>
        </is>
      </c>
      <c r="B401" t="inlineStr">
        <is>
          <t>32170864</t>
        </is>
      </c>
      <c r="C401" t="inlineStr">
        <is>
          <t>Trans. Express, S.A. .</t>
        </is>
      </c>
      <c r="D401" t="inlineStr">
        <is>
          <t>TRANSEXPRESSSA</t>
        </is>
      </c>
      <c r="E401">
        <f>IF(COUNTIFS(Registros!$A$2:$A$6000,"NP",Registros!$B$2:$B$6000,$A401)&gt;0,1,0)</f>
        <v/>
      </c>
      <c r="F401">
        <f>IF($E401=1,SUMIFS(Registros!$F$2:$F$6000,Registros!$A$2:$A$6000,"NP",Registros!$B$2:$B$6000,$A401),0)</f>
        <v/>
      </c>
      <c r="G401">
        <f>IF(COUNTIFS(Registros!$A$2:$A$6000,"MOV",Registros!$B$2:$B$6000,$A401)&gt;0,1,0)</f>
        <v/>
      </c>
      <c r="H401">
        <f>IF($G401=1,SUMIFS(Registros!$F$2:$F$6000,Registros!$A$2:$A$6000,"MOV",Registros!$B$2:$B$6000,$A401),0)</f>
        <v/>
      </c>
      <c r="I401">
        <f>IF(COUNTIFS(Registros!$A$2:$A$6000,"CS",Registros!$B$2:$B$6000,$A401)&gt;0,1,0)</f>
        <v/>
      </c>
      <c r="J401">
        <f>IF($I401=1,SUMIFS(Registros!$I$2:$I$6000,Registros!$A$2:$A$6000,"CS",Registros!$B$2:$B$6000,$A401),0)</f>
        <v/>
      </c>
      <c r="K401">
        <f>IF(COUNTIFS(Winback!$K$2:$K$300,$D401)&gt;0,1,0)</f>
        <v/>
      </c>
      <c r="L401">
        <f>IF(AND($K401=1,LEFT($A401,3)="WB-"),SUMIFS(Winback!$D$2:$D$300,Winback!$K$2:$K$300,$D401),0)</f>
        <v/>
      </c>
      <c r="M401">
        <f>IF(OR($E401=1,$G401=1,SUMIFS(Registros!$J$2:$J$6000,Registros!$B$2:$B$6000,$A401)&gt;0),1,0)</f>
        <v/>
      </c>
      <c r="N401">
        <f>IF($J401&gt;0,1,IF(COUNTIFS(Registros!$A$2:$A$6000,"CS",Registros!$B$2:$B$6000,$A401,Registros!$K$2:$K$6000,"&lt;&gt;")&gt;0,1,0))</f>
        <v/>
      </c>
      <c r="O401">
        <f>IF(AND($K401=1,$E401=0,$G401=0,$I401=0),"WINBACK",IF(AND($M401=1,$N401&gt;0),"CONVERGENTE",IF($M401=1,"SOLO MÓVIL",IF($N401&gt;0,"SOLO FIJO / INTERNET","SIN SERVICIOS"))))</f>
        <v/>
      </c>
      <c r="P401">
        <f>IF($O401="WINBACK","Recuperar (winback)",IF($O401="CONVERGENTE","Upgrade / más líneas",IF($O401="SOLO MÓVIL","Ofrecer fijo + internet (FLBBTV)",IF($O401="SOLO FIJO / INTERNET","Ofrecer línea móvil Nextphone","Oferta completa (móvil + fijo + internet)"))))</f>
        <v/>
      </c>
      <c r="Q401">
        <f>$F401+$H401+$L401</f>
        <v/>
      </c>
      <c r="R401">
        <f>IFERROR(VLOOKUP($A401,Registros!$B$2:$G$6000,6,0),IFERROR(VLOOKUP($D401,Winback!$B$2:$C$300,2,0),""))</f>
        <v/>
      </c>
      <c r="S401">
        <f>IF($E401=1,"NP","")&amp;IF($G401=1,"+MOV","")&amp;IF($I401=1,"+CS","")&amp;IF($K401=1,"+WB","")</f>
        <v/>
      </c>
      <c r="T401">
        <f>$E401+$G401+$I401+$K401</f>
        <v/>
      </c>
    </row>
    <row r="402">
      <c r="A402" t="inlineStr">
        <is>
          <t>336285040000</t>
        </is>
      </c>
      <c r="B402" t="inlineStr">
        <is>
          <t>33628504</t>
        </is>
      </c>
      <c r="C402" t="inlineStr">
        <is>
          <t>PROFESIONALES DE ADUANA</t>
        </is>
      </c>
      <c r="D402" t="inlineStr">
        <is>
          <t>PROFESIONALESDEADUANA</t>
        </is>
      </c>
      <c r="E402">
        <f>IF(COUNTIFS(Registros!$A$2:$A$6000,"NP",Registros!$B$2:$B$6000,$A402)&gt;0,1,0)</f>
        <v/>
      </c>
      <c r="F402">
        <f>IF($E402=1,SUMIFS(Registros!$F$2:$F$6000,Registros!$A$2:$A$6000,"NP",Registros!$B$2:$B$6000,$A402),0)</f>
        <v/>
      </c>
      <c r="G402">
        <f>IF(COUNTIFS(Registros!$A$2:$A$6000,"MOV",Registros!$B$2:$B$6000,$A402)&gt;0,1,0)</f>
        <v/>
      </c>
      <c r="H402">
        <f>IF($G402=1,SUMIFS(Registros!$F$2:$F$6000,Registros!$A$2:$A$6000,"MOV",Registros!$B$2:$B$6000,$A402),0)</f>
        <v/>
      </c>
      <c r="I402">
        <f>IF(COUNTIFS(Registros!$A$2:$A$6000,"CS",Registros!$B$2:$B$6000,$A402)&gt;0,1,0)</f>
        <v/>
      </c>
      <c r="J402">
        <f>IF($I402=1,SUMIFS(Registros!$I$2:$I$6000,Registros!$A$2:$A$6000,"CS",Registros!$B$2:$B$6000,$A402),0)</f>
        <v/>
      </c>
      <c r="K402">
        <f>IF(COUNTIFS(Winback!$K$2:$K$300,$D402)&gt;0,1,0)</f>
        <v/>
      </c>
      <c r="L402">
        <f>IF(AND($K402=1,LEFT($A402,3)="WB-"),SUMIFS(Winback!$D$2:$D$300,Winback!$K$2:$K$300,$D402),0)</f>
        <v/>
      </c>
      <c r="M402">
        <f>IF(OR($E402=1,$G402=1,SUMIFS(Registros!$J$2:$J$6000,Registros!$B$2:$B$6000,$A402)&gt;0),1,0)</f>
        <v/>
      </c>
      <c r="N402">
        <f>IF($J402&gt;0,1,IF(COUNTIFS(Registros!$A$2:$A$6000,"CS",Registros!$B$2:$B$6000,$A402,Registros!$K$2:$K$6000,"&lt;&gt;")&gt;0,1,0))</f>
        <v/>
      </c>
      <c r="O402">
        <f>IF(AND($K402=1,$E402=0,$G402=0,$I402=0),"WINBACK",IF(AND($M402=1,$N402&gt;0),"CONVERGENTE",IF($M402=1,"SOLO MÓVIL",IF($N402&gt;0,"SOLO FIJO / INTERNET","SIN SERVICIOS"))))</f>
        <v/>
      </c>
      <c r="P402">
        <f>IF($O402="WINBACK","Recuperar (winback)",IF($O402="CONVERGENTE","Upgrade / más líneas",IF($O402="SOLO MÓVIL","Ofrecer fijo + internet (FLBBTV)",IF($O402="SOLO FIJO / INTERNET","Ofrecer línea móvil Nextphone","Oferta completa (móvil + fijo + internet)"))))</f>
        <v/>
      </c>
      <c r="Q402">
        <f>$F402+$H402+$L402</f>
        <v/>
      </c>
      <c r="R402">
        <f>IFERROR(VLOOKUP($A402,Registros!$B$2:$G$6000,6,0),IFERROR(VLOOKUP($D402,Winback!$B$2:$C$300,2,0),""))</f>
        <v/>
      </c>
      <c r="S402">
        <f>IF($E402=1,"NP","")&amp;IF($G402=1,"+MOV","")&amp;IF($I402=1,"+CS","")&amp;IF($K402=1,"+WB","")</f>
        <v/>
      </c>
      <c r="T402">
        <f>$E402+$G402+$I402+$K402</f>
        <v/>
      </c>
    </row>
    <row r="403">
      <c r="A403" t="inlineStr">
        <is>
          <t>322645060000</t>
        </is>
      </c>
      <c r="B403" t="inlineStr">
        <is>
          <t>32264506</t>
        </is>
      </c>
      <c r="C403" t="inlineStr">
        <is>
          <t>CONSULTORES NUEVO MUNDO</t>
        </is>
      </c>
      <c r="D403" t="inlineStr">
        <is>
          <t>CONSULTORESNUEVOMUNDO</t>
        </is>
      </c>
      <c r="E403">
        <f>IF(COUNTIFS(Registros!$A$2:$A$6000,"NP",Registros!$B$2:$B$6000,$A403)&gt;0,1,0)</f>
        <v/>
      </c>
      <c r="F403">
        <f>IF($E403=1,SUMIFS(Registros!$F$2:$F$6000,Registros!$A$2:$A$6000,"NP",Registros!$B$2:$B$6000,$A403),0)</f>
        <v/>
      </c>
      <c r="G403">
        <f>IF(COUNTIFS(Registros!$A$2:$A$6000,"MOV",Registros!$B$2:$B$6000,$A403)&gt;0,1,0)</f>
        <v/>
      </c>
      <c r="H403">
        <f>IF($G403=1,SUMIFS(Registros!$F$2:$F$6000,Registros!$A$2:$A$6000,"MOV",Registros!$B$2:$B$6000,$A403),0)</f>
        <v/>
      </c>
      <c r="I403">
        <f>IF(COUNTIFS(Registros!$A$2:$A$6000,"CS",Registros!$B$2:$B$6000,$A403)&gt;0,1,0)</f>
        <v/>
      </c>
      <c r="J403">
        <f>IF($I403=1,SUMIFS(Registros!$I$2:$I$6000,Registros!$A$2:$A$6000,"CS",Registros!$B$2:$B$6000,$A403),0)</f>
        <v/>
      </c>
      <c r="K403">
        <f>IF(COUNTIFS(Winback!$K$2:$K$300,$D403)&gt;0,1,0)</f>
        <v/>
      </c>
      <c r="L403">
        <f>IF(AND($K403=1,LEFT($A403,3)="WB-"),SUMIFS(Winback!$D$2:$D$300,Winback!$K$2:$K$300,$D403),0)</f>
        <v/>
      </c>
      <c r="M403">
        <f>IF(OR($E403=1,$G403=1,SUMIFS(Registros!$J$2:$J$6000,Registros!$B$2:$B$6000,$A403)&gt;0),1,0)</f>
        <v/>
      </c>
      <c r="N403">
        <f>IF($J403&gt;0,1,IF(COUNTIFS(Registros!$A$2:$A$6000,"CS",Registros!$B$2:$B$6000,$A403,Registros!$K$2:$K$6000,"&lt;&gt;")&gt;0,1,0))</f>
        <v/>
      </c>
      <c r="O403">
        <f>IF(AND($K403=1,$E403=0,$G403=0,$I403=0),"WINBACK",IF(AND($M403=1,$N403&gt;0),"CONVERGENTE",IF($M403=1,"SOLO MÓVIL",IF($N403&gt;0,"SOLO FIJO / INTERNET","SIN SERVICIOS"))))</f>
        <v/>
      </c>
      <c r="P403">
        <f>IF($O403="WINBACK","Recuperar (winback)",IF($O403="CONVERGENTE","Upgrade / más líneas",IF($O403="SOLO MÓVIL","Ofrecer fijo + internet (FLBBTV)",IF($O403="SOLO FIJO / INTERNET","Ofrecer línea móvil Nextphone","Oferta completa (móvil + fijo + internet)"))))</f>
        <v/>
      </c>
      <c r="Q403">
        <f>$F403+$H403+$L403</f>
        <v/>
      </c>
      <c r="R403">
        <f>IFERROR(VLOOKUP($A403,Registros!$B$2:$G$6000,6,0),IFERROR(VLOOKUP($D403,Winback!$B$2:$C$300,2,0),""))</f>
        <v/>
      </c>
      <c r="S403">
        <f>IF($E403=1,"NP","")&amp;IF($G403=1,"+MOV","")&amp;IF($I403=1,"+CS","")&amp;IF($K403=1,"+WB","")</f>
        <v/>
      </c>
      <c r="T403">
        <f>$E403+$G403+$I403+$K403</f>
        <v/>
      </c>
    </row>
    <row r="404">
      <c r="A404" t="inlineStr">
        <is>
          <t>324950260000</t>
        </is>
      </c>
      <c r="B404" t="inlineStr">
        <is>
          <t>32495026</t>
        </is>
      </c>
      <c r="C404" t="inlineStr">
        <is>
          <t>CONCEPTOS ARQ</t>
        </is>
      </c>
      <c r="D404" t="inlineStr">
        <is>
          <t>CONCEPTOSARQ</t>
        </is>
      </c>
      <c r="E404">
        <f>IF(COUNTIFS(Registros!$A$2:$A$6000,"NP",Registros!$B$2:$B$6000,$A404)&gt;0,1,0)</f>
        <v/>
      </c>
      <c r="F404">
        <f>IF($E404=1,SUMIFS(Registros!$F$2:$F$6000,Registros!$A$2:$A$6000,"NP",Registros!$B$2:$B$6000,$A404),0)</f>
        <v/>
      </c>
      <c r="G404">
        <f>IF(COUNTIFS(Registros!$A$2:$A$6000,"MOV",Registros!$B$2:$B$6000,$A404)&gt;0,1,0)</f>
        <v/>
      </c>
      <c r="H404">
        <f>IF($G404=1,SUMIFS(Registros!$F$2:$F$6000,Registros!$A$2:$A$6000,"MOV",Registros!$B$2:$B$6000,$A404),0)</f>
        <v/>
      </c>
      <c r="I404">
        <f>IF(COUNTIFS(Registros!$A$2:$A$6000,"CS",Registros!$B$2:$B$6000,$A404)&gt;0,1,0)</f>
        <v/>
      </c>
      <c r="J404">
        <f>IF($I404=1,SUMIFS(Registros!$I$2:$I$6000,Registros!$A$2:$A$6000,"CS",Registros!$B$2:$B$6000,$A404),0)</f>
        <v/>
      </c>
      <c r="K404">
        <f>IF(COUNTIFS(Winback!$K$2:$K$300,$D404)&gt;0,1,0)</f>
        <v/>
      </c>
      <c r="L404">
        <f>IF(AND($K404=1,LEFT($A404,3)="WB-"),SUMIFS(Winback!$D$2:$D$300,Winback!$K$2:$K$300,$D404),0)</f>
        <v/>
      </c>
      <c r="M404">
        <f>IF(OR($E404=1,$G404=1,SUMIFS(Registros!$J$2:$J$6000,Registros!$B$2:$B$6000,$A404)&gt;0),1,0)</f>
        <v/>
      </c>
      <c r="N404">
        <f>IF($J404&gt;0,1,IF(COUNTIFS(Registros!$A$2:$A$6000,"CS",Registros!$B$2:$B$6000,$A404,Registros!$K$2:$K$6000,"&lt;&gt;")&gt;0,1,0))</f>
        <v/>
      </c>
      <c r="O404">
        <f>IF(AND($K404=1,$E404=0,$G404=0,$I404=0),"WINBACK",IF(AND($M404=1,$N404&gt;0),"CONVERGENTE",IF($M404=1,"SOLO MÓVIL",IF($N404&gt;0,"SOLO FIJO / INTERNET","SIN SERVICIOS"))))</f>
        <v/>
      </c>
      <c r="P404">
        <f>IF($O404="WINBACK","Recuperar (winback)",IF($O404="CONVERGENTE","Upgrade / más líneas",IF($O404="SOLO MÓVIL","Ofrecer fijo + internet (FLBBTV)",IF($O404="SOLO FIJO / INTERNET","Ofrecer línea móvil Nextphone","Oferta completa (móvil + fijo + internet)"))))</f>
        <v/>
      </c>
      <c r="Q404">
        <f>$F404+$H404+$L404</f>
        <v/>
      </c>
      <c r="R404">
        <f>IFERROR(VLOOKUP($A404,Registros!$B$2:$G$6000,6,0),IFERROR(VLOOKUP($D404,Winback!$B$2:$C$300,2,0),""))</f>
        <v/>
      </c>
      <c r="S404">
        <f>IF($E404=1,"NP","")&amp;IF($G404=1,"+MOV","")&amp;IF($I404=1,"+CS","")&amp;IF($K404=1,"+WB","")</f>
        <v/>
      </c>
      <c r="T404">
        <f>$E404+$G404+$I404+$K404</f>
        <v/>
      </c>
    </row>
    <row r="405">
      <c r="A405" t="inlineStr">
        <is>
          <t>312221080000</t>
        </is>
      </c>
      <c r="B405" t="inlineStr">
        <is>
          <t>31222108</t>
        </is>
      </c>
      <c r="C405" t="inlineStr">
        <is>
          <t>TORRERO Y ASOCIADOSÂ TORRERO Y ASOCIADOS</t>
        </is>
      </c>
      <c r="D405" t="inlineStr">
        <is>
          <t>TORREROYASOCIADOSATORREROYASOCIADOS</t>
        </is>
      </c>
      <c r="E405">
        <f>IF(COUNTIFS(Registros!$A$2:$A$6000,"NP",Registros!$B$2:$B$6000,$A405)&gt;0,1,0)</f>
        <v/>
      </c>
      <c r="F405">
        <f>IF($E405=1,SUMIFS(Registros!$F$2:$F$6000,Registros!$A$2:$A$6000,"NP",Registros!$B$2:$B$6000,$A405),0)</f>
        <v/>
      </c>
      <c r="G405">
        <f>IF(COUNTIFS(Registros!$A$2:$A$6000,"MOV",Registros!$B$2:$B$6000,$A405)&gt;0,1,0)</f>
        <v/>
      </c>
      <c r="H405">
        <f>IF($G405=1,SUMIFS(Registros!$F$2:$F$6000,Registros!$A$2:$A$6000,"MOV",Registros!$B$2:$B$6000,$A405),0)</f>
        <v/>
      </c>
      <c r="I405">
        <f>IF(COUNTIFS(Registros!$A$2:$A$6000,"CS",Registros!$B$2:$B$6000,$A405)&gt;0,1,0)</f>
        <v/>
      </c>
      <c r="J405">
        <f>IF($I405=1,SUMIFS(Registros!$I$2:$I$6000,Registros!$A$2:$A$6000,"CS",Registros!$B$2:$B$6000,$A405),0)</f>
        <v/>
      </c>
      <c r="K405">
        <f>IF(COUNTIFS(Winback!$K$2:$K$300,$D405)&gt;0,1,0)</f>
        <v/>
      </c>
      <c r="L405">
        <f>IF(AND($K405=1,LEFT($A405,3)="WB-"),SUMIFS(Winback!$D$2:$D$300,Winback!$K$2:$K$300,$D405),0)</f>
        <v/>
      </c>
      <c r="M405">
        <f>IF(OR($E405=1,$G405=1,SUMIFS(Registros!$J$2:$J$6000,Registros!$B$2:$B$6000,$A405)&gt;0),1,0)</f>
        <v/>
      </c>
      <c r="N405">
        <f>IF($J405&gt;0,1,IF(COUNTIFS(Registros!$A$2:$A$6000,"CS",Registros!$B$2:$B$6000,$A405,Registros!$K$2:$K$6000,"&lt;&gt;")&gt;0,1,0))</f>
        <v/>
      </c>
      <c r="O405">
        <f>IF(AND($K405=1,$E405=0,$G405=0,$I405=0),"WINBACK",IF(AND($M405=1,$N405&gt;0),"CONVERGENTE",IF($M405=1,"SOLO MÓVIL",IF($N405&gt;0,"SOLO FIJO / INTERNET","SIN SERVICIOS"))))</f>
        <v/>
      </c>
      <c r="P405">
        <f>IF($O405="WINBACK","Recuperar (winback)",IF($O405="CONVERGENTE","Upgrade / más líneas",IF($O405="SOLO MÓVIL","Ofrecer fijo + internet (FLBBTV)",IF($O405="SOLO FIJO / INTERNET","Ofrecer línea móvil Nextphone","Oferta completa (móvil + fijo + internet)"))))</f>
        <v/>
      </c>
      <c r="Q405">
        <f>$F405+$H405+$L405</f>
        <v/>
      </c>
      <c r="R405">
        <f>IFERROR(VLOOKUP($A405,Registros!$B$2:$G$6000,6,0),IFERROR(VLOOKUP($D405,Winback!$B$2:$C$300,2,0),""))</f>
        <v/>
      </c>
      <c r="S405">
        <f>IF($E405=1,"NP","")&amp;IF($G405=1,"+MOV","")&amp;IF($I405=1,"+CS","")&amp;IF($K405=1,"+WB","")</f>
        <v/>
      </c>
      <c r="T405">
        <f>$E405+$G405+$I405+$K405</f>
        <v/>
      </c>
    </row>
    <row r="406">
      <c r="A406" t="inlineStr">
        <is>
          <t>322518690000</t>
        </is>
      </c>
      <c r="B406" t="inlineStr">
        <is>
          <t>32251869</t>
        </is>
      </c>
      <c r="C406" t="inlineStr">
        <is>
          <t>Deportivamente</t>
        </is>
      </c>
      <c r="D406" t="inlineStr">
        <is>
          <t>DEPORTIVAMENTE</t>
        </is>
      </c>
      <c r="E406">
        <f>IF(COUNTIFS(Registros!$A$2:$A$6000,"NP",Registros!$B$2:$B$6000,$A406)&gt;0,1,0)</f>
        <v/>
      </c>
      <c r="F406">
        <f>IF($E406=1,SUMIFS(Registros!$F$2:$F$6000,Registros!$A$2:$A$6000,"NP",Registros!$B$2:$B$6000,$A406),0)</f>
        <v/>
      </c>
      <c r="G406">
        <f>IF(COUNTIFS(Registros!$A$2:$A$6000,"MOV",Registros!$B$2:$B$6000,$A406)&gt;0,1,0)</f>
        <v/>
      </c>
      <c r="H406">
        <f>IF($G406=1,SUMIFS(Registros!$F$2:$F$6000,Registros!$A$2:$A$6000,"MOV",Registros!$B$2:$B$6000,$A406),0)</f>
        <v/>
      </c>
      <c r="I406">
        <f>IF(COUNTIFS(Registros!$A$2:$A$6000,"CS",Registros!$B$2:$B$6000,$A406)&gt;0,1,0)</f>
        <v/>
      </c>
      <c r="J406">
        <f>IF($I406=1,SUMIFS(Registros!$I$2:$I$6000,Registros!$A$2:$A$6000,"CS",Registros!$B$2:$B$6000,$A406),0)</f>
        <v/>
      </c>
      <c r="K406">
        <f>IF(COUNTIFS(Winback!$K$2:$K$300,$D406)&gt;0,1,0)</f>
        <v/>
      </c>
      <c r="L406">
        <f>IF(AND($K406=1,LEFT($A406,3)="WB-"),SUMIFS(Winback!$D$2:$D$300,Winback!$K$2:$K$300,$D406),0)</f>
        <v/>
      </c>
      <c r="M406">
        <f>IF(OR($E406=1,$G406=1,SUMIFS(Registros!$J$2:$J$6000,Registros!$B$2:$B$6000,$A406)&gt;0),1,0)</f>
        <v/>
      </c>
      <c r="N406">
        <f>IF($J406&gt;0,1,IF(COUNTIFS(Registros!$A$2:$A$6000,"CS",Registros!$B$2:$B$6000,$A406,Registros!$K$2:$K$6000,"&lt;&gt;")&gt;0,1,0))</f>
        <v/>
      </c>
      <c r="O406">
        <f>IF(AND($K406=1,$E406=0,$G406=0,$I406=0),"WINBACK",IF(AND($M406=1,$N406&gt;0),"CONVERGENTE",IF($M406=1,"SOLO MÓVIL",IF($N406&gt;0,"SOLO FIJO / INTERNET","SIN SERVICIOS"))))</f>
        <v/>
      </c>
      <c r="P406">
        <f>IF($O406="WINBACK","Recuperar (winback)",IF($O406="CONVERGENTE","Upgrade / más líneas",IF($O406="SOLO MÓVIL","Ofrecer fijo + internet (FLBBTV)",IF($O406="SOLO FIJO / INTERNET","Ofrecer línea móvil Nextphone","Oferta completa (móvil + fijo + internet)"))))</f>
        <v/>
      </c>
      <c r="Q406">
        <f>$F406+$H406+$L406</f>
        <v/>
      </c>
      <c r="R406">
        <f>IFERROR(VLOOKUP($A406,Registros!$B$2:$G$6000,6,0),IFERROR(VLOOKUP($D406,Winback!$B$2:$C$300,2,0),""))</f>
        <v/>
      </c>
      <c r="S406">
        <f>IF($E406=1,"NP","")&amp;IF($G406=1,"+MOV","")&amp;IF($I406=1,"+CS","")&amp;IF($K406=1,"+WB","")</f>
        <v/>
      </c>
      <c r="T406">
        <f>$E406+$G406+$I406+$K406</f>
        <v/>
      </c>
    </row>
    <row r="407">
      <c r="A407" t="inlineStr">
        <is>
          <t>324857460000</t>
        </is>
      </c>
      <c r="B407" t="inlineStr">
        <is>
          <t>32485746</t>
        </is>
      </c>
      <c r="C407" t="inlineStr">
        <is>
          <t>TROIA JOYEROS, S.A</t>
        </is>
      </c>
      <c r="D407" t="inlineStr">
        <is>
          <t>TROIAJOYEROSSA</t>
        </is>
      </c>
      <c r="E407">
        <f>IF(COUNTIFS(Registros!$A$2:$A$6000,"NP",Registros!$B$2:$B$6000,$A407)&gt;0,1,0)</f>
        <v/>
      </c>
      <c r="F407">
        <f>IF($E407=1,SUMIFS(Registros!$F$2:$F$6000,Registros!$A$2:$A$6000,"NP",Registros!$B$2:$B$6000,$A407),0)</f>
        <v/>
      </c>
      <c r="G407">
        <f>IF(COUNTIFS(Registros!$A$2:$A$6000,"MOV",Registros!$B$2:$B$6000,$A407)&gt;0,1,0)</f>
        <v/>
      </c>
      <c r="H407">
        <f>IF($G407=1,SUMIFS(Registros!$F$2:$F$6000,Registros!$A$2:$A$6000,"MOV",Registros!$B$2:$B$6000,$A407),0)</f>
        <v/>
      </c>
      <c r="I407">
        <f>IF(COUNTIFS(Registros!$A$2:$A$6000,"CS",Registros!$B$2:$B$6000,$A407)&gt;0,1,0)</f>
        <v/>
      </c>
      <c r="J407">
        <f>IF($I407=1,SUMIFS(Registros!$I$2:$I$6000,Registros!$A$2:$A$6000,"CS",Registros!$B$2:$B$6000,$A407),0)</f>
        <v/>
      </c>
      <c r="K407">
        <f>IF(COUNTIFS(Winback!$K$2:$K$300,$D407)&gt;0,1,0)</f>
        <v/>
      </c>
      <c r="L407">
        <f>IF(AND($K407=1,LEFT($A407,3)="WB-"),SUMIFS(Winback!$D$2:$D$300,Winback!$K$2:$K$300,$D407),0)</f>
        <v/>
      </c>
      <c r="M407">
        <f>IF(OR($E407=1,$G407=1,SUMIFS(Registros!$J$2:$J$6000,Registros!$B$2:$B$6000,$A407)&gt;0),1,0)</f>
        <v/>
      </c>
      <c r="N407">
        <f>IF($J407&gt;0,1,IF(COUNTIFS(Registros!$A$2:$A$6000,"CS",Registros!$B$2:$B$6000,$A407,Registros!$K$2:$K$6000,"&lt;&gt;")&gt;0,1,0))</f>
        <v/>
      </c>
      <c r="O407">
        <f>IF(AND($K407=1,$E407=0,$G407=0,$I407=0),"WINBACK",IF(AND($M407=1,$N407&gt;0),"CONVERGENTE",IF($M407=1,"SOLO MÓVIL",IF($N407&gt;0,"SOLO FIJO / INTERNET","SIN SERVICIOS"))))</f>
        <v/>
      </c>
      <c r="P407">
        <f>IF($O407="WINBACK","Recuperar (winback)",IF($O407="CONVERGENTE","Upgrade / más líneas",IF($O407="SOLO MÓVIL","Ofrecer fijo + internet (FLBBTV)",IF($O407="SOLO FIJO / INTERNET","Ofrecer línea móvil Nextphone","Oferta completa (móvil + fijo + internet)"))))</f>
        <v/>
      </c>
      <c r="Q407">
        <f>$F407+$H407+$L407</f>
        <v/>
      </c>
      <c r="R407">
        <f>IFERROR(VLOOKUP($A407,Registros!$B$2:$G$6000,6,0),IFERROR(VLOOKUP($D407,Winback!$B$2:$C$300,2,0),""))</f>
        <v/>
      </c>
      <c r="S407">
        <f>IF($E407=1,"NP","")&amp;IF($G407=1,"+MOV","")&amp;IF($I407=1,"+CS","")&amp;IF($K407=1,"+WB","")</f>
        <v/>
      </c>
      <c r="T407">
        <f>$E407+$G407+$I407+$K407</f>
        <v/>
      </c>
    </row>
    <row r="408">
      <c r="A408" t="inlineStr">
        <is>
          <t>322360230000</t>
        </is>
      </c>
      <c r="B408" t="inlineStr">
        <is>
          <t>32236023</t>
        </is>
      </c>
      <c r="C408" t="inlineStr">
        <is>
          <t>Octavio Figueroa</t>
        </is>
      </c>
      <c r="D408" t="inlineStr">
        <is>
          <t>OCTAVIOFIGUEROA</t>
        </is>
      </c>
      <c r="E408">
        <f>IF(COUNTIFS(Registros!$A$2:$A$6000,"NP",Registros!$B$2:$B$6000,$A408)&gt;0,1,0)</f>
        <v/>
      </c>
      <c r="F408">
        <f>IF($E408=1,SUMIFS(Registros!$F$2:$F$6000,Registros!$A$2:$A$6000,"NP",Registros!$B$2:$B$6000,$A408),0)</f>
        <v/>
      </c>
      <c r="G408">
        <f>IF(COUNTIFS(Registros!$A$2:$A$6000,"MOV",Registros!$B$2:$B$6000,$A408)&gt;0,1,0)</f>
        <v/>
      </c>
      <c r="H408">
        <f>IF($G408=1,SUMIFS(Registros!$F$2:$F$6000,Registros!$A$2:$A$6000,"MOV",Registros!$B$2:$B$6000,$A408),0)</f>
        <v/>
      </c>
      <c r="I408">
        <f>IF(COUNTIFS(Registros!$A$2:$A$6000,"CS",Registros!$B$2:$B$6000,$A408)&gt;0,1,0)</f>
        <v/>
      </c>
      <c r="J408">
        <f>IF($I408=1,SUMIFS(Registros!$I$2:$I$6000,Registros!$A$2:$A$6000,"CS",Registros!$B$2:$B$6000,$A408),0)</f>
        <v/>
      </c>
      <c r="K408">
        <f>IF(COUNTIFS(Winback!$K$2:$K$300,$D408)&gt;0,1,0)</f>
        <v/>
      </c>
      <c r="L408">
        <f>IF(AND($K408=1,LEFT($A408,3)="WB-"),SUMIFS(Winback!$D$2:$D$300,Winback!$K$2:$K$300,$D408),0)</f>
        <v/>
      </c>
      <c r="M408">
        <f>IF(OR($E408=1,$G408=1,SUMIFS(Registros!$J$2:$J$6000,Registros!$B$2:$B$6000,$A408)&gt;0),1,0)</f>
        <v/>
      </c>
      <c r="N408">
        <f>IF($J408&gt;0,1,IF(COUNTIFS(Registros!$A$2:$A$6000,"CS",Registros!$B$2:$B$6000,$A408,Registros!$K$2:$K$6000,"&lt;&gt;")&gt;0,1,0))</f>
        <v/>
      </c>
      <c r="O408">
        <f>IF(AND($K408=1,$E408=0,$G408=0,$I408=0),"WINBACK",IF(AND($M408=1,$N408&gt;0),"CONVERGENTE",IF($M408=1,"SOLO MÓVIL",IF($N408&gt;0,"SOLO FIJO / INTERNET","SIN SERVICIOS"))))</f>
        <v/>
      </c>
      <c r="P408">
        <f>IF($O408="WINBACK","Recuperar (winback)",IF($O408="CONVERGENTE","Upgrade / más líneas",IF($O408="SOLO MÓVIL","Ofrecer fijo + internet (FLBBTV)",IF($O408="SOLO FIJO / INTERNET","Ofrecer línea móvil Nextphone","Oferta completa (móvil + fijo + internet)"))))</f>
        <v/>
      </c>
      <c r="Q408">
        <f>$F408+$H408+$L408</f>
        <v/>
      </c>
      <c r="R408">
        <f>IFERROR(VLOOKUP($A408,Registros!$B$2:$G$6000,6,0),IFERROR(VLOOKUP($D408,Winback!$B$2:$C$300,2,0),""))</f>
        <v/>
      </c>
      <c r="S408">
        <f>IF($E408=1,"NP","")&amp;IF($G408=1,"+MOV","")&amp;IF($I408=1,"+CS","")&amp;IF($K408=1,"+WB","")</f>
        <v/>
      </c>
      <c r="T408">
        <f>$E408+$G408+$I408+$K408</f>
        <v/>
      </c>
    </row>
    <row r="409">
      <c r="A409" t="inlineStr">
        <is>
          <t>323385700100</t>
        </is>
      </c>
      <c r="B409" t="inlineStr">
        <is>
          <t>32338570</t>
        </is>
      </c>
      <c r="C409" t="inlineStr">
        <is>
          <t>Scooting Panama Inc Taylor</t>
        </is>
      </c>
      <c r="D409" t="inlineStr">
        <is>
          <t>SCOOTINGPANAMAINCTAYLOR</t>
        </is>
      </c>
      <c r="E409">
        <f>IF(COUNTIFS(Registros!$A$2:$A$6000,"NP",Registros!$B$2:$B$6000,$A409)&gt;0,1,0)</f>
        <v/>
      </c>
      <c r="F409">
        <f>IF($E409=1,SUMIFS(Registros!$F$2:$F$6000,Registros!$A$2:$A$6000,"NP",Registros!$B$2:$B$6000,$A409),0)</f>
        <v/>
      </c>
      <c r="G409">
        <f>IF(COUNTIFS(Registros!$A$2:$A$6000,"MOV",Registros!$B$2:$B$6000,$A409)&gt;0,1,0)</f>
        <v/>
      </c>
      <c r="H409">
        <f>IF($G409=1,SUMIFS(Registros!$F$2:$F$6000,Registros!$A$2:$A$6000,"MOV",Registros!$B$2:$B$6000,$A409),0)</f>
        <v/>
      </c>
      <c r="I409">
        <f>IF(COUNTIFS(Registros!$A$2:$A$6000,"CS",Registros!$B$2:$B$6000,$A409)&gt;0,1,0)</f>
        <v/>
      </c>
      <c r="J409">
        <f>IF($I409=1,SUMIFS(Registros!$I$2:$I$6000,Registros!$A$2:$A$6000,"CS",Registros!$B$2:$B$6000,$A409),0)</f>
        <v/>
      </c>
      <c r="K409">
        <f>IF(COUNTIFS(Winback!$K$2:$K$300,$D409)&gt;0,1,0)</f>
        <v/>
      </c>
      <c r="L409">
        <f>IF(AND($K409=1,LEFT($A409,3)="WB-"),SUMIFS(Winback!$D$2:$D$300,Winback!$K$2:$K$300,$D409),0)</f>
        <v/>
      </c>
      <c r="M409">
        <f>IF(OR($E409=1,$G409=1,SUMIFS(Registros!$J$2:$J$6000,Registros!$B$2:$B$6000,$A409)&gt;0),1,0)</f>
        <v/>
      </c>
      <c r="N409">
        <f>IF($J409&gt;0,1,IF(COUNTIFS(Registros!$A$2:$A$6000,"CS",Registros!$B$2:$B$6000,$A409,Registros!$K$2:$K$6000,"&lt;&gt;")&gt;0,1,0))</f>
        <v/>
      </c>
      <c r="O409">
        <f>IF(AND($K409=1,$E409=0,$G409=0,$I409=0),"WINBACK",IF(AND($M409=1,$N409&gt;0),"CONVERGENTE",IF($M409=1,"SOLO MÓVIL",IF($N409&gt;0,"SOLO FIJO / INTERNET","SIN SERVICIOS"))))</f>
        <v/>
      </c>
      <c r="P409">
        <f>IF($O409="WINBACK","Recuperar (winback)",IF($O409="CONVERGENTE","Upgrade / más líneas",IF($O409="SOLO MÓVIL","Ofrecer fijo + internet (FLBBTV)",IF($O409="SOLO FIJO / INTERNET","Ofrecer línea móvil Nextphone","Oferta completa (móvil + fijo + internet)"))))</f>
        <v/>
      </c>
      <c r="Q409">
        <f>$F409+$H409+$L409</f>
        <v/>
      </c>
      <c r="R409">
        <f>IFERROR(VLOOKUP($A409,Registros!$B$2:$G$6000,6,0),IFERROR(VLOOKUP($D409,Winback!$B$2:$C$300,2,0),""))</f>
        <v/>
      </c>
      <c r="S409">
        <f>IF($E409=1,"NP","")&amp;IF($G409=1,"+MOV","")&amp;IF($I409=1,"+CS","")&amp;IF($K409=1,"+WB","")</f>
        <v/>
      </c>
      <c r="T409">
        <f>$E409+$G409+$I409+$K409</f>
        <v/>
      </c>
    </row>
    <row r="410">
      <c r="A410" t="inlineStr">
        <is>
          <t>312213180000</t>
        </is>
      </c>
      <c r="B410" t="inlineStr">
        <is>
          <t>31221318</t>
        </is>
      </c>
      <c r="C410" t="inlineStr">
        <is>
          <t>M. CRISTY TRUCKING, S.A. #1</t>
        </is>
      </c>
      <c r="D410" t="inlineStr">
        <is>
          <t>MCRISTYTRUCKINGSA1</t>
        </is>
      </c>
      <c r="E410">
        <f>IF(COUNTIFS(Registros!$A$2:$A$6000,"NP",Registros!$B$2:$B$6000,$A410)&gt;0,1,0)</f>
        <v/>
      </c>
      <c r="F410">
        <f>IF($E410=1,SUMIFS(Registros!$F$2:$F$6000,Registros!$A$2:$A$6000,"NP",Registros!$B$2:$B$6000,$A410),0)</f>
        <v/>
      </c>
      <c r="G410">
        <f>IF(COUNTIFS(Registros!$A$2:$A$6000,"MOV",Registros!$B$2:$B$6000,$A410)&gt;0,1,0)</f>
        <v/>
      </c>
      <c r="H410">
        <f>IF($G410=1,SUMIFS(Registros!$F$2:$F$6000,Registros!$A$2:$A$6000,"MOV",Registros!$B$2:$B$6000,$A410),0)</f>
        <v/>
      </c>
      <c r="I410">
        <f>IF(COUNTIFS(Registros!$A$2:$A$6000,"CS",Registros!$B$2:$B$6000,$A410)&gt;0,1,0)</f>
        <v/>
      </c>
      <c r="J410">
        <f>IF($I410=1,SUMIFS(Registros!$I$2:$I$6000,Registros!$A$2:$A$6000,"CS",Registros!$B$2:$B$6000,$A410),0)</f>
        <v/>
      </c>
      <c r="K410">
        <f>IF(COUNTIFS(Winback!$K$2:$K$300,$D410)&gt;0,1,0)</f>
        <v/>
      </c>
      <c r="L410">
        <f>IF(AND($K410=1,LEFT($A410,3)="WB-"),SUMIFS(Winback!$D$2:$D$300,Winback!$K$2:$K$300,$D410),0)</f>
        <v/>
      </c>
      <c r="M410">
        <f>IF(OR($E410=1,$G410=1,SUMIFS(Registros!$J$2:$J$6000,Registros!$B$2:$B$6000,$A410)&gt;0),1,0)</f>
        <v/>
      </c>
      <c r="N410">
        <f>IF($J410&gt;0,1,IF(COUNTIFS(Registros!$A$2:$A$6000,"CS",Registros!$B$2:$B$6000,$A410,Registros!$K$2:$K$6000,"&lt;&gt;")&gt;0,1,0))</f>
        <v/>
      </c>
      <c r="O410">
        <f>IF(AND($K410=1,$E410=0,$G410=0,$I410=0),"WINBACK",IF(AND($M410=1,$N410&gt;0),"CONVERGENTE",IF($M410=1,"SOLO MÓVIL",IF($N410&gt;0,"SOLO FIJO / INTERNET","SIN SERVICIOS"))))</f>
        <v/>
      </c>
      <c r="P410">
        <f>IF($O410="WINBACK","Recuperar (winback)",IF($O410="CONVERGENTE","Upgrade / más líneas",IF($O410="SOLO MÓVIL","Ofrecer fijo + internet (FLBBTV)",IF($O410="SOLO FIJO / INTERNET","Ofrecer línea móvil Nextphone","Oferta completa (móvil + fijo + internet)"))))</f>
        <v/>
      </c>
      <c r="Q410">
        <f>$F410+$H410+$L410</f>
        <v/>
      </c>
      <c r="R410">
        <f>IFERROR(VLOOKUP($A410,Registros!$B$2:$G$6000,6,0),IFERROR(VLOOKUP($D410,Winback!$B$2:$C$300,2,0),""))</f>
        <v/>
      </c>
      <c r="S410">
        <f>IF($E410=1,"NP","")&amp;IF($G410=1,"+MOV","")&amp;IF($I410=1,"+CS","")&amp;IF($K410=1,"+WB","")</f>
        <v/>
      </c>
      <c r="T410">
        <f>$E410+$G410+$I410+$K410</f>
        <v/>
      </c>
    </row>
    <row r="411">
      <c r="A411" t="inlineStr">
        <is>
          <t>321749030100</t>
        </is>
      </c>
      <c r="B411" t="inlineStr">
        <is>
          <t>32174903</t>
        </is>
      </c>
      <c r="C411" t="inlineStr">
        <is>
          <t>EXPORTACION E</t>
        </is>
      </c>
      <c r="D411" t="inlineStr">
        <is>
          <t>EXPORTACIONE</t>
        </is>
      </c>
      <c r="E411">
        <f>IF(COUNTIFS(Registros!$A$2:$A$6000,"NP",Registros!$B$2:$B$6000,$A411)&gt;0,1,0)</f>
        <v/>
      </c>
      <c r="F411">
        <f>IF($E411=1,SUMIFS(Registros!$F$2:$F$6000,Registros!$A$2:$A$6000,"NP",Registros!$B$2:$B$6000,$A411),0)</f>
        <v/>
      </c>
      <c r="G411">
        <f>IF(COUNTIFS(Registros!$A$2:$A$6000,"MOV",Registros!$B$2:$B$6000,$A411)&gt;0,1,0)</f>
        <v/>
      </c>
      <c r="H411">
        <f>IF($G411=1,SUMIFS(Registros!$F$2:$F$6000,Registros!$A$2:$A$6000,"MOV",Registros!$B$2:$B$6000,$A411),0)</f>
        <v/>
      </c>
      <c r="I411">
        <f>IF(COUNTIFS(Registros!$A$2:$A$6000,"CS",Registros!$B$2:$B$6000,$A411)&gt;0,1,0)</f>
        <v/>
      </c>
      <c r="J411">
        <f>IF($I411=1,SUMIFS(Registros!$I$2:$I$6000,Registros!$A$2:$A$6000,"CS",Registros!$B$2:$B$6000,$A411),0)</f>
        <v/>
      </c>
      <c r="K411">
        <f>IF(COUNTIFS(Winback!$K$2:$K$300,$D411)&gt;0,1,0)</f>
        <v/>
      </c>
      <c r="L411">
        <f>IF(AND($K411=1,LEFT($A411,3)="WB-"),SUMIFS(Winback!$D$2:$D$300,Winback!$K$2:$K$300,$D411),0)</f>
        <v/>
      </c>
      <c r="M411">
        <f>IF(OR($E411=1,$G411=1,SUMIFS(Registros!$J$2:$J$6000,Registros!$B$2:$B$6000,$A411)&gt;0),1,0)</f>
        <v/>
      </c>
      <c r="N411">
        <f>IF($J411&gt;0,1,IF(COUNTIFS(Registros!$A$2:$A$6000,"CS",Registros!$B$2:$B$6000,$A411,Registros!$K$2:$K$6000,"&lt;&gt;")&gt;0,1,0))</f>
        <v/>
      </c>
      <c r="O411">
        <f>IF(AND($K411=1,$E411=0,$G411=0,$I411=0),"WINBACK",IF(AND($M411=1,$N411&gt;0),"CONVERGENTE",IF($M411=1,"SOLO MÓVIL",IF($N411&gt;0,"SOLO FIJO / INTERNET","SIN SERVICIOS"))))</f>
        <v/>
      </c>
      <c r="P411">
        <f>IF($O411="WINBACK","Recuperar (winback)",IF($O411="CONVERGENTE","Upgrade / más líneas",IF($O411="SOLO MÓVIL","Ofrecer fijo + internet (FLBBTV)",IF($O411="SOLO FIJO / INTERNET","Ofrecer línea móvil Nextphone","Oferta completa (móvil + fijo + internet)"))))</f>
        <v/>
      </c>
      <c r="Q411">
        <f>$F411+$H411+$L411</f>
        <v/>
      </c>
      <c r="R411">
        <f>IFERROR(VLOOKUP($A411,Registros!$B$2:$G$6000,6,0),IFERROR(VLOOKUP($D411,Winback!$B$2:$C$300,2,0),""))</f>
        <v/>
      </c>
      <c r="S411">
        <f>IF($E411=1,"NP","")&amp;IF($G411=1,"+MOV","")&amp;IF($I411=1,"+CS","")&amp;IF($K411=1,"+WB","")</f>
        <v/>
      </c>
      <c r="T411">
        <f>$E411+$G411+$I411+$K411</f>
        <v/>
      </c>
    </row>
    <row r="412">
      <c r="A412" t="inlineStr">
        <is>
          <t>339101500000</t>
        </is>
      </c>
      <c r="B412" t="inlineStr">
        <is>
          <t>33910150</t>
        </is>
      </c>
      <c r="C412" t="inlineStr">
        <is>
          <t>Anuncios y Vayas publicitarias</t>
        </is>
      </c>
      <c r="D412" t="inlineStr">
        <is>
          <t>ANUNCIOSYVAYASPUBLICITARIAS</t>
        </is>
      </c>
      <c r="E412">
        <f>IF(COUNTIFS(Registros!$A$2:$A$6000,"NP",Registros!$B$2:$B$6000,$A412)&gt;0,1,0)</f>
        <v/>
      </c>
      <c r="F412">
        <f>IF($E412=1,SUMIFS(Registros!$F$2:$F$6000,Registros!$A$2:$A$6000,"NP",Registros!$B$2:$B$6000,$A412),0)</f>
        <v/>
      </c>
      <c r="G412">
        <f>IF(COUNTIFS(Registros!$A$2:$A$6000,"MOV",Registros!$B$2:$B$6000,$A412)&gt;0,1,0)</f>
        <v/>
      </c>
      <c r="H412">
        <f>IF($G412=1,SUMIFS(Registros!$F$2:$F$6000,Registros!$A$2:$A$6000,"MOV",Registros!$B$2:$B$6000,$A412),0)</f>
        <v/>
      </c>
      <c r="I412">
        <f>IF(COUNTIFS(Registros!$A$2:$A$6000,"CS",Registros!$B$2:$B$6000,$A412)&gt;0,1,0)</f>
        <v/>
      </c>
      <c r="J412">
        <f>IF($I412=1,SUMIFS(Registros!$I$2:$I$6000,Registros!$A$2:$A$6000,"CS",Registros!$B$2:$B$6000,$A412),0)</f>
        <v/>
      </c>
      <c r="K412">
        <f>IF(COUNTIFS(Winback!$K$2:$K$300,$D412)&gt;0,1,0)</f>
        <v/>
      </c>
      <c r="L412">
        <f>IF(AND($K412=1,LEFT($A412,3)="WB-"),SUMIFS(Winback!$D$2:$D$300,Winback!$K$2:$K$300,$D412),0)</f>
        <v/>
      </c>
      <c r="M412">
        <f>IF(OR($E412=1,$G412=1,SUMIFS(Registros!$J$2:$J$6000,Registros!$B$2:$B$6000,$A412)&gt;0),1,0)</f>
        <v/>
      </c>
      <c r="N412">
        <f>IF($J412&gt;0,1,IF(COUNTIFS(Registros!$A$2:$A$6000,"CS",Registros!$B$2:$B$6000,$A412,Registros!$K$2:$K$6000,"&lt;&gt;")&gt;0,1,0))</f>
        <v/>
      </c>
      <c r="O412">
        <f>IF(AND($K412=1,$E412=0,$G412=0,$I412=0),"WINBACK",IF(AND($M412=1,$N412&gt;0),"CONVERGENTE",IF($M412=1,"SOLO MÓVIL",IF($N412&gt;0,"SOLO FIJO / INTERNET","SIN SERVICIOS"))))</f>
        <v/>
      </c>
      <c r="P412">
        <f>IF($O412="WINBACK","Recuperar (winback)",IF($O412="CONVERGENTE","Upgrade / más líneas",IF($O412="SOLO MÓVIL","Ofrecer fijo + internet (FLBBTV)",IF($O412="SOLO FIJO / INTERNET","Ofrecer línea móvil Nextphone","Oferta completa (móvil + fijo + internet)"))))</f>
        <v/>
      </c>
      <c r="Q412">
        <f>$F412+$H412+$L412</f>
        <v/>
      </c>
      <c r="R412">
        <f>IFERROR(VLOOKUP($A412,Registros!$B$2:$G$6000,6,0),IFERROR(VLOOKUP($D412,Winback!$B$2:$C$300,2,0),""))</f>
        <v/>
      </c>
      <c r="S412">
        <f>IF($E412=1,"NP","")&amp;IF($G412=1,"+MOV","")&amp;IF($I412=1,"+CS","")&amp;IF($K412=1,"+WB","")</f>
        <v/>
      </c>
      <c r="T412">
        <f>$E412+$G412+$I412+$K412</f>
        <v/>
      </c>
    </row>
    <row r="413">
      <c r="A413" t="inlineStr">
        <is>
          <t>321375670000</t>
        </is>
      </c>
      <c r="B413" t="inlineStr">
        <is>
          <t>32137567</t>
        </is>
      </c>
      <c r="C413" t="inlineStr">
        <is>
          <t>Pro- Ventas, S A</t>
        </is>
      </c>
      <c r="D413" t="inlineStr">
        <is>
          <t>PROVENTASSA</t>
        </is>
      </c>
      <c r="E413">
        <f>IF(COUNTIFS(Registros!$A$2:$A$6000,"NP",Registros!$B$2:$B$6000,$A413)&gt;0,1,0)</f>
        <v/>
      </c>
      <c r="F413">
        <f>IF($E413=1,SUMIFS(Registros!$F$2:$F$6000,Registros!$A$2:$A$6000,"NP",Registros!$B$2:$B$6000,$A413),0)</f>
        <v/>
      </c>
      <c r="G413">
        <f>IF(COUNTIFS(Registros!$A$2:$A$6000,"MOV",Registros!$B$2:$B$6000,$A413)&gt;0,1,0)</f>
        <v/>
      </c>
      <c r="H413">
        <f>IF($G413=1,SUMIFS(Registros!$F$2:$F$6000,Registros!$A$2:$A$6000,"MOV",Registros!$B$2:$B$6000,$A413),0)</f>
        <v/>
      </c>
      <c r="I413">
        <f>IF(COUNTIFS(Registros!$A$2:$A$6000,"CS",Registros!$B$2:$B$6000,$A413)&gt;0,1,0)</f>
        <v/>
      </c>
      <c r="J413">
        <f>IF($I413=1,SUMIFS(Registros!$I$2:$I$6000,Registros!$A$2:$A$6000,"CS",Registros!$B$2:$B$6000,$A413),0)</f>
        <v/>
      </c>
      <c r="K413">
        <f>IF(COUNTIFS(Winback!$K$2:$K$300,$D413)&gt;0,1,0)</f>
        <v/>
      </c>
      <c r="L413">
        <f>IF(AND($K413=1,LEFT($A413,3)="WB-"),SUMIFS(Winback!$D$2:$D$300,Winback!$K$2:$K$300,$D413),0)</f>
        <v/>
      </c>
      <c r="M413">
        <f>IF(OR($E413=1,$G413=1,SUMIFS(Registros!$J$2:$J$6000,Registros!$B$2:$B$6000,$A413)&gt;0),1,0)</f>
        <v/>
      </c>
      <c r="N413">
        <f>IF($J413&gt;0,1,IF(COUNTIFS(Registros!$A$2:$A$6000,"CS",Registros!$B$2:$B$6000,$A413,Registros!$K$2:$K$6000,"&lt;&gt;")&gt;0,1,0))</f>
        <v/>
      </c>
      <c r="O413">
        <f>IF(AND($K413=1,$E413=0,$G413=0,$I413=0),"WINBACK",IF(AND($M413=1,$N413&gt;0),"CONVERGENTE",IF($M413=1,"SOLO MÓVIL",IF($N413&gt;0,"SOLO FIJO / INTERNET","SIN SERVICIOS"))))</f>
        <v/>
      </c>
      <c r="P413">
        <f>IF($O413="WINBACK","Recuperar (winback)",IF($O413="CONVERGENTE","Upgrade / más líneas",IF($O413="SOLO MÓVIL","Ofrecer fijo + internet (FLBBTV)",IF($O413="SOLO FIJO / INTERNET","Ofrecer línea móvil Nextphone","Oferta completa (móvil + fijo + internet)"))))</f>
        <v/>
      </c>
      <c r="Q413">
        <f>$F413+$H413+$L413</f>
        <v/>
      </c>
      <c r="R413">
        <f>IFERROR(VLOOKUP($A413,Registros!$B$2:$G$6000,6,0),IFERROR(VLOOKUP($D413,Winback!$B$2:$C$300,2,0),""))</f>
        <v/>
      </c>
      <c r="S413">
        <f>IF($E413=1,"NP","")&amp;IF($G413=1,"+MOV","")&amp;IF($I413=1,"+CS","")&amp;IF($K413=1,"+WB","")</f>
        <v/>
      </c>
      <c r="T413">
        <f>$E413+$G413+$I413+$K413</f>
        <v/>
      </c>
    </row>
    <row r="414">
      <c r="A414" t="inlineStr">
        <is>
          <t>322845790000</t>
        </is>
      </c>
      <c r="B414" t="inlineStr">
        <is>
          <t>32284579</t>
        </is>
      </c>
      <c r="C414" t="inlineStr">
        <is>
          <t>HIDRO BOQUERON S.A.</t>
        </is>
      </c>
      <c r="D414" t="inlineStr">
        <is>
          <t>HIDROBOQUERONSA</t>
        </is>
      </c>
      <c r="E414">
        <f>IF(COUNTIFS(Registros!$A$2:$A$6000,"NP",Registros!$B$2:$B$6000,$A414)&gt;0,1,0)</f>
        <v/>
      </c>
      <c r="F414">
        <f>IF($E414=1,SUMIFS(Registros!$F$2:$F$6000,Registros!$A$2:$A$6000,"NP",Registros!$B$2:$B$6000,$A414),0)</f>
        <v/>
      </c>
      <c r="G414">
        <f>IF(COUNTIFS(Registros!$A$2:$A$6000,"MOV",Registros!$B$2:$B$6000,$A414)&gt;0,1,0)</f>
        <v/>
      </c>
      <c r="H414">
        <f>IF($G414=1,SUMIFS(Registros!$F$2:$F$6000,Registros!$A$2:$A$6000,"MOV",Registros!$B$2:$B$6000,$A414),0)</f>
        <v/>
      </c>
      <c r="I414">
        <f>IF(COUNTIFS(Registros!$A$2:$A$6000,"CS",Registros!$B$2:$B$6000,$A414)&gt;0,1,0)</f>
        <v/>
      </c>
      <c r="J414">
        <f>IF($I414=1,SUMIFS(Registros!$I$2:$I$6000,Registros!$A$2:$A$6000,"CS",Registros!$B$2:$B$6000,$A414),0)</f>
        <v/>
      </c>
      <c r="K414">
        <f>IF(COUNTIFS(Winback!$K$2:$K$300,$D414)&gt;0,1,0)</f>
        <v/>
      </c>
      <c r="L414">
        <f>IF(AND($K414=1,LEFT($A414,3)="WB-"),SUMIFS(Winback!$D$2:$D$300,Winback!$K$2:$K$300,$D414),0)</f>
        <v/>
      </c>
      <c r="M414">
        <f>IF(OR($E414=1,$G414=1,SUMIFS(Registros!$J$2:$J$6000,Registros!$B$2:$B$6000,$A414)&gt;0),1,0)</f>
        <v/>
      </c>
      <c r="N414">
        <f>IF($J414&gt;0,1,IF(COUNTIFS(Registros!$A$2:$A$6000,"CS",Registros!$B$2:$B$6000,$A414,Registros!$K$2:$K$6000,"&lt;&gt;")&gt;0,1,0))</f>
        <v/>
      </c>
      <c r="O414">
        <f>IF(AND($K414=1,$E414=0,$G414=0,$I414=0),"WINBACK",IF(AND($M414=1,$N414&gt;0),"CONVERGENTE",IF($M414=1,"SOLO MÓVIL",IF($N414&gt;0,"SOLO FIJO / INTERNET","SIN SERVICIOS"))))</f>
        <v/>
      </c>
      <c r="P414">
        <f>IF($O414="WINBACK","Recuperar (winback)",IF($O414="CONVERGENTE","Upgrade / más líneas",IF($O414="SOLO MÓVIL","Ofrecer fijo + internet (FLBBTV)",IF($O414="SOLO FIJO / INTERNET","Ofrecer línea móvil Nextphone","Oferta completa (móvil + fijo + internet)"))))</f>
        <v/>
      </c>
      <c r="Q414">
        <f>$F414+$H414+$L414</f>
        <v/>
      </c>
      <c r="R414">
        <f>IFERROR(VLOOKUP($A414,Registros!$B$2:$G$6000,6,0),IFERROR(VLOOKUP($D414,Winback!$B$2:$C$300,2,0),""))</f>
        <v/>
      </c>
      <c r="S414">
        <f>IF($E414=1,"NP","")&amp;IF($G414=1,"+MOV","")&amp;IF($I414=1,"+CS","")&amp;IF($K414=1,"+WB","")</f>
        <v/>
      </c>
      <c r="T414">
        <f>$E414+$G414+$I414+$K414</f>
        <v/>
      </c>
    </row>
    <row r="415">
      <c r="A415" t="inlineStr">
        <is>
          <t>321464670200</t>
        </is>
      </c>
      <c r="B415" t="inlineStr">
        <is>
          <t>32146467</t>
        </is>
      </c>
      <c r="C415" t="inlineStr">
        <is>
          <t>Safe T Suplies</t>
        </is>
      </c>
      <c r="D415" t="inlineStr">
        <is>
          <t>SAFETSUPLIES</t>
        </is>
      </c>
      <c r="E415">
        <f>IF(COUNTIFS(Registros!$A$2:$A$6000,"NP",Registros!$B$2:$B$6000,$A415)&gt;0,1,0)</f>
        <v/>
      </c>
      <c r="F415">
        <f>IF($E415=1,SUMIFS(Registros!$F$2:$F$6000,Registros!$A$2:$A$6000,"NP",Registros!$B$2:$B$6000,$A415),0)</f>
        <v/>
      </c>
      <c r="G415">
        <f>IF(COUNTIFS(Registros!$A$2:$A$6000,"MOV",Registros!$B$2:$B$6000,$A415)&gt;0,1,0)</f>
        <v/>
      </c>
      <c r="H415">
        <f>IF($G415=1,SUMIFS(Registros!$F$2:$F$6000,Registros!$A$2:$A$6000,"MOV",Registros!$B$2:$B$6000,$A415),0)</f>
        <v/>
      </c>
      <c r="I415">
        <f>IF(COUNTIFS(Registros!$A$2:$A$6000,"CS",Registros!$B$2:$B$6000,$A415)&gt;0,1,0)</f>
        <v/>
      </c>
      <c r="J415">
        <f>IF($I415=1,SUMIFS(Registros!$I$2:$I$6000,Registros!$A$2:$A$6000,"CS",Registros!$B$2:$B$6000,$A415),0)</f>
        <v/>
      </c>
      <c r="K415">
        <f>IF(COUNTIFS(Winback!$K$2:$K$300,$D415)&gt;0,1,0)</f>
        <v/>
      </c>
      <c r="L415">
        <f>IF(AND($K415=1,LEFT($A415,3)="WB-"),SUMIFS(Winback!$D$2:$D$300,Winback!$K$2:$K$300,$D415),0)</f>
        <v/>
      </c>
      <c r="M415">
        <f>IF(OR($E415=1,$G415=1,SUMIFS(Registros!$J$2:$J$6000,Registros!$B$2:$B$6000,$A415)&gt;0),1,0)</f>
        <v/>
      </c>
      <c r="N415">
        <f>IF($J415&gt;0,1,IF(COUNTIFS(Registros!$A$2:$A$6000,"CS",Registros!$B$2:$B$6000,$A415,Registros!$K$2:$K$6000,"&lt;&gt;")&gt;0,1,0))</f>
        <v/>
      </c>
      <c r="O415">
        <f>IF(AND($K415=1,$E415=0,$G415=0,$I415=0),"WINBACK",IF(AND($M415=1,$N415&gt;0),"CONVERGENTE",IF($M415=1,"SOLO MÓVIL",IF($N415&gt;0,"SOLO FIJO / INTERNET","SIN SERVICIOS"))))</f>
        <v/>
      </c>
      <c r="P415">
        <f>IF($O415="WINBACK","Recuperar (winback)",IF($O415="CONVERGENTE","Upgrade / más líneas",IF($O415="SOLO MÓVIL","Ofrecer fijo + internet (FLBBTV)",IF($O415="SOLO FIJO / INTERNET","Ofrecer línea móvil Nextphone","Oferta completa (móvil + fijo + internet)"))))</f>
        <v/>
      </c>
      <c r="Q415">
        <f>$F415+$H415+$L415</f>
        <v/>
      </c>
      <c r="R415">
        <f>IFERROR(VLOOKUP($A415,Registros!$B$2:$G$6000,6,0),IFERROR(VLOOKUP($D415,Winback!$B$2:$C$300,2,0),""))</f>
        <v/>
      </c>
      <c r="S415">
        <f>IF($E415=1,"NP","")&amp;IF($G415=1,"+MOV","")&amp;IF($I415=1,"+CS","")&amp;IF($K415=1,"+WB","")</f>
        <v/>
      </c>
      <c r="T415">
        <f>$E415+$G415+$I415+$K415</f>
        <v/>
      </c>
    </row>
    <row r="416">
      <c r="A416" t="inlineStr">
        <is>
          <t>312204050000</t>
        </is>
      </c>
      <c r="B416" t="inlineStr">
        <is>
          <t>31220405</t>
        </is>
      </c>
      <c r="C416" t="inlineStr">
        <is>
          <t>PANITA GOURMET</t>
        </is>
      </c>
      <c r="D416" t="inlineStr">
        <is>
          <t>PANITAGOURMET</t>
        </is>
      </c>
      <c r="E416">
        <f>IF(COUNTIFS(Registros!$A$2:$A$6000,"NP",Registros!$B$2:$B$6000,$A416)&gt;0,1,0)</f>
        <v/>
      </c>
      <c r="F416">
        <f>IF($E416=1,SUMIFS(Registros!$F$2:$F$6000,Registros!$A$2:$A$6000,"NP",Registros!$B$2:$B$6000,$A416),0)</f>
        <v/>
      </c>
      <c r="G416">
        <f>IF(COUNTIFS(Registros!$A$2:$A$6000,"MOV",Registros!$B$2:$B$6000,$A416)&gt;0,1,0)</f>
        <v/>
      </c>
      <c r="H416">
        <f>IF($G416=1,SUMIFS(Registros!$F$2:$F$6000,Registros!$A$2:$A$6000,"MOV",Registros!$B$2:$B$6000,$A416),0)</f>
        <v/>
      </c>
      <c r="I416">
        <f>IF(COUNTIFS(Registros!$A$2:$A$6000,"CS",Registros!$B$2:$B$6000,$A416)&gt;0,1,0)</f>
        <v/>
      </c>
      <c r="J416">
        <f>IF($I416=1,SUMIFS(Registros!$I$2:$I$6000,Registros!$A$2:$A$6000,"CS",Registros!$B$2:$B$6000,$A416),0)</f>
        <v/>
      </c>
      <c r="K416">
        <f>IF(COUNTIFS(Winback!$K$2:$K$300,$D416)&gt;0,1,0)</f>
        <v/>
      </c>
      <c r="L416">
        <f>IF(AND($K416=1,LEFT($A416,3)="WB-"),SUMIFS(Winback!$D$2:$D$300,Winback!$K$2:$K$300,$D416),0)</f>
        <v/>
      </c>
      <c r="M416">
        <f>IF(OR($E416=1,$G416=1,SUMIFS(Registros!$J$2:$J$6000,Registros!$B$2:$B$6000,$A416)&gt;0),1,0)</f>
        <v/>
      </c>
      <c r="N416">
        <f>IF($J416&gt;0,1,IF(COUNTIFS(Registros!$A$2:$A$6000,"CS",Registros!$B$2:$B$6000,$A416,Registros!$K$2:$K$6000,"&lt;&gt;")&gt;0,1,0))</f>
        <v/>
      </c>
      <c r="O416">
        <f>IF(AND($K416=1,$E416=0,$G416=0,$I416=0),"WINBACK",IF(AND($M416=1,$N416&gt;0),"CONVERGENTE",IF($M416=1,"SOLO MÓVIL",IF($N416&gt;0,"SOLO FIJO / INTERNET","SIN SERVICIOS"))))</f>
        <v/>
      </c>
      <c r="P416">
        <f>IF($O416="WINBACK","Recuperar (winback)",IF($O416="CONVERGENTE","Upgrade / más líneas",IF($O416="SOLO MÓVIL","Ofrecer fijo + internet (FLBBTV)",IF($O416="SOLO FIJO / INTERNET","Ofrecer línea móvil Nextphone","Oferta completa (móvil + fijo + internet)"))))</f>
        <v/>
      </c>
      <c r="Q416">
        <f>$F416+$H416+$L416</f>
        <v/>
      </c>
      <c r="R416">
        <f>IFERROR(VLOOKUP($A416,Registros!$B$2:$G$6000,6,0),IFERROR(VLOOKUP($D416,Winback!$B$2:$C$300,2,0),""))</f>
        <v/>
      </c>
      <c r="S416">
        <f>IF($E416=1,"NP","")&amp;IF($G416=1,"+MOV","")&amp;IF($I416=1,"+CS","")&amp;IF($K416=1,"+WB","")</f>
        <v/>
      </c>
      <c r="T416">
        <f>$E416+$G416+$I416+$K416</f>
        <v/>
      </c>
    </row>
    <row r="417">
      <c r="A417" t="inlineStr">
        <is>
          <t>326288360000</t>
        </is>
      </c>
      <c r="B417" t="inlineStr">
        <is>
          <t>32628836</t>
        </is>
      </c>
      <c r="C417" t="inlineStr">
        <is>
          <t>PH TORRES DE</t>
        </is>
      </c>
      <c r="D417" t="inlineStr">
        <is>
          <t>PHTORRESDE</t>
        </is>
      </c>
      <c r="E417">
        <f>IF(COUNTIFS(Registros!$A$2:$A$6000,"NP",Registros!$B$2:$B$6000,$A417)&gt;0,1,0)</f>
        <v/>
      </c>
      <c r="F417">
        <f>IF($E417=1,SUMIFS(Registros!$F$2:$F$6000,Registros!$A$2:$A$6000,"NP",Registros!$B$2:$B$6000,$A417),0)</f>
        <v/>
      </c>
      <c r="G417">
        <f>IF(COUNTIFS(Registros!$A$2:$A$6000,"MOV",Registros!$B$2:$B$6000,$A417)&gt;0,1,0)</f>
        <v/>
      </c>
      <c r="H417">
        <f>IF($G417=1,SUMIFS(Registros!$F$2:$F$6000,Registros!$A$2:$A$6000,"MOV",Registros!$B$2:$B$6000,$A417),0)</f>
        <v/>
      </c>
      <c r="I417">
        <f>IF(COUNTIFS(Registros!$A$2:$A$6000,"CS",Registros!$B$2:$B$6000,$A417)&gt;0,1,0)</f>
        <v/>
      </c>
      <c r="J417">
        <f>IF($I417=1,SUMIFS(Registros!$I$2:$I$6000,Registros!$A$2:$A$6000,"CS",Registros!$B$2:$B$6000,$A417),0)</f>
        <v/>
      </c>
      <c r="K417">
        <f>IF(COUNTIFS(Winback!$K$2:$K$300,$D417)&gt;0,1,0)</f>
        <v/>
      </c>
      <c r="L417">
        <f>IF(AND($K417=1,LEFT($A417,3)="WB-"),SUMIFS(Winback!$D$2:$D$300,Winback!$K$2:$K$300,$D417),0)</f>
        <v/>
      </c>
      <c r="M417">
        <f>IF(OR($E417=1,$G417=1,SUMIFS(Registros!$J$2:$J$6000,Registros!$B$2:$B$6000,$A417)&gt;0),1,0)</f>
        <v/>
      </c>
      <c r="N417">
        <f>IF($J417&gt;0,1,IF(COUNTIFS(Registros!$A$2:$A$6000,"CS",Registros!$B$2:$B$6000,$A417,Registros!$K$2:$K$6000,"&lt;&gt;")&gt;0,1,0))</f>
        <v/>
      </c>
      <c r="O417">
        <f>IF(AND($K417=1,$E417=0,$G417=0,$I417=0),"WINBACK",IF(AND($M417=1,$N417&gt;0),"CONVERGENTE",IF($M417=1,"SOLO MÓVIL",IF($N417&gt;0,"SOLO FIJO / INTERNET","SIN SERVICIOS"))))</f>
        <v/>
      </c>
      <c r="P417">
        <f>IF($O417="WINBACK","Recuperar (winback)",IF($O417="CONVERGENTE","Upgrade / más líneas",IF($O417="SOLO MÓVIL","Ofrecer fijo + internet (FLBBTV)",IF($O417="SOLO FIJO / INTERNET","Ofrecer línea móvil Nextphone","Oferta completa (móvil + fijo + internet)"))))</f>
        <v/>
      </c>
      <c r="Q417">
        <f>$F417+$H417+$L417</f>
        <v/>
      </c>
      <c r="R417">
        <f>IFERROR(VLOOKUP($A417,Registros!$B$2:$G$6000,6,0),IFERROR(VLOOKUP($D417,Winback!$B$2:$C$300,2,0),""))</f>
        <v/>
      </c>
      <c r="S417">
        <f>IF($E417=1,"NP","")&amp;IF($G417=1,"+MOV","")&amp;IF($I417=1,"+CS","")&amp;IF($K417=1,"+WB","")</f>
        <v/>
      </c>
      <c r="T417">
        <f>$E417+$G417+$I417+$K417</f>
        <v/>
      </c>
    </row>
    <row r="418">
      <c r="A418" t="inlineStr">
        <is>
          <t>312207290000</t>
        </is>
      </c>
      <c r="B418" t="inlineStr">
        <is>
          <t>31220729</t>
        </is>
      </c>
      <c r="C418" t="inlineStr">
        <is>
          <t>P.H. LUXOR TOWERS 300 -</t>
        </is>
      </c>
      <c r="D418" t="inlineStr">
        <is>
          <t>PHLUXORTOWERS300</t>
        </is>
      </c>
      <c r="E418">
        <f>IF(COUNTIFS(Registros!$A$2:$A$6000,"NP",Registros!$B$2:$B$6000,$A418)&gt;0,1,0)</f>
        <v/>
      </c>
      <c r="F418">
        <f>IF($E418=1,SUMIFS(Registros!$F$2:$F$6000,Registros!$A$2:$A$6000,"NP",Registros!$B$2:$B$6000,$A418),0)</f>
        <v/>
      </c>
      <c r="G418">
        <f>IF(COUNTIFS(Registros!$A$2:$A$6000,"MOV",Registros!$B$2:$B$6000,$A418)&gt;0,1,0)</f>
        <v/>
      </c>
      <c r="H418">
        <f>IF($G418=1,SUMIFS(Registros!$F$2:$F$6000,Registros!$A$2:$A$6000,"MOV",Registros!$B$2:$B$6000,$A418),0)</f>
        <v/>
      </c>
      <c r="I418">
        <f>IF(COUNTIFS(Registros!$A$2:$A$6000,"CS",Registros!$B$2:$B$6000,$A418)&gt;0,1,0)</f>
        <v/>
      </c>
      <c r="J418">
        <f>IF($I418=1,SUMIFS(Registros!$I$2:$I$6000,Registros!$A$2:$A$6000,"CS",Registros!$B$2:$B$6000,$A418),0)</f>
        <v/>
      </c>
      <c r="K418">
        <f>IF(COUNTIFS(Winback!$K$2:$K$300,$D418)&gt;0,1,0)</f>
        <v/>
      </c>
      <c r="L418">
        <f>IF(AND($K418=1,LEFT($A418,3)="WB-"),SUMIFS(Winback!$D$2:$D$300,Winback!$K$2:$K$300,$D418),0)</f>
        <v/>
      </c>
      <c r="M418">
        <f>IF(OR($E418=1,$G418=1,SUMIFS(Registros!$J$2:$J$6000,Registros!$B$2:$B$6000,$A418)&gt;0),1,0)</f>
        <v/>
      </c>
      <c r="N418">
        <f>IF($J418&gt;0,1,IF(COUNTIFS(Registros!$A$2:$A$6000,"CS",Registros!$B$2:$B$6000,$A418,Registros!$K$2:$K$6000,"&lt;&gt;")&gt;0,1,0))</f>
        <v/>
      </c>
      <c r="O418">
        <f>IF(AND($K418=1,$E418=0,$G418=0,$I418=0),"WINBACK",IF(AND($M418=1,$N418&gt;0),"CONVERGENTE",IF($M418=1,"SOLO MÓVIL",IF($N418&gt;0,"SOLO FIJO / INTERNET","SIN SERVICIOS"))))</f>
        <v/>
      </c>
      <c r="P418">
        <f>IF($O418="WINBACK","Recuperar (winback)",IF($O418="CONVERGENTE","Upgrade / más líneas",IF($O418="SOLO MÓVIL","Ofrecer fijo + internet (FLBBTV)",IF($O418="SOLO FIJO / INTERNET","Ofrecer línea móvil Nextphone","Oferta completa (móvil + fijo + internet)"))))</f>
        <v/>
      </c>
      <c r="Q418">
        <f>$F418+$H418+$L418</f>
        <v/>
      </c>
      <c r="R418">
        <f>IFERROR(VLOOKUP($A418,Registros!$B$2:$G$6000,6,0),IFERROR(VLOOKUP($D418,Winback!$B$2:$C$300,2,0),""))</f>
        <v/>
      </c>
      <c r="S418">
        <f>IF($E418=1,"NP","")&amp;IF($G418=1,"+MOV","")&amp;IF($I418=1,"+CS","")&amp;IF($K418=1,"+WB","")</f>
        <v/>
      </c>
      <c r="T418">
        <f>$E418+$G418+$I418+$K418</f>
        <v/>
      </c>
    </row>
    <row r="419">
      <c r="A419" t="inlineStr">
        <is>
          <t>337162920000</t>
        </is>
      </c>
      <c r="B419" t="inlineStr">
        <is>
          <t>33716292</t>
        </is>
      </c>
      <c r="C419" t="inlineStr">
        <is>
          <t>CONSORCIO AC CIONA SABANITAS II</t>
        </is>
      </c>
      <c r="D419" t="inlineStr">
        <is>
          <t>CONSORCIOACCIONASABANITASII</t>
        </is>
      </c>
      <c r="E419">
        <f>IF(COUNTIFS(Registros!$A$2:$A$6000,"NP",Registros!$B$2:$B$6000,$A419)&gt;0,1,0)</f>
        <v/>
      </c>
      <c r="F419">
        <f>IF($E419=1,SUMIFS(Registros!$F$2:$F$6000,Registros!$A$2:$A$6000,"NP",Registros!$B$2:$B$6000,$A419),0)</f>
        <v/>
      </c>
      <c r="G419">
        <f>IF(COUNTIFS(Registros!$A$2:$A$6000,"MOV",Registros!$B$2:$B$6000,$A419)&gt;0,1,0)</f>
        <v/>
      </c>
      <c r="H419">
        <f>IF($G419=1,SUMIFS(Registros!$F$2:$F$6000,Registros!$A$2:$A$6000,"MOV",Registros!$B$2:$B$6000,$A419),0)</f>
        <v/>
      </c>
      <c r="I419">
        <f>IF(COUNTIFS(Registros!$A$2:$A$6000,"CS",Registros!$B$2:$B$6000,$A419)&gt;0,1,0)</f>
        <v/>
      </c>
      <c r="J419">
        <f>IF($I419=1,SUMIFS(Registros!$I$2:$I$6000,Registros!$A$2:$A$6000,"CS",Registros!$B$2:$B$6000,$A419),0)</f>
        <v/>
      </c>
      <c r="K419">
        <f>IF(COUNTIFS(Winback!$K$2:$K$300,$D419)&gt;0,1,0)</f>
        <v/>
      </c>
      <c r="L419">
        <f>IF(AND($K419=1,LEFT($A419,3)="WB-"),SUMIFS(Winback!$D$2:$D$300,Winback!$K$2:$K$300,$D419),0)</f>
        <v/>
      </c>
      <c r="M419">
        <f>IF(OR($E419=1,$G419=1,SUMIFS(Registros!$J$2:$J$6000,Registros!$B$2:$B$6000,$A419)&gt;0),1,0)</f>
        <v/>
      </c>
      <c r="N419">
        <f>IF($J419&gt;0,1,IF(COUNTIFS(Registros!$A$2:$A$6000,"CS",Registros!$B$2:$B$6000,$A419,Registros!$K$2:$K$6000,"&lt;&gt;")&gt;0,1,0))</f>
        <v/>
      </c>
      <c r="O419">
        <f>IF(AND($K419=1,$E419=0,$G419=0,$I419=0),"WINBACK",IF(AND($M419=1,$N419&gt;0),"CONVERGENTE",IF($M419=1,"SOLO MÓVIL",IF($N419&gt;0,"SOLO FIJO / INTERNET","SIN SERVICIOS"))))</f>
        <v/>
      </c>
      <c r="P419">
        <f>IF($O419="WINBACK","Recuperar (winback)",IF($O419="CONVERGENTE","Upgrade / más líneas",IF($O419="SOLO MÓVIL","Ofrecer fijo + internet (FLBBTV)",IF($O419="SOLO FIJO / INTERNET","Ofrecer línea móvil Nextphone","Oferta completa (móvil + fijo + internet)"))))</f>
        <v/>
      </c>
      <c r="Q419">
        <f>$F419+$H419+$L419</f>
        <v/>
      </c>
      <c r="R419">
        <f>IFERROR(VLOOKUP($A419,Registros!$B$2:$G$6000,6,0),IFERROR(VLOOKUP($D419,Winback!$B$2:$C$300,2,0),""))</f>
        <v/>
      </c>
      <c r="S419">
        <f>IF($E419=1,"NP","")&amp;IF($G419=1,"+MOV","")&amp;IF($I419=1,"+CS","")&amp;IF($K419=1,"+WB","")</f>
        <v/>
      </c>
      <c r="T419">
        <f>$E419+$G419+$I419+$K419</f>
        <v/>
      </c>
    </row>
    <row r="420">
      <c r="A420" t="inlineStr">
        <is>
          <t>341297910000</t>
        </is>
      </c>
      <c r="B420" t="inlineStr">
        <is>
          <t>34129791</t>
        </is>
      </c>
      <c r="C420" t="inlineStr">
        <is>
          <t>NESTOR LUIS BARROSO ORTEGA</t>
        </is>
      </c>
      <c r="D420" t="inlineStr">
        <is>
          <t>NESTORLUISBARROSOORTEGA</t>
        </is>
      </c>
      <c r="E420">
        <f>IF(COUNTIFS(Registros!$A$2:$A$6000,"NP",Registros!$B$2:$B$6000,$A420)&gt;0,1,0)</f>
        <v/>
      </c>
      <c r="F420">
        <f>IF($E420=1,SUMIFS(Registros!$F$2:$F$6000,Registros!$A$2:$A$6000,"NP",Registros!$B$2:$B$6000,$A420),0)</f>
        <v/>
      </c>
      <c r="G420">
        <f>IF(COUNTIFS(Registros!$A$2:$A$6000,"MOV",Registros!$B$2:$B$6000,$A420)&gt;0,1,0)</f>
        <v/>
      </c>
      <c r="H420">
        <f>IF($G420=1,SUMIFS(Registros!$F$2:$F$6000,Registros!$A$2:$A$6000,"MOV",Registros!$B$2:$B$6000,$A420),0)</f>
        <v/>
      </c>
      <c r="I420">
        <f>IF(COUNTIFS(Registros!$A$2:$A$6000,"CS",Registros!$B$2:$B$6000,$A420)&gt;0,1,0)</f>
        <v/>
      </c>
      <c r="J420">
        <f>IF($I420=1,SUMIFS(Registros!$I$2:$I$6000,Registros!$A$2:$A$6000,"CS",Registros!$B$2:$B$6000,$A420),0)</f>
        <v/>
      </c>
      <c r="K420">
        <f>IF(COUNTIFS(Winback!$K$2:$K$300,$D420)&gt;0,1,0)</f>
        <v/>
      </c>
      <c r="L420">
        <f>IF(AND($K420=1,LEFT($A420,3)="WB-"),SUMIFS(Winback!$D$2:$D$300,Winback!$K$2:$K$300,$D420),0)</f>
        <v/>
      </c>
      <c r="M420">
        <f>IF(OR($E420=1,$G420=1,SUMIFS(Registros!$J$2:$J$6000,Registros!$B$2:$B$6000,$A420)&gt;0),1,0)</f>
        <v/>
      </c>
      <c r="N420">
        <f>IF($J420&gt;0,1,IF(COUNTIFS(Registros!$A$2:$A$6000,"CS",Registros!$B$2:$B$6000,$A420,Registros!$K$2:$K$6000,"&lt;&gt;")&gt;0,1,0))</f>
        <v/>
      </c>
      <c r="O420">
        <f>IF(AND($K420=1,$E420=0,$G420=0,$I420=0),"WINBACK",IF(AND($M420=1,$N420&gt;0),"CONVERGENTE",IF($M420=1,"SOLO MÓVIL",IF($N420&gt;0,"SOLO FIJO / INTERNET","SIN SERVICIOS"))))</f>
        <v/>
      </c>
      <c r="P420">
        <f>IF($O420="WINBACK","Recuperar (winback)",IF($O420="CONVERGENTE","Upgrade / más líneas",IF($O420="SOLO MÓVIL","Ofrecer fijo + internet (FLBBTV)",IF($O420="SOLO FIJO / INTERNET","Ofrecer línea móvil Nextphone","Oferta completa (móvil + fijo + internet)"))))</f>
        <v/>
      </c>
      <c r="Q420">
        <f>$F420+$H420+$L420</f>
        <v/>
      </c>
      <c r="R420">
        <f>IFERROR(VLOOKUP($A420,Registros!$B$2:$G$6000,6,0),IFERROR(VLOOKUP($D420,Winback!$B$2:$C$300,2,0),""))</f>
        <v/>
      </c>
      <c r="S420">
        <f>IF($E420=1,"NP","")&amp;IF($G420=1,"+MOV","")&amp;IF($I420=1,"+CS","")&amp;IF($K420=1,"+WB","")</f>
        <v/>
      </c>
      <c r="T420">
        <f>$E420+$G420+$I420+$K420</f>
        <v/>
      </c>
    </row>
    <row r="421">
      <c r="A421" t="inlineStr">
        <is>
          <t>312221650000</t>
        </is>
      </c>
      <c r="B421" t="inlineStr">
        <is>
          <t>31222165</t>
        </is>
      </c>
      <c r="C421" t="inlineStr">
        <is>
          <t>PH MARKET PLAZA -</t>
        </is>
      </c>
      <c r="D421" t="inlineStr">
        <is>
          <t>PHMARKETPLAZA</t>
        </is>
      </c>
      <c r="E421">
        <f>IF(COUNTIFS(Registros!$A$2:$A$6000,"NP",Registros!$B$2:$B$6000,$A421)&gt;0,1,0)</f>
        <v/>
      </c>
      <c r="F421">
        <f>IF($E421=1,SUMIFS(Registros!$F$2:$F$6000,Registros!$A$2:$A$6000,"NP",Registros!$B$2:$B$6000,$A421),0)</f>
        <v/>
      </c>
      <c r="G421">
        <f>IF(COUNTIFS(Registros!$A$2:$A$6000,"MOV",Registros!$B$2:$B$6000,$A421)&gt;0,1,0)</f>
        <v/>
      </c>
      <c r="H421">
        <f>IF($G421=1,SUMIFS(Registros!$F$2:$F$6000,Registros!$A$2:$A$6000,"MOV",Registros!$B$2:$B$6000,$A421),0)</f>
        <v/>
      </c>
      <c r="I421">
        <f>IF(COUNTIFS(Registros!$A$2:$A$6000,"CS",Registros!$B$2:$B$6000,$A421)&gt;0,1,0)</f>
        <v/>
      </c>
      <c r="J421">
        <f>IF($I421=1,SUMIFS(Registros!$I$2:$I$6000,Registros!$A$2:$A$6000,"CS",Registros!$B$2:$B$6000,$A421),0)</f>
        <v/>
      </c>
      <c r="K421">
        <f>IF(COUNTIFS(Winback!$K$2:$K$300,$D421)&gt;0,1,0)</f>
        <v/>
      </c>
      <c r="L421">
        <f>IF(AND($K421=1,LEFT($A421,3)="WB-"),SUMIFS(Winback!$D$2:$D$300,Winback!$K$2:$K$300,$D421),0)</f>
        <v/>
      </c>
      <c r="M421">
        <f>IF(OR($E421=1,$G421=1,SUMIFS(Registros!$J$2:$J$6000,Registros!$B$2:$B$6000,$A421)&gt;0),1,0)</f>
        <v/>
      </c>
      <c r="N421">
        <f>IF($J421&gt;0,1,IF(COUNTIFS(Registros!$A$2:$A$6000,"CS",Registros!$B$2:$B$6000,$A421,Registros!$K$2:$K$6000,"&lt;&gt;")&gt;0,1,0))</f>
        <v/>
      </c>
      <c r="O421">
        <f>IF(AND($K421=1,$E421=0,$G421=0,$I421=0),"WINBACK",IF(AND($M421=1,$N421&gt;0),"CONVERGENTE",IF($M421=1,"SOLO MÓVIL",IF($N421&gt;0,"SOLO FIJO / INTERNET","SIN SERVICIOS"))))</f>
        <v/>
      </c>
      <c r="P421">
        <f>IF($O421="WINBACK","Recuperar (winback)",IF($O421="CONVERGENTE","Upgrade / más líneas",IF($O421="SOLO MÓVIL","Ofrecer fijo + internet (FLBBTV)",IF($O421="SOLO FIJO / INTERNET","Ofrecer línea móvil Nextphone","Oferta completa (móvil + fijo + internet)"))))</f>
        <v/>
      </c>
      <c r="Q421">
        <f>$F421+$H421+$L421</f>
        <v/>
      </c>
      <c r="R421">
        <f>IFERROR(VLOOKUP($A421,Registros!$B$2:$G$6000,6,0),IFERROR(VLOOKUP($D421,Winback!$B$2:$C$300,2,0),""))</f>
        <v/>
      </c>
      <c r="S421">
        <f>IF($E421=1,"NP","")&amp;IF($G421=1,"+MOV","")&amp;IF($I421=1,"+CS","")&amp;IF($K421=1,"+WB","")</f>
        <v/>
      </c>
      <c r="T421">
        <f>$E421+$G421+$I421+$K421</f>
        <v/>
      </c>
    </row>
    <row r="422">
      <c r="A422" t="inlineStr">
        <is>
          <t>312192940000</t>
        </is>
      </c>
      <c r="B422" t="inlineStr">
        <is>
          <t>31219294</t>
        </is>
      </c>
      <c r="C422" t="inlineStr">
        <is>
          <t>PH SOLOK</t>
        </is>
      </c>
      <c r="D422" t="inlineStr">
        <is>
          <t>PHSOLOK</t>
        </is>
      </c>
      <c r="E422">
        <f>IF(COUNTIFS(Registros!$A$2:$A$6000,"NP",Registros!$B$2:$B$6000,$A422)&gt;0,1,0)</f>
        <v/>
      </c>
      <c r="F422">
        <f>IF($E422=1,SUMIFS(Registros!$F$2:$F$6000,Registros!$A$2:$A$6000,"NP",Registros!$B$2:$B$6000,$A422),0)</f>
        <v/>
      </c>
      <c r="G422">
        <f>IF(COUNTIFS(Registros!$A$2:$A$6000,"MOV",Registros!$B$2:$B$6000,$A422)&gt;0,1,0)</f>
        <v/>
      </c>
      <c r="H422">
        <f>IF($G422=1,SUMIFS(Registros!$F$2:$F$6000,Registros!$A$2:$A$6000,"MOV",Registros!$B$2:$B$6000,$A422),0)</f>
        <v/>
      </c>
      <c r="I422">
        <f>IF(COUNTIFS(Registros!$A$2:$A$6000,"CS",Registros!$B$2:$B$6000,$A422)&gt;0,1,0)</f>
        <v/>
      </c>
      <c r="J422">
        <f>IF($I422=1,SUMIFS(Registros!$I$2:$I$6000,Registros!$A$2:$A$6000,"CS",Registros!$B$2:$B$6000,$A422),0)</f>
        <v/>
      </c>
      <c r="K422">
        <f>IF(COUNTIFS(Winback!$K$2:$K$300,$D422)&gt;0,1,0)</f>
        <v/>
      </c>
      <c r="L422">
        <f>IF(AND($K422=1,LEFT($A422,3)="WB-"),SUMIFS(Winback!$D$2:$D$300,Winback!$K$2:$K$300,$D422),0)</f>
        <v/>
      </c>
      <c r="M422">
        <f>IF(OR($E422=1,$G422=1,SUMIFS(Registros!$J$2:$J$6000,Registros!$B$2:$B$6000,$A422)&gt;0),1,0)</f>
        <v/>
      </c>
      <c r="N422">
        <f>IF($J422&gt;0,1,IF(COUNTIFS(Registros!$A$2:$A$6000,"CS",Registros!$B$2:$B$6000,$A422,Registros!$K$2:$K$6000,"&lt;&gt;")&gt;0,1,0))</f>
        <v/>
      </c>
      <c r="O422">
        <f>IF(AND($K422=1,$E422=0,$G422=0,$I422=0),"WINBACK",IF(AND($M422=1,$N422&gt;0),"CONVERGENTE",IF($M422=1,"SOLO MÓVIL",IF($N422&gt;0,"SOLO FIJO / INTERNET","SIN SERVICIOS"))))</f>
        <v/>
      </c>
      <c r="P422">
        <f>IF($O422="WINBACK","Recuperar (winback)",IF($O422="CONVERGENTE","Upgrade / más líneas",IF($O422="SOLO MÓVIL","Ofrecer fijo + internet (FLBBTV)",IF($O422="SOLO FIJO / INTERNET","Ofrecer línea móvil Nextphone","Oferta completa (móvil + fijo + internet)"))))</f>
        <v/>
      </c>
      <c r="Q422">
        <f>$F422+$H422+$L422</f>
        <v/>
      </c>
      <c r="R422">
        <f>IFERROR(VLOOKUP($A422,Registros!$B$2:$G$6000,6,0),IFERROR(VLOOKUP($D422,Winback!$B$2:$C$300,2,0),""))</f>
        <v/>
      </c>
      <c r="S422">
        <f>IF($E422=1,"NP","")&amp;IF($G422=1,"+MOV","")&amp;IF($I422=1,"+CS","")&amp;IF($K422=1,"+WB","")</f>
        <v/>
      </c>
      <c r="T422">
        <f>$E422+$G422+$I422+$K422</f>
        <v/>
      </c>
    </row>
    <row r="423">
      <c r="A423" t="inlineStr">
        <is>
          <t>323852340000</t>
        </is>
      </c>
      <c r="B423" t="inlineStr">
        <is>
          <t>32385234</t>
        </is>
      </c>
      <c r="C423" t="inlineStr">
        <is>
          <t>GARCO ASOCIADOS</t>
        </is>
      </c>
      <c r="D423" t="inlineStr">
        <is>
          <t>GARCOASOCIADOS</t>
        </is>
      </c>
      <c r="E423">
        <f>IF(COUNTIFS(Registros!$A$2:$A$6000,"NP",Registros!$B$2:$B$6000,$A423)&gt;0,1,0)</f>
        <v/>
      </c>
      <c r="F423">
        <f>IF($E423=1,SUMIFS(Registros!$F$2:$F$6000,Registros!$A$2:$A$6000,"NP",Registros!$B$2:$B$6000,$A423),0)</f>
        <v/>
      </c>
      <c r="G423">
        <f>IF(COUNTIFS(Registros!$A$2:$A$6000,"MOV",Registros!$B$2:$B$6000,$A423)&gt;0,1,0)</f>
        <v/>
      </c>
      <c r="H423">
        <f>IF($G423=1,SUMIFS(Registros!$F$2:$F$6000,Registros!$A$2:$A$6000,"MOV",Registros!$B$2:$B$6000,$A423),0)</f>
        <v/>
      </c>
      <c r="I423">
        <f>IF(COUNTIFS(Registros!$A$2:$A$6000,"CS",Registros!$B$2:$B$6000,$A423)&gt;0,1,0)</f>
        <v/>
      </c>
      <c r="J423">
        <f>IF($I423=1,SUMIFS(Registros!$I$2:$I$6000,Registros!$A$2:$A$6000,"CS",Registros!$B$2:$B$6000,$A423),0)</f>
        <v/>
      </c>
      <c r="K423">
        <f>IF(COUNTIFS(Winback!$K$2:$K$300,$D423)&gt;0,1,0)</f>
        <v/>
      </c>
      <c r="L423">
        <f>IF(AND($K423=1,LEFT($A423,3)="WB-"),SUMIFS(Winback!$D$2:$D$300,Winback!$K$2:$K$300,$D423),0)</f>
        <v/>
      </c>
      <c r="M423">
        <f>IF(OR($E423=1,$G423=1,SUMIFS(Registros!$J$2:$J$6000,Registros!$B$2:$B$6000,$A423)&gt;0),1,0)</f>
        <v/>
      </c>
      <c r="N423">
        <f>IF($J423&gt;0,1,IF(COUNTIFS(Registros!$A$2:$A$6000,"CS",Registros!$B$2:$B$6000,$A423,Registros!$K$2:$K$6000,"&lt;&gt;")&gt;0,1,0))</f>
        <v/>
      </c>
      <c r="O423">
        <f>IF(AND($K423=1,$E423=0,$G423=0,$I423=0),"WINBACK",IF(AND($M423=1,$N423&gt;0),"CONVERGENTE",IF($M423=1,"SOLO MÓVIL",IF($N423&gt;0,"SOLO FIJO / INTERNET","SIN SERVICIOS"))))</f>
        <v/>
      </c>
      <c r="P423">
        <f>IF($O423="WINBACK","Recuperar (winback)",IF($O423="CONVERGENTE","Upgrade / más líneas",IF($O423="SOLO MÓVIL","Ofrecer fijo + internet (FLBBTV)",IF($O423="SOLO FIJO / INTERNET","Ofrecer línea móvil Nextphone","Oferta completa (móvil + fijo + internet)"))))</f>
        <v/>
      </c>
      <c r="Q423">
        <f>$F423+$H423+$L423</f>
        <v/>
      </c>
      <c r="R423">
        <f>IFERROR(VLOOKUP($A423,Registros!$B$2:$G$6000,6,0),IFERROR(VLOOKUP($D423,Winback!$B$2:$C$300,2,0),""))</f>
        <v/>
      </c>
      <c r="S423">
        <f>IF($E423=1,"NP","")&amp;IF($G423=1,"+MOV","")&amp;IF($I423=1,"+CS","")&amp;IF($K423=1,"+WB","")</f>
        <v/>
      </c>
      <c r="T423">
        <f>$E423+$G423+$I423+$K423</f>
        <v/>
      </c>
    </row>
    <row r="424">
      <c r="A424" t="inlineStr">
        <is>
          <t>321357700100</t>
        </is>
      </c>
      <c r="B424" t="inlineStr">
        <is>
          <t>32135770</t>
        </is>
      </c>
      <c r="C424" t="inlineStr">
        <is>
          <t>Canal &amp; Co.</t>
        </is>
      </c>
      <c r="D424" t="inlineStr">
        <is>
          <t>CANALCO</t>
        </is>
      </c>
      <c r="E424">
        <f>IF(COUNTIFS(Registros!$A$2:$A$6000,"NP",Registros!$B$2:$B$6000,$A424)&gt;0,1,0)</f>
        <v/>
      </c>
      <c r="F424">
        <f>IF($E424=1,SUMIFS(Registros!$F$2:$F$6000,Registros!$A$2:$A$6000,"NP",Registros!$B$2:$B$6000,$A424),0)</f>
        <v/>
      </c>
      <c r="G424">
        <f>IF(COUNTIFS(Registros!$A$2:$A$6000,"MOV",Registros!$B$2:$B$6000,$A424)&gt;0,1,0)</f>
        <v/>
      </c>
      <c r="H424">
        <f>IF($G424=1,SUMIFS(Registros!$F$2:$F$6000,Registros!$A$2:$A$6000,"MOV",Registros!$B$2:$B$6000,$A424),0)</f>
        <v/>
      </c>
      <c r="I424">
        <f>IF(COUNTIFS(Registros!$A$2:$A$6000,"CS",Registros!$B$2:$B$6000,$A424)&gt;0,1,0)</f>
        <v/>
      </c>
      <c r="J424">
        <f>IF($I424=1,SUMIFS(Registros!$I$2:$I$6000,Registros!$A$2:$A$6000,"CS",Registros!$B$2:$B$6000,$A424),0)</f>
        <v/>
      </c>
      <c r="K424">
        <f>IF(COUNTIFS(Winback!$K$2:$K$300,$D424)&gt;0,1,0)</f>
        <v/>
      </c>
      <c r="L424">
        <f>IF(AND($K424=1,LEFT($A424,3)="WB-"),SUMIFS(Winback!$D$2:$D$300,Winback!$K$2:$K$300,$D424),0)</f>
        <v/>
      </c>
      <c r="M424">
        <f>IF(OR($E424=1,$G424=1,SUMIFS(Registros!$J$2:$J$6000,Registros!$B$2:$B$6000,$A424)&gt;0),1,0)</f>
        <v/>
      </c>
      <c r="N424">
        <f>IF($J424&gt;0,1,IF(COUNTIFS(Registros!$A$2:$A$6000,"CS",Registros!$B$2:$B$6000,$A424,Registros!$K$2:$K$6000,"&lt;&gt;")&gt;0,1,0))</f>
        <v/>
      </c>
      <c r="O424">
        <f>IF(AND($K424=1,$E424=0,$G424=0,$I424=0),"WINBACK",IF(AND($M424=1,$N424&gt;0),"CONVERGENTE",IF($M424=1,"SOLO MÓVIL",IF($N424&gt;0,"SOLO FIJO / INTERNET","SIN SERVICIOS"))))</f>
        <v/>
      </c>
      <c r="P424">
        <f>IF($O424="WINBACK","Recuperar (winback)",IF($O424="CONVERGENTE","Upgrade / más líneas",IF($O424="SOLO MÓVIL","Ofrecer fijo + internet (FLBBTV)",IF($O424="SOLO FIJO / INTERNET","Ofrecer línea móvil Nextphone","Oferta completa (móvil + fijo + internet)"))))</f>
        <v/>
      </c>
      <c r="Q424">
        <f>$F424+$H424+$L424</f>
        <v/>
      </c>
      <c r="R424">
        <f>IFERROR(VLOOKUP($A424,Registros!$B$2:$G$6000,6,0),IFERROR(VLOOKUP($D424,Winback!$B$2:$C$300,2,0),""))</f>
        <v/>
      </c>
      <c r="S424">
        <f>IF($E424=1,"NP","")&amp;IF($G424=1,"+MOV","")&amp;IF($I424=1,"+CS","")&amp;IF($K424=1,"+WB","")</f>
        <v/>
      </c>
      <c r="T424">
        <f>$E424+$G424+$I424+$K424</f>
        <v/>
      </c>
    </row>
    <row r="425">
      <c r="A425" t="inlineStr">
        <is>
          <t>325925470000</t>
        </is>
      </c>
      <c r="B425" t="inlineStr">
        <is>
          <t>32592547</t>
        </is>
      </c>
      <c r="C425" t="inlineStr">
        <is>
          <t>CERMEÑO ISLAND CORP.</t>
        </is>
      </c>
      <c r="D425" t="inlineStr">
        <is>
          <t>CERMENOISLANDCORP</t>
        </is>
      </c>
      <c r="E425">
        <f>IF(COUNTIFS(Registros!$A$2:$A$6000,"NP",Registros!$B$2:$B$6000,$A425)&gt;0,1,0)</f>
        <v/>
      </c>
      <c r="F425">
        <f>IF($E425=1,SUMIFS(Registros!$F$2:$F$6000,Registros!$A$2:$A$6000,"NP",Registros!$B$2:$B$6000,$A425),0)</f>
        <v/>
      </c>
      <c r="G425">
        <f>IF(COUNTIFS(Registros!$A$2:$A$6000,"MOV",Registros!$B$2:$B$6000,$A425)&gt;0,1,0)</f>
        <v/>
      </c>
      <c r="H425">
        <f>IF($G425=1,SUMIFS(Registros!$F$2:$F$6000,Registros!$A$2:$A$6000,"MOV",Registros!$B$2:$B$6000,$A425),0)</f>
        <v/>
      </c>
      <c r="I425">
        <f>IF(COUNTIFS(Registros!$A$2:$A$6000,"CS",Registros!$B$2:$B$6000,$A425)&gt;0,1,0)</f>
        <v/>
      </c>
      <c r="J425">
        <f>IF($I425=1,SUMIFS(Registros!$I$2:$I$6000,Registros!$A$2:$A$6000,"CS",Registros!$B$2:$B$6000,$A425),0)</f>
        <v/>
      </c>
      <c r="K425">
        <f>IF(COUNTIFS(Winback!$K$2:$K$300,$D425)&gt;0,1,0)</f>
        <v/>
      </c>
      <c r="L425">
        <f>IF(AND($K425=1,LEFT($A425,3)="WB-"),SUMIFS(Winback!$D$2:$D$300,Winback!$K$2:$K$300,$D425),0)</f>
        <v/>
      </c>
      <c r="M425">
        <f>IF(OR($E425=1,$G425=1,SUMIFS(Registros!$J$2:$J$6000,Registros!$B$2:$B$6000,$A425)&gt;0),1,0)</f>
        <v/>
      </c>
      <c r="N425">
        <f>IF($J425&gt;0,1,IF(COUNTIFS(Registros!$A$2:$A$6000,"CS",Registros!$B$2:$B$6000,$A425,Registros!$K$2:$K$6000,"&lt;&gt;")&gt;0,1,0))</f>
        <v/>
      </c>
      <c r="O425">
        <f>IF(AND($K425=1,$E425=0,$G425=0,$I425=0),"WINBACK",IF(AND($M425=1,$N425&gt;0),"CONVERGENTE",IF($M425=1,"SOLO MÓVIL",IF($N425&gt;0,"SOLO FIJO / INTERNET","SIN SERVICIOS"))))</f>
        <v/>
      </c>
      <c r="P425">
        <f>IF($O425="WINBACK","Recuperar (winback)",IF($O425="CONVERGENTE","Upgrade / más líneas",IF($O425="SOLO MÓVIL","Ofrecer fijo + internet (FLBBTV)",IF($O425="SOLO FIJO / INTERNET","Ofrecer línea móvil Nextphone","Oferta completa (móvil + fijo + internet)"))))</f>
        <v/>
      </c>
      <c r="Q425">
        <f>$F425+$H425+$L425</f>
        <v/>
      </c>
      <c r="R425">
        <f>IFERROR(VLOOKUP($A425,Registros!$B$2:$G$6000,6,0),IFERROR(VLOOKUP($D425,Winback!$B$2:$C$300,2,0),""))</f>
        <v/>
      </c>
      <c r="S425">
        <f>IF($E425=1,"NP","")&amp;IF($G425=1,"+MOV","")&amp;IF($I425=1,"+CS","")&amp;IF($K425=1,"+WB","")</f>
        <v/>
      </c>
      <c r="T425">
        <f>$E425+$G425+$I425+$K425</f>
        <v/>
      </c>
    </row>
    <row r="426">
      <c r="A426" t="inlineStr">
        <is>
          <t>312232830000</t>
        </is>
      </c>
      <c r="B426" t="inlineStr">
        <is>
          <t>31223283</t>
        </is>
      </c>
      <c r="C426" t="inlineStr">
        <is>
          <t>CONSTRUCTORA AGUILAR Y JIMENEZ</t>
        </is>
      </c>
      <c r="D426" t="inlineStr">
        <is>
          <t>CONSTRUCTORAAGUILARYJIMENEZ</t>
        </is>
      </c>
      <c r="E426">
        <f>IF(COUNTIFS(Registros!$A$2:$A$6000,"NP",Registros!$B$2:$B$6000,$A426)&gt;0,1,0)</f>
        <v/>
      </c>
      <c r="F426">
        <f>IF($E426=1,SUMIFS(Registros!$F$2:$F$6000,Registros!$A$2:$A$6000,"NP",Registros!$B$2:$B$6000,$A426),0)</f>
        <v/>
      </c>
      <c r="G426">
        <f>IF(COUNTIFS(Registros!$A$2:$A$6000,"MOV",Registros!$B$2:$B$6000,$A426)&gt;0,1,0)</f>
        <v/>
      </c>
      <c r="H426">
        <f>IF($G426=1,SUMIFS(Registros!$F$2:$F$6000,Registros!$A$2:$A$6000,"MOV",Registros!$B$2:$B$6000,$A426),0)</f>
        <v/>
      </c>
      <c r="I426">
        <f>IF(COUNTIFS(Registros!$A$2:$A$6000,"CS",Registros!$B$2:$B$6000,$A426)&gt;0,1,0)</f>
        <v/>
      </c>
      <c r="J426">
        <f>IF($I426=1,SUMIFS(Registros!$I$2:$I$6000,Registros!$A$2:$A$6000,"CS",Registros!$B$2:$B$6000,$A426),0)</f>
        <v/>
      </c>
      <c r="K426">
        <f>IF(COUNTIFS(Winback!$K$2:$K$300,$D426)&gt;0,1,0)</f>
        <v/>
      </c>
      <c r="L426">
        <f>IF(AND($K426=1,LEFT($A426,3)="WB-"),SUMIFS(Winback!$D$2:$D$300,Winback!$K$2:$K$300,$D426),0)</f>
        <v/>
      </c>
      <c r="M426">
        <f>IF(OR($E426=1,$G426=1,SUMIFS(Registros!$J$2:$J$6000,Registros!$B$2:$B$6000,$A426)&gt;0),1,0)</f>
        <v/>
      </c>
      <c r="N426">
        <f>IF($J426&gt;0,1,IF(COUNTIFS(Registros!$A$2:$A$6000,"CS",Registros!$B$2:$B$6000,$A426,Registros!$K$2:$K$6000,"&lt;&gt;")&gt;0,1,0))</f>
        <v/>
      </c>
      <c r="O426">
        <f>IF(AND($K426=1,$E426=0,$G426=0,$I426=0),"WINBACK",IF(AND($M426=1,$N426&gt;0),"CONVERGENTE",IF($M426=1,"SOLO MÓVIL",IF($N426&gt;0,"SOLO FIJO / INTERNET","SIN SERVICIOS"))))</f>
        <v/>
      </c>
      <c r="P426">
        <f>IF($O426="WINBACK","Recuperar (winback)",IF($O426="CONVERGENTE","Upgrade / más líneas",IF($O426="SOLO MÓVIL","Ofrecer fijo + internet (FLBBTV)",IF($O426="SOLO FIJO / INTERNET","Ofrecer línea móvil Nextphone","Oferta completa (móvil + fijo + internet)"))))</f>
        <v/>
      </c>
      <c r="Q426">
        <f>$F426+$H426+$L426</f>
        <v/>
      </c>
      <c r="R426">
        <f>IFERROR(VLOOKUP($A426,Registros!$B$2:$G$6000,6,0),IFERROR(VLOOKUP($D426,Winback!$B$2:$C$300,2,0),""))</f>
        <v/>
      </c>
      <c r="S426">
        <f>IF($E426=1,"NP","")&amp;IF($G426=1,"+MOV","")&amp;IF($I426=1,"+CS","")&amp;IF($K426=1,"+WB","")</f>
        <v/>
      </c>
      <c r="T426">
        <f>$E426+$G426+$I426+$K426</f>
        <v/>
      </c>
    </row>
    <row r="427">
      <c r="A427" t="inlineStr">
        <is>
          <t>348187260000</t>
        </is>
      </c>
      <c r="B427" t="inlineStr">
        <is>
          <t>34818726</t>
        </is>
      </c>
      <c r="C427" t="inlineStr">
        <is>
          <t>DUBROS INTERNATIONAL</t>
        </is>
      </c>
      <c r="D427" t="inlineStr">
        <is>
          <t>DUBROSINTERNATIONAL</t>
        </is>
      </c>
      <c r="E427">
        <f>IF(COUNTIFS(Registros!$A$2:$A$6000,"NP",Registros!$B$2:$B$6000,$A427)&gt;0,1,0)</f>
        <v/>
      </c>
      <c r="F427">
        <f>IF($E427=1,SUMIFS(Registros!$F$2:$F$6000,Registros!$A$2:$A$6000,"NP",Registros!$B$2:$B$6000,$A427),0)</f>
        <v/>
      </c>
      <c r="G427">
        <f>IF(COUNTIFS(Registros!$A$2:$A$6000,"MOV",Registros!$B$2:$B$6000,$A427)&gt;0,1,0)</f>
        <v/>
      </c>
      <c r="H427">
        <f>IF($G427=1,SUMIFS(Registros!$F$2:$F$6000,Registros!$A$2:$A$6000,"MOV",Registros!$B$2:$B$6000,$A427),0)</f>
        <v/>
      </c>
      <c r="I427">
        <f>IF(COUNTIFS(Registros!$A$2:$A$6000,"CS",Registros!$B$2:$B$6000,$A427)&gt;0,1,0)</f>
        <v/>
      </c>
      <c r="J427">
        <f>IF($I427=1,SUMIFS(Registros!$I$2:$I$6000,Registros!$A$2:$A$6000,"CS",Registros!$B$2:$B$6000,$A427),0)</f>
        <v/>
      </c>
      <c r="K427">
        <f>IF(COUNTIFS(Winback!$K$2:$K$300,$D427)&gt;0,1,0)</f>
        <v/>
      </c>
      <c r="L427">
        <f>IF(AND($K427=1,LEFT($A427,3)="WB-"),SUMIFS(Winback!$D$2:$D$300,Winback!$K$2:$K$300,$D427),0)</f>
        <v/>
      </c>
      <c r="M427">
        <f>IF(OR($E427=1,$G427=1,SUMIFS(Registros!$J$2:$J$6000,Registros!$B$2:$B$6000,$A427)&gt;0),1,0)</f>
        <v/>
      </c>
      <c r="N427">
        <f>IF($J427&gt;0,1,IF(COUNTIFS(Registros!$A$2:$A$6000,"CS",Registros!$B$2:$B$6000,$A427,Registros!$K$2:$K$6000,"&lt;&gt;")&gt;0,1,0))</f>
        <v/>
      </c>
      <c r="O427">
        <f>IF(AND($K427=1,$E427=0,$G427=0,$I427=0),"WINBACK",IF(AND($M427=1,$N427&gt;0),"CONVERGENTE",IF($M427=1,"SOLO MÓVIL",IF($N427&gt;0,"SOLO FIJO / INTERNET","SIN SERVICIOS"))))</f>
        <v/>
      </c>
      <c r="P427">
        <f>IF($O427="WINBACK","Recuperar (winback)",IF($O427="CONVERGENTE","Upgrade / más líneas",IF($O427="SOLO MÓVIL","Ofrecer fijo + internet (FLBBTV)",IF($O427="SOLO FIJO / INTERNET","Ofrecer línea móvil Nextphone","Oferta completa (móvil + fijo + internet)"))))</f>
        <v/>
      </c>
      <c r="Q427">
        <f>$F427+$H427+$L427</f>
        <v/>
      </c>
      <c r="R427">
        <f>IFERROR(VLOOKUP($A427,Registros!$B$2:$G$6000,6,0),IFERROR(VLOOKUP($D427,Winback!$B$2:$C$300,2,0),""))</f>
        <v/>
      </c>
      <c r="S427">
        <f>IF($E427=1,"NP","")&amp;IF($G427=1,"+MOV","")&amp;IF($I427=1,"+CS","")&amp;IF($K427=1,"+WB","")</f>
        <v/>
      </c>
      <c r="T427">
        <f>$E427+$G427+$I427+$K427</f>
        <v/>
      </c>
    </row>
    <row r="428">
      <c r="A428" t="inlineStr">
        <is>
          <t>343187430000</t>
        </is>
      </c>
      <c r="B428" t="inlineStr">
        <is>
          <t>34318743</t>
        </is>
      </c>
      <c r="C428" t="inlineStr">
        <is>
          <t>DUBROS INTERNATIONAL SA</t>
        </is>
      </c>
      <c r="D428" t="inlineStr">
        <is>
          <t>DUBROSINTERNATIONALSA</t>
        </is>
      </c>
      <c r="E428">
        <f>IF(COUNTIFS(Registros!$A$2:$A$6000,"NP",Registros!$B$2:$B$6000,$A428)&gt;0,1,0)</f>
        <v/>
      </c>
      <c r="F428">
        <f>IF($E428=1,SUMIFS(Registros!$F$2:$F$6000,Registros!$A$2:$A$6000,"NP",Registros!$B$2:$B$6000,$A428),0)</f>
        <v/>
      </c>
      <c r="G428">
        <f>IF(COUNTIFS(Registros!$A$2:$A$6000,"MOV",Registros!$B$2:$B$6000,$A428)&gt;0,1,0)</f>
        <v/>
      </c>
      <c r="H428">
        <f>IF($G428=1,SUMIFS(Registros!$F$2:$F$6000,Registros!$A$2:$A$6000,"MOV",Registros!$B$2:$B$6000,$A428),0)</f>
        <v/>
      </c>
      <c r="I428">
        <f>IF(COUNTIFS(Registros!$A$2:$A$6000,"CS",Registros!$B$2:$B$6000,$A428)&gt;0,1,0)</f>
        <v/>
      </c>
      <c r="J428">
        <f>IF($I428=1,SUMIFS(Registros!$I$2:$I$6000,Registros!$A$2:$A$6000,"CS",Registros!$B$2:$B$6000,$A428),0)</f>
        <v/>
      </c>
      <c r="K428">
        <f>IF(COUNTIFS(Winback!$K$2:$K$300,$D428)&gt;0,1,0)</f>
        <v/>
      </c>
      <c r="L428">
        <f>IF(AND($K428=1,LEFT($A428,3)="WB-"),SUMIFS(Winback!$D$2:$D$300,Winback!$K$2:$K$300,$D428),0)</f>
        <v/>
      </c>
      <c r="M428">
        <f>IF(OR($E428=1,$G428=1,SUMIFS(Registros!$J$2:$J$6000,Registros!$B$2:$B$6000,$A428)&gt;0),1,0)</f>
        <v/>
      </c>
      <c r="N428">
        <f>IF($J428&gt;0,1,IF(COUNTIFS(Registros!$A$2:$A$6000,"CS",Registros!$B$2:$B$6000,$A428,Registros!$K$2:$K$6000,"&lt;&gt;")&gt;0,1,0))</f>
        <v/>
      </c>
      <c r="O428">
        <f>IF(AND($K428=1,$E428=0,$G428=0,$I428=0),"WINBACK",IF(AND($M428=1,$N428&gt;0),"CONVERGENTE",IF($M428=1,"SOLO MÓVIL",IF($N428&gt;0,"SOLO FIJO / INTERNET","SIN SERVICIOS"))))</f>
        <v/>
      </c>
      <c r="P428">
        <f>IF($O428="WINBACK","Recuperar (winback)",IF($O428="CONVERGENTE","Upgrade / más líneas",IF($O428="SOLO MÓVIL","Ofrecer fijo + internet (FLBBTV)",IF($O428="SOLO FIJO / INTERNET","Ofrecer línea móvil Nextphone","Oferta completa (móvil + fijo + internet)"))))</f>
        <v/>
      </c>
      <c r="Q428">
        <f>$F428+$H428+$L428</f>
        <v/>
      </c>
      <c r="R428">
        <f>IFERROR(VLOOKUP($A428,Registros!$B$2:$G$6000,6,0),IFERROR(VLOOKUP($D428,Winback!$B$2:$C$300,2,0),""))</f>
        <v/>
      </c>
      <c r="S428">
        <f>IF($E428=1,"NP","")&amp;IF($G428=1,"+MOV","")&amp;IF($I428=1,"+CS","")&amp;IF($K428=1,"+WB","")</f>
        <v/>
      </c>
      <c r="T428">
        <f>$E428+$G428+$I428+$K428</f>
        <v/>
      </c>
    </row>
    <row r="429">
      <c r="A429" t="inlineStr">
        <is>
          <t>312197450000</t>
        </is>
      </c>
      <c r="B429" t="inlineStr">
        <is>
          <t>31219745</t>
        </is>
      </c>
      <c r="C429" t="inlineStr">
        <is>
          <t>DUBROS INTERNATIONAL, S.A. -</t>
        </is>
      </c>
      <c r="D429" t="inlineStr">
        <is>
          <t>DUBROSINTERNATIONALSA</t>
        </is>
      </c>
      <c r="E429">
        <f>IF(COUNTIFS(Registros!$A$2:$A$6000,"NP",Registros!$B$2:$B$6000,$A429)&gt;0,1,0)</f>
        <v/>
      </c>
      <c r="F429">
        <f>IF($E429=1,SUMIFS(Registros!$F$2:$F$6000,Registros!$A$2:$A$6000,"NP",Registros!$B$2:$B$6000,$A429),0)</f>
        <v/>
      </c>
      <c r="G429">
        <f>IF(COUNTIFS(Registros!$A$2:$A$6000,"MOV",Registros!$B$2:$B$6000,$A429)&gt;0,1,0)</f>
        <v/>
      </c>
      <c r="H429">
        <f>IF($G429=1,SUMIFS(Registros!$F$2:$F$6000,Registros!$A$2:$A$6000,"MOV",Registros!$B$2:$B$6000,$A429),0)</f>
        <v/>
      </c>
      <c r="I429">
        <f>IF(COUNTIFS(Registros!$A$2:$A$6000,"CS",Registros!$B$2:$B$6000,$A429)&gt;0,1,0)</f>
        <v/>
      </c>
      <c r="J429">
        <f>IF($I429=1,SUMIFS(Registros!$I$2:$I$6000,Registros!$A$2:$A$6000,"CS",Registros!$B$2:$B$6000,$A429),0)</f>
        <v/>
      </c>
      <c r="K429">
        <f>IF(COUNTIFS(Winback!$K$2:$K$300,$D429)&gt;0,1,0)</f>
        <v/>
      </c>
      <c r="L429">
        <f>IF(AND($K429=1,LEFT($A429,3)="WB-"),SUMIFS(Winback!$D$2:$D$300,Winback!$K$2:$K$300,$D429),0)</f>
        <v/>
      </c>
      <c r="M429">
        <f>IF(OR($E429=1,$G429=1,SUMIFS(Registros!$J$2:$J$6000,Registros!$B$2:$B$6000,$A429)&gt;0),1,0)</f>
        <v/>
      </c>
      <c r="N429">
        <f>IF($J429&gt;0,1,IF(COUNTIFS(Registros!$A$2:$A$6000,"CS",Registros!$B$2:$B$6000,$A429,Registros!$K$2:$K$6000,"&lt;&gt;")&gt;0,1,0))</f>
        <v/>
      </c>
      <c r="O429">
        <f>IF(AND($K429=1,$E429=0,$G429=0,$I429=0),"WINBACK",IF(AND($M429=1,$N429&gt;0),"CONVERGENTE",IF($M429=1,"SOLO MÓVIL",IF($N429&gt;0,"SOLO FIJO / INTERNET","SIN SERVICIOS"))))</f>
        <v/>
      </c>
      <c r="P429">
        <f>IF($O429="WINBACK","Recuperar (winback)",IF($O429="CONVERGENTE","Upgrade / más líneas",IF($O429="SOLO MÓVIL","Ofrecer fijo + internet (FLBBTV)",IF($O429="SOLO FIJO / INTERNET","Ofrecer línea móvil Nextphone","Oferta completa (móvil + fijo + internet)"))))</f>
        <v/>
      </c>
      <c r="Q429">
        <f>$F429+$H429+$L429</f>
        <v/>
      </c>
      <c r="R429">
        <f>IFERROR(VLOOKUP($A429,Registros!$B$2:$G$6000,6,0),IFERROR(VLOOKUP($D429,Winback!$B$2:$C$300,2,0),""))</f>
        <v/>
      </c>
      <c r="S429">
        <f>IF($E429=1,"NP","")&amp;IF($G429=1,"+MOV","")&amp;IF($I429=1,"+CS","")&amp;IF($K429=1,"+WB","")</f>
        <v/>
      </c>
      <c r="T429">
        <f>$E429+$G429+$I429+$K429</f>
        <v/>
      </c>
    </row>
    <row r="430">
      <c r="A430" t="inlineStr">
        <is>
          <t>312197470000</t>
        </is>
      </c>
      <c r="B430" t="inlineStr">
        <is>
          <t>31219747</t>
        </is>
      </c>
      <c r="C430" t="inlineStr">
        <is>
          <t>DUBROS INTERNATIONAL, S.A. -</t>
        </is>
      </c>
      <c r="D430" t="inlineStr">
        <is>
          <t>DUBROSINTERNATIONALSA</t>
        </is>
      </c>
      <c r="E430">
        <f>IF(COUNTIFS(Registros!$A$2:$A$6000,"NP",Registros!$B$2:$B$6000,$A430)&gt;0,1,0)</f>
        <v/>
      </c>
      <c r="F430">
        <f>IF($E430=1,SUMIFS(Registros!$F$2:$F$6000,Registros!$A$2:$A$6000,"NP",Registros!$B$2:$B$6000,$A430),0)</f>
        <v/>
      </c>
      <c r="G430">
        <f>IF(COUNTIFS(Registros!$A$2:$A$6000,"MOV",Registros!$B$2:$B$6000,$A430)&gt;0,1,0)</f>
        <v/>
      </c>
      <c r="H430">
        <f>IF($G430=1,SUMIFS(Registros!$F$2:$F$6000,Registros!$A$2:$A$6000,"MOV",Registros!$B$2:$B$6000,$A430),0)</f>
        <v/>
      </c>
      <c r="I430">
        <f>IF(COUNTIFS(Registros!$A$2:$A$6000,"CS",Registros!$B$2:$B$6000,$A430)&gt;0,1,0)</f>
        <v/>
      </c>
      <c r="J430">
        <f>IF($I430=1,SUMIFS(Registros!$I$2:$I$6000,Registros!$A$2:$A$6000,"CS",Registros!$B$2:$B$6000,$A430),0)</f>
        <v/>
      </c>
      <c r="K430">
        <f>IF(COUNTIFS(Winback!$K$2:$K$300,$D430)&gt;0,1,0)</f>
        <v/>
      </c>
      <c r="L430">
        <f>IF(AND($K430=1,LEFT($A430,3)="WB-"),SUMIFS(Winback!$D$2:$D$300,Winback!$K$2:$K$300,$D430),0)</f>
        <v/>
      </c>
      <c r="M430">
        <f>IF(OR($E430=1,$G430=1,SUMIFS(Registros!$J$2:$J$6000,Registros!$B$2:$B$6000,$A430)&gt;0),1,0)</f>
        <v/>
      </c>
      <c r="N430">
        <f>IF($J430&gt;0,1,IF(COUNTIFS(Registros!$A$2:$A$6000,"CS",Registros!$B$2:$B$6000,$A430,Registros!$K$2:$K$6000,"&lt;&gt;")&gt;0,1,0))</f>
        <v/>
      </c>
      <c r="O430">
        <f>IF(AND($K430=1,$E430=0,$G430=0,$I430=0),"WINBACK",IF(AND($M430=1,$N430&gt;0),"CONVERGENTE",IF($M430=1,"SOLO MÓVIL",IF($N430&gt;0,"SOLO FIJO / INTERNET","SIN SERVICIOS"))))</f>
        <v/>
      </c>
      <c r="P430">
        <f>IF($O430="WINBACK","Recuperar (winback)",IF($O430="CONVERGENTE","Upgrade / más líneas",IF($O430="SOLO MÓVIL","Ofrecer fijo + internet (FLBBTV)",IF($O430="SOLO FIJO / INTERNET","Ofrecer línea móvil Nextphone","Oferta completa (móvil + fijo + internet)"))))</f>
        <v/>
      </c>
      <c r="Q430">
        <f>$F430+$H430+$L430</f>
        <v/>
      </c>
      <c r="R430">
        <f>IFERROR(VLOOKUP($A430,Registros!$B$2:$G$6000,6,0),IFERROR(VLOOKUP($D430,Winback!$B$2:$C$300,2,0),""))</f>
        <v/>
      </c>
      <c r="S430">
        <f>IF($E430=1,"NP","")&amp;IF($G430=1,"+MOV","")&amp;IF($I430=1,"+CS","")&amp;IF($K430=1,"+WB","")</f>
        <v/>
      </c>
      <c r="T430">
        <f>$E430+$G430+$I430+$K430</f>
        <v/>
      </c>
    </row>
    <row r="431">
      <c r="A431" t="inlineStr">
        <is>
          <t>312197440000</t>
        </is>
      </c>
      <c r="B431" t="inlineStr">
        <is>
          <t>31219744</t>
        </is>
      </c>
      <c r="C431" t="inlineStr">
        <is>
          <t>DUBROS INTERNATIONAL,S.A. -</t>
        </is>
      </c>
      <c r="D431" t="inlineStr">
        <is>
          <t>DUBROSINTERNATIONALSA</t>
        </is>
      </c>
      <c r="E431">
        <f>IF(COUNTIFS(Registros!$A$2:$A$6000,"NP",Registros!$B$2:$B$6000,$A431)&gt;0,1,0)</f>
        <v/>
      </c>
      <c r="F431">
        <f>IF($E431=1,SUMIFS(Registros!$F$2:$F$6000,Registros!$A$2:$A$6000,"NP",Registros!$B$2:$B$6000,$A431),0)</f>
        <v/>
      </c>
      <c r="G431">
        <f>IF(COUNTIFS(Registros!$A$2:$A$6000,"MOV",Registros!$B$2:$B$6000,$A431)&gt;0,1,0)</f>
        <v/>
      </c>
      <c r="H431">
        <f>IF($G431=1,SUMIFS(Registros!$F$2:$F$6000,Registros!$A$2:$A$6000,"MOV",Registros!$B$2:$B$6000,$A431),0)</f>
        <v/>
      </c>
      <c r="I431">
        <f>IF(COUNTIFS(Registros!$A$2:$A$6000,"CS",Registros!$B$2:$B$6000,$A431)&gt;0,1,0)</f>
        <v/>
      </c>
      <c r="J431">
        <f>IF($I431=1,SUMIFS(Registros!$I$2:$I$6000,Registros!$A$2:$A$6000,"CS",Registros!$B$2:$B$6000,$A431),0)</f>
        <v/>
      </c>
      <c r="K431">
        <f>IF(COUNTIFS(Winback!$K$2:$K$300,$D431)&gt;0,1,0)</f>
        <v/>
      </c>
      <c r="L431">
        <f>IF(AND($K431=1,LEFT($A431,3)="WB-"),SUMIFS(Winback!$D$2:$D$300,Winback!$K$2:$K$300,$D431),0)</f>
        <v/>
      </c>
      <c r="M431">
        <f>IF(OR($E431=1,$G431=1,SUMIFS(Registros!$J$2:$J$6000,Registros!$B$2:$B$6000,$A431)&gt;0),1,0)</f>
        <v/>
      </c>
      <c r="N431">
        <f>IF($J431&gt;0,1,IF(COUNTIFS(Registros!$A$2:$A$6000,"CS",Registros!$B$2:$B$6000,$A431,Registros!$K$2:$K$6000,"&lt;&gt;")&gt;0,1,0))</f>
        <v/>
      </c>
      <c r="O431">
        <f>IF(AND($K431=1,$E431=0,$G431=0,$I431=0),"WINBACK",IF(AND($M431=1,$N431&gt;0),"CONVERGENTE",IF($M431=1,"SOLO MÓVIL",IF($N431&gt;0,"SOLO FIJO / INTERNET","SIN SERVICIOS"))))</f>
        <v/>
      </c>
      <c r="P431">
        <f>IF($O431="WINBACK","Recuperar (winback)",IF($O431="CONVERGENTE","Upgrade / más líneas",IF($O431="SOLO MÓVIL","Ofrecer fijo + internet (FLBBTV)",IF($O431="SOLO FIJO / INTERNET","Ofrecer línea móvil Nextphone","Oferta completa (móvil + fijo + internet)"))))</f>
        <v/>
      </c>
      <c r="Q431">
        <f>$F431+$H431+$L431</f>
        <v/>
      </c>
      <c r="R431">
        <f>IFERROR(VLOOKUP($A431,Registros!$B$2:$G$6000,6,0),IFERROR(VLOOKUP($D431,Winback!$B$2:$C$300,2,0),""))</f>
        <v/>
      </c>
      <c r="S431">
        <f>IF($E431=1,"NP","")&amp;IF($G431=1,"+MOV","")&amp;IF($I431=1,"+CS","")&amp;IF($K431=1,"+WB","")</f>
        <v/>
      </c>
      <c r="T431">
        <f>$E431+$G431+$I431+$K431</f>
        <v/>
      </c>
    </row>
    <row r="432">
      <c r="A432" t="inlineStr">
        <is>
          <t>312221260000</t>
        </is>
      </c>
      <c r="B432" t="inlineStr">
        <is>
          <t>31222126</t>
        </is>
      </c>
      <c r="C432" t="inlineStr">
        <is>
          <t>P.H. CENTRO MEDICO CUATRO ALTOS DE COLON</t>
        </is>
      </c>
      <c r="D432" t="inlineStr">
        <is>
          <t>PHCENTROMEDICOCUATROALTOSDECOLON</t>
        </is>
      </c>
      <c r="E432">
        <f>IF(COUNTIFS(Registros!$A$2:$A$6000,"NP",Registros!$B$2:$B$6000,$A432)&gt;0,1,0)</f>
        <v/>
      </c>
      <c r="F432">
        <f>IF($E432=1,SUMIFS(Registros!$F$2:$F$6000,Registros!$A$2:$A$6000,"NP",Registros!$B$2:$B$6000,$A432),0)</f>
        <v/>
      </c>
      <c r="G432">
        <f>IF(COUNTIFS(Registros!$A$2:$A$6000,"MOV",Registros!$B$2:$B$6000,$A432)&gt;0,1,0)</f>
        <v/>
      </c>
      <c r="H432">
        <f>IF($G432=1,SUMIFS(Registros!$F$2:$F$6000,Registros!$A$2:$A$6000,"MOV",Registros!$B$2:$B$6000,$A432),0)</f>
        <v/>
      </c>
      <c r="I432">
        <f>IF(COUNTIFS(Registros!$A$2:$A$6000,"CS",Registros!$B$2:$B$6000,$A432)&gt;0,1,0)</f>
        <v/>
      </c>
      <c r="J432">
        <f>IF($I432=1,SUMIFS(Registros!$I$2:$I$6000,Registros!$A$2:$A$6000,"CS",Registros!$B$2:$B$6000,$A432),0)</f>
        <v/>
      </c>
      <c r="K432">
        <f>IF(COUNTIFS(Winback!$K$2:$K$300,$D432)&gt;0,1,0)</f>
        <v/>
      </c>
      <c r="L432">
        <f>IF(AND($K432=1,LEFT($A432,3)="WB-"),SUMIFS(Winback!$D$2:$D$300,Winback!$K$2:$K$300,$D432),0)</f>
        <v/>
      </c>
      <c r="M432">
        <f>IF(OR($E432=1,$G432=1,SUMIFS(Registros!$J$2:$J$6000,Registros!$B$2:$B$6000,$A432)&gt;0),1,0)</f>
        <v/>
      </c>
      <c r="N432">
        <f>IF($J432&gt;0,1,IF(COUNTIFS(Registros!$A$2:$A$6000,"CS",Registros!$B$2:$B$6000,$A432,Registros!$K$2:$K$6000,"&lt;&gt;")&gt;0,1,0))</f>
        <v/>
      </c>
      <c r="O432">
        <f>IF(AND($K432=1,$E432=0,$G432=0,$I432=0),"WINBACK",IF(AND($M432=1,$N432&gt;0),"CONVERGENTE",IF($M432=1,"SOLO MÓVIL",IF($N432&gt;0,"SOLO FIJO / INTERNET","SIN SERVICIOS"))))</f>
        <v/>
      </c>
      <c r="P432">
        <f>IF($O432="WINBACK","Recuperar (winback)",IF($O432="CONVERGENTE","Upgrade / más líneas",IF($O432="SOLO MÓVIL","Ofrecer fijo + internet (FLBBTV)",IF($O432="SOLO FIJO / INTERNET","Ofrecer línea móvil Nextphone","Oferta completa (móvil + fijo + internet)"))))</f>
        <v/>
      </c>
      <c r="Q432">
        <f>$F432+$H432+$L432</f>
        <v/>
      </c>
      <c r="R432">
        <f>IFERROR(VLOOKUP($A432,Registros!$B$2:$G$6000,6,0),IFERROR(VLOOKUP($D432,Winback!$B$2:$C$300,2,0),""))</f>
        <v/>
      </c>
      <c r="S432">
        <f>IF($E432=1,"NP","")&amp;IF($G432=1,"+MOV","")&amp;IF($I432=1,"+CS","")&amp;IF($K432=1,"+WB","")</f>
        <v/>
      </c>
      <c r="T432">
        <f>$E432+$G432+$I432+$K432</f>
        <v/>
      </c>
    </row>
    <row r="433">
      <c r="A433" t="inlineStr">
        <is>
          <t>335162900000</t>
        </is>
      </c>
      <c r="B433" t="inlineStr">
        <is>
          <t>33516290</t>
        </is>
      </c>
      <c r="C433" t="inlineStr">
        <is>
          <t>SMARTDEVELOPMENTSYS DE PANAMA, S.A.</t>
        </is>
      </c>
      <c r="D433" t="inlineStr">
        <is>
          <t>SMARTDEVELOPMENTSYSDEPANAMASA</t>
        </is>
      </c>
      <c r="E433">
        <f>IF(COUNTIFS(Registros!$A$2:$A$6000,"NP",Registros!$B$2:$B$6000,$A433)&gt;0,1,0)</f>
        <v/>
      </c>
      <c r="F433">
        <f>IF($E433=1,SUMIFS(Registros!$F$2:$F$6000,Registros!$A$2:$A$6000,"NP",Registros!$B$2:$B$6000,$A433),0)</f>
        <v/>
      </c>
      <c r="G433">
        <f>IF(COUNTIFS(Registros!$A$2:$A$6000,"MOV",Registros!$B$2:$B$6000,$A433)&gt;0,1,0)</f>
        <v/>
      </c>
      <c r="H433">
        <f>IF($G433=1,SUMIFS(Registros!$F$2:$F$6000,Registros!$A$2:$A$6000,"MOV",Registros!$B$2:$B$6000,$A433),0)</f>
        <v/>
      </c>
      <c r="I433">
        <f>IF(COUNTIFS(Registros!$A$2:$A$6000,"CS",Registros!$B$2:$B$6000,$A433)&gt;0,1,0)</f>
        <v/>
      </c>
      <c r="J433">
        <f>IF($I433=1,SUMIFS(Registros!$I$2:$I$6000,Registros!$A$2:$A$6000,"CS",Registros!$B$2:$B$6000,$A433),0)</f>
        <v/>
      </c>
      <c r="K433">
        <f>IF(COUNTIFS(Winback!$K$2:$K$300,$D433)&gt;0,1,0)</f>
        <v/>
      </c>
      <c r="L433">
        <f>IF(AND($K433=1,LEFT($A433,3)="WB-"),SUMIFS(Winback!$D$2:$D$300,Winback!$K$2:$K$300,$D433),0)</f>
        <v/>
      </c>
      <c r="M433">
        <f>IF(OR($E433=1,$G433=1,SUMIFS(Registros!$J$2:$J$6000,Registros!$B$2:$B$6000,$A433)&gt;0),1,0)</f>
        <v/>
      </c>
      <c r="N433">
        <f>IF($J433&gt;0,1,IF(COUNTIFS(Registros!$A$2:$A$6000,"CS",Registros!$B$2:$B$6000,$A433,Registros!$K$2:$K$6000,"&lt;&gt;")&gt;0,1,0))</f>
        <v/>
      </c>
      <c r="O433">
        <f>IF(AND($K433=1,$E433=0,$G433=0,$I433=0),"WINBACK",IF(AND($M433=1,$N433&gt;0),"CONVERGENTE",IF($M433=1,"SOLO MÓVIL",IF($N433&gt;0,"SOLO FIJO / INTERNET","SIN SERVICIOS"))))</f>
        <v/>
      </c>
      <c r="P433">
        <f>IF($O433="WINBACK","Recuperar (winback)",IF($O433="CONVERGENTE","Upgrade / más líneas",IF($O433="SOLO MÓVIL","Ofrecer fijo + internet (FLBBTV)",IF($O433="SOLO FIJO / INTERNET","Ofrecer línea móvil Nextphone","Oferta completa (móvil + fijo + internet)"))))</f>
        <v/>
      </c>
      <c r="Q433">
        <f>$F433+$H433+$L433</f>
        <v/>
      </c>
      <c r="R433">
        <f>IFERROR(VLOOKUP($A433,Registros!$B$2:$G$6000,6,0),IFERROR(VLOOKUP($D433,Winback!$B$2:$C$300,2,0),""))</f>
        <v/>
      </c>
      <c r="S433">
        <f>IF($E433=1,"NP","")&amp;IF($G433=1,"+MOV","")&amp;IF($I433=1,"+CS","")&amp;IF($K433=1,"+WB","")</f>
        <v/>
      </c>
      <c r="T433">
        <f>$E433+$G433+$I433+$K433</f>
        <v/>
      </c>
    </row>
    <row r="434">
      <c r="A434" t="inlineStr">
        <is>
          <t>312200130000</t>
        </is>
      </c>
      <c r="B434" t="inlineStr">
        <is>
          <t>31220013</t>
        </is>
      </c>
      <c r="C434" t="inlineStr">
        <is>
          <t>DISENO Y CONSULTORIA S.A. -</t>
        </is>
      </c>
      <c r="D434" t="inlineStr">
        <is>
          <t>DISENOYCONSULTORIASA</t>
        </is>
      </c>
      <c r="E434">
        <f>IF(COUNTIFS(Registros!$A$2:$A$6000,"NP",Registros!$B$2:$B$6000,$A434)&gt;0,1,0)</f>
        <v/>
      </c>
      <c r="F434">
        <f>IF($E434=1,SUMIFS(Registros!$F$2:$F$6000,Registros!$A$2:$A$6000,"NP",Registros!$B$2:$B$6000,$A434),0)</f>
        <v/>
      </c>
      <c r="G434">
        <f>IF(COUNTIFS(Registros!$A$2:$A$6000,"MOV",Registros!$B$2:$B$6000,$A434)&gt;0,1,0)</f>
        <v/>
      </c>
      <c r="H434">
        <f>IF($G434=1,SUMIFS(Registros!$F$2:$F$6000,Registros!$A$2:$A$6000,"MOV",Registros!$B$2:$B$6000,$A434),0)</f>
        <v/>
      </c>
      <c r="I434">
        <f>IF(COUNTIFS(Registros!$A$2:$A$6000,"CS",Registros!$B$2:$B$6000,$A434)&gt;0,1,0)</f>
        <v/>
      </c>
      <c r="J434">
        <f>IF($I434=1,SUMIFS(Registros!$I$2:$I$6000,Registros!$A$2:$A$6000,"CS",Registros!$B$2:$B$6000,$A434),0)</f>
        <v/>
      </c>
      <c r="K434">
        <f>IF(COUNTIFS(Winback!$K$2:$K$300,$D434)&gt;0,1,0)</f>
        <v/>
      </c>
      <c r="L434">
        <f>IF(AND($K434=1,LEFT($A434,3)="WB-"),SUMIFS(Winback!$D$2:$D$300,Winback!$K$2:$K$300,$D434),0)</f>
        <v/>
      </c>
      <c r="M434">
        <f>IF(OR($E434=1,$G434=1,SUMIFS(Registros!$J$2:$J$6000,Registros!$B$2:$B$6000,$A434)&gt;0),1,0)</f>
        <v/>
      </c>
      <c r="N434">
        <f>IF($J434&gt;0,1,IF(COUNTIFS(Registros!$A$2:$A$6000,"CS",Registros!$B$2:$B$6000,$A434,Registros!$K$2:$K$6000,"&lt;&gt;")&gt;0,1,0))</f>
        <v/>
      </c>
      <c r="O434">
        <f>IF(AND($K434=1,$E434=0,$G434=0,$I434=0),"WINBACK",IF(AND($M434=1,$N434&gt;0),"CONVERGENTE",IF($M434=1,"SOLO MÓVIL",IF($N434&gt;0,"SOLO FIJO / INTERNET","SIN SERVICIOS"))))</f>
        <v/>
      </c>
      <c r="P434">
        <f>IF($O434="WINBACK","Recuperar (winback)",IF($O434="CONVERGENTE","Upgrade / más líneas",IF($O434="SOLO MÓVIL","Ofrecer fijo + internet (FLBBTV)",IF($O434="SOLO FIJO / INTERNET","Ofrecer línea móvil Nextphone","Oferta completa (móvil + fijo + internet)"))))</f>
        <v/>
      </c>
      <c r="Q434">
        <f>$F434+$H434+$L434</f>
        <v/>
      </c>
      <c r="R434">
        <f>IFERROR(VLOOKUP($A434,Registros!$B$2:$G$6000,6,0),IFERROR(VLOOKUP($D434,Winback!$B$2:$C$300,2,0),""))</f>
        <v/>
      </c>
      <c r="S434">
        <f>IF($E434=1,"NP","")&amp;IF($G434=1,"+MOV","")&amp;IF($I434=1,"+CS","")&amp;IF($K434=1,"+WB","")</f>
        <v/>
      </c>
      <c r="T434">
        <f>$E434+$G434+$I434+$K434</f>
        <v/>
      </c>
    </row>
    <row r="435">
      <c r="A435" t="inlineStr">
        <is>
          <t>312211940000</t>
        </is>
      </c>
      <c r="B435" t="inlineStr">
        <is>
          <t>31221194</t>
        </is>
      </c>
      <c r="C435" t="inlineStr">
        <is>
          <t>DISENO Y CONSULTORIA S.A. -</t>
        </is>
      </c>
      <c r="D435" t="inlineStr">
        <is>
          <t>DISENOYCONSULTORIASA</t>
        </is>
      </c>
      <c r="E435">
        <f>IF(COUNTIFS(Registros!$A$2:$A$6000,"NP",Registros!$B$2:$B$6000,$A435)&gt;0,1,0)</f>
        <v/>
      </c>
      <c r="F435">
        <f>IF($E435=1,SUMIFS(Registros!$F$2:$F$6000,Registros!$A$2:$A$6000,"NP",Registros!$B$2:$B$6000,$A435),0)</f>
        <v/>
      </c>
      <c r="G435">
        <f>IF(COUNTIFS(Registros!$A$2:$A$6000,"MOV",Registros!$B$2:$B$6000,$A435)&gt;0,1,0)</f>
        <v/>
      </c>
      <c r="H435">
        <f>IF($G435=1,SUMIFS(Registros!$F$2:$F$6000,Registros!$A$2:$A$6000,"MOV",Registros!$B$2:$B$6000,$A435),0)</f>
        <v/>
      </c>
      <c r="I435">
        <f>IF(COUNTIFS(Registros!$A$2:$A$6000,"CS",Registros!$B$2:$B$6000,$A435)&gt;0,1,0)</f>
        <v/>
      </c>
      <c r="J435">
        <f>IF($I435=1,SUMIFS(Registros!$I$2:$I$6000,Registros!$A$2:$A$6000,"CS",Registros!$B$2:$B$6000,$A435),0)</f>
        <v/>
      </c>
      <c r="K435">
        <f>IF(COUNTIFS(Winback!$K$2:$K$300,$D435)&gt;0,1,0)</f>
        <v/>
      </c>
      <c r="L435">
        <f>IF(AND($K435=1,LEFT($A435,3)="WB-"),SUMIFS(Winback!$D$2:$D$300,Winback!$K$2:$K$300,$D435),0)</f>
        <v/>
      </c>
      <c r="M435">
        <f>IF(OR($E435=1,$G435=1,SUMIFS(Registros!$J$2:$J$6000,Registros!$B$2:$B$6000,$A435)&gt;0),1,0)</f>
        <v/>
      </c>
      <c r="N435">
        <f>IF($J435&gt;0,1,IF(COUNTIFS(Registros!$A$2:$A$6000,"CS",Registros!$B$2:$B$6000,$A435,Registros!$K$2:$K$6000,"&lt;&gt;")&gt;0,1,0))</f>
        <v/>
      </c>
      <c r="O435">
        <f>IF(AND($K435=1,$E435=0,$G435=0,$I435=0),"WINBACK",IF(AND($M435=1,$N435&gt;0),"CONVERGENTE",IF($M435=1,"SOLO MÓVIL",IF($N435&gt;0,"SOLO FIJO / INTERNET","SIN SERVICIOS"))))</f>
        <v/>
      </c>
      <c r="P435">
        <f>IF($O435="WINBACK","Recuperar (winback)",IF($O435="CONVERGENTE","Upgrade / más líneas",IF($O435="SOLO MÓVIL","Ofrecer fijo + internet (FLBBTV)",IF($O435="SOLO FIJO / INTERNET","Ofrecer línea móvil Nextphone","Oferta completa (móvil + fijo + internet)"))))</f>
        <v/>
      </c>
      <c r="Q435">
        <f>$F435+$H435+$L435</f>
        <v/>
      </c>
      <c r="R435">
        <f>IFERROR(VLOOKUP($A435,Registros!$B$2:$G$6000,6,0),IFERROR(VLOOKUP($D435,Winback!$B$2:$C$300,2,0),""))</f>
        <v/>
      </c>
      <c r="S435">
        <f>IF($E435=1,"NP","")&amp;IF($G435=1,"+MOV","")&amp;IF($I435=1,"+CS","")&amp;IF($K435=1,"+WB","")</f>
        <v/>
      </c>
      <c r="T435">
        <f>$E435+$G435+$I435+$K435</f>
        <v/>
      </c>
    </row>
    <row r="436">
      <c r="A436" t="inlineStr">
        <is>
          <t>321466390100</t>
        </is>
      </c>
      <c r="B436" t="inlineStr">
        <is>
          <t>32146639</t>
        </is>
      </c>
      <c r="C436" t="inlineStr">
        <is>
          <t>De la Rosa Co</t>
        </is>
      </c>
      <c r="D436" t="inlineStr">
        <is>
          <t>DELAROSACO</t>
        </is>
      </c>
      <c r="E436">
        <f>IF(COUNTIFS(Registros!$A$2:$A$6000,"NP",Registros!$B$2:$B$6000,$A436)&gt;0,1,0)</f>
        <v/>
      </c>
      <c r="F436">
        <f>IF($E436=1,SUMIFS(Registros!$F$2:$F$6000,Registros!$A$2:$A$6000,"NP",Registros!$B$2:$B$6000,$A436),0)</f>
        <v/>
      </c>
      <c r="G436">
        <f>IF(COUNTIFS(Registros!$A$2:$A$6000,"MOV",Registros!$B$2:$B$6000,$A436)&gt;0,1,0)</f>
        <v/>
      </c>
      <c r="H436">
        <f>IF($G436=1,SUMIFS(Registros!$F$2:$F$6000,Registros!$A$2:$A$6000,"MOV",Registros!$B$2:$B$6000,$A436),0)</f>
        <v/>
      </c>
      <c r="I436">
        <f>IF(COUNTIFS(Registros!$A$2:$A$6000,"CS",Registros!$B$2:$B$6000,$A436)&gt;0,1,0)</f>
        <v/>
      </c>
      <c r="J436">
        <f>IF($I436=1,SUMIFS(Registros!$I$2:$I$6000,Registros!$A$2:$A$6000,"CS",Registros!$B$2:$B$6000,$A436),0)</f>
        <v/>
      </c>
      <c r="K436">
        <f>IF(COUNTIFS(Winback!$K$2:$K$300,$D436)&gt;0,1,0)</f>
        <v/>
      </c>
      <c r="L436">
        <f>IF(AND($K436=1,LEFT($A436,3)="WB-"),SUMIFS(Winback!$D$2:$D$300,Winback!$K$2:$K$300,$D436),0)</f>
        <v/>
      </c>
      <c r="M436">
        <f>IF(OR($E436=1,$G436=1,SUMIFS(Registros!$J$2:$J$6000,Registros!$B$2:$B$6000,$A436)&gt;0),1,0)</f>
        <v/>
      </c>
      <c r="N436">
        <f>IF($J436&gt;0,1,IF(COUNTIFS(Registros!$A$2:$A$6000,"CS",Registros!$B$2:$B$6000,$A436,Registros!$K$2:$K$6000,"&lt;&gt;")&gt;0,1,0))</f>
        <v/>
      </c>
      <c r="O436">
        <f>IF(AND($K436=1,$E436=0,$G436=0,$I436=0),"WINBACK",IF(AND($M436=1,$N436&gt;0),"CONVERGENTE",IF($M436=1,"SOLO MÓVIL",IF($N436&gt;0,"SOLO FIJO / INTERNET","SIN SERVICIOS"))))</f>
        <v/>
      </c>
      <c r="P436">
        <f>IF($O436="WINBACK","Recuperar (winback)",IF($O436="CONVERGENTE","Upgrade / más líneas",IF($O436="SOLO MÓVIL","Ofrecer fijo + internet (FLBBTV)",IF($O436="SOLO FIJO / INTERNET","Ofrecer línea móvil Nextphone","Oferta completa (móvil + fijo + internet)"))))</f>
        <v/>
      </c>
      <c r="Q436">
        <f>$F436+$H436+$L436</f>
        <v/>
      </c>
      <c r="R436">
        <f>IFERROR(VLOOKUP($A436,Registros!$B$2:$G$6000,6,0),IFERROR(VLOOKUP($D436,Winback!$B$2:$C$300,2,0),""))</f>
        <v/>
      </c>
      <c r="S436">
        <f>IF($E436=1,"NP","")&amp;IF($G436=1,"+MOV","")&amp;IF($I436=1,"+CS","")&amp;IF($K436=1,"+WB","")</f>
        <v/>
      </c>
      <c r="T436">
        <f>$E436+$G436+$I436+$K436</f>
        <v/>
      </c>
    </row>
    <row r="437">
      <c r="A437" t="inlineStr">
        <is>
          <t>353152550000</t>
        </is>
      </c>
      <c r="B437" t="inlineStr">
        <is>
          <t>35315255</t>
        </is>
      </c>
      <c r="C437" t="inlineStr">
        <is>
          <t>THERAPY INVESTMENTS INC.</t>
        </is>
      </c>
      <c r="D437" t="inlineStr">
        <is>
          <t>THERAPYINVESTMENTSINC</t>
        </is>
      </c>
      <c r="E437">
        <f>IF(COUNTIFS(Registros!$A$2:$A$6000,"NP",Registros!$B$2:$B$6000,$A437)&gt;0,1,0)</f>
        <v/>
      </c>
      <c r="F437">
        <f>IF($E437=1,SUMIFS(Registros!$F$2:$F$6000,Registros!$A$2:$A$6000,"NP",Registros!$B$2:$B$6000,$A437),0)</f>
        <v/>
      </c>
      <c r="G437">
        <f>IF(COUNTIFS(Registros!$A$2:$A$6000,"MOV",Registros!$B$2:$B$6000,$A437)&gt;0,1,0)</f>
        <v/>
      </c>
      <c r="H437">
        <f>IF($G437=1,SUMIFS(Registros!$F$2:$F$6000,Registros!$A$2:$A$6000,"MOV",Registros!$B$2:$B$6000,$A437),0)</f>
        <v/>
      </c>
      <c r="I437">
        <f>IF(COUNTIFS(Registros!$A$2:$A$6000,"CS",Registros!$B$2:$B$6000,$A437)&gt;0,1,0)</f>
        <v/>
      </c>
      <c r="J437">
        <f>IF($I437=1,SUMIFS(Registros!$I$2:$I$6000,Registros!$A$2:$A$6000,"CS",Registros!$B$2:$B$6000,$A437),0)</f>
        <v/>
      </c>
      <c r="K437">
        <f>IF(COUNTIFS(Winback!$K$2:$K$300,$D437)&gt;0,1,0)</f>
        <v/>
      </c>
      <c r="L437">
        <f>IF(AND($K437=1,LEFT($A437,3)="WB-"),SUMIFS(Winback!$D$2:$D$300,Winback!$K$2:$K$300,$D437),0)</f>
        <v/>
      </c>
      <c r="M437">
        <f>IF(OR($E437=1,$G437=1,SUMIFS(Registros!$J$2:$J$6000,Registros!$B$2:$B$6000,$A437)&gt;0),1,0)</f>
        <v/>
      </c>
      <c r="N437">
        <f>IF($J437&gt;0,1,IF(COUNTIFS(Registros!$A$2:$A$6000,"CS",Registros!$B$2:$B$6000,$A437,Registros!$K$2:$K$6000,"&lt;&gt;")&gt;0,1,0))</f>
        <v/>
      </c>
      <c r="O437">
        <f>IF(AND($K437=1,$E437=0,$G437=0,$I437=0),"WINBACK",IF(AND($M437=1,$N437&gt;0),"CONVERGENTE",IF($M437=1,"SOLO MÓVIL",IF($N437&gt;0,"SOLO FIJO / INTERNET","SIN SERVICIOS"))))</f>
        <v/>
      </c>
      <c r="P437">
        <f>IF($O437="WINBACK","Recuperar (winback)",IF($O437="CONVERGENTE","Upgrade / más líneas",IF($O437="SOLO MÓVIL","Ofrecer fijo + internet (FLBBTV)",IF($O437="SOLO FIJO / INTERNET","Ofrecer línea móvil Nextphone","Oferta completa (móvil + fijo + internet)"))))</f>
        <v/>
      </c>
      <c r="Q437">
        <f>$F437+$H437+$L437</f>
        <v/>
      </c>
      <c r="R437">
        <f>IFERROR(VLOOKUP($A437,Registros!$B$2:$G$6000,6,0),IFERROR(VLOOKUP($D437,Winback!$B$2:$C$300,2,0),""))</f>
        <v/>
      </c>
      <c r="S437">
        <f>IF($E437=1,"NP","")&amp;IF($G437=1,"+MOV","")&amp;IF($I437=1,"+CS","")&amp;IF($K437=1,"+WB","")</f>
        <v/>
      </c>
      <c r="T437">
        <f>$E437+$G437+$I437+$K437</f>
        <v/>
      </c>
    </row>
    <row r="438">
      <c r="A438" t="inlineStr">
        <is>
          <t>328563830000</t>
        </is>
      </c>
      <c r="B438" t="inlineStr">
        <is>
          <t>32856383</t>
        </is>
      </c>
      <c r="C438" t="inlineStr">
        <is>
          <t>TRablos S.A.</t>
        </is>
      </c>
      <c r="D438" t="inlineStr">
        <is>
          <t>TRABLOSSA</t>
        </is>
      </c>
      <c r="E438">
        <f>IF(COUNTIFS(Registros!$A$2:$A$6000,"NP",Registros!$B$2:$B$6000,$A438)&gt;0,1,0)</f>
        <v/>
      </c>
      <c r="F438">
        <f>IF($E438=1,SUMIFS(Registros!$F$2:$F$6000,Registros!$A$2:$A$6000,"NP",Registros!$B$2:$B$6000,$A438),0)</f>
        <v/>
      </c>
      <c r="G438">
        <f>IF(COUNTIFS(Registros!$A$2:$A$6000,"MOV",Registros!$B$2:$B$6000,$A438)&gt;0,1,0)</f>
        <v/>
      </c>
      <c r="H438">
        <f>IF($G438=1,SUMIFS(Registros!$F$2:$F$6000,Registros!$A$2:$A$6000,"MOV",Registros!$B$2:$B$6000,$A438),0)</f>
        <v/>
      </c>
      <c r="I438">
        <f>IF(COUNTIFS(Registros!$A$2:$A$6000,"CS",Registros!$B$2:$B$6000,$A438)&gt;0,1,0)</f>
        <v/>
      </c>
      <c r="J438">
        <f>IF($I438=1,SUMIFS(Registros!$I$2:$I$6000,Registros!$A$2:$A$6000,"CS",Registros!$B$2:$B$6000,$A438),0)</f>
        <v/>
      </c>
      <c r="K438">
        <f>IF(COUNTIFS(Winback!$K$2:$K$300,$D438)&gt;0,1,0)</f>
        <v/>
      </c>
      <c r="L438">
        <f>IF(AND($K438=1,LEFT($A438,3)="WB-"),SUMIFS(Winback!$D$2:$D$300,Winback!$K$2:$K$300,$D438),0)</f>
        <v/>
      </c>
      <c r="M438">
        <f>IF(OR($E438=1,$G438=1,SUMIFS(Registros!$J$2:$J$6000,Registros!$B$2:$B$6000,$A438)&gt;0),1,0)</f>
        <v/>
      </c>
      <c r="N438">
        <f>IF($J438&gt;0,1,IF(COUNTIFS(Registros!$A$2:$A$6000,"CS",Registros!$B$2:$B$6000,$A438,Registros!$K$2:$K$6000,"&lt;&gt;")&gt;0,1,0))</f>
        <v/>
      </c>
      <c r="O438">
        <f>IF(AND($K438=1,$E438=0,$G438=0,$I438=0),"WINBACK",IF(AND($M438=1,$N438&gt;0),"CONVERGENTE",IF($M438=1,"SOLO MÓVIL",IF($N438&gt;0,"SOLO FIJO / INTERNET","SIN SERVICIOS"))))</f>
        <v/>
      </c>
      <c r="P438">
        <f>IF($O438="WINBACK","Recuperar (winback)",IF($O438="CONVERGENTE","Upgrade / más líneas",IF($O438="SOLO MÓVIL","Ofrecer fijo + internet (FLBBTV)",IF($O438="SOLO FIJO / INTERNET","Ofrecer línea móvil Nextphone","Oferta completa (móvil + fijo + internet)"))))</f>
        <v/>
      </c>
      <c r="Q438">
        <f>$F438+$H438+$L438</f>
        <v/>
      </c>
      <c r="R438">
        <f>IFERROR(VLOOKUP($A438,Registros!$B$2:$G$6000,6,0),IFERROR(VLOOKUP($D438,Winback!$B$2:$C$300,2,0),""))</f>
        <v/>
      </c>
      <c r="S438">
        <f>IF($E438=1,"NP","")&amp;IF($G438=1,"+MOV","")&amp;IF($I438=1,"+CS","")&amp;IF($K438=1,"+WB","")</f>
        <v/>
      </c>
      <c r="T438">
        <f>$E438+$G438+$I438+$K438</f>
        <v/>
      </c>
    </row>
    <row r="439">
      <c r="A439" t="inlineStr">
        <is>
          <t>351243000000</t>
        </is>
      </c>
      <c r="B439" t="inlineStr">
        <is>
          <t>35124300</t>
        </is>
      </c>
      <c r="C439" t="inlineStr">
        <is>
          <t>DESTINO NATUREZA S.A</t>
        </is>
      </c>
      <c r="D439" t="inlineStr">
        <is>
          <t>DESTINONATUREZASA</t>
        </is>
      </c>
      <c r="E439">
        <f>IF(COUNTIFS(Registros!$A$2:$A$6000,"NP",Registros!$B$2:$B$6000,$A439)&gt;0,1,0)</f>
        <v/>
      </c>
      <c r="F439">
        <f>IF($E439=1,SUMIFS(Registros!$F$2:$F$6000,Registros!$A$2:$A$6000,"NP",Registros!$B$2:$B$6000,$A439),0)</f>
        <v/>
      </c>
      <c r="G439">
        <f>IF(COUNTIFS(Registros!$A$2:$A$6000,"MOV",Registros!$B$2:$B$6000,$A439)&gt;0,1,0)</f>
        <v/>
      </c>
      <c r="H439">
        <f>IF($G439=1,SUMIFS(Registros!$F$2:$F$6000,Registros!$A$2:$A$6000,"MOV",Registros!$B$2:$B$6000,$A439),0)</f>
        <v/>
      </c>
      <c r="I439">
        <f>IF(COUNTIFS(Registros!$A$2:$A$6000,"CS",Registros!$B$2:$B$6000,$A439)&gt;0,1,0)</f>
        <v/>
      </c>
      <c r="J439">
        <f>IF($I439=1,SUMIFS(Registros!$I$2:$I$6000,Registros!$A$2:$A$6000,"CS",Registros!$B$2:$B$6000,$A439),0)</f>
        <v/>
      </c>
      <c r="K439">
        <f>IF(COUNTIFS(Winback!$K$2:$K$300,$D439)&gt;0,1,0)</f>
        <v/>
      </c>
      <c r="L439">
        <f>IF(AND($K439=1,LEFT($A439,3)="WB-"),SUMIFS(Winback!$D$2:$D$300,Winback!$K$2:$K$300,$D439),0)</f>
        <v/>
      </c>
      <c r="M439">
        <f>IF(OR($E439=1,$G439=1,SUMIFS(Registros!$J$2:$J$6000,Registros!$B$2:$B$6000,$A439)&gt;0),1,0)</f>
        <v/>
      </c>
      <c r="N439">
        <f>IF($J439&gt;0,1,IF(COUNTIFS(Registros!$A$2:$A$6000,"CS",Registros!$B$2:$B$6000,$A439,Registros!$K$2:$K$6000,"&lt;&gt;")&gt;0,1,0))</f>
        <v/>
      </c>
      <c r="O439">
        <f>IF(AND($K439=1,$E439=0,$G439=0,$I439=0),"WINBACK",IF(AND($M439=1,$N439&gt;0),"CONVERGENTE",IF($M439=1,"SOLO MÓVIL",IF($N439&gt;0,"SOLO FIJO / INTERNET","SIN SERVICIOS"))))</f>
        <v/>
      </c>
      <c r="P439">
        <f>IF($O439="WINBACK","Recuperar (winback)",IF($O439="CONVERGENTE","Upgrade / más líneas",IF($O439="SOLO MÓVIL","Ofrecer fijo + internet (FLBBTV)",IF($O439="SOLO FIJO / INTERNET","Ofrecer línea móvil Nextphone","Oferta completa (móvil + fijo + internet)"))))</f>
        <v/>
      </c>
      <c r="Q439">
        <f>$F439+$H439+$L439</f>
        <v/>
      </c>
      <c r="R439">
        <f>IFERROR(VLOOKUP($A439,Registros!$B$2:$G$6000,6,0),IFERROR(VLOOKUP($D439,Winback!$B$2:$C$300,2,0),""))</f>
        <v/>
      </c>
      <c r="S439">
        <f>IF($E439=1,"NP","")&amp;IF($G439=1,"+MOV","")&amp;IF($I439=1,"+CS","")&amp;IF($K439=1,"+WB","")</f>
        <v/>
      </c>
      <c r="T439">
        <f>$E439+$G439+$I439+$K439</f>
        <v/>
      </c>
    </row>
    <row r="440">
      <c r="A440" t="inlineStr">
        <is>
          <t>321312180200</t>
        </is>
      </c>
      <c r="B440" t="inlineStr">
        <is>
          <t>32131218</t>
        </is>
      </c>
      <c r="C440" t="inlineStr">
        <is>
          <t>JUAN GONZALEZ</t>
        </is>
      </c>
      <c r="D440" t="inlineStr">
        <is>
          <t>JUANGONZALEZ</t>
        </is>
      </c>
      <c r="E440">
        <f>IF(COUNTIFS(Registros!$A$2:$A$6000,"NP",Registros!$B$2:$B$6000,$A440)&gt;0,1,0)</f>
        <v/>
      </c>
      <c r="F440">
        <f>IF($E440=1,SUMIFS(Registros!$F$2:$F$6000,Registros!$A$2:$A$6000,"NP",Registros!$B$2:$B$6000,$A440),0)</f>
        <v/>
      </c>
      <c r="G440">
        <f>IF(COUNTIFS(Registros!$A$2:$A$6000,"MOV",Registros!$B$2:$B$6000,$A440)&gt;0,1,0)</f>
        <v/>
      </c>
      <c r="H440">
        <f>IF($G440=1,SUMIFS(Registros!$F$2:$F$6000,Registros!$A$2:$A$6000,"MOV",Registros!$B$2:$B$6000,$A440),0)</f>
        <v/>
      </c>
      <c r="I440">
        <f>IF(COUNTIFS(Registros!$A$2:$A$6000,"CS",Registros!$B$2:$B$6000,$A440)&gt;0,1,0)</f>
        <v/>
      </c>
      <c r="J440">
        <f>IF($I440=1,SUMIFS(Registros!$I$2:$I$6000,Registros!$A$2:$A$6000,"CS",Registros!$B$2:$B$6000,$A440),0)</f>
        <v/>
      </c>
      <c r="K440">
        <f>IF(COUNTIFS(Winback!$K$2:$K$300,$D440)&gt;0,1,0)</f>
        <v/>
      </c>
      <c r="L440">
        <f>IF(AND($K440=1,LEFT($A440,3)="WB-"),SUMIFS(Winback!$D$2:$D$300,Winback!$K$2:$K$300,$D440),0)</f>
        <v/>
      </c>
      <c r="M440">
        <f>IF(OR($E440=1,$G440=1,SUMIFS(Registros!$J$2:$J$6000,Registros!$B$2:$B$6000,$A440)&gt;0),1,0)</f>
        <v/>
      </c>
      <c r="N440">
        <f>IF($J440&gt;0,1,IF(COUNTIFS(Registros!$A$2:$A$6000,"CS",Registros!$B$2:$B$6000,$A440,Registros!$K$2:$K$6000,"&lt;&gt;")&gt;0,1,0))</f>
        <v/>
      </c>
      <c r="O440">
        <f>IF(AND($K440=1,$E440=0,$G440=0,$I440=0),"WINBACK",IF(AND($M440=1,$N440&gt;0),"CONVERGENTE",IF($M440=1,"SOLO MÓVIL",IF($N440&gt;0,"SOLO FIJO / INTERNET","SIN SERVICIOS"))))</f>
        <v/>
      </c>
      <c r="P440">
        <f>IF($O440="WINBACK","Recuperar (winback)",IF($O440="CONVERGENTE","Upgrade / más líneas",IF($O440="SOLO MÓVIL","Ofrecer fijo + internet (FLBBTV)",IF($O440="SOLO FIJO / INTERNET","Ofrecer línea móvil Nextphone","Oferta completa (móvil + fijo + internet)"))))</f>
        <v/>
      </c>
      <c r="Q440">
        <f>$F440+$H440+$L440</f>
        <v/>
      </c>
      <c r="R440">
        <f>IFERROR(VLOOKUP($A440,Registros!$B$2:$G$6000,6,0),IFERROR(VLOOKUP($D440,Winback!$B$2:$C$300,2,0),""))</f>
        <v/>
      </c>
      <c r="S440">
        <f>IF($E440=1,"NP","")&amp;IF($G440=1,"+MOV","")&amp;IF($I440=1,"+CS","")&amp;IF($K440=1,"+WB","")</f>
        <v/>
      </c>
      <c r="T440">
        <f>$E440+$G440+$I440+$K440</f>
        <v/>
      </c>
    </row>
    <row r="441">
      <c r="A441" t="inlineStr">
        <is>
          <t>312216520000</t>
        </is>
      </c>
      <c r="B441" t="inlineStr">
        <is>
          <t>31221652</t>
        </is>
      </c>
      <c r="C441" t="inlineStr">
        <is>
          <t>ALZATE BOLIVAR -</t>
        </is>
      </c>
      <c r="D441" t="inlineStr">
        <is>
          <t>ALZATEBOLIVAR</t>
        </is>
      </c>
      <c r="E441">
        <f>IF(COUNTIFS(Registros!$A$2:$A$6000,"NP",Registros!$B$2:$B$6000,$A441)&gt;0,1,0)</f>
        <v/>
      </c>
      <c r="F441">
        <f>IF($E441=1,SUMIFS(Registros!$F$2:$F$6000,Registros!$A$2:$A$6000,"NP",Registros!$B$2:$B$6000,$A441),0)</f>
        <v/>
      </c>
      <c r="G441">
        <f>IF(COUNTIFS(Registros!$A$2:$A$6000,"MOV",Registros!$B$2:$B$6000,$A441)&gt;0,1,0)</f>
        <v/>
      </c>
      <c r="H441">
        <f>IF($G441=1,SUMIFS(Registros!$F$2:$F$6000,Registros!$A$2:$A$6000,"MOV",Registros!$B$2:$B$6000,$A441),0)</f>
        <v/>
      </c>
      <c r="I441">
        <f>IF(COUNTIFS(Registros!$A$2:$A$6000,"CS",Registros!$B$2:$B$6000,$A441)&gt;0,1,0)</f>
        <v/>
      </c>
      <c r="J441">
        <f>IF($I441=1,SUMIFS(Registros!$I$2:$I$6000,Registros!$A$2:$A$6000,"CS",Registros!$B$2:$B$6000,$A441),0)</f>
        <v/>
      </c>
      <c r="K441">
        <f>IF(COUNTIFS(Winback!$K$2:$K$300,$D441)&gt;0,1,0)</f>
        <v/>
      </c>
      <c r="L441">
        <f>IF(AND($K441=1,LEFT($A441,3)="WB-"),SUMIFS(Winback!$D$2:$D$300,Winback!$K$2:$K$300,$D441),0)</f>
        <v/>
      </c>
      <c r="M441">
        <f>IF(OR($E441=1,$G441=1,SUMIFS(Registros!$J$2:$J$6000,Registros!$B$2:$B$6000,$A441)&gt;0),1,0)</f>
        <v/>
      </c>
      <c r="N441">
        <f>IF($J441&gt;0,1,IF(COUNTIFS(Registros!$A$2:$A$6000,"CS",Registros!$B$2:$B$6000,$A441,Registros!$K$2:$K$6000,"&lt;&gt;")&gt;0,1,0))</f>
        <v/>
      </c>
      <c r="O441">
        <f>IF(AND($K441=1,$E441=0,$G441=0,$I441=0),"WINBACK",IF(AND($M441=1,$N441&gt;0),"CONVERGENTE",IF($M441=1,"SOLO MÓVIL",IF($N441&gt;0,"SOLO FIJO / INTERNET","SIN SERVICIOS"))))</f>
        <v/>
      </c>
      <c r="P441">
        <f>IF($O441="WINBACK","Recuperar (winback)",IF($O441="CONVERGENTE","Upgrade / más líneas",IF($O441="SOLO MÓVIL","Ofrecer fijo + internet (FLBBTV)",IF($O441="SOLO FIJO / INTERNET","Ofrecer línea móvil Nextphone","Oferta completa (móvil + fijo + internet)"))))</f>
        <v/>
      </c>
      <c r="Q441">
        <f>$F441+$H441+$L441</f>
        <v/>
      </c>
      <c r="R441">
        <f>IFERROR(VLOOKUP($A441,Registros!$B$2:$G$6000,6,0),IFERROR(VLOOKUP($D441,Winback!$B$2:$C$300,2,0),""))</f>
        <v/>
      </c>
      <c r="S441">
        <f>IF($E441=1,"NP","")&amp;IF($G441=1,"+MOV","")&amp;IF($I441=1,"+CS","")&amp;IF($K441=1,"+WB","")</f>
        <v/>
      </c>
      <c r="T441">
        <f>$E441+$G441+$I441+$K441</f>
        <v/>
      </c>
    </row>
    <row r="442">
      <c r="A442" t="inlineStr">
        <is>
          <t>321427590100</t>
        </is>
      </c>
      <c r="B442" t="inlineStr">
        <is>
          <t>32142759</t>
        </is>
      </c>
      <c r="C442" t="inlineStr">
        <is>
          <t>Act. Internat</t>
        </is>
      </c>
      <c r="D442" t="inlineStr">
        <is>
          <t>ACTINTERNAT</t>
        </is>
      </c>
      <c r="E442">
        <f>IF(COUNTIFS(Registros!$A$2:$A$6000,"NP",Registros!$B$2:$B$6000,$A442)&gt;0,1,0)</f>
        <v/>
      </c>
      <c r="F442">
        <f>IF($E442=1,SUMIFS(Registros!$F$2:$F$6000,Registros!$A$2:$A$6000,"NP",Registros!$B$2:$B$6000,$A442),0)</f>
        <v/>
      </c>
      <c r="G442">
        <f>IF(COUNTIFS(Registros!$A$2:$A$6000,"MOV",Registros!$B$2:$B$6000,$A442)&gt;0,1,0)</f>
        <v/>
      </c>
      <c r="H442">
        <f>IF($G442=1,SUMIFS(Registros!$F$2:$F$6000,Registros!$A$2:$A$6000,"MOV",Registros!$B$2:$B$6000,$A442),0)</f>
        <v/>
      </c>
      <c r="I442">
        <f>IF(COUNTIFS(Registros!$A$2:$A$6000,"CS",Registros!$B$2:$B$6000,$A442)&gt;0,1,0)</f>
        <v/>
      </c>
      <c r="J442">
        <f>IF($I442=1,SUMIFS(Registros!$I$2:$I$6000,Registros!$A$2:$A$6000,"CS",Registros!$B$2:$B$6000,$A442),0)</f>
        <v/>
      </c>
      <c r="K442">
        <f>IF(COUNTIFS(Winback!$K$2:$K$300,$D442)&gt;0,1,0)</f>
        <v/>
      </c>
      <c r="L442">
        <f>IF(AND($K442=1,LEFT($A442,3)="WB-"),SUMIFS(Winback!$D$2:$D$300,Winback!$K$2:$K$300,$D442),0)</f>
        <v/>
      </c>
      <c r="M442">
        <f>IF(OR($E442=1,$G442=1,SUMIFS(Registros!$J$2:$J$6000,Registros!$B$2:$B$6000,$A442)&gt;0),1,0)</f>
        <v/>
      </c>
      <c r="N442">
        <f>IF($J442&gt;0,1,IF(COUNTIFS(Registros!$A$2:$A$6000,"CS",Registros!$B$2:$B$6000,$A442,Registros!$K$2:$K$6000,"&lt;&gt;")&gt;0,1,0))</f>
        <v/>
      </c>
      <c r="O442">
        <f>IF(AND($K442=1,$E442=0,$G442=0,$I442=0),"WINBACK",IF(AND($M442=1,$N442&gt;0),"CONVERGENTE",IF($M442=1,"SOLO MÓVIL",IF($N442&gt;0,"SOLO FIJO / INTERNET","SIN SERVICIOS"))))</f>
        <v/>
      </c>
      <c r="P442">
        <f>IF($O442="WINBACK","Recuperar (winback)",IF($O442="CONVERGENTE","Upgrade / más líneas",IF($O442="SOLO MÓVIL","Ofrecer fijo + internet (FLBBTV)",IF($O442="SOLO FIJO / INTERNET","Ofrecer línea móvil Nextphone","Oferta completa (móvil + fijo + internet)"))))</f>
        <v/>
      </c>
      <c r="Q442">
        <f>$F442+$H442+$L442</f>
        <v/>
      </c>
      <c r="R442">
        <f>IFERROR(VLOOKUP($A442,Registros!$B$2:$G$6000,6,0),IFERROR(VLOOKUP($D442,Winback!$B$2:$C$300,2,0),""))</f>
        <v/>
      </c>
      <c r="S442">
        <f>IF($E442=1,"NP","")&amp;IF($G442=1,"+MOV","")&amp;IF($I442=1,"+CS","")&amp;IF($K442=1,"+WB","")</f>
        <v/>
      </c>
      <c r="T442">
        <f>$E442+$G442+$I442+$K442</f>
        <v/>
      </c>
    </row>
    <row r="443">
      <c r="A443" t="inlineStr">
        <is>
          <t>326805640000</t>
        </is>
      </c>
      <c r="B443" t="inlineStr">
        <is>
          <t>32680564</t>
        </is>
      </c>
      <c r="C443" t="inlineStr">
        <is>
          <t>ASRAG S.A</t>
        </is>
      </c>
      <c r="D443" t="inlineStr">
        <is>
          <t>ASRAGSA</t>
        </is>
      </c>
      <c r="E443">
        <f>IF(COUNTIFS(Registros!$A$2:$A$6000,"NP",Registros!$B$2:$B$6000,$A443)&gt;0,1,0)</f>
        <v/>
      </c>
      <c r="F443">
        <f>IF($E443=1,SUMIFS(Registros!$F$2:$F$6000,Registros!$A$2:$A$6000,"NP",Registros!$B$2:$B$6000,$A443),0)</f>
        <v/>
      </c>
      <c r="G443">
        <f>IF(COUNTIFS(Registros!$A$2:$A$6000,"MOV",Registros!$B$2:$B$6000,$A443)&gt;0,1,0)</f>
        <v/>
      </c>
      <c r="H443">
        <f>IF($G443=1,SUMIFS(Registros!$F$2:$F$6000,Registros!$A$2:$A$6000,"MOV",Registros!$B$2:$B$6000,$A443),0)</f>
        <v/>
      </c>
      <c r="I443">
        <f>IF(COUNTIFS(Registros!$A$2:$A$6000,"CS",Registros!$B$2:$B$6000,$A443)&gt;0,1,0)</f>
        <v/>
      </c>
      <c r="J443">
        <f>IF($I443=1,SUMIFS(Registros!$I$2:$I$6000,Registros!$A$2:$A$6000,"CS",Registros!$B$2:$B$6000,$A443),0)</f>
        <v/>
      </c>
      <c r="K443">
        <f>IF(COUNTIFS(Winback!$K$2:$K$300,$D443)&gt;0,1,0)</f>
        <v/>
      </c>
      <c r="L443">
        <f>IF(AND($K443=1,LEFT($A443,3)="WB-"),SUMIFS(Winback!$D$2:$D$300,Winback!$K$2:$K$300,$D443),0)</f>
        <v/>
      </c>
      <c r="M443">
        <f>IF(OR($E443=1,$G443=1,SUMIFS(Registros!$J$2:$J$6000,Registros!$B$2:$B$6000,$A443)&gt;0),1,0)</f>
        <v/>
      </c>
      <c r="N443">
        <f>IF($J443&gt;0,1,IF(COUNTIFS(Registros!$A$2:$A$6000,"CS",Registros!$B$2:$B$6000,$A443,Registros!$K$2:$K$6000,"&lt;&gt;")&gt;0,1,0))</f>
        <v/>
      </c>
      <c r="O443">
        <f>IF(AND($K443=1,$E443=0,$G443=0,$I443=0),"WINBACK",IF(AND($M443=1,$N443&gt;0),"CONVERGENTE",IF($M443=1,"SOLO MÓVIL",IF($N443&gt;0,"SOLO FIJO / INTERNET","SIN SERVICIOS"))))</f>
        <v/>
      </c>
      <c r="P443">
        <f>IF($O443="WINBACK","Recuperar (winback)",IF($O443="CONVERGENTE","Upgrade / más líneas",IF($O443="SOLO MÓVIL","Ofrecer fijo + internet (FLBBTV)",IF($O443="SOLO FIJO / INTERNET","Ofrecer línea móvil Nextphone","Oferta completa (móvil + fijo + internet)"))))</f>
        <v/>
      </c>
      <c r="Q443">
        <f>$F443+$H443+$L443</f>
        <v/>
      </c>
      <c r="R443">
        <f>IFERROR(VLOOKUP($A443,Registros!$B$2:$G$6000,6,0),IFERROR(VLOOKUP($D443,Winback!$B$2:$C$300,2,0),""))</f>
        <v/>
      </c>
      <c r="S443">
        <f>IF($E443=1,"NP","")&amp;IF($G443=1,"+MOV","")&amp;IF($I443=1,"+CS","")&amp;IF($K443=1,"+WB","")</f>
        <v/>
      </c>
      <c r="T443">
        <f>$E443+$G443+$I443+$K443</f>
        <v/>
      </c>
    </row>
    <row r="444">
      <c r="A444" t="inlineStr">
        <is>
          <t>312228370000</t>
        </is>
      </c>
      <c r="B444" t="inlineStr">
        <is>
          <t>31222837</t>
        </is>
      </c>
      <c r="C444" t="inlineStr">
        <is>
          <t>CLINICAS OPTICAS SCHOUWE -</t>
        </is>
      </c>
      <c r="D444" t="inlineStr">
        <is>
          <t>CLINICASOPTICASSCHOUWE</t>
        </is>
      </c>
      <c r="E444">
        <f>IF(COUNTIFS(Registros!$A$2:$A$6000,"NP",Registros!$B$2:$B$6000,$A444)&gt;0,1,0)</f>
        <v/>
      </c>
      <c r="F444">
        <f>IF($E444=1,SUMIFS(Registros!$F$2:$F$6000,Registros!$A$2:$A$6000,"NP",Registros!$B$2:$B$6000,$A444),0)</f>
        <v/>
      </c>
      <c r="G444">
        <f>IF(COUNTIFS(Registros!$A$2:$A$6000,"MOV",Registros!$B$2:$B$6000,$A444)&gt;0,1,0)</f>
        <v/>
      </c>
      <c r="H444">
        <f>IF($G444=1,SUMIFS(Registros!$F$2:$F$6000,Registros!$A$2:$A$6000,"MOV",Registros!$B$2:$B$6000,$A444),0)</f>
        <v/>
      </c>
      <c r="I444">
        <f>IF(COUNTIFS(Registros!$A$2:$A$6000,"CS",Registros!$B$2:$B$6000,$A444)&gt;0,1,0)</f>
        <v/>
      </c>
      <c r="J444">
        <f>IF($I444=1,SUMIFS(Registros!$I$2:$I$6000,Registros!$A$2:$A$6000,"CS",Registros!$B$2:$B$6000,$A444),0)</f>
        <v/>
      </c>
      <c r="K444">
        <f>IF(COUNTIFS(Winback!$K$2:$K$300,$D444)&gt;0,1,0)</f>
        <v/>
      </c>
      <c r="L444">
        <f>IF(AND($K444=1,LEFT($A444,3)="WB-"),SUMIFS(Winback!$D$2:$D$300,Winback!$K$2:$K$300,$D444),0)</f>
        <v/>
      </c>
      <c r="M444">
        <f>IF(OR($E444=1,$G444=1,SUMIFS(Registros!$J$2:$J$6000,Registros!$B$2:$B$6000,$A444)&gt;0),1,0)</f>
        <v/>
      </c>
      <c r="N444">
        <f>IF($J444&gt;0,1,IF(COUNTIFS(Registros!$A$2:$A$6000,"CS",Registros!$B$2:$B$6000,$A444,Registros!$K$2:$K$6000,"&lt;&gt;")&gt;0,1,0))</f>
        <v/>
      </c>
      <c r="O444">
        <f>IF(AND($K444=1,$E444=0,$G444=0,$I444=0),"WINBACK",IF(AND($M444=1,$N444&gt;0),"CONVERGENTE",IF($M444=1,"SOLO MÓVIL",IF($N444&gt;0,"SOLO FIJO / INTERNET","SIN SERVICIOS"))))</f>
        <v/>
      </c>
      <c r="P444">
        <f>IF($O444="WINBACK","Recuperar (winback)",IF($O444="CONVERGENTE","Upgrade / más líneas",IF($O444="SOLO MÓVIL","Ofrecer fijo + internet (FLBBTV)",IF($O444="SOLO FIJO / INTERNET","Ofrecer línea móvil Nextphone","Oferta completa (móvil + fijo + internet)"))))</f>
        <v/>
      </c>
      <c r="Q444">
        <f>$F444+$H444+$L444</f>
        <v/>
      </c>
      <c r="R444">
        <f>IFERROR(VLOOKUP($A444,Registros!$B$2:$G$6000,6,0),IFERROR(VLOOKUP($D444,Winback!$B$2:$C$300,2,0),""))</f>
        <v/>
      </c>
      <c r="S444">
        <f>IF($E444=1,"NP","")&amp;IF($G444=1,"+MOV","")&amp;IF($I444=1,"+CS","")&amp;IF($K444=1,"+WB","")</f>
        <v/>
      </c>
      <c r="T444">
        <f>$E444+$G444+$I444+$K444</f>
        <v/>
      </c>
    </row>
    <row r="445">
      <c r="A445" t="inlineStr">
        <is>
          <t>321832200200</t>
        </is>
      </c>
      <c r="B445" t="inlineStr">
        <is>
          <t>32183220</t>
        </is>
      </c>
      <c r="C445" t="inlineStr">
        <is>
          <t>Tuscan Hotel</t>
        </is>
      </c>
      <c r="D445" t="inlineStr">
        <is>
          <t>TUSCANHOTEL</t>
        </is>
      </c>
      <c r="E445">
        <f>IF(COUNTIFS(Registros!$A$2:$A$6000,"NP",Registros!$B$2:$B$6000,$A445)&gt;0,1,0)</f>
        <v/>
      </c>
      <c r="F445">
        <f>IF($E445=1,SUMIFS(Registros!$F$2:$F$6000,Registros!$A$2:$A$6000,"NP",Registros!$B$2:$B$6000,$A445),0)</f>
        <v/>
      </c>
      <c r="G445">
        <f>IF(COUNTIFS(Registros!$A$2:$A$6000,"MOV",Registros!$B$2:$B$6000,$A445)&gt;0,1,0)</f>
        <v/>
      </c>
      <c r="H445">
        <f>IF($G445=1,SUMIFS(Registros!$F$2:$F$6000,Registros!$A$2:$A$6000,"MOV",Registros!$B$2:$B$6000,$A445),0)</f>
        <v/>
      </c>
      <c r="I445">
        <f>IF(COUNTIFS(Registros!$A$2:$A$6000,"CS",Registros!$B$2:$B$6000,$A445)&gt;0,1,0)</f>
        <v/>
      </c>
      <c r="J445">
        <f>IF($I445=1,SUMIFS(Registros!$I$2:$I$6000,Registros!$A$2:$A$6000,"CS",Registros!$B$2:$B$6000,$A445),0)</f>
        <v/>
      </c>
      <c r="K445">
        <f>IF(COUNTIFS(Winback!$K$2:$K$300,$D445)&gt;0,1,0)</f>
        <v/>
      </c>
      <c r="L445">
        <f>IF(AND($K445=1,LEFT($A445,3)="WB-"),SUMIFS(Winback!$D$2:$D$300,Winback!$K$2:$K$300,$D445),0)</f>
        <v/>
      </c>
      <c r="M445">
        <f>IF(OR($E445=1,$G445=1,SUMIFS(Registros!$J$2:$J$6000,Registros!$B$2:$B$6000,$A445)&gt;0),1,0)</f>
        <v/>
      </c>
      <c r="N445">
        <f>IF($J445&gt;0,1,IF(COUNTIFS(Registros!$A$2:$A$6000,"CS",Registros!$B$2:$B$6000,$A445,Registros!$K$2:$K$6000,"&lt;&gt;")&gt;0,1,0))</f>
        <v/>
      </c>
      <c r="O445">
        <f>IF(AND($K445=1,$E445=0,$G445=0,$I445=0),"WINBACK",IF(AND($M445=1,$N445&gt;0),"CONVERGENTE",IF($M445=1,"SOLO MÓVIL",IF($N445&gt;0,"SOLO FIJO / INTERNET","SIN SERVICIOS"))))</f>
        <v/>
      </c>
      <c r="P445">
        <f>IF($O445="WINBACK","Recuperar (winback)",IF($O445="CONVERGENTE","Upgrade / más líneas",IF($O445="SOLO MÓVIL","Ofrecer fijo + internet (FLBBTV)",IF($O445="SOLO FIJO / INTERNET","Ofrecer línea móvil Nextphone","Oferta completa (móvil + fijo + internet)"))))</f>
        <v/>
      </c>
      <c r="Q445">
        <f>$F445+$H445+$L445</f>
        <v/>
      </c>
      <c r="R445">
        <f>IFERROR(VLOOKUP($A445,Registros!$B$2:$G$6000,6,0),IFERROR(VLOOKUP($D445,Winback!$B$2:$C$300,2,0),""))</f>
        <v/>
      </c>
      <c r="S445">
        <f>IF($E445=1,"NP","")&amp;IF($G445=1,"+MOV","")&amp;IF($I445=1,"+CS","")&amp;IF($K445=1,"+WB","")</f>
        <v/>
      </c>
      <c r="T445">
        <f>$E445+$G445+$I445+$K445</f>
        <v/>
      </c>
    </row>
    <row r="446">
      <c r="A446" t="inlineStr">
        <is>
          <t>326496050000</t>
        </is>
      </c>
      <c r="B446" t="inlineStr">
        <is>
          <t>32649605</t>
        </is>
      </c>
      <c r="C446" t="inlineStr">
        <is>
          <t>PH RESIDENCIA</t>
        </is>
      </c>
      <c r="D446" t="inlineStr">
        <is>
          <t>PHRESIDENCIA</t>
        </is>
      </c>
      <c r="E446">
        <f>IF(COUNTIFS(Registros!$A$2:$A$6000,"NP",Registros!$B$2:$B$6000,$A446)&gt;0,1,0)</f>
        <v/>
      </c>
      <c r="F446">
        <f>IF($E446=1,SUMIFS(Registros!$F$2:$F$6000,Registros!$A$2:$A$6000,"NP",Registros!$B$2:$B$6000,$A446),0)</f>
        <v/>
      </c>
      <c r="G446">
        <f>IF(COUNTIFS(Registros!$A$2:$A$6000,"MOV",Registros!$B$2:$B$6000,$A446)&gt;0,1,0)</f>
        <v/>
      </c>
      <c r="H446">
        <f>IF($G446=1,SUMIFS(Registros!$F$2:$F$6000,Registros!$A$2:$A$6000,"MOV",Registros!$B$2:$B$6000,$A446),0)</f>
        <v/>
      </c>
      <c r="I446">
        <f>IF(COUNTIFS(Registros!$A$2:$A$6000,"CS",Registros!$B$2:$B$6000,$A446)&gt;0,1,0)</f>
        <v/>
      </c>
      <c r="J446">
        <f>IF($I446=1,SUMIFS(Registros!$I$2:$I$6000,Registros!$A$2:$A$6000,"CS",Registros!$B$2:$B$6000,$A446),0)</f>
        <v/>
      </c>
      <c r="K446">
        <f>IF(COUNTIFS(Winback!$K$2:$K$300,$D446)&gt;0,1,0)</f>
        <v/>
      </c>
      <c r="L446">
        <f>IF(AND($K446=1,LEFT($A446,3)="WB-"),SUMIFS(Winback!$D$2:$D$300,Winback!$K$2:$K$300,$D446),0)</f>
        <v/>
      </c>
      <c r="M446">
        <f>IF(OR($E446=1,$G446=1,SUMIFS(Registros!$J$2:$J$6000,Registros!$B$2:$B$6000,$A446)&gt;0),1,0)</f>
        <v/>
      </c>
      <c r="N446">
        <f>IF($J446&gt;0,1,IF(COUNTIFS(Registros!$A$2:$A$6000,"CS",Registros!$B$2:$B$6000,$A446,Registros!$K$2:$K$6000,"&lt;&gt;")&gt;0,1,0))</f>
        <v/>
      </c>
      <c r="O446">
        <f>IF(AND($K446=1,$E446=0,$G446=0,$I446=0),"WINBACK",IF(AND($M446=1,$N446&gt;0),"CONVERGENTE",IF($M446=1,"SOLO MÓVIL",IF($N446&gt;0,"SOLO FIJO / INTERNET","SIN SERVICIOS"))))</f>
        <v/>
      </c>
      <c r="P446">
        <f>IF($O446="WINBACK","Recuperar (winback)",IF($O446="CONVERGENTE","Upgrade / más líneas",IF($O446="SOLO MÓVIL","Ofrecer fijo + internet (FLBBTV)",IF($O446="SOLO FIJO / INTERNET","Ofrecer línea móvil Nextphone","Oferta completa (móvil + fijo + internet)"))))</f>
        <v/>
      </c>
      <c r="Q446">
        <f>$F446+$H446+$L446</f>
        <v/>
      </c>
      <c r="R446">
        <f>IFERROR(VLOOKUP($A446,Registros!$B$2:$G$6000,6,0),IFERROR(VLOOKUP($D446,Winback!$B$2:$C$300,2,0),""))</f>
        <v/>
      </c>
      <c r="S446">
        <f>IF($E446=1,"NP","")&amp;IF($G446=1,"+MOV","")&amp;IF($I446=1,"+CS","")&amp;IF($K446=1,"+WB","")</f>
        <v/>
      </c>
      <c r="T446">
        <f>$E446+$G446+$I446+$K446</f>
        <v/>
      </c>
    </row>
    <row r="447">
      <c r="A447" t="inlineStr">
        <is>
          <t>326404600000</t>
        </is>
      </c>
      <c r="B447" t="inlineStr">
        <is>
          <t>32640460</t>
        </is>
      </c>
      <c r="C447" t="inlineStr">
        <is>
          <t>Arrendadora S</t>
        </is>
      </c>
      <c r="D447" t="inlineStr">
        <is>
          <t>ARRENDADORAS</t>
        </is>
      </c>
      <c r="E447">
        <f>IF(COUNTIFS(Registros!$A$2:$A$6000,"NP",Registros!$B$2:$B$6000,$A447)&gt;0,1,0)</f>
        <v/>
      </c>
      <c r="F447">
        <f>IF($E447=1,SUMIFS(Registros!$F$2:$F$6000,Registros!$A$2:$A$6000,"NP",Registros!$B$2:$B$6000,$A447),0)</f>
        <v/>
      </c>
      <c r="G447">
        <f>IF(COUNTIFS(Registros!$A$2:$A$6000,"MOV",Registros!$B$2:$B$6000,$A447)&gt;0,1,0)</f>
        <v/>
      </c>
      <c r="H447">
        <f>IF($G447=1,SUMIFS(Registros!$F$2:$F$6000,Registros!$A$2:$A$6000,"MOV",Registros!$B$2:$B$6000,$A447),0)</f>
        <v/>
      </c>
      <c r="I447">
        <f>IF(COUNTIFS(Registros!$A$2:$A$6000,"CS",Registros!$B$2:$B$6000,$A447)&gt;0,1,0)</f>
        <v/>
      </c>
      <c r="J447">
        <f>IF($I447=1,SUMIFS(Registros!$I$2:$I$6000,Registros!$A$2:$A$6000,"CS",Registros!$B$2:$B$6000,$A447),0)</f>
        <v/>
      </c>
      <c r="K447">
        <f>IF(COUNTIFS(Winback!$K$2:$K$300,$D447)&gt;0,1,0)</f>
        <v/>
      </c>
      <c r="L447">
        <f>IF(AND($K447=1,LEFT($A447,3)="WB-"),SUMIFS(Winback!$D$2:$D$300,Winback!$K$2:$K$300,$D447),0)</f>
        <v/>
      </c>
      <c r="M447">
        <f>IF(OR($E447=1,$G447=1,SUMIFS(Registros!$J$2:$J$6000,Registros!$B$2:$B$6000,$A447)&gt;0),1,0)</f>
        <v/>
      </c>
      <c r="N447">
        <f>IF($J447&gt;0,1,IF(COUNTIFS(Registros!$A$2:$A$6000,"CS",Registros!$B$2:$B$6000,$A447,Registros!$K$2:$K$6000,"&lt;&gt;")&gt;0,1,0))</f>
        <v/>
      </c>
      <c r="O447">
        <f>IF(AND($K447=1,$E447=0,$G447=0,$I447=0),"WINBACK",IF(AND($M447=1,$N447&gt;0),"CONVERGENTE",IF($M447=1,"SOLO MÓVIL",IF($N447&gt;0,"SOLO FIJO / INTERNET","SIN SERVICIOS"))))</f>
        <v/>
      </c>
      <c r="P447">
        <f>IF($O447="WINBACK","Recuperar (winback)",IF($O447="CONVERGENTE","Upgrade / más líneas",IF($O447="SOLO MÓVIL","Ofrecer fijo + internet (FLBBTV)",IF($O447="SOLO FIJO / INTERNET","Ofrecer línea móvil Nextphone","Oferta completa (móvil + fijo + internet)"))))</f>
        <v/>
      </c>
      <c r="Q447">
        <f>$F447+$H447+$L447</f>
        <v/>
      </c>
      <c r="R447">
        <f>IFERROR(VLOOKUP($A447,Registros!$B$2:$G$6000,6,0),IFERROR(VLOOKUP($D447,Winback!$B$2:$C$300,2,0),""))</f>
        <v/>
      </c>
      <c r="S447">
        <f>IF($E447=1,"NP","")&amp;IF($G447=1,"+MOV","")&amp;IF($I447=1,"+CS","")&amp;IF($K447=1,"+WB","")</f>
        <v/>
      </c>
      <c r="T447">
        <f>$E447+$G447+$I447+$K447</f>
        <v/>
      </c>
    </row>
    <row r="448">
      <c r="A448" t="inlineStr">
        <is>
          <t>323583780100</t>
        </is>
      </c>
      <c r="B448" t="inlineStr">
        <is>
          <t>32358378</t>
        </is>
      </c>
      <c r="C448" t="inlineStr">
        <is>
          <t>VOLQUETES Y T</t>
        </is>
      </c>
      <c r="D448" t="inlineStr">
        <is>
          <t>VOLQUETESYT</t>
        </is>
      </c>
      <c r="E448">
        <f>IF(COUNTIFS(Registros!$A$2:$A$6000,"NP",Registros!$B$2:$B$6000,$A448)&gt;0,1,0)</f>
        <v/>
      </c>
      <c r="F448">
        <f>IF($E448=1,SUMIFS(Registros!$F$2:$F$6000,Registros!$A$2:$A$6000,"NP",Registros!$B$2:$B$6000,$A448),0)</f>
        <v/>
      </c>
      <c r="G448">
        <f>IF(COUNTIFS(Registros!$A$2:$A$6000,"MOV",Registros!$B$2:$B$6000,$A448)&gt;0,1,0)</f>
        <v/>
      </c>
      <c r="H448">
        <f>IF($G448=1,SUMIFS(Registros!$F$2:$F$6000,Registros!$A$2:$A$6000,"MOV",Registros!$B$2:$B$6000,$A448),0)</f>
        <v/>
      </c>
      <c r="I448">
        <f>IF(COUNTIFS(Registros!$A$2:$A$6000,"CS",Registros!$B$2:$B$6000,$A448)&gt;0,1,0)</f>
        <v/>
      </c>
      <c r="J448">
        <f>IF($I448=1,SUMIFS(Registros!$I$2:$I$6000,Registros!$A$2:$A$6000,"CS",Registros!$B$2:$B$6000,$A448),0)</f>
        <v/>
      </c>
      <c r="K448">
        <f>IF(COUNTIFS(Winback!$K$2:$K$300,$D448)&gt;0,1,0)</f>
        <v/>
      </c>
      <c r="L448">
        <f>IF(AND($K448=1,LEFT($A448,3)="WB-"),SUMIFS(Winback!$D$2:$D$300,Winback!$K$2:$K$300,$D448),0)</f>
        <v/>
      </c>
      <c r="M448">
        <f>IF(OR($E448=1,$G448=1,SUMIFS(Registros!$J$2:$J$6000,Registros!$B$2:$B$6000,$A448)&gt;0),1,0)</f>
        <v/>
      </c>
      <c r="N448">
        <f>IF($J448&gt;0,1,IF(COUNTIFS(Registros!$A$2:$A$6000,"CS",Registros!$B$2:$B$6000,$A448,Registros!$K$2:$K$6000,"&lt;&gt;")&gt;0,1,0))</f>
        <v/>
      </c>
      <c r="O448">
        <f>IF(AND($K448=1,$E448=0,$G448=0,$I448=0),"WINBACK",IF(AND($M448=1,$N448&gt;0),"CONVERGENTE",IF($M448=1,"SOLO MÓVIL",IF($N448&gt;0,"SOLO FIJO / INTERNET","SIN SERVICIOS"))))</f>
        <v/>
      </c>
      <c r="P448">
        <f>IF($O448="WINBACK","Recuperar (winback)",IF($O448="CONVERGENTE","Upgrade / más líneas",IF($O448="SOLO MÓVIL","Ofrecer fijo + internet (FLBBTV)",IF($O448="SOLO FIJO / INTERNET","Ofrecer línea móvil Nextphone","Oferta completa (móvil + fijo + internet)"))))</f>
        <v/>
      </c>
      <c r="Q448">
        <f>$F448+$H448+$L448</f>
        <v/>
      </c>
      <c r="R448">
        <f>IFERROR(VLOOKUP($A448,Registros!$B$2:$G$6000,6,0),IFERROR(VLOOKUP($D448,Winback!$B$2:$C$300,2,0),""))</f>
        <v/>
      </c>
      <c r="S448">
        <f>IF($E448=1,"NP","")&amp;IF($G448=1,"+MOV","")&amp;IF($I448=1,"+CS","")&amp;IF($K448=1,"+WB","")</f>
        <v/>
      </c>
      <c r="T448">
        <f>$E448+$G448+$I448+$K448</f>
        <v/>
      </c>
    </row>
    <row r="449">
      <c r="A449" t="inlineStr">
        <is>
          <t>312230850000</t>
        </is>
      </c>
      <c r="B449" t="inlineStr">
        <is>
          <t>31223085</t>
        </is>
      </c>
      <c r="C449" t="inlineStr">
        <is>
          <t>INVERSIONES KARLA DE CHIRIQUI, -</t>
        </is>
      </c>
      <c r="D449" t="inlineStr">
        <is>
          <t>INVERSIONESKARLADECHIRIQUI</t>
        </is>
      </c>
      <c r="E449">
        <f>IF(COUNTIFS(Registros!$A$2:$A$6000,"NP",Registros!$B$2:$B$6000,$A449)&gt;0,1,0)</f>
        <v/>
      </c>
      <c r="F449">
        <f>IF($E449=1,SUMIFS(Registros!$F$2:$F$6000,Registros!$A$2:$A$6000,"NP",Registros!$B$2:$B$6000,$A449),0)</f>
        <v/>
      </c>
      <c r="G449">
        <f>IF(COUNTIFS(Registros!$A$2:$A$6000,"MOV",Registros!$B$2:$B$6000,$A449)&gt;0,1,0)</f>
        <v/>
      </c>
      <c r="H449">
        <f>IF($G449=1,SUMIFS(Registros!$F$2:$F$6000,Registros!$A$2:$A$6000,"MOV",Registros!$B$2:$B$6000,$A449),0)</f>
        <v/>
      </c>
      <c r="I449">
        <f>IF(COUNTIFS(Registros!$A$2:$A$6000,"CS",Registros!$B$2:$B$6000,$A449)&gt;0,1,0)</f>
        <v/>
      </c>
      <c r="J449">
        <f>IF($I449=1,SUMIFS(Registros!$I$2:$I$6000,Registros!$A$2:$A$6000,"CS",Registros!$B$2:$B$6000,$A449),0)</f>
        <v/>
      </c>
      <c r="K449">
        <f>IF(COUNTIFS(Winback!$K$2:$K$300,$D449)&gt;0,1,0)</f>
        <v/>
      </c>
      <c r="L449">
        <f>IF(AND($K449=1,LEFT($A449,3)="WB-"),SUMIFS(Winback!$D$2:$D$300,Winback!$K$2:$K$300,$D449),0)</f>
        <v/>
      </c>
      <c r="M449">
        <f>IF(OR($E449=1,$G449=1,SUMIFS(Registros!$J$2:$J$6000,Registros!$B$2:$B$6000,$A449)&gt;0),1,0)</f>
        <v/>
      </c>
      <c r="N449">
        <f>IF($J449&gt;0,1,IF(COUNTIFS(Registros!$A$2:$A$6000,"CS",Registros!$B$2:$B$6000,$A449,Registros!$K$2:$K$6000,"&lt;&gt;")&gt;0,1,0))</f>
        <v/>
      </c>
      <c r="O449">
        <f>IF(AND($K449=1,$E449=0,$G449=0,$I449=0),"WINBACK",IF(AND($M449=1,$N449&gt;0),"CONVERGENTE",IF($M449=1,"SOLO MÓVIL",IF($N449&gt;0,"SOLO FIJO / INTERNET","SIN SERVICIOS"))))</f>
        <v/>
      </c>
      <c r="P449">
        <f>IF($O449="WINBACK","Recuperar (winback)",IF($O449="CONVERGENTE","Upgrade / más líneas",IF($O449="SOLO MÓVIL","Ofrecer fijo + internet (FLBBTV)",IF($O449="SOLO FIJO / INTERNET","Ofrecer línea móvil Nextphone","Oferta completa (móvil + fijo + internet)"))))</f>
        <v/>
      </c>
      <c r="Q449">
        <f>$F449+$H449+$L449</f>
        <v/>
      </c>
      <c r="R449">
        <f>IFERROR(VLOOKUP($A449,Registros!$B$2:$G$6000,6,0),IFERROR(VLOOKUP($D449,Winback!$B$2:$C$300,2,0),""))</f>
        <v/>
      </c>
      <c r="S449">
        <f>IF($E449=1,"NP","")&amp;IF($G449=1,"+MOV","")&amp;IF($I449=1,"+CS","")&amp;IF($K449=1,"+WB","")</f>
        <v/>
      </c>
      <c r="T449">
        <f>$E449+$G449+$I449+$K449</f>
        <v/>
      </c>
    </row>
    <row r="450">
      <c r="A450" t="inlineStr">
        <is>
          <t>312221550000</t>
        </is>
      </c>
      <c r="B450" t="inlineStr">
        <is>
          <t>31222155</t>
        </is>
      </c>
      <c r="C450" t="inlineStr">
        <is>
          <t>INVERSIONES KARLA DE CHIRIQUI, ..</t>
        </is>
      </c>
      <c r="D450" t="inlineStr">
        <is>
          <t>INVERSIONESKARLADECHIRIQUI</t>
        </is>
      </c>
      <c r="E450">
        <f>IF(COUNTIFS(Registros!$A$2:$A$6000,"NP",Registros!$B$2:$B$6000,$A450)&gt;0,1,0)</f>
        <v/>
      </c>
      <c r="F450">
        <f>IF($E450=1,SUMIFS(Registros!$F$2:$F$6000,Registros!$A$2:$A$6000,"NP",Registros!$B$2:$B$6000,$A450),0)</f>
        <v/>
      </c>
      <c r="G450">
        <f>IF(COUNTIFS(Registros!$A$2:$A$6000,"MOV",Registros!$B$2:$B$6000,$A450)&gt;0,1,0)</f>
        <v/>
      </c>
      <c r="H450">
        <f>IF($G450=1,SUMIFS(Registros!$F$2:$F$6000,Registros!$A$2:$A$6000,"MOV",Registros!$B$2:$B$6000,$A450),0)</f>
        <v/>
      </c>
      <c r="I450">
        <f>IF(COUNTIFS(Registros!$A$2:$A$6000,"CS",Registros!$B$2:$B$6000,$A450)&gt;0,1,0)</f>
        <v/>
      </c>
      <c r="J450">
        <f>IF($I450=1,SUMIFS(Registros!$I$2:$I$6000,Registros!$A$2:$A$6000,"CS",Registros!$B$2:$B$6000,$A450),0)</f>
        <v/>
      </c>
      <c r="K450">
        <f>IF(COUNTIFS(Winback!$K$2:$K$300,$D450)&gt;0,1,0)</f>
        <v/>
      </c>
      <c r="L450">
        <f>IF(AND($K450=1,LEFT($A450,3)="WB-"),SUMIFS(Winback!$D$2:$D$300,Winback!$K$2:$K$300,$D450),0)</f>
        <v/>
      </c>
      <c r="M450">
        <f>IF(OR($E450=1,$G450=1,SUMIFS(Registros!$J$2:$J$6000,Registros!$B$2:$B$6000,$A450)&gt;0),1,0)</f>
        <v/>
      </c>
      <c r="N450">
        <f>IF($J450&gt;0,1,IF(COUNTIFS(Registros!$A$2:$A$6000,"CS",Registros!$B$2:$B$6000,$A450,Registros!$K$2:$K$6000,"&lt;&gt;")&gt;0,1,0))</f>
        <v/>
      </c>
      <c r="O450">
        <f>IF(AND($K450=1,$E450=0,$G450=0,$I450=0),"WINBACK",IF(AND($M450=1,$N450&gt;0),"CONVERGENTE",IF($M450=1,"SOLO MÓVIL",IF($N450&gt;0,"SOLO FIJO / INTERNET","SIN SERVICIOS"))))</f>
        <v/>
      </c>
      <c r="P450">
        <f>IF($O450="WINBACK","Recuperar (winback)",IF($O450="CONVERGENTE","Upgrade / más líneas",IF($O450="SOLO MÓVIL","Ofrecer fijo + internet (FLBBTV)",IF($O450="SOLO FIJO / INTERNET","Ofrecer línea móvil Nextphone","Oferta completa (móvil + fijo + internet)"))))</f>
        <v/>
      </c>
      <c r="Q450">
        <f>$F450+$H450+$L450</f>
        <v/>
      </c>
      <c r="R450">
        <f>IFERROR(VLOOKUP($A450,Registros!$B$2:$G$6000,6,0),IFERROR(VLOOKUP($D450,Winback!$B$2:$C$300,2,0),""))</f>
        <v/>
      </c>
      <c r="S450">
        <f>IF($E450=1,"NP","")&amp;IF($G450=1,"+MOV","")&amp;IF($I450=1,"+CS","")&amp;IF($K450=1,"+WB","")</f>
        <v/>
      </c>
      <c r="T450">
        <f>$E450+$G450+$I450+$K450</f>
        <v/>
      </c>
    </row>
    <row r="451">
      <c r="A451" t="inlineStr">
        <is>
          <t>312201880000</t>
        </is>
      </c>
      <c r="B451" t="inlineStr">
        <is>
          <t>31220188</t>
        </is>
      </c>
      <c r="C451" t="inlineStr">
        <is>
          <t>INVERSIONES KARLA DE CHIRIQUI, S.A. -</t>
        </is>
      </c>
      <c r="D451" t="inlineStr">
        <is>
          <t>INVERSIONESKARLADECHIRIQUISA</t>
        </is>
      </c>
      <c r="E451">
        <f>IF(COUNTIFS(Registros!$A$2:$A$6000,"NP",Registros!$B$2:$B$6000,$A451)&gt;0,1,0)</f>
        <v/>
      </c>
      <c r="F451">
        <f>IF($E451=1,SUMIFS(Registros!$F$2:$F$6000,Registros!$A$2:$A$6000,"NP",Registros!$B$2:$B$6000,$A451),0)</f>
        <v/>
      </c>
      <c r="G451">
        <f>IF(COUNTIFS(Registros!$A$2:$A$6000,"MOV",Registros!$B$2:$B$6000,$A451)&gt;0,1,0)</f>
        <v/>
      </c>
      <c r="H451">
        <f>IF($G451=1,SUMIFS(Registros!$F$2:$F$6000,Registros!$A$2:$A$6000,"MOV",Registros!$B$2:$B$6000,$A451),0)</f>
        <v/>
      </c>
      <c r="I451">
        <f>IF(COUNTIFS(Registros!$A$2:$A$6000,"CS",Registros!$B$2:$B$6000,$A451)&gt;0,1,0)</f>
        <v/>
      </c>
      <c r="J451">
        <f>IF($I451=1,SUMIFS(Registros!$I$2:$I$6000,Registros!$A$2:$A$6000,"CS",Registros!$B$2:$B$6000,$A451),0)</f>
        <v/>
      </c>
      <c r="K451">
        <f>IF(COUNTIFS(Winback!$K$2:$K$300,$D451)&gt;0,1,0)</f>
        <v/>
      </c>
      <c r="L451">
        <f>IF(AND($K451=1,LEFT($A451,3)="WB-"),SUMIFS(Winback!$D$2:$D$300,Winback!$K$2:$K$300,$D451),0)</f>
        <v/>
      </c>
      <c r="M451">
        <f>IF(OR($E451=1,$G451=1,SUMIFS(Registros!$J$2:$J$6000,Registros!$B$2:$B$6000,$A451)&gt;0),1,0)</f>
        <v/>
      </c>
      <c r="N451">
        <f>IF($J451&gt;0,1,IF(COUNTIFS(Registros!$A$2:$A$6000,"CS",Registros!$B$2:$B$6000,$A451,Registros!$K$2:$K$6000,"&lt;&gt;")&gt;0,1,0))</f>
        <v/>
      </c>
      <c r="O451">
        <f>IF(AND($K451=1,$E451=0,$G451=0,$I451=0),"WINBACK",IF(AND($M451=1,$N451&gt;0),"CONVERGENTE",IF($M451=1,"SOLO MÓVIL",IF($N451&gt;0,"SOLO FIJO / INTERNET","SIN SERVICIOS"))))</f>
        <v/>
      </c>
      <c r="P451">
        <f>IF($O451="WINBACK","Recuperar (winback)",IF($O451="CONVERGENTE","Upgrade / más líneas",IF($O451="SOLO MÓVIL","Ofrecer fijo + internet (FLBBTV)",IF($O451="SOLO FIJO / INTERNET","Ofrecer línea móvil Nextphone","Oferta completa (móvil + fijo + internet)"))))</f>
        <v/>
      </c>
      <c r="Q451">
        <f>$F451+$H451+$L451</f>
        <v/>
      </c>
      <c r="R451">
        <f>IFERROR(VLOOKUP($A451,Registros!$B$2:$G$6000,6,0),IFERROR(VLOOKUP($D451,Winback!$B$2:$C$300,2,0),""))</f>
        <v/>
      </c>
      <c r="S451">
        <f>IF($E451=1,"NP","")&amp;IF($G451=1,"+MOV","")&amp;IF($I451=1,"+CS","")&amp;IF($K451=1,"+WB","")</f>
        <v/>
      </c>
      <c r="T451">
        <f>$E451+$G451+$I451+$K451</f>
        <v/>
      </c>
    </row>
    <row r="452">
      <c r="A452" t="inlineStr">
        <is>
          <t>312220450000</t>
        </is>
      </c>
      <c r="B452" t="inlineStr">
        <is>
          <t>31222045</t>
        </is>
      </c>
      <c r="C452" t="inlineStr">
        <is>
          <t>DEYDAMIA DIAZ</t>
        </is>
      </c>
      <c r="D452" t="inlineStr">
        <is>
          <t>DEYDAMIADIAZ</t>
        </is>
      </c>
      <c r="E452">
        <f>IF(COUNTIFS(Registros!$A$2:$A$6000,"NP",Registros!$B$2:$B$6000,$A452)&gt;0,1,0)</f>
        <v/>
      </c>
      <c r="F452">
        <f>IF($E452=1,SUMIFS(Registros!$F$2:$F$6000,Registros!$A$2:$A$6000,"NP",Registros!$B$2:$B$6000,$A452),0)</f>
        <v/>
      </c>
      <c r="G452">
        <f>IF(COUNTIFS(Registros!$A$2:$A$6000,"MOV",Registros!$B$2:$B$6000,$A452)&gt;0,1,0)</f>
        <v/>
      </c>
      <c r="H452">
        <f>IF($G452=1,SUMIFS(Registros!$F$2:$F$6000,Registros!$A$2:$A$6000,"MOV",Registros!$B$2:$B$6000,$A452),0)</f>
        <v/>
      </c>
      <c r="I452">
        <f>IF(COUNTIFS(Registros!$A$2:$A$6000,"CS",Registros!$B$2:$B$6000,$A452)&gt;0,1,0)</f>
        <v/>
      </c>
      <c r="J452">
        <f>IF($I452=1,SUMIFS(Registros!$I$2:$I$6000,Registros!$A$2:$A$6000,"CS",Registros!$B$2:$B$6000,$A452),0)</f>
        <v/>
      </c>
      <c r="K452">
        <f>IF(COUNTIFS(Winback!$K$2:$K$300,$D452)&gt;0,1,0)</f>
        <v/>
      </c>
      <c r="L452">
        <f>IF(AND($K452=1,LEFT($A452,3)="WB-"),SUMIFS(Winback!$D$2:$D$300,Winback!$K$2:$K$300,$D452),0)</f>
        <v/>
      </c>
      <c r="M452">
        <f>IF(OR($E452=1,$G452=1,SUMIFS(Registros!$J$2:$J$6000,Registros!$B$2:$B$6000,$A452)&gt;0),1,0)</f>
        <v/>
      </c>
      <c r="N452">
        <f>IF($J452&gt;0,1,IF(COUNTIFS(Registros!$A$2:$A$6000,"CS",Registros!$B$2:$B$6000,$A452,Registros!$K$2:$K$6000,"&lt;&gt;")&gt;0,1,0))</f>
        <v/>
      </c>
      <c r="O452">
        <f>IF(AND($K452=1,$E452=0,$G452=0,$I452=0),"WINBACK",IF(AND($M452=1,$N452&gt;0),"CONVERGENTE",IF($M452=1,"SOLO MÓVIL",IF($N452&gt;0,"SOLO FIJO / INTERNET","SIN SERVICIOS"))))</f>
        <v/>
      </c>
      <c r="P452">
        <f>IF($O452="WINBACK","Recuperar (winback)",IF($O452="CONVERGENTE","Upgrade / más líneas",IF($O452="SOLO MÓVIL","Ofrecer fijo + internet (FLBBTV)",IF($O452="SOLO FIJO / INTERNET","Ofrecer línea móvil Nextphone","Oferta completa (móvil + fijo + internet)"))))</f>
        <v/>
      </c>
      <c r="Q452">
        <f>$F452+$H452+$L452</f>
        <v/>
      </c>
      <c r="R452">
        <f>IFERROR(VLOOKUP($A452,Registros!$B$2:$G$6000,6,0),IFERROR(VLOOKUP($D452,Winback!$B$2:$C$300,2,0),""))</f>
        <v/>
      </c>
      <c r="S452">
        <f>IF($E452=1,"NP","")&amp;IF($G452=1,"+MOV","")&amp;IF($I452=1,"+CS","")&amp;IF($K452=1,"+WB","")</f>
        <v/>
      </c>
      <c r="T452">
        <f>$E452+$G452+$I452+$K452</f>
        <v/>
      </c>
    </row>
    <row r="453">
      <c r="A453" t="inlineStr">
        <is>
          <t>312234130000</t>
        </is>
      </c>
      <c r="B453" t="inlineStr">
        <is>
          <t>31223413</t>
        </is>
      </c>
      <c r="C453" t="inlineStr">
        <is>
          <t>EMPRESA DONA JOSE</t>
        </is>
      </c>
      <c r="D453" t="inlineStr">
        <is>
          <t>EMPRESADONAJOSE</t>
        </is>
      </c>
      <c r="E453">
        <f>IF(COUNTIFS(Registros!$A$2:$A$6000,"NP",Registros!$B$2:$B$6000,$A453)&gt;0,1,0)</f>
        <v/>
      </c>
      <c r="F453">
        <f>IF($E453=1,SUMIFS(Registros!$F$2:$F$6000,Registros!$A$2:$A$6000,"NP",Registros!$B$2:$B$6000,$A453),0)</f>
        <v/>
      </c>
      <c r="G453">
        <f>IF(COUNTIFS(Registros!$A$2:$A$6000,"MOV",Registros!$B$2:$B$6000,$A453)&gt;0,1,0)</f>
        <v/>
      </c>
      <c r="H453">
        <f>IF($G453=1,SUMIFS(Registros!$F$2:$F$6000,Registros!$A$2:$A$6000,"MOV",Registros!$B$2:$B$6000,$A453),0)</f>
        <v/>
      </c>
      <c r="I453">
        <f>IF(COUNTIFS(Registros!$A$2:$A$6000,"CS",Registros!$B$2:$B$6000,$A453)&gt;0,1,0)</f>
        <v/>
      </c>
      <c r="J453">
        <f>IF($I453=1,SUMIFS(Registros!$I$2:$I$6000,Registros!$A$2:$A$6000,"CS",Registros!$B$2:$B$6000,$A453),0)</f>
        <v/>
      </c>
      <c r="K453">
        <f>IF(COUNTIFS(Winback!$K$2:$K$300,$D453)&gt;0,1,0)</f>
        <v/>
      </c>
      <c r="L453">
        <f>IF(AND($K453=1,LEFT($A453,3)="WB-"),SUMIFS(Winback!$D$2:$D$300,Winback!$K$2:$K$300,$D453),0)</f>
        <v/>
      </c>
      <c r="M453">
        <f>IF(OR($E453=1,$G453=1,SUMIFS(Registros!$J$2:$J$6000,Registros!$B$2:$B$6000,$A453)&gt;0),1,0)</f>
        <v/>
      </c>
      <c r="N453">
        <f>IF($J453&gt;0,1,IF(COUNTIFS(Registros!$A$2:$A$6000,"CS",Registros!$B$2:$B$6000,$A453,Registros!$K$2:$K$6000,"&lt;&gt;")&gt;0,1,0))</f>
        <v/>
      </c>
      <c r="O453">
        <f>IF(AND($K453=1,$E453=0,$G453=0,$I453=0),"WINBACK",IF(AND($M453=1,$N453&gt;0),"CONVERGENTE",IF($M453=1,"SOLO MÓVIL",IF($N453&gt;0,"SOLO FIJO / INTERNET","SIN SERVICIOS"))))</f>
        <v/>
      </c>
      <c r="P453">
        <f>IF($O453="WINBACK","Recuperar (winback)",IF($O453="CONVERGENTE","Upgrade / más líneas",IF($O453="SOLO MÓVIL","Ofrecer fijo + internet (FLBBTV)",IF($O453="SOLO FIJO / INTERNET","Ofrecer línea móvil Nextphone","Oferta completa (móvil + fijo + internet)"))))</f>
        <v/>
      </c>
      <c r="Q453">
        <f>$F453+$H453+$L453</f>
        <v/>
      </c>
      <c r="R453">
        <f>IFERROR(VLOOKUP($A453,Registros!$B$2:$G$6000,6,0),IFERROR(VLOOKUP($D453,Winback!$B$2:$C$300,2,0),""))</f>
        <v/>
      </c>
      <c r="S453">
        <f>IF($E453=1,"NP","")&amp;IF($G453=1,"+MOV","")&amp;IF($I453=1,"+CS","")&amp;IF($K453=1,"+WB","")</f>
        <v/>
      </c>
      <c r="T453">
        <f>$E453+$G453+$I453+$K453</f>
        <v/>
      </c>
    </row>
    <row r="454">
      <c r="A454" t="inlineStr">
        <is>
          <t>351171500000</t>
        </is>
      </c>
      <c r="B454" t="inlineStr">
        <is>
          <t>35117150</t>
        </is>
      </c>
      <c r="C454" t="inlineStr">
        <is>
          <t>ENCARNACION MIRO</t>
        </is>
      </c>
      <c r="D454" t="inlineStr">
        <is>
          <t>ENCARNACIONMIRO</t>
        </is>
      </c>
      <c r="E454">
        <f>IF(COUNTIFS(Registros!$A$2:$A$6000,"NP",Registros!$B$2:$B$6000,$A454)&gt;0,1,0)</f>
        <v/>
      </c>
      <c r="F454">
        <f>IF($E454=1,SUMIFS(Registros!$F$2:$F$6000,Registros!$A$2:$A$6000,"NP",Registros!$B$2:$B$6000,$A454),0)</f>
        <v/>
      </c>
      <c r="G454">
        <f>IF(COUNTIFS(Registros!$A$2:$A$6000,"MOV",Registros!$B$2:$B$6000,$A454)&gt;0,1,0)</f>
        <v/>
      </c>
      <c r="H454">
        <f>IF($G454=1,SUMIFS(Registros!$F$2:$F$6000,Registros!$A$2:$A$6000,"MOV",Registros!$B$2:$B$6000,$A454),0)</f>
        <v/>
      </c>
      <c r="I454">
        <f>IF(COUNTIFS(Registros!$A$2:$A$6000,"CS",Registros!$B$2:$B$6000,$A454)&gt;0,1,0)</f>
        <v/>
      </c>
      <c r="J454">
        <f>IF($I454=1,SUMIFS(Registros!$I$2:$I$6000,Registros!$A$2:$A$6000,"CS",Registros!$B$2:$B$6000,$A454),0)</f>
        <v/>
      </c>
      <c r="K454">
        <f>IF(COUNTIFS(Winback!$K$2:$K$300,$D454)&gt;0,1,0)</f>
        <v/>
      </c>
      <c r="L454">
        <f>IF(AND($K454=1,LEFT($A454,3)="WB-"),SUMIFS(Winback!$D$2:$D$300,Winback!$K$2:$K$300,$D454),0)</f>
        <v/>
      </c>
      <c r="M454">
        <f>IF(OR($E454=1,$G454=1,SUMIFS(Registros!$J$2:$J$6000,Registros!$B$2:$B$6000,$A454)&gt;0),1,0)</f>
        <v/>
      </c>
      <c r="N454">
        <f>IF($J454&gt;0,1,IF(COUNTIFS(Registros!$A$2:$A$6000,"CS",Registros!$B$2:$B$6000,$A454,Registros!$K$2:$K$6000,"&lt;&gt;")&gt;0,1,0))</f>
        <v/>
      </c>
      <c r="O454">
        <f>IF(AND($K454=1,$E454=0,$G454=0,$I454=0),"WINBACK",IF(AND($M454=1,$N454&gt;0),"CONVERGENTE",IF($M454=1,"SOLO MÓVIL",IF($N454&gt;0,"SOLO FIJO / INTERNET","SIN SERVICIOS"))))</f>
        <v/>
      </c>
      <c r="P454">
        <f>IF($O454="WINBACK","Recuperar (winback)",IF($O454="CONVERGENTE","Upgrade / más líneas",IF($O454="SOLO MÓVIL","Ofrecer fijo + internet (FLBBTV)",IF($O454="SOLO FIJO / INTERNET","Ofrecer línea móvil Nextphone","Oferta completa (móvil + fijo + internet)"))))</f>
        <v/>
      </c>
      <c r="Q454">
        <f>$F454+$H454+$L454</f>
        <v/>
      </c>
      <c r="R454">
        <f>IFERROR(VLOOKUP($A454,Registros!$B$2:$G$6000,6,0),IFERROR(VLOOKUP($D454,Winback!$B$2:$C$300,2,0),""))</f>
        <v/>
      </c>
      <c r="S454">
        <f>IF($E454=1,"NP","")&amp;IF($G454=1,"+MOV","")&amp;IF($I454=1,"+CS","")&amp;IF($K454=1,"+WB","")</f>
        <v/>
      </c>
      <c r="T454">
        <f>$E454+$G454+$I454+$K454</f>
        <v/>
      </c>
    </row>
    <row r="455">
      <c r="A455" t="inlineStr">
        <is>
          <t>312205310000</t>
        </is>
      </c>
      <c r="B455" t="inlineStr">
        <is>
          <t>31220531</t>
        </is>
      </c>
      <c r="C455" t="inlineStr">
        <is>
          <t>TRANSPORTE Y EQUIPO ESCOBAR S.A</t>
        </is>
      </c>
      <c r="D455" t="inlineStr">
        <is>
          <t>TRANSPORTEYEQUIPOESCOBARSA</t>
        </is>
      </c>
      <c r="E455">
        <f>IF(COUNTIFS(Registros!$A$2:$A$6000,"NP",Registros!$B$2:$B$6000,$A455)&gt;0,1,0)</f>
        <v/>
      </c>
      <c r="F455">
        <f>IF($E455=1,SUMIFS(Registros!$F$2:$F$6000,Registros!$A$2:$A$6000,"NP",Registros!$B$2:$B$6000,$A455),0)</f>
        <v/>
      </c>
      <c r="G455">
        <f>IF(COUNTIFS(Registros!$A$2:$A$6000,"MOV",Registros!$B$2:$B$6000,$A455)&gt;0,1,0)</f>
        <v/>
      </c>
      <c r="H455">
        <f>IF($G455=1,SUMIFS(Registros!$F$2:$F$6000,Registros!$A$2:$A$6000,"MOV",Registros!$B$2:$B$6000,$A455),0)</f>
        <v/>
      </c>
      <c r="I455">
        <f>IF(COUNTIFS(Registros!$A$2:$A$6000,"CS",Registros!$B$2:$B$6000,$A455)&gt;0,1,0)</f>
        <v/>
      </c>
      <c r="J455">
        <f>IF($I455=1,SUMIFS(Registros!$I$2:$I$6000,Registros!$A$2:$A$6000,"CS",Registros!$B$2:$B$6000,$A455),0)</f>
        <v/>
      </c>
      <c r="K455">
        <f>IF(COUNTIFS(Winback!$K$2:$K$300,$D455)&gt;0,1,0)</f>
        <v/>
      </c>
      <c r="L455">
        <f>IF(AND($K455=1,LEFT($A455,3)="WB-"),SUMIFS(Winback!$D$2:$D$300,Winback!$K$2:$K$300,$D455),0)</f>
        <v/>
      </c>
      <c r="M455">
        <f>IF(OR($E455=1,$G455=1,SUMIFS(Registros!$J$2:$J$6000,Registros!$B$2:$B$6000,$A455)&gt;0),1,0)</f>
        <v/>
      </c>
      <c r="N455">
        <f>IF($J455&gt;0,1,IF(COUNTIFS(Registros!$A$2:$A$6000,"CS",Registros!$B$2:$B$6000,$A455,Registros!$K$2:$K$6000,"&lt;&gt;")&gt;0,1,0))</f>
        <v/>
      </c>
      <c r="O455">
        <f>IF(AND($K455=1,$E455=0,$G455=0,$I455=0),"WINBACK",IF(AND($M455=1,$N455&gt;0),"CONVERGENTE",IF($M455=1,"SOLO MÓVIL",IF($N455&gt;0,"SOLO FIJO / INTERNET","SIN SERVICIOS"))))</f>
        <v/>
      </c>
      <c r="P455">
        <f>IF($O455="WINBACK","Recuperar (winback)",IF($O455="CONVERGENTE","Upgrade / más líneas",IF($O455="SOLO MÓVIL","Ofrecer fijo + internet (FLBBTV)",IF($O455="SOLO FIJO / INTERNET","Ofrecer línea móvil Nextphone","Oferta completa (móvil + fijo + internet)"))))</f>
        <v/>
      </c>
      <c r="Q455">
        <f>$F455+$H455+$L455</f>
        <v/>
      </c>
      <c r="R455">
        <f>IFERROR(VLOOKUP($A455,Registros!$B$2:$G$6000,6,0),IFERROR(VLOOKUP($D455,Winback!$B$2:$C$300,2,0),""))</f>
        <v/>
      </c>
      <c r="S455">
        <f>IF($E455=1,"NP","")&amp;IF($G455=1,"+MOV","")&amp;IF($I455=1,"+CS","")&amp;IF($K455=1,"+WB","")</f>
        <v/>
      </c>
      <c r="T455">
        <f>$E455+$G455+$I455+$K455</f>
        <v/>
      </c>
    </row>
    <row r="456">
      <c r="A456" t="inlineStr">
        <is>
          <t>357342670000</t>
        </is>
      </c>
      <c r="B456" t="inlineStr">
        <is>
          <t>35734267</t>
        </is>
      </c>
      <c r="C456" t="inlineStr">
        <is>
          <t>EDUARDO BUSTAMANTE</t>
        </is>
      </c>
      <c r="D456" t="inlineStr">
        <is>
          <t>EDUARDOBUSTAMANTE</t>
        </is>
      </c>
      <c r="E456">
        <f>IF(COUNTIFS(Registros!$A$2:$A$6000,"NP",Registros!$B$2:$B$6000,$A456)&gt;0,1,0)</f>
        <v/>
      </c>
      <c r="F456">
        <f>IF($E456=1,SUMIFS(Registros!$F$2:$F$6000,Registros!$A$2:$A$6000,"NP",Registros!$B$2:$B$6000,$A456),0)</f>
        <v/>
      </c>
      <c r="G456">
        <f>IF(COUNTIFS(Registros!$A$2:$A$6000,"MOV",Registros!$B$2:$B$6000,$A456)&gt;0,1,0)</f>
        <v/>
      </c>
      <c r="H456">
        <f>IF($G456=1,SUMIFS(Registros!$F$2:$F$6000,Registros!$A$2:$A$6000,"MOV",Registros!$B$2:$B$6000,$A456),0)</f>
        <v/>
      </c>
      <c r="I456">
        <f>IF(COUNTIFS(Registros!$A$2:$A$6000,"CS",Registros!$B$2:$B$6000,$A456)&gt;0,1,0)</f>
        <v/>
      </c>
      <c r="J456">
        <f>IF($I456=1,SUMIFS(Registros!$I$2:$I$6000,Registros!$A$2:$A$6000,"CS",Registros!$B$2:$B$6000,$A456),0)</f>
        <v/>
      </c>
      <c r="K456">
        <f>IF(COUNTIFS(Winback!$K$2:$K$300,$D456)&gt;0,1,0)</f>
        <v/>
      </c>
      <c r="L456">
        <f>IF(AND($K456=1,LEFT($A456,3)="WB-"),SUMIFS(Winback!$D$2:$D$300,Winback!$K$2:$K$300,$D456),0)</f>
        <v/>
      </c>
      <c r="M456">
        <f>IF(OR($E456=1,$G456=1,SUMIFS(Registros!$J$2:$J$6000,Registros!$B$2:$B$6000,$A456)&gt;0),1,0)</f>
        <v/>
      </c>
      <c r="N456">
        <f>IF($J456&gt;0,1,IF(COUNTIFS(Registros!$A$2:$A$6000,"CS",Registros!$B$2:$B$6000,$A456,Registros!$K$2:$K$6000,"&lt;&gt;")&gt;0,1,0))</f>
        <v/>
      </c>
      <c r="O456">
        <f>IF(AND($K456=1,$E456=0,$G456=0,$I456=0),"WINBACK",IF(AND($M456=1,$N456&gt;0),"CONVERGENTE",IF($M456=1,"SOLO MÓVIL",IF($N456&gt;0,"SOLO FIJO / INTERNET","SIN SERVICIOS"))))</f>
        <v/>
      </c>
      <c r="P456">
        <f>IF($O456="WINBACK","Recuperar (winback)",IF($O456="CONVERGENTE","Upgrade / más líneas",IF($O456="SOLO MÓVIL","Ofrecer fijo + internet (FLBBTV)",IF($O456="SOLO FIJO / INTERNET","Ofrecer línea móvil Nextphone","Oferta completa (móvil + fijo + internet)"))))</f>
        <v/>
      </c>
      <c r="Q456">
        <f>$F456+$H456+$L456</f>
        <v/>
      </c>
      <c r="R456">
        <f>IFERROR(VLOOKUP($A456,Registros!$B$2:$G$6000,6,0),IFERROR(VLOOKUP($D456,Winback!$B$2:$C$300,2,0),""))</f>
        <v/>
      </c>
      <c r="S456">
        <f>IF($E456=1,"NP","")&amp;IF($G456=1,"+MOV","")&amp;IF($I456=1,"+CS","")&amp;IF($K456=1,"+WB","")</f>
        <v/>
      </c>
      <c r="T456">
        <f>$E456+$G456+$I456+$K456</f>
        <v/>
      </c>
    </row>
    <row r="457">
      <c r="A457" t="inlineStr">
        <is>
          <t>321454710000</t>
        </is>
      </c>
      <c r="B457" t="inlineStr">
        <is>
          <t>32145471</t>
        </is>
      </c>
      <c r="C457" t="inlineStr">
        <is>
          <t>Security Wind</t>
        </is>
      </c>
      <c r="D457" t="inlineStr">
        <is>
          <t>SECURITYWIND</t>
        </is>
      </c>
      <c r="E457">
        <f>IF(COUNTIFS(Registros!$A$2:$A$6000,"NP",Registros!$B$2:$B$6000,$A457)&gt;0,1,0)</f>
        <v/>
      </c>
      <c r="F457">
        <f>IF($E457=1,SUMIFS(Registros!$F$2:$F$6000,Registros!$A$2:$A$6000,"NP",Registros!$B$2:$B$6000,$A457),0)</f>
        <v/>
      </c>
      <c r="G457">
        <f>IF(COUNTIFS(Registros!$A$2:$A$6000,"MOV",Registros!$B$2:$B$6000,$A457)&gt;0,1,0)</f>
        <v/>
      </c>
      <c r="H457">
        <f>IF($G457=1,SUMIFS(Registros!$F$2:$F$6000,Registros!$A$2:$A$6000,"MOV",Registros!$B$2:$B$6000,$A457),0)</f>
        <v/>
      </c>
      <c r="I457">
        <f>IF(COUNTIFS(Registros!$A$2:$A$6000,"CS",Registros!$B$2:$B$6000,$A457)&gt;0,1,0)</f>
        <v/>
      </c>
      <c r="J457">
        <f>IF($I457=1,SUMIFS(Registros!$I$2:$I$6000,Registros!$A$2:$A$6000,"CS",Registros!$B$2:$B$6000,$A457),0)</f>
        <v/>
      </c>
      <c r="K457">
        <f>IF(COUNTIFS(Winback!$K$2:$K$300,$D457)&gt;0,1,0)</f>
        <v/>
      </c>
      <c r="L457">
        <f>IF(AND($K457=1,LEFT($A457,3)="WB-"),SUMIFS(Winback!$D$2:$D$300,Winback!$K$2:$K$300,$D457),0)</f>
        <v/>
      </c>
      <c r="M457">
        <f>IF(OR($E457=1,$G457=1,SUMIFS(Registros!$J$2:$J$6000,Registros!$B$2:$B$6000,$A457)&gt;0),1,0)</f>
        <v/>
      </c>
      <c r="N457">
        <f>IF($J457&gt;0,1,IF(COUNTIFS(Registros!$A$2:$A$6000,"CS",Registros!$B$2:$B$6000,$A457,Registros!$K$2:$K$6000,"&lt;&gt;")&gt;0,1,0))</f>
        <v/>
      </c>
      <c r="O457">
        <f>IF(AND($K457=1,$E457=0,$G457=0,$I457=0),"WINBACK",IF(AND($M457=1,$N457&gt;0),"CONVERGENTE",IF($M457=1,"SOLO MÓVIL",IF($N457&gt;0,"SOLO FIJO / INTERNET","SIN SERVICIOS"))))</f>
        <v/>
      </c>
      <c r="P457">
        <f>IF($O457="WINBACK","Recuperar (winback)",IF($O457="CONVERGENTE","Upgrade / más líneas",IF($O457="SOLO MÓVIL","Ofrecer fijo + internet (FLBBTV)",IF($O457="SOLO FIJO / INTERNET","Ofrecer línea móvil Nextphone","Oferta completa (móvil + fijo + internet)"))))</f>
        <v/>
      </c>
      <c r="Q457">
        <f>$F457+$H457+$L457</f>
        <v/>
      </c>
      <c r="R457">
        <f>IFERROR(VLOOKUP($A457,Registros!$B$2:$G$6000,6,0),IFERROR(VLOOKUP($D457,Winback!$B$2:$C$300,2,0),""))</f>
        <v/>
      </c>
      <c r="S457">
        <f>IF($E457=1,"NP","")&amp;IF($G457=1,"+MOV","")&amp;IF($I457=1,"+CS","")&amp;IF($K457=1,"+WB","")</f>
        <v/>
      </c>
      <c r="T457">
        <f>$E457+$G457+$I457+$K457</f>
        <v/>
      </c>
    </row>
    <row r="458">
      <c r="A458" t="inlineStr">
        <is>
          <t>324436780100</t>
        </is>
      </c>
      <c r="B458" t="inlineStr">
        <is>
          <t>32443678</t>
        </is>
      </c>
      <c r="C458" t="inlineStr">
        <is>
          <t>RUE MONTMANTRE SA</t>
        </is>
      </c>
      <c r="D458" t="inlineStr">
        <is>
          <t>RUEMONTMANTRESA</t>
        </is>
      </c>
      <c r="E458">
        <f>IF(COUNTIFS(Registros!$A$2:$A$6000,"NP",Registros!$B$2:$B$6000,$A458)&gt;0,1,0)</f>
        <v/>
      </c>
      <c r="F458">
        <f>IF($E458=1,SUMIFS(Registros!$F$2:$F$6000,Registros!$A$2:$A$6000,"NP",Registros!$B$2:$B$6000,$A458),0)</f>
        <v/>
      </c>
      <c r="G458">
        <f>IF(COUNTIFS(Registros!$A$2:$A$6000,"MOV",Registros!$B$2:$B$6000,$A458)&gt;0,1,0)</f>
        <v/>
      </c>
      <c r="H458">
        <f>IF($G458=1,SUMIFS(Registros!$F$2:$F$6000,Registros!$A$2:$A$6000,"MOV",Registros!$B$2:$B$6000,$A458),0)</f>
        <v/>
      </c>
      <c r="I458">
        <f>IF(COUNTIFS(Registros!$A$2:$A$6000,"CS",Registros!$B$2:$B$6000,$A458)&gt;0,1,0)</f>
        <v/>
      </c>
      <c r="J458">
        <f>IF($I458=1,SUMIFS(Registros!$I$2:$I$6000,Registros!$A$2:$A$6000,"CS",Registros!$B$2:$B$6000,$A458),0)</f>
        <v/>
      </c>
      <c r="K458">
        <f>IF(COUNTIFS(Winback!$K$2:$K$300,$D458)&gt;0,1,0)</f>
        <v/>
      </c>
      <c r="L458">
        <f>IF(AND($K458=1,LEFT($A458,3)="WB-"),SUMIFS(Winback!$D$2:$D$300,Winback!$K$2:$K$300,$D458),0)</f>
        <v/>
      </c>
      <c r="M458">
        <f>IF(OR($E458=1,$G458=1,SUMIFS(Registros!$J$2:$J$6000,Registros!$B$2:$B$6000,$A458)&gt;0),1,0)</f>
        <v/>
      </c>
      <c r="N458">
        <f>IF($J458&gt;0,1,IF(COUNTIFS(Registros!$A$2:$A$6000,"CS",Registros!$B$2:$B$6000,$A458,Registros!$K$2:$K$6000,"&lt;&gt;")&gt;0,1,0))</f>
        <v/>
      </c>
      <c r="O458">
        <f>IF(AND($K458=1,$E458=0,$G458=0,$I458=0),"WINBACK",IF(AND($M458=1,$N458&gt;0),"CONVERGENTE",IF($M458=1,"SOLO MÓVIL",IF($N458&gt;0,"SOLO FIJO / INTERNET","SIN SERVICIOS"))))</f>
        <v/>
      </c>
      <c r="P458">
        <f>IF($O458="WINBACK","Recuperar (winback)",IF($O458="CONVERGENTE","Upgrade / más líneas",IF($O458="SOLO MÓVIL","Ofrecer fijo + internet (FLBBTV)",IF($O458="SOLO FIJO / INTERNET","Ofrecer línea móvil Nextphone","Oferta completa (móvil + fijo + internet)"))))</f>
        <v/>
      </c>
      <c r="Q458">
        <f>$F458+$H458+$L458</f>
        <v/>
      </c>
      <c r="R458">
        <f>IFERROR(VLOOKUP($A458,Registros!$B$2:$G$6000,6,0),IFERROR(VLOOKUP($D458,Winback!$B$2:$C$300,2,0),""))</f>
        <v/>
      </c>
      <c r="S458">
        <f>IF($E458=1,"NP","")&amp;IF($G458=1,"+MOV","")&amp;IF($I458=1,"+CS","")&amp;IF($K458=1,"+WB","")</f>
        <v/>
      </c>
      <c r="T458">
        <f>$E458+$G458+$I458+$K458</f>
        <v/>
      </c>
    </row>
    <row r="459">
      <c r="A459" t="inlineStr">
        <is>
          <t>312201920000</t>
        </is>
      </c>
      <c r="B459" t="inlineStr">
        <is>
          <t>31220192</t>
        </is>
      </c>
      <c r="C459" t="inlineStr">
        <is>
          <t>ALLTECH PANAMA,S.A. ----</t>
        </is>
      </c>
      <c r="D459" t="inlineStr">
        <is>
          <t>ALLTECHPANAMASA</t>
        </is>
      </c>
      <c r="E459">
        <f>IF(COUNTIFS(Registros!$A$2:$A$6000,"NP",Registros!$B$2:$B$6000,$A459)&gt;0,1,0)</f>
        <v/>
      </c>
      <c r="F459">
        <f>IF($E459=1,SUMIFS(Registros!$F$2:$F$6000,Registros!$A$2:$A$6000,"NP",Registros!$B$2:$B$6000,$A459),0)</f>
        <v/>
      </c>
      <c r="G459">
        <f>IF(COUNTIFS(Registros!$A$2:$A$6000,"MOV",Registros!$B$2:$B$6000,$A459)&gt;0,1,0)</f>
        <v/>
      </c>
      <c r="H459">
        <f>IF($G459=1,SUMIFS(Registros!$F$2:$F$6000,Registros!$A$2:$A$6000,"MOV",Registros!$B$2:$B$6000,$A459),0)</f>
        <v/>
      </c>
      <c r="I459">
        <f>IF(COUNTIFS(Registros!$A$2:$A$6000,"CS",Registros!$B$2:$B$6000,$A459)&gt;0,1,0)</f>
        <v/>
      </c>
      <c r="J459">
        <f>IF($I459=1,SUMIFS(Registros!$I$2:$I$6000,Registros!$A$2:$A$6000,"CS",Registros!$B$2:$B$6000,$A459),0)</f>
        <v/>
      </c>
      <c r="K459">
        <f>IF(COUNTIFS(Winback!$K$2:$K$300,$D459)&gt;0,1,0)</f>
        <v/>
      </c>
      <c r="L459">
        <f>IF(AND($K459=1,LEFT($A459,3)="WB-"),SUMIFS(Winback!$D$2:$D$300,Winback!$K$2:$K$300,$D459),0)</f>
        <v/>
      </c>
      <c r="M459">
        <f>IF(OR($E459=1,$G459=1,SUMIFS(Registros!$J$2:$J$6000,Registros!$B$2:$B$6000,$A459)&gt;0),1,0)</f>
        <v/>
      </c>
      <c r="N459">
        <f>IF($J459&gt;0,1,IF(COUNTIFS(Registros!$A$2:$A$6000,"CS",Registros!$B$2:$B$6000,$A459,Registros!$K$2:$K$6000,"&lt;&gt;")&gt;0,1,0))</f>
        <v/>
      </c>
      <c r="O459">
        <f>IF(AND($K459=1,$E459=0,$G459=0,$I459=0),"WINBACK",IF(AND($M459=1,$N459&gt;0),"CONVERGENTE",IF($M459=1,"SOLO MÓVIL",IF($N459&gt;0,"SOLO FIJO / INTERNET","SIN SERVICIOS"))))</f>
        <v/>
      </c>
      <c r="P459">
        <f>IF($O459="WINBACK","Recuperar (winback)",IF($O459="CONVERGENTE","Upgrade / más líneas",IF($O459="SOLO MÓVIL","Ofrecer fijo + internet (FLBBTV)",IF($O459="SOLO FIJO / INTERNET","Ofrecer línea móvil Nextphone","Oferta completa (móvil + fijo + internet)"))))</f>
        <v/>
      </c>
      <c r="Q459">
        <f>$F459+$H459+$L459</f>
        <v/>
      </c>
      <c r="R459">
        <f>IFERROR(VLOOKUP($A459,Registros!$B$2:$G$6000,6,0),IFERROR(VLOOKUP($D459,Winback!$B$2:$C$300,2,0),""))</f>
        <v/>
      </c>
      <c r="S459">
        <f>IF($E459=1,"NP","")&amp;IF($G459=1,"+MOV","")&amp;IF($I459=1,"+CS","")&amp;IF($K459=1,"+WB","")</f>
        <v/>
      </c>
      <c r="T459">
        <f>$E459+$G459+$I459+$K459</f>
        <v/>
      </c>
    </row>
    <row r="460">
      <c r="A460" t="inlineStr">
        <is>
          <t>312208770000</t>
        </is>
      </c>
      <c r="B460" t="inlineStr">
        <is>
          <t>31220877</t>
        </is>
      </c>
      <c r="C460" t="inlineStr">
        <is>
          <t>HERMANOS CBD S.A .</t>
        </is>
      </c>
      <c r="D460" t="inlineStr">
        <is>
          <t>HERMANOSCBDSA</t>
        </is>
      </c>
      <c r="E460">
        <f>IF(COUNTIFS(Registros!$A$2:$A$6000,"NP",Registros!$B$2:$B$6000,$A460)&gt;0,1,0)</f>
        <v/>
      </c>
      <c r="F460">
        <f>IF($E460=1,SUMIFS(Registros!$F$2:$F$6000,Registros!$A$2:$A$6000,"NP",Registros!$B$2:$B$6000,$A460),0)</f>
        <v/>
      </c>
      <c r="G460">
        <f>IF(COUNTIFS(Registros!$A$2:$A$6000,"MOV",Registros!$B$2:$B$6000,$A460)&gt;0,1,0)</f>
        <v/>
      </c>
      <c r="H460">
        <f>IF($G460=1,SUMIFS(Registros!$F$2:$F$6000,Registros!$A$2:$A$6000,"MOV",Registros!$B$2:$B$6000,$A460),0)</f>
        <v/>
      </c>
      <c r="I460">
        <f>IF(COUNTIFS(Registros!$A$2:$A$6000,"CS",Registros!$B$2:$B$6000,$A460)&gt;0,1,0)</f>
        <v/>
      </c>
      <c r="J460">
        <f>IF($I460=1,SUMIFS(Registros!$I$2:$I$6000,Registros!$A$2:$A$6000,"CS",Registros!$B$2:$B$6000,$A460),0)</f>
        <v/>
      </c>
      <c r="K460">
        <f>IF(COUNTIFS(Winback!$K$2:$K$300,$D460)&gt;0,1,0)</f>
        <v/>
      </c>
      <c r="L460">
        <f>IF(AND($K460=1,LEFT($A460,3)="WB-"),SUMIFS(Winback!$D$2:$D$300,Winback!$K$2:$K$300,$D460),0)</f>
        <v/>
      </c>
      <c r="M460">
        <f>IF(OR($E460=1,$G460=1,SUMIFS(Registros!$J$2:$J$6000,Registros!$B$2:$B$6000,$A460)&gt;0),1,0)</f>
        <v/>
      </c>
      <c r="N460">
        <f>IF($J460&gt;0,1,IF(COUNTIFS(Registros!$A$2:$A$6000,"CS",Registros!$B$2:$B$6000,$A460,Registros!$K$2:$K$6000,"&lt;&gt;")&gt;0,1,0))</f>
        <v/>
      </c>
      <c r="O460">
        <f>IF(AND($K460=1,$E460=0,$G460=0,$I460=0),"WINBACK",IF(AND($M460=1,$N460&gt;0),"CONVERGENTE",IF($M460=1,"SOLO MÓVIL",IF($N460&gt;0,"SOLO FIJO / INTERNET","SIN SERVICIOS"))))</f>
        <v/>
      </c>
      <c r="P460">
        <f>IF($O460="WINBACK","Recuperar (winback)",IF($O460="CONVERGENTE","Upgrade / más líneas",IF($O460="SOLO MÓVIL","Ofrecer fijo + internet (FLBBTV)",IF($O460="SOLO FIJO / INTERNET","Ofrecer línea móvil Nextphone","Oferta completa (móvil + fijo + internet)"))))</f>
        <v/>
      </c>
      <c r="Q460">
        <f>$F460+$H460+$L460</f>
        <v/>
      </c>
      <c r="R460">
        <f>IFERROR(VLOOKUP($A460,Registros!$B$2:$G$6000,6,0),IFERROR(VLOOKUP($D460,Winback!$B$2:$C$300,2,0),""))</f>
        <v/>
      </c>
      <c r="S460">
        <f>IF($E460=1,"NP","")&amp;IF($G460=1,"+MOV","")&amp;IF($I460=1,"+CS","")&amp;IF($K460=1,"+WB","")</f>
        <v/>
      </c>
      <c r="T460">
        <f>$E460+$G460+$I460+$K460</f>
        <v/>
      </c>
    </row>
    <row r="461">
      <c r="A461" t="inlineStr">
        <is>
          <t>312217690000</t>
        </is>
      </c>
      <c r="B461" t="inlineStr">
        <is>
          <t>31221769</t>
        </is>
      </c>
      <c r="C461" t="inlineStr">
        <is>
          <t>HERMANOS CBD S.A _</t>
        </is>
      </c>
      <c r="D461" t="inlineStr">
        <is>
          <t>HERMANOSCBDSA</t>
        </is>
      </c>
      <c r="E461">
        <f>IF(COUNTIFS(Registros!$A$2:$A$6000,"NP",Registros!$B$2:$B$6000,$A461)&gt;0,1,0)</f>
        <v/>
      </c>
      <c r="F461">
        <f>IF($E461=1,SUMIFS(Registros!$F$2:$F$6000,Registros!$A$2:$A$6000,"NP",Registros!$B$2:$B$6000,$A461),0)</f>
        <v/>
      </c>
      <c r="G461">
        <f>IF(COUNTIFS(Registros!$A$2:$A$6000,"MOV",Registros!$B$2:$B$6000,$A461)&gt;0,1,0)</f>
        <v/>
      </c>
      <c r="H461">
        <f>IF($G461=1,SUMIFS(Registros!$F$2:$F$6000,Registros!$A$2:$A$6000,"MOV",Registros!$B$2:$B$6000,$A461),0)</f>
        <v/>
      </c>
      <c r="I461">
        <f>IF(COUNTIFS(Registros!$A$2:$A$6000,"CS",Registros!$B$2:$B$6000,$A461)&gt;0,1,0)</f>
        <v/>
      </c>
      <c r="J461">
        <f>IF($I461=1,SUMIFS(Registros!$I$2:$I$6000,Registros!$A$2:$A$6000,"CS",Registros!$B$2:$B$6000,$A461),0)</f>
        <v/>
      </c>
      <c r="K461">
        <f>IF(COUNTIFS(Winback!$K$2:$K$300,$D461)&gt;0,1,0)</f>
        <v/>
      </c>
      <c r="L461">
        <f>IF(AND($K461=1,LEFT($A461,3)="WB-"),SUMIFS(Winback!$D$2:$D$300,Winback!$K$2:$K$300,$D461),0)</f>
        <v/>
      </c>
      <c r="M461">
        <f>IF(OR($E461=1,$G461=1,SUMIFS(Registros!$J$2:$J$6000,Registros!$B$2:$B$6000,$A461)&gt;0),1,0)</f>
        <v/>
      </c>
      <c r="N461">
        <f>IF($J461&gt;0,1,IF(COUNTIFS(Registros!$A$2:$A$6000,"CS",Registros!$B$2:$B$6000,$A461,Registros!$K$2:$K$6000,"&lt;&gt;")&gt;0,1,0))</f>
        <v/>
      </c>
      <c r="O461">
        <f>IF(AND($K461=1,$E461=0,$G461=0,$I461=0),"WINBACK",IF(AND($M461=1,$N461&gt;0),"CONVERGENTE",IF($M461=1,"SOLO MÓVIL",IF($N461&gt;0,"SOLO FIJO / INTERNET","SIN SERVICIOS"))))</f>
        <v/>
      </c>
      <c r="P461">
        <f>IF($O461="WINBACK","Recuperar (winback)",IF($O461="CONVERGENTE","Upgrade / más líneas",IF($O461="SOLO MÓVIL","Ofrecer fijo + internet (FLBBTV)",IF($O461="SOLO FIJO / INTERNET","Ofrecer línea móvil Nextphone","Oferta completa (móvil + fijo + internet)"))))</f>
        <v/>
      </c>
      <c r="Q461">
        <f>$F461+$H461+$L461</f>
        <v/>
      </c>
      <c r="R461">
        <f>IFERROR(VLOOKUP($A461,Registros!$B$2:$G$6000,6,0),IFERROR(VLOOKUP($D461,Winback!$B$2:$C$300,2,0),""))</f>
        <v/>
      </c>
      <c r="S461">
        <f>IF($E461=1,"NP","")&amp;IF($G461=1,"+MOV","")&amp;IF($I461=1,"+CS","")&amp;IF($K461=1,"+WB","")</f>
        <v/>
      </c>
      <c r="T461">
        <f>$E461+$G461+$I461+$K461</f>
        <v/>
      </c>
    </row>
    <row r="462">
      <c r="A462" t="inlineStr">
        <is>
          <t>346057740000</t>
        </is>
      </c>
      <c r="B462" t="inlineStr">
        <is>
          <t>34605774</t>
        </is>
      </c>
      <c r="C462" t="inlineStr">
        <is>
          <t>CONSID, SA</t>
        </is>
      </c>
      <c r="D462" t="inlineStr">
        <is>
          <t>CONSIDSA</t>
        </is>
      </c>
      <c r="E462">
        <f>IF(COUNTIFS(Registros!$A$2:$A$6000,"NP",Registros!$B$2:$B$6000,$A462)&gt;0,1,0)</f>
        <v/>
      </c>
      <c r="F462">
        <f>IF($E462=1,SUMIFS(Registros!$F$2:$F$6000,Registros!$A$2:$A$6000,"NP",Registros!$B$2:$B$6000,$A462),0)</f>
        <v/>
      </c>
      <c r="G462">
        <f>IF(COUNTIFS(Registros!$A$2:$A$6000,"MOV",Registros!$B$2:$B$6000,$A462)&gt;0,1,0)</f>
        <v/>
      </c>
      <c r="H462">
        <f>IF($G462=1,SUMIFS(Registros!$F$2:$F$6000,Registros!$A$2:$A$6000,"MOV",Registros!$B$2:$B$6000,$A462),0)</f>
        <v/>
      </c>
      <c r="I462">
        <f>IF(COUNTIFS(Registros!$A$2:$A$6000,"CS",Registros!$B$2:$B$6000,$A462)&gt;0,1,0)</f>
        <v/>
      </c>
      <c r="J462">
        <f>IF($I462=1,SUMIFS(Registros!$I$2:$I$6000,Registros!$A$2:$A$6000,"CS",Registros!$B$2:$B$6000,$A462),0)</f>
        <v/>
      </c>
      <c r="K462">
        <f>IF(COUNTIFS(Winback!$K$2:$K$300,$D462)&gt;0,1,0)</f>
        <v/>
      </c>
      <c r="L462">
        <f>IF(AND($K462=1,LEFT($A462,3)="WB-"),SUMIFS(Winback!$D$2:$D$300,Winback!$K$2:$K$300,$D462),0)</f>
        <v/>
      </c>
      <c r="M462">
        <f>IF(OR($E462=1,$G462=1,SUMIFS(Registros!$J$2:$J$6000,Registros!$B$2:$B$6000,$A462)&gt;0),1,0)</f>
        <v/>
      </c>
      <c r="N462">
        <f>IF($J462&gt;0,1,IF(COUNTIFS(Registros!$A$2:$A$6000,"CS",Registros!$B$2:$B$6000,$A462,Registros!$K$2:$K$6000,"&lt;&gt;")&gt;0,1,0))</f>
        <v/>
      </c>
      <c r="O462">
        <f>IF(AND($K462=1,$E462=0,$G462=0,$I462=0),"WINBACK",IF(AND($M462=1,$N462&gt;0),"CONVERGENTE",IF($M462=1,"SOLO MÓVIL",IF($N462&gt;0,"SOLO FIJO / INTERNET","SIN SERVICIOS"))))</f>
        <v/>
      </c>
      <c r="P462">
        <f>IF($O462="WINBACK","Recuperar (winback)",IF($O462="CONVERGENTE","Upgrade / más líneas",IF($O462="SOLO MÓVIL","Ofrecer fijo + internet (FLBBTV)",IF($O462="SOLO FIJO / INTERNET","Ofrecer línea móvil Nextphone","Oferta completa (móvil + fijo + internet)"))))</f>
        <v/>
      </c>
      <c r="Q462">
        <f>$F462+$H462+$L462</f>
        <v/>
      </c>
      <c r="R462">
        <f>IFERROR(VLOOKUP($A462,Registros!$B$2:$G$6000,6,0),IFERROR(VLOOKUP($D462,Winback!$B$2:$C$300,2,0),""))</f>
        <v/>
      </c>
      <c r="S462">
        <f>IF($E462=1,"NP","")&amp;IF($G462=1,"+MOV","")&amp;IF($I462=1,"+CS","")&amp;IF($K462=1,"+WB","")</f>
        <v/>
      </c>
      <c r="T462">
        <f>$E462+$G462+$I462+$K462</f>
        <v/>
      </c>
    </row>
    <row r="463">
      <c r="A463" t="inlineStr">
        <is>
          <t>324146210000</t>
        </is>
      </c>
      <c r="B463" t="inlineStr">
        <is>
          <t>32414621</t>
        </is>
      </c>
      <c r="C463" t="inlineStr">
        <is>
          <t>MUEBLERIA LA GARANTIA DE LAS TABLAS</t>
        </is>
      </c>
      <c r="D463" t="inlineStr">
        <is>
          <t>MUEBLERIALAGARANTIADELASTABLAS</t>
        </is>
      </c>
      <c r="E463">
        <f>IF(COUNTIFS(Registros!$A$2:$A$6000,"NP",Registros!$B$2:$B$6000,$A463)&gt;0,1,0)</f>
        <v/>
      </c>
      <c r="F463">
        <f>IF($E463=1,SUMIFS(Registros!$F$2:$F$6000,Registros!$A$2:$A$6000,"NP",Registros!$B$2:$B$6000,$A463),0)</f>
        <v/>
      </c>
      <c r="G463">
        <f>IF(COUNTIFS(Registros!$A$2:$A$6000,"MOV",Registros!$B$2:$B$6000,$A463)&gt;0,1,0)</f>
        <v/>
      </c>
      <c r="H463">
        <f>IF($G463=1,SUMIFS(Registros!$F$2:$F$6000,Registros!$A$2:$A$6000,"MOV",Registros!$B$2:$B$6000,$A463),0)</f>
        <v/>
      </c>
      <c r="I463">
        <f>IF(COUNTIFS(Registros!$A$2:$A$6000,"CS",Registros!$B$2:$B$6000,$A463)&gt;0,1,0)</f>
        <v/>
      </c>
      <c r="J463">
        <f>IF($I463=1,SUMIFS(Registros!$I$2:$I$6000,Registros!$A$2:$A$6000,"CS",Registros!$B$2:$B$6000,$A463),0)</f>
        <v/>
      </c>
      <c r="K463">
        <f>IF(COUNTIFS(Winback!$K$2:$K$300,$D463)&gt;0,1,0)</f>
        <v/>
      </c>
      <c r="L463">
        <f>IF(AND($K463=1,LEFT($A463,3)="WB-"),SUMIFS(Winback!$D$2:$D$300,Winback!$K$2:$K$300,$D463),0)</f>
        <v/>
      </c>
      <c r="M463">
        <f>IF(OR($E463=1,$G463=1,SUMIFS(Registros!$J$2:$J$6000,Registros!$B$2:$B$6000,$A463)&gt;0),1,0)</f>
        <v/>
      </c>
      <c r="N463">
        <f>IF($J463&gt;0,1,IF(COUNTIFS(Registros!$A$2:$A$6000,"CS",Registros!$B$2:$B$6000,$A463,Registros!$K$2:$K$6000,"&lt;&gt;")&gt;0,1,0))</f>
        <v/>
      </c>
      <c r="O463">
        <f>IF(AND($K463=1,$E463=0,$G463=0,$I463=0),"WINBACK",IF(AND($M463=1,$N463&gt;0),"CONVERGENTE",IF($M463=1,"SOLO MÓVIL",IF($N463&gt;0,"SOLO FIJO / INTERNET","SIN SERVICIOS"))))</f>
        <v/>
      </c>
      <c r="P463">
        <f>IF($O463="WINBACK","Recuperar (winback)",IF($O463="CONVERGENTE","Upgrade / más líneas",IF($O463="SOLO MÓVIL","Ofrecer fijo + internet (FLBBTV)",IF($O463="SOLO FIJO / INTERNET","Ofrecer línea móvil Nextphone","Oferta completa (móvil + fijo + internet)"))))</f>
        <v/>
      </c>
      <c r="Q463">
        <f>$F463+$H463+$L463</f>
        <v/>
      </c>
      <c r="R463">
        <f>IFERROR(VLOOKUP($A463,Registros!$B$2:$G$6000,6,0),IFERROR(VLOOKUP($D463,Winback!$B$2:$C$300,2,0),""))</f>
        <v/>
      </c>
      <c r="S463">
        <f>IF($E463=1,"NP","")&amp;IF($G463=1,"+MOV","")&amp;IF($I463=1,"+CS","")&amp;IF($K463=1,"+WB","")</f>
        <v/>
      </c>
      <c r="T463">
        <f>$E463+$G463+$I463+$K463</f>
        <v/>
      </c>
    </row>
    <row r="464">
      <c r="A464" t="inlineStr">
        <is>
          <t>325510270000</t>
        </is>
      </c>
      <c r="B464" t="inlineStr">
        <is>
          <t>32551027</t>
        </is>
      </c>
      <c r="C464" t="inlineStr">
        <is>
          <t>RECUPERACION DE PROTEINAS, S.A.</t>
        </is>
      </c>
      <c r="D464" t="inlineStr">
        <is>
          <t>RECUPERACIONDEPROTEINASSA</t>
        </is>
      </c>
      <c r="E464">
        <f>IF(COUNTIFS(Registros!$A$2:$A$6000,"NP",Registros!$B$2:$B$6000,$A464)&gt;0,1,0)</f>
        <v/>
      </c>
      <c r="F464">
        <f>IF($E464=1,SUMIFS(Registros!$F$2:$F$6000,Registros!$A$2:$A$6000,"NP",Registros!$B$2:$B$6000,$A464),0)</f>
        <v/>
      </c>
      <c r="G464">
        <f>IF(COUNTIFS(Registros!$A$2:$A$6000,"MOV",Registros!$B$2:$B$6000,$A464)&gt;0,1,0)</f>
        <v/>
      </c>
      <c r="H464">
        <f>IF($G464=1,SUMIFS(Registros!$F$2:$F$6000,Registros!$A$2:$A$6000,"MOV",Registros!$B$2:$B$6000,$A464),0)</f>
        <v/>
      </c>
      <c r="I464">
        <f>IF(COUNTIFS(Registros!$A$2:$A$6000,"CS",Registros!$B$2:$B$6000,$A464)&gt;0,1,0)</f>
        <v/>
      </c>
      <c r="J464">
        <f>IF($I464=1,SUMIFS(Registros!$I$2:$I$6000,Registros!$A$2:$A$6000,"CS",Registros!$B$2:$B$6000,$A464),0)</f>
        <v/>
      </c>
      <c r="K464">
        <f>IF(COUNTIFS(Winback!$K$2:$K$300,$D464)&gt;0,1,0)</f>
        <v/>
      </c>
      <c r="L464">
        <f>IF(AND($K464=1,LEFT($A464,3)="WB-"),SUMIFS(Winback!$D$2:$D$300,Winback!$K$2:$K$300,$D464),0)</f>
        <v/>
      </c>
      <c r="M464">
        <f>IF(OR($E464=1,$G464=1,SUMIFS(Registros!$J$2:$J$6000,Registros!$B$2:$B$6000,$A464)&gt;0),1,0)</f>
        <v/>
      </c>
      <c r="N464">
        <f>IF($J464&gt;0,1,IF(COUNTIFS(Registros!$A$2:$A$6000,"CS",Registros!$B$2:$B$6000,$A464,Registros!$K$2:$K$6000,"&lt;&gt;")&gt;0,1,0))</f>
        <v/>
      </c>
      <c r="O464">
        <f>IF(AND($K464=1,$E464=0,$G464=0,$I464=0),"WINBACK",IF(AND($M464=1,$N464&gt;0),"CONVERGENTE",IF($M464=1,"SOLO MÓVIL",IF($N464&gt;0,"SOLO FIJO / INTERNET","SIN SERVICIOS"))))</f>
        <v/>
      </c>
      <c r="P464">
        <f>IF($O464="WINBACK","Recuperar (winback)",IF($O464="CONVERGENTE","Upgrade / más líneas",IF($O464="SOLO MÓVIL","Ofrecer fijo + internet (FLBBTV)",IF($O464="SOLO FIJO / INTERNET","Ofrecer línea móvil Nextphone","Oferta completa (móvil + fijo + internet)"))))</f>
        <v/>
      </c>
      <c r="Q464">
        <f>$F464+$H464+$L464</f>
        <v/>
      </c>
      <c r="R464">
        <f>IFERROR(VLOOKUP($A464,Registros!$B$2:$G$6000,6,0),IFERROR(VLOOKUP($D464,Winback!$B$2:$C$300,2,0),""))</f>
        <v/>
      </c>
      <c r="S464">
        <f>IF($E464=1,"NP","")&amp;IF($G464=1,"+MOV","")&amp;IF($I464=1,"+CS","")&amp;IF($K464=1,"+WB","")</f>
        <v/>
      </c>
      <c r="T464">
        <f>$E464+$G464+$I464+$K464</f>
        <v/>
      </c>
    </row>
    <row r="465">
      <c r="A465" t="inlineStr">
        <is>
          <t>312196410000</t>
        </is>
      </c>
      <c r="B465" t="inlineStr">
        <is>
          <t>31219641</t>
        </is>
      </c>
      <c r="C465" t="inlineStr">
        <is>
          <t>DENIN DELUXE INDUSTRIES LTD -</t>
        </is>
      </c>
      <c r="D465" t="inlineStr">
        <is>
          <t>DENINDELUXEINDUSTRIESLTD</t>
        </is>
      </c>
      <c r="E465">
        <f>IF(COUNTIFS(Registros!$A$2:$A$6000,"NP",Registros!$B$2:$B$6000,$A465)&gt;0,1,0)</f>
        <v/>
      </c>
      <c r="F465">
        <f>IF($E465=1,SUMIFS(Registros!$F$2:$F$6000,Registros!$A$2:$A$6000,"NP",Registros!$B$2:$B$6000,$A465),0)</f>
        <v/>
      </c>
      <c r="G465">
        <f>IF(COUNTIFS(Registros!$A$2:$A$6000,"MOV",Registros!$B$2:$B$6000,$A465)&gt;0,1,0)</f>
        <v/>
      </c>
      <c r="H465">
        <f>IF($G465=1,SUMIFS(Registros!$F$2:$F$6000,Registros!$A$2:$A$6000,"MOV",Registros!$B$2:$B$6000,$A465),0)</f>
        <v/>
      </c>
      <c r="I465">
        <f>IF(COUNTIFS(Registros!$A$2:$A$6000,"CS",Registros!$B$2:$B$6000,$A465)&gt;0,1,0)</f>
        <v/>
      </c>
      <c r="J465">
        <f>IF($I465=1,SUMIFS(Registros!$I$2:$I$6000,Registros!$A$2:$A$6000,"CS",Registros!$B$2:$B$6000,$A465),0)</f>
        <v/>
      </c>
      <c r="K465">
        <f>IF(COUNTIFS(Winback!$K$2:$K$300,$D465)&gt;0,1,0)</f>
        <v/>
      </c>
      <c r="L465">
        <f>IF(AND($K465=1,LEFT($A465,3)="WB-"),SUMIFS(Winback!$D$2:$D$300,Winback!$K$2:$K$300,$D465),0)</f>
        <v/>
      </c>
      <c r="M465">
        <f>IF(OR($E465=1,$G465=1,SUMIFS(Registros!$J$2:$J$6000,Registros!$B$2:$B$6000,$A465)&gt;0),1,0)</f>
        <v/>
      </c>
      <c r="N465">
        <f>IF($J465&gt;0,1,IF(COUNTIFS(Registros!$A$2:$A$6000,"CS",Registros!$B$2:$B$6000,$A465,Registros!$K$2:$K$6000,"&lt;&gt;")&gt;0,1,0))</f>
        <v/>
      </c>
      <c r="O465">
        <f>IF(AND($K465=1,$E465=0,$G465=0,$I465=0),"WINBACK",IF(AND($M465=1,$N465&gt;0),"CONVERGENTE",IF($M465=1,"SOLO MÓVIL",IF($N465&gt;0,"SOLO FIJO / INTERNET","SIN SERVICIOS"))))</f>
        <v/>
      </c>
      <c r="P465">
        <f>IF($O465="WINBACK","Recuperar (winback)",IF($O465="CONVERGENTE","Upgrade / más líneas",IF($O465="SOLO MÓVIL","Ofrecer fijo + internet (FLBBTV)",IF($O465="SOLO FIJO / INTERNET","Ofrecer línea móvil Nextphone","Oferta completa (móvil + fijo + internet)"))))</f>
        <v/>
      </c>
      <c r="Q465">
        <f>$F465+$H465+$L465</f>
        <v/>
      </c>
      <c r="R465">
        <f>IFERROR(VLOOKUP($A465,Registros!$B$2:$G$6000,6,0),IFERROR(VLOOKUP($D465,Winback!$B$2:$C$300,2,0),""))</f>
        <v/>
      </c>
      <c r="S465">
        <f>IF($E465=1,"NP","")&amp;IF($G465=1,"+MOV","")&amp;IF($I465=1,"+CS","")&amp;IF($K465=1,"+WB","")</f>
        <v/>
      </c>
      <c r="T465">
        <f>$E465+$G465+$I465+$K465</f>
        <v/>
      </c>
    </row>
    <row r="466">
      <c r="A466" t="inlineStr">
        <is>
          <t>312196430000</t>
        </is>
      </c>
      <c r="B466" t="inlineStr">
        <is>
          <t>31219643</t>
        </is>
      </c>
      <c r="C466" t="inlineStr">
        <is>
          <t>DENIN DELUXE INDUSTRIES LTD -</t>
        </is>
      </c>
      <c r="D466" t="inlineStr">
        <is>
          <t>DENINDELUXEINDUSTRIESLTD</t>
        </is>
      </c>
      <c r="E466">
        <f>IF(COUNTIFS(Registros!$A$2:$A$6000,"NP",Registros!$B$2:$B$6000,$A466)&gt;0,1,0)</f>
        <v/>
      </c>
      <c r="F466">
        <f>IF($E466=1,SUMIFS(Registros!$F$2:$F$6000,Registros!$A$2:$A$6000,"NP",Registros!$B$2:$B$6000,$A466),0)</f>
        <v/>
      </c>
      <c r="G466">
        <f>IF(COUNTIFS(Registros!$A$2:$A$6000,"MOV",Registros!$B$2:$B$6000,$A466)&gt;0,1,0)</f>
        <v/>
      </c>
      <c r="H466">
        <f>IF($G466=1,SUMIFS(Registros!$F$2:$F$6000,Registros!$A$2:$A$6000,"MOV",Registros!$B$2:$B$6000,$A466),0)</f>
        <v/>
      </c>
      <c r="I466">
        <f>IF(COUNTIFS(Registros!$A$2:$A$6000,"CS",Registros!$B$2:$B$6000,$A466)&gt;0,1,0)</f>
        <v/>
      </c>
      <c r="J466">
        <f>IF($I466=1,SUMIFS(Registros!$I$2:$I$6000,Registros!$A$2:$A$6000,"CS",Registros!$B$2:$B$6000,$A466),0)</f>
        <v/>
      </c>
      <c r="K466">
        <f>IF(COUNTIFS(Winback!$K$2:$K$300,$D466)&gt;0,1,0)</f>
        <v/>
      </c>
      <c r="L466">
        <f>IF(AND($K466=1,LEFT($A466,3)="WB-"),SUMIFS(Winback!$D$2:$D$300,Winback!$K$2:$K$300,$D466),0)</f>
        <v/>
      </c>
      <c r="M466">
        <f>IF(OR($E466=1,$G466=1,SUMIFS(Registros!$J$2:$J$6000,Registros!$B$2:$B$6000,$A466)&gt;0),1,0)</f>
        <v/>
      </c>
      <c r="N466">
        <f>IF($J466&gt;0,1,IF(COUNTIFS(Registros!$A$2:$A$6000,"CS",Registros!$B$2:$B$6000,$A466,Registros!$K$2:$K$6000,"&lt;&gt;")&gt;0,1,0))</f>
        <v/>
      </c>
      <c r="O466">
        <f>IF(AND($K466=1,$E466=0,$G466=0,$I466=0),"WINBACK",IF(AND($M466=1,$N466&gt;0),"CONVERGENTE",IF($M466=1,"SOLO MÓVIL",IF($N466&gt;0,"SOLO FIJO / INTERNET","SIN SERVICIOS"))))</f>
        <v/>
      </c>
      <c r="P466">
        <f>IF($O466="WINBACK","Recuperar (winback)",IF($O466="CONVERGENTE","Upgrade / más líneas",IF($O466="SOLO MÓVIL","Ofrecer fijo + internet (FLBBTV)",IF($O466="SOLO FIJO / INTERNET","Ofrecer línea móvil Nextphone","Oferta completa (móvil + fijo + internet)"))))</f>
        <v/>
      </c>
      <c r="Q466">
        <f>$F466+$H466+$L466</f>
        <v/>
      </c>
      <c r="R466">
        <f>IFERROR(VLOOKUP($A466,Registros!$B$2:$G$6000,6,0),IFERROR(VLOOKUP($D466,Winback!$B$2:$C$300,2,0),""))</f>
        <v/>
      </c>
      <c r="S466">
        <f>IF($E466=1,"NP","")&amp;IF($G466=1,"+MOV","")&amp;IF($I466=1,"+CS","")&amp;IF($K466=1,"+WB","")</f>
        <v/>
      </c>
      <c r="T466">
        <f>$E466+$G466+$I466+$K466</f>
        <v/>
      </c>
    </row>
    <row r="467">
      <c r="A467" t="inlineStr">
        <is>
          <t>312196450000</t>
        </is>
      </c>
      <c r="B467" t="inlineStr">
        <is>
          <t>31219645</t>
        </is>
      </c>
      <c r="C467" t="inlineStr">
        <is>
          <t>DENIN DELUXE INDUSTRIES LTD -</t>
        </is>
      </c>
      <c r="D467" t="inlineStr">
        <is>
          <t>DENINDELUXEINDUSTRIESLTD</t>
        </is>
      </c>
      <c r="E467">
        <f>IF(COUNTIFS(Registros!$A$2:$A$6000,"NP",Registros!$B$2:$B$6000,$A467)&gt;0,1,0)</f>
        <v/>
      </c>
      <c r="F467">
        <f>IF($E467=1,SUMIFS(Registros!$F$2:$F$6000,Registros!$A$2:$A$6000,"NP",Registros!$B$2:$B$6000,$A467),0)</f>
        <v/>
      </c>
      <c r="G467">
        <f>IF(COUNTIFS(Registros!$A$2:$A$6000,"MOV",Registros!$B$2:$B$6000,$A467)&gt;0,1,0)</f>
        <v/>
      </c>
      <c r="H467">
        <f>IF($G467=1,SUMIFS(Registros!$F$2:$F$6000,Registros!$A$2:$A$6000,"MOV",Registros!$B$2:$B$6000,$A467),0)</f>
        <v/>
      </c>
      <c r="I467">
        <f>IF(COUNTIFS(Registros!$A$2:$A$6000,"CS",Registros!$B$2:$B$6000,$A467)&gt;0,1,0)</f>
        <v/>
      </c>
      <c r="J467">
        <f>IF($I467=1,SUMIFS(Registros!$I$2:$I$6000,Registros!$A$2:$A$6000,"CS",Registros!$B$2:$B$6000,$A467),0)</f>
        <v/>
      </c>
      <c r="K467">
        <f>IF(COUNTIFS(Winback!$K$2:$K$300,$D467)&gt;0,1,0)</f>
        <v/>
      </c>
      <c r="L467">
        <f>IF(AND($K467=1,LEFT($A467,3)="WB-"),SUMIFS(Winback!$D$2:$D$300,Winback!$K$2:$K$300,$D467),0)</f>
        <v/>
      </c>
      <c r="M467">
        <f>IF(OR($E467=1,$G467=1,SUMIFS(Registros!$J$2:$J$6000,Registros!$B$2:$B$6000,$A467)&gt;0),1,0)</f>
        <v/>
      </c>
      <c r="N467">
        <f>IF($J467&gt;0,1,IF(COUNTIFS(Registros!$A$2:$A$6000,"CS",Registros!$B$2:$B$6000,$A467,Registros!$K$2:$K$6000,"&lt;&gt;")&gt;0,1,0))</f>
        <v/>
      </c>
      <c r="O467">
        <f>IF(AND($K467=1,$E467=0,$G467=0,$I467=0),"WINBACK",IF(AND($M467=1,$N467&gt;0),"CONVERGENTE",IF($M467=1,"SOLO MÓVIL",IF($N467&gt;0,"SOLO FIJO / INTERNET","SIN SERVICIOS"))))</f>
        <v/>
      </c>
      <c r="P467">
        <f>IF($O467="WINBACK","Recuperar (winback)",IF($O467="CONVERGENTE","Upgrade / más líneas",IF($O467="SOLO MÓVIL","Ofrecer fijo + internet (FLBBTV)",IF($O467="SOLO FIJO / INTERNET","Ofrecer línea móvil Nextphone","Oferta completa (móvil + fijo + internet)"))))</f>
        <v/>
      </c>
      <c r="Q467">
        <f>$F467+$H467+$L467</f>
        <v/>
      </c>
      <c r="R467">
        <f>IFERROR(VLOOKUP($A467,Registros!$B$2:$G$6000,6,0),IFERROR(VLOOKUP($D467,Winback!$B$2:$C$300,2,0),""))</f>
        <v/>
      </c>
      <c r="S467">
        <f>IF($E467=1,"NP","")&amp;IF($G467=1,"+MOV","")&amp;IF($I467=1,"+CS","")&amp;IF($K467=1,"+WB","")</f>
        <v/>
      </c>
      <c r="T467">
        <f>$E467+$G467+$I467+$K467</f>
        <v/>
      </c>
    </row>
    <row r="468">
      <c r="A468" t="inlineStr">
        <is>
          <t>312196510000</t>
        </is>
      </c>
      <c r="B468" t="inlineStr">
        <is>
          <t>31219651</t>
        </is>
      </c>
      <c r="C468" t="inlineStr">
        <is>
          <t>DENIN DELUXE INDUSTRIES LTD -</t>
        </is>
      </c>
      <c r="D468" t="inlineStr">
        <is>
          <t>DENINDELUXEINDUSTRIESLTD</t>
        </is>
      </c>
      <c r="E468">
        <f>IF(COUNTIFS(Registros!$A$2:$A$6000,"NP",Registros!$B$2:$B$6000,$A468)&gt;0,1,0)</f>
        <v/>
      </c>
      <c r="F468">
        <f>IF($E468=1,SUMIFS(Registros!$F$2:$F$6000,Registros!$A$2:$A$6000,"NP",Registros!$B$2:$B$6000,$A468),0)</f>
        <v/>
      </c>
      <c r="G468">
        <f>IF(COUNTIFS(Registros!$A$2:$A$6000,"MOV",Registros!$B$2:$B$6000,$A468)&gt;0,1,0)</f>
        <v/>
      </c>
      <c r="H468">
        <f>IF($G468=1,SUMIFS(Registros!$F$2:$F$6000,Registros!$A$2:$A$6000,"MOV",Registros!$B$2:$B$6000,$A468),0)</f>
        <v/>
      </c>
      <c r="I468">
        <f>IF(COUNTIFS(Registros!$A$2:$A$6000,"CS",Registros!$B$2:$B$6000,$A468)&gt;0,1,0)</f>
        <v/>
      </c>
      <c r="J468">
        <f>IF($I468=1,SUMIFS(Registros!$I$2:$I$6000,Registros!$A$2:$A$6000,"CS",Registros!$B$2:$B$6000,$A468),0)</f>
        <v/>
      </c>
      <c r="K468">
        <f>IF(COUNTIFS(Winback!$K$2:$K$300,$D468)&gt;0,1,0)</f>
        <v/>
      </c>
      <c r="L468">
        <f>IF(AND($K468=1,LEFT($A468,3)="WB-"),SUMIFS(Winback!$D$2:$D$300,Winback!$K$2:$K$300,$D468),0)</f>
        <v/>
      </c>
      <c r="M468">
        <f>IF(OR($E468=1,$G468=1,SUMIFS(Registros!$J$2:$J$6000,Registros!$B$2:$B$6000,$A468)&gt;0),1,0)</f>
        <v/>
      </c>
      <c r="N468">
        <f>IF($J468&gt;0,1,IF(COUNTIFS(Registros!$A$2:$A$6000,"CS",Registros!$B$2:$B$6000,$A468,Registros!$K$2:$K$6000,"&lt;&gt;")&gt;0,1,0))</f>
        <v/>
      </c>
      <c r="O468">
        <f>IF(AND($K468=1,$E468=0,$G468=0,$I468=0),"WINBACK",IF(AND($M468=1,$N468&gt;0),"CONVERGENTE",IF($M468=1,"SOLO MÓVIL",IF($N468&gt;0,"SOLO FIJO / INTERNET","SIN SERVICIOS"))))</f>
        <v/>
      </c>
      <c r="P468">
        <f>IF($O468="WINBACK","Recuperar (winback)",IF($O468="CONVERGENTE","Upgrade / más líneas",IF($O468="SOLO MÓVIL","Ofrecer fijo + internet (FLBBTV)",IF($O468="SOLO FIJO / INTERNET","Ofrecer línea móvil Nextphone","Oferta completa (móvil + fijo + internet)"))))</f>
        <v/>
      </c>
      <c r="Q468">
        <f>$F468+$H468+$L468</f>
        <v/>
      </c>
      <c r="R468">
        <f>IFERROR(VLOOKUP($A468,Registros!$B$2:$G$6000,6,0),IFERROR(VLOOKUP($D468,Winback!$B$2:$C$300,2,0),""))</f>
        <v/>
      </c>
      <c r="S468">
        <f>IF($E468=1,"NP","")&amp;IF($G468=1,"+MOV","")&amp;IF($I468=1,"+CS","")&amp;IF($K468=1,"+WB","")</f>
        <v/>
      </c>
      <c r="T468">
        <f>$E468+$G468+$I468+$K468</f>
        <v/>
      </c>
    </row>
    <row r="469">
      <c r="A469" t="inlineStr">
        <is>
          <t>354228390000</t>
        </is>
      </c>
      <c r="B469" t="inlineStr">
        <is>
          <t>35422839</t>
        </is>
      </c>
      <c r="C469" t="inlineStr">
        <is>
          <t>COMPANY</t>
        </is>
      </c>
      <c r="D469" t="inlineStr">
        <is>
          <t>COMPANY</t>
        </is>
      </c>
      <c r="E469">
        <f>IF(COUNTIFS(Registros!$A$2:$A$6000,"NP",Registros!$B$2:$B$6000,$A469)&gt;0,1,0)</f>
        <v/>
      </c>
      <c r="F469">
        <f>IF($E469=1,SUMIFS(Registros!$F$2:$F$6000,Registros!$A$2:$A$6000,"NP",Registros!$B$2:$B$6000,$A469),0)</f>
        <v/>
      </c>
      <c r="G469">
        <f>IF(COUNTIFS(Registros!$A$2:$A$6000,"MOV",Registros!$B$2:$B$6000,$A469)&gt;0,1,0)</f>
        <v/>
      </c>
      <c r="H469">
        <f>IF($G469=1,SUMIFS(Registros!$F$2:$F$6000,Registros!$A$2:$A$6000,"MOV",Registros!$B$2:$B$6000,$A469),0)</f>
        <v/>
      </c>
      <c r="I469">
        <f>IF(COUNTIFS(Registros!$A$2:$A$6000,"CS",Registros!$B$2:$B$6000,$A469)&gt;0,1,0)</f>
        <v/>
      </c>
      <c r="J469">
        <f>IF($I469=1,SUMIFS(Registros!$I$2:$I$6000,Registros!$A$2:$A$6000,"CS",Registros!$B$2:$B$6000,$A469),0)</f>
        <v/>
      </c>
      <c r="K469">
        <f>IF(COUNTIFS(Winback!$K$2:$K$300,$D469)&gt;0,1,0)</f>
        <v/>
      </c>
      <c r="L469">
        <f>IF(AND($K469=1,LEFT($A469,3)="WB-"),SUMIFS(Winback!$D$2:$D$300,Winback!$K$2:$K$300,$D469),0)</f>
        <v/>
      </c>
      <c r="M469">
        <f>IF(OR($E469=1,$G469=1,SUMIFS(Registros!$J$2:$J$6000,Registros!$B$2:$B$6000,$A469)&gt;0),1,0)</f>
        <v/>
      </c>
      <c r="N469">
        <f>IF($J469&gt;0,1,IF(COUNTIFS(Registros!$A$2:$A$6000,"CS",Registros!$B$2:$B$6000,$A469,Registros!$K$2:$K$6000,"&lt;&gt;")&gt;0,1,0))</f>
        <v/>
      </c>
      <c r="O469">
        <f>IF(AND($K469=1,$E469=0,$G469=0,$I469=0),"WINBACK",IF(AND($M469=1,$N469&gt;0),"CONVERGENTE",IF($M469=1,"SOLO MÓVIL",IF($N469&gt;0,"SOLO FIJO / INTERNET","SIN SERVICIOS"))))</f>
        <v/>
      </c>
      <c r="P469">
        <f>IF($O469="WINBACK","Recuperar (winback)",IF($O469="CONVERGENTE","Upgrade / más líneas",IF($O469="SOLO MÓVIL","Ofrecer fijo + internet (FLBBTV)",IF($O469="SOLO FIJO / INTERNET","Ofrecer línea móvil Nextphone","Oferta completa (móvil + fijo + internet)"))))</f>
        <v/>
      </c>
      <c r="Q469">
        <f>$F469+$H469+$L469</f>
        <v/>
      </c>
      <c r="R469">
        <f>IFERROR(VLOOKUP($A469,Registros!$B$2:$G$6000,6,0),IFERROR(VLOOKUP($D469,Winback!$B$2:$C$300,2,0),""))</f>
        <v/>
      </c>
      <c r="S469">
        <f>IF($E469=1,"NP","")&amp;IF($G469=1,"+MOV","")&amp;IF($I469=1,"+CS","")&amp;IF($K469=1,"+WB","")</f>
        <v/>
      </c>
      <c r="T469">
        <f>$E469+$G469+$I469+$K469</f>
        <v/>
      </c>
    </row>
    <row r="470">
      <c r="A470" t="inlineStr">
        <is>
          <t>322796170100</t>
        </is>
      </c>
      <c r="B470" t="inlineStr">
        <is>
          <t>32279617</t>
        </is>
      </c>
      <c r="C470" t="inlineStr">
        <is>
          <t>GM POWER Y TE</t>
        </is>
      </c>
      <c r="D470" t="inlineStr">
        <is>
          <t>GMPOWERYTE</t>
        </is>
      </c>
      <c r="E470">
        <f>IF(COUNTIFS(Registros!$A$2:$A$6000,"NP",Registros!$B$2:$B$6000,$A470)&gt;0,1,0)</f>
        <v/>
      </c>
      <c r="F470">
        <f>IF($E470=1,SUMIFS(Registros!$F$2:$F$6000,Registros!$A$2:$A$6000,"NP",Registros!$B$2:$B$6000,$A470),0)</f>
        <v/>
      </c>
      <c r="G470">
        <f>IF(COUNTIFS(Registros!$A$2:$A$6000,"MOV",Registros!$B$2:$B$6000,$A470)&gt;0,1,0)</f>
        <v/>
      </c>
      <c r="H470">
        <f>IF($G470=1,SUMIFS(Registros!$F$2:$F$6000,Registros!$A$2:$A$6000,"MOV",Registros!$B$2:$B$6000,$A470),0)</f>
        <v/>
      </c>
      <c r="I470">
        <f>IF(COUNTIFS(Registros!$A$2:$A$6000,"CS",Registros!$B$2:$B$6000,$A470)&gt;0,1,0)</f>
        <v/>
      </c>
      <c r="J470">
        <f>IF($I470=1,SUMIFS(Registros!$I$2:$I$6000,Registros!$A$2:$A$6000,"CS",Registros!$B$2:$B$6000,$A470),0)</f>
        <v/>
      </c>
      <c r="K470">
        <f>IF(COUNTIFS(Winback!$K$2:$K$300,$D470)&gt;0,1,0)</f>
        <v/>
      </c>
      <c r="L470">
        <f>IF(AND($K470=1,LEFT($A470,3)="WB-"),SUMIFS(Winback!$D$2:$D$300,Winback!$K$2:$K$300,$D470),0)</f>
        <v/>
      </c>
      <c r="M470">
        <f>IF(OR($E470=1,$G470=1,SUMIFS(Registros!$J$2:$J$6000,Registros!$B$2:$B$6000,$A470)&gt;0),1,0)</f>
        <v/>
      </c>
      <c r="N470">
        <f>IF($J470&gt;0,1,IF(COUNTIFS(Registros!$A$2:$A$6000,"CS",Registros!$B$2:$B$6000,$A470,Registros!$K$2:$K$6000,"&lt;&gt;")&gt;0,1,0))</f>
        <v/>
      </c>
      <c r="O470">
        <f>IF(AND($K470=1,$E470=0,$G470=0,$I470=0),"WINBACK",IF(AND($M470=1,$N470&gt;0),"CONVERGENTE",IF($M470=1,"SOLO MÓVIL",IF($N470&gt;0,"SOLO FIJO / INTERNET","SIN SERVICIOS"))))</f>
        <v/>
      </c>
      <c r="P470">
        <f>IF($O470="WINBACK","Recuperar (winback)",IF($O470="CONVERGENTE","Upgrade / más líneas",IF($O470="SOLO MÓVIL","Ofrecer fijo + internet (FLBBTV)",IF($O470="SOLO FIJO / INTERNET","Ofrecer línea móvil Nextphone","Oferta completa (móvil + fijo + internet)"))))</f>
        <v/>
      </c>
      <c r="Q470">
        <f>$F470+$H470+$L470</f>
        <v/>
      </c>
      <c r="R470">
        <f>IFERROR(VLOOKUP($A470,Registros!$B$2:$G$6000,6,0),IFERROR(VLOOKUP($D470,Winback!$B$2:$C$300,2,0),""))</f>
        <v/>
      </c>
      <c r="S470">
        <f>IF($E470=1,"NP","")&amp;IF($G470=1,"+MOV","")&amp;IF($I470=1,"+CS","")&amp;IF($K470=1,"+WB","")</f>
        <v/>
      </c>
      <c r="T470">
        <f>$E470+$G470+$I470+$K470</f>
        <v/>
      </c>
    </row>
    <row r="471">
      <c r="A471" t="inlineStr">
        <is>
          <t>312213940000</t>
        </is>
      </c>
      <c r="B471" t="inlineStr">
        <is>
          <t>31221394</t>
        </is>
      </c>
      <c r="C471" t="inlineStr">
        <is>
          <t>SUNLAND TRADING INC. -</t>
        </is>
      </c>
      <c r="D471" t="inlineStr">
        <is>
          <t>SUNLANDTRADINGINC</t>
        </is>
      </c>
      <c r="E471">
        <f>IF(COUNTIFS(Registros!$A$2:$A$6000,"NP",Registros!$B$2:$B$6000,$A471)&gt;0,1,0)</f>
        <v/>
      </c>
      <c r="F471">
        <f>IF($E471=1,SUMIFS(Registros!$F$2:$F$6000,Registros!$A$2:$A$6000,"NP",Registros!$B$2:$B$6000,$A471),0)</f>
        <v/>
      </c>
      <c r="G471">
        <f>IF(COUNTIFS(Registros!$A$2:$A$6000,"MOV",Registros!$B$2:$B$6000,$A471)&gt;0,1,0)</f>
        <v/>
      </c>
      <c r="H471">
        <f>IF($G471=1,SUMIFS(Registros!$F$2:$F$6000,Registros!$A$2:$A$6000,"MOV",Registros!$B$2:$B$6000,$A471),0)</f>
        <v/>
      </c>
      <c r="I471">
        <f>IF(COUNTIFS(Registros!$A$2:$A$6000,"CS",Registros!$B$2:$B$6000,$A471)&gt;0,1,0)</f>
        <v/>
      </c>
      <c r="J471">
        <f>IF($I471=1,SUMIFS(Registros!$I$2:$I$6000,Registros!$A$2:$A$6000,"CS",Registros!$B$2:$B$6000,$A471),0)</f>
        <v/>
      </c>
      <c r="K471">
        <f>IF(COUNTIFS(Winback!$K$2:$K$300,$D471)&gt;0,1,0)</f>
        <v/>
      </c>
      <c r="L471">
        <f>IF(AND($K471=1,LEFT($A471,3)="WB-"),SUMIFS(Winback!$D$2:$D$300,Winback!$K$2:$K$300,$D471),0)</f>
        <v/>
      </c>
      <c r="M471">
        <f>IF(OR($E471=1,$G471=1,SUMIFS(Registros!$J$2:$J$6000,Registros!$B$2:$B$6000,$A471)&gt;0),1,0)</f>
        <v/>
      </c>
      <c r="N471">
        <f>IF($J471&gt;0,1,IF(COUNTIFS(Registros!$A$2:$A$6000,"CS",Registros!$B$2:$B$6000,$A471,Registros!$K$2:$K$6000,"&lt;&gt;")&gt;0,1,0))</f>
        <v/>
      </c>
      <c r="O471">
        <f>IF(AND($K471=1,$E471=0,$G471=0,$I471=0),"WINBACK",IF(AND($M471=1,$N471&gt;0),"CONVERGENTE",IF($M471=1,"SOLO MÓVIL",IF($N471&gt;0,"SOLO FIJO / INTERNET","SIN SERVICIOS"))))</f>
        <v/>
      </c>
      <c r="P471">
        <f>IF($O471="WINBACK","Recuperar (winback)",IF($O471="CONVERGENTE","Upgrade / más líneas",IF($O471="SOLO MÓVIL","Ofrecer fijo + internet (FLBBTV)",IF($O471="SOLO FIJO / INTERNET","Ofrecer línea móvil Nextphone","Oferta completa (móvil + fijo + internet)"))))</f>
        <v/>
      </c>
      <c r="Q471">
        <f>$F471+$H471+$L471</f>
        <v/>
      </c>
      <c r="R471">
        <f>IFERROR(VLOOKUP($A471,Registros!$B$2:$G$6000,6,0),IFERROR(VLOOKUP($D471,Winback!$B$2:$C$300,2,0),""))</f>
        <v/>
      </c>
      <c r="S471">
        <f>IF($E471=1,"NP","")&amp;IF($G471=1,"+MOV","")&amp;IF($I471=1,"+CS","")&amp;IF($K471=1,"+WB","")</f>
        <v/>
      </c>
      <c r="T471">
        <f>$E471+$G471+$I471+$K471</f>
        <v/>
      </c>
    </row>
    <row r="472">
      <c r="A472" t="inlineStr">
        <is>
          <t>321194150100</t>
        </is>
      </c>
      <c r="B472" t="inlineStr">
        <is>
          <t>32119415</t>
        </is>
      </c>
      <c r="C472" t="inlineStr">
        <is>
          <t>MOISES HAYO</t>
        </is>
      </c>
      <c r="D472" t="inlineStr">
        <is>
          <t>MOISESHAYO</t>
        </is>
      </c>
      <c r="E472">
        <f>IF(COUNTIFS(Registros!$A$2:$A$6000,"NP",Registros!$B$2:$B$6000,$A472)&gt;0,1,0)</f>
        <v/>
      </c>
      <c r="F472">
        <f>IF($E472=1,SUMIFS(Registros!$F$2:$F$6000,Registros!$A$2:$A$6000,"NP",Registros!$B$2:$B$6000,$A472),0)</f>
        <v/>
      </c>
      <c r="G472">
        <f>IF(COUNTIFS(Registros!$A$2:$A$6000,"MOV",Registros!$B$2:$B$6000,$A472)&gt;0,1,0)</f>
        <v/>
      </c>
      <c r="H472">
        <f>IF($G472=1,SUMIFS(Registros!$F$2:$F$6000,Registros!$A$2:$A$6000,"MOV",Registros!$B$2:$B$6000,$A472),0)</f>
        <v/>
      </c>
      <c r="I472">
        <f>IF(COUNTIFS(Registros!$A$2:$A$6000,"CS",Registros!$B$2:$B$6000,$A472)&gt;0,1,0)</f>
        <v/>
      </c>
      <c r="J472">
        <f>IF($I472=1,SUMIFS(Registros!$I$2:$I$6000,Registros!$A$2:$A$6000,"CS",Registros!$B$2:$B$6000,$A472),0)</f>
        <v/>
      </c>
      <c r="K472">
        <f>IF(COUNTIFS(Winback!$K$2:$K$300,$D472)&gt;0,1,0)</f>
        <v/>
      </c>
      <c r="L472">
        <f>IF(AND($K472=1,LEFT($A472,3)="WB-"),SUMIFS(Winback!$D$2:$D$300,Winback!$K$2:$K$300,$D472),0)</f>
        <v/>
      </c>
      <c r="M472">
        <f>IF(OR($E472=1,$G472=1,SUMIFS(Registros!$J$2:$J$6000,Registros!$B$2:$B$6000,$A472)&gt;0),1,0)</f>
        <v/>
      </c>
      <c r="N472">
        <f>IF($J472&gt;0,1,IF(COUNTIFS(Registros!$A$2:$A$6000,"CS",Registros!$B$2:$B$6000,$A472,Registros!$K$2:$K$6000,"&lt;&gt;")&gt;0,1,0))</f>
        <v/>
      </c>
      <c r="O472">
        <f>IF(AND($K472=1,$E472=0,$G472=0,$I472=0),"WINBACK",IF(AND($M472=1,$N472&gt;0),"CONVERGENTE",IF($M472=1,"SOLO MÓVIL",IF($N472&gt;0,"SOLO FIJO / INTERNET","SIN SERVICIOS"))))</f>
        <v/>
      </c>
      <c r="P472">
        <f>IF($O472="WINBACK","Recuperar (winback)",IF($O472="CONVERGENTE","Upgrade / más líneas",IF($O472="SOLO MÓVIL","Ofrecer fijo + internet (FLBBTV)",IF($O472="SOLO FIJO / INTERNET","Ofrecer línea móvil Nextphone","Oferta completa (móvil + fijo + internet)"))))</f>
        <v/>
      </c>
      <c r="Q472">
        <f>$F472+$H472+$L472</f>
        <v/>
      </c>
      <c r="R472">
        <f>IFERROR(VLOOKUP($A472,Registros!$B$2:$G$6000,6,0),IFERROR(VLOOKUP($D472,Winback!$B$2:$C$300,2,0),""))</f>
        <v/>
      </c>
      <c r="S472">
        <f>IF($E472=1,"NP","")&amp;IF($G472=1,"+MOV","")&amp;IF($I472=1,"+CS","")&amp;IF($K472=1,"+WB","")</f>
        <v/>
      </c>
      <c r="T472">
        <f>$E472+$G472+$I472+$K472</f>
        <v/>
      </c>
    </row>
    <row r="473">
      <c r="A473" t="inlineStr">
        <is>
          <t>325175790000</t>
        </is>
      </c>
      <c r="B473" t="inlineStr">
        <is>
          <t>32517579</t>
        </is>
      </c>
      <c r="C473" t="inlineStr">
        <is>
          <t>FRANQUISIAS M</t>
        </is>
      </c>
      <c r="D473" t="inlineStr">
        <is>
          <t>FRANQUISIASM</t>
        </is>
      </c>
      <c r="E473">
        <f>IF(COUNTIFS(Registros!$A$2:$A$6000,"NP",Registros!$B$2:$B$6000,$A473)&gt;0,1,0)</f>
        <v/>
      </c>
      <c r="F473">
        <f>IF($E473=1,SUMIFS(Registros!$F$2:$F$6000,Registros!$A$2:$A$6000,"NP",Registros!$B$2:$B$6000,$A473),0)</f>
        <v/>
      </c>
      <c r="G473">
        <f>IF(COUNTIFS(Registros!$A$2:$A$6000,"MOV",Registros!$B$2:$B$6000,$A473)&gt;0,1,0)</f>
        <v/>
      </c>
      <c r="H473">
        <f>IF($G473=1,SUMIFS(Registros!$F$2:$F$6000,Registros!$A$2:$A$6000,"MOV",Registros!$B$2:$B$6000,$A473),0)</f>
        <v/>
      </c>
      <c r="I473">
        <f>IF(COUNTIFS(Registros!$A$2:$A$6000,"CS",Registros!$B$2:$B$6000,$A473)&gt;0,1,0)</f>
        <v/>
      </c>
      <c r="J473">
        <f>IF($I473=1,SUMIFS(Registros!$I$2:$I$6000,Registros!$A$2:$A$6000,"CS",Registros!$B$2:$B$6000,$A473),0)</f>
        <v/>
      </c>
      <c r="K473">
        <f>IF(COUNTIFS(Winback!$K$2:$K$300,$D473)&gt;0,1,0)</f>
        <v/>
      </c>
      <c r="L473">
        <f>IF(AND($K473=1,LEFT($A473,3)="WB-"),SUMIFS(Winback!$D$2:$D$300,Winback!$K$2:$K$300,$D473),0)</f>
        <v/>
      </c>
      <c r="M473">
        <f>IF(OR($E473=1,$G473=1,SUMIFS(Registros!$J$2:$J$6000,Registros!$B$2:$B$6000,$A473)&gt;0),1,0)</f>
        <v/>
      </c>
      <c r="N473">
        <f>IF($J473&gt;0,1,IF(COUNTIFS(Registros!$A$2:$A$6000,"CS",Registros!$B$2:$B$6000,$A473,Registros!$K$2:$K$6000,"&lt;&gt;")&gt;0,1,0))</f>
        <v/>
      </c>
      <c r="O473">
        <f>IF(AND($K473=1,$E473=0,$G473=0,$I473=0),"WINBACK",IF(AND($M473=1,$N473&gt;0),"CONVERGENTE",IF($M473=1,"SOLO MÓVIL",IF($N473&gt;0,"SOLO FIJO / INTERNET","SIN SERVICIOS"))))</f>
        <v/>
      </c>
      <c r="P473">
        <f>IF($O473="WINBACK","Recuperar (winback)",IF($O473="CONVERGENTE","Upgrade / más líneas",IF($O473="SOLO MÓVIL","Ofrecer fijo + internet (FLBBTV)",IF($O473="SOLO FIJO / INTERNET","Ofrecer línea móvil Nextphone","Oferta completa (móvil + fijo + internet)"))))</f>
        <v/>
      </c>
      <c r="Q473">
        <f>$F473+$H473+$L473</f>
        <v/>
      </c>
      <c r="R473">
        <f>IFERROR(VLOOKUP($A473,Registros!$B$2:$G$6000,6,0),IFERROR(VLOOKUP($D473,Winback!$B$2:$C$300,2,0),""))</f>
        <v/>
      </c>
      <c r="S473">
        <f>IF($E473=1,"NP","")&amp;IF($G473=1,"+MOV","")&amp;IF($I473=1,"+CS","")&amp;IF($K473=1,"+WB","")</f>
        <v/>
      </c>
      <c r="T473">
        <f>$E473+$G473+$I473+$K473</f>
        <v/>
      </c>
    </row>
    <row r="474">
      <c r="A474" t="inlineStr">
        <is>
          <t>322247970100</t>
        </is>
      </c>
      <c r="B474" t="inlineStr">
        <is>
          <t>32224797</t>
        </is>
      </c>
      <c r="C474" t="inlineStr">
        <is>
          <t>ORTEGA ORTEGA</t>
        </is>
      </c>
      <c r="D474" t="inlineStr">
        <is>
          <t>ORTEGAORTEGA</t>
        </is>
      </c>
      <c r="E474">
        <f>IF(COUNTIFS(Registros!$A$2:$A$6000,"NP",Registros!$B$2:$B$6000,$A474)&gt;0,1,0)</f>
        <v/>
      </c>
      <c r="F474">
        <f>IF($E474=1,SUMIFS(Registros!$F$2:$F$6000,Registros!$A$2:$A$6000,"NP",Registros!$B$2:$B$6000,$A474),0)</f>
        <v/>
      </c>
      <c r="G474">
        <f>IF(COUNTIFS(Registros!$A$2:$A$6000,"MOV",Registros!$B$2:$B$6000,$A474)&gt;0,1,0)</f>
        <v/>
      </c>
      <c r="H474">
        <f>IF($G474=1,SUMIFS(Registros!$F$2:$F$6000,Registros!$A$2:$A$6000,"MOV",Registros!$B$2:$B$6000,$A474),0)</f>
        <v/>
      </c>
      <c r="I474">
        <f>IF(COUNTIFS(Registros!$A$2:$A$6000,"CS",Registros!$B$2:$B$6000,$A474)&gt;0,1,0)</f>
        <v/>
      </c>
      <c r="J474">
        <f>IF($I474=1,SUMIFS(Registros!$I$2:$I$6000,Registros!$A$2:$A$6000,"CS",Registros!$B$2:$B$6000,$A474),0)</f>
        <v/>
      </c>
      <c r="K474">
        <f>IF(COUNTIFS(Winback!$K$2:$K$300,$D474)&gt;0,1,0)</f>
        <v/>
      </c>
      <c r="L474">
        <f>IF(AND($K474=1,LEFT($A474,3)="WB-"),SUMIFS(Winback!$D$2:$D$300,Winback!$K$2:$K$300,$D474),0)</f>
        <v/>
      </c>
      <c r="M474">
        <f>IF(OR($E474=1,$G474=1,SUMIFS(Registros!$J$2:$J$6000,Registros!$B$2:$B$6000,$A474)&gt;0),1,0)</f>
        <v/>
      </c>
      <c r="N474">
        <f>IF($J474&gt;0,1,IF(COUNTIFS(Registros!$A$2:$A$6000,"CS",Registros!$B$2:$B$6000,$A474,Registros!$K$2:$K$6000,"&lt;&gt;")&gt;0,1,0))</f>
        <v/>
      </c>
      <c r="O474">
        <f>IF(AND($K474=1,$E474=0,$G474=0,$I474=0),"WINBACK",IF(AND($M474=1,$N474&gt;0),"CONVERGENTE",IF($M474=1,"SOLO MÓVIL",IF($N474&gt;0,"SOLO FIJO / INTERNET","SIN SERVICIOS"))))</f>
        <v/>
      </c>
      <c r="P474">
        <f>IF($O474="WINBACK","Recuperar (winback)",IF($O474="CONVERGENTE","Upgrade / más líneas",IF($O474="SOLO MÓVIL","Ofrecer fijo + internet (FLBBTV)",IF($O474="SOLO FIJO / INTERNET","Ofrecer línea móvil Nextphone","Oferta completa (móvil + fijo + internet)"))))</f>
        <v/>
      </c>
      <c r="Q474">
        <f>$F474+$H474+$L474</f>
        <v/>
      </c>
      <c r="R474">
        <f>IFERROR(VLOOKUP($A474,Registros!$B$2:$G$6000,6,0),IFERROR(VLOOKUP($D474,Winback!$B$2:$C$300,2,0),""))</f>
        <v/>
      </c>
      <c r="S474">
        <f>IF($E474=1,"NP","")&amp;IF($G474=1,"+MOV","")&amp;IF($I474=1,"+CS","")&amp;IF($K474=1,"+WB","")</f>
        <v/>
      </c>
      <c r="T474">
        <f>$E474+$G474+$I474+$K474</f>
        <v/>
      </c>
    </row>
    <row r="475">
      <c r="A475" t="inlineStr">
        <is>
          <t>326493580000</t>
        </is>
      </c>
      <c r="B475" t="inlineStr">
        <is>
          <t>32649358</t>
        </is>
      </c>
      <c r="C475" t="inlineStr">
        <is>
          <t>Ortega y Ortega</t>
        </is>
      </c>
      <c r="D475" t="inlineStr">
        <is>
          <t>ORTEGAYORTEGA</t>
        </is>
      </c>
      <c r="E475">
        <f>IF(COUNTIFS(Registros!$A$2:$A$6000,"NP",Registros!$B$2:$B$6000,$A475)&gt;0,1,0)</f>
        <v/>
      </c>
      <c r="F475">
        <f>IF($E475=1,SUMIFS(Registros!$F$2:$F$6000,Registros!$A$2:$A$6000,"NP",Registros!$B$2:$B$6000,$A475),0)</f>
        <v/>
      </c>
      <c r="G475">
        <f>IF(COUNTIFS(Registros!$A$2:$A$6000,"MOV",Registros!$B$2:$B$6000,$A475)&gt;0,1,0)</f>
        <v/>
      </c>
      <c r="H475">
        <f>IF($G475=1,SUMIFS(Registros!$F$2:$F$6000,Registros!$A$2:$A$6000,"MOV",Registros!$B$2:$B$6000,$A475),0)</f>
        <v/>
      </c>
      <c r="I475">
        <f>IF(COUNTIFS(Registros!$A$2:$A$6000,"CS",Registros!$B$2:$B$6000,$A475)&gt;0,1,0)</f>
        <v/>
      </c>
      <c r="J475">
        <f>IF($I475=1,SUMIFS(Registros!$I$2:$I$6000,Registros!$A$2:$A$6000,"CS",Registros!$B$2:$B$6000,$A475),0)</f>
        <v/>
      </c>
      <c r="K475">
        <f>IF(COUNTIFS(Winback!$K$2:$K$300,$D475)&gt;0,1,0)</f>
        <v/>
      </c>
      <c r="L475">
        <f>IF(AND($K475=1,LEFT($A475,3)="WB-"),SUMIFS(Winback!$D$2:$D$300,Winback!$K$2:$K$300,$D475),0)</f>
        <v/>
      </c>
      <c r="M475">
        <f>IF(OR($E475=1,$G475=1,SUMIFS(Registros!$J$2:$J$6000,Registros!$B$2:$B$6000,$A475)&gt;0),1,0)</f>
        <v/>
      </c>
      <c r="N475">
        <f>IF($J475&gt;0,1,IF(COUNTIFS(Registros!$A$2:$A$6000,"CS",Registros!$B$2:$B$6000,$A475,Registros!$K$2:$K$6000,"&lt;&gt;")&gt;0,1,0))</f>
        <v/>
      </c>
      <c r="O475">
        <f>IF(AND($K475=1,$E475=0,$G475=0,$I475=0),"WINBACK",IF(AND($M475=1,$N475&gt;0),"CONVERGENTE",IF($M475=1,"SOLO MÓVIL",IF($N475&gt;0,"SOLO FIJO / INTERNET","SIN SERVICIOS"))))</f>
        <v/>
      </c>
      <c r="P475">
        <f>IF($O475="WINBACK","Recuperar (winback)",IF($O475="CONVERGENTE","Upgrade / más líneas",IF($O475="SOLO MÓVIL","Ofrecer fijo + internet (FLBBTV)",IF($O475="SOLO FIJO / INTERNET","Ofrecer línea móvil Nextphone","Oferta completa (móvil + fijo + internet)"))))</f>
        <v/>
      </c>
      <c r="Q475">
        <f>$F475+$H475+$L475</f>
        <v/>
      </c>
      <c r="R475">
        <f>IFERROR(VLOOKUP($A475,Registros!$B$2:$G$6000,6,0),IFERROR(VLOOKUP($D475,Winback!$B$2:$C$300,2,0),""))</f>
        <v/>
      </c>
      <c r="S475">
        <f>IF($E475=1,"NP","")&amp;IF($G475=1,"+MOV","")&amp;IF($I475=1,"+CS","")&amp;IF($K475=1,"+WB","")</f>
        <v/>
      </c>
      <c r="T475">
        <f>$E475+$G475+$I475+$K475</f>
        <v/>
      </c>
    </row>
    <row r="476">
      <c r="A476" t="inlineStr">
        <is>
          <t>325926620000</t>
        </is>
      </c>
      <c r="B476" t="inlineStr">
        <is>
          <t>32592662</t>
        </is>
      </c>
      <c r="C476" t="inlineStr">
        <is>
          <t>RJNY IMPORT &amp; EXPORT</t>
        </is>
      </c>
      <c r="D476" t="inlineStr">
        <is>
          <t>RJNYIMPORTEXPORT</t>
        </is>
      </c>
      <c r="E476">
        <f>IF(COUNTIFS(Registros!$A$2:$A$6000,"NP",Registros!$B$2:$B$6000,$A476)&gt;0,1,0)</f>
        <v/>
      </c>
      <c r="F476">
        <f>IF($E476=1,SUMIFS(Registros!$F$2:$F$6000,Registros!$A$2:$A$6000,"NP",Registros!$B$2:$B$6000,$A476),0)</f>
        <v/>
      </c>
      <c r="G476">
        <f>IF(COUNTIFS(Registros!$A$2:$A$6000,"MOV",Registros!$B$2:$B$6000,$A476)&gt;0,1,0)</f>
        <v/>
      </c>
      <c r="H476">
        <f>IF($G476=1,SUMIFS(Registros!$F$2:$F$6000,Registros!$A$2:$A$6000,"MOV",Registros!$B$2:$B$6000,$A476),0)</f>
        <v/>
      </c>
      <c r="I476">
        <f>IF(COUNTIFS(Registros!$A$2:$A$6000,"CS",Registros!$B$2:$B$6000,$A476)&gt;0,1,0)</f>
        <v/>
      </c>
      <c r="J476">
        <f>IF($I476=1,SUMIFS(Registros!$I$2:$I$6000,Registros!$A$2:$A$6000,"CS",Registros!$B$2:$B$6000,$A476),0)</f>
        <v/>
      </c>
      <c r="K476">
        <f>IF(COUNTIFS(Winback!$K$2:$K$300,$D476)&gt;0,1,0)</f>
        <v/>
      </c>
      <c r="L476">
        <f>IF(AND($K476=1,LEFT($A476,3)="WB-"),SUMIFS(Winback!$D$2:$D$300,Winback!$K$2:$K$300,$D476),0)</f>
        <v/>
      </c>
      <c r="M476">
        <f>IF(OR($E476=1,$G476=1,SUMIFS(Registros!$J$2:$J$6000,Registros!$B$2:$B$6000,$A476)&gt;0),1,0)</f>
        <v/>
      </c>
      <c r="N476">
        <f>IF($J476&gt;0,1,IF(COUNTIFS(Registros!$A$2:$A$6000,"CS",Registros!$B$2:$B$6000,$A476,Registros!$K$2:$K$6000,"&lt;&gt;")&gt;0,1,0))</f>
        <v/>
      </c>
      <c r="O476">
        <f>IF(AND($K476=1,$E476=0,$G476=0,$I476=0),"WINBACK",IF(AND($M476=1,$N476&gt;0),"CONVERGENTE",IF($M476=1,"SOLO MÓVIL",IF($N476&gt;0,"SOLO FIJO / INTERNET","SIN SERVICIOS"))))</f>
        <v/>
      </c>
      <c r="P476">
        <f>IF($O476="WINBACK","Recuperar (winback)",IF($O476="CONVERGENTE","Upgrade / más líneas",IF($O476="SOLO MÓVIL","Ofrecer fijo + internet (FLBBTV)",IF($O476="SOLO FIJO / INTERNET","Ofrecer línea móvil Nextphone","Oferta completa (móvil + fijo + internet)"))))</f>
        <v/>
      </c>
      <c r="Q476">
        <f>$F476+$H476+$L476</f>
        <v/>
      </c>
      <c r="R476">
        <f>IFERROR(VLOOKUP($A476,Registros!$B$2:$G$6000,6,0),IFERROR(VLOOKUP($D476,Winback!$B$2:$C$300,2,0),""))</f>
        <v/>
      </c>
      <c r="S476">
        <f>IF($E476=1,"NP","")&amp;IF($G476=1,"+MOV","")&amp;IF($I476=1,"+CS","")&amp;IF($K476=1,"+WB","")</f>
        <v/>
      </c>
      <c r="T476">
        <f>$E476+$G476+$I476+$K476</f>
        <v/>
      </c>
    </row>
    <row r="477">
      <c r="A477" t="inlineStr">
        <is>
          <t>334294840000</t>
        </is>
      </c>
      <c r="B477" t="inlineStr">
        <is>
          <t>33429484</t>
        </is>
      </c>
      <c r="C477" t="inlineStr">
        <is>
          <t>RODRIGO FABREGA S A</t>
        </is>
      </c>
      <c r="D477" t="inlineStr">
        <is>
          <t>RODRIGOFABREGASA</t>
        </is>
      </c>
      <c r="E477">
        <f>IF(COUNTIFS(Registros!$A$2:$A$6000,"NP",Registros!$B$2:$B$6000,$A477)&gt;0,1,0)</f>
        <v/>
      </c>
      <c r="F477">
        <f>IF($E477=1,SUMIFS(Registros!$F$2:$F$6000,Registros!$A$2:$A$6000,"NP",Registros!$B$2:$B$6000,$A477),0)</f>
        <v/>
      </c>
      <c r="G477">
        <f>IF(COUNTIFS(Registros!$A$2:$A$6000,"MOV",Registros!$B$2:$B$6000,$A477)&gt;0,1,0)</f>
        <v/>
      </c>
      <c r="H477">
        <f>IF($G477=1,SUMIFS(Registros!$F$2:$F$6000,Registros!$A$2:$A$6000,"MOV",Registros!$B$2:$B$6000,$A477),0)</f>
        <v/>
      </c>
      <c r="I477">
        <f>IF(COUNTIFS(Registros!$A$2:$A$6000,"CS",Registros!$B$2:$B$6000,$A477)&gt;0,1,0)</f>
        <v/>
      </c>
      <c r="J477">
        <f>IF($I477=1,SUMIFS(Registros!$I$2:$I$6000,Registros!$A$2:$A$6000,"CS",Registros!$B$2:$B$6000,$A477),0)</f>
        <v/>
      </c>
      <c r="K477">
        <f>IF(COUNTIFS(Winback!$K$2:$K$300,$D477)&gt;0,1,0)</f>
        <v/>
      </c>
      <c r="L477">
        <f>IF(AND($K477=1,LEFT($A477,3)="WB-"),SUMIFS(Winback!$D$2:$D$300,Winback!$K$2:$K$300,$D477),0)</f>
        <v/>
      </c>
      <c r="M477">
        <f>IF(OR($E477=1,$G477=1,SUMIFS(Registros!$J$2:$J$6000,Registros!$B$2:$B$6000,$A477)&gt;0),1,0)</f>
        <v/>
      </c>
      <c r="N477">
        <f>IF($J477&gt;0,1,IF(COUNTIFS(Registros!$A$2:$A$6000,"CS",Registros!$B$2:$B$6000,$A477,Registros!$K$2:$K$6000,"&lt;&gt;")&gt;0,1,0))</f>
        <v/>
      </c>
      <c r="O477">
        <f>IF(AND($K477=1,$E477=0,$G477=0,$I477=0),"WINBACK",IF(AND($M477=1,$N477&gt;0),"CONVERGENTE",IF($M477=1,"SOLO MÓVIL",IF($N477&gt;0,"SOLO FIJO / INTERNET","SIN SERVICIOS"))))</f>
        <v/>
      </c>
      <c r="P477">
        <f>IF($O477="WINBACK","Recuperar (winback)",IF($O477="CONVERGENTE","Upgrade / más líneas",IF($O477="SOLO MÓVIL","Ofrecer fijo + internet (FLBBTV)",IF($O477="SOLO FIJO / INTERNET","Ofrecer línea móvil Nextphone","Oferta completa (móvil + fijo + internet)"))))</f>
        <v/>
      </c>
      <c r="Q477">
        <f>$F477+$H477+$L477</f>
        <v/>
      </c>
      <c r="R477">
        <f>IFERROR(VLOOKUP($A477,Registros!$B$2:$G$6000,6,0),IFERROR(VLOOKUP($D477,Winback!$B$2:$C$300,2,0),""))</f>
        <v/>
      </c>
      <c r="S477">
        <f>IF($E477=1,"NP","")&amp;IF($G477=1,"+MOV","")&amp;IF($I477=1,"+CS","")&amp;IF($K477=1,"+WB","")</f>
        <v/>
      </c>
      <c r="T477">
        <f>$E477+$G477+$I477+$K477</f>
        <v/>
      </c>
    </row>
    <row r="478">
      <c r="A478" t="inlineStr">
        <is>
          <t>326693990000</t>
        </is>
      </c>
      <c r="B478" t="inlineStr">
        <is>
          <t>32669399</t>
        </is>
      </c>
      <c r="C478" t="inlineStr">
        <is>
          <t>BIOMAX</t>
        </is>
      </c>
      <c r="D478" t="inlineStr">
        <is>
          <t>BIOMAX</t>
        </is>
      </c>
      <c r="E478">
        <f>IF(COUNTIFS(Registros!$A$2:$A$6000,"NP",Registros!$B$2:$B$6000,$A478)&gt;0,1,0)</f>
        <v/>
      </c>
      <c r="F478">
        <f>IF($E478=1,SUMIFS(Registros!$F$2:$F$6000,Registros!$A$2:$A$6000,"NP",Registros!$B$2:$B$6000,$A478),0)</f>
        <v/>
      </c>
      <c r="G478">
        <f>IF(COUNTIFS(Registros!$A$2:$A$6000,"MOV",Registros!$B$2:$B$6000,$A478)&gt;0,1,0)</f>
        <v/>
      </c>
      <c r="H478">
        <f>IF($G478=1,SUMIFS(Registros!$F$2:$F$6000,Registros!$A$2:$A$6000,"MOV",Registros!$B$2:$B$6000,$A478),0)</f>
        <v/>
      </c>
      <c r="I478">
        <f>IF(COUNTIFS(Registros!$A$2:$A$6000,"CS",Registros!$B$2:$B$6000,$A478)&gt;0,1,0)</f>
        <v/>
      </c>
      <c r="J478">
        <f>IF($I478=1,SUMIFS(Registros!$I$2:$I$6000,Registros!$A$2:$A$6000,"CS",Registros!$B$2:$B$6000,$A478),0)</f>
        <v/>
      </c>
      <c r="K478">
        <f>IF(COUNTIFS(Winback!$K$2:$K$300,$D478)&gt;0,1,0)</f>
        <v/>
      </c>
      <c r="L478">
        <f>IF(AND($K478=1,LEFT($A478,3)="WB-"),SUMIFS(Winback!$D$2:$D$300,Winback!$K$2:$K$300,$D478),0)</f>
        <v/>
      </c>
      <c r="M478">
        <f>IF(OR($E478=1,$G478=1,SUMIFS(Registros!$J$2:$J$6000,Registros!$B$2:$B$6000,$A478)&gt;0),1,0)</f>
        <v/>
      </c>
      <c r="N478">
        <f>IF($J478&gt;0,1,IF(COUNTIFS(Registros!$A$2:$A$6000,"CS",Registros!$B$2:$B$6000,$A478,Registros!$K$2:$K$6000,"&lt;&gt;")&gt;0,1,0))</f>
        <v/>
      </c>
      <c r="O478">
        <f>IF(AND($K478=1,$E478=0,$G478=0,$I478=0),"WINBACK",IF(AND($M478=1,$N478&gt;0),"CONVERGENTE",IF($M478=1,"SOLO MÓVIL",IF($N478&gt;0,"SOLO FIJO / INTERNET","SIN SERVICIOS"))))</f>
        <v/>
      </c>
      <c r="P478">
        <f>IF($O478="WINBACK","Recuperar (winback)",IF($O478="CONVERGENTE","Upgrade / más líneas",IF($O478="SOLO MÓVIL","Ofrecer fijo + internet (FLBBTV)",IF($O478="SOLO FIJO / INTERNET","Ofrecer línea móvil Nextphone","Oferta completa (móvil + fijo + internet)"))))</f>
        <v/>
      </c>
      <c r="Q478">
        <f>$F478+$H478+$L478</f>
        <v/>
      </c>
      <c r="R478">
        <f>IFERROR(VLOOKUP($A478,Registros!$B$2:$G$6000,6,0),IFERROR(VLOOKUP($D478,Winback!$B$2:$C$300,2,0),""))</f>
        <v/>
      </c>
      <c r="S478">
        <f>IF($E478=1,"NP","")&amp;IF($G478=1,"+MOV","")&amp;IF($I478=1,"+CS","")&amp;IF($K478=1,"+WB","")</f>
        <v/>
      </c>
      <c r="T478">
        <f>$E478+$G478+$I478+$K478</f>
        <v/>
      </c>
    </row>
    <row r="479">
      <c r="A479" t="inlineStr">
        <is>
          <t>321841720000</t>
        </is>
      </c>
      <c r="B479" t="inlineStr">
        <is>
          <t>32184172</t>
        </is>
      </c>
      <c r="C479" t="inlineStr">
        <is>
          <t>Orosman Gonzales</t>
        </is>
      </c>
      <c r="D479" t="inlineStr">
        <is>
          <t>OROSMANGONZALES</t>
        </is>
      </c>
      <c r="E479">
        <f>IF(COUNTIFS(Registros!$A$2:$A$6000,"NP",Registros!$B$2:$B$6000,$A479)&gt;0,1,0)</f>
        <v/>
      </c>
      <c r="F479">
        <f>IF($E479=1,SUMIFS(Registros!$F$2:$F$6000,Registros!$A$2:$A$6000,"NP",Registros!$B$2:$B$6000,$A479),0)</f>
        <v/>
      </c>
      <c r="G479">
        <f>IF(COUNTIFS(Registros!$A$2:$A$6000,"MOV",Registros!$B$2:$B$6000,$A479)&gt;0,1,0)</f>
        <v/>
      </c>
      <c r="H479">
        <f>IF($G479=1,SUMIFS(Registros!$F$2:$F$6000,Registros!$A$2:$A$6000,"MOV",Registros!$B$2:$B$6000,$A479),0)</f>
        <v/>
      </c>
      <c r="I479">
        <f>IF(COUNTIFS(Registros!$A$2:$A$6000,"CS",Registros!$B$2:$B$6000,$A479)&gt;0,1,0)</f>
        <v/>
      </c>
      <c r="J479">
        <f>IF($I479=1,SUMIFS(Registros!$I$2:$I$6000,Registros!$A$2:$A$6000,"CS",Registros!$B$2:$B$6000,$A479),0)</f>
        <v/>
      </c>
      <c r="K479">
        <f>IF(COUNTIFS(Winback!$K$2:$K$300,$D479)&gt;0,1,0)</f>
        <v/>
      </c>
      <c r="L479">
        <f>IF(AND($K479=1,LEFT($A479,3)="WB-"),SUMIFS(Winback!$D$2:$D$300,Winback!$K$2:$K$300,$D479),0)</f>
        <v/>
      </c>
      <c r="M479">
        <f>IF(OR($E479=1,$G479=1,SUMIFS(Registros!$J$2:$J$6000,Registros!$B$2:$B$6000,$A479)&gt;0),1,0)</f>
        <v/>
      </c>
      <c r="N479">
        <f>IF($J479&gt;0,1,IF(COUNTIFS(Registros!$A$2:$A$6000,"CS",Registros!$B$2:$B$6000,$A479,Registros!$K$2:$K$6000,"&lt;&gt;")&gt;0,1,0))</f>
        <v/>
      </c>
      <c r="O479">
        <f>IF(AND($K479=1,$E479=0,$G479=0,$I479=0),"WINBACK",IF(AND($M479=1,$N479&gt;0),"CONVERGENTE",IF($M479=1,"SOLO MÓVIL",IF($N479&gt;0,"SOLO FIJO / INTERNET","SIN SERVICIOS"))))</f>
        <v/>
      </c>
      <c r="P479">
        <f>IF($O479="WINBACK","Recuperar (winback)",IF($O479="CONVERGENTE","Upgrade / más líneas",IF($O479="SOLO MÓVIL","Ofrecer fijo + internet (FLBBTV)",IF($O479="SOLO FIJO / INTERNET","Ofrecer línea móvil Nextphone","Oferta completa (móvil + fijo + internet)"))))</f>
        <v/>
      </c>
      <c r="Q479">
        <f>$F479+$H479+$L479</f>
        <v/>
      </c>
      <c r="R479">
        <f>IFERROR(VLOOKUP($A479,Registros!$B$2:$G$6000,6,0),IFERROR(VLOOKUP($D479,Winback!$B$2:$C$300,2,0),""))</f>
        <v/>
      </c>
      <c r="S479">
        <f>IF($E479=1,"NP","")&amp;IF($G479=1,"+MOV","")&amp;IF($I479=1,"+CS","")&amp;IF($K479=1,"+WB","")</f>
        <v/>
      </c>
      <c r="T479">
        <f>$E479+$G479+$I479+$K479</f>
        <v/>
      </c>
    </row>
    <row r="480">
      <c r="A480" t="inlineStr">
        <is>
          <t>332331280000</t>
        </is>
      </c>
      <c r="B480" t="inlineStr">
        <is>
          <t>33233128</t>
        </is>
      </c>
      <c r="C480" t="inlineStr">
        <is>
          <t>GGTEX SA</t>
        </is>
      </c>
      <c r="D480" t="inlineStr">
        <is>
          <t>GGTEXSA</t>
        </is>
      </c>
      <c r="E480">
        <f>IF(COUNTIFS(Registros!$A$2:$A$6000,"NP",Registros!$B$2:$B$6000,$A480)&gt;0,1,0)</f>
        <v/>
      </c>
      <c r="F480">
        <f>IF($E480=1,SUMIFS(Registros!$F$2:$F$6000,Registros!$A$2:$A$6000,"NP",Registros!$B$2:$B$6000,$A480),0)</f>
        <v/>
      </c>
      <c r="G480">
        <f>IF(COUNTIFS(Registros!$A$2:$A$6000,"MOV",Registros!$B$2:$B$6000,$A480)&gt;0,1,0)</f>
        <v/>
      </c>
      <c r="H480">
        <f>IF($G480=1,SUMIFS(Registros!$F$2:$F$6000,Registros!$A$2:$A$6000,"MOV",Registros!$B$2:$B$6000,$A480),0)</f>
        <v/>
      </c>
      <c r="I480">
        <f>IF(COUNTIFS(Registros!$A$2:$A$6000,"CS",Registros!$B$2:$B$6000,$A480)&gt;0,1,0)</f>
        <v/>
      </c>
      <c r="J480">
        <f>IF($I480=1,SUMIFS(Registros!$I$2:$I$6000,Registros!$A$2:$A$6000,"CS",Registros!$B$2:$B$6000,$A480),0)</f>
        <v/>
      </c>
      <c r="K480">
        <f>IF(COUNTIFS(Winback!$K$2:$K$300,$D480)&gt;0,1,0)</f>
        <v/>
      </c>
      <c r="L480">
        <f>IF(AND($K480=1,LEFT($A480,3)="WB-"),SUMIFS(Winback!$D$2:$D$300,Winback!$K$2:$K$300,$D480),0)</f>
        <v/>
      </c>
      <c r="M480">
        <f>IF(OR($E480=1,$G480=1,SUMIFS(Registros!$J$2:$J$6000,Registros!$B$2:$B$6000,$A480)&gt;0),1,0)</f>
        <v/>
      </c>
      <c r="N480">
        <f>IF($J480&gt;0,1,IF(COUNTIFS(Registros!$A$2:$A$6000,"CS",Registros!$B$2:$B$6000,$A480,Registros!$K$2:$K$6000,"&lt;&gt;")&gt;0,1,0))</f>
        <v/>
      </c>
      <c r="O480">
        <f>IF(AND($K480=1,$E480=0,$G480=0,$I480=0),"WINBACK",IF(AND($M480=1,$N480&gt;0),"CONVERGENTE",IF($M480=1,"SOLO MÓVIL",IF($N480&gt;0,"SOLO FIJO / INTERNET","SIN SERVICIOS"))))</f>
        <v/>
      </c>
      <c r="P480">
        <f>IF($O480="WINBACK","Recuperar (winback)",IF($O480="CONVERGENTE","Upgrade / más líneas",IF($O480="SOLO MÓVIL","Ofrecer fijo + internet (FLBBTV)",IF($O480="SOLO FIJO / INTERNET","Ofrecer línea móvil Nextphone","Oferta completa (móvil + fijo + internet)"))))</f>
        <v/>
      </c>
      <c r="Q480">
        <f>$F480+$H480+$L480</f>
        <v/>
      </c>
      <c r="R480">
        <f>IFERROR(VLOOKUP($A480,Registros!$B$2:$G$6000,6,0),IFERROR(VLOOKUP($D480,Winback!$B$2:$C$300,2,0),""))</f>
        <v/>
      </c>
      <c r="S480">
        <f>IF($E480=1,"NP","")&amp;IF($G480=1,"+MOV","")&amp;IF($I480=1,"+CS","")&amp;IF($K480=1,"+WB","")</f>
        <v/>
      </c>
      <c r="T480">
        <f>$E480+$G480+$I480+$K480</f>
        <v/>
      </c>
    </row>
    <row r="481">
      <c r="A481" t="inlineStr">
        <is>
          <t>312223780000</t>
        </is>
      </c>
      <c r="B481" t="inlineStr">
        <is>
          <t>31222378</t>
        </is>
      </c>
      <c r="C481" t="inlineStr">
        <is>
          <t>IMPERIAL GRAFICOS &amp; IMPRESIONES S.A.</t>
        </is>
      </c>
      <c r="D481" t="inlineStr">
        <is>
          <t>IMPERIALGRAFICOSIMPRESIONESSA</t>
        </is>
      </c>
      <c r="E481">
        <f>IF(COUNTIFS(Registros!$A$2:$A$6000,"NP",Registros!$B$2:$B$6000,$A481)&gt;0,1,0)</f>
        <v/>
      </c>
      <c r="F481">
        <f>IF($E481=1,SUMIFS(Registros!$F$2:$F$6000,Registros!$A$2:$A$6000,"NP",Registros!$B$2:$B$6000,$A481),0)</f>
        <v/>
      </c>
      <c r="G481">
        <f>IF(COUNTIFS(Registros!$A$2:$A$6000,"MOV",Registros!$B$2:$B$6000,$A481)&gt;0,1,0)</f>
        <v/>
      </c>
      <c r="H481">
        <f>IF($G481=1,SUMIFS(Registros!$F$2:$F$6000,Registros!$A$2:$A$6000,"MOV",Registros!$B$2:$B$6000,$A481),0)</f>
        <v/>
      </c>
      <c r="I481">
        <f>IF(COUNTIFS(Registros!$A$2:$A$6000,"CS",Registros!$B$2:$B$6000,$A481)&gt;0,1,0)</f>
        <v/>
      </c>
      <c r="J481">
        <f>IF($I481=1,SUMIFS(Registros!$I$2:$I$6000,Registros!$A$2:$A$6000,"CS",Registros!$B$2:$B$6000,$A481),0)</f>
        <v/>
      </c>
      <c r="K481">
        <f>IF(COUNTIFS(Winback!$K$2:$K$300,$D481)&gt;0,1,0)</f>
        <v/>
      </c>
      <c r="L481">
        <f>IF(AND($K481=1,LEFT($A481,3)="WB-"),SUMIFS(Winback!$D$2:$D$300,Winback!$K$2:$K$300,$D481),0)</f>
        <v/>
      </c>
      <c r="M481">
        <f>IF(OR($E481=1,$G481=1,SUMIFS(Registros!$J$2:$J$6000,Registros!$B$2:$B$6000,$A481)&gt;0),1,0)</f>
        <v/>
      </c>
      <c r="N481">
        <f>IF($J481&gt;0,1,IF(COUNTIFS(Registros!$A$2:$A$6000,"CS",Registros!$B$2:$B$6000,$A481,Registros!$K$2:$K$6000,"&lt;&gt;")&gt;0,1,0))</f>
        <v/>
      </c>
      <c r="O481">
        <f>IF(AND($K481=1,$E481=0,$G481=0,$I481=0),"WINBACK",IF(AND($M481=1,$N481&gt;0),"CONVERGENTE",IF($M481=1,"SOLO MÓVIL",IF($N481&gt;0,"SOLO FIJO / INTERNET","SIN SERVICIOS"))))</f>
        <v/>
      </c>
      <c r="P481">
        <f>IF($O481="WINBACK","Recuperar (winback)",IF($O481="CONVERGENTE","Upgrade / más líneas",IF($O481="SOLO MÓVIL","Ofrecer fijo + internet (FLBBTV)",IF($O481="SOLO FIJO / INTERNET","Ofrecer línea móvil Nextphone","Oferta completa (móvil + fijo + internet)"))))</f>
        <v/>
      </c>
      <c r="Q481">
        <f>$F481+$H481+$L481</f>
        <v/>
      </c>
      <c r="R481">
        <f>IFERROR(VLOOKUP($A481,Registros!$B$2:$G$6000,6,0),IFERROR(VLOOKUP($D481,Winback!$B$2:$C$300,2,0),""))</f>
        <v/>
      </c>
      <c r="S481">
        <f>IF($E481=1,"NP","")&amp;IF($G481=1,"+MOV","")&amp;IF($I481=1,"+CS","")&amp;IF($K481=1,"+WB","")</f>
        <v/>
      </c>
      <c r="T481">
        <f>$E481+$G481+$I481+$K481</f>
        <v/>
      </c>
    </row>
    <row r="482">
      <c r="A482" t="inlineStr">
        <is>
          <t>321334590000</t>
        </is>
      </c>
      <c r="B482" t="inlineStr">
        <is>
          <t>32133459</t>
        </is>
      </c>
      <c r="C482" t="inlineStr">
        <is>
          <t>ELECTRO AUTOM</t>
        </is>
      </c>
      <c r="D482" t="inlineStr">
        <is>
          <t>ELECTROAUTOM</t>
        </is>
      </c>
      <c r="E482">
        <f>IF(COUNTIFS(Registros!$A$2:$A$6000,"NP",Registros!$B$2:$B$6000,$A482)&gt;0,1,0)</f>
        <v/>
      </c>
      <c r="F482">
        <f>IF($E482=1,SUMIFS(Registros!$F$2:$F$6000,Registros!$A$2:$A$6000,"NP",Registros!$B$2:$B$6000,$A482),0)</f>
        <v/>
      </c>
      <c r="G482">
        <f>IF(COUNTIFS(Registros!$A$2:$A$6000,"MOV",Registros!$B$2:$B$6000,$A482)&gt;0,1,0)</f>
        <v/>
      </c>
      <c r="H482">
        <f>IF($G482=1,SUMIFS(Registros!$F$2:$F$6000,Registros!$A$2:$A$6000,"MOV",Registros!$B$2:$B$6000,$A482),0)</f>
        <v/>
      </c>
      <c r="I482">
        <f>IF(COUNTIFS(Registros!$A$2:$A$6000,"CS",Registros!$B$2:$B$6000,$A482)&gt;0,1,0)</f>
        <v/>
      </c>
      <c r="J482">
        <f>IF($I482=1,SUMIFS(Registros!$I$2:$I$6000,Registros!$A$2:$A$6000,"CS",Registros!$B$2:$B$6000,$A482),0)</f>
        <v/>
      </c>
      <c r="K482">
        <f>IF(COUNTIFS(Winback!$K$2:$K$300,$D482)&gt;0,1,0)</f>
        <v/>
      </c>
      <c r="L482">
        <f>IF(AND($K482=1,LEFT($A482,3)="WB-"),SUMIFS(Winback!$D$2:$D$300,Winback!$K$2:$K$300,$D482),0)</f>
        <v/>
      </c>
      <c r="M482">
        <f>IF(OR($E482=1,$G482=1,SUMIFS(Registros!$J$2:$J$6000,Registros!$B$2:$B$6000,$A482)&gt;0),1,0)</f>
        <v/>
      </c>
      <c r="N482">
        <f>IF($J482&gt;0,1,IF(COUNTIFS(Registros!$A$2:$A$6000,"CS",Registros!$B$2:$B$6000,$A482,Registros!$K$2:$K$6000,"&lt;&gt;")&gt;0,1,0))</f>
        <v/>
      </c>
      <c r="O482">
        <f>IF(AND($K482=1,$E482=0,$G482=0,$I482=0),"WINBACK",IF(AND($M482=1,$N482&gt;0),"CONVERGENTE",IF($M482=1,"SOLO MÓVIL",IF($N482&gt;0,"SOLO FIJO / INTERNET","SIN SERVICIOS"))))</f>
        <v/>
      </c>
      <c r="P482">
        <f>IF($O482="WINBACK","Recuperar (winback)",IF($O482="CONVERGENTE","Upgrade / más líneas",IF($O482="SOLO MÓVIL","Ofrecer fijo + internet (FLBBTV)",IF($O482="SOLO FIJO / INTERNET","Ofrecer línea móvil Nextphone","Oferta completa (móvil + fijo + internet)"))))</f>
        <v/>
      </c>
      <c r="Q482">
        <f>$F482+$H482+$L482</f>
        <v/>
      </c>
      <c r="R482">
        <f>IFERROR(VLOOKUP($A482,Registros!$B$2:$G$6000,6,0),IFERROR(VLOOKUP($D482,Winback!$B$2:$C$300,2,0),""))</f>
        <v/>
      </c>
      <c r="S482">
        <f>IF($E482=1,"NP","")&amp;IF($G482=1,"+MOV","")&amp;IF($I482=1,"+CS","")&amp;IF($K482=1,"+WB","")</f>
        <v/>
      </c>
      <c r="T482">
        <f>$E482+$G482+$I482+$K482</f>
        <v/>
      </c>
    </row>
    <row r="483">
      <c r="A483" t="inlineStr">
        <is>
          <t>321328590400</t>
        </is>
      </c>
      <c r="B483" t="inlineStr">
        <is>
          <t>32132859</t>
        </is>
      </c>
      <c r="C483" t="inlineStr">
        <is>
          <t>Rosa Mangravita</t>
        </is>
      </c>
      <c r="D483" t="inlineStr">
        <is>
          <t>ROSAMANGRAVITA</t>
        </is>
      </c>
      <c r="E483">
        <f>IF(COUNTIFS(Registros!$A$2:$A$6000,"NP",Registros!$B$2:$B$6000,$A483)&gt;0,1,0)</f>
        <v/>
      </c>
      <c r="F483">
        <f>IF($E483=1,SUMIFS(Registros!$F$2:$F$6000,Registros!$A$2:$A$6000,"NP",Registros!$B$2:$B$6000,$A483),0)</f>
        <v/>
      </c>
      <c r="G483">
        <f>IF(COUNTIFS(Registros!$A$2:$A$6000,"MOV",Registros!$B$2:$B$6000,$A483)&gt;0,1,0)</f>
        <v/>
      </c>
      <c r="H483">
        <f>IF($G483=1,SUMIFS(Registros!$F$2:$F$6000,Registros!$A$2:$A$6000,"MOV",Registros!$B$2:$B$6000,$A483),0)</f>
        <v/>
      </c>
      <c r="I483">
        <f>IF(COUNTIFS(Registros!$A$2:$A$6000,"CS",Registros!$B$2:$B$6000,$A483)&gt;0,1,0)</f>
        <v/>
      </c>
      <c r="J483">
        <f>IF($I483=1,SUMIFS(Registros!$I$2:$I$6000,Registros!$A$2:$A$6000,"CS",Registros!$B$2:$B$6000,$A483),0)</f>
        <v/>
      </c>
      <c r="K483">
        <f>IF(COUNTIFS(Winback!$K$2:$K$300,$D483)&gt;0,1,0)</f>
        <v/>
      </c>
      <c r="L483">
        <f>IF(AND($K483=1,LEFT($A483,3)="WB-"),SUMIFS(Winback!$D$2:$D$300,Winback!$K$2:$K$300,$D483),0)</f>
        <v/>
      </c>
      <c r="M483">
        <f>IF(OR($E483=1,$G483=1,SUMIFS(Registros!$J$2:$J$6000,Registros!$B$2:$B$6000,$A483)&gt;0),1,0)</f>
        <v/>
      </c>
      <c r="N483">
        <f>IF($J483&gt;0,1,IF(COUNTIFS(Registros!$A$2:$A$6000,"CS",Registros!$B$2:$B$6000,$A483,Registros!$K$2:$K$6000,"&lt;&gt;")&gt;0,1,0))</f>
        <v/>
      </c>
      <c r="O483">
        <f>IF(AND($K483=1,$E483=0,$G483=0,$I483=0),"WINBACK",IF(AND($M483=1,$N483&gt;0),"CONVERGENTE",IF($M483=1,"SOLO MÓVIL",IF($N483&gt;0,"SOLO FIJO / INTERNET","SIN SERVICIOS"))))</f>
        <v/>
      </c>
      <c r="P483">
        <f>IF($O483="WINBACK","Recuperar (winback)",IF($O483="CONVERGENTE","Upgrade / más líneas",IF($O483="SOLO MÓVIL","Ofrecer fijo + internet (FLBBTV)",IF($O483="SOLO FIJO / INTERNET","Ofrecer línea móvil Nextphone","Oferta completa (móvil + fijo + internet)"))))</f>
        <v/>
      </c>
      <c r="Q483">
        <f>$F483+$H483+$L483</f>
        <v/>
      </c>
      <c r="R483">
        <f>IFERROR(VLOOKUP($A483,Registros!$B$2:$G$6000,6,0),IFERROR(VLOOKUP($D483,Winback!$B$2:$C$300,2,0),""))</f>
        <v/>
      </c>
      <c r="S483">
        <f>IF($E483=1,"NP","")&amp;IF($G483=1,"+MOV","")&amp;IF($I483=1,"+CS","")&amp;IF($K483=1,"+WB","")</f>
        <v/>
      </c>
      <c r="T483">
        <f>$E483+$G483+$I483+$K483</f>
        <v/>
      </c>
    </row>
    <row r="484">
      <c r="A484" t="inlineStr">
        <is>
          <t>358114760000</t>
        </is>
      </c>
      <c r="B484" t="inlineStr">
        <is>
          <t>35811476</t>
        </is>
      </c>
      <c r="C484" t="inlineStr">
        <is>
          <t>NIDIA VILLARREAL</t>
        </is>
      </c>
      <c r="D484" t="inlineStr">
        <is>
          <t>NIDIAVILLARREAL</t>
        </is>
      </c>
      <c r="E484">
        <f>IF(COUNTIFS(Registros!$A$2:$A$6000,"NP",Registros!$B$2:$B$6000,$A484)&gt;0,1,0)</f>
        <v/>
      </c>
      <c r="F484">
        <f>IF($E484=1,SUMIFS(Registros!$F$2:$F$6000,Registros!$A$2:$A$6000,"NP",Registros!$B$2:$B$6000,$A484),0)</f>
        <v/>
      </c>
      <c r="G484">
        <f>IF(COUNTIFS(Registros!$A$2:$A$6000,"MOV",Registros!$B$2:$B$6000,$A484)&gt;0,1,0)</f>
        <v/>
      </c>
      <c r="H484">
        <f>IF($G484=1,SUMIFS(Registros!$F$2:$F$6000,Registros!$A$2:$A$6000,"MOV",Registros!$B$2:$B$6000,$A484),0)</f>
        <v/>
      </c>
      <c r="I484">
        <f>IF(COUNTIFS(Registros!$A$2:$A$6000,"CS",Registros!$B$2:$B$6000,$A484)&gt;0,1,0)</f>
        <v/>
      </c>
      <c r="J484">
        <f>IF($I484=1,SUMIFS(Registros!$I$2:$I$6000,Registros!$A$2:$A$6000,"CS",Registros!$B$2:$B$6000,$A484),0)</f>
        <v/>
      </c>
      <c r="K484">
        <f>IF(COUNTIFS(Winback!$K$2:$K$300,$D484)&gt;0,1,0)</f>
        <v/>
      </c>
      <c r="L484">
        <f>IF(AND($K484=1,LEFT($A484,3)="WB-"),SUMIFS(Winback!$D$2:$D$300,Winback!$K$2:$K$300,$D484),0)</f>
        <v/>
      </c>
      <c r="M484">
        <f>IF(OR($E484=1,$G484=1,SUMIFS(Registros!$J$2:$J$6000,Registros!$B$2:$B$6000,$A484)&gt;0),1,0)</f>
        <v/>
      </c>
      <c r="N484">
        <f>IF($J484&gt;0,1,IF(COUNTIFS(Registros!$A$2:$A$6000,"CS",Registros!$B$2:$B$6000,$A484,Registros!$K$2:$K$6000,"&lt;&gt;")&gt;0,1,0))</f>
        <v/>
      </c>
      <c r="O484">
        <f>IF(AND($K484=1,$E484=0,$G484=0,$I484=0),"WINBACK",IF(AND($M484=1,$N484&gt;0),"CONVERGENTE",IF($M484=1,"SOLO MÓVIL",IF($N484&gt;0,"SOLO FIJO / INTERNET","SIN SERVICIOS"))))</f>
        <v/>
      </c>
      <c r="P484">
        <f>IF($O484="WINBACK","Recuperar (winback)",IF($O484="CONVERGENTE","Upgrade / más líneas",IF($O484="SOLO MÓVIL","Ofrecer fijo + internet (FLBBTV)",IF($O484="SOLO FIJO / INTERNET","Ofrecer línea móvil Nextphone","Oferta completa (móvil + fijo + internet)"))))</f>
        <v/>
      </c>
      <c r="Q484">
        <f>$F484+$H484+$L484</f>
        <v/>
      </c>
      <c r="R484">
        <f>IFERROR(VLOOKUP($A484,Registros!$B$2:$G$6000,6,0),IFERROR(VLOOKUP($D484,Winback!$B$2:$C$300,2,0),""))</f>
        <v/>
      </c>
      <c r="S484">
        <f>IF($E484=1,"NP","")&amp;IF($G484=1,"+MOV","")&amp;IF($I484=1,"+CS","")&amp;IF($K484=1,"+WB","")</f>
        <v/>
      </c>
      <c r="T484">
        <f>$E484+$G484+$I484+$K484</f>
        <v/>
      </c>
    </row>
    <row r="485">
      <c r="A485" t="inlineStr">
        <is>
          <t>322635270000</t>
        </is>
      </c>
      <c r="B485" t="inlineStr">
        <is>
          <t>32263527</t>
        </is>
      </c>
      <c r="C485" t="inlineStr">
        <is>
          <t>SPLOGA,S.A</t>
        </is>
      </c>
      <c r="D485" t="inlineStr">
        <is>
          <t>SPLOGASA</t>
        </is>
      </c>
      <c r="E485">
        <f>IF(COUNTIFS(Registros!$A$2:$A$6000,"NP",Registros!$B$2:$B$6000,$A485)&gt;0,1,0)</f>
        <v/>
      </c>
      <c r="F485">
        <f>IF($E485=1,SUMIFS(Registros!$F$2:$F$6000,Registros!$A$2:$A$6000,"NP",Registros!$B$2:$B$6000,$A485),0)</f>
        <v/>
      </c>
      <c r="G485">
        <f>IF(COUNTIFS(Registros!$A$2:$A$6000,"MOV",Registros!$B$2:$B$6000,$A485)&gt;0,1,0)</f>
        <v/>
      </c>
      <c r="H485">
        <f>IF($G485=1,SUMIFS(Registros!$F$2:$F$6000,Registros!$A$2:$A$6000,"MOV",Registros!$B$2:$B$6000,$A485),0)</f>
        <v/>
      </c>
      <c r="I485">
        <f>IF(COUNTIFS(Registros!$A$2:$A$6000,"CS",Registros!$B$2:$B$6000,$A485)&gt;0,1,0)</f>
        <v/>
      </c>
      <c r="J485">
        <f>IF($I485=1,SUMIFS(Registros!$I$2:$I$6000,Registros!$A$2:$A$6000,"CS",Registros!$B$2:$B$6000,$A485),0)</f>
        <v/>
      </c>
      <c r="K485">
        <f>IF(COUNTIFS(Winback!$K$2:$K$300,$D485)&gt;0,1,0)</f>
        <v/>
      </c>
      <c r="L485">
        <f>IF(AND($K485=1,LEFT($A485,3)="WB-"),SUMIFS(Winback!$D$2:$D$300,Winback!$K$2:$K$300,$D485),0)</f>
        <v/>
      </c>
      <c r="M485">
        <f>IF(OR($E485=1,$G485=1,SUMIFS(Registros!$J$2:$J$6000,Registros!$B$2:$B$6000,$A485)&gt;0),1,0)</f>
        <v/>
      </c>
      <c r="N485">
        <f>IF($J485&gt;0,1,IF(COUNTIFS(Registros!$A$2:$A$6000,"CS",Registros!$B$2:$B$6000,$A485,Registros!$K$2:$K$6000,"&lt;&gt;")&gt;0,1,0))</f>
        <v/>
      </c>
      <c r="O485">
        <f>IF(AND($K485=1,$E485=0,$G485=0,$I485=0),"WINBACK",IF(AND($M485=1,$N485&gt;0),"CONVERGENTE",IF($M485=1,"SOLO MÓVIL",IF($N485&gt;0,"SOLO FIJO / INTERNET","SIN SERVICIOS"))))</f>
        <v/>
      </c>
      <c r="P485">
        <f>IF($O485="WINBACK","Recuperar (winback)",IF($O485="CONVERGENTE","Upgrade / más líneas",IF($O485="SOLO MÓVIL","Ofrecer fijo + internet (FLBBTV)",IF($O485="SOLO FIJO / INTERNET","Ofrecer línea móvil Nextphone","Oferta completa (móvil + fijo + internet)"))))</f>
        <v/>
      </c>
      <c r="Q485">
        <f>$F485+$H485+$L485</f>
        <v/>
      </c>
      <c r="R485">
        <f>IFERROR(VLOOKUP($A485,Registros!$B$2:$G$6000,6,0),IFERROR(VLOOKUP($D485,Winback!$B$2:$C$300,2,0),""))</f>
        <v/>
      </c>
      <c r="S485">
        <f>IF($E485=1,"NP","")&amp;IF($G485=1,"+MOV","")&amp;IF($I485=1,"+CS","")&amp;IF($K485=1,"+WB","")</f>
        <v/>
      </c>
      <c r="T485">
        <f>$E485+$G485+$I485+$K485</f>
        <v/>
      </c>
    </row>
    <row r="486">
      <c r="A486" t="inlineStr">
        <is>
          <t>321499990000</t>
        </is>
      </c>
      <c r="B486" t="inlineStr">
        <is>
          <t>32149999</t>
        </is>
      </c>
      <c r="C486" t="inlineStr">
        <is>
          <t>FRANKLIN MELGAR SATURNO</t>
        </is>
      </c>
      <c r="D486" t="inlineStr">
        <is>
          <t>FRANKLINMELGARSATURNO</t>
        </is>
      </c>
      <c r="E486">
        <f>IF(COUNTIFS(Registros!$A$2:$A$6000,"NP",Registros!$B$2:$B$6000,$A486)&gt;0,1,0)</f>
        <v/>
      </c>
      <c r="F486">
        <f>IF($E486=1,SUMIFS(Registros!$F$2:$F$6000,Registros!$A$2:$A$6000,"NP",Registros!$B$2:$B$6000,$A486),0)</f>
        <v/>
      </c>
      <c r="G486">
        <f>IF(COUNTIFS(Registros!$A$2:$A$6000,"MOV",Registros!$B$2:$B$6000,$A486)&gt;0,1,0)</f>
        <v/>
      </c>
      <c r="H486">
        <f>IF($G486=1,SUMIFS(Registros!$F$2:$F$6000,Registros!$A$2:$A$6000,"MOV",Registros!$B$2:$B$6000,$A486),0)</f>
        <v/>
      </c>
      <c r="I486">
        <f>IF(COUNTIFS(Registros!$A$2:$A$6000,"CS",Registros!$B$2:$B$6000,$A486)&gt;0,1,0)</f>
        <v/>
      </c>
      <c r="J486">
        <f>IF($I486=1,SUMIFS(Registros!$I$2:$I$6000,Registros!$A$2:$A$6000,"CS",Registros!$B$2:$B$6000,$A486),0)</f>
        <v/>
      </c>
      <c r="K486">
        <f>IF(COUNTIFS(Winback!$K$2:$K$300,$D486)&gt;0,1,0)</f>
        <v/>
      </c>
      <c r="L486">
        <f>IF(AND($K486=1,LEFT($A486,3)="WB-"),SUMIFS(Winback!$D$2:$D$300,Winback!$K$2:$K$300,$D486),0)</f>
        <v/>
      </c>
      <c r="M486">
        <f>IF(OR($E486=1,$G486=1,SUMIFS(Registros!$J$2:$J$6000,Registros!$B$2:$B$6000,$A486)&gt;0),1,0)</f>
        <v/>
      </c>
      <c r="N486">
        <f>IF($J486&gt;0,1,IF(COUNTIFS(Registros!$A$2:$A$6000,"CS",Registros!$B$2:$B$6000,$A486,Registros!$K$2:$K$6000,"&lt;&gt;")&gt;0,1,0))</f>
        <v/>
      </c>
      <c r="O486">
        <f>IF(AND($K486=1,$E486=0,$G486=0,$I486=0),"WINBACK",IF(AND($M486=1,$N486&gt;0),"CONVERGENTE",IF($M486=1,"SOLO MÓVIL",IF($N486&gt;0,"SOLO FIJO / INTERNET","SIN SERVICIOS"))))</f>
        <v/>
      </c>
      <c r="P486">
        <f>IF($O486="WINBACK","Recuperar (winback)",IF($O486="CONVERGENTE","Upgrade / más líneas",IF($O486="SOLO MÓVIL","Ofrecer fijo + internet (FLBBTV)",IF($O486="SOLO FIJO / INTERNET","Ofrecer línea móvil Nextphone","Oferta completa (móvil + fijo + internet)"))))</f>
        <v/>
      </c>
      <c r="Q486">
        <f>$F486+$H486+$L486</f>
        <v/>
      </c>
      <c r="R486">
        <f>IFERROR(VLOOKUP($A486,Registros!$B$2:$G$6000,6,0),IFERROR(VLOOKUP($D486,Winback!$B$2:$C$300,2,0),""))</f>
        <v/>
      </c>
      <c r="S486">
        <f>IF($E486=1,"NP","")&amp;IF($G486=1,"+MOV","")&amp;IF($I486=1,"+CS","")&amp;IF($K486=1,"+WB","")</f>
        <v/>
      </c>
      <c r="T486">
        <f>$E486+$G486+$I486+$K486</f>
        <v/>
      </c>
    </row>
    <row r="487">
      <c r="A487" t="inlineStr">
        <is>
          <t>345170630000</t>
        </is>
      </c>
      <c r="B487" t="inlineStr">
        <is>
          <t>34517063</t>
        </is>
      </c>
      <c r="C487" t="inlineStr">
        <is>
          <t>IRUN INVESTMENTS</t>
        </is>
      </c>
      <c r="D487" t="inlineStr">
        <is>
          <t>IRUNINVESTMENTS</t>
        </is>
      </c>
      <c r="E487">
        <f>IF(COUNTIFS(Registros!$A$2:$A$6000,"NP",Registros!$B$2:$B$6000,$A487)&gt;0,1,0)</f>
        <v/>
      </c>
      <c r="F487">
        <f>IF($E487=1,SUMIFS(Registros!$F$2:$F$6000,Registros!$A$2:$A$6000,"NP",Registros!$B$2:$B$6000,$A487),0)</f>
        <v/>
      </c>
      <c r="G487">
        <f>IF(COUNTIFS(Registros!$A$2:$A$6000,"MOV",Registros!$B$2:$B$6000,$A487)&gt;0,1,0)</f>
        <v/>
      </c>
      <c r="H487">
        <f>IF($G487=1,SUMIFS(Registros!$F$2:$F$6000,Registros!$A$2:$A$6000,"MOV",Registros!$B$2:$B$6000,$A487),0)</f>
        <v/>
      </c>
      <c r="I487">
        <f>IF(COUNTIFS(Registros!$A$2:$A$6000,"CS",Registros!$B$2:$B$6000,$A487)&gt;0,1,0)</f>
        <v/>
      </c>
      <c r="J487">
        <f>IF($I487=1,SUMIFS(Registros!$I$2:$I$6000,Registros!$A$2:$A$6000,"CS",Registros!$B$2:$B$6000,$A487),0)</f>
        <v/>
      </c>
      <c r="K487">
        <f>IF(COUNTIFS(Winback!$K$2:$K$300,$D487)&gt;0,1,0)</f>
        <v/>
      </c>
      <c r="L487">
        <f>IF(AND($K487=1,LEFT($A487,3)="WB-"),SUMIFS(Winback!$D$2:$D$300,Winback!$K$2:$K$300,$D487),0)</f>
        <v/>
      </c>
      <c r="M487">
        <f>IF(OR($E487=1,$G487=1,SUMIFS(Registros!$J$2:$J$6000,Registros!$B$2:$B$6000,$A487)&gt;0),1,0)</f>
        <v/>
      </c>
      <c r="N487">
        <f>IF($J487&gt;0,1,IF(COUNTIFS(Registros!$A$2:$A$6000,"CS",Registros!$B$2:$B$6000,$A487,Registros!$K$2:$K$6000,"&lt;&gt;")&gt;0,1,0))</f>
        <v/>
      </c>
      <c r="O487">
        <f>IF(AND($K487=1,$E487=0,$G487=0,$I487=0),"WINBACK",IF(AND($M487=1,$N487&gt;0),"CONVERGENTE",IF($M487=1,"SOLO MÓVIL",IF($N487&gt;0,"SOLO FIJO / INTERNET","SIN SERVICIOS"))))</f>
        <v/>
      </c>
      <c r="P487">
        <f>IF($O487="WINBACK","Recuperar (winback)",IF($O487="CONVERGENTE","Upgrade / más líneas",IF($O487="SOLO MÓVIL","Ofrecer fijo + internet (FLBBTV)",IF($O487="SOLO FIJO / INTERNET","Ofrecer línea móvil Nextphone","Oferta completa (móvil + fijo + internet)"))))</f>
        <v/>
      </c>
      <c r="Q487">
        <f>$F487+$H487+$L487</f>
        <v/>
      </c>
      <c r="R487">
        <f>IFERROR(VLOOKUP($A487,Registros!$B$2:$G$6000,6,0),IFERROR(VLOOKUP($D487,Winback!$B$2:$C$300,2,0),""))</f>
        <v/>
      </c>
      <c r="S487">
        <f>IF($E487=1,"NP","")&amp;IF($G487=1,"+MOV","")&amp;IF($I487=1,"+CS","")&amp;IF($K487=1,"+WB","")</f>
        <v/>
      </c>
      <c r="T487">
        <f>$E487+$G487+$I487+$K487</f>
        <v/>
      </c>
    </row>
    <row r="488">
      <c r="A488" t="inlineStr">
        <is>
          <t>321334120100</t>
        </is>
      </c>
      <c r="B488" t="inlineStr">
        <is>
          <t>32133412</t>
        </is>
      </c>
      <c r="C488" t="inlineStr">
        <is>
          <t>AP PARTNERS</t>
        </is>
      </c>
      <c r="D488" t="inlineStr">
        <is>
          <t>APPARTNERS</t>
        </is>
      </c>
      <c r="E488">
        <f>IF(COUNTIFS(Registros!$A$2:$A$6000,"NP",Registros!$B$2:$B$6000,$A488)&gt;0,1,0)</f>
        <v/>
      </c>
      <c r="F488">
        <f>IF($E488=1,SUMIFS(Registros!$F$2:$F$6000,Registros!$A$2:$A$6000,"NP",Registros!$B$2:$B$6000,$A488),0)</f>
        <v/>
      </c>
      <c r="G488">
        <f>IF(COUNTIFS(Registros!$A$2:$A$6000,"MOV",Registros!$B$2:$B$6000,$A488)&gt;0,1,0)</f>
        <v/>
      </c>
      <c r="H488">
        <f>IF($G488=1,SUMIFS(Registros!$F$2:$F$6000,Registros!$A$2:$A$6000,"MOV",Registros!$B$2:$B$6000,$A488),0)</f>
        <v/>
      </c>
      <c r="I488">
        <f>IF(COUNTIFS(Registros!$A$2:$A$6000,"CS",Registros!$B$2:$B$6000,$A488)&gt;0,1,0)</f>
        <v/>
      </c>
      <c r="J488">
        <f>IF($I488=1,SUMIFS(Registros!$I$2:$I$6000,Registros!$A$2:$A$6000,"CS",Registros!$B$2:$B$6000,$A488),0)</f>
        <v/>
      </c>
      <c r="K488">
        <f>IF(COUNTIFS(Winback!$K$2:$K$300,$D488)&gt;0,1,0)</f>
        <v/>
      </c>
      <c r="L488">
        <f>IF(AND($K488=1,LEFT($A488,3)="WB-"),SUMIFS(Winback!$D$2:$D$300,Winback!$K$2:$K$300,$D488),0)</f>
        <v/>
      </c>
      <c r="M488">
        <f>IF(OR($E488=1,$G488=1,SUMIFS(Registros!$J$2:$J$6000,Registros!$B$2:$B$6000,$A488)&gt;0),1,0)</f>
        <v/>
      </c>
      <c r="N488">
        <f>IF($J488&gt;0,1,IF(COUNTIFS(Registros!$A$2:$A$6000,"CS",Registros!$B$2:$B$6000,$A488,Registros!$K$2:$K$6000,"&lt;&gt;")&gt;0,1,0))</f>
        <v/>
      </c>
      <c r="O488">
        <f>IF(AND($K488=1,$E488=0,$G488=0,$I488=0),"WINBACK",IF(AND($M488=1,$N488&gt;0),"CONVERGENTE",IF($M488=1,"SOLO MÓVIL",IF($N488&gt;0,"SOLO FIJO / INTERNET","SIN SERVICIOS"))))</f>
        <v/>
      </c>
      <c r="P488">
        <f>IF($O488="WINBACK","Recuperar (winback)",IF($O488="CONVERGENTE","Upgrade / más líneas",IF($O488="SOLO MÓVIL","Ofrecer fijo + internet (FLBBTV)",IF($O488="SOLO FIJO / INTERNET","Ofrecer línea móvil Nextphone","Oferta completa (móvil + fijo + internet)"))))</f>
        <v/>
      </c>
      <c r="Q488">
        <f>$F488+$H488+$L488</f>
        <v/>
      </c>
      <c r="R488">
        <f>IFERROR(VLOOKUP($A488,Registros!$B$2:$G$6000,6,0),IFERROR(VLOOKUP($D488,Winback!$B$2:$C$300,2,0),""))</f>
        <v/>
      </c>
      <c r="S488">
        <f>IF($E488=1,"NP","")&amp;IF($G488=1,"+MOV","")&amp;IF($I488=1,"+CS","")&amp;IF($K488=1,"+WB","")</f>
        <v/>
      </c>
      <c r="T488">
        <f>$E488+$G488+$I488+$K488</f>
        <v/>
      </c>
    </row>
    <row r="489">
      <c r="A489" t="inlineStr">
        <is>
          <t>321951350200</t>
        </is>
      </c>
      <c r="B489" t="inlineStr">
        <is>
          <t>32195135</t>
        </is>
      </c>
      <c r="C489" t="inlineStr">
        <is>
          <t>The Pixel Panama Inc</t>
        </is>
      </c>
      <c r="D489" t="inlineStr">
        <is>
          <t>THEPIXELPANAMAINC</t>
        </is>
      </c>
      <c r="E489">
        <f>IF(COUNTIFS(Registros!$A$2:$A$6000,"NP",Registros!$B$2:$B$6000,$A489)&gt;0,1,0)</f>
        <v/>
      </c>
      <c r="F489">
        <f>IF($E489=1,SUMIFS(Registros!$F$2:$F$6000,Registros!$A$2:$A$6000,"NP",Registros!$B$2:$B$6000,$A489),0)</f>
        <v/>
      </c>
      <c r="G489">
        <f>IF(COUNTIFS(Registros!$A$2:$A$6000,"MOV",Registros!$B$2:$B$6000,$A489)&gt;0,1,0)</f>
        <v/>
      </c>
      <c r="H489">
        <f>IF($G489=1,SUMIFS(Registros!$F$2:$F$6000,Registros!$A$2:$A$6000,"MOV",Registros!$B$2:$B$6000,$A489),0)</f>
        <v/>
      </c>
      <c r="I489">
        <f>IF(COUNTIFS(Registros!$A$2:$A$6000,"CS",Registros!$B$2:$B$6000,$A489)&gt;0,1,0)</f>
        <v/>
      </c>
      <c r="J489">
        <f>IF($I489=1,SUMIFS(Registros!$I$2:$I$6000,Registros!$A$2:$A$6000,"CS",Registros!$B$2:$B$6000,$A489),0)</f>
        <v/>
      </c>
      <c r="K489">
        <f>IF(COUNTIFS(Winback!$K$2:$K$300,$D489)&gt;0,1,0)</f>
        <v/>
      </c>
      <c r="L489">
        <f>IF(AND($K489=1,LEFT($A489,3)="WB-"),SUMIFS(Winback!$D$2:$D$300,Winback!$K$2:$K$300,$D489),0)</f>
        <v/>
      </c>
      <c r="M489">
        <f>IF(OR($E489=1,$G489=1,SUMIFS(Registros!$J$2:$J$6000,Registros!$B$2:$B$6000,$A489)&gt;0),1,0)</f>
        <v/>
      </c>
      <c r="N489">
        <f>IF($J489&gt;0,1,IF(COUNTIFS(Registros!$A$2:$A$6000,"CS",Registros!$B$2:$B$6000,$A489,Registros!$K$2:$K$6000,"&lt;&gt;")&gt;0,1,0))</f>
        <v/>
      </c>
      <c r="O489">
        <f>IF(AND($K489=1,$E489=0,$G489=0,$I489=0),"WINBACK",IF(AND($M489=1,$N489&gt;0),"CONVERGENTE",IF($M489=1,"SOLO MÓVIL",IF($N489&gt;0,"SOLO FIJO / INTERNET","SIN SERVICIOS"))))</f>
        <v/>
      </c>
      <c r="P489">
        <f>IF($O489="WINBACK","Recuperar (winback)",IF($O489="CONVERGENTE","Upgrade / más líneas",IF($O489="SOLO MÓVIL","Ofrecer fijo + internet (FLBBTV)",IF($O489="SOLO FIJO / INTERNET","Ofrecer línea móvil Nextphone","Oferta completa (móvil + fijo + internet)"))))</f>
        <v/>
      </c>
      <c r="Q489">
        <f>$F489+$H489+$L489</f>
        <v/>
      </c>
      <c r="R489">
        <f>IFERROR(VLOOKUP($A489,Registros!$B$2:$G$6000,6,0),IFERROR(VLOOKUP($D489,Winback!$B$2:$C$300,2,0),""))</f>
        <v/>
      </c>
      <c r="S489">
        <f>IF($E489=1,"NP","")&amp;IF($G489=1,"+MOV","")&amp;IF($I489=1,"+CS","")&amp;IF($K489=1,"+WB","")</f>
        <v/>
      </c>
      <c r="T489">
        <f>$E489+$G489+$I489+$K489</f>
        <v/>
      </c>
    </row>
    <row r="490">
      <c r="A490" t="inlineStr">
        <is>
          <t>312205750000</t>
        </is>
      </c>
      <c r="B490" t="inlineStr">
        <is>
          <t>31220575</t>
        </is>
      </c>
      <c r="C490" t="inlineStr">
        <is>
          <t>FOREVER BEAUTY SALON FOREVER BEAUTY SAL</t>
        </is>
      </c>
      <c r="D490" t="inlineStr">
        <is>
          <t>FOREVERBEAUTYSALONFOREVERBEAUTYSAL</t>
        </is>
      </c>
      <c r="E490">
        <f>IF(COUNTIFS(Registros!$A$2:$A$6000,"NP",Registros!$B$2:$B$6000,$A490)&gt;0,1,0)</f>
        <v/>
      </c>
      <c r="F490">
        <f>IF($E490=1,SUMIFS(Registros!$F$2:$F$6000,Registros!$A$2:$A$6000,"NP",Registros!$B$2:$B$6000,$A490),0)</f>
        <v/>
      </c>
      <c r="G490">
        <f>IF(COUNTIFS(Registros!$A$2:$A$6000,"MOV",Registros!$B$2:$B$6000,$A490)&gt;0,1,0)</f>
        <v/>
      </c>
      <c r="H490">
        <f>IF($G490=1,SUMIFS(Registros!$F$2:$F$6000,Registros!$A$2:$A$6000,"MOV",Registros!$B$2:$B$6000,$A490),0)</f>
        <v/>
      </c>
      <c r="I490">
        <f>IF(COUNTIFS(Registros!$A$2:$A$6000,"CS",Registros!$B$2:$B$6000,$A490)&gt;0,1,0)</f>
        <v/>
      </c>
      <c r="J490">
        <f>IF($I490=1,SUMIFS(Registros!$I$2:$I$6000,Registros!$A$2:$A$6000,"CS",Registros!$B$2:$B$6000,$A490),0)</f>
        <v/>
      </c>
      <c r="K490">
        <f>IF(COUNTIFS(Winback!$K$2:$K$300,$D490)&gt;0,1,0)</f>
        <v/>
      </c>
      <c r="L490">
        <f>IF(AND($K490=1,LEFT($A490,3)="WB-"),SUMIFS(Winback!$D$2:$D$300,Winback!$K$2:$K$300,$D490),0)</f>
        <v/>
      </c>
      <c r="M490">
        <f>IF(OR($E490=1,$G490=1,SUMIFS(Registros!$J$2:$J$6000,Registros!$B$2:$B$6000,$A490)&gt;0),1,0)</f>
        <v/>
      </c>
      <c r="N490">
        <f>IF($J490&gt;0,1,IF(COUNTIFS(Registros!$A$2:$A$6000,"CS",Registros!$B$2:$B$6000,$A490,Registros!$K$2:$K$6000,"&lt;&gt;")&gt;0,1,0))</f>
        <v/>
      </c>
      <c r="O490">
        <f>IF(AND($K490=1,$E490=0,$G490=0,$I490=0),"WINBACK",IF(AND($M490=1,$N490&gt;0),"CONVERGENTE",IF($M490=1,"SOLO MÓVIL",IF($N490&gt;0,"SOLO FIJO / INTERNET","SIN SERVICIOS"))))</f>
        <v/>
      </c>
      <c r="P490">
        <f>IF($O490="WINBACK","Recuperar (winback)",IF($O490="CONVERGENTE","Upgrade / más líneas",IF($O490="SOLO MÓVIL","Ofrecer fijo + internet (FLBBTV)",IF($O490="SOLO FIJO / INTERNET","Ofrecer línea móvil Nextphone","Oferta completa (móvil + fijo + internet)"))))</f>
        <v/>
      </c>
      <c r="Q490">
        <f>$F490+$H490+$L490</f>
        <v/>
      </c>
      <c r="R490">
        <f>IFERROR(VLOOKUP($A490,Registros!$B$2:$G$6000,6,0),IFERROR(VLOOKUP($D490,Winback!$B$2:$C$300,2,0),""))</f>
        <v/>
      </c>
      <c r="S490">
        <f>IF($E490=1,"NP","")&amp;IF($G490=1,"+MOV","")&amp;IF($I490=1,"+CS","")&amp;IF($K490=1,"+WB","")</f>
        <v/>
      </c>
      <c r="T490">
        <f>$E490+$G490+$I490+$K490</f>
        <v/>
      </c>
    </row>
    <row r="491">
      <c r="A491" t="inlineStr">
        <is>
          <t>321797270200</t>
        </is>
      </c>
      <c r="B491" t="inlineStr">
        <is>
          <t>32179727</t>
        </is>
      </c>
      <c r="C491" t="inlineStr">
        <is>
          <t>Aura De Leon</t>
        </is>
      </c>
      <c r="D491" t="inlineStr">
        <is>
          <t>AURADELEON</t>
        </is>
      </c>
      <c r="E491">
        <f>IF(COUNTIFS(Registros!$A$2:$A$6000,"NP",Registros!$B$2:$B$6000,$A491)&gt;0,1,0)</f>
        <v/>
      </c>
      <c r="F491">
        <f>IF($E491=1,SUMIFS(Registros!$F$2:$F$6000,Registros!$A$2:$A$6000,"NP",Registros!$B$2:$B$6000,$A491),0)</f>
        <v/>
      </c>
      <c r="G491">
        <f>IF(COUNTIFS(Registros!$A$2:$A$6000,"MOV",Registros!$B$2:$B$6000,$A491)&gt;0,1,0)</f>
        <v/>
      </c>
      <c r="H491">
        <f>IF($G491=1,SUMIFS(Registros!$F$2:$F$6000,Registros!$A$2:$A$6000,"MOV",Registros!$B$2:$B$6000,$A491),0)</f>
        <v/>
      </c>
      <c r="I491">
        <f>IF(COUNTIFS(Registros!$A$2:$A$6000,"CS",Registros!$B$2:$B$6000,$A491)&gt;0,1,0)</f>
        <v/>
      </c>
      <c r="J491">
        <f>IF($I491=1,SUMIFS(Registros!$I$2:$I$6000,Registros!$A$2:$A$6000,"CS",Registros!$B$2:$B$6000,$A491),0)</f>
        <v/>
      </c>
      <c r="K491">
        <f>IF(COUNTIFS(Winback!$K$2:$K$300,$D491)&gt;0,1,0)</f>
        <v/>
      </c>
      <c r="L491">
        <f>IF(AND($K491=1,LEFT($A491,3)="WB-"),SUMIFS(Winback!$D$2:$D$300,Winback!$K$2:$K$300,$D491),0)</f>
        <v/>
      </c>
      <c r="M491">
        <f>IF(OR($E491=1,$G491=1,SUMIFS(Registros!$J$2:$J$6000,Registros!$B$2:$B$6000,$A491)&gt;0),1,0)</f>
        <v/>
      </c>
      <c r="N491">
        <f>IF($J491&gt;0,1,IF(COUNTIFS(Registros!$A$2:$A$6000,"CS",Registros!$B$2:$B$6000,$A491,Registros!$K$2:$K$6000,"&lt;&gt;")&gt;0,1,0))</f>
        <v/>
      </c>
      <c r="O491">
        <f>IF(AND($K491=1,$E491=0,$G491=0,$I491=0),"WINBACK",IF(AND($M491=1,$N491&gt;0),"CONVERGENTE",IF($M491=1,"SOLO MÓVIL",IF($N491&gt;0,"SOLO FIJO / INTERNET","SIN SERVICIOS"))))</f>
        <v/>
      </c>
      <c r="P491">
        <f>IF($O491="WINBACK","Recuperar (winback)",IF($O491="CONVERGENTE","Upgrade / más líneas",IF($O491="SOLO MÓVIL","Ofrecer fijo + internet (FLBBTV)",IF($O491="SOLO FIJO / INTERNET","Ofrecer línea móvil Nextphone","Oferta completa (móvil + fijo + internet)"))))</f>
        <v/>
      </c>
      <c r="Q491">
        <f>$F491+$H491+$L491</f>
        <v/>
      </c>
      <c r="R491">
        <f>IFERROR(VLOOKUP($A491,Registros!$B$2:$G$6000,6,0),IFERROR(VLOOKUP($D491,Winback!$B$2:$C$300,2,0),""))</f>
        <v/>
      </c>
      <c r="S491">
        <f>IF($E491=1,"NP","")&amp;IF($G491=1,"+MOV","")&amp;IF($I491=1,"+CS","")&amp;IF($K491=1,"+WB","")</f>
        <v/>
      </c>
      <c r="T491">
        <f>$E491+$G491+$I491+$K491</f>
        <v/>
      </c>
    </row>
    <row r="492">
      <c r="A492" t="inlineStr">
        <is>
          <t>325762150000</t>
        </is>
      </c>
      <c r="B492" t="inlineStr">
        <is>
          <t>32576215</t>
        </is>
      </c>
      <c r="C492" t="inlineStr">
        <is>
          <t>AVICOLA DE CA</t>
        </is>
      </c>
      <c r="D492" t="inlineStr">
        <is>
          <t>AVICOLADECA</t>
        </is>
      </c>
      <c r="E492">
        <f>IF(COUNTIFS(Registros!$A$2:$A$6000,"NP",Registros!$B$2:$B$6000,$A492)&gt;0,1,0)</f>
        <v/>
      </c>
      <c r="F492">
        <f>IF($E492=1,SUMIFS(Registros!$F$2:$F$6000,Registros!$A$2:$A$6000,"NP",Registros!$B$2:$B$6000,$A492),0)</f>
        <v/>
      </c>
      <c r="G492">
        <f>IF(COUNTIFS(Registros!$A$2:$A$6000,"MOV",Registros!$B$2:$B$6000,$A492)&gt;0,1,0)</f>
        <v/>
      </c>
      <c r="H492">
        <f>IF($G492=1,SUMIFS(Registros!$F$2:$F$6000,Registros!$A$2:$A$6000,"MOV",Registros!$B$2:$B$6000,$A492),0)</f>
        <v/>
      </c>
      <c r="I492">
        <f>IF(COUNTIFS(Registros!$A$2:$A$6000,"CS",Registros!$B$2:$B$6000,$A492)&gt;0,1,0)</f>
        <v/>
      </c>
      <c r="J492">
        <f>IF($I492=1,SUMIFS(Registros!$I$2:$I$6000,Registros!$A$2:$A$6000,"CS",Registros!$B$2:$B$6000,$A492),0)</f>
        <v/>
      </c>
      <c r="K492">
        <f>IF(COUNTIFS(Winback!$K$2:$K$300,$D492)&gt;0,1,0)</f>
        <v/>
      </c>
      <c r="L492">
        <f>IF(AND($K492=1,LEFT($A492,3)="WB-"),SUMIFS(Winback!$D$2:$D$300,Winback!$K$2:$K$300,$D492),0)</f>
        <v/>
      </c>
      <c r="M492">
        <f>IF(OR($E492=1,$G492=1,SUMIFS(Registros!$J$2:$J$6000,Registros!$B$2:$B$6000,$A492)&gt;0),1,0)</f>
        <v/>
      </c>
      <c r="N492">
        <f>IF($J492&gt;0,1,IF(COUNTIFS(Registros!$A$2:$A$6000,"CS",Registros!$B$2:$B$6000,$A492,Registros!$K$2:$K$6000,"&lt;&gt;")&gt;0,1,0))</f>
        <v/>
      </c>
      <c r="O492">
        <f>IF(AND($K492=1,$E492=0,$G492=0,$I492=0),"WINBACK",IF(AND($M492=1,$N492&gt;0),"CONVERGENTE",IF($M492=1,"SOLO MÓVIL",IF($N492&gt;0,"SOLO FIJO / INTERNET","SIN SERVICIOS"))))</f>
        <v/>
      </c>
      <c r="P492">
        <f>IF($O492="WINBACK","Recuperar (winback)",IF($O492="CONVERGENTE","Upgrade / más líneas",IF($O492="SOLO MÓVIL","Ofrecer fijo + internet (FLBBTV)",IF($O492="SOLO FIJO / INTERNET","Ofrecer línea móvil Nextphone","Oferta completa (móvil + fijo + internet)"))))</f>
        <v/>
      </c>
      <c r="Q492">
        <f>$F492+$H492+$L492</f>
        <v/>
      </c>
      <c r="R492">
        <f>IFERROR(VLOOKUP($A492,Registros!$B$2:$G$6000,6,0),IFERROR(VLOOKUP($D492,Winback!$B$2:$C$300,2,0),""))</f>
        <v/>
      </c>
      <c r="S492">
        <f>IF($E492=1,"NP","")&amp;IF($G492=1,"+MOV","")&amp;IF($I492=1,"+CS","")&amp;IF($K492=1,"+WB","")</f>
        <v/>
      </c>
      <c r="T492">
        <f>$E492+$G492+$I492+$K492</f>
        <v/>
      </c>
    </row>
    <row r="493">
      <c r="A493" t="inlineStr">
        <is>
          <t>312233040000</t>
        </is>
      </c>
      <c r="B493" t="inlineStr">
        <is>
          <t>31223304</t>
        </is>
      </c>
      <c r="C493" t="inlineStr">
        <is>
          <t>MADERINCO, S.A.</t>
        </is>
      </c>
      <c r="D493" t="inlineStr">
        <is>
          <t>MADERINCOSA</t>
        </is>
      </c>
      <c r="E493">
        <f>IF(COUNTIFS(Registros!$A$2:$A$6000,"NP",Registros!$B$2:$B$6000,$A493)&gt;0,1,0)</f>
        <v/>
      </c>
      <c r="F493">
        <f>IF($E493=1,SUMIFS(Registros!$F$2:$F$6000,Registros!$A$2:$A$6000,"NP",Registros!$B$2:$B$6000,$A493),0)</f>
        <v/>
      </c>
      <c r="G493">
        <f>IF(COUNTIFS(Registros!$A$2:$A$6000,"MOV",Registros!$B$2:$B$6000,$A493)&gt;0,1,0)</f>
        <v/>
      </c>
      <c r="H493">
        <f>IF($G493=1,SUMIFS(Registros!$F$2:$F$6000,Registros!$A$2:$A$6000,"MOV",Registros!$B$2:$B$6000,$A493),0)</f>
        <v/>
      </c>
      <c r="I493">
        <f>IF(COUNTIFS(Registros!$A$2:$A$6000,"CS",Registros!$B$2:$B$6000,$A493)&gt;0,1,0)</f>
        <v/>
      </c>
      <c r="J493">
        <f>IF($I493=1,SUMIFS(Registros!$I$2:$I$6000,Registros!$A$2:$A$6000,"CS",Registros!$B$2:$B$6000,$A493),0)</f>
        <v/>
      </c>
      <c r="K493">
        <f>IF(COUNTIFS(Winback!$K$2:$K$300,$D493)&gt;0,1,0)</f>
        <v/>
      </c>
      <c r="L493">
        <f>IF(AND($K493=1,LEFT($A493,3)="WB-"),SUMIFS(Winback!$D$2:$D$300,Winback!$K$2:$K$300,$D493),0)</f>
        <v/>
      </c>
      <c r="M493">
        <f>IF(OR($E493=1,$G493=1,SUMIFS(Registros!$J$2:$J$6000,Registros!$B$2:$B$6000,$A493)&gt;0),1,0)</f>
        <v/>
      </c>
      <c r="N493">
        <f>IF($J493&gt;0,1,IF(COUNTIFS(Registros!$A$2:$A$6000,"CS",Registros!$B$2:$B$6000,$A493,Registros!$K$2:$K$6000,"&lt;&gt;")&gt;0,1,0))</f>
        <v/>
      </c>
      <c r="O493">
        <f>IF(AND($K493=1,$E493=0,$G493=0,$I493=0),"WINBACK",IF(AND($M493=1,$N493&gt;0),"CONVERGENTE",IF($M493=1,"SOLO MÓVIL",IF($N493&gt;0,"SOLO FIJO / INTERNET","SIN SERVICIOS"))))</f>
        <v/>
      </c>
      <c r="P493">
        <f>IF($O493="WINBACK","Recuperar (winback)",IF($O493="CONVERGENTE","Upgrade / más líneas",IF($O493="SOLO MÓVIL","Ofrecer fijo + internet (FLBBTV)",IF($O493="SOLO FIJO / INTERNET","Ofrecer línea móvil Nextphone","Oferta completa (móvil + fijo + internet)"))))</f>
        <v/>
      </c>
      <c r="Q493">
        <f>$F493+$H493+$L493</f>
        <v/>
      </c>
      <c r="R493">
        <f>IFERROR(VLOOKUP($A493,Registros!$B$2:$G$6000,6,0),IFERROR(VLOOKUP($D493,Winback!$B$2:$C$300,2,0),""))</f>
        <v/>
      </c>
      <c r="S493">
        <f>IF($E493=1,"NP","")&amp;IF($G493=1,"+MOV","")&amp;IF($I493=1,"+CS","")&amp;IF($K493=1,"+WB","")</f>
        <v/>
      </c>
      <c r="T493">
        <f>$E493+$G493+$I493+$K493</f>
        <v/>
      </c>
    </row>
    <row r="494">
      <c r="A494" t="inlineStr">
        <is>
          <t>341076080000</t>
        </is>
      </c>
      <c r="B494" t="inlineStr">
        <is>
          <t>34107608</t>
        </is>
      </c>
      <c r="C494" t="inlineStr">
        <is>
          <t>COIMCO</t>
        </is>
      </c>
      <c r="D494" t="inlineStr">
        <is>
          <t>COIMCO</t>
        </is>
      </c>
      <c r="E494">
        <f>IF(COUNTIFS(Registros!$A$2:$A$6000,"NP",Registros!$B$2:$B$6000,$A494)&gt;0,1,0)</f>
        <v/>
      </c>
      <c r="F494">
        <f>IF($E494=1,SUMIFS(Registros!$F$2:$F$6000,Registros!$A$2:$A$6000,"NP",Registros!$B$2:$B$6000,$A494),0)</f>
        <v/>
      </c>
      <c r="G494">
        <f>IF(COUNTIFS(Registros!$A$2:$A$6000,"MOV",Registros!$B$2:$B$6000,$A494)&gt;0,1,0)</f>
        <v/>
      </c>
      <c r="H494">
        <f>IF($G494=1,SUMIFS(Registros!$F$2:$F$6000,Registros!$A$2:$A$6000,"MOV",Registros!$B$2:$B$6000,$A494),0)</f>
        <v/>
      </c>
      <c r="I494">
        <f>IF(COUNTIFS(Registros!$A$2:$A$6000,"CS",Registros!$B$2:$B$6000,$A494)&gt;0,1,0)</f>
        <v/>
      </c>
      <c r="J494">
        <f>IF($I494=1,SUMIFS(Registros!$I$2:$I$6000,Registros!$A$2:$A$6000,"CS",Registros!$B$2:$B$6000,$A494),0)</f>
        <v/>
      </c>
      <c r="K494">
        <f>IF(COUNTIFS(Winback!$K$2:$K$300,$D494)&gt;0,1,0)</f>
        <v/>
      </c>
      <c r="L494">
        <f>IF(AND($K494=1,LEFT($A494,3)="WB-"),SUMIFS(Winback!$D$2:$D$300,Winback!$K$2:$K$300,$D494),0)</f>
        <v/>
      </c>
      <c r="M494">
        <f>IF(OR($E494=1,$G494=1,SUMIFS(Registros!$J$2:$J$6000,Registros!$B$2:$B$6000,$A494)&gt;0),1,0)</f>
        <v/>
      </c>
      <c r="N494">
        <f>IF($J494&gt;0,1,IF(COUNTIFS(Registros!$A$2:$A$6000,"CS",Registros!$B$2:$B$6000,$A494,Registros!$K$2:$K$6000,"&lt;&gt;")&gt;0,1,0))</f>
        <v/>
      </c>
      <c r="O494">
        <f>IF(AND($K494=1,$E494=0,$G494=0,$I494=0),"WINBACK",IF(AND($M494=1,$N494&gt;0),"CONVERGENTE",IF($M494=1,"SOLO MÓVIL",IF($N494&gt;0,"SOLO FIJO / INTERNET","SIN SERVICIOS"))))</f>
        <v/>
      </c>
      <c r="P494">
        <f>IF($O494="WINBACK","Recuperar (winback)",IF($O494="CONVERGENTE","Upgrade / más líneas",IF($O494="SOLO MÓVIL","Ofrecer fijo + internet (FLBBTV)",IF($O494="SOLO FIJO / INTERNET","Ofrecer línea móvil Nextphone","Oferta completa (móvil + fijo + internet)"))))</f>
        <v/>
      </c>
      <c r="Q494">
        <f>$F494+$H494+$L494</f>
        <v/>
      </c>
      <c r="R494">
        <f>IFERROR(VLOOKUP($A494,Registros!$B$2:$G$6000,6,0),IFERROR(VLOOKUP($D494,Winback!$B$2:$C$300,2,0),""))</f>
        <v/>
      </c>
      <c r="S494">
        <f>IF($E494=1,"NP","")&amp;IF($G494=1,"+MOV","")&amp;IF($I494=1,"+CS","")&amp;IF($K494=1,"+WB","")</f>
        <v/>
      </c>
      <c r="T494">
        <f>$E494+$G494+$I494+$K494</f>
        <v/>
      </c>
    </row>
    <row r="495">
      <c r="A495" t="inlineStr">
        <is>
          <t>356033060000</t>
        </is>
      </c>
      <c r="B495" t="inlineStr">
        <is>
          <t>35603306</t>
        </is>
      </c>
      <c r="C495" t="inlineStr">
        <is>
          <t>RESIDENCIAL CAMPESTRE LOS PINOS SA</t>
        </is>
      </c>
      <c r="D495" t="inlineStr">
        <is>
          <t>RESIDENCIALCAMPESTRELOSPINOSSA</t>
        </is>
      </c>
      <c r="E495">
        <f>IF(COUNTIFS(Registros!$A$2:$A$6000,"NP",Registros!$B$2:$B$6000,$A495)&gt;0,1,0)</f>
        <v/>
      </c>
      <c r="F495">
        <f>IF($E495=1,SUMIFS(Registros!$F$2:$F$6000,Registros!$A$2:$A$6000,"NP",Registros!$B$2:$B$6000,$A495),0)</f>
        <v/>
      </c>
      <c r="G495">
        <f>IF(COUNTIFS(Registros!$A$2:$A$6000,"MOV",Registros!$B$2:$B$6000,$A495)&gt;0,1,0)</f>
        <v/>
      </c>
      <c r="H495">
        <f>IF($G495=1,SUMIFS(Registros!$F$2:$F$6000,Registros!$A$2:$A$6000,"MOV",Registros!$B$2:$B$6000,$A495),0)</f>
        <v/>
      </c>
      <c r="I495">
        <f>IF(COUNTIFS(Registros!$A$2:$A$6000,"CS",Registros!$B$2:$B$6000,$A495)&gt;0,1,0)</f>
        <v/>
      </c>
      <c r="J495">
        <f>IF($I495=1,SUMIFS(Registros!$I$2:$I$6000,Registros!$A$2:$A$6000,"CS",Registros!$B$2:$B$6000,$A495),0)</f>
        <v/>
      </c>
      <c r="K495">
        <f>IF(COUNTIFS(Winback!$K$2:$K$300,$D495)&gt;0,1,0)</f>
        <v/>
      </c>
      <c r="L495">
        <f>IF(AND($K495=1,LEFT($A495,3)="WB-"),SUMIFS(Winback!$D$2:$D$300,Winback!$K$2:$K$300,$D495),0)</f>
        <v/>
      </c>
      <c r="M495">
        <f>IF(OR($E495=1,$G495=1,SUMIFS(Registros!$J$2:$J$6000,Registros!$B$2:$B$6000,$A495)&gt;0),1,0)</f>
        <v/>
      </c>
      <c r="N495">
        <f>IF($J495&gt;0,1,IF(COUNTIFS(Registros!$A$2:$A$6000,"CS",Registros!$B$2:$B$6000,$A495,Registros!$K$2:$K$6000,"&lt;&gt;")&gt;0,1,0))</f>
        <v/>
      </c>
      <c r="O495">
        <f>IF(AND($K495=1,$E495=0,$G495=0,$I495=0),"WINBACK",IF(AND($M495=1,$N495&gt;0),"CONVERGENTE",IF($M495=1,"SOLO MÓVIL",IF($N495&gt;0,"SOLO FIJO / INTERNET","SIN SERVICIOS"))))</f>
        <v/>
      </c>
      <c r="P495">
        <f>IF($O495="WINBACK","Recuperar (winback)",IF($O495="CONVERGENTE","Upgrade / más líneas",IF($O495="SOLO MÓVIL","Ofrecer fijo + internet (FLBBTV)",IF($O495="SOLO FIJO / INTERNET","Ofrecer línea móvil Nextphone","Oferta completa (móvil + fijo + internet)"))))</f>
        <v/>
      </c>
      <c r="Q495">
        <f>$F495+$H495+$L495</f>
        <v/>
      </c>
      <c r="R495">
        <f>IFERROR(VLOOKUP($A495,Registros!$B$2:$G$6000,6,0),IFERROR(VLOOKUP($D495,Winback!$B$2:$C$300,2,0),""))</f>
        <v/>
      </c>
      <c r="S495">
        <f>IF($E495=1,"NP","")&amp;IF($G495=1,"+MOV","")&amp;IF($I495=1,"+CS","")&amp;IF($K495=1,"+WB","")</f>
        <v/>
      </c>
      <c r="T495">
        <f>$E495+$G495+$I495+$K495</f>
        <v/>
      </c>
    </row>
    <row r="496">
      <c r="A496" t="inlineStr">
        <is>
          <t>321499940100</t>
        </is>
      </c>
      <c r="B496" t="inlineStr">
        <is>
          <t>32149994</t>
        </is>
      </c>
      <c r="C496" t="inlineStr">
        <is>
          <t>Panama Trees, S.A. Walter Hutterli</t>
        </is>
      </c>
      <c r="D496" t="inlineStr">
        <is>
          <t>PANAMATREESSAWALTERHUTTERLI</t>
        </is>
      </c>
      <c r="E496">
        <f>IF(COUNTIFS(Registros!$A$2:$A$6000,"NP",Registros!$B$2:$B$6000,$A496)&gt;0,1,0)</f>
        <v/>
      </c>
      <c r="F496">
        <f>IF($E496=1,SUMIFS(Registros!$F$2:$F$6000,Registros!$A$2:$A$6000,"NP",Registros!$B$2:$B$6000,$A496),0)</f>
        <v/>
      </c>
      <c r="G496">
        <f>IF(COUNTIFS(Registros!$A$2:$A$6000,"MOV",Registros!$B$2:$B$6000,$A496)&gt;0,1,0)</f>
        <v/>
      </c>
      <c r="H496">
        <f>IF($G496=1,SUMIFS(Registros!$F$2:$F$6000,Registros!$A$2:$A$6000,"MOV",Registros!$B$2:$B$6000,$A496),0)</f>
        <v/>
      </c>
      <c r="I496">
        <f>IF(COUNTIFS(Registros!$A$2:$A$6000,"CS",Registros!$B$2:$B$6000,$A496)&gt;0,1,0)</f>
        <v/>
      </c>
      <c r="J496">
        <f>IF($I496=1,SUMIFS(Registros!$I$2:$I$6000,Registros!$A$2:$A$6000,"CS",Registros!$B$2:$B$6000,$A496),0)</f>
        <v/>
      </c>
      <c r="K496">
        <f>IF(COUNTIFS(Winback!$K$2:$K$300,$D496)&gt;0,1,0)</f>
        <v/>
      </c>
      <c r="L496">
        <f>IF(AND($K496=1,LEFT($A496,3)="WB-"),SUMIFS(Winback!$D$2:$D$300,Winback!$K$2:$K$300,$D496),0)</f>
        <v/>
      </c>
      <c r="M496">
        <f>IF(OR($E496=1,$G496=1,SUMIFS(Registros!$J$2:$J$6000,Registros!$B$2:$B$6000,$A496)&gt;0),1,0)</f>
        <v/>
      </c>
      <c r="N496">
        <f>IF($J496&gt;0,1,IF(COUNTIFS(Registros!$A$2:$A$6000,"CS",Registros!$B$2:$B$6000,$A496,Registros!$K$2:$K$6000,"&lt;&gt;")&gt;0,1,0))</f>
        <v/>
      </c>
      <c r="O496">
        <f>IF(AND($K496=1,$E496=0,$G496=0,$I496=0),"WINBACK",IF(AND($M496=1,$N496&gt;0),"CONVERGENTE",IF($M496=1,"SOLO MÓVIL",IF($N496&gt;0,"SOLO FIJO / INTERNET","SIN SERVICIOS"))))</f>
        <v/>
      </c>
      <c r="P496">
        <f>IF($O496="WINBACK","Recuperar (winback)",IF($O496="CONVERGENTE","Upgrade / más líneas",IF($O496="SOLO MÓVIL","Ofrecer fijo + internet (FLBBTV)",IF($O496="SOLO FIJO / INTERNET","Ofrecer línea móvil Nextphone","Oferta completa (móvil + fijo + internet)"))))</f>
        <v/>
      </c>
      <c r="Q496">
        <f>$F496+$H496+$L496</f>
        <v/>
      </c>
      <c r="R496">
        <f>IFERROR(VLOOKUP($A496,Registros!$B$2:$G$6000,6,0),IFERROR(VLOOKUP($D496,Winback!$B$2:$C$300,2,0),""))</f>
        <v/>
      </c>
      <c r="S496">
        <f>IF($E496=1,"NP","")&amp;IF($G496=1,"+MOV","")&amp;IF($I496=1,"+CS","")&amp;IF($K496=1,"+WB","")</f>
        <v/>
      </c>
      <c r="T496">
        <f>$E496+$G496+$I496+$K496</f>
        <v/>
      </c>
    </row>
    <row r="497">
      <c r="A497" t="inlineStr">
        <is>
          <t>325276770000</t>
        </is>
      </c>
      <c r="B497" t="inlineStr">
        <is>
          <t>32527677</t>
        </is>
      </c>
      <c r="C497" t="inlineStr">
        <is>
          <t>INVERSIONES VALLESTER GONGALEZ, S.A.</t>
        </is>
      </c>
      <c r="D497" t="inlineStr">
        <is>
          <t>INVERSIONESVALLESTERGONGALEZSA</t>
        </is>
      </c>
      <c r="E497">
        <f>IF(COUNTIFS(Registros!$A$2:$A$6000,"NP",Registros!$B$2:$B$6000,$A497)&gt;0,1,0)</f>
        <v/>
      </c>
      <c r="F497">
        <f>IF($E497=1,SUMIFS(Registros!$F$2:$F$6000,Registros!$A$2:$A$6000,"NP",Registros!$B$2:$B$6000,$A497),0)</f>
        <v/>
      </c>
      <c r="G497">
        <f>IF(COUNTIFS(Registros!$A$2:$A$6000,"MOV",Registros!$B$2:$B$6000,$A497)&gt;0,1,0)</f>
        <v/>
      </c>
      <c r="H497">
        <f>IF($G497=1,SUMIFS(Registros!$F$2:$F$6000,Registros!$A$2:$A$6000,"MOV",Registros!$B$2:$B$6000,$A497),0)</f>
        <v/>
      </c>
      <c r="I497">
        <f>IF(COUNTIFS(Registros!$A$2:$A$6000,"CS",Registros!$B$2:$B$6000,$A497)&gt;0,1,0)</f>
        <v/>
      </c>
      <c r="J497">
        <f>IF($I497=1,SUMIFS(Registros!$I$2:$I$6000,Registros!$A$2:$A$6000,"CS",Registros!$B$2:$B$6000,$A497),0)</f>
        <v/>
      </c>
      <c r="K497">
        <f>IF(COUNTIFS(Winback!$K$2:$K$300,$D497)&gt;0,1,0)</f>
        <v/>
      </c>
      <c r="L497">
        <f>IF(AND($K497=1,LEFT($A497,3)="WB-"),SUMIFS(Winback!$D$2:$D$300,Winback!$K$2:$K$300,$D497),0)</f>
        <v/>
      </c>
      <c r="M497">
        <f>IF(OR($E497=1,$G497=1,SUMIFS(Registros!$J$2:$J$6000,Registros!$B$2:$B$6000,$A497)&gt;0),1,0)</f>
        <v/>
      </c>
      <c r="N497">
        <f>IF($J497&gt;0,1,IF(COUNTIFS(Registros!$A$2:$A$6000,"CS",Registros!$B$2:$B$6000,$A497,Registros!$K$2:$K$6000,"&lt;&gt;")&gt;0,1,0))</f>
        <v/>
      </c>
      <c r="O497">
        <f>IF(AND($K497=1,$E497=0,$G497=0,$I497=0),"WINBACK",IF(AND($M497=1,$N497&gt;0),"CONVERGENTE",IF($M497=1,"SOLO MÓVIL",IF($N497&gt;0,"SOLO FIJO / INTERNET","SIN SERVICIOS"))))</f>
        <v/>
      </c>
      <c r="P497">
        <f>IF($O497="WINBACK","Recuperar (winback)",IF($O497="CONVERGENTE","Upgrade / más líneas",IF($O497="SOLO MÓVIL","Ofrecer fijo + internet (FLBBTV)",IF($O497="SOLO FIJO / INTERNET","Ofrecer línea móvil Nextphone","Oferta completa (móvil + fijo + internet)"))))</f>
        <v/>
      </c>
      <c r="Q497">
        <f>$F497+$H497+$L497</f>
        <v/>
      </c>
      <c r="R497">
        <f>IFERROR(VLOOKUP($A497,Registros!$B$2:$G$6000,6,0),IFERROR(VLOOKUP($D497,Winback!$B$2:$C$300,2,0),""))</f>
        <v/>
      </c>
      <c r="S497">
        <f>IF($E497=1,"NP","")&amp;IF($G497=1,"+MOV","")&amp;IF($I497=1,"+CS","")&amp;IF($K497=1,"+WB","")</f>
        <v/>
      </c>
      <c r="T497">
        <f>$E497+$G497+$I497+$K497</f>
        <v/>
      </c>
    </row>
    <row r="498">
      <c r="A498" t="inlineStr">
        <is>
          <t>312224880000</t>
        </is>
      </c>
      <c r="B498" t="inlineStr">
        <is>
          <t>31222488</t>
        </is>
      </c>
      <c r="C498" t="inlineStr">
        <is>
          <t>LA FUR S.A -</t>
        </is>
      </c>
      <c r="D498" t="inlineStr">
        <is>
          <t>LAFURSA</t>
        </is>
      </c>
      <c r="E498">
        <f>IF(COUNTIFS(Registros!$A$2:$A$6000,"NP",Registros!$B$2:$B$6000,$A498)&gt;0,1,0)</f>
        <v/>
      </c>
      <c r="F498">
        <f>IF($E498=1,SUMIFS(Registros!$F$2:$F$6000,Registros!$A$2:$A$6000,"NP",Registros!$B$2:$B$6000,$A498),0)</f>
        <v/>
      </c>
      <c r="G498">
        <f>IF(COUNTIFS(Registros!$A$2:$A$6000,"MOV",Registros!$B$2:$B$6000,$A498)&gt;0,1,0)</f>
        <v/>
      </c>
      <c r="H498">
        <f>IF($G498=1,SUMIFS(Registros!$F$2:$F$6000,Registros!$A$2:$A$6000,"MOV",Registros!$B$2:$B$6000,$A498),0)</f>
        <v/>
      </c>
      <c r="I498">
        <f>IF(COUNTIFS(Registros!$A$2:$A$6000,"CS",Registros!$B$2:$B$6000,$A498)&gt;0,1,0)</f>
        <v/>
      </c>
      <c r="J498">
        <f>IF($I498=1,SUMIFS(Registros!$I$2:$I$6000,Registros!$A$2:$A$6000,"CS",Registros!$B$2:$B$6000,$A498),0)</f>
        <v/>
      </c>
      <c r="K498">
        <f>IF(COUNTIFS(Winback!$K$2:$K$300,$D498)&gt;0,1,0)</f>
        <v/>
      </c>
      <c r="L498">
        <f>IF(AND($K498=1,LEFT($A498,3)="WB-"),SUMIFS(Winback!$D$2:$D$300,Winback!$K$2:$K$300,$D498),0)</f>
        <v/>
      </c>
      <c r="M498">
        <f>IF(OR($E498=1,$G498=1,SUMIFS(Registros!$J$2:$J$6000,Registros!$B$2:$B$6000,$A498)&gt;0),1,0)</f>
        <v/>
      </c>
      <c r="N498">
        <f>IF($J498&gt;0,1,IF(COUNTIFS(Registros!$A$2:$A$6000,"CS",Registros!$B$2:$B$6000,$A498,Registros!$K$2:$K$6000,"&lt;&gt;")&gt;0,1,0))</f>
        <v/>
      </c>
      <c r="O498">
        <f>IF(AND($K498=1,$E498=0,$G498=0,$I498=0),"WINBACK",IF(AND($M498=1,$N498&gt;0),"CONVERGENTE",IF($M498=1,"SOLO MÓVIL",IF($N498&gt;0,"SOLO FIJO / INTERNET","SIN SERVICIOS"))))</f>
        <v/>
      </c>
      <c r="P498">
        <f>IF($O498="WINBACK","Recuperar (winback)",IF($O498="CONVERGENTE","Upgrade / más líneas",IF($O498="SOLO MÓVIL","Ofrecer fijo + internet (FLBBTV)",IF($O498="SOLO FIJO / INTERNET","Ofrecer línea móvil Nextphone","Oferta completa (móvil + fijo + internet)"))))</f>
        <v/>
      </c>
      <c r="Q498">
        <f>$F498+$H498+$L498</f>
        <v/>
      </c>
      <c r="R498">
        <f>IFERROR(VLOOKUP($A498,Registros!$B$2:$G$6000,6,0),IFERROR(VLOOKUP($D498,Winback!$B$2:$C$300,2,0),""))</f>
        <v/>
      </c>
      <c r="S498">
        <f>IF($E498=1,"NP","")&amp;IF($G498=1,"+MOV","")&amp;IF($I498=1,"+CS","")&amp;IF($K498=1,"+WB","")</f>
        <v/>
      </c>
      <c r="T498">
        <f>$E498+$G498+$I498+$K498</f>
        <v/>
      </c>
    </row>
    <row r="499">
      <c r="A499" t="inlineStr">
        <is>
          <t>321350530200</t>
        </is>
      </c>
      <c r="B499" t="inlineStr">
        <is>
          <t>32135053</t>
        </is>
      </c>
      <c r="C499" t="inlineStr">
        <is>
          <t>ABA LEGAL BUREAU</t>
        </is>
      </c>
      <c r="D499" t="inlineStr">
        <is>
          <t>ABALEGALBUREAU</t>
        </is>
      </c>
      <c r="E499">
        <f>IF(COUNTIFS(Registros!$A$2:$A$6000,"NP",Registros!$B$2:$B$6000,$A499)&gt;0,1,0)</f>
        <v/>
      </c>
      <c r="F499">
        <f>IF($E499=1,SUMIFS(Registros!$F$2:$F$6000,Registros!$A$2:$A$6000,"NP",Registros!$B$2:$B$6000,$A499),0)</f>
        <v/>
      </c>
      <c r="G499">
        <f>IF(COUNTIFS(Registros!$A$2:$A$6000,"MOV",Registros!$B$2:$B$6000,$A499)&gt;0,1,0)</f>
        <v/>
      </c>
      <c r="H499">
        <f>IF($G499=1,SUMIFS(Registros!$F$2:$F$6000,Registros!$A$2:$A$6000,"MOV",Registros!$B$2:$B$6000,$A499),0)</f>
        <v/>
      </c>
      <c r="I499">
        <f>IF(COUNTIFS(Registros!$A$2:$A$6000,"CS",Registros!$B$2:$B$6000,$A499)&gt;0,1,0)</f>
        <v/>
      </c>
      <c r="J499">
        <f>IF($I499=1,SUMIFS(Registros!$I$2:$I$6000,Registros!$A$2:$A$6000,"CS",Registros!$B$2:$B$6000,$A499),0)</f>
        <v/>
      </c>
      <c r="K499">
        <f>IF(COUNTIFS(Winback!$K$2:$K$300,$D499)&gt;0,1,0)</f>
        <v/>
      </c>
      <c r="L499">
        <f>IF(AND($K499=1,LEFT($A499,3)="WB-"),SUMIFS(Winback!$D$2:$D$300,Winback!$K$2:$K$300,$D499),0)</f>
        <v/>
      </c>
      <c r="M499">
        <f>IF(OR($E499=1,$G499=1,SUMIFS(Registros!$J$2:$J$6000,Registros!$B$2:$B$6000,$A499)&gt;0),1,0)</f>
        <v/>
      </c>
      <c r="N499">
        <f>IF($J499&gt;0,1,IF(COUNTIFS(Registros!$A$2:$A$6000,"CS",Registros!$B$2:$B$6000,$A499,Registros!$K$2:$K$6000,"&lt;&gt;")&gt;0,1,0))</f>
        <v/>
      </c>
      <c r="O499">
        <f>IF(AND($K499=1,$E499=0,$G499=0,$I499=0),"WINBACK",IF(AND($M499=1,$N499&gt;0),"CONVERGENTE",IF($M499=1,"SOLO MÓVIL",IF($N499&gt;0,"SOLO FIJO / INTERNET","SIN SERVICIOS"))))</f>
        <v/>
      </c>
      <c r="P499">
        <f>IF($O499="WINBACK","Recuperar (winback)",IF($O499="CONVERGENTE","Upgrade / más líneas",IF($O499="SOLO MÓVIL","Ofrecer fijo + internet (FLBBTV)",IF($O499="SOLO FIJO / INTERNET","Ofrecer línea móvil Nextphone","Oferta completa (móvil + fijo + internet)"))))</f>
        <v/>
      </c>
      <c r="Q499">
        <f>$F499+$H499+$L499</f>
        <v/>
      </c>
      <c r="R499">
        <f>IFERROR(VLOOKUP($A499,Registros!$B$2:$G$6000,6,0),IFERROR(VLOOKUP($D499,Winback!$B$2:$C$300,2,0),""))</f>
        <v/>
      </c>
      <c r="S499">
        <f>IF($E499=1,"NP","")&amp;IF($G499=1,"+MOV","")&amp;IF($I499=1,"+CS","")&amp;IF($K499=1,"+WB","")</f>
        <v/>
      </c>
      <c r="T499">
        <f>$E499+$G499+$I499+$K499</f>
        <v/>
      </c>
    </row>
    <row r="500">
      <c r="A500" t="inlineStr">
        <is>
          <t>323772710000</t>
        </is>
      </c>
      <c r="B500" t="inlineStr">
        <is>
          <t>32377271</t>
        </is>
      </c>
      <c r="C500" t="inlineStr">
        <is>
          <t>CORDIG, S.A.</t>
        </is>
      </c>
      <c r="D500" t="inlineStr">
        <is>
          <t>CORDIGSA</t>
        </is>
      </c>
      <c r="E500">
        <f>IF(COUNTIFS(Registros!$A$2:$A$6000,"NP",Registros!$B$2:$B$6000,$A500)&gt;0,1,0)</f>
        <v/>
      </c>
      <c r="F500">
        <f>IF($E500=1,SUMIFS(Registros!$F$2:$F$6000,Registros!$A$2:$A$6000,"NP",Registros!$B$2:$B$6000,$A500),0)</f>
        <v/>
      </c>
      <c r="G500">
        <f>IF(COUNTIFS(Registros!$A$2:$A$6000,"MOV",Registros!$B$2:$B$6000,$A500)&gt;0,1,0)</f>
        <v/>
      </c>
      <c r="H500">
        <f>IF($G500=1,SUMIFS(Registros!$F$2:$F$6000,Registros!$A$2:$A$6000,"MOV",Registros!$B$2:$B$6000,$A500),0)</f>
        <v/>
      </c>
      <c r="I500">
        <f>IF(COUNTIFS(Registros!$A$2:$A$6000,"CS",Registros!$B$2:$B$6000,$A500)&gt;0,1,0)</f>
        <v/>
      </c>
      <c r="J500">
        <f>IF($I500=1,SUMIFS(Registros!$I$2:$I$6000,Registros!$A$2:$A$6000,"CS",Registros!$B$2:$B$6000,$A500),0)</f>
        <v/>
      </c>
      <c r="K500">
        <f>IF(COUNTIFS(Winback!$K$2:$K$300,$D500)&gt;0,1,0)</f>
        <v/>
      </c>
      <c r="L500">
        <f>IF(AND($K500=1,LEFT($A500,3)="WB-"),SUMIFS(Winback!$D$2:$D$300,Winback!$K$2:$K$300,$D500),0)</f>
        <v/>
      </c>
      <c r="M500">
        <f>IF(OR($E500=1,$G500=1,SUMIFS(Registros!$J$2:$J$6000,Registros!$B$2:$B$6000,$A500)&gt;0),1,0)</f>
        <v/>
      </c>
      <c r="N500">
        <f>IF($J500&gt;0,1,IF(COUNTIFS(Registros!$A$2:$A$6000,"CS",Registros!$B$2:$B$6000,$A500,Registros!$K$2:$K$6000,"&lt;&gt;")&gt;0,1,0))</f>
        <v/>
      </c>
      <c r="O500">
        <f>IF(AND($K500=1,$E500=0,$G500=0,$I500=0),"WINBACK",IF(AND($M500=1,$N500&gt;0),"CONVERGENTE",IF($M500=1,"SOLO MÓVIL",IF($N500&gt;0,"SOLO FIJO / INTERNET","SIN SERVICIOS"))))</f>
        <v/>
      </c>
      <c r="P500">
        <f>IF($O500="WINBACK","Recuperar (winback)",IF($O500="CONVERGENTE","Upgrade / más líneas",IF($O500="SOLO MÓVIL","Ofrecer fijo + internet (FLBBTV)",IF($O500="SOLO FIJO / INTERNET","Ofrecer línea móvil Nextphone","Oferta completa (móvil + fijo + internet)"))))</f>
        <v/>
      </c>
      <c r="Q500">
        <f>$F500+$H500+$L500</f>
        <v/>
      </c>
      <c r="R500">
        <f>IFERROR(VLOOKUP($A500,Registros!$B$2:$G$6000,6,0),IFERROR(VLOOKUP($D500,Winback!$B$2:$C$300,2,0),""))</f>
        <v/>
      </c>
      <c r="S500">
        <f>IF($E500=1,"NP","")&amp;IF($G500=1,"+MOV","")&amp;IF($I500=1,"+CS","")&amp;IF($K500=1,"+WB","")</f>
        <v/>
      </c>
      <c r="T500">
        <f>$E500+$G500+$I500+$K500</f>
        <v/>
      </c>
    </row>
    <row r="501">
      <c r="A501" t="inlineStr">
        <is>
          <t>346153310000</t>
        </is>
      </c>
      <c r="B501" t="inlineStr">
        <is>
          <t>34615331</t>
        </is>
      </c>
      <c r="C501" t="inlineStr">
        <is>
          <t>EDILMA ROSA CEDEÑO</t>
        </is>
      </c>
      <c r="D501" t="inlineStr">
        <is>
          <t>EDILMAROSACEDENO</t>
        </is>
      </c>
      <c r="E501">
        <f>IF(COUNTIFS(Registros!$A$2:$A$6000,"NP",Registros!$B$2:$B$6000,$A501)&gt;0,1,0)</f>
        <v/>
      </c>
      <c r="F501">
        <f>IF($E501=1,SUMIFS(Registros!$F$2:$F$6000,Registros!$A$2:$A$6000,"NP",Registros!$B$2:$B$6000,$A501),0)</f>
        <v/>
      </c>
      <c r="G501">
        <f>IF(COUNTIFS(Registros!$A$2:$A$6000,"MOV",Registros!$B$2:$B$6000,$A501)&gt;0,1,0)</f>
        <v/>
      </c>
      <c r="H501">
        <f>IF($G501=1,SUMIFS(Registros!$F$2:$F$6000,Registros!$A$2:$A$6000,"MOV",Registros!$B$2:$B$6000,$A501),0)</f>
        <v/>
      </c>
      <c r="I501">
        <f>IF(COUNTIFS(Registros!$A$2:$A$6000,"CS",Registros!$B$2:$B$6000,$A501)&gt;0,1,0)</f>
        <v/>
      </c>
      <c r="J501">
        <f>IF($I501=1,SUMIFS(Registros!$I$2:$I$6000,Registros!$A$2:$A$6000,"CS",Registros!$B$2:$B$6000,$A501),0)</f>
        <v/>
      </c>
      <c r="K501">
        <f>IF(COUNTIFS(Winback!$K$2:$K$300,$D501)&gt;0,1,0)</f>
        <v/>
      </c>
      <c r="L501">
        <f>IF(AND($K501=1,LEFT($A501,3)="WB-"),SUMIFS(Winback!$D$2:$D$300,Winback!$K$2:$K$300,$D501),0)</f>
        <v/>
      </c>
      <c r="M501">
        <f>IF(OR($E501=1,$G501=1,SUMIFS(Registros!$J$2:$J$6000,Registros!$B$2:$B$6000,$A501)&gt;0),1,0)</f>
        <v/>
      </c>
      <c r="N501">
        <f>IF($J501&gt;0,1,IF(COUNTIFS(Registros!$A$2:$A$6000,"CS",Registros!$B$2:$B$6000,$A501,Registros!$K$2:$K$6000,"&lt;&gt;")&gt;0,1,0))</f>
        <v/>
      </c>
      <c r="O501">
        <f>IF(AND($K501=1,$E501=0,$G501=0,$I501=0),"WINBACK",IF(AND($M501=1,$N501&gt;0),"CONVERGENTE",IF($M501=1,"SOLO MÓVIL",IF($N501&gt;0,"SOLO FIJO / INTERNET","SIN SERVICIOS"))))</f>
        <v/>
      </c>
      <c r="P501">
        <f>IF($O501="WINBACK","Recuperar (winback)",IF($O501="CONVERGENTE","Upgrade / más líneas",IF($O501="SOLO MÓVIL","Ofrecer fijo + internet (FLBBTV)",IF($O501="SOLO FIJO / INTERNET","Ofrecer línea móvil Nextphone","Oferta completa (móvil + fijo + internet)"))))</f>
        <v/>
      </c>
      <c r="Q501">
        <f>$F501+$H501+$L501</f>
        <v/>
      </c>
      <c r="R501">
        <f>IFERROR(VLOOKUP($A501,Registros!$B$2:$G$6000,6,0),IFERROR(VLOOKUP($D501,Winback!$B$2:$C$300,2,0),""))</f>
        <v/>
      </c>
      <c r="S501">
        <f>IF($E501=1,"NP","")&amp;IF($G501=1,"+MOV","")&amp;IF($I501=1,"+CS","")&amp;IF($K501=1,"+WB","")</f>
        <v/>
      </c>
      <c r="T501">
        <f>$E501+$G501+$I501+$K501</f>
        <v/>
      </c>
    </row>
    <row r="502">
      <c r="A502" t="inlineStr">
        <is>
          <t>356279500000</t>
        </is>
      </c>
      <c r="B502" t="inlineStr">
        <is>
          <t>35627950</t>
        </is>
      </c>
      <c r="C502" t="inlineStr">
        <is>
          <t>JOSÉ PÉREZ PINTO</t>
        </is>
      </c>
      <c r="D502" t="inlineStr">
        <is>
          <t>JOSEPEREZPINTO</t>
        </is>
      </c>
      <c r="E502">
        <f>IF(COUNTIFS(Registros!$A$2:$A$6000,"NP",Registros!$B$2:$B$6000,$A502)&gt;0,1,0)</f>
        <v/>
      </c>
      <c r="F502">
        <f>IF($E502=1,SUMIFS(Registros!$F$2:$F$6000,Registros!$A$2:$A$6000,"NP",Registros!$B$2:$B$6000,$A502),0)</f>
        <v/>
      </c>
      <c r="G502">
        <f>IF(COUNTIFS(Registros!$A$2:$A$6000,"MOV",Registros!$B$2:$B$6000,$A502)&gt;0,1,0)</f>
        <v/>
      </c>
      <c r="H502">
        <f>IF($G502=1,SUMIFS(Registros!$F$2:$F$6000,Registros!$A$2:$A$6000,"MOV",Registros!$B$2:$B$6000,$A502),0)</f>
        <v/>
      </c>
      <c r="I502">
        <f>IF(COUNTIFS(Registros!$A$2:$A$6000,"CS",Registros!$B$2:$B$6000,$A502)&gt;0,1,0)</f>
        <v/>
      </c>
      <c r="J502">
        <f>IF($I502=1,SUMIFS(Registros!$I$2:$I$6000,Registros!$A$2:$A$6000,"CS",Registros!$B$2:$B$6000,$A502),0)</f>
        <v/>
      </c>
      <c r="K502">
        <f>IF(COUNTIFS(Winback!$K$2:$K$300,$D502)&gt;0,1,0)</f>
        <v/>
      </c>
      <c r="L502">
        <f>IF(AND($K502=1,LEFT($A502,3)="WB-"),SUMIFS(Winback!$D$2:$D$300,Winback!$K$2:$K$300,$D502),0)</f>
        <v/>
      </c>
      <c r="M502">
        <f>IF(OR($E502=1,$G502=1,SUMIFS(Registros!$J$2:$J$6000,Registros!$B$2:$B$6000,$A502)&gt;0),1,0)</f>
        <v/>
      </c>
      <c r="N502">
        <f>IF($J502&gt;0,1,IF(COUNTIFS(Registros!$A$2:$A$6000,"CS",Registros!$B$2:$B$6000,$A502,Registros!$K$2:$K$6000,"&lt;&gt;")&gt;0,1,0))</f>
        <v/>
      </c>
      <c r="O502">
        <f>IF(AND($K502=1,$E502=0,$G502=0,$I502=0),"WINBACK",IF(AND($M502=1,$N502&gt;0),"CONVERGENTE",IF($M502=1,"SOLO MÓVIL",IF($N502&gt;0,"SOLO FIJO / INTERNET","SIN SERVICIOS"))))</f>
        <v/>
      </c>
      <c r="P502">
        <f>IF($O502="WINBACK","Recuperar (winback)",IF($O502="CONVERGENTE","Upgrade / más líneas",IF($O502="SOLO MÓVIL","Ofrecer fijo + internet (FLBBTV)",IF($O502="SOLO FIJO / INTERNET","Ofrecer línea móvil Nextphone","Oferta completa (móvil + fijo + internet)"))))</f>
        <v/>
      </c>
      <c r="Q502">
        <f>$F502+$H502+$L502</f>
        <v/>
      </c>
      <c r="R502">
        <f>IFERROR(VLOOKUP($A502,Registros!$B$2:$G$6000,6,0),IFERROR(VLOOKUP($D502,Winback!$B$2:$C$300,2,0),""))</f>
        <v/>
      </c>
      <c r="S502">
        <f>IF($E502=1,"NP","")&amp;IF($G502=1,"+MOV","")&amp;IF($I502=1,"+CS","")&amp;IF($K502=1,"+WB","")</f>
        <v/>
      </c>
      <c r="T502">
        <f>$E502+$G502+$I502+$K502</f>
        <v/>
      </c>
    </row>
    <row r="503">
      <c r="A503" t="inlineStr">
        <is>
          <t>321452420100</t>
        </is>
      </c>
      <c r="B503" t="inlineStr">
        <is>
          <t>32145242</t>
        </is>
      </c>
      <c r="C503" t="inlineStr">
        <is>
          <t>ESTEBAN DE PINERES HERZBERG</t>
        </is>
      </c>
      <c r="D503" t="inlineStr">
        <is>
          <t>ESTEBANDEPINERESHERZBERG</t>
        </is>
      </c>
      <c r="E503">
        <f>IF(COUNTIFS(Registros!$A$2:$A$6000,"NP",Registros!$B$2:$B$6000,$A503)&gt;0,1,0)</f>
        <v/>
      </c>
      <c r="F503">
        <f>IF($E503=1,SUMIFS(Registros!$F$2:$F$6000,Registros!$A$2:$A$6000,"NP",Registros!$B$2:$B$6000,$A503),0)</f>
        <v/>
      </c>
      <c r="G503">
        <f>IF(COUNTIFS(Registros!$A$2:$A$6000,"MOV",Registros!$B$2:$B$6000,$A503)&gt;0,1,0)</f>
        <v/>
      </c>
      <c r="H503">
        <f>IF($G503=1,SUMIFS(Registros!$F$2:$F$6000,Registros!$A$2:$A$6000,"MOV",Registros!$B$2:$B$6000,$A503),0)</f>
        <v/>
      </c>
      <c r="I503">
        <f>IF(COUNTIFS(Registros!$A$2:$A$6000,"CS",Registros!$B$2:$B$6000,$A503)&gt;0,1,0)</f>
        <v/>
      </c>
      <c r="J503">
        <f>IF($I503=1,SUMIFS(Registros!$I$2:$I$6000,Registros!$A$2:$A$6000,"CS",Registros!$B$2:$B$6000,$A503),0)</f>
        <v/>
      </c>
      <c r="K503">
        <f>IF(COUNTIFS(Winback!$K$2:$K$300,$D503)&gt;0,1,0)</f>
        <v/>
      </c>
      <c r="L503">
        <f>IF(AND($K503=1,LEFT($A503,3)="WB-"),SUMIFS(Winback!$D$2:$D$300,Winback!$K$2:$K$300,$D503),0)</f>
        <v/>
      </c>
      <c r="M503">
        <f>IF(OR($E503=1,$G503=1,SUMIFS(Registros!$J$2:$J$6000,Registros!$B$2:$B$6000,$A503)&gt;0),1,0)</f>
        <v/>
      </c>
      <c r="N503">
        <f>IF($J503&gt;0,1,IF(COUNTIFS(Registros!$A$2:$A$6000,"CS",Registros!$B$2:$B$6000,$A503,Registros!$K$2:$K$6000,"&lt;&gt;")&gt;0,1,0))</f>
        <v/>
      </c>
      <c r="O503">
        <f>IF(AND($K503=1,$E503=0,$G503=0,$I503=0),"WINBACK",IF(AND($M503=1,$N503&gt;0),"CONVERGENTE",IF($M503=1,"SOLO MÓVIL",IF($N503&gt;0,"SOLO FIJO / INTERNET","SIN SERVICIOS"))))</f>
        <v/>
      </c>
      <c r="P503">
        <f>IF($O503="WINBACK","Recuperar (winback)",IF($O503="CONVERGENTE","Upgrade / más líneas",IF($O503="SOLO MÓVIL","Ofrecer fijo + internet (FLBBTV)",IF($O503="SOLO FIJO / INTERNET","Ofrecer línea móvil Nextphone","Oferta completa (móvil + fijo + internet)"))))</f>
        <v/>
      </c>
      <c r="Q503">
        <f>$F503+$H503+$L503</f>
        <v/>
      </c>
      <c r="R503">
        <f>IFERROR(VLOOKUP($A503,Registros!$B$2:$G$6000,6,0),IFERROR(VLOOKUP($D503,Winback!$B$2:$C$300,2,0),""))</f>
        <v/>
      </c>
      <c r="S503">
        <f>IF($E503=1,"NP","")&amp;IF($G503=1,"+MOV","")&amp;IF($I503=1,"+CS","")&amp;IF($K503=1,"+WB","")</f>
        <v/>
      </c>
      <c r="T503">
        <f>$E503+$G503+$I503+$K503</f>
        <v/>
      </c>
    </row>
    <row r="504">
      <c r="A504" t="inlineStr">
        <is>
          <t>351310210000</t>
        </is>
      </c>
      <c r="B504" t="inlineStr">
        <is>
          <t>35131021</t>
        </is>
      </c>
      <c r="C504" t="inlineStr">
        <is>
          <t>AMERICA FAST FOOD CORPORATION</t>
        </is>
      </c>
      <c r="D504" t="inlineStr">
        <is>
          <t>AMERICAFASTFOODCORPORATION</t>
        </is>
      </c>
      <c r="E504">
        <f>IF(COUNTIFS(Registros!$A$2:$A$6000,"NP",Registros!$B$2:$B$6000,$A504)&gt;0,1,0)</f>
        <v/>
      </c>
      <c r="F504">
        <f>IF($E504=1,SUMIFS(Registros!$F$2:$F$6000,Registros!$A$2:$A$6000,"NP",Registros!$B$2:$B$6000,$A504),0)</f>
        <v/>
      </c>
      <c r="G504">
        <f>IF(COUNTIFS(Registros!$A$2:$A$6000,"MOV",Registros!$B$2:$B$6000,$A504)&gt;0,1,0)</f>
        <v/>
      </c>
      <c r="H504">
        <f>IF($G504=1,SUMIFS(Registros!$F$2:$F$6000,Registros!$A$2:$A$6000,"MOV",Registros!$B$2:$B$6000,$A504),0)</f>
        <v/>
      </c>
      <c r="I504">
        <f>IF(COUNTIFS(Registros!$A$2:$A$6000,"CS",Registros!$B$2:$B$6000,$A504)&gt;0,1,0)</f>
        <v/>
      </c>
      <c r="J504">
        <f>IF($I504=1,SUMIFS(Registros!$I$2:$I$6000,Registros!$A$2:$A$6000,"CS",Registros!$B$2:$B$6000,$A504),0)</f>
        <v/>
      </c>
      <c r="K504">
        <f>IF(COUNTIFS(Winback!$K$2:$K$300,$D504)&gt;0,1,0)</f>
        <v/>
      </c>
      <c r="L504">
        <f>IF(AND($K504=1,LEFT($A504,3)="WB-"),SUMIFS(Winback!$D$2:$D$300,Winback!$K$2:$K$300,$D504),0)</f>
        <v/>
      </c>
      <c r="M504">
        <f>IF(OR($E504=1,$G504=1,SUMIFS(Registros!$J$2:$J$6000,Registros!$B$2:$B$6000,$A504)&gt;0),1,0)</f>
        <v/>
      </c>
      <c r="N504">
        <f>IF($J504&gt;0,1,IF(COUNTIFS(Registros!$A$2:$A$6000,"CS",Registros!$B$2:$B$6000,$A504,Registros!$K$2:$K$6000,"&lt;&gt;")&gt;0,1,0))</f>
        <v/>
      </c>
      <c r="O504">
        <f>IF(AND($K504=1,$E504=0,$G504=0,$I504=0),"WINBACK",IF(AND($M504=1,$N504&gt;0),"CONVERGENTE",IF($M504=1,"SOLO MÓVIL",IF($N504&gt;0,"SOLO FIJO / INTERNET","SIN SERVICIOS"))))</f>
        <v/>
      </c>
      <c r="P504">
        <f>IF($O504="WINBACK","Recuperar (winback)",IF($O504="CONVERGENTE","Upgrade / más líneas",IF($O504="SOLO MÓVIL","Ofrecer fijo + internet (FLBBTV)",IF($O504="SOLO FIJO / INTERNET","Ofrecer línea móvil Nextphone","Oferta completa (móvil + fijo + internet)"))))</f>
        <v/>
      </c>
      <c r="Q504">
        <f>$F504+$H504+$L504</f>
        <v/>
      </c>
      <c r="R504">
        <f>IFERROR(VLOOKUP($A504,Registros!$B$2:$G$6000,6,0),IFERROR(VLOOKUP($D504,Winback!$B$2:$C$300,2,0),""))</f>
        <v/>
      </c>
      <c r="S504">
        <f>IF($E504=1,"NP","")&amp;IF($G504=1,"+MOV","")&amp;IF($I504=1,"+CS","")&amp;IF($K504=1,"+WB","")</f>
        <v/>
      </c>
      <c r="T504">
        <f>$E504+$G504+$I504+$K504</f>
        <v/>
      </c>
    </row>
    <row r="505">
      <c r="A505" t="inlineStr">
        <is>
          <t>351310340000</t>
        </is>
      </c>
      <c r="B505" t="inlineStr">
        <is>
          <t>35131034</t>
        </is>
      </c>
      <c r="C505" t="inlineStr">
        <is>
          <t>AMERICA FAST FOOD CORPORATION</t>
        </is>
      </c>
      <c r="D505" t="inlineStr">
        <is>
          <t>AMERICAFASTFOODCORPORATION</t>
        </is>
      </c>
      <c r="E505">
        <f>IF(COUNTIFS(Registros!$A$2:$A$6000,"NP",Registros!$B$2:$B$6000,$A505)&gt;0,1,0)</f>
        <v/>
      </c>
      <c r="F505">
        <f>IF($E505=1,SUMIFS(Registros!$F$2:$F$6000,Registros!$A$2:$A$6000,"NP",Registros!$B$2:$B$6000,$A505),0)</f>
        <v/>
      </c>
      <c r="G505">
        <f>IF(COUNTIFS(Registros!$A$2:$A$6000,"MOV",Registros!$B$2:$B$6000,$A505)&gt;0,1,0)</f>
        <v/>
      </c>
      <c r="H505">
        <f>IF($G505=1,SUMIFS(Registros!$F$2:$F$6000,Registros!$A$2:$A$6000,"MOV",Registros!$B$2:$B$6000,$A505),0)</f>
        <v/>
      </c>
      <c r="I505">
        <f>IF(COUNTIFS(Registros!$A$2:$A$6000,"CS",Registros!$B$2:$B$6000,$A505)&gt;0,1,0)</f>
        <v/>
      </c>
      <c r="J505">
        <f>IF($I505=1,SUMIFS(Registros!$I$2:$I$6000,Registros!$A$2:$A$6000,"CS",Registros!$B$2:$B$6000,$A505),0)</f>
        <v/>
      </c>
      <c r="K505">
        <f>IF(COUNTIFS(Winback!$K$2:$K$300,$D505)&gt;0,1,0)</f>
        <v/>
      </c>
      <c r="L505">
        <f>IF(AND($K505=1,LEFT($A505,3)="WB-"),SUMIFS(Winback!$D$2:$D$300,Winback!$K$2:$K$300,$D505),0)</f>
        <v/>
      </c>
      <c r="M505">
        <f>IF(OR($E505=1,$G505=1,SUMIFS(Registros!$J$2:$J$6000,Registros!$B$2:$B$6000,$A505)&gt;0),1,0)</f>
        <v/>
      </c>
      <c r="N505">
        <f>IF($J505&gt;0,1,IF(COUNTIFS(Registros!$A$2:$A$6000,"CS",Registros!$B$2:$B$6000,$A505,Registros!$K$2:$K$6000,"&lt;&gt;")&gt;0,1,0))</f>
        <v/>
      </c>
      <c r="O505">
        <f>IF(AND($K505=1,$E505=0,$G505=0,$I505=0),"WINBACK",IF(AND($M505=1,$N505&gt;0),"CONVERGENTE",IF($M505=1,"SOLO MÓVIL",IF($N505&gt;0,"SOLO FIJO / INTERNET","SIN SERVICIOS"))))</f>
        <v/>
      </c>
      <c r="P505">
        <f>IF($O505="WINBACK","Recuperar (winback)",IF($O505="CONVERGENTE","Upgrade / más líneas",IF($O505="SOLO MÓVIL","Ofrecer fijo + internet (FLBBTV)",IF($O505="SOLO FIJO / INTERNET","Ofrecer línea móvil Nextphone","Oferta completa (móvil + fijo + internet)"))))</f>
        <v/>
      </c>
      <c r="Q505">
        <f>$F505+$H505+$L505</f>
        <v/>
      </c>
      <c r="R505">
        <f>IFERROR(VLOOKUP($A505,Registros!$B$2:$G$6000,6,0),IFERROR(VLOOKUP($D505,Winback!$B$2:$C$300,2,0),""))</f>
        <v/>
      </c>
      <c r="S505">
        <f>IF($E505=1,"NP","")&amp;IF($G505=1,"+MOV","")&amp;IF($I505=1,"+CS","")&amp;IF($K505=1,"+WB","")</f>
        <v/>
      </c>
      <c r="T505">
        <f>$E505+$G505+$I505+$K505</f>
        <v/>
      </c>
    </row>
    <row r="506">
      <c r="A506" t="inlineStr">
        <is>
          <t>351310390000</t>
        </is>
      </c>
      <c r="B506" t="inlineStr">
        <is>
          <t>35131039</t>
        </is>
      </c>
      <c r="C506" t="inlineStr">
        <is>
          <t>AMERICA FAST FOOD CORPORATION</t>
        </is>
      </c>
      <c r="D506" t="inlineStr">
        <is>
          <t>AMERICAFASTFOODCORPORATION</t>
        </is>
      </c>
      <c r="E506">
        <f>IF(COUNTIFS(Registros!$A$2:$A$6000,"NP",Registros!$B$2:$B$6000,$A506)&gt;0,1,0)</f>
        <v/>
      </c>
      <c r="F506">
        <f>IF($E506=1,SUMIFS(Registros!$F$2:$F$6000,Registros!$A$2:$A$6000,"NP",Registros!$B$2:$B$6000,$A506),0)</f>
        <v/>
      </c>
      <c r="G506">
        <f>IF(COUNTIFS(Registros!$A$2:$A$6000,"MOV",Registros!$B$2:$B$6000,$A506)&gt;0,1,0)</f>
        <v/>
      </c>
      <c r="H506">
        <f>IF($G506=1,SUMIFS(Registros!$F$2:$F$6000,Registros!$A$2:$A$6000,"MOV",Registros!$B$2:$B$6000,$A506),0)</f>
        <v/>
      </c>
      <c r="I506">
        <f>IF(COUNTIFS(Registros!$A$2:$A$6000,"CS",Registros!$B$2:$B$6000,$A506)&gt;0,1,0)</f>
        <v/>
      </c>
      <c r="J506">
        <f>IF($I506=1,SUMIFS(Registros!$I$2:$I$6000,Registros!$A$2:$A$6000,"CS",Registros!$B$2:$B$6000,$A506),0)</f>
        <v/>
      </c>
      <c r="K506">
        <f>IF(COUNTIFS(Winback!$K$2:$K$300,$D506)&gt;0,1,0)</f>
        <v/>
      </c>
      <c r="L506">
        <f>IF(AND($K506=1,LEFT($A506,3)="WB-"),SUMIFS(Winback!$D$2:$D$300,Winback!$K$2:$K$300,$D506),0)</f>
        <v/>
      </c>
      <c r="M506">
        <f>IF(OR($E506=1,$G506=1,SUMIFS(Registros!$J$2:$J$6000,Registros!$B$2:$B$6000,$A506)&gt;0),1,0)</f>
        <v/>
      </c>
      <c r="N506">
        <f>IF($J506&gt;0,1,IF(COUNTIFS(Registros!$A$2:$A$6000,"CS",Registros!$B$2:$B$6000,$A506,Registros!$K$2:$K$6000,"&lt;&gt;")&gt;0,1,0))</f>
        <v/>
      </c>
      <c r="O506">
        <f>IF(AND($K506=1,$E506=0,$G506=0,$I506=0),"WINBACK",IF(AND($M506=1,$N506&gt;0),"CONVERGENTE",IF($M506=1,"SOLO MÓVIL",IF($N506&gt;0,"SOLO FIJO / INTERNET","SIN SERVICIOS"))))</f>
        <v/>
      </c>
      <c r="P506">
        <f>IF($O506="WINBACK","Recuperar (winback)",IF($O506="CONVERGENTE","Upgrade / más líneas",IF($O506="SOLO MÓVIL","Ofrecer fijo + internet (FLBBTV)",IF($O506="SOLO FIJO / INTERNET","Ofrecer línea móvil Nextphone","Oferta completa (móvil + fijo + internet)"))))</f>
        <v/>
      </c>
      <c r="Q506">
        <f>$F506+$H506+$L506</f>
        <v/>
      </c>
      <c r="R506">
        <f>IFERROR(VLOOKUP($A506,Registros!$B$2:$G$6000,6,0),IFERROR(VLOOKUP($D506,Winback!$B$2:$C$300,2,0),""))</f>
        <v/>
      </c>
      <c r="S506">
        <f>IF($E506=1,"NP","")&amp;IF($G506=1,"+MOV","")&amp;IF($I506=1,"+CS","")&amp;IF($K506=1,"+WB","")</f>
        <v/>
      </c>
      <c r="T506">
        <f>$E506+$G506+$I506+$K506</f>
        <v/>
      </c>
    </row>
    <row r="507">
      <c r="A507" t="inlineStr">
        <is>
          <t>352310460000</t>
        </is>
      </c>
      <c r="B507" t="inlineStr">
        <is>
          <t>35231046</t>
        </is>
      </c>
      <c r="C507" t="inlineStr">
        <is>
          <t>AMERICA FAST FOOD CORPORATION</t>
        </is>
      </c>
      <c r="D507" t="inlineStr">
        <is>
          <t>AMERICAFASTFOODCORPORATION</t>
        </is>
      </c>
      <c r="E507">
        <f>IF(COUNTIFS(Registros!$A$2:$A$6000,"NP",Registros!$B$2:$B$6000,$A507)&gt;0,1,0)</f>
        <v/>
      </c>
      <c r="F507">
        <f>IF($E507=1,SUMIFS(Registros!$F$2:$F$6000,Registros!$A$2:$A$6000,"NP",Registros!$B$2:$B$6000,$A507),0)</f>
        <v/>
      </c>
      <c r="G507">
        <f>IF(COUNTIFS(Registros!$A$2:$A$6000,"MOV",Registros!$B$2:$B$6000,$A507)&gt;0,1,0)</f>
        <v/>
      </c>
      <c r="H507">
        <f>IF($G507=1,SUMIFS(Registros!$F$2:$F$6000,Registros!$A$2:$A$6000,"MOV",Registros!$B$2:$B$6000,$A507),0)</f>
        <v/>
      </c>
      <c r="I507">
        <f>IF(COUNTIFS(Registros!$A$2:$A$6000,"CS",Registros!$B$2:$B$6000,$A507)&gt;0,1,0)</f>
        <v/>
      </c>
      <c r="J507">
        <f>IF($I507=1,SUMIFS(Registros!$I$2:$I$6000,Registros!$A$2:$A$6000,"CS",Registros!$B$2:$B$6000,$A507),0)</f>
        <v/>
      </c>
      <c r="K507">
        <f>IF(COUNTIFS(Winback!$K$2:$K$300,$D507)&gt;0,1,0)</f>
        <v/>
      </c>
      <c r="L507">
        <f>IF(AND($K507=1,LEFT($A507,3)="WB-"),SUMIFS(Winback!$D$2:$D$300,Winback!$K$2:$K$300,$D507),0)</f>
        <v/>
      </c>
      <c r="M507">
        <f>IF(OR($E507=1,$G507=1,SUMIFS(Registros!$J$2:$J$6000,Registros!$B$2:$B$6000,$A507)&gt;0),1,0)</f>
        <v/>
      </c>
      <c r="N507">
        <f>IF($J507&gt;0,1,IF(COUNTIFS(Registros!$A$2:$A$6000,"CS",Registros!$B$2:$B$6000,$A507,Registros!$K$2:$K$6000,"&lt;&gt;")&gt;0,1,0))</f>
        <v/>
      </c>
      <c r="O507">
        <f>IF(AND($K507=1,$E507=0,$G507=0,$I507=0),"WINBACK",IF(AND($M507=1,$N507&gt;0),"CONVERGENTE",IF($M507=1,"SOLO MÓVIL",IF($N507&gt;0,"SOLO FIJO / INTERNET","SIN SERVICIOS"))))</f>
        <v/>
      </c>
      <c r="P507">
        <f>IF($O507="WINBACK","Recuperar (winback)",IF($O507="CONVERGENTE","Upgrade / más líneas",IF($O507="SOLO MÓVIL","Ofrecer fijo + internet (FLBBTV)",IF($O507="SOLO FIJO / INTERNET","Ofrecer línea móvil Nextphone","Oferta completa (móvil + fijo + internet)"))))</f>
        <v/>
      </c>
      <c r="Q507">
        <f>$F507+$H507+$L507</f>
        <v/>
      </c>
      <c r="R507">
        <f>IFERROR(VLOOKUP($A507,Registros!$B$2:$G$6000,6,0),IFERROR(VLOOKUP($D507,Winback!$B$2:$C$300,2,0),""))</f>
        <v/>
      </c>
      <c r="S507">
        <f>IF($E507=1,"NP","")&amp;IF($G507=1,"+MOV","")&amp;IF($I507=1,"+CS","")&amp;IF($K507=1,"+WB","")</f>
        <v/>
      </c>
      <c r="T507">
        <f>$E507+$G507+$I507+$K507</f>
        <v/>
      </c>
    </row>
    <row r="508">
      <c r="A508" t="inlineStr">
        <is>
          <t>352373070000</t>
        </is>
      </c>
      <c r="B508" t="inlineStr">
        <is>
          <t>35237307</t>
        </is>
      </c>
      <c r="C508" t="inlineStr">
        <is>
          <t>AMERICA FAST FOOD CORPORATION</t>
        </is>
      </c>
      <c r="D508" t="inlineStr">
        <is>
          <t>AMERICAFASTFOODCORPORATION</t>
        </is>
      </c>
      <c r="E508">
        <f>IF(COUNTIFS(Registros!$A$2:$A$6000,"NP",Registros!$B$2:$B$6000,$A508)&gt;0,1,0)</f>
        <v/>
      </c>
      <c r="F508">
        <f>IF($E508=1,SUMIFS(Registros!$F$2:$F$6000,Registros!$A$2:$A$6000,"NP",Registros!$B$2:$B$6000,$A508),0)</f>
        <v/>
      </c>
      <c r="G508">
        <f>IF(COUNTIFS(Registros!$A$2:$A$6000,"MOV",Registros!$B$2:$B$6000,$A508)&gt;0,1,0)</f>
        <v/>
      </c>
      <c r="H508">
        <f>IF($G508=1,SUMIFS(Registros!$F$2:$F$6000,Registros!$A$2:$A$6000,"MOV",Registros!$B$2:$B$6000,$A508),0)</f>
        <v/>
      </c>
      <c r="I508">
        <f>IF(COUNTIFS(Registros!$A$2:$A$6000,"CS",Registros!$B$2:$B$6000,$A508)&gt;0,1,0)</f>
        <v/>
      </c>
      <c r="J508">
        <f>IF($I508=1,SUMIFS(Registros!$I$2:$I$6000,Registros!$A$2:$A$6000,"CS",Registros!$B$2:$B$6000,$A508),0)</f>
        <v/>
      </c>
      <c r="K508">
        <f>IF(COUNTIFS(Winback!$K$2:$K$300,$D508)&gt;0,1,0)</f>
        <v/>
      </c>
      <c r="L508">
        <f>IF(AND($K508=1,LEFT($A508,3)="WB-"),SUMIFS(Winback!$D$2:$D$300,Winback!$K$2:$K$300,$D508),0)</f>
        <v/>
      </c>
      <c r="M508">
        <f>IF(OR($E508=1,$G508=1,SUMIFS(Registros!$J$2:$J$6000,Registros!$B$2:$B$6000,$A508)&gt;0),1,0)</f>
        <v/>
      </c>
      <c r="N508">
        <f>IF($J508&gt;0,1,IF(COUNTIFS(Registros!$A$2:$A$6000,"CS",Registros!$B$2:$B$6000,$A508,Registros!$K$2:$K$6000,"&lt;&gt;")&gt;0,1,0))</f>
        <v/>
      </c>
      <c r="O508">
        <f>IF(AND($K508=1,$E508=0,$G508=0,$I508=0),"WINBACK",IF(AND($M508=1,$N508&gt;0),"CONVERGENTE",IF($M508=1,"SOLO MÓVIL",IF($N508&gt;0,"SOLO FIJO / INTERNET","SIN SERVICIOS"))))</f>
        <v/>
      </c>
      <c r="P508">
        <f>IF($O508="WINBACK","Recuperar (winback)",IF($O508="CONVERGENTE","Upgrade / más líneas",IF($O508="SOLO MÓVIL","Ofrecer fijo + internet (FLBBTV)",IF($O508="SOLO FIJO / INTERNET","Ofrecer línea móvil Nextphone","Oferta completa (móvil + fijo + internet)"))))</f>
        <v/>
      </c>
      <c r="Q508">
        <f>$F508+$H508+$L508</f>
        <v/>
      </c>
      <c r="R508">
        <f>IFERROR(VLOOKUP($A508,Registros!$B$2:$G$6000,6,0),IFERROR(VLOOKUP($D508,Winback!$B$2:$C$300,2,0),""))</f>
        <v/>
      </c>
      <c r="S508">
        <f>IF($E508=1,"NP","")&amp;IF($G508=1,"+MOV","")&amp;IF($I508=1,"+CS","")&amp;IF($K508=1,"+WB","")</f>
        <v/>
      </c>
      <c r="T508">
        <f>$E508+$G508+$I508+$K508</f>
        <v/>
      </c>
    </row>
    <row r="509">
      <c r="A509" t="inlineStr">
        <is>
          <t>353026540000</t>
        </is>
      </c>
      <c r="B509" t="inlineStr">
        <is>
          <t>35302654</t>
        </is>
      </c>
      <c r="C509" t="inlineStr">
        <is>
          <t>AMERICA FAST FOOD CORPORATION</t>
        </is>
      </c>
      <c r="D509" t="inlineStr">
        <is>
          <t>AMERICAFASTFOODCORPORATION</t>
        </is>
      </c>
      <c r="E509">
        <f>IF(COUNTIFS(Registros!$A$2:$A$6000,"NP",Registros!$B$2:$B$6000,$A509)&gt;0,1,0)</f>
        <v/>
      </c>
      <c r="F509">
        <f>IF($E509=1,SUMIFS(Registros!$F$2:$F$6000,Registros!$A$2:$A$6000,"NP",Registros!$B$2:$B$6000,$A509),0)</f>
        <v/>
      </c>
      <c r="G509">
        <f>IF(COUNTIFS(Registros!$A$2:$A$6000,"MOV",Registros!$B$2:$B$6000,$A509)&gt;0,1,0)</f>
        <v/>
      </c>
      <c r="H509">
        <f>IF($G509=1,SUMIFS(Registros!$F$2:$F$6000,Registros!$A$2:$A$6000,"MOV",Registros!$B$2:$B$6000,$A509),0)</f>
        <v/>
      </c>
      <c r="I509">
        <f>IF(COUNTIFS(Registros!$A$2:$A$6000,"CS",Registros!$B$2:$B$6000,$A509)&gt;0,1,0)</f>
        <v/>
      </c>
      <c r="J509">
        <f>IF($I509=1,SUMIFS(Registros!$I$2:$I$6000,Registros!$A$2:$A$6000,"CS",Registros!$B$2:$B$6000,$A509),0)</f>
        <v/>
      </c>
      <c r="K509">
        <f>IF(COUNTIFS(Winback!$K$2:$K$300,$D509)&gt;0,1,0)</f>
        <v/>
      </c>
      <c r="L509">
        <f>IF(AND($K509=1,LEFT($A509,3)="WB-"),SUMIFS(Winback!$D$2:$D$300,Winback!$K$2:$K$300,$D509),0)</f>
        <v/>
      </c>
      <c r="M509">
        <f>IF(OR($E509=1,$G509=1,SUMIFS(Registros!$J$2:$J$6000,Registros!$B$2:$B$6000,$A509)&gt;0),1,0)</f>
        <v/>
      </c>
      <c r="N509">
        <f>IF($J509&gt;0,1,IF(COUNTIFS(Registros!$A$2:$A$6000,"CS",Registros!$B$2:$B$6000,$A509,Registros!$K$2:$K$6000,"&lt;&gt;")&gt;0,1,0))</f>
        <v/>
      </c>
      <c r="O509">
        <f>IF(AND($K509=1,$E509=0,$G509=0,$I509=0),"WINBACK",IF(AND($M509=1,$N509&gt;0),"CONVERGENTE",IF($M509=1,"SOLO MÓVIL",IF($N509&gt;0,"SOLO FIJO / INTERNET","SIN SERVICIOS"))))</f>
        <v/>
      </c>
      <c r="P509">
        <f>IF($O509="WINBACK","Recuperar (winback)",IF($O509="CONVERGENTE","Upgrade / más líneas",IF($O509="SOLO MÓVIL","Ofrecer fijo + internet (FLBBTV)",IF($O509="SOLO FIJO / INTERNET","Ofrecer línea móvil Nextphone","Oferta completa (móvil + fijo + internet)"))))</f>
        <v/>
      </c>
      <c r="Q509">
        <f>$F509+$H509+$L509</f>
        <v/>
      </c>
      <c r="R509">
        <f>IFERROR(VLOOKUP($A509,Registros!$B$2:$G$6000,6,0),IFERROR(VLOOKUP($D509,Winback!$B$2:$C$300,2,0),""))</f>
        <v/>
      </c>
      <c r="S509">
        <f>IF($E509=1,"NP","")&amp;IF($G509=1,"+MOV","")&amp;IF($I509=1,"+CS","")&amp;IF($K509=1,"+WB","")</f>
        <v/>
      </c>
      <c r="T509">
        <f>$E509+$G509+$I509+$K509</f>
        <v/>
      </c>
    </row>
    <row r="510">
      <c r="A510" t="inlineStr">
        <is>
          <t>354373080000</t>
        </is>
      </c>
      <c r="B510" t="inlineStr">
        <is>
          <t>35437308</t>
        </is>
      </c>
      <c r="C510" t="inlineStr">
        <is>
          <t>AMERICA FAST FOOD CORPORATION</t>
        </is>
      </c>
      <c r="D510" t="inlineStr">
        <is>
          <t>AMERICAFASTFOODCORPORATION</t>
        </is>
      </c>
      <c r="E510">
        <f>IF(COUNTIFS(Registros!$A$2:$A$6000,"NP",Registros!$B$2:$B$6000,$A510)&gt;0,1,0)</f>
        <v/>
      </c>
      <c r="F510">
        <f>IF($E510=1,SUMIFS(Registros!$F$2:$F$6000,Registros!$A$2:$A$6000,"NP",Registros!$B$2:$B$6000,$A510),0)</f>
        <v/>
      </c>
      <c r="G510">
        <f>IF(COUNTIFS(Registros!$A$2:$A$6000,"MOV",Registros!$B$2:$B$6000,$A510)&gt;0,1,0)</f>
        <v/>
      </c>
      <c r="H510">
        <f>IF($G510=1,SUMIFS(Registros!$F$2:$F$6000,Registros!$A$2:$A$6000,"MOV",Registros!$B$2:$B$6000,$A510),0)</f>
        <v/>
      </c>
      <c r="I510">
        <f>IF(COUNTIFS(Registros!$A$2:$A$6000,"CS",Registros!$B$2:$B$6000,$A510)&gt;0,1,0)</f>
        <v/>
      </c>
      <c r="J510">
        <f>IF($I510=1,SUMIFS(Registros!$I$2:$I$6000,Registros!$A$2:$A$6000,"CS",Registros!$B$2:$B$6000,$A510),0)</f>
        <v/>
      </c>
      <c r="K510">
        <f>IF(COUNTIFS(Winback!$K$2:$K$300,$D510)&gt;0,1,0)</f>
        <v/>
      </c>
      <c r="L510">
        <f>IF(AND($K510=1,LEFT($A510,3)="WB-"),SUMIFS(Winback!$D$2:$D$300,Winback!$K$2:$K$300,$D510),0)</f>
        <v/>
      </c>
      <c r="M510">
        <f>IF(OR($E510=1,$G510=1,SUMIFS(Registros!$J$2:$J$6000,Registros!$B$2:$B$6000,$A510)&gt;0),1,0)</f>
        <v/>
      </c>
      <c r="N510">
        <f>IF($J510&gt;0,1,IF(COUNTIFS(Registros!$A$2:$A$6000,"CS",Registros!$B$2:$B$6000,$A510,Registros!$K$2:$K$6000,"&lt;&gt;")&gt;0,1,0))</f>
        <v/>
      </c>
      <c r="O510">
        <f>IF(AND($K510=1,$E510=0,$G510=0,$I510=0),"WINBACK",IF(AND($M510=1,$N510&gt;0),"CONVERGENTE",IF($M510=1,"SOLO MÓVIL",IF($N510&gt;0,"SOLO FIJO / INTERNET","SIN SERVICIOS"))))</f>
        <v/>
      </c>
      <c r="P510">
        <f>IF($O510="WINBACK","Recuperar (winback)",IF($O510="CONVERGENTE","Upgrade / más líneas",IF($O510="SOLO MÓVIL","Ofrecer fijo + internet (FLBBTV)",IF($O510="SOLO FIJO / INTERNET","Ofrecer línea móvil Nextphone","Oferta completa (móvil + fijo + internet)"))))</f>
        <v/>
      </c>
      <c r="Q510">
        <f>$F510+$H510+$L510</f>
        <v/>
      </c>
      <c r="R510">
        <f>IFERROR(VLOOKUP($A510,Registros!$B$2:$G$6000,6,0),IFERROR(VLOOKUP($D510,Winback!$B$2:$C$300,2,0),""))</f>
        <v/>
      </c>
      <c r="S510">
        <f>IF($E510=1,"NP","")&amp;IF($G510=1,"+MOV","")&amp;IF($I510=1,"+CS","")&amp;IF($K510=1,"+WB","")</f>
        <v/>
      </c>
      <c r="T510">
        <f>$E510+$G510+$I510+$K510</f>
        <v/>
      </c>
    </row>
    <row r="511">
      <c r="A511" t="inlineStr">
        <is>
          <t>355374350000</t>
        </is>
      </c>
      <c r="B511" t="inlineStr">
        <is>
          <t>35537435</t>
        </is>
      </c>
      <c r="C511" t="inlineStr">
        <is>
          <t>AMERICA FAST FOOD CORPORATION</t>
        </is>
      </c>
      <c r="D511" t="inlineStr">
        <is>
          <t>AMERICAFASTFOODCORPORATION</t>
        </is>
      </c>
      <c r="E511">
        <f>IF(COUNTIFS(Registros!$A$2:$A$6000,"NP",Registros!$B$2:$B$6000,$A511)&gt;0,1,0)</f>
        <v/>
      </c>
      <c r="F511">
        <f>IF($E511=1,SUMIFS(Registros!$F$2:$F$6000,Registros!$A$2:$A$6000,"NP",Registros!$B$2:$B$6000,$A511),0)</f>
        <v/>
      </c>
      <c r="G511">
        <f>IF(COUNTIFS(Registros!$A$2:$A$6000,"MOV",Registros!$B$2:$B$6000,$A511)&gt;0,1,0)</f>
        <v/>
      </c>
      <c r="H511">
        <f>IF($G511=1,SUMIFS(Registros!$F$2:$F$6000,Registros!$A$2:$A$6000,"MOV",Registros!$B$2:$B$6000,$A511),0)</f>
        <v/>
      </c>
      <c r="I511">
        <f>IF(COUNTIFS(Registros!$A$2:$A$6000,"CS",Registros!$B$2:$B$6000,$A511)&gt;0,1,0)</f>
        <v/>
      </c>
      <c r="J511">
        <f>IF($I511=1,SUMIFS(Registros!$I$2:$I$6000,Registros!$A$2:$A$6000,"CS",Registros!$B$2:$B$6000,$A511),0)</f>
        <v/>
      </c>
      <c r="K511">
        <f>IF(COUNTIFS(Winback!$K$2:$K$300,$D511)&gt;0,1,0)</f>
        <v/>
      </c>
      <c r="L511">
        <f>IF(AND($K511=1,LEFT($A511,3)="WB-"),SUMIFS(Winback!$D$2:$D$300,Winback!$K$2:$K$300,$D511),0)</f>
        <v/>
      </c>
      <c r="M511">
        <f>IF(OR($E511=1,$G511=1,SUMIFS(Registros!$J$2:$J$6000,Registros!$B$2:$B$6000,$A511)&gt;0),1,0)</f>
        <v/>
      </c>
      <c r="N511">
        <f>IF($J511&gt;0,1,IF(COUNTIFS(Registros!$A$2:$A$6000,"CS",Registros!$B$2:$B$6000,$A511,Registros!$K$2:$K$6000,"&lt;&gt;")&gt;0,1,0))</f>
        <v/>
      </c>
      <c r="O511">
        <f>IF(AND($K511=1,$E511=0,$G511=0,$I511=0),"WINBACK",IF(AND($M511=1,$N511&gt;0),"CONVERGENTE",IF($M511=1,"SOLO MÓVIL",IF($N511&gt;0,"SOLO FIJO / INTERNET","SIN SERVICIOS"))))</f>
        <v/>
      </c>
      <c r="P511">
        <f>IF($O511="WINBACK","Recuperar (winback)",IF($O511="CONVERGENTE","Upgrade / más líneas",IF($O511="SOLO MÓVIL","Ofrecer fijo + internet (FLBBTV)",IF($O511="SOLO FIJO / INTERNET","Ofrecer línea móvil Nextphone","Oferta completa (móvil + fijo + internet)"))))</f>
        <v/>
      </c>
      <c r="Q511">
        <f>$F511+$H511+$L511</f>
        <v/>
      </c>
      <c r="R511">
        <f>IFERROR(VLOOKUP($A511,Registros!$B$2:$G$6000,6,0),IFERROR(VLOOKUP($D511,Winback!$B$2:$C$300,2,0),""))</f>
        <v/>
      </c>
      <c r="S511">
        <f>IF($E511=1,"NP","")&amp;IF($G511=1,"+MOV","")&amp;IF($I511=1,"+CS","")&amp;IF($K511=1,"+WB","")</f>
        <v/>
      </c>
      <c r="T511">
        <f>$E511+$G511+$I511+$K511</f>
        <v/>
      </c>
    </row>
    <row r="512">
      <c r="A512" t="inlineStr">
        <is>
          <t>356374330000</t>
        </is>
      </c>
      <c r="B512" t="inlineStr">
        <is>
          <t>35637433</t>
        </is>
      </c>
      <c r="C512" t="inlineStr">
        <is>
          <t>AMERICA FAST FOOD CORPORATION</t>
        </is>
      </c>
      <c r="D512" t="inlineStr">
        <is>
          <t>AMERICAFASTFOODCORPORATION</t>
        </is>
      </c>
      <c r="E512">
        <f>IF(COUNTIFS(Registros!$A$2:$A$6000,"NP",Registros!$B$2:$B$6000,$A512)&gt;0,1,0)</f>
        <v/>
      </c>
      <c r="F512">
        <f>IF($E512=1,SUMIFS(Registros!$F$2:$F$6000,Registros!$A$2:$A$6000,"NP",Registros!$B$2:$B$6000,$A512),0)</f>
        <v/>
      </c>
      <c r="G512">
        <f>IF(COUNTIFS(Registros!$A$2:$A$6000,"MOV",Registros!$B$2:$B$6000,$A512)&gt;0,1,0)</f>
        <v/>
      </c>
      <c r="H512">
        <f>IF($G512=1,SUMIFS(Registros!$F$2:$F$6000,Registros!$A$2:$A$6000,"MOV",Registros!$B$2:$B$6000,$A512),0)</f>
        <v/>
      </c>
      <c r="I512">
        <f>IF(COUNTIFS(Registros!$A$2:$A$6000,"CS",Registros!$B$2:$B$6000,$A512)&gt;0,1,0)</f>
        <v/>
      </c>
      <c r="J512">
        <f>IF($I512=1,SUMIFS(Registros!$I$2:$I$6000,Registros!$A$2:$A$6000,"CS",Registros!$B$2:$B$6000,$A512),0)</f>
        <v/>
      </c>
      <c r="K512">
        <f>IF(COUNTIFS(Winback!$K$2:$K$300,$D512)&gt;0,1,0)</f>
        <v/>
      </c>
      <c r="L512">
        <f>IF(AND($K512=1,LEFT($A512,3)="WB-"),SUMIFS(Winback!$D$2:$D$300,Winback!$K$2:$K$300,$D512),0)</f>
        <v/>
      </c>
      <c r="M512">
        <f>IF(OR($E512=1,$G512=1,SUMIFS(Registros!$J$2:$J$6000,Registros!$B$2:$B$6000,$A512)&gt;0),1,0)</f>
        <v/>
      </c>
      <c r="N512">
        <f>IF($J512&gt;0,1,IF(COUNTIFS(Registros!$A$2:$A$6000,"CS",Registros!$B$2:$B$6000,$A512,Registros!$K$2:$K$6000,"&lt;&gt;")&gt;0,1,0))</f>
        <v/>
      </c>
      <c r="O512">
        <f>IF(AND($K512=1,$E512=0,$G512=0,$I512=0),"WINBACK",IF(AND($M512=1,$N512&gt;0),"CONVERGENTE",IF($M512=1,"SOLO MÓVIL",IF($N512&gt;0,"SOLO FIJO / INTERNET","SIN SERVICIOS"))))</f>
        <v/>
      </c>
      <c r="P512">
        <f>IF($O512="WINBACK","Recuperar (winback)",IF($O512="CONVERGENTE","Upgrade / más líneas",IF($O512="SOLO MÓVIL","Ofrecer fijo + internet (FLBBTV)",IF($O512="SOLO FIJO / INTERNET","Ofrecer línea móvil Nextphone","Oferta completa (móvil + fijo + internet)"))))</f>
        <v/>
      </c>
      <c r="Q512">
        <f>$F512+$H512+$L512</f>
        <v/>
      </c>
      <c r="R512">
        <f>IFERROR(VLOOKUP($A512,Registros!$B$2:$G$6000,6,0),IFERROR(VLOOKUP($D512,Winback!$B$2:$C$300,2,0),""))</f>
        <v/>
      </c>
      <c r="S512">
        <f>IF($E512=1,"NP","")&amp;IF($G512=1,"+MOV","")&amp;IF($I512=1,"+CS","")&amp;IF($K512=1,"+WB","")</f>
        <v/>
      </c>
      <c r="T512">
        <f>$E512+$G512+$I512+$K512</f>
        <v/>
      </c>
    </row>
    <row r="513">
      <c r="A513" t="inlineStr">
        <is>
          <t>357320320000</t>
        </is>
      </c>
      <c r="B513" t="inlineStr">
        <is>
          <t>35732032</t>
        </is>
      </c>
      <c r="C513" t="inlineStr">
        <is>
          <t>AMERICA FAST FOOD CORPORATION</t>
        </is>
      </c>
      <c r="D513" t="inlineStr">
        <is>
          <t>AMERICAFASTFOODCORPORATION</t>
        </is>
      </c>
      <c r="E513">
        <f>IF(COUNTIFS(Registros!$A$2:$A$6000,"NP",Registros!$B$2:$B$6000,$A513)&gt;0,1,0)</f>
        <v/>
      </c>
      <c r="F513">
        <f>IF($E513=1,SUMIFS(Registros!$F$2:$F$6000,Registros!$A$2:$A$6000,"NP",Registros!$B$2:$B$6000,$A513),0)</f>
        <v/>
      </c>
      <c r="G513">
        <f>IF(COUNTIFS(Registros!$A$2:$A$6000,"MOV",Registros!$B$2:$B$6000,$A513)&gt;0,1,0)</f>
        <v/>
      </c>
      <c r="H513">
        <f>IF($G513=1,SUMIFS(Registros!$F$2:$F$6000,Registros!$A$2:$A$6000,"MOV",Registros!$B$2:$B$6000,$A513),0)</f>
        <v/>
      </c>
      <c r="I513">
        <f>IF(COUNTIFS(Registros!$A$2:$A$6000,"CS",Registros!$B$2:$B$6000,$A513)&gt;0,1,0)</f>
        <v/>
      </c>
      <c r="J513">
        <f>IF($I513=1,SUMIFS(Registros!$I$2:$I$6000,Registros!$A$2:$A$6000,"CS",Registros!$B$2:$B$6000,$A513),0)</f>
        <v/>
      </c>
      <c r="K513">
        <f>IF(COUNTIFS(Winback!$K$2:$K$300,$D513)&gt;0,1,0)</f>
        <v/>
      </c>
      <c r="L513">
        <f>IF(AND($K513=1,LEFT($A513,3)="WB-"),SUMIFS(Winback!$D$2:$D$300,Winback!$K$2:$K$300,$D513),0)</f>
        <v/>
      </c>
      <c r="M513">
        <f>IF(OR($E513=1,$G513=1,SUMIFS(Registros!$J$2:$J$6000,Registros!$B$2:$B$6000,$A513)&gt;0),1,0)</f>
        <v/>
      </c>
      <c r="N513">
        <f>IF($J513&gt;0,1,IF(COUNTIFS(Registros!$A$2:$A$6000,"CS",Registros!$B$2:$B$6000,$A513,Registros!$K$2:$K$6000,"&lt;&gt;")&gt;0,1,0))</f>
        <v/>
      </c>
      <c r="O513">
        <f>IF(AND($K513=1,$E513=0,$G513=0,$I513=0),"WINBACK",IF(AND($M513=1,$N513&gt;0),"CONVERGENTE",IF($M513=1,"SOLO MÓVIL",IF($N513&gt;0,"SOLO FIJO / INTERNET","SIN SERVICIOS"))))</f>
        <v/>
      </c>
      <c r="P513">
        <f>IF($O513="WINBACK","Recuperar (winback)",IF($O513="CONVERGENTE","Upgrade / más líneas",IF($O513="SOLO MÓVIL","Ofrecer fijo + internet (FLBBTV)",IF($O513="SOLO FIJO / INTERNET","Ofrecer línea móvil Nextphone","Oferta completa (móvil + fijo + internet)"))))</f>
        <v/>
      </c>
      <c r="Q513">
        <f>$F513+$H513+$L513</f>
        <v/>
      </c>
      <c r="R513">
        <f>IFERROR(VLOOKUP($A513,Registros!$B$2:$G$6000,6,0),IFERROR(VLOOKUP($D513,Winback!$B$2:$C$300,2,0),""))</f>
        <v/>
      </c>
      <c r="S513">
        <f>IF($E513=1,"NP","")&amp;IF($G513=1,"+MOV","")&amp;IF($I513=1,"+CS","")&amp;IF($K513=1,"+WB","")</f>
        <v/>
      </c>
      <c r="T513">
        <f>$E513+$G513+$I513+$K513</f>
        <v/>
      </c>
    </row>
    <row r="514">
      <c r="A514" t="inlineStr">
        <is>
          <t>357373060000</t>
        </is>
      </c>
      <c r="B514" t="inlineStr">
        <is>
          <t>35737306</t>
        </is>
      </c>
      <c r="C514" t="inlineStr">
        <is>
          <t>AMERICA FAST FOOD CORPORATION</t>
        </is>
      </c>
      <c r="D514" t="inlineStr">
        <is>
          <t>AMERICAFASTFOODCORPORATION</t>
        </is>
      </c>
      <c r="E514">
        <f>IF(COUNTIFS(Registros!$A$2:$A$6000,"NP",Registros!$B$2:$B$6000,$A514)&gt;0,1,0)</f>
        <v/>
      </c>
      <c r="F514">
        <f>IF($E514=1,SUMIFS(Registros!$F$2:$F$6000,Registros!$A$2:$A$6000,"NP",Registros!$B$2:$B$6000,$A514),0)</f>
        <v/>
      </c>
      <c r="G514">
        <f>IF(COUNTIFS(Registros!$A$2:$A$6000,"MOV",Registros!$B$2:$B$6000,$A514)&gt;0,1,0)</f>
        <v/>
      </c>
      <c r="H514">
        <f>IF($G514=1,SUMIFS(Registros!$F$2:$F$6000,Registros!$A$2:$A$6000,"MOV",Registros!$B$2:$B$6000,$A514),0)</f>
        <v/>
      </c>
      <c r="I514">
        <f>IF(COUNTIFS(Registros!$A$2:$A$6000,"CS",Registros!$B$2:$B$6000,$A514)&gt;0,1,0)</f>
        <v/>
      </c>
      <c r="J514">
        <f>IF($I514=1,SUMIFS(Registros!$I$2:$I$6000,Registros!$A$2:$A$6000,"CS",Registros!$B$2:$B$6000,$A514),0)</f>
        <v/>
      </c>
      <c r="K514">
        <f>IF(COUNTIFS(Winback!$K$2:$K$300,$D514)&gt;0,1,0)</f>
        <v/>
      </c>
      <c r="L514">
        <f>IF(AND($K514=1,LEFT($A514,3)="WB-"),SUMIFS(Winback!$D$2:$D$300,Winback!$K$2:$K$300,$D514),0)</f>
        <v/>
      </c>
      <c r="M514">
        <f>IF(OR($E514=1,$G514=1,SUMIFS(Registros!$J$2:$J$6000,Registros!$B$2:$B$6000,$A514)&gt;0),1,0)</f>
        <v/>
      </c>
      <c r="N514">
        <f>IF($J514&gt;0,1,IF(COUNTIFS(Registros!$A$2:$A$6000,"CS",Registros!$B$2:$B$6000,$A514,Registros!$K$2:$K$6000,"&lt;&gt;")&gt;0,1,0))</f>
        <v/>
      </c>
      <c r="O514">
        <f>IF(AND($K514=1,$E514=0,$G514=0,$I514=0),"WINBACK",IF(AND($M514=1,$N514&gt;0),"CONVERGENTE",IF($M514=1,"SOLO MÓVIL",IF($N514&gt;0,"SOLO FIJO / INTERNET","SIN SERVICIOS"))))</f>
        <v/>
      </c>
      <c r="P514">
        <f>IF($O514="WINBACK","Recuperar (winback)",IF($O514="CONVERGENTE","Upgrade / más líneas",IF($O514="SOLO MÓVIL","Ofrecer fijo + internet (FLBBTV)",IF($O514="SOLO FIJO / INTERNET","Ofrecer línea móvil Nextphone","Oferta completa (móvil + fijo + internet)"))))</f>
        <v/>
      </c>
      <c r="Q514">
        <f>$F514+$H514+$L514</f>
        <v/>
      </c>
      <c r="R514">
        <f>IFERROR(VLOOKUP($A514,Registros!$B$2:$G$6000,6,0),IFERROR(VLOOKUP($D514,Winback!$B$2:$C$300,2,0),""))</f>
        <v/>
      </c>
      <c r="S514">
        <f>IF($E514=1,"NP","")&amp;IF($G514=1,"+MOV","")&amp;IF($I514=1,"+CS","")&amp;IF($K514=1,"+WB","")</f>
        <v/>
      </c>
      <c r="T514">
        <f>$E514+$G514+$I514+$K514</f>
        <v/>
      </c>
    </row>
    <row r="515">
      <c r="A515" t="inlineStr">
        <is>
          <t>357374340000</t>
        </is>
      </c>
      <c r="B515" t="inlineStr">
        <is>
          <t>35737434</t>
        </is>
      </c>
      <c r="C515" t="inlineStr">
        <is>
          <t>AMERICA FAST FOOD CORPORATION</t>
        </is>
      </c>
      <c r="D515" t="inlineStr">
        <is>
          <t>AMERICAFASTFOODCORPORATION</t>
        </is>
      </c>
      <c r="E515">
        <f>IF(COUNTIFS(Registros!$A$2:$A$6000,"NP",Registros!$B$2:$B$6000,$A515)&gt;0,1,0)</f>
        <v/>
      </c>
      <c r="F515">
        <f>IF($E515=1,SUMIFS(Registros!$F$2:$F$6000,Registros!$A$2:$A$6000,"NP",Registros!$B$2:$B$6000,$A515),0)</f>
        <v/>
      </c>
      <c r="G515">
        <f>IF(COUNTIFS(Registros!$A$2:$A$6000,"MOV",Registros!$B$2:$B$6000,$A515)&gt;0,1,0)</f>
        <v/>
      </c>
      <c r="H515">
        <f>IF($G515=1,SUMIFS(Registros!$F$2:$F$6000,Registros!$A$2:$A$6000,"MOV",Registros!$B$2:$B$6000,$A515),0)</f>
        <v/>
      </c>
      <c r="I515">
        <f>IF(COUNTIFS(Registros!$A$2:$A$6000,"CS",Registros!$B$2:$B$6000,$A515)&gt;0,1,0)</f>
        <v/>
      </c>
      <c r="J515">
        <f>IF($I515=1,SUMIFS(Registros!$I$2:$I$6000,Registros!$A$2:$A$6000,"CS",Registros!$B$2:$B$6000,$A515),0)</f>
        <v/>
      </c>
      <c r="K515">
        <f>IF(COUNTIFS(Winback!$K$2:$K$300,$D515)&gt;0,1,0)</f>
        <v/>
      </c>
      <c r="L515">
        <f>IF(AND($K515=1,LEFT($A515,3)="WB-"),SUMIFS(Winback!$D$2:$D$300,Winback!$K$2:$K$300,$D515),0)</f>
        <v/>
      </c>
      <c r="M515">
        <f>IF(OR($E515=1,$G515=1,SUMIFS(Registros!$J$2:$J$6000,Registros!$B$2:$B$6000,$A515)&gt;0),1,0)</f>
        <v/>
      </c>
      <c r="N515">
        <f>IF($J515&gt;0,1,IF(COUNTIFS(Registros!$A$2:$A$6000,"CS",Registros!$B$2:$B$6000,$A515,Registros!$K$2:$K$6000,"&lt;&gt;")&gt;0,1,0))</f>
        <v/>
      </c>
      <c r="O515">
        <f>IF(AND($K515=1,$E515=0,$G515=0,$I515=0),"WINBACK",IF(AND($M515=1,$N515&gt;0),"CONVERGENTE",IF($M515=1,"SOLO MÓVIL",IF($N515&gt;0,"SOLO FIJO / INTERNET","SIN SERVICIOS"))))</f>
        <v/>
      </c>
      <c r="P515">
        <f>IF($O515="WINBACK","Recuperar (winback)",IF($O515="CONVERGENTE","Upgrade / más líneas",IF($O515="SOLO MÓVIL","Ofrecer fijo + internet (FLBBTV)",IF($O515="SOLO FIJO / INTERNET","Ofrecer línea móvil Nextphone","Oferta completa (móvil + fijo + internet)"))))</f>
        <v/>
      </c>
      <c r="Q515">
        <f>$F515+$H515+$L515</f>
        <v/>
      </c>
      <c r="R515">
        <f>IFERROR(VLOOKUP($A515,Registros!$B$2:$G$6000,6,0),IFERROR(VLOOKUP($D515,Winback!$B$2:$C$300,2,0),""))</f>
        <v/>
      </c>
      <c r="S515">
        <f>IF($E515=1,"NP","")&amp;IF($G515=1,"+MOV","")&amp;IF($I515=1,"+CS","")&amp;IF($K515=1,"+WB","")</f>
        <v/>
      </c>
      <c r="T515">
        <f>$E515+$G515+$I515+$K515</f>
        <v/>
      </c>
    </row>
    <row r="516">
      <c r="A516" t="inlineStr">
        <is>
          <t>358311260000</t>
        </is>
      </c>
      <c r="B516" t="inlineStr">
        <is>
          <t>35831126</t>
        </is>
      </c>
      <c r="C516" t="inlineStr">
        <is>
          <t>AMERICA FAST FOOD CORPORATION</t>
        </is>
      </c>
      <c r="D516" t="inlineStr">
        <is>
          <t>AMERICAFASTFOODCORPORATION</t>
        </is>
      </c>
      <c r="E516">
        <f>IF(COUNTIFS(Registros!$A$2:$A$6000,"NP",Registros!$B$2:$B$6000,$A516)&gt;0,1,0)</f>
        <v/>
      </c>
      <c r="F516">
        <f>IF($E516=1,SUMIFS(Registros!$F$2:$F$6000,Registros!$A$2:$A$6000,"NP",Registros!$B$2:$B$6000,$A516),0)</f>
        <v/>
      </c>
      <c r="G516">
        <f>IF(COUNTIFS(Registros!$A$2:$A$6000,"MOV",Registros!$B$2:$B$6000,$A516)&gt;0,1,0)</f>
        <v/>
      </c>
      <c r="H516">
        <f>IF($G516=1,SUMIFS(Registros!$F$2:$F$6000,Registros!$A$2:$A$6000,"MOV",Registros!$B$2:$B$6000,$A516),0)</f>
        <v/>
      </c>
      <c r="I516">
        <f>IF(COUNTIFS(Registros!$A$2:$A$6000,"CS",Registros!$B$2:$B$6000,$A516)&gt;0,1,0)</f>
        <v/>
      </c>
      <c r="J516">
        <f>IF($I516=1,SUMIFS(Registros!$I$2:$I$6000,Registros!$A$2:$A$6000,"CS",Registros!$B$2:$B$6000,$A516),0)</f>
        <v/>
      </c>
      <c r="K516">
        <f>IF(COUNTIFS(Winback!$K$2:$K$300,$D516)&gt;0,1,0)</f>
        <v/>
      </c>
      <c r="L516">
        <f>IF(AND($K516=1,LEFT($A516,3)="WB-"),SUMIFS(Winback!$D$2:$D$300,Winback!$K$2:$K$300,$D516),0)</f>
        <v/>
      </c>
      <c r="M516">
        <f>IF(OR($E516=1,$G516=1,SUMIFS(Registros!$J$2:$J$6000,Registros!$B$2:$B$6000,$A516)&gt;0),1,0)</f>
        <v/>
      </c>
      <c r="N516">
        <f>IF($J516&gt;0,1,IF(COUNTIFS(Registros!$A$2:$A$6000,"CS",Registros!$B$2:$B$6000,$A516,Registros!$K$2:$K$6000,"&lt;&gt;")&gt;0,1,0))</f>
        <v/>
      </c>
      <c r="O516">
        <f>IF(AND($K516=1,$E516=0,$G516=0,$I516=0),"WINBACK",IF(AND($M516=1,$N516&gt;0),"CONVERGENTE",IF($M516=1,"SOLO MÓVIL",IF($N516&gt;0,"SOLO FIJO / INTERNET","SIN SERVICIOS"))))</f>
        <v/>
      </c>
      <c r="P516">
        <f>IF($O516="WINBACK","Recuperar (winback)",IF($O516="CONVERGENTE","Upgrade / más líneas",IF($O516="SOLO MÓVIL","Ofrecer fijo + internet (FLBBTV)",IF($O516="SOLO FIJO / INTERNET","Ofrecer línea móvil Nextphone","Oferta completa (móvil + fijo + internet)"))))</f>
        <v/>
      </c>
      <c r="Q516">
        <f>$F516+$H516+$L516</f>
        <v/>
      </c>
      <c r="R516">
        <f>IFERROR(VLOOKUP($A516,Registros!$B$2:$G$6000,6,0),IFERROR(VLOOKUP($D516,Winback!$B$2:$C$300,2,0),""))</f>
        <v/>
      </c>
      <c r="S516">
        <f>IF($E516=1,"NP","")&amp;IF($G516=1,"+MOV","")&amp;IF($I516=1,"+CS","")&amp;IF($K516=1,"+WB","")</f>
        <v/>
      </c>
      <c r="T516">
        <f>$E516+$G516+$I516+$K516</f>
        <v/>
      </c>
    </row>
    <row r="517">
      <c r="A517" t="inlineStr">
        <is>
          <t>358320750000</t>
        </is>
      </c>
      <c r="B517" t="inlineStr">
        <is>
          <t>35832075</t>
        </is>
      </c>
      <c r="C517" t="inlineStr">
        <is>
          <t>AMERICA FAST FOOD CORPORATION</t>
        </is>
      </c>
      <c r="D517" t="inlineStr">
        <is>
          <t>AMERICAFASTFOODCORPORATION</t>
        </is>
      </c>
      <c r="E517">
        <f>IF(COUNTIFS(Registros!$A$2:$A$6000,"NP",Registros!$B$2:$B$6000,$A517)&gt;0,1,0)</f>
        <v/>
      </c>
      <c r="F517">
        <f>IF($E517=1,SUMIFS(Registros!$F$2:$F$6000,Registros!$A$2:$A$6000,"NP",Registros!$B$2:$B$6000,$A517),0)</f>
        <v/>
      </c>
      <c r="G517">
        <f>IF(COUNTIFS(Registros!$A$2:$A$6000,"MOV",Registros!$B$2:$B$6000,$A517)&gt;0,1,0)</f>
        <v/>
      </c>
      <c r="H517">
        <f>IF($G517=1,SUMIFS(Registros!$F$2:$F$6000,Registros!$A$2:$A$6000,"MOV",Registros!$B$2:$B$6000,$A517),0)</f>
        <v/>
      </c>
      <c r="I517">
        <f>IF(COUNTIFS(Registros!$A$2:$A$6000,"CS",Registros!$B$2:$B$6000,$A517)&gt;0,1,0)</f>
        <v/>
      </c>
      <c r="J517">
        <f>IF($I517=1,SUMIFS(Registros!$I$2:$I$6000,Registros!$A$2:$A$6000,"CS",Registros!$B$2:$B$6000,$A517),0)</f>
        <v/>
      </c>
      <c r="K517">
        <f>IF(COUNTIFS(Winback!$K$2:$K$300,$D517)&gt;0,1,0)</f>
        <v/>
      </c>
      <c r="L517">
        <f>IF(AND($K517=1,LEFT($A517,3)="WB-"),SUMIFS(Winback!$D$2:$D$300,Winback!$K$2:$K$300,$D517),0)</f>
        <v/>
      </c>
      <c r="M517">
        <f>IF(OR($E517=1,$G517=1,SUMIFS(Registros!$J$2:$J$6000,Registros!$B$2:$B$6000,$A517)&gt;0),1,0)</f>
        <v/>
      </c>
      <c r="N517">
        <f>IF($J517&gt;0,1,IF(COUNTIFS(Registros!$A$2:$A$6000,"CS",Registros!$B$2:$B$6000,$A517,Registros!$K$2:$K$6000,"&lt;&gt;")&gt;0,1,0))</f>
        <v/>
      </c>
      <c r="O517">
        <f>IF(AND($K517=1,$E517=0,$G517=0,$I517=0),"WINBACK",IF(AND($M517=1,$N517&gt;0),"CONVERGENTE",IF($M517=1,"SOLO MÓVIL",IF($N517&gt;0,"SOLO FIJO / INTERNET","SIN SERVICIOS"))))</f>
        <v/>
      </c>
      <c r="P517">
        <f>IF($O517="WINBACK","Recuperar (winback)",IF($O517="CONVERGENTE","Upgrade / más líneas",IF($O517="SOLO MÓVIL","Ofrecer fijo + internet (FLBBTV)",IF($O517="SOLO FIJO / INTERNET","Ofrecer línea móvil Nextphone","Oferta completa (móvil + fijo + internet)"))))</f>
        <v/>
      </c>
      <c r="Q517">
        <f>$F517+$H517+$L517</f>
        <v/>
      </c>
      <c r="R517">
        <f>IFERROR(VLOOKUP($A517,Registros!$B$2:$G$6000,6,0),IFERROR(VLOOKUP($D517,Winback!$B$2:$C$300,2,0),""))</f>
        <v/>
      </c>
      <c r="S517">
        <f>IF($E517=1,"NP","")&amp;IF($G517=1,"+MOV","")&amp;IF($I517=1,"+CS","")&amp;IF($K517=1,"+WB","")</f>
        <v/>
      </c>
      <c r="T517">
        <f>$E517+$G517+$I517+$K517</f>
        <v/>
      </c>
    </row>
    <row r="518">
      <c r="A518" t="inlineStr">
        <is>
          <t>357320840000</t>
        </is>
      </c>
      <c r="B518" t="inlineStr">
        <is>
          <t>35732084</t>
        </is>
      </c>
      <c r="C518" t="inlineStr">
        <is>
          <t>AMERICA FAST FOOD CORPORATION</t>
        </is>
      </c>
      <c r="D518" t="inlineStr">
        <is>
          <t>AMERICAFASTFOODCORPORATION</t>
        </is>
      </c>
      <c r="E518">
        <f>IF(COUNTIFS(Registros!$A$2:$A$6000,"NP",Registros!$B$2:$B$6000,$A518)&gt;0,1,0)</f>
        <v/>
      </c>
      <c r="F518">
        <f>IF($E518=1,SUMIFS(Registros!$F$2:$F$6000,Registros!$A$2:$A$6000,"NP",Registros!$B$2:$B$6000,$A518),0)</f>
        <v/>
      </c>
      <c r="G518">
        <f>IF(COUNTIFS(Registros!$A$2:$A$6000,"MOV",Registros!$B$2:$B$6000,$A518)&gt;0,1,0)</f>
        <v/>
      </c>
      <c r="H518">
        <f>IF($G518=1,SUMIFS(Registros!$F$2:$F$6000,Registros!$A$2:$A$6000,"MOV",Registros!$B$2:$B$6000,$A518),0)</f>
        <v/>
      </c>
      <c r="I518">
        <f>IF(COUNTIFS(Registros!$A$2:$A$6000,"CS",Registros!$B$2:$B$6000,$A518)&gt;0,1,0)</f>
        <v/>
      </c>
      <c r="J518">
        <f>IF($I518=1,SUMIFS(Registros!$I$2:$I$6000,Registros!$A$2:$A$6000,"CS",Registros!$B$2:$B$6000,$A518),0)</f>
        <v/>
      </c>
      <c r="K518">
        <f>IF(COUNTIFS(Winback!$K$2:$K$300,$D518)&gt;0,1,0)</f>
        <v/>
      </c>
      <c r="L518">
        <f>IF(AND($K518=1,LEFT($A518,3)="WB-"),SUMIFS(Winback!$D$2:$D$300,Winback!$K$2:$K$300,$D518),0)</f>
        <v/>
      </c>
      <c r="M518">
        <f>IF(OR($E518=1,$G518=1,SUMIFS(Registros!$J$2:$J$6000,Registros!$B$2:$B$6000,$A518)&gt;0),1,0)</f>
        <v/>
      </c>
      <c r="N518">
        <f>IF($J518&gt;0,1,IF(COUNTIFS(Registros!$A$2:$A$6000,"CS",Registros!$B$2:$B$6000,$A518,Registros!$K$2:$K$6000,"&lt;&gt;")&gt;0,1,0))</f>
        <v/>
      </c>
      <c r="O518">
        <f>IF(AND($K518=1,$E518=0,$G518=0,$I518=0),"WINBACK",IF(AND($M518=1,$N518&gt;0),"CONVERGENTE",IF($M518=1,"SOLO MÓVIL",IF($N518&gt;0,"SOLO FIJO / INTERNET","SIN SERVICIOS"))))</f>
        <v/>
      </c>
      <c r="P518">
        <f>IF($O518="WINBACK","Recuperar (winback)",IF($O518="CONVERGENTE","Upgrade / más líneas",IF($O518="SOLO MÓVIL","Ofrecer fijo + internet (FLBBTV)",IF($O518="SOLO FIJO / INTERNET","Ofrecer línea móvil Nextphone","Oferta completa (móvil + fijo + internet)"))))</f>
        <v/>
      </c>
      <c r="Q518">
        <f>$F518+$H518+$L518</f>
        <v/>
      </c>
      <c r="R518">
        <f>IFERROR(VLOOKUP($A518,Registros!$B$2:$G$6000,6,0),IFERROR(VLOOKUP($D518,Winback!$B$2:$C$300,2,0),""))</f>
        <v/>
      </c>
      <c r="S518">
        <f>IF($E518=1,"NP","")&amp;IF($G518=1,"+MOV","")&amp;IF($I518=1,"+CS","")&amp;IF($K518=1,"+WB","")</f>
        <v/>
      </c>
      <c r="T518">
        <f>$E518+$G518+$I518+$K518</f>
        <v/>
      </c>
    </row>
    <row r="519">
      <c r="A519" t="inlineStr">
        <is>
          <t>355320800000</t>
        </is>
      </c>
      <c r="B519" t="inlineStr">
        <is>
          <t>35532080</t>
        </is>
      </c>
      <c r="C519" t="inlineStr">
        <is>
          <t>AMERICAN FAST FOOD CORPORATION</t>
        </is>
      </c>
      <c r="D519" t="inlineStr">
        <is>
          <t>AMERICANFASTFOODCORPORATION</t>
        </is>
      </c>
      <c r="E519">
        <f>IF(COUNTIFS(Registros!$A$2:$A$6000,"NP",Registros!$B$2:$B$6000,$A519)&gt;0,1,0)</f>
        <v/>
      </c>
      <c r="F519">
        <f>IF($E519=1,SUMIFS(Registros!$F$2:$F$6000,Registros!$A$2:$A$6000,"NP",Registros!$B$2:$B$6000,$A519),0)</f>
        <v/>
      </c>
      <c r="G519">
        <f>IF(COUNTIFS(Registros!$A$2:$A$6000,"MOV",Registros!$B$2:$B$6000,$A519)&gt;0,1,0)</f>
        <v/>
      </c>
      <c r="H519">
        <f>IF($G519=1,SUMIFS(Registros!$F$2:$F$6000,Registros!$A$2:$A$6000,"MOV",Registros!$B$2:$B$6000,$A519),0)</f>
        <v/>
      </c>
      <c r="I519">
        <f>IF(COUNTIFS(Registros!$A$2:$A$6000,"CS",Registros!$B$2:$B$6000,$A519)&gt;0,1,0)</f>
        <v/>
      </c>
      <c r="J519">
        <f>IF($I519=1,SUMIFS(Registros!$I$2:$I$6000,Registros!$A$2:$A$6000,"CS",Registros!$B$2:$B$6000,$A519),0)</f>
        <v/>
      </c>
      <c r="K519">
        <f>IF(COUNTIFS(Winback!$K$2:$K$300,$D519)&gt;0,1,0)</f>
        <v/>
      </c>
      <c r="L519">
        <f>IF(AND($K519=1,LEFT($A519,3)="WB-"),SUMIFS(Winback!$D$2:$D$300,Winback!$K$2:$K$300,$D519),0)</f>
        <v/>
      </c>
      <c r="M519">
        <f>IF(OR($E519=1,$G519=1,SUMIFS(Registros!$J$2:$J$6000,Registros!$B$2:$B$6000,$A519)&gt;0),1,0)</f>
        <v/>
      </c>
      <c r="N519">
        <f>IF($J519&gt;0,1,IF(COUNTIFS(Registros!$A$2:$A$6000,"CS",Registros!$B$2:$B$6000,$A519,Registros!$K$2:$K$6000,"&lt;&gt;")&gt;0,1,0))</f>
        <v/>
      </c>
      <c r="O519">
        <f>IF(AND($K519=1,$E519=0,$G519=0,$I519=0),"WINBACK",IF(AND($M519=1,$N519&gt;0),"CONVERGENTE",IF($M519=1,"SOLO MÓVIL",IF($N519&gt;0,"SOLO FIJO / INTERNET","SIN SERVICIOS"))))</f>
        <v/>
      </c>
      <c r="P519">
        <f>IF($O519="WINBACK","Recuperar (winback)",IF($O519="CONVERGENTE","Upgrade / más líneas",IF($O519="SOLO MÓVIL","Ofrecer fijo + internet (FLBBTV)",IF($O519="SOLO FIJO / INTERNET","Ofrecer línea móvil Nextphone","Oferta completa (móvil + fijo + internet)"))))</f>
        <v/>
      </c>
      <c r="Q519">
        <f>$F519+$H519+$L519</f>
        <v/>
      </c>
      <c r="R519">
        <f>IFERROR(VLOOKUP($A519,Registros!$B$2:$G$6000,6,0),IFERROR(VLOOKUP($D519,Winback!$B$2:$C$300,2,0),""))</f>
        <v/>
      </c>
      <c r="S519">
        <f>IF($E519=1,"NP","")&amp;IF($G519=1,"+MOV","")&amp;IF($I519=1,"+CS","")&amp;IF($K519=1,"+WB","")</f>
        <v/>
      </c>
      <c r="T519">
        <f>$E519+$G519+$I519+$K519</f>
        <v/>
      </c>
    </row>
    <row r="520">
      <c r="A520" t="inlineStr">
        <is>
          <t>356320770000</t>
        </is>
      </c>
      <c r="B520" t="inlineStr">
        <is>
          <t>35632077</t>
        </is>
      </c>
      <c r="C520" t="inlineStr">
        <is>
          <t>AMERICA FAST FOOD CORPORATION</t>
        </is>
      </c>
      <c r="D520" t="inlineStr">
        <is>
          <t>AMERICAFASTFOODCORPORATION</t>
        </is>
      </c>
      <c r="E520">
        <f>IF(COUNTIFS(Registros!$A$2:$A$6000,"NP",Registros!$B$2:$B$6000,$A520)&gt;0,1,0)</f>
        <v/>
      </c>
      <c r="F520">
        <f>IF($E520=1,SUMIFS(Registros!$F$2:$F$6000,Registros!$A$2:$A$6000,"NP",Registros!$B$2:$B$6000,$A520),0)</f>
        <v/>
      </c>
      <c r="G520">
        <f>IF(COUNTIFS(Registros!$A$2:$A$6000,"MOV",Registros!$B$2:$B$6000,$A520)&gt;0,1,0)</f>
        <v/>
      </c>
      <c r="H520">
        <f>IF($G520=1,SUMIFS(Registros!$F$2:$F$6000,Registros!$A$2:$A$6000,"MOV",Registros!$B$2:$B$6000,$A520),0)</f>
        <v/>
      </c>
      <c r="I520">
        <f>IF(COUNTIFS(Registros!$A$2:$A$6000,"CS",Registros!$B$2:$B$6000,$A520)&gt;0,1,0)</f>
        <v/>
      </c>
      <c r="J520">
        <f>IF($I520=1,SUMIFS(Registros!$I$2:$I$6000,Registros!$A$2:$A$6000,"CS",Registros!$B$2:$B$6000,$A520),0)</f>
        <v/>
      </c>
      <c r="K520">
        <f>IF(COUNTIFS(Winback!$K$2:$K$300,$D520)&gt;0,1,0)</f>
        <v/>
      </c>
      <c r="L520">
        <f>IF(AND($K520=1,LEFT($A520,3)="WB-"),SUMIFS(Winback!$D$2:$D$300,Winback!$K$2:$K$300,$D520),0)</f>
        <v/>
      </c>
      <c r="M520">
        <f>IF(OR($E520=1,$G520=1,SUMIFS(Registros!$J$2:$J$6000,Registros!$B$2:$B$6000,$A520)&gt;0),1,0)</f>
        <v/>
      </c>
      <c r="N520">
        <f>IF($J520&gt;0,1,IF(COUNTIFS(Registros!$A$2:$A$6000,"CS",Registros!$B$2:$B$6000,$A520,Registros!$K$2:$K$6000,"&lt;&gt;")&gt;0,1,0))</f>
        <v/>
      </c>
      <c r="O520">
        <f>IF(AND($K520=1,$E520=0,$G520=0,$I520=0),"WINBACK",IF(AND($M520=1,$N520&gt;0),"CONVERGENTE",IF($M520=1,"SOLO MÓVIL",IF($N520&gt;0,"SOLO FIJO / INTERNET","SIN SERVICIOS"))))</f>
        <v/>
      </c>
      <c r="P520">
        <f>IF($O520="WINBACK","Recuperar (winback)",IF($O520="CONVERGENTE","Upgrade / más líneas",IF($O520="SOLO MÓVIL","Ofrecer fijo + internet (FLBBTV)",IF($O520="SOLO FIJO / INTERNET","Ofrecer línea móvil Nextphone","Oferta completa (móvil + fijo + internet)"))))</f>
        <v/>
      </c>
      <c r="Q520">
        <f>$F520+$H520+$L520</f>
        <v/>
      </c>
      <c r="R520">
        <f>IFERROR(VLOOKUP($A520,Registros!$B$2:$G$6000,6,0),IFERROR(VLOOKUP($D520,Winback!$B$2:$C$300,2,0),""))</f>
        <v/>
      </c>
      <c r="S520">
        <f>IF($E520=1,"NP","")&amp;IF($G520=1,"+MOV","")&amp;IF($I520=1,"+CS","")&amp;IF($K520=1,"+WB","")</f>
        <v/>
      </c>
      <c r="T520">
        <f>$E520+$G520+$I520+$K520</f>
        <v/>
      </c>
    </row>
    <row r="521">
      <c r="A521" t="inlineStr">
        <is>
          <t>321283270100</t>
        </is>
      </c>
      <c r="B521" t="inlineStr">
        <is>
          <t>32128327</t>
        </is>
      </c>
      <c r="C521" t="inlineStr">
        <is>
          <t>Guillermo Ortega</t>
        </is>
      </c>
      <c r="D521" t="inlineStr">
        <is>
          <t>GUILLERMOORTEGA</t>
        </is>
      </c>
      <c r="E521">
        <f>IF(COUNTIFS(Registros!$A$2:$A$6000,"NP",Registros!$B$2:$B$6000,$A521)&gt;0,1,0)</f>
        <v/>
      </c>
      <c r="F521">
        <f>IF($E521=1,SUMIFS(Registros!$F$2:$F$6000,Registros!$A$2:$A$6000,"NP",Registros!$B$2:$B$6000,$A521),0)</f>
        <v/>
      </c>
      <c r="G521">
        <f>IF(COUNTIFS(Registros!$A$2:$A$6000,"MOV",Registros!$B$2:$B$6000,$A521)&gt;0,1,0)</f>
        <v/>
      </c>
      <c r="H521">
        <f>IF($G521=1,SUMIFS(Registros!$F$2:$F$6000,Registros!$A$2:$A$6000,"MOV",Registros!$B$2:$B$6000,$A521),0)</f>
        <v/>
      </c>
      <c r="I521">
        <f>IF(COUNTIFS(Registros!$A$2:$A$6000,"CS",Registros!$B$2:$B$6000,$A521)&gt;0,1,0)</f>
        <v/>
      </c>
      <c r="J521">
        <f>IF($I521=1,SUMIFS(Registros!$I$2:$I$6000,Registros!$A$2:$A$6000,"CS",Registros!$B$2:$B$6000,$A521),0)</f>
        <v/>
      </c>
      <c r="K521">
        <f>IF(COUNTIFS(Winback!$K$2:$K$300,$D521)&gt;0,1,0)</f>
        <v/>
      </c>
      <c r="L521">
        <f>IF(AND($K521=1,LEFT($A521,3)="WB-"),SUMIFS(Winback!$D$2:$D$300,Winback!$K$2:$K$300,$D521),0)</f>
        <v/>
      </c>
      <c r="M521">
        <f>IF(OR($E521=1,$G521=1,SUMIFS(Registros!$J$2:$J$6000,Registros!$B$2:$B$6000,$A521)&gt;0),1,0)</f>
        <v/>
      </c>
      <c r="N521">
        <f>IF($J521&gt;0,1,IF(COUNTIFS(Registros!$A$2:$A$6000,"CS",Registros!$B$2:$B$6000,$A521,Registros!$K$2:$K$6000,"&lt;&gt;")&gt;0,1,0))</f>
        <v/>
      </c>
      <c r="O521">
        <f>IF(AND($K521=1,$E521=0,$G521=0,$I521=0),"WINBACK",IF(AND($M521=1,$N521&gt;0),"CONVERGENTE",IF($M521=1,"SOLO MÓVIL",IF($N521&gt;0,"SOLO FIJO / INTERNET","SIN SERVICIOS"))))</f>
        <v/>
      </c>
      <c r="P521">
        <f>IF($O521="WINBACK","Recuperar (winback)",IF($O521="CONVERGENTE","Upgrade / más líneas",IF($O521="SOLO MÓVIL","Ofrecer fijo + internet (FLBBTV)",IF($O521="SOLO FIJO / INTERNET","Ofrecer línea móvil Nextphone","Oferta completa (móvil + fijo + internet)"))))</f>
        <v/>
      </c>
      <c r="Q521">
        <f>$F521+$H521+$L521</f>
        <v/>
      </c>
      <c r="R521">
        <f>IFERROR(VLOOKUP($A521,Registros!$B$2:$G$6000,6,0),IFERROR(VLOOKUP($D521,Winback!$B$2:$C$300,2,0),""))</f>
        <v/>
      </c>
      <c r="S521">
        <f>IF($E521=1,"NP","")&amp;IF($G521=1,"+MOV","")&amp;IF($I521=1,"+CS","")&amp;IF($K521=1,"+WB","")</f>
        <v/>
      </c>
      <c r="T521">
        <f>$E521+$G521+$I521+$K521</f>
        <v/>
      </c>
    </row>
    <row r="522">
      <c r="A522" t="inlineStr">
        <is>
          <t>354152070000</t>
        </is>
      </c>
      <c r="B522" t="inlineStr">
        <is>
          <t>35415207</t>
        </is>
      </c>
      <c r="C522" t="inlineStr">
        <is>
          <t>CEFERINO MORENO</t>
        </is>
      </c>
      <c r="D522" t="inlineStr">
        <is>
          <t>CEFERINOMORENO</t>
        </is>
      </c>
      <c r="E522">
        <f>IF(COUNTIFS(Registros!$A$2:$A$6000,"NP",Registros!$B$2:$B$6000,$A522)&gt;0,1,0)</f>
        <v/>
      </c>
      <c r="F522">
        <f>IF($E522=1,SUMIFS(Registros!$F$2:$F$6000,Registros!$A$2:$A$6000,"NP",Registros!$B$2:$B$6000,$A522),0)</f>
        <v/>
      </c>
      <c r="G522">
        <f>IF(COUNTIFS(Registros!$A$2:$A$6000,"MOV",Registros!$B$2:$B$6000,$A522)&gt;0,1,0)</f>
        <v/>
      </c>
      <c r="H522">
        <f>IF($G522=1,SUMIFS(Registros!$F$2:$F$6000,Registros!$A$2:$A$6000,"MOV",Registros!$B$2:$B$6000,$A522),0)</f>
        <v/>
      </c>
      <c r="I522">
        <f>IF(COUNTIFS(Registros!$A$2:$A$6000,"CS",Registros!$B$2:$B$6000,$A522)&gt;0,1,0)</f>
        <v/>
      </c>
      <c r="J522">
        <f>IF($I522=1,SUMIFS(Registros!$I$2:$I$6000,Registros!$A$2:$A$6000,"CS",Registros!$B$2:$B$6000,$A522),0)</f>
        <v/>
      </c>
      <c r="K522">
        <f>IF(COUNTIFS(Winback!$K$2:$K$300,$D522)&gt;0,1,0)</f>
        <v/>
      </c>
      <c r="L522">
        <f>IF(AND($K522=1,LEFT($A522,3)="WB-"),SUMIFS(Winback!$D$2:$D$300,Winback!$K$2:$K$300,$D522),0)</f>
        <v/>
      </c>
      <c r="M522">
        <f>IF(OR($E522=1,$G522=1,SUMIFS(Registros!$J$2:$J$6000,Registros!$B$2:$B$6000,$A522)&gt;0),1,0)</f>
        <v/>
      </c>
      <c r="N522">
        <f>IF($J522&gt;0,1,IF(COUNTIFS(Registros!$A$2:$A$6000,"CS",Registros!$B$2:$B$6000,$A522,Registros!$K$2:$K$6000,"&lt;&gt;")&gt;0,1,0))</f>
        <v/>
      </c>
      <c r="O522">
        <f>IF(AND($K522=1,$E522=0,$G522=0,$I522=0),"WINBACK",IF(AND($M522=1,$N522&gt;0),"CONVERGENTE",IF($M522=1,"SOLO MÓVIL",IF($N522&gt;0,"SOLO FIJO / INTERNET","SIN SERVICIOS"))))</f>
        <v/>
      </c>
      <c r="P522">
        <f>IF($O522="WINBACK","Recuperar (winback)",IF($O522="CONVERGENTE","Upgrade / más líneas",IF($O522="SOLO MÓVIL","Ofrecer fijo + internet (FLBBTV)",IF($O522="SOLO FIJO / INTERNET","Ofrecer línea móvil Nextphone","Oferta completa (móvil + fijo + internet)"))))</f>
        <v/>
      </c>
      <c r="Q522">
        <f>$F522+$H522+$L522</f>
        <v/>
      </c>
      <c r="R522">
        <f>IFERROR(VLOOKUP($A522,Registros!$B$2:$G$6000,6,0),IFERROR(VLOOKUP($D522,Winback!$B$2:$C$300,2,0),""))</f>
        <v/>
      </c>
      <c r="S522">
        <f>IF($E522=1,"NP","")&amp;IF($G522=1,"+MOV","")&amp;IF($I522=1,"+CS","")&amp;IF($K522=1,"+WB","")</f>
        <v/>
      </c>
      <c r="T522">
        <f>$E522+$G522+$I522+$K522</f>
        <v/>
      </c>
    </row>
    <row r="523">
      <c r="A523" t="inlineStr">
        <is>
          <t>312208180000</t>
        </is>
      </c>
      <c r="B523" t="inlineStr">
        <is>
          <t>31220818</t>
        </is>
      </c>
      <c r="C523" t="inlineStr">
        <is>
          <t>COMPUTER CONNECTION, S.A. -</t>
        </is>
      </c>
      <c r="D523" t="inlineStr">
        <is>
          <t>COMPUTERCONNECTIONSA</t>
        </is>
      </c>
      <c r="E523">
        <f>IF(COUNTIFS(Registros!$A$2:$A$6000,"NP",Registros!$B$2:$B$6000,$A523)&gt;0,1,0)</f>
        <v/>
      </c>
      <c r="F523">
        <f>IF($E523=1,SUMIFS(Registros!$F$2:$F$6000,Registros!$A$2:$A$6000,"NP",Registros!$B$2:$B$6000,$A523),0)</f>
        <v/>
      </c>
      <c r="G523">
        <f>IF(COUNTIFS(Registros!$A$2:$A$6000,"MOV",Registros!$B$2:$B$6000,$A523)&gt;0,1,0)</f>
        <v/>
      </c>
      <c r="H523">
        <f>IF($G523=1,SUMIFS(Registros!$F$2:$F$6000,Registros!$A$2:$A$6000,"MOV",Registros!$B$2:$B$6000,$A523),0)</f>
        <v/>
      </c>
      <c r="I523">
        <f>IF(COUNTIFS(Registros!$A$2:$A$6000,"CS",Registros!$B$2:$B$6000,$A523)&gt;0,1,0)</f>
        <v/>
      </c>
      <c r="J523">
        <f>IF($I523=1,SUMIFS(Registros!$I$2:$I$6000,Registros!$A$2:$A$6000,"CS",Registros!$B$2:$B$6000,$A523),0)</f>
        <v/>
      </c>
      <c r="K523">
        <f>IF(COUNTIFS(Winback!$K$2:$K$300,$D523)&gt;0,1,0)</f>
        <v/>
      </c>
      <c r="L523">
        <f>IF(AND($K523=1,LEFT($A523,3)="WB-"),SUMIFS(Winback!$D$2:$D$300,Winback!$K$2:$K$300,$D523),0)</f>
        <v/>
      </c>
      <c r="M523">
        <f>IF(OR($E523=1,$G523=1,SUMIFS(Registros!$J$2:$J$6000,Registros!$B$2:$B$6000,$A523)&gt;0),1,0)</f>
        <v/>
      </c>
      <c r="N523">
        <f>IF($J523&gt;0,1,IF(COUNTIFS(Registros!$A$2:$A$6000,"CS",Registros!$B$2:$B$6000,$A523,Registros!$K$2:$K$6000,"&lt;&gt;")&gt;0,1,0))</f>
        <v/>
      </c>
      <c r="O523">
        <f>IF(AND($K523=1,$E523=0,$G523=0,$I523=0),"WINBACK",IF(AND($M523=1,$N523&gt;0),"CONVERGENTE",IF($M523=1,"SOLO MÓVIL",IF($N523&gt;0,"SOLO FIJO / INTERNET","SIN SERVICIOS"))))</f>
        <v/>
      </c>
      <c r="P523">
        <f>IF($O523="WINBACK","Recuperar (winback)",IF($O523="CONVERGENTE","Upgrade / más líneas",IF($O523="SOLO MÓVIL","Ofrecer fijo + internet (FLBBTV)",IF($O523="SOLO FIJO / INTERNET","Ofrecer línea móvil Nextphone","Oferta completa (móvil + fijo + internet)"))))</f>
        <v/>
      </c>
      <c r="Q523">
        <f>$F523+$H523+$L523</f>
        <v/>
      </c>
      <c r="R523">
        <f>IFERROR(VLOOKUP($A523,Registros!$B$2:$G$6000,6,0),IFERROR(VLOOKUP($D523,Winback!$B$2:$C$300,2,0),""))</f>
        <v/>
      </c>
      <c r="S523">
        <f>IF($E523=1,"NP","")&amp;IF($G523=1,"+MOV","")&amp;IF($I523=1,"+CS","")&amp;IF($K523=1,"+WB","")</f>
        <v/>
      </c>
      <c r="T523">
        <f>$E523+$G523+$I523+$K523</f>
        <v/>
      </c>
    </row>
    <row r="524">
      <c r="A524" t="inlineStr">
        <is>
          <t>351352750000</t>
        </is>
      </c>
      <c r="B524" t="inlineStr">
        <is>
          <t>35135275</t>
        </is>
      </c>
      <c r="C524" t="inlineStr">
        <is>
          <t>MERCEDES VEGA</t>
        </is>
      </c>
      <c r="D524" t="inlineStr">
        <is>
          <t>MERCEDESVEGA</t>
        </is>
      </c>
      <c r="E524">
        <f>IF(COUNTIFS(Registros!$A$2:$A$6000,"NP",Registros!$B$2:$B$6000,$A524)&gt;0,1,0)</f>
        <v/>
      </c>
      <c r="F524">
        <f>IF($E524=1,SUMIFS(Registros!$F$2:$F$6000,Registros!$A$2:$A$6000,"NP",Registros!$B$2:$B$6000,$A524),0)</f>
        <v/>
      </c>
      <c r="G524">
        <f>IF(COUNTIFS(Registros!$A$2:$A$6000,"MOV",Registros!$B$2:$B$6000,$A524)&gt;0,1,0)</f>
        <v/>
      </c>
      <c r="H524">
        <f>IF($G524=1,SUMIFS(Registros!$F$2:$F$6000,Registros!$A$2:$A$6000,"MOV",Registros!$B$2:$B$6000,$A524),0)</f>
        <v/>
      </c>
      <c r="I524">
        <f>IF(COUNTIFS(Registros!$A$2:$A$6000,"CS",Registros!$B$2:$B$6000,$A524)&gt;0,1,0)</f>
        <v/>
      </c>
      <c r="J524">
        <f>IF($I524=1,SUMIFS(Registros!$I$2:$I$6000,Registros!$A$2:$A$6000,"CS",Registros!$B$2:$B$6000,$A524),0)</f>
        <v/>
      </c>
      <c r="K524">
        <f>IF(COUNTIFS(Winback!$K$2:$K$300,$D524)&gt;0,1,0)</f>
        <v/>
      </c>
      <c r="L524">
        <f>IF(AND($K524=1,LEFT($A524,3)="WB-"),SUMIFS(Winback!$D$2:$D$300,Winback!$K$2:$K$300,$D524),0)</f>
        <v/>
      </c>
      <c r="M524">
        <f>IF(OR($E524=1,$G524=1,SUMIFS(Registros!$J$2:$J$6000,Registros!$B$2:$B$6000,$A524)&gt;0),1,0)</f>
        <v/>
      </c>
      <c r="N524">
        <f>IF($J524&gt;0,1,IF(COUNTIFS(Registros!$A$2:$A$6000,"CS",Registros!$B$2:$B$6000,$A524,Registros!$K$2:$K$6000,"&lt;&gt;")&gt;0,1,0))</f>
        <v/>
      </c>
      <c r="O524">
        <f>IF(AND($K524=1,$E524=0,$G524=0,$I524=0),"WINBACK",IF(AND($M524=1,$N524&gt;0),"CONVERGENTE",IF($M524=1,"SOLO MÓVIL",IF($N524&gt;0,"SOLO FIJO / INTERNET","SIN SERVICIOS"))))</f>
        <v/>
      </c>
      <c r="P524">
        <f>IF($O524="WINBACK","Recuperar (winback)",IF($O524="CONVERGENTE","Upgrade / más líneas",IF($O524="SOLO MÓVIL","Ofrecer fijo + internet (FLBBTV)",IF($O524="SOLO FIJO / INTERNET","Ofrecer línea móvil Nextphone","Oferta completa (móvil + fijo + internet)"))))</f>
        <v/>
      </c>
      <c r="Q524">
        <f>$F524+$H524+$L524</f>
        <v/>
      </c>
      <c r="R524">
        <f>IFERROR(VLOOKUP($A524,Registros!$B$2:$G$6000,6,0),IFERROR(VLOOKUP($D524,Winback!$B$2:$C$300,2,0),""))</f>
        <v/>
      </c>
      <c r="S524">
        <f>IF($E524=1,"NP","")&amp;IF($G524=1,"+MOV","")&amp;IF($I524=1,"+CS","")&amp;IF($K524=1,"+WB","")</f>
        <v/>
      </c>
      <c r="T524">
        <f>$E524+$G524+$I524+$K524</f>
        <v/>
      </c>
    </row>
    <row r="525">
      <c r="A525" t="inlineStr">
        <is>
          <t>357291560000</t>
        </is>
      </c>
      <c r="B525" t="inlineStr">
        <is>
          <t>35729156</t>
        </is>
      </c>
      <c r="C525" t="inlineStr">
        <is>
          <t>SILVESTRA SOTO</t>
        </is>
      </c>
      <c r="D525" t="inlineStr">
        <is>
          <t>SILVESTRASOTO</t>
        </is>
      </c>
      <c r="E525">
        <f>IF(COUNTIFS(Registros!$A$2:$A$6000,"NP",Registros!$B$2:$B$6000,$A525)&gt;0,1,0)</f>
        <v/>
      </c>
      <c r="F525">
        <f>IF($E525=1,SUMIFS(Registros!$F$2:$F$6000,Registros!$A$2:$A$6000,"NP",Registros!$B$2:$B$6000,$A525),0)</f>
        <v/>
      </c>
      <c r="G525">
        <f>IF(COUNTIFS(Registros!$A$2:$A$6000,"MOV",Registros!$B$2:$B$6000,$A525)&gt;0,1,0)</f>
        <v/>
      </c>
      <c r="H525">
        <f>IF($G525=1,SUMIFS(Registros!$F$2:$F$6000,Registros!$A$2:$A$6000,"MOV",Registros!$B$2:$B$6000,$A525),0)</f>
        <v/>
      </c>
      <c r="I525">
        <f>IF(COUNTIFS(Registros!$A$2:$A$6000,"CS",Registros!$B$2:$B$6000,$A525)&gt;0,1,0)</f>
        <v/>
      </c>
      <c r="J525">
        <f>IF($I525=1,SUMIFS(Registros!$I$2:$I$6000,Registros!$A$2:$A$6000,"CS",Registros!$B$2:$B$6000,$A525),0)</f>
        <v/>
      </c>
      <c r="K525">
        <f>IF(COUNTIFS(Winback!$K$2:$K$300,$D525)&gt;0,1,0)</f>
        <v/>
      </c>
      <c r="L525">
        <f>IF(AND($K525=1,LEFT($A525,3)="WB-"),SUMIFS(Winback!$D$2:$D$300,Winback!$K$2:$K$300,$D525),0)</f>
        <v/>
      </c>
      <c r="M525">
        <f>IF(OR($E525=1,$G525=1,SUMIFS(Registros!$J$2:$J$6000,Registros!$B$2:$B$6000,$A525)&gt;0),1,0)</f>
        <v/>
      </c>
      <c r="N525">
        <f>IF($J525&gt;0,1,IF(COUNTIFS(Registros!$A$2:$A$6000,"CS",Registros!$B$2:$B$6000,$A525,Registros!$K$2:$K$6000,"&lt;&gt;")&gt;0,1,0))</f>
        <v/>
      </c>
      <c r="O525">
        <f>IF(AND($K525=1,$E525=0,$G525=0,$I525=0),"WINBACK",IF(AND($M525=1,$N525&gt;0),"CONVERGENTE",IF($M525=1,"SOLO MÓVIL",IF($N525&gt;0,"SOLO FIJO / INTERNET","SIN SERVICIOS"))))</f>
        <v/>
      </c>
      <c r="P525">
        <f>IF($O525="WINBACK","Recuperar (winback)",IF($O525="CONVERGENTE","Upgrade / más líneas",IF($O525="SOLO MÓVIL","Ofrecer fijo + internet (FLBBTV)",IF($O525="SOLO FIJO / INTERNET","Ofrecer línea móvil Nextphone","Oferta completa (móvil + fijo + internet)"))))</f>
        <v/>
      </c>
      <c r="Q525">
        <f>$F525+$H525+$L525</f>
        <v/>
      </c>
      <c r="R525">
        <f>IFERROR(VLOOKUP($A525,Registros!$B$2:$G$6000,6,0),IFERROR(VLOOKUP($D525,Winback!$B$2:$C$300,2,0),""))</f>
        <v/>
      </c>
      <c r="S525">
        <f>IF($E525=1,"NP","")&amp;IF($G525=1,"+MOV","")&amp;IF($I525=1,"+CS","")&amp;IF($K525=1,"+WB","")</f>
        <v/>
      </c>
      <c r="T525">
        <f>$E525+$G525+$I525+$K525</f>
        <v/>
      </c>
    </row>
    <row r="526">
      <c r="A526" t="inlineStr">
        <is>
          <t>323749480000</t>
        </is>
      </c>
      <c r="B526" t="inlineStr">
        <is>
          <t>32374948</t>
        </is>
      </c>
      <c r="C526" t="inlineStr">
        <is>
          <t>INVERSIONES Y</t>
        </is>
      </c>
      <c r="D526" t="inlineStr">
        <is>
          <t>INVERSIONESY</t>
        </is>
      </c>
      <c r="E526">
        <f>IF(COUNTIFS(Registros!$A$2:$A$6000,"NP",Registros!$B$2:$B$6000,$A526)&gt;0,1,0)</f>
        <v/>
      </c>
      <c r="F526">
        <f>IF($E526=1,SUMIFS(Registros!$F$2:$F$6000,Registros!$A$2:$A$6000,"NP",Registros!$B$2:$B$6000,$A526),0)</f>
        <v/>
      </c>
      <c r="G526">
        <f>IF(COUNTIFS(Registros!$A$2:$A$6000,"MOV",Registros!$B$2:$B$6000,$A526)&gt;0,1,0)</f>
        <v/>
      </c>
      <c r="H526">
        <f>IF($G526=1,SUMIFS(Registros!$F$2:$F$6000,Registros!$A$2:$A$6000,"MOV",Registros!$B$2:$B$6000,$A526),0)</f>
        <v/>
      </c>
      <c r="I526">
        <f>IF(COUNTIFS(Registros!$A$2:$A$6000,"CS",Registros!$B$2:$B$6000,$A526)&gt;0,1,0)</f>
        <v/>
      </c>
      <c r="J526">
        <f>IF($I526=1,SUMIFS(Registros!$I$2:$I$6000,Registros!$A$2:$A$6000,"CS",Registros!$B$2:$B$6000,$A526),0)</f>
        <v/>
      </c>
      <c r="K526">
        <f>IF(COUNTIFS(Winback!$K$2:$K$300,$D526)&gt;0,1,0)</f>
        <v/>
      </c>
      <c r="L526">
        <f>IF(AND($K526=1,LEFT($A526,3)="WB-"),SUMIFS(Winback!$D$2:$D$300,Winback!$K$2:$K$300,$D526),0)</f>
        <v/>
      </c>
      <c r="M526">
        <f>IF(OR($E526=1,$G526=1,SUMIFS(Registros!$J$2:$J$6000,Registros!$B$2:$B$6000,$A526)&gt;0),1,0)</f>
        <v/>
      </c>
      <c r="N526">
        <f>IF($J526&gt;0,1,IF(COUNTIFS(Registros!$A$2:$A$6000,"CS",Registros!$B$2:$B$6000,$A526,Registros!$K$2:$K$6000,"&lt;&gt;")&gt;0,1,0))</f>
        <v/>
      </c>
      <c r="O526">
        <f>IF(AND($K526=1,$E526=0,$G526=0,$I526=0),"WINBACK",IF(AND($M526=1,$N526&gt;0),"CONVERGENTE",IF($M526=1,"SOLO MÓVIL",IF($N526&gt;0,"SOLO FIJO / INTERNET","SIN SERVICIOS"))))</f>
        <v/>
      </c>
      <c r="P526">
        <f>IF($O526="WINBACK","Recuperar (winback)",IF($O526="CONVERGENTE","Upgrade / más líneas",IF($O526="SOLO MÓVIL","Ofrecer fijo + internet (FLBBTV)",IF($O526="SOLO FIJO / INTERNET","Ofrecer línea móvil Nextphone","Oferta completa (móvil + fijo + internet)"))))</f>
        <v/>
      </c>
      <c r="Q526">
        <f>$F526+$H526+$L526</f>
        <v/>
      </c>
      <c r="R526">
        <f>IFERROR(VLOOKUP($A526,Registros!$B$2:$G$6000,6,0),IFERROR(VLOOKUP($D526,Winback!$B$2:$C$300,2,0),""))</f>
        <v/>
      </c>
      <c r="S526">
        <f>IF($E526=1,"NP","")&amp;IF($G526=1,"+MOV","")&amp;IF($I526=1,"+CS","")&amp;IF($K526=1,"+WB","")</f>
        <v/>
      </c>
      <c r="T526">
        <f>$E526+$G526+$I526+$K526</f>
        <v/>
      </c>
    </row>
    <row r="527">
      <c r="A527" t="inlineStr">
        <is>
          <t>312214150000</t>
        </is>
      </c>
      <c r="B527" t="inlineStr">
        <is>
          <t>31221415</t>
        </is>
      </c>
      <c r="C527" t="inlineStr">
        <is>
          <t>ANTONIO BARAHONA BATISTA</t>
        </is>
      </c>
      <c r="D527" t="inlineStr">
        <is>
          <t>ANTONIOBARAHONABATISTA</t>
        </is>
      </c>
      <c r="E527">
        <f>IF(COUNTIFS(Registros!$A$2:$A$6000,"NP",Registros!$B$2:$B$6000,$A527)&gt;0,1,0)</f>
        <v/>
      </c>
      <c r="F527">
        <f>IF($E527=1,SUMIFS(Registros!$F$2:$F$6000,Registros!$A$2:$A$6000,"NP",Registros!$B$2:$B$6000,$A527),0)</f>
        <v/>
      </c>
      <c r="G527">
        <f>IF(COUNTIFS(Registros!$A$2:$A$6000,"MOV",Registros!$B$2:$B$6000,$A527)&gt;0,1,0)</f>
        <v/>
      </c>
      <c r="H527">
        <f>IF($G527=1,SUMIFS(Registros!$F$2:$F$6000,Registros!$A$2:$A$6000,"MOV",Registros!$B$2:$B$6000,$A527),0)</f>
        <v/>
      </c>
      <c r="I527">
        <f>IF(COUNTIFS(Registros!$A$2:$A$6000,"CS",Registros!$B$2:$B$6000,$A527)&gt;0,1,0)</f>
        <v/>
      </c>
      <c r="J527">
        <f>IF($I527=1,SUMIFS(Registros!$I$2:$I$6000,Registros!$A$2:$A$6000,"CS",Registros!$B$2:$B$6000,$A527),0)</f>
        <v/>
      </c>
      <c r="K527">
        <f>IF(COUNTIFS(Winback!$K$2:$K$300,$D527)&gt;0,1,0)</f>
        <v/>
      </c>
      <c r="L527">
        <f>IF(AND($K527=1,LEFT($A527,3)="WB-"),SUMIFS(Winback!$D$2:$D$300,Winback!$K$2:$K$300,$D527),0)</f>
        <v/>
      </c>
      <c r="M527">
        <f>IF(OR($E527=1,$G527=1,SUMIFS(Registros!$J$2:$J$6000,Registros!$B$2:$B$6000,$A527)&gt;0),1,0)</f>
        <v/>
      </c>
      <c r="N527">
        <f>IF($J527&gt;0,1,IF(COUNTIFS(Registros!$A$2:$A$6000,"CS",Registros!$B$2:$B$6000,$A527,Registros!$K$2:$K$6000,"&lt;&gt;")&gt;0,1,0))</f>
        <v/>
      </c>
      <c r="O527">
        <f>IF(AND($K527=1,$E527=0,$G527=0,$I527=0),"WINBACK",IF(AND($M527=1,$N527&gt;0),"CONVERGENTE",IF($M527=1,"SOLO MÓVIL",IF($N527&gt;0,"SOLO FIJO / INTERNET","SIN SERVICIOS"))))</f>
        <v/>
      </c>
      <c r="P527">
        <f>IF($O527="WINBACK","Recuperar (winback)",IF($O527="CONVERGENTE","Upgrade / más líneas",IF($O527="SOLO MÓVIL","Ofrecer fijo + internet (FLBBTV)",IF($O527="SOLO FIJO / INTERNET","Ofrecer línea móvil Nextphone","Oferta completa (móvil + fijo + internet)"))))</f>
        <v/>
      </c>
      <c r="Q527">
        <f>$F527+$H527+$L527</f>
        <v/>
      </c>
      <c r="R527">
        <f>IFERROR(VLOOKUP($A527,Registros!$B$2:$G$6000,6,0),IFERROR(VLOOKUP($D527,Winback!$B$2:$C$300,2,0),""))</f>
        <v/>
      </c>
      <c r="S527">
        <f>IF($E527=1,"NP","")&amp;IF($G527=1,"+MOV","")&amp;IF($I527=1,"+CS","")&amp;IF($K527=1,"+WB","")</f>
        <v/>
      </c>
      <c r="T527">
        <f>$E527+$G527+$I527+$K527</f>
        <v/>
      </c>
    </row>
    <row r="528">
      <c r="A528" t="inlineStr">
        <is>
          <t>312201910000</t>
        </is>
      </c>
      <c r="B528" t="inlineStr">
        <is>
          <t>31220191</t>
        </is>
      </c>
      <c r="C528" t="inlineStr">
        <is>
          <t>LOGISTIC EXPRESS SERVICES, INC -</t>
        </is>
      </c>
      <c r="D528" t="inlineStr">
        <is>
          <t>LOGISTICEXPRESSSERVICESINC</t>
        </is>
      </c>
      <c r="E528">
        <f>IF(COUNTIFS(Registros!$A$2:$A$6000,"NP",Registros!$B$2:$B$6000,$A528)&gt;0,1,0)</f>
        <v/>
      </c>
      <c r="F528">
        <f>IF($E528=1,SUMIFS(Registros!$F$2:$F$6000,Registros!$A$2:$A$6000,"NP",Registros!$B$2:$B$6000,$A528),0)</f>
        <v/>
      </c>
      <c r="G528">
        <f>IF(COUNTIFS(Registros!$A$2:$A$6000,"MOV",Registros!$B$2:$B$6000,$A528)&gt;0,1,0)</f>
        <v/>
      </c>
      <c r="H528">
        <f>IF($G528=1,SUMIFS(Registros!$F$2:$F$6000,Registros!$A$2:$A$6000,"MOV",Registros!$B$2:$B$6000,$A528),0)</f>
        <v/>
      </c>
      <c r="I528">
        <f>IF(COUNTIFS(Registros!$A$2:$A$6000,"CS",Registros!$B$2:$B$6000,$A528)&gt;0,1,0)</f>
        <v/>
      </c>
      <c r="J528">
        <f>IF($I528=1,SUMIFS(Registros!$I$2:$I$6000,Registros!$A$2:$A$6000,"CS",Registros!$B$2:$B$6000,$A528),0)</f>
        <v/>
      </c>
      <c r="K528">
        <f>IF(COUNTIFS(Winback!$K$2:$K$300,$D528)&gt;0,1,0)</f>
        <v/>
      </c>
      <c r="L528">
        <f>IF(AND($K528=1,LEFT($A528,3)="WB-"),SUMIFS(Winback!$D$2:$D$300,Winback!$K$2:$K$300,$D528),0)</f>
        <v/>
      </c>
      <c r="M528">
        <f>IF(OR($E528=1,$G528=1,SUMIFS(Registros!$J$2:$J$6000,Registros!$B$2:$B$6000,$A528)&gt;0),1,0)</f>
        <v/>
      </c>
      <c r="N528">
        <f>IF($J528&gt;0,1,IF(COUNTIFS(Registros!$A$2:$A$6000,"CS",Registros!$B$2:$B$6000,$A528,Registros!$K$2:$K$6000,"&lt;&gt;")&gt;0,1,0))</f>
        <v/>
      </c>
      <c r="O528">
        <f>IF(AND($K528=1,$E528=0,$G528=0,$I528=0),"WINBACK",IF(AND($M528=1,$N528&gt;0),"CONVERGENTE",IF($M528=1,"SOLO MÓVIL",IF($N528&gt;0,"SOLO FIJO / INTERNET","SIN SERVICIOS"))))</f>
        <v/>
      </c>
      <c r="P528">
        <f>IF($O528="WINBACK","Recuperar (winback)",IF($O528="CONVERGENTE","Upgrade / más líneas",IF($O528="SOLO MÓVIL","Ofrecer fijo + internet (FLBBTV)",IF($O528="SOLO FIJO / INTERNET","Ofrecer línea móvil Nextphone","Oferta completa (móvil + fijo + internet)"))))</f>
        <v/>
      </c>
      <c r="Q528">
        <f>$F528+$H528+$L528</f>
        <v/>
      </c>
      <c r="R528">
        <f>IFERROR(VLOOKUP($A528,Registros!$B$2:$G$6000,6,0),IFERROR(VLOOKUP($D528,Winback!$B$2:$C$300,2,0),""))</f>
        <v/>
      </c>
      <c r="S528">
        <f>IF($E528=1,"NP","")&amp;IF($G528=1,"+MOV","")&amp;IF($I528=1,"+CS","")&amp;IF($K528=1,"+WB","")</f>
        <v/>
      </c>
      <c r="T528">
        <f>$E528+$G528+$I528+$K528</f>
        <v/>
      </c>
    </row>
    <row r="529">
      <c r="A529" t="inlineStr">
        <is>
          <t>368034140000</t>
        </is>
      </c>
      <c r="B529" t="inlineStr">
        <is>
          <t>36803414</t>
        </is>
      </c>
      <c r="C529" t="inlineStr">
        <is>
          <t>MIGUEL A ATENCIO G</t>
        </is>
      </c>
      <c r="D529" t="inlineStr">
        <is>
          <t>MIGUELAATENCIOG</t>
        </is>
      </c>
      <c r="E529">
        <f>IF(COUNTIFS(Registros!$A$2:$A$6000,"NP",Registros!$B$2:$B$6000,$A529)&gt;0,1,0)</f>
        <v/>
      </c>
      <c r="F529">
        <f>IF($E529=1,SUMIFS(Registros!$F$2:$F$6000,Registros!$A$2:$A$6000,"NP",Registros!$B$2:$B$6000,$A529),0)</f>
        <v/>
      </c>
      <c r="G529">
        <f>IF(COUNTIFS(Registros!$A$2:$A$6000,"MOV",Registros!$B$2:$B$6000,$A529)&gt;0,1,0)</f>
        <v/>
      </c>
      <c r="H529">
        <f>IF($G529=1,SUMIFS(Registros!$F$2:$F$6000,Registros!$A$2:$A$6000,"MOV",Registros!$B$2:$B$6000,$A529),0)</f>
        <v/>
      </c>
      <c r="I529">
        <f>IF(COUNTIFS(Registros!$A$2:$A$6000,"CS",Registros!$B$2:$B$6000,$A529)&gt;0,1,0)</f>
        <v/>
      </c>
      <c r="J529">
        <f>IF($I529=1,SUMIFS(Registros!$I$2:$I$6000,Registros!$A$2:$A$6000,"CS",Registros!$B$2:$B$6000,$A529),0)</f>
        <v/>
      </c>
      <c r="K529">
        <f>IF(COUNTIFS(Winback!$K$2:$K$300,$D529)&gt;0,1,0)</f>
        <v/>
      </c>
      <c r="L529">
        <f>IF(AND($K529=1,LEFT($A529,3)="WB-"),SUMIFS(Winback!$D$2:$D$300,Winback!$K$2:$K$300,$D529),0)</f>
        <v/>
      </c>
      <c r="M529">
        <f>IF(OR($E529=1,$G529=1,SUMIFS(Registros!$J$2:$J$6000,Registros!$B$2:$B$6000,$A529)&gt;0),1,0)</f>
        <v/>
      </c>
      <c r="N529">
        <f>IF($J529&gt;0,1,IF(COUNTIFS(Registros!$A$2:$A$6000,"CS",Registros!$B$2:$B$6000,$A529,Registros!$K$2:$K$6000,"&lt;&gt;")&gt;0,1,0))</f>
        <v/>
      </c>
      <c r="O529">
        <f>IF(AND($K529=1,$E529=0,$G529=0,$I529=0),"WINBACK",IF(AND($M529=1,$N529&gt;0),"CONVERGENTE",IF($M529=1,"SOLO MÓVIL",IF($N529&gt;0,"SOLO FIJO / INTERNET","SIN SERVICIOS"))))</f>
        <v/>
      </c>
      <c r="P529">
        <f>IF($O529="WINBACK","Recuperar (winback)",IF($O529="CONVERGENTE","Upgrade / más líneas",IF($O529="SOLO MÓVIL","Ofrecer fijo + internet (FLBBTV)",IF($O529="SOLO FIJO / INTERNET","Ofrecer línea móvil Nextphone","Oferta completa (móvil + fijo + internet)"))))</f>
        <v/>
      </c>
      <c r="Q529">
        <f>$F529+$H529+$L529</f>
        <v/>
      </c>
      <c r="R529">
        <f>IFERROR(VLOOKUP($A529,Registros!$B$2:$G$6000,6,0),IFERROR(VLOOKUP($D529,Winback!$B$2:$C$300,2,0),""))</f>
        <v/>
      </c>
      <c r="S529">
        <f>IF($E529=1,"NP","")&amp;IF($G529=1,"+MOV","")&amp;IF($I529=1,"+CS","")&amp;IF($K529=1,"+WB","")</f>
        <v/>
      </c>
      <c r="T529">
        <f>$E529+$G529+$I529+$K529</f>
        <v/>
      </c>
    </row>
    <row r="530">
      <c r="A530" t="inlineStr">
        <is>
          <t>325488760000</t>
        </is>
      </c>
      <c r="B530" t="inlineStr">
        <is>
          <t>32548876</t>
        </is>
      </c>
      <c r="C530" t="inlineStr">
        <is>
          <t>GRUPO LUMARO, S.A</t>
        </is>
      </c>
      <c r="D530" t="inlineStr">
        <is>
          <t>GRUPOLUMAROSA</t>
        </is>
      </c>
      <c r="E530">
        <f>IF(COUNTIFS(Registros!$A$2:$A$6000,"NP",Registros!$B$2:$B$6000,$A530)&gt;0,1,0)</f>
        <v/>
      </c>
      <c r="F530">
        <f>IF($E530=1,SUMIFS(Registros!$F$2:$F$6000,Registros!$A$2:$A$6000,"NP",Registros!$B$2:$B$6000,$A530),0)</f>
        <v/>
      </c>
      <c r="G530">
        <f>IF(COUNTIFS(Registros!$A$2:$A$6000,"MOV",Registros!$B$2:$B$6000,$A530)&gt;0,1,0)</f>
        <v/>
      </c>
      <c r="H530">
        <f>IF($G530=1,SUMIFS(Registros!$F$2:$F$6000,Registros!$A$2:$A$6000,"MOV",Registros!$B$2:$B$6000,$A530),0)</f>
        <v/>
      </c>
      <c r="I530">
        <f>IF(COUNTIFS(Registros!$A$2:$A$6000,"CS",Registros!$B$2:$B$6000,$A530)&gt;0,1,0)</f>
        <v/>
      </c>
      <c r="J530">
        <f>IF($I530=1,SUMIFS(Registros!$I$2:$I$6000,Registros!$A$2:$A$6000,"CS",Registros!$B$2:$B$6000,$A530),0)</f>
        <v/>
      </c>
      <c r="K530">
        <f>IF(COUNTIFS(Winback!$K$2:$K$300,$D530)&gt;0,1,0)</f>
        <v/>
      </c>
      <c r="L530">
        <f>IF(AND($K530=1,LEFT($A530,3)="WB-"),SUMIFS(Winback!$D$2:$D$300,Winback!$K$2:$K$300,$D530),0)</f>
        <v/>
      </c>
      <c r="M530">
        <f>IF(OR($E530=1,$G530=1,SUMIFS(Registros!$J$2:$J$6000,Registros!$B$2:$B$6000,$A530)&gt;0),1,0)</f>
        <v/>
      </c>
      <c r="N530">
        <f>IF($J530&gt;0,1,IF(COUNTIFS(Registros!$A$2:$A$6000,"CS",Registros!$B$2:$B$6000,$A530,Registros!$K$2:$K$6000,"&lt;&gt;")&gt;0,1,0))</f>
        <v/>
      </c>
      <c r="O530">
        <f>IF(AND($K530=1,$E530=0,$G530=0,$I530=0),"WINBACK",IF(AND($M530=1,$N530&gt;0),"CONVERGENTE",IF($M530=1,"SOLO MÓVIL",IF($N530&gt;0,"SOLO FIJO / INTERNET","SIN SERVICIOS"))))</f>
        <v/>
      </c>
      <c r="P530">
        <f>IF($O530="WINBACK","Recuperar (winback)",IF($O530="CONVERGENTE","Upgrade / más líneas",IF($O530="SOLO MÓVIL","Ofrecer fijo + internet (FLBBTV)",IF($O530="SOLO FIJO / INTERNET","Ofrecer línea móvil Nextphone","Oferta completa (móvil + fijo + internet)"))))</f>
        <v/>
      </c>
      <c r="Q530">
        <f>$F530+$H530+$L530</f>
        <v/>
      </c>
      <c r="R530">
        <f>IFERROR(VLOOKUP($A530,Registros!$B$2:$G$6000,6,0),IFERROR(VLOOKUP($D530,Winback!$B$2:$C$300,2,0),""))</f>
        <v/>
      </c>
      <c r="S530">
        <f>IF($E530=1,"NP","")&amp;IF($G530=1,"+MOV","")&amp;IF($I530=1,"+CS","")&amp;IF($K530=1,"+WB","")</f>
        <v/>
      </c>
      <c r="T530">
        <f>$E530+$G530+$I530+$K530</f>
        <v/>
      </c>
    </row>
    <row r="531">
      <c r="A531" t="inlineStr">
        <is>
          <t>346054650000</t>
        </is>
      </c>
      <c r="B531" t="inlineStr">
        <is>
          <t>34605465</t>
        </is>
      </c>
      <c r="C531" t="inlineStr">
        <is>
          <t>RUBIELA BERNAL TELLO</t>
        </is>
      </c>
      <c r="D531" t="inlineStr">
        <is>
          <t>RUBIELABERNALTELLO</t>
        </is>
      </c>
      <c r="E531">
        <f>IF(COUNTIFS(Registros!$A$2:$A$6000,"NP",Registros!$B$2:$B$6000,$A531)&gt;0,1,0)</f>
        <v/>
      </c>
      <c r="F531">
        <f>IF($E531=1,SUMIFS(Registros!$F$2:$F$6000,Registros!$A$2:$A$6000,"NP",Registros!$B$2:$B$6000,$A531),0)</f>
        <v/>
      </c>
      <c r="G531">
        <f>IF(COUNTIFS(Registros!$A$2:$A$6000,"MOV",Registros!$B$2:$B$6000,$A531)&gt;0,1,0)</f>
        <v/>
      </c>
      <c r="H531">
        <f>IF($G531=1,SUMIFS(Registros!$F$2:$F$6000,Registros!$A$2:$A$6000,"MOV",Registros!$B$2:$B$6000,$A531),0)</f>
        <v/>
      </c>
      <c r="I531">
        <f>IF(COUNTIFS(Registros!$A$2:$A$6000,"CS",Registros!$B$2:$B$6000,$A531)&gt;0,1,0)</f>
        <v/>
      </c>
      <c r="J531">
        <f>IF($I531=1,SUMIFS(Registros!$I$2:$I$6000,Registros!$A$2:$A$6000,"CS",Registros!$B$2:$B$6000,$A531),0)</f>
        <v/>
      </c>
      <c r="K531">
        <f>IF(COUNTIFS(Winback!$K$2:$K$300,$D531)&gt;0,1,0)</f>
        <v/>
      </c>
      <c r="L531">
        <f>IF(AND($K531=1,LEFT($A531,3)="WB-"),SUMIFS(Winback!$D$2:$D$300,Winback!$K$2:$K$300,$D531),0)</f>
        <v/>
      </c>
      <c r="M531">
        <f>IF(OR($E531=1,$G531=1,SUMIFS(Registros!$J$2:$J$6000,Registros!$B$2:$B$6000,$A531)&gt;0),1,0)</f>
        <v/>
      </c>
      <c r="N531">
        <f>IF($J531&gt;0,1,IF(COUNTIFS(Registros!$A$2:$A$6000,"CS",Registros!$B$2:$B$6000,$A531,Registros!$K$2:$K$6000,"&lt;&gt;")&gt;0,1,0))</f>
        <v/>
      </c>
      <c r="O531">
        <f>IF(AND($K531=1,$E531=0,$G531=0,$I531=0),"WINBACK",IF(AND($M531=1,$N531&gt;0),"CONVERGENTE",IF($M531=1,"SOLO MÓVIL",IF($N531&gt;0,"SOLO FIJO / INTERNET","SIN SERVICIOS"))))</f>
        <v/>
      </c>
      <c r="P531">
        <f>IF($O531="WINBACK","Recuperar (winback)",IF($O531="CONVERGENTE","Upgrade / más líneas",IF($O531="SOLO MÓVIL","Ofrecer fijo + internet (FLBBTV)",IF($O531="SOLO FIJO / INTERNET","Ofrecer línea móvil Nextphone","Oferta completa (móvil + fijo + internet)"))))</f>
        <v/>
      </c>
      <c r="Q531">
        <f>$F531+$H531+$L531</f>
        <v/>
      </c>
      <c r="R531">
        <f>IFERROR(VLOOKUP($A531,Registros!$B$2:$G$6000,6,0),IFERROR(VLOOKUP($D531,Winback!$B$2:$C$300,2,0),""))</f>
        <v/>
      </c>
      <c r="S531">
        <f>IF($E531=1,"NP","")&amp;IF($G531=1,"+MOV","")&amp;IF($I531=1,"+CS","")&amp;IF($K531=1,"+WB","")</f>
        <v/>
      </c>
      <c r="T531">
        <f>$E531+$G531+$I531+$K531</f>
        <v/>
      </c>
    </row>
    <row r="532">
      <c r="A532" t="inlineStr">
        <is>
          <t>357295050000</t>
        </is>
      </c>
      <c r="B532" t="inlineStr">
        <is>
          <t>35729505</t>
        </is>
      </c>
      <c r="C532" t="inlineStr">
        <is>
          <t>JUANA CAMPOS MONTILLA</t>
        </is>
      </c>
      <c r="D532" t="inlineStr">
        <is>
          <t>JUANACAMPOSMONTILLA</t>
        </is>
      </c>
      <c r="E532">
        <f>IF(COUNTIFS(Registros!$A$2:$A$6000,"NP",Registros!$B$2:$B$6000,$A532)&gt;0,1,0)</f>
        <v/>
      </c>
      <c r="F532">
        <f>IF($E532=1,SUMIFS(Registros!$F$2:$F$6000,Registros!$A$2:$A$6000,"NP",Registros!$B$2:$B$6000,$A532),0)</f>
        <v/>
      </c>
      <c r="G532">
        <f>IF(COUNTIFS(Registros!$A$2:$A$6000,"MOV",Registros!$B$2:$B$6000,$A532)&gt;0,1,0)</f>
        <v/>
      </c>
      <c r="H532">
        <f>IF($G532=1,SUMIFS(Registros!$F$2:$F$6000,Registros!$A$2:$A$6000,"MOV",Registros!$B$2:$B$6000,$A532),0)</f>
        <v/>
      </c>
      <c r="I532">
        <f>IF(COUNTIFS(Registros!$A$2:$A$6000,"CS",Registros!$B$2:$B$6000,$A532)&gt;0,1,0)</f>
        <v/>
      </c>
      <c r="J532">
        <f>IF($I532=1,SUMIFS(Registros!$I$2:$I$6000,Registros!$A$2:$A$6000,"CS",Registros!$B$2:$B$6000,$A532),0)</f>
        <v/>
      </c>
      <c r="K532">
        <f>IF(COUNTIFS(Winback!$K$2:$K$300,$D532)&gt;0,1,0)</f>
        <v/>
      </c>
      <c r="L532">
        <f>IF(AND($K532=1,LEFT($A532,3)="WB-"),SUMIFS(Winback!$D$2:$D$300,Winback!$K$2:$K$300,$D532),0)</f>
        <v/>
      </c>
      <c r="M532">
        <f>IF(OR($E532=1,$G532=1,SUMIFS(Registros!$J$2:$J$6000,Registros!$B$2:$B$6000,$A532)&gt;0),1,0)</f>
        <v/>
      </c>
      <c r="N532">
        <f>IF($J532&gt;0,1,IF(COUNTIFS(Registros!$A$2:$A$6000,"CS",Registros!$B$2:$B$6000,$A532,Registros!$K$2:$K$6000,"&lt;&gt;")&gt;0,1,0))</f>
        <v/>
      </c>
      <c r="O532">
        <f>IF(AND($K532=1,$E532=0,$G532=0,$I532=0),"WINBACK",IF(AND($M532=1,$N532&gt;0),"CONVERGENTE",IF($M532=1,"SOLO MÓVIL",IF($N532&gt;0,"SOLO FIJO / INTERNET","SIN SERVICIOS"))))</f>
        <v/>
      </c>
      <c r="P532">
        <f>IF($O532="WINBACK","Recuperar (winback)",IF($O532="CONVERGENTE","Upgrade / más líneas",IF($O532="SOLO MÓVIL","Ofrecer fijo + internet (FLBBTV)",IF($O532="SOLO FIJO / INTERNET","Ofrecer línea móvil Nextphone","Oferta completa (móvil + fijo + internet)"))))</f>
        <v/>
      </c>
      <c r="Q532">
        <f>$F532+$H532+$L532</f>
        <v/>
      </c>
      <c r="R532">
        <f>IFERROR(VLOOKUP($A532,Registros!$B$2:$G$6000,6,0),IFERROR(VLOOKUP($D532,Winback!$B$2:$C$300,2,0),""))</f>
        <v/>
      </c>
      <c r="S532">
        <f>IF($E532=1,"NP","")&amp;IF($G532=1,"+MOV","")&amp;IF($I532=1,"+CS","")&amp;IF($K532=1,"+WB","")</f>
        <v/>
      </c>
      <c r="T532">
        <f>$E532+$G532+$I532+$K532</f>
        <v/>
      </c>
    </row>
    <row r="533">
      <c r="A533" t="inlineStr">
        <is>
          <t>321566530000</t>
        </is>
      </c>
      <c r="B533" t="inlineStr">
        <is>
          <t>32156653</t>
        </is>
      </c>
      <c r="C533" t="inlineStr">
        <is>
          <t>Sacos Agroind Fernandez Jimenez</t>
        </is>
      </c>
      <c r="D533" t="inlineStr">
        <is>
          <t>SACOSAGROINDFERNANDEZJIMENEZ</t>
        </is>
      </c>
      <c r="E533">
        <f>IF(COUNTIFS(Registros!$A$2:$A$6000,"NP",Registros!$B$2:$B$6000,$A533)&gt;0,1,0)</f>
        <v/>
      </c>
      <c r="F533">
        <f>IF($E533=1,SUMIFS(Registros!$F$2:$F$6000,Registros!$A$2:$A$6000,"NP",Registros!$B$2:$B$6000,$A533),0)</f>
        <v/>
      </c>
      <c r="G533">
        <f>IF(COUNTIFS(Registros!$A$2:$A$6000,"MOV",Registros!$B$2:$B$6000,$A533)&gt;0,1,0)</f>
        <v/>
      </c>
      <c r="H533">
        <f>IF($G533=1,SUMIFS(Registros!$F$2:$F$6000,Registros!$A$2:$A$6000,"MOV",Registros!$B$2:$B$6000,$A533),0)</f>
        <v/>
      </c>
      <c r="I533">
        <f>IF(COUNTIFS(Registros!$A$2:$A$6000,"CS",Registros!$B$2:$B$6000,$A533)&gt;0,1,0)</f>
        <v/>
      </c>
      <c r="J533">
        <f>IF($I533=1,SUMIFS(Registros!$I$2:$I$6000,Registros!$A$2:$A$6000,"CS",Registros!$B$2:$B$6000,$A533),0)</f>
        <v/>
      </c>
      <c r="K533">
        <f>IF(COUNTIFS(Winback!$K$2:$K$300,$D533)&gt;0,1,0)</f>
        <v/>
      </c>
      <c r="L533">
        <f>IF(AND($K533=1,LEFT($A533,3)="WB-"),SUMIFS(Winback!$D$2:$D$300,Winback!$K$2:$K$300,$D533),0)</f>
        <v/>
      </c>
      <c r="M533">
        <f>IF(OR($E533=1,$G533=1,SUMIFS(Registros!$J$2:$J$6000,Registros!$B$2:$B$6000,$A533)&gt;0),1,0)</f>
        <v/>
      </c>
      <c r="N533">
        <f>IF($J533&gt;0,1,IF(COUNTIFS(Registros!$A$2:$A$6000,"CS",Registros!$B$2:$B$6000,$A533,Registros!$K$2:$K$6000,"&lt;&gt;")&gt;0,1,0))</f>
        <v/>
      </c>
      <c r="O533">
        <f>IF(AND($K533=1,$E533=0,$G533=0,$I533=0),"WINBACK",IF(AND($M533=1,$N533&gt;0),"CONVERGENTE",IF($M533=1,"SOLO MÓVIL",IF($N533&gt;0,"SOLO FIJO / INTERNET","SIN SERVICIOS"))))</f>
        <v/>
      </c>
      <c r="P533">
        <f>IF($O533="WINBACK","Recuperar (winback)",IF($O533="CONVERGENTE","Upgrade / más líneas",IF($O533="SOLO MÓVIL","Ofrecer fijo + internet (FLBBTV)",IF($O533="SOLO FIJO / INTERNET","Ofrecer línea móvil Nextphone","Oferta completa (móvil + fijo + internet)"))))</f>
        <v/>
      </c>
      <c r="Q533">
        <f>$F533+$H533+$L533</f>
        <v/>
      </c>
      <c r="R533">
        <f>IFERROR(VLOOKUP($A533,Registros!$B$2:$G$6000,6,0),IFERROR(VLOOKUP($D533,Winback!$B$2:$C$300,2,0),""))</f>
        <v/>
      </c>
      <c r="S533">
        <f>IF($E533=1,"NP","")&amp;IF($G533=1,"+MOV","")&amp;IF($I533=1,"+CS","")&amp;IF($K533=1,"+WB","")</f>
        <v/>
      </c>
      <c r="T533">
        <f>$E533+$G533+$I533+$K533</f>
        <v/>
      </c>
    </row>
    <row r="534">
      <c r="A534" t="inlineStr">
        <is>
          <t>354302180000</t>
        </is>
      </c>
      <c r="B534" t="inlineStr">
        <is>
          <t>35430218</t>
        </is>
      </c>
      <c r="C534" t="inlineStr">
        <is>
          <t>VISITACION IBARRA MARCIAGA</t>
        </is>
      </c>
      <c r="D534" t="inlineStr">
        <is>
          <t>VISITACIONIBARRAMARCIAGA</t>
        </is>
      </c>
      <c r="E534">
        <f>IF(COUNTIFS(Registros!$A$2:$A$6000,"NP",Registros!$B$2:$B$6000,$A534)&gt;0,1,0)</f>
        <v/>
      </c>
      <c r="F534">
        <f>IF($E534=1,SUMIFS(Registros!$F$2:$F$6000,Registros!$A$2:$A$6000,"NP",Registros!$B$2:$B$6000,$A534),0)</f>
        <v/>
      </c>
      <c r="G534">
        <f>IF(COUNTIFS(Registros!$A$2:$A$6000,"MOV",Registros!$B$2:$B$6000,$A534)&gt;0,1,0)</f>
        <v/>
      </c>
      <c r="H534">
        <f>IF($G534=1,SUMIFS(Registros!$F$2:$F$6000,Registros!$A$2:$A$6000,"MOV",Registros!$B$2:$B$6000,$A534),0)</f>
        <v/>
      </c>
      <c r="I534">
        <f>IF(COUNTIFS(Registros!$A$2:$A$6000,"CS",Registros!$B$2:$B$6000,$A534)&gt;0,1,0)</f>
        <v/>
      </c>
      <c r="J534">
        <f>IF($I534=1,SUMIFS(Registros!$I$2:$I$6000,Registros!$A$2:$A$6000,"CS",Registros!$B$2:$B$6000,$A534),0)</f>
        <v/>
      </c>
      <c r="K534">
        <f>IF(COUNTIFS(Winback!$K$2:$K$300,$D534)&gt;0,1,0)</f>
        <v/>
      </c>
      <c r="L534">
        <f>IF(AND($K534=1,LEFT($A534,3)="WB-"),SUMIFS(Winback!$D$2:$D$300,Winback!$K$2:$K$300,$D534),0)</f>
        <v/>
      </c>
      <c r="M534">
        <f>IF(OR($E534=1,$G534=1,SUMIFS(Registros!$J$2:$J$6000,Registros!$B$2:$B$6000,$A534)&gt;0),1,0)</f>
        <v/>
      </c>
      <c r="N534">
        <f>IF($J534&gt;0,1,IF(COUNTIFS(Registros!$A$2:$A$6000,"CS",Registros!$B$2:$B$6000,$A534,Registros!$K$2:$K$6000,"&lt;&gt;")&gt;0,1,0))</f>
        <v/>
      </c>
      <c r="O534">
        <f>IF(AND($K534=1,$E534=0,$G534=0,$I534=0),"WINBACK",IF(AND($M534=1,$N534&gt;0),"CONVERGENTE",IF($M534=1,"SOLO MÓVIL",IF($N534&gt;0,"SOLO FIJO / INTERNET","SIN SERVICIOS"))))</f>
        <v/>
      </c>
      <c r="P534">
        <f>IF($O534="WINBACK","Recuperar (winback)",IF($O534="CONVERGENTE","Upgrade / más líneas",IF($O534="SOLO MÓVIL","Ofrecer fijo + internet (FLBBTV)",IF($O534="SOLO FIJO / INTERNET","Ofrecer línea móvil Nextphone","Oferta completa (móvil + fijo + internet)"))))</f>
        <v/>
      </c>
      <c r="Q534">
        <f>$F534+$H534+$L534</f>
        <v/>
      </c>
      <c r="R534">
        <f>IFERROR(VLOOKUP($A534,Registros!$B$2:$G$6000,6,0),IFERROR(VLOOKUP($D534,Winback!$B$2:$C$300,2,0),""))</f>
        <v/>
      </c>
      <c r="S534">
        <f>IF($E534=1,"NP","")&amp;IF($G534=1,"+MOV","")&amp;IF($I534=1,"+CS","")&amp;IF($K534=1,"+WB","")</f>
        <v/>
      </c>
      <c r="T534">
        <f>$E534+$G534+$I534+$K534</f>
        <v/>
      </c>
    </row>
    <row r="535">
      <c r="A535" t="inlineStr">
        <is>
          <t>322372540100</t>
        </is>
      </c>
      <c r="B535" t="inlineStr">
        <is>
          <t>32237254</t>
        </is>
      </c>
      <c r="C535" t="inlineStr">
        <is>
          <t>JUAN GARCIA BARRERA</t>
        </is>
      </c>
      <c r="D535" t="inlineStr">
        <is>
          <t>JUANGARCIABARRERA</t>
        </is>
      </c>
      <c r="E535">
        <f>IF(COUNTIFS(Registros!$A$2:$A$6000,"NP",Registros!$B$2:$B$6000,$A535)&gt;0,1,0)</f>
        <v/>
      </c>
      <c r="F535">
        <f>IF($E535=1,SUMIFS(Registros!$F$2:$F$6000,Registros!$A$2:$A$6000,"NP",Registros!$B$2:$B$6000,$A535),0)</f>
        <v/>
      </c>
      <c r="G535">
        <f>IF(COUNTIFS(Registros!$A$2:$A$6000,"MOV",Registros!$B$2:$B$6000,$A535)&gt;0,1,0)</f>
        <v/>
      </c>
      <c r="H535">
        <f>IF($G535=1,SUMIFS(Registros!$F$2:$F$6000,Registros!$A$2:$A$6000,"MOV",Registros!$B$2:$B$6000,$A535),0)</f>
        <v/>
      </c>
      <c r="I535">
        <f>IF(COUNTIFS(Registros!$A$2:$A$6000,"CS",Registros!$B$2:$B$6000,$A535)&gt;0,1,0)</f>
        <v/>
      </c>
      <c r="J535">
        <f>IF($I535=1,SUMIFS(Registros!$I$2:$I$6000,Registros!$A$2:$A$6000,"CS",Registros!$B$2:$B$6000,$A535),0)</f>
        <v/>
      </c>
      <c r="K535">
        <f>IF(COUNTIFS(Winback!$K$2:$K$300,$D535)&gt;0,1,0)</f>
        <v/>
      </c>
      <c r="L535">
        <f>IF(AND($K535=1,LEFT($A535,3)="WB-"),SUMIFS(Winback!$D$2:$D$300,Winback!$K$2:$K$300,$D535),0)</f>
        <v/>
      </c>
      <c r="M535">
        <f>IF(OR($E535=1,$G535=1,SUMIFS(Registros!$J$2:$J$6000,Registros!$B$2:$B$6000,$A535)&gt;0),1,0)</f>
        <v/>
      </c>
      <c r="N535">
        <f>IF($J535&gt;0,1,IF(COUNTIFS(Registros!$A$2:$A$6000,"CS",Registros!$B$2:$B$6000,$A535,Registros!$K$2:$K$6000,"&lt;&gt;")&gt;0,1,0))</f>
        <v/>
      </c>
      <c r="O535">
        <f>IF(AND($K535=1,$E535=0,$G535=0,$I535=0),"WINBACK",IF(AND($M535=1,$N535&gt;0),"CONVERGENTE",IF($M535=1,"SOLO MÓVIL",IF($N535&gt;0,"SOLO FIJO / INTERNET","SIN SERVICIOS"))))</f>
        <v/>
      </c>
      <c r="P535">
        <f>IF($O535="WINBACK","Recuperar (winback)",IF($O535="CONVERGENTE","Upgrade / más líneas",IF($O535="SOLO MÓVIL","Ofrecer fijo + internet (FLBBTV)",IF($O535="SOLO FIJO / INTERNET","Ofrecer línea móvil Nextphone","Oferta completa (móvil + fijo + internet)"))))</f>
        <v/>
      </c>
      <c r="Q535">
        <f>$F535+$H535+$L535</f>
        <v/>
      </c>
      <c r="R535">
        <f>IFERROR(VLOOKUP($A535,Registros!$B$2:$G$6000,6,0),IFERROR(VLOOKUP($D535,Winback!$B$2:$C$300,2,0),""))</f>
        <v/>
      </c>
      <c r="S535">
        <f>IF($E535=1,"NP","")&amp;IF($G535=1,"+MOV","")&amp;IF($I535=1,"+CS","")&amp;IF($K535=1,"+WB","")</f>
        <v/>
      </c>
      <c r="T535">
        <f>$E535+$G535+$I535+$K535</f>
        <v/>
      </c>
    </row>
    <row r="536">
      <c r="A536" t="inlineStr">
        <is>
          <t>349204830000</t>
        </is>
      </c>
      <c r="B536" t="inlineStr">
        <is>
          <t>34920483</t>
        </is>
      </c>
      <c r="C536" t="inlineStr">
        <is>
          <t>CELINIA SANDOVAL CEDEÑO</t>
        </is>
      </c>
      <c r="D536" t="inlineStr">
        <is>
          <t>CELINIASANDOVALCEDENO</t>
        </is>
      </c>
      <c r="E536">
        <f>IF(COUNTIFS(Registros!$A$2:$A$6000,"NP",Registros!$B$2:$B$6000,$A536)&gt;0,1,0)</f>
        <v/>
      </c>
      <c r="F536">
        <f>IF($E536=1,SUMIFS(Registros!$F$2:$F$6000,Registros!$A$2:$A$6000,"NP",Registros!$B$2:$B$6000,$A536),0)</f>
        <v/>
      </c>
      <c r="G536">
        <f>IF(COUNTIFS(Registros!$A$2:$A$6000,"MOV",Registros!$B$2:$B$6000,$A536)&gt;0,1,0)</f>
        <v/>
      </c>
      <c r="H536">
        <f>IF($G536=1,SUMIFS(Registros!$F$2:$F$6000,Registros!$A$2:$A$6000,"MOV",Registros!$B$2:$B$6000,$A536),0)</f>
        <v/>
      </c>
      <c r="I536">
        <f>IF(COUNTIFS(Registros!$A$2:$A$6000,"CS",Registros!$B$2:$B$6000,$A536)&gt;0,1,0)</f>
        <v/>
      </c>
      <c r="J536">
        <f>IF($I536=1,SUMIFS(Registros!$I$2:$I$6000,Registros!$A$2:$A$6000,"CS",Registros!$B$2:$B$6000,$A536),0)</f>
        <v/>
      </c>
      <c r="K536">
        <f>IF(COUNTIFS(Winback!$K$2:$K$300,$D536)&gt;0,1,0)</f>
        <v/>
      </c>
      <c r="L536">
        <f>IF(AND($K536=1,LEFT($A536,3)="WB-"),SUMIFS(Winback!$D$2:$D$300,Winback!$K$2:$K$300,$D536),0)</f>
        <v/>
      </c>
      <c r="M536">
        <f>IF(OR($E536=1,$G536=1,SUMIFS(Registros!$J$2:$J$6000,Registros!$B$2:$B$6000,$A536)&gt;0),1,0)</f>
        <v/>
      </c>
      <c r="N536">
        <f>IF($J536&gt;0,1,IF(COUNTIFS(Registros!$A$2:$A$6000,"CS",Registros!$B$2:$B$6000,$A536,Registros!$K$2:$K$6000,"&lt;&gt;")&gt;0,1,0))</f>
        <v/>
      </c>
      <c r="O536">
        <f>IF(AND($K536=1,$E536=0,$G536=0,$I536=0),"WINBACK",IF(AND($M536=1,$N536&gt;0),"CONVERGENTE",IF($M536=1,"SOLO MÓVIL",IF($N536&gt;0,"SOLO FIJO / INTERNET","SIN SERVICIOS"))))</f>
        <v/>
      </c>
      <c r="P536">
        <f>IF($O536="WINBACK","Recuperar (winback)",IF($O536="CONVERGENTE","Upgrade / más líneas",IF($O536="SOLO MÓVIL","Ofrecer fijo + internet (FLBBTV)",IF($O536="SOLO FIJO / INTERNET","Ofrecer línea móvil Nextphone","Oferta completa (móvil + fijo + internet)"))))</f>
        <v/>
      </c>
      <c r="Q536">
        <f>$F536+$H536+$L536</f>
        <v/>
      </c>
      <c r="R536">
        <f>IFERROR(VLOOKUP($A536,Registros!$B$2:$G$6000,6,0),IFERROR(VLOOKUP($D536,Winback!$B$2:$C$300,2,0),""))</f>
        <v/>
      </c>
      <c r="S536">
        <f>IF($E536=1,"NP","")&amp;IF($G536=1,"+MOV","")&amp;IF($I536=1,"+CS","")&amp;IF($K536=1,"+WB","")</f>
        <v/>
      </c>
      <c r="T536">
        <f>$E536+$G536+$I536+$K536</f>
        <v/>
      </c>
    </row>
    <row r="537">
      <c r="A537" t="inlineStr">
        <is>
          <t>312221730000</t>
        </is>
      </c>
      <c r="B537" t="inlineStr">
        <is>
          <t>31222173</t>
        </is>
      </c>
      <c r="C537" t="inlineStr">
        <is>
          <t>PANAPARKING S.A. -</t>
        </is>
      </c>
      <c r="D537" t="inlineStr">
        <is>
          <t>PANAPARKINGSA</t>
        </is>
      </c>
      <c r="E537">
        <f>IF(COUNTIFS(Registros!$A$2:$A$6000,"NP",Registros!$B$2:$B$6000,$A537)&gt;0,1,0)</f>
        <v/>
      </c>
      <c r="F537">
        <f>IF($E537=1,SUMIFS(Registros!$F$2:$F$6000,Registros!$A$2:$A$6000,"NP",Registros!$B$2:$B$6000,$A537),0)</f>
        <v/>
      </c>
      <c r="G537">
        <f>IF(COUNTIFS(Registros!$A$2:$A$6000,"MOV",Registros!$B$2:$B$6000,$A537)&gt;0,1,0)</f>
        <v/>
      </c>
      <c r="H537">
        <f>IF($G537=1,SUMIFS(Registros!$F$2:$F$6000,Registros!$A$2:$A$6000,"MOV",Registros!$B$2:$B$6000,$A537),0)</f>
        <v/>
      </c>
      <c r="I537">
        <f>IF(COUNTIFS(Registros!$A$2:$A$6000,"CS",Registros!$B$2:$B$6000,$A537)&gt;0,1,0)</f>
        <v/>
      </c>
      <c r="J537">
        <f>IF($I537=1,SUMIFS(Registros!$I$2:$I$6000,Registros!$A$2:$A$6000,"CS",Registros!$B$2:$B$6000,$A537),0)</f>
        <v/>
      </c>
      <c r="K537">
        <f>IF(COUNTIFS(Winback!$K$2:$K$300,$D537)&gt;0,1,0)</f>
        <v/>
      </c>
      <c r="L537">
        <f>IF(AND($K537=1,LEFT($A537,3)="WB-"),SUMIFS(Winback!$D$2:$D$300,Winback!$K$2:$K$300,$D537),0)</f>
        <v/>
      </c>
      <c r="M537">
        <f>IF(OR($E537=1,$G537=1,SUMIFS(Registros!$J$2:$J$6000,Registros!$B$2:$B$6000,$A537)&gt;0),1,0)</f>
        <v/>
      </c>
      <c r="N537">
        <f>IF($J537&gt;0,1,IF(COUNTIFS(Registros!$A$2:$A$6000,"CS",Registros!$B$2:$B$6000,$A537,Registros!$K$2:$K$6000,"&lt;&gt;")&gt;0,1,0))</f>
        <v/>
      </c>
      <c r="O537">
        <f>IF(AND($K537=1,$E537=0,$G537=0,$I537=0),"WINBACK",IF(AND($M537=1,$N537&gt;0),"CONVERGENTE",IF($M537=1,"SOLO MÓVIL",IF($N537&gt;0,"SOLO FIJO / INTERNET","SIN SERVICIOS"))))</f>
        <v/>
      </c>
      <c r="P537">
        <f>IF($O537="WINBACK","Recuperar (winback)",IF($O537="CONVERGENTE","Upgrade / más líneas",IF($O537="SOLO MÓVIL","Ofrecer fijo + internet (FLBBTV)",IF($O537="SOLO FIJO / INTERNET","Ofrecer línea móvil Nextphone","Oferta completa (móvil + fijo + internet)"))))</f>
        <v/>
      </c>
      <c r="Q537">
        <f>$F537+$H537+$L537</f>
        <v/>
      </c>
      <c r="R537">
        <f>IFERROR(VLOOKUP($A537,Registros!$B$2:$G$6000,6,0),IFERROR(VLOOKUP($D537,Winback!$B$2:$C$300,2,0),""))</f>
        <v/>
      </c>
      <c r="S537">
        <f>IF($E537=1,"NP","")&amp;IF($G537=1,"+MOV","")&amp;IF($I537=1,"+CS","")&amp;IF($K537=1,"+WB","")</f>
        <v/>
      </c>
      <c r="T537">
        <f>$E537+$G537+$I537+$K537</f>
        <v/>
      </c>
    </row>
    <row r="538">
      <c r="A538" t="inlineStr">
        <is>
          <t>321453300000</t>
        </is>
      </c>
      <c r="B538" t="inlineStr">
        <is>
          <t>32145330</t>
        </is>
      </c>
      <c r="C538" t="inlineStr">
        <is>
          <t>Constructora</t>
        </is>
      </c>
      <c r="D538" t="inlineStr">
        <is>
          <t>CONSTRUCTORA</t>
        </is>
      </c>
      <c r="E538">
        <f>IF(COUNTIFS(Registros!$A$2:$A$6000,"NP",Registros!$B$2:$B$6000,$A538)&gt;0,1,0)</f>
        <v/>
      </c>
      <c r="F538">
        <f>IF($E538=1,SUMIFS(Registros!$F$2:$F$6000,Registros!$A$2:$A$6000,"NP",Registros!$B$2:$B$6000,$A538),0)</f>
        <v/>
      </c>
      <c r="G538">
        <f>IF(COUNTIFS(Registros!$A$2:$A$6000,"MOV",Registros!$B$2:$B$6000,$A538)&gt;0,1,0)</f>
        <v/>
      </c>
      <c r="H538">
        <f>IF($G538=1,SUMIFS(Registros!$F$2:$F$6000,Registros!$A$2:$A$6000,"MOV",Registros!$B$2:$B$6000,$A538),0)</f>
        <v/>
      </c>
      <c r="I538">
        <f>IF(COUNTIFS(Registros!$A$2:$A$6000,"CS",Registros!$B$2:$B$6000,$A538)&gt;0,1,0)</f>
        <v/>
      </c>
      <c r="J538">
        <f>IF($I538=1,SUMIFS(Registros!$I$2:$I$6000,Registros!$A$2:$A$6000,"CS",Registros!$B$2:$B$6000,$A538),0)</f>
        <v/>
      </c>
      <c r="K538">
        <f>IF(COUNTIFS(Winback!$K$2:$K$300,$D538)&gt;0,1,0)</f>
        <v/>
      </c>
      <c r="L538">
        <f>IF(AND($K538=1,LEFT($A538,3)="WB-"),SUMIFS(Winback!$D$2:$D$300,Winback!$K$2:$K$300,$D538),0)</f>
        <v/>
      </c>
      <c r="M538">
        <f>IF(OR($E538=1,$G538=1,SUMIFS(Registros!$J$2:$J$6000,Registros!$B$2:$B$6000,$A538)&gt;0),1,0)</f>
        <v/>
      </c>
      <c r="N538">
        <f>IF($J538&gt;0,1,IF(COUNTIFS(Registros!$A$2:$A$6000,"CS",Registros!$B$2:$B$6000,$A538,Registros!$K$2:$K$6000,"&lt;&gt;")&gt;0,1,0))</f>
        <v/>
      </c>
      <c r="O538">
        <f>IF(AND($K538=1,$E538=0,$G538=0,$I538=0),"WINBACK",IF(AND($M538=1,$N538&gt;0),"CONVERGENTE",IF($M538=1,"SOLO MÓVIL",IF($N538&gt;0,"SOLO FIJO / INTERNET","SIN SERVICIOS"))))</f>
        <v/>
      </c>
      <c r="P538">
        <f>IF($O538="WINBACK","Recuperar (winback)",IF($O538="CONVERGENTE","Upgrade / más líneas",IF($O538="SOLO MÓVIL","Ofrecer fijo + internet (FLBBTV)",IF($O538="SOLO FIJO / INTERNET","Ofrecer línea móvil Nextphone","Oferta completa (móvil + fijo + internet)"))))</f>
        <v/>
      </c>
      <c r="Q538">
        <f>$F538+$H538+$L538</f>
        <v/>
      </c>
      <c r="R538">
        <f>IFERROR(VLOOKUP($A538,Registros!$B$2:$G$6000,6,0),IFERROR(VLOOKUP($D538,Winback!$B$2:$C$300,2,0),""))</f>
        <v/>
      </c>
      <c r="S538">
        <f>IF($E538=1,"NP","")&amp;IF($G538=1,"+MOV","")&amp;IF($I538=1,"+CS","")&amp;IF($K538=1,"+WB","")</f>
        <v/>
      </c>
      <c r="T538">
        <f>$E538+$G538+$I538+$K538</f>
        <v/>
      </c>
    </row>
    <row r="539">
      <c r="A539" t="inlineStr">
        <is>
          <t>321772920100</t>
        </is>
      </c>
      <c r="B539" t="inlineStr">
        <is>
          <t>32177292</t>
        </is>
      </c>
      <c r="C539" t="inlineStr">
        <is>
          <t>Universidad L</t>
        </is>
      </c>
      <c r="D539" t="inlineStr">
        <is>
          <t>UNIVERSIDADL</t>
        </is>
      </c>
      <c r="E539">
        <f>IF(COUNTIFS(Registros!$A$2:$A$6000,"NP",Registros!$B$2:$B$6000,$A539)&gt;0,1,0)</f>
        <v/>
      </c>
      <c r="F539">
        <f>IF($E539=1,SUMIFS(Registros!$F$2:$F$6000,Registros!$A$2:$A$6000,"NP",Registros!$B$2:$B$6000,$A539),0)</f>
        <v/>
      </c>
      <c r="G539">
        <f>IF(COUNTIFS(Registros!$A$2:$A$6000,"MOV",Registros!$B$2:$B$6000,$A539)&gt;0,1,0)</f>
        <v/>
      </c>
      <c r="H539">
        <f>IF($G539=1,SUMIFS(Registros!$F$2:$F$6000,Registros!$A$2:$A$6000,"MOV",Registros!$B$2:$B$6000,$A539),0)</f>
        <v/>
      </c>
      <c r="I539">
        <f>IF(COUNTIFS(Registros!$A$2:$A$6000,"CS",Registros!$B$2:$B$6000,$A539)&gt;0,1,0)</f>
        <v/>
      </c>
      <c r="J539">
        <f>IF($I539=1,SUMIFS(Registros!$I$2:$I$6000,Registros!$A$2:$A$6000,"CS",Registros!$B$2:$B$6000,$A539),0)</f>
        <v/>
      </c>
      <c r="K539">
        <f>IF(COUNTIFS(Winback!$K$2:$K$300,$D539)&gt;0,1,0)</f>
        <v/>
      </c>
      <c r="L539">
        <f>IF(AND($K539=1,LEFT($A539,3)="WB-"),SUMIFS(Winback!$D$2:$D$300,Winback!$K$2:$K$300,$D539),0)</f>
        <v/>
      </c>
      <c r="M539">
        <f>IF(OR($E539=1,$G539=1,SUMIFS(Registros!$J$2:$J$6000,Registros!$B$2:$B$6000,$A539)&gt;0),1,0)</f>
        <v/>
      </c>
      <c r="N539">
        <f>IF($J539&gt;0,1,IF(COUNTIFS(Registros!$A$2:$A$6000,"CS",Registros!$B$2:$B$6000,$A539,Registros!$K$2:$K$6000,"&lt;&gt;")&gt;0,1,0))</f>
        <v/>
      </c>
      <c r="O539">
        <f>IF(AND($K539=1,$E539=0,$G539=0,$I539=0),"WINBACK",IF(AND($M539=1,$N539&gt;0),"CONVERGENTE",IF($M539=1,"SOLO MÓVIL",IF($N539&gt;0,"SOLO FIJO / INTERNET","SIN SERVICIOS"))))</f>
        <v/>
      </c>
      <c r="P539">
        <f>IF($O539="WINBACK","Recuperar (winback)",IF($O539="CONVERGENTE","Upgrade / más líneas",IF($O539="SOLO MÓVIL","Ofrecer fijo + internet (FLBBTV)",IF($O539="SOLO FIJO / INTERNET","Ofrecer línea móvil Nextphone","Oferta completa (móvil + fijo + internet)"))))</f>
        <v/>
      </c>
      <c r="Q539">
        <f>$F539+$H539+$L539</f>
        <v/>
      </c>
      <c r="R539">
        <f>IFERROR(VLOOKUP($A539,Registros!$B$2:$G$6000,6,0),IFERROR(VLOOKUP($D539,Winback!$B$2:$C$300,2,0),""))</f>
        <v/>
      </c>
      <c r="S539">
        <f>IF($E539=1,"NP","")&amp;IF($G539=1,"+MOV","")&amp;IF($I539=1,"+CS","")&amp;IF($K539=1,"+WB","")</f>
        <v/>
      </c>
      <c r="T539">
        <f>$E539+$G539+$I539+$K539</f>
        <v/>
      </c>
    </row>
    <row r="540">
      <c r="A540" t="inlineStr">
        <is>
          <t>321448010200</t>
        </is>
      </c>
      <c r="B540" t="inlineStr">
        <is>
          <t>32144801</t>
        </is>
      </c>
      <c r="C540" t="inlineStr">
        <is>
          <t>RAMON LORENZANA INTERIANO</t>
        </is>
      </c>
      <c r="D540" t="inlineStr">
        <is>
          <t>RAMONLORENZANAINTERIANO</t>
        </is>
      </c>
      <c r="E540">
        <f>IF(COUNTIFS(Registros!$A$2:$A$6000,"NP",Registros!$B$2:$B$6000,$A540)&gt;0,1,0)</f>
        <v/>
      </c>
      <c r="F540">
        <f>IF($E540=1,SUMIFS(Registros!$F$2:$F$6000,Registros!$A$2:$A$6000,"NP",Registros!$B$2:$B$6000,$A540),0)</f>
        <v/>
      </c>
      <c r="G540">
        <f>IF(COUNTIFS(Registros!$A$2:$A$6000,"MOV",Registros!$B$2:$B$6000,$A540)&gt;0,1,0)</f>
        <v/>
      </c>
      <c r="H540">
        <f>IF($G540=1,SUMIFS(Registros!$F$2:$F$6000,Registros!$A$2:$A$6000,"MOV",Registros!$B$2:$B$6000,$A540),0)</f>
        <v/>
      </c>
      <c r="I540">
        <f>IF(COUNTIFS(Registros!$A$2:$A$6000,"CS",Registros!$B$2:$B$6000,$A540)&gt;0,1,0)</f>
        <v/>
      </c>
      <c r="J540">
        <f>IF($I540=1,SUMIFS(Registros!$I$2:$I$6000,Registros!$A$2:$A$6000,"CS",Registros!$B$2:$B$6000,$A540),0)</f>
        <v/>
      </c>
      <c r="K540">
        <f>IF(COUNTIFS(Winback!$K$2:$K$300,$D540)&gt;0,1,0)</f>
        <v/>
      </c>
      <c r="L540">
        <f>IF(AND($K540=1,LEFT($A540,3)="WB-"),SUMIFS(Winback!$D$2:$D$300,Winback!$K$2:$K$300,$D540),0)</f>
        <v/>
      </c>
      <c r="M540">
        <f>IF(OR($E540=1,$G540=1,SUMIFS(Registros!$J$2:$J$6000,Registros!$B$2:$B$6000,$A540)&gt;0),1,0)</f>
        <v/>
      </c>
      <c r="N540">
        <f>IF($J540&gt;0,1,IF(COUNTIFS(Registros!$A$2:$A$6000,"CS",Registros!$B$2:$B$6000,$A540,Registros!$K$2:$K$6000,"&lt;&gt;")&gt;0,1,0))</f>
        <v/>
      </c>
      <c r="O540">
        <f>IF(AND($K540=1,$E540=0,$G540=0,$I540=0),"WINBACK",IF(AND($M540=1,$N540&gt;0),"CONVERGENTE",IF($M540=1,"SOLO MÓVIL",IF($N540&gt;0,"SOLO FIJO / INTERNET","SIN SERVICIOS"))))</f>
        <v/>
      </c>
      <c r="P540">
        <f>IF($O540="WINBACK","Recuperar (winback)",IF($O540="CONVERGENTE","Upgrade / más líneas",IF($O540="SOLO MÓVIL","Ofrecer fijo + internet (FLBBTV)",IF($O540="SOLO FIJO / INTERNET","Ofrecer línea móvil Nextphone","Oferta completa (móvil + fijo + internet)"))))</f>
        <v/>
      </c>
      <c r="Q540">
        <f>$F540+$H540+$L540</f>
        <v/>
      </c>
      <c r="R540">
        <f>IFERROR(VLOOKUP($A540,Registros!$B$2:$G$6000,6,0),IFERROR(VLOOKUP($D540,Winback!$B$2:$C$300,2,0),""))</f>
        <v/>
      </c>
      <c r="S540">
        <f>IF($E540=1,"NP","")&amp;IF($G540=1,"+MOV","")&amp;IF($I540=1,"+CS","")&amp;IF($K540=1,"+WB","")</f>
        <v/>
      </c>
      <c r="T540">
        <f>$E540+$G540+$I540+$K540</f>
        <v/>
      </c>
    </row>
    <row r="541">
      <c r="A541" t="inlineStr">
        <is>
          <t>322602530000</t>
        </is>
      </c>
      <c r="B541" t="inlineStr">
        <is>
          <t>32260253</t>
        </is>
      </c>
      <c r="C541" t="inlineStr">
        <is>
          <t>Rovetto S.A</t>
        </is>
      </c>
      <c r="D541" t="inlineStr">
        <is>
          <t>ROVETTOSA</t>
        </is>
      </c>
      <c r="E541">
        <f>IF(COUNTIFS(Registros!$A$2:$A$6000,"NP",Registros!$B$2:$B$6000,$A541)&gt;0,1,0)</f>
        <v/>
      </c>
      <c r="F541">
        <f>IF($E541=1,SUMIFS(Registros!$F$2:$F$6000,Registros!$A$2:$A$6000,"NP",Registros!$B$2:$B$6000,$A541),0)</f>
        <v/>
      </c>
      <c r="G541">
        <f>IF(COUNTIFS(Registros!$A$2:$A$6000,"MOV",Registros!$B$2:$B$6000,$A541)&gt;0,1,0)</f>
        <v/>
      </c>
      <c r="H541">
        <f>IF($G541=1,SUMIFS(Registros!$F$2:$F$6000,Registros!$A$2:$A$6000,"MOV",Registros!$B$2:$B$6000,$A541),0)</f>
        <v/>
      </c>
      <c r="I541">
        <f>IF(COUNTIFS(Registros!$A$2:$A$6000,"CS",Registros!$B$2:$B$6000,$A541)&gt;0,1,0)</f>
        <v/>
      </c>
      <c r="J541">
        <f>IF($I541=1,SUMIFS(Registros!$I$2:$I$6000,Registros!$A$2:$A$6000,"CS",Registros!$B$2:$B$6000,$A541),0)</f>
        <v/>
      </c>
      <c r="K541">
        <f>IF(COUNTIFS(Winback!$K$2:$K$300,$D541)&gt;0,1,0)</f>
        <v/>
      </c>
      <c r="L541">
        <f>IF(AND($K541=1,LEFT($A541,3)="WB-"),SUMIFS(Winback!$D$2:$D$300,Winback!$K$2:$K$300,$D541),0)</f>
        <v/>
      </c>
      <c r="M541">
        <f>IF(OR($E541=1,$G541=1,SUMIFS(Registros!$J$2:$J$6000,Registros!$B$2:$B$6000,$A541)&gt;0),1,0)</f>
        <v/>
      </c>
      <c r="N541">
        <f>IF($J541&gt;0,1,IF(COUNTIFS(Registros!$A$2:$A$6000,"CS",Registros!$B$2:$B$6000,$A541,Registros!$K$2:$K$6000,"&lt;&gt;")&gt;0,1,0))</f>
        <v/>
      </c>
      <c r="O541">
        <f>IF(AND($K541=1,$E541=0,$G541=0,$I541=0),"WINBACK",IF(AND($M541=1,$N541&gt;0),"CONVERGENTE",IF($M541=1,"SOLO MÓVIL",IF($N541&gt;0,"SOLO FIJO / INTERNET","SIN SERVICIOS"))))</f>
        <v/>
      </c>
      <c r="P541">
        <f>IF($O541="WINBACK","Recuperar (winback)",IF($O541="CONVERGENTE","Upgrade / más líneas",IF($O541="SOLO MÓVIL","Ofrecer fijo + internet (FLBBTV)",IF($O541="SOLO FIJO / INTERNET","Ofrecer línea móvil Nextphone","Oferta completa (móvil + fijo + internet)"))))</f>
        <v/>
      </c>
      <c r="Q541">
        <f>$F541+$H541+$L541</f>
        <v/>
      </c>
      <c r="R541">
        <f>IFERROR(VLOOKUP($A541,Registros!$B$2:$G$6000,6,0),IFERROR(VLOOKUP($D541,Winback!$B$2:$C$300,2,0),""))</f>
        <v/>
      </c>
      <c r="S541">
        <f>IF($E541=1,"NP","")&amp;IF($G541=1,"+MOV","")&amp;IF($I541=1,"+CS","")&amp;IF($K541=1,"+WB","")</f>
        <v/>
      </c>
      <c r="T541">
        <f>$E541+$G541+$I541+$K541</f>
        <v/>
      </c>
    </row>
    <row r="542">
      <c r="A542" t="inlineStr">
        <is>
          <t>352264190000</t>
        </is>
      </c>
      <c r="B542" t="inlineStr">
        <is>
          <t>35226419</t>
        </is>
      </c>
      <c r="C542" t="inlineStr">
        <is>
          <t>ROSA RAMONA BATISTA BERNAL DE HIM</t>
        </is>
      </c>
      <c r="D542" t="inlineStr">
        <is>
          <t>ROSARAMONABATISTABERNALDEHIM</t>
        </is>
      </c>
      <c r="E542">
        <f>IF(COUNTIFS(Registros!$A$2:$A$6000,"NP",Registros!$B$2:$B$6000,$A542)&gt;0,1,0)</f>
        <v/>
      </c>
      <c r="F542">
        <f>IF($E542=1,SUMIFS(Registros!$F$2:$F$6000,Registros!$A$2:$A$6000,"NP",Registros!$B$2:$B$6000,$A542),0)</f>
        <v/>
      </c>
      <c r="G542">
        <f>IF(COUNTIFS(Registros!$A$2:$A$6000,"MOV",Registros!$B$2:$B$6000,$A542)&gt;0,1,0)</f>
        <v/>
      </c>
      <c r="H542">
        <f>IF($G542=1,SUMIFS(Registros!$F$2:$F$6000,Registros!$A$2:$A$6000,"MOV",Registros!$B$2:$B$6000,$A542),0)</f>
        <v/>
      </c>
      <c r="I542">
        <f>IF(COUNTIFS(Registros!$A$2:$A$6000,"CS",Registros!$B$2:$B$6000,$A542)&gt;0,1,0)</f>
        <v/>
      </c>
      <c r="J542">
        <f>IF($I542=1,SUMIFS(Registros!$I$2:$I$6000,Registros!$A$2:$A$6000,"CS",Registros!$B$2:$B$6000,$A542),0)</f>
        <v/>
      </c>
      <c r="K542">
        <f>IF(COUNTIFS(Winback!$K$2:$K$300,$D542)&gt;0,1,0)</f>
        <v/>
      </c>
      <c r="L542">
        <f>IF(AND($K542=1,LEFT($A542,3)="WB-"),SUMIFS(Winback!$D$2:$D$300,Winback!$K$2:$K$300,$D542),0)</f>
        <v/>
      </c>
      <c r="M542">
        <f>IF(OR($E542=1,$G542=1,SUMIFS(Registros!$J$2:$J$6000,Registros!$B$2:$B$6000,$A542)&gt;0),1,0)</f>
        <v/>
      </c>
      <c r="N542">
        <f>IF($J542&gt;0,1,IF(COUNTIFS(Registros!$A$2:$A$6000,"CS",Registros!$B$2:$B$6000,$A542,Registros!$K$2:$K$6000,"&lt;&gt;")&gt;0,1,0))</f>
        <v/>
      </c>
      <c r="O542">
        <f>IF(AND($K542=1,$E542=0,$G542=0,$I542=0),"WINBACK",IF(AND($M542=1,$N542&gt;0),"CONVERGENTE",IF($M542=1,"SOLO MÓVIL",IF($N542&gt;0,"SOLO FIJO / INTERNET","SIN SERVICIOS"))))</f>
        <v/>
      </c>
      <c r="P542">
        <f>IF($O542="WINBACK","Recuperar (winback)",IF($O542="CONVERGENTE","Upgrade / más líneas",IF($O542="SOLO MÓVIL","Ofrecer fijo + internet (FLBBTV)",IF($O542="SOLO FIJO / INTERNET","Ofrecer línea móvil Nextphone","Oferta completa (móvil + fijo + internet)"))))</f>
        <v/>
      </c>
      <c r="Q542">
        <f>$F542+$H542+$L542</f>
        <v/>
      </c>
      <c r="R542">
        <f>IFERROR(VLOOKUP($A542,Registros!$B$2:$G$6000,6,0),IFERROR(VLOOKUP($D542,Winback!$B$2:$C$300,2,0),""))</f>
        <v/>
      </c>
      <c r="S542">
        <f>IF($E542=1,"NP","")&amp;IF($G542=1,"+MOV","")&amp;IF($I542=1,"+CS","")&amp;IF($K542=1,"+WB","")</f>
        <v/>
      </c>
      <c r="T542">
        <f>$E542+$G542+$I542+$K542</f>
        <v/>
      </c>
    </row>
    <row r="543">
      <c r="A543" t="inlineStr">
        <is>
          <t>347088690000</t>
        </is>
      </c>
      <c r="B543" t="inlineStr">
        <is>
          <t>34708869</t>
        </is>
      </c>
      <c r="C543" t="inlineStr">
        <is>
          <t>ALFREDO MARCIAGA</t>
        </is>
      </c>
      <c r="D543" t="inlineStr">
        <is>
          <t>ALFREDOMARCIAGA</t>
        </is>
      </c>
      <c r="E543">
        <f>IF(COUNTIFS(Registros!$A$2:$A$6000,"NP",Registros!$B$2:$B$6000,$A543)&gt;0,1,0)</f>
        <v/>
      </c>
      <c r="F543">
        <f>IF($E543=1,SUMIFS(Registros!$F$2:$F$6000,Registros!$A$2:$A$6000,"NP",Registros!$B$2:$B$6000,$A543),0)</f>
        <v/>
      </c>
      <c r="G543">
        <f>IF(COUNTIFS(Registros!$A$2:$A$6000,"MOV",Registros!$B$2:$B$6000,$A543)&gt;0,1,0)</f>
        <v/>
      </c>
      <c r="H543">
        <f>IF($G543=1,SUMIFS(Registros!$F$2:$F$6000,Registros!$A$2:$A$6000,"MOV",Registros!$B$2:$B$6000,$A543),0)</f>
        <v/>
      </c>
      <c r="I543">
        <f>IF(COUNTIFS(Registros!$A$2:$A$6000,"CS",Registros!$B$2:$B$6000,$A543)&gt;0,1,0)</f>
        <v/>
      </c>
      <c r="J543">
        <f>IF($I543=1,SUMIFS(Registros!$I$2:$I$6000,Registros!$A$2:$A$6000,"CS",Registros!$B$2:$B$6000,$A543),0)</f>
        <v/>
      </c>
      <c r="K543">
        <f>IF(COUNTIFS(Winback!$K$2:$K$300,$D543)&gt;0,1,0)</f>
        <v/>
      </c>
      <c r="L543">
        <f>IF(AND($K543=1,LEFT($A543,3)="WB-"),SUMIFS(Winback!$D$2:$D$300,Winback!$K$2:$K$300,$D543),0)</f>
        <v/>
      </c>
      <c r="M543">
        <f>IF(OR($E543=1,$G543=1,SUMIFS(Registros!$J$2:$J$6000,Registros!$B$2:$B$6000,$A543)&gt;0),1,0)</f>
        <v/>
      </c>
      <c r="N543">
        <f>IF($J543&gt;0,1,IF(COUNTIFS(Registros!$A$2:$A$6000,"CS",Registros!$B$2:$B$6000,$A543,Registros!$K$2:$K$6000,"&lt;&gt;")&gt;0,1,0))</f>
        <v/>
      </c>
      <c r="O543">
        <f>IF(AND($K543=1,$E543=0,$G543=0,$I543=0),"WINBACK",IF(AND($M543=1,$N543&gt;0),"CONVERGENTE",IF($M543=1,"SOLO MÓVIL",IF($N543&gt;0,"SOLO FIJO / INTERNET","SIN SERVICIOS"))))</f>
        <v/>
      </c>
      <c r="P543">
        <f>IF($O543="WINBACK","Recuperar (winback)",IF($O543="CONVERGENTE","Upgrade / más líneas",IF($O543="SOLO MÓVIL","Ofrecer fijo + internet (FLBBTV)",IF($O543="SOLO FIJO / INTERNET","Ofrecer línea móvil Nextphone","Oferta completa (móvil + fijo + internet)"))))</f>
        <v/>
      </c>
      <c r="Q543">
        <f>$F543+$H543+$L543</f>
        <v/>
      </c>
      <c r="R543">
        <f>IFERROR(VLOOKUP($A543,Registros!$B$2:$G$6000,6,0),IFERROR(VLOOKUP($D543,Winback!$B$2:$C$300,2,0),""))</f>
        <v/>
      </c>
      <c r="S543">
        <f>IF($E543=1,"NP","")&amp;IF($G543=1,"+MOV","")&amp;IF($I543=1,"+CS","")&amp;IF($K543=1,"+WB","")</f>
        <v/>
      </c>
      <c r="T543">
        <f>$E543+$G543+$I543+$K543</f>
        <v/>
      </c>
    </row>
    <row r="544">
      <c r="A544" t="inlineStr">
        <is>
          <t>345047180000</t>
        </is>
      </c>
      <c r="B544" t="inlineStr">
        <is>
          <t>34504718</t>
        </is>
      </c>
      <c r="C544" t="inlineStr">
        <is>
          <t>JORGE ALEXIS DELGADO ANTUNEZ</t>
        </is>
      </c>
      <c r="D544" t="inlineStr">
        <is>
          <t>JORGEALEXISDELGADOANTUNEZ</t>
        </is>
      </c>
      <c r="E544">
        <f>IF(COUNTIFS(Registros!$A$2:$A$6000,"NP",Registros!$B$2:$B$6000,$A544)&gt;0,1,0)</f>
        <v/>
      </c>
      <c r="F544">
        <f>IF($E544=1,SUMIFS(Registros!$F$2:$F$6000,Registros!$A$2:$A$6000,"NP",Registros!$B$2:$B$6000,$A544),0)</f>
        <v/>
      </c>
      <c r="G544">
        <f>IF(COUNTIFS(Registros!$A$2:$A$6000,"MOV",Registros!$B$2:$B$6000,$A544)&gt;0,1,0)</f>
        <v/>
      </c>
      <c r="H544">
        <f>IF($G544=1,SUMIFS(Registros!$F$2:$F$6000,Registros!$A$2:$A$6000,"MOV",Registros!$B$2:$B$6000,$A544),0)</f>
        <v/>
      </c>
      <c r="I544">
        <f>IF(COUNTIFS(Registros!$A$2:$A$6000,"CS",Registros!$B$2:$B$6000,$A544)&gt;0,1,0)</f>
        <v/>
      </c>
      <c r="J544">
        <f>IF($I544=1,SUMIFS(Registros!$I$2:$I$6000,Registros!$A$2:$A$6000,"CS",Registros!$B$2:$B$6000,$A544),0)</f>
        <v/>
      </c>
      <c r="K544">
        <f>IF(COUNTIFS(Winback!$K$2:$K$300,$D544)&gt;0,1,0)</f>
        <v/>
      </c>
      <c r="L544">
        <f>IF(AND($K544=1,LEFT($A544,3)="WB-"),SUMIFS(Winback!$D$2:$D$300,Winback!$K$2:$K$300,$D544),0)</f>
        <v/>
      </c>
      <c r="M544">
        <f>IF(OR($E544=1,$G544=1,SUMIFS(Registros!$J$2:$J$6000,Registros!$B$2:$B$6000,$A544)&gt;0),1,0)</f>
        <v/>
      </c>
      <c r="N544">
        <f>IF($J544&gt;0,1,IF(COUNTIFS(Registros!$A$2:$A$6000,"CS",Registros!$B$2:$B$6000,$A544,Registros!$K$2:$K$6000,"&lt;&gt;")&gt;0,1,0))</f>
        <v/>
      </c>
      <c r="O544">
        <f>IF(AND($K544=1,$E544=0,$G544=0,$I544=0),"WINBACK",IF(AND($M544=1,$N544&gt;0),"CONVERGENTE",IF($M544=1,"SOLO MÓVIL",IF($N544&gt;0,"SOLO FIJO / INTERNET","SIN SERVICIOS"))))</f>
        <v/>
      </c>
      <c r="P544">
        <f>IF($O544="WINBACK","Recuperar (winback)",IF($O544="CONVERGENTE","Upgrade / más líneas",IF($O544="SOLO MÓVIL","Ofrecer fijo + internet (FLBBTV)",IF($O544="SOLO FIJO / INTERNET","Ofrecer línea móvil Nextphone","Oferta completa (móvil + fijo + internet)"))))</f>
        <v/>
      </c>
      <c r="Q544">
        <f>$F544+$H544+$L544</f>
        <v/>
      </c>
      <c r="R544">
        <f>IFERROR(VLOOKUP($A544,Registros!$B$2:$G$6000,6,0),IFERROR(VLOOKUP($D544,Winback!$B$2:$C$300,2,0),""))</f>
        <v/>
      </c>
      <c r="S544">
        <f>IF($E544=1,"NP","")&amp;IF($G544=1,"+MOV","")&amp;IF($I544=1,"+CS","")&amp;IF($K544=1,"+WB","")</f>
        <v/>
      </c>
      <c r="T544">
        <f>$E544+$G544+$I544+$K544</f>
        <v/>
      </c>
    </row>
    <row r="545">
      <c r="A545" t="inlineStr">
        <is>
          <t>353302340000</t>
        </is>
      </c>
      <c r="B545" t="inlineStr">
        <is>
          <t>35330234</t>
        </is>
      </c>
      <c r="C545" t="inlineStr">
        <is>
          <t>MANUEL CEDEÑO</t>
        </is>
      </c>
      <c r="D545" t="inlineStr">
        <is>
          <t>MANUELCEDENO</t>
        </is>
      </c>
      <c r="E545">
        <f>IF(COUNTIFS(Registros!$A$2:$A$6000,"NP",Registros!$B$2:$B$6000,$A545)&gt;0,1,0)</f>
        <v/>
      </c>
      <c r="F545">
        <f>IF($E545=1,SUMIFS(Registros!$F$2:$F$6000,Registros!$A$2:$A$6000,"NP",Registros!$B$2:$B$6000,$A545),0)</f>
        <v/>
      </c>
      <c r="G545">
        <f>IF(COUNTIFS(Registros!$A$2:$A$6000,"MOV",Registros!$B$2:$B$6000,$A545)&gt;0,1,0)</f>
        <v/>
      </c>
      <c r="H545">
        <f>IF($G545=1,SUMIFS(Registros!$F$2:$F$6000,Registros!$A$2:$A$6000,"MOV",Registros!$B$2:$B$6000,$A545),0)</f>
        <v/>
      </c>
      <c r="I545">
        <f>IF(COUNTIFS(Registros!$A$2:$A$6000,"CS",Registros!$B$2:$B$6000,$A545)&gt;0,1,0)</f>
        <v/>
      </c>
      <c r="J545">
        <f>IF($I545=1,SUMIFS(Registros!$I$2:$I$6000,Registros!$A$2:$A$6000,"CS",Registros!$B$2:$B$6000,$A545),0)</f>
        <v/>
      </c>
      <c r="K545">
        <f>IF(COUNTIFS(Winback!$K$2:$K$300,$D545)&gt;0,1,0)</f>
        <v/>
      </c>
      <c r="L545">
        <f>IF(AND($K545=1,LEFT($A545,3)="WB-"),SUMIFS(Winback!$D$2:$D$300,Winback!$K$2:$K$300,$D545),0)</f>
        <v/>
      </c>
      <c r="M545">
        <f>IF(OR($E545=1,$G545=1,SUMIFS(Registros!$J$2:$J$6000,Registros!$B$2:$B$6000,$A545)&gt;0),1,0)</f>
        <v/>
      </c>
      <c r="N545">
        <f>IF($J545&gt;0,1,IF(COUNTIFS(Registros!$A$2:$A$6000,"CS",Registros!$B$2:$B$6000,$A545,Registros!$K$2:$K$6000,"&lt;&gt;")&gt;0,1,0))</f>
        <v/>
      </c>
      <c r="O545">
        <f>IF(AND($K545=1,$E545=0,$G545=0,$I545=0),"WINBACK",IF(AND($M545=1,$N545&gt;0),"CONVERGENTE",IF($M545=1,"SOLO MÓVIL",IF($N545&gt;0,"SOLO FIJO / INTERNET","SIN SERVICIOS"))))</f>
        <v/>
      </c>
      <c r="P545">
        <f>IF($O545="WINBACK","Recuperar (winback)",IF($O545="CONVERGENTE","Upgrade / más líneas",IF($O545="SOLO MÓVIL","Ofrecer fijo + internet (FLBBTV)",IF($O545="SOLO FIJO / INTERNET","Ofrecer línea móvil Nextphone","Oferta completa (móvil + fijo + internet)"))))</f>
        <v/>
      </c>
      <c r="Q545">
        <f>$F545+$H545+$L545</f>
        <v/>
      </c>
      <c r="R545">
        <f>IFERROR(VLOOKUP($A545,Registros!$B$2:$G$6000,6,0),IFERROR(VLOOKUP($D545,Winback!$B$2:$C$300,2,0),""))</f>
        <v/>
      </c>
      <c r="S545">
        <f>IF($E545=1,"NP","")&amp;IF($G545=1,"+MOV","")&amp;IF($I545=1,"+CS","")&amp;IF($K545=1,"+WB","")</f>
        <v/>
      </c>
      <c r="T545">
        <f>$E545+$G545+$I545+$K545</f>
        <v/>
      </c>
    </row>
    <row r="546">
      <c r="A546" t="inlineStr">
        <is>
          <t>357034200000</t>
        </is>
      </c>
      <c r="B546" t="inlineStr">
        <is>
          <t>35703420</t>
        </is>
      </c>
      <c r="C546" t="inlineStr">
        <is>
          <t>GRACIELA BARBA</t>
        </is>
      </c>
      <c r="D546" t="inlineStr">
        <is>
          <t>GRACIELABARBA</t>
        </is>
      </c>
      <c r="E546">
        <f>IF(COUNTIFS(Registros!$A$2:$A$6000,"NP",Registros!$B$2:$B$6000,$A546)&gt;0,1,0)</f>
        <v/>
      </c>
      <c r="F546">
        <f>IF($E546=1,SUMIFS(Registros!$F$2:$F$6000,Registros!$A$2:$A$6000,"NP",Registros!$B$2:$B$6000,$A546),0)</f>
        <v/>
      </c>
      <c r="G546">
        <f>IF(COUNTIFS(Registros!$A$2:$A$6000,"MOV",Registros!$B$2:$B$6000,$A546)&gt;0,1,0)</f>
        <v/>
      </c>
      <c r="H546">
        <f>IF($G546=1,SUMIFS(Registros!$F$2:$F$6000,Registros!$A$2:$A$6000,"MOV",Registros!$B$2:$B$6000,$A546),0)</f>
        <v/>
      </c>
      <c r="I546">
        <f>IF(COUNTIFS(Registros!$A$2:$A$6000,"CS",Registros!$B$2:$B$6000,$A546)&gt;0,1,0)</f>
        <v/>
      </c>
      <c r="J546">
        <f>IF($I546=1,SUMIFS(Registros!$I$2:$I$6000,Registros!$A$2:$A$6000,"CS",Registros!$B$2:$B$6000,$A546),0)</f>
        <v/>
      </c>
      <c r="K546">
        <f>IF(COUNTIFS(Winback!$K$2:$K$300,$D546)&gt;0,1,0)</f>
        <v/>
      </c>
      <c r="L546">
        <f>IF(AND($K546=1,LEFT($A546,3)="WB-"),SUMIFS(Winback!$D$2:$D$300,Winback!$K$2:$K$300,$D546),0)</f>
        <v/>
      </c>
      <c r="M546">
        <f>IF(OR($E546=1,$G546=1,SUMIFS(Registros!$J$2:$J$6000,Registros!$B$2:$B$6000,$A546)&gt;0),1,0)</f>
        <v/>
      </c>
      <c r="N546">
        <f>IF($J546&gt;0,1,IF(COUNTIFS(Registros!$A$2:$A$6000,"CS",Registros!$B$2:$B$6000,$A546,Registros!$K$2:$K$6000,"&lt;&gt;")&gt;0,1,0))</f>
        <v/>
      </c>
      <c r="O546">
        <f>IF(AND($K546=1,$E546=0,$G546=0,$I546=0),"WINBACK",IF(AND($M546=1,$N546&gt;0),"CONVERGENTE",IF($M546=1,"SOLO MÓVIL",IF($N546&gt;0,"SOLO FIJO / INTERNET","SIN SERVICIOS"))))</f>
        <v/>
      </c>
      <c r="P546">
        <f>IF($O546="WINBACK","Recuperar (winback)",IF($O546="CONVERGENTE","Upgrade / más líneas",IF($O546="SOLO MÓVIL","Ofrecer fijo + internet (FLBBTV)",IF($O546="SOLO FIJO / INTERNET","Ofrecer línea móvil Nextphone","Oferta completa (móvil + fijo + internet)"))))</f>
        <v/>
      </c>
      <c r="Q546">
        <f>$F546+$H546+$L546</f>
        <v/>
      </c>
      <c r="R546">
        <f>IFERROR(VLOOKUP($A546,Registros!$B$2:$G$6000,6,0),IFERROR(VLOOKUP($D546,Winback!$B$2:$C$300,2,0),""))</f>
        <v/>
      </c>
      <c r="S546">
        <f>IF($E546=1,"NP","")&amp;IF($G546=1,"+MOV","")&amp;IF($I546=1,"+CS","")&amp;IF($K546=1,"+WB","")</f>
        <v/>
      </c>
      <c r="T546">
        <f>$E546+$G546+$I546+$K546</f>
        <v/>
      </c>
    </row>
    <row r="547">
      <c r="A547" t="inlineStr">
        <is>
          <t>356292900000</t>
        </is>
      </c>
      <c r="B547" t="inlineStr">
        <is>
          <t>35629290</t>
        </is>
      </c>
      <c r="C547" t="inlineStr">
        <is>
          <t>EDDA D DEAGO</t>
        </is>
      </c>
      <c r="D547" t="inlineStr">
        <is>
          <t>EDDADDEAGO</t>
        </is>
      </c>
      <c r="E547">
        <f>IF(COUNTIFS(Registros!$A$2:$A$6000,"NP",Registros!$B$2:$B$6000,$A547)&gt;0,1,0)</f>
        <v/>
      </c>
      <c r="F547">
        <f>IF($E547=1,SUMIFS(Registros!$F$2:$F$6000,Registros!$A$2:$A$6000,"NP",Registros!$B$2:$B$6000,$A547),0)</f>
        <v/>
      </c>
      <c r="G547">
        <f>IF(COUNTIFS(Registros!$A$2:$A$6000,"MOV",Registros!$B$2:$B$6000,$A547)&gt;0,1,0)</f>
        <v/>
      </c>
      <c r="H547">
        <f>IF($G547=1,SUMIFS(Registros!$F$2:$F$6000,Registros!$A$2:$A$6000,"MOV",Registros!$B$2:$B$6000,$A547),0)</f>
        <v/>
      </c>
      <c r="I547">
        <f>IF(COUNTIFS(Registros!$A$2:$A$6000,"CS",Registros!$B$2:$B$6000,$A547)&gt;0,1,0)</f>
        <v/>
      </c>
      <c r="J547">
        <f>IF($I547=1,SUMIFS(Registros!$I$2:$I$6000,Registros!$A$2:$A$6000,"CS",Registros!$B$2:$B$6000,$A547),0)</f>
        <v/>
      </c>
      <c r="K547">
        <f>IF(COUNTIFS(Winback!$K$2:$K$300,$D547)&gt;0,1,0)</f>
        <v/>
      </c>
      <c r="L547">
        <f>IF(AND($K547=1,LEFT($A547,3)="WB-"),SUMIFS(Winback!$D$2:$D$300,Winback!$K$2:$K$300,$D547),0)</f>
        <v/>
      </c>
      <c r="M547">
        <f>IF(OR($E547=1,$G547=1,SUMIFS(Registros!$J$2:$J$6000,Registros!$B$2:$B$6000,$A547)&gt;0),1,0)</f>
        <v/>
      </c>
      <c r="N547">
        <f>IF($J547&gt;0,1,IF(COUNTIFS(Registros!$A$2:$A$6000,"CS",Registros!$B$2:$B$6000,$A547,Registros!$K$2:$K$6000,"&lt;&gt;")&gt;0,1,0))</f>
        <v/>
      </c>
      <c r="O547">
        <f>IF(AND($K547=1,$E547=0,$G547=0,$I547=0),"WINBACK",IF(AND($M547=1,$N547&gt;0),"CONVERGENTE",IF($M547=1,"SOLO MÓVIL",IF($N547&gt;0,"SOLO FIJO / INTERNET","SIN SERVICIOS"))))</f>
        <v/>
      </c>
      <c r="P547">
        <f>IF($O547="WINBACK","Recuperar (winback)",IF($O547="CONVERGENTE","Upgrade / más líneas",IF($O547="SOLO MÓVIL","Ofrecer fijo + internet (FLBBTV)",IF($O547="SOLO FIJO / INTERNET","Ofrecer línea móvil Nextphone","Oferta completa (móvil + fijo + internet)"))))</f>
        <v/>
      </c>
      <c r="Q547">
        <f>$F547+$H547+$L547</f>
        <v/>
      </c>
      <c r="R547">
        <f>IFERROR(VLOOKUP($A547,Registros!$B$2:$G$6000,6,0),IFERROR(VLOOKUP($D547,Winback!$B$2:$C$300,2,0),""))</f>
        <v/>
      </c>
      <c r="S547">
        <f>IF($E547=1,"NP","")&amp;IF($G547=1,"+MOV","")&amp;IF($I547=1,"+CS","")&amp;IF($K547=1,"+WB","")</f>
        <v/>
      </c>
      <c r="T547">
        <f>$E547+$G547+$I547+$K547</f>
        <v/>
      </c>
    </row>
    <row r="548">
      <c r="A548" t="inlineStr">
        <is>
          <t>322365160300</t>
        </is>
      </c>
      <c r="B548" t="inlineStr">
        <is>
          <t>32236516</t>
        </is>
      </c>
      <c r="C548" t="inlineStr">
        <is>
          <t>AZUERO PANAMA TOURS</t>
        </is>
      </c>
      <c r="D548" t="inlineStr">
        <is>
          <t>AZUEROPANAMATOURS</t>
        </is>
      </c>
      <c r="E548">
        <f>IF(COUNTIFS(Registros!$A$2:$A$6000,"NP",Registros!$B$2:$B$6000,$A548)&gt;0,1,0)</f>
        <v/>
      </c>
      <c r="F548">
        <f>IF($E548=1,SUMIFS(Registros!$F$2:$F$6000,Registros!$A$2:$A$6000,"NP",Registros!$B$2:$B$6000,$A548),0)</f>
        <v/>
      </c>
      <c r="G548">
        <f>IF(COUNTIFS(Registros!$A$2:$A$6000,"MOV",Registros!$B$2:$B$6000,$A548)&gt;0,1,0)</f>
        <v/>
      </c>
      <c r="H548">
        <f>IF($G548=1,SUMIFS(Registros!$F$2:$F$6000,Registros!$A$2:$A$6000,"MOV",Registros!$B$2:$B$6000,$A548),0)</f>
        <v/>
      </c>
      <c r="I548">
        <f>IF(COUNTIFS(Registros!$A$2:$A$6000,"CS",Registros!$B$2:$B$6000,$A548)&gt;0,1,0)</f>
        <v/>
      </c>
      <c r="J548">
        <f>IF($I548=1,SUMIFS(Registros!$I$2:$I$6000,Registros!$A$2:$A$6000,"CS",Registros!$B$2:$B$6000,$A548),0)</f>
        <v/>
      </c>
      <c r="K548">
        <f>IF(COUNTIFS(Winback!$K$2:$K$300,$D548)&gt;0,1,0)</f>
        <v/>
      </c>
      <c r="L548">
        <f>IF(AND($K548=1,LEFT($A548,3)="WB-"),SUMIFS(Winback!$D$2:$D$300,Winback!$K$2:$K$300,$D548),0)</f>
        <v/>
      </c>
      <c r="M548">
        <f>IF(OR($E548=1,$G548=1,SUMIFS(Registros!$J$2:$J$6000,Registros!$B$2:$B$6000,$A548)&gt;0),1,0)</f>
        <v/>
      </c>
      <c r="N548">
        <f>IF($J548&gt;0,1,IF(COUNTIFS(Registros!$A$2:$A$6000,"CS",Registros!$B$2:$B$6000,$A548,Registros!$K$2:$K$6000,"&lt;&gt;")&gt;0,1,0))</f>
        <v/>
      </c>
      <c r="O548">
        <f>IF(AND($K548=1,$E548=0,$G548=0,$I548=0),"WINBACK",IF(AND($M548=1,$N548&gt;0),"CONVERGENTE",IF($M548=1,"SOLO MÓVIL",IF($N548&gt;0,"SOLO FIJO / INTERNET","SIN SERVICIOS"))))</f>
        <v/>
      </c>
      <c r="P548">
        <f>IF($O548="WINBACK","Recuperar (winback)",IF($O548="CONVERGENTE","Upgrade / más líneas",IF($O548="SOLO MÓVIL","Ofrecer fijo + internet (FLBBTV)",IF($O548="SOLO FIJO / INTERNET","Ofrecer línea móvil Nextphone","Oferta completa (móvil + fijo + internet)"))))</f>
        <v/>
      </c>
      <c r="Q548">
        <f>$F548+$H548+$L548</f>
        <v/>
      </c>
      <c r="R548">
        <f>IFERROR(VLOOKUP($A548,Registros!$B$2:$G$6000,6,0),IFERROR(VLOOKUP($D548,Winback!$B$2:$C$300,2,0),""))</f>
        <v/>
      </c>
      <c r="S548">
        <f>IF($E548=1,"NP","")&amp;IF($G548=1,"+MOV","")&amp;IF($I548=1,"+CS","")&amp;IF($K548=1,"+WB","")</f>
        <v/>
      </c>
      <c r="T548">
        <f>$E548+$G548+$I548+$K548</f>
        <v/>
      </c>
    </row>
    <row r="549">
      <c r="A549" t="inlineStr">
        <is>
          <t>358210840000</t>
        </is>
      </c>
      <c r="B549" t="inlineStr">
        <is>
          <t>35821084</t>
        </is>
      </c>
      <c r="C549" t="inlineStr">
        <is>
          <t>YOLA TEMBLEQUES Y MAS</t>
        </is>
      </c>
      <c r="D549" t="inlineStr">
        <is>
          <t>YOLATEMBLEQUESYMAS</t>
        </is>
      </c>
      <c r="E549">
        <f>IF(COUNTIFS(Registros!$A$2:$A$6000,"NP",Registros!$B$2:$B$6000,$A549)&gt;0,1,0)</f>
        <v/>
      </c>
      <c r="F549">
        <f>IF($E549=1,SUMIFS(Registros!$F$2:$F$6000,Registros!$A$2:$A$6000,"NP",Registros!$B$2:$B$6000,$A549),0)</f>
        <v/>
      </c>
      <c r="G549">
        <f>IF(COUNTIFS(Registros!$A$2:$A$6000,"MOV",Registros!$B$2:$B$6000,$A549)&gt;0,1,0)</f>
        <v/>
      </c>
      <c r="H549">
        <f>IF($G549=1,SUMIFS(Registros!$F$2:$F$6000,Registros!$A$2:$A$6000,"MOV",Registros!$B$2:$B$6000,$A549),0)</f>
        <v/>
      </c>
      <c r="I549">
        <f>IF(COUNTIFS(Registros!$A$2:$A$6000,"CS",Registros!$B$2:$B$6000,$A549)&gt;0,1,0)</f>
        <v/>
      </c>
      <c r="J549">
        <f>IF($I549=1,SUMIFS(Registros!$I$2:$I$6000,Registros!$A$2:$A$6000,"CS",Registros!$B$2:$B$6000,$A549),0)</f>
        <v/>
      </c>
      <c r="K549">
        <f>IF(COUNTIFS(Winback!$K$2:$K$300,$D549)&gt;0,1,0)</f>
        <v/>
      </c>
      <c r="L549">
        <f>IF(AND($K549=1,LEFT($A549,3)="WB-"),SUMIFS(Winback!$D$2:$D$300,Winback!$K$2:$K$300,$D549),0)</f>
        <v/>
      </c>
      <c r="M549">
        <f>IF(OR($E549=1,$G549=1,SUMIFS(Registros!$J$2:$J$6000,Registros!$B$2:$B$6000,$A549)&gt;0),1,0)</f>
        <v/>
      </c>
      <c r="N549">
        <f>IF($J549&gt;0,1,IF(COUNTIFS(Registros!$A$2:$A$6000,"CS",Registros!$B$2:$B$6000,$A549,Registros!$K$2:$K$6000,"&lt;&gt;")&gt;0,1,0))</f>
        <v/>
      </c>
      <c r="O549">
        <f>IF(AND($K549=1,$E549=0,$G549=0,$I549=0),"WINBACK",IF(AND($M549=1,$N549&gt;0),"CONVERGENTE",IF($M549=1,"SOLO MÓVIL",IF($N549&gt;0,"SOLO FIJO / INTERNET","SIN SERVICIOS"))))</f>
        <v/>
      </c>
      <c r="P549">
        <f>IF($O549="WINBACK","Recuperar (winback)",IF($O549="CONVERGENTE","Upgrade / más líneas",IF($O549="SOLO MÓVIL","Ofrecer fijo + internet (FLBBTV)",IF($O549="SOLO FIJO / INTERNET","Ofrecer línea móvil Nextphone","Oferta completa (móvil + fijo + internet)"))))</f>
        <v/>
      </c>
      <c r="Q549">
        <f>$F549+$H549+$L549</f>
        <v/>
      </c>
      <c r="R549">
        <f>IFERROR(VLOOKUP($A549,Registros!$B$2:$G$6000,6,0),IFERROR(VLOOKUP($D549,Winback!$B$2:$C$300,2,0),""))</f>
        <v/>
      </c>
      <c r="S549">
        <f>IF($E549=1,"NP","")&amp;IF($G549=1,"+MOV","")&amp;IF($I549=1,"+CS","")&amp;IF($K549=1,"+WB","")</f>
        <v/>
      </c>
      <c r="T549">
        <f>$E549+$G549+$I549+$K549</f>
        <v/>
      </c>
    </row>
    <row r="550">
      <c r="A550" t="inlineStr">
        <is>
          <t>328666360000</t>
        </is>
      </c>
      <c r="B550" t="inlineStr">
        <is>
          <t>32866636</t>
        </is>
      </c>
      <c r="C550" t="inlineStr">
        <is>
          <t>Benigno Calderonderon Tejada</t>
        </is>
      </c>
      <c r="D550" t="inlineStr">
        <is>
          <t>BENIGNOCALDERONDERONTEJADA</t>
        </is>
      </c>
      <c r="E550">
        <f>IF(COUNTIFS(Registros!$A$2:$A$6000,"NP",Registros!$B$2:$B$6000,$A550)&gt;0,1,0)</f>
        <v/>
      </c>
      <c r="F550">
        <f>IF($E550=1,SUMIFS(Registros!$F$2:$F$6000,Registros!$A$2:$A$6000,"NP",Registros!$B$2:$B$6000,$A550),0)</f>
        <v/>
      </c>
      <c r="G550">
        <f>IF(COUNTIFS(Registros!$A$2:$A$6000,"MOV",Registros!$B$2:$B$6000,$A550)&gt;0,1,0)</f>
        <v/>
      </c>
      <c r="H550">
        <f>IF($G550=1,SUMIFS(Registros!$F$2:$F$6000,Registros!$A$2:$A$6000,"MOV",Registros!$B$2:$B$6000,$A550),0)</f>
        <v/>
      </c>
      <c r="I550">
        <f>IF(COUNTIFS(Registros!$A$2:$A$6000,"CS",Registros!$B$2:$B$6000,$A550)&gt;0,1,0)</f>
        <v/>
      </c>
      <c r="J550">
        <f>IF($I550=1,SUMIFS(Registros!$I$2:$I$6000,Registros!$A$2:$A$6000,"CS",Registros!$B$2:$B$6000,$A550),0)</f>
        <v/>
      </c>
      <c r="K550">
        <f>IF(COUNTIFS(Winback!$K$2:$K$300,$D550)&gt;0,1,0)</f>
        <v/>
      </c>
      <c r="L550">
        <f>IF(AND($K550=1,LEFT($A550,3)="WB-"),SUMIFS(Winback!$D$2:$D$300,Winback!$K$2:$K$300,$D550),0)</f>
        <v/>
      </c>
      <c r="M550">
        <f>IF(OR($E550=1,$G550=1,SUMIFS(Registros!$J$2:$J$6000,Registros!$B$2:$B$6000,$A550)&gt;0),1,0)</f>
        <v/>
      </c>
      <c r="N550">
        <f>IF($J550&gt;0,1,IF(COUNTIFS(Registros!$A$2:$A$6000,"CS",Registros!$B$2:$B$6000,$A550,Registros!$K$2:$K$6000,"&lt;&gt;")&gt;0,1,0))</f>
        <v/>
      </c>
      <c r="O550">
        <f>IF(AND($K550=1,$E550=0,$G550=0,$I550=0),"WINBACK",IF(AND($M550=1,$N550&gt;0),"CONVERGENTE",IF($M550=1,"SOLO MÓVIL",IF($N550&gt;0,"SOLO FIJO / INTERNET","SIN SERVICIOS"))))</f>
        <v/>
      </c>
      <c r="P550">
        <f>IF($O550="WINBACK","Recuperar (winback)",IF($O550="CONVERGENTE","Upgrade / más líneas",IF($O550="SOLO MÓVIL","Ofrecer fijo + internet (FLBBTV)",IF($O550="SOLO FIJO / INTERNET","Ofrecer línea móvil Nextphone","Oferta completa (móvil + fijo + internet)"))))</f>
        <v/>
      </c>
      <c r="Q550">
        <f>$F550+$H550+$L550</f>
        <v/>
      </c>
      <c r="R550">
        <f>IFERROR(VLOOKUP($A550,Registros!$B$2:$G$6000,6,0),IFERROR(VLOOKUP($D550,Winback!$B$2:$C$300,2,0),""))</f>
        <v/>
      </c>
      <c r="S550">
        <f>IF($E550=1,"NP","")&amp;IF($G550=1,"+MOV","")&amp;IF($I550=1,"+CS","")&amp;IF($K550=1,"+WB","")</f>
        <v/>
      </c>
      <c r="T550">
        <f>$E550+$G550+$I550+$K550</f>
        <v/>
      </c>
    </row>
    <row r="551">
      <c r="A551" t="inlineStr">
        <is>
          <t>325620900100</t>
        </is>
      </c>
      <c r="B551" t="inlineStr">
        <is>
          <t>32562090</t>
        </is>
      </c>
      <c r="C551" t="inlineStr">
        <is>
          <t>COSNTRUCCIONE</t>
        </is>
      </c>
      <c r="D551" t="inlineStr">
        <is>
          <t>COSNTRUCCIONE</t>
        </is>
      </c>
      <c r="E551">
        <f>IF(COUNTIFS(Registros!$A$2:$A$6000,"NP",Registros!$B$2:$B$6000,$A551)&gt;0,1,0)</f>
        <v/>
      </c>
      <c r="F551">
        <f>IF($E551=1,SUMIFS(Registros!$F$2:$F$6000,Registros!$A$2:$A$6000,"NP",Registros!$B$2:$B$6000,$A551),0)</f>
        <v/>
      </c>
      <c r="G551">
        <f>IF(COUNTIFS(Registros!$A$2:$A$6000,"MOV",Registros!$B$2:$B$6000,$A551)&gt;0,1,0)</f>
        <v/>
      </c>
      <c r="H551">
        <f>IF($G551=1,SUMIFS(Registros!$F$2:$F$6000,Registros!$A$2:$A$6000,"MOV",Registros!$B$2:$B$6000,$A551),0)</f>
        <v/>
      </c>
      <c r="I551">
        <f>IF(COUNTIFS(Registros!$A$2:$A$6000,"CS",Registros!$B$2:$B$6000,$A551)&gt;0,1,0)</f>
        <v/>
      </c>
      <c r="J551">
        <f>IF($I551=1,SUMIFS(Registros!$I$2:$I$6000,Registros!$A$2:$A$6000,"CS",Registros!$B$2:$B$6000,$A551),0)</f>
        <v/>
      </c>
      <c r="K551">
        <f>IF(COUNTIFS(Winback!$K$2:$K$300,$D551)&gt;0,1,0)</f>
        <v/>
      </c>
      <c r="L551">
        <f>IF(AND($K551=1,LEFT($A551,3)="WB-"),SUMIFS(Winback!$D$2:$D$300,Winback!$K$2:$K$300,$D551),0)</f>
        <v/>
      </c>
      <c r="M551">
        <f>IF(OR($E551=1,$G551=1,SUMIFS(Registros!$J$2:$J$6000,Registros!$B$2:$B$6000,$A551)&gt;0),1,0)</f>
        <v/>
      </c>
      <c r="N551">
        <f>IF($J551&gt;0,1,IF(COUNTIFS(Registros!$A$2:$A$6000,"CS",Registros!$B$2:$B$6000,$A551,Registros!$K$2:$K$6000,"&lt;&gt;")&gt;0,1,0))</f>
        <v/>
      </c>
      <c r="O551">
        <f>IF(AND($K551=1,$E551=0,$G551=0,$I551=0),"WINBACK",IF(AND($M551=1,$N551&gt;0),"CONVERGENTE",IF($M551=1,"SOLO MÓVIL",IF($N551&gt;0,"SOLO FIJO / INTERNET","SIN SERVICIOS"))))</f>
        <v/>
      </c>
      <c r="P551">
        <f>IF($O551="WINBACK","Recuperar (winback)",IF($O551="CONVERGENTE","Upgrade / más líneas",IF($O551="SOLO MÓVIL","Ofrecer fijo + internet (FLBBTV)",IF($O551="SOLO FIJO / INTERNET","Ofrecer línea móvil Nextphone","Oferta completa (móvil + fijo + internet)"))))</f>
        <v/>
      </c>
      <c r="Q551">
        <f>$F551+$H551+$L551</f>
        <v/>
      </c>
      <c r="R551">
        <f>IFERROR(VLOOKUP($A551,Registros!$B$2:$G$6000,6,0),IFERROR(VLOOKUP($D551,Winback!$B$2:$C$300,2,0),""))</f>
        <v/>
      </c>
      <c r="S551">
        <f>IF($E551=1,"NP","")&amp;IF($G551=1,"+MOV","")&amp;IF($I551=1,"+CS","")&amp;IF($K551=1,"+WB","")</f>
        <v/>
      </c>
      <c r="T551">
        <f>$E551+$G551+$I551+$K551</f>
        <v/>
      </c>
    </row>
    <row r="552">
      <c r="A552" t="inlineStr">
        <is>
          <t>322550250000</t>
        </is>
      </c>
      <c r="B552" t="inlineStr">
        <is>
          <t>32255025</t>
        </is>
      </c>
      <c r="C552" t="inlineStr">
        <is>
          <t>PROSYSTEM, S.A SVETLANAPETRICHINADE</t>
        </is>
      </c>
      <c r="D552" t="inlineStr">
        <is>
          <t>PROSYSTEMSASVETLANAPETRICHINADE</t>
        </is>
      </c>
      <c r="E552">
        <f>IF(COUNTIFS(Registros!$A$2:$A$6000,"NP",Registros!$B$2:$B$6000,$A552)&gt;0,1,0)</f>
        <v/>
      </c>
      <c r="F552">
        <f>IF($E552=1,SUMIFS(Registros!$F$2:$F$6000,Registros!$A$2:$A$6000,"NP",Registros!$B$2:$B$6000,$A552),0)</f>
        <v/>
      </c>
      <c r="G552">
        <f>IF(COUNTIFS(Registros!$A$2:$A$6000,"MOV",Registros!$B$2:$B$6000,$A552)&gt;0,1,0)</f>
        <v/>
      </c>
      <c r="H552">
        <f>IF($G552=1,SUMIFS(Registros!$F$2:$F$6000,Registros!$A$2:$A$6000,"MOV",Registros!$B$2:$B$6000,$A552),0)</f>
        <v/>
      </c>
      <c r="I552">
        <f>IF(COUNTIFS(Registros!$A$2:$A$6000,"CS",Registros!$B$2:$B$6000,$A552)&gt;0,1,0)</f>
        <v/>
      </c>
      <c r="J552">
        <f>IF($I552=1,SUMIFS(Registros!$I$2:$I$6000,Registros!$A$2:$A$6000,"CS",Registros!$B$2:$B$6000,$A552),0)</f>
        <v/>
      </c>
      <c r="K552">
        <f>IF(COUNTIFS(Winback!$K$2:$K$300,$D552)&gt;0,1,0)</f>
        <v/>
      </c>
      <c r="L552">
        <f>IF(AND($K552=1,LEFT($A552,3)="WB-"),SUMIFS(Winback!$D$2:$D$300,Winback!$K$2:$K$300,$D552),0)</f>
        <v/>
      </c>
      <c r="M552">
        <f>IF(OR($E552=1,$G552=1,SUMIFS(Registros!$J$2:$J$6000,Registros!$B$2:$B$6000,$A552)&gt;0),1,0)</f>
        <v/>
      </c>
      <c r="N552">
        <f>IF($J552&gt;0,1,IF(COUNTIFS(Registros!$A$2:$A$6000,"CS",Registros!$B$2:$B$6000,$A552,Registros!$K$2:$K$6000,"&lt;&gt;")&gt;0,1,0))</f>
        <v/>
      </c>
      <c r="O552">
        <f>IF(AND($K552=1,$E552=0,$G552=0,$I552=0),"WINBACK",IF(AND($M552=1,$N552&gt;0),"CONVERGENTE",IF($M552=1,"SOLO MÓVIL",IF($N552&gt;0,"SOLO FIJO / INTERNET","SIN SERVICIOS"))))</f>
        <v/>
      </c>
      <c r="P552">
        <f>IF($O552="WINBACK","Recuperar (winback)",IF($O552="CONVERGENTE","Upgrade / más líneas",IF($O552="SOLO MÓVIL","Ofrecer fijo + internet (FLBBTV)",IF($O552="SOLO FIJO / INTERNET","Ofrecer línea móvil Nextphone","Oferta completa (móvil + fijo + internet)"))))</f>
        <v/>
      </c>
      <c r="Q552">
        <f>$F552+$H552+$L552</f>
        <v/>
      </c>
      <c r="R552">
        <f>IFERROR(VLOOKUP($A552,Registros!$B$2:$G$6000,6,0),IFERROR(VLOOKUP($D552,Winback!$B$2:$C$300,2,0),""))</f>
        <v/>
      </c>
      <c r="S552">
        <f>IF($E552=1,"NP","")&amp;IF($G552=1,"+MOV","")&amp;IF($I552=1,"+CS","")&amp;IF($K552=1,"+WB","")</f>
        <v/>
      </c>
      <c r="T552">
        <f>$E552+$G552+$I552+$K552</f>
        <v/>
      </c>
    </row>
    <row r="553">
      <c r="A553" t="inlineStr">
        <is>
          <t>368048150000</t>
        </is>
      </c>
      <c r="B553" t="inlineStr">
        <is>
          <t>36804815</t>
        </is>
      </c>
      <c r="C553" t="inlineStr">
        <is>
          <t>BIMBA &amp; LOLA PANAMA S.A</t>
        </is>
      </c>
      <c r="D553" t="inlineStr">
        <is>
          <t>BIMBALOLAPANAMASA</t>
        </is>
      </c>
      <c r="E553">
        <f>IF(COUNTIFS(Registros!$A$2:$A$6000,"NP",Registros!$B$2:$B$6000,$A553)&gt;0,1,0)</f>
        <v/>
      </c>
      <c r="F553">
        <f>IF($E553=1,SUMIFS(Registros!$F$2:$F$6000,Registros!$A$2:$A$6000,"NP",Registros!$B$2:$B$6000,$A553),0)</f>
        <v/>
      </c>
      <c r="G553">
        <f>IF(COUNTIFS(Registros!$A$2:$A$6000,"MOV",Registros!$B$2:$B$6000,$A553)&gt;0,1,0)</f>
        <v/>
      </c>
      <c r="H553">
        <f>IF($G553=1,SUMIFS(Registros!$F$2:$F$6000,Registros!$A$2:$A$6000,"MOV",Registros!$B$2:$B$6000,$A553),0)</f>
        <v/>
      </c>
      <c r="I553">
        <f>IF(COUNTIFS(Registros!$A$2:$A$6000,"CS",Registros!$B$2:$B$6000,$A553)&gt;0,1,0)</f>
        <v/>
      </c>
      <c r="J553">
        <f>IF($I553=1,SUMIFS(Registros!$I$2:$I$6000,Registros!$A$2:$A$6000,"CS",Registros!$B$2:$B$6000,$A553),0)</f>
        <v/>
      </c>
      <c r="K553">
        <f>IF(COUNTIFS(Winback!$K$2:$K$300,$D553)&gt;0,1,0)</f>
        <v/>
      </c>
      <c r="L553">
        <f>IF(AND($K553=1,LEFT($A553,3)="WB-"),SUMIFS(Winback!$D$2:$D$300,Winback!$K$2:$K$300,$D553),0)</f>
        <v/>
      </c>
      <c r="M553">
        <f>IF(OR($E553=1,$G553=1,SUMIFS(Registros!$J$2:$J$6000,Registros!$B$2:$B$6000,$A553)&gt;0),1,0)</f>
        <v/>
      </c>
      <c r="N553">
        <f>IF($J553&gt;0,1,IF(COUNTIFS(Registros!$A$2:$A$6000,"CS",Registros!$B$2:$B$6000,$A553,Registros!$K$2:$K$6000,"&lt;&gt;")&gt;0,1,0))</f>
        <v/>
      </c>
      <c r="O553">
        <f>IF(AND($K553=1,$E553=0,$G553=0,$I553=0),"WINBACK",IF(AND($M553=1,$N553&gt;0),"CONVERGENTE",IF($M553=1,"SOLO MÓVIL",IF($N553&gt;0,"SOLO FIJO / INTERNET","SIN SERVICIOS"))))</f>
        <v/>
      </c>
      <c r="P553">
        <f>IF($O553="WINBACK","Recuperar (winback)",IF($O553="CONVERGENTE","Upgrade / más líneas",IF($O553="SOLO MÓVIL","Ofrecer fijo + internet (FLBBTV)",IF($O553="SOLO FIJO / INTERNET","Ofrecer línea móvil Nextphone","Oferta completa (móvil + fijo + internet)"))))</f>
        <v/>
      </c>
      <c r="Q553">
        <f>$F553+$H553+$L553</f>
        <v/>
      </c>
      <c r="R553">
        <f>IFERROR(VLOOKUP($A553,Registros!$B$2:$G$6000,6,0),IFERROR(VLOOKUP($D553,Winback!$B$2:$C$300,2,0),""))</f>
        <v/>
      </c>
      <c r="S553">
        <f>IF($E553=1,"NP","")&amp;IF($G553=1,"+MOV","")&amp;IF($I553=1,"+CS","")&amp;IF($K553=1,"+WB","")</f>
        <v/>
      </c>
      <c r="T553">
        <f>$E553+$G553+$I553+$K553</f>
        <v/>
      </c>
    </row>
    <row r="554">
      <c r="A554" t="inlineStr">
        <is>
          <t>312202310000</t>
        </is>
      </c>
      <c r="B554" t="inlineStr">
        <is>
          <t>31220231</t>
        </is>
      </c>
      <c r="C554" t="inlineStr">
        <is>
          <t>TERY MARITIME SERVICES, S.A. --</t>
        </is>
      </c>
      <c r="D554" t="inlineStr">
        <is>
          <t>TERYMARITIMESERVICESSA</t>
        </is>
      </c>
      <c r="E554">
        <f>IF(COUNTIFS(Registros!$A$2:$A$6000,"NP",Registros!$B$2:$B$6000,$A554)&gt;0,1,0)</f>
        <v/>
      </c>
      <c r="F554">
        <f>IF($E554=1,SUMIFS(Registros!$F$2:$F$6000,Registros!$A$2:$A$6000,"NP",Registros!$B$2:$B$6000,$A554),0)</f>
        <v/>
      </c>
      <c r="G554">
        <f>IF(COUNTIFS(Registros!$A$2:$A$6000,"MOV",Registros!$B$2:$B$6000,$A554)&gt;0,1,0)</f>
        <v/>
      </c>
      <c r="H554">
        <f>IF($G554=1,SUMIFS(Registros!$F$2:$F$6000,Registros!$A$2:$A$6000,"MOV",Registros!$B$2:$B$6000,$A554),0)</f>
        <v/>
      </c>
      <c r="I554">
        <f>IF(COUNTIFS(Registros!$A$2:$A$6000,"CS",Registros!$B$2:$B$6000,$A554)&gt;0,1,0)</f>
        <v/>
      </c>
      <c r="J554">
        <f>IF($I554=1,SUMIFS(Registros!$I$2:$I$6000,Registros!$A$2:$A$6000,"CS",Registros!$B$2:$B$6000,$A554),0)</f>
        <v/>
      </c>
      <c r="K554">
        <f>IF(COUNTIFS(Winback!$K$2:$K$300,$D554)&gt;0,1,0)</f>
        <v/>
      </c>
      <c r="L554">
        <f>IF(AND($K554=1,LEFT($A554,3)="WB-"),SUMIFS(Winback!$D$2:$D$300,Winback!$K$2:$K$300,$D554),0)</f>
        <v/>
      </c>
      <c r="M554">
        <f>IF(OR($E554=1,$G554=1,SUMIFS(Registros!$J$2:$J$6000,Registros!$B$2:$B$6000,$A554)&gt;0),1,0)</f>
        <v/>
      </c>
      <c r="N554">
        <f>IF($J554&gt;0,1,IF(COUNTIFS(Registros!$A$2:$A$6000,"CS",Registros!$B$2:$B$6000,$A554,Registros!$K$2:$K$6000,"&lt;&gt;")&gt;0,1,0))</f>
        <v/>
      </c>
      <c r="O554">
        <f>IF(AND($K554=1,$E554=0,$G554=0,$I554=0),"WINBACK",IF(AND($M554=1,$N554&gt;0),"CONVERGENTE",IF($M554=1,"SOLO MÓVIL",IF($N554&gt;0,"SOLO FIJO / INTERNET","SIN SERVICIOS"))))</f>
        <v/>
      </c>
      <c r="P554">
        <f>IF($O554="WINBACK","Recuperar (winback)",IF($O554="CONVERGENTE","Upgrade / más líneas",IF($O554="SOLO MÓVIL","Ofrecer fijo + internet (FLBBTV)",IF($O554="SOLO FIJO / INTERNET","Ofrecer línea móvil Nextphone","Oferta completa (móvil + fijo + internet)"))))</f>
        <v/>
      </c>
      <c r="Q554">
        <f>$F554+$H554+$L554</f>
        <v/>
      </c>
      <c r="R554">
        <f>IFERROR(VLOOKUP($A554,Registros!$B$2:$G$6000,6,0),IFERROR(VLOOKUP($D554,Winback!$B$2:$C$300,2,0),""))</f>
        <v/>
      </c>
      <c r="S554">
        <f>IF($E554=1,"NP","")&amp;IF($G554=1,"+MOV","")&amp;IF($I554=1,"+CS","")&amp;IF($K554=1,"+WB","")</f>
        <v/>
      </c>
      <c r="T554">
        <f>$E554+$G554+$I554+$K554</f>
        <v/>
      </c>
    </row>
    <row r="555">
      <c r="A555" t="inlineStr">
        <is>
          <t>331308360000</t>
        </is>
      </c>
      <c r="B555" t="inlineStr">
        <is>
          <t>33130836</t>
        </is>
      </c>
      <c r="C555" t="inlineStr">
        <is>
          <t>MARTINEZ HERNANDEZ S.A</t>
        </is>
      </c>
      <c r="D555" t="inlineStr">
        <is>
          <t>MARTINEZHERNANDEZSA</t>
        </is>
      </c>
      <c r="E555">
        <f>IF(COUNTIFS(Registros!$A$2:$A$6000,"NP",Registros!$B$2:$B$6000,$A555)&gt;0,1,0)</f>
        <v/>
      </c>
      <c r="F555">
        <f>IF($E555=1,SUMIFS(Registros!$F$2:$F$6000,Registros!$A$2:$A$6000,"NP",Registros!$B$2:$B$6000,$A555),0)</f>
        <v/>
      </c>
      <c r="G555">
        <f>IF(COUNTIFS(Registros!$A$2:$A$6000,"MOV",Registros!$B$2:$B$6000,$A555)&gt;0,1,0)</f>
        <v/>
      </c>
      <c r="H555">
        <f>IF($G555=1,SUMIFS(Registros!$F$2:$F$6000,Registros!$A$2:$A$6000,"MOV",Registros!$B$2:$B$6000,$A555),0)</f>
        <v/>
      </c>
      <c r="I555">
        <f>IF(COUNTIFS(Registros!$A$2:$A$6000,"CS",Registros!$B$2:$B$6000,$A555)&gt;0,1,0)</f>
        <v/>
      </c>
      <c r="J555">
        <f>IF($I555=1,SUMIFS(Registros!$I$2:$I$6000,Registros!$A$2:$A$6000,"CS",Registros!$B$2:$B$6000,$A555),0)</f>
        <v/>
      </c>
      <c r="K555">
        <f>IF(COUNTIFS(Winback!$K$2:$K$300,$D555)&gt;0,1,0)</f>
        <v/>
      </c>
      <c r="L555">
        <f>IF(AND($K555=1,LEFT($A555,3)="WB-"),SUMIFS(Winback!$D$2:$D$300,Winback!$K$2:$K$300,$D555),0)</f>
        <v/>
      </c>
      <c r="M555">
        <f>IF(OR($E555=1,$G555=1,SUMIFS(Registros!$J$2:$J$6000,Registros!$B$2:$B$6000,$A555)&gt;0),1,0)</f>
        <v/>
      </c>
      <c r="N555">
        <f>IF($J555&gt;0,1,IF(COUNTIFS(Registros!$A$2:$A$6000,"CS",Registros!$B$2:$B$6000,$A555,Registros!$K$2:$K$6000,"&lt;&gt;")&gt;0,1,0))</f>
        <v/>
      </c>
      <c r="O555">
        <f>IF(AND($K555=1,$E555=0,$G555=0,$I555=0),"WINBACK",IF(AND($M555=1,$N555&gt;0),"CONVERGENTE",IF($M555=1,"SOLO MÓVIL",IF($N555&gt;0,"SOLO FIJO / INTERNET","SIN SERVICIOS"))))</f>
        <v/>
      </c>
      <c r="P555">
        <f>IF($O555="WINBACK","Recuperar (winback)",IF($O555="CONVERGENTE","Upgrade / más líneas",IF($O555="SOLO MÓVIL","Ofrecer fijo + internet (FLBBTV)",IF($O555="SOLO FIJO / INTERNET","Ofrecer línea móvil Nextphone","Oferta completa (móvil + fijo + internet)"))))</f>
        <v/>
      </c>
      <c r="Q555">
        <f>$F555+$H555+$L555</f>
        <v/>
      </c>
      <c r="R555">
        <f>IFERROR(VLOOKUP($A555,Registros!$B$2:$G$6000,6,0),IFERROR(VLOOKUP($D555,Winback!$B$2:$C$300,2,0),""))</f>
        <v/>
      </c>
      <c r="S555">
        <f>IF($E555=1,"NP","")&amp;IF($G555=1,"+MOV","")&amp;IF($I555=1,"+CS","")&amp;IF($K555=1,"+WB","")</f>
        <v/>
      </c>
      <c r="T555">
        <f>$E555+$G555+$I555+$K555</f>
        <v/>
      </c>
    </row>
    <row r="556">
      <c r="A556" t="inlineStr">
        <is>
          <t>353295610000</t>
        </is>
      </c>
      <c r="B556" t="inlineStr">
        <is>
          <t>35329561</t>
        </is>
      </c>
      <c r="C556" t="inlineStr">
        <is>
          <t>FRANCISCO LUIS RODRIGUEZ RIOS</t>
        </is>
      </c>
      <c r="D556" t="inlineStr">
        <is>
          <t>FRANCISCOLUISRODRIGUEZRIOS</t>
        </is>
      </c>
      <c r="E556">
        <f>IF(COUNTIFS(Registros!$A$2:$A$6000,"NP",Registros!$B$2:$B$6000,$A556)&gt;0,1,0)</f>
        <v/>
      </c>
      <c r="F556">
        <f>IF($E556=1,SUMIFS(Registros!$F$2:$F$6000,Registros!$A$2:$A$6000,"NP",Registros!$B$2:$B$6000,$A556),0)</f>
        <v/>
      </c>
      <c r="G556">
        <f>IF(COUNTIFS(Registros!$A$2:$A$6000,"MOV",Registros!$B$2:$B$6000,$A556)&gt;0,1,0)</f>
        <v/>
      </c>
      <c r="H556">
        <f>IF($G556=1,SUMIFS(Registros!$F$2:$F$6000,Registros!$A$2:$A$6000,"MOV",Registros!$B$2:$B$6000,$A556),0)</f>
        <v/>
      </c>
      <c r="I556">
        <f>IF(COUNTIFS(Registros!$A$2:$A$6000,"CS",Registros!$B$2:$B$6000,$A556)&gt;0,1,0)</f>
        <v/>
      </c>
      <c r="J556">
        <f>IF($I556=1,SUMIFS(Registros!$I$2:$I$6000,Registros!$A$2:$A$6000,"CS",Registros!$B$2:$B$6000,$A556),0)</f>
        <v/>
      </c>
      <c r="K556">
        <f>IF(COUNTIFS(Winback!$K$2:$K$300,$D556)&gt;0,1,0)</f>
        <v/>
      </c>
      <c r="L556">
        <f>IF(AND($K556=1,LEFT($A556,3)="WB-"),SUMIFS(Winback!$D$2:$D$300,Winback!$K$2:$K$300,$D556),0)</f>
        <v/>
      </c>
      <c r="M556">
        <f>IF(OR($E556=1,$G556=1,SUMIFS(Registros!$J$2:$J$6000,Registros!$B$2:$B$6000,$A556)&gt;0),1,0)</f>
        <v/>
      </c>
      <c r="N556">
        <f>IF($J556&gt;0,1,IF(COUNTIFS(Registros!$A$2:$A$6000,"CS",Registros!$B$2:$B$6000,$A556,Registros!$K$2:$K$6000,"&lt;&gt;")&gt;0,1,0))</f>
        <v/>
      </c>
      <c r="O556">
        <f>IF(AND($K556=1,$E556=0,$G556=0,$I556=0),"WINBACK",IF(AND($M556=1,$N556&gt;0),"CONVERGENTE",IF($M556=1,"SOLO MÓVIL",IF($N556&gt;0,"SOLO FIJO / INTERNET","SIN SERVICIOS"))))</f>
        <v/>
      </c>
      <c r="P556">
        <f>IF($O556="WINBACK","Recuperar (winback)",IF($O556="CONVERGENTE","Upgrade / más líneas",IF($O556="SOLO MÓVIL","Ofrecer fijo + internet (FLBBTV)",IF($O556="SOLO FIJO / INTERNET","Ofrecer línea móvil Nextphone","Oferta completa (móvil + fijo + internet)"))))</f>
        <v/>
      </c>
      <c r="Q556">
        <f>$F556+$H556+$L556</f>
        <v/>
      </c>
      <c r="R556">
        <f>IFERROR(VLOOKUP($A556,Registros!$B$2:$G$6000,6,0),IFERROR(VLOOKUP($D556,Winback!$B$2:$C$300,2,0),""))</f>
        <v/>
      </c>
      <c r="S556">
        <f>IF($E556=1,"NP","")&amp;IF($G556=1,"+MOV","")&amp;IF($I556=1,"+CS","")&amp;IF($K556=1,"+WB","")</f>
        <v/>
      </c>
      <c r="T556">
        <f>$E556+$G556+$I556+$K556</f>
        <v/>
      </c>
    </row>
    <row r="557">
      <c r="A557" t="inlineStr">
        <is>
          <t>365019680000</t>
        </is>
      </c>
      <c r="B557" t="inlineStr">
        <is>
          <t>36501968</t>
        </is>
      </c>
      <c r="C557" t="inlineStr">
        <is>
          <t>JOSE VIDAL ARCIA</t>
        </is>
      </c>
      <c r="D557" t="inlineStr">
        <is>
          <t>JOSEVIDALARCIA</t>
        </is>
      </c>
      <c r="E557">
        <f>IF(COUNTIFS(Registros!$A$2:$A$6000,"NP",Registros!$B$2:$B$6000,$A557)&gt;0,1,0)</f>
        <v/>
      </c>
      <c r="F557">
        <f>IF($E557=1,SUMIFS(Registros!$F$2:$F$6000,Registros!$A$2:$A$6000,"NP",Registros!$B$2:$B$6000,$A557),0)</f>
        <v/>
      </c>
      <c r="G557">
        <f>IF(COUNTIFS(Registros!$A$2:$A$6000,"MOV",Registros!$B$2:$B$6000,$A557)&gt;0,1,0)</f>
        <v/>
      </c>
      <c r="H557">
        <f>IF($G557=1,SUMIFS(Registros!$F$2:$F$6000,Registros!$A$2:$A$6000,"MOV",Registros!$B$2:$B$6000,$A557),0)</f>
        <v/>
      </c>
      <c r="I557">
        <f>IF(COUNTIFS(Registros!$A$2:$A$6000,"CS",Registros!$B$2:$B$6000,$A557)&gt;0,1,0)</f>
        <v/>
      </c>
      <c r="J557">
        <f>IF($I557=1,SUMIFS(Registros!$I$2:$I$6000,Registros!$A$2:$A$6000,"CS",Registros!$B$2:$B$6000,$A557),0)</f>
        <v/>
      </c>
      <c r="K557">
        <f>IF(COUNTIFS(Winback!$K$2:$K$300,$D557)&gt;0,1,0)</f>
        <v/>
      </c>
      <c r="L557">
        <f>IF(AND($K557=1,LEFT($A557,3)="WB-"),SUMIFS(Winback!$D$2:$D$300,Winback!$K$2:$K$300,$D557),0)</f>
        <v/>
      </c>
      <c r="M557">
        <f>IF(OR($E557=1,$G557=1,SUMIFS(Registros!$J$2:$J$6000,Registros!$B$2:$B$6000,$A557)&gt;0),1,0)</f>
        <v/>
      </c>
      <c r="N557">
        <f>IF($J557&gt;0,1,IF(COUNTIFS(Registros!$A$2:$A$6000,"CS",Registros!$B$2:$B$6000,$A557,Registros!$K$2:$K$6000,"&lt;&gt;")&gt;0,1,0))</f>
        <v/>
      </c>
      <c r="O557">
        <f>IF(AND($K557=1,$E557=0,$G557=0,$I557=0),"WINBACK",IF(AND($M557=1,$N557&gt;0),"CONVERGENTE",IF($M557=1,"SOLO MÓVIL",IF($N557&gt;0,"SOLO FIJO / INTERNET","SIN SERVICIOS"))))</f>
        <v/>
      </c>
      <c r="P557">
        <f>IF($O557="WINBACK","Recuperar (winback)",IF($O557="CONVERGENTE","Upgrade / más líneas",IF($O557="SOLO MÓVIL","Ofrecer fijo + internet (FLBBTV)",IF($O557="SOLO FIJO / INTERNET","Ofrecer línea móvil Nextphone","Oferta completa (móvil + fijo + internet)"))))</f>
        <v/>
      </c>
      <c r="Q557">
        <f>$F557+$H557+$L557</f>
        <v/>
      </c>
      <c r="R557">
        <f>IFERROR(VLOOKUP($A557,Registros!$B$2:$G$6000,6,0),IFERROR(VLOOKUP($D557,Winback!$B$2:$C$300,2,0),""))</f>
        <v/>
      </c>
      <c r="S557">
        <f>IF($E557=1,"NP","")&amp;IF($G557=1,"+MOV","")&amp;IF($I557=1,"+CS","")&amp;IF($K557=1,"+WB","")</f>
        <v/>
      </c>
      <c r="T557">
        <f>$E557+$G557+$I557+$K557</f>
        <v/>
      </c>
    </row>
    <row r="558">
      <c r="A558" t="inlineStr">
        <is>
          <t>356314330000</t>
        </is>
      </c>
      <c r="B558" t="inlineStr">
        <is>
          <t>35631433</t>
        </is>
      </c>
      <c r="C558" t="inlineStr">
        <is>
          <t>CARLOS ALBERTO RAMOS RIOS</t>
        </is>
      </c>
      <c r="D558" t="inlineStr">
        <is>
          <t>CARLOSALBERTORAMOSRIOS</t>
        </is>
      </c>
      <c r="E558">
        <f>IF(COUNTIFS(Registros!$A$2:$A$6000,"NP",Registros!$B$2:$B$6000,$A558)&gt;0,1,0)</f>
        <v/>
      </c>
      <c r="F558">
        <f>IF($E558=1,SUMIFS(Registros!$F$2:$F$6000,Registros!$A$2:$A$6000,"NP",Registros!$B$2:$B$6000,$A558),0)</f>
        <v/>
      </c>
      <c r="G558">
        <f>IF(COUNTIFS(Registros!$A$2:$A$6000,"MOV",Registros!$B$2:$B$6000,$A558)&gt;0,1,0)</f>
        <v/>
      </c>
      <c r="H558">
        <f>IF($G558=1,SUMIFS(Registros!$F$2:$F$6000,Registros!$A$2:$A$6000,"MOV",Registros!$B$2:$B$6000,$A558),0)</f>
        <v/>
      </c>
      <c r="I558">
        <f>IF(COUNTIFS(Registros!$A$2:$A$6000,"CS",Registros!$B$2:$B$6000,$A558)&gt;0,1,0)</f>
        <v/>
      </c>
      <c r="J558">
        <f>IF($I558=1,SUMIFS(Registros!$I$2:$I$6000,Registros!$A$2:$A$6000,"CS",Registros!$B$2:$B$6000,$A558),0)</f>
        <v/>
      </c>
      <c r="K558">
        <f>IF(COUNTIFS(Winback!$K$2:$K$300,$D558)&gt;0,1,0)</f>
        <v/>
      </c>
      <c r="L558">
        <f>IF(AND($K558=1,LEFT($A558,3)="WB-"),SUMIFS(Winback!$D$2:$D$300,Winback!$K$2:$K$300,$D558),0)</f>
        <v/>
      </c>
      <c r="M558">
        <f>IF(OR($E558=1,$G558=1,SUMIFS(Registros!$J$2:$J$6000,Registros!$B$2:$B$6000,$A558)&gt;0),1,0)</f>
        <v/>
      </c>
      <c r="N558">
        <f>IF($J558&gt;0,1,IF(COUNTIFS(Registros!$A$2:$A$6000,"CS",Registros!$B$2:$B$6000,$A558,Registros!$K$2:$K$6000,"&lt;&gt;")&gt;0,1,0))</f>
        <v/>
      </c>
      <c r="O558">
        <f>IF(AND($K558=1,$E558=0,$G558=0,$I558=0),"WINBACK",IF(AND($M558=1,$N558&gt;0),"CONVERGENTE",IF($M558=1,"SOLO MÓVIL",IF($N558&gt;0,"SOLO FIJO / INTERNET","SIN SERVICIOS"))))</f>
        <v/>
      </c>
      <c r="P558">
        <f>IF($O558="WINBACK","Recuperar (winback)",IF($O558="CONVERGENTE","Upgrade / más líneas",IF($O558="SOLO MÓVIL","Ofrecer fijo + internet (FLBBTV)",IF($O558="SOLO FIJO / INTERNET","Ofrecer línea móvil Nextphone","Oferta completa (móvil + fijo + internet)"))))</f>
        <v/>
      </c>
      <c r="Q558">
        <f>$F558+$H558+$L558</f>
        <v/>
      </c>
      <c r="R558">
        <f>IFERROR(VLOOKUP($A558,Registros!$B$2:$G$6000,6,0),IFERROR(VLOOKUP($D558,Winback!$B$2:$C$300,2,0),""))</f>
        <v/>
      </c>
      <c r="S558">
        <f>IF($E558=1,"NP","")&amp;IF($G558=1,"+MOV","")&amp;IF($I558=1,"+CS","")&amp;IF($K558=1,"+WB","")</f>
        <v/>
      </c>
      <c r="T558">
        <f>$E558+$G558+$I558+$K558</f>
        <v/>
      </c>
    </row>
    <row r="559">
      <c r="A559" t="inlineStr">
        <is>
          <t>321372110100</t>
        </is>
      </c>
      <c r="B559" t="inlineStr">
        <is>
          <t>32137211</t>
        </is>
      </c>
      <c r="C559" t="inlineStr">
        <is>
          <t>RAMON GATEQO</t>
        </is>
      </c>
      <c r="D559" t="inlineStr">
        <is>
          <t>RAMONGATEQO</t>
        </is>
      </c>
      <c r="E559">
        <f>IF(COUNTIFS(Registros!$A$2:$A$6000,"NP",Registros!$B$2:$B$6000,$A559)&gt;0,1,0)</f>
        <v/>
      </c>
      <c r="F559">
        <f>IF($E559=1,SUMIFS(Registros!$F$2:$F$6000,Registros!$A$2:$A$6000,"NP",Registros!$B$2:$B$6000,$A559),0)</f>
        <v/>
      </c>
      <c r="G559">
        <f>IF(COUNTIFS(Registros!$A$2:$A$6000,"MOV",Registros!$B$2:$B$6000,$A559)&gt;0,1,0)</f>
        <v/>
      </c>
      <c r="H559">
        <f>IF($G559=1,SUMIFS(Registros!$F$2:$F$6000,Registros!$A$2:$A$6000,"MOV",Registros!$B$2:$B$6000,$A559),0)</f>
        <v/>
      </c>
      <c r="I559">
        <f>IF(COUNTIFS(Registros!$A$2:$A$6000,"CS",Registros!$B$2:$B$6000,$A559)&gt;0,1,0)</f>
        <v/>
      </c>
      <c r="J559">
        <f>IF($I559=1,SUMIFS(Registros!$I$2:$I$6000,Registros!$A$2:$A$6000,"CS",Registros!$B$2:$B$6000,$A559),0)</f>
        <v/>
      </c>
      <c r="K559">
        <f>IF(COUNTIFS(Winback!$K$2:$K$300,$D559)&gt;0,1,0)</f>
        <v/>
      </c>
      <c r="L559">
        <f>IF(AND($K559=1,LEFT($A559,3)="WB-"),SUMIFS(Winback!$D$2:$D$300,Winback!$K$2:$K$300,$D559),0)</f>
        <v/>
      </c>
      <c r="M559">
        <f>IF(OR($E559=1,$G559=1,SUMIFS(Registros!$J$2:$J$6000,Registros!$B$2:$B$6000,$A559)&gt;0),1,0)</f>
        <v/>
      </c>
      <c r="N559">
        <f>IF($J559&gt;0,1,IF(COUNTIFS(Registros!$A$2:$A$6000,"CS",Registros!$B$2:$B$6000,$A559,Registros!$K$2:$K$6000,"&lt;&gt;")&gt;0,1,0))</f>
        <v/>
      </c>
      <c r="O559">
        <f>IF(AND($K559=1,$E559=0,$G559=0,$I559=0),"WINBACK",IF(AND($M559=1,$N559&gt;0),"CONVERGENTE",IF($M559=1,"SOLO MÓVIL",IF($N559&gt;0,"SOLO FIJO / INTERNET","SIN SERVICIOS"))))</f>
        <v/>
      </c>
      <c r="P559">
        <f>IF($O559="WINBACK","Recuperar (winback)",IF($O559="CONVERGENTE","Upgrade / más líneas",IF($O559="SOLO MÓVIL","Ofrecer fijo + internet (FLBBTV)",IF($O559="SOLO FIJO / INTERNET","Ofrecer línea móvil Nextphone","Oferta completa (móvil + fijo + internet)"))))</f>
        <v/>
      </c>
      <c r="Q559">
        <f>$F559+$H559+$L559</f>
        <v/>
      </c>
      <c r="R559">
        <f>IFERROR(VLOOKUP($A559,Registros!$B$2:$G$6000,6,0),IFERROR(VLOOKUP($D559,Winback!$B$2:$C$300,2,0),""))</f>
        <v/>
      </c>
      <c r="S559">
        <f>IF($E559=1,"NP","")&amp;IF($G559=1,"+MOV","")&amp;IF($I559=1,"+CS","")&amp;IF($K559=1,"+WB","")</f>
        <v/>
      </c>
      <c r="T559">
        <f>$E559+$G559+$I559+$K559</f>
        <v/>
      </c>
    </row>
    <row r="560">
      <c r="A560" t="inlineStr">
        <is>
          <t>312217760000</t>
        </is>
      </c>
      <c r="B560" t="inlineStr">
        <is>
          <t>31221776</t>
        </is>
      </c>
      <c r="C560" t="inlineStr">
        <is>
          <t>MIT S.A CARLOS CAMPBELL DE LEON</t>
        </is>
      </c>
      <c r="D560" t="inlineStr">
        <is>
          <t>MITSACARLOSCAMPBELLDELEON</t>
        </is>
      </c>
      <c r="E560">
        <f>IF(COUNTIFS(Registros!$A$2:$A$6000,"NP",Registros!$B$2:$B$6000,$A560)&gt;0,1,0)</f>
        <v/>
      </c>
      <c r="F560">
        <f>IF($E560=1,SUMIFS(Registros!$F$2:$F$6000,Registros!$A$2:$A$6000,"NP",Registros!$B$2:$B$6000,$A560),0)</f>
        <v/>
      </c>
      <c r="G560">
        <f>IF(COUNTIFS(Registros!$A$2:$A$6000,"MOV",Registros!$B$2:$B$6000,$A560)&gt;0,1,0)</f>
        <v/>
      </c>
      <c r="H560">
        <f>IF($G560=1,SUMIFS(Registros!$F$2:$F$6000,Registros!$A$2:$A$6000,"MOV",Registros!$B$2:$B$6000,$A560),0)</f>
        <v/>
      </c>
      <c r="I560">
        <f>IF(COUNTIFS(Registros!$A$2:$A$6000,"CS",Registros!$B$2:$B$6000,$A560)&gt;0,1,0)</f>
        <v/>
      </c>
      <c r="J560">
        <f>IF($I560=1,SUMIFS(Registros!$I$2:$I$6000,Registros!$A$2:$A$6000,"CS",Registros!$B$2:$B$6000,$A560),0)</f>
        <v/>
      </c>
      <c r="K560">
        <f>IF(COUNTIFS(Winback!$K$2:$K$300,$D560)&gt;0,1,0)</f>
        <v/>
      </c>
      <c r="L560">
        <f>IF(AND($K560=1,LEFT($A560,3)="WB-"),SUMIFS(Winback!$D$2:$D$300,Winback!$K$2:$K$300,$D560),0)</f>
        <v/>
      </c>
      <c r="M560">
        <f>IF(OR($E560=1,$G560=1,SUMIFS(Registros!$J$2:$J$6000,Registros!$B$2:$B$6000,$A560)&gt;0),1,0)</f>
        <v/>
      </c>
      <c r="N560">
        <f>IF($J560&gt;0,1,IF(COUNTIFS(Registros!$A$2:$A$6000,"CS",Registros!$B$2:$B$6000,$A560,Registros!$K$2:$K$6000,"&lt;&gt;")&gt;0,1,0))</f>
        <v/>
      </c>
      <c r="O560">
        <f>IF(AND($K560=1,$E560=0,$G560=0,$I560=0),"WINBACK",IF(AND($M560=1,$N560&gt;0),"CONVERGENTE",IF($M560=1,"SOLO MÓVIL",IF($N560&gt;0,"SOLO FIJO / INTERNET","SIN SERVICIOS"))))</f>
        <v/>
      </c>
      <c r="P560">
        <f>IF($O560="WINBACK","Recuperar (winback)",IF($O560="CONVERGENTE","Upgrade / más líneas",IF($O560="SOLO MÓVIL","Ofrecer fijo + internet (FLBBTV)",IF($O560="SOLO FIJO / INTERNET","Ofrecer línea móvil Nextphone","Oferta completa (móvil + fijo + internet)"))))</f>
        <v/>
      </c>
      <c r="Q560">
        <f>$F560+$H560+$L560</f>
        <v/>
      </c>
      <c r="R560">
        <f>IFERROR(VLOOKUP($A560,Registros!$B$2:$G$6000,6,0),IFERROR(VLOOKUP($D560,Winback!$B$2:$C$300,2,0),""))</f>
        <v/>
      </c>
      <c r="S560">
        <f>IF($E560=1,"NP","")&amp;IF($G560=1,"+MOV","")&amp;IF($I560=1,"+CS","")&amp;IF($K560=1,"+WB","")</f>
        <v/>
      </c>
      <c r="T560">
        <f>$E560+$G560+$I560+$K560</f>
        <v/>
      </c>
    </row>
    <row r="561">
      <c r="A561" t="inlineStr">
        <is>
          <t>364012310000</t>
        </is>
      </c>
      <c r="B561" t="inlineStr">
        <is>
          <t>36401231</t>
        </is>
      </c>
      <c r="C561" t="inlineStr">
        <is>
          <t>MIT S.A</t>
        </is>
      </c>
      <c r="D561" t="inlineStr">
        <is>
          <t>MITSA</t>
        </is>
      </c>
      <c r="E561">
        <f>IF(COUNTIFS(Registros!$A$2:$A$6000,"NP",Registros!$B$2:$B$6000,$A561)&gt;0,1,0)</f>
        <v/>
      </c>
      <c r="F561">
        <f>IF($E561=1,SUMIFS(Registros!$F$2:$F$6000,Registros!$A$2:$A$6000,"NP",Registros!$B$2:$B$6000,$A561),0)</f>
        <v/>
      </c>
      <c r="G561">
        <f>IF(COUNTIFS(Registros!$A$2:$A$6000,"MOV",Registros!$B$2:$B$6000,$A561)&gt;0,1,0)</f>
        <v/>
      </c>
      <c r="H561">
        <f>IF($G561=1,SUMIFS(Registros!$F$2:$F$6000,Registros!$A$2:$A$6000,"MOV",Registros!$B$2:$B$6000,$A561),0)</f>
        <v/>
      </c>
      <c r="I561">
        <f>IF(COUNTIFS(Registros!$A$2:$A$6000,"CS",Registros!$B$2:$B$6000,$A561)&gt;0,1,0)</f>
        <v/>
      </c>
      <c r="J561">
        <f>IF($I561=1,SUMIFS(Registros!$I$2:$I$6000,Registros!$A$2:$A$6000,"CS",Registros!$B$2:$B$6000,$A561),0)</f>
        <v/>
      </c>
      <c r="K561">
        <f>IF(COUNTIFS(Winback!$K$2:$K$300,$D561)&gt;0,1,0)</f>
        <v/>
      </c>
      <c r="L561">
        <f>IF(AND($K561=1,LEFT($A561,3)="WB-"),SUMIFS(Winback!$D$2:$D$300,Winback!$K$2:$K$300,$D561),0)</f>
        <v/>
      </c>
      <c r="M561">
        <f>IF(OR($E561=1,$G561=1,SUMIFS(Registros!$J$2:$J$6000,Registros!$B$2:$B$6000,$A561)&gt;0),1,0)</f>
        <v/>
      </c>
      <c r="N561">
        <f>IF($J561&gt;0,1,IF(COUNTIFS(Registros!$A$2:$A$6000,"CS",Registros!$B$2:$B$6000,$A561,Registros!$K$2:$K$6000,"&lt;&gt;")&gt;0,1,0))</f>
        <v/>
      </c>
      <c r="O561">
        <f>IF(AND($K561=1,$E561=0,$G561=0,$I561=0),"WINBACK",IF(AND($M561=1,$N561&gt;0),"CONVERGENTE",IF($M561=1,"SOLO MÓVIL",IF($N561&gt;0,"SOLO FIJO / INTERNET","SIN SERVICIOS"))))</f>
        <v/>
      </c>
      <c r="P561">
        <f>IF($O561="WINBACK","Recuperar (winback)",IF($O561="CONVERGENTE","Upgrade / más líneas",IF($O561="SOLO MÓVIL","Ofrecer fijo + internet (FLBBTV)",IF($O561="SOLO FIJO / INTERNET","Ofrecer línea móvil Nextphone","Oferta completa (móvil + fijo + internet)"))))</f>
        <v/>
      </c>
      <c r="Q561">
        <f>$F561+$H561+$L561</f>
        <v/>
      </c>
      <c r="R561">
        <f>IFERROR(VLOOKUP($A561,Registros!$B$2:$G$6000,6,0),IFERROR(VLOOKUP($D561,Winback!$B$2:$C$300,2,0),""))</f>
        <v/>
      </c>
      <c r="S561">
        <f>IF($E561=1,"NP","")&amp;IF($G561=1,"+MOV","")&amp;IF($I561=1,"+CS","")&amp;IF($K561=1,"+WB","")</f>
        <v/>
      </c>
      <c r="T561">
        <f>$E561+$G561+$I561+$K561</f>
        <v/>
      </c>
    </row>
    <row r="562">
      <c r="A562" t="inlineStr">
        <is>
          <t>323512820000</t>
        </is>
      </c>
      <c r="B562" t="inlineStr">
        <is>
          <t>32351282</t>
        </is>
      </c>
      <c r="C562" t="inlineStr">
        <is>
          <t>AIR FACILITY</t>
        </is>
      </c>
      <c r="D562" t="inlineStr">
        <is>
          <t>AIRFACILITY</t>
        </is>
      </c>
      <c r="E562">
        <f>IF(COUNTIFS(Registros!$A$2:$A$6000,"NP",Registros!$B$2:$B$6000,$A562)&gt;0,1,0)</f>
        <v/>
      </c>
      <c r="F562">
        <f>IF($E562=1,SUMIFS(Registros!$F$2:$F$6000,Registros!$A$2:$A$6000,"NP",Registros!$B$2:$B$6000,$A562),0)</f>
        <v/>
      </c>
      <c r="G562">
        <f>IF(COUNTIFS(Registros!$A$2:$A$6000,"MOV",Registros!$B$2:$B$6000,$A562)&gt;0,1,0)</f>
        <v/>
      </c>
      <c r="H562">
        <f>IF($G562=1,SUMIFS(Registros!$F$2:$F$6000,Registros!$A$2:$A$6000,"MOV",Registros!$B$2:$B$6000,$A562),0)</f>
        <v/>
      </c>
      <c r="I562">
        <f>IF(COUNTIFS(Registros!$A$2:$A$6000,"CS",Registros!$B$2:$B$6000,$A562)&gt;0,1,0)</f>
        <v/>
      </c>
      <c r="J562">
        <f>IF($I562=1,SUMIFS(Registros!$I$2:$I$6000,Registros!$A$2:$A$6000,"CS",Registros!$B$2:$B$6000,$A562),0)</f>
        <v/>
      </c>
      <c r="K562">
        <f>IF(COUNTIFS(Winback!$K$2:$K$300,$D562)&gt;0,1,0)</f>
        <v/>
      </c>
      <c r="L562">
        <f>IF(AND($K562=1,LEFT($A562,3)="WB-"),SUMIFS(Winback!$D$2:$D$300,Winback!$K$2:$K$300,$D562),0)</f>
        <v/>
      </c>
      <c r="M562">
        <f>IF(OR($E562=1,$G562=1,SUMIFS(Registros!$J$2:$J$6000,Registros!$B$2:$B$6000,$A562)&gt;0),1,0)</f>
        <v/>
      </c>
      <c r="N562">
        <f>IF($J562&gt;0,1,IF(COUNTIFS(Registros!$A$2:$A$6000,"CS",Registros!$B$2:$B$6000,$A562,Registros!$K$2:$K$6000,"&lt;&gt;")&gt;0,1,0))</f>
        <v/>
      </c>
      <c r="O562">
        <f>IF(AND($K562=1,$E562=0,$G562=0,$I562=0),"WINBACK",IF(AND($M562=1,$N562&gt;0),"CONVERGENTE",IF($M562=1,"SOLO MÓVIL",IF($N562&gt;0,"SOLO FIJO / INTERNET","SIN SERVICIOS"))))</f>
        <v/>
      </c>
      <c r="P562">
        <f>IF($O562="WINBACK","Recuperar (winback)",IF($O562="CONVERGENTE","Upgrade / más líneas",IF($O562="SOLO MÓVIL","Ofrecer fijo + internet (FLBBTV)",IF($O562="SOLO FIJO / INTERNET","Ofrecer línea móvil Nextphone","Oferta completa (móvil + fijo + internet)"))))</f>
        <v/>
      </c>
      <c r="Q562">
        <f>$F562+$H562+$L562</f>
        <v/>
      </c>
      <c r="R562">
        <f>IFERROR(VLOOKUP($A562,Registros!$B$2:$G$6000,6,0),IFERROR(VLOOKUP($D562,Winback!$B$2:$C$300,2,0),""))</f>
        <v/>
      </c>
      <c r="S562">
        <f>IF($E562=1,"NP","")&amp;IF($G562=1,"+MOV","")&amp;IF($I562=1,"+CS","")&amp;IF($K562=1,"+WB","")</f>
        <v/>
      </c>
      <c r="T562">
        <f>$E562+$G562+$I562+$K562</f>
        <v/>
      </c>
    </row>
    <row r="563">
      <c r="A563" t="inlineStr">
        <is>
          <t>338181730000</t>
        </is>
      </c>
      <c r="B563" t="inlineStr">
        <is>
          <t>33818173</t>
        </is>
      </c>
      <c r="C563" t="inlineStr">
        <is>
          <t>Juana Castro Marciaga De Gonzalez</t>
        </is>
      </c>
      <c r="D563" t="inlineStr">
        <is>
          <t>JUANACASTROMARCIAGADEGONZALEZ</t>
        </is>
      </c>
      <c r="E563">
        <f>IF(COUNTIFS(Registros!$A$2:$A$6000,"NP",Registros!$B$2:$B$6000,$A563)&gt;0,1,0)</f>
        <v/>
      </c>
      <c r="F563">
        <f>IF($E563=1,SUMIFS(Registros!$F$2:$F$6000,Registros!$A$2:$A$6000,"NP",Registros!$B$2:$B$6000,$A563),0)</f>
        <v/>
      </c>
      <c r="G563">
        <f>IF(COUNTIFS(Registros!$A$2:$A$6000,"MOV",Registros!$B$2:$B$6000,$A563)&gt;0,1,0)</f>
        <v/>
      </c>
      <c r="H563">
        <f>IF($G563=1,SUMIFS(Registros!$F$2:$F$6000,Registros!$A$2:$A$6000,"MOV",Registros!$B$2:$B$6000,$A563),0)</f>
        <v/>
      </c>
      <c r="I563">
        <f>IF(COUNTIFS(Registros!$A$2:$A$6000,"CS",Registros!$B$2:$B$6000,$A563)&gt;0,1,0)</f>
        <v/>
      </c>
      <c r="J563">
        <f>IF($I563=1,SUMIFS(Registros!$I$2:$I$6000,Registros!$A$2:$A$6000,"CS",Registros!$B$2:$B$6000,$A563),0)</f>
        <v/>
      </c>
      <c r="K563">
        <f>IF(COUNTIFS(Winback!$K$2:$K$300,$D563)&gt;0,1,0)</f>
        <v/>
      </c>
      <c r="L563">
        <f>IF(AND($K563=1,LEFT($A563,3)="WB-"),SUMIFS(Winback!$D$2:$D$300,Winback!$K$2:$K$300,$D563),0)</f>
        <v/>
      </c>
      <c r="M563">
        <f>IF(OR($E563=1,$G563=1,SUMIFS(Registros!$J$2:$J$6000,Registros!$B$2:$B$6000,$A563)&gt;0),1,0)</f>
        <v/>
      </c>
      <c r="N563">
        <f>IF($J563&gt;0,1,IF(COUNTIFS(Registros!$A$2:$A$6000,"CS",Registros!$B$2:$B$6000,$A563,Registros!$K$2:$K$6000,"&lt;&gt;")&gt;0,1,0))</f>
        <v/>
      </c>
      <c r="O563">
        <f>IF(AND($K563=1,$E563=0,$G563=0,$I563=0),"WINBACK",IF(AND($M563=1,$N563&gt;0),"CONVERGENTE",IF($M563=1,"SOLO MÓVIL",IF($N563&gt;0,"SOLO FIJO / INTERNET","SIN SERVICIOS"))))</f>
        <v/>
      </c>
      <c r="P563">
        <f>IF($O563="WINBACK","Recuperar (winback)",IF($O563="CONVERGENTE","Upgrade / más líneas",IF($O563="SOLO MÓVIL","Ofrecer fijo + internet (FLBBTV)",IF($O563="SOLO FIJO / INTERNET","Ofrecer línea móvil Nextphone","Oferta completa (móvil + fijo + internet)"))))</f>
        <v/>
      </c>
      <c r="Q563">
        <f>$F563+$H563+$L563</f>
        <v/>
      </c>
      <c r="R563">
        <f>IFERROR(VLOOKUP($A563,Registros!$B$2:$G$6000,6,0),IFERROR(VLOOKUP($D563,Winback!$B$2:$C$300,2,0),""))</f>
        <v/>
      </c>
      <c r="S563">
        <f>IF($E563=1,"NP","")&amp;IF($G563=1,"+MOV","")&amp;IF($I563=1,"+CS","")&amp;IF($K563=1,"+WB","")</f>
        <v/>
      </c>
      <c r="T563">
        <f>$E563+$G563+$I563+$K563</f>
        <v/>
      </c>
    </row>
    <row r="564">
      <c r="A564" t="inlineStr">
        <is>
          <t>312211270000</t>
        </is>
      </c>
      <c r="B564" t="inlineStr">
        <is>
          <t>31221127</t>
        </is>
      </c>
      <c r="C564" t="inlineStr">
        <is>
          <t>QUINONES &amp; GONZALEZ CONTADORES</t>
        </is>
      </c>
      <c r="D564" t="inlineStr">
        <is>
          <t>QUINONESGONZALEZCONTADORES</t>
        </is>
      </c>
      <c r="E564">
        <f>IF(COUNTIFS(Registros!$A$2:$A$6000,"NP",Registros!$B$2:$B$6000,$A564)&gt;0,1,0)</f>
        <v/>
      </c>
      <c r="F564">
        <f>IF($E564=1,SUMIFS(Registros!$F$2:$F$6000,Registros!$A$2:$A$6000,"NP",Registros!$B$2:$B$6000,$A564),0)</f>
        <v/>
      </c>
      <c r="G564">
        <f>IF(COUNTIFS(Registros!$A$2:$A$6000,"MOV",Registros!$B$2:$B$6000,$A564)&gt;0,1,0)</f>
        <v/>
      </c>
      <c r="H564">
        <f>IF($G564=1,SUMIFS(Registros!$F$2:$F$6000,Registros!$A$2:$A$6000,"MOV",Registros!$B$2:$B$6000,$A564),0)</f>
        <v/>
      </c>
      <c r="I564">
        <f>IF(COUNTIFS(Registros!$A$2:$A$6000,"CS",Registros!$B$2:$B$6000,$A564)&gt;0,1,0)</f>
        <v/>
      </c>
      <c r="J564">
        <f>IF($I564=1,SUMIFS(Registros!$I$2:$I$6000,Registros!$A$2:$A$6000,"CS",Registros!$B$2:$B$6000,$A564),0)</f>
        <v/>
      </c>
      <c r="K564">
        <f>IF(COUNTIFS(Winback!$K$2:$K$300,$D564)&gt;0,1,0)</f>
        <v/>
      </c>
      <c r="L564">
        <f>IF(AND($K564=1,LEFT($A564,3)="WB-"),SUMIFS(Winback!$D$2:$D$300,Winback!$K$2:$K$300,$D564),0)</f>
        <v/>
      </c>
      <c r="M564">
        <f>IF(OR($E564=1,$G564=1,SUMIFS(Registros!$J$2:$J$6000,Registros!$B$2:$B$6000,$A564)&gt;0),1,0)</f>
        <v/>
      </c>
      <c r="N564">
        <f>IF($J564&gt;0,1,IF(COUNTIFS(Registros!$A$2:$A$6000,"CS",Registros!$B$2:$B$6000,$A564,Registros!$K$2:$K$6000,"&lt;&gt;")&gt;0,1,0))</f>
        <v/>
      </c>
      <c r="O564">
        <f>IF(AND($K564=1,$E564=0,$G564=0,$I564=0),"WINBACK",IF(AND($M564=1,$N564&gt;0),"CONVERGENTE",IF($M564=1,"SOLO MÓVIL",IF($N564&gt;0,"SOLO FIJO / INTERNET","SIN SERVICIOS"))))</f>
        <v/>
      </c>
      <c r="P564">
        <f>IF($O564="WINBACK","Recuperar (winback)",IF($O564="CONVERGENTE","Upgrade / más líneas",IF($O564="SOLO MÓVIL","Ofrecer fijo + internet (FLBBTV)",IF($O564="SOLO FIJO / INTERNET","Ofrecer línea móvil Nextphone","Oferta completa (móvil + fijo + internet)"))))</f>
        <v/>
      </c>
      <c r="Q564">
        <f>$F564+$H564+$L564</f>
        <v/>
      </c>
      <c r="R564">
        <f>IFERROR(VLOOKUP($A564,Registros!$B$2:$G$6000,6,0),IFERROR(VLOOKUP($D564,Winback!$B$2:$C$300,2,0),""))</f>
        <v/>
      </c>
      <c r="S564">
        <f>IF($E564=1,"NP","")&amp;IF($G564=1,"+MOV","")&amp;IF($I564=1,"+CS","")&amp;IF($K564=1,"+WB","")</f>
        <v/>
      </c>
      <c r="T564">
        <f>$E564+$G564+$I564+$K564</f>
        <v/>
      </c>
    </row>
    <row r="565">
      <c r="A565" t="inlineStr">
        <is>
          <t>312216740000</t>
        </is>
      </c>
      <c r="B565" t="inlineStr">
        <is>
          <t>31221674</t>
        </is>
      </c>
      <c r="C565" t="inlineStr">
        <is>
          <t>STAMPS S.A -</t>
        </is>
      </c>
      <c r="D565" t="inlineStr">
        <is>
          <t>STAMPSSA</t>
        </is>
      </c>
      <c r="E565">
        <f>IF(COUNTIFS(Registros!$A$2:$A$6000,"NP",Registros!$B$2:$B$6000,$A565)&gt;0,1,0)</f>
        <v/>
      </c>
      <c r="F565">
        <f>IF($E565=1,SUMIFS(Registros!$F$2:$F$6000,Registros!$A$2:$A$6000,"NP",Registros!$B$2:$B$6000,$A565),0)</f>
        <v/>
      </c>
      <c r="G565">
        <f>IF(COUNTIFS(Registros!$A$2:$A$6000,"MOV",Registros!$B$2:$B$6000,$A565)&gt;0,1,0)</f>
        <v/>
      </c>
      <c r="H565">
        <f>IF($G565=1,SUMIFS(Registros!$F$2:$F$6000,Registros!$A$2:$A$6000,"MOV",Registros!$B$2:$B$6000,$A565),0)</f>
        <v/>
      </c>
      <c r="I565">
        <f>IF(COUNTIFS(Registros!$A$2:$A$6000,"CS",Registros!$B$2:$B$6000,$A565)&gt;0,1,0)</f>
        <v/>
      </c>
      <c r="J565">
        <f>IF($I565=1,SUMIFS(Registros!$I$2:$I$6000,Registros!$A$2:$A$6000,"CS",Registros!$B$2:$B$6000,$A565),0)</f>
        <v/>
      </c>
      <c r="K565">
        <f>IF(COUNTIFS(Winback!$K$2:$K$300,$D565)&gt;0,1,0)</f>
        <v/>
      </c>
      <c r="L565">
        <f>IF(AND($K565=1,LEFT($A565,3)="WB-"),SUMIFS(Winback!$D$2:$D$300,Winback!$K$2:$K$300,$D565),0)</f>
        <v/>
      </c>
      <c r="M565">
        <f>IF(OR($E565=1,$G565=1,SUMIFS(Registros!$J$2:$J$6000,Registros!$B$2:$B$6000,$A565)&gt;0),1,0)</f>
        <v/>
      </c>
      <c r="N565">
        <f>IF($J565&gt;0,1,IF(COUNTIFS(Registros!$A$2:$A$6000,"CS",Registros!$B$2:$B$6000,$A565,Registros!$K$2:$K$6000,"&lt;&gt;")&gt;0,1,0))</f>
        <v/>
      </c>
      <c r="O565">
        <f>IF(AND($K565=1,$E565=0,$G565=0,$I565=0),"WINBACK",IF(AND($M565=1,$N565&gt;0),"CONVERGENTE",IF($M565=1,"SOLO MÓVIL",IF($N565&gt;0,"SOLO FIJO / INTERNET","SIN SERVICIOS"))))</f>
        <v/>
      </c>
      <c r="P565">
        <f>IF($O565="WINBACK","Recuperar (winback)",IF($O565="CONVERGENTE","Upgrade / más líneas",IF($O565="SOLO MÓVIL","Ofrecer fijo + internet (FLBBTV)",IF($O565="SOLO FIJO / INTERNET","Ofrecer línea móvil Nextphone","Oferta completa (móvil + fijo + internet)"))))</f>
        <v/>
      </c>
      <c r="Q565">
        <f>$F565+$H565+$L565</f>
        <v/>
      </c>
      <c r="R565">
        <f>IFERROR(VLOOKUP($A565,Registros!$B$2:$G$6000,6,0),IFERROR(VLOOKUP($D565,Winback!$B$2:$C$300,2,0),""))</f>
        <v/>
      </c>
      <c r="S565">
        <f>IF($E565=1,"NP","")&amp;IF($G565=1,"+MOV","")&amp;IF($I565=1,"+CS","")&amp;IF($K565=1,"+WB","")</f>
        <v/>
      </c>
      <c r="T565">
        <f>$E565+$G565+$I565+$K565</f>
        <v/>
      </c>
    </row>
    <row r="566">
      <c r="A566" t="inlineStr">
        <is>
          <t>312207700000</t>
        </is>
      </c>
      <c r="B566" t="inlineStr">
        <is>
          <t>31220770</t>
        </is>
      </c>
      <c r="C566" t="inlineStr">
        <is>
          <t>STAMPS, S.A. -</t>
        </is>
      </c>
      <c r="D566" t="inlineStr">
        <is>
          <t>STAMPSSA</t>
        </is>
      </c>
      <c r="E566">
        <f>IF(COUNTIFS(Registros!$A$2:$A$6000,"NP",Registros!$B$2:$B$6000,$A566)&gt;0,1,0)</f>
        <v/>
      </c>
      <c r="F566">
        <f>IF($E566=1,SUMIFS(Registros!$F$2:$F$6000,Registros!$A$2:$A$6000,"NP",Registros!$B$2:$B$6000,$A566),0)</f>
        <v/>
      </c>
      <c r="G566">
        <f>IF(COUNTIFS(Registros!$A$2:$A$6000,"MOV",Registros!$B$2:$B$6000,$A566)&gt;0,1,0)</f>
        <v/>
      </c>
      <c r="H566">
        <f>IF($G566=1,SUMIFS(Registros!$F$2:$F$6000,Registros!$A$2:$A$6000,"MOV",Registros!$B$2:$B$6000,$A566),0)</f>
        <v/>
      </c>
      <c r="I566">
        <f>IF(COUNTIFS(Registros!$A$2:$A$6000,"CS",Registros!$B$2:$B$6000,$A566)&gt;0,1,0)</f>
        <v/>
      </c>
      <c r="J566">
        <f>IF($I566=1,SUMIFS(Registros!$I$2:$I$6000,Registros!$A$2:$A$6000,"CS",Registros!$B$2:$B$6000,$A566),0)</f>
        <v/>
      </c>
      <c r="K566">
        <f>IF(COUNTIFS(Winback!$K$2:$K$300,$D566)&gt;0,1,0)</f>
        <v/>
      </c>
      <c r="L566">
        <f>IF(AND($K566=1,LEFT($A566,3)="WB-"),SUMIFS(Winback!$D$2:$D$300,Winback!$K$2:$K$300,$D566),0)</f>
        <v/>
      </c>
      <c r="M566">
        <f>IF(OR($E566=1,$G566=1,SUMIFS(Registros!$J$2:$J$6000,Registros!$B$2:$B$6000,$A566)&gt;0),1,0)</f>
        <v/>
      </c>
      <c r="N566">
        <f>IF($J566&gt;0,1,IF(COUNTIFS(Registros!$A$2:$A$6000,"CS",Registros!$B$2:$B$6000,$A566,Registros!$K$2:$K$6000,"&lt;&gt;")&gt;0,1,0))</f>
        <v/>
      </c>
      <c r="O566">
        <f>IF(AND($K566=1,$E566=0,$G566=0,$I566=0),"WINBACK",IF(AND($M566=1,$N566&gt;0),"CONVERGENTE",IF($M566=1,"SOLO MÓVIL",IF($N566&gt;0,"SOLO FIJO / INTERNET","SIN SERVICIOS"))))</f>
        <v/>
      </c>
      <c r="P566">
        <f>IF($O566="WINBACK","Recuperar (winback)",IF($O566="CONVERGENTE","Upgrade / más líneas",IF($O566="SOLO MÓVIL","Ofrecer fijo + internet (FLBBTV)",IF($O566="SOLO FIJO / INTERNET","Ofrecer línea móvil Nextphone","Oferta completa (móvil + fijo + internet)"))))</f>
        <v/>
      </c>
      <c r="Q566">
        <f>$F566+$H566+$L566</f>
        <v/>
      </c>
      <c r="R566">
        <f>IFERROR(VLOOKUP($A566,Registros!$B$2:$G$6000,6,0),IFERROR(VLOOKUP($D566,Winback!$B$2:$C$300,2,0),""))</f>
        <v/>
      </c>
      <c r="S566">
        <f>IF($E566=1,"NP","")&amp;IF($G566=1,"+MOV","")&amp;IF($I566=1,"+CS","")&amp;IF($K566=1,"+WB","")</f>
        <v/>
      </c>
      <c r="T566">
        <f>$E566+$G566+$I566+$K566</f>
        <v/>
      </c>
    </row>
    <row r="567">
      <c r="A567" t="inlineStr">
        <is>
          <t>312219140000</t>
        </is>
      </c>
      <c r="B567" t="inlineStr">
        <is>
          <t>31221914</t>
        </is>
      </c>
      <c r="C567" t="inlineStr">
        <is>
          <t>GRUPO WISA S.,A -</t>
        </is>
      </c>
      <c r="D567" t="inlineStr">
        <is>
          <t>GRUPOWISASA</t>
        </is>
      </c>
      <c r="E567">
        <f>IF(COUNTIFS(Registros!$A$2:$A$6000,"NP",Registros!$B$2:$B$6000,$A567)&gt;0,1,0)</f>
        <v/>
      </c>
      <c r="F567">
        <f>IF($E567=1,SUMIFS(Registros!$F$2:$F$6000,Registros!$A$2:$A$6000,"NP",Registros!$B$2:$B$6000,$A567),0)</f>
        <v/>
      </c>
      <c r="G567">
        <f>IF(COUNTIFS(Registros!$A$2:$A$6000,"MOV",Registros!$B$2:$B$6000,$A567)&gt;0,1,0)</f>
        <v/>
      </c>
      <c r="H567">
        <f>IF($G567=1,SUMIFS(Registros!$F$2:$F$6000,Registros!$A$2:$A$6000,"MOV",Registros!$B$2:$B$6000,$A567),0)</f>
        <v/>
      </c>
      <c r="I567">
        <f>IF(COUNTIFS(Registros!$A$2:$A$6000,"CS",Registros!$B$2:$B$6000,$A567)&gt;0,1,0)</f>
        <v/>
      </c>
      <c r="J567">
        <f>IF($I567=1,SUMIFS(Registros!$I$2:$I$6000,Registros!$A$2:$A$6000,"CS",Registros!$B$2:$B$6000,$A567),0)</f>
        <v/>
      </c>
      <c r="K567">
        <f>IF(COUNTIFS(Winback!$K$2:$K$300,$D567)&gt;0,1,0)</f>
        <v/>
      </c>
      <c r="L567">
        <f>IF(AND($K567=1,LEFT($A567,3)="WB-"),SUMIFS(Winback!$D$2:$D$300,Winback!$K$2:$K$300,$D567),0)</f>
        <v/>
      </c>
      <c r="M567">
        <f>IF(OR($E567=1,$G567=1,SUMIFS(Registros!$J$2:$J$6000,Registros!$B$2:$B$6000,$A567)&gt;0),1,0)</f>
        <v/>
      </c>
      <c r="N567">
        <f>IF($J567&gt;0,1,IF(COUNTIFS(Registros!$A$2:$A$6000,"CS",Registros!$B$2:$B$6000,$A567,Registros!$K$2:$K$6000,"&lt;&gt;")&gt;0,1,0))</f>
        <v/>
      </c>
      <c r="O567">
        <f>IF(AND($K567=1,$E567=0,$G567=0,$I567=0),"WINBACK",IF(AND($M567=1,$N567&gt;0),"CONVERGENTE",IF($M567=1,"SOLO MÓVIL",IF($N567&gt;0,"SOLO FIJO / INTERNET","SIN SERVICIOS"))))</f>
        <v/>
      </c>
      <c r="P567">
        <f>IF($O567="WINBACK","Recuperar (winback)",IF($O567="CONVERGENTE","Upgrade / más líneas",IF($O567="SOLO MÓVIL","Ofrecer fijo + internet (FLBBTV)",IF($O567="SOLO FIJO / INTERNET","Ofrecer línea móvil Nextphone","Oferta completa (móvil + fijo + internet)"))))</f>
        <v/>
      </c>
      <c r="Q567">
        <f>$F567+$H567+$L567</f>
        <v/>
      </c>
      <c r="R567">
        <f>IFERROR(VLOOKUP($A567,Registros!$B$2:$G$6000,6,0),IFERROR(VLOOKUP($D567,Winback!$B$2:$C$300,2,0),""))</f>
        <v/>
      </c>
      <c r="S567">
        <f>IF($E567=1,"NP","")&amp;IF($G567=1,"+MOV","")&amp;IF($I567=1,"+CS","")&amp;IF($K567=1,"+WB","")</f>
        <v/>
      </c>
      <c r="T567">
        <f>$E567+$G567+$I567+$K567</f>
        <v/>
      </c>
    </row>
    <row r="568">
      <c r="A568" t="inlineStr">
        <is>
          <t>347147190000</t>
        </is>
      </c>
      <c r="B568" t="inlineStr">
        <is>
          <t>34714719</t>
        </is>
      </c>
      <c r="C568" t="inlineStr">
        <is>
          <t>SEGUNDO CORRALES</t>
        </is>
      </c>
      <c r="D568" t="inlineStr">
        <is>
          <t>SEGUNDOCORRALES</t>
        </is>
      </c>
      <c r="E568">
        <f>IF(COUNTIFS(Registros!$A$2:$A$6000,"NP",Registros!$B$2:$B$6000,$A568)&gt;0,1,0)</f>
        <v/>
      </c>
      <c r="F568">
        <f>IF($E568=1,SUMIFS(Registros!$F$2:$F$6000,Registros!$A$2:$A$6000,"NP",Registros!$B$2:$B$6000,$A568),0)</f>
        <v/>
      </c>
      <c r="G568">
        <f>IF(COUNTIFS(Registros!$A$2:$A$6000,"MOV",Registros!$B$2:$B$6000,$A568)&gt;0,1,0)</f>
        <v/>
      </c>
      <c r="H568">
        <f>IF($G568=1,SUMIFS(Registros!$F$2:$F$6000,Registros!$A$2:$A$6000,"MOV",Registros!$B$2:$B$6000,$A568),0)</f>
        <v/>
      </c>
      <c r="I568">
        <f>IF(COUNTIFS(Registros!$A$2:$A$6000,"CS",Registros!$B$2:$B$6000,$A568)&gt;0,1,0)</f>
        <v/>
      </c>
      <c r="J568">
        <f>IF($I568=1,SUMIFS(Registros!$I$2:$I$6000,Registros!$A$2:$A$6000,"CS",Registros!$B$2:$B$6000,$A568),0)</f>
        <v/>
      </c>
      <c r="K568">
        <f>IF(COUNTIFS(Winback!$K$2:$K$300,$D568)&gt;0,1,0)</f>
        <v/>
      </c>
      <c r="L568">
        <f>IF(AND($K568=1,LEFT($A568,3)="WB-"),SUMIFS(Winback!$D$2:$D$300,Winback!$K$2:$K$300,$D568),0)</f>
        <v/>
      </c>
      <c r="M568">
        <f>IF(OR($E568=1,$G568=1,SUMIFS(Registros!$J$2:$J$6000,Registros!$B$2:$B$6000,$A568)&gt;0),1,0)</f>
        <v/>
      </c>
      <c r="N568">
        <f>IF($J568&gt;0,1,IF(COUNTIFS(Registros!$A$2:$A$6000,"CS",Registros!$B$2:$B$6000,$A568,Registros!$K$2:$K$6000,"&lt;&gt;")&gt;0,1,0))</f>
        <v/>
      </c>
      <c r="O568">
        <f>IF(AND($K568=1,$E568=0,$G568=0,$I568=0),"WINBACK",IF(AND($M568=1,$N568&gt;0),"CONVERGENTE",IF($M568=1,"SOLO MÓVIL",IF($N568&gt;0,"SOLO FIJO / INTERNET","SIN SERVICIOS"))))</f>
        <v/>
      </c>
      <c r="P568">
        <f>IF($O568="WINBACK","Recuperar (winback)",IF($O568="CONVERGENTE","Upgrade / más líneas",IF($O568="SOLO MÓVIL","Ofrecer fijo + internet (FLBBTV)",IF($O568="SOLO FIJO / INTERNET","Ofrecer línea móvil Nextphone","Oferta completa (móvil + fijo + internet)"))))</f>
        <v/>
      </c>
      <c r="Q568">
        <f>$F568+$H568+$L568</f>
        <v/>
      </c>
      <c r="R568">
        <f>IFERROR(VLOOKUP($A568,Registros!$B$2:$G$6000,6,0),IFERROR(VLOOKUP($D568,Winback!$B$2:$C$300,2,0),""))</f>
        <v/>
      </c>
      <c r="S568">
        <f>IF($E568=1,"NP","")&amp;IF($G568=1,"+MOV","")&amp;IF($I568=1,"+CS","")&amp;IF($K568=1,"+WB","")</f>
        <v/>
      </c>
      <c r="T568">
        <f>$E568+$G568+$I568+$K568</f>
        <v/>
      </c>
    </row>
    <row r="569">
      <c r="A569" t="inlineStr">
        <is>
          <t>321505070100</t>
        </is>
      </c>
      <c r="B569" t="inlineStr">
        <is>
          <t>32150507</t>
        </is>
      </c>
      <c r="C569" t="inlineStr">
        <is>
          <t>CLINICA DENTAL BALBOA, SA</t>
        </is>
      </c>
      <c r="D569" t="inlineStr">
        <is>
          <t>CLINICADENTALBALBOASA</t>
        </is>
      </c>
      <c r="E569">
        <f>IF(COUNTIFS(Registros!$A$2:$A$6000,"NP",Registros!$B$2:$B$6000,$A569)&gt;0,1,0)</f>
        <v/>
      </c>
      <c r="F569">
        <f>IF($E569=1,SUMIFS(Registros!$F$2:$F$6000,Registros!$A$2:$A$6000,"NP",Registros!$B$2:$B$6000,$A569),0)</f>
        <v/>
      </c>
      <c r="G569">
        <f>IF(COUNTIFS(Registros!$A$2:$A$6000,"MOV",Registros!$B$2:$B$6000,$A569)&gt;0,1,0)</f>
        <v/>
      </c>
      <c r="H569">
        <f>IF($G569=1,SUMIFS(Registros!$F$2:$F$6000,Registros!$A$2:$A$6000,"MOV",Registros!$B$2:$B$6000,$A569),0)</f>
        <v/>
      </c>
      <c r="I569">
        <f>IF(COUNTIFS(Registros!$A$2:$A$6000,"CS",Registros!$B$2:$B$6000,$A569)&gt;0,1,0)</f>
        <v/>
      </c>
      <c r="J569">
        <f>IF($I569=1,SUMIFS(Registros!$I$2:$I$6000,Registros!$A$2:$A$6000,"CS",Registros!$B$2:$B$6000,$A569),0)</f>
        <v/>
      </c>
      <c r="K569">
        <f>IF(COUNTIFS(Winback!$K$2:$K$300,$D569)&gt;0,1,0)</f>
        <v/>
      </c>
      <c r="L569">
        <f>IF(AND($K569=1,LEFT($A569,3)="WB-"),SUMIFS(Winback!$D$2:$D$300,Winback!$K$2:$K$300,$D569),0)</f>
        <v/>
      </c>
      <c r="M569">
        <f>IF(OR($E569=1,$G569=1,SUMIFS(Registros!$J$2:$J$6000,Registros!$B$2:$B$6000,$A569)&gt;0),1,0)</f>
        <v/>
      </c>
      <c r="N569">
        <f>IF($J569&gt;0,1,IF(COUNTIFS(Registros!$A$2:$A$6000,"CS",Registros!$B$2:$B$6000,$A569,Registros!$K$2:$K$6000,"&lt;&gt;")&gt;0,1,0))</f>
        <v/>
      </c>
      <c r="O569">
        <f>IF(AND($K569=1,$E569=0,$G569=0,$I569=0),"WINBACK",IF(AND($M569=1,$N569&gt;0),"CONVERGENTE",IF($M569=1,"SOLO MÓVIL",IF($N569&gt;0,"SOLO FIJO / INTERNET","SIN SERVICIOS"))))</f>
        <v/>
      </c>
      <c r="P569">
        <f>IF($O569="WINBACK","Recuperar (winback)",IF($O569="CONVERGENTE","Upgrade / más líneas",IF($O569="SOLO MÓVIL","Ofrecer fijo + internet (FLBBTV)",IF($O569="SOLO FIJO / INTERNET","Ofrecer línea móvil Nextphone","Oferta completa (móvil + fijo + internet)"))))</f>
        <v/>
      </c>
      <c r="Q569">
        <f>$F569+$H569+$L569</f>
        <v/>
      </c>
      <c r="R569">
        <f>IFERROR(VLOOKUP($A569,Registros!$B$2:$G$6000,6,0),IFERROR(VLOOKUP($D569,Winback!$B$2:$C$300,2,0),""))</f>
        <v/>
      </c>
      <c r="S569">
        <f>IF($E569=1,"NP","")&amp;IF($G569=1,"+MOV","")&amp;IF($I569=1,"+CS","")&amp;IF($K569=1,"+WB","")</f>
        <v/>
      </c>
      <c r="T569">
        <f>$E569+$G569+$I569+$K569</f>
        <v/>
      </c>
    </row>
    <row r="570">
      <c r="A570" t="inlineStr">
        <is>
          <t>352321650000</t>
        </is>
      </c>
      <c r="B570" t="inlineStr">
        <is>
          <t>35232165</t>
        </is>
      </c>
      <c r="C570" t="inlineStr">
        <is>
          <t>NIDIA CEDEÑO</t>
        </is>
      </c>
      <c r="D570" t="inlineStr">
        <is>
          <t>NIDIACEDENO</t>
        </is>
      </c>
      <c r="E570">
        <f>IF(COUNTIFS(Registros!$A$2:$A$6000,"NP",Registros!$B$2:$B$6000,$A570)&gt;0,1,0)</f>
        <v/>
      </c>
      <c r="F570">
        <f>IF($E570=1,SUMIFS(Registros!$F$2:$F$6000,Registros!$A$2:$A$6000,"NP",Registros!$B$2:$B$6000,$A570),0)</f>
        <v/>
      </c>
      <c r="G570">
        <f>IF(COUNTIFS(Registros!$A$2:$A$6000,"MOV",Registros!$B$2:$B$6000,$A570)&gt;0,1,0)</f>
        <v/>
      </c>
      <c r="H570">
        <f>IF($G570=1,SUMIFS(Registros!$F$2:$F$6000,Registros!$A$2:$A$6000,"MOV",Registros!$B$2:$B$6000,$A570),0)</f>
        <v/>
      </c>
      <c r="I570">
        <f>IF(COUNTIFS(Registros!$A$2:$A$6000,"CS",Registros!$B$2:$B$6000,$A570)&gt;0,1,0)</f>
        <v/>
      </c>
      <c r="J570">
        <f>IF($I570=1,SUMIFS(Registros!$I$2:$I$6000,Registros!$A$2:$A$6000,"CS",Registros!$B$2:$B$6000,$A570),0)</f>
        <v/>
      </c>
      <c r="K570">
        <f>IF(COUNTIFS(Winback!$K$2:$K$300,$D570)&gt;0,1,0)</f>
        <v/>
      </c>
      <c r="L570">
        <f>IF(AND($K570=1,LEFT($A570,3)="WB-"),SUMIFS(Winback!$D$2:$D$300,Winback!$K$2:$K$300,$D570),0)</f>
        <v/>
      </c>
      <c r="M570">
        <f>IF(OR($E570=1,$G570=1,SUMIFS(Registros!$J$2:$J$6000,Registros!$B$2:$B$6000,$A570)&gt;0),1,0)</f>
        <v/>
      </c>
      <c r="N570">
        <f>IF($J570&gt;0,1,IF(COUNTIFS(Registros!$A$2:$A$6000,"CS",Registros!$B$2:$B$6000,$A570,Registros!$K$2:$K$6000,"&lt;&gt;")&gt;0,1,0))</f>
        <v/>
      </c>
      <c r="O570">
        <f>IF(AND($K570=1,$E570=0,$G570=0,$I570=0),"WINBACK",IF(AND($M570=1,$N570&gt;0),"CONVERGENTE",IF($M570=1,"SOLO MÓVIL",IF($N570&gt;0,"SOLO FIJO / INTERNET","SIN SERVICIOS"))))</f>
        <v/>
      </c>
      <c r="P570">
        <f>IF($O570="WINBACK","Recuperar (winback)",IF($O570="CONVERGENTE","Upgrade / más líneas",IF($O570="SOLO MÓVIL","Ofrecer fijo + internet (FLBBTV)",IF($O570="SOLO FIJO / INTERNET","Ofrecer línea móvil Nextphone","Oferta completa (móvil + fijo + internet)"))))</f>
        <v/>
      </c>
      <c r="Q570">
        <f>$F570+$H570+$L570</f>
        <v/>
      </c>
      <c r="R570">
        <f>IFERROR(VLOOKUP($A570,Registros!$B$2:$G$6000,6,0),IFERROR(VLOOKUP($D570,Winback!$B$2:$C$300,2,0),""))</f>
        <v/>
      </c>
      <c r="S570">
        <f>IF($E570=1,"NP","")&amp;IF($G570=1,"+MOV","")&amp;IF($I570=1,"+CS","")&amp;IF($K570=1,"+WB","")</f>
        <v/>
      </c>
      <c r="T570">
        <f>$E570+$G570+$I570+$K570</f>
        <v/>
      </c>
    </row>
    <row r="571">
      <c r="A571" t="inlineStr">
        <is>
          <t>312209610000</t>
        </is>
      </c>
      <c r="B571" t="inlineStr">
        <is>
          <t>31220961</t>
        </is>
      </c>
      <c r="C571" t="inlineStr">
        <is>
          <t>TERRAMAR GROUP, S.A. -</t>
        </is>
      </c>
      <c r="D571" t="inlineStr">
        <is>
          <t>TERRAMARGROUPSA</t>
        </is>
      </c>
      <c r="E571">
        <f>IF(COUNTIFS(Registros!$A$2:$A$6000,"NP",Registros!$B$2:$B$6000,$A571)&gt;0,1,0)</f>
        <v/>
      </c>
      <c r="F571">
        <f>IF($E571=1,SUMIFS(Registros!$F$2:$F$6000,Registros!$A$2:$A$6000,"NP",Registros!$B$2:$B$6000,$A571),0)</f>
        <v/>
      </c>
      <c r="G571">
        <f>IF(COUNTIFS(Registros!$A$2:$A$6000,"MOV",Registros!$B$2:$B$6000,$A571)&gt;0,1,0)</f>
        <v/>
      </c>
      <c r="H571">
        <f>IF($G571=1,SUMIFS(Registros!$F$2:$F$6000,Registros!$A$2:$A$6000,"MOV",Registros!$B$2:$B$6000,$A571),0)</f>
        <v/>
      </c>
      <c r="I571">
        <f>IF(COUNTIFS(Registros!$A$2:$A$6000,"CS",Registros!$B$2:$B$6000,$A571)&gt;0,1,0)</f>
        <v/>
      </c>
      <c r="J571">
        <f>IF($I571=1,SUMIFS(Registros!$I$2:$I$6000,Registros!$A$2:$A$6000,"CS",Registros!$B$2:$B$6000,$A571),0)</f>
        <v/>
      </c>
      <c r="K571">
        <f>IF(COUNTIFS(Winback!$K$2:$K$300,$D571)&gt;0,1,0)</f>
        <v/>
      </c>
      <c r="L571">
        <f>IF(AND($K571=1,LEFT($A571,3)="WB-"),SUMIFS(Winback!$D$2:$D$300,Winback!$K$2:$K$300,$D571),0)</f>
        <v/>
      </c>
      <c r="M571">
        <f>IF(OR($E571=1,$G571=1,SUMIFS(Registros!$J$2:$J$6000,Registros!$B$2:$B$6000,$A571)&gt;0),1,0)</f>
        <v/>
      </c>
      <c r="N571">
        <f>IF($J571&gt;0,1,IF(COUNTIFS(Registros!$A$2:$A$6000,"CS",Registros!$B$2:$B$6000,$A571,Registros!$K$2:$K$6000,"&lt;&gt;")&gt;0,1,0))</f>
        <v/>
      </c>
      <c r="O571">
        <f>IF(AND($K571=1,$E571=0,$G571=0,$I571=0),"WINBACK",IF(AND($M571=1,$N571&gt;0),"CONVERGENTE",IF($M571=1,"SOLO MÓVIL",IF($N571&gt;0,"SOLO FIJO / INTERNET","SIN SERVICIOS"))))</f>
        <v/>
      </c>
      <c r="P571">
        <f>IF($O571="WINBACK","Recuperar (winback)",IF($O571="CONVERGENTE","Upgrade / más líneas",IF($O571="SOLO MÓVIL","Ofrecer fijo + internet (FLBBTV)",IF($O571="SOLO FIJO / INTERNET","Ofrecer línea móvil Nextphone","Oferta completa (móvil + fijo + internet)"))))</f>
        <v/>
      </c>
      <c r="Q571">
        <f>$F571+$H571+$L571</f>
        <v/>
      </c>
      <c r="R571">
        <f>IFERROR(VLOOKUP($A571,Registros!$B$2:$G$6000,6,0),IFERROR(VLOOKUP($D571,Winback!$B$2:$C$300,2,0),""))</f>
        <v/>
      </c>
      <c r="S571">
        <f>IF($E571=1,"NP","")&amp;IF($G571=1,"+MOV","")&amp;IF($I571=1,"+CS","")&amp;IF($K571=1,"+WB","")</f>
        <v/>
      </c>
      <c r="T571">
        <f>$E571+$G571+$I571+$K571</f>
        <v/>
      </c>
    </row>
    <row r="572">
      <c r="A572" t="inlineStr">
        <is>
          <t>354305690000</t>
        </is>
      </c>
      <c r="B572" t="inlineStr">
        <is>
          <t>35430569</t>
        </is>
      </c>
      <c r="C572" t="inlineStr">
        <is>
          <t>MARIA DE LOS REYES PINTO</t>
        </is>
      </c>
      <c r="D572" t="inlineStr">
        <is>
          <t>MARIADELOSREYESPINTO</t>
        </is>
      </c>
      <c r="E572">
        <f>IF(COUNTIFS(Registros!$A$2:$A$6000,"NP",Registros!$B$2:$B$6000,$A572)&gt;0,1,0)</f>
        <v/>
      </c>
      <c r="F572">
        <f>IF($E572=1,SUMIFS(Registros!$F$2:$F$6000,Registros!$A$2:$A$6000,"NP",Registros!$B$2:$B$6000,$A572),0)</f>
        <v/>
      </c>
      <c r="G572">
        <f>IF(COUNTIFS(Registros!$A$2:$A$6000,"MOV",Registros!$B$2:$B$6000,$A572)&gt;0,1,0)</f>
        <v/>
      </c>
      <c r="H572">
        <f>IF($G572=1,SUMIFS(Registros!$F$2:$F$6000,Registros!$A$2:$A$6000,"MOV",Registros!$B$2:$B$6000,$A572),0)</f>
        <v/>
      </c>
      <c r="I572">
        <f>IF(COUNTIFS(Registros!$A$2:$A$6000,"CS",Registros!$B$2:$B$6000,$A572)&gt;0,1,0)</f>
        <v/>
      </c>
      <c r="J572">
        <f>IF($I572=1,SUMIFS(Registros!$I$2:$I$6000,Registros!$A$2:$A$6000,"CS",Registros!$B$2:$B$6000,$A572),0)</f>
        <v/>
      </c>
      <c r="K572">
        <f>IF(COUNTIFS(Winback!$K$2:$K$300,$D572)&gt;0,1,0)</f>
        <v/>
      </c>
      <c r="L572">
        <f>IF(AND($K572=1,LEFT($A572,3)="WB-"),SUMIFS(Winback!$D$2:$D$300,Winback!$K$2:$K$300,$D572),0)</f>
        <v/>
      </c>
      <c r="M572">
        <f>IF(OR($E572=1,$G572=1,SUMIFS(Registros!$J$2:$J$6000,Registros!$B$2:$B$6000,$A572)&gt;0),1,0)</f>
        <v/>
      </c>
      <c r="N572">
        <f>IF($J572&gt;0,1,IF(COUNTIFS(Registros!$A$2:$A$6000,"CS",Registros!$B$2:$B$6000,$A572,Registros!$K$2:$K$6000,"&lt;&gt;")&gt;0,1,0))</f>
        <v/>
      </c>
      <c r="O572">
        <f>IF(AND($K572=1,$E572=0,$G572=0,$I572=0),"WINBACK",IF(AND($M572=1,$N572&gt;0),"CONVERGENTE",IF($M572=1,"SOLO MÓVIL",IF($N572&gt;0,"SOLO FIJO / INTERNET","SIN SERVICIOS"))))</f>
        <v/>
      </c>
      <c r="P572">
        <f>IF($O572="WINBACK","Recuperar (winback)",IF($O572="CONVERGENTE","Upgrade / más líneas",IF($O572="SOLO MÓVIL","Ofrecer fijo + internet (FLBBTV)",IF($O572="SOLO FIJO / INTERNET","Ofrecer línea móvil Nextphone","Oferta completa (móvil + fijo + internet)"))))</f>
        <v/>
      </c>
      <c r="Q572">
        <f>$F572+$H572+$L572</f>
        <v/>
      </c>
      <c r="R572">
        <f>IFERROR(VLOOKUP($A572,Registros!$B$2:$G$6000,6,0),IFERROR(VLOOKUP($D572,Winback!$B$2:$C$300,2,0),""))</f>
        <v/>
      </c>
      <c r="S572">
        <f>IF($E572=1,"NP","")&amp;IF($G572=1,"+MOV","")&amp;IF($I572=1,"+CS","")&amp;IF($K572=1,"+WB","")</f>
        <v/>
      </c>
      <c r="T572">
        <f>$E572+$G572+$I572+$K572</f>
        <v/>
      </c>
    </row>
    <row r="573">
      <c r="A573" t="inlineStr">
        <is>
          <t>355353350000</t>
        </is>
      </c>
      <c r="B573" t="inlineStr">
        <is>
          <t>35535335</t>
        </is>
      </c>
      <c r="C573" t="inlineStr">
        <is>
          <t>JOSÉ PÉREZ OJO</t>
        </is>
      </c>
      <c r="D573" t="inlineStr">
        <is>
          <t>JOSEPEREZOJO</t>
        </is>
      </c>
      <c r="E573">
        <f>IF(COUNTIFS(Registros!$A$2:$A$6000,"NP",Registros!$B$2:$B$6000,$A573)&gt;0,1,0)</f>
        <v/>
      </c>
      <c r="F573">
        <f>IF($E573=1,SUMIFS(Registros!$F$2:$F$6000,Registros!$A$2:$A$6000,"NP",Registros!$B$2:$B$6000,$A573),0)</f>
        <v/>
      </c>
      <c r="G573">
        <f>IF(COUNTIFS(Registros!$A$2:$A$6000,"MOV",Registros!$B$2:$B$6000,$A573)&gt;0,1,0)</f>
        <v/>
      </c>
      <c r="H573">
        <f>IF($G573=1,SUMIFS(Registros!$F$2:$F$6000,Registros!$A$2:$A$6000,"MOV",Registros!$B$2:$B$6000,$A573),0)</f>
        <v/>
      </c>
      <c r="I573">
        <f>IF(COUNTIFS(Registros!$A$2:$A$6000,"CS",Registros!$B$2:$B$6000,$A573)&gt;0,1,0)</f>
        <v/>
      </c>
      <c r="J573">
        <f>IF($I573=1,SUMIFS(Registros!$I$2:$I$6000,Registros!$A$2:$A$6000,"CS",Registros!$B$2:$B$6000,$A573),0)</f>
        <v/>
      </c>
      <c r="K573">
        <f>IF(COUNTIFS(Winback!$K$2:$K$300,$D573)&gt;0,1,0)</f>
        <v/>
      </c>
      <c r="L573">
        <f>IF(AND($K573=1,LEFT($A573,3)="WB-"),SUMIFS(Winback!$D$2:$D$300,Winback!$K$2:$K$300,$D573),0)</f>
        <v/>
      </c>
      <c r="M573">
        <f>IF(OR($E573=1,$G573=1,SUMIFS(Registros!$J$2:$J$6000,Registros!$B$2:$B$6000,$A573)&gt;0),1,0)</f>
        <v/>
      </c>
      <c r="N573">
        <f>IF($J573&gt;0,1,IF(COUNTIFS(Registros!$A$2:$A$6000,"CS",Registros!$B$2:$B$6000,$A573,Registros!$K$2:$K$6000,"&lt;&gt;")&gt;0,1,0))</f>
        <v/>
      </c>
      <c r="O573">
        <f>IF(AND($K573=1,$E573=0,$G573=0,$I573=0),"WINBACK",IF(AND($M573=1,$N573&gt;0),"CONVERGENTE",IF($M573=1,"SOLO MÓVIL",IF($N573&gt;0,"SOLO FIJO / INTERNET","SIN SERVICIOS"))))</f>
        <v/>
      </c>
      <c r="P573">
        <f>IF($O573="WINBACK","Recuperar (winback)",IF($O573="CONVERGENTE","Upgrade / más líneas",IF($O573="SOLO MÓVIL","Ofrecer fijo + internet (FLBBTV)",IF($O573="SOLO FIJO / INTERNET","Ofrecer línea móvil Nextphone","Oferta completa (móvil + fijo + internet)"))))</f>
        <v/>
      </c>
      <c r="Q573">
        <f>$F573+$H573+$L573</f>
        <v/>
      </c>
      <c r="R573">
        <f>IFERROR(VLOOKUP($A573,Registros!$B$2:$G$6000,6,0),IFERROR(VLOOKUP($D573,Winback!$B$2:$C$300,2,0),""))</f>
        <v/>
      </c>
      <c r="S573">
        <f>IF($E573=1,"NP","")&amp;IF($G573=1,"+MOV","")&amp;IF($I573=1,"+CS","")&amp;IF($K573=1,"+WB","")</f>
        <v/>
      </c>
      <c r="T573">
        <f>$E573+$G573+$I573+$K573</f>
        <v/>
      </c>
    </row>
    <row r="574">
      <c r="A574" t="inlineStr">
        <is>
          <t>312221270000</t>
        </is>
      </c>
      <c r="B574" t="inlineStr">
        <is>
          <t>31222127</t>
        </is>
      </c>
      <c r="C574" t="inlineStr">
        <is>
          <t>MULLER Y MADRID INVESTIGACIONE -</t>
        </is>
      </c>
      <c r="D574" t="inlineStr">
        <is>
          <t>MULLERYMADRIDINVESTIGACIONE</t>
        </is>
      </c>
      <c r="E574">
        <f>IF(COUNTIFS(Registros!$A$2:$A$6000,"NP",Registros!$B$2:$B$6000,$A574)&gt;0,1,0)</f>
        <v/>
      </c>
      <c r="F574">
        <f>IF($E574=1,SUMIFS(Registros!$F$2:$F$6000,Registros!$A$2:$A$6000,"NP",Registros!$B$2:$B$6000,$A574),0)</f>
        <v/>
      </c>
      <c r="G574">
        <f>IF(COUNTIFS(Registros!$A$2:$A$6000,"MOV",Registros!$B$2:$B$6000,$A574)&gt;0,1,0)</f>
        <v/>
      </c>
      <c r="H574">
        <f>IF($G574=1,SUMIFS(Registros!$F$2:$F$6000,Registros!$A$2:$A$6000,"MOV",Registros!$B$2:$B$6000,$A574),0)</f>
        <v/>
      </c>
      <c r="I574">
        <f>IF(COUNTIFS(Registros!$A$2:$A$6000,"CS",Registros!$B$2:$B$6000,$A574)&gt;0,1,0)</f>
        <v/>
      </c>
      <c r="J574">
        <f>IF($I574=1,SUMIFS(Registros!$I$2:$I$6000,Registros!$A$2:$A$6000,"CS",Registros!$B$2:$B$6000,$A574),0)</f>
        <v/>
      </c>
      <c r="K574">
        <f>IF(COUNTIFS(Winback!$K$2:$K$300,$D574)&gt;0,1,0)</f>
        <v/>
      </c>
      <c r="L574">
        <f>IF(AND($K574=1,LEFT($A574,3)="WB-"),SUMIFS(Winback!$D$2:$D$300,Winback!$K$2:$K$300,$D574),0)</f>
        <v/>
      </c>
      <c r="M574">
        <f>IF(OR($E574=1,$G574=1,SUMIFS(Registros!$J$2:$J$6000,Registros!$B$2:$B$6000,$A574)&gt;0),1,0)</f>
        <v/>
      </c>
      <c r="N574">
        <f>IF($J574&gt;0,1,IF(COUNTIFS(Registros!$A$2:$A$6000,"CS",Registros!$B$2:$B$6000,$A574,Registros!$K$2:$K$6000,"&lt;&gt;")&gt;0,1,0))</f>
        <v/>
      </c>
      <c r="O574">
        <f>IF(AND($K574=1,$E574=0,$G574=0,$I574=0),"WINBACK",IF(AND($M574=1,$N574&gt;0),"CONVERGENTE",IF($M574=1,"SOLO MÓVIL",IF($N574&gt;0,"SOLO FIJO / INTERNET","SIN SERVICIOS"))))</f>
        <v/>
      </c>
      <c r="P574">
        <f>IF($O574="WINBACK","Recuperar (winback)",IF($O574="CONVERGENTE","Upgrade / más líneas",IF($O574="SOLO MÓVIL","Ofrecer fijo + internet (FLBBTV)",IF($O574="SOLO FIJO / INTERNET","Ofrecer línea móvil Nextphone","Oferta completa (móvil + fijo + internet)"))))</f>
        <v/>
      </c>
      <c r="Q574">
        <f>$F574+$H574+$L574</f>
        <v/>
      </c>
      <c r="R574">
        <f>IFERROR(VLOOKUP($A574,Registros!$B$2:$G$6000,6,0),IFERROR(VLOOKUP($D574,Winback!$B$2:$C$300,2,0),""))</f>
        <v/>
      </c>
      <c r="S574">
        <f>IF($E574=1,"NP","")&amp;IF($G574=1,"+MOV","")&amp;IF($I574=1,"+CS","")&amp;IF($K574=1,"+WB","")</f>
        <v/>
      </c>
      <c r="T574">
        <f>$E574+$G574+$I574+$K574</f>
        <v/>
      </c>
    </row>
    <row r="575">
      <c r="A575" t="inlineStr">
        <is>
          <t>356153420000</t>
        </is>
      </c>
      <c r="B575" t="inlineStr">
        <is>
          <t>35615342</t>
        </is>
      </c>
      <c r="C575" t="inlineStr">
        <is>
          <t>DAISY REBECA PEREIRA LOPES DE RODRIGUEZ</t>
        </is>
      </c>
      <c r="D575" t="inlineStr">
        <is>
          <t>DAISYREBECAPEREIRALOPESDERODRIGUEZ</t>
        </is>
      </c>
      <c r="E575">
        <f>IF(COUNTIFS(Registros!$A$2:$A$6000,"NP",Registros!$B$2:$B$6000,$A575)&gt;0,1,0)</f>
        <v/>
      </c>
      <c r="F575">
        <f>IF($E575=1,SUMIFS(Registros!$F$2:$F$6000,Registros!$A$2:$A$6000,"NP",Registros!$B$2:$B$6000,$A575),0)</f>
        <v/>
      </c>
      <c r="G575">
        <f>IF(COUNTIFS(Registros!$A$2:$A$6000,"MOV",Registros!$B$2:$B$6000,$A575)&gt;0,1,0)</f>
        <v/>
      </c>
      <c r="H575">
        <f>IF($G575=1,SUMIFS(Registros!$F$2:$F$6000,Registros!$A$2:$A$6000,"MOV",Registros!$B$2:$B$6000,$A575),0)</f>
        <v/>
      </c>
      <c r="I575">
        <f>IF(COUNTIFS(Registros!$A$2:$A$6000,"CS",Registros!$B$2:$B$6000,$A575)&gt;0,1,0)</f>
        <v/>
      </c>
      <c r="J575">
        <f>IF($I575=1,SUMIFS(Registros!$I$2:$I$6000,Registros!$A$2:$A$6000,"CS",Registros!$B$2:$B$6000,$A575),0)</f>
        <v/>
      </c>
      <c r="K575">
        <f>IF(COUNTIFS(Winback!$K$2:$K$300,$D575)&gt;0,1,0)</f>
        <v/>
      </c>
      <c r="L575">
        <f>IF(AND($K575=1,LEFT($A575,3)="WB-"),SUMIFS(Winback!$D$2:$D$300,Winback!$K$2:$K$300,$D575),0)</f>
        <v/>
      </c>
      <c r="M575">
        <f>IF(OR($E575=1,$G575=1,SUMIFS(Registros!$J$2:$J$6000,Registros!$B$2:$B$6000,$A575)&gt;0),1,0)</f>
        <v/>
      </c>
      <c r="N575">
        <f>IF($J575&gt;0,1,IF(COUNTIFS(Registros!$A$2:$A$6000,"CS",Registros!$B$2:$B$6000,$A575,Registros!$K$2:$K$6000,"&lt;&gt;")&gt;0,1,0))</f>
        <v/>
      </c>
      <c r="O575">
        <f>IF(AND($K575=1,$E575=0,$G575=0,$I575=0),"WINBACK",IF(AND($M575=1,$N575&gt;0),"CONVERGENTE",IF($M575=1,"SOLO MÓVIL",IF($N575&gt;0,"SOLO FIJO / INTERNET","SIN SERVICIOS"))))</f>
        <v/>
      </c>
      <c r="P575">
        <f>IF($O575="WINBACK","Recuperar (winback)",IF($O575="CONVERGENTE","Upgrade / más líneas",IF($O575="SOLO MÓVIL","Ofrecer fijo + internet (FLBBTV)",IF($O575="SOLO FIJO / INTERNET","Ofrecer línea móvil Nextphone","Oferta completa (móvil + fijo + internet)"))))</f>
        <v/>
      </c>
      <c r="Q575">
        <f>$F575+$H575+$L575</f>
        <v/>
      </c>
      <c r="R575">
        <f>IFERROR(VLOOKUP($A575,Registros!$B$2:$G$6000,6,0),IFERROR(VLOOKUP($D575,Winback!$B$2:$C$300,2,0),""))</f>
        <v/>
      </c>
      <c r="S575">
        <f>IF($E575=1,"NP","")&amp;IF($G575=1,"+MOV","")&amp;IF($I575=1,"+CS","")&amp;IF($K575=1,"+WB","")</f>
        <v/>
      </c>
      <c r="T575">
        <f>$E575+$G575+$I575+$K575</f>
        <v/>
      </c>
    </row>
    <row r="576">
      <c r="A576" t="inlineStr">
        <is>
          <t>321481840100</t>
        </is>
      </c>
      <c r="B576" t="inlineStr">
        <is>
          <t>32148184</t>
        </is>
      </c>
      <c r="C576" t="inlineStr">
        <is>
          <t>Byzan &amp; Co.</t>
        </is>
      </c>
      <c r="D576" t="inlineStr">
        <is>
          <t>BYZANCO</t>
        </is>
      </c>
      <c r="E576">
        <f>IF(COUNTIFS(Registros!$A$2:$A$6000,"NP",Registros!$B$2:$B$6000,$A576)&gt;0,1,0)</f>
        <v/>
      </c>
      <c r="F576">
        <f>IF($E576=1,SUMIFS(Registros!$F$2:$F$6000,Registros!$A$2:$A$6000,"NP",Registros!$B$2:$B$6000,$A576),0)</f>
        <v/>
      </c>
      <c r="G576">
        <f>IF(COUNTIFS(Registros!$A$2:$A$6000,"MOV",Registros!$B$2:$B$6000,$A576)&gt;0,1,0)</f>
        <v/>
      </c>
      <c r="H576">
        <f>IF($G576=1,SUMIFS(Registros!$F$2:$F$6000,Registros!$A$2:$A$6000,"MOV",Registros!$B$2:$B$6000,$A576),0)</f>
        <v/>
      </c>
      <c r="I576">
        <f>IF(COUNTIFS(Registros!$A$2:$A$6000,"CS",Registros!$B$2:$B$6000,$A576)&gt;0,1,0)</f>
        <v/>
      </c>
      <c r="J576">
        <f>IF($I576=1,SUMIFS(Registros!$I$2:$I$6000,Registros!$A$2:$A$6000,"CS",Registros!$B$2:$B$6000,$A576),0)</f>
        <v/>
      </c>
      <c r="K576">
        <f>IF(COUNTIFS(Winback!$K$2:$K$300,$D576)&gt;0,1,0)</f>
        <v/>
      </c>
      <c r="L576">
        <f>IF(AND($K576=1,LEFT($A576,3)="WB-"),SUMIFS(Winback!$D$2:$D$300,Winback!$K$2:$K$300,$D576),0)</f>
        <v/>
      </c>
      <c r="M576">
        <f>IF(OR($E576=1,$G576=1,SUMIFS(Registros!$J$2:$J$6000,Registros!$B$2:$B$6000,$A576)&gt;0),1,0)</f>
        <v/>
      </c>
      <c r="N576">
        <f>IF($J576&gt;0,1,IF(COUNTIFS(Registros!$A$2:$A$6000,"CS",Registros!$B$2:$B$6000,$A576,Registros!$K$2:$K$6000,"&lt;&gt;")&gt;0,1,0))</f>
        <v/>
      </c>
      <c r="O576">
        <f>IF(AND($K576=1,$E576=0,$G576=0,$I576=0),"WINBACK",IF(AND($M576=1,$N576&gt;0),"CONVERGENTE",IF($M576=1,"SOLO MÓVIL",IF($N576&gt;0,"SOLO FIJO / INTERNET","SIN SERVICIOS"))))</f>
        <v/>
      </c>
      <c r="P576">
        <f>IF($O576="WINBACK","Recuperar (winback)",IF($O576="CONVERGENTE","Upgrade / más líneas",IF($O576="SOLO MÓVIL","Ofrecer fijo + internet (FLBBTV)",IF($O576="SOLO FIJO / INTERNET","Ofrecer línea móvil Nextphone","Oferta completa (móvil + fijo + internet)"))))</f>
        <v/>
      </c>
      <c r="Q576">
        <f>$F576+$H576+$L576</f>
        <v/>
      </c>
      <c r="R576">
        <f>IFERROR(VLOOKUP($A576,Registros!$B$2:$G$6000,6,0),IFERROR(VLOOKUP($D576,Winback!$B$2:$C$300,2,0),""))</f>
        <v/>
      </c>
      <c r="S576">
        <f>IF($E576=1,"NP","")&amp;IF($G576=1,"+MOV","")&amp;IF($I576=1,"+CS","")&amp;IF($K576=1,"+WB","")</f>
        <v/>
      </c>
      <c r="T576">
        <f>$E576+$G576+$I576+$K576</f>
        <v/>
      </c>
    </row>
    <row r="577">
      <c r="A577" t="inlineStr">
        <is>
          <t>352312300000</t>
        </is>
      </c>
      <c r="B577" t="inlineStr">
        <is>
          <t>35231230</t>
        </is>
      </c>
      <c r="C577" t="inlineStr">
        <is>
          <t>EMMA R MADRIGALES</t>
        </is>
      </c>
      <c r="D577" t="inlineStr">
        <is>
          <t>EMMARMADRIGALES</t>
        </is>
      </c>
      <c r="E577">
        <f>IF(COUNTIFS(Registros!$A$2:$A$6000,"NP",Registros!$B$2:$B$6000,$A577)&gt;0,1,0)</f>
        <v/>
      </c>
      <c r="F577">
        <f>IF($E577=1,SUMIFS(Registros!$F$2:$F$6000,Registros!$A$2:$A$6000,"NP",Registros!$B$2:$B$6000,$A577),0)</f>
        <v/>
      </c>
      <c r="G577">
        <f>IF(COUNTIFS(Registros!$A$2:$A$6000,"MOV",Registros!$B$2:$B$6000,$A577)&gt;0,1,0)</f>
        <v/>
      </c>
      <c r="H577">
        <f>IF($G577=1,SUMIFS(Registros!$F$2:$F$6000,Registros!$A$2:$A$6000,"MOV",Registros!$B$2:$B$6000,$A577),0)</f>
        <v/>
      </c>
      <c r="I577">
        <f>IF(COUNTIFS(Registros!$A$2:$A$6000,"CS",Registros!$B$2:$B$6000,$A577)&gt;0,1,0)</f>
        <v/>
      </c>
      <c r="J577">
        <f>IF($I577=1,SUMIFS(Registros!$I$2:$I$6000,Registros!$A$2:$A$6000,"CS",Registros!$B$2:$B$6000,$A577),0)</f>
        <v/>
      </c>
      <c r="K577">
        <f>IF(COUNTIFS(Winback!$K$2:$K$300,$D577)&gt;0,1,0)</f>
        <v/>
      </c>
      <c r="L577">
        <f>IF(AND($K577=1,LEFT($A577,3)="WB-"),SUMIFS(Winback!$D$2:$D$300,Winback!$K$2:$K$300,$D577),0)</f>
        <v/>
      </c>
      <c r="M577">
        <f>IF(OR($E577=1,$G577=1,SUMIFS(Registros!$J$2:$J$6000,Registros!$B$2:$B$6000,$A577)&gt;0),1,0)</f>
        <v/>
      </c>
      <c r="N577">
        <f>IF($J577&gt;0,1,IF(COUNTIFS(Registros!$A$2:$A$6000,"CS",Registros!$B$2:$B$6000,$A577,Registros!$K$2:$K$6000,"&lt;&gt;")&gt;0,1,0))</f>
        <v/>
      </c>
      <c r="O577">
        <f>IF(AND($K577=1,$E577=0,$G577=0,$I577=0),"WINBACK",IF(AND($M577=1,$N577&gt;0),"CONVERGENTE",IF($M577=1,"SOLO MÓVIL",IF($N577&gt;0,"SOLO FIJO / INTERNET","SIN SERVICIOS"))))</f>
        <v/>
      </c>
      <c r="P577">
        <f>IF($O577="WINBACK","Recuperar (winback)",IF($O577="CONVERGENTE","Upgrade / más líneas",IF($O577="SOLO MÓVIL","Ofrecer fijo + internet (FLBBTV)",IF($O577="SOLO FIJO / INTERNET","Ofrecer línea móvil Nextphone","Oferta completa (móvil + fijo + internet)"))))</f>
        <v/>
      </c>
      <c r="Q577">
        <f>$F577+$H577+$L577</f>
        <v/>
      </c>
      <c r="R577">
        <f>IFERROR(VLOOKUP($A577,Registros!$B$2:$G$6000,6,0),IFERROR(VLOOKUP($D577,Winback!$B$2:$C$300,2,0),""))</f>
        <v/>
      </c>
      <c r="S577">
        <f>IF($E577=1,"NP","")&amp;IF($G577=1,"+MOV","")&amp;IF($I577=1,"+CS","")&amp;IF($K577=1,"+WB","")</f>
        <v/>
      </c>
      <c r="T577">
        <f>$E577+$G577+$I577+$K577</f>
        <v/>
      </c>
    </row>
    <row r="578">
      <c r="A578" t="inlineStr">
        <is>
          <t>361057000000</t>
        </is>
      </c>
      <c r="B578" t="inlineStr">
        <is>
          <t>36105700</t>
        </is>
      </c>
      <c r="C578" t="inlineStr">
        <is>
          <t>LUIS ESTEBAN QUINTERO ROMERO</t>
        </is>
      </c>
      <c r="D578" t="inlineStr">
        <is>
          <t>LUISESTEBANQUINTEROROMERO</t>
        </is>
      </c>
      <c r="E578">
        <f>IF(COUNTIFS(Registros!$A$2:$A$6000,"NP",Registros!$B$2:$B$6000,$A578)&gt;0,1,0)</f>
        <v/>
      </c>
      <c r="F578">
        <f>IF($E578=1,SUMIFS(Registros!$F$2:$F$6000,Registros!$A$2:$A$6000,"NP",Registros!$B$2:$B$6000,$A578),0)</f>
        <v/>
      </c>
      <c r="G578">
        <f>IF(COUNTIFS(Registros!$A$2:$A$6000,"MOV",Registros!$B$2:$B$6000,$A578)&gt;0,1,0)</f>
        <v/>
      </c>
      <c r="H578">
        <f>IF($G578=1,SUMIFS(Registros!$F$2:$F$6000,Registros!$A$2:$A$6000,"MOV",Registros!$B$2:$B$6000,$A578),0)</f>
        <v/>
      </c>
      <c r="I578">
        <f>IF(COUNTIFS(Registros!$A$2:$A$6000,"CS",Registros!$B$2:$B$6000,$A578)&gt;0,1,0)</f>
        <v/>
      </c>
      <c r="J578">
        <f>IF($I578=1,SUMIFS(Registros!$I$2:$I$6000,Registros!$A$2:$A$6000,"CS",Registros!$B$2:$B$6000,$A578),0)</f>
        <v/>
      </c>
      <c r="K578">
        <f>IF(COUNTIFS(Winback!$K$2:$K$300,$D578)&gt;0,1,0)</f>
        <v/>
      </c>
      <c r="L578">
        <f>IF(AND($K578=1,LEFT($A578,3)="WB-"),SUMIFS(Winback!$D$2:$D$300,Winback!$K$2:$K$300,$D578),0)</f>
        <v/>
      </c>
      <c r="M578">
        <f>IF(OR($E578=1,$G578=1,SUMIFS(Registros!$J$2:$J$6000,Registros!$B$2:$B$6000,$A578)&gt;0),1,0)</f>
        <v/>
      </c>
      <c r="N578">
        <f>IF($J578&gt;0,1,IF(COUNTIFS(Registros!$A$2:$A$6000,"CS",Registros!$B$2:$B$6000,$A578,Registros!$K$2:$K$6000,"&lt;&gt;")&gt;0,1,0))</f>
        <v/>
      </c>
      <c r="O578">
        <f>IF(AND($K578=1,$E578=0,$G578=0,$I578=0),"WINBACK",IF(AND($M578=1,$N578&gt;0),"CONVERGENTE",IF($M578=1,"SOLO MÓVIL",IF($N578&gt;0,"SOLO FIJO / INTERNET","SIN SERVICIOS"))))</f>
        <v/>
      </c>
      <c r="P578">
        <f>IF($O578="WINBACK","Recuperar (winback)",IF($O578="CONVERGENTE","Upgrade / más líneas",IF($O578="SOLO MÓVIL","Ofrecer fijo + internet (FLBBTV)",IF($O578="SOLO FIJO / INTERNET","Ofrecer línea móvil Nextphone","Oferta completa (móvil + fijo + internet)"))))</f>
        <v/>
      </c>
      <c r="Q578">
        <f>$F578+$H578+$L578</f>
        <v/>
      </c>
      <c r="R578">
        <f>IFERROR(VLOOKUP($A578,Registros!$B$2:$G$6000,6,0),IFERROR(VLOOKUP($D578,Winback!$B$2:$C$300,2,0),""))</f>
        <v/>
      </c>
      <c r="S578">
        <f>IF($E578=1,"NP","")&amp;IF($G578=1,"+MOV","")&amp;IF($I578=1,"+CS","")&amp;IF($K578=1,"+WB","")</f>
        <v/>
      </c>
      <c r="T578">
        <f>$E578+$G578+$I578+$K578</f>
        <v/>
      </c>
    </row>
    <row r="579">
      <c r="A579" t="inlineStr">
        <is>
          <t>363025660000</t>
        </is>
      </c>
      <c r="B579" t="inlineStr">
        <is>
          <t>36302566</t>
        </is>
      </c>
      <c r="C579" t="inlineStr">
        <is>
          <t>RICARDA PIMENTEL</t>
        </is>
      </c>
      <c r="D579" t="inlineStr">
        <is>
          <t>RICARDAPIMENTEL</t>
        </is>
      </c>
      <c r="E579">
        <f>IF(COUNTIFS(Registros!$A$2:$A$6000,"NP",Registros!$B$2:$B$6000,$A579)&gt;0,1,0)</f>
        <v/>
      </c>
      <c r="F579">
        <f>IF($E579=1,SUMIFS(Registros!$F$2:$F$6000,Registros!$A$2:$A$6000,"NP",Registros!$B$2:$B$6000,$A579),0)</f>
        <v/>
      </c>
      <c r="G579">
        <f>IF(COUNTIFS(Registros!$A$2:$A$6000,"MOV",Registros!$B$2:$B$6000,$A579)&gt;0,1,0)</f>
        <v/>
      </c>
      <c r="H579">
        <f>IF($G579=1,SUMIFS(Registros!$F$2:$F$6000,Registros!$A$2:$A$6000,"MOV",Registros!$B$2:$B$6000,$A579),0)</f>
        <v/>
      </c>
      <c r="I579">
        <f>IF(COUNTIFS(Registros!$A$2:$A$6000,"CS",Registros!$B$2:$B$6000,$A579)&gt;0,1,0)</f>
        <v/>
      </c>
      <c r="J579">
        <f>IF($I579=1,SUMIFS(Registros!$I$2:$I$6000,Registros!$A$2:$A$6000,"CS",Registros!$B$2:$B$6000,$A579),0)</f>
        <v/>
      </c>
      <c r="K579">
        <f>IF(COUNTIFS(Winback!$K$2:$K$300,$D579)&gt;0,1,0)</f>
        <v/>
      </c>
      <c r="L579">
        <f>IF(AND($K579=1,LEFT($A579,3)="WB-"),SUMIFS(Winback!$D$2:$D$300,Winback!$K$2:$K$300,$D579),0)</f>
        <v/>
      </c>
      <c r="M579">
        <f>IF(OR($E579=1,$G579=1,SUMIFS(Registros!$J$2:$J$6000,Registros!$B$2:$B$6000,$A579)&gt;0),1,0)</f>
        <v/>
      </c>
      <c r="N579">
        <f>IF($J579&gt;0,1,IF(COUNTIFS(Registros!$A$2:$A$6000,"CS",Registros!$B$2:$B$6000,$A579,Registros!$K$2:$K$6000,"&lt;&gt;")&gt;0,1,0))</f>
        <v/>
      </c>
      <c r="O579">
        <f>IF(AND($K579=1,$E579=0,$G579=0,$I579=0),"WINBACK",IF(AND($M579=1,$N579&gt;0),"CONVERGENTE",IF($M579=1,"SOLO MÓVIL",IF($N579&gt;0,"SOLO FIJO / INTERNET","SIN SERVICIOS"))))</f>
        <v/>
      </c>
      <c r="P579">
        <f>IF($O579="WINBACK","Recuperar (winback)",IF($O579="CONVERGENTE","Upgrade / más líneas",IF($O579="SOLO MÓVIL","Ofrecer fijo + internet (FLBBTV)",IF($O579="SOLO FIJO / INTERNET","Ofrecer línea móvil Nextphone","Oferta completa (móvil + fijo + internet)"))))</f>
        <v/>
      </c>
      <c r="Q579">
        <f>$F579+$H579+$L579</f>
        <v/>
      </c>
      <c r="R579">
        <f>IFERROR(VLOOKUP($A579,Registros!$B$2:$G$6000,6,0),IFERROR(VLOOKUP($D579,Winback!$B$2:$C$300,2,0),""))</f>
        <v/>
      </c>
      <c r="S579">
        <f>IF($E579=1,"NP","")&amp;IF($G579=1,"+MOV","")&amp;IF($I579=1,"+CS","")&amp;IF($K579=1,"+WB","")</f>
        <v/>
      </c>
      <c r="T579">
        <f>$E579+$G579+$I579+$K579</f>
        <v/>
      </c>
    </row>
    <row r="580">
      <c r="A580" t="inlineStr">
        <is>
          <t>323148890000</t>
        </is>
      </c>
      <c r="B580" t="inlineStr">
        <is>
          <t>32314889</t>
        </is>
      </c>
      <c r="C580" t="inlineStr">
        <is>
          <t>OLIVERA E HIJOS S.A.</t>
        </is>
      </c>
      <c r="D580" t="inlineStr">
        <is>
          <t>OLIVERAEHIJOSSA</t>
        </is>
      </c>
      <c r="E580">
        <f>IF(COUNTIFS(Registros!$A$2:$A$6000,"NP",Registros!$B$2:$B$6000,$A580)&gt;0,1,0)</f>
        <v/>
      </c>
      <c r="F580">
        <f>IF($E580=1,SUMIFS(Registros!$F$2:$F$6000,Registros!$A$2:$A$6000,"NP",Registros!$B$2:$B$6000,$A580),0)</f>
        <v/>
      </c>
      <c r="G580">
        <f>IF(COUNTIFS(Registros!$A$2:$A$6000,"MOV",Registros!$B$2:$B$6000,$A580)&gt;0,1,0)</f>
        <v/>
      </c>
      <c r="H580">
        <f>IF($G580=1,SUMIFS(Registros!$F$2:$F$6000,Registros!$A$2:$A$6000,"MOV",Registros!$B$2:$B$6000,$A580),0)</f>
        <v/>
      </c>
      <c r="I580">
        <f>IF(COUNTIFS(Registros!$A$2:$A$6000,"CS",Registros!$B$2:$B$6000,$A580)&gt;0,1,0)</f>
        <v/>
      </c>
      <c r="J580">
        <f>IF($I580=1,SUMIFS(Registros!$I$2:$I$6000,Registros!$A$2:$A$6000,"CS",Registros!$B$2:$B$6000,$A580),0)</f>
        <v/>
      </c>
      <c r="K580">
        <f>IF(COUNTIFS(Winback!$K$2:$K$300,$D580)&gt;0,1,0)</f>
        <v/>
      </c>
      <c r="L580">
        <f>IF(AND($K580=1,LEFT($A580,3)="WB-"),SUMIFS(Winback!$D$2:$D$300,Winback!$K$2:$K$300,$D580),0)</f>
        <v/>
      </c>
      <c r="M580">
        <f>IF(OR($E580=1,$G580=1,SUMIFS(Registros!$J$2:$J$6000,Registros!$B$2:$B$6000,$A580)&gt;0),1,0)</f>
        <v/>
      </c>
      <c r="N580">
        <f>IF($J580&gt;0,1,IF(COUNTIFS(Registros!$A$2:$A$6000,"CS",Registros!$B$2:$B$6000,$A580,Registros!$K$2:$K$6000,"&lt;&gt;")&gt;0,1,0))</f>
        <v/>
      </c>
      <c r="O580">
        <f>IF(AND($K580=1,$E580=0,$G580=0,$I580=0),"WINBACK",IF(AND($M580=1,$N580&gt;0),"CONVERGENTE",IF($M580=1,"SOLO MÓVIL",IF($N580&gt;0,"SOLO FIJO / INTERNET","SIN SERVICIOS"))))</f>
        <v/>
      </c>
      <c r="P580">
        <f>IF($O580="WINBACK","Recuperar (winback)",IF($O580="CONVERGENTE","Upgrade / más líneas",IF($O580="SOLO MÓVIL","Ofrecer fijo + internet (FLBBTV)",IF($O580="SOLO FIJO / INTERNET","Ofrecer línea móvil Nextphone","Oferta completa (móvil + fijo + internet)"))))</f>
        <v/>
      </c>
      <c r="Q580">
        <f>$F580+$H580+$L580</f>
        <v/>
      </c>
      <c r="R580">
        <f>IFERROR(VLOOKUP($A580,Registros!$B$2:$G$6000,6,0),IFERROR(VLOOKUP($D580,Winback!$B$2:$C$300,2,0),""))</f>
        <v/>
      </c>
      <c r="S580">
        <f>IF($E580=1,"NP","")&amp;IF($G580=1,"+MOV","")&amp;IF($I580=1,"+CS","")&amp;IF($K580=1,"+WB","")</f>
        <v/>
      </c>
      <c r="T580">
        <f>$E580+$G580+$I580+$K580</f>
        <v/>
      </c>
    </row>
    <row r="581">
      <c r="A581" t="inlineStr">
        <is>
          <t>341387610000</t>
        </is>
      </c>
      <c r="B581" t="inlineStr">
        <is>
          <t>34138761</t>
        </is>
      </c>
      <c r="C581" t="inlineStr">
        <is>
          <t>FERNANDO FERNANDEZ</t>
        </is>
      </c>
      <c r="D581" t="inlineStr">
        <is>
          <t>FERNANDOFERNANDEZ</t>
        </is>
      </c>
      <c r="E581">
        <f>IF(COUNTIFS(Registros!$A$2:$A$6000,"NP",Registros!$B$2:$B$6000,$A581)&gt;0,1,0)</f>
        <v/>
      </c>
      <c r="F581">
        <f>IF($E581=1,SUMIFS(Registros!$F$2:$F$6000,Registros!$A$2:$A$6000,"NP",Registros!$B$2:$B$6000,$A581),0)</f>
        <v/>
      </c>
      <c r="G581">
        <f>IF(COUNTIFS(Registros!$A$2:$A$6000,"MOV",Registros!$B$2:$B$6000,$A581)&gt;0,1,0)</f>
        <v/>
      </c>
      <c r="H581">
        <f>IF($G581=1,SUMIFS(Registros!$F$2:$F$6000,Registros!$A$2:$A$6000,"MOV",Registros!$B$2:$B$6000,$A581),0)</f>
        <v/>
      </c>
      <c r="I581">
        <f>IF(COUNTIFS(Registros!$A$2:$A$6000,"CS",Registros!$B$2:$B$6000,$A581)&gt;0,1,0)</f>
        <v/>
      </c>
      <c r="J581">
        <f>IF($I581=1,SUMIFS(Registros!$I$2:$I$6000,Registros!$A$2:$A$6000,"CS",Registros!$B$2:$B$6000,$A581),0)</f>
        <v/>
      </c>
      <c r="K581">
        <f>IF(COUNTIFS(Winback!$K$2:$K$300,$D581)&gt;0,1,0)</f>
        <v/>
      </c>
      <c r="L581">
        <f>IF(AND($K581=1,LEFT($A581,3)="WB-"),SUMIFS(Winback!$D$2:$D$300,Winback!$K$2:$K$300,$D581),0)</f>
        <v/>
      </c>
      <c r="M581">
        <f>IF(OR($E581=1,$G581=1,SUMIFS(Registros!$J$2:$J$6000,Registros!$B$2:$B$6000,$A581)&gt;0),1,0)</f>
        <v/>
      </c>
      <c r="N581">
        <f>IF($J581&gt;0,1,IF(COUNTIFS(Registros!$A$2:$A$6000,"CS",Registros!$B$2:$B$6000,$A581,Registros!$K$2:$K$6000,"&lt;&gt;")&gt;0,1,0))</f>
        <v/>
      </c>
      <c r="O581">
        <f>IF(AND($K581=1,$E581=0,$G581=0,$I581=0),"WINBACK",IF(AND($M581=1,$N581&gt;0),"CONVERGENTE",IF($M581=1,"SOLO MÓVIL",IF($N581&gt;0,"SOLO FIJO / INTERNET","SIN SERVICIOS"))))</f>
        <v/>
      </c>
      <c r="P581">
        <f>IF($O581="WINBACK","Recuperar (winback)",IF($O581="CONVERGENTE","Upgrade / más líneas",IF($O581="SOLO MÓVIL","Ofrecer fijo + internet (FLBBTV)",IF($O581="SOLO FIJO / INTERNET","Ofrecer línea móvil Nextphone","Oferta completa (móvil + fijo + internet)"))))</f>
        <v/>
      </c>
      <c r="Q581">
        <f>$F581+$H581+$L581</f>
        <v/>
      </c>
      <c r="R581">
        <f>IFERROR(VLOOKUP($A581,Registros!$B$2:$G$6000,6,0),IFERROR(VLOOKUP($D581,Winback!$B$2:$C$300,2,0),""))</f>
        <v/>
      </c>
      <c r="S581">
        <f>IF($E581=1,"NP","")&amp;IF($G581=1,"+MOV","")&amp;IF($I581=1,"+CS","")&amp;IF($K581=1,"+WB","")</f>
        <v/>
      </c>
      <c r="T581">
        <f>$E581+$G581+$I581+$K581</f>
        <v/>
      </c>
    </row>
    <row r="582">
      <c r="A582" t="inlineStr">
        <is>
          <t>354219970000</t>
        </is>
      </c>
      <c r="B582" t="inlineStr">
        <is>
          <t>35421997</t>
        </is>
      </c>
      <c r="C582" t="inlineStr">
        <is>
          <t>EYRA MURILLO</t>
        </is>
      </c>
      <c r="D582" t="inlineStr">
        <is>
          <t>EYRAMURILLO</t>
        </is>
      </c>
      <c r="E582">
        <f>IF(COUNTIFS(Registros!$A$2:$A$6000,"NP",Registros!$B$2:$B$6000,$A582)&gt;0,1,0)</f>
        <v/>
      </c>
      <c r="F582">
        <f>IF($E582=1,SUMIFS(Registros!$F$2:$F$6000,Registros!$A$2:$A$6000,"NP",Registros!$B$2:$B$6000,$A582),0)</f>
        <v/>
      </c>
      <c r="G582">
        <f>IF(COUNTIFS(Registros!$A$2:$A$6000,"MOV",Registros!$B$2:$B$6000,$A582)&gt;0,1,0)</f>
        <v/>
      </c>
      <c r="H582">
        <f>IF($G582=1,SUMIFS(Registros!$F$2:$F$6000,Registros!$A$2:$A$6000,"MOV",Registros!$B$2:$B$6000,$A582),0)</f>
        <v/>
      </c>
      <c r="I582">
        <f>IF(COUNTIFS(Registros!$A$2:$A$6000,"CS",Registros!$B$2:$B$6000,$A582)&gt;0,1,0)</f>
        <v/>
      </c>
      <c r="J582">
        <f>IF($I582=1,SUMIFS(Registros!$I$2:$I$6000,Registros!$A$2:$A$6000,"CS",Registros!$B$2:$B$6000,$A582),0)</f>
        <v/>
      </c>
      <c r="K582">
        <f>IF(COUNTIFS(Winback!$K$2:$K$300,$D582)&gt;0,1,0)</f>
        <v/>
      </c>
      <c r="L582">
        <f>IF(AND($K582=1,LEFT($A582,3)="WB-"),SUMIFS(Winback!$D$2:$D$300,Winback!$K$2:$K$300,$D582),0)</f>
        <v/>
      </c>
      <c r="M582">
        <f>IF(OR($E582=1,$G582=1,SUMIFS(Registros!$J$2:$J$6000,Registros!$B$2:$B$6000,$A582)&gt;0),1,0)</f>
        <v/>
      </c>
      <c r="N582">
        <f>IF($J582&gt;0,1,IF(COUNTIFS(Registros!$A$2:$A$6000,"CS",Registros!$B$2:$B$6000,$A582,Registros!$K$2:$K$6000,"&lt;&gt;")&gt;0,1,0))</f>
        <v/>
      </c>
      <c r="O582">
        <f>IF(AND($K582=1,$E582=0,$G582=0,$I582=0),"WINBACK",IF(AND($M582=1,$N582&gt;0),"CONVERGENTE",IF($M582=1,"SOLO MÓVIL",IF($N582&gt;0,"SOLO FIJO / INTERNET","SIN SERVICIOS"))))</f>
        <v/>
      </c>
      <c r="P582">
        <f>IF($O582="WINBACK","Recuperar (winback)",IF($O582="CONVERGENTE","Upgrade / más líneas",IF($O582="SOLO MÓVIL","Ofrecer fijo + internet (FLBBTV)",IF($O582="SOLO FIJO / INTERNET","Ofrecer línea móvil Nextphone","Oferta completa (móvil + fijo + internet)"))))</f>
        <v/>
      </c>
      <c r="Q582">
        <f>$F582+$H582+$L582</f>
        <v/>
      </c>
      <c r="R582">
        <f>IFERROR(VLOOKUP($A582,Registros!$B$2:$G$6000,6,0),IFERROR(VLOOKUP($D582,Winback!$B$2:$C$300,2,0),""))</f>
        <v/>
      </c>
      <c r="S582">
        <f>IF($E582=1,"NP","")&amp;IF($G582=1,"+MOV","")&amp;IF($I582=1,"+CS","")&amp;IF($K582=1,"+WB","")</f>
        <v/>
      </c>
      <c r="T582">
        <f>$E582+$G582+$I582+$K582</f>
        <v/>
      </c>
    </row>
    <row r="583">
      <c r="A583" t="inlineStr">
        <is>
          <t>352132060000</t>
        </is>
      </c>
      <c r="B583" t="inlineStr">
        <is>
          <t>35213206</t>
        </is>
      </c>
      <c r="C583" t="inlineStr">
        <is>
          <t>GLADYS ESTHER GARCIA SANTANA</t>
        </is>
      </c>
      <c r="D583" t="inlineStr">
        <is>
          <t>GLADYSESTHERGARCIASANTANA</t>
        </is>
      </c>
      <c r="E583">
        <f>IF(COUNTIFS(Registros!$A$2:$A$6000,"NP",Registros!$B$2:$B$6000,$A583)&gt;0,1,0)</f>
        <v/>
      </c>
      <c r="F583">
        <f>IF($E583=1,SUMIFS(Registros!$F$2:$F$6000,Registros!$A$2:$A$6000,"NP",Registros!$B$2:$B$6000,$A583),0)</f>
        <v/>
      </c>
      <c r="G583">
        <f>IF(COUNTIFS(Registros!$A$2:$A$6000,"MOV",Registros!$B$2:$B$6000,$A583)&gt;0,1,0)</f>
        <v/>
      </c>
      <c r="H583">
        <f>IF($G583=1,SUMIFS(Registros!$F$2:$F$6000,Registros!$A$2:$A$6000,"MOV",Registros!$B$2:$B$6000,$A583),0)</f>
        <v/>
      </c>
      <c r="I583">
        <f>IF(COUNTIFS(Registros!$A$2:$A$6000,"CS",Registros!$B$2:$B$6000,$A583)&gt;0,1,0)</f>
        <v/>
      </c>
      <c r="J583">
        <f>IF($I583=1,SUMIFS(Registros!$I$2:$I$6000,Registros!$A$2:$A$6000,"CS",Registros!$B$2:$B$6000,$A583),0)</f>
        <v/>
      </c>
      <c r="K583">
        <f>IF(COUNTIFS(Winback!$K$2:$K$300,$D583)&gt;0,1,0)</f>
        <v/>
      </c>
      <c r="L583">
        <f>IF(AND($K583=1,LEFT($A583,3)="WB-"),SUMIFS(Winback!$D$2:$D$300,Winback!$K$2:$K$300,$D583),0)</f>
        <v/>
      </c>
      <c r="M583">
        <f>IF(OR($E583=1,$G583=1,SUMIFS(Registros!$J$2:$J$6000,Registros!$B$2:$B$6000,$A583)&gt;0),1,0)</f>
        <v/>
      </c>
      <c r="N583">
        <f>IF($J583&gt;0,1,IF(COUNTIFS(Registros!$A$2:$A$6000,"CS",Registros!$B$2:$B$6000,$A583,Registros!$K$2:$K$6000,"&lt;&gt;")&gt;0,1,0))</f>
        <v/>
      </c>
      <c r="O583">
        <f>IF(AND($K583=1,$E583=0,$G583=0,$I583=0),"WINBACK",IF(AND($M583=1,$N583&gt;0),"CONVERGENTE",IF($M583=1,"SOLO MÓVIL",IF($N583&gt;0,"SOLO FIJO / INTERNET","SIN SERVICIOS"))))</f>
        <v/>
      </c>
      <c r="P583">
        <f>IF($O583="WINBACK","Recuperar (winback)",IF($O583="CONVERGENTE","Upgrade / más líneas",IF($O583="SOLO MÓVIL","Ofrecer fijo + internet (FLBBTV)",IF($O583="SOLO FIJO / INTERNET","Ofrecer línea móvil Nextphone","Oferta completa (móvil + fijo + internet)"))))</f>
        <v/>
      </c>
      <c r="Q583">
        <f>$F583+$H583+$L583</f>
        <v/>
      </c>
      <c r="R583">
        <f>IFERROR(VLOOKUP($A583,Registros!$B$2:$G$6000,6,0),IFERROR(VLOOKUP($D583,Winback!$B$2:$C$300,2,0),""))</f>
        <v/>
      </c>
      <c r="S583">
        <f>IF($E583=1,"NP","")&amp;IF($G583=1,"+MOV","")&amp;IF($I583=1,"+CS","")&amp;IF($K583=1,"+WB","")</f>
        <v/>
      </c>
      <c r="T583">
        <f>$E583+$G583+$I583+$K583</f>
        <v/>
      </c>
    </row>
    <row r="584">
      <c r="A584" t="inlineStr">
        <is>
          <t>322407110000</t>
        </is>
      </c>
      <c r="B584" t="inlineStr">
        <is>
          <t>32240711</t>
        </is>
      </c>
      <c r="C584" t="inlineStr">
        <is>
          <t>MATELEC, S.A.</t>
        </is>
      </c>
      <c r="D584" t="inlineStr">
        <is>
          <t>MATELECSA</t>
        </is>
      </c>
      <c r="E584">
        <f>IF(COUNTIFS(Registros!$A$2:$A$6000,"NP",Registros!$B$2:$B$6000,$A584)&gt;0,1,0)</f>
        <v/>
      </c>
      <c r="F584">
        <f>IF($E584=1,SUMIFS(Registros!$F$2:$F$6000,Registros!$A$2:$A$6000,"NP",Registros!$B$2:$B$6000,$A584),0)</f>
        <v/>
      </c>
      <c r="G584">
        <f>IF(COUNTIFS(Registros!$A$2:$A$6000,"MOV",Registros!$B$2:$B$6000,$A584)&gt;0,1,0)</f>
        <v/>
      </c>
      <c r="H584">
        <f>IF($G584=1,SUMIFS(Registros!$F$2:$F$6000,Registros!$A$2:$A$6000,"MOV",Registros!$B$2:$B$6000,$A584),0)</f>
        <v/>
      </c>
      <c r="I584">
        <f>IF(COUNTIFS(Registros!$A$2:$A$6000,"CS",Registros!$B$2:$B$6000,$A584)&gt;0,1,0)</f>
        <v/>
      </c>
      <c r="J584">
        <f>IF($I584=1,SUMIFS(Registros!$I$2:$I$6000,Registros!$A$2:$A$6000,"CS",Registros!$B$2:$B$6000,$A584),0)</f>
        <v/>
      </c>
      <c r="K584">
        <f>IF(COUNTIFS(Winback!$K$2:$K$300,$D584)&gt;0,1,0)</f>
        <v/>
      </c>
      <c r="L584">
        <f>IF(AND($K584=1,LEFT($A584,3)="WB-"),SUMIFS(Winback!$D$2:$D$300,Winback!$K$2:$K$300,$D584),0)</f>
        <v/>
      </c>
      <c r="M584">
        <f>IF(OR($E584=1,$G584=1,SUMIFS(Registros!$J$2:$J$6000,Registros!$B$2:$B$6000,$A584)&gt;0),1,0)</f>
        <v/>
      </c>
      <c r="N584">
        <f>IF($J584&gt;0,1,IF(COUNTIFS(Registros!$A$2:$A$6000,"CS",Registros!$B$2:$B$6000,$A584,Registros!$K$2:$K$6000,"&lt;&gt;")&gt;0,1,0))</f>
        <v/>
      </c>
      <c r="O584">
        <f>IF(AND($K584=1,$E584=0,$G584=0,$I584=0),"WINBACK",IF(AND($M584=1,$N584&gt;0),"CONVERGENTE",IF($M584=1,"SOLO MÓVIL",IF($N584&gt;0,"SOLO FIJO / INTERNET","SIN SERVICIOS"))))</f>
        <v/>
      </c>
      <c r="P584">
        <f>IF($O584="WINBACK","Recuperar (winback)",IF($O584="CONVERGENTE","Upgrade / más líneas",IF($O584="SOLO MÓVIL","Ofrecer fijo + internet (FLBBTV)",IF($O584="SOLO FIJO / INTERNET","Ofrecer línea móvil Nextphone","Oferta completa (móvil + fijo + internet)"))))</f>
        <v/>
      </c>
      <c r="Q584">
        <f>$F584+$H584+$L584</f>
        <v/>
      </c>
      <c r="R584">
        <f>IFERROR(VLOOKUP($A584,Registros!$B$2:$G$6000,6,0),IFERROR(VLOOKUP($D584,Winback!$B$2:$C$300,2,0),""))</f>
        <v/>
      </c>
      <c r="S584">
        <f>IF($E584=1,"NP","")&amp;IF($G584=1,"+MOV","")&amp;IF($I584=1,"+CS","")&amp;IF($K584=1,"+WB","")</f>
        <v/>
      </c>
      <c r="T584">
        <f>$E584+$G584+$I584+$K584</f>
        <v/>
      </c>
    </row>
    <row r="585">
      <c r="A585" t="inlineStr">
        <is>
          <t>312228690000</t>
        </is>
      </c>
      <c r="B585" t="inlineStr">
        <is>
          <t>31222869</t>
        </is>
      </c>
      <c r="C585" t="inlineStr">
        <is>
          <t>MATELEC S.A -</t>
        </is>
      </c>
      <c r="D585" t="inlineStr">
        <is>
          <t>MATELECSA</t>
        </is>
      </c>
      <c r="E585">
        <f>IF(COUNTIFS(Registros!$A$2:$A$6000,"NP",Registros!$B$2:$B$6000,$A585)&gt;0,1,0)</f>
        <v/>
      </c>
      <c r="F585">
        <f>IF($E585=1,SUMIFS(Registros!$F$2:$F$6000,Registros!$A$2:$A$6000,"NP",Registros!$B$2:$B$6000,$A585),0)</f>
        <v/>
      </c>
      <c r="G585">
        <f>IF(COUNTIFS(Registros!$A$2:$A$6000,"MOV",Registros!$B$2:$B$6000,$A585)&gt;0,1,0)</f>
        <v/>
      </c>
      <c r="H585">
        <f>IF($G585=1,SUMIFS(Registros!$F$2:$F$6000,Registros!$A$2:$A$6000,"MOV",Registros!$B$2:$B$6000,$A585),0)</f>
        <v/>
      </c>
      <c r="I585">
        <f>IF(COUNTIFS(Registros!$A$2:$A$6000,"CS",Registros!$B$2:$B$6000,$A585)&gt;0,1,0)</f>
        <v/>
      </c>
      <c r="J585">
        <f>IF($I585=1,SUMIFS(Registros!$I$2:$I$6000,Registros!$A$2:$A$6000,"CS",Registros!$B$2:$B$6000,$A585),0)</f>
        <v/>
      </c>
      <c r="K585">
        <f>IF(COUNTIFS(Winback!$K$2:$K$300,$D585)&gt;0,1,0)</f>
        <v/>
      </c>
      <c r="L585">
        <f>IF(AND($K585=1,LEFT($A585,3)="WB-"),SUMIFS(Winback!$D$2:$D$300,Winback!$K$2:$K$300,$D585),0)</f>
        <v/>
      </c>
      <c r="M585">
        <f>IF(OR($E585=1,$G585=1,SUMIFS(Registros!$J$2:$J$6000,Registros!$B$2:$B$6000,$A585)&gt;0),1,0)</f>
        <v/>
      </c>
      <c r="N585">
        <f>IF($J585&gt;0,1,IF(COUNTIFS(Registros!$A$2:$A$6000,"CS",Registros!$B$2:$B$6000,$A585,Registros!$K$2:$K$6000,"&lt;&gt;")&gt;0,1,0))</f>
        <v/>
      </c>
      <c r="O585">
        <f>IF(AND($K585=1,$E585=0,$G585=0,$I585=0),"WINBACK",IF(AND($M585=1,$N585&gt;0),"CONVERGENTE",IF($M585=1,"SOLO MÓVIL",IF($N585&gt;0,"SOLO FIJO / INTERNET","SIN SERVICIOS"))))</f>
        <v/>
      </c>
      <c r="P585">
        <f>IF($O585="WINBACK","Recuperar (winback)",IF($O585="CONVERGENTE","Upgrade / más líneas",IF($O585="SOLO MÓVIL","Ofrecer fijo + internet (FLBBTV)",IF($O585="SOLO FIJO / INTERNET","Ofrecer línea móvil Nextphone","Oferta completa (móvil + fijo + internet)"))))</f>
        <v/>
      </c>
      <c r="Q585">
        <f>$F585+$H585+$L585</f>
        <v/>
      </c>
      <c r="R585">
        <f>IFERROR(VLOOKUP($A585,Registros!$B$2:$G$6000,6,0),IFERROR(VLOOKUP($D585,Winback!$B$2:$C$300,2,0),""))</f>
        <v/>
      </c>
      <c r="S585">
        <f>IF($E585=1,"NP","")&amp;IF($G585=1,"+MOV","")&amp;IF($I585=1,"+CS","")&amp;IF($K585=1,"+WB","")</f>
        <v/>
      </c>
      <c r="T585">
        <f>$E585+$G585+$I585+$K585</f>
        <v/>
      </c>
    </row>
    <row r="586">
      <c r="A586" t="inlineStr">
        <is>
          <t>312237340000</t>
        </is>
      </c>
      <c r="B586" t="inlineStr">
        <is>
          <t>31223734</t>
        </is>
      </c>
      <c r="C586" t="inlineStr">
        <is>
          <t>DAPLAM CORPORATION IN --</t>
        </is>
      </c>
      <c r="D586" t="inlineStr">
        <is>
          <t>DAPLAMCORPORATIONIN</t>
        </is>
      </c>
      <c r="E586">
        <f>IF(COUNTIFS(Registros!$A$2:$A$6000,"NP",Registros!$B$2:$B$6000,$A586)&gt;0,1,0)</f>
        <v/>
      </c>
      <c r="F586">
        <f>IF($E586=1,SUMIFS(Registros!$F$2:$F$6000,Registros!$A$2:$A$6000,"NP",Registros!$B$2:$B$6000,$A586),0)</f>
        <v/>
      </c>
      <c r="G586">
        <f>IF(COUNTIFS(Registros!$A$2:$A$6000,"MOV",Registros!$B$2:$B$6000,$A586)&gt;0,1,0)</f>
        <v/>
      </c>
      <c r="H586">
        <f>IF($G586=1,SUMIFS(Registros!$F$2:$F$6000,Registros!$A$2:$A$6000,"MOV",Registros!$B$2:$B$6000,$A586),0)</f>
        <v/>
      </c>
      <c r="I586">
        <f>IF(COUNTIFS(Registros!$A$2:$A$6000,"CS",Registros!$B$2:$B$6000,$A586)&gt;0,1,0)</f>
        <v/>
      </c>
      <c r="J586">
        <f>IF($I586=1,SUMIFS(Registros!$I$2:$I$6000,Registros!$A$2:$A$6000,"CS",Registros!$B$2:$B$6000,$A586),0)</f>
        <v/>
      </c>
      <c r="K586">
        <f>IF(COUNTIFS(Winback!$K$2:$K$300,$D586)&gt;0,1,0)</f>
        <v/>
      </c>
      <c r="L586">
        <f>IF(AND($K586=1,LEFT($A586,3)="WB-"),SUMIFS(Winback!$D$2:$D$300,Winback!$K$2:$K$300,$D586),0)</f>
        <v/>
      </c>
      <c r="M586">
        <f>IF(OR($E586=1,$G586=1,SUMIFS(Registros!$J$2:$J$6000,Registros!$B$2:$B$6000,$A586)&gt;0),1,0)</f>
        <v/>
      </c>
      <c r="N586">
        <f>IF($J586&gt;0,1,IF(COUNTIFS(Registros!$A$2:$A$6000,"CS",Registros!$B$2:$B$6000,$A586,Registros!$K$2:$K$6000,"&lt;&gt;")&gt;0,1,0))</f>
        <v/>
      </c>
      <c r="O586">
        <f>IF(AND($K586=1,$E586=0,$G586=0,$I586=0),"WINBACK",IF(AND($M586=1,$N586&gt;0),"CONVERGENTE",IF($M586=1,"SOLO MÓVIL",IF($N586&gt;0,"SOLO FIJO / INTERNET","SIN SERVICIOS"))))</f>
        <v/>
      </c>
      <c r="P586">
        <f>IF($O586="WINBACK","Recuperar (winback)",IF($O586="CONVERGENTE","Upgrade / más líneas",IF($O586="SOLO MÓVIL","Ofrecer fijo + internet (FLBBTV)",IF($O586="SOLO FIJO / INTERNET","Ofrecer línea móvil Nextphone","Oferta completa (móvil + fijo + internet)"))))</f>
        <v/>
      </c>
      <c r="Q586">
        <f>$F586+$H586+$L586</f>
        <v/>
      </c>
      <c r="R586">
        <f>IFERROR(VLOOKUP($A586,Registros!$B$2:$G$6000,6,0),IFERROR(VLOOKUP($D586,Winback!$B$2:$C$300,2,0),""))</f>
        <v/>
      </c>
      <c r="S586">
        <f>IF($E586=1,"NP","")&amp;IF($G586=1,"+MOV","")&amp;IF($I586=1,"+CS","")&amp;IF($K586=1,"+WB","")</f>
        <v/>
      </c>
      <c r="T586">
        <f>$E586+$G586+$I586+$K586</f>
        <v/>
      </c>
    </row>
    <row r="587">
      <c r="A587" t="inlineStr">
        <is>
          <t>355088490000</t>
        </is>
      </c>
      <c r="B587" t="inlineStr">
        <is>
          <t>35508849</t>
        </is>
      </c>
      <c r="C587" t="inlineStr">
        <is>
          <t>INES MARÍA PIMENTEL</t>
        </is>
      </c>
      <c r="D587" t="inlineStr">
        <is>
          <t>INESMARIAPIMENTEL</t>
        </is>
      </c>
      <c r="E587">
        <f>IF(COUNTIFS(Registros!$A$2:$A$6000,"NP",Registros!$B$2:$B$6000,$A587)&gt;0,1,0)</f>
        <v/>
      </c>
      <c r="F587">
        <f>IF($E587=1,SUMIFS(Registros!$F$2:$F$6000,Registros!$A$2:$A$6000,"NP",Registros!$B$2:$B$6000,$A587),0)</f>
        <v/>
      </c>
      <c r="G587">
        <f>IF(COUNTIFS(Registros!$A$2:$A$6000,"MOV",Registros!$B$2:$B$6000,$A587)&gt;0,1,0)</f>
        <v/>
      </c>
      <c r="H587">
        <f>IF($G587=1,SUMIFS(Registros!$F$2:$F$6000,Registros!$A$2:$A$6000,"MOV",Registros!$B$2:$B$6000,$A587),0)</f>
        <v/>
      </c>
      <c r="I587">
        <f>IF(COUNTIFS(Registros!$A$2:$A$6000,"CS",Registros!$B$2:$B$6000,$A587)&gt;0,1,0)</f>
        <v/>
      </c>
      <c r="J587">
        <f>IF($I587=1,SUMIFS(Registros!$I$2:$I$6000,Registros!$A$2:$A$6000,"CS",Registros!$B$2:$B$6000,$A587),0)</f>
        <v/>
      </c>
      <c r="K587">
        <f>IF(COUNTIFS(Winback!$K$2:$K$300,$D587)&gt;0,1,0)</f>
        <v/>
      </c>
      <c r="L587">
        <f>IF(AND($K587=1,LEFT($A587,3)="WB-"),SUMIFS(Winback!$D$2:$D$300,Winback!$K$2:$K$300,$D587),0)</f>
        <v/>
      </c>
      <c r="M587">
        <f>IF(OR($E587=1,$G587=1,SUMIFS(Registros!$J$2:$J$6000,Registros!$B$2:$B$6000,$A587)&gt;0),1,0)</f>
        <v/>
      </c>
      <c r="N587">
        <f>IF($J587&gt;0,1,IF(COUNTIFS(Registros!$A$2:$A$6000,"CS",Registros!$B$2:$B$6000,$A587,Registros!$K$2:$K$6000,"&lt;&gt;")&gt;0,1,0))</f>
        <v/>
      </c>
      <c r="O587">
        <f>IF(AND($K587=1,$E587=0,$G587=0,$I587=0),"WINBACK",IF(AND($M587=1,$N587&gt;0),"CONVERGENTE",IF($M587=1,"SOLO MÓVIL",IF($N587&gt;0,"SOLO FIJO / INTERNET","SIN SERVICIOS"))))</f>
        <v/>
      </c>
      <c r="P587">
        <f>IF($O587="WINBACK","Recuperar (winback)",IF($O587="CONVERGENTE","Upgrade / más líneas",IF($O587="SOLO MÓVIL","Ofrecer fijo + internet (FLBBTV)",IF($O587="SOLO FIJO / INTERNET","Ofrecer línea móvil Nextphone","Oferta completa (móvil + fijo + internet)"))))</f>
        <v/>
      </c>
      <c r="Q587">
        <f>$F587+$H587+$L587</f>
        <v/>
      </c>
      <c r="R587">
        <f>IFERROR(VLOOKUP($A587,Registros!$B$2:$G$6000,6,0),IFERROR(VLOOKUP($D587,Winback!$B$2:$C$300,2,0),""))</f>
        <v/>
      </c>
      <c r="S587">
        <f>IF($E587=1,"NP","")&amp;IF($G587=1,"+MOV","")&amp;IF($I587=1,"+CS","")&amp;IF($K587=1,"+WB","")</f>
        <v/>
      </c>
      <c r="T587">
        <f>$E587+$G587+$I587+$K587</f>
        <v/>
      </c>
    </row>
    <row r="588">
      <c r="A588" t="inlineStr">
        <is>
          <t>345407100000</t>
        </is>
      </c>
      <c r="B588" t="inlineStr">
        <is>
          <t>34540710</t>
        </is>
      </c>
      <c r="C588" t="inlineStr">
        <is>
          <t>SANTOS QUINTERO</t>
        </is>
      </c>
      <c r="D588" t="inlineStr">
        <is>
          <t>SANTOSQUINTERO</t>
        </is>
      </c>
      <c r="E588">
        <f>IF(COUNTIFS(Registros!$A$2:$A$6000,"NP",Registros!$B$2:$B$6000,$A588)&gt;0,1,0)</f>
        <v/>
      </c>
      <c r="F588">
        <f>IF($E588=1,SUMIFS(Registros!$F$2:$F$6000,Registros!$A$2:$A$6000,"NP",Registros!$B$2:$B$6000,$A588),0)</f>
        <v/>
      </c>
      <c r="G588">
        <f>IF(COUNTIFS(Registros!$A$2:$A$6000,"MOV",Registros!$B$2:$B$6000,$A588)&gt;0,1,0)</f>
        <v/>
      </c>
      <c r="H588">
        <f>IF($G588=1,SUMIFS(Registros!$F$2:$F$6000,Registros!$A$2:$A$6000,"MOV",Registros!$B$2:$B$6000,$A588),0)</f>
        <v/>
      </c>
      <c r="I588">
        <f>IF(COUNTIFS(Registros!$A$2:$A$6000,"CS",Registros!$B$2:$B$6000,$A588)&gt;0,1,0)</f>
        <v/>
      </c>
      <c r="J588">
        <f>IF($I588=1,SUMIFS(Registros!$I$2:$I$6000,Registros!$A$2:$A$6000,"CS",Registros!$B$2:$B$6000,$A588),0)</f>
        <v/>
      </c>
      <c r="K588">
        <f>IF(COUNTIFS(Winback!$K$2:$K$300,$D588)&gt;0,1,0)</f>
        <v/>
      </c>
      <c r="L588">
        <f>IF(AND($K588=1,LEFT($A588,3)="WB-"),SUMIFS(Winback!$D$2:$D$300,Winback!$K$2:$K$300,$D588),0)</f>
        <v/>
      </c>
      <c r="M588">
        <f>IF(OR($E588=1,$G588=1,SUMIFS(Registros!$J$2:$J$6000,Registros!$B$2:$B$6000,$A588)&gt;0),1,0)</f>
        <v/>
      </c>
      <c r="N588">
        <f>IF($J588&gt;0,1,IF(COUNTIFS(Registros!$A$2:$A$6000,"CS",Registros!$B$2:$B$6000,$A588,Registros!$K$2:$K$6000,"&lt;&gt;")&gt;0,1,0))</f>
        <v/>
      </c>
      <c r="O588">
        <f>IF(AND($K588=1,$E588=0,$G588=0,$I588=0),"WINBACK",IF(AND($M588=1,$N588&gt;0),"CONVERGENTE",IF($M588=1,"SOLO MÓVIL",IF($N588&gt;0,"SOLO FIJO / INTERNET","SIN SERVICIOS"))))</f>
        <v/>
      </c>
      <c r="P588">
        <f>IF($O588="WINBACK","Recuperar (winback)",IF($O588="CONVERGENTE","Upgrade / más líneas",IF($O588="SOLO MÓVIL","Ofrecer fijo + internet (FLBBTV)",IF($O588="SOLO FIJO / INTERNET","Ofrecer línea móvil Nextphone","Oferta completa (móvil + fijo + internet)"))))</f>
        <v/>
      </c>
      <c r="Q588">
        <f>$F588+$H588+$L588</f>
        <v/>
      </c>
      <c r="R588">
        <f>IFERROR(VLOOKUP($A588,Registros!$B$2:$G$6000,6,0),IFERROR(VLOOKUP($D588,Winback!$B$2:$C$300,2,0),""))</f>
        <v/>
      </c>
      <c r="S588">
        <f>IF($E588=1,"NP","")&amp;IF($G588=1,"+MOV","")&amp;IF($I588=1,"+CS","")&amp;IF($K588=1,"+WB","")</f>
        <v/>
      </c>
      <c r="T588">
        <f>$E588+$G588+$I588+$K588</f>
        <v/>
      </c>
    </row>
    <row r="589">
      <c r="A589" t="inlineStr">
        <is>
          <t>322350190000</t>
        </is>
      </c>
      <c r="B589" t="inlineStr">
        <is>
          <t>32235019</t>
        </is>
      </c>
      <c r="C589" t="inlineStr">
        <is>
          <t>Distribuidora</t>
        </is>
      </c>
      <c r="D589" t="inlineStr">
        <is>
          <t>DISTRIBUIDORA</t>
        </is>
      </c>
      <c r="E589">
        <f>IF(COUNTIFS(Registros!$A$2:$A$6000,"NP",Registros!$B$2:$B$6000,$A589)&gt;0,1,0)</f>
        <v/>
      </c>
      <c r="F589">
        <f>IF($E589=1,SUMIFS(Registros!$F$2:$F$6000,Registros!$A$2:$A$6000,"NP",Registros!$B$2:$B$6000,$A589),0)</f>
        <v/>
      </c>
      <c r="G589">
        <f>IF(COUNTIFS(Registros!$A$2:$A$6000,"MOV",Registros!$B$2:$B$6000,$A589)&gt;0,1,0)</f>
        <v/>
      </c>
      <c r="H589">
        <f>IF($G589=1,SUMIFS(Registros!$F$2:$F$6000,Registros!$A$2:$A$6000,"MOV",Registros!$B$2:$B$6000,$A589),0)</f>
        <v/>
      </c>
      <c r="I589">
        <f>IF(COUNTIFS(Registros!$A$2:$A$6000,"CS",Registros!$B$2:$B$6000,$A589)&gt;0,1,0)</f>
        <v/>
      </c>
      <c r="J589">
        <f>IF($I589=1,SUMIFS(Registros!$I$2:$I$6000,Registros!$A$2:$A$6000,"CS",Registros!$B$2:$B$6000,$A589),0)</f>
        <v/>
      </c>
      <c r="K589">
        <f>IF(COUNTIFS(Winback!$K$2:$K$300,$D589)&gt;0,1,0)</f>
        <v/>
      </c>
      <c r="L589">
        <f>IF(AND($K589=1,LEFT($A589,3)="WB-"),SUMIFS(Winback!$D$2:$D$300,Winback!$K$2:$K$300,$D589),0)</f>
        <v/>
      </c>
      <c r="M589">
        <f>IF(OR($E589=1,$G589=1,SUMIFS(Registros!$J$2:$J$6000,Registros!$B$2:$B$6000,$A589)&gt;0),1,0)</f>
        <v/>
      </c>
      <c r="N589">
        <f>IF($J589&gt;0,1,IF(COUNTIFS(Registros!$A$2:$A$6000,"CS",Registros!$B$2:$B$6000,$A589,Registros!$K$2:$K$6000,"&lt;&gt;")&gt;0,1,0))</f>
        <v/>
      </c>
      <c r="O589">
        <f>IF(AND($K589=1,$E589=0,$G589=0,$I589=0),"WINBACK",IF(AND($M589=1,$N589&gt;0),"CONVERGENTE",IF($M589=1,"SOLO MÓVIL",IF($N589&gt;0,"SOLO FIJO / INTERNET","SIN SERVICIOS"))))</f>
        <v/>
      </c>
      <c r="P589">
        <f>IF($O589="WINBACK","Recuperar (winback)",IF($O589="CONVERGENTE","Upgrade / más líneas",IF($O589="SOLO MÓVIL","Ofrecer fijo + internet (FLBBTV)",IF($O589="SOLO FIJO / INTERNET","Ofrecer línea móvil Nextphone","Oferta completa (móvil + fijo + internet)"))))</f>
        <v/>
      </c>
      <c r="Q589">
        <f>$F589+$H589+$L589</f>
        <v/>
      </c>
      <c r="R589">
        <f>IFERROR(VLOOKUP($A589,Registros!$B$2:$G$6000,6,0),IFERROR(VLOOKUP($D589,Winback!$B$2:$C$300,2,0),""))</f>
        <v/>
      </c>
      <c r="S589">
        <f>IF($E589=1,"NP","")&amp;IF($G589=1,"+MOV","")&amp;IF($I589=1,"+CS","")&amp;IF($K589=1,"+WB","")</f>
        <v/>
      </c>
      <c r="T589">
        <f>$E589+$G589+$I589+$K589</f>
        <v/>
      </c>
    </row>
    <row r="590">
      <c r="A590" t="inlineStr">
        <is>
          <t>321257380100</t>
        </is>
      </c>
      <c r="B590" t="inlineStr">
        <is>
          <t>32125738</t>
        </is>
      </c>
      <c r="C590" t="inlineStr">
        <is>
          <t>RAFAEL PERALTA ESCOBAR</t>
        </is>
      </c>
      <c r="D590" t="inlineStr">
        <is>
          <t>RAFAELPERALTAESCOBAR</t>
        </is>
      </c>
      <c r="E590">
        <f>IF(COUNTIFS(Registros!$A$2:$A$6000,"NP",Registros!$B$2:$B$6000,$A590)&gt;0,1,0)</f>
        <v/>
      </c>
      <c r="F590">
        <f>IF($E590=1,SUMIFS(Registros!$F$2:$F$6000,Registros!$A$2:$A$6000,"NP",Registros!$B$2:$B$6000,$A590),0)</f>
        <v/>
      </c>
      <c r="G590">
        <f>IF(COUNTIFS(Registros!$A$2:$A$6000,"MOV",Registros!$B$2:$B$6000,$A590)&gt;0,1,0)</f>
        <v/>
      </c>
      <c r="H590">
        <f>IF($G590=1,SUMIFS(Registros!$F$2:$F$6000,Registros!$A$2:$A$6000,"MOV",Registros!$B$2:$B$6000,$A590),0)</f>
        <v/>
      </c>
      <c r="I590">
        <f>IF(COUNTIFS(Registros!$A$2:$A$6000,"CS",Registros!$B$2:$B$6000,$A590)&gt;0,1,0)</f>
        <v/>
      </c>
      <c r="J590">
        <f>IF($I590=1,SUMIFS(Registros!$I$2:$I$6000,Registros!$A$2:$A$6000,"CS",Registros!$B$2:$B$6000,$A590),0)</f>
        <v/>
      </c>
      <c r="K590">
        <f>IF(COUNTIFS(Winback!$K$2:$K$300,$D590)&gt;0,1,0)</f>
        <v/>
      </c>
      <c r="L590">
        <f>IF(AND($K590=1,LEFT($A590,3)="WB-"),SUMIFS(Winback!$D$2:$D$300,Winback!$K$2:$K$300,$D590),0)</f>
        <v/>
      </c>
      <c r="M590">
        <f>IF(OR($E590=1,$G590=1,SUMIFS(Registros!$J$2:$J$6000,Registros!$B$2:$B$6000,$A590)&gt;0),1,0)</f>
        <v/>
      </c>
      <c r="N590">
        <f>IF($J590&gt;0,1,IF(COUNTIFS(Registros!$A$2:$A$6000,"CS",Registros!$B$2:$B$6000,$A590,Registros!$K$2:$K$6000,"&lt;&gt;")&gt;0,1,0))</f>
        <v/>
      </c>
      <c r="O590">
        <f>IF(AND($K590=1,$E590=0,$G590=0,$I590=0),"WINBACK",IF(AND($M590=1,$N590&gt;0),"CONVERGENTE",IF($M590=1,"SOLO MÓVIL",IF($N590&gt;0,"SOLO FIJO / INTERNET","SIN SERVICIOS"))))</f>
        <v/>
      </c>
      <c r="P590">
        <f>IF($O590="WINBACK","Recuperar (winback)",IF($O590="CONVERGENTE","Upgrade / más líneas",IF($O590="SOLO MÓVIL","Ofrecer fijo + internet (FLBBTV)",IF($O590="SOLO FIJO / INTERNET","Ofrecer línea móvil Nextphone","Oferta completa (móvil + fijo + internet)"))))</f>
        <v/>
      </c>
      <c r="Q590">
        <f>$F590+$H590+$L590</f>
        <v/>
      </c>
      <c r="R590">
        <f>IFERROR(VLOOKUP($A590,Registros!$B$2:$G$6000,6,0),IFERROR(VLOOKUP($D590,Winback!$B$2:$C$300,2,0),""))</f>
        <v/>
      </c>
      <c r="S590">
        <f>IF($E590=1,"NP","")&amp;IF($G590=1,"+MOV","")&amp;IF($I590=1,"+CS","")&amp;IF($K590=1,"+WB","")</f>
        <v/>
      </c>
      <c r="T590">
        <f>$E590+$G590+$I590+$K590</f>
        <v/>
      </c>
    </row>
    <row r="591">
      <c r="A591" t="inlineStr">
        <is>
          <t>337307930000</t>
        </is>
      </c>
      <c r="B591" t="inlineStr">
        <is>
          <t>33730793</t>
        </is>
      </c>
      <c r="C591" t="inlineStr">
        <is>
          <t>THE LINCOLN ACADEMY</t>
        </is>
      </c>
      <c r="D591" t="inlineStr">
        <is>
          <t>THELINCOLNACADEMY</t>
        </is>
      </c>
      <c r="E591">
        <f>IF(COUNTIFS(Registros!$A$2:$A$6000,"NP",Registros!$B$2:$B$6000,$A591)&gt;0,1,0)</f>
        <v/>
      </c>
      <c r="F591">
        <f>IF($E591=1,SUMIFS(Registros!$F$2:$F$6000,Registros!$A$2:$A$6000,"NP",Registros!$B$2:$B$6000,$A591),0)</f>
        <v/>
      </c>
      <c r="G591">
        <f>IF(COUNTIFS(Registros!$A$2:$A$6000,"MOV",Registros!$B$2:$B$6000,$A591)&gt;0,1,0)</f>
        <v/>
      </c>
      <c r="H591">
        <f>IF($G591=1,SUMIFS(Registros!$F$2:$F$6000,Registros!$A$2:$A$6000,"MOV",Registros!$B$2:$B$6000,$A591),0)</f>
        <v/>
      </c>
      <c r="I591">
        <f>IF(COUNTIFS(Registros!$A$2:$A$6000,"CS",Registros!$B$2:$B$6000,$A591)&gt;0,1,0)</f>
        <v/>
      </c>
      <c r="J591">
        <f>IF($I591=1,SUMIFS(Registros!$I$2:$I$6000,Registros!$A$2:$A$6000,"CS",Registros!$B$2:$B$6000,$A591),0)</f>
        <v/>
      </c>
      <c r="K591">
        <f>IF(COUNTIFS(Winback!$K$2:$K$300,$D591)&gt;0,1,0)</f>
        <v/>
      </c>
      <c r="L591">
        <f>IF(AND($K591=1,LEFT($A591,3)="WB-"),SUMIFS(Winback!$D$2:$D$300,Winback!$K$2:$K$300,$D591),0)</f>
        <v/>
      </c>
      <c r="M591">
        <f>IF(OR($E591=1,$G591=1,SUMIFS(Registros!$J$2:$J$6000,Registros!$B$2:$B$6000,$A591)&gt;0),1,0)</f>
        <v/>
      </c>
      <c r="N591">
        <f>IF($J591&gt;0,1,IF(COUNTIFS(Registros!$A$2:$A$6000,"CS",Registros!$B$2:$B$6000,$A591,Registros!$K$2:$K$6000,"&lt;&gt;")&gt;0,1,0))</f>
        <v/>
      </c>
      <c r="O591">
        <f>IF(AND($K591=1,$E591=0,$G591=0,$I591=0),"WINBACK",IF(AND($M591=1,$N591&gt;0),"CONVERGENTE",IF($M591=1,"SOLO MÓVIL",IF($N591&gt;0,"SOLO FIJO / INTERNET","SIN SERVICIOS"))))</f>
        <v/>
      </c>
      <c r="P591">
        <f>IF($O591="WINBACK","Recuperar (winback)",IF($O591="CONVERGENTE","Upgrade / más líneas",IF($O591="SOLO MÓVIL","Ofrecer fijo + internet (FLBBTV)",IF($O591="SOLO FIJO / INTERNET","Ofrecer línea móvil Nextphone","Oferta completa (móvil + fijo + internet)"))))</f>
        <v/>
      </c>
      <c r="Q591">
        <f>$F591+$H591+$L591</f>
        <v/>
      </c>
      <c r="R591">
        <f>IFERROR(VLOOKUP($A591,Registros!$B$2:$G$6000,6,0),IFERROR(VLOOKUP($D591,Winback!$B$2:$C$300,2,0),""))</f>
        <v/>
      </c>
      <c r="S591">
        <f>IF($E591=1,"NP","")&amp;IF($G591=1,"+MOV","")&amp;IF($I591=1,"+CS","")&amp;IF($K591=1,"+WB","")</f>
        <v/>
      </c>
      <c r="T591">
        <f>$E591+$G591+$I591+$K591</f>
        <v/>
      </c>
    </row>
    <row r="592">
      <c r="A592" t="inlineStr">
        <is>
          <t>321942820000</t>
        </is>
      </c>
      <c r="B592" t="inlineStr">
        <is>
          <t>32194282</t>
        </is>
      </c>
      <c r="C592" t="inlineStr">
        <is>
          <t>SERVICIOS GEN</t>
        </is>
      </c>
      <c r="D592" t="inlineStr">
        <is>
          <t>SERVICIOSGEN</t>
        </is>
      </c>
      <c r="E592">
        <f>IF(COUNTIFS(Registros!$A$2:$A$6000,"NP",Registros!$B$2:$B$6000,$A592)&gt;0,1,0)</f>
        <v/>
      </c>
      <c r="F592">
        <f>IF($E592=1,SUMIFS(Registros!$F$2:$F$6000,Registros!$A$2:$A$6000,"NP",Registros!$B$2:$B$6000,$A592),0)</f>
        <v/>
      </c>
      <c r="G592">
        <f>IF(COUNTIFS(Registros!$A$2:$A$6000,"MOV",Registros!$B$2:$B$6000,$A592)&gt;0,1,0)</f>
        <v/>
      </c>
      <c r="H592">
        <f>IF($G592=1,SUMIFS(Registros!$F$2:$F$6000,Registros!$A$2:$A$6000,"MOV",Registros!$B$2:$B$6000,$A592),0)</f>
        <v/>
      </c>
      <c r="I592">
        <f>IF(COUNTIFS(Registros!$A$2:$A$6000,"CS",Registros!$B$2:$B$6000,$A592)&gt;0,1,0)</f>
        <v/>
      </c>
      <c r="J592">
        <f>IF($I592=1,SUMIFS(Registros!$I$2:$I$6000,Registros!$A$2:$A$6000,"CS",Registros!$B$2:$B$6000,$A592),0)</f>
        <v/>
      </c>
      <c r="K592">
        <f>IF(COUNTIFS(Winback!$K$2:$K$300,$D592)&gt;0,1,0)</f>
        <v/>
      </c>
      <c r="L592">
        <f>IF(AND($K592=1,LEFT($A592,3)="WB-"),SUMIFS(Winback!$D$2:$D$300,Winback!$K$2:$K$300,$D592),0)</f>
        <v/>
      </c>
      <c r="M592">
        <f>IF(OR($E592=1,$G592=1,SUMIFS(Registros!$J$2:$J$6000,Registros!$B$2:$B$6000,$A592)&gt;0),1,0)</f>
        <v/>
      </c>
      <c r="N592">
        <f>IF($J592&gt;0,1,IF(COUNTIFS(Registros!$A$2:$A$6000,"CS",Registros!$B$2:$B$6000,$A592,Registros!$K$2:$K$6000,"&lt;&gt;")&gt;0,1,0))</f>
        <v/>
      </c>
      <c r="O592">
        <f>IF(AND($K592=1,$E592=0,$G592=0,$I592=0),"WINBACK",IF(AND($M592=1,$N592&gt;0),"CONVERGENTE",IF($M592=1,"SOLO MÓVIL",IF($N592&gt;0,"SOLO FIJO / INTERNET","SIN SERVICIOS"))))</f>
        <v/>
      </c>
      <c r="P592">
        <f>IF($O592="WINBACK","Recuperar (winback)",IF($O592="CONVERGENTE","Upgrade / más líneas",IF($O592="SOLO MÓVIL","Ofrecer fijo + internet (FLBBTV)",IF($O592="SOLO FIJO / INTERNET","Ofrecer línea móvil Nextphone","Oferta completa (móvil + fijo + internet)"))))</f>
        <v/>
      </c>
      <c r="Q592">
        <f>$F592+$H592+$L592</f>
        <v/>
      </c>
      <c r="R592">
        <f>IFERROR(VLOOKUP($A592,Registros!$B$2:$G$6000,6,0),IFERROR(VLOOKUP($D592,Winback!$B$2:$C$300,2,0),""))</f>
        <v/>
      </c>
      <c r="S592">
        <f>IF($E592=1,"NP","")&amp;IF($G592=1,"+MOV","")&amp;IF($I592=1,"+CS","")&amp;IF($K592=1,"+WB","")</f>
        <v/>
      </c>
      <c r="T592">
        <f>$E592+$G592+$I592+$K592</f>
        <v/>
      </c>
    </row>
    <row r="593">
      <c r="A593" t="inlineStr">
        <is>
          <t>352373820000</t>
        </is>
      </c>
      <c r="B593" t="inlineStr">
        <is>
          <t>35237382</t>
        </is>
      </c>
      <c r="C593" t="inlineStr">
        <is>
          <t>CORPORACION ANCON, SA</t>
        </is>
      </c>
      <c r="D593" t="inlineStr">
        <is>
          <t>CORPORACIONANCONSA</t>
        </is>
      </c>
      <c r="E593">
        <f>IF(COUNTIFS(Registros!$A$2:$A$6000,"NP",Registros!$B$2:$B$6000,$A593)&gt;0,1,0)</f>
        <v/>
      </c>
      <c r="F593">
        <f>IF($E593=1,SUMIFS(Registros!$F$2:$F$6000,Registros!$A$2:$A$6000,"NP",Registros!$B$2:$B$6000,$A593),0)</f>
        <v/>
      </c>
      <c r="G593">
        <f>IF(COUNTIFS(Registros!$A$2:$A$6000,"MOV",Registros!$B$2:$B$6000,$A593)&gt;0,1,0)</f>
        <v/>
      </c>
      <c r="H593">
        <f>IF($G593=1,SUMIFS(Registros!$F$2:$F$6000,Registros!$A$2:$A$6000,"MOV",Registros!$B$2:$B$6000,$A593),0)</f>
        <v/>
      </c>
      <c r="I593">
        <f>IF(COUNTIFS(Registros!$A$2:$A$6000,"CS",Registros!$B$2:$B$6000,$A593)&gt;0,1,0)</f>
        <v/>
      </c>
      <c r="J593">
        <f>IF($I593=1,SUMIFS(Registros!$I$2:$I$6000,Registros!$A$2:$A$6000,"CS",Registros!$B$2:$B$6000,$A593),0)</f>
        <v/>
      </c>
      <c r="K593">
        <f>IF(COUNTIFS(Winback!$K$2:$K$300,$D593)&gt;0,1,0)</f>
        <v/>
      </c>
      <c r="L593">
        <f>IF(AND($K593=1,LEFT($A593,3)="WB-"),SUMIFS(Winback!$D$2:$D$300,Winback!$K$2:$K$300,$D593),0)</f>
        <v/>
      </c>
      <c r="M593">
        <f>IF(OR($E593=1,$G593=1,SUMIFS(Registros!$J$2:$J$6000,Registros!$B$2:$B$6000,$A593)&gt;0),1,0)</f>
        <v/>
      </c>
      <c r="N593">
        <f>IF($J593&gt;0,1,IF(COUNTIFS(Registros!$A$2:$A$6000,"CS",Registros!$B$2:$B$6000,$A593,Registros!$K$2:$K$6000,"&lt;&gt;")&gt;0,1,0))</f>
        <v/>
      </c>
      <c r="O593">
        <f>IF(AND($K593=1,$E593=0,$G593=0,$I593=0),"WINBACK",IF(AND($M593=1,$N593&gt;0),"CONVERGENTE",IF($M593=1,"SOLO MÓVIL",IF($N593&gt;0,"SOLO FIJO / INTERNET","SIN SERVICIOS"))))</f>
        <v/>
      </c>
      <c r="P593">
        <f>IF($O593="WINBACK","Recuperar (winback)",IF($O593="CONVERGENTE","Upgrade / más líneas",IF($O593="SOLO MÓVIL","Ofrecer fijo + internet (FLBBTV)",IF($O593="SOLO FIJO / INTERNET","Ofrecer línea móvil Nextphone","Oferta completa (móvil + fijo + internet)"))))</f>
        <v/>
      </c>
      <c r="Q593">
        <f>$F593+$H593+$L593</f>
        <v/>
      </c>
      <c r="R593">
        <f>IFERROR(VLOOKUP($A593,Registros!$B$2:$G$6000,6,0),IFERROR(VLOOKUP($D593,Winback!$B$2:$C$300,2,0),""))</f>
        <v/>
      </c>
      <c r="S593">
        <f>IF($E593=1,"NP","")&amp;IF($G593=1,"+MOV","")&amp;IF($I593=1,"+CS","")&amp;IF($K593=1,"+WB","")</f>
        <v/>
      </c>
      <c r="T593">
        <f>$E593+$G593+$I593+$K593</f>
        <v/>
      </c>
    </row>
    <row r="594">
      <c r="A594" t="inlineStr">
        <is>
          <t>326484320000</t>
        </is>
      </c>
      <c r="B594" t="inlineStr">
        <is>
          <t>32648432</t>
        </is>
      </c>
      <c r="C594" t="inlineStr">
        <is>
          <t>Kamay .</t>
        </is>
      </c>
      <c r="D594" t="inlineStr">
        <is>
          <t>KAMAY</t>
        </is>
      </c>
      <c r="E594">
        <f>IF(COUNTIFS(Registros!$A$2:$A$6000,"NP",Registros!$B$2:$B$6000,$A594)&gt;0,1,0)</f>
        <v/>
      </c>
      <c r="F594">
        <f>IF($E594=1,SUMIFS(Registros!$F$2:$F$6000,Registros!$A$2:$A$6000,"NP",Registros!$B$2:$B$6000,$A594),0)</f>
        <v/>
      </c>
      <c r="G594">
        <f>IF(COUNTIFS(Registros!$A$2:$A$6000,"MOV",Registros!$B$2:$B$6000,$A594)&gt;0,1,0)</f>
        <v/>
      </c>
      <c r="H594">
        <f>IF($G594=1,SUMIFS(Registros!$F$2:$F$6000,Registros!$A$2:$A$6000,"MOV",Registros!$B$2:$B$6000,$A594),0)</f>
        <v/>
      </c>
      <c r="I594">
        <f>IF(COUNTIFS(Registros!$A$2:$A$6000,"CS",Registros!$B$2:$B$6000,$A594)&gt;0,1,0)</f>
        <v/>
      </c>
      <c r="J594">
        <f>IF($I594=1,SUMIFS(Registros!$I$2:$I$6000,Registros!$A$2:$A$6000,"CS",Registros!$B$2:$B$6000,$A594),0)</f>
        <v/>
      </c>
      <c r="K594">
        <f>IF(COUNTIFS(Winback!$K$2:$K$300,$D594)&gt;0,1,0)</f>
        <v/>
      </c>
      <c r="L594">
        <f>IF(AND($K594=1,LEFT($A594,3)="WB-"),SUMIFS(Winback!$D$2:$D$300,Winback!$K$2:$K$300,$D594),0)</f>
        <v/>
      </c>
      <c r="M594">
        <f>IF(OR($E594=1,$G594=1,SUMIFS(Registros!$J$2:$J$6000,Registros!$B$2:$B$6000,$A594)&gt;0),1,0)</f>
        <v/>
      </c>
      <c r="N594">
        <f>IF($J594&gt;0,1,IF(COUNTIFS(Registros!$A$2:$A$6000,"CS",Registros!$B$2:$B$6000,$A594,Registros!$K$2:$K$6000,"&lt;&gt;")&gt;0,1,0))</f>
        <v/>
      </c>
      <c r="O594">
        <f>IF(AND($K594=1,$E594=0,$G594=0,$I594=0),"WINBACK",IF(AND($M594=1,$N594&gt;0),"CONVERGENTE",IF($M594=1,"SOLO MÓVIL",IF($N594&gt;0,"SOLO FIJO / INTERNET","SIN SERVICIOS"))))</f>
        <v/>
      </c>
      <c r="P594">
        <f>IF($O594="WINBACK","Recuperar (winback)",IF($O594="CONVERGENTE","Upgrade / más líneas",IF($O594="SOLO MÓVIL","Ofrecer fijo + internet (FLBBTV)",IF($O594="SOLO FIJO / INTERNET","Ofrecer línea móvil Nextphone","Oferta completa (móvil + fijo + internet)"))))</f>
        <v/>
      </c>
      <c r="Q594">
        <f>$F594+$H594+$L594</f>
        <v/>
      </c>
      <c r="R594">
        <f>IFERROR(VLOOKUP($A594,Registros!$B$2:$G$6000,6,0),IFERROR(VLOOKUP($D594,Winback!$B$2:$C$300,2,0),""))</f>
        <v/>
      </c>
      <c r="S594">
        <f>IF($E594=1,"NP","")&amp;IF($G594=1,"+MOV","")&amp;IF($I594=1,"+CS","")&amp;IF($K594=1,"+WB","")</f>
        <v/>
      </c>
      <c r="T594">
        <f>$E594+$G594+$I594+$K594</f>
        <v/>
      </c>
    </row>
    <row r="595">
      <c r="A595" t="inlineStr">
        <is>
          <t>329767730000</t>
        </is>
      </c>
      <c r="B595" t="inlineStr">
        <is>
          <t>32976773</t>
        </is>
      </c>
      <c r="C595" t="inlineStr">
        <is>
          <t>Edicta Emelda Campos Portugal Viuda de Burns</t>
        </is>
      </c>
      <c r="D595" t="inlineStr">
        <is>
          <t>EDICTAEMELDACAMPOSPORTUGALVIUDADEBURNS</t>
        </is>
      </c>
      <c r="E595">
        <f>IF(COUNTIFS(Registros!$A$2:$A$6000,"NP",Registros!$B$2:$B$6000,$A595)&gt;0,1,0)</f>
        <v/>
      </c>
      <c r="F595">
        <f>IF($E595=1,SUMIFS(Registros!$F$2:$F$6000,Registros!$A$2:$A$6000,"NP",Registros!$B$2:$B$6000,$A595),0)</f>
        <v/>
      </c>
      <c r="G595">
        <f>IF(COUNTIFS(Registros!$A$2:$A$6000,"MOV",Registros!$B$2:$B$6000,$A595)&gt;0,1,0)</f>
        <v/>
      </c>
      <c r="H595">
        <f>IF($G595=1,SUMIFS(Registros!$F$2:$F$6000,Registros!$A$2:$A$6000,"MOV",Registros!$B$2:$B$6000,$A595),0)</f>
        <v/>
      </c>
      <c r="I595">
        <f>IF(COUNTIFS(Registros!$A$2:$A$6000,"CS",Registros!$B$2:$B$6000,$A595)&gt;0,1,0)</f>
        <v/>
      </c>
      <c r="J595">
        <f>IF($I595=1,SUMIFS(Registros!$I$2:$I$6000,Registros!$A$2:$A$6000,"CS",Registros!$B$2:$B$6000,$A595),0)</f>
        <v/>
      </c>
      <c r="K595">
        <f>IF(COUNTIFS(Winback!$K$2:$K$300,$D595)&gt;0,1,0)</f>
        <v/>
      </c>
      <c r="L595">
        <f>IF(AND($K595=1,LEFT($A595,3)="WB-"),SUMIFS(Winback!$D$2:$D$300,Winback!$K$2:$K$300,$D595),0)</f>
        <v/>
      </c>
      <c r="M595">
        <f>IF(OR($E595=1,$G595=1,SUMIFS(Registros!$J$2:$J$6000,Registros!$B$2:$B$6000,$A595)&gt;0),1,0)</f>
        <v/>
      </c>
      <c r="N595">
        <f>IF($J595&gt;0,1,IF(COUNTIFS(Registros!$A$2:$A$6000,"CS",Registros!$B$2:$B$6000,$A595,Registros!$K$2:$K$6000,"&lt;&gt;")&gt;0,1,0))</f>
        <v/>
      </c>
      <c r="O595">
        <f>IF(AND($K595=1,$E595=0,$G595=0,$I595=0),"WINBACK",IF(AND($M595=1,$N595&gt;0),"CONVERGENTE",IF($M595=1,"SOLO MÓVIL",IF($N595&gt;0,"SOLO FIJO / INTERNET","SIN SERVICIOS"))))</f>
        <v/>
      </c>
      <c r="P595">
        <f>IF($O595="WINBACK","Recuperar (winback)",IF($O595="CONVERGENTE","Upgrade / más líneas",IF($O595="SOLO MÓVIL","Ofrecer fijo + internet (FLBBTV)",IF($O595="SOLO FIJO / INTERNET","Ofrecer línea móvil Nextphone","Oferta completa (móvil + fijo + internet)"))))</f>
        <v/>
      </c>
      <c r="Q595">
        <f>$F595+$H595+$L595</f>
        <v/>
      </c>
      <c r="R595">
        <f>IFERROR(VLOOKUP($A595,Registros!$B$2:$G$6000,6,0),IFERROR(VLOOKUP($D595,Winback!$B$2:$C$300,2,0),""))</f>
        <v/>
      </c>
      <c r="S595">
        <f>IF($E595=1,"NP","")&amp;IF($G595=1,"+MOV","")&amp;IF($I595=1,"+CS","")&amp;IF($K595=1,"+WB","")</f>
        <v/>
      </c>
      <c r="T595">
        <f>$E595+$G595+$I595+$K595</f>
        <v/>
      </c>
    </row>
    <row r="596">
      <c r="A596" t="inlineStr">
        <is>
          <t>323319910000</t>
        </is>
      </c>
      <c r="B596" t="inlineStr">
        <is>
          <t>32331991</t>
        </is>
      </c>
      <c r="C596" t="inlineStr">
        <is>
          <t>REPARACIONES</t>
        </is>
      </c>
      <c r="D596" t="inlineStr">
        <is>
          <t>REPARACIONES</t>
        </is>
      </c>
      <c r="E596">
        <f>IF(COUNTIFS(Registros!$A$2:$A$6000,"NP",Registros!$B$2:$B$6000,$A596)&gt;0,1,0)</f>
        <v/>
      </c>
      <c r="F596">
        <f>IF($E596=1,SUMIFS(Registros!$F$2:$F$6000,Registros!$A$2:$A$6000,"NP",Registros!$B$2:$B$6000,$A596),0)</f>
        <v/>
      </c>
      <c r="G596">
        <f>IF(COUNTIFS(Registros!$A$2:$A$6000,"MOV",Registros!$B$2:$B$6000,$A596)&gt;0,1,0)</f>
        <v/>
      </c>
      <c r="H596">
        <f>IF($G596=1,SUMIFS(Registros!$F$2:$F$6000,Registros!$A$2:$A$6000,"MOV",Registros!$B$2:$B$6000,$A596),0)</f>
        <v/>
      </c>
      <c r="I596">
        <f>IF(COUNTIFS(Registros!$A$2:$A$6000,"CS",Registros!$B$2:$B$6000,$A596)&gt;0,1,0)</f>
        <v/>
      </c>
      <c r="J596">
        <f>IF($I596=1,SUMIFS(Registros!$I$2:$I$6000,Registros!$A$2:$A$6000,"CS",Registros!$B$2:$B$6000,$A596),0)</f>
        <v/>
      </c>
      <c r="K596">
        <f>IF(COUNTIFS(Winback!$K$2:$K$300,$D596)&gt;0,1,0)</f>
        <v/>
      </c>
      <c r="L596">
        <f>IF(AND($K596=1,LEFT($A596,3)="WB-"),SUMIFS(Winback!$D$2:$D$300,Winback!$K$2:$K$300,$D596),0)</f>
        <v/>
      </c>
      <c r="M596">
        <f>IF(OR($E596=1,$G596=1,SUMIFS(Registros!$J$2:$J$6000,Registros!$B$2:$B$6000,$A596)&gt;0),1,0)</f>
        <v/>
      </c>
      <c r="N596">
        <f>IF($J596&gt;0,1,IF(COUNTIFS(Registros!$A$2:$A$6000,"CS",Registros!$B$2:$B$6000,$A596,Registros!$K$2:$K$6000,"&lt;&gt;")&gt;0,1,0))</f>
        <v/>
      </c>
      <c r="O596">
        <f>IF(AND($K596=1,$E596=0,$G596=0,$I596=0),"WINBACK",IF(AND($M596=1,$N596&gt;0),"CONVERGENTE",IF($M596=1,"SOLO MÓVIL",IF($N596&gt;0,"SOLO FIJO / INTERNET","SIN SERVICIOS"))))</f>
        <v/>
      </c>
      <c r="P596">
        <f>IF($O596="WINBACK","Recuperar (winback)",IF($O596="CONVERGENTE","Upgrade / más líneas",IF($O596="SOLO MÓVIL","Ofrecer fijo + internet (FLBBTV)",IF($O596="SOLO FIJO / INTERNET","Ofrecer línea móvil Nextphone","Oferta completa (móvil + fijo + internet)"))))</f>
        <v/>
      </c>
      <c r="Q596">
        <f>$F596+$H596+$L596</f>
        <v/>
      </c>
      <c r="R596">
        <f>IFERROR(VLOOKUP($A596,Registros!$B$2:$G$6000,6,0),IFERROR(VLOOKUP($D596,Winback!$B$2:$C$300,2,0),""))</f>
        <v/>
      </c>
      <c r="S596">
        <f>IF($E596=1,"NP","")&amp;IF($G596=1,"+MOV","")&amp;IF($I596=1,"+CS","")&amp;IF($K596=1,"+WB","")</f>
        <v/>
      </c>
      <c r="T596">
        <f>$E596+$G596+$I596+$K596</f>
        <v/>
      </c>
    </row>
    <row r="597">
      <c r="A597" t="inlineStr">
        <is>
          <t>341283340000</t>
        </is>
      </c>
      <c r="B597" t="inlineStr">
        <is>
          <t>34128334</t>
        </is>
      </c>
      <c r="C597" t="inlineStr">
        <is>
          <t>MARCOS RODRÍGUEZ</t>
        </is>
      </c>
      <c r="D597" t="inlineStr">
        <is>
          <t>MARCOSRODRIGUEZ</t>
        </is>
      </c>
      <c r="E597">
        <f>IF(COUNTIFS(Registros!$A$2:$A$6000,"NP",Registros!$B$2:$B$6000,$A597)&gt;0,1,0)</f>
        <v/>
      </c>
      <c r="F597">
        <f>IF($E597=1,SUMIFS(Registros!$F$2:$F$6000,Registros!$A$2:$A$6000,"NP",Registros!$B$2:$B$6000,$A597),0)</f>
        <v/>
      </c>
      <c r="G597">
        <f>IF(COUNTIFS(Registros!$A$2:$A$6000,"MOV",Registros!$B$2:$B$6000,$A597)&gt;0,1,0)</f>
        <v/>
      </c>
      <c r="H597">
        <f>IF($G597=1,SUMIFS(Registros!$F$2:$F$6000,Registros!$A$2:$A$6000,"MOV",Registros!$B$2:$B$6000,$A597),0)</f>
        <v/>
      </c>
      <c r="I597">
        <f>IF(COUNTIFS(Registros!$A$2:$A$6000,"CS",Registros!$B$2:$B$6000,$A597)&gt;0,1,0)</f>
        <v/>
      </c>
      <c r="J597">
        <f>IF($I597=1,SUMIFS(Registros!$I$2:$I$6000,Registros!$A$2:$A$6000,"CS",Registros!$B$2:$B$6000,$A597),0)</f>
        <v/>
      </c>
      <c r="K597">
        <f>IF(COUNTIFS(Winback!$K$2:$K$300,$D597)&gt;0,1,0)</f>
        <v/>
      </c>
      <c r="L597">
        <f>IF(AND($K597=1,LEFT($A597,3)="WB-"),SUMIFS(Winback!$D$2:$D$300,Winback!$K$2:$K$300,$D597),0)</f>
        <v/>
      </c>
      <c r="M597">
        <f>IF(OR($E597=1,$G597=1,SUMIFS(Registros!$J$2:$J$6000,Registros!$B$2:$B$6000,$A597)&gt;0),1,0)</f>
        <v/>
      </c>
      <c r="N597">
        <f>IF($J597&gt;0,1,IF(COUNTIFS(Registros!$A$2:$A$6000,"CS",Registros!$B$2:$B$6000,$A597,Registros!$K$2:$K$6000,"&lt;&gt;")&gt;0,1,0))</f>
        <v/>
      </c>
      <c r="O597">
        <f>IF(AND($K597=1,$E597=0,$G597=0,$I597=0),"WINBACK",IF(AND($M597=1,$N597&gt;0),"CONVERGENTE",IF($M597=1,"SOLO MÓVIL",IF($N597&gt;0,"SOLO FIJO / INTERNET","SIN SERVICIOS"))))</f>
        <v/>
      </c>
      <c r="P597">
        <f>IF($O597="WINBACK","Recuperar (winback)",IF($O597="CONVERGENTE","Upgrade / más líneas",IF($O597="SOLO MÓVIL","Ofrecer fijo + internet (FLBBTV)",IF($O597="SOLO FIJO / INTERNET","Ofrecer línea móvil Nextphone","Oferta completa (móvil + fijo + internet)"))))</f>
        <v/>
      </c>
      <c r="Q597">
        <f>$F597+$H597+$L597</f>
        <v/>
      </c>
      <c r="R597">
        <f>IFERROR(VLOOKUP($A597,Registros!$B$2:$G$6000,6,0),IFERROR(VLOOKUP($D597,Winback!$B$2:$C$300,2,0),""))</f>
        <v/>
      </c>
      <c r="S597">
        <f>IF($E597=1,"NP","")&amp;IF($G597=1,"+MOV","")&amp;IF($I597=1,"+CS","")&amp;IF($K597=1,"+WB","")</f>
        <v/>
      </c>
      <c r="T597">
        <f>$E597+$G597+$I597+$K597</f>
        <v/>
      </c>
    </row>
    <row r="598">
      <c r="A598" t="inlineStr">
        <is>
          <t>341378740000</t>
        </is>
      </c>
      <c r="B598" t="inlineStr">
        <is>
          <t>34137874</t>
        </is>
      </c>
      <c r="C598" t="inlineStr">
        <is>
          <t>GALO ANTONIO ARAUZ LOPEZ</t>
        </is>
      </c>
      <c r="D598" t="inlineStr">
        <is>
          <t>GALOANTONIOARAUZLOPEZ</t>
        </is>
      </c>
      <c r="E598">
        <f>IF(COUNTIFS(Registros!$A$2:$A$6000,"NP",Registros!$B$2:$B$6000,$A598)&gt;0,1,0)</f>
        <v/>
      </c>
      <c r="F598">
        <f>IF($E598=1,SUMIFS(Registros!$F$2:$F$6000,Registros!$A$2:$A$6000,"NP",Registros!$B$2:$B$6000,$A598),0)</f>
        <v/>
      </c>
      <c r="G598">
        <f>IF(COUNTIFS(Registros!$A$2:$A$6000,"MOV",Registros!$B$2:$B$6000,$A598)&gt;0,1,0)</f>
        <v/>
      </c>
      <c r="H598">
        <f>IF($G598=1,SUMIFS(Registros!$F$2:$F$6000,Registros!$A$2:$A$6000,"MOV",Registros!$B$2:$B$6000,$A598),0)</f>
        <v/>
      </c>
      <c r="I598">
        <f>IF(COUNTIFS(Registros!$A$2:$A$6000,"CS",Registros!$B$2:$B$6000,$A598)&gt;0,1,0)</f>
        <v/>
      </c>
      <c r="J598">
        <f>IF($I598=1,SUMIFS(Registros!$I$2:$I$6000,Registros!$A$2:$A$6000,"CS",Registros!$B$2:$B$6000,$A598),0)</f>
        <v/>
      </c>
      <c r="K598">
        <f>IF(COUNTIFS(Winback!$K$2:$K$300,$D598)&gt;0,1,0)</f>
        <v/>
      </c>
      <c r="L598">
        <f>IF(AND($K598=1,LEFT($A598,3)="WB-"),SUMIFS(Winback!$D$2:$D$300,Winback!$K$2:$K$300,$D598),0)</f>
        <v/>
      </c>
      <c r="M598">
        <f>IF(OR($E598=1,$G598=1,SUMIFS(Registros!$J$2:$J$6000,Registros!$B$2:$B$6000,$A598)&gt;0),1,0)</f>
        <v/>
      </c>
      <c r="N598">
        <f>IF($J598&gt;0,1,IF(COUNTIFS(Registros!$A$2:$A$6000,"CS",Registros!$B$2:$B$6000,$A598,Registros!$K$2:$K$6000,"&lt;&gt;")&gt;0,1,0))</f>
        <v/>
      </c>
      <c r="O598">
        <f>IF(AND($K598=1,$E598=0,$G598=0,$I598=0),"WINBACK",IF(AND($M598=1,$N598&gt;0),"CONVERGENTE",IF($M598=1,"SOLO MÓVIL",IF($N598&gt;0,"SOLO FIJO / INTERNET","SIN SERVICIOS"))))</f>
        <v/>
      </c>
      <c r="P598">
        <f>IF($O598="WINBACK","Recuperar (winback)",IF($O598="CONVERGENTE","Upgrade / más líneas",IF($O598="SOLO MÓVIL","Ofrecer fijo + internet (FLBBTV)",IF($O598="SOLO FIJO / INTERNET","Ofrecer línea móvil Nextphone","Oferta completa (móvil + fijo + internet)"))))</f>
        <v/>
      </c>
      <c r="Q598">
        <f>$F598+$H598+$L598</f>
        <v/>
      </c>
      <c r="R598">
        <f>IFERROR(VLOOKUP($A598,Registros!$B$2:$G$6000,6,0),IFERROR(VLOOKUP($D598,Winback!$B$2:$C$300,2,0),""))</f>
        <v/>
      </c>
      <c r="S598">
        <f>IF($E598=1,"NP","")&amp;IF($G598=1,"+MOV","")&amp;IF($I598=1,"+CS","")&amp;IF($K598=1,"+WB","")</f>
        <v/>
      </c>
      <c r="T598">
        <f>$E598+$G598+$I598+$K598</f>
        <v/>
      </c>
    </row>
    <row r="599">
      <c r="A599" t="inlineStr">
        <is>
          <t>366013720000</t>
        </is>
      </c>
      <c r="B599" t="inlineStr">
        <is>
          <t>36601372</t>
        </is>
      </c>
      <c r="C599" t="inlineStr">
        <is>
          <t>JOSE ESTEBAN PEREZ RODRIGUEZ</t>
        </is>
      </c>
      <c r="D599" t="inlineStr">
        <is>
          <t>JOSEESTEBANPEREZRODRIGUEZ</t>
        </is>
      </c>
      <c r="E599">
        <f>IF(COUNTIFS(Registros!$A$2:$A$6000,"NP",Registros!$B$2:$B$6000,$A599)&gt;0,1,0)</f>
        <v/>
      </c>
      <c r="F599">
        <f>IF($E599=1,SUMIFS(Registros!$F$2:$F$6000,Registros!$A$2:$A$6000,"NP",Registros!$B$2:$B$6000,$A599),0)</f>
        <v/>
      </c>
      <c r="G599">
        <f>IF(COUNTIFS(Registros!$A$2:$A$6000,"MOV",Registros!$B$2:$B$6000,$A599)&gt;0,1,0)</f>
        <v/>
      </c>
      <c r="H599">
        <f>IF($G599=1,SUMIFS(Registros!$F$2:$F$6000,Registros!$A$2:$A$6000,"MOV",Registros!$B$2:$B$6000,$A599),0)</f>
        <v/>
      </c>
      <c r="I599">
        <f>IF(COUNTIFS(Registros!$A$2:$A$6000,"CS",Registros!$B$2:$B$6000,$A599)&gt;0,1,0)</f>
        <v/>
      </c>
      <c r="J599">
        <f>IF($I599=1,SUMIFS(Registros!$I$2:$I$6000,Registros!$A$2:$A$6000,"CS",Registros!$B$2:$B$6000,$A599),0)</f>
        <v/>
      </c>
      <c r="K599">
        <f>IF(COUNTIFS(Winback!$K$2:$K$300,$D599)&gt;0,1,0)</f>
        <v/>
      </c>
      <c r="L599">
        <f>IF(AND($K599=1,LEFT($A599,3)="WB-"),SUMIFS(Winback!$D$2:$D$300,Winback!$K$2:$K$300,$D599),0)</f>
        <v/>
      </c>
      <c r="M599">
        <f>IF(OR($E599=1,$G599=1,SUMIFS(Registros!$J$2:$J$6000,Registros!$B$2:$B$6000,$A599)&gt;0),1,0)</f>
        <v/>
      </c>
      <c r="N599">
        <f>IF($J599&gt;0,1,IF(COUNTIFS(Registros!$A$2:$A$6000,"CS",Registros!$B$2:$B$6000,$A599,Registros!$K$2:$K$6000,"&lt;&gt;")&gt;0,1,0))</f>
        <v/>
      </c>
      <c r="O599">
        <f>IF(AND($K599=1,$E599=0,$G599=0,$I599=0),"WINBACK",IF(AND($M599=1,$N599&gt;0),"CONVERGENTE",IF($M599=1,"SOLO MÓVIL",IF($N599&gt;0,"SOLO FIJO / INTERNET","SIN SERVICIOS"))))</f>
        <v/>
      </c>
      <c r="P599">
        <f>IF($O599="WINBACK","Recuperar (winback)",IF($O599="CONVERGENTE","Upgrade / más líneas",IF($O599="SOLO MÓVIL","Ofrecer fijo + internet (FLBBTV)",IF($O599="SOLO FIJO / INTERNET","Ofrecer línea móvil Nextphone","Oferta completa (móvil + fijo + internet)"))))</f>
        <v/>
      </c>
      <c r="Q599">
        <f>$F599+$H599+$L599</f>
        <v/>
      </c>
      <c r="R599">
        <f>IFERROR(VLOOKUP($A599,Registros!$B$2:$G$6000,6,0),IFERROR(VLOOKUP($D599,Winback!$B$2:$C$300,2,0),""))</f>
        <v/>
      </c>
      <c r="S599">
        <f>IF($E599=1,"NP","")&amp;IF($G599=1,"+MOV","")&amp;IF($I599=1,"+CS","")&amp;IF($K599=1,"+WB","")</f>
        <v/>
      </c>
      <c r="T599">
        <f>$E599+$G599+$I599+$K599</f>
        <v/>
      </c>
    </row>
    <row r="600">
      <c r="A600" t="inlineStr">
        <is>
          <t>337129560000</t>
        </is>
      </c>
      <c r="B600" t="inlineStr">
        <is>
          <t>33712956</t>
        </is>
      </c>
      <c r="C600" t="inlineStr">
        <is>
          <t>Clemente Centella</t>
        </is>
      </c>
      <c r="D600" t="inlineStr">
        <is>
          <t>CLEMENTECENTELLA</t>
        </is>
      </c>
      <c r="E600">
        <f>IF(COUNTIFS(Registros!$A$2:$A$6000,"NP",Registros!$B$2:$B$6000,$A600)&gt;0,1,0)</f>
        <v/>
      </c>
      <c r="F600">
        <f>IF($E600=1,SUMIFS(Registros!$F$2:$F$6000,Registros!$A$2:$A$6000,"NP",Registros!$B$2:$B$6000,$A600),0)</f>
        <v/>
      </c>
      <c r="G600">
        <f>IF(COUNTIFS(Registros!$A$2:$A$6000,"MOV",Registros!$B$2:$B$6000,$A600)&gt;0,1,0)</f>
        <v/>
      </c>
      <c r="H600">
        <f>IF($G600=1,SUMIFS(Registros!$F$2:$F$6000,Registros!$A$2:$A$6000,"MOV",Registros!$B$2:$B$6000,$A600),0)</f>
        <v/>
      </c>
      <c r="I600">
        <f>IF(COUNTIFS(Registros!$A$2:$A$6000,"CS",Registros!$B$2:$B$6000,$A600)&gt;0,1,0)</f>
        <v/>
      </c>
      <c r="J600">
        <f>IF($I600=1,SUMIFS(Registros!$I$2:$I$6000,Registros!$A$2:$A$6000,"CS",Registros!$B$2:$B$6000,$A600),0)</f>
        <v/>
      </c>
      <c r="K600">
        <f>IF(COUNTIFS(Winback!$K$2:$K$300,$D600)&gt;0,1,0)</f>
        <v/>
      </c>
      <c r="L600">
        <f>IF(AND($K600=1,LEFT($A600,3)="WB-"),SUMIFS(Winback!$D$2:$D$300,Winback!$K$2:$K$300,$D600),0)</f>
        <v/>
      </c>
      <c r="M600">
        <f>IF(OR($E600=1,$G600=1,SUMIFS(Registros!$J$2:$J$6000,Registros!$B$2:$B$6000,$A600)&gt;0),1,0)</f>
        <v/>
      </c>
      <c r="N600">
        <f>IF($J600&gt;0,1,IF(COUNTIFS(Registros!$A$2:$A$6000,"CS",Registros!$B$2:$B$6000,$A600,Registros!$K$2:$K$6000,"&lt;&gt;")&gt;0,1,0))</f>
        <v/>
      </c>
      <c r="O600">
        <f>IF(AND($K600=1,$E600=0,$G600=0,$I600=0),"WINBACK",IF(AND($M600=1,$N600&gt;0),"CONVERGENTE",IF($M600=1,"SOLO MÓVIL",IF($N600&gt;0,"SOLO FIJO / INTERNET","SIN SERVICIOS"))))</f>
        <v/>
      </c>
      <c r="P600">
        <f>IF($O600="WINBACK","Recuperar (winback)",IF($O600="CONVERGENTE","Upgrade / más líneas",IF($O600="SOLO MÓVIL","Ofrecer fijo + internet (FLBBTV)",IF($O600="SOLO FIJO / INTERNET","Ofrecer línea móvil Nextphone","Oferta completa (móvil + fijo + internet)"))))</f>
        <v/>
      </c>
      <c r="Q600">
        <f>$F600+$H600+$L600</f>
        <v/>
      </c>
      <c r="R600">
        <f>IFERROR(VLOOKUP($A600,Registros!$B$2:$G$6000,6,0),IFERROR(VLOOKUP($D600,Winback!$B$2:$C$300,2,0),""))</f>
        <v/>
      </c>
      <c r="S600">
        <f>IF($E600=1,"NP","")&amp;IF($G600=1,"+MOV","")&amp;IF($I600=1,"+CS","")&amp;IF($K600=1,"+WB","")</f>
        <v/>
      </c>
      <c r="T600">
        <f>$E600+$G600+$I600+$K600</f>
        <v/>
      </c>
    </row>
    <row r="601">
      <c r="A601" t="inlineStr">
        <is>
          <t>359379790000</t>
        </is>
      </c>
      <c r="B601" t="inlineStr">
        <is>
          <t>35937979</t>
        </is>
      </c>
      <c r="C601" t="inlineStr">
        <is>
          <t>EUSEBIO MARIN</t>
        </is>
      </c>
      <c r="D601" t="inlineStr">
        <is>
          <t>EUSEBIOMARIN</t>
        </is>
      </c>
      <c r="E601">
        <f>IF(COUNTIFS(Registros!$A$2:$A$6000,"NP",Registros!$B$2:$B$6000,$A601)&gt;0,1,0)</f>
        <v/>
      </c>
      <c r="F601">
        <f>IF($E601=1,SUMIFS(Registros!$F$2:$F$6000,Registros!$A$2:$A$6000,"NP",Registros!$B$2:$B$6000,$A601),0)</f>
        <v/>
      </c>
      <c r="G601">
        <f>IF(COUNTIFS(Registros!$A$2:$A$6000,"MOV",Registros!$B$2:$B$6000,$A601)&gt;0,1,0)</f>
        <v/>
      </c>
      <c r="H601">
        <f>IF($G601=1,SUMIFS(Registros!$F$2:$F$6000,Registros!$A$2:$A$6000,"MOV",Registros!$B$2:$B$6000,$A601),0)</f>
        <v/>
      </c>
      <c r="I601">
        <f>IF(COUNTIFS(Registros!$A$2:$A$6000,"CS",Registros!$B$2:$B$6000,$A601)&gt;0,1,0)</f>
        <v/>
      </c>
      <c r="J601">
        <f>IF($I601=1,SUMIFS(Registros!$I$2:$I$6000,Registros!$A$2:$A$6000,"CS",Registros!$B$2:$B$6000,$A601),0)</f>
        <v/>
      </c>
      <c r="K601">
        <f>IF(COUNTIFS(Winback!$K$2:$K$300,$D601)&gt;0,1,0)</f>
        <v/>
      </c>
      <c r="L601">
        <f>IF(AND($K601=1,LEFT($A601,3)="WB-"),SUMIFS(Winback!$D$2:$D$300,Winback!$K$2:$K$300,$D601),0)</f>
        <v/>
      </c>
      <c r="M601">
        <f>IF(OR($E601=1,$G601=1,SUMIFS(Registros!$J$2:$J$6000,Registros!$B$2:$B$6000,$A601)&gt;0),1,0)</f>
        <v/>
      </c>
      <c r="N601">
        <f>IF($J601&gt;0,1,IF(COUNTIFS(Registros!$A$2:$A$6000,"CS",Registros!$B$2:$B$6000,$A601,Registros!$K$2:$K$6000,"&lt;&gt;")&gt;0,1,0))</f>
        <v/>
      </c>
      <c r="O601">
        <f>IF(AND($K601=1,$E601=0,$G601=0,$I601=0),"WINBACK",IF(AND($M601=1,$N601&gt;0),"CONVERGENTE",IF($M601=1,"SOLO MÓVIL",IF($N601&gt;0,"SOLO FIJO / INTERNET","SIN SERVICIOS"))))</f>
        <v/>
      </c>
      <c r="P601">
        <f>IF($O601="WINBACK","Recuperar (winback)",IF($O601="CONVERGENTE","Upgrade / más líneas",IF($O601="SOLO MÓVIL","Ofrecer fijo + internet (FLBBTV)",IF($O601="SOLO FIJO / INTERNET","Ofrecer línea móvil Nextphone","Oferta completa (móvil + fijo + internet)"))))</f>
        <v/>
      </c>
      <c r="Q601">
        <f>$F601+$H601+$L601</f>
        <v/>
      </c>
      <c r="R601">
        <f>IFERROR(VLOOKUP($A601,Registros!$B$2:$G$6000,6,0),IFERROR(VLOOKUP($D601,Winback!$B$2:$C$300,2,0),""))</f>
        <v/>
      </c>
      <c r="S601">
        <f>IF($E601=1,"NP","")&amp;IF($G601=1,"+MOV","")&amp;IF($I601=1,"+CS","")&amp;IF($K601=1,"+WB","")</f>
        <v/>
      </c>
      <c r="T601">
        <f>$E601+$G601+$I601+$K601</f>
        <v/>
      </c>
    </row>
    <row r="602">
      <c r="A602" t="inlineStr">
        <is>
          <t>322893050200</t>
        </is>
      </c>
      <c r="B602" t="inlineStr">
        <is>
          <t>32289305</t>
        </is>
      </c>
      <c r="C602" t="inlineStr">
        <is>
          <t>Coral Associa</t>
        </is>
      </c>
      <c r="D602" t="inlineStr">
        <is>
          <t>CORALASSOCIA</t>
        </is>
      </c>
      <c r="E602">
        <f>IF(COUNTIFS(Registros!$A$2:$A$6000,"NP",Registros!$B$2:$B$6000,$A602)&gt;0,1,0)</f>
        <v/>
      </c>
      <c r="F602">
        <f>IF($E602=1,SUMIFS(Registros!$F$2:$F$6000,Registros!$A$2:$A$6000,"NP",Registros!$B$2:$B$6000,$A602),0)</f>
        <v/>
      </c>
      <c r="G602">
        <f>IF(COUNTIFS(Registros!$A$2:$A$6000,"MOV",Registros!$B$2:$B$6000,$A602)&gt;0,1,0)</f>
        <v/>
      </c>
      <c r="H602">
        <f>IF($G602=1,SUMIFS(Registros!$F$2:$F$6000,Registros!$A$2:$A$6000,"MOV",Registros!$B$2:$B$6000,$A602),0)</f>
        <v/>
      </c>
      <c r="I602">
        <f>IF(COUNTIFS(Registros!$A$2:$A$6000,"CS",Registros!$B$2:$B$6000,$A602)&gt;0,1,0)</f>
        <v/>
      </c>
      <c r="J602">
        <f>IF($I602=1,SUMIFS(Registros!$I$2:$I$6000,Registros!$A$2:$A$6000,"CS",Registros!$B$2:$B$6000,$A602),0)</f>
        <v/>
      </c>
      <c r="K602">
        <f>IF(COUNTIFS(Winback!$K$2:$K$300,$D602)&gt;0,1,0)</f>
        <v/>
      </c>
      <c r="L602">
        <f>IF(AND($K602=1,LEFT($A602,3)="WB-"),SUMIFS(Winback!$D$2:$D$300,Winback!$K$2:$K$300,$D602),0)</f>
        <v/>
      </c>
      <c r="M602">
        <f>IF(OR($E602=1,$G602=1,SUMIFS(Registros!$J$2:$J$6000,Registros!$B$2:$B$6000,$A602)&gt;0),1,0)</f>
        <v/>
      </c>
      <c r="N602">
        <f>IF($J602&gt;0,1,IF(COUNTIFS(Registros!$A$2:$A$6000,"CS",Registros!$B$2:$B$6000,$A602,Registros!$K$2:$K$6000,"&lt;&gt;")&gt;0,1,0))</f>
        <v/>
      </c>
      <c r="O602">
        <f>IF(AND($K602=1,$E602=0,$G602=0,$I602=0),"WINBACK",IF(AND($M602=1,$N602&gt;0),"CONVERGENTE",IF($M602=1,"SOLO MÓVIL",IF($N602&gt;0,"SOLO FIJO / INTERNET","SIN SERVICIOS"))))</f>
        <v/>
      </c>
      <c r="P602">
        <f>IF($O602="WINBACK","Recuperar (winback)",IF($O602="CONVERGENTE","Upgrade / más líneas",IF($O602="SOLO MÓVIL","Ofrecer fijo + internet (FLBBTV)",IF($O602="SOLO FIJO / INTERNET","Ofrecer línea móvil Nextphone","Oferta completa (móvil + fijo + internet)"))))</f>
        <v/>
      </c>
      <c r="Q602">
        <f>$F602+$H602+$L602</f>
        <v/>
      </c>
      <c r="R602">
        <f>IFERROR(VLOOKUP($A602,Registros!$B$2:$G$6000,6,0),IFERROR(VLOOKUP($D602,Winback!$B$2:$C$300,2,0),""))</f>
        <v/>
      </c>
      <c r="S602">
        <f>IF($E602=1,"NP","")&amp;IF($G602=1,"+MOV","")&amp;IF($I602=1,"+CS","")&amp;IF($K602=1,"+WB","")</f>
        <v/>
      </c>
      <c r="T602">
        <f>$E602+$G602+$I602+$K602</f>
        <v/>
      </c>
    </row>
    <row r="603">
      <c r="A603" t="inlineStr">
        <is>
          <t>321849380400</t>
        </is>
      </c>
      <c r="B603" t="inlineStr">
        <is>
          <t>32184938</t>
        </is>
      </c>
      <c r="C603" t="inlineStr">
        <is>
          <t>CONSTRUCTORA</t>
        </is>
      </c>
      <c r="D603" t="inlineStr">
        <is>
          <t>CONSTRUCTORA</t>
        </is>
      </c>
      <c r="E603">
        <f>IF(COUNTIFS(Registros!$A$2:$A$6000,"NP",Registros!$B$2:$B$6000,$A603)&gt;0,1,0)</f>
        <v/>
      </c>
      <c r="F603">
        <f>IF($E603=1,SUMIFS(Registros!$F$2:$F$6000,Registros!$A$2:$A$6000,"NP",Registros!$B$2:$B$6000,$A603),0)</f>
        <v/>
      </c>
      <c r="G603">
        <f>IF(COUNTIFS(Registros!$A$2:$A$6000,"MOV",Registros!$B$2:$B$6000,$A603)&gt;0,1,0)</f>
        <v/>
      </c>
      <c r="H603">
        <f>IF($G603=1,SUMIFS(Registros!$F$2:$F$6000,Registros!$A$2:$A$6000,"MOV",Registros!$B$2:$B$6000,$A603),0)</f>
        <v/>
      </c>
      <c r="I603">
        <f>IF(COUNTIFS(Registros!$A$2:$A$6000,"CS",Registros!$B$2:$B$6000,$A603)&gt;0,1,0)</f>
        <v/>
      </c>
      <c r="J603">
        <f>IF($I603=1,SUMIFS(Registros!$I$2:$I$6000,Registros!$A$2:$A$6000,"CS",Registros!$B$2:$B$6000,$A603),0)</f>
        <v/>
      </c>
      <c r="K603">
        <f>IF(COUNTIFS(Winback!$K$2:$K$300,$D603)&gt;0,1,0)</f>
        <v/>
      </c>
      <c r="L603">
        <f>IF(AND($K603=1,LEFT($A603,3)="WB-"),SUMIFS(Winback!$D$2:$D$300,Winback!$K$2:$K$300,$D603),0)</f>
        <v/>
      </c>
      <c r="M603">
        <f>IF(OR($E603=1,$G603=1,SUMIFS(Registros!$J$2:$J$6000,Registros!$B$2:$B$6000,$A603)&gt;0),1,0)</f>
        <v/>
      </c>
      <c r="N603">
        <f>IF($J603&gt;0,1,IF(COUNTIFS(Registros!$A$2:$A$6000,"CS",Registros!$B$2:$B$6000,$A603,Registros!$K$2:$K$6000,"&lt;&gt;")&gt;0,1,0))</f>
        <v/>
      </c>
      <c r="O603">
        <f>IF(AND($K603=1,$E603=0,$G603=0,$I603=0),"WINBACK",IF(AND($M603=1,$N603&gt;0),"CONVERGENTE",IF($M603=1,"SOLO MÓVIL",IF($N603&gt;0,"SOLO FIJO / INTERNET","SIN SERVICIOS"))))</f>
        <v/>
      </c>
      <c r="P603">
        <f>IF($O603="WINBACK","Recuperar (winback)",IF($O603="CONVERGENTE","Upgrade / más líneas",IF($O603="SOLO MÓVIL","Ofrecer fijo + internet (FLBBTV)",IF($O603="SOLO FIJO / INTERNET","Ofrecer línea móvil Nextphone","Oferta completa (móvil + fijo + internet)"))))</f>
        <v/>
      </c>
      <c r="Q603">
        <f>$F603+$H603+$L603</f>
        <v/>
      </c>
      <c r="R603">
        <f>IFERROR(VLOOKUP($A603,Registros!$B$2:$G$6000,6,0),IFERROR(VLOOKUP($D603,Winback!$B$2:$C$300,2,0),""))</f>
        <v/>
      </c>
      <c r="S603">
        <f>IF($E603=1,"NP","")&amp;IF($G603=1,"+MOV","")&amp;IF($I603=1,"+CS","")&amp;IF($K603=1,"+WB","")</f>
        <v/>
      </c>
      <c r="T603">
        <f>$E603+$G603+$I603+$K603</f>
        <v/>
      </c>
    </row>
    <row r="604">
      <c r="A604" t="inlineStr">
        <is>
          <t>323520620000</t>
        </is>
      </c>
      <c r="B604" t="inlineStr">
        <is>
          <t>32352062</t>
        </is>
      </c>
      <c r="C604" t="inlineStr">
        <is>
          <t>Consorcio Int</t>
        </is>
      </c>
      <c r="D604" t="inlineStr">
        <is>
          <t>CONSORCIOINT</t>
        </is>
      </c>
      <c r="E604">
        <f>IF(COUNTIFS(Registros!$A$2:$A$6000,"NP",Registros!$B$2:$B$6000,$A604)&gt;0,1,0)</f>
        <v/>
      </c>
      <c r="F604">
        <f>IF($E604=1,SUMIFS(Registros!$F$2:$F$6000,Registros!$A$2:$A$6000,"NP",Registros!$B$2:$B$6000,$A604),0)</f>
        <v/>
      </c>
      <c r="G604">
        <f>IF(COUNTIFS(Registros!$A$2:$A$6000,"MOV",Registros!$B$2:$B$6000,$A604)&gt;0,1,0)</f>
        <v/>
      </c>
      <c r="H604">
        <f>IF($G604=1,SUMIFS(Registros!$F$2:$F$6000,Registros!$A$2:$A$6000,"MOV",Registros!$B$2:$B$6000,$A604),0)</f>
        <v/>
      </c>
      <c r="I604">
        <f>IF(COUNTIFS(Registros!$A$2:$A$6000,"CS",Registros!$B$2:$B$6000,$A604)&gt;0,1,0)</f>
        <v/>
      </c>
      <c r="J604">
        <f>IF($I604=1,SUMIFS(Registros!$I$2:$I$6000,Registros!$A$2:$A$6000,"CS",Registros!$B$2:$B$6000,$A604),0)</f>
        <v/>
      </c>
      <c r="K604">
        <f>IF(COUNTIFS(Winback!$K$2:$K$300,$D604)&gt;0,1,0)</f>
        <v/>
      </c>
      <c r="L604">
        <f>IF(AND($K604=1,LEFT($A604,3)="WB-"),SUMIFS(Winback!$D$2:$D$300,Winback!$K$2:$K$300,$D604),0)</f>
        <v/>
      </c>
      <c r="M604">
        <f>IF(OR($E604=1,$G604=1,SUMIFS(Registros!$J$2:$J$6000,Registros!$B$2:$B$6000,$A604)&gt;0),1,0)</f>
        <v/>
      </c>
      <c r="N604">
        <f>IF($J604&gt;0,1,IF(COUNTIFS(Registros!$A$2:$A$6000,"CS",Registros!$B$2:$B$6000,$A604,Registros!$K$2:$K$6000,"&lt;&gt;")&gt;0,1,0))</f>
        <v/>
      </c>
      <c r="O604">
        <f>IF(AND($K604=1,$E604=0,$G604=0,$I604=0),"WINBACK",IF(AND($M604=1,$N604&gt;0),"CONVERGENTE",IF($M604=1,"SOLO MÓVIL",IF($N604&gt;0,"SOLO FIJO / INTERNET","SIN SERVICIOS"))))</f>
        <v/>
      </c>
      <c r="P604">
        <f>IF($O604="WINBACK","Recuperar (winback)",IF($O604="CONVERGENTE","Upgrade / más líneas",IF($O604="SOLO MÓVIL","Ofrecer fijo + internet (FLBBTV)",IF($O604="SOLO FIJO / INTERNET","Ofrecer línea móvil Nextphone","Oferta completa (móvil + fijo + internet)"))))</f>
        <v/>
      </c>
      <c r="Q604">
        <f>$F604+$H604+$L604</f>
        <v/>
      </c>
      <c r="R604">
        <f>IFERROR(VLOOKUP($A604,Registros!$B$2:$G$6000,6,0),IFERROR(VLOOKUP($D604,Winback!$B$2:$C$300,2,0),""))</f>
        <v/>
      </c>
      <c r="S604">
        <f>IF($E604=1,"NP","")&amp;IF($G604=1,"+MOV","")&amp;IF($I604=1,"+CS","")&amp;IF($K604=1,"+WB","")</f>
        <v/>
      </c>
      <c r="T604">
        <f>$E604+$G604+$I604+$K604</f>
        <v/>
      </c>
    </row>
    <row r="605">
      <c r="A605" t="inlineStr">
        <is>
          <t>332135720000</t>
        </is>
      </c>
      <c r="B605" t="inlineStr">
        <is>
          <t>33213572</t>
        </is>
      </c>
      <c r="C605" t="inlineStr">
        <is>
          <t>German Urena Solis</t>
        </is>
      </c>
      <c r="D605" t="inlineStr">
        <is>
          <t>GERMANURENASOLIS</t>
        </is>
      </c>
      <c r="E605">
        <f>IF(COUNTIFS(Registros!$A$2:$A$6000,"NP",Registros!$B$2:$B$6000,$A605)&gt;0,1,0)</f>
        <v/>
      </c>
      <c r="F605">
        <f>IF($E605=1,SUMIFS(Registros!$F$2:$F$6000,Registros!$A$2:$A$6000,"NP",Registros!$B$2:$B$6000,$A605),0)</f>
        <v/>
      </c>
      <c r="G605">
        <f>IF(COUNTIFS(Registros!$A$2:$A$6000,"MOV",Registros!$B$2:$B$6000,$A605)&gt;0,1,0)</f>
        <v/>
      </c>
      <c r="H605">
        <f>IF($G605=1,SUMIFS(Registros!$F$2:$F$6000,Registros!$A$2:$A$6000,"MOV",Registros!$B$2:$B$6000,$A605),0)</f>
        <v/>
      </c>
      <c r="I605">
        <f>IF(COUNTIFS(Registros!$A$2:$A$6000,"CS",Registros!$B$2:$B$6000,$A605)&gt;0,1,0)</f>
        <v/>
      </c>
      <c r="J605">
        <f>IF($I605=1,SUMIFS(Registros!$I$2:$I$6000,Registros!$A$2:$A$6000,"CS",Registros!$B$2:$B$6000,$A605),0)</f>
        <v/>
      </c>
      <c r="K605">
        <f>IF(COUNTIFS(Winback!$K$2:$K$300,$D605)&gt;0,1,0)</f>
        <v/>
      </c>
      <c r="L605">
        <f>IF(AND($K605=1,LEFT($A605,3)="WB-"),SUMIFS(Winback!$D$2:$D$300,Winback!$K$2:$K$300,$D605),0)</f>
        <v/>
      </c>
      <c r="M605">
        <f>IF(OR($E605=1,$G605=1,SUMIFS(Registros!$J$2:$J$6000,Registros!$B$2:$B$6000,$A605)&gt;0),1,0)</f>
        <v/>
      </c>
      <c r="N605">
        <f>IF($J605&gt;0,1,IF(COUNTIFS(Registros!$A$2:$A$6000,"CS",Registros!$B$2:$B$6000,$A605,Registros!$K$2:$K$6000,"&lt;&gt;")&gt;0,1,0))</f>
        <v/>
      </c>
      <c r="O605">
        <f>IF(AND($K605=1,$E605=0,$G605=0,$I605=0),"WINBACK",IF(AND($M605=1,$N605&gt;0),"CONVERGENTE",IF($M605=1,"SOLO MÓVIL",IF($N605&gt;0,"SOLO FIJO / INTERNET","SIN SERVICIOS"))))</f>
        <v/>
      </c>
      <c r="P605">
        <f>IF($O605="WINBACK","Recuperar (winback)",IF($O605="CONVERGENTE","Upgrade / más líneas",IF($O605="SOLO MÓVIL","Ofrecer fijo + internet (FLBBTV)",IF($O605="SOLO FIJO / INTERNET","Ofrecer línea móvil Nextphone","Oferta completa (móvil + fijo + internet)"))))</f>
        <v/>
      </c>
      <c r="Q605">
        <f>$F605+$H605+$L605</f>
        <v/>
      </c>
      <c r="R605">
        <f>IFERROR(VLOOKUP($A605,Registros!$B$2:$G$6000,6,0),IFERROR(VLOOKUP($D605,Winback!$B$2:$C$300,2,0),""))</f>
        <v/>
      </c>
      <c r="S605">
        <f>IF($E605=1,"NP","")&amp;IF($G605=1,"+MOV","")&amp;IF($I605=1,"+CS","")&amp;IF($K605=1,"+WB","")</f>
        <v/>
      </c>
      <c r="T605">
        <f>$E605+$G605+$I605+$K605</f>
        <v/>
      </c>
    </row>
    <row r="606">
      <c r="A606" t="inlineStr">
        <is>
          <t>366021230000</t>
        </is>
      </c>
      <c r="B606" t="inlineStr">
        <is>
          <t>36602123</t>
        </is>
      </c>
      <c r="C606" t="inlineStr">
        <is>
          <t>TERESA AYALA NIETO</t>
        </is>
      </c>
      <c r="D606" t="inlineStr">
        <is>
          <t>TERESAAYALANIETO</t>
        </is>
      </c>
      <c r="E606">
        <f>IF(COUNTIFS(Registros!$A$2:$A$6000,"NP",Registros!$B$2:$B$6000,$A606)&gt;0,1,0)</f>
        <v/>
      </c>
      <c r="F606">
        <f>IF($E606=1,SUMIFS(Registros!$F$2:$F$6000,Registros!$A$2:$A$6000,"NP",Registros!$B$2:$B$6000,$A606),0)</f>
        <v/>
      </c>
      <c r="G606">
        <f>IF(COUNTIFS(Registros!$A$2:$A$6000,"MOV",Registros!$B$2:$B$6000,$A606)&gt;0,1,0)</f>
        <v/>
      </c>
      <c r="H606">
        <f>IF($G606=1,SUMIFS(Registros!$F$2:$F$6000,Registros!$A$2:$A$6000,"MOV",Registros!$B$2:$B$6000,$A606),0)</f>
        <v/>
      </c>
      <c r="I606">
        <f>IF(COUNTIFS(Registros!$A$2:$A$6000,"CS",Registros!$B$2:$B$6000,$A606)&gt;0,1,0)</f>
        <v/>
      </c>
      <c r="J606">
        <f>IF($I606=1,SUMIFS(Registros!$I$2:$I$6000,Registros!$A$2:$A$6000,"CS",Registros!$B$2:$B$6000,$A606),0)</f>
        <v/>
      </c>
      <c r="K606">
        <f>IF(COUNTIFS(Winback!$K$2:$K$300,$D606)&gt;0,1,0)</f>
        <v/>
      </c>
      <c r="L606">
        <f>IF(AND($K606=1,LEFT($A606,3)="WB-"),SUMIFS(Winback!$D$2:$D$300,Winback!$K$2:$K$300,$D606),0)</f>
        <v/>
      </c>
      <c r="M606">
        <f>IF(OR($E606=1,$G606=1,SUMIFS(Registros!$J$2:$J$6000,Registros!$B$2:$B$6000,$A606)&gt;0),1,0)</f>
        <v/>
      </c>
      <c r="N606">
        <f>IF($J606&gt;0,1,IF(COUNTIFS(Registros!$A$2:$A$6000,"CS",Registros!$B$2:$B$6000,$A606,Registros!$K$2:$K$6000,"&lt;&gt;")&gt;0,1,0))</f>
        <v/>
      </c>
      <c r="O606">
        <f>IF(AND($K606=1,$E606=0,$G606=0,$I606=0),"WINBACK",IF(AND($M606=1,$N606&gt;0),"CONVERGENTE",IF($M606=1,"SOLO MÓVIL",IF($N606&gt;0,"SOLO FIJO / INTERNET","SIN SERVICIOS"))))</f>
        <v/>
      </c>
      <c r="P606">
        <f>IF($O606="WINBACK","Recuperar (winback)",IF($O606="CONVERGENTE","Upgrade / más líneas",IF($O606="SOLO MÓVIL","Ofrecer fijo + internet (FLBBTV)",IF($O606="SOLO FIJO / INTERNET","Ofrecer línea móvil Nextphone","Oferta completa (móvil + fijo + internet)"))))</f>
        <v/>
      </c>
      <c r="Q606">
        <f>$F606+$H606+$L606</f>
        <v/>
      </c>
      <c r="R606">
        <f>IFERROR(VLOOKUP($A606,Registros!$B$2:$G$6000,6,0),IFERROR(VLOOKUP($D606,Winback!$B$2:$C$300,2,0),""))</f>
        <v/>
      </c>
      <c r="S606">
        <f>IF($E606=1,"NP","")&amp;IF($G606=1,"+MOV","")&amp;IF($I606=1,"+CS","")&amp;IF($K606=1,"+WB","")</f>
        <v/>
      </c>
      <c r="T606">
        <f>$E606+$G606+$I606+$K606</f>
        <v/>
      </c>
    </row>
    <row r="607">
      <c r="A607" t="inlineStr">
        <is>
          <t>312202490000</t>
        </is>
      </c>
      <c r="B607" t="inlineStr">
        <is>
          <t>31220249</t>
        </is>
      </c>
      <c r="C607" t="inlineStr">
        <is>
          <t>TRANSPORTES Y SERVICIOS GUADALUPE --</t>
        </is>
      </c>
      <c r="D607" t="inlineStr">
        <is>
          <t>TRANSPORTESYSERVICIOSGUADALUPE</t>
        </is>
      </c>
      <c r="E607">
        <f>IF(COUNTIFS(Registros!$A$2:$A$6000,"NP",Registros!$B$2:$B$6000,$A607)&gt;0,1,0)</f>
        <v/>
      </c>
      <c r="F607">
        <f>IF($E607=1,SUMIFS(Registros!$F$2:$F$6000,Registros!$A$2:$A$6000,"NP",Registros!$B$2:$B$6000,$A607),0)</f>
        <v/>
      </c>
      <c r="G607">
        <f>IF(COUNTIFS(Registros!$A$2:$A$6000,"MOV",Registros!$B$2:$B$6000,$A607)&gt;0,1,0)</f>
        <v/>
      </c>
      <c r="H607">
        <f>IF($G607=1,SUMIFS(Registros!$F$2:$F$6000,Registros!$A$2:$A$6000,"MOV",Registros!$B$2:$B$6000,$A607),0)</f>
        <v/>
      </c>
      <c r="I607">
        <f>IF(COUNTIFS(Registros!$A$2:$A$6000,"CS",Registros!$B$2:$B$6000,$A607)&gt;0,1,0)</f>
        <v/>
      </c>
      <c r="J607">
        <f>IF($I607=1,SUMIFS(Registros!$I$2:$I$6000,Registros!$A$2:$A$6000,"CS",Registros!$B$2:$B$6000,$A607),0)</f>
        <v/>
      </c>
      <c r="K607">
        <f>IF(COUNTIFS(Winback!$K$2:$K$300,$D607)&gt;0,1,0)</f>
        <v/>
      </c>
      <c r="L607">
        <f>IF(AND($K607=1,LEFT($A607,3)="WB-"),SUMIFS(Winback!$D$2:$D$300,Winback!$K$2:$K$300,$D607),0)</f>
        <v/>
      </c>
      <c r="M607">
        <f>IF(OR($E607=1,$G607=1,SUMIFS(Registros!$J$2:$J$6000,Registros!$B$2:$B$6000,$A607)&gt;0),1,0)</f>
        <v/>
      </c>
      <c r="N607">
        <f>IF($J607&gt;0,1,IF(COUNTIFS(Registros!$A$2:$A$6000,"CS",Registros!$B$2:$B$6000,$A607,Registros!$K$2:$K$6000,"&lt;&gt;")&gt;0,1,0))</f>
        <v/>
      </c>
      <c r="O607">
        <f>IF(AND($K607=1,$E607=0,$G607=0,$I607=0),"WINBACK",IF(AND($M607=1,$N607&gt;0),"CONVERGENTE",IF($M607=1,"SOLO MÓVIL",IF($N607&gt;0,"SOLO FIJO / INTERNET","SIN SERVICIOS"))))</f>
        <v/>
      </c>
      <c r="P607">
        <f>IF($O607="WINBACK","Recuperar (winback)",IF($O607="CONVERGENTE","Upgrade / más líneas",IF($O607="SOLO MÓVIL","Ofrecer fijo + internet (FLBBTV)",IF($O607="SOLO FIJO / INTERNET","Ofrecer línea móvil Nextphone","Oferta completa (móvil + fijo + internet)"))))</f>
        <v/>
      </c>
      <c r="Q607">
        <f>$F607+$H607+$L607</f>
        <v/>
      </c>
      <c r="R607">
        <f>IFERROR(VLOOKUP($A607,Registros!$B$2:$G$6000,6,0),IFERROR(VLOOKUP($D607,Winback!$B$2:$C$300,2,0),""))</f>
        <v/>
      </c>
      <c r="S607">
        <f>IF($E607=1,"NP","")&amp;IF($G607=1,"+MOV","")&amp;IF($I607=1,"+CS","")&amp;IF($K607=1,"+WB","")</f>
        <v/>
      </c>
      <c r="T607">
        <f>$E607+$G607+$I607+$K607</f>
        <v/>
      </c>
    </row>
    <row r="608">
      <c r="A608" t="inlineStr">
        <is>
          <t>321175820000</t>
        </is>
      </c>
      <c r="B608" t="inlineStr">
        <is>
          <t>32117582</t>
        </is>
      </c>
      <c r="C608" t="inlineStr">
        <is>
          <t>ROBERT MCINTOSH</t>
        </is>
      </c>
      <c r="D608" t="inlineStr">
        <is>
          <t>ROBERTMCINTOSH</t>
        </is>
      </c>
      <c r="E608">
        <f>IF(COUNTIFS(Registros!$A$2:$A$6000,"NP",Registros!$B$2:$B$6000,$A608)&gt;0,1,0)</f>
        <v/>
      </c>
      <c r="F608">
        <f>IF($E608=1,SUMIFS(Registros!$F$2:$F$6000,Registros!$A$2:$A$6000,"NP",Registros!$B$2:$B$6000,$A608),0)</f>
        <v/>
      </c>
      <c r="G608">
        <f>IF(COUNTIFS(Registros!$A$2:$A$6000,"MOV",Registros!$B$2:$B$6000,$A608)&gt;0,1,0)</f>
        <v/>
      </c>
      <c r="H608">
        <f>IF($G608=1,SUMIFS(Registros!$F$2:$F$6000,Registros!$A$2:$A$6000,"MOV",Registros!$B$2:$B$6000,$A608),0)</f>
        <v/>
      </c>
      <c r="I608">
        <f>IF(COUNTIFS(Registros!$A$2:$A$6000,"CS",Registros!$B$2:$B$6000,$A608)&gt;0,1,0)</f>
        <v/>
      </c>
      <c r="J608">
        <f>IF($I608=1,SUMIFS(Registros!$I$2:$I$6000,Registros!$A$2:$A$6000,"CS",Registros!$B$2:$B$6000,$A608),0)</f>
        <v/>
      </c>
      <c r="K608">
        <f>IF(COUNTIFS(Winback!$K$2:$K$300,$D608)&gt;0,1,0)</f>
        <v/>
      </c>
      <c r="L608">
        <f>IF(AND($K608=1,LEFT($A608,3)="WB-"),SUMIFS(Winback!$D$2:$D$300,Winback!$K$2:$K$300,$D608),0)</f>
        <v/>
      </c>
      <c r="M608">
        <f>IF(OR($E608=1,$G608=1,SUMIFS(Registros!$J$2:$J$6000,Registros!$B$2:$B$6000,$A608)&gt;0),1,0)</f>
        <v/>
      </c>
      <c r="N608">
        <f>IF($J608&gt;0,1,IF(COUNTIFS(Registros!$A$2:$A$6000,"CS",Registros!$B$2:$B$6000,$A608,Registros!$K$2:$K$6000,"&lt;&gt;")&gt;0,1,0))</f>
        <v/>
      </c>
      <c r="O608">
        <f>IF(AND($K608=1,$E608=0,$G608=0,$I608=0),"WINBACK",IF(AND($M608=1,$N608&gt;0),"CONVERGENTE",IF($M608=1,"SOLO MÓVIL",IF($N608&gt;0,"SOLO FIJO / INTERNET","SIN SERVICIOS"))))</f>
        <v/>
      </c>
      <c r="P608">
        <f>IF($O608="WINBACK","Recuperar (winback)",IF($O608="CONVERGENTE","Upgrade / más líneas",IF($O608="SOLO MÓVIL","Ofrecer fijo + internet (FLBBTV)",IF($O608="SOLO FIJO / INTERNET","Ofrecer línea móvil Nextphone","Oferta completa (móvil + fijo + internet)"))))</f>
        <v/>
      </c>
      <c r="Q608">
        <f>$F608+$H608+$L608</f>
        <v/>
      </c>
      <c r="R608">
        <f>IFERROR(VLOOKUP($A608,Registros!$B$2:$G$6000,6,0),IFERROR(VLOOKUP($D608,Winback!$B$2:$C$300,2,0),""))</f>
        <v/>
      </c>
      <c r="S608">
        <f>IF($E608=1,"NP","")&amp;IF($G608=1,"+MOV","")&amp;IF($I608=1,"+CS","")&amp;IF($K608=1,"+WB","")</f>
        <v/>
      </c>
      <c r="T608">
        <f>$E608+$G608+$I608+$K608</f>
        <v/>
      </c>
    </row>
    <row r="609">
      <c r="A609" t="inlineStr">
        <is>
          <t>321175830100</t>
        </is>
      </c>
      <c r="B609" t="inlineStr">
        <is>
          <t>32117583</t>
        </is>
      </c>
      <c r="C609" t="inlineStr">
        <is>
          <t>MARIETA ISABEL DE LANDIS</t>
        </is>
      </c>
      <c r="D609" t="inlineStr">
        <is>
          <t>MARIETAISABELDELANDIS</t>
        </is>
      </c>
      <c r="E609">
        <f>IF(COUNTIFS(Registros!$A$2:$A$6000,"NP",Registros!$B$2:$B$6000,$A609)&gt;0,1,0)</f>
        <v/>
      </c>
      <c r="F609">
        <f>IF($E609=1,SUMIFS(Registros!$F$2:$F$6000,Registros!$A$2:$A$6000,"NP",Registros!$B$2:$B$6000,$A609),0)</f>
        <v/>
      </c>
      <c r="G609">
        <f>IF(COUNTIFS(Registros!$A$2:$A$6000,"MOV",Registros!$B$2:$B$6000,$A609)&gt;0,1,0)</f>
        <v/>
      </c>
      <c r="H609">
        <f>IF($G609=1,SUMIFS(Registros!$F$2:$F$6000,Registros!$A$2:$A$6000,"MOV",Registros!$B$2:$B$6000,$A609),0)</f>
        <v/>
      </c>
      <c r="I609">
        <f>IF(COUNTIFS(Registros!$A$2:$A$6000,"CS",Registros!$B$2:$B$6000,$A609)&gt;0,1,0)</f>
        <v/>
      </c>
      <c r="J609">
        <f>IF($I609=1,SUMIFS(Registros!$I$2:$I$6000,Registros!$A$2:$A$6000,"CS",Registros!$B$2:$B$6000,$A609),0)</f>
        <v/>
      </c>
      <c r="K609">
        <f>IF(COUNTIFS(Winback!$K$2:$K$300,$D609)&gt;0,1,0)</f>
        <v/>
      </c>
      <c r="L609">
        <f>IF(AND($K609=1,LEFT($A609,3)="WB-"),SUMIFS(Winback!$D$2:$D$300,Winback!$K$2:$K$300,$D609),0)</f>
        <v/>
      </c>
      <c r="M609">
        <f>IF(OR($E609=1,$G609=1,SUMIFS(Registros!$J$2:$J$6000,Registros!$B$2:$B$6000,$A609)&gt;0),1,0)</f>
        <v/>
      </c>
      <c r="N609">
        <f>IF($J609&gt;0,1,IF(COUNTIFS(Registros!$A$2:$A$6000,"CS",Registros!$B$2:$B$6000,$A609,Registros!$K$2:$K$6000,"&lt;&gt;")&gt;0,1,0))</f>
        <v/>
      </c>
      <c r="O609">
        <f>IF(AND($K609=1,$E609=0,$G609=0,$I609=0),"WINBACK",IF(AND($M609=1,$N609&gt;0),"CONVERGENTE",IF($M609=1,"SOLO MÓVIL",IF($N609&gt;0,"SOLO FIJO / INTERNET","SIN SERVICIOS"))))</f>
        <v/>
      </c>
      <c r="P609">
        <f>IF($O609="WINBACK","Recuperar (winback)",IF($O609="CONVERGENTE","Upgrade / más líneas",IF($O609="SOLO MÓVIL","Ofrecer fijo + internet (FLBBTV)",IF($O609="SOLO FIJO / INTERNET","Ofrecer línea móvil Nextphone","Oferta completa (móvil + fijo + internet)"))))</f>
        <v/>
      </c>
      <c r="Q609">
        <f>$F609+$H609+$L609</f>
        <v/>
      </c>
      <c r="R609">
        <f>IFERROR(VLOOKUP($A609,Registros!$B$2:$G$6000,6,0),IFERROR(VLOOKUP($D609,Winback!$B$2:$C$300,2,0),""))</f>
        <v/>
      </c>
      <c r="S609">
        <f>IF($E609=1,"NP","")&amp;IF($G609=1,"+MOV","")&amp;IF($I609=1,"+CS","")&amp;IF($K609=1,"+WB","")</f>
        <v/>
      </c>
      <c r="T609">
        <f>$E609+$G609+$I609+$K609</f>
        <v/>
      </c>
    </row>
    <row r="610">
      <c r="A610" t="inlineStr">
        <is>
          <t>359201220000</t>
        </is>
      </c>
      <c r="B610" t="inlineStr">
        <is>
          <t>35920122</t>
        </is>
      </c>
      <c r="C610" t="inlineStr">
        <is>
          <t>NELSON ANTONIO LOO RAMOS</t>
        </is>
      </c>
      <c r="D610" t="inlineStr">
        <is>
          <t>NELSONANTONIOLOORAMOS</t>
        </is>
      </c>
      <c r="E610">
        <f>IF(COUNTIFS(Registros!$A$2:$A$6000,"NP",Registros!$B$2:$B$6000,$A610)&gt;0,1,0)</f>
        <v/>
      </c>
      <c r="F610">
        <f>IF($E610=1,SUMIFS(Registros!$F$2:$F$6000,Registros!$A$2:$A$6000,"NP",Registros!$B$2:$B$6000,$A610),0)</f>
        <v/>
      </c>
      <c r="G610">
        <f>IF(COUNTIFS(Registros!$A$2:$A$6000,"MOV",Registros!$B$2:$B$6000,$A610)&gt;0,1,0)</f>
        <v/>
      </c>
      <c r="H610">
        <f>IF($G610=1,SUMIFS(Registros!$F$2:$F$6000,Registros!$A$2:$A$6000,"MOV",Registros!$B$2:$B$6000,$A610),0)</f>
        <v/>
      </c>
      <c r="I610">
        <f>IF(COUNTIFS(Registros!$A$2:$A$6000,"CS",Registros!$B$2:$B$6000,$A610)&gt;0,1,0)</f>
        <v/>
      </c>
      <c r="J610">
        <f>IF($I610=1,SUMIFS(Registros!$I$2:$I$6000,Registros!$A$2:$A$6000,"CS",Registros!$B$2:$B$6000,$A610),0)</f>
        <v/>
      </c>
      <c r="K610">
        <f>IF(COUNTIFS(Winback!$K$2:$K$300,$D610)&gt;0,1,0)</f>
        <v/>
      </c>
      <c r="L610">
        <f>IF(AND($K610=1,LEFT($A610,3)="WB-"),SUMIFS(Winback!$D$2:$D$300,Winback!$K$2:$K$300,$D610),0)</f>
        <v/>
      </c>
      <c r="M610">
        <f>IF(OR($E610=1,$G610=1,SUMIFS(Registros!$J$2:$J$6000,Registros!$B$2:$B$6000,$A610)&gt;0),1,0)</f>
        <v/>
      </c>
      <c r="N610">
        <f>IF($J610&gt;0,1,IF(COUNTIFS(Registros!$A$2:$A$6000,"CS",Registros!$B$2:$B$6000,$A610,Registros!$K$2:$K$6000,"&lt;&gt;")&gt;0,1,0))</f>
        <v/>
      </c>
      <c r="O610">
        <f>IF(AND($K610=1,$E610=0,$G610=0,$I610=0),"WINBACK",IF(AND($M610=1,$N610&gt;0),"CONVERGENTE",IF($M610=1,"SOLO MÓVIL",IF($N610&gt;0,"SOLO FIJO / INTERNET","SIN SERVICIOS"))))</f>
        <v/>
      </c>
      <c r="P610">
        <f>IF($O610="WINBACK","Recuperar (winback)",IF($O610="CONVERGENTE","Upgrade / más líneas",IF($O610="SOLO MÓVIL","Ofrecer fijo + internet (FLBBTV)",IF($O610="SOLO FIJO / INTERNET","Ofrecer línea móvil Nextphone","Oferta completa (móvil + fijo + internet)"))))</f>
        <v/>
      </c>
      <c r="Q610">
        <f>$F610+$H610+$L610</f>
        <v/>
      </c>
      <c r="R610">
        <f>IFERROR(VLOOKUP($A610,Registros!$B$2:$G$6000,6,0),IFERROR(VLOOKUP($D610,Winback!$B$2:$C$300,2,0),""))</f>
        <v/>
      </c>
      <c r="S610">
        <f>IF($E610=1,"NP","")&amp;IF($G610=1,"+MOV","")&amp;IF($I610=1,"+CS","")&amp;IF($K610=1,"+WB","")</f>
        <v/>
      </c>
      <c r="T610">
        <f>$E610+$G610+$I610+$K610</f>
        <v/>
      </c>
    </row>
    <row r="611">
      <c r="A611" t="inlineStr">
        <is>
          <t>312234870000</t>
        </is>
      </c>
      <c r="B611" t="inlineStr">
        <is>
          <t>31223487</t>
        </is>
      </c>
      <c r="C611" t="inlineStr">
        <is>
          <t>J J PLUMBING, S.A.(R.L.JOSE A -</t>
        </is>
      </c>
      <c r="D611" t="inlineStr">
        <is>
          <t>JJPLUMBINGSARLJOSEA</t>
        </is>
      </c>
      <c r="E611">
        <f>IF(COUNTIFS(Registros!$A$2:$A$6000,"NP",Registros!$B$2:$B$6000,$A611)&gt;0,1,0)</f>
        <v/>
      </c>
      <c r="F611">
        <f>IF($E611=1,SUMIFS(Registros!$F$2:$F$6000,Registros!$A$2:$A$6000,"NP",Registros!$B$2:$B$6000,$A611),0)</f>
        <v/>
      </c>
      <c r="G611">
        <f>IF(COUNTIFS(Registros!$A$2:$A$6000,"MOV",Registros!$B$2:$B$6000,$A611)&gt;0,1,0)</f>
        <v/>
      </c>
      <c r="H611">
        <f>IF($G611=1,SUMIFS(Registros!$F$2:$F$6000,Registros!$A$2:$A$6000,"MOV",Registros!$B$2:$B$6000,$A611),0)</f>
        <v/>
      </c>
      <c r="I611">
        <f>IF(COUNTIFS(Registros!$A$2:$A$6000,"CS",Registros!$B$2:$B$6000,$A611)&gt;0,1,0)</f>
        <v/>
      </c>
      <c r="J611">
        <f>IF($I611=1,SUMIFS(Registros!$I$2:$I$6000,Registros!$A$2:$A$6000,"CS",Registros!$B$2:$B$6000,$A611),0)</f>
        <v/>
      </c>
      <c r="K611">
        <f>IF(COUNTIFS(Winback!$K$2:$K$300,$D611)&gt;0,1,0)</f>
        <v/>
      </c>
      <c r="L611">
        <f>IF(AND($K611=1,LEFT($A611,3)="WB-"),SUMIFS(Winback!$D$2:$D$300,Winback!$K$2:$K$300,$D611),0)</f>
        <v/>
      </c>
      <c r="M611">
        <f>IF(OR($E611=1,$G611=1,SUMIFS(Registros!$J$2:$J$6000,Registros!$B$2:$B$6000,$A611)&gt;0),1,0)</f>
        <v/>
      </c>
      <c r="N611">
        <f>IF($J611&gt;0,1,IF(COUNTIFS(Registros!$A$2:$A$6000,"CS",Registros!$B$2:$B$6000,$A611,Registros!$K$2:$K$6000,"&lt;&gt;")&gt;0,1,0))</f>
        <v/>
      </c>
      <c r="O611">
        <f>IF(AND($K611=1,$E611=0,$G611=0,$I611=0),"WINBACK",IF(AND($M611=1,$N611&gt;0),"CONVERGENTE",IF($M611=1,"SOLO MÓVIL",IF($N611&gt;0,"SOLO FIJO / INTERNET","SIN SERVICIOS"))))</f>
        <v/>
      </c>
      <c r="P611">
        <f>IF($O611="WINBACK","Recuperar (winback)",IF($O611="CONVERGENTE","Upgrade / más líneas",IF($O611="SOLO MÓVIL","Ofrecer fijo + internet (FLBBTV)",IF($O611="SOLO FIJO / INTERNET","Ofrecer línea móvil Nextphone","Oferta completa (móvil + fijo + internet)"))))</f>
        <v/>
      </c>
      <c r="Q611">
        <f>$F611+$H611+$L611</f>
        <v/>
      </c>
      <c r="R611">
        <f>IFERROR(VLOOKUP($A611,Registros!$B$2:$G$6000,6,0),IFERROR(VLOOKUP($D611,Winback!$B$2:$C$300,2,0),""))</f>
        <v/>
      </c>
      <c r="S611">
        <f>IF($E611=1,"NP","")&amp;IF($G611=1,"+MOV","")&amp;IF($I611=1,"+CS","")&amp;IF($K611=1,"+WB","")</f>
        <v/>
      </c>
      <c r="T611">
        <f>$E611+$G611+$I611+$K611</f>
        <v/>
      </c>
    </row>
    <row r="612">
      <c r="A612" t="inlineStr">
        <is>
          <t>325358750100</t>
        </is>
      </c>
      <c r="B612" t="inlineStr">
        <is>
          <t>32535875</t>
        </is>
      </c>
      <c r="C612" t="inlineStr">
        <is>
          <t>ZAFIRO LOAN CON S.A.</t>
        </is>
      </c>
      <c r="D612" t="inlineStr">
        <is>
          <t>ZAFIROLOANCONSA</t>
        </is>
      </c>
      <c r="E612">
        <f>IF(COUNTIFS(Registros!$A$2:$A$6000,"NP",Registros!$B$2:$B$6000,$A612)&gt;0,1,0)</f>
        <v/>
      </c>
      <c r="F612">
        <f>IF($E612=1,SUMIFS(Registros!$F$2:$F$6000,Registros!$A$2:$A$6000,"NP",Registros!$B$2:$B$6000,$A612),0)</f>
        <v/>
      </c>
      <c r="G612">
        <f>IF(COUNTIFS(Registros!$A$2:$A$6000,"MOV",Registros!$B$2:$B$6000,$A612)&gt;0,1,0)</f>
        <v/>
      </c>
      <c r="H612">
        <f>IF($G612=1,SUMIFS(Registros!$F$2:$F$6000,Registros!$A$2:$A$6000,"MOV",Registros!$B$2:$B$6000,$A612),0)</f>
        <v/>
      </c>
      <c r="I612">
        <f>IF(COUNTIFS(Registros!$A$2:$A$6000,"CS",Registros!$B$2:$B$6000,$A612)&gt;0,1,0)</f>
        <v/>
      </c>
      <c r="J612">
        <f>IF($I612=1,SUMIFS(Registros!$I$2:$I$6000,Registros!$A$2:$A$6000,"CS",Registros!$B$2:$B$6000,$A612),0)</f>
        <v/>
      </c>
      <c r="K612">
        <f>IF(COUNTIFS(Winback!$K$2:$K$300,$D612)&gt;0,1,0)</f>
        <v/>
      </c>
      <c r="L612">
        <f>IF(AND($K612=1,LEFT($A612,3)="WB-"),SUMIFS(Winback!$D$2:$D$300,Winback!$K$2:$K$300,$D612),0)</f>
        <v/>
      </c>
      <c r="M612">
        <f>IF(OR($E612=1,$G612=1,SUMIFS(Registros!$J$2:$J$6000,Registros!$B$2:$B$6000,$A612)&gt;0),1,0)</f>
        <v/>
      </c>
      <c r="N612">
        <f>IF($J612&gt;0,1,IF(COUNTIFS(Registros!$A$2:$A$6000,"CS",Registros!$B$2:$B$6000,$A612,Registros!$K$2:$K$6000,"&lt;&gt;")&gt;0,1,0))</f>
        <v/>
      </c>
      <c r="O612">
        <f>IF(AND($K612=1,$E612=0,$G612=0,$I612=0),"WINBACK",IF(AND($M612=1,$N612&gt;0),"CONVERGENTE",IF($M612=1,"SOLO MÓVIL",IF($N612&gt;0,"SOLO FIJO / INTERNET","SIN SERVICIOS"))))</f>
        <v/>
      </c>
      <c r="P612">
        <f>IF($O612="WINBACK","Recuperar (winback)",IF($O612="CONVERGENTE","Upgrade / más líneas",IF($O612="SOLO MÓVIL","Ofrecer fijo + internet (FLBBTV)",IF($O612="SOLO FIJO / INTERNET","Ofrecer línea móvil Nextphone","Oferta completa (móvil + fijo + internet)"))))</f>
        <v/>
      </c>
      <c r="Q612">
        <f>$F612+$H612+$L612</f>
        <v/>
      </c>
      <c r="R612">
        <f>IFERROR(VLOOKUP($A612,Registros!$B$2:$G$6000,6,0),IFERROR(VLOOKUP($D612,Winback!$B$2:$C$300,2,0),""))</f>
        <v/>
      </c>
      <c r="S612">
        <f>IF($E612=1,"NP","")&amp;IF($G612=1,"+MOV","")&amp;IF($I612=1,"+CS","")&amp;IF($K612=1,"+WB","")</f>
        <v/>
      </c>
      <c r="T612">
        <f>$E612+$G612+$I612+$K612</f>
        <v/>
      </c>
    </row>
    <row r="613">
      <c r="A613" t="inlineStr">
        <is>
          <t>358370780000</t>
        </is>
      </c>
      <c r="B613" t="inlineStr">
        <is>
          <t>35837078</t>
        </is>
      </c>
      <c r="C613" t="inlineStr">
        <is>
          <t>SARA MENDEZ</t>
        </is>
      </c>
      <c r="D613" t="inlineStr">
        <is>
          <t>SARAMENDEZ</t>
        </is>
      </c>
      <c r="E613">
        <f>IF(COUNTIFS(Registros!$A$2:$A$6000,"NP",Registros!$B$2:$B$6000,$A613)&gt;0,1,0)</f>
        <v/>
      </c>
      <c r="F613">
        <f>IF($E613=1,SUMIFS(Registros!$F$2:$F$6000,Registros!$A$2:$A$6000,"NP",Registros!$B$2:$B$6000,$A613),0)</f>
        <v/>
      </c>
      <c r="G613">
        <f>IF(COUNTIFS(Registros!$A$2:$A$6000,"MOV",Registros!$B$2:$B$6000,$A613)&gt;0,1,0)</f>
        <v/>
      </c>
      <c r="H613">
        <f>IF($G613=1,SUMIFS(Registros!$F$2:$F$6000,Registros!$A$2:$A$6000,"MOV",Registros!$B$2:$B$6000,$A613),0)</f>
        <v/>
      </c>
      <c r="I613">
        <f>IF(COUNTIFS(Registros!$A$2:$A$6000,"CS",Registros!$B$2:$B$6000,$A613)&gt;0,1,0)</f>
        <v/>
      </c>
      <c r="J613">
        <f>IF($I613=1,SUMIFS(Registros!$I$2:$I$6000,Registros!$A$2:$A$6000,"CS",Registros!$B$2:$B$6000,$A613),0)</f>
        <v/>
      </c>
      <c r="K613">
        <f>IF(COUNTIFS(Winback!$K$2:$K$300,$D613)&gt;0,1,0)</f>
        <v/>
      </c>
      <c r="L613">
        <f>IF(AND($K613=1,LEFT($A613,3)="WB-"),SUMIFS(Winback!$D$2:$D$300,Winback!$K$2:$K$300,$D613),0)</f>
        <v/>
      </c>
      <c r="M613">
        <f>IF(OR($E613=1,$G613=1,SUMIFS(Registros!$J$2:$J$6000,Registros!$B$2:$B$6000,$A613)&gt;0),1,0)</f>
        <v/>
      </c>
      <c r="N613">
        <f>IF($J613&gt;0,1,IF(COUNTIFS(Registros!$A$2:$A$6000,"CS",Registros!$B$2:$B$6000,$A613,Registros!$K$2:$K$6000,"&lt;&gt;")&gt;0,1,0))</f>
        <v/>
      </c>
      <c r="O613">
        <f>IF(AND($K613=1,$E613=0,$G613=0,$I613=0),"WINBACK",IF(AND($M613=1,$N613&gt;0),"CONVERGENTE",IF($M613=1,"SOLO MÓVIL",IF($N613&gt;0,"SOLO FIJO / INTERNET","SIN SERVICIOS"))))</f>
        <v/>
      </c>
      <c r="P613">
        <f>IF($O613="WINBACK","Recuperar (winback)",IF($O613="CONVERGENTE","Upgrade / más líneas",IF($O613="SOLO MÓVIL","Ofrecer fijo + internet (FLBBTV)",IF($O613="SOLO FIJO / INTERNET","Ofrecer línea móvil Nextphone","Oferta completa (móvil + fijo + internet)"))))</f>
        <v/>
      </c>
      <c r="Q613">
        <f>$F613+$H613+$L613</f>
        <v/>
      </c>
      <c r="R613">
        <f>IFERROR(VLOOKUP($A613,Registros!$B$2:$G$6000,6,0),IFERROR(VLOOKUP($D613,Winback!$B$2:$C$300,2,0),""))</f>
        <v/>
      </c>
      <c r="S613">
        <f>IF($E613=1,"NP","")&amp;IF($G613=1,"+MOV","")&amp;IF($I613=1,"+CS","")&amp;IF($K613=1,"+WB","")</f>
        <v/>
      </c>
      <c r="T613">
        <f>$E613+$G613+$I613+$K613</f>
        <v/>
      </c>
    </row>
    <row r="614">
      <c r="A614" t="inlineStr">
        <is>
          <t>356226160000</t>
        </is>
      </c>
      <c r="B614" t="inlineStr">
        <is>
          <t>35622616</t>
        </is>
      </c>
      <c r="C614" t="inlineStr">
        <is>
          <t>FINCA AGROTURISTICA RAIMUNDO SANDOVAL</t>
        </is>
      </c>
      <c r="D614" t="inlineStr">
        <is>
          <t>FINCAAGROTURISTICARAIMUNDOSANDOVAL</t>
        </is>
      </c>
      <c r="E614">
        <f>IF(COUNTIFS(Registros!$A$2:$A$6000,"NP",Registros!$B$2:$B$6000,$A614)&gt;0,1,0)</f>
        <v/>
      </c>
      <c r="F614">
        <f>IF($E614=1,SUMIFS(Registros!$F$2:$F$6000,Registros!$A$2:$A$6000,"NP",Registros!$B$2:$B$6000,$A614),0)</f>
        <v/>
      </c>
      <c r="G614">
        <f>IF(COUNTIFS(Registros!$A$2:$A$6000,"MOV",Registros!$B$2:$B$6000,$A614)&gt;0,1,0)</f>
        <v/>
      </c>
      <c r="H614">
        <f>IF($G614=1,SUMIFS(Registros!$F$2:$F$6000,Registros!$A$2:$A$6000,"MOV",Registros!$B$2:$B$6000,$A614),0)</f>
        <v/>
      </c>
      <c r="I614">
        <f>IF(COUNTIFS(Registros!$A$2:$A$6000,"CS",Registros!$B$2:$B$6000,$A614)&gt;0,1,0)</f>
        <v/>
      </c>
      <c r="J614">
        <f>IF($I614=1,SUMIFS(Registros!$I$2:$I$6000,Registros!$A$2:$A$6000,"CS",Registros!$B$2:$B$6000,$A614),0)</f>
        <v/>
      </c>
      <c r="K614">
        <f>IF(COUNTIFS(Winback!$K$2:$K$300,$D614)&gt;0,1,0)</f>
        <v/>
      </c>
      <c r="L614">
        <f>IF(AND($K614=1,LEFT($A614,3)="WB-"),SUMIFS(Winback!$D$2:$D$300,Winback!$K$2:$K$300,$D614),0)</f>
        <v/>
      </c>
      <c r="M614">
        <f>IF(OR($E614=1,$G614=1,SUMIFS(Registros!$J$2:$J$6000,Registros!$B$2:$B$6000,$A614)&gt;0),1,0)</f>
        <v/>
      </c>
      <c r="N614">
        <f>IF($J614&gt;0,1,IF(COUNTIFS(Registros!$A$2:$A$6000,"CS",Registros!$B$2:$B$6000,$A614,Registros!$K$2:$K$6000,"&lt;&gt;")&gt;0,1,0))</f>
        <v/>
      </c>
      <c r="O614">
        <f>IF(AND($K614=1,$E614=0,$G614=0,$I614=0),"WINBACK",IF(AND($M614=1,$N614&gt;0),"CONVERGENTE",IF($M614=1,"SOLO MÓVIL",IF($N614&gt;0,"SOLO FIJO / INTERNET","SIN SERVICIOS"))))</f>
        <v/>
      </c>
      <c r="P614">
        <f>IF($O614="WINBACK","Recuperar (winback)",IF($O614="CONVERGENTE","Upgrade / más líneas",IF($O614="SOLO MÓVIL","Ofrecer fijo + internet (FLBBTV)",IF($O614="SOLO FIJO / INTERNET","Ofrecer línea móvil Nextphone","Oferta completa (móvil + fijo + internet)"))))</f>
        <v/>
      </c>
      <c r="Q614">
        <f>$F614+$H614+$L614</f>
        <v/>
      </c>
      <c r="R614">
        <f>IFERROR(VLOOKUP($A614,Registros!$B$2:$G$6000,6,0),IFERROR(VLOOKUP($D614,Winback!$B$2:$C$300,2,0),""))</f>
        <v/>
      </c>
      <c r="S614">
        <f>IF($E614=1,"NP","")&amp;IF($G614=1,"+MOV","")&amp;IF($I614=1,"+CS","")&amp;IF($K614=1,"+WB","")</f>
        <v/>
      </c>
      <c r="T614">
        <f>$E614+$G614+$I614+$K614</f>
        <v/>
      </c>
    </row>
    <row r="615">
      <c r="A615" t="inlineStr">
        <is>
          <t>329508210000</t>
        </is>
      </c>
      <c r="B615" t="inlineStr">
        <is>
          <t>32950821</t>
        </is>
      </c>
      <c r="C615" t="inlineStr">
        <is>
          <t>Mayeli Castillero</t>
        </is>
      </c>
      <c r="D615" t="inlineStr">
        <is>
          <t>MAYELICASTILLERO</t>
        </is>
      </c>
      <c r="E615">
        <f>IF(COUNTIFS(Registros!$A$2:$A$6000,"NP",Registros!$B$2:$B$6000,$A615)&gt;0,1,0)</f>
        <v/>
      </c>
      <c r="F615">
        <f>IF($E615=1,SUMIFS(Registros!$F$2:$F$6000,Registros!$A$2:$A$6000,"NP",Registros!$B$2:$B$6000,$A615),0)</f>
        <v/>
      </c>
      <c r="G615">
        <f>IF(COUNTIFS(Registros!$A$2:$A$6000,"MOV",Registros!$B$2:$B$6000,$A615)&gt;0,1,0)</f>
        <v/>
      </c>
      <c r="H615">
        <f>IF($G615=1,SUMIFS(Registros!$F$2:$F$6000,Registros!$A$2:$A$6000,"MOV",Registros!$B$2:$B$6000,$A615),0)</f>
        <v/>
      </c>
      <c r="I615">
        <f>IF(COUNTIFS(Registros!$A$2:$A$6000,"CS",Registros!$B$2:$B$6000,$A615)&gt;0,1,0)</f>
        <v/>
      </c>
      <c r="J615">
        <f>IF($I615=1,SUMIFS(Registros!$I$2:$I$6000,Registros!$A$2:$A$6000,"CS",Registros!$B$2:$B$6000,$A615),0)</f>
        <v/>
      </c>
      <c r="K615">
        <f>IF(COUNTIFS(Winback!$K$2:$K$300,$D615)&gt;0,1,0)</f>
        <v/>
      </c>
      <c r="L615">
        <f>IF(AND($K615=1,LEFT($A615,3)="WB-"),SUMIFS(Winback!$D$2:$D$300,Winback!$K$2:$K$300,$D615),0)</f>
        <v/>
      </c>
      <c r="M615">
        <f>IF(OR($E615=1,$G615=1,SUMIFS(Registros!$J$2:$J$6000,Registros!$B$2:$B$6000,$A615)&gt;0),1,0)</f>
        <v/>
      </c>
      <c r="N615">
        <f>IF($J615&gt;0,1,IF(COUNTIFS(Registros!$A$2:$A$6000,"CS",Registros!$B$2:$B$6000,$A615,Registros!$K$2:$K$6000,"&lt;&gt;")&gt;0,1,0))</f>
        <v/>
      </c>
      <c r="O615">
        <f>IF(AND($K615=1,$E615=0,$G615=0,$I615=0),"WINBACK",IF(AND($M615=1,$N615&gt;0),"CONVERGENTE",IF($M615=1,"SOLO MÓVIL",IF($N615&gt;0,"SOLO FIJO / INTERNET","SIN SERVICIOS"))))</f>
        <v/>
      </c>
      <c r="P615">
        <f>IF($O615="WINBACK","Recuperar (winback)",IF($O615="CONVERGENTE","Upgrade / más líneas",IF($O615="SOLO MÓVIL","Ofrecer fijo + internet (FLBBTV)",IF($O615="SOLO FIJO / INTERNET","Ofrecer línea móvil Nextphone","Oferta completa (móvil + fijo + internet)"))))</f>
        <v/>
      </c>
      <c r="Q615">
        <f>$F615+$H615+$L615</f>
        <v/>
      </c>
      <c r="R615">
        <f>IFERROR(VLOOKUP($A615,Registros!$B$2:$G$6000,6,0),IFERROR(VLOOKUP($D615,Winback!$B$2:$C$300,2,0),""))</f>
        <v/>
      </c>
      <c r="S615">
        <f>IF($E615=1,"NP","")&amp;IF($G615=1,"+MOV","")&amp;IF($I615=1,"+CS","")&amp;IF($K615=1,"+WB","")</f>
        <v/>
      </c>
      <c r="T615">
        <f>$E615+$G615+$I615+$K615</f>
        <v/>
      </c>
    </row>
    <row r="616">
      <c r="A616" t="inlineStr">
        <is>
          <t>312214870000</t>
        </is>
      </c>
      <c r="B616" t="inlineStr">
        <is>
          <t>31221487</t>
        </is>
      </c>
      <c r="C616" t="inlineStr">
        <is>
          <t>JOSE MANUEL MENDIETA</t>
        </is>
      </c>
      <c r="D616" t="inlineStr">
        <is>
          <t>JOSEMANUELMENDIETA</t>
        </is>
      </c>
      <c r="E616">
        <f>IF(COUNTIFS(Registros!$A$2:$A$6000,"NP",Registros!$B$2:$B$6000,$A616)&gt;0,1,0)</f>
        <v/>
      </c>
      <c r="F616">
        <f>IF($E616=1,SUMIFS(Registros!$F$2:$F$6000,Registros!$A$2:$A$6000,"NP",Registros!$B$2:$B$6000,$A616),0)</f>
        <v/>
      </c>
      <c r="G616">
        <f>IF(COUNTIFS(Registros!$A$2:$A$6000,"MOV",Registros!$B$2:$B$6000,$A616)&gt;0,1,0)</f>
        <v/>
      </c>
      <c r="H616">
        <f>IF($G616=1,SUMIFS(Registros!$F$2:$F$6000,Registros!$A$2:$A$6000,"MOV",Registros!$B$2:$B$6000,$A616),0)</f>
        <v/>
      </c>
      <c r="I616">
        <f>IF(COUNTIFS(Registros!$A$2:$A$6000,"CS",Registros!$B$2:$B$6000,$A616)&gt;0,1,0)</f>
        <v/>
      </c>
      <c r="J616">
        <f>IF($I616=1,SUMIFS(Registros!$I$2:$I$6000,Registros!$A$2:$A$6000,"CS",Registros!$B$2:$B$6000,$A616),0)</f>
        <v/>
      </c>
      <c r="K616">
        <f>IF(COUNTIFS(Winback!$K$2:$K$300,$D616)&gt;0,1,0)</f>
        <v/>
      </c>
      <c r="L616">
        <f>IF(AND($K616=1,LEFT($A616,3)="WB-"),SUMIFS(Winback!$D$2:$D$300,Winback!$K$2:$K$300,$D616),0)</f>
        <v/>
      </c>
      <c r="M616">
        <f>IF(OR($E616=1,$G616=1,SUMIFS(Registros!$J$2:$J$6000,Registros!$B$2:$B$6000,$A616)&gt;0),1,0)</f>
        <v/>
      </c>
      <c r="N616">
        <f>IF($J616&gt;0,1,IF(COUNTIFS(Registros!$A$2:$A$6000,"CS",Registros!$B$2:$B$6000,$A616,Registros!$K$2:$K$6000,"&lt;&gt;")&gt;0,1,0))</f>
        <v/>
      </c>
      <c r="O616">
        <f>IF(AND($K616=1,$E616=0,$G616=0,$I616=0),"WINBACK",IF(AND($M616=1,$N616&gt;0),"CONVERGENTE",IF($M616=1,"SOLO MÓVIL",IF($N616&gt;0,"SOLO FIJO / INTERNET","SIN SERVICIOS"))))</f>
        <v/>
      </c>
      <c r="P616">
        <f>IF($O616="WINBACK","Recuperar (winback)",IF($O616="CONVERGENTE","Upgrade / más líneas",IF($O616="SOLO MÓVIL","Ofrecer fijo + internet (FLBBTV)",IF($O616="SOLO FIJO / INTERNET","Ofrecer línea móvil Nextphone","Oferta completa (móvil + fijo + internet)"))))</f>
        <v/>
      </c>
      <c r="Q616">
        <f>$F616+$H616+$L616</f>
        <v/>
      </c>
      <c r="R616">
        <f>IFERROR(VLOOKUP($A616,Registros!$B$2:$G$6000,6,0),IFERROR(VLOOKUP($D616,Winback!$B$2:$C$300,2,0),""))</f>
        <v/>
      </c>
      <c r="S616">
        <f>IF($E616=1,"NP","")&amp;IF($G616=1,"+MOV","")&amp;IF($I616=1,"+CS","")&amp;IF($K616=1,"+WB","")</f>
        <v/>
      </c>
      <c r="T616">
        <f>$E616+$G616+$I616+$K616</f>
        <v/>
      </c>
    </row>
    <row r="617">
      <c r="A617" t="inlineStr">
        <is>
          <t>343114870000</t>
        </is>
      </c>
      <c r="B617" t="inlineStr">
        <is>
          <t>34311487</t>
        </is>
      </c>
      <c r="C617" t="inlineStr">
        <is>
          <t>ANGEL GARCIA QUINTERO</t>
        </is>
      </c>
      <c r="D617" t="inlineStr">
        <is>
          <t>ANGELGARCIAQUINTERO</t>
        </is>
      </c>
      <c r="E617">
        <f>IF(COUNTIFS(Registros!$A$2:$A$6000,"NP",Registros!$B$2:$B$6000,$A617)&gt;0,1,0)</f>
        <v/>
      </c>
      <c r="F617">
        <f>IF($E617=1,SUMIFS(Registros!$F$2:$F$6000,Registros!$A$2:$A$6000,"NP",Registros!$B$2:$B$6000,$A617),0)</f>
        <v/>
      </c>
      <c r="G617">
        <f>IF(COUNTIFS(Registros!$A$2:$A$6000,"MOV",Registros!$B$2:$B$6000,$A617)&gt;0,1,0)</f>
        <v/>
      </c>
      <c r="H617">
        <f>IF($G617=1,SUMIFS(Registros!$F$2:$F$6000,Registros!$A$2:$A$6000,"MOV",Registros!$B$2:$B$6000,$A617),0)</f>
        <v/>
      </c>
      <c r="I617">
        <f>IF(COUNTIFS(Registros!$A$2:$A$6000,"CS",Registros!$B$2:$B$6000,$A617)&gt;0,1,0)</f>
        <v/>
      </c>
      <c r="J617">
        <f>IF($I617=1,SUMIFS(Registros!$I$2:$I$6000,Registros!$A$2:$A$6000,"CS",Registros!$B$2:$B$6000,$A617),0)</f>
        <v/>
      </c>
      <c r="K617">
        <f>IF(COUNTIFS(Winback!$K$2:$K$300,$D617)&gt;0,1,0)</f>
        <v/>
      </c>
      <c r="L617">
        <f>IF(AND($K617=1,LEFT($A617,3)="WB-"),SUMIFS(Winback!$D$2:$D$300,Winback!$K$2:$K$300,$D617),0)</f>
        <v/>
      </c>
      <c r="M617">
        <f>IF(OR($E617=1,$G617=1,SUMIFS(Registros!$J$2:$J$6000,Registros!$B$2:$B$6000,$A617)&gt;0),1,0)</f>
        <v/>
      </c>
      <c r="N617">
        <f>IF($J617&gt;0,1,IF(COUNTIFS(Registros!$A$2:$A$6000,"CS",Registros!$B$2:$B$6000,$A617,Registros!$K$2:$K$6000,"&lt;&gt;")&gt;0,1,0))</f>
        <v/>
      </c>
      <c r="O617">
        <f>IF(AND($K617=1,$E617=0,$G617=0,$I617=0),"WINBACK",IF(AND($M617=1,$N617&gt;0),"CONVERGENTE",IF($M617=1,"SOLO MÓVIL",IF($N617&gt;0,"SOLO FIJO / INTERNET","SIN SERVICIOS"))))</f>
        <v/>
      </c>
      <c r="P617">
        <f>IF($O617="WINBACK","Recuperar (winback)",IF($O617="CONVERGENTE","Upgrade / más líneas",IF($O617="SOLO MÓVIL","Ofrecer fijo + internet (FLBBTV)",IF($O617="SOLO FIJO / INTERNET","Ofrecer línea móvil Nextphone","Oferta completa (móvil + fijo + internet)"))))</f>
        <v/>
      </c>
      <c r="Q617">
        <f>$F617+$H617+$L617</f>
        <v/>
      </c>
      <c r="R617">
        <f>IFERROR(VLOOKUP($A617,Registros!$B$2:$G$6000,6,0),IFERROR(VLOOKUP($D617,Winback!$B$2:$C$300,2,0),""))</f>
        <v/>
      </c>
      <c r="S617">
        <f>IF($E617=1,"NP","")&amp;IF($G617=1,"+MOV","")&amp;IF($I617=1,"+CS","")&amp;IF($K617=1,"+WB","")</f>
        <v/>
      </c>
      <c r="T617">
        <f>$E617+$G617+$I617+$K617</f>
        <v/>
      </c>
    </row>
    <row r="618">
      <c r="A618" t="inlineStr">
        <is>
          <t>352088290000</t>
        </is>
      </c>
      <c r="B618" t="inlineStr">
        <is>
          <t>35208829</t>
        </is>
      </c>
      <c r="C618" t="inlineStr">
        <is>
          <t>DELFIN DIAZ SANTANA</t>
        </is>
      </c>
      <c r="D618" t="inlineStr">
        <is>
          <t>DELFINDIAZSANTANA</t>
        </is>
      </c>
      <c r="E618">
        <f>IF(COUNTIFS(Registros!$A$2:$A$6000,"NP",Registros!$B$2:$B$6000,$A618)&gt;0,1,0)</f>
        <v/>
      </c>
      <c r="F618">
        <f>IF($E618=1,SUMIFS(Registros!$F$2:$F$6000,Registros!$A$2:$A$6000,"NP",Registros!$B$2:$B$6000,$A618),0)</f>
        <v/>
      </c>
      <c r="G618">
        <f>IF(COUNTIFS(Registros!$A$2:$A$6000,"MOV",Registros!$B$2:$B$6000,$A618)&gt;0,1,0)</f>
        <v/>
      </c>
      <c r="H618">
        <f>IF($G618=1,SUMIFS(Registros!$F$2:$F$6000,Registros!$A$2:$A$6000,"MOV",Registros!$B$2:$B$6000,$A618),0)</f>
        <v/>
      </c>
      <c r="I618">
        <f>IF(COUNTIFS(Registros!$A$2:$A$6000,"CS",Registros!$B$2:$B$6000,$A618)&gt;0,1,0)</f>
        <v/>
      </c>
      <c r="J618">
        <f>IF($I618=1,SUMIFS(Registros!$I$2:$I$6000,Registros!$A$2:$A$6000,"CS",Registros!$B$2:$B$6000,$A618),0)</f>
        <v/>
      </c>
      <c r="K618">
        <f>IF(COUNTIFS(Winback!$K$2:$K$300,$D618)&gt;0,1,0)</f>
        <v/>
      </c>
      <c r="L618">
        <f>IF(AND($K618=1,LEFT($A618,3)="WB-"),SUMIFS(Winback!$D$2:$D$300,Winback!$K$2:$K$300,$D618),0)</f>
        <v/>
      </c>
      <c r="M618">
        <f>IF(OR($E618=1,$G618=1,SUMIFS(Registros!$J$2:$J$6000,Registros!$B$2:$B$6000,$A618)&gt;0),1,0)</f>
        <v/>
      </c>
      <c r="N618">
        <f>IF($J618&gt;0,1,IF(COUNTIFS(Registros!$A$2:$A$6000,"CS",Registros!$B$2:$B$6000,$A618,Registros!$K$2:$K$6000,"&lt;&gt;")&gt;0,1,0))</f>
        <v/>
      </c>
      <c r="O618">
        <f>IF(AND($K618=1,$E618=0,$G618=0,$I618=0),"WINBACK",IF(AND($M618=1,$N618&gt;0),"CONVERGENTE",IF($M618=1,"SOLO MÓVIL",IF($N618&gt;0,"SOLO FIJO / INTERNET","SIN SERVICIOS"))))</f>
        <v/>
      </c>
      <c r="P618">
        <f>IF($O618="WINBACK","Recuperar (winback)",IF($O618="CONVERGENTE","Upgrade / más líneas",IF($O618="SOLO MÓVIL","Ofrecer fijo + internet (FLBBTV)",IF($O618="SOLO FIJO / INTERNET","Ofrecer línea móvil Nextphone","Oferta completa (móvil + fijo + internet)"))))</f>
        <v/>
      </c>
      <c r="Q618">
        <f>$F618+$H618+$L618</f>
        <v/>
      </c>
      <c r="R618">
        <f>IFERROR(VLOOKUP($A618,Registros!$B$2:$G$6000,6,0),IFERROR(VLOOKUP($D618,Winback!$B$2:$C$300,2,0),""))</f>
        <v/>
      </c>
      <c r="S618">
        <f>IF($E618=1,"NP","")&amp;IF($G618=1,"+MOV","")&amp;IF($I618=1,"+CS","")&amp;IF($K618=1,"+WB","")</f>
        <v/>
      </c>
      <c r="T618">
        <f>$E618+$G618+$I618+$K618</f>
        <v/>
      </c>
    </row>
    <row r="619">
      <c r="A619" t="inlineStr">
        <is>
          <t>366034180000</t>
        </is>
      </c>
      <c r="B619" t="inlineStr">
        <is>
          <t>36603418</t>
        </is>
      </c>
      <c r="C619" t="inlineStr">
        <is>
          <t>NATALIO I MENDOZA</t>
        </is>
      </c>
      <c r="D619" t="inlineStr">
        <is>
          <t>NATALIOIMENDOZA</t>
        </is>
      </c>
      <c r="E619">
        <f>IF(COUNTIFS(Registros!$A$2:$A$6000,"NP",Registros!$B$2:$B$6000,$A619)&gt;0,1,0)</f>
        <v/>
      </c>
      <c r="F619">
        <f>IF($E619=1,SUMIFS(Registros!$F$2:$F$6000,Registros!$A$2:$A$6000,"NP",Registros!$B$2:$B$6000,$A619),0)</f>
        <v/>
      </c>
      <c r="G619">
        <f>IF(COUNTIFS(Registros!$A$2:$A$6000,"MOV",Registros!$B$2:$B$6000,$A619)&gt;0,1,0)</f>
        <v/>
      </c>
      <c r="H619">
        <f>IF($G619=1,SUMIFS(Registros!$F$2:$F$6000,Registros!$A$2:$A$6000,"MOV",Registros!$B$2:$B$6000,$A619),0)</f>
        <v/>
      </c>
      <c r="I619">
        <f>IF(COUNTIFS(Registros!$A$2:$A$6000,"CS",Registros!$B$2:$B$6000,$A619)&gt;0,1,0)</f>
        <v/>
      </c>
      <c r="J619">
        <f>IF($I619=1,SUMIFS(Registros!$I$2:$I$6000,Registros!$A$2:$A$6000,"CS",Registros!$B$2:$B$6000,$A619),0)</f>
        <v/>
      </c>
      <c r="K619">
        <f>IF(COUNTIFS(Winback!$K$2:$K$300,$D619)&gt;0,1,0)</f>
        <v/>
      </c>
      <c r="L619">
        <f>IF(AND($K619=1,LEFT($A619,3)="WB-"),SUMIFS(Winback!$D$2:$D$300,Winback!$K$2:$K$300,$D619),0)</f>
        <v/>
      </c>
      <c r="M619">
        <f>IF(OR($E619=1,$G619=1,SUMIFS(Registros!$J$2:$J$6000,Registros!$B$2:$B$6000,$A619)&gt;0),1,0)</f>
        <v/>
      </c>
      <c r="N619">
        <f>IF($J619&gt;0,1,IF(COUNTIFS(Registros!$A$2:$A$6000,"CS",Registros!$B$2:$B$6000,$A619,Registros!$K$2:$K$6000,"&lt;&gt;")&gt;0,1,0))</f>
        <v/>
      </c>
      <c r="O619">
        <f>IF(AND($K619=1,$E619=0,$G619=0,$I619=0),"WINBACK",IF(AND($M619=1,$N619&gt;0),"CONVERGENTE",IF($M619=1,"SOLO MÓVIL",IF($N619&gt;0,"SOLO FIJO / INTERNET","SIN SERVICIOS"))))</f>
        <v/>
      </c>
      <c r="P619">
        <f>IF($O619="WINBACK","Recuperar (winback)",IF($O619="CONVERGENTE","Upgrade / más líneas",IF($O619="SOLO MÓVIL","Ofrecer fijo + internet (FLBBTV)",IF($O619="SOLO FIJO / INTERNET","Ofrecer línea móvil Nextphone","Oferta completa (móvil + fijo + internet)"))))</f>
        <v/>
      </c>
      <c r="Q619">
        <f>$F619+$H619+$L619</f>
        <v/>
      </c>
      <c r="R619">
        <f>IFERROR(VLOOKUP($A619,Registros!$B$2:$G$6000,6,0),IFERROR(VLOOKUP($D619,Winback!$B$2:$C$300,2,0),""))</f>
        <v/>
      </c>
      <c r="S619">
        <f>IF($E619=1,"NP","")&amp;IF($G619=1,"+MOV","")&amp;IF($I619=1,"+CS","")&amp;IF($K619=1,"+WB","")</f>
        <v/>
      </c>
      <c r="T619">
        <f>$E619+$G619+$I619+$K619</f>
        <v/>
      </c>
    </row>
    <row r="620">
      <c r="A620" t="inlineStr">
        <is>
          <t>312214880000</t>
        </is>
      </c>
      <c r="B620" t="inlineStr">
        <is>
          <t>31221488</t>
        </is>
      </c>
      <c r="C620" t="inlineStr">
        <is>
          <t>ROBERTO ANTONIO CIGARRUISTA SAAVEDRA</t>
        </is>
      </c>
      <c r="D620" t="inlineStr">
        <is>
          <t>ROBERTOANTONIOCIGARRUISTASAAVEDRA</t>
        </is>
      </c>
      <c r="E620">
        <f>IF(COUNTIFS(Registros!$A$2:$A$6000,"NP",Registros!$B$2:$B$6000,$A620)&gt;0,1,0)</f>
        <v/>
      </c>
      <c r="F620">
        <f>IF($E620=1,SUMIFS(Registros!$F$2:$F$6000,Registros!$A$2:$A$6000,"NP",Registros!$B$2:$B$6000,$A620),0)</f>
        <v/>
      </c>
      <c r="G620">
        <f>IF(COUNTIFS(Registros!$A$2:$A$6000,"MOV",Registros!$B$2:$B$6000,$A620)&gt;0,1,0)</f>
        <v/>
      </c>
      <c r="H620">
        <f>IF($G620=1,SUMIFS(Registros!$F$2:$F$6000,Registros!$A$2:$A$6000,"MOV",Registros!$B$2:$B$6000,$A620),0)</f>
        <v/>
      </c>
      <c r="I620">
        <f>IF(COUNTIFS(Registros!$A$2:$A$6000,"CS",Registros!$B$2:$B$6000,$A620)&gt;0,1,0)</f>
        <v/>
      </c>
      <c r="J620">
        <f>IF($I620=1,SUMIFS(Registros!$I$2:$I$6000,Registros!$A$2:$A$6000,"CS",Registros!$B$2:$B$6000,$A620),0)</f>
        <v/>
      </c>
      <c r="K620">
        <f>IF(COUNTIFS(Winback!$K$2:$K$300,$D620)&gt;0,1,0)</f>
        <v/>
      </c>
      <c r="L620">
        <f>IF(AND($K620=1,LEFT($A620,3)="WB-"),SUMIFS(Winback!$D$2:$D$300,Winback!$K$2:$K$300,$D620),0)</f>
        <v/>
      </c>
      <c r="M620">
        <f>IF(OR($E620=1,$G620=1,SUMIFS(Registros!$J$2:$J$6000,Registros!$B$2:$B$6000,$A620)&gt;0),1,0)</f>
        <v/>
      </c>
      <c r="N620">
        <f>IF($J620&gt;0,1,IF(COUNTIFS(Registros!$A$2:$A$6000,"CS",Registros!$B$2:$B$6000,$A620,Registros!$K$2:$K$6000,"&lt;&gt;")&gt;0,1,0))</f>
        <v/>
      </c>
      <c r="O620">
        <f>IF(AND($K620=1,$E620=0,$G620=0,$I620=0),"WINBACK",IF(AND($M620=1,$N620&gt;0),"CONVERGENTE",IF($M620=1,"SOLO MÓVIL",IF($N620&gt;0,"SOLO FIJO / INTERNET","SIN SERVICIOS"))))</f>
        <v/>
      </c>
      <c r="P620">
        <f>IF($O620="WINBACK","Recuperar (winback)",IF($O620="CONVERGENTE","Upgrade / más líneas",IF($O620="SOLO MÓVIL","Ofrecer fijo + internet (FLBBTV)",IF($O620="SOLO FIJO / INTERNET","Ofrecer línea móvil Nextphone","Oferta completa (móvil + fijo + internet)"))))</f>
        <v/>
      </c>
      <c r="Q620">
        <f>$F620+$H620+$L620</f>
        <v/>
      </c>
      <c r="R620">
        <f>IFERROR(VLOOKUP($A620,Registros!$B$2:$G$6000,6,0),IFERROR(VLOOKUP($D620,Winback!$B$2:$C$300,2,0),""))</f>
        <v/>
      </c>
      <c r="S620">
        <f>IF($E620=1,"NP","")&amp;IF($G620=1,"+MOV","")&amp;IF($I620=1,"+CS","")&amp;IF($K620=1,"+WB","")</f>
        <v/>
      </c>
      <c r="T620">
        <f>$E620+$G620+$I620+$K620</f>
        <v/>
      </c>
    </row>
    <row r="621">
      <c r="A621" t="inlineStr">
        <is>
          <t>358036820000</t>
        </is>
      </c>
      <c r="B621" t="inlineStr">
        <is>
          <t>35803682</t>
        </is>
      </c>
      <c r="C621" t="inlineStr">
        <is>
          <t>DENIXA PEREZ</t>
        </is>
      </c>
      <c r="D621" t="inlineStr">
        <is>
          <t>DENIXAPEREZ</t>
        </is>
      </c>
      <c r="E621">
        <f>IF(COUNTIFS(Registros!$A$2:$A$6000,"NP",Registros!$B$2:$B$6000,$A621)&gt;0,1,0)</f>
        <v/>
      </c>
      <c r="F621">
        <f>IF($E621=1,SUMIFS(Registros!$F$2:$F$6000,Registros!$A$2:$A$6000,"NP",Registros!$B$2:$B$6000,$A621),0)</f>
        <v/>
      </c>
      <c r="G621">
        <f>IF(COUNTIFS(Registros!$A$2:$A$6000,"MOV",Registros!$B$2:$B$6000,$A621)&gt;0,1,0)</f>
        <v/>
      </c>
      <c r="H621">
        <f>IF($G621=1,SUMIFS(Registros!$F$2:$F$6000,Registros!$A$2:$A$6000,"MOV",Registros!$B$2:$B$6000,$A621),0)</f>
        <v/>
      </c>
      <c r="I621">
        <f>IF(COUNTIFS(Registros!$A$2:$A$6000,"CS",Registros!$B$2:$B$6000,$A621)&gt;0,1,0)</f>
        <v/>
      </c>
      <c r="J621">
        <f>IF($I621=1,SUMIFS(Registros!$I$2:$I$6000,Registros!$A$2:$A$6000,"CS",Registros!$B$2:$B$6000,$A621),0)</f>
        <v/>
      </c>
      <c r="K621">
        <f>IF(COUNTIFS(Winback!$K$2:$K$300,$D621)&gt;0,1,0)</f>
        <v/>
      </c>
      <c r="L621">
        <f>IF(AND($K621=1,LEFT($A621,3)="WB-"),SUMIFS(Winback!$D$2:$D$300,Winback!$K$2:$K$300,$D621),0)</f>
        <v/>
      </c>
      <c r="M621">
        <f>IF(OR($E621=1,$G621=1,SUMIFS(Registros!$J$2:$J$6000,Registros!$B$2:$B$6000,$A621)&gt;0),1,0)</f>
        <v/>
      </c>
      <c r="N621">
        <f>IF($J621&gt;0,1,IF(COUNTIFS(Registros!$A$2:$A$6000,"CS",Registros!$B$2:$B$6000,$A621,Registros!$K$2:$K$6000,"&lt;&gt;")&gt;0,1,0))</f>
        <v/>
      </c>
      <c r="O621">
        <f>IF(AND($K621=1,$E621=0,$G621=0,$I621=0),"WINBACK",IF(AND($M621=1,$N621&gt;0),"CONVERGENTE",IF($M621=1,"SOLO MÓVIL",IF($N621&gt;0,"SOLO FIJO / INTERNET","SIN SERVICIOS"))))</f>
        <v/>
      </c>
      <c r="P621">
        <f>IF($O621="WINBACK","Recuperar (winback)",IF($O621="CONVERGENTE","Upgrade / más líneas",IF($O621="SOLO MÓVIL","Ofrecer fijo + internet (FLBBTV)",IF($O621="SOLO FIJO / INTERNET","Ofrecer línea móvil Nextphone","Oferta completa (móvil + fijo + internet)"))))</f>
        <v/>
      </c>
      <c r="Q621">
        <f>$F621+$H621+$L621</f>
        <v/>
      </c>
      <c r="R621">
        <f>IFERROR(VLOOKUP($A621,Registros!$B$2:$G$6000,6,0),IFERROR(VLOOKUP($D621,Winback!$B$2:$C$300,2,0),""))</f>
        <v/>
      </c>
      <c r="S621">
        <f>IF($E621=1,"NP","")&amp;IF($G621=1,"+MOV","")&amp;IF($I621=1,"+CS","")&amp;IF($K621=1,"+WB","")</f>
        <v/>
      </c>
      <c r="T621">
        <f>$E621+$G621+$I621+$K621</f>
        <v/>
      </c>
    </row>
    <row r="622">
      <c r="A622" t="inlineStr">
        <is>
          <t>357175400000</t>
        </is>
      </c>
      <c r="B622" t="inlineStr">
        <is>
          <t>35717540</t>
        </is>
      </c>
      <c r="C622" t="inlineStr">
        <is>
          <t>REST LA PATRONA</t>
        </is>
      </c>
      <c r="D622" t="inlineStr">
        <is>
          <t>RESTLAPATRONA</t>
        </is>
      </c>
      <c r="E622">
        <f>IF(COUNTIFS(Registros!$A$2:$A$6000,"NP",Registros!$B$2:$B$6000,$A622)&gt;0,1,0)</f>
        <v/>
      </c>
      <c r="F622">
        <f>IF($E622=1,SUMIFS(Registros!$F$2:$F$6000,Registros!$A$2:$A$6000,"NP",Registros!$B$2:$B$6000,$A622),0)</f>
        <v/>
      </c>
      <c r="G622">
        <f>IF(COUNTIFS(Registros!$A$2:$A$6000,"MOV",Registros!$B$2:$B$6000,$A622)&gt;0,1,0)</f>
        <v/>
      </c>
      <c r="H622">
        <f>IF($G622=1,SUMIFS(Registros!$F$2:$F$6000,Registros!$A$2:$A$6000,"MOV",Registros!$B$2:$B$6000,$A622),0)</f>
        <v/>
      </c>
      <c r="I622">
        <f>IF(COUNTIFS(Registros!$A$2:$A$6000,"CS",Registros!$B$2:$B$6000,$A622)&gt;0,1,0)</f>
        <v/>
      </c>
      <c r="J622">
        <f>IF($I622=1,SUMIFS(Registros!$I$2:$I$6000,Registros!$A$2:$A$6000,"CS",Registros!$B$2:$B$6000,$A622),0)</f>
        <v/>
      </c>
      <c r="K622">
        <f>IF(COUNTIFS(Winback!$K$2:$K$300,$D622)&gt;0,1,0)</f>
        <v/>
      </c>
      <c r="L622">
        <f>IF(AND($K622=1,LEFT($A622,3)="WB-"),SUMIFS(Winback!$D$2:$D$300,Winback!$K$2:$K$300,$D622),0)</f>
        <v/>
      </c>
      <c r="M622">
        <f>IF(OR($E622=1,$G622=1,SUMIFS(Registros!$J$2:$J$6000,Registros!$B$2:$B$6000,$A622)&gt;0),1,0)</f>
        <v/>
      </c>
      <c r="N622">
        <f>IF($J622&gt;0,1,IF(COUNTIFS(Registros!$A$2:$A$6000,"CS",Registros!$B$2:$B$6000,$A622,Registros!$K$2:$K$6000,"&lt;&gt;")&gt;0,1,0))</f>
        <v/>
      </c>
      <c r="O622">
        <f>IF(AND($K622=1,$E622=0,$G622=0,$I622=0),"WINBACK",IF(AND($M622=1,$N622&gt;0),"CONVERGENTE",IF($M622=1,"SOLO MÓVIL",IF($N622&gt;0,"SOLO FIJO / INTERNET","SIN SERVICIOS"))))</f>
        <v/>
      </c>
      <c r="P622">
        <f>IF($O622="WINBACK","Recuperar (winback)",IF($O622="CONVERGENTE","Upgrade / más líneas",IF($O622="SOLO MÓVIL","Ofrecer fijo + internet (FLBBTV)",IF($O622="SOLO FIJO / INTERNET","Ofrecer línea móvil Nextphone","Oferta completa (móvil + fijo + internet)"))))</f>
        <v/>
      </c>
      <c r="Q622">
        <f>$F622+$H622+$L622</f>
        <v/>
      </c>
      <c r="R622">
        <f>IFERROR(VLOOKUP($A622,Registros!$B$2:$G$6000,6,0),IFERROR(VLOOKUP($D622,Winback!$B$2:$C$300,2,0),""))</f>
        <v/>
      </c>
      <c r="S622">
        <f>IF($E622=1,"NP","")&amp;IF($G622=1,"+MOV","")&amp;IF($I622=1,"+CS","")&amp;IF($K622=1,"+WB","")</f>
        <v/>
      </c>
      <c r="T622">
        <f>$E622+$G622+$I622+$K622</f>
        <v/>
      </c>
    </row>
    <row r="623">
      <c r="A623" t="inlineStr">
        <is>
          <t>353327710000</t>
        </is>
      </c>
      <c r="B623" t="inlineStr">
        <is>
          <t>35332771</t>
        </is>
      </c>
      <c r="C623" t="inlineStr">
        <is>
          <t>DISTRIBUIDORA E INVERSIONES IMPERIO, SA</t>
        </is>
      </c>
      <c r="D623" t="inlineStr">
        <is>
          <t>DISTRIBUIDORAEINVERSIONESIMPERIOSA</t>
        </is>
      </c>
      <c r="E623">
        <f>IF(COUNTIFS(Registros!$A$2:$A$6000,"NP",Registros!$B$2:$B$6000,$A623)&gt;0,1,0)</f>
        <v/>
      </c>
      <c r="F623">
        <f>IF($E623=1,SUMIFS(Registros!$F$2:$F$6000,Registros!$A$2:$A$6000,"NP",Registros!$B$2:$B$6000,$A623),0)</f>
        <v/>
      </c>
      <c r="G623">
        <f>IF(COUNTIFS(Registros!$A$2:$A$6000,"MOV",Registros!$B$2:$B$6000,$A623)&gt;0,1,0)</f>
        <v/>
      </c>
      <c r="H623">
        <f>IF($G623=1,SUMIFS(Registros!$F$2:$F$6000,Registros!$A$2:$A$6000,"MOV",Registros!$B$2:$B$6000,$A623),0)</f>
        <v/>
      </c>
      <c r="I623">
        <f>IF(COUNTIFS(Registros!$A$2:$A$6000,"CS",Registros!$B$2:$B$6000,$A623)&gt;0,1,0)</f>
        <v/>
      </c>
      <c r="J623">
        <f>IF($I623=1,SUMIFS(Registros!$I$2:$I$6000,Registros!$A$2:$A$6000,"CS",Registros!$B$2:$B$6000,$A623),0)</f>
        <v/>
      </c>
      <c r="K623">
        <f>IF(COUNTIFS(Winback!$K$2:$K$300,$D623)&gt;0,1,0)</f>
        <v/>
      </c>
      <c r="L623">
        <f>IF(AND($K623=1,LEFT($A623,3)="WB-"),SUMIFS(Winback!$D$2:$D$300,Winback!$K$2:$K$300,$D623),0)</f>
        <v/>
      </c>
      <c r="M623">
        <f>IF(OR($E623=1,$G623=1,SUMIFS(Registros!$J$2:$J$6000,Registros!$B$2:$B$6000,$A623)&gt;0),1,0)</f>
        <v/>
      </c>
      <c r="N623">
        <f>IF($J623&gt;0,1,IF(COUNTIFS(Registros!$A$2:$A$6000,"CS",Registros!$B$2:$B$6000,$A623,Registros!$K$2:$K$6000,"&lt;&gt;")&gt;0,1,0))</f>
        <v/>
      </c>
      <c r="O623">
        <f>IF(AND($K623=1,$E623=0,$G623=0,$I623=0),"WINBACK",IF(AND($M623=1,$N623&gt;0),"CONVERGENTE",IF($M623=1,"SOLO MÓVIL",IF($N623&gt;0,"SOLO FIJO / INTERNET","SIN SERVICIOS"))))</f>
        <v/>
      </c>
      <c r="P623">
        <f>IF($O623="WINBACK","Recuperar (winback)",IF($O623="CONVERGENTE","Upgrade / más líneas",IF($O623="SOLO MÓVIL","Ofrecer fijo + internet (FLBBTV)",IF($O623="SOLO FIJO / INTERNET","Ofrecer línea móvil Nextphone","Oferta completa (móvil + fijo + internet)"))))</f>
        <v/>
      </c>
      <c r="Q623">
        <f>$F623+$H623+$L623</f>
        <v/>
      </c>
      <c r="R623">
        <f>IFERROR(VLOOKUP($A623,Registros!$B$2:$G$6000,6,0),IFERROR(VLOOKUP($D623,Winback!$B$2:$C$300,2,0),""))</f>
        <v/>
      </c>
      <c r="S623">
        <f>IF($E623=1,"NP","")&amp;IF($G623=1,"+MOV","")&amp;IF($I623=1,"+CS","")&amp;IF($K623=1,"+WB","")</f>
        <v/>
      </c>
      <c r="T623">
        <f>$E623+$G623+$I623+$K623</f>
        <v/>
      </c>
    </row>
    <row r="624">
      <c r="A624" t="inlineStr">
        <is>
          <t>348129240000</t>
        </is>
      </c>
      <c r="B624" t="inlineStr">
        <is>
          <t>34812924</t>
        </is>
      </c>
      <c r="C624" t="inlineStr">
        <is>
          <t>PMI PANAMA</t>
        </is>
      </c>
      <c r="D624" t="inlineStr">
        <is>
          <t>PMIPANAMA</t>
        </is>
      </c>
      <c r="E624">
        <f>IF(COUNTIFS(Registros!$A$2:$A$6000,"NP",Registros!$B$2:$B$6000,$A624)&gt;0,1,0)</f>
        <v/>
      </c>
      <c r="F624">
        <f>IF($E624=1,SUMIFS(Registros!$F$2:$F$6000,Registros!$A$2:$A$6000,"NP",Registros!$B$2:$B$6000,$A624),0)</f>
        <v/>
      </c>
      <c r="G624">
        <f>IF(COUNTIFS(Registros!$A$2:$A$6000,"MOV",Registros!$B$2:$B$6000,$A624)&gt;0,1,0)</f>
        <v/>
      </c>
      <c r="H624">
        <f>IF($G624=1,SUMIFS(Registros!$F$2:$F$6000,Registros!$A$2:$A$6000,"MOV",Registros!$B$2:$B$6000,$A624),0)</f>
        <v/>
      </c>
      <c r="I624">
        <f>IF(COUNTIFS(Registros!$A$2:$A$6000,"CS",Registros!$B$2:$B$6000,$A624)&gt;0,1,0)</f>
        <v/>
      </c>
      <c r="J624">
        <f>IF($I624=1,SUMIFS(Registros!$I$2:$I$6000,Registros!$A$2:$A$6000,"CS",Registros!$B$2:$B$6000,$A624),0)</f>
        <v/>
      </c>
      <c r="K624">
        <f>IF(COUNTIFS(Winback!$K$2:$K$300,$D624)&gt;0,1,0)</f>
        <v/>
      </c>
      <c r="L624">
        <f>IF(AND($K624=1,LEFT($A624,3)="WB-"),SUMIFS(Winback!$D$2:$D$300,Winback!$K$2:$K$300,$D624),0)</f>
        <v/>
      </c>
      <c r="M624">
        <f>IF(OR($E624=1,$G624=1,SUMIFS(Registros!$J$2:$J$6000,Registros!$B$2:$B$6000,$A624)&gt;0),1,0)</f>
        <v/>
      </c>
      <c r="N624">
        <f>IF($J624&gt;0,1,IF(COUNTIFS(Registros!$A$2:$A$6000,"CS",Registros!$B$2:$B$6000,$A624,Registros!$K$2:$K$6000,"&lt;&gt;")&gt;0,1,0))</f>
        <v/>
      </c>
      <c r="O624">
        <f>IF(AND($K624=1,$E624=0,$G624=0,$I624=0),"WINBACK",IF(AND($M624=1,$N624&gt;0),"CONVERGENTE",IF($M624=1,"SOLO MÓVIL",IF($N624&gt;0,"SOLO FIJO / INTERNET","SIN SERVICIOS"))))</f>
        <v/>
      </c>
      <c r="P624">
        <f>IF($O624="WINBACK","Recuperar (winback)",IF($O624="CONVERGENTE","Upgrade / más líneas",IF($O624="SOLO MÓVIL","Ofrecer fijo + internet (FLBBTV)",IF($O624="SOLO FIJO / INTERNET","Ofrecer línea móvil Nextphone","Oferta completa (móvil + fijo + internet)"))))</f>
        <v/>
      </c>
      <c r="Q624">
        <f>$F624+$H624+$L624</f>
        <v/>
      </c>
      <c r="R624">
        <f>IFERROR(VLOOKUP($A624,Registros!$B$2:$G$6000,6,0),IFERROR(VLOOKUP($D624,Winback!$B$2:$C$300,2,0),""))</f>
        <v/>
      </c>
      <c r="S624">
        <f>IF($E624=1,"NP","")&amp;IF($G624=1,"+MOV","")&amp;IF($I624=1,"+CS","")&amp;IF($K624=1,"+WB","")</f>
        <v/>
      </c>
      <c r="T624">
        <f>$E624+$G624+$I624+$K624</f>
        <v/>
      </c>
    </row>
    <row r="625">
      <c r="A625" t="inlineStr">
        <is>
          <t>359109760000</t>
        </is>
      </c>
      <c r="B625" t="inlineStr">
        <is>
          <t>35910976</t>
        </is>
      </c>
      <c r="C625" t="inlineStr">
        <is>
          <t>LEOVIGILDA JUDITH GARCIA IBARRA DE FRAGO</t>
        </is>
      </c>
      <c r="D625" t="inlineStr">
        <is>
          <t>LEOVIGILDAJUDITHGARCIAIBARRADEFRAGO</t>
        </is>
      </c>
      <c r="E625">
        <f>IF(COUNTIFS(Registros!$A$2:$A$6000,"NP",Registros!$B$2:$B$6000,$A625)&gt;0,1,0)</f>
        <v/>
      </c>
      <c r="F625">
        <f>IF($E625=1,SUMIFS(Registros!$F$2:$F$6000,Registros!$A$2:$A$6000,"NP",Registros!$B$2:$B$6000,$A625),0)</f>
        <v/>
      </c>
      <c r="G625">
        <f>IF(COUNTIFS(Registros!$A$2:$A$6000,"MOV",Registros!$B$2:$B$6000,$A625)&gt;0,1,0)</f>
        <v/>
      </c>
      <c r="H625">
        <f>IF($G625=1,SUMIFS(Registros!$F$2:$F$6000,Registros!$A$2:$A$6000,"MOV",Registros!$B$2:$B$6000,$A625),0)</f>
        <v/>
      </c>
      <c r="I625">
        <f>IF(COUNTIFS(Registros!$A$2:$A$6000,"CS",Registros!$B$2:$B$6000,$A625)&gt;0,1,0)</f>
        <v/>
      </c>
      <c r="J625">
        <f>IF($I625=1,SUMIFS(Registros!$I$2:$I$6000,Registros!$A$2:$A$6000,"CS",Registros!$B$2:$B$6000,$A625),0)</f>
        <v/>
      </c>
      <c r="K625">
        <f>IF(COUNTIFS(Winback!$K$2:$K$300,$D625)&gt;0,1,0)</f>
        <v/>
      </c>
      <c r="L625">
        <f>IF(AND($K625=1,LEFT($A625,3)="WB-"),SUMIFS(Winback!$D$2:$D$300,Winback!$K$2:$K$300,$D625),0)</f>
        <v/>
      </c>
      <c r="M625">
        <f>IF(OR($E625=1,$G625=1,SUMIFS(Registros!$J$2:$J$6000,Registros!$B$2:$B$6000,$A625)&gt;0),1,0)</f>
        <v/>
      </c>
      <c r="N625">
        <f>IF($J625&gt;0,1,IF(COUNTIFS(Registros!$A$2:$A$6000,"CS",Registros!$B$2:$B$6000,$A625,Registros!$K$2:$K$6000,"&lt;&gt;")&gt;0,1,0))</f>
        <v/>
      </c>
      <c r="O625">
        <f>IF(AND($K625=1,$E625=0,$G625=0,$I625=0),"WINBACK",IF(AND($M625=1,$N625&gt;0),"CONVERGENTE",IF($M625=1,"SOLO MÓVIL",IF($N625&gt;0,"SOLO FIJO / INTERNET","SIN SERVICIOS"))))</f>
        <v/>
      </c>
      <c r="P625">
        <f>IF($O625="WINBACK","Recuperar (winback)",IF($O625="CONVERGENTE","Upgrade / más líneas",IF($O625="SOLO MÓVIL","Ofrecer fijo + internet (FLBBTV)",IF($O625="SOLO FIJO / INTERNET","Ofrecer línea móvil Nextphone","Oferta completa (móvil + fijo + internet)"))))</f>
        <v/>
      </c>
      <c r="Q625">
        <f>$F625+$H625+$L625</f>
        <v/>
      </c>
      <c r="R625">
        <f>IFERROR(VLOOKUP($A625,Registros!$B$2:$G$6000,6,0),IFERROR(VLOOKUP($D625,Winback!$B$2:$C$300,2,0),""))</f>
        <v/>
      </c>
      <c r="S625">
        <f>IF($E625=1,"NP","")&amp;IF($G625=1,"+MOV","")&amp;IF($I625=1,"+CS","")&amp;IF($K625=1,"+WB","")</f>
        <v/>
      </c>
      <c r="T625">
        <f>$E625+$G625+$I625+$K625</f>
        <v/>
      </c>
    </row>
    <row r="626">
      <c r="A626" t="inlineStr">
        <is>
          <t>362033360000</t>
        </is>
      </c>
      <c r="B626" t="inlineStr">
        <is>
          <t>36203336</t>
        </is>
      </c>
      <c r="C626" t="inlineStr">
        <is>
          <t>PLACIDO MANUEL CRESPO MELGAR</t>
        </is>
      </c>
      <c r="D626" t="inlineStr">
        <is>
          <t>PLACIDOMANUELCRESPOMELGAR</t>
        </is>
      </c>
      <c r="E626">
        <f>IF(COUNTIFS(Registros!$A$2:$A$6000,"NP",Registros!$B$2:$B$6000,$A626)&gt;0,1,0)</f>
        <v/>
      </c>
      <c r="F626">
        <f>IF($E626=1,SUMIFS(Registros!$F$2:$F$6000,Registros!$A$2:$A$6000,"NP",Registros!$B$2:$B$6000,$A626),0)</f>
        <v/>
      </c>
      <c r="G626">
        <f>IF(COUNTIFS(Registros!$A$2:$A$6000,"MOV",Registros!$B$2:$B$6000,$A626)&gt;0,1,0)</f>
        <v/>
      </c>
      <c r="H626">
        <f>IF($G626=1,SUMIFS(Registros!$F$2:$F$6000,Registros!$A$2:$A$6000,"MOV",Registros!$B$2:$B$6000,$A626),0)</f>
        <v/>
      </c>
      <c r="I626">
        <f>IF(COUNTIFS(Registros!$A$2:$A$6000,"CS",Registros!$B$2:$B$6000,$A626)&gt;0,1,0)</f>
        <v/>
      </c>
      <c r="J626">
        <f>IF($I626=1,SUMIFS(Registros!$I$2:$I$6000,Registros!$A$2:$A$6000,"CS",Registros!$B$2:$B$6000,$A626),0)</f>
        <v/>
      </c>
      <c r="K626">
        <f>IF(COUNTIFS(Winback!$K$2:$K$300,$D626)&gt;0,1,0)</f>
        <v/>
      </c>
      <c r="L626">
        <f>IF(AND($K626=1,LEFT($A626,3)="WB-"),SUMIFS(Winback!$D$2:$D$300,Winback!$K$2:$K$300,$D626),0)</f>
        <v/>
      </c>
      <c r="M626">
        <f>IF(OR($E626=1,$G626=1,SUMIFS(Registros!$J$2:$J$6000,Registros!$B$2:$B$6000,$A626)&gt;0),1,0)</f>
        <v/>
      </c>
      <c r="N626">
        <f>IF($J626&gt;0,1,IF(COUNTIFS(Registros!$A$2:$A$6000,"CS",Registros!$B$2:$B$6000,$A626,Registros!$K$2:$K$6000,"&lt;&gt;")&gt;0,1,0))</f>
        <v/>
      </c>
      <c r="O626">
        <f>IF(AND($K626=1,$E626=0,$G626=0,$I626=0),"WINBACK",IF(AND($M626=1,$N626&gt;0),"CONVERGENTE",IF($M626=1,"SOLO MÓVIL",IF($N626&gt;0,"SOLO FIJO / INTERNET","SIN SERVICIOS"))))</f>
        <v/>
      </c>
      <c r="P626">
        <f>IF($O626="WINBACK","Recuperar (winback)",IF($O626="CONVERGENTE","Upgrade / más líneas",IF($O626="SOLO MÓVIL","Ofrecer fijo + internet (FLBBTV)",IF($O626="SOLO FIJO / INTERNET","Ofrecer línea móvil Nextphone","Oferta completa (móvil + fijo + internet)"))))</f>
        <v/>
      </c>
      <c r="Q626">
        <f>$F626+$H626+$L626</f>
        <v/>
      </c>
      <c r="R626">
        <f>IFERROR(VLOOKUP($A626,Registros!$B$2:$G$6000,6,0),IFERROR(VLOOKUP($D626,Winback!$B$2:$C$300,2,0),""))</f>
        <v/>
      </c>
      <c r="S626">
        <f>IF($E626=1,"NP","")&amp;IF($G626=1,"+MOV","")&amp;IF($I626=1,"+CS","")&amp;IF($K626=1,"+WB","")</f>
        <v/>
      </c>
      <c r="T626">
        <f>$E626+$G626+$I626+$K626</f>
        <v/>
      </c>
    </row>
    <row r="627">
      <c r="A627" t="inlineStr">
        <is>
          <t>325209780000</t>
        </is>
      </c>
      <c r="B627" t="inlineStr">
        <is>
          <t>32520978</t>
        </is>
      </c>
      <c r="C627" t="inlineStr">
        <is>
          <t>FINANCIAL WAR</t>
        </is>
      </c>
      <c r="D627" t="inlineStr">
        <is>
          <t>FINANCIALWAR</t>
        </is>
      </c>
      <c r="E627">
        <f>IF(COUNTIFS(Registros!$A$2:$A$6000,"NP",Registros!$B$2:$B$6000,$A627)&gt;0,1,0)</f>
        <v/>
      </c>
      <c r="F627">
        <f>IF($E627=1,SUMIFS(Registros!$F$2:$F$6000,Registros!$A$2:$A$6000,"NP",Registros!$B$2:$B$6000,$A627),0)</f>
        <v/>
      </c>
      <c r="G627">
        <f>IF(COUNTIFS(Registros!$A$2:$A$6000,"MOV",Registros!$B$2:$B$6000,$A627)&gt;0,1,0)</f>
        <v/>
      </c>
      <c r="H627">
        <f>IF($G627=1,SUMIFS(Registros!$F$2:$F$6000,Registros!$A$2:$A$6000,"MOV",Registros!$B$2:$B$6000,$A627),0)</f>
        <v/>
      </c>
      <c r="I627">
        <f>IF(COUNTIFS(Registros!$A$2:$A$6000,"CS",Registros!$B$2:$B$6000,$A627)&gt;0,1,0)</f>
        <v/>
      </c>
      <c r="J627">
        <f>IF($I627=1,SUMIFS(Registros!$I$2:$I$6000,Registros!$A$2:$A$6000,"CS",Registros!$B$2:$B$6000,$A627),0)</f>
        <v/>
      </c>
      <c r="K627">
        <f>IF(COUNTIFS(Winback!$K$2:$K$300,$D627)&gt;0,1,0)</f>
        <v/>
      </c>
      <c r="L627">
        <f>IF(AND($K627=1,LEFT($A627,3)="WB-"),SUMIFS(Winback!$D$2:$D$300,Winback!$K$2:$K$300,$D627),0)</f>
        <v/>
      </c>
      <c r="M627">
        <f>IF(OR($E627=1,$G627=1,SUMIFS(Registros!$J$2:$J$6000,Registros!$B$2:$B$6000,$A627)&gt;0),1,0)</f>
        <v/>
      </c>
      <c r="N627">
        <f>IF($J627&gt;0,1,IF(COUNTIFS(Registros!$A$2:$A$6000,"CS",Registros!$B$2:$B$6000,$A627,Registros!$K$2:$K$6000,"&lt;&gt;")&gt;0,1,0))</f>
        <v/>
      </c>
      <c r="O627">
        <f>IF(AND($K627=1,$E627=0,$G627=0,$I627=0),"WINBACK",IF(AND($M627=1,$N627&gt;0),"CONVERGENTE",IF($M627=1,"SOLO MÓVIL",IF($N627&gt;0,"SOLO FIJO / INTERNET","SIN SERVICIOS"))))</f>
        <v/>
      </c>
      <c r="P627">
        <f>IF($O627="WINBACK","Recuperar (winback)",IF($O627="CONVERGENTE","Upgrade / más líneas",IF($O627="SOLO MÓVIL","Ofrecer fijo + internet (FLBBTV)",IF($O627="SOLO FIJO / INTERNET","Ofrecer línea móvil Nextphone","Oferta completa (móvil + fijo + internet)"))))</f>
        <v/>
      </c>
      <c r="Q627">
        <f>$F627+$H627+$L627</f>
        <v/>
      </c>
      <c r="R627">
        <f>IFERROR(VLOOKUP($A627,Registros!$B$2:$G$6000,6,0),IFERROR(VLOOKUP($D627,Winback!$B$2:$C$300,2,0),""))</f>
        <v/>
      </c>
      <c r="S627">
        <f>IF($E627=1,"NP","")&amp;IF($G627=1,"+MOV","")&amp;IF($I627=1,"+CS","")&amp;IF($K627=1,"+WB","")</f>
        <v/>
      </c>
      <c r="T627">
        <f>$E627+$G627+$I627+$K627</f>
        <v/>
      </c>
    </row>
    <row r="628">
      <c r="A628" t="inlineStr">
        <is>
          <t>312197130000</t>
        </is>
      </c>
      <c r="B628" t="inlineStr">
        <is>
          <t>31219713</t>
        </is>
      </c>
      <c r="C628" t="inlineStr">
        <is>
          <t>BOYD S REALTY, S.A. -</t>
        </is>
      </c>
      <c r="D628" t="inlineStr">
        <is>
          <t>BOYDSREALTYSA</t>
        </is>
      </c>
      <c r="E628">
        <f>IF(COUNTIFS(Registros!$A$2:$A$6000,"NP",Registros!$B$2:$B$6000,$A628)&gt;0,1,0)</f>
        <v/>
      </c>
      <c r="F628">
        <f>IF($E628=1,SUMIFS(Registros!$F$2:$F$6000,Registros!$A$2:$A$6000,"NP",Registros!$B$2:$B$6000,$A628),0)</f>
        <v/>
      </c>
      <c r="G628">
        <f>IF(COUNTIFS(Registros!$A$2:$A$6000,"MOV",Registros!$B$2:$B$6000,$A628)&gt;0,1,0)</f>
        <v/>
      </c>
      <c r="H628">
        <f>IF($G628=1,SUMIFS(Registros!$F$2:$F$6000,Registros!$A$2:$A$6000,"MOV",Registros!$B$2:$B$6000,$A628),0)</f>
        <v/>
      </c>
      <c r="I628">
        <f>IF(COUNTIFS(Registros!$A$2:$A$6000,"CS",Registros!$B$2:$B$6000,$A628)&gt;0,1,0)</f>
        <v/>
      </c>
      <c r="J628">
        <f>IF($I628=1,SUMIFS(Registros!$I$2:$I$6000,Registros!$A$2:$A$6000,"CS",Registros!$B$2:$B$6000,$A628),0)</f>
        <v/>
      </c>
      <c r="K628">
        <f>IF(COUNTIFS(Winback!$K$2:$K$300,$D628)&gt;0,1,0)</f>
        <v/>
      </c>
      <c r="L628">
        <f>IF(AND($K628=1,LEFT($A628,3)="WB-"),SUMIFS(Winback!$D$2:$D$300,Winback!$K$2:$K$300,$D628),0)</f>
        <v/>
      </c>
      <c r="M628">
        <f>IF(OR($E628=1,$G628=1,SUMIFS(Registros!$J$2:$J$6000,Registros!$B$2:$B$6000,$A628)&gt;0),1,0)</f>
        <v/>
      </c>
      <c r="N628">
        <f>IF($J628&gt;0,1,IF(COUNTIFS(Registros!$A$2:$A$6000,"CS",Registros!$B$2:$B$6000,$A628,Registros!$K$2:$K$6000,"&lt;&gt;")&gt;0,1,0))</f>
        <v/>
      </c>
      <c r="O628">
        <f>IF(AND($K628=1,$E628=0,$G628=0,$I628=0),"WINBACK",IF(AND($M628=1,$N628&gt;0),"CONVERGENTE",IF($M628=1,"SOLO MÓVIL",IF($N628&gt;0,"SOLO FIJO / INTERNET","SIN SERVICIOS"))))</f>
        <v/>
      </c>
      <c r="P628">
        <f>IF($O628="WINBACK","Recuperar (winback)",IF($O628="CONVERGENTE","Upgrade / más líneas",IF($O628="SOLO MÓVIL","Ofrecer fijo + internet (FLBBTV)",IF($O628="SOLO FIJO / INTERNET","Ofrecer línea móvil Nextphone","Oferta completa (móvil + fijo + internet)"))))</f>
        <v/>
      </c>
      <c r="Q628">
        <f>$F628+$H628+$L628</f>
        <v/>
      </c>
      <c r="R628">
        <f>IFERROR(VLOOKUP($A628,Registros!$B$2:$G$6000,6,0),IFERROR(VLOOKUP($D628,Winback!$B$2:$C$300,2,0),""))</f>
        <v/>
      </c>
      <c r="S628">
        <f>IF($E628=1,"NP","")&amp;IF($G628=1,"+MOV","")&amp;IF($I628=1,"+CS","")&amp;IF($K628=1,"+WB","")</f>
        <v/>
      </c>
      <c r="T628">
        <f>$E628+$G628+$I628+$K628</f>
        <v/>
      </c>
    </row>
    <row r="629">
      <c r="A629" t="inlineStr">
        <is>
          <t>321498440000</t>
        </is>
      </c>
      <c r="B629" t="inlineStr">
        <is>
          <t>32149844</t>
        </is>
      </c>
      <c r="C629" t="inlineStr">
        <is>
          <t>MELAR TRADING</t>
        </is>
      </c>
      <c r="D629" t="inlineStr">
        <is>
          <t>MELARTRADING</t>
        </is>
      </c>
      <c r="E629">
        <f>IF(COUNTIFS(Registros!$A$2:$A$6000,"NP",Registros!$B$2:$B$6000,$A629)&gt;0,1,0)</f>
        <v/>
      </c>
      <c r="F629">
        <f>IF($E629=1,SUMIFS(Registros!$F$2:$F$6000,Registros!$A$2:$A$6000,"NP",Registros!$B$2:$B$6000,$A629),0)</f>
        <v/>
      </c>
      <c r="G629">
        <f>IF(COUNTIFS(Registros!$A$2:$A$6000,"MOV",Registros!$B$2:$B$6000,$A629)&gt;0,1,0)</f>
        <v/>
      </c>
      <c r="H629">
        <f>IF($G629=1,SUMIFS(Registros!$F$2:$F$6000,Registros!$A$2:$A$6000,"MOV",Registros!$B$2:$B$6000,$A629),0)</f>
        <v/>
      </c>
      <c r="I629">
        <f>IF(COUNTIFS(Registros!$A$2:$A$6000,"CS",Registros!$B$2:$B$6000,$A629)&gt;0,1,0)</f>
        <v/>
      </c>
      <c r="J629">
        <f>IF($I629=1,SUMIFS(Registros!$I$2:$I$6000,Registros!$A$2:$A$6000,"CS",Registros!$B$2:$B$6000,$A629),0)</f>
        <v/>
      </c>
      <c r="K629">
        <f>IF(COUNTIFS(Winback!$K$2:$K$300,$D629)&gt;0,1,0)</f>
        <v/>
      </c>
      <c r="L629">
        <f>IF(AND($K629=1,LEFT($A629,3)="WB-"),SUMIFS(Winback!$D$2:$D$300,Winback!$K$2:$K$300,$D629),0)</f>
        <v/>
      </c>
      <c r="M629">
        <f>IF(OR($E629=1,$G629=1,SUMIFS(Registros!$J$2:$J$6000,Registros!$B$2:$B$6000,$A629)&gt;0),1,0)</f>
        <v/>
      </c>
      <c r="N629">
        <f>IF($J629&gt;0,1,IF(COUNTIFS(Registros!$A$2:$A$6000,"CS",Registros!$B$2:$B$6000,$A629,Registros!$K$2:$K$6000,"&lt;&gt;")&gt;0,1,0))</f>
        <v/>
      </c>
      <c r="O629">
        <f>IF(AND($K629=1,$E629=0,$G629=0,$I629=0),"WINBACK",IF(AND($M629=1,$N629&gt;0),"CONVERGENTE",IF($M629=1,"SOLO MÓVIL",IF($N629&gt;0,"SOLO FIJO / INTERNET","SIN SERVICIOS"))))</f>
        <v/>
      </c>
      <c r="P629">
        <f>IF($O629="WINBACK","Recuperar (winback)",IF($O629="CONVERGENTE","Upgrade / más líneas",IF($O629="SOLO MÓVIL","Ofrecer fijo + internet (FLBBTV)",IF($O629="SOLO FIJO / INTERNET","Ofrecer línea móvil Nextphone","Oferta completa (móvil + fijo + internet)"))))</f>
        <v/>
      </c>
      <c r="Q629">
        <f>$F629+$H629+$L629</f>
        <v/>
      </c>
      <c r="R629">
        <f>IFERROR(VLOOKUP($A629,Registros!$B$2:$G$6000,6,0),IFERROR(VLOOKUP($D629,Winback!$B$2:$C$300,2,0),""))</f>
        <v/>
      </c>
      <c r="S629">
        <f>IF($E629=1,"NP","")&amp;IF($G629=1,"+MOV","")&amp;IF($I629=1,"+CS","")&amp;IF($K629=1,"+WB","")</f>
        <v/>
      </c>
      <c r="T629">
        <f>$E629+$G629+$I629+$K629</f>
        <v/>
      </c>
    </row>
    <row r="630">
      <c r="A630" t="inlineStr">
        <is>
          <t>312200020000</t>
        </is>
      </c>
      <c r="B630" t="inlineStr">
        <is>
          <t>31220002</t>
        </is>
      </c>
      <c r="C630" t="inlineStr">
        <is>
          <t>M.W. ASOCIADOS M.W. ASOCIADOS -</t>
        </is>
      </c>
      <c r="D630" t="inlineStr">
        <is>
          <t>MWASOCIADOSMWASOCIADOS</t>
        </is>
      </c>
      <c r="E630">
        <f>IF(COUNTIFS(Registros!$A$2:$A$6000,"NP",Registros!$B$2:$B$6000,$A630)&gt;0,1,0)</f>
        <v/>
      </c>
      <c r="F630">
        <f>IF($E630=1,SUMIFS(Registros!$F$2:$F$6000,Registros!$A$2:$A$6000,"NP",Registros!$B$2:$B$6000,$A630),0)</f>
        <v/>
      </c>
      <c r="G630">
        <f>IF(COUNTIFS(Registros!$A$2:$A$6000,"MOV",Registros!$B$2:$B$6000,$A630)&gt;0,1,0)</f>
        <v/>
      </c>
      <c r="H630">
        <f>IF($G630=1,SUMIFS(Registros!$F$2:$F$6000,Registros!$A$2:$A$6000,"MOV",Registros!$B$2:$B$6000,$A630),0)</f>
        <v/>
      </c>
      <c r="I630">
        <f>IF(COUNTIFS(Registros!$A$2:$A$6000,"CS",Registros!$B$2:$B$6000,$A630)&gt;0,1,0)</f>
        <v/>
      </c>
      <c r="J630">
        <f>IF($I630=1,SUMIFS(Registros!$I$2:$I$6000,Registros!$A$2:$A$6000,"CS",Registros!$B$2:$B$6000,$A630),0)</f>
        <v/>
      </c>
      <c r="K630">
        <f>IF(COUNTIFS(Winback!$K$2:$K$300,$D630)&gt;0,1,0)</f>
        <v/>
      </c>
      <c r="L630">
        <f>IF(AND($K630=1,LEFT($A630,3)="WB-"),SUMIFS(Winback!$D$2:$D$300,Winback!$K$2:$K$300,$D630),0)</f>
        <v/>
      </c>
      <c r="M630">
        <f>IF(OR($E630=1,$G630=1,SUMIFS(Registros!$J$2:$J$6000,Registros!$B$2:$B$6000,$A630)&gt;0),1,0)</f>
        <v/>
      </c>
      <c r="N630">
        <f>IF($J630&gt;0,1,IF(COUNTIFS(Registros!$A$2:$A$6000,"CS",Registros!$B$2:$B$6000,$A630,Registros!$K$2:$K$6000,"&lt;&gt;")&gt;0,1,0))</f>
        <v/>
      </c>
      <c r="O630">
        <f>IF(AND($K630=1,$E630=0,$G630=0,$I630=0),"WINBACK",IF(AND($M630=1,$N630&gt;0),"CONVERGENTE",IF($M630=1,"SOLO MÓVIL",IF($N630&gt;0,"SOLO FIJO / INTERNET","SIN SERVICIOS"))))</f>
        <v/>
      </c>
      <c r="P630">
        <f>IF($O630="WINBACK","Recuperar (winback)",IF($O630="CONVERGENTE","Upgrade / más líneas",IF($O630="SOLO MÓVIL","Ofrecer fijo + internet (FLBBTV)",IF($O630="SOLO FIJO / INTERNET","Ofrecer línea móvil Nextphone","Oferta completa (móvil + fijo + internet)"))))</f>
        <v/>
      </c>
      <c r="Q630">
        <f>$F630+$H630+$L630</f>
        <v/>
      </c>
      <c r="R630">
        <f>IFERROR(VLOOKUP($A630,Registros!$B$2:$G$6000,6,0),IFERROR(VLOOKUP($D630,Winback!$B$2:$C$300,2,0),""))</f>
        <v/>
      </c>
      <c r="S630">
        <f>IF($E630=1,"NP","")&amp;IF($G630=1,"+MOV","")&amp;IF($I630=1,"+CS","")&amp;IF($K630=1,"+WB","")</f>
        <v/>
      </c>
      <c r="T630">
        <f>$E630+$G630+$I630+$K630</f>
        <v/>
      </c>
    </row>
    <row r="631">
      <c r="A631" t="inlineStr">
        <is>
          <t>322417590000</t>
        </is>
      </c>
      <c r="B631" t="inlineStr">
        <is>
          <t>32241759</t>
        </is>
      </c>
      <c r="C631" t="inlineStr">
        <is>
          <t>ISTHMUS WORLD WIDE INVESTMENT CORP.</t>
        </is>
      </c>
      <c r="D631" t="inlineStr">
        <is>
          <t>ISTHMUSWORLDWIDEINVESTMENTCORP</t>
        </is>
      </c>
      <c r="E631">
        <f>IF(COUNTIFS(Registros!$A$2:$A$6000,"NP",Registros!$B$2:$B$6000,$A631)&gt;0,1,0)</f>
        <v/>
      </c>
      <c r="F631">
        <f>IF($E631=1,SUMIFS(Registros!$F$2:$F$6000,Registros!$A$2:$A$6000,"NP",Registros!$B$2:$B$6000,$A631),0)</f>
        <v/>
      </c>
      <c r="G631">
        <f>IF(COUNTIFS(Registros!$A$2:$A$6000,"MOV",Registros!$B$2:$B$6000,$A631)&gt;0,1,0)</f>
        <v/>
      </c>
      <c r="H631">
        <f>IF($G631=1,SUMIFS(Registros!$F$2:$F$6000,Registros!$A$2:$A$6000,"MOV",Registros!$B$2:$B$6000,$A631),0)</f>
        <v/>
      </c>
      <c r="I631">
        <f>IF(COUNTIFS(Registros!$A$2:$A$6000,"CS",Registros!$B$2:$B$6000,$A631)&gt;0,1,0)</f>
        <v/>
      </c>
      <c r="J631">
        <f>IF($I631=1,SUMIFS(Registros!$I$2:$I$6000,Registros!$A$2:$A$6000,"CS",Registros!$B$2:$B$6000,$A631),0)</f>
        <v/>
      </c>
      <c r="K631">
        <f>IF(COUNTIFS(Winback!$K$2:$K$300,$D631)&gt;0,1,0)</f>
        <v/>
      </c>
      <c r="L631">
        <f>IF(AND($K631=1,LEFT($A631,3)="WB-"),SUMIFS(Winback!$D$2:$D$300,Winback!$K$2:$K$300,$D631),0)</f>
        <v/>
      </c>
      <c r="M631">
        <f>IF(OR($E631=1,$G631=1,SUMIFS(Registros!$J$2:$J$6000,Registros!$B$2:$B$6000,$A631)&gt;0),1,0)</f>
        <v/>
      </c>
      <c r="N631">
        <f>IF($J631&gt;0,1,IF(COUNTIFS(Registros!$A$2:$A$6000,"CS",Registros!$B$2:$B$6000,$A631,Registros!$K$2:$K$6000,"&lt;&gt;")&gt;0,1,0))</f>
        <v/>
      </c>
      <c r="O631">
        <f>IF(AND($K631=1,$E631=0,$G631=0,$I631=0),"WINBACK",IF(AND($M631=1,$N631&gt;0),"CONVERGENTE",IF($M631=1,"SOLO MÓVIL",IF($N631&gt;0,"SOLO FIJO / INTERNET","SIN SERVICIOS"))))</f>
        <v/>
      </c>
      <c r="P631">
        <f>IF($O631="WINBACK","Recuperar (winback)",IF($O631="CONVERGENTE","Upgrade / más líneas",IF($O631="SOLO MÓVIL","Ofrecer fijo + internet (FLBBTV)",IF($O631="SOLO FIJO / INTERNET","Ofrecer línea móvil Nextphone","Oferta completa (móvil + fijo + internet)"))))</f>
        <v/>
      </c>
      <c r="Q631">
        <f>$F631+$H631+$L631</f>
        <v/>
      </c>
      <c r="R631">
        <f>IFERROR(VLOOKUP($A631,Registros!$B$2:$G$6000,6,0),IFERROR(VLOOKUP($D631,Winback!$B$2:$C$300,2,0),""))</f>
        <v/>
      </c>
      <c r="S631">
        <f>IF($E631=1,"NP","")&amp;IF($G631=1,"+MOV","")&amp;IF($I631=1,"+CS","")&amp;IF($K631=1,"+WB","")</f>
        <v/>
      </c>
      <c r="T631">
        <f>$E631+$G631+$I631+$K631</f>
        <v/>
      </c>
    </row>
    <row r="632">
      <c r="A632" t="inlineStr">
        <is>
          <t>312228060000</t>
        </is>
      </c>
      <c r="B632" t="inlineStr">
        <is>
          <t>31222806</t>
        </is>
      </c>
      <c r="C632" t="inlineStr">
        <is>
          <t>VENTAS DE TECNOLOGIA -</t>
        </is>
      </c>
      <c r="D632" t="inlineStr">
        <is>
          <t>VENTASDETECNOLOGIA</t>
        </is>
      </c>
      <c r="E632">
        <f>IF(COUNTIFS(Registros!$A$2:$A$6000,"NP",Registros!$B$2:$B$6000,$A632)&gt;0,1,0)</f>
        <v/>
      </c>
      <c r="F632">
        <f>IF($E632=1,SUMIFS(Registros!$F$2:$F$6000,Registros!$A$2:$A$6000,"NP",Registros!$B$2:$B$6000,$A632),0)</f>
        <v/>
      </c>
      <c r="G632">
        <f>IF(COUNTIFS(Registros!$A$2:$A$6000,"MOV",Registros!$B$2:$B$6000,$A632)&gt;0,1,0)</f>
        <v/>
      </c>
      <c r="H632">
        <f>IF($G632=1,SUMIFS(Registros!$F$2:$F$6000,Registros!$A$2:$A$6000,"MOV",Registros!$B$2:$B$6000,$A632),0)</f>
        <v/>
      </c>
      <c r="I632">
        <f>IF(COUNTIFS(Registros!$A$2:$A$6000,"CS",Registros!$B$2:$B$6000,$A632)&gt;0,1,0)</f>
        <v/>
      </c>
      <c r="J632">
        <f>IF($I632=1,SUMIFS(Registros!$I$2:$I$6000,Registros!$A$2:$A$6000,"CS",Registros!$B$2:$B$6000,$A632),0)</f>
        <v/>
      </c>
      <c r="K632">
        <f>IF(COUNTIFS(Winback!$K$2:$K$300,$D632)&gt;0,1,0)</f>
        <v/>
      </c>
      <c r="L632">
        <f>IF(AND($K632=1,LEFT($A632,3)="WB-"),SUMIFS(Winback!$D$2:$D$300,Winback!$K$2:$K$300,$D632),0)</f>
        <v/>
      </c>
      <c r="M632">
        <f>IF(OR($E632=1,$G632=1,SUMIFS(Registros!$J$2:$J$6000,Registros!$B$2:$B$6000,$A632)&gt;0),1,0)</f>
        <v/>
      </c>
      <c r="N632">
        <f>IF($J632&gt;0,1,IF(COUNTIFS(Registros!$A$2:$A$6000,"CS",Registros!$B$2:$B$6000,$A632,Registros!$K$2:$K$6000,"&lt;&gt;")&gt;0,1,0))</f>
        <v/>
      </c>
      <c r="O632">
        <f>IF(AND($K632=1,$E632=0,$G632=0,$I632=0),"WINBACK",IF(AND($M632=1,$N632&gt;0),"CONVERGENTE",IF($M632=1,"SOLO MÓVIL",IF($N632&gt;0,"SOLO FIJO / INTERNET","SIN SERVICIOS"))))</f>
        <v/>
      </c>
      <c r="P632">
        <f>IF($O632="WINBACK","Recuperar (winback)",IF($O632="CONVERGENTE","Upgrade / más líneas",IF($O632="SOLO MÓVIL","Ofrecer fijo + internet (FLBBTV)",IF($O632="SOLO FIJO / INTERNET","Ofrecer línea móvil Nextphone","Oferta completa (móvil + fijo + internet)"))))</f>
        <v/>
      </c>
      <c r="Q632">
        <f>$F632+$H632+$L632</f>
        <v/>
      </c>
      <c r="R632">
        <f>IFERROR(VLOOKUP($A632,Registros!$B$2:$G$6000,6,0),IFERROR(VLOOKUP($D632,Winback!$B$2:$C$300,2,0),""))</f>
        <v/>
      </c>
      <c r="S632">
        <f>IF($E632=1,"NP","")&amp;IF($G632=1,"+MOV","")&amp;IF($I632=1,"+CS","")&amp;IF($K632=1,"+WB","")</f>
        <v/>
      </c>
      <c r="T632">
        <f>$E632+$G632+$I632+$K632</f>
        <v/>
      </c>
    </row>
    <row r="633">
      <c r="A633" t="inlineStr">
        <is>
          <t>359219490000</t>
        </is>
      </c>
      <c r="B633" t="inlineStr">
        <is>
          <t>35921949</t>
        </is>
      </c>
      <c r="C633" t="inlineStr">
        <is>
          <t>PANTALEON ALMANZA VEGA</t>
        </is>
      </c>
      <c r="D633" t="inlineStr">
        <is>
          <t>PANTALEONALMANZAVEGA</t>
        </is>
      </c>
      <c r="E633">
        <f>IF(COUNTIFS(Registros!$A$2:$A$6000,"NP",Registros!$B$2:$B$6000,$A633)&gt;0,1,0)</f>
        <v/>
      </c>
      <c r="F633">
        <f>IF($E633=1,SUMIFS(Registros!$F$2:$F$6000,Registros!$A$2:$A$6000,"NP",Registros!$B$2:$B$6000,$A633),0)</f>
        <v/>
      </c>
      <c r="G633">
        <f>IF(COUNTIFS(Registros!$A$2:$A$6000,"MOV",Registros!$B$2:$B$6000,$A633)&gt;0,1,0)</f>
        <v/>
      </c>
      <c r="H633">
        <f>IF($G633=1,SUMIFS(Registros!$F$2:$F$6000,Registros!$A$2:$A$6000,"MOV",Registros!$B$2:$B$6000,$A633),0)</f>
        <v/>
      </c>
      <c r="I633">
        <f>IF(COUNTIFS(Registros!$A$2:$A$6000,"CS",Registros!$B$2:$B$6000,$A633)&gt;0,1,0)</f>
        <v/>
      </c>
      <c r="J633">
        <f>IF($I633=1,SUMIFS(Registros!$I$2:$I$6000,Registros!$A$2:$A$6000,"CS",Registros!$B$2:$B$6000,$A633),0)</f>
        <v/>
      </c>
      <c r="K633">
        <f>IF(COUNTIFS(Winback!$K$2:$K$300,$D633)&gt;0,1,0)</f>
        <v/>
      </c>
      <c r="L633">
        <f>IF(AND($K633=1,LEFT($A633,3)="WB-"),SUMIFS(Winback!$D$2:$D$300,Winback!$K$2:$K$300,$D633),0)</f>
        <v/>
      </c>
      <c r="M633">
        <f>IF(OR($E633=1,$G633=1,SUMIFS(Registros!$J$2:$J$6000,Registros!$B$2:$B$6000,$A633)&gt;0),1,0)</f>
        <v/>
      </c>
      <c r="N633">
        <f>IF($J633&gt;0,1,IF(COUNTIFS(Registros!$A$2:$A$6000,"CS",Registros!$B$2:$B$6000,$A633,Registros!$K$2:$K$6000,"&lt;&gt;")&gt;0,1,0))</f>
        <v/>
      </c>
      <c r="O633">
        <f>IF(AND($K633=1,$E633=0,$G633=0,$I633=0),"WINBACK",IF(AND($M633=1,$N633&gt;0),"CONVERGENTE",IF($M633=1,"SOLO MÓVIL",IF($N633&gt;0,"SOLO FIJO / INTERNET","SIN SERVICIOS"))))</f>
        <v/>
      </c>
      <c r="P633">
        <f>IF($O633="WINBACK","Recuperar (winback)",IF($O633="CONVERGENTE","Upgrade / más líneas",IF($O633="SOLO MÓVIL","Ofrecer fijo + internet (FLBBTV)",IF($O633="SOLO FIJO / INTERNET","Ofrecer línea móvil Nextphone","Oferta completa (móvil + fijo + internet)"))))</f>
        <v/>
      </c>
      <c r="Q633">
        <f>$F633+$H633+$L633</f>
        <v/>
      </c>
      <c r="R633">
        <f>IFERROR(VLOOKUP($A633,Registros!$B$2:$G$6000,6,0),IFERROR(VLOOKUP($D633,Winback!$B$2:$C$300,2,0),""))</f>
        <v/>
      </c>
      <c r="S633">
        <f>IF($E633=1,"NP","")&amp;IF($G633=1,"+MOV","")&amp;IF($I633=1,"+CS","")&amp;IF($K633=1,"+WB","")</f>
        <v/>
      </c>
      <c r="T633">
        <f>$E633+$G633+$I633+$K633</f>
        <v/>
      </c>
    </row>
    <row r="634">
      <c r="A634" t="inlineStr">
        <is>
          <t>359323240000</t>
        </is>
      </c>
      <c r="B634" t="inlineStr">
        <is>
          <t>35932324</t>
        </is>
      </c>
      <c r="C634" t="inlineStr">
        <is>
          <t>CIRO LUIS MENDOZA</t>
        </is>
      </c>
      <c r="D634" t="inlineStr">
        <is>
          <t>CIROLUISMENDOZA</t>
        </is>
      </c>
      <c r="E634">
        <f>IF(COUNTIFS(Registros!$A$2:$A$6000,"NP",Registros!$B$2:$B$6000,$A634)&gt;0,1,0)</f>
        <v/>
      </c>
      <c r="F634">
        <f>IF($E634=1,SUMIFS(Registros!$F$2:$F$6000,Registros!$A$2:$A$6000,"NP",Registros!$B$2:$B$6000,$A634),0)</f>
        <v/>
      </c>
      <c r="G634">
        <f>IF(COUNTIFS(Registros!$A$2:$A$6000,"MOV",Registros!$B$2:$B$6000,$A634)&gt;0,1,0)</f>
        <v/>
      </c>
      <c r="H634">
        <f>IF($G634=1,SUMIFS(Registros!$F$2:$F$6000,Registros!$A$2:$A$6000,"MOV",Registros!$B$2:$B$6000,$A634),0)</f>
        <v/>
      </c>
      <c r="I634">
        <f>IF(COUNTIFS(Registros!$A$2:$A$6000,"CS",Registros!$B$2:$B$6000,$A634)&gt;0,1,0)</f>
        <v/>
      </c>
      <c r="J634">
        <f>IF($I634=1,SUMIFS(Registros!$I$2:$I$6000,Registros!$A$2:$A$6000,"CS",Registros!$B$2:$B$6000,$A634),0)</f>
        <v/>
      </c>
      <c r="K634">
        <f>IF(COUNTIFS(Winback!$K$2:$K$300,$D634)&gt;0,1,0)</f>
        <v/>
      </c>
      <c r="L634">
        <f>IF(AND($K634=1,LEFT($A634,3)="WB-"),SUMIFS(Winback!$D$2:$D$300,Winback!$K$2:$K$300,$D634),0)</f>
        <v/>
      </c>
      <c r="M634">
        <f>IF(OR($E634=1,$G634=1,SUMIFS(Registros!$J$2:$J$6000,Registros!$B$2:$B$6000,$A634)&gt;0),1,0)</f>
        <v/>
      </c>
      <c r="N634">
        <f>IF($J634&gt;0,1,IF(COUNTIFS(Registros!$A$2:$A$6000,"CS",Registros!$B$2:$B$6000,$A634,Registros!$K$2:$K$6000,"&lt;&gt;")&gt;0,1,0))</f>
        <v/>
      </c>
      <c r="O634">
        <f>IF(AND($K634=1,$E634=0,$G634=0,$I634=0),"WINBACK",IF(AND($M634=1,$N634&gt;0),"CONVERGENTE",IF($M634=1,"SOLO MÓVIL",IF($N634&gt;0,"SOLO FIJO / INTERNET","SIN SERVICIOS"))))</f>
        <v/>
      </c>
      <c r="P634">
        <f>IF($O634="WINBACK","Recuperar (winback)",IF($O634="CONVERGENTE","Upgrade / más líneas",IF($O634="SOLO MÓVIL","Ofrecer fijo + internet (FLBBTV)",IF($O634="SOLO FIJO / INTERNET","Ofrecer línea móvil Nextphone","Oferta completa (móvil + fijo + internet)"))))</f>
        <v/>
      </c>
      <c r="Q634">
        <f>$F634+$H634+$L634</f>
        <v/>
      </c>
      <c r="R634">
        <f>IFERROR(VLOOKUP($A634,Registros!$B$2:$G$6000,6,0),IFERROR(VLOOKUP($D634,Winback!$B$2:$C$300,2,0),""))</f>
        <v/>
      </c>
      <c r="S634">
        <f>IF($E634=1,"NP","")&amp;IF($G634=1,"+MOV","")&amp;IF($I634=1,"+CS","")&amp;IF($K634=1,"+WB","")</f>
        <v/>
      </c>
      <c r="T634">
        <f>$E634+$G634+$I634+$K634</f>
        <v/>
      </c>
    </row>
    <row r="635">
      <c r="A635" t="inlineStr">
        <is>
          <t>328794990000</t>
        </is>
      </c>
      <c r="B635" t="inlineStr">
        <is>
          <t>32879499</t>
        </is>
      </c>
      <c r="C635" t="inlineStr">
        <is>
          <t>Luis Beltran</t>
        </is>
      </c>
      <c r="D635" t="inlineStr">
        <is>
          <t>LUISBELTRAN</t>
        </is>
      </c>
      <c r="E635">
        <f>IF(COUNTIFS(Registros!$A$2:$A$6000,"NP",Registros!$B$2:$B$6000,$A635)&gt;0,1,0)</f>
        <v/>
      </c>
      <c r="F635">
        <f>IF($E635=1,SUMIFS(Registros!$F$2:$F$6000,Registros!$A$2:$A$6000,"NP",Registros!$B$2:$B$6000,$A635),0)</f>
        <v/>
      </c>
      <c r="G635">
        <f>IF(COUNTIFS(Registros!$A$2:$A$6000,"MOV",Registros!$B$2:$B$6000,$A635)&gt;0,1,0)</f>
        <v/>
      </c>
      <c r="H635">
        <f>IF($G635=1,SUMIFS(Registros!$F$2:$F$6000,Registros!$A$2:$A$6000,"MOV",Registros!$B$2:$B$6000,$A635),0)</f>
        <v/>
      </c>
      <c r="I635">
        <f>IF(COUNTIFS(Registros!$A$2:$A$6000,"CS",Registros!$B$2:$B$6000,$A635)&gt;0,1,0)</f>
        <v/>
      </c>
      <c r="J635">
        <f>IF($I635=1,SUMIFS(Registros!$I$2:$I$6000,Registros!$A$2:$A$6000,"CS",Registros!$B$2:$B$6000,$A635),0)</f>
        <v/>
      </c>
      <c r="K635">
        <f>IF(COUNTIFS(Winback!$K$2:$K$300,$D635)&gt;0,1,0)</f>
        <v/>
      </c>
      <c r="L635">
        <f>IF(AND($K635=1,LEFT($A635,3)="WB-"),SUMIFS(Winback!$D$2:$D$300,Winback!$K$2:$K$300,$D635),0)</f>
        <v/>
      </c>
      <c r="M635">
        <f>IF(OR($E635=1,$G635=1,SUMIFS(Registros!$J$2:$J$6000,Registros!$B$2:$B$6000,$A635)&gt;0),1,0)</f>
        <v/>
      </c>
      <c r="N635">
        <f>IF($J635&gt;0,1,IF(COUNTIFS(Registros!$A$2:$A$6000,"CS",Registros!$B$2:$B$6000,$A635,Registros!$K$2:$K$6000,"&lt;&gt;")&gt;0,1,0))</f>
        <v/>
      </c>
      <c r="O635">
        <f>IF(AND($K635=1,$E635=0,$G635=0,$I635=0),"WINBACK",IF(AND($M635=1,$N635&gt;0),"CONVERGENTE",IF($M635=1,"SOLO MÓVIL",IF($N635&gt;0,"SOLO FIJO / INTERNET","SIN SERVICIOS"))))</f>
        <v/>
      </c>
      <c r="P635">
        <f>IF($O635="WINBACK","Recuperar (winback)",IF($O635="CONVERGENTE","Upgrade / más líneas",IF($O635="SOLO MÓVIL","Ofrecer fijo + internet (FLBBTV)",IF($O635="SOLO FIJO / INTERNET","Ofrecer línea móvil Nextphone","Oferta completa (móvil + fijo + internet)"))))</f>
        <v/>
      </c>
      <c r="Q635">
        <f>$F635+$H635+$L635</f>
        <v/>
      </c>
      <c r="R635">
        <f>IFERROR(VLOOKUP($A635,Registros!$B$2:$G$6000,6,0),IFERROR(VLOOKUP($D635,Winback!$B$2:$C$300,2,0),""))</f>
        <v/>
      </c>
      <c r="S635">
        <f>IF($E635=1,"NP","")&amp;IF($G635=1,"+MOV","")&amp;IF($I635=1,"+CS","")&amp;IF($K635=1,"+WB","")</f>
        <v/>
      </c>
      <c r="T635">
        <f>$E635+$G635+$I635+$K635</f>
        <v/>
      </c>
    </row>
    <row r="636">
      <c r="A636" t="inlineStr">
        <is>
          <t>352364020000</t>
        </is>
      </c>
      <c r="B636" t="inlineStr">
        <is>
          <t>35236402</t>
        </is>
      </c>
      <c r="C636" t="inlineStr">
        <is>
          <t>MARTHA LOPEZ</t>
        </is>
      </c>
      <c r="D636" t="inlineStr">
        <is>
          <t>MARTHALOPEZ</t>
        </is>
      </c>
      <c r="E636">
        <f>IF(COUNTIFS(Registros!$A$2:$A$6000,"NP",Registros!$B$2:$B$6000,$A636)&gt;0,1,0)</f>
        <v/>
      </c>
      <c r="F636">
        <f>IF($E636=1,SUMIFS(Registros!$F$2:$F$6000,Registros!$A$2:$A$6000,"NP",Registros!$B$2:$B$6000,$A636),0)</f>
        <v/>
      </c>
      <c r="G636">
        <f>IF(COUNTIFS(Registros!$A$2:$A$6000,"MOV",Registros!$B$2:$B$6000,$A636)&gt;0,1,0)</f>
        <v/>
      </c>
      <c r="H636">
        <f>IF($G636=1,SUMIFS(Registros!$F$2:$F$6000,Registros!$A$2:$A$6000,"MOV",Registros!$B$2:$B$6000,$A636),0)</f>
        <v/>
      </c>
      <c r="I636">
        <f>IF(COUNTIFS(Registros!$A$2:$A$6000,"CS",Registros!$B$2:$B$6000,$A636)&gt;0,1,0)</f>
        <v/>
      </c>
      <c r="J636">
        <f>IF($I636=1,SUMIFS(Registros!$I$2:$I$6000,Registros!$A$2:$A$6000,"CS",Registros!$B$2:$B$6000,$A636),0)</f>
        <v/>
      </c>
      <c r="K636">
        <f>IF(COUNTIFS(Winback!$K$2:$K$300,$D636)&gt;0,1,0)</f>
        <v/>
      </c>
      <c r="L636">
        <f>IF(AND($K636=1,LEFT($A636,3)="WB-"),SUMIFS(Winback!$D$2:$D$300,Winback!$K$2:$K$300,$D636),0)</f>
        <v/>
      </c>
      <c r="M636">
        <f>IF(OR($E636=1,$G636=1,SUMIFS(Registros!$J$2:$J$6000,Registros!$B$2:$B$6000,$A636)&gt;0),1,0)</f>
        <v/>
      </c>
      <c r="N636">
        <f>IF($J636&gt;0,1,IF(COUNTIFS(Registros!$A$2:$A$6000,"CS",Registros!$B$2:$B$6000,$A636,Registros!$K$2:$K$6000,"&lt;&gt;")&gt;0,1,0))</f>
        <v/>
      </c>
      <c r="O636">
        <f>IF(AND($K636=1,$E636=0,$G636=0,$I636=0),"WINBACK",IF(AND($M636=1,$N636&gt;0),"CONVERGENTE",IF($M636=1,"SOLO MÓVIL",IF($N636&gt;0,"SOLO FIJO / INTERNET","SIN SERVICIOS"))))</f>
        <v/>
      </c>
      <c r="P636">
        <f>IF($O636="WINBACK","Recuperar (winback)",IF($O636="CONVERGENTE","Upgrade / más líneas",IF($O636="SOLO MÓVIL","Ofrecer fijo + internet (FLBBTV)",IF($O636="SOLO FIJO / INTERNET","Ofrecer línea móvil Nextphone","Oferta completa (móvil + fijo + internet)"))))</f>
        <v/>
      </c>
      <c r="Q636">
        <f>$F636+$H636+$L636</f>
        <v/>
      </c>
      <c r="R636">
        <f>IFERROR(VLOOKUP($A636,Registros!$B$2:$G$6000,6,0),IFERROR(VLOOKUP($D636,Winback!$B$2:$C$300,2,0),""))</f>
        <v/>
      </c>
      <c r="S636">
        <f>IF($E636=1,"NP","")&amp;IF($G636=1,"+MOV","")&amp;IF($I636=1,"+CS","")&amp;IF($K636=1,"+WB","")</f>
        <v/>
      </c>
      <c r="T636">
        <f>$E636+$G636+$I636+$K636</f>
        <v/>
      </c>
    </row>
    <row r="637">
      <c r="A637" t="inlineStr">
        <is>
          <t>359267400000</t>
        </is>
      </c>
      <c r="B637" t="inlineStr">
        <is>
          <t>35926740</t>
        </is>
      </c>
      <c r="C637" t="inlineStr">
        <is>
          <t>ALCILDA AVILA SANCHEZ</t>
        </is>
      </c>
      <c r="D637" t="inlineStr">
        <is>
          <t>ALCILDAAVILASANCHEZ</t>
        </is>
      </c>
      <c r="E637">
        <f>IF(COUNTIFS(Registros!$A$2:$A$6000,"NP",Registros!$B$2:$B$6000,$A637)&gt;0,1,0)</f>
        <v/>
      </c>
      <c r="F637">
        <f>IF($E637=1,SUMIFS(Registros!$F$2:$F$6000,Registros!$A$2:$A$6000,"NP",Registros!$B$2:$B$6000,$A637),0)</f>
        <v/>
      </c>
      <c r="G637">
        <f>IF(COUNTIFS(Registros!$A$2:$A$6000,"MOV",Registros!$B$2:$B$6000,$A637)&gt;0,1,0)</f>
        <v/>
      </c>
      <c r="H637">
        <f>IF($G637=1,SUMIFS(Registros!$F$2:$F$6000,Registros!$A$2:$A$6000,"MOV",Registros!$B$2:$B$6000,$A637),0)</f>
        <v/>
      </c>
      <c r="I637">
        <f>IF(COUNTIFS(Registros!$A$2:$A$6000,"CS",Registros!$B$2:$B$6000,$A637)&gt;0,1,0)</f>
        <v/>
      </c>
      <c r="J637">
        <f>IF($I637=1,SUMIFS(Registros!$I$2:$I$6000,Registros!$A$2:$A$6000,"CS",Registros!$B$2:$B$6000,$A637),0)</f>
        <v/>
      </c>
      <c r="K637">
        <f>IF(COUNTIFS(Winback!$K$2:$K$300,$D637)&gt;0,1,0)</f>
        <v/>
      </c>
      <c r="L637">
        <f>IF(AND($K637=1,LEFT($A637,3)="WB-"),SUMIFS(Winback!$D$2:$D$300,Winback!$K$2:$K$300,$D637),0)</f>
        <v/>
      </c>
      <c r="M637">
        <f>IF(OR($E637=1,$G637=1,SUMIFS(Registros!$J$2:$J$6000,Registros!$B$2:$B$6000,$A637)&gt;0),1,0)</f>
        <v/>
      </c>
      <c r="N637">
        <f>IF($J637&gt;0,1,IF(COUNTIFS(Registros!$A$2:$A$6000,"CS",Registros!$B$2:$B$6000,$A637,Registros!$K$2:$K$6000,"&lt;&gt;")&gt;0,1,0))</f>
        <v/>
      </c>
      <c r="O637">
        <f>IF(AND($K637=1,$E637=0,$G637=0,$I637=0),"WINBACK",IF(AND($M637=1,$N637&gt;0),"CONVERGENTE",IF($M637=1,"SOLO MÓVIL",IF($N637&gt;0,"SOLO FIJO / INTERNET","SIN SERVICIOS"))))</f>
        <v/>
      </c>
      <c r="P637">
        <f>IF($O637="WINBACK","Recuperar (winback)",IF($O637="CONVERGENTE","Upgrade / más líneas",IF($O637="SOLO MÓVIL","Ofrecer fijo + internet (FLBBTV)",IF($O637="SOLO FIJO / INTERNET","Ofrecer línea móvil Nextphone","Oferta completa (móvil + fijo + internet)"))))</f>
        <v/>
      </c>
      <c r="Q637">
        <f>$F637+$H637+$L637</f>
        <v/>
      </c>
      <c r="R637">
        <f>IFERROR(VLOOKUP($A637,Registros!$B$2:$G$6000,6,0),IFERROR(VLOOKUP($D637,Winback!$B$2:$C$300,2,0),""))</f>
        <v/>
      </c>
      <c r="S637">
        <f>IF($E637=1,"NP","")&amp;IF($G637=1,"+MOV","")&amp;IF($I637=1,"+CS","")&amp;IF($K637=1,"+WB","")</f>
        <v/>
      </c>
      <c r="T637">
        <f>$E637+$G637+$I637+$K637</f>
        <v/>
      </c>
    </row>
    <row r="638">
      <c r="A638" t="inlineStr">
        <is>
          <t>348109050000</t>
        </is>
      </c>
      <c r="B638" t="inlineStr">
        <is>
          <t>34810905</t>
        </is>
      </c>
      <c r="C638" t="inlineStr">
        <is>
          <t>YALIMA ARIDNA TELLO PEREZ DE RIVADENEIRA</t>
        </is>
      </c>
      <c r="D638" t="inlineStr">
        <is>
          <t>YALIMAARIDNATELLOPEREZDERIVADENEIRA</t>
        </is>
      </c>
      <c r="E638">
        <f>IF(COUNTIFS(Registros!$A$2:$A$6000,"NP",Registros!$B$2:$B$6000,$A638)&gt;0,1,0)</f>
        <v/>
      </c>
      <c r="F638">
        <f>IF($E638=1,SUMIFS(Registros!$F$2:$F$6000,Registros!$A$2:$A$6000,"NP",Registros!$B$2:$B$6000,$A638),0)</f>
        <v/>
      </c>
      <c r="G638">
        <f>IF(COUNTIFS(Registros!$A$2:$A$6000,"MOV",Registros!$B$2:$B$6000,$A638)&gt;0,1,0)</f>
        <v/>
      </c>
      <c r="H638">
        <f>IF($G638=1,SUMIFS(Registros!$F$2:$F$6000,Registros!$A$2:$A$6000,"MOV",Registros!$B$2:$B$6000,$A638),0)</f>
        <v/>
      </c>
      <c r="I638">
        <f>IF(COUNTIFS(Registros!$A$2:$A$6000,"CS",Registros!$B$2:$B$6000,$A638)&gt;0,1,0)</f>
        <v/>
      </c>
      <c r="J638">
        <f>IF($I638=1,SUMIFS(Registros!$I$2:$I$6000,Registros!$A$2:$A$6000,"CS",Registros!$B$2:$B$6000,$A638),0)</f>
        <v/>
      </c>
      <c r="K638">
        <f>IF(COUNTIFS(Winback!$K$2:$K$300,$D638)&gt;0,1,0)</f>
        <v/>
      </c>
      <c r="L638">
        <f>IF(AND($K638=1,LEFT($A638,3)="WB-"),SUMIFS(Winback!$D$2:$D$300,Winback!$K$2:$K$300,$D638),0)</f>
        <v/>
      </c>
      <c r="M638">
        <f>IF(OR($E638=1,$G638=1,SUMIFS(Registros!$J$2:$J$6000,Registros!$B$2:$B$6000,$A638)&gt;0),1,0)</f>
        <v/>
      </c>
      <c r="N638">
        <f>IF($J638&gt;0,1,IF(COUNTIFS(Registros!$A$2:$A$6000,"CS",Registros!$B$2:$B$6000,$A638,Registros!$K$2:$K$6000,"&lt;&gt;")&gt;0,1,0))</f>
        <v/>
      </c>
      <c r="O638">
        <f>IF(AND($K638=1,$E638=0,$G638=0,$I638=0),"WINBACK",IF(AND($M638=1,$N638&gt;0),"CONVERGENTE",IF($M638=1,"SOLO MÓVIL",IF($N638&gt;0,"SOLO FIJO / INTERNET","SIN SERVICIOS"))))</f>
        <v/>
      </c>
      <c r="P638">
        <f>IF($O638="WINBACK","Recuperar (winback)",IF($O638="CONVERGENTE","Upgrade / más líneas",IF($O638="SOLO MÓVIL","Ofrecer fijo + internet (FLBBTV)",IF($O638="SOLO FIJO / INTERNET","Ofrecer línea móvil Nextphone","Oferta completa (móvil + fijo + internet)"))))</f>
        <v/>
      </c>
      <c r="Q638">
        <f>$F638+$H638+$L638</f>
        <v/>
      </c>
      <c r="R638">
        <f>IFERROR(VLOOKUP($A638,Registros!$B$2:$G$6000,6,0),IFERROR(VLOOKUP($D638,Winback!$B$2:$C$300,2,0),""))</f>
        <v/>
      </c>
      <c r="S638">
        <f>IF($E638=1,"NP","")&amp;IF($G638=1,"+MOV","")&amp;IF($I638=1,"+CS","")&amp;IF($K638=1,"+WB","")</f>
        <v/>
      </c>
      <c r="T638">
        <f>$E638+$G638+$I638+$K638</f>
        <v/>
      </c>
    </row>
    <row r="639">
      <c r="A639" t="inlineStr">
        <is>
          <t>321285150100</t>
        </is>
      </c>
      <c r="B639" t="inlineStr">
        <is>
          <t>32128515</t>
        </is>
      </c>
      <c r="C639" t="inlineStr">
        <is>
          <t>Dionicio Sanchez Nieto</t>
        </is>
      </c>
      <c r="D639" t="inlineStr">
        <is>
          <t>DIONICIOSANCHEZNIETO</t>
        </is>
      </c>
      <c r="E639">
        <f>IF(COUNTIFS(Registros!$A$2:$A$6000,"NP",Registros!$B$2:$B$6000,$A639)&gt;0,1,0)</f>
        <v/>
      </c>
      <c r="F639">
        <f>IF($E639=1,SUMIFS(Registros!$F$2:$F$6000,Registros!$A$2:$A$6000,"NP",Registros!$B$2:$B$6000,$A639),0)</f>
        <v/>
      </c>
      <c r="G639">
        <f>IF(COUNTIFS(Registros!$A$2:$A$6000,"MOV",Registros!$B$2:$B$6000,$A639)&gt;0,1,0)</f>
        <v/>
      </c>
      <c r="H639">
        <f>IF($G639=1,SUMIFS(Registros!$F$2:$F$6000,Registros!$A$2:$A$6000,"MOV",Registros!$B$2:$B$6000,$A639),0)</f>
        <v/>
      </c>
      <c r="I639">
        <f>IF(COUNTIFS(Registros!$A$2:$A$6000,"CS",Registros!$B$2:$B$6000,$A639)&gt;0,1,0)</f>
        <v/>
      </c>
      <c r="J639">
        <f>IF($I639=1,SUMIFS(Registros!$I$2:$I$6000,Registros!$A$2:$A$6000,"CS",Registros!$B$2:$B$6000,$A639),0)</f>
        <v/>
      </c>
      <c r="K639">
        <f>IF(COUNTIFS(Winback!$K$2:$K$300,$D639)&gt;0,1,0)</f>
        <v/>
      </c>
      <c r="L639">
        <f>IF(AND($K639=1,LEFT($A639,3)="WB-"),SUMIFS(Winback!$D$2:$D$300,Winback!$K$2:$K$300,$D639),0)</f>
        <v/>
      </c>
      <c r="M639">
        <f>IF(OR($E639=1,$G639=1,SUMIFS(Registros!$J$2:$J$6000,Registros!$B$2:$B$6000,$A639)&gt;0),1,0)</f>
        <v/>
      </c>
      <c r="N639">
        <f>IF($J639&gt;0,1,IF(COUNTIFS(Registros!$A$2:$A$6000,"CS",Registros!$B$2:$B$6000,$A639,Registros!$K$2:$K$6000,"&lt;&gt;")&gt;0,1,0))</f>
        <v/>
      </c>
      <c r="O639">
        <f>IF(AND($K639=1,$E639=0,$G639=0,$I639=0),"WINBACK",IF(AND($M639=1,$N639&gt;0),"CONVERGENTE",IF($M639=1,"SOLO MÓVIL",IF($N639&gt;0,"SOLO FIJO / INTERNET","SIN SERVICIOS"))))</f>
        <v/>
      </c>
      <c r="P639">
        <f>IF($O639="WINBACK","Recuperar (winback)",IF($O639="CONVERGENTE","Upgrade / más líneas",IF($O639="SOLO MÓVIL","Ofrecer fijo + internet (FLBBTV)",IF($O639="SOLO FIJO / INTERNET","Ofrecer línea móvil Nextphone","Oferta completa (móvil + fijo + internet)"))))</f>
        <v/>
      </c>
      <c r="Q639">
        <f>$F639+$H639+$L639</f>
        <v/>
      </c>
      <c r="R639">
        <f>IFERROR(VLOOKUP($A639,Registros!$B$2:$G$6000,6,0),IFERROR(VLOOKUP($D639,Winback!$B$2:$C$300,2,0),""))</f>
        <v/>
      </c>
      <c r="S639">
        <f>IF($E639=1,"NP","")&amp;IF($G639=1,"+MOV","")&amp;IF($I639=1,"+CS","")&amp;IF($K639=1,"+WB","")</f>
        <v/>
      </c>
      <c r="T639">
        <f>$E639+$G639+$I639+$K639</f>
        <v/>
      </c>
    </row>
    <row r="640">
      <c r="A640" t="inlineStr">
        <is>
          <t>361002710000</t>
        </is>
      </c>
      <c r="B640" t="inlineStr">
        <is>
          <t>36100271</t>
        </is>
      </c>
      <c r="C640" t="inlineStr">
        <is>
          <t>BIENVENIDA BARRIA</t>
        </is>
      </c>
      <c r="D640" t="inlineStr">
        <is>
          <t>BIENVENIDABARRIA</t>
        </is>
      </c>
      <c r="E640">
        <f>IF(COUNTIFS(Registros!$A$2:$A$6000,"NP",Registros!$B$2:$B$6000,$A640)&gt;0,1,0)</f>
        <v/>
      </c>
      <c r="F640">
        <f>IF($E640=1,SUMIFS(Registros!$F$2:$F$6000,Registros!$A$2:$A$6000,"NP",Registros!$B$2:$B$6000,$A640),0)</f>
        <v/>
      </c>
      <c r="G640">
        <f>IF(COUNTIFS(Registros!$A$2:$A$6000,"MOV",Registros!$B$2:$B$6000,$A640)&gt;0,1,0)</f>
        <v/>
      </c>
      <c r="H640">
        <f>IF($G640=1,SUMIFS(Registros!$F$2:$F$6000,Registros!$A$2:$A$6000,"MOV",Registros!$B$2:$B$6000,$A640),0)</f>
        <v/>
      </c>
      <c r="I640">
        <f>IF(COUNTIFS(Registros!$A$2:$A$6000,"CS",Registros!$B$2:$B$6000,$A640)&gt;0,1,0)</f>
        <v/>
      </c>
      <c r="J640">
        <f>IF($I640=1,SUMIFS(Registros!$I$2:$I$6000,Registros!$A$2:$A$6000,"CS",Registros!$B$2:$B$6000,$A640),0)</f>
        <v/>
      </c>
      <c r="K640">
        <f>IF(COUNTIFS(Winback!$K$2:$K$300,$D640)&gt;0,1,0)</f>
        <v/>
      </c>
      <c r="L640">
        <f>IF(AND($K640=1,LEFT($A640,3)="WB-"),SUMIFS(Winback!$D$2:$D$300,Winback!$K$2:$K$300,$D640),0)</f>
        <v/>
      </c>
      <c r="M640">
        <f>IF(OR($E640=1,$G640=1,SUMIFS(Registros!$J$2:$J$6000,Registros!$B$2:$B$6000,$A640)&gt;0),1,0)</f>
        <v/>
      </c>
      <c r="N640">
        <f>IF($J640&gt;0,1,IF(COUNTIFS(Registros!$A$2:$A$6000,"CS",Registros!$B$2:$B$6000,$A640,Registros!$K$2:$K$6000,"&lt;&gt;")&gt;0,1,0))</f>
        <v/>
      </c>
      <c r="O640">
        <f>IF(AND($K640=1,$E640=0,$G640=0,$I640=0),"WINBACK",IF(AND($M640=1,$N640&gt;0),"CONVERGENTE",IF($M640=1,"SOLO MÓVIL",IF($N640&gt;0,"SOLO FIJO / INTERNET","SIN SERVICIOS"))))</f>
        <v/>
      </c>
      <c r="P640">
        <f>IF($O640="WINBACK","Recuperar (winback)",IF($O640="CONVERGENTE","Upgrade / más líneas",IF($O640="SOLO MÓVIL","Ofrecer fijo + internet (FLBBTV)",IF($O640="SOLO FIJO / INTERNET","Ofrecer línea móvil Nextphone","Oferta completa (móvil + fijo + internet)"))))</f>
        <v/>
      </c>
      <c r="Q640">
        <f>$F640+$H640+$L640</f>
        <v/>
      </c>
      <c r="R640">
        <f>IFERROR(VLOOKUP($A640,Registros!$B$2:$G$6000,6,0),IFERROR(VLOOKUP($D640,Winback!$B$2:$C$300,2,0),""))</f>
        <v/>
      </c>
      <c r="S640">
        <f>IF($E640=1,"NP","")&amp;IF($G640=1,"+MOV","")&amp;IF($I640=1,"+CS","")&amp;IF($K640=1,"+WB","")</f>
        <v/>
      </c>
      <c r="T640">
        <f>$E640+$G640+$I640+$K640</f>
        <v/>
      </c>
    </row>
    <row r="641">
      <c r="A641" t="inlineStr">
        <is>
          <t>337287620000</t>
        </is>
      </c>
      <c r="B641" t="inlineStr">
        <is>
          <t>33728762</t>
        </is>
      </c>
      <c r="C641" t="inlineStr">
        <is>
          <t>PEDRO BARBA SAMANIEGO</t>
        </is>
      </c>
      <c r="D641" t="inlineStr">
        <is>
          <t>PEDROBARBASAMANIEGO</t>
        </is>
      </c>
      <c r="E641">
        <f>IF(COUNTIFS(Registros!$A$2:$A$6000,"NP",Registros!$B$2:$B$6000,$A641)&gt;0,1,0)</f>
        <v/>
      </c>
      <c r="F641">
        <f>IF($E641=1,SUMIFS(Registros!$F$2:$F$6000,Registros!$A$2:$A$6000,"NP",Registros!$B$2:$B$6000,$A641),0)</f>
        <v/>
      </c>
      <c r="G641">
        <f>IF(COUNTIFS(Registros!$A$2:$A$6000,"MOV",Registros!$B$2:$B$6000,$A641)&gt;0,1,0)</f>
        <v/>
      </c>
      <c r="H641">
        <f>IF($G641=1,SUMIFS(Registros!$F$2:$F$6000,Registros!$A$2:$A$6000,"MOV",Registros!$B$2:$B$6000,$A641),0)</f>
        <v/>
      </c>
      <c r="I641">
        <f>IF(COUNTIFS(Registros!$A$2:$A$6000,"CS",Registros!$B$2:$B$6000,$A641)&gt;0,1,0)</f>
        <v/>
      </c>
      <c r="J641">
        <f>IF($I641=1,SUMIFS(Registros!$I$2:$I$6000,Registros!$A$2:$A$6000,"CS",Registros!$B$2:$B$6000,$A641),0)</f>
        <v/>
      </c>
      <c r="K641">
        <f>IF(COUNTIFS(Winback!$K$2:$K$300,$D641)&gt;0,1,0)</f>
        <v/>
      </c>
      <c r="L641">
        <f>IF(AND($K641=1,LEFT($A641,3)="WB-"),SUMIFS(Winback!$D$2:$D$300,Winback!$K$2:$K$300,$D641),0)</f>
        <v/>
      </c>
      <c r="M641">
        <f>IF(OR($E641=1,$G641=1,SUMIFS(Registros!$J$2:$J$6000,Registros!$B$2:$B$6000,$A641)&gt;0),1,0)</f>
        <v/>
      </c>
      <c r="N641">
        <f>IF($J641&gt;0,1,IF(COUNTIFS(Registros!$A$2:$A$6000,"CS",Registros!$B$2:$B$6000,$A641,Registros!$K$2:$K$6000,"&lt;&gt;")&gt;0,1,0))</f>
        <v/>
      </c>
      <c r="O641">
        <f>IF(AND($K641=1,$E641=0,$G641=0,$I641=0),"WINBACK",IF(AND($M641=1,$N641&gt;0),"CONVERGENTE",IF($M641=1,"SOLO MÓVIL",IF($N641&gt;0,"SOLO FIJO / INTERNET","SIN SERVICIOS"))))</f>
        <v/>
      </c>
      <c r="P641">
        <f>IF($O641="WINBACK","Recuperar (winback)",IF($O641="CONVERGENTE","Upgrade / más líneas",IF($O641="SOLO MÓVIL","Ofrecer fijo + internet (FLBBTV)",IF($O641="SOLO FIJO / INTERNET","Ofrecer línea móvil Nextphone","Oferta completa (móvil + fijo + internet)"))))</f>
        <v/>
      </c>
      <c r="Q641">
        <f>$F641+$H641+$L641</f>
        <v/>
      </c>
      <c r="R641">
        <f>IFERROR(VLOOKUP($A641,Registros!$B$2:$G$6000,6,0),IFERROR(VLOOKUP($D641,Winback!$B$2:$C$300,2,0),""))</f>
        <v/>
      </c>
      <c r="S641">
        <f>IF($E641=1,"NP","")&amp;IF($G641=1,"+MOV","")&amp;IF($I641=1,"+CS","")&amp;IF($K641=1,"+WB","")</f>
        <v/>
      </c>
      <c r="T641">
        <f>$E641+$G641+$I641+$K641</f>
        <v/>
      </c>
    </row>
    <row r="642">
      <c r="A642" t="inlineStr">
        <is>
          <t>361031940000</t>
        </is>
      </c>
      <c r="B642" t="inlineStr">
        <is>
          <t>36103194</t>
        </is>
      </c>
      <c r="C642" t="inlineStr">
        <is>
          <t>MARIBEL SOLIS</t>
        </is>
      </c>
      <c r="D642" t="inlineStr">
        <is>
          <t>MARIBELSOLIS</t>
        </is>
      </c>
      <c r="E642">
        <f>IF(COUNTIFS(Registros!$A$2:$A$6000,"NP",Registros!$B$2:$B$6000,$A642)&gt;0,1,0)</f>
        <v/>
      </c>
      <c r="F642">
        <f>IF($E642=1,SUMIFS(Registros!$F$2:$F$6000,Registros!$A$2:$A$6000,"NP",Registros!$B$2:$B$6000,$A642),0)</f>
        <v/>
      </c>
      <c r="G642">
        <f>IF(COUNTIFS(Registros!$A$2:$A$6000,"MOV",Registros!$B$2:$B$6000,$A642)&gt;0,1,0)</f>
        <v/>
      </c>
      <c r="H642">
        <f>IF($G642=1,SUMIFS(Registros!$F$2:$F$6000,Registros!$A$2:$A$6000,"MOV",Registros!$B$2:$B$6000,$A642),0)</f>
        <v/>
      </c>
      <c r="I642">
        <f>IF(COUNTIFS(Registros!$A$2:$A$6000,"CS",Registros!$B$2:$B$6000,$A642)&gt;0,1,0)</f>
        <v/>
      </c>
      <c r="J642">
        <f>IF($I642=1,SUMIFS(Registros!$I$2:$I$6000,Registros!$A$2:$A$6000,"CS",Registros!$B$2:$B$6000,$A642),0)</f>
        <v/>
      </c>
      <c r="K642">
        <f>IF(COUNTIFS(Winback!$K$2:$K$300,$D642)&gt;0,1,0)</f>
        <v/>
      </c>
      <c r="L642">
        <f>IF(AND($K642=1,LEFT($A642,3)="WB-"),SUMIFS(Winback!$D$2:$D$300,Winback!$K$2:$K$300,$D642),0)</f>
        <v/>
      </c>
      <c r="M642">
        <f>IF(OR($E642=1,$G642=1,SUMIFS(Registros!$J$2:$J$6000,Registros!$B$2:$B$6000,$A642)&gt;0),1,0)</f>
        <v/>
      </c>
      <c r="N642">
        <f>IF($J642&gt;0,1,IF(COUNTIFS(Registros!$A$2:$A$6000,"CS",Registros!$B$2:$B$6000,$A642,Registros!$K$2:$K$6000,"&lt;&gt;")&gt;0,1,0))</f>
        <v/>
      </c>
      <c r="O642">
        <f>IF(AND($K642=1,$E642=0,$G642=0,$I642=0),"WINBACK",IF(AND($M642=1,$N642&gt;0),"CONVERGENTE",IF($M642=1,"SOLO MÓVIL",IF($N642&gt;0,"SOLO FIJO / INTERNET","SIN SERVICIOS"))))</f>
        <v/>
      </c>
      <c r="P642">
        <f>IF($O642="WINBACK","Recuperar (winback)",IF($O642="CONVERGENTE","Upgrade / más líneas",IF($O642="SOLO MÓVIL","Ofrecer fijo + internet (FLBBTV)",IF($O642="SOLO FIJO / INTERNET","Ofrecer línea móvil Nextphone","Oferta completa (móvil + fijo + internet)"))))</f>
        <v/>
      </c>
      <c r="Q642">
        <f>$F642+$H642+$L642</f>
        <v/>
      </c>
      <c r="R642">
        <f>IFERROR(VLOOKUP($A642,Registros!$B$2:$G$6000,6,0),IFERROR(VLOOKUP($D642,Winback!$B$2:$C$300,2,0),""))</f>
        <v/>
      </c>
      <c r="S642">
        <f>IF($E642=1,"NP","")&amp;IF($G642=1,"+MOV","")&amp;IF($I642=1,"+CS","")&amp;IF($K642=1,"+WB","")</f>
        <v/>
      </c>
      <c r="T642">
        <f>$E642+$G642+$I642+$K642</f>
        <v/>
      </c>
    </row>
    <row r="643">
      <c r="A643" t="inlineStr">
        <is>
          <t>312199340000</t>
        </is>
      </c>
      <c r="B643" t="inlineStr">
        <is>
          <t>31219934</t>
        </is>
      </c>
      <c r="C643" t="inlineStr">
        <is>
          <t>BASIC TECHNOLOGIES S.A.</t>
        </is>
      </c>
      <c r="D643" t="inlineStr">
        <is>
          <t>BASICTECHNOLOGIESSA</t>
        </is>
      </c>
      <c r="E643">
        <f>IF(COUNTIFS(Registros!$A$2:$A$6000,"NP",Registros!$B$2:$B$6000,$A643)&gt;0,1,0)</f>
        <v/>
      </c>
      <c r="F643">
        <f>IF($E643=1,SUMIFS(Registros!$F$2:$F$6000,Registros!$A$2:$A$6000,"NP",Registros!$B$2:$B$6000,$A643),0)</f>
        <v/>
      </c>
      <c r="G643">
        <f>IF(COUNTIFS(Registros!$A$2:$A$6000,"MOV",Registros!$B$2:$B$6000,$A643)&gt;0,1,0)</f>
        <v/>
      </c>
      <c r="H643">
        <f>IF($G643=1,SUMIFS(Registros!$F$2:$F$6000,Registros!$A$2:$A$6000,"MOV",Registros!$B$2:$B$6000,$A643),0)</f>
        <v/>
      </c>
      <c r="I643">
        <f>IF(COUNTIFS(Registros!$A$2:$A$6000,"CS",Registros!$B$2:$B$6000,$A643)&gt;0,1,0)</f>
        <v/>
      </c>
      <c r="J643">
        <f>IF($I643=1,SUMIFS(Registros!$I$2:$I$6000,Registros!$A$2:$A$6000,"CS",Registros!$B$2:$B$6000,$A643),0)</f>
        <v/>
      </c>
      <c r="K643">
        <f>IF(COUNTIFS(Winback!$K$2:$K$300,$D643)&gt;0,1,0)</f>
        <v/>
      </c>
      <c r="L643">
        <f>IF(AND($K643=1,LEFT($A643,3)="WB-"),SUMIFS(Winback!$D$2:$D$300,Winback!$K$2:$K$300,$D643),0)</f>
        <v/>
      </c>
      <c r="M643">
        <f>IF(OR($E643=1,$G643=1,SUMIFS(Registros!$J$2:$J$6000,Registros!$B$2:$B$6000,$A643)&gt;0),1,0)</f>
        <v/>
      </c>
      <c r="N643">
        <f>IF($J643&gt;0,1,IF(COUNTIFS(Registros!$A$2:$A$6000,"CS",Registros!$B$2:$B$6000,$A643,Registros!$K$2:$K$6000,"&lt;&gt;")&gt;0,1,0))</f>
        <v/>
      </c>
      <c r="O643">
        <f>IF(AND($K643=1,$E643=0,$G643=0,$I643=0),"WINBACK",IF(AND($M643=1,$N643&gt;0),"CONVERGENTE",IF($M643=1,"SOLO MÓVIL",IF($N643&gt;0,"SOLO FIJO / INTERNET","SIN SERVICIOS"))))</f>
        <v/>
      </c>
      <c r="P643">
        <f>IF($O643="WINBACK","Recuperar (winback)",IF($O643="CONVERGENTE","Upgrade / más líneas",IF($O643="SOLO MÓVIL","Ofrecer fijo + internet (FLBBTV)",IF($O643="SOLO FIJO / INTERNET","Ofrecer línea móvil Nextphone","Oferta completa (móvil + fijo + internet)"))))</f>
        <v/>
      </c>
      <c r="Q643">
        <f>$F643+$H643+$L643</f>
        <v/>
      </c>
      <c r="R643">
        <f>IFERROR(VLOOKUP($A643,Registros!$B$2:$G$6000,6,0),IFERROR(VLOOKUP($D643,Winback!$B$2:$C$300,2,0),""))</f>
        <v/>
      </c>
      <c r="S643">
        <f>IF($E643=1,"NP","")&amp;IF($G643=1,"+MOV","")&amp;IF($I643=1,"+CS","")&amp;IF($K643=1,"+WB","")</f>
        <v/>
      </c>
      <c r="T643">
        <f>$E643+$G643+$I643+$K643</f>
        <v/>
      </c>
    </row>
    <row r="644">
      <c r="A644" t="inlineStr">
        <is>
          <t>354088480000</t>
        </is>
      </c>
      <c r="B644" t="inlineStr">
        <is>
          <t>35408848</t>
        </is>
      </c>
      <c r="C644" t="inlineStr">
        <is>
          <t>ERASMO MONTILLA PEREZ</t>
        </is>
      </c>
      <c r="D644" t="inlineStr">
        <is>
          <t>ERASMOMONTILLAPEREZ</t>
        </is>
      </c>
      <c r="E644">
        <f>IF(COUNTIFS(Registros!$A$2:$A$6000,"NP",Registros!$B$2:$B$6000,$A644)&gt;0,1,0)</f>
        <v/>
      </c>
      <c r="F644">
        <f>IF($E644=1,SUMIFS(Registros!$F$2:$F$6000,Registros!$A$2:$A$6000,"NP",Registros!$B$2:$B$6000,$A644),0)</f>
        <v/>
      </c>
      <c r="G644">
        <f>IF(COUNTIFS(Registros!$A$2:$A$6000,"MOV",Registros!$B$2:$B$6000,$A644)&gt;0,1,0)</f>
        <v/>
      </c>
      <c r="H644">
        <f>IF($G644=1,SUMIFS(Registros!$F$2:$F$6000,Registros!$A$2:$A$6000,"MOV",Registros!$B$2:$B$6000,$A644),0)</f>
        <v/>
      </c>
      <c r="I644">
        <f>IF(COUNTIFS(Registros!$A$2:$A$6000,"CS",Registros!$B$2:$B$6000,$A644)&gt;0,1,0)</f>
        <v/>
      </c>
      <c r="J644">
        <f>IF($I644=1,SUMIFS(Registros!$I$2:$I$6000,Registros!$A$2:$A$6000,"CS",Registros!$B$2:$B$6000,$A644),0)</f>
        <v/>
      </c>
      <c r="K644">
        <f>IF(COUNTIFS(Winback!$K$2:$K$300,$D644)&gt;0,1,0)</f>
        <v/>
      </c>
      <c r="L644">
        <f>IF(AND($K644=1,LEFT($A644,3)="WB-"),SUMIFS(Winback!$D$2:$D$300,Winback!$K$2:$K$300,$D644),0)</f>
        <v/>
      </c>
      <c r="M644">
        <f>IF(OR($E644=1,$G644=1,SUMIFS(Registros!$J$2:$J$6000,Registros!$B$2:$B$6000,$A644)&gt;0),1,0)</f>
        <v/>
      </c>
      <c r="N644">
        <f>IF($J644&gt;0,1,IF(COUNTIFS(Registros!$A$2:$A$6000,"CS",Registros!$B$2:$B$6000,$A644,Registros!$K$2:$K$6000,"&lt;&gt;")&gt;0,1,0))</f>
        <v/>
      </c>
      <c r="O644">
        <f>IF(AND($K644=1,$E644=0,$G644=0,$I644=0),"WINBACK",IF(AND($M644=1,$N644&gt;0),"CONVERGENTE",IF($M644=1,"SOLO MÓVIL",IF($N644&gt;0,"SOLO FIJO / INTERNET","SIN SERVICIOS"))))</f>
        <v/>
      </c>
      <c r="P644">
        <f>IF($O644="WINBACK","Recuperar (winback)",IF($O644="CONVERGENTE","Upgrade / más líneas",IF($O644="SOLO MÓVIL","Ofrecer fijo + internet (FLBBTV)",IF($O644="SOLO FIJO / INTERNET","Ofrecer línea móvil Nextphone","Oferta completa (móvil + fijo + internet)"))))</f>
        <v/>
      </c>
      <c r="Q644">
        <f>$F644+$H644+$L644</f>
        <v/>
      </c>
      <c r="R644">
        <f>IFERROR(VLOOKUP($A644,Registros!$B$2:$G$6000,6,0),IFERROR(VLOOKUP($D644,Winback!$B$2:$C$300,2,0),""))</f>
        <v/>
      </c>
      <c r="S644">
        <f>IF($E644=1,"NP","")&amp;IF($G644=1,"+MOV","")&amp;IF($I644=1,"+CS","")&amp;IF($K644=1,"+WB","")</f>
        <v/>
      </c>
      <c r="T644">
        <f>$E644+$G644+$I644+$K644</f>
        <v/>
      </c>
    </row>
    <row r="645">
      <c r="A645" t="inlineStr">
        <is>
          <t>351204710000</t>
        </is>
      </c>
      <c r="B645" t="inlineStr">
        <is>
          <t>35120471</t>
        </is>
      </c>
      <c r="C645" t="inlineStr">
        <is>
          <t>DIONICIA VILLAR CANTO</t>
        </is>
      </c>
      <c r="D645" t="inlineStr">
        <is>
          <t>DIONICIAVILLARCANTO</t>
        </is>
      </c>
      <c r="E645">
        <f>IF(COUNTIFS(Registros!$A$2:$A$6000,"NP",Registros!$B$2:$B$6000,$A645)&gt;0,1,0)</f>
        <v/>
      </c>
      <c r="F645">
        <f>IF($E645=1,SUMIFS(Registros!$F$2:$F$6000,Registros!$A$2:$A$6000,"NP",Registros!$B$2:$B$6000,$A645),0)</f>
        <v/>
      </c>
      <c r="G645">
        <f>IF(COUNTIFS(Registros!$A$2:$A$6000,"MOV",Registros!$B$2:$B$6000,$A645)&gt;0,1,0)</f>
        <v/>
      </c>
      <c r="H645">
        <f>IF($G645=1,SUMIFS(Registros!$F$2:$F$6000,Registros!$A$2:$A$6000,"MOV",Registros!$B$2:$B$6000,$A645),0)</f>
        <v/>
      </c>
      <c r="I645">
        <f>IF(COUNTIFS(Registros!$A$2:$A$6000,"CS",Registros!$B$2:$B$6000,$A645)&gt;0,1,0)</f>
        <v/>
      </c>
      <c r="J645">
        <f>IF($I645=1,SUMIFS(Registros!$I$2:$I$6000,Registros!$A$2:$A$6000,"CS",Registros!$B$2:$B$6000,$A645),0)</f>
        <v/>
      </c>
      <c r="K645">
        <f>IF(COUNTIFS(Winback!$K$2:$K$300,$D645)&gt;0,1,0)</f>
        <v/>
      </c>
      <c r="L645">
        <f>IF(AND($K645=1,LEFT($A645,3)="WB-"),SUMIFS(Winback!$D$2:$D$300,Winback!$K$2:$K$300,$D645),0)</f>
        <v/>
      </c>
      <c r="M645">
        <f>IF(OR($E645=1,$G645=1,SUMIFS(Registros!$J$2:$J$6000,Registros!$B$2:$B$6000,$A645)&gt;0),1,0)</f>
        <v/>
      </c>
      <c r="N645">
        <f>IF($J645&gt;0,1,IF(COUNTIFS(Registros!$A$2:$A$6000,"CS",Registros!$B$2:$B$6000,$A645,Registros!$K$2:$K$6000,"&lt;&gt;")&gt;0,1,0))</f>
        <v/>
      </c>
      <c r="O645">
        <f>IF(AND($K645=1,$E645=0,$G645=0,$I645=0),"WINBACK",IF(AND($M645=1,$N645&gt;0),"CONVERGENTE",IF($M645=1,"SOLO MÓVIL",IF($N645&gt;0,"SOLO FIJO / INTERNET","SIN SERVICIOS"))))</f>
        <v/>
      </c>
      <c r="P645">
        <f>IF($O645="WINBACK","Recuperar (winback)",IF($O645="CONVERGENTE","Upgrade / más líneas",IF($O645="SOLO MÓVIL","Ofrecer fijo + internet (FLBBTV)",IF($O645="SOLO FIJO / INTERNET","Ofrecer línea móvil Nextphone","Oferta completa (móvil + fijo + internet)"))))</f>
        <v/>
      </c>
      <c r="Q645">
        <f>$F645+$H645+$L645</f>
        <v/>
      </c>
      <c r="R645">
        <f>IFERROR(VLOOKUP($A645,Registros!$B$2:$G$6000,6,0),IFERROR(VLOOKUP($D645,Winback!$B$2:$C$300,2,0),""))</f>
        <v/>
      </c>
      <c r="S645">
        <f>IF($E645=1,"NP","")&amp;IF($G645=1,"+MOV","")&amp;IF($I645=1,"+CS","")&amp;IF($K645=1,"+WB","")</f>
        <v/>
      </c>
      <c r="T645">
        <f>$E645+$G645+$I645+$K645</f>
        <v/>
      </c>
    </row>
    <row r="646">
      <c r="A646" t="inlineStr">
        <is>
          <t>355204770000</t>
        </is>
      </c>
      <c r="B646" t="inlineStr">
        <is>
          <t>35520477</t>
        </is>
      </c>
      <c r="C646" t="inlineStr">
        <is>
          <t>DIONICIA VILLAR CANTO</t>
        </is>
      </c>
      <c r="D646" t="inlineStr">
        <is>
          <t>DIONICIAVILLARCANTO</t>
        </is>
      </c>
      <c r="E646">
        <f>IF(COUNTIFS(Registros!$A$2:$A$6000,"NP",Registros!$B$2:$B$6000,$A646)&gt;0,1,0)</f>
        <v/>
      </c>
      <c r="F646">
        <f>IF($E646=1,SUMIFS(Registros!$F$2:$F$6000,Registros!$A$2:$A$6000,"NP",Registros!$B$2:$B$6000,$A646),0)</f>
        <v/>
      </c>
      <c r="G646">
        <f>IF(COUNTIFS(Registros!$A$2:$A$6000,"MOV",Registros!$B$2:$B$6000,$A646)&gt;0,1,0)</f>
        <v/>
      </c>
      <c r="H646">
        <f>IF($G646=1,SUMIFS(Registros!$F$2:$F$6000,Registros!$A$2:$A$6000,"MOV",Registros!$B$2:$B$6000,$A646),0)</f>
        <v/>
      </c>
      <c r="I646">
        <f>IF(COUNTIFS(Registros!$A$2:$A$6000,"CS",Registros!$B$2:$B$6000,$A646)&gt;0,1,0)</f>
        <v/>
      </c>
      <c r="J646">
        <f>IF($I646=1,SUMIFS(Registros!$I$2:$I$6000,Registros!$A$2:$A$6000,"CS",Registros!$B$2:$B$6000,$A646),0)</f>
        <v/>
      </c>
      <c r="K646">
        <f>IF(COUNTIFS(Winback!$K$2:$K$300,$D646)&gt;0,1,0)</f>
        <v/>
      </c>
      <c r="L646">
        <f>IF(AND($K646=1,LEFT($A646,3)="WB-"),SUMIFS(Winback!$D$2:$D$300,Winback!$K$2:$K$300,$D646),0)</f>
        <v/>
      </c>
      <c r="M646">
        <f>IF(OR($E646=1,$G646=1,SUMIFS(Registros!$J$2:$J$6000,Registros!$B$2:$B$6000,$A646)&gt;0),1,0)</f>
        <v/>
      </c>
      <c r="N646">
        <f>IF($J646&gt;0,1,IF(COUNTIFS(Registros!$A$2:$A$6000,"CS",Registros!$B$2:$B$6000,$A646,Registros!$K$2:$K$6000,"&lt;&gt;")&gt;0,1,0))</f>
        <v/>
      </c>
      <c r="O646">
        <f>IF(AND($K646=1,$E646=0,$G646=0,$I646=0),"WINBACK",IF(AND($M646=1,$N646&gt;0),"CONVERGENTE",IF($M646=1,"SOLO MÓVIL",IF($N646&gt;0,"SOLO FIJO / INTERNET","SIN SERVICIOS"))))</f>
        <v/>
      </c>
      <c r="P646">
        <f>IF($O646="WINBACK","Recuperar (winback)",IF($O646="CONVERGENTE","Upgrade / más líneas",IF($O646="SOLO MÓVIL","Ofrecer fijo + internet (FLBBTV)",IF($O646="SOLO FIJO / INTERNET","Ofrecer línea móvil Nextphone","Oferta completa (móvil + fijo + internet)"))))</f>
        <v/>
      </c>
      <c r="Q646">
        <f>$F646+$H646+$L646</f>
        <v/>
      </c>
      <c r="R646">
        <f>IFERROR(VLOOKUP($A646,Registros!$B$2:$G$6000,6,0),IFERROR(VLOOKUP($D646,Winback!$B$2:$C$300,2,0),""))</f>
        <v/>
      </c>
      <c r="S646">
        <f>IF($E646=1,"NP","")&amp;IF($G646=1,"+MOV","")&amp;IF($I646=1,"+CS","")&amp;IF($K646=1,"+WB","")</f>
        <v/>
      </c>
      <c r="T646">
        <f>$E646+$G646+$I646+$K646</f>
        <v/>
      </c>
    </row>
    <row r="647">
      <c r="A647" t="inlineStr">
        <is>
          <t>354385730000</t>
        </is>
      </c>
      <c r="B647" t="inlineStr">
        <is>
          <t>35438573</t>
        </is>
      </c>
      <c r="C647" t="inlineStr">
        <is>
          <t>JACINTA PEREZ</t>
        </is>
      </c>
      <c r="D647" t="inlineStr">
        <is>
          <t>JACINTAPEREZ</t>
        </is>
      </c>
      <c r="E647">
        <f>IF(COUNTIFS(Registros!$A$2:$A$6000,"NP",Registros!$B$2:$B$6000,$A647)&gt;0,1,0)</f>
        <v/>
      </c>
      <c r="F647">
        <f>IF($E647=1,SUMIFS(Registros!$F$2:$F$6000,Registros!$A$2:$A$6000,"NP",Registros!$B$2:$B$6000,$A647),0)</f>
        <v/>
      </c>
      <c r="G647">
        <f>IF(COUNTIFS(Registros!$A$2:$A$6000,"MOV",Registros!$B$2:$B$6000,$A647)&gt;0,1,0)</f>
        <v/>
      </c>
      <c r="H647">
        <f>IF($G647=1,SUMIFS(Registros!$F$2:$F$6000,Registros!$A$2:$A$6000,"MOV",Registros!$B$2:$B$6000,$A647),0)</f>
        <v/>
      </c>
      <c r="I647">
        <f>IF(COUNTIFS(Registros!$A$2:$A$6000,"CS",Registros!$B$2:$B$6000,$A647)&gt;0,1,0)</f>
        <v/>
      </c>
      <c r="J647">
        <f>IF($I647=1,SUMIFS(Registros!$I$2:$I$6000,Registros!$A$2:$A$6000,"CS",Registros!$B$2:$B$6000,$A647),0)</f>
        <v/>
      </c>
      <c r="K647">
        <f>IF(COUNTIFS(Winback!$K$2:$K$300,$D647)&gt;0,1,0)</f>
        <v/>
      </c>
      <c r="L647">
        <f>IF(AND($K647=1,LEFT($A647,3)="WB-"),SUMIFS(Winback!$D$2:$D$300,Winback!$K$2:$K$300,$D647),0)</f>
        <v/>
      </c>
      <c r="M647">
        <f>IF(OR($E647=1,$G647=1,SUMIFS(Registros!$J$2:$J$6000,Registros!$B$2:$B$6000,$A647)&gt;0),1,0)</f>
        <v/>
      </c>
      <c r="N647">
        <f>IF($J647&gt;0,1,IF(COUNTIFS(Registros!$A$2:$A$6000,"CS",Registros!$B$2:$B$6000,$A647,Registros!$K$2:$K$6000,"&lt;&gt;")&gt;0,1,0))</f>
        <v/>
      </c>
      <c r="O647">
        <f>IF(AND($K647=1,$E647=0,$G647=0,$I647=0),"WINBACK",IF(AND($M647=1,$N647&gt;0),"CONVERGENTE",IF($M647=1,"SOLO MÓVIL",IF($N647&gt;0,"SOLO FIJO / INTERNET","SIN SERVICIOS"))))</f>
        <v/>
      </c>
      <c r="P647">
        <f>IF($O647="WINBACK","Recuperar (winback)",IF($O647="CONVERGENTE","Upgrade / más líneas",IF($O647="SOLO MÓVIL","Ofrecer fijo + internet (FLBBTV)",IF($O647="SOLO FIJO / INTERNET","Ofrecer línea móvil Nextphone","Oferta completa (móvil + fijo + internet)"))))</f>
        <v/>
      </c>
      <c r="Q647">
        <f>$F647+$H647+$L647</f>
        <v/>
      </c>
      <c r="R647">
        <f>IFERROR(VLOOKUP($A647,Registros!$B$2:$G$6000,6,0),IFERROR(VLOOKUP($D647,Winback!$B$2:$C$300,2,0),""))</f>
        <v/>
      </c>
      <c r="S647">
        <f>IF($E647=1,"NP","")&amp;IF($G647=1,"+MOV","")&amp;IF($I647=1,"+CS","")&amp;IF($K647=1,"+WB","")</f>
        <v/>
      </c>
      <c r="T647">
        <f>$E647+$G647+$I647+$K647</f>
        <v/>
      </c>
    </row>
    <row r="648">
      <c r="A648" t="inlineStr">
        <is>
          <t>351059940000</t>
        </is>
      </c>
      <c r="B648" t="inlineStr">
        <is>
          <t>35105994</t>
        </is>
      </c>
      <c r="C648" t="inlineStr">
        <is>
          <t>MARIELA PIMENTEL</t>
        </is>
      </c>
      <c r="D648" t="inlineStr">
        <is>
          <t>MARIELAPIMENTEL</t>
        </is>
      </c>
      <c r="E648">
        <f>IF(COUNTIFS(Registros!$A$2:$A$6000,"NP",Registros!$B$2:$B$6000,$A648)&gt;0,1,0)</f>
        <v/>
      </c>
      <c r="F648">
        <f>IF($E648=1,SUMIFS(Registros!$F$2:$F$6000,Registros!$A$2:$A$6000,"NP",Registros!$B$2:$B$6000,$A648),0)</f>
        <v/>
      </c>
      <c r="G648">
        <f>IF(COUNTIFS(Registros!$A$2:$A$6000,"MOV",Registros!$B$2:$B$6000,$A648)&gt;0,1,0)</f>
        <v/>
      </c>
      <c r="H648">
        <f>IF($G648=1,SUMIFS(Registros!$F$2:$F$6000,Registros!$A$2:$A$6000,"MOV",Registros!$B$2:$B$6000,$A648),0)</f>
        <v/>
      </c>
      <c r="I648">
        <f>IF(COUNTIFS(Registros!$A$2:$A$6000,"CS",Registros!$B$2:$B$6000,$A648)&gt;0,1,0)</f>
        <v/>
      </c>
      <c r="J648">
        <f>IF($I648=1,SUMIFS(Registros!$I$2:$I$6000,Registros!$A$2:$A$6000,"CS",Registros!$B$2:$B$6000,$A648),0)</f>
        <v/>
      </c>
      <c r="K648">
        <f>IF(COUNTIFS(Winback!$K$2:$K$300,$D648)&gt;0,1,0)</f>
        <v/>
      </c>
      <c r="L648">
        <f>IF(AND($K648=1,LEFT($A648,3)="WB-"),SUMIFS(Winback!$D$2:$D$300,Winback!$K$2:$K$300,$D648),0)</f>
        <v/>
      </c>
      <c r="M648">
        <f>IF(OR($E648=1,$G648=1,SUMIFS(Registros!$J$2:$J$6000,Registros!$B$2:$B$6000,$A648)&gt;0),1,0)</f>
        <v/>
      </c>
      <c r="N648">
        <f>IF($J648&gt;0,1,IF(COUNTIFS(Registros!$A$2:$A$6000,"CS",Registros!$B$2:$B$6000,$A648,Registros!$K$2:$K$6000,"&lt;&gt;")&gt;0,1,0))</f>
        <v/>
      </c>
      <c r="O648">
        <f>IF(AND($K648=1,$E648=0,$G648=0,$I648=0),"WINBACK",IF(AND($M648=1,$N648&gt;0),"CONVERGENTE",IF($M648=1,"SOLO MÓVIL",IF($N648&gt;0,"SOLO FIJO / INTERNET","SIN SERVICIOS"))))</f>
        <v/>
      </c>
      <c r="P648">
        <f>IF($O648="WINBACK","Recuperar (winback)",IF($O648="CONVERGENTE","Upgrade / más líneas",IF($O648="SOLO MÓVIL","Ofrecer fijo + internet (FLBBTV)",IF($O648="SOLO FIJO / INTERNET","Ofrecer línea móvil Nextphone","Oferta completa (móvil + fijo + internet)"))))</f>
        <v/>
      </c>
      <c r="Q648">
        <f>$F648+$H648+$L648</f>
        <v/>
      </c>
      <c r="R648">
        <f>IFERROR(VLOOKUP($A648,Registros!$B$2:$G$6000,6,0),IFERROR(VLOOKUP($D648,Winback!$B$2:$C$300,2,0),""))</f>
        <v/>
      </c>
      <c r="S648">
        <f>IF($E648=1,"NP","")&amp;IF($G648=1,"+MOV","")&amp;IF($I648=1,"+CS","")&amp;IF($K648=1,"+WB","")</f>
        <v/>
      </c>
      <c r="T648">
        <f>$E648+$G648+$I648+$K648</f>
        <v/>
      </c>
    </row>
    <row r="649">
      <c r="A649" t="inlineStr">
        <is>
          <t>356255760000</t>
        </is>
      </c>
      <c r="B649" t="inlineStr">
        <is>
          <t>35625576</t>
        </is>
      </c>
      <c r="C649" t="inlineStr">
        <is>
          <t>RUBEN ANTONIO RODRIGUEZ MONTENEGRO</t>
        </is>
      </c>
      <c r="D649" t="inlineStr">
        <is>
          <t>RUBENANTONIORODRIGUEZMONTENEGRO</t>
        </is>
      </c>
      <c r="E649">
        <f>IF(COUNTIFS(Registros!$A$2:$A$6000,"NP",Registros!$B$2:$B$6000,$A649)&gt;0,1,0)</f>
        <v/>
      </c>
      <c r="F649">
        <f>IF($E649=1,SUMIFS(Registros!$F$2:$F$6000,Registros!$A$2:$A$6000,"NP",Registros!$B$2:$B$6000,$A649),0)</f>
        <v/>
      </c>
      <c r="G649">
        <f>IF(COUNTIFS(Registros!$A$2:$A$6000,"MOV",Registros!$B$2:$B$6000,$A649)&gt;0,1,0)</f>
        <v/>
      </c>
      <c r="H649">
        <f>IF($G649=1,SUMIFS(Registros!$F$2:$F$6000,Registros!$A$2:$A$6000,"MOV",Registros!$B$2:$B$6000,$A649),0)</f>
        <v/>
      </c>
      <c r="I649">
        <f>IF(COUNTIFS(Registros!$A$2:$A$6000,"CS",Registros!$B$2:$B$6000,$A649)&gt;0,1,0)</f>
        <v/>
      </c>
      <c r="J649">
        <f>IF($I649=1,SUMIFS(Registros!$I$2:$I$6000,Registros!$A$2:$A$6000,"CS",Registros!$B$2:$B$6000,$A649),0)</f>
        <v/>
      </c>
      <c r="K649">
        <f>IF(COUNTIFS(Winback!$K$2:$K$300,$D649)&gt;0,1,0)</f>
        <v/>
      </c>
      <c r="L649">
        <f>IF(AND($K649=1,LEFT($A649,3)="WB-"),SUMIFS(Winback!$D$2:$D$300,Winback!$K$2:$K$300,$D649),0)</f>
        <v/>
      </c>
      <c r="M649">
        <f>IF(OR($E649=1,$G649=1,SUMIFS(Registros!$J$2:$J$6000,Registros!$B$2:$B$6000,$A649)&gt;0),1,0)</f>
        <v/>
      </c>
      <c r="N649">
        <f>IF($J649&gt;0,1,IF(COUNTIFS(Registros!$A$2:$A$6000,"CS",Registros!$B$2:$B$6000,$A649,Registros!$K$2:$K$6000,"&lt;&gt;")&gt;0,1,0))</f>
        <v/>
      </c>
      <c r="O649">
        <f>IF(AND($K649=1,$E649=0,$G649=0,$I649=0),"WINBACK",IF(AND($M649=1,$N649&gt;0),"CONVERGENTE",IF($M649=1,"SOLO MÓVIL",IF($N649&gt;0,"SOLO FIJO / INTERNET","SIN SERVICIOS"))))</f>
        <v/>
      </c>
      <c r="P649">
        <f>IF($O649="WINBACK","Recuperar (winback)",IF($O649="CONVERGENTE","Upgrade / más líneas",IF($O649="SOLO MÓVIL","Ofrecer fijo + internet (FLBBTV)",IF($O649="SOLO FIJO / INTERNET","Ofrecer línea móvil Nextphone","Oferta completa (móvil + fijo + internet)"))))</f>
        <v/>
      </c>
      <c r="Q649">
        <f>$F649+$H649+$L649</f>
        <v/>
      </c>
      <c r="R649">
        <f>IFERROR(VLOOKUP($A649,Registros!$B$2:$G$6000,6,0),IFERROR(VLOOKUP($D649,Winback!$B$2:$C$300,2,0),""))</f>
        <v/>
      </c>
      <c r="S649">
        <f>IF($E649=1,"NP","")&amp;IF($G649=1,"+MOV","")&amp;IF($I649=1,"+CS","")&amp;IF($K649=1,"+WB","")</f>
        <v/>
      </c>
      <c r="T649">
        <f>$E649+$G649+$I649+$K649</f>
        <v/>
      </c>
    </row>
    <row r="650">
      <c r="A650" t="inlineStr">
        <is>
          <t>327569880000</t>
        </is>
      </c>
      <c r="B650" t="inlineStr">
        <is>
          <t>32756988</t>
        </is>
      </c>
      <c r="C650" t="inlineStr">
        <is>
          <t>Wau Wau Estetica P ara Tu Mascota</t>
        </is>
      </c>
      <c r="D650" t="inlineStr">
        <is>
          <t>WAUWAUESTETICAPARATUMASCOTA</t>
        </is>
      </c>
      <c r="E650">
        <f>IF(COUNTIFS(Registros!$A$2:$A$6000,"NP",Registros!$B$2:$B$6000,$A650)&gt;0,1,0)</f>
        <v/>
      </c>
      <c r="F650">
        <f>IF($E650=1,SUMIFS(Registros!$F$2:$F$6000,Registros!$A$2:$A$6000,"NP",Registros!$B$2:$B$6000,$A650),0)</f>
        <v/>
      </c>
      <c r="G650">
        <f>IF(COUNTIFS(Registros!$A$2:$A$6000,"MOV",Registros!$B$2:$B$6000,$A650)&gt;0,1,0)</f>
        <v/>
      </c>
      <c r="H650">
        <f>IF($G650=1,SUMIFS(Registros!$F$2:$F$6000,Registros!$A$2:$A$6000,"MOV",Registros!$B$2:$B$6000,$A650),0)</f>
        <v/>
      </c>
      <c r="I650">
        <f>IF(COUNTIFS(Registros!$A$2:$A$6000,"CS",Registros!$B$2:$B$6000,$A650)&gt;0,1,0)</f>
        <v/>
      </c>
      <c r="J650">
        <f>IF($I650=1,SUMIFS(Registros!$I$2:$I$6000,Registros!$A$2:$A$6000,"CS",Registros!$B$2:$B$6000,$A650),0)</f>
        <v/>
      </c>
      <c r="K650">
        <f>IF(COUNTIFS(Winback!$K$2:$K$300,$D650)&gt;0,1,0)</f>
        <v/>
      </c>
      <c r="L650">
        <f>IF(AND($K650=1,LEFT($A650,3)="WB-"),SUMIFS(Winback!$D$2:$D$300,Winback!$K$2:$K$300,$D650),0)</f>
        <v/>
      </c>
      <c r="M650">
        <f>IF(OR($E650=1,$G650=1,SUMIFS(Registros!$J$2:$J$6000,Registros!$B$2:$B$6000,$A650)&gt;0),1,0)</f>
        <v/>
      </c>
      <c r="N650">
        <f>IF($J650&gt;0,1,IF(COUNTIFS(Registros!$A$2:$A$6000,"CS",Registros!$B$2:$B$6000,$A650,Registros!$K$2:$K$6000,"&lt;&gt;")&gt;0,1,0))</f>
        <v/>
      </c>
      <c r="O650">
        <f>IF(AND($K650=1,$E650=0,$G650=0,$I650=0),"WINBACK",IF(AND($M650=1,$N650&gt;0),"CONVERGENTE",IF($M650=1,"SOLO MÓVIL",IF($N650&gt;0,"SOLO FIJO / INTERNET","SIN SERVICIOS"))))</f>
        <v/>
      </c>
      <c r="P650">
        <f>IF($O650="WINBACK","Recuperar (winback)",IF($O650="CONVERGENTE","Upgrade / más líneas",IF($O650="SOLO MÓVIL","Ofrecer fijo + internet (FLBBTV)",IF($O650="SOLO FIJO / INTERNET","Ofrecer línea móvil Nextphone","Oferta completa (móvil + fijo + internet)"))))</f>
        <v/>
      </c>
      <c r="Q650">
        <f>$F650+$H650+$L650</f>
        <v/>
      </c>
      <c r="R650">
        <f>IFERROR(VLOOKUP($A650,Registros!$B$2:$G$6000,6,0),IFERROR(VLOOKUP($D650,Winback!$B$2:$C$300,2,0),""))</f>
        <v/>
      </c>
      <c r="S650">
        <f>IF($E650=1,"NP","")&amp;IF($G650=1,"+MOV","")&amp;IF($I650=1,"+CS","")&amp;IF($K650=1,"+WB","")</f>
        <v/>
      </c>
      <c r="T650">
        <f>$E650+$G650+$I650+$K650</f>
        <v/>
      </c>
    </row>
    <row r="651">
      <c r="A651" t="inlineStr">
        <is>
          <t>348285740000</t>
        </is>
      </c>
      <c r="B651" t="inlineStr">
        <is>
          <t>34828574</t>
        </is>
      </c>
      <c r="C651" t="inlineStr">
        <is>
          <t>SATURNINO NORIEGA</t>
        </is>
      </c>
      <c r="D651" t="inlineStr">
        <is>
          <t>SATURNINONORIEGA</t>
        </is>
      </c>
      <c r="E651">
        <f>IF(COUNTIFS(Registros!$A$2:$A$6000,"NP",Registros!$B$2:$B$6000,$A651)&gt;0,1,0)</f>
        <v/>
      </c>
      <c r="F651">
        <f>IF($E651=1,SUMIFS(Registros!$F$2:$F$6000,Registros!$A$2:$A$6000,"NP",Registros!$B$2:$B$6000,$A651),0)</f>
        <v/>
      </c>
      <c r="G651">
        <f>IF(COUNTIFS(Registros!$A$2:$A$6000,"MOV",Registros!$B$2:$B$6000,$A651)&gt;0,1,0)</f>
        <v/>
      </c>
      <c r="H651">
        <f>IF($G651=1,SUMIFS(Registros!$F$2:$F$6000,Registros!$A$2:$A$6000,"MOV",Registros!$B$2:$B$6000,$A651),0)</f>
        <v/>
      </c>
      <c r="I651">
        <f>IF(COUNTIFS(Registros!$A$2:$A$6000,"CS",Registros!$B$2:$B$6000,$A651)&gt;0,1,0)</f>
        <v/>
      </c>
      <c r="J651">
        <f>IF($I651=1,SUMIFS(Registros!$I$2:$I$6000,Registros!$A$2:$A$6000,"CS",Registros!$B$2:$B$6000,$A651),0)</f>
        <v/>
      </c>
      <c r="K651">
        <f>IF(COUNTIFS(Winback!$K$2:$K$300,$D651)&gt;0,1,0)</f>
        <v/>
      </c>
      <c r="L651">
        <f>IF(AND($K651=1,LEFT($A651,3)="WB-"),SUMIFS(Winback!$D$2:$D$300,Winback!$K$2:$K$300,$D651),0)</f>
        <v/>
      </c>
      <c r="M651">
        <f>IF(OR($E651=1,$G651=1,SUMIFS(Registros!$J$2:$J$6000,Registros!$B$2:$B$6000,$A651)&gt;0),1,0)</f>
        <v/>
      </c>
      <c r="N651">
        <f>IF($J651&gt;0,1,IF(COUNTIFS(Registros!$A$2:$A$6000,"CS",Registros!$B$2:$B$6000,$A651,Registros!$K$2:$K$6000,"&lt;&gt;")&gt;0,1,0))</f>
        <v/>
      </c>
      <c r="O651">
        <f>IF(AND($K651=1,$E651=0,$G651=0,$I651=0),"WINBACK",IF(AND($M651=1,$N651&gt;0),"CONVERGENTE",IF($M651=1,"SOLO MÓVIL",IF($N651&gt;0,"SOLO FIJO / INTERNET","SIN SERVICIOS"))))</f>
        <v/>
      </c>
      <c r="P651">
        <f>IF($O651="WINBACK","Recuperar (winback)",IF($O651="CONVERGENTE","Upgrade / más líneas",IF($O651="SOLO MÓVIL","Ofrecer fijo + internet (FLBBTV)",IF($O651="SOLO FIJO / INTERNET","Ofrecer línea móvil Nextphone","Oferta completa (móvil + fijo + internet)"))))</f>
        <v/>
      </c>
      <c r="Q651">
        <f>$F651+$H651+$L651</f>
        <v/>
      </c>
      <c r="R651">
        <f>IFERROR(VLOOKUP($A651,Registros!$B$2:$G$6000,6,0),IFERROR(VLOOKUP($D651,Winback!$B$2:$C$300,2,0),""))</f>
        <v/>
      </c>
      <c r="S651">
        <f>IF($E651=1,"NP","")&amp;IF($G651=1,"+MOV","")&amp;IF($I651=1,"+CS","")&amp;IF($K651=1,"+WB","")</f>
        <v/>
      </c>
      <c r="T651">
        <f>$E651+$G651+$I651+$K651</f>
        <v/>
      </c>
    </row>
    <row r="652">
      <c r="A652" t="inlineStr">
        <is>
          <t>354097970000</t>
        </is>
      </c>
      <c r="B652" t="inlineStr">
        <is>
          <t>35409797</t>
        </is>
      </c>
      <c r="C652" t="inlineStr">
        <is>
          <t>JUANA RIOS RIOS</t>
        </is>
      </c>
      <c r="D652" t="inlineStr">
        <is>
          <t>JUANARIOSRIOS</t>
        </is>
      </c>
      <c r="E652">
        <f>IF(COUNTIFS(Registros!$A$2:$A$6000,"NP",Registros!$B$2:$B$6000,$A652)&gt;0,1,0)</f>
        <v/>
      </c>
      <c r="F652">
        <f>IF($E652=1,SUMIFS(Registros!$F$2:$F$6000,Registros!$A$2:$A$6000,"NP",Registros!$B$2:$B$6000,$A652),0)</f>
        <v/>
      </c>
      <c r="G652">
        <f>IF(COUNTIFS(Registros!$A$2:$A$6000,"MOV",Registros!$B$2:$B$6000,$A652)&gt;0,1,0)</f>
        <v/>
      </c>
      <c r="H652">
        <f>IF($G652=1,SUMIFS(Registros!$F$2:$F$6000,Registros!$A$2:$A$6000,"MOV",Registros!$B$2:$B$6000,$A652),0)</f>
        <v/>
      </c>
      <c r="I652">
        <f>IF(COUNTIFS(Registros!$A$2:$A$6000,"CS",Registros!$B$2:$B$6000,$A652)&gt;0,1,0)</f>
        <v/>
      </c>
      <c r="J652">
        <f>IF($I652=1,SUMIFS(Registros!$I$2:$I$6000,Registros!$A$2:$A$6000,"CS",Registros!$B$2:$B$6000,$A652),0)</f>
        <v/>
      </c>
      <c r="K652">
        <f>IF(COUNTIFS(Winback!$K$2:$K$300,$D652)&gt;0,1,0)</f>
        <v/>
      </c>
      <c r="L652">
        <f>IF(AND($K652=1,LEFT($A652,3)="WB-"),SUMIFS(Winback!$D$2:$D$300,Winback!$K$2:$K$300,$D652),0)</f>
        <v/>
      </c>
      <c r="M652">
        <f>IF(OR($E652=1,$G652=1,SUMIFS(Registros!$J$2:$J$6000,Registros!$B$2:$B$6000,$A652)&gt;0),1,0)</f>
        <v/>
      </c>
      <c r="N652">
        <f>IF($J652&gt;0,1,IF(COUNTIFS(Registros!$A$2:$A$6000,"CS",Registros!$B$2:$B$6000,$A652,Registros!$K$2:$K$6000,"&lt;&gt;")&gt;0,1,0))</f>
        <v/>
      </c>
      <c r="O652">
        <f>IF(AND($K652=1,$E652=0,$G652=0,$I652=0),"WINBACK",IF(AND($M652=1,$N652&gt;0),"CONVERGENTE",IF($M652=1,"SOLO MÓVIL",IF($N652&gt;0,"SOLO FIJO / INTERNET","SIN SERVICIOS"))))</f>
        <v/>
      </c>
      <c r="P652">
        <f>IF($O652="WINBACK","Recuperar (winback)",IF($O652="CONVERGENTE","Upgrade / más líneas",IF($O652="SOLO MÓVIL","Ofrecer fijo + internet (FLBBTV)",IF($O652="SOLO FIJO / INTERNET","Ofrecer línea móvil Nextphone","Oferta completa (móvil + fijo + internet)"))))</f>
        <v/>
      </c>
      <c r="Q652">
        <f>$F652+$H652+$L652</f>
        <v/>
      </c>
      <c r="R652">
        <f>IFERROR(VLOOKUP($A652,Registros!$B$2:$G$6000,6,0),IFERROR(VLOOKUP($D652,Winback!$B$2:$C$300,2,0),""))</f>
        <v/>
      </c>
      <c r="S652">
        <f>IF($E652=1,"NP","")&amp;IF($G652=1,"+MOV","")&amp;IF($I652=1,"+CS","")&amp;IF($K652=1,"+WB","")</f>
        <v/>
      </c>
      <c r="T652">
        <f>$E652+$G652+$I652+$K652</f>
        <v/>
      </c>
    </row>
    <row r="653">
      <c r="A653" t="inlineStr">
        <is>
          <t>322878950200</t>
        </is>
      </c>
      <c r="B653" t="inlineStr">
        <is>
          <t>32287895</t>
        </is>
      </c>
      <c r="C653" t="inlineStr">
        <is>
          <t>3-Tons S.A.</t>
        </is>
      </c>
      <c r="D653" t="inlineStr">
        <is>
          <t>3TONSSA</t>
        </is>
      </c>
      <c r="E653">
        <f>IF(COUNTIFS(Registros!$A$2:$A$6000,"NP",Registros!$B$2:$B$6000,$A653)&gt;0,1,0)</f>
        <v/>
      </c>
      <c r="F653">
        <f>IF($E653=1,SUMIFS(Registros!$F$2:$F$6000,Registros!$A$2:$A$6000,"NP",Registros!$B$2:$B$6000,$A653),0)</f>
        <v/>
      </c>
      <c r="G653">
        <f>IF(COUNTIFS(Registros!$A$2:$A$6000,"MOV",Registros!$B$2:$B$6000,$A653)&gt;0,1,0)</f>
        <v/>
      </c>
      <c r="H653">
        <f>IF($G653=1,SUMIFS(Registros!$F$2:$F$6000,Registros!$A$2:$A$6000,"MOV",Registros!$B$2:$B$6000,$A653),0)</f>
        <v/>
      </c>
      <c r="I653">
        <f>IF(COUNTIFS(Registros!$A$2:$A$6000,"CS",Registros!$B$2:$B$6000,$A653)&gt;0,1,0)</f>
        <v/>
      </c>
      <c r="J653">
        <f>IF($I653=1,SUMIFS(Registros!$I$2:$I$6000,Registros!$A$2:$A$6000,"CS",Registros!$B$2:$B$6000,$A653),0)</f>
        <v/>
      </c>
      <c r="K653">
        <f>IF(COUNTIFS(Winback!$K$2:$K$300,$D653)&gt;0,1,0)</f>
        <v/>
      </c>
      <c r="L653">
        <f>IF(AND($K653=1,LEFT($A653,3)="WB-"),SUMIFS(Winback!$D$2:$D$300,Winback!$K$2:$K$300,$D653),0)</f>
        <v/>
      </c>
      <c r="M653">
        <f>IF(OR($E653=1,$G653=1,SUMIFS(Registros!$J$2:$J$6000,Registros!$B$2:$B$6000,$A653)&gt;0),1,0)</f>
        <v/>
      </c>
      <c r="N653">
        <f>IF($J653&gt;0,1,IF(COUNTIFS(Registros!$A$2:$A$6000,"CS",Registros!$B$2:$B$6000,$A653,Registros!$K$2:$K$6000,"&lt;&gt;")&gt;0,1,0))</f>
        <v/>
      </c>
      <c r="O653">
        <f>IF(AND($K653=1,$E653=0,$G653=0,$I653=0),"WINBACK",IF(AND($M653=1,$N653&gt;0),"CONVERGENTE",IF($M653=1,"SOLO MÓVIL",IF($N653&gt;0,"SOLO FIJO / INTERNET","SIN SERVICIOS"))))</f>
        <v/>
      </c>
      <c r="P653">
        <f>IF($O653="WINBACK","Recuperar (winback)",IF($O653="CONVERGENTE","Upgrade / más líneas",IF($O653="SOLO MÓVIL","Ofrecer fijo + internet (FLBBTV)",IF($O653="SOLO FIJO / INTERNET","Ofrecer línea móvil Nextphone","Oferta completa (móvil + fijo + internet)"))))</f>
        <v/>
      </c>
      <c r="Q653">
        <f>$F653+$H653+$L653</f>
        <v/>
      </c>
      <c r="R653">
        <f>IFERROR(VLOOKUP($A653,Registros!$B$2:$G$6000,6,0),IFERROR(VLOOKUP($D653,Winback!$B$2:$C$300,2,0),""))</f>
        <v/>
      </c>
      <c r="S653">
        <f>IF($E653=1,"NP","")&amp;IF($G653=1,"+MOV","")&amp;IF($I653=1,"+CS","")&amp;IF($K653=1,"+WB","")</f>
        <v/>
      </c>
      <c r="T653">
        <f>$E653+$G653+$I653+$K653</f>
        <v/>
      </c>
    </row>
    <row r="654">
      <c r="A654" t="inlineStr">
        <is>
          <t>321156400000</t>
        </is>
      </c>
      <c r="B654" t="inlineStr">
        <is>
          <t>32115640</t>
        </is>
      </c>
      <c r="C654" t="inlineStr">
        <is>
          <t>Efrain Delgado</t>
        </is>
      </c>
      <c r="D654" t="inlineStr">
        <is>
          <t>EFRAINDELGADO</t>
        </is>
      </c>
      <c r="E654">
        <f>IF(COUNTIFS(Registros!$A$2:$A$6000,"NP",Registros!$B$2:$B$6000,$A654)&gt;0,1,0)</f>
        <v/>
      </c>
      <c r="F654">
        <f>IF($E654=1,SUMIFS(Registros!$F$2:$F$6000,Registros!$A$2:$A$6000,"NP",Registros!$B$2:$B$6000,$A654),0)</f>
        <v/>
      </c>
      <c r="G654">
        <f>IF(COUNTIFS(Registros!$A$2:$A$6000,"MOV",Registros!$B$2:$B$6000,$A654)&gt;0,1,0)</f>
        <v/>
      </c>
      <c r="H654">
        <f>IF($G654=1,SUMIFS(Registros!$F$2:$F$6000,Registros!$A$2:$A$6000,"MOV",Registros!$B$2:$B$6000,$A654),0)</f>
        <v/>
      </c>
      <c r="I654">
        <f>IF(COUNTIFS(Registros!$A$2:$A$6000,"CS",Registros!$B$2:$B$6000,$A654)&gt;0,1,0)</f>
        <v/>
      </c>
      <c r="J654">
        <f>IF($I654=1,SUMIFS(Registros!$I$2:$I$6000,Registros!$A$2:$A$6000,"CS",Registros!$B$2:$B$6000,$A654),0)</f>
        <v/>
      </c>
      <c r="K654">
        <f>IF(COUNTIFS(Winback!$K$2:$K$300,$D654)&gt;0,1,0)</f>
        <v/>
      </c>
      <c r="L654">
        <f>IF(AND($K654=1,LEFT($A654,3)="WB-"),SUMIFS(Winback!$D$2:$D$300,Winback!$K$2:$K$300,$D654),0)</f>
        <v/>
      </c>
      <c r="M654">
        <f>IF(OR($E654=1,$G654=1,SUMIFS(Registros!$J$2:$J$6000,Registros!$B$2:$B$6000,$A654)&gt;0),1,0)</f>
        <v/>
      </c>
      <c r="N654">
        <f>IF($J654&gt;0,1,IF(COUNTIFS(Registros!$A$2:$A$6000,"CS",Registros!$B$2:$B$6000,$A654,Registros!$K$2:$K$6000,"&lt;&gt;")&gt;0,1,0))</f>
        <v/>
      </c>
      <c r="O654">
        <f>IF(AND($K654=1,$E654=0,$G654=0,$I654=0),"WINBACK",IF(AND($M654=1,$N654&gt;0),"CONVERGENTE",IF($M654=1,"SOLO MÓVIL",IF($N654&gt;0,"SOLO FIJO / INTERNET","SIN SERVICIOS"))))</f>
        <v/>
      </c>
      <c r="P654">
        <f>IF($O654="WINBACK","Recuperar (winback)",IF($O654="CONVERGENTE","Upgrade / más líneas",IF($O654="SOLO MÓVIL","Ofrecer fijo + internet (FLBBTV)",IF($O654="SOLO FIJO / INTERNET","Ofrecer línea móvil Nextphone","Oferta completa (móvil + fijo + internet)"))))</f>
        <v/>
      </c>
      <c r="Q654">
        <f>$F654+$H654+$L654</f>
        <v/>
      </c>
      <c r="R654">
        <f>IFERROR(VLOOKUP($A654,Registros!$B$2:$G$6000,6,0),IFERROR(VLOOKUP($D654,Winback!$B$2:$C$300,2,0),""))</f>
        <v/>
      </c>
      <c r="S654">
        <f>IF($E654=1,"NP","")&amp;IF($G654=1,"+MOV","")&amp;IF($I654=1,"+CS","")&amp;IF($K654=1,"+WB","")</f>
        <v/>
      </c>
      <c r="T654">
        <f>$E654+$G654+$I654+$K654</f>
        <v/>
      </c>
    </row>
    <row r="655">
      <c r="A655" t="inlineStr">
        <is>
          <t>326142730000</t>
        </is>
      </c>
      <c r="B655" t="inlineStr">
        <is>
          <t>32614273</t>
        </is>
      </c>
      <c r="C655" t="inlineStr">
        <is>
          <t>CONSTRUCCIONES GICAS</t>
        </is>
      </c>
      <c r="D655" t="inlineStr">
        <is>
          <t>CONSTRUCCIONESGICAS</t>
        </is>
      </c>
      <c r="E655">
        <f>IF(COUNTIFS(Registros!$A$2:$A$6000,"NP",Registros!$B$2:$B$6000,$A655)&gt;0,1,0)</f>
        <v/>
      </c>
      <c r="F655">
        <f>IF($E655=1,SUMIFS(Registros!$F$2:$F$6000,Registros!$A$2:$A$6000,"NP",Registros!$B$2:$B$6000,$A655),0)</f>
        <v/>
      </c>
      <c r="G655">
        <f>IF(COUNTIFS(Registros!$A$2:$A$6000,"MOV",Registros!$B$2:$B$6000,$A655)&gt;0,1,0)</f>
        <v/>
      </c>
      <c r="H655">
        <f>IF($G655=1,SUMIFS(Registros!$F$2:$F$6000,Registros!$A$2:$A$6000,"MOV",Registros!$B$2:$B$6000,$A655),0)</f>
        <v/>
      </c>
      <c r="I655">
        <f>IF(COUNTIFS(Registros!$A$2:$A$6000,"CS",Registros!$B$2:$B$6000,$A655)&gt;0,1,0)</f>
        <v/>
      </c>
      <c r="J655">
        <f>IF($I655=1,SUMIFS(Registros!$I$2:$I$6000,Registros!$A$2:$A$6000,"CS",Registros!$B$2:$B$6000,$A655),0)</f>
        <v/>
      </c>
      <c r="K655">
        <f>IF(COUNTIFS(Winback!$K$2:$K$300,$D655)&gt;0,1,0)</f>
        <v/>
      </c>
      <c r="L655">
        <f>IF(AND($K655=1,LEFT($A655,3)="WB-"),SUMIFS(Winback!$D$2:$D$300,Winback!$K$2:$K$300,$D655),0)</f>
        <v/>
      </c>
      <c r="M655">
        <f>IF(OR($E655=1,$G655=1,SUMIFS(Registros!$J$2:$J$6000,Registros!$B$2:$B$6000,$A655)&gt;0),1,0)</f>
        <v/>
      </c>
      <c r="N655">
        <f>IF($J655&gt;0,1,IF(COUNTIFS(Registros!$A$2:$A$6000,"CS",Registros!$B$2:$B$6000,$A655,Registros!$K$2:$K$6000,"&lt;&gt;")&gt;0,1,0))</f>
        <v/>
      </c>
      <c r="O655">
        <f>IF(AND($K655=1,$E655=0,$G655=0,$I655=0),"WINBACK",IF(AND($M655=1,$N655&gt;0),"CONVERGENTE",IF($M655=1,"SOLO MÓVIL",IF($N655&gt;0,"SOLO FIJO / INTERNET","SIN SERVICIOS"))))</f>
        <v/>
      </c>
      <c r="P655">
        <f>IF($O655="WINBACK","Recuperar (winback)",IF($O655="CONVERGENTE","Upgrade / más líneas",IF($O655="SOLO MÓVIL","Ofrecer fijo + internet (FLBBTV)",IF($O655="SOLO FIJO / INTERNET","Ofrecer línea móvil Nextphone","Oferta completa (móvil + fijo + internet)"))))</f>
        <v/>
      </c>
      <c r="Q655">
        <f>$F655+$H655+$L655</f>
        <v/>
      </c>
      <c r="R655">
        <f>IFERROR(VLOOKUP($A655,Registros!$B$2:$G$6000,6,0),IFERROR(VLOOKUP($D655,Winback!$B$2:$C$300,2,0),""))</f>
        <v/>
      </c>
      <c r="S655">
        <f>IF($E655=1,"NP","")&amp;IF($G655=1,"+MOV","")&amp;IF($I655=1,"+CS","")&amp;IF($K655=1,"+WB","")</f>
        <v/>
      </c>
      <c r="T655">
        <f>$E655+$G655+$I655+$K655</f>
        <v/>
      </c>
    </row>
    <row r="656">
      <c r="A656" t="inlineStr">
        <is>
          <t>359356790000</t>
        </is>
      </c>
      <c r="B656" t="inlineStr">
        <is>
          <t>35935679</t>
        </is>
      </c>
      <c r="C656" t="inlineStr">
        <is>
          <t>HERCILIA MONTERREY</t>
        </is>
      </c>
      <c r="D656" t="inlineStr">
        <is>
          <t>HERCILIAMONTERREY</t>
        </is>
      </c>
      <c r="E656">
        <f>IF(COUNTIFS(Registros!$A$2:$A$6000,"NP",Registros!$B$2:$B$6000,$A656)&gt;0,1,0)</f>
        <v/>
      </c>
      <c r="F656">
        <f>IF($E656=1,SUMIFS(Registros!$F$2:$F$6000,Registros!$A$2:$A$6000,"NP",Registros!$B$2:$B$6000,$A656),0)</f>
        <v/>
      </c>
      <c r="G656">
        <f>IF(COUNTIFS(Registros!$A$2:$A$6000,"MOV",Registros!$B$2:$B$6000,$A656)&gt;0,1,0)</f>
        <v/>
      </c>
      <c r="H656">
        <f>IF($G656=1,SUMIFS(Registros!$F$2:$F$6000,Registros!$A$2:$A$6000,"MOV",Registros!$B$2:$B$6000,$A656),0)</f>
        <v/>
      </c>
      <c r="I656">
        <f>IF(COUNTIFS(Registros!$A$2:$A$6000,"CS",Registros!$B$2:$B$6000,$A656)&gt;0,1,0)</f>
        <v/>
      </c>
      <c r="J656">
        <f>IF($I656=1,SUMIFS(Registros!$I$2:$I$6000,Registros!$A$2:$A$6000,"CS",Registros!$B$2:$B$6000,$A656),0)</f>
        <v/>
      </c>
      <c r="K656">
        <f>IF(COUNTIFS(Winback!$K$2:$K$300,$D656)&gt;0,1,0)</f>
        <v/>
      </c>
      <c r="L656">
        <f>IF(AND($K656=1,LEFT($A656,3)="WB-"),SUMIFS(Winback!$D$2:$D$300,Winback!$K$2:$K$300,$D656),0)</f>
        <v/>
      </c>
      <c r="M656">
        <f>IF(OR($E656=1,$G656=1,SUMIFS(Registros!$J$2:$J$6000,Registros!$B$2:$B$6000,$A656)&gt;0),1,0)</f>
        <v/>
      </c>
      <c r="N656">
        <f>IF($J656&gt;0,1,IF(COUNTIFS(Registros!$A$2:$A$6000,"CS",Registros!$B$2:$B$6000,$A656,Registros!$K$2:$K$6000,"&lt;&gt;")&gt;0,1,0))</f>
        <v/>
      </c>
      <c r="O656">
        <f>IF(AND($K656=1,$E656=0,$G656=0,$I656=0),"WINBACK",IF(AND($M656=1,$N656&gt;0),"CONVERGENTE",IF($M656=1,"SOLO MÓVIL",IF($N656&gt;0,"SOLO FIJO / INTERNET","SIN SERVICIOS"))))</f>
        <v/>
      </c>
      <c r="P656">
        <f>IF($O656="WINBACK","Recuperar (winback)",IF($O656="CONVERGENTE","Upgrade / más líneas",IF($O656="SOLO MÓVIL","Ofrecer fijo + internet (FLBBTV)",IF($O656="SOLO FIJO / INTERNET","Ofrecer línea móvil Nextphone","Oferta completa (móvil + fijo + internet)"))))</f>
        <v/>
      </c>
      <c r="Q656">
        <f>$F656+$H656+$L656</f>
        <v/>
      </c>
      <c r="R656">
        <f>IFERROR(VLOOKUP($A656,Registros!$B$2:$G$6000,6,0),IFERROR(VLOOKUP($D656,Winback!$B$2:$C$300,2,0),""))</f>
        <v/>
      </c>
      <c r="S656">
        <f>IF($E656=1,"NP","")&amp;IF($G656=1,"+MOV","")&amp;IF($I656=1,"+CS","")&amp;IF($K656=1,"+WB","")</f>
        <v/>
      </c>
      <c r="T656">
        <f>$E656+$G656+$I656+$K656</f>
        <v/>
      </c>
    </row>
    <row r="657">
      <c r="A657" t="inlineStr">
        <is>
          <t>345139280000</t>
        </is>
      </c>
      <c r="B657" t="inlineStr">
        <is>
          <t>34513928</t>
        </is>
      </c>
      <c r="C657" t="inlineStr">
        <is>
          <t>JOSÉ PEREZ</t>
        </is>
      </c>
      <c r="D657" t="inlineStr">
        <is>
          <t>JOSEPEREZ</t>
        </is>
      </c>
      <c r="E657">
        <f>IF(COUNTIFS(Registros!$A$2:$A$6000,"NP",Registros!$B$2:$B$6000,$A657)&gt;0,1,0)</f>
        <v/>
      </c>
      <c r="F657">
        <f>IF($E657=1,SUMIFS(Registros!$F$2:$F$6000,Registros!$A$2:$A$6000,"NP",Registros!$B$2:$B$6000,$A657),0)</f>
        <v/>
      </c>
      <c r="G657">
        <f>IF(COUNTIFS(Registros!$A$2:$A$6000,"MOV",Registros!$B$2:$B$6000,$A657)&gt;0,1,0)</f>
        <v/>
      </c>
      <c r="H657">
        <f>IF($G657=1,SUMIFS(Registros!$F$2:$F$6000,Registros!$A$2:$A$6000,"MOV",Registros!$B$2:$B$6000,$A657),0)</f>
        <v/>
      </c>
      <c r="I657">
        <f>IF(COUNTIFS(Registros!$A$2:$A$6000,"CS",Registros!$B$2:$B$6000,$A657)&gt;0,1,0)</f>
        <v/>
      </c>
      <c r="J657">
        <f>IF($I657=1,SUMIFS(Registros!$I$2:$I$6000,Registros!$A$2:$A$6000,"CS",Registros!$B$2:$B$6000,$A657),0)</f>
        <v/>
      </c>
      <c r="K657">
        <f>IF(COUNTIFS(Winback!$K$2:$K$300,$D657)&gt;0,1,0)</f>
        <v/>
      </c>
      <c r="L657">
        <f>IF(AND($K657=1,LEFT($A657,3)="WB-"),SUMIFS(Winback!$D$2:$D$300,Winback!$K$2:$K$300,$D657),0)</f>
        <v/>
      </c>
      <c r="M657">
        <f>IF(OR($E657=1,$G657=1,SUMIFS(Registros!$J$2:$J$6000,Registros!$B$2:$B$6000,$A657)&gt;0),1,0)</f>
        <v/>
      </c>
      <c r="N657">
        <f>IF($J657&gt;0,1,IF(COUNTIFS(Registros!$A$2:$A$6000,"CS",Registros!$B$2:$B$6000,$A657,Registros!$K$2:$K$6000,"&lt;&gt;")&gt;0,1,0))</f>
        <v/>
      </c>
      <c r="O657">
        <f>IF(AND($K657=1,$E657=0,$G657=0,$I657=0),"WINBACK",IF(AND($M657=1,$N657&gt;0),"CONVERGENTE",IF($M657=1,"SOLO MÓVIL",IF($N657&gt;0,"SOLO FIJO / INTERNET","SIN SERVICIOS"))))</f>
        <v/>
      </c>
      <c r="P657">
        <f>IF($O657="WINBACK","Recuperar (winback)",IF($O657="CONVERGENTE","Upgrade / más líneas",IF($O657="SOLO MÓVIL","Ofrecer fijo + internet (FLBBTV)",IF($O657="SOLO FIJO / INTERNET","Ofrecer línea móvil Nextphone","Oferta completa (móvil + fijo + internet)"))))</f>
        <v/>
      </c>
      <c r="Q657">
        <f>$F657+$H657+$L657</f>
        <v/>
      </c>
      <c r="R657">
        <f>IFERROR(VLOOKUP($A657,Registros!$B$2:$G$6000,6,0),IFERROR(VLOOKUP($D657,Winback!$B$2:$C$300,2,0),""))</f>
        <v/>
      </c>
      <c r="S657">
        <f>IF($E657=1,"NP","")&amp;IF($G657=1,"+MOV","")&amp;IF($I657=1,"+CS","")&amp;IF($K657=1,"+WB","")</f>
        <v/>
      </c>
      <c r="T657">
        <f>$E657+$G657+$I657+$K657</f>
        <v/>
      </c>
    </row>
    <row r="658">
      <c r="A658" t="inlineStr">
        <is>
          <t>356353220000</t>
        </is>
      </c>
      <c r="B658" t="inlineStr">
        <is>
          <t>35635322</t>
        </is>
      </c>
      <c r="C658" t="inlineStr">
        <is>
          <t>JACINTA AVILA PEREZ</t>
        </is>
      </c>
      <c r="D658" t="inlineStr">
        <is>
          <t>JACINTAAVILAPEREZ</t>
        </is>
      </c>
      <c r="E658">
        <f>IF(COUNTIFS(Registros!$A$2:$A$6000,"NP",Registros!$B$2:$B$6000,$A658)&gt;0,1,0)</f>
        <v/>
      </c>
      <c r="F658">
        <f>IF($E658=1,SUMIFS(Registros!$F$2:$F$6000,Registros!$A$2:$A$6000,"NP",Registros!$B$2:$B$6000,$A658),0)</f>
        <v/>
      </c>
      <c r="G658">
        <f>IF(COUNTIFS(Registros!$A$2:$A$6000,"MOV",Registros!$B$2:$B$6000,$A658)&gt;0,1,0)</f>
        <v/>
      </c>
      <c r="H658">
        <f>IF($G658=1,SUMIFS(Registros!$F$2:$F$6000,Registros!$A$2:$A$6000,"MOV",Registros!$B$2:$B$6000,$A658),0)</f>
        <v/>
      </c>
      <c r="I658">
        <f>IF(COUNTIFS(Registros!$A$2:$A$6000,"CS",Registros!$B$2:$B$6000,$A658)&gt;0,1,0)</f>
        <v/>
      </c>
      <c r="J658">
        <f>IF($I658=1,SUMIFS(Registros!$I$2:$I$6000,Registros!$A$2:$A$6000,"CS",Registros!$B$2:$B$6000,$A658),0)</f>
        <v/>
      </c>
      <c r="K658">
        <f>IF(COUNTIFS(Winback!$K$2:$K$300,$D658)&gt;0,1,0)</f>
        <v/>
      </c>
      <c r="L658">
        <f>IF(AND($K658=1,LEFT($A658,3)="WB-"),SUMIFS(Winback!$D$2:$D$300,Winback!$K$2:$K$300,$D658),0)</f>
        <v/>
      </c>
      <c r="M658">
        <f>IF(OR($E658=1,$G658=1,SUMIFS(Registros!$J$2:$J$6000,Registros!$B$2:$B$6000,$A658)&gt;0),1,0)</f>
        <v/>
      </c>
      <c r="N658">
        <f>IF($J658&gt;0,1,IF(COUNTIFS(Registros!$A$2:$A$6000,"CS",Registros!$B$2:$B$6000,$A658,Registros!$K$2:$K$6000,"&lt;&gt;")&gt;0,1,0))</f>
        <v/>
      </c>
      <c r="O658">
        <f>IF(AND($K658=1,$E658=0,$G658=0,$I658=0),"WINBACK",IF(AND($M658=1,$N658&gt;0),"CONVERGENTE",IF($M658=1,"SOLO MÓVIL",IF($N658&gt;0,"SOLO FIJO / INTERNET","SIN SERVICIOS"))))</f>
        <v/>
      </c>
      <c r="P658">
        <f>IF($O658="WINBACK","Recuperar (winback)",IF($O658="CONVERGENTE","Upgrade / más líneas",IF($O658="SOLO MÓVIL","Ofrecer fijo + internet (FLBBTV)",IF($O658="SOLO FIJO / INTERNET","Ofrecer línea móvil Nextphone","Oferta completa (móvil + fijo + internet)"))))</f>
        <v/>
      </c>
      <c r="Q658">
        <f>$F658+$H658+$L658</f>
        <v/>
      </c>
      <c r="R658">
        <f>IFERROR(VLOOKUP($A658,Registros!$B$2:$G$6000,6,0),IFERROR(VLOOKUP($D658,Winback!$B$2:$C$300,2,0),""))</f>
        <v/>
      </c>
      <c r="S658">
        <f>IF($E658=1,"NP","")&amp;IF($G658=1,"+MOV","")&amp;IF($I658=1,"+CS","")&amp;IF($K658=1,"+WB","")</f>
        <v/>
      </c>
      <c r="T658">
        <f>$E658+$G658+$I658+$K658</f>
        <v/>
      </c>
    </row>
    <row r="659">
      <c r="A659" t="inlineStr">
        <is>
          <t>354003060000</t>
        </is>
      </c>
      <c r="B659" t="inlineStr">
        <is>
          <t>35400306</t>
        </is>
      </c>
      <c r="C659" t="inlineStr">
        <is>
          <t>RAQUEL DOMINGUEZ</t>
        </is>
      </c>
      <c r="D659" t="inlineStr">
        <is>
          <t>RAQUELDOMINGUEZ</t>
        </is>
      </c>
      <c r="E659">
        <f>IF(COUNTIFS(Registros!$A$2:$A$6000,"NP",Registros!$B$2:$B$6000,$A659)&gt;0,1,0)</f>
        <v/>
      </c>
      <c r="F659">
        <f>IF($E659=1,SUMIFS(Registros!$F$2:$F$6000,Registros!$A$2:$A$6000,"NP",Registros!$B$2:$B$6000,$A659),0)</f>
        <v/>
      </c>
      <c r="G659">
        <f>IF(COUNTIFS(Registros!$A$2:$A$6000,"MOV",Registros!$B$2:$B$6000,$A659)&gt;0,1,0)</f>
        <v/>
      </c>
      <c r="H659">
        <f>IF($G659=1,SUMIFS(Registros!$F$2:$F$6000,Registros!$A$2:$A$6000,"MOV",Registros!$B$2:$B$6000,$A659),0)</f>
        <v/>
      </c>
      <c r="I659">
        <f>IF(COUNTIFS(Registros!$A$2:$A$6000,"CS",Registros!$B$2:$B$6000,$A659)&gt;0,1,0)</f>
        <v/>
      </c>
      <c r="J659">
        <f>IF($I659=1,SUMIFS(Registros!$I$2:$I$6000,Registros!$A$2:$A$6000,"CS",Registros!$B$2:$B$6000,$A659),0)</f>
        <v/>
      </c>
      <c r="K659">
        <f>IF(COUNTIFS(Winback!$K$2:$K$300,$D659)&gt;0,1,0)</f>
        <v/>
      </c>
      <c r="L659">
        <f>IF(AND($K659=1,LEFT($A659,3)="WB-"),SUMIFS(Winback!$D$2:$D$300,Winback!$K$2:$K$300,$D659),0)</f>
        <v/>
      </c>
      <c r="M659">
        <f>IF(OR($E659=1,$G659=1,SUMIFS(Registros!$J$2:$J$6000,Registros!$B$2:$B$6000,$A659)&gt;0),1,0)</f>
        <v/>
      </c>
      <c r="N659">
        <f>IF($J659&gt;0,1,IF(COUNTIFS(Registros!$A$2:$A$6000,"CS",Registros!$B$2:$B$6000,$A659,Registros!$K$2:$K$6000,"&lt;&gt;")&gt;0,1,0))</f>
        <v/>
      </c>
      <c r="O659">
        <f>IF(AND($K659=1,$E659=0,$G659=0,$I659=0),"WINBACK",IF(AND($M659=1,$N659&gt;0),"CONVERGENTE",IF($M659=1,"SOLO MÓVIL",IF($N659&gt;0,"SOLO FIJO / INTERNET","SIN SERVICIOS"))))</f>
        <v/>
      </c>
      <c r="P659">
        <f>IF($O659="WINBACK","Recuperar (winback)",IF($O659="CONVERGENTE","Upgrade / más líneas",IF($O659="SOLO MÓVIL","Ofrecer fijo + internet (FLBBTV)",IF($O659="SOLO FIJO / INTERNET","Ofrecer línea móvil Nextphone","Oferta completa (móvil + fijo + internet)"))))</f>
        <v/>
      </c>
      <c r="Q659">
        <f>$F659+$H659+$L659</f>
        <v/>
      </c>
      <c r="R659">
        <f>IFERROR(VLOOKUP($A659,Registros!$B$2:$G$6000,6,0),IFERROR(VLOOKUP($D659,Winback!$B$2:$C$300,2,0),""))</f>
        <v/>
      </c>
      <c r="S659">
        <f>IF($E659=1,"NP","")&amp;IF($G659=1,"+MOV","")&amp;IF($I659=1,"+CS","")&amp;IF($K659=1,"+WB","")</f>
        <v/>
      </c>
      <c r="T659">
        <f>$E659+$G659+$I659+$K659</f>
        <v/>
      </c>
    </row>
    <row r="660">
      <c r="A660" t="inlineStr">
        <is>
          <t>363042940000</t>
        </is>
      </c>
      <c r="B660" t="inlineStr">
        <is>
          <t>36304294</t>
        </is>
      </c>
      <c r="C660" t="inlineStr">
        <is>
          <t>RAMONA MENDOZA</t>
        </is>
      </c>
      <c r="D660" t="inlineStr">
        <is>
          <t>RAMONAMENDOZA</t>
        </is>
      </c>
      <c r="E660">
        <f>IF(COUNTIFS(Registros!$A$2:$A$6000,"NP",Registros!$B$2:$B$6000,$A660)&gt;0,1,0)</f>
        <v/>
      </c>
      <c r="F660">
        <f>IF($E660=1,SUMIFS(Registros!$F$2:$F$6000,Registros!$A$2:$A$6000,"NP",Registros!$B$2:$B$6000,$A660),0)</f>
        <v/>
      </c>
      <c r="G660">
        <f>IF(COUNTIFS(Registros!$A$2:$A$6000,"MOV",Registros!$B$2:$B$6000,$A660)&gt;0,1,0)</f>
        <v/>
      </c>
      <c r="H660">
        <f>IF($G660=1,SUMIFS(Registros!$F$2:$F$6000,Registros!$A$2:$A$6000,"MOV",Registros!$B$2:$B$6000,$A660),0)</f>
        <v/>
      </c>
      <c r="I660">
        <f>IF(COUNTIFS(Registros!$A$2:$A$6000,"CS",Registros!$B$2:$B$6000,$A660)&gt;0,1,0)</f>
        <v/>
      </c>
      <c r="J660">
        <f>IF($I660=1,SUMIFS(Registros!$I$2:$I$6000,Registros!$A$2:$A$6000,"CS",Registros!$B$2:$B$6000,$A660),0)</f>
        <v/>
      </c>
      <c r="K660">
        <f>IF(COUNTIFS(Winback!$K$2:$K$300,$D660)&gt;0,1,0)</f>
        <v/>
      </c>
      <c r="L660">
        <f>IF(AND($K660=1,LEFT($A660,3)="WB-"),SUMIFS(Winback!$D$2:$D$300,Winback!$K$2:$K$300,$D660),0)</f>
        <v/>
      </c>
      <c r="M660">
        <f>IF(OR($E660=1,$G660=1,SUMIFS(Registros!$J$2:$J$6000,Registros!$B$2:$B$6000,$A660)&gt;0),1,0)</f>
        <v/>
      </c>
      <c r="N660">
        <f>IF($J660&gt;0,1,IF(COUNTIFS(Registros!$A$2:$A$6000,"CS",Registros!$B$2:$B$6000,$A660,Registros!$K$2:$K$6000,"&lt;&gt;")&gt;0,1,0))</f>
        <v/>
      </c>
      <c r="O660">
        <f>IF(AND($K660=1,$E660=0,$G660=0,$I660=0),"WINBACK",IF(AND($M660=1,$N660&gt;0),"CONVERGENTE",IF($M660=1,"SOLO MÓVIL",IF($N660&gt;0,"SOLO FIJO / INTERNET","SIN SERVICIOS"))))</f>
        <v/>
      </c>
      <c r="P660">
        <f>IF($O660="WINBACK","Recuperar (winback)",IF($O660="CONVERGENTE","Upgrade / más líneas",IF($O660="SOLO MÓVIL","Ofrecer fijo + internet (FLBBTV)",IF($O660="SOLO FIJO / INTERNET","Ofrecer línea móvil Nextphone","Oferta completa (móvil + fijo + internet)"))))</f>
        <v/>
      </c>
      <c r="Q660">
        <f>$F660+$H660+$L660</f>
        <v/>
      </c>
      <c r="R660">
        <f>IFERROR(VLOOKUP($A660,Registros!$B$2:$G$6000,6,0),IFERROR(VLOOKUP($D660,Winback!$B$2:$C$300,2,0),""))</f>
        <v/>
      </c>
      <c r="S660">
        <f>IF($E660=1,"NP","")&amp;IF($G660=1,"+MOV","")&amp;IF($I660=1,"+CS","")&amp;IF($K660=1,"+WB","")</f>
        <v/>
      </c>
      <c r="T660">
        <f>$E660+$G660+$I660+$K660</f>
        <v/>
      </c>
    </row>
    <row r="661">
      <c r="A661" t="inlineStr">
        <is>
          <t>329959280000</t>
        </is>
      </c>
      <c r="B661" t="inlineStr">
        <is>
          <t>32995928</t>
        </is>
      </c>
      <c r="C661" t="inlineStr">
        <is>
          <t>Francisco Anton io Guerrero pinzon</t>
        </is>
      </c>
      <c r="D661" t="inlineStr">
        <is>
          <t>FRANCISCOANTONIOGUERREROPINZON</t>
        </is>
      </c>
      <c r="E661">
        <f>IF(COUNTIFS(Registros!$A$2:$A$6000,"NP",Registros!$B$2:$B$6000,$A661)&gt;0,1,0)</f>
        <v/>
      </c>
      <c r="F661">
        <f>IF($E661=1,SUMIFS(Registros!$F$2:$F$6000,Registros!$A$2:$A$6000,"NP",Registros!$B$2:$B$6000,$A661),0)</f>
        <v/>
      </c>
      <c r="G661">
        <f>IF(COUNTIFS(Registros!$A$2:$A$6000,"MOV",Registros!$B$2:$B$6000,$A661)&gt;0,1,0)</f>
        <v/>
      </c>
      <c r="H661">
        <f>IF($G661=1,SUMIFS(Registros!$F$2:$F$6000,Registros!$A$2:$A$6000,"MOV",Registros!$B$2:$B$6000,$A661),0)</f>
        <v/>
      </c>
      <c r="I661">
        <f>IF(COUNTIFS(Registros!$A$2:$A$6000,"CS",Registros!$B$2:$B$6000,$A661)&gt;0,1,0)</f>
        <v/>
      </c>
      <c r="J661">
        <f>IF($I661=1,SUMIFS(Registros!$I$2:$I$6000,Registros!$A$2:$A$6000,"CS",Registros!$B$2:$B$6000,$A661),0)</f>
        <v/>
      </c>
      <c r="K661">
        <f>IF(COUNTIFS(Winback!$K$2:$K$300,$D661)&gt;0,1,0)</f>
        <v/>
      </c>
      <c r="L661">
        <f>IF(AND($K661=1,LEFT($A661,3)="WB-"),SUMIFS(Winback!$D$2:$D$300,Winback!$K$2:$K$300,$D661),0)</f>
        <v/>
      </c>
      <c r="M661">
        <f>IF(OR($E661=1,$G661=1,SUMIFS(Registros!$J$2:$J$6000,Registros!$B$2:$B$6000,$A661)&gt;0),1,0)</f>
        <v/>
      </c>
      <c r="N661">
        <f>IF($J661&gt;0,1,IF(COUNTIFS(Registros!$A$2:$A$6000,"CS",Registros!$B$2:$B$6000,$A661,Registros!$K$2:$K$6000,"&lt;&gt;")&gt;0,1,0))</f>
        <v/>
      </c>
      <c r="O661">
        <f>IF(AND($K661=1,$E661=0,$G661=0,$I661=0),"WINBACK",IF(AND($M661=1,$N661&gt;0),"CONVERGENTE",IF($M661=1,"SOLO MÓVIL",IF($N661&gt;0,"SOLO FIJO / INTERNET","SIN SERVICIOS"))))</f>
        <v/>
      </c>
      <c r="P661">
        <f>IF($O661="WINBACK","Recuperar (winback)",IF($O661="CONVERGENTE","Upgrade / más líneas",IF($O661="SOLO MÓVIL","Ofrecer fijo + internet (FLBBTV)",IF($O661="SOLO FIJO / INTERNET","Ofrecer línea móvil Nextphone","Oferta completa (móvil + fijo + internet)"))))</f>
        <v/>
      </c>
      <c r="Q661">
        <f>$F661+$H661+$L661</f>
        <v/>
      </c>
      <c r="R661">
        <f>IFERROR(VLOOKUP($A661,Registros!$B$2:$G$6000,6,0),IFERROR(VLOOKUP($D661,Winback!$B$2:$C$300,2,0),""))</f>
        <v/>
      </c>
      <c r="S661">
        <f>IF($E661=1,"NP","")&amp;IF($G661=1,"+MOV","")&amp;IF($I661=1,"+CS","")&amp;IF($K661=1,"+WB","")</f>
        <v/>
      </c>
      <c r="T661">
        <f>$E661+$G661+$I661+$K661</f>
        <v/>
      </c>
    </row>
    <row r="662">
      <c r="A662" t="inlineStr">
        <is>
          <t>327538040100</t>
        </is>
      </c>
      <c r="B662" t="inlineStr">
        <is>
          <t>32753804</t>
        </is>
      </c>
      <c r="C662" t="inlineStr">
        <is>
          <t>DAVID ARCAD IO VILLARREAL</t>
        </is>
      </c>
      <c r="D662" t="inlineStr">
        <is>
          <t>DAVIDARCADIOVILLARREAL</t>
        </is>
      </c>
      <c r="E662">
        <f>IF(COUNTIFS(Registros!$A$2:$A$6000,"NP",Registros!$B$2:$B$6000,$A662)&gt;0,1,0)</f>
        <v/>
      </c>
      <c r="F662">
        <f>IF($E662=1,SUMIFS(Registros!$F$2:$F$6000,Registros!$A$2:$A$6000,"NP",Registros!$B$2:$B$6000,$A662),0)</f>
        <v/>
      </c>
      <c r="G662">
        <f>IF(COUNTIFS(Registros!$A$2:$A$6000,"MOV",Registros!$B$2:$B$6000,$A662)&gt;0,1,0)</f>
        <v/>
      </c>
      <c r="H662">
        <f>IF($G662=1,SUMIFS(Registros!$F$2:$F$6000,Registros!$A$2:$A$6000,"MOV",Registros!$B$2:$B$6000,$A662),0)</f>
        <v/>
      </c>
      <c r="I662">
        <f>IF(COUNTIFS(Registros!$A$2:$A$6000,"CS",Registros!$B$2:$B$6000,$A662)&gt;0,1,0)</f>
        <v/>
      </c>
      <c r="J662">
        <f>IF($I662=1,SUMIFS(Registros!$I$2:$I$6000,Registros!$A$2:$A$6000,"CS",Registros!$B$2:$B$6000,$A662),0)</f>
        <v/>
      </c>
      <c r="K662">
        <f>IF(COUNTIFS(Winback!$K$2:$K$300,$D662)&gt;0,1,0)</f>
        <v/>
      </c>
      <c r="L662">
        <f>IF(AND($K662=1,LEFT($A662,3)="WB-"),SUMIFS(Winback!$D$2:$D$300,Winback!$K$2:$K$300,$D662),0)</f>
        <v/>
      </c>
      <c r="M662">
        <f>IF(OR($E662=1,$G662=1,SUMIFS(Registros!$J$2:$J$6000,Registros!$B$2:$B$6000,$A662)&gt;0),1,0)</f>
        <v/>
      </c>
      <c r="N662">
        <f>IF($J662&gt;0,1,IF(COUNTIFS(Registros!$A$2:$A$6000,"CS",Registros!$B$2:$B$6000,$A662,Registros!$K$2:$K$6000,"&lt;&gt;")&gt;0,1,0))</f>
        <v/>
      </c>
      <c r="O662">
        <f>IF(AND($K662=1,$E662=0,$G662=0,$I662=0),"WINBACK",IF(AND($M662=1,$N662&gt;0),"CONVERGENTE",IF($M662=1,"SOLO MÓVIL",IF($N662&gt;0,"SOLO FIJO / INTERNET","SIN SERVICIOS"))))</f>
        <v/>
      </c>
      <c r="P662">
        <f>IF($O662="WINBACK","Recuperar (winback)",IF($O662="CONVERGENTE","Upgrade / más líneas",IF($O662="SOLO MÓVIL","Ofrecer fijo + internet (FLBBTV)",IF($O662="SOLO FIJO / INTERNET","Ofrecer línea móvil Nextphone","Oferta completa (móvil + fijo + internet)"))))</f>
        <v/>
      </c>
      <c r="Q662">
        <f>$F662+$H662+$L662</f>
        <v/>
      </c>
      <c r="R662">
        <f>IFERROR(VLOOKUP($A662,Registros!$B$2:$G$6000,6,0),IFERROR(VLOOKUP($D662,Winback!$B$2:$C$300,2,0),""))</f>
        <v/>
      </c>
      <c r="S662">
        <f>IF($E662=1,"NP","")&amp;IF($G662=1,"+MOV","")&amp;IF($I662=1,"+CS","")&amp;IF($K662=1,"+WB","")</f>
        <v/>
      </c>
      <c r="T662">
        <f>$E662+$G662+$I662+$K662</f>
        <v/>
      </c>
    </row>
    <row r="663">
      <c r="A663" t="inlineStr">
        <is>
          <t>335165640000</t>
        </is>
      </c>
      <c r="B663" t="inlineStr">
        <is>
          <t>33516564</t>
        </is>
      </c>
      <c r="C663" t="inlineStr">
        <is>
          <t>DBS Project</t>
        </is>
      </c>
      <c r="D663" t="inlineStr">
        <is>
          <t>DBSPROJECT</t>
        </is>
      </c>
      <c r="E663">
        <f>IF(COUNTIFS(Registros!$A$2:$A$6000,"NP",Registros!$B$2:$B$6000,$A663)&gt;0,1,0)</f>
        <v/>
      </c>
      <c r="F663">
        <f>IF($E663=1,SUMIFS(Registros!$F$2:$F$6000,Registros!$A$2:$A$6000,"NP",Registros!$B$2:$B$6000,$A663),0)</f>
        <v/>
      </c>
      <c r="G663">
        <f>IF(COUNTIFS(Registros!$A$2:$A$6000,"MOV",Registros!$B$2:$B$6000,$A663)&gt;0,1,0)</f>
        <v/>
      </c>
      <c r="H663">
        <f>IF($G663=1,SUMIFS(Registros!$F$2:$F$6000,Registros!$A$2:$A$6000,"MOV",Registros!$B$2:$B$6000,$A663),0)</f>
        <v/>
      </c>
      <c r="I663">
        <f>IF(COUNTIFS(Registros!$A$2:$A$6000,"CS",Registros!$B$2:$B$6000,$A663)&gt;0,1,0)</f>
        <v/>
      </c>
      <c r="J663">
        <f>IF($I663=1,SUMIFS(Registros!$I$2:$I$6000,Registros!$A$2:$A$6000,"CS",Registros!$B$2:$B$6000,$A663),0)</f>
        <v/>
      </c>
      <c r="K663">
        <f>IF(COUNTIFS(Winback!$K$2:$K$300,$D663)&gt;0,1,0)</f>
        <v/>
      </c>
      <c r="L663">
        <f>IF(AND($K663=1,LEFT($A663,3)="WB-"),SUMIFS(Winback!$D$2:$D$300,Winback!$K$2:$K$300,$D663),0)</f>
        <v/>
      </c>
      <c r="M663">
        <f>IF(OR($E663=1,$G663=1,SUMIFS(Registros!$J$2:$J$6000,Registros!$B$2:$B$6000,$A663)&gt;0),1,0)</f>
        <v/>
      </c>
      <c r="N663">
        <f>IF($J663&gt;0,1,IF(COUNTIFS(Registros!$A$2:$A$6000,"CS",Registros!$B$2:$B$6000,$A663,Registros!$K$2:$K$6000,"&lt;&gt;")&gt;0,1,0))</f>
        <v/>
      </c>
      <c r="O663">
        <f>IF(AND($K663=1,$E663=0,$G663=0,$I663=0),"WINBACK",IF(AND($M663=1,$N663&gt;0),"CONVERGENTE",IF($M663=1,"SOLO MÓVIL",IF($N663&gt;0,"SOLO FIJO / INTERNET","SIN SERVICIOS"))))</f>
        <v/>
      </c>
      <c r="P663">
        <f>IF($O663="WINBACK","Recuperar (winback)",IF($O663="CONVERGENTE","Upgrade / más líneas",IF($O663="SOLO MÓVIL","Ofrecer fijo + internet (FLBBTV)",IF($O663="SOLO FIJO / INTERNET","Ofrecer línea móvil Nextphone","Oferta completa (móvil + fijo + internet)"))))</f>
        <v/>
      </c>
      <c r="Q663">
        <f>$F663+$H663+$L663</f>
        <v/>
      </c>
      <c r="R663">
        <f>IFERROR(VLOOKUP($A663,Registros!$B$2:$G$6000,6,0),IFERROR(VLOOKUP($D663,Winback!$B$2:$C$300,2,0),""))</f>
        <v/>
      </c>
      <c r="S663">
        <f>IF($E663=1,"NP","")&amp;IF($G663=1,"+MOV","")&amp;IF($I663=1,"+CS","")&amp;IF($K663=1,"+WB","")</f>
        <v/>
      </c>
      <c r="T663">
        <f>$E663+$G663+$I663+$K663</f>
        <v/>
      </c>
    </row>
    <row r="664">
      <c r="A664" t="inlineStr">
        <is>
          <t>351336350000</t>
        </is>
      </c>
      <c r="B664" t="inlineStr">
        <is>
          <t>35133635</t>
        </is>
      </c>
      <c r="C664" t="inlineStr">
        <is>
          <t>FLORENCIO SERRANO</t>
        </is>
      </c>
      <c r="D664" t="inlineStr">
        <is>
          <t>FLORENCIOSERRANO</t>
        </is>
      </c>
      <c r="E664">
        <f>IF(COUNTIFS(Registros!$A$2:$A$6000,"NP",Registros!$B$2:$B$6000,$A664)&gt;0,1,0)</f>
        <v/>
      </c>
      <c r="F664">
        <f>IF($E664=1,SUMIFS(Registros!$F$2:$F$6000,Registros!$A$2:$A$6000,"NP",Registros!$B$2:$B$6000,$A664),0)</f>
        <v/>
      </c>
      <c r="G664">
        <f>IF(COUNTIFS(Registros!$A$2:$A$6000,"MOV",Registros!$B$2:$B$6000,$A664)&gt;0,1,0)</f>
        <v/>
      </c>
      <c r="H664">
        <f>IF($G664=1,SUMIFS(Registros!$F$2:$F$6000,Registros!$A$2:$A$6000,"MOV",Registros!$B$2:$B$6000,$A664),0)</f>
        <v/>
      </c>
      <c r="I664">
        <f>IF(COUNTIFS(Registros!$A$2:$A$6000,"CS",Registros!$B$2:$B$6000,$A664)&gt;0,1,0)</f>
        <v/>
      </c>
      <c r="J664">
        <f>IF($I664=1,SUMIFS(Registros!$I$2:$I$6000,Registros!$A$2:$A$6000,"CS",Registros!$B$2:$B$6000,$A664),0)</f>
        <v/>
      </c>
      <c r="K664">
        <f>IF(COUNTIFS(Winback!$K$2:$K$300,$D664)&gt;0,1,0)</f>
        <v/>
      </c>
      <c r="L664">
        <f>IF(AND($K664=1,LEFT($A664,3)="WB-"),SUMIFS(Winback!$D$2:$D$300,Winback!$K$2:$K$300,$D664),0)</f>
        <v/>
      </c>
      <c r="M664">
        <f>IF(OR($E664=1,$G664=1,SUMIFS(Registros!$J$2:$J$6000,Registros!$B$2:$B$6000,$A664)&gt;0),1,0)</f>
        <v/>
      </c>
      <c r="N664">
        <f>IF($J664&gt;0,1,IF(COUNTIFS(Registros!$A$2:$A$6000,"CS",Registros!$B$2:$B$6000,$A664,Registros!$K$2:$K$6000,"&lt;&gt;")&gt;0,1,0))</f>
        <v/>
      </c>
      <c r="O664">
        <f>IF(AND($K664=1,$E664=0,$G664=0,$I664=0),"WINBACK",IF(AND($M664=1,$N664&gt;0),"CONVERGENTE",IF($M664=1,"SOLO MÓVIL",IF($N664&gt;0,"SOLO FIJO / INTERNET","SIN SERVICIOS"))))</f>
        <v/>
      </c>
      <c r="P664">
        <f>IF($O664="WINBACK","Recuperar (winback)",IF($O664="CONVERGENTE","Upgrade / más líneas",IF($O664="SOLO MÓVIL","Ofrecer fijo + internet (FLBBTV)",IF($O664="SOLO FIJO / INTERNET","Ofrecer línea móvil Nextphone","Oferta completa (móvil + fijo + internet)"))))</f>
        <v/>
      </c>
      <c r="Q664">
        <f>$F664+$H664+$L664</f>
        <v/>
      </c>
      <c r="R664">
        <f>IFERROR(VLOOKUP($A664,Registros!$B$2:$G$6000,6,0),IFERROR(VLOOKUP($D664,Winback!$B$2:$C$300,2,0),""))</f>
        <v/>
      </c>
      <c r="S664">
        <f>IF($E664=1,"NP","")&amp;IF($G664=1,"+MOV","")&amp;IF($I664=1,"+CS","")&amp;IF($K664=1,"+WB","")</f>
        <v/>
      </c>
      <c r="T664">
        <f>$E664+$G664+$I664+$K664</f>
        <v/>
      </c>
    </row>
    <row r="665">
      <c r="A665" t="inlineStr">
        <is>
          <t>335214230000</t>
        </is>
      </c>
      <c r="B665" t="inlineStr">
        <is>
          <t>33521423</t>
        </is>
      </c>
      <c r="C665" t="inlineStr">
        <is>
          <t>Jilma Barria</t>
        </is>
      </c>
      <c r="D665" t="inlineStr">
        <is>
          <t>JILMABARRIA</t>
        </is>
      </c>
      <c r="E665">
        <f>IF(COUNTIFS(Registros!$A$2:$A$6000,"NP",Registros!$B$2:$B$6000,$A665)&gt;0,1,0)</f>
        <v/>
      </c>
      <c r="F665">
        <f>IF($E665=1,SUMIFS(Registros!$F$2:$F$6000,Registros!$A$2:$A$6000,"NP",Registros!$B$2:$B$6000,$A665),0)</f>
        <v/>
      </c>
      <c r="G665">
        <f>IF(COUNTIFS(Registros!$A$2:$A$6000,"MOV",Registros!$B$2:$B$6000,$A665)&gt;0,1,0)</f>
        <v/>
      </c>
      <c r="H665">
        <f>IF($G665=1,SUMIFS(Registros!$F$2:$F$6000,Registros!$A$2:$A$6000,"MOV",Registros!$B$2:$B$6000,$A665),0)</f>
        <v/>
      </c>
      <c r="I665">
        <f>IF(COUNTIFS(Registros!$A$2:$A$6000,"CS",Registros!$B$2:$B$6000,$A665)&gt;0,1,0)</f>
        <v/>
      </c>
      <c r="J665">
        <f>IF($I665=1,SUMIFS(Registros!$I$2:$I$6000,Registros!$A$2:$A$6000,"CS",Registros!$B$2:$B$6000,$A665),0)</f>
        <v/>
      </c>
      <c r="K665">
        <f>IF(COUNTIFS(Winback!$K$2:$K$300,$D665)&gt;0,1,0)</f>
        <v/>
      </c>
      <c r="L665">
        <f>IF(AND($K665=1,LEFT($A665,3)="WB-"),SUMIFS(Winback!$D$2:$D$300,Winback!$K$2:$K$300,$D665),0)</f>
        <v/>
      </c>
      <c r="M665">
        <f>IF(OR($E665=1,$G665=1,SUMIFS(Registros!$J$2:$J$6000,Registros!$B$2:$B$6000,$A665)&gt;0),1,0)</f>
        <v/>
      </c>
      <c r="N665">
        <f>IF($J665&gt;0,1,IF(COUNTIFS(Registros!$A$2:$A$6000,"CS",Registros!$B$2:$B$6000,$A665,Registros!$K$2:$K$6000,"&lt;&gt;")&gt;0,1,0))</f>
        <v/>
      </c>
      <c r="O665">
        <f>IF(AND($K665=1,$E665=0,$G665=0,$I665=0),"WINBACK",IF(AND($M665=1,$N665&gt;0),"CONVERGENTE",IF($M665=1,"SOLO MÓVIL",IF($N665&gt;0,"SOLO FIJO / INTERNET","SIN SERVICIOS"))))</f>
        <v/>
      </c>
      <c r="P665">
        <f>IF($O665="WINBACK","Recuperar (winback)",IF($O665="CONVERGENTE","Upgrade / más líneas",IF($O665="SOLO MÓVIL","Ofrecer fijo + internet (FLBBTV)",IF($O665="SOLO FIJO / INTERNET","Ofrecer línea móvil Nextphone","Oferta completa (móvil + fijo + internet)"))))</f>
        <v/>
      </c>
      <c r="Q665">
        <f>$F665+$H665+$L665</f>
        <v/>
      </c>
      <c r="R665">
        <f>IFERROR(VLOOKUP($A665,Registros!$B$2:$G$6000,6,0),IFERROR(VLOOKUP($D665,Winback!$B$2:$C$300,2,0),""))</f>
        <v/>
      </c>
      <c r="S665">
        <f>IF($E665=1,"NP","")&amp;IF($G665=1,"+MOV","")&amp;IF($I665=1,"+CS","")&amp;IF($K665=1,"+WB","")</f>
        <v/>
      </c>
      <c r="T665">
        <f>$E665+$G665+$I665+$K665</f>
        <v/>
      </c>
    </row>
    <row r="666">
      <c r="A666" t="inlineStr">
        <is>
          <t>357375120000</t>
        </is>
      </c>
      <c r="B666" t="inlineStr">
        <is>
          <t>35737512</t>
        </is>
      </c>
      <c r="C666" t="inlineStr">
        <is>
          <t>NELIS HERNÁNDEZ RODRIGUEZ</t>
        </is>
      </c>
      <c r="D666" t="inlineStr">
        <is>
          <t>NELISHERNANDEZRODRIGUEZ</t>
        </is>
      </c>
      <c r="E666">
        <f>IF(COUNTIFS(Registros!$A$2:$A$6000,"NP",Registros!$B$2:$B$6000,$A666)&gt;0,1,0)</f>
        <v/>
      </c>
      <c r="F666">
        <f>IF($E666=1,SUMIFS(Registros!$F$2:$F$6000,Registros!$A$2:$A$6000,"NP",Registros!$B$2:$B$6000,$A666),0)</f>
        <v/>
      </c>
      <c r="G666">
        <f>IF(COUNTIFS(Registros!$A$2:$A$6000,"MOV",Registros!$B$2:$B$6000,$A666)&gt;0,1,0)</f>
        <v/>
      </c>
      <c r="H666">
        <f>IF($G666=1,SUMIFS(Registros!$F$2:$F$6000,Registros!$A$2:$A$6000,"MOV",Registros!$B$2:$B$6000,$A666),0)</f>
        <v/>
      </c>
      <c r="I666">
        <f>IF(COUNTIFS(Registros!$A$2:$A$6000,"CS",Registros!$B$2:$B$6000,$A666)&gt;0,1,0)</f>
        <v/>
      </c>
      <c r="J666">
        <f>IF($I666=1,SUMIFS(Registros!$I$2:$I$6000,Registros!$A$2:$A$6000,"CS",Registros!$B$2:$B$6000,$A666),0)</f>
        <v/>
      </c>
      <c r="K666">
        <f>IF(COUNTIFS(Winback!$K$2:$K$300,$D666)&gt;0,1,0)</f>
        <v/>
      </c>
      <c r="L666">
        <f>IF(AND($K666=1,LEFT($A666,3)="WB-"),SUMIFS(Winback!$D$2:$D$300,Winback!$K$2:$K$300,$D666),0)</f>
        <v/>
      </c>
      <c r="M666">
        <f>IF(OR($E666=1,$G666=1,SUMIFS(Registros!$J$2:$J$6000,Registros!$B$2:$B$6000,$A666)&gt;0),1,0)</f>
        <v/>
      </c>
      <c r="N666">
        <f>IF($J666&gt;0,1,IF(COUNTIFS(Registros!$A$2:$A$6000,"CS",Registros!$B$2:$B$6000,$A666,Registros!$K$2:$K$6000,"&lt;&gt;")&gt;0,1,0))</f>
        <v/>
      </c>
      <c r="O666">
        <f>IF(AND($K666=1,$E666=0,$G666=0,$I666=0),"WINBACK",IF(AND($M666=1,$N666&gt;0),"CONVERGENTE",IF($M666=1,"SOLO MÓVIL",IF($N666&gt;0,"SOLO FIJO / INTERNET","SIN SERVICIOS"))))</f>
        <v/>
      </c>
      <c r="P666">
        <f>IF($O666="WINBACK","Recuperar (winback)",IF($O666="CONVERGENTE","Upgrade / más líneas",IF($O666="SOLO MÓVIL","Ofrecer fijo + internet (FLBBTV)",IF($O666="SOLO FIJO / INTERNET","Ofrecer línea móvil Nextphone","Oferta completa (móvil + fijo + internet)"))))</f>
        <v/>
      </c>
      <c r="Q666">
        <f>$F666+$H666+$L666</f>
        <v/>
      </c>
      <c r="R666">
        <f>IFERROR(VLOOKUP($A666,Registros!$B$2:$G$6000,6,0),IFERROR(VLOOKUP($D666,Winback!$B$2:$C$300,2,0),""))</f>
        <v/>
      </c>
      <c r="S666">
        <f>IF($E666=1,"NP","")&amp;IF($G666=1,"+MOV","")&amp;IF($I666=1,"+CS","")&amp;IF($K666=1,"+WB","")</f>
        <v/>
      </c>
      <c r="T666">
        <f>$E666+$G666+$I666+$K666</f>
        <v/>
      </c>
    </row>
    <row r="667">
      <c r="A667" t="inlineStr">
        <is>
          <t>351245730000</t>
        </is>
      </c>
      <c r="B667" t="inlineStr">
        <is>
          <t>35124573</t>
        </is>
      </c>
      <c r="C667" t="inlineStr">
        <is>
          <t>NELIS HERNÁNDEZ RODRÍGUEZ</t>
        </is>
      </c>
      <c r="D667" t="inlineStr">
        <is>
          <t>NELISHERNANDEZRODRIGUEZ</t>
        </is>
      </c>
      <c r="E667">
        <f>IF(COUNTIFS(Registros!$A$2:$A$6000,"NP",Registros!$B$2:$B$6000,$A667)&gt;0,1,0)</f>
        <v/>
      </c>
      <c r="F667">
        <f>IF($E667=1,SUMIFS(Registros!$F$2:$F$6000,Registros!$A$2:$A$6000,"NP",Registros!$B$2:$B$6000,$A667),0)</f>
        <v/>
      </c>
      <c r="G667">
        <f>IF(COUNTIFS(Registros!$A$2:$A$6000,"MOV",Registros!$B$2:$B$6000,$A667)&gt;0,1,0)</f>
        <v/>
      </c>
      <c r="H667">
        <f>IF($G667=1,SUMIFS(Registros!$F$2:$F$6000,Registros!$A$2:$A$6000,"MOV",Registros!$B$2:$B$6000,$A667),0)</f>
        <v/>
      </c>
      <c r="I667">
        <f>IF(COUNTIFS(Registros!$A$2:$A$6000,"CS",Registros!$B$2:$B$6000,$A667)&gt;0,1,0)</f>
        <v/>
      </c>
      <c r="J667">
        <f>IF($I667=1,SUMIFS(Registros!$I$2:$I$6000,Registros!$A$2:$A$6000,"CS",Registros!$B$2:$B$6000,$A667),0)</f>
        <v/>
      </c>
      <c r="K667">
        <f>IF(COUNTIFS(Winback!$K$2:$K$300,$D667)&gt;0,1,0)</f>
        <v/>
      </c>
      <c r="L667">
        <f>IF(AND($K667=1,LEFT($A667,3)="WB-"),SUMIFS(Winback!$D$2:$D$300,Winback!$K$2:$K$300,$D667),0)</f>
        <v/>
      </c>
      <c r="M667">
        <f>IF(OR($E667=1,$G667=1,SUMIFS(Registros!$J$2:$J$6000,Registros!$B$2:$B$6000,$A667)&gt;0),1,0)</f>
        <v/>
      </c>
      <c r="N667">
        <f>IF($J667&gt;0,1,IF(COUNTIFS(Registros!$A$2:$A$6000,"CS",Registros!$B$2:$B$6000,$A667,Registros!$K$2:$K$6000,"&lt;&gt;")&gt;0,1,0))</f>
        <v/>
      </c>
      <c r="O667">
        <f>IF(AND($K667=1,$E667=0,$G667=0,$I667=0),"WINBACK",IF(AND($M667=1,$N667&gt;0),"CONVERGENTE",IF($M667=1,"SOLO MÓVIL",IF($N667&gt;0,"SOLO FIJO / INTERNET","SIN SERVICIOS"))))</f>
        <v/>
      </c>
      <c r="P667">
        <f>IF($O667="WINBACK","Recuperar (winback)",IF($O667="CONVERGENTE","Upgrade / más líneas",IF($O667="SOLO MÓVIL","Ofrecer fijo + internet (FLBBTV)",IF($O667="SOLO FIJO / INTERNET","Ofrecer línea móvil Nextphone","Oferta completa (móvil + fijo + internet)"))))</f>
        <v/>
      </c>
      <c r="Q667">
        <f>$F667+$H667+$L667</f>
        <v/>
      </c>
      <c r="R667">
        <f>IFERROR(VLOOKUP($A667,Registros!$B$2:$G$6000,6,0),IFERROR(VLOOKUP($D667,Winback!$B$2:$C$300,2,0),""))</f>
        <v/>
      </c>
      <c r="S667">
        <f>IF($E667=1,"NP","")&amp;IF($G667=1,"+MOV","")&amp;IF($I667=1,"+CS","")&amp;IF($K667=1,"+WB","")</f>
        <v/>
      </c>
      <c r="T667">
        <f>$E667+$G667+$I667+$K667</f>
        <v/>
      </c>
    </row>
    <row r="668">
      <c r="A668" t="inlineStr">
        <is>
          <t>321756320000</t>
        </is>
      </c>
      <c r="B668" t="inlineStr">
        <is>
          <t>32175632</t>
        </is>
      </c>
      <c r="C668" t="inlineStr">
        <is>
          <t>Dealers and S</t>
        </is>
      </c>
      <c r="D668" t="inlineStr">
        <is>
          <t>DEALERSANDS</t>
        </is>
      </c>
      <c r="E668">
        <f>IF(COUNTIFS(Registros!$A$2:$A$6000,"NP",Registros!$B$2:$B$6000,$A668)&gt;0,1,0)</f>
        <v/>
      </c>
      <c r="F668">
        <f>IF($E668=1,SUMIFS(Registros!$F$2:$F$6000,Registros!$A$2:$A$6000,"NP",Registros!$B$2:$B$6000,$A668),0)</f>
        <v/>
      </c>
      <c r="G668">
        <f>IF(COUNTIFS(Registros!$A$2:$A$6000,"MOV",Registros!$B$2:$B$6000,$A668)&gt;0,1,0)</f>
        <v/>
      </c>
      <c r="H668">
        <f>IF($G668=1,SUMIFS(Registros!$F$2:$F$6000,Registros!$A$2:$A$6000,"MOV",Registros!$B$2:$B$6000,$A668),0)</f>
        <v/>
      </c>
      <c r="I668">
        <f>IF(COUNTIFS(Registros!$A$2:$A$6000,"CS",Registros!$B$2:$B$6000,$A668)&gt;0,1,0)</f>
        <v/>
      </c>
      <c r="J668">
        <f>IF($I668=1,SUMIFS(Registros!$I$2:$I$6000,Registros!$A$2:$A$6000,"CS",Registros!$B$2:$B$6000,$A668),0)</f>
        <v/>
      </c>
      <c r="K668">
        <f>IF(COUNTIFS(Winback!$K$2:$K$300,$D668)&gt;0,1,0)</f>
        <v/>
      </c>
      <c r="L668">
        <f>IF(AND($K668=1,LEFT($A668,3)="WB-"),SUMIFS(Winback!$D$2:$D$300,Winback!$K$2:$K$300,$D668),0)</f>
        <v/>
      </c>
      <c r="M668">
        <f>IF(OR($E668=1,$G668=1,SUMIFS(Registros!$J$2:$J$6000,Registros!$B$2:$B$6000,$A668)&gt;0),1,0)</f>
        <v/>
      </c>
      <c r="N668">
        <f>IF($J668&gt;0,1,IF(COUNTIFS(Registros!$A$2:$A$6000,"CS",Registros!$B$2:$B$6000,$A668,Registros!$K$2:$K$6000,"&lt;&gt;")&gt;0,1,0))</f>
        <v/>
      </c>
      <c r="O668">
        <f>IF(AND($K668=1,$E668=0,$G668=0,$I668=0),"WINBACK",IF(AND($M668=1,$N668&gt;0),"CONVERGENTE",IF($M668=1,"SOLO MÓVIL",IF($N668&gt;0,"SOLO FIJO / INTERNET","SIN SERVICIOS"))))</f>
        <v/>
      </c>
      <c r="P668">
        <f>IF($O668="WINBACK","Recuperar (winback)",IF($O668="CONVERGENTE","Upgrade / más líneas",IF($O668="SOLO MÓVIL","Ofrecer fijo + internet (FLBBTV)",IF($O668="SOLO FIJO / INTERNET","Ofrecer línea móvil Nextphone","Oferta completa (móvil + fijo + internet)"))))</f>
        <v/>
      </c>
      <c r="Q668">
        <f>$F668+$H668+$L668</f>
        <v/>
      </c>
      <c r="R668">
        <f>IFERROR(VLOOKUP($A668,Registros!$B$2:$G$6000,6,0),IFERROR(VLOOKUP($D668,Winback!$B$2:$C$300,2,0),""))</f>
        <v/>
      </c>
      <c r="S668">
        <f>IF($E668=1,"NP","")&amp;IF($G668=1,"+MOV","")&amp;IF($I668=1,"+CS","")&amp;IF($K668=1,"+WB","")</f>
        <v/>
      </c>
      <c r="T668">
        <f>$E668+$G668+$I668+$K668</f>
        <v/>
      </c>
    </row>
    <row r="669">
      <c r="A669" t="inlineStr">
        <is>
          <t>352253530000</t>
        </is>
      </c>
      <c r="B669" t="inlineStr">
        <is>
          <t>35225353</t>
        </is>
      </c>
      <c r="C669" t="inlineStr">
        <is>
          <t>MANUEL CABRERA</t>
        </is>
      </c>
      <c r="D669" t="inlineStr">
        <is>
          <t>MANUELCABRERA</t>
        </is>
      </c>
      <c r="E669">
        <f>IF(COUNTIFS(Registros!$A$2:$A$6000,"NP",Registros!$B$2:$B$6000,$A669)&gt;0,1,0)</f>
        <v/>
      </c>
      <c r="F669">
        <f>IF($E669=1,SUMIFS(Registros!$F$2:$F$6000,Registros!$A$2:$A$6000,"NP",Registros!$B$2:$B$6000,$A669),0)</f>
        <v/>
      </c>
      <c r="G669">
        <f>IF(COUNTIFS(Registros!$A$2:$A$6000,"MOV",Registros!$B$2:$B$6000,$A669)&gt;0,1,0)</f>
        <v/>
      </c>
      <c r="H669">
        <f>IF($G669=1,SUMIFS(Registros!$F$2:$F$6000,Registros!$A$2:$A$6000,"MOV",Registros!$B$2:$B$6000,$A669),0)</f>
        <v/>
      </c>
      <c r="I669">
        <f>IF(COUNTIFS(Registros!$A$2:$A$6000,"CS",Registros!$B$2:$B$6000,$A669)&gt;0,1,0)</f>
        <v/>
      </c>
      <c r="J669">
        <f>IF($I669=1,SUMIFS(Registros!$I$2:$I$6000,Registros!$A$2:$A$6000,"CS",Registros!$B$2:$B$6000,$A669),0)</f>
        <v/>
      </c>
      <c r="K669">
        <f>IF(COUNTIFS(Winback!$K$2:$K$300,$D669)&gt;0,1,0)</f>
        <v/>
      </c>
      <c r="L669">
        <f>IF(AND($K669=1,LEFT($A669,3)="WB-"),SUMIFS(Winback!$D$2:$D$300,Winback!$K$2:$K$300,$D669),0)</f>
        <v/>
      </c>
      <c r="M669">
        <f>IF(OR($E669=1,$G669=1,SUMIFS(Registros!$J$2:$J$6000,Registros!$B$2:$B$6000,$A669)&gt;0),1,0)</f>
        <v/>
      </c>
      <c r="N669">
        <f>IF($J669&gt;0,1,IF(COUNTIFS(Registros!$A$2:$A$6000,"CS",Registros!$B$2:$B$6000,$A669,Registros!$K$2:$K$6000,"&lt;&gt;")&gt;0,1,0))</f>
        <v/>
      </c>
      <c r="O669">
        <f>IF(AND($K669=1,$E669=0,$G669=0,$I669=0),"WINBACK",IF(AND($M669=1,$N669&gt;0),"CONVERGENTE",IF($M669=1,"SOLO MÓVIL",IF($N669&gt;0,"SOLO FIJO / INTERNET","SIN SERVICIOS"))))</f>
        <v/>
      </c>
      <c r="P669">
        <f>IF($O669="WINBACK","Recuperar (winback)",IF($O669="CONVERGENTE","Upgrade / más líneas",IF($O669="SOLO MÓVIL","Ofrecer fijo + internet (FLBBTV)",IF($O669="SOLO FIJO / INTERNET","Ofrecer línea móvil Nextphone","Oferta completa (móvil + fijo + internet)"))))</f>
        <v/>
      </c>
      <c r="Q669">
        <f>$F669+$H669+$L669</f>
        <v/>
      </c>
      <c r="R669">
        <f>IFERROR(VLOOKUP($A669,Registros!$B$2:$G$6000,6,0),IFERROR(VLOOKUP($D669,Winback!$B$2:$C$300,2,0),""))</f>
        <v/>
      </c>
      <c r="S669">
        <f>IF($E669=1,"NP","")&amp;IF($G669=1,"+MOV","")&amp;IF($I669=1,"+CS","")&amp;IF($K669=1,"+WB","")</f>
        <v/>
      </c>
      <c r="T669">
        <f>$E669+$G669+$I669+$K669</f>
        <v/>
      </c>
    </row>
    <row r="670">
      <c r="A670" t="inlineStr">
        <is>
          <t>312214720000</t>
        </is>
      </c>
      <c r="B670" t="inlineStr">
        <is>
          <t>31221472</t>
        </is>
      </c>
      <c r="C670" t="inlineStr">
        <is>
          <t>DAISY RUBIELA OCANA DIAZ</t>
        </is>
      </c>
      <c r="D670" t="inlineStr">
        <is>
          <t>DAISYRUBIELAOCANADIAZ</t>
        </is>
      </c>
      <c r="E670">
        <f>IF(COUNTIFS(Registros!$A$2:$A$6000,"NP",Registros!$B$2:$B$6000,$A670)&gt;0,1,0)</f>
        <v/>
      </c>
      <c r="F670">
        <f>IF($E670=1,SUMIFS(Registros!$F$2:$F$6000,Registros!$A$2:$A$6000,"NP",Registros!$B$2:$B$6000,$A670),0)</f>
        <v/>
      </c>
      <c r="G670">
        <f>IF(COUNTIFS(Registros!$A$2:$A$6000,"MOV",Registros!$B$2:$B$6000,$A670)&gt;0,1,0)</f>
        <v/>
      </c>
      <c r="H670">
        <f>IF($G670=1,SUMIFS(Registros!$F$2:$F$6000,Registros!$A$2:$A$6000,"MOV",Registros!$B$2:$B$6000,$A670),0)</f>
        <v/>
      </c>
      <c r="I670">
        <f>IF(COUNTIFS(Registros!$A$2:$A$6000,"CS",Registros!$B$2:$B$6000,$A670)&gt;0,1,0)</f>
        <v/>
      </c>
      <c r="J670">
        <f>IF($I670=1,SUMIFS(Registros!$I$2:$I$6000,Registros!$A$2:$A$6000,"CS",Registros!$B$2:$B$6000,$A670),0)</f>
        <v/>
      </c>
      <c r="K670">
        <f>IF(COUNTIFS(Winback!$K$2:$K$300,$D670)&gt;0,1,0)</f>
        <v/>
      </c>
      <c r="L670">
        <f>IF(AND($K670=1,LEFT($A670,3)="WB-"),SUMIFS(Winback!$D$2:$D$300,Winback!$K$2:$K$300,$D670),0)</f>
        <v/>
      </c>
      <c r="M670">
        <f>IF(OR($E670=1,$G670=1,SUMIFS(Registros!$J$2:$J$6000,Registros!$B$2:$B$6000,$A670)&gt;0),1,0)</f>
        <v/>
      </c>
      <c r="N670">
        <f>IF($J670&gt;0,1,IF(COUNTIFS(Registros!$A$2:$A$6000,"CS",Registros!$B$2:$B$6000,$A670,Registros!$K$2:$K$6000,"&lt;&gt;")&gt;0,1,0))</f>
        <v/>
      </c>
      <c r="O670">
        <f>IF(AND($K670=1,$E670=0,$G670=0,$I670=0),"WINBACK",IF(AND($M670=1,$N670&gt;0),"CONVERGENTE",IF($M670=1,"SOLO MÓVIL",IF($N670&gt;0,"SOLO FIJO / INTERNET","SIN SERVICIOS"))))</f>
        <v/>
      </c>
      <c r="P670">
        <f>IF($O670="WINBACK","Recuperar (winback)",IF($O670="CONVERGENTE","Upgrade / más líneas",IF($O670="SOLO MÓVIL","Ofrecer fijo + internet (FLBBTV)",IF($O670="SOLO FIJO / INTERNET","Ofrecer línea móvil Nextphone","Oferta completa (móvil + fijo + internet)"))))</f>
        <v/>
      </c>
      <c r="Q670">
        <f>$F670+$H670+$L670</f>
        <v/>
      </c>
      <c r="R670">
        <f>IFERROR(VLOOKUP($A670,Registros!$B$2:$G$6000,6,0),IFERROR(VLOOKUP($D670,Winback!$B$2:$C$300,2,0),""))</f>
        <v/>
      </c>
      <c r="S670">
        <f>IF($E670=1,"NP","")&amp;IF($G670=1,"+MOV","")&amp;IF($I670=1,"+CS","")&amp;IF($K670=1,"+WB","")</f>
        <v/>
      </c>
      <c r="T670">
        <f>$E670+$G670+$I670+$K670</f>
        <v/>
      </c>
    </row>
    <row r="671">
      <c r="A671" t="inlineStr">
        <is>
          <t>365037930000</t>
        </is>
      </c>
      <c r="B671" t="inlineStr">
        <is>
          <t>36503793</t>
        </is>
      </c>
      <c r="C671" t="inlineStr">
        <is>
          <t>IVAN SAEZ</t>
        </is>
      </c>
      <c r="D671" t="inlineStr">
        <is>
          <t>IVANSAEZ</t>
        </is>
      </c>
      <c r="E671">
        <f>IF(COUNTIFS(Registros!$A$2:$A$6000,"NP",Registros!$B$2:$B$6000,$A671)&gt;0,1,0)</f>
        <v/>
      </c>
      <c r="F671">
        <f>IF($E671=1,SUMIFS(Registros!$F$2:$F$6000,Registros!$A$2:$A$6000,"NP",Registros!$B$2:$B$6000,$A671),0)</f>
        <v/>
      </c>
      <c r="G671">
        <f>IF(COUNTIFS(Registros!$A$2:$A$6000,"MOV",Registros!$B$2:$B$6000,$A671)&gt;0,1,0)</f>
        <v/>
      </c>
      <c r="H671">
        <f>IF($G671=1,SUMIFS(Registros!$F$2:$F$6000,Registros!$A$2:$A$6000,"MOV",Registros!$B$2:$B$6000,$A671),0)</f>
        <v/>
      </c>
      <c r="I671">
        <f>IF(COUNTIFS(Registros!$A$2:$A$6000,"CS",Registros!$B$2:$B$6000,$A671)&gt;0,1,0)</f>
        <v/>
      </c>
      <c r="J671">
        <f>IF($I671=1,SUMIFS(Registros!$I$2:$I$6000,Registros!$A$2:$A$6000,"CS",Registros!$B$2:$B$6000,$A671),0)</f>
        <v/>
      </c>
      <c r="K671">
        <f>IF(COUNTIFS(Winback!$K$2:$K$300,$D671)&gt;0,1,0)</f>
        <v/>
      </c>
      <c r="L671">
        <f>IF(AND($K671=1,LEFT($A671,3)="WB-"),SUMIFS(Winback!$D$2:$D$300,Winback!$K$2:$K$300,$D671),0)</f>
        <v/>
      </c>
      <c r="M671">
        <f>IF(OR($E671=1,$G671=1,SUMIFS(Registros!$J$2:$J$6000,Registros!$B$2:$B$6000,$A671)&gt;0),1,0)</f>
        <v/>
      </c>
      <c r="N671">
        <f>IF($J671&gt;0,1,IF(COUNTIFS(Registros!$A$2:$A$6000,"CS",Registros!$B$2:$B$6000,$A671,Registros!$K$2:$K$6000,"&lt;&gt;")&gt;0,1,0))</f>
        <v/>
      </c>
      <c r="O671">
        <f>IF(AND($K671=1,$E671=0,$G671=0,$I671=0),"WINBACK",IF(AND($M671=1,$N671&gt;0),"CONVERGENTE",IF($M671=1,"SOLO MÓVIL",IF($N671&gt;0,"SOLO FIJO / INTERNET","SIN SERVICIOS"))))</f>
        <v/>
      </c>
      <c r="P671">
        <f>IF($O671="WINBACK","Recuperar (winback)",IF($O671="CONVERGENTE","Upgrade / más líneas",IF($O671="SOLO MÓVIL","Ofrecer fijo + internet (FLBBTV)",IF($O671="SOLO FIJO / INTERNET","Ofrecer línea móvil Nextphone","Oferta completa (móvil + fijo + internet)"))))</f>
        <v/>
      </c>
      <c r="Q671">
        <f>$F671+$H671+$L671</f>
        <v/>
      </c>
      <c r="R671">
        <f>IFERROR(VLOOKUP($A671,Registros!$B$2:$G$6000,6,0),IFERROR(VLOOKUP($D671,Winback!$B$2:$C$300,2,0),""))</f>
        <v/>
      </c>
      <c r="S671">
        <f>IF($E671=1,"NP","")&amp;IF($G671=1,"+MOV","")&amp;IF($I671=1,"+CS","")&amp;IF($K671=1,"+WB","")</f>
        <v/>
      </c>
      <c r="T671">
        <f>$E671+$G671+$I671+$K671</f>
        <v/>
      </c>
    </row>
    <row r="672">
      <c r="A672" t="inlineStr">
        <is>
          <t>366002880000</t>
        </is>
      </c>
      <c r="B672" t="inlineStr">
        <is>
          <t>36600288</t>
        </is>
      </c>
      <c r="C672" t="inlineStr">
        <is>
          <t>CLARIBEL RODRIGUEZ</t>
        </is>
      </c>
      <c r="D672" t="inlineStr">
        <is>
          <t>CLARIBELRODRIGUEZ</t>
        </is>
      </c>
      <c r="E672">
        <f>IF(COUNTIFS(Registros!$A$2:$A$6000,"NP",Registros!$B$2:$B$6000,$A672)&gt;0,1,0)</f>
        <v/>
      </c>
      <c r="F672">
        <f>IF($E672=1,SUMIFS(Registros!$F$2:$F$6000,Registros!$A$2:$A$6000,"NP",Registros!$B$2:$B$6000,$A672),0)</f>
        <v/>
      </c>
      <c r="G672">
        <f>IF(COUNTIFS(Registros!$A$2:$A$6000,"MOV",Registros!$B$2:$B$6000,$A672)&gt;0,1,0)</f>
        <v/>
      </c>
      <c r="H672">
        <f>IF($G672=1,SUMIFS(Registros!$F$2:$F$6000,Registros!$A$2:$A$6000,"MOV",Registros!$B$2:$B$6000,$A672),0)</f>
        <v/>
      </c>
      <c r="I672">
        <f>IF(COUNTIFS(Registros!$A$2:$A$6000,"CS",Registros!$B$2:$B$6000,$A672)&gt;0,1,0)</f>
        <v/>
      </c>
      <c r="J672">
        <f>IF($I672=1,SUMIFS(Registros!$I$2:$I$6000,Registros!$A$2:$A$6000,"CS",Registros!$B$2:$B$6000,$A672),0)</f>
        <v/>
      </c>
      <c r="K672">
        <f>IF(COUNTIFS(Winback!$K$2:$K$300,$D672)&gt;0,1,0)</f>
        <v/>
      </c>
      <c r="L672">
        <f>IF(AND($K672=1,LEFT($A672,3)="WB-"),SUMIFS(Winback!$D$2:$D$300,Winback!$K$2:$K$300,$D672),0)</f>
        <v/>
      </c>
      <c r="M672">
        <f>IF(OR($E672=1,$G672=1,SUMIFS(Registros!$J$2:$J$6000,Registros!$B$2:$B$6000,$A672)&gt;0),1,0)</f>
        <v/>
      </c>
      <c r="N672">
        <f>IF($J672&gt;0,1,IF(COUNTIFS(Registros!$A$2:$A$6000,"CS",Registros!$B$2:$B$6000,$A672,Registros!$K$2:$K$6000,"&lt;&gt;")&gt;0,1,0))</f>
        <v/>
      </c>
      <c r="O672">
        <f>IF(AND($K672=1,$E672=0,$G672=0,$I672=0),"WINBACK",IF(AND($M672=1,$N672&gt;0),"CONVERGENTE",IF($M672=1,"SOLO MÓVIL",IF($N672&gt;0,"SOLO FIJO / INTERNET","SIN SERVICIOS"))))</f>
        <v/>
      </c>
      <c r="P672">
        <f>IF($O672="WINBACK","Recuperar (winback)",IF($O672="CONVERGENTE","Upgrade / más líneas",IF($O672="SOLO MÓVIL","Ofrecer fijo + internet (FLBBTV)",IF($O672="SOLO FIJO / INTERNET","Ofrecer línea móvil Nextphone","Oferta completa (móvil + fijo + internet)"))))</f>
        <v/>
      </c>
      <c r="Q672">
        <f>$F672+$H672+$L672</f>
        <v/>
      </c>
      <c r="R672">
        <f>IFERROR(VLOOKUP($A672,Registros!$B$2:$G$6000,6,0),IFERROR(VLOOKUP($D672,Winback!$B$2:$C$300,2,0),""))</f>
        <v/>
      </c>
      <c r="S672">
        <f>IF($E672=1,"NP","")&amp;IF($G672=1,"+MOV","")&amp;IF($I672=1,"+CS","")&amp;IF($K672=1,"+WB","")</f>
        <v/>
      </c>
      <c r="T672">
        <f>$E672+$G672+$I672+$K672</f>
        <v/>
      </c>
    </row>
    <row r="673">
      <c r="A673" t="inlineStr">
        <is>
          <t>368011330000</t>
        </is>
      </c>
      <c r="B673" t="inlineStr">
        <is>
          <t>36801133</t>
        </is>
      </c>
      <c r="C673" t="inlineStr">
        <is>
          <t>CLARIBEL RODRIGUEZ</t>
        </is>
      </c>
      <c r="D673" t="inlineStr">
        <is>
          <t>CLARIBELRODRIGUEZ</t>
        </is>
      </c>
      <c r="E673">
        <f>IF(COUNTIFS(Registros!$A$2:$A$6000,"NP",Registros!$B$2:$B$6000,$A673)&gt;0,1,0)</f>
        <v/>
      </c>
      <c r="F673">
        <f>IF($E673=1,SUMIFS(Registros!$F$2:$F$6000,Registros!$A$2:$A$6000,"NP",Registros!$B$2:$B$6000,$A673),0)</f>
        <v/>
      </c>
      <c r="G673">
        <f>IF(COUNTIFS(Registros!$A$2:$A$6000,"MOV",Registros!$B$2:$B$6000,$A673)&gt;0,1,0)</f>
        <v/>
      </c>
      <c r="H673">
        <f>IF($G673=1,SUMIFS(Registros!$F$2:$F$6000,Registros!$A$2:$A$6000,"MOV",Registros!$B$2:$B$6000,$A673),0)</f>
        <v/>
      </c>
      <c r="I673">
        <f>IF(COUNTIFS(Registros!$A$2:$A$6000,"CS",Registros!$B$2:$B$6000,$A673)&gt;0,1,0)</f>
        <v/>
      </c>
      <c r="J673">
        <f>IF($I673=1,SUMIFS(Registros!$I$2:$I$6000,Registros!$A$2:$A$6000,"CS",Registros!$B$2:$B$6000,$A673),0)</f>
        <v/>
      </c>
      <c r="K673">
        <f>IF(COUNTIFS(Winback!$K$2:$K$300,$D673)&gt;0,1,0)</f>
        <v/>
      </c>
      <c r="L673">
        <f>IF(AND($K673=1,LEFT($A673,3)="WB-"),SUMIFS(Winback!$D$2:$D$300,Winback!$K$2:$K$300,$D673),0)</f>
        <v/>
      </c>
      <c r="M673">
        <f>IF(OR($E673=1,$G673=1,SUMIFS(Registros!$J$2:$J$6000,Registros!$B$2:$B$6000,$A673)&gt;0),1,0)</f>
        <v/>
      </c>
      <c r="N673">
        <f>IF($J673&gt;0,1,IF(COUNTIFS(Registros!$A$2:$A$6000,"CS",Registros!$B$2:$B$6000,$A673,Registros!$K$2:$K$6000,"&lt;&gt;")&gt;0,1,0))</f>
        <v/>
      </c>
      <c r="O673">
        <f>IF(AND($K673=1,$E673=0,$G673=0,$I673=0),"WINBACK",IF(AND($M673=1,$N673&gt;0),"CONVERGENTE",IF($M673=1,"SOLO MÓVIL",IF($N673&gt;0,"SOLO FIJO / INTERNET","SIN SERVICIOS"))))</f>
        <v/>
      </c>
      <c r="P673">
        <f>IF($O673="WINBACK","Recuperar (winback)",IF($O673="CONVERGENTE","Upgrade / más líneas",IF($O673="SOLO MÓVIL","Ofrecer fijo + internet (FLBBTV)",IF($O673="SOLO FIJO / INTERNET","Ofrecer línea móvil Nextphone","Oferta completa (móvil + fijo + internet)"))))</f>
        <v/>
      </c>
      <c r="Q673">
        <f>$F673+$H673+$L673</f>
        <v/>
      </c>
      <c r="R673">
        <f>IFERROR(VLOOKUP($A673,Registros!$B$2:$G$6000,6,0),IFERROR(VLOOKUP($D673,Winback!$B$2:$C$300,2,0),""))</f>
        <v/>
      </c>
      <c r="S673">
        <f>IF($E673=1,"NP","")&amp;IF($G673=1,"+MOV","")&amp;IF($I673=1,"+CS","")&amp;IF($K673=1,"+WB","")</f>
        <v/>
      </c>
      <c r="T673">
        <f>$E673+$G673+$I673+$K673</f>
        <v/>
      </c>
    </row>
    <row r="674">
      <c r="A674" t="inlineStr">
        <is>
          <t>354275990000</t>
        </is>
      </c>
      <c r="B674" t="inlineStr">
        <is>
          <t>35427599</t>
        </is>
      </c>
      <c r="C674" t="inlineStr">
        <is>
          <t>CORINA RIOS</t>
        </is>
      </c>
      <c r="D674" t="inlineStr">
        <is>
          <t>CORINARIOS</t>
        </is>
      </c>
      <c r="E674">
        <f>IF(COUNTIFS(Registros!$A$2:$A$6000,"NP",Registros!$B$2:$B$6000,$A674)&gt;0,1,0)</f>
        <v/>
      </c>
      <c r="F674">
        <f>IF($E674=1,SUMIFS(Registros!$F$2:$F$6000,Registros!$A$2:$A$6000,"NP",Registros!$B$2:$B$6000,$A674),0)</f>
        <v/>
      </c>
      <c r="G674">
        <f>IF(COUNTIFS(Registros!$A$2:$A$6000,"MOV",Registros!$B$2:$B$6000,$A674)&gt;0,1,0)</f>
        <v/>
      </c>
      <c r="H674">
        <f>IF($G674=1,SUMIFS(Registros!$F$2:$F$6000,Registros!$A$2:$A$6000,"MOV",Registros!$B$2:$B$6000,$A674),0)</f>
        <v/>
      </c>
      <c r="I674">
        <f>IF(COUNTIFS(Registros!$A$2:$A$6000,"CS",Registros!$B$2:$B$6000,$A674)&gt;0,1,0)</f>
        <v/>
      </c>
      <c r="J674">
        <f>IF($I674=1,SUMIFS(Registros!$I$2:$I$6000,Registros!$A$2:$A$6000,"CS",Registros!$B$2:$B$6000,$A674),0)</f>
        <v/>
      </c>
      <c r="K674">
        <f>IF(COUNTIFS(Winback!$K$2:$K$300,$D674)&gt;0,1,0)</f>
        <v/>
      </c>
      <c r="L674">
        <f>IF(AND($K674=1,LEFT($A674,3)="WB-"),SUMIFS(Winback!$D$2:$D$300,Winback!$K$2:$K$300,$D674),0)</f>
        <v/>
      </c>
      <c r="M674">
        <f>IF(OR($E674=1,$G674=1,SUMIFS(Registros!$J$2:$J$6000,Registros!$B$2:$B$6000,$A674)&gt;0),1,0)</f>
        <v/>
      </c>
      <c r="N674">
        <f>IF($J674&gt;0,1,IF(COUNTIFS(Registros!$A$2:$A$6000,"CS",Registros!$B$2:$B$6000,$A674,Registros!$K$2:$K$6000,"&lt;&gt;")&gt;0,1,0))</f>
        <v/>
      </c>
      <c r="O674">
        <f>IF(AND($K674=1,$E674=0,$G674=0,$I674=0),"WINBACK",IF(AND($M674=1,$N674&gt;0),"CONVERGENTE",IF($M674=1,"SOLO MÓVIL",IF($N674&gt;0,"SOLO FIJO / INTERNET","SIN SERVICIOS"))))</f>
        <v/>
      </c>
      <c r="P674">
        <f>IF($O674="WINBACK","Recuperar (winback)",IF($O674="CONVERGENTE","Upgrade / más líneas",IF($O674="SOLO MÓVIL","Ofrecer fijo + internet (FLBBTV)",IF($O674="SOLO FIJO / INTERNET","Ofrecer línea móvil Nextphone","Oferta completa (móvil + fijo + internet)"))))</f>
        <v/>
      </c>
      <c r="Q674">
        <f>$F674+$H674+$L674</f>
        <v/>
      </c>
      <c r="R674">
        <f>IFERROR(VLOOKUP($A674,Registros!$B$2:$G$6000,6,0),IFERROR(VLOOKUP($D674,Winback!$B$2:$C$300,2,0),""))</f>
        <v/>
      </c>
      <c r="S674">
        <f>IF($E674=1,"NP","")&amp;IF($G674=1,"+MOV","")&amp;IF($I674=1,"+CS","")&amp;IF($K674=1,"+WB","")</f>
        <v/>
      </c>
      <c r="T674">
        <f>$E674+$G674+$I674+$K674</f>
        <v/>
      </c>
    </row>
    <row r="675">
      <c r="A675" t="inlineStr">
        <is>
          <t>354096390000</t>
        </is>
      </c>
      <c r="B675" t="inlineStr">
        <is>
          <t>35409639</t>
        </is>
      </c>
      <c r="C675" t="inlineStr">
        <is>
          <t>CARLOS NORIEGA</t>
        </is>
      </c>
      <c r="D675" t="inlineStr">
        <is>
          <t>CARLOSNORIEGA</t>
        </is>
      </c>
      <c r="E675">
        <f>IF(COUNTIFS(Registros!$A$2:$A$6000,"NP",Registros!$B$2:$B$6000,$A675)&gt;0,1,0)</f>
        <v/>
      </c>
      <c r="F675">
        <f>IF($E675=1,SUMIFS(Registros!$F$2:$F$6000,Registros!$A$2:$A$6000,"NP",Registros!$B$2:$B$6000,$A675),0)</f>
        <v/>
      </c>
      <c r="G675">
        <f>IF(COUNTIFS(Registros!$A$2:$A$6000,"MOV",Registros!$B$2:$B$6000,$A675)&gt;0,1,0)</f>
        <v/>
      </c>
      <c r="H675">
        <f>IF($G675=1,SUMIFS(Registros!$F$2:$F$6000,Registros!$A$2:$A$6000,"MOV",Registros!$B$2:$B$6000,$A675),0)</f>
        <v/>
      </c>
      <c r="I675">
        <f>IF(COUNTIFS(Registros!$A$2:$A$6000,"CS",Registros!$B$2:$B$6000,$A675)&gt;0,1,0)</f>
        <v/>
      </c>
      <c r="J675">
        <f>IF($I675=1,SUMIFS(Registros!$I$2:$I$6000,Registros!$A$2:$A$6000,"CS",Registros!$B$2:$B$6000,$A675),0)</f>
        <v/>
      </c>
      <c r="K675">
        <f>IF(COUNTIFS(Winback!$K$2:$K$300,$D675)&gt;0,1,0)</f>
        <v/>
      </c>
      <c r="L675">
        <f>IF(AND($K675=1,LEFT($A675,3)="WB-"),SUMIFS(Winback!$D$2:$D$300,Winback!$K$2:$K$300,$D675),0)</f>
        <v/>
      </c>
      <c r="M675">
        <f>IF(OR($E675=1,$G675=1,SUMIFS(Registros!$J$2:$J$6000,Registros!$B$2:$B$6000,$A675)&gt;0),1,0)</f>
        <v/>
      </c>
      <c r="N675">
        <f>IF($J675&gt;0,1,IF(COUNTIFS(Registros!$A$2:$A$6000,"CS",Registros!$B$2:$B$6000,$A675,Registros!$K$2:$K$6000,"&lt;&gt;")&gt;0,1,0))</f>
        <v/>
      </c>
      <c r="O675">
        <f>IF(AND($K675=1,$E675=0,$G675=0,$I675=0),"WINBACK",IF(AND($M675=1,$N675&gt;0),"CONVERGENTE",IF($M675=1,"SOLO MÓVIL",IF($N675&gt;0,"SOLO FIJO / INTERNET","SIN SERVICIOS"))))</f>
        <v/>
      </c>
      <c r="P675">
        <f>IF($O675="WINBACK","Recuperar (winback)",IF($O675="CONVERGENTE","Upgrade / más líneas",IF($O675="SOLO MÓVIL","Ofrecer fijo + internet (FLBBTV)",IF($O675="SOLO FIJO / INTERNET","Ofrecer línea móvil Nextphone","Oferta completa (móvil + fijo + internet)"))))</f>
        <v/>
      </c>
      <c r="Q675">
        <f>$F675+$H675+$L675</f>
        <v/>
      </c>
      <c r="R675">
        <f>IFERROR(VLOOKUP($A675,Registros!$B$2:$G$6000,6,0),IFERROR(VLOOKUP($D675,Winback!$B$2:$C$300,2,0),""))</f>
        <v/>
      </c>
      <c r="S675">
        <f>IF($E675=1,"NP","")&amp;IF($G675=1,"+MOV","")&amp;IF($I675=1,"+CS","")&amp;IF($K675=1,"+WB","")</f>
        <v/>
      </c>
      <c r="T675">
        <f>$E675+$G675+$I675+$K675</f>
        <v/>
      </c>
    </row>
    <row r="676">
      <c r="A676" t="inlineStr">
        <is>
          <t>355292450000</t>
        </is>
      </c>
      <c r="B676" t="inlineStr">
        <is>
          <t>35529245</t>
        </is>
      </c>
      <c r="C676" t="inlineStr">
        <is>
          <t>BERNABE U RODRIGUEZ</t>
        </is>
      </c>
      <c r="D676" t="inlineStr">
        <is>
          <t>BERNABEURODRIGUEZ</t>
        </is>
      </c>
      <c r="E676">
        <f>IF(COUNTIFS(Registros!$A$2:$A$6000,"NP",Registros!$B$2:$B$6000,$A676)&gt;0,1,0)</f>
        <v/>
      </c>
      <c r="F676">
        <f>IF($E676=1,SUMIFS(Registros!$F$2:$F$6000,Registros!$A$2:$A$6000,"NP",Registros!$B$2:$B$6000,$A676),0)</f>
        <v/>
      </c>
      <c r="G676">
        <f>IF(COUNTIFS(Registros!$A$2:$A$6000,"MOV",Registros!$B$2:$B$6000,$A676)&gt;0,1,0)</f>
        <v/>
      </c>
      <c r="H676">
        <f>IF($G676=1,SUMIFS(Registros!$F$2:$F$6000,Registros!$A$2:$A$6000,"MOV",Registros!$B$2:$B$6000,$A676),0)</f>
        <v/>
      </c>
      <c r="I676">
        <f>IF(COUNTIFS(Registros!$A$2:$A$6000,"CS",Registros!$B$2:$B$6000,$A676)&gt;0,1,0)</f>
        <v/>
      </c>
      <c r="J676">
        <f>IF($I676=1,SUMIFS(Registros!$I$2:$I$6000,Registros!$A$2:$A$6000,"CS",Registros!$B$2:$B$6000,$A676),0)</f>
        <v/>
      </c>
      <c r="K676">
        <f>IF(COUNTIFS(Winback!$K$2:$K$300,$D676)&gt;0,1,0)</f>
        <v/>
      </c>
      <c r="L676">
        <f>IF(AND($K676=1,LEFT($A676,3)="WB-"),SUMIFS(Winback!$D$2:$D$300,Winback!$K$2:$K$300,$D676),0)</f>
        <v/>
      </c>
      <c r="M676">
        <f>IF(OR($E676=1,$G676=1,SUMIFS(Registros!$J$2:$J$6000,Registros!$B$2:$B$6000,$A676)&gt;0),1,0)</f>
        <v/>
      </c>
      <c r="N676">
        <f>IF($J676&gt;0,1,IF(COUNTIFS(Registros!$A$2:$A$6000,"CS",Registros!$B$2:$B$6000,$A676,Registros!$K$2:$K$6000,"&lt;&gt;")&gt;0,1,0))</f>
        <v/>
      </c>
      <c r="O676">
        <f>IF(AND($K676=1,$E676=0,$G676=0,$I676=0),"WINBACK",IF(AND($M676=1,$N676&gt;0),"CONVERGENTE",IF($M676=1,"SOLO MÓVIL",IF($N676&gt;0,"SOLO FIJO / INTERNET","SIN SERVICIOS"))))</f>
        <v/>
      </c>
      <c r="P676">
        <f>IF($O676="WINBACK","Recuperar (winback)",IF($O676="CONVERGENTE","Upgrade / más líneas",IF($O676="SOLO MÓVIL","Ofrecer fijo + internet (FLBBTV)",IF($O676="SOLO FIJO / INTERNET","Ofrecer línea móvil Nextphone","Oferta completa (móvil + fijo + internet)"))))</f>
        <v/>
      </c>
      <c r="Q676">
        <f>$F676+$H676+$L676</f>
        <v/>
      </c>
      <c r="R676">
        <f>IFERROR(VLOOKUP($A676,Registros!$B$2:$G$6000,6,0),IFERROR(VLOOKUP($D676,Winback!$B$2:$C$300,2,0),""))</f>
        <v/>
      </c>
      <c r="S676">
        <f>IF($E676=1,"NP","")&amp;IF($G676=1,"+MOV","")&amp;IF($I676=1,"+CS","")&amp;IF($K676=1,"+WB","")</f>
        <v/>
      </c>
      <c r="T676">
        <f>$E676+$G676+$I676+$K676</f>
        <v/>
      </c>
    </row>
    <row r="677">
      <c r="A677" t="inlineStr">
        <is>
          <t>321557400000</t>
        </is>
      </c>
      <c r="B677" t="inlineStr">
        <is>
          <t>32155740</t>
        </is>
      </c>
      <c r="C677" t="inlineStr">
        <is>
          <t>Bytecom Inc</t>
        </is>
      </c>
      <c r="D677" t="inlineStr">
        <is>
          <t>BYTECOMINC</t>
        </is>
      </c>
      <c r="E677">
        <f>IF(COUNTIFS(Registros!$A$2:$A$6000,"NP",Registros!$B$2:$B$6000,$A677)&gt;0,1,0)</f>
        <v/>
      </c>
      <c r="F677">
        <f>IF($E677=1,SUMIFS(Registros!$F$2:$F$6000,Registros!$A$2:$A$6000,"NP",Registros!$B$2:$B$6000,$A677),0)</f>
        <v/>
      </c>
      <c r="G677">
        <f>IF(COUNTIFS(Registros!$A$2:$A$6000,"MOV",Registros!$B$2:$B$6000,$A677)&gt;0,1,0)</f>
        <v/>
      </c>
      <c r="H677">
        <f>IF($G677=1,SUMIFS(Registros!$F$2:$F$6000,Registros!$A$2:$A$6000,"MOV",Registros!$B$2:$B$6000,$A677),0)</f>
        <v/>
      </c>
      <c r="I677">
        <f>IF(COUNTIFS(Registros!$A$2:$A$6000,"CS",Registros!$B$2:$B$6000,$A677)&gt;0,1,0)</f>
        <v/>
      </c>
      <c r="J677">
        <f>IF($I677=1,SUMIFS(Registros!$I$2:$I$6000,Registros!$A$2:$A$6000,"CS",Registros!$B$2:$B$6000,$A677),0)</f>
        <v/>
      </c>
      <c r="K677">
        <f>IF(COUNTIFS(Winback!$K$2:$K$300,$D677)&gt;0,1,0)</f>
        <v/>
      </c>
      <c r="L677">
        <f>IF(AND($K677=1,LEFT($A677,3)="WB-"),SUMIFS(Winback!$D$2:$D$300,Winback!$K$2:$K$300,$D677),0)</f>
        <v/>
      </c>
      <c r="M677">
        <f>IF(OR($E677=1,$G677=1,SUMIFS(Registros!$J$2:$J$6000,Registros!$B$2:$B$6000,$A677)&gt;0),1,0)</f>
        <v/>
      </c>
      <c r="N677">
        <f>IF($J677&gt;0,1,IF(COUNTIFS(Registros!$A$2:$A$6000,"CS",Registros!$B$2:$B$6000,$A677,Registros!$K$2:$K$6000,"&lt;&gt;")&gt;0,1,0))</f>
        <v/>
      </c>
      <c r="O677">
        <f>IF(AND($K677=1,$E677=0,$G677=0,$I677=0),"WINBACK",IF(AND($M677=1,$N677&gt;0),"CONVERGENTE",IF($M677=1,"SOLO MÓVIL",IF($N677&gt;0,"SOLO FIJO / INTERNET","SIN SERVICIOS"))))</f>
        <v/>
      </c>
      <c r="P677">
        <f>IF($O677="WINBACK","Recuperar (winback)",IF($O677="CONVERGENTE","Upgrade / más líneas",IF($O677="SOLO MÓVIL","Ofrecer fijo + internet (FLBBTV)",IF($O677="SOLO FIJO / INTERNET","Ofrecer línea móvil Nextphone","Oferta completa (móvil + fijo + internet)"))))</f>
        <v/>
      </c>
      <c r="Q677">
        <f>$F677+$H677+$L677</f>
        <v/>
      </c>
      <c r="R677">
        <f>IFERROR(VLOOKUP($A677,Registros!$B$2:$G$6000,6,0),IFERROR(VLOOKUP($D677,Winback!$B$2:$C$300,2,0),""))</f>
        <v/>
      </c>
      <c r="S677">
        <f>IF($E677=1,"NP","")&amp;IF($G677=1,"+MOV","")&amp;IF($I677=1,"+CS","")&amp;IF($K677=1,"+WB","")</f>
        <v/>
      </c>
      <c r="T677">
        <f>$E677+$G677+$I677+$K677</f>
        <v/>
      </c>
    </row>
    <row r="678">
      <c r="A678" t="inlineStr">
        <is>
          <t>312220130000</t>
        </is>
      </c>
      <c r="B678" t="inlineStr">
        <is>
          <t>31222013</t>
        </is>
      </c>
      <c r="C678" t="inlineStr">
        <is>
          <t>NETWORK SOLUTIONS SA</t>
        </is>
      </c>
      <c r="D678" t="inlineStr">
        <is>
          <t>NETWORKSOLUTIONSSA</t>
        </is>
      </c>
      <c r="E678">
        <f>IF(COUNTIFS(Registros!$A$2:$A$6000,"NP",Registros!$B$2:$B$6000,$A678)&gt;0,1,0)</f>
        <v/>
      </c>
      <c r="F678">
        <f>IF($E678=1,SUMIFS(Registros!$F$2:$F$6000,Registros!$A$2:$A$6000,"NP",Registros!$B$2:$B$6000,$A678),0)</f>
        <v/>
      </c>
      <c r="G678">
        <f>IF(COUNTIFS(Registros!$A$2:$A$6000,"MOV",Registros!$B$2:$B$6000,$A678)&gt;0,1,0)</f>
        <v/>
      </c>
      <c r="H678">
        <f>IF($G678=1,SUMIFS(Registros!$F$2:$F$6000,Registros!$A$2:$A$6000,"MOV",Registros!$B$2:$B$6000,$A678),0)</f>
        <v/>
      </c>
      <c r="I678">
        <f>IF(COUNTIFS(Registros!$A$2:$A$6000,"CS",Registros!$B$2:$B$6000,$A678)&gt;0,1,0)</f>
        <v/>
      </c>
      <c r="J678">
        <f>IF($I678=1,SUMIFS(Registros!$I$2:$I$6000,Registros!$A$2:$A$6000,"CS",Registros!$B$2:$B$6000,$A678),0)</f>
        <v/>
      </c>
      <c r="K678">
        <f>IF(COUNTIFS(Winback!$K$2:$K$300,$D678)&gt;0,1,0)</f>
        <v/>
      </c>
      <c r="L678">
        <f>IF(AND($K678=1,LEFT($A678,3)="WB-"),SUMIFS(Winback!$D$2:$D$300,Winback!$K$2:$K$300,$D678),0)</f>
        <v/>
      </c>
      <c r="M678">
        <f>IF(OR($E678=1,$G678=1,SUMIFS(Registros!$J$2:$J$6000,Registros!$B$2:$B$6000,$A678)&gt;0),1,0)</f>
        <v/>
      </c>
      <c r="N678">
        <f>IF($J678&gt;0,1,IF(COUNTIFS(Registros!$A$2:$A$6000,"CS",Registros!$B$2:$B$6000,$A678,Registros!$K$2:$K$6000,"&lt;&gt;")&gt;0,1,0))</f>
        <v/>
      </c>
      <c r="O678">
        <f>IF(AND($K678=1,$E678=0,$G678=0,$I678=0),"WINBACK",IF(AND($M678=1,$N678&gt;0),"CONVERGENTE",IF($M678=1,"SOLO MÓVIL",IF($N678&gt;0,"SOLO FIJO / INTERNET","SIN SERVICIOS"))))</f>
        <v/>
      </c>
      <c r="P678">
        <f>IF($O678="WINBACK","Recuperar (winback)",IF($O678="CONVERGENTE","Upgrade / más líneas",IF($O678="SOLO MÓVIL","Ofrecer fijo + internet (FLBBTV)",IF($O678="SOLO FIJO / INTERNET","Ofrecer línea móvil Nextphone","Oferta completa (móvil + fijo + internet)"))))</f>
        <v/>
      </c>
      <c r="Q678">
        <f>$F678+$H678+$L678</f>
        <v/>
      </c>
      <c r="R678">
        <f>IFERROR(VLOOKUP($A678,Registros!$B$2:$G$6000,6,0),IFERROR(VLOOKUP($D678,Winback!$B$2:$C$300,2,0),""))</f>
        <v/>
      </c>
      <c r="S678">
        <f>IF($E678=1,"NP","")&amp;IF($G678=1,"+MOV","")&amp;IF($I678=1,"+CS","")&amp;IF($K678=1,"+WB","")</f>
        <v/>
      </c>
      <c r="T678">
        <f>$E678+$G678+$I678+$K678</f>
        <v/>
      </c>
    </row>
    <row r="679">
      <c r="A679" t="inlineStr">
        <is>
          <t>352195770000</t>
        </is>
      </c>
      <c r="B679" t="inlineStr">
        <is>
          <t>35219577</t>
        </is>
      </c>
      <c r="C679" t="inlineStr">
        <is>
          <t>LEGUMBRES BLEYSIN</t>
        </is>
      </c>
      <c r="D679" t="inlineStr">
        <is>
          <t>LEGUMBRESBLEYSIN</t>
        </is>
      </c>
      <c r="E679">
        <f>IF(COUNTIFS(Registros!$A$2:$A$6000,"NP",Registros!$B$2:$B$6000,$A679)&gt;0,1,0)</f>
        <v/>
      </c>
      <c r="F679">
        <f>IF($E679=1,SUMIFS(Registros!$F$2:$F$6000,Registros!$A$2:$A$6000,"NP",Registros!$B$2:$B$6000,$A679),0)</f>
        <v/>
      </c>
      <c r="G679">
        <f>IF(COUNTIFS(Registros!$A$2:$A$6000,"MOV",Registros!$B$2:$B$6000,$A679)&gt;0,1,0)</f>
        <v/>
      </c>
      <c r="H679">
        <f>IF($G679=1,SUMIFS(Registros!$F$2:$F$6000,Registros!$A$2:$A$6000,"MOV",Registros!$B$2:$B$6000,$A679),0)</f>
        <v/>
      </c>
      <c r="I679">
        <f>IF(COUNTIFS(Registros!$A$2:$A$6000,"CS",Registros!$B$2:$B$6000,$A679)&gt;0,1,0)</f>
        <v/>
      </c>
      <c r="J679">
        <f>IF($I679=1,SUMIFS(Registros!$I$2:$I$6000,Registros!$A$2:$A$6000,"CS",Registros!$B$2:$B$6000,$A679),0)</f>
        <v/>
      </c>
      <c r="K679">
        <f>IF(COUNTIFS(Winback!$K$2:$K$300,$D679)&gt;0,1,0)</f>
        <v/>
      </c>
      <c r="L679">
        <f>IF(AND($K679=1,LEFT($A679,3)="WB-"),SUMIFS(Winback!$D$2:$D$300,Winback!$K$2:$K$300,$D679),0)</f>
        <v/>
      </c>
      <c r="M679">
        <f>IF(OR($E679=1,$G679=1,SUMIFS(Registros!$J$2:$J$6000,Registros!$B$2:$B$6000,$A679)&gt;0),1,0)</f>
        <v/>
      </c>
      <c r="N679">
        <f>IF($J679&gt;0,1,IF(COUNTIFS(Registros!$A$2:$A$6000,"CS",Registros!$B$2:$B$6000,$A679,Registros!$K$2:$K$6000,"&lt;&gt;")&gt;0,1,0))</f>
        <v/>
      </c>
      <c r="O679">
        <f>IF(AND($K679=1,$E679=0,$G679=0,$I679=0),"WINBACK",IF(AND($M679=1,$N679&gt;0),"CONVERGENTE",IF($M679=1,"SOLO MÓVIL",IF($N679&gt;0,"SOLO FIJO / INTERNET","SIN SERVICIOS"))))</f>
        <v/>
      </c>
      <c r="P679">
        <f>IF($O679="WINBACK","Recuperar (winback)",IF($O679="CONVERGENTE","Upgrade / más líneas",IF($O679="SOLO MÓVIL","Ofrecer fijo + internet (FLBBTV)",IF($O679="SOLO FIJO / INTERNET","Ofrecer línea móvil Nextphone","Oferta completa (móvil + fijo + internet)"))))</f>
        <v/>
      </c>
      <c r="Q679">
        <f>$F679+$H679+$L679</f>
        <v/>
      </c>
      <c r="R679">
        <f>IFERROR(VLOOKUP($A679,Registros!$B$2:$G$6000,6,0),IFERROR(VLOOKUP($D679,Winback!$B$2:$C$300,2,0),""))</f>
        <v/>
      </c>
      <c r="S679">
        <f>IF($E679=1,"NP","")&amp;IF($G679=1,"+MOV","")&amp;IF($I679=1,"+CS","")&amp;IF($K679=1,"+WB","")</f>
        <v/>
      </c>
      <c r="T679">
        <f>$E679+$G679+$I679+$K679</f>
        <v/>
      </c>
    </row>
    <row r="680">
      <c r="A680" t="inlineStr">
        <is>
          <t>327913830000</t>
        </is>
      </c>
      <c r="B680" t="inlineStr">
        <is>
          <t>32791383</t>
        </is>
      </c>
      <c r="C680" t="inlineStr">
        <is>
          <t>DISTRIBUIDORA DE ALIMENTOS SAEZ</t>
        </is>
      </c>
      <c r="D680" t="inlineStr">
        <is>
          <t>DISTRIBUIDORADEALIMENTOSSAEZ</t>
        </is>
      </c>
      <c r="E680">
        <f>IF(COUNTIFS(Registros!$A$2:$A$6000,"NP",Registros!$B$2:$B$6000,$A680)&gt;0,1,0)</f>
        <v/>
      </c>
      <c r="F680">
        <f>IF($E680=1,SUMIFS(Registros!$F$2:$F$6000,Registros!$A$2:$A$6000,"NP",Registros!$B$2:$B$6000,$A680),0)</f>
        <v/>
      </c>
      <c r="G680">
        <f>IF(COUNTIFS(Registros!$A$2:$A$6000,"MOV",Registros!$B$2:$B$6000,$A680)&gt;0,1,0)</f>
        <v/>
      </c>
      <c r="H680">
        <f>IF($G680=1,SUMIFS(Registros!$F$2:$F$6000,Registros!$A$2:$A$6000,"MOV",Registros!$B$2:$B$6000,$A680),0)</f>
        <v/>
      </c>
      <c r="I680">
        <f>IF(COUNTIFS(Registros!$A$2:$A$6000,"CS",Registros!$B$2:$B$6000,$A680)&gt;0,1,0)</f>
        <v/>
      </c>
      <c r="J680">
        <f>IF($I680=1,SUMIFS(Registros!$I$2:$I$6000,Registros!$A$2:$A$6000,"CS",Registros!$B$2:$B$6000,$A680),0)</f>
        <v/>
      </c>
      <c r="K680">
        <f>IF(COUNTIFS(Winback!$K$2:$K$300,$D680)&gt;0,1,0)</f>
        <v/>
      </c>
      <c r="L680">
        <f>IF(AND($K680=1,LEFT($A680,3)="WB-"),SUMIFS(Winback!$D$2:$D$300,Winback!$K$2:$K$300,$D680),0)</f>
        <v/>
      </c>
      <c r="M680">
        <f>IF(OR($E680=1,$G680=1,SUMIFS(Registros!$J$2:$J$6000,Registros!$B$2:$B$6000,$A680)&gt;0),1,0)</f>
        <v/>
      </c>
      <c r="N680">
        <f>IF($J680&gt;0,1,IF(COUNTIFS(Registros!$A$2:$A$6000,"CS",Registros!$B$2:$B$6000,$A680,Registros!$K$2:$K$6000,"&lt;&gt;")&gt;0,1,0))</f>
        <v/>
      </c>
      <c r="O680">
        <f>IF(AND($K680=1,$E680=0,$G680=0,$I680=0),"WINBACK",IF(AND($M680=1,$N680&gt;0),"CONVERGENTE",IF($M680=1,"SOLO MÓVIL",IF($N680&gt;0,"SOLO FIJO / INTERNET","SIN SERVICIOS"))))</f>
        <v/>
      </c>
      <c r="P680">
        <f>IF($O680="WINBACK","Recuperar (winback)",IF($O680="CONVERGENTE","Upgrade / más líneas",IF($O680="SOLO MÓVIL","Ofrecer fijo + internet (FLBBTV)",IF($O680="SOLO FIJO / INTERNET","Ofrecer línea móvil Nextphone","Oferta completa (móvil + fijo + internet)"))))</f>
        <v/>
      </c>
      <c r="Q680">
        <f>$F680+$H680+$L680</f>
        <v/>
      </c>
      <c r="R680">
        <f>IFERROR(VLOOKUP($A680,Registros!$B$2:$G$6000,6,0),IFERROR(VLOOKUP($D680,Winback!$B$2:$C$300,2,0),""))</f>
        <v/>
      </c>
      <c r="S680">
        <f>IF($E680=1,"NP","")&amp;IF($G680=1,"+MOV","")&amp;IF($I680=1,"+CS","")&amp;IF($K680=1,"+WB","")</f>
        <v/>
      </c>
      <c r="T680">
        <f>$E680+$G680+$I680+$K680</f>
        <v/>
      </c>
    </row>
    <row r="681">
      <c r="A681" t="inlineStr">
        <is>
          <t>326290780000</t>
        </is>
      </c>
      <c r="B681" t="inlineStr">
        <is>
          <t>32629078</t>
        </is>
      </c>
      <c r="C681" t="inlineStr">
        <is>
          <t>ERIC GALVEZ</t>
        </is>
      </c>
      <c r="D681" t="inlineStr">
        <is>
          <t>ERICGALVEZ</t>
        </is>
      </c>
      <c r="E681">
        <f>IF(COUNTIFS(Registros!$A$2:$A$6000,"NP",Registros!$B$2:$B$6000,$A681)&gt;0,1,0)</f>
        <v/>
      </c>
      <c r="F681">
        <f>IF($E681=1,SUMIFS(Registros!$F$2:$F$6000,Registros!$A$2:$A$6000,"NP",Registros!$B$2:$B$6000,$A681),0)</f>
        <v/>
      </c>
      <c r="G681">
        <f>IF(COUNTIFS(Registros!$A$2:$A$6000,"MOV",Registros!$B$2:$B$6000,$A681)&gt;0,1,0)</f>
        <v/>
      </c>
      <c r="H681">
        <f>IF($G681=1,SUMIFS(Registros!$F$2:$F$6000,Registros!$A$2:$A$6000,"MOV",Registros!$B$2:$B$6000,$A681),0)</f>
        <v/>
      </c>
      <c r="I681">
        <f>IF(COUNTIFS(Registros!$A$2:$A$6000,"CS",Registros!$B$2:$B$6000,$A681)&gt;0,1,0)</f>
        <v/>
      </c>
      <c r="J681">
        <f>IF($I681=1,SUMIFS(Registros!$I$2:$I$6000,Registros!$A$2:$A$6000,"CS",Registros!$B$2:$B$6000,$A681),0)</f>
        <v/>
      </c>
      <c r="K681">
        <f>IF(COUNTIFS(Winback!$K$2:$K$300,$D681)&gt;0,1,0)</f>
        <v/>
      </c>
      <c r="L681">
        <f>IF(AND($K681=1,LEFT($A681,3)="WB-"),SUMIFS(Winback!$D$2:$D$300,Winback!$K$2:$K$300,$D681),0)</f>
        <v/>
      </c>
      <c r="M681">
        <f>IF(OR($E681=1,$G681=1,SUMIFS(Registros!$J$2:$J$6000,Registros!$B$2:$B$6000,$A681)&gt;0),1,0)</f>
        <v/>
      </c>
      <c r="N681">
        <f>IF($J681&gt;0,1,IF(COUNTIFS(Registros!$A$2:$A$6000,"CS",Registros!$B$2:$B$6000,$A681,Registros!$K$2:$K$6000,"&lt;&gt;")&gt;0,1,0))</f>
        <v/>
      </c>
      <c r="O681">
        <f>IF(AND($K681=1,$E681=0,$G681=0,$I681=0),"WINBACK",IF(AND($M681=1,$N681&gt;0),"CONVERGENTE",IF($M681=1,"SOLO MÓVIL",IF($N681&gt;0,"SOLO FIJO / INTERNET","SIN SERVICIOS"))))</f>
        <v/>
      </c>
      <c r="P681">
        <f>IF($O681="WINBACK","Recuperar (winback)",IF($O681="CONVERGENTE","Upgrade / más líneas",IF($O681="SOLO MÓVIL","Ofrecer fijo + internet (FLBBTV)",IF($O681="SOLO FIJO / INTERNET","Ofrecer línea móvil Nextphone","Oferta completa (móvil + fijo + internet)"))))</f>
        <v/>
      </c>
      <c r="Q681">
        <f>$F681+$H681+$L681</f>
        <v/>
      </c>
      <c r="R681">
        <f>IFERROR(VLOOKUP($A681,Registros!$B$2:$G$6000,6,0),IFERROR(VLOOKUP($D681,Winback!$B$2:$C$300,2,0),""))</f>
        <v/>
      </c>
      <c r="S681">
        <f>IF($E681=1,"NP","")&amp;IF($G681=1,"+MOV","")&amp;IF($I681=1,"+CS","")&amp;IF($K681=1,"+WB","")</f>
        <v/>
      </c>
      <c r="T681">
        <f>$E681+$G681+$I681+$K681</f>
        <v/>
      </c>
    </row>
    <row r="682">
      <c r="A682" t="inlineStr">
        <is>
          <t>362058760000</t>
        </is>
      </c>
      <c r="B682" t="inlineStr">
        <is>
          <t>36205876</t>
        </is>
      </c>
      <c r="C682" t="inlineStr">
        <is>
          <t>GUILLERMINA MORENO CORDERO</t>
        </is>
      </c>
      <c r="D682" t="inlineStr">
        <is>
          <t>GUILLERMINAMORENOCORDERO</t>
        </is>
      </c>
      <c r="E682">
        <f>IF(COUNTIFS(Registros!$A$2:$A$6000,"NP",Registros!$B$2:$B$6000,$A682)&gt;0,1,0)</f>
        <v/>
      </c>
      <c r="F682">
        <f>IF($E682=1,SUMIFS(Registros!$F$2:$F$6000,Registros!$A$2:$A$6000,"NP",Registros!$B$2:$B$6000,$A682),0)</f>
        <v/>
      </c>
      <c r="G682">
        <f>IF(COUNTIFS(Registros!$A$2:$A$6000,"MOV",Registros!$B$2:$B$6000,$A682)&gt;0,1,0)</f>
        <v/>
      </c>
      <c r="H682">
        <f>IF($G682=1,SUMIFS(Registros!$F$2:$F$6000,Registros!$A$2:$A$6000,"MOV",Registros!$B$2:$B$6000,$A682),0)</f>
        <v/>
      </c>
      <c r="I682">
        <f>IF(COUNTIFS(Registros!$A$2:$A$6000,"CS",Registros!$B$2:$B$6000,$A682)&gt;0,1,0)</f>
        <v/>
      </c>
      <c r="J682">
        <f>IF($I682=1,SUMIFS(Registros!$I$2:$I$6000,Registros!$A$2:$A$6000,"CS",Registros!$B$2:$B$6000,$A682),0)</f>
        <v/>
      </c>
      <c r="K682">
        <f>IF(COUNTIFS(Winback!$K$2:$K$300,$D682)&gt;0,1,0)</f>
        <v/>
      </c>
      <c r="L682">
        <f>IF(AND($K682=1,LEFT($A682,3)="WB-"),SUMIFS(Winback!$D$2:$D$300,Winback!$K$2:$K$300,$D682),0)</f>
        <v/>
      </c>
      <c r="M682">
        <f>IF(OR($E682=1,$G682=1,SUMIFS(Registros!$J$2:$J$6000,Registros!$B$2:$B$6000,$A682)&gt;0),1,0)</f>
        <v/>
      </c>
      <c r="N682">
        <f>IF($J682&gt;0,1,IF(COUNTIFS(Registros!$A$2:$A$6000,"CS",Registros!$B$2:$B$6000,$A682,Registros!$K$2:$K$6000,"&lt;&gt;")&gt;0,1,0))</f>
        <v/>
      </c>
      <c r="O682">
        <f>IF(AND($K682=1,$E682=0,$G682=0,$I682=0),"WINBACK",IF(AND($M682=1,$N682&gt;0),"CONVERGENTE",IF($M682=1,"SOLO MÓVIL",IF($N682&gt;0,"SOLO FIJO / INTERNET","SIN SERVICIOS"))))</f>
        <v/>
      </c>
      <c r="P682">
        <f>IF($O682="WINBACK","Recuperar (winback)",IF($O682="CONVERGENTE","Upgrade / más líneas",IF($O682="SOLO MÓVIL","Ofrecer fijo + internet (FLBBTV)",IF($O682="SOLO FIJO / INTERNET","Ofrecer línea móvil Nextphone","Oferta completa (móvil + fijo + internet)"))))</f>
        <v/>
      </c>
      <c r="Q682">
        <f>$F682+$H682+$L682</f>
        <v/>
      </c>
      <c r="R682">
        <f>IFERROR(VLOOKUP($A682,Registros!$B$2:$G$6000,6,0),IFERROR(VLOOKUP($D682,Winback!$B$2:$C$300,2,0),""))</f>
        <v/>
      </c>
      <c r="S682">
        <f>IF($E682=1,"NP","")&amp;IF($G682=1,"+MOV","")&amp;IF($I682=1,"+CS","")&amp;IF($K682=1,"+WB","")</f>
        <v/>
      </c>
      <c r="T682">
        <f>$E682+$G682+$I682+$K682</f>
        <v/>
      </c>
    </row>
    <row r="683">
      <c r="A683" t="inlineStr">
        <is>
          <t>339110860000</t>
        </is>
      </c>
      <c r="B683" t="inlineStr">
        <is>
          <t>33911086</t>
        </is>
      </c>
      <c r="C683" t="inlineStr">
        <is>
          <t>Marcia Esther Ruiz Aparicio</t>
        </is>
      </c>
      <c r="D683" t="inlineStr">
        <is>
          <t>MARCIAESTHERRUIZAPARICIO</t>
        </is>
      </c>
      <c r="E683">
        <f>IF(COUNTIFS(Registros!$A$2:$A$6000,"NP",Registros!$B$2:$B$6000,$A683)&gt;0,1,0)</f>
        <v/>
      </c>
      <c r="F683">
        <f>IF($E683=1,SUMIFS(Registros!$F$2:$F$6000,Registros!$A$2:$A$6000,"NP",Registros!$B$2:$B$6000,$A683),0)</f>
        <v/>
      </c>
      <c r="G683">
        <f>IF(COUNTIFS(Registros!$A$2:$A$6000,"MOV",Registros!$B$2:$B$6000,$A683)&gt;0,1,0)</f>
        <v/>
      </c>
      <c r="H683">
        <f>IF($G683=1,SUMIFS(Registros!$F$2:$F$6000,Registros!$A$2:$A$6000,"MOV",Registros!$B$2:$B$6000,$A683),0)</f>
        <v/>
      </c>
      <c r="I683">
        <f>IF(COUNTIFS(Registros!$A$2:$A$6000,"CS",Registros!$B$2:$B$6000,$A683)&gt;0,1,0)</f>
        <v/>
      </c>
      <c r="J683">
        <f>IF($I683=1,SUMIFS(Registros!$I$2:$I$6000,Registros!$A$2:$A$6000,"CS",Registros!$B$2:$B$6000,$A683),0)</f>
        <v/>
      </c>
      <c r="K683">
        <f>IF(COUNTIFS(Winback!$K$2:$K$300,$D683)&gt;0,1,0)</f>
        <v/>
      </c>
      <c r="L683">
        <f>IF(AND($K683=1,LEFT($A683,3)="WB-"),SUMIFS(Winback!$D$2:$D$300,Winback!$K$2:$K$300,$D683),0)</f>
        <v/>
      </c>
      <c r="M683">
        <f>IF(OR($E683=1,$G683=1,SUMIFS(Registros!$J$2:$J$6000,Registros!$B$2:$B$6000,$A683)&gt;0),1,0)</f>
        <v/>
      </c>
      <c r="N683">
        <f>IF($J683&gt;0,1,IF(COUNTIFS(Registros!$A$2:$A$6000,"CS",Registros!$B$2:$B$6000,$A683,Registros!$K$2:$K$6000,"&lt;&gt;")&gt;0,1,0))</f>
        <v/>
      </c>
      <c r="O683">
        <f>IF(AND($K683=1,$E683=0,$G683=0,$I683=0),"WINBACK",IF(AND($M683=1,$N683&gt;0),"CONVERGENTE",IF($M683=1,"SOLO MÓVIL",IF($N683&gt;0,"SOLO FIJO / INTERNET","SIN SERVICIOS"))))</f>
        <v/>
      </c>
      <c r="P683">
        <f>IF($O683="WINBACK","Recuperar (winback)",IF($O683="CONVERGENTE","Upgrade / más líneas",IF($O683="SOLO MÓVIL","Ofrecer fijo + internet (FLBBTV)",IF($O683="SOLO FIJO / INTERNET","Ofrecer línea móvil Nextphone","Oferta completa (móvil + fijo + internet)"))))</f>
        <v/>
      </c>
      <c r="Q683">
        <f>$F683+$H683+$L683</f>
        <v/>
      </c>
      <c r="R683">
        <f>IFERROR(VLOOKUP($A683,Registros!$B$2:$G$6000,6,0),IFERROR(VLOOKUP($D683,Winback!$B$2:$C$300,2,0),""))</f>
        <v/>
      </c>
      <c r="S683">
        <f>IF($E683=1,"NP","")&amp;IF($G683=1,"+MOV","")&amp;IF($I683=1,"+CS","")&amp;IF($K683=1,"+WB","")</f>
        <v/>
      </c>
      <c r="T683">
        <f>$E683+$G683+$I683+$K683</f>
        <v/>
      </c>
    </row>
    <row r="684">
      <c r="A684" t="inlineStr">
        <is>
          <t>326587350000</t>
        </is>
      </c>
      <c r="B684" t="inlineStr">
        <is>
          <t>32658735</t>
        </is>
      </c>
      <c r="C684" t="inlineStr">
        <is>
          <t>FINANCE S.A</t>
        </is>
      </c>
      <c r="D684" t="inlineStr">
        <is>
          <t>FINANCESA</t>
        </is>
      </c>
      <c r="E684">
        <f>IF(COUNTIFS(Registros!$A$2:$A$6000,"NP",Registros!$B$2:$B$6000,$A684)&gt;0,1,0)</f>
        <v/>
      </c>
      <c r="F684">
        <f>IF($E684=1,SUMIFS(Registros!$F$2:$F$6000,Registros!$A$2:$A$6000,"NP",Registros!$B$2:$B$6000,$A684),0)</f>
        <v/>
      </c>
      <c r="G684">
        <f>IF(COUNTIFS(Registros!$A$2:$A$6000,"MOV",Registros!$B$2:$B$6000,$A684)&gt;0,1,0)</f>
        <v/>
      </c>
      <c r="H684">
        <f>IF($G684=1,SUMIFS(Registros!$F$2:$F$6000,Registros!$A$2:$A$6000,"MOV",Registros!$B$2:$B$6000,$A684),0)</f>
        <v/>
      </c>
      <c r="I684">
        <f>IF(COUNTIFS(Registros!$A$2:$A$6000,"CS",Registros!$B$2:$B$6000,$A684)&gt;0,1,0)</f>
        <v/>
      </c>
      <c r="J684">
        <f>IF($I684=1,SUMIFS(Registros!$I$2:$I$6000,Registros!$A$2:$A$6000,"CS",Registros!$B$2:$B$6000,$A684),0)</f>
        <v/>
      </c>
      <c r="K684">
        <f>IF(COUNTIFS(Winback!$K$2:$K$300,$D684)&gt;0,1,0)</f>
        <v/>
      </c>
      <c r="L684">
        <f>IF(AND($K684=1,LEFT($A684,3)="WB-"),SUMIFS(Winback!$D$2:$D$300,Winback!$K$2:$K$300,$D684),0)</f>
        <v/>
      </c>
      <c r="M684">
        <f>IF(OR($E684=1,$G684=1,SUMIFS(Registros!$J$2:$J$6000,Registros!$B$2:$B$6000,$A684)&gt;0),1,0)</f>
        <v/>
      </c>
      <c r="N684">
        <f>IF($J684&gt;0,1,IF(COUNTIFS(Registros!$A$2:$A$6000,"CS",Registros!$B$2:$B$6000,$A684,Registros!$K$2:$K$6000,"&lt;&gt;")&gt;0,1,0))</f>
        <v/>
      </c>
      <c r="O684">
        <f>IF(AND($K684=1,$E684=0,$G684=0,$I684=0),"WINBACK",IF(AND($M684=1,$N684&gt;0),"CONVERGENTE",IF($M684=1,"SOLO MÓVIL",IF($N684&gt;0,"SOLO FIJO / INTERNET","SIN SERVICIOS"))))</f>
        <v/>
      </c>
      <c r="P684">
        <f>IF($O684="WINBACK","Recuperar (winback)",IF($O684="CONVERGENTE","Upgrade / más líneas",IF($O684="SOLO MÓVIL","Ofrecer fijo + internet (FLBBTV)",IF($O684="SOLO FIJO / INTERNET","Ofrecer línea móvil Nextphone","Oferta completa (móvil + fijo + internet)"))))</f>
        <v/>
      </c>
      <c r="Q684">
        <f>$F684+$H684+$L684</f>
        <v/>
      </c>
      <c r="R684">
        <f>IFERROR(VLOOKUP($A684,Registros!$B$2:$G$6000,6,0),IFERROR(VLOOKUP($D684,Winback!$B$2:$C$300,2,0),""))</f>
        <v/>
      </c>
      <c r="S684">
        <f>IF($E684=1,"NP","")&amp;IF($G684=1,"+MOV","")&amp;IF($I684=1,"+CS","")&amp;IF($K684=1,"+WB","")</f>
        <v/>
      </c>
      <c r="T684">
        <f>$E684+$G684+$I684+$K684</f>
        <v/>
      </c>
    </row>
    <row r="685">
      <c r="A685" t="inlineStr">
        <is>
          <t>354049160000</t>
        </is>
      </c>
      <c r="B685" t="inlineStr">
        <is>
          <t>35404916</t>
        </is>
      </c>
      <c r="C685" t="inlineStr">
        <is>
          <t>JUANA CAMPOS</t>
        </is>
      </c>
      <c r="D685" t="inlineStr">
        <is>
          <t>JUANACAMPOS</t>
        </is>
      </c>
      <c r="E685">
        <f>IF(COUNTIFS(Registros!$A$2:$A$6000,"NP",Registros!$B$2:$B$6000,$A685)&gt;0,1,0)</f>
        <v/>
      </c>
      <c r="F685">
        <f>IF($E685=1,SUMIFS(Registros!$F$2:$F$6000,Registros!$A$2:$A$6000,"NP",Registros!$B$2:$B$6000,$A685),0)</f>
        <v/>
      </c>
      <c r="G685">
        <f>IF(COUNTIFS(Registros!$A$2:$A$6000,"MOV",Registros!$B$2:$B$6000,$A685)&gt;0,1,0)</f>
        <v/>
      </c>
      <c r="H685">
        <f>IF($G685=1,SUMIFS(Registros!$F$2:$F$6000,Registros!$A$2:$A$6000,"MOV",Registros!$B$2:$B$6000,$A685),0)</f>
        <v/>
      </c>
      <c r="I685">
        <f>IF(COUNTIFS(Registros!$A$2:$A$6000,"CS",Registros!$B$2:$B$6000,$A685)&gt;0,1,0)</f>
        <v/>
      </c>
      <c r="J685">
        <f>IF($I685=1,SUMIFS(Registros!$I$2:$I$6000,Registros!$A$2:$A$6000,"CS",Registros!$B$2:$B$6000,$A685),0)</f>
        <v/>
      </c>
      <c r="K685">
        <f>IF(COUNTIFS(Winback!$K$2:$K$300,$D685)&gt;0,1,0)</f>
        <v/>
      </c>
      <c r="L685">
        <f>IF(AND($K685=1,LEFT($A685,3)="WB-"),SUMIFS(Winback!$D$2:$D$300,Winback!$K$2:$K$300,$D685),0)</f>
        <v/>
      </c>
      <c r="M685">
        <f>IF(OR($E685=1,$G685=1,SUMIFS(Registros!$J$2:$J$6000,Registros!$B$2:$B$6000,$A685)&gt;0),1,0)</f>
        <v/>
      </c>
      <c r="N685">
        <f>IF($J685&gt;0,1,IF(COUNTIFS(Registros!$A$2:$A$6000,"CS",Registros!$B$2:$B$6000,$A685,Registros!$K$2:$K$6000,"&lt;&gt;")&gt;0,1,0))</f>
        <v/>
      </c>
      <c r="O685">
        <f>IF(AND($K685=1,$E685=0,$G685=0,$I685=0),"WINBACK",IF(AND($M685=1,$N685&gt;0),"CONVERGENTE",IF($M685=1,"SOLO MÓVIL",IF($N685&gt;0,"SOLO FIJO / INTERNET","SIN SERVICIOS"))))</f>
        <v/>
      </c>
      <c r="P685">
        <f>IF($O685="WINBACK","Recuperar (winback)",IF($O685="CONVERGENTE","Upgrade / más líneas",IF($O685="SOLO MÓVIL","Ofrecer fijo + internet (FLBBTV)",IF($O685="SOLO FIJO / INTERNET","Ofrecer línea móvil Nextphone","Oferta completa (móvil + fijo + internet)"))))</f>
        <v/>
      </c>
      <c r="Q685">
        <f>$F685+$H685+$L685</f>
        <v/>
      </c>
      <c r="R685">
        <f>IFERROR(VLOOKUP($A685,Registros!$B$2:$G$6000,6,0),IFERROR(VLOOKUP($D685,Winback!$B$2:$C$300,2,0),""))</f>
        <v/>
      </c>
      <c r="S685">
        <f>IF($E685=1,"NP","")&amp;IF($G685=1,"+MOV","")&amp;IF($I685=1,"+CS","")&amp;IF($K685=1,"+WB","")</f>
        <v/>
      </c>
      <c r="T685">
        <f>$E685+$G685+$I685+$K685</f>
        <v/>
      </c>
    </row>
    <row r="686">
      <c r="A686" t="inlineStr">
        <is>
          <t>357234660000</t>
        </is>
      </c>
      <c r="B686" t="inlineStr">
        <is>
          <t>35723466</t>
        </is>
      </c>
      <c r="C686" t="inlineStr">
        <is>
          <t>JOSE SANCHEZ</t>
        </is>
      </c>
      <c r="D686" t="inlineStr">
        <is>
          <t>JOSESANCHEZ</t>
        </is>
      </c>
      <c r="E686">
        <f>IF(COUNTIFS(Registros!$A$2:$A$6000,"NP",Registros!$B$2:$B$6000,$A686)&gt;0,1,0)</f>
        <v/>
      </c>
      <c r="F686">
        <f>IF($E686=1,SUMIFS(Registros!$F$2:$F$6000,Registros!$A$2:$A$6000,"NP",Registros!$B$2:$B$6000,$A686),0)</f>
        <v/>
      </c>
      <c r="G686">
        <f>IF(COUNTIFS(Registros!$A$2:$A$6000,"MOV",Registros!$B$2:$B$6000,$A686)&gt;0,1,0)</f>
        <v/>
      </c>
      <c r="H686">
        <f>IF($G686=1,SUMIFS(Registros!$F$2:$F$6000,Registros!$A$2:$A$6000,"MOV",Registros!$B$2:$B$6000,$A686),0)</f>
        <v/>
      </c>
      <c r="I686">
        <f>IF(COUNTIFS(Registros!$A$2:$A$6000,"CS",Registros!$B$2:$B$6000,$A686)&gt;0,1,0)</f>
        <v/>
      </c>
      <c r="J686">
        <f>IF($I686=1,SUMIFS(Registros!$I$2:$I$6000,Registros!$A$2:$A$6000,"CS",Registros!$B$2:$B$6000,$A686),0)</f>
        <v/>
      </c>
      <c r="K686">
        <f>IF(COUNTIFS(Winback!$K$2:$K$300,$D686)&gt;0,1,0)</f>
        <v/>
      </c>
      <c r="L686">
        <f>IF(AND($K686=1,LEFT($A686,3)="WB-"),SUMIFS(Winback!$D$2:$D$300,Winback!$K$2:$K$300,$D686),0)</f>
        <v/>
      </c>
      <c r="M686">
        <f>IF(OR($E686=1,$G686=1,SUMIFS(Registros!$J$2:$J$6000,Registros!$B$2:$B$6000,$A686)&gt;0),1,0)</f>
        <v/>
      </c>
      <c r="N686">
        <f>IF($J686&gt;0,1,IF(COUNTIFS(Registros!$A$2:$A$6000,"CS",Registros!$B$2:$B$6000,$A686,Registros!$K$2:$K$6000,"&lt;&gt;")&gt;0,1,0))</f>
        <v/>
      </c>
      <c r="O686">
        <f>IF(AND($K686=1,$E686=0,$G686=0,$I686=0),"WINBACK",IF(AND($M686=1,$N686&gt;0),"CONVERGENTE",IF($M686=1,"SOLO MÓVIL",IF($N686&gt;0,"SOLO FIJO / INTERNET","SIN SERVICIOS"))))</f>
        <v/>
      </c>
      <c r="P686">
        <f>IF($O686="WINBACK","Recuperar (winback)",IF($O686="CONVERGENTE","Upgrade / más líneas",IF($O686="SOLO MÓVIL","Ofrecer fijo + internet (FLBBTV)",IF($O686="SOLO FIJO / INTERNET","Ofrecer línea móvil Nextphone","Oferta completa (móvil + fijo + internet)"))))</f>
        <v/>
      </c>
      <c r="Q686">
        <f>$F686+$H686+$L686</f>
        <v/>
      </c>
      <c r="R686">
        <f>IFERROR(VLOOKUP($A686,Registros!$B$2:$G$6000,6,0),IFERROR(VLOOKUP($D686,Winback!$B$2:$C$300,2,0),""))</f>
        <v/>
      </c>
      <c r="S686">
        <f>IF($E686=1,"NP","")&amp;IF($G686=1,"+MOV","")&amp;IF($I686=1,"+CS","")&amp;IF($K686=1,"+WB","")</f>
        <v/>
      </c>
      <c r="T686">
        <f>$E686+$G686+$I686+$K686</f>
        <v/>
      </c>
    </row>
    <row r="687">
      <c r="A687" t="inlineStr">
        <is>
          <t>364016000000</t>
        </is>
      </c>
      <c r="B687" t="inlineStr">
        <is>
          <t>36401600</t>
        </is>
      </c>
      <c r="C687" t="inlineStr">
        <is>
          <t>APOLONIO OJO ALMANZA</t>
        </is>
      </c>
      <c r="D687" t="inlineStr">
        <is>
          <t>APOLONIOOJOALMANZA</t>
        </is>
      </c>
      <c r="E687">
        <f>IF(COUNTIFS(Registros!$A$2:$A$6000,"NP",Registros!$B$2:$B$6000,$A687)&gt;0,1,0)</f>
        <v/>
      </c>
      <c r="F687">
        <f>IF($E687=1,SUMIFS(Registros!$F$2:$F$6000,Registros!$A$2:$A$6000,"NP",Registros!$B$2:$B$6000,$A687),0)</f>
        <v/>
      </c>
      <c r="G687">
        <f>IF(COUNTIFS(Registros!$A$2:$A$6000,"MOV",Registros!$B$2:$B$6000,$A687)&gt;0,1,0)</f>
        <v/>
      </c>
      <c r="H687">
        <f>IF($G687=1,SUMIFS(Registros!$F$2:$F$6000,Registros!$A$2:$A$6000,"MOV",Registros!$B$2:$B$6000,$A687),0)</f>
        <v/>
      </c>
      <c r="I687">
        <f>IF(COUNTIFS(Registros!$A$2:$A$6000,"CS",Registros!$B$2:$B$6000,$A687)&gt;0,1,0)</f>
        <v/>
      </c>
      <c r="J687">
        <f>IF($I687=1,SUMIFS(Registros!$I$2:$I$6000,Registros!$A$2:$A$6000,"CS",Registros!$B$2:$B$6000,$A687),0)</f>
        <v/>
      </c>
      <c r="K687">
        <f>IF(COUNTIFS(Winback!$K$2:$K$300,$D687)&gt;0,1,0)</f>
        <v/>
      </c>
      <c r="L687">
        <f>IF(AND($K687=1,LEFT($A687,3)="WB-"),SUMIFS(Winback!$D$2:$D$300,Winback!$K$2:$K$300,$D687),0)</f>
        <v/>
      </c>
      <c r="M687">
        <f>IF(OR($E687=1,$G687=1,SUMIFS(Registros!$J$2:$J$6000,Registros!$B$2:$B$6000,$A687)&gt;0),1,0)</f>
        <v/>
      </c>
      <c r="N687">
        <f>IF($J687&gt;0,1,IF(COUNTIFS(Registros!$A$2:$A$6000,"CS",Registros!$B$2:$B$6000,$A687,Registros!$K$2:$K$6000,"&lt;&gt;")&gt;0,1,0))</f>
        <v/>
      </c>
      <c r="O687">
        <f>IF(AND($K687=1,$E687=0,$G687=0,$I687=0),"WINBACK",IF(AND($M687=1,$N687&gt;0),"CONVERGENTE",IF($M687=1,"SOLO MÓVIL",IF($N687&gt;0,"SOLO FIJO / INTERNET","SIN SERVICIOS"))))</f>
        <v/>
      </c>
      <c r="P687">
        <f>IF($O687="WINBACK","Recuperar (winback)",IF($O687="CONVERGENTE","Upgrade / más líneas",IF($O687="SOLO MÓVIL","Ofrecer fijo + internet (FLBBTV)",IF($O687="SOLO FIJO / INTERNET","Ofrecer línea móvil Nextphone","Oferta completa (móvil + fijo + internet)"))))</f>
        <v/>
      </c>
      <c r="Q687">
        <f>$F687+$H687+$L687</f>
        <v/>
      </c>
      <c r="R687">
        <f>IFERROR(VLOOKUP($A687,Registros!$B$2:$G$6000,6,0),IFERROR(VLOOKUP($D687,Winback!$B$2:$C$300,2,0),""))</f>
        <v/>
      </c>
      <c r="S687">
        <f>IF($E687=1,"NP","")&amp;IF($G687=1,"+MOV","")&amp;IF($I687=1,"+CS","")&amp;IF($K687=1,"+WB","")</f>
        <v/>
      </c>
      <c r="T687">
        <f>$E687+$G687+$I687+$K687</f>
        <v/>
      </c>
    </row>
    <row r="688">
      <c r="A688" t="inlineStr">
        <is>
          <t>352173340000</t>
        </is>
      </c>
      <c r="B688" t="inlineStr">
        <is>
          <t>35217334</t>
        </is>
      </c>
      <c r="C688" t="inlineStr">
        <is>
          <t>ELIDIA MENDOZA BULTRON</t>
        </is>
      </c>
      <c r="D688" t="inlineStr">
        <is>
          <t>ELIDIAMENDOZABULTRON</t>
        </is>
      </c>
      <c r="E688">
        <f>IF(COUNTIFS(Registros!$A$2:$A$6000,"NP",Registros!$B$2:$B$6000,$A688)&gt;0,1,0)</f>
        <v/>
      </c>
      <c r="F688">
        <f>IF($E688=1,SUMIFS(Registros!$F$2:$F$6000,Registros!$A$2:$A$6000,"NP",Registros!$B$2:$B$6000,$A688),0)</f>
        <v/>
      </c>
      <c r="G688">
        <f>IF(COUNTIFS(Registros!$A$2:$A$6000,"MOV",Registros!$B$2:$B$6000,$A688)&gt;0,1,0)</f>
        <v/>
      </c>
      <c r="H688">
        <f>IF($G688=1,SUMIFS(Registros!$F$2:$F$6000,Registros!$A$2:$A$6000,"MOV",Registros!$B$2:$B$6000,$A688),0)</f>
        <v/>
      </c>
      <c r="I688">
        <f>IF(COUNTIFS(Registros!$A$2:$A$6000,"CS",Registros!$B$2:$B$6000,$A688)&gt;0,1,0)</f>
        <v/>
      </c>
      <c r="J688">
        <f>IF($I688=1,SUMIFS(Registros!$I$2:$I$6000,Registros!$A$2:$A$6000,"CS",Registros!$B$2:$B$6000,$A688),0)</f>
        <v/>
      </c>
      <c r="K688">
        <f>IF(COUNTIFS(Winback!$K$2:$K$300,$D688)&gt;0,1,0)</f>
        <v/>
      </c>
      <c r="L688">
        <f>IF(AND($K688=1,LEFT($A688,3)="WB-"),SUMIFS(Winback!$D$2:$D$300,Winback!$K$2:$K$300,$D688),0)</f>
        <v/>
      </c>
      <c r="M688">
        <f>IF(OR($E688=1,$G688=1,SUMIFS(Registros!$J$2:$J$6000,Registros!$B$2:$B$6000,$A688)&gt;0),1,0)</f>
        <v/>
      </c>
      <c r="N688">
        <f>IF($J688&gt;0,1,IF(COUNTIFS(Registros!$A$2:$A$6000,"CS",Registros!$B$2:$B$6000,$A688,Registros!$K$2:$K$6000,"&lt;&gt;")&gt;0,1,0))</f>
        <v/>
      </c>
      <c r="O688">
        <f>IF(AND($K688=1,$E688=0,$G688=0,$I688=0),"WINBACK",IF(AND($M688=1,$N688&gt;0),"CONVERGENTE",IF($M688=1,"SOLO MÓVIL",IF($N688&gt;0,"SOLO FIJO / INTERNET","SIN SERVICIOS"))))</f>
        <v/>
      </c>
      <c r="P688">
        <f>IF($O688="WINBACK","Recuperar (winback)",IF($O688="CONVERGENTE","Upgrade / más líneas",IF($O688="SOLO MÓVIL","Ofrecer fijo + internet (FLBBTV)",IF($O688="SOLO FIJO / INTERNET","Ofrecer línea móvil Nextphone","Oferta completa (móvil + fijo + internet)"))))</f>
        <v/>
      </c>
      <c r="Q688">
        <f>$F688+$H688+$L688</f>
        <v/>
      </c>
      <c r="R688">
        <f>IFERROR(VLOOKUP($A688,Registros!$B$2:$G$6000,6,0),IFERROR(VLOOKUP($D688,Winback!$B$2:$C$300,2,0),""))</f>
        <v/>
      </c>
      <c r="S688">
        <f>IF($E688=1,"NP","")&amp;IF($G688=1,"+MOV","")&amp;IF($I688=1,"+CS","")&amp;IF($K688=1,"+WB","")</f>
        <v/>
      </c>
      <c r="T688">
        <f>$E688+$G688+$I688+$K688</f>
        <v/>
      </c>
    </row>
    <row r="689">
      <c r="A689" t="inlineStr">
        <is>
          <t>344439910000</t>
        </is>
      </c>
      <c r="B689" t="inlineStr">
        <is>
          <t>34443991</t>
        </is>
      </c>
      <c r="C689" t="inlineStr">
        <is>
          <t>AIDA HERNANDEZ</t>
        </is>
      </c>
      <c r="D689" t="inlineStr">
        <is>
          <t>AIDAHERNANDEZ</t>
        </is>
      </c>
      <c r="E689">
        <f>IF(COUNTIFS(Registros!$A$2:$A$6000,"NP",Registros!$B$2:$B$6000,$A689)&gt;0,1,0)</f>
        <v/>
      </c>
      <c r="F689">
        <f>IF($E689=1,SUMIFS(Registros!$F$2:$F$6000,Registros!$A$2:$A$6000,"NP",Registros!$B$2:$B$6000,$A689),0)</f>
        <v/>
      </c>
      <c r="G689">
        <f>IF(COUNTIFS(Registros!$A$2:$A$6000,"MOV",Registros!$B$2:$B$6000,$A689)&gt;0,1,0)</f>
        <v/>
      </c>
      <c r="H689">
        <f>IF($G689=1,SUMIFS(Registros!$F$2:$F$6000,Registros!$A$2:$A$6000,"MOV",Registros!$B$2:$B$6000,$A689),0)</f>
        <v/>
      </c>
      <c r="I689">
        <f>IF(COUNTIFS(Registros!$A$2:$A$6000,"CS",Registros!$B$2:$B$6000,$A689)&gt;0,1,0)</f>
        <v/>
      </c>
      <c r="J689">
        <f>IF($I689=1,SUMIFS(Registros!$I$2:$I$6000,Registros!$A$2:$A$6000,"CS",Registros!$B$2:$B$6000,$A689),0)</f>
        <v/>
      </c>
      <c r="K689">
        <f>IF(COUNTIFS(Winback!$K$2:$K$300,$D689)&gt;0,1,0)</f>
        <v/>
      </c>
      <c r="L689">
        <f>IF(AND($K689=1,LEFT($A689,3)="WB-"),SUMIFS(Winback!$D$2:$D$300,Winback!$K$2:$K$300,$D689),0)</f>
        <v/>
      </c>
      <c r="M689">
        <f>IF(OR($E689=1,$G689=1,SUMIFS(Registros!$J$2:$J$6000,Registros!$B$2:$B$6000,$A689)&gt;0),1,0)</f>
        <v/>
      </c>
      <c r="N689">
        <f>IF($J689&gt;0,1,IF(COUNTIFS(Registros!$A$2:$A$6000,"CS",Registros!$B$2:$B$6000,$A689,Registros!$K$2:$K$6000,"&lt;&gt;")&gt;0,1,0))</f>
        <v/>
      </c>
      <c r="O689">
        <f>IF(AND($K689=1,$E689=0,$G689=0,$I689=0),"WINBACK",IF(AND($M689=1,$N689&gt;0),"CONVERGENTE",IF($M689=1,"SOLO MÓVIL",IF($N689&gt;0,"SOLO FIJO / INTERNET","SIN SERVICIOS"))))</f>
        <v/>
      </c>
      <c r="P689">
        <f>IF($O689="WINBACK","Recuperar (winback)",IF($O689="CONVERGENTE","Upgrade / más líneas",IF($O689="SOLO MÓVIL","Ofrecer fijo + internet (FLBBTV)",IF($O689="SOLO FIJO / INTERNET","Ofrecer línea móvil Nextphone","Oferta completa (móvil + fijo + internet)"))))</f>
        <v/>
      </c>
      <c r="Q689">
        <f>$F689+$H689+$L689</f>
        <v/>
      </c>
      <c r="R689">
        <f>IFERROR(VLOOKUP($A689,Registros!$B$2:$G$6000,6,0),IFERROR(VLOOKUP($D689,Winback!$B$2:$C$300,2,0),""))</f>
        <v/>
      </c>
      <c r="S689">
        <f>IF($E689=1,"NP","")&amp;IF($G689=1,"+MOV","")&amp;IF($I689=1,"+CS","")&amp;IF($K689=1,"+WB","")</f>
        <v/>
      </c>
      <c r="T689">
        <f>$E689+$G689+$I689+$K689</f>
        <v/>
      </c>
    </row>
    <row r="690">
      <c r="A690" t="inlineStr">
        <is>
          <t>325374720000</t>
        </is>
      </c>
      <c r="B690" t="inlineStr">
        <is>
          <t>32537472</t>
        </is>
      </c>
      <c r="C690" t="inlineStr">
        <is>
          <t>SRC CORPORATI</t>
        </is>
      </c>
      <c r="D690" t="inlineStr">
        <is>
          <t>SRCCORPORATI</t>
        </is>
      </c>
      <c r="E690">
        <f>IF(COUNTIFS(Registros!$A$2:$A$6000,"NP",Registros!$B$2:$B$6000,$A690)&gt;0,1,0)</f>
        <v/>
      </c>
      <c r="F690">
        <f>IF($E690=1,SUMIFS(Registros!$F$2:$F$6000,Registros!$A$2:$A$6000,"NP",Registros!$B$2:$B$6000,$A690),0)</f>
        <v/>
      </c>
      <c r="G690">
        <f>IF(COUNTIFS(Registros!$A$2:$A$6000,"MOV",Registros!$B$2:$B$6000,$A690)&gt;0,1,0)</f>
        <v/>
      </c>
      <c r="H690">
        <f>IF($G690=1,SUMIFS(Registros!$F$2:$F$6000,Registros!$A$2:$A$6000,"MOV",Registros!$B$2:$B$6000,$A690),0)</f>
        <v/>
      </c>
      <c r="I690">
        <f>IF(COUNTIFS(Registros!$A$2:$A$6000,"CS",Registros!$B$2:$B$6000,$A690)&gt;0,1,0)</f>
        <v/>
      </c>
      <c r="J690">
        <f>IF($I690=1,SUMIFS(Registros!$I$2:$I$6000,Registros!$A$2:$A$6000,"CS",Registros!$B$2:$B$6000,$A690),0)</f>
        <v/>
      </c>
      <c r="K690">
        <f>IF(COUNTIFS(Winback!$K$2:$K$300,$D690)&gt;0,1,0)</f>
        <v/>
      </c>
      <c r="L690">
        <f>IF(AND($K690=1,LEFT($A690,3)="WB-"),SUMIFS(Winback!$D$2:$D$300,Winback!$K$2:$K$300,$D690),0)</f>
        <v/>
      </c>
      <c r="M690">
        <f>IF(OR($E690=1,$G690=1,SUMIFS(Registros!$J$2:$J$6000,Registros!$B$2:$B$6000,$A690)&gt;0),1,0)</f>
        <v/>
      </c>
      <c r="N690">
        <f>IF($J690&gt;0,1,IF(COUNTIFS(Registros!$A$2:$A$6000,"CS",Registros!$B$2:$B$6000,$A690,Registros!$K$2:$K$6000,"&lt;&gt;")&gt;0,1,0))</f>
        <v/>
      </c>
      <c r="O690">
        <f>IF(AND($K690=1,$E690=0,$G690=0,$I690=0),"WINBACK",IF(AND($M690=1,$N690&gt;0),"CONVERGENTE",IF($M690=1,"SOLO MÓVIL",IF($N690&gt;0,"SOLO FIJO / INTERNET","SIN SERVICIOS"))))</f>
        <v/>
      </c>
      <c r="P690">
        <f>IF($O690="WINBACK","Recuperar (winback)",IF($O690="CONVERGENTE","Upgrade / más líneas",IF($O690="SOLO MÓVIL","Ofrecer fijo + internet (FLBBTV)",IF($O690="SOLO FIJO / INTERNET","Ofrecer línea móvil Nextphone","Oferta completa (móvil + fijo + internet)"))))</f>
        <v/>
      </c>
      <c r="Q690">
        <f>$F690+$H690+$L690</f>
        <v/>
      </c>
      <c r="R690">
        <f>IFERROR(VLOOKUP($A690,Registros!$B$2:$G$6000,6,0),IFERROR(VLOOKUP($D690,Winback!$B$2:$C$300,2,0),""))</f>
        <v/>
      </c>
      <c r="S690">
        <f>IF($E690=1,"NP","")&amp;IF($G690=1,"+MOV","")&amp;IF($I690=1,"+CS","")&amp;IF($K690=1,"+WB","")</f>
        <v/>
      </c>
      <c r="T690">
        <f>$E690+$G690+$I690+$K690</f>
        <v/>
      </c>
    </row>
    <row r="691">
      <c r="A691" t="inlineStr">
        <is>
          <t>356328420000</t>
        </is>
      </c>
      <c r="B691" t="inlineStr">
        <is>
          <t>35632842</t>
        </is>
      </c>
      <c r="C691" t="inlineStr">
        <is>
          <t>VIELCA SOLIS</t>
        </is>
      </c>
      <c r="D691" t="inlineStr">
        <is>
          <t>VIELCASOLIS</t>
        </is>
      </c>
      <c r="E691">
        <f>IF(COUNTIFS(Registros!$A$2:$A$6000,"NP",Registros!$B$2:$B$6000,$A691)&gt;0,1,0)</f>
        <v/>
      </c>
      <c r="F691">
        <f>IF($E691=1,SUMIFS(Registros!$F$2:$F$6000,Registros!$A$2:$A$6000,"NP",Registros!$B$2:$B$6000,$A691),0)</f>
        <v/>
      </c>
      <c r="G691">
        <f>IF(COUNTIFS(Registros!$A$2:$A$6000,"MOV",Registros!$B$2:$B$6000,$A691)&gt;0,1,0)</f>
        <v/>
      </c>
      <c r="H691">
        <f>IF($G691=1,SUMIFS(Registros!$F$2:$F$6000,Registros!$A$2:$A$6000,"MOV",Registros!$B$2:$B$6000,$A691),0)</f>
        <v/>
      </c>
      <c r="I691">
        <f>IF(COUNTIFS(Registros!$A$2:$A$6000,"CS",Registros!$B$2:$B$6000,$A691)&gt;0,1,0)</f>
        <v/>
      </c>
      <c r="J691">
        <f>IF($I691=1,SUMIFS(Registros!$I$2:$I$6000,Registros!$A$2:$A$6000,"CS",Registros!$B$2:$B$6000,$A691),0)</f>
        <v/>
      </c>
      <c r="K691">
        <f>IF(COUNTIFS(Winback!$K$2:$K$300,$D691)&gt;0,1,0)</f>
        <v/>
      </c>
      <c r="L691">
        <f>IF(AND($K691=1,LEFT($A691,3)="WB-"),SUMIFS(Winback!$D$2:$D$300,Winback!$K$2:$K$300,$D691),0)</f>
        <v/>
      </c>
      <c r="M691">
        <f>IF(OR($E691=1,$G691=1,SUMIFS(Registros!$J$2:$J$6000,Registros!$B$2:$B$6000,$A691)&gt;0),1,0)</f>
        <v/>
      </c>
      <c r="N691">
        <f>IF($J691&gt;0,1,IF(COUNTIFS(Registros!$A$2:$A$6000,"CS",Registros!$B$2:$B$6000,$A691,Registros!$K$2:$K$6000,"&lt;&gt;")&gt;0,1,0))</f>
        <v/>
      </c>
      <c r="O691">
        <f>IF(AND($K691=1,$E691=0,$G691=0,$I691=0),"WINBACK",IF(AND($M691=1,$N691&gt;0),"CONVERGENTE",IF($M691=1,"SOLO MÓVIL",IF($N691&gt;0,"SOLO FIJO / INTERNET","SIN SERVICIOS"))))</f>
        <v/>
      </c>
      <c r="P691">
        <f>IF($O691="WINBACK","Recuperar (winback)",IF($O691="CONVERGENTE","Upgrade / más líneas",IF($O691="SOLO MÓVIL","Ofrecer fijo + internet (FLBBTV)",IF($O691="SOLO FIJO / INTERNET","Ofrecer línea móvil Nextphone","Oferta completa (móvil + fijo + internet)"))))</f>
        <v/>
      </c>
      <c r="Q691">
        <f>$F691+$H691+$L691</f>
        <v/>
      </c>
      <c r="R691">
        <f>IFERROR(VLOOKUP($A691,Registros!$B$2:$G$6000,6,0),IFERROR(VLOOKUP($D691,Winback!$B$2:$C$300,2,0),""))</f>
        <v/>
      </c>
      <c r="S691">
        <f>IF($E691=1,"NP","")&amp;IF($G691=1,"+MOV","")&amp;IF($I691=1,"+CS","")&amp;IF($K691=1,"+WB","")</f>
        <v/>
      </c>
      <c r="T691">
        <f>$E691+$G691+$I691+$K691</f>
        <v/>
      </c>
    </row>
    <row r="692">
      <c r="A692" t="inlineStr">
        <is>
          <t>343234110000</t>
        </is>
      </c>
      <c r="B692" t="inlineStr">
        <is>
          <t>34323411</t>
        </is>
      </c>
      <c r="C692" t="inlineStr">
        <is>
          <t>BLEYSIN HAYDEE CASA</t>
        </is>
      </c>
      <c r="D692" t="inlineStr">
        <is>
          <t>BLEYSINHAYDEECASA</t>
        </is>
      </c>
      <c r="E692">
        <f>IF(COUNTIFS(Registros!$A$2:$A$6000,"NP",Registros!$B$2:$B$6000,$A692)&gt;0,1,0)</f>
        <v/>
      </c>
      <c r="F692">
        <f>IF($E692=1,SUMIFS(Registros!$F$2:$F$6000,Registros!$A$2:$A$6000,"NP",Registros!$B$2:$B$6000,$A692),0)</f>
        <v/>
      </c>
      <c r="G692">
        <f>IF(COUNTIFS(Registros!$A$2:$A$6000,"MOV",Registros!$B$2:$B$6000,$A692)&gt;0,1,0)</f>
        <v/>
      </c>
      <c r="H692">
        <f>IF($G692=1,SUMIFS(Registros!$F$2:$F$6000,Registros!$A$2:$A$6000,"MOV",Registros!$B$2:$B$6000,$A692),0)</f>
        <v/>
      </c>
      <c r="I692">
        <f>IF(COUNTIFS(Registros!$A$2:$A$6000,"CS",Registros!$B$2:$B$6000,$A692)&gt;0,1,0)</f>
        <v/>
      </c>
      <c r="J692">
        <f>IF($I692=1,SUMIFS(Registros!$I$2:$I$6000,Registros!$A$2:$A$6000,"CS",Registros!$B$2:$B$6000,$A692),0)</f>
        <v/>
      </c>
      <c r="K692">
        <f>IF(COUNTIFS(Winback!$K$2:$K$300,$D692)&gt;0,1,0)</f>
        <v/>
      </c>
      <c r="L692">
        <f>IF(AND($K692=1,LEFT($A692,3)="WB-"),SUMIFS(Winback!$D$2:$D$300,Winback!$K$2:$K$300,$D692),0)</f>
        <v/>
      </c>
      <c r="M692">
        <f>IF(OR($E692=1,$G692=1,SUMIFS(Registros!$J$2:$J$6000,Registros!$B$2:$B$6000,$A692)&gt;0),1,0)</f>
        <v/>
      </c>
      <c r="N692">
        <f>IF($J692&gt;0,1,IF(COUNTIFS(Registros!$A$2:$A$6000,"CS",Registros!$B$2:$B$6000,$A692,Registros!$K$2:$K$6000,"&lt;&gt;")&gt;0,1,0))</f>
        <v/>
      </c>
      <c r="O692">
        <f>IF(AND($K692=1,$E692=0,$G692=0,$I692=0),"WINBACK",IF(AND($M692=1,$N692&gt;0),"CONVERGENTE",IF($M692=1,"SOLO MÓVIL",IF($N692&gt;0,"SOLO FIJO / INTERNET","SIN SERVICIOS"))))</f>
        <v/>
      </c>
      <c r="P692">
        <f>IF($O692="WINBACK","Recuperar (winback)",IF($O692="CONVERGENTE","Upgrade / más líneas",IF($O692="SOLO MÓVIL","Ofrecer fijo + internet (FLBBTV)",IF($O692="SOLO FIJO / INTERNET","Ofrecer línea móvil Nextphone","Oferta completa (móvil + fijo + internet)"))))</f>
        <v/>
      </c>
      <c r="Q692">
        <f>$F692+$H692+$L692</f>
        <v/>
      </c>
      <c r="R692">
        <f>IFERROR(VLOOKUP($A692,Registros!$B$2:$G$6000,6,0),IFERROR(VLOOKUP($D692,Winback!$B$2:$C$300,2,0),""))</f>
        <v/>
      </c>
      <c r="S692">
        <f>IF($E692=1,"NP","")&amp;IF($G692=1,"+MOV","")&amp;IF($I692=1,"+CS","")&amp;IF($K692=1,"+WB","")</f>
        <v/>
      </c>
      <c r="T692">
        <f>$E692+$G692+$I692+$K692</f>
        <v/>
      </c>
    </row>
    <row r="693">
      <c r="A693" t="inlineStr">
        <is>
          <t>355380860000</t>
        </is>
      </c>
      <c r="B693" t="inlineStr">
        <is>
          <t>35538086</t>
        </is>
      </c>
      <c r="C693" t="inlineStr">
        <is>
          <t>MARYSELL POLANCO</t>
        </is>
      </c>
      <c r="D693" t="inlineStr">
        <is>
          <t>MARYSELLPOLANCO</t>
        </is>
      </c>
      <c r="E693">
        <f>IF(COUNTIFS(Registros!$A$2:$A$6000,"NP",Registros!$B$2:$B$6000,$A693)&gt;0,1,0)</f>
        <v/>
      </c>
      <c r="F693">
        <f>IF($E693=1,SUMIFS(Registros!$F$2:$F$6000,Registros!$A$2:$A$6000,"NP",Registros!$B$2:$B$6000,$A693),0)</f>
        <v/>
      </c>
      <c r="G693">
        <f>IF(COUNTIFS(Registros!$A$2:$A$6000,"MOV",Registros!$B$2:$B$6000,$A693)&gt;0,1,0)</f>
        <v/>
      </c>
      <c r="H693">
        <f>IF($G693=1,SUMIFS(Registros!$F$2:$F$6000,Registros!$A$2:$A$6000,"MOV",Registros!$B$2:$B$6000,$A693),0)</f>
        <v/>
      </c>
      <c r="I693">
        <f>IF(COUNTIFS(Registros!$A$2:$A$6000,"CS",Registros!$B$2:$B$6000,$A693)&gt;0,1,0)</f>
        <v/>
      </c>
      <c r="J693">
        <f>IF($I693=1,SUMIFS(Registros!$I$2:$I$6000,Registros!$A$2:$A$6000,"CS",Registros!$B$2:$B$6000,$A693),0)</f>
        <v/>
      </c>
      <c r="K693">
        <f>IF(COUNTIFS(Winback!$K$2:$K$300,$D693)&gt;0,1,0)</f>
        <v/>
      </c>
      <c r="L693">
        <f>IF(AND($K693=1,LEFT($A693,3)="WB-"),SUMIFS(Winback!$D$2:$D$300,Winback!$K$2:$K$300,$D693),0)</f>
        <v/>
      </c>
      <c r="M693">
        <f>IF(OR($E693=1,$G693=1,SUMIFS(Registros!$J$2:$J$6000,Registros!$B$2:$B$6000,$A693)&gt;0),1,0)</f>
        <v/>
      </c>
      <c r="N693">
        <f>IF($J693&gt;0,1,IF(COUNTIFS(Registros!$A$2:$A$6000,"CS",Registros!$B$2:$B$6000,$A693,Registros!$K$2:$K$6000,"&lt;&gt;")&gt;0,1,0))</f>
        <v/>
      </c>
      <c r="O693">
        <f>IF(AND($K693=1,$E693=0,$G693=0,$I693=0),"WINBACK",IF(AND($M693=1,$N693&gt;0),"CONVERGENTE",IF($M693=1,"SOLO MÓVIL",IF($N693&gt;0,"SOLO FIJO / INTERNET","SIN SERVICIOS"))))</f>
        <v/>
      </c>
      <c r="P693">
        <f>IF($O693="WINBACK","Recuperar (winback)",IF($O693="CONVERGENTE","Upgrade / más líneas",IF($O693="SOLO MÓVIL","Ofrecer fijo + internet (FLBBTV)",IF($O693="SOLO FIJO / INTERNET","Ofrecer línea móvil Nextphone","Oferta completa (móvil + fijo + internet)"))))</f>
        <v/>
      </c>
      <c r="Q693">
        <f>$F693+$H693+$L693</f>
        <v/>
      </c>
      <c r="R693">
        <f>IFERROR(VLOOKUP($A693,Registros!$B$2:$G$6000,6,0),IFERROR(VLOOKUP($D693,Winback!$B$2:$C$300,2,0),""))</f>
        <v/>
      </c>
      <c r="S693">
        <f>IF($E693=1,"NP","")&amp;IF($G693=1,"+MOV","")&amp;IF($I693=1,"+CS","")&amp;IF($K693=1,"+WB","")</f>
        <v/>
      </c>
      <c r="T693">
        <f>$E693+$G693+$I693+$K693</f>
        <v/>
      </c>
    </row>
    <row r="694">
      <c r="A694" t="inlineStr">
        <is>
          <t>323921340600</t>
        </is>
      </c>
      <c r="B694" t="inlineStr">
        <is>
          <t>32392134</t>
        </is>
      </c>
      <c r="C694" t="inlineStr">
        <is>
          <t>SCL TELECOMSERVICES CARLOSVALDEZPIMENTEL</t>
        </is>
      </c>
      <c r="D694" t="inlineStr">
        <is>
          <t>SCLTELECOMSERVICESCARLOSVALDEZPIMENTEL</t>
        </is>
      </c>
      <c r="E694">
        <f>IF(COUNTIFS(Registros!$A$2:$A$6000,"NP",Registros!$B$2:$B$6000,$A694)&gt;0,1,0)</f>
        <v/>
      </c>
      <c r="F694">
        <f>IF($E694=1,SUMIFS(Registros!$F$2:$F$6000,Registros!$A$2:$A$6000,"NP",Registros!$B$2:$B$6000,$A694),0)</f>
        <v/>
      </c>
      <c r="G694">
        <f>IF(COUNTIFS(Registros!$A$2:$A$6000,"MOV",Registros!$B$2:$B$6000,$A694)&gt;0,1,0)</f>
        <v/>
      </c>
      <c r="H694">
        <f>IF($G694=1,SUMIFS(Registros!$F$2:$F$6000,Registros!$A$2:$A$6000,"MOV",Registros!$B$2:$B$6000,$A694),0)</f>
        <v/>
      </c>
      <c r="I694">
        <f>IF(COUNTIFS(Registros!$A$2:$A$6000,"CS",Registros!$B$2:$B$6000,$A694)&gt;0,1,0)</f>
        <v/>
      </c>
      <c r="J694">
        <f>IF($I694=1,SUMIFS(Registros!$I$2:$I$6000,Registros!$A$2:$A$6000,"CS",Registros!$B$2:$B$6000,$A694),0)</f>
        <v/>
      </c>
      <c r="K694">
        <f>IF(COUNTIFS(Winback!$K$2:$K$300,$D694)&gt;0,1,0)</f>
        <v/>
      </c>
      <c r="L694">
        <f>IF(AND($K694=1,LEFT($A694,3)="WB-"),SUMIFS(Winback!$D$2:$D$300,Winback!$K$2:$K$300,$D694),0)</f>
        <v/>
      </c>
      <c r="M694">
        <f>IF(OR($E694=1,$G694=1,SUMIFS(Registros!$J$2:$J$6000,Registros!$B$2:$B$6000,$A694)&gt;0),1,0)</f>
        <v/>
      </c>
      <c r="N694">
        <f>IF($J694&gt;0,1,IF(COUNTIFS(Registros!$A$2:$A$6000,"CS",Registros!$B$2:$B$6000,$A694,Registros!$K$2:$K$6000,"&lt;&gt;")&gt;0,1,0))</f>
        <v/>
      </c>
      <c r="O694">
        <f>IF(AND($K694=1,$E694=0,$G694=0,$I694=0),"WINBACK",IF(AND($M694=1,$N694&gt;0),"CONVERGENTE",IF($M694=1,"SOLO MÓVIL",IF($N694&gt;0,"SOLO FIJO / INTERNET","SIN SERVICIOS"))))</f>
        <v/>
      </c>
      <c r="P694">
        <f>IF($O694="WINBACK","Recuperar (winback)",IF($O694="CONVERGENTE","Upgrade / más líneas",IF($O694="SOLO MÓVIL","Ofrecer fijo + internet (FLBBTV)",IF($O694="SOLO FIJO / INTERNET","Ofrecer línea móvil Nextphone","Oferta completa (móvil + fijo + internet)"))))</f>
        <v/>
      </c>
      <c r="Q694">
        <f>$F694+$H694+$L694</f>
        <v/>
      </c>
      <c r="R694">
        <f>IFERROR(VLOOKUP($A694,Registros!$B$2:$G$6000,6,0),IFERROR(VLOOKUP($D694,Winback!$B$2:$C$300,2,0),""))</f>
        <v/>
      </c>
      <c r="S694">
        <f>IF($E694=1,"NP","")&amp;IF($G694=1,"+MOV","")&amp;IF($I694=1,"+CS","")&amp;IF($K694=1,"+WB","")</f>
        <v/>
      </c>
      <c r="T694">
        <f>$E694+$G694+$I694+$K694</f>
        <v/>
      </c>
    </row>
    <row r="695">
      <c r="A695" t="inlineStr">
        <is>
          <t>321248600100</t>
        </is>
      </c>
      <c r="B695" t="inlineStr">
        <is>
          <t>32124860</t>
        </is>
      </c>
      <c r="C695" t="inlineStr">
        <is>
          <t>MAGALI GRIFFITH</t>
        </is>
      </c>
      <c r="D695" t="inlineStr">
        <is>
          <t>MAGALIGRIFFITH</t>
        </is>
      </c>
      <c r="E695">
        <f>IF(COUNTIFS(Registros!$A$2:$A$6000,"NP",Registros!$B$2:$B$6000,$A695)&gt;0,1,0)</f>
        <v/>
      </c>
      <c r="F695">
        <f>IF($E695=1,SUMIFS(Registros!$F$2:$F$6000,Registros!$A$2:$A$6000,"NP",Registros!$B$2:$B$6000,$A695),0)</f>
        <v/>
      </c>
      <c r="G695">
        <f>IF(COUNTIFS(Registros!$A$2:$A$6000,"MOV",Registros!$B$2:$B$6000,$A695)&gt;0,1,0)</f>
        <v/>
      </c>
      <c r="H695">
        <f>IF($G695=1,SUMIFS(Registros!$F$2:$F$6000,Registros!$A$2:$A$6000,"MOV",Registros!$B$2:$B$6000,$A695),0)</f>
        <v/>
      </c>
      <c r="I695">
        <f>IF(COUNTIFS(Registros!$A$2:$A$6000,"CS",Registros!$B$2:$B$6000,$A695)&gt;0,1,0)</f>
        <v/>
      </c>
      <c r="J695">
        <f>IF($I695=1,SUMIFS(Registros!$I$2:$I$6000,Registros!$A$2:$A$6000,"CS",Registros!$B$2:$B$6000,$A695),0)</f>
        <v/>
      </c>
      <c r="K695">
        <f>IF(COUNTIFS(Winback!$K$2:$K$300,$D695)&gt;0,1,0)</f>
        <v/>
      </c>
      <c r="L695">
        <f>IF(AND($K695=1,LEFT($A695,3)="WB-"),SUMIFS(Winback!$D$2:$D$300,Winback!$K$2:$K$300,$D695),0)</f>
        <v/>
      </c>
      <c r="M695">
        <f>IF(OR($E695=1,$G695=1,SUMIFS(Registros!$J$2:$J$6000,Registros!$B$2:$B$6000,$A695)&gt;0),1,0)</f>
        <v/>
      </c>
      <c r="N695">
        <f>IF($J695&gt;0,1,IF(COUNTIFS(Registros!$A$2:$A$6000,"CS",Registros!$B$2:$B$6000,$A695,Registros!$K$2:$K$6000,"&lt;&gt;")&gt;0,1,0))</f>
        <v/>
      </c>
      <c r="O695">
        <f>IF(AND($K695=1,$E695=0,$G695=0,$I695=0),"WINBACK",IF(AND($M695=1,$N695&gt;0),"CONVERGENTE",IF($M695=1,"SOLO MÓVIL",IF($N695&gt;0,"SOLO FIJO / INTERNET","SIN SERVICIOS"))))</f>
        <v/>
      </c>
      <c r="P695">
        <f>IF($O695="WINBACK","Recuperar (winback)",IF($O695="CONVERGENTE","Upgrade / más líneas",IF($O695="SOLO MÓVIL","Ofrecer fijo + internet (FLBBTV)",IF($O695="SOLO FIJO / INTERNET","Ofrecer línea móvil Nextphone","Oferta completa (móvil + fijo + internet)"))))</f>
        <v/>
      </c>
      <c r="Q695">
        <f>$F695+$H695+$L695</f>
        <v/>
      </c>
      <c r="R695">
        <f>IFERROR(VLOOKUP($A695,Registros!$B$2:$G$6000,6,0),IFERROR(VLOOKUP($D695,Winback!$B$2:$C$300,2,0),""))</f>
        <v/>
      </c>
      <c r="S695">
        <f>IF($E695=1,"NP","")&amp;IF($G695=1,"+MOV","")&amp;IF($I695=1,"+CS","")&amp;IF($K695=1,"+WB","")</f>
        <v/>
      </c>
      <c r="T695">
        <f>$E695+$G695+$I695+$K695</f>
        <v/>
      </c>
    </row>
    <row r="696">
      <c r="A696" t="inlineStr">
        <is>
          <t>312199000000</t>
        </is>
      </c>
      <c r="B696" t="inlineStr">
        <is>
          <t>31219900</t>
        </is>
      </c>
      <c r="C696" t="inlineStr">
        <is>
          <t>SOLIS &amp; ELIAS SOLIS &amp; ELIAS -</t>
        </is>
      </c>
      <c r="D696" t="inlineStr">
        <is>
          <t>SOLISELIASSOLISELIAS</t>
        </is>
      </c>
      <c r="E696">
        <f>IF(COUNTIFS(Registros!$A$2:$A$6000,"NP",Registros!$B$2:$B$6000,$A696)&gt;0,1,0)</f>
        <v/>
      </c>
      <c r="F696">
        <f>IF($E696=1,SUMIFS(Registros!$F$2:$F$6000,Registros!$A$2:$A$6000,"NP",Registros!$B$2:$B$6000,$A696),0)</f>
        <v/>
      </c>
      <c r="G696">
        <f>IF(COUNTIFS(Registros!$A$2:$A$6000,"MOV",Registros!$B$2:$B$6000,$A696)&gt;0,1,0)</f>
        <v/>
      </c>
      <c r="H696">
        <f>IF($G696=1,SUMIFS(Registros!$F$2:$F$6000,Registros!$A$2:$A$6000,"MOV",Registros!$B$2:$B$6000,$A696),0)</f>
        <v/>
      </c>
      <c r="I696">
        <f>IF(COUNTIFS(Registros!$A$2:$A$6000,"CS",Registros!$B$2:$B$6000,$A696)&gt;0,1,0)</f>
        <v/>
      </c>
      <c r="J696">
        <f>IF($I696=1,SUMIFS(Registros!$I$2:$I$6000,Registros!$A$2:$A$6000,"CS",Registros!$B$2:$B$6000,$A696),0)</f>
        <v/>
      </c>
      <c r="K696">
        <f>IF(COUNTIFS(Winback!$K$2:$K$300,$D696)&gt;0,1,0)</f>
        <v/>
      </c>
      <c r="L696">
        <f>IF(AND($K696=1,LEFT($A696,3)="WB-"),SUMIFS(Winback!$D$2:$D$300,Winback!$K$2:$K$300,$D696),0)</f>
        <v/>
      </c>
      <c r="M696">
        <f>IF(OR($E696=1,$G696=1,SUMIFS(Registros!$J$2:$J$6000,Registros!$B$2:$B$6000,$A696)&gt;0),1,0)</f>
        <v/>
      </c>
      <c r="N696">
        <f>IF($J696&gt;0,1,IF(COUNTIFS(Registros!$A$2:$A$6000,"CS",Registros!$B$2:$B$6000,$A696,Registros!$K$2:$K$6000,"&lt;&gt;")&gt;0,1,0))</f>
        <v/>
      </c>
      <c r="O696">
        <f>IF(AND($K696=1,$E696=0,$G696=0,$I696=0),"WINBACK",IF(AND($M696=1,$N696&gt;0),"CONVERGENTE",IF($M696=1,"SOLO MÓVIL",IF($N696&gt;0,"SOLO FIJO / INTERNET","SIN SERVICIOS"))))</f>
        <v/>
      </c>
      <c r="P696">
        <f>IF($O696="WINBACK","Recuperar (winback)",IF($O696="CONVERGENTE","Upgrade / más líneas",IF($O696="SOLO MÓVIL","Ofrecer fijo + internet (FLBBTV)",IF($O696="SOLO FIJO / INTERNET","Ofrecer línea móvil Nextphone","Oferta completa (móvil + fijo + internet)"))))</f>
        <v/>
      </c>
      <c r="Q696">
        <f>$F696+$H696+$L696</f>
        <v/>
      </c>
      <c r="R696">
        <f>IFERROR(VLOOKUP($A696,Registros!$B$2:$G$6000,6,0),IFERROR(VLOOKUP($D696,Winback!$B$2:$C$300,2,0),""))</f>
        <v/>
      </c>
      <c r="S696">
        <f>IF($E696=1,"NP","")&amp;IF($G696=1,"+MOV","")&amp;IF($I696=1,"+CS","")&amp;IF($K696=1,"+WB","")</f>
        <v/>
      </c>
      <c r="T696">
        <f>$E696+$G696+$I696+$K696</f>
        <v/>
      </c>
    </row>
    <row r="697">
      <c r="A697" t="inlineStr">
        <is>
          <t>321782190100</t>
        </is>
      </c>
      <c r="B697" t="inlineStr">
        <is>
          <t>32178219</t>
        </is>
      </c>
      <c r="C697" t="inlineStr">
        <is>
          <t>Agroveterinar</t>
        </is>
      </c>
      <c r="D697" t="inlineStr">
        <is>
          <t>AGROVETERINAR</t>
        </is>
      </c>
      <c r="E697">
        <f>IF(COUNTIFS(Registros!$A$2:$A$6000,"NP",Registros!$B$2:$B$6000,$A697)&gt;0,1,0)</f>
        <v/>
      </c>
      <c r="F697">
        <f>IF($E697=1,SUMIFS(Registros!$F$2:$F$6000,Registros!$A$2:$A$6000,"NP",Registros!$B$2:$B$6000,$A697),0)</f>
        <v/>
      </c>
      <c r="G697">
        <f>IF(COUNTIFS(Registros!$A$2:$A$6000,"MOV",Registros!$B$2:$B$6000,$A697)&gt;0,1,0)</f>
        <v/>
      </c>
      <c r="H697">
        <f>IF($G697=1,SUMIFS(Registros!$F$2:$F$6000,Registros!$A$2:$A$6000,"MOV",Registros!$B$2:$B$6000,$A697),0)</f>
        <v/>
      </c>
      <c r="I697">
        <f>IF(COUNTIFS(Registros!$A$2:$A$6000,"CS",Registros!$B$2:$B$6000,$A697)&gt;0,1,0)</f>
        <v/>
      </c>
      <c r="J697">
        <f>IF($I697=1,SUMIFS(Registros!$I$2:$I$6000,Registros!$A$2:$A$6000,"CS",Registros!$B$2:$B$6000,$A697),0)</f>
        <v/>
      </c>
      <c r="K697">
        <f>IF(COUNTIFS(Winback!$K$2:$K$300,$D697)&gt;0,1,0)</f>
        <v/>
      </c>
      <c r="L697">
        <f>IF(AND($K697=1,LEFT($A697,3)="WB-"),SUMIFS(Winback!$D$2:$D$300,Winback!$K$2:$K$300,$D697),0)</f>
        <v/>
      </c>
      <c r="M697">
        <f>IF(OR($E697=1,$G697=1,SUMIFS(Registros!$J$2:$J$6000,Registros!$B$2:$B$6000,$A697)&gt;0),1,0)</f>
        <v/>
      </c>
      <c r="N697">
        <f>IF($J697&gt;0,1,IF(COUNTIFS(Registros!$A$2:$A$6000,"CS",Registros!$B$2:$B$6000,$A697,Registros!$K$2:$K$6000,"&lt;&gt;")&gt;0,1,0))</f>
        <v/>
      </c>
      <c r="O697">
        <f>IF(AND($K697=1,$E697=0,$G697=0,$I697=0),"WINBACK",IF(AND($M697=1,$N697&gt;0),"CONVERGENTE",IF($M697=1,"SOLO MÓVIL",IF($N697&gt;0,"SOLO FIJO / INTERNET","SIN SERVICIOS"))))</f>
        <v/>
      </c>
      <c r="P697">
        <f>IF($O697="WINBACK","Recuperar (winback)",IF($O697="CONVERGENTE","Upgrade / más líneas",IF($O697="SOLO MÓVIL","Ofrecer fijo + internet (FLBBTV)",IF($O697="SOLO FIJO / INTERNET","Ofrecer línea móvil Nextphone","Oferta completa (móvil + fijo + internet)"))))</f>
        <v/>
      </c>
      <c r="Q697">
        <f>$F697+$H697+$L697</f>
        <v/>
      </c>
      <c r="R697">
        <f>IFERROR(VLOOKUP($A697,Registros!$B$2:$G$6000,6,0),IFERROR(VLOOKUP($D697,Winback!$B$2:$C$300,2,0),""))</f>
        <v/>
      </c>
      <c r="S697">
        <f>IF($E697=1,"NP","")&amp;IF($G697=1,"+MOV","")&amp;IF($I697=1,"+CS","")&amp;IF($K697=1,"+WB","")</f>
        <v/>
      </c>
      <c r="T697">
        <f>$E697+$G697+$I697+$K697</f>
        <v/>
      </c>
    </row>
    <row r="698">
      <c r="A698" t="inlineStr">
        <is>
          <t>369010090000</t>
        </is>
      </c>
      <c r="B698" t="inlineStr">
        <is>
          <t>36901009</t>
        </is>
      </c>
      <c r="C698" t="inlineStr">
        <is>
          <t>EDINA VEGA</t>
        </is>
      </c>
      <c r="D698" t="inlineStr">
        <is>
          <t>EDINAVEGA</t>
        </is>
      </c>
      <c r="E698">
        <f>IF(COUNTIFS(Registros!$A$2:$A$6000,"NP",Registros!$B$2:$B$6000,$A698)&gt;0,1,0)</f>
        <v/>
      </c>
      <c r="F698">
        <f>IF($E698=1,SUMIFS(Registros!$F$2:$F$6000,Registros!$A$2:$A$6000,"NP",Registros!$B$2:$B$6000,$A698),0)</f>
        <v/>
      </c>
      <c r="G698">
        <f>IF(COUNTIFS(Registros!$A$2:$A$6000,"MOV",Registros!$B$2:$B$6000,$A698)&gt;0,1,0)</f>
        <v/>
      </c>
      <c r="H698">
        <f>IF($G698=1,SUMIFS(Registros!$F$2:$F$6000,Registros!$A$2:$A$6000,"MOV",Registros!$B$2:$B$6000,$A698),0)</f>
        <v/>
      </c>
      <c r="I698">
        <f>IF(COUNTIFS(Registros!$A$2:$A$6000,"CS",Registros!$B$2:$B$6000,$A698)&gt;0,1,0)</f>
        <v/>
      </c>
      <c r="J698">
        <f>IF($I698=1,SUMIFS(Registros!$I$2:$I$6000,Registros!$A$2:$A$6000,"CS",Registros!$B$2:$B$6000,$A698),0)</f>
        <v/>
      </c>
      <c r="K698">
        <f>IF(COUNTIFS(Winback!$K$2:$K$300,$D698)&gt;0,1,0)</f>
        <v/>
      </c>
      <c r="L698">
        <f>IF(AND($K698=1,LEFT($A698,3)="WB-"),SUMIFS(Winback!$D$2:$D$300,Winback!$K$2:$K$300,$D698),0)</f>
        <v/>
      </c>
      <c r="M698">
        <f>IF(OR($E698=1,$G698=1,SUMIFS(Registros!$J$2:$J$6000,Registros!$B$2:$B$6000,$A698)&gt;0),1,0)</f>
        <v/>
      </c>
      <c r="N698">
        <f>IF($J698&gt;0,1,IF(COUNTIFS(Registros!$A$2:$A$6000,"CS",Registros!$B$2:$B$6000,$A698,Registros!$K$2:$K$6000,"&lt;&gt;")&gt;0,1,0))</f>
        <v/>
      </c>
      <c r="O698">
        <f>IF(AND($K698=1,$E698=0,$G698=0,$I698=0),"WINBACK",IF(AND($M698=1,$N698&gt;0),"CONVERGENTE",IF($M698=1,"SOLO MÓVIL",IF($N698&gt;0,"SOLO FIJO / INTERNET","SIN SERVICIOS"))))</f>
        <v/>
      </c>
      <c r="P698">
        <f>IF($O698="WINBACK","Recuperar (winback)",IF($O698="CONVERGENTE","Upgrade / más líneas",IF($O698="SOLO MÓVIL","Ofrecer fijo + internet (FLBBTV)",IF($O698="SOLO FIJO / INTERNET","Ofrecer línea móvil Nextphone","Oferta completa (móvil + fijo + internet)"))))</f>
        <v/>
      </c>
      <c r="Q698">
        <f>$F698+$H698+$L698</f>
        <v/>
      </c>
      <c r="R698">
        <f>IFERROR(VLOOKUP($A698,Registros!$B$2:$G$6000,6,0),IFERROR(VLOOKUP($D698,Winback!$B$2:$C$300,2,0),""))</f>
        <v/>
      </c>
      <c r="S698">
        <f>IF($E698=1,"NP","")&amp;IF($G698=1,"+MOV","")&amp;IF($I698=1,"+CS","")&amp;IF($K698=1,"+WB","")</f>
        <v/>
      </c>
      <c r="T698">
        <f>$E698+$G698+$I698+$K698</f>
        <v/>
      </c>
    </row>
    <row r="699">
      <c r="A699" t="inlineStr">
        <is>
          <t>334163420000</t>
        </is>
      </c>
      <c r="B699" t="inlineStr">
        <is>
          <t>33416342</t>
        </is>
      </c>
      <c r="C699" t="inlineStr">
        <is>
          <t>YONIS ADILIO ALMANZA MITRE</t>
        </is>
      </c>
      <c r="D699" t="inlineStr">
        <is>
          <t>YONISADILIOALMANZAMITRE</t>
        </is>
      </c>
      <c r="E699">
        <f>IF(COUNTIFS(Registros!$A$2:$A$6000,"NP",Registros!$B$2:$B$6000,$A699)&gt;0,1,0)</f>
        <v/>
      </c>
      <c r="F699">
        <f>IF($E699=1,SUMIFS(Registros!$F$2:$F$6000,Registros!$A$2:$A$6000,"NP",Registros!$B$2:$B$6000,$A699),0)</f>
        <v/>
      </c>
      <c r="G699">
        <f>IF(COUNTIFS(Registros!$A$2:$A$6000,"MOV",Registros!$B$2:$B$6000,$A699)&gt;0,1,0)</f>
        <v/>
      </c>
      <c r="H699">
        <f>IF($G699=1,SUMIFS(Registros!$F$2:$F$6000,Registros!$A$2:$A$6000,"MOV",Registros!$B$2:$B$6000,$A699),0)</f>
        <v/>
      </c>
      <c r="I699">
        <f>IF(COUNTIFS(Registros!$A$2:$A$6000,"CS",Registros!$B$2:$B$6000,$A699)&gt;0,1,0)</f>
        <v/>
      </c>
      <c r="J699">
        <f>IF($I699=1,SUMIFS(Registros!$I$2:$I$6000,Registros!$A$2:$A$6000,"CS",Registros!$B$2:$B$6000,$A699),0)</f>
        <v/>
      </c>
      <c r="K699">
        <f>IF(COUNTIFS(Winback!$K$2:$K$300,$D699)&gt;0,1,0)</f>
        <v/>
      </c>
      <c r="L699">
        <f>IF(AND($K699=1,LEFT($A699,3)="WB-"),SUMIFS(Winback!$D$2:$D$300,Winback!$K$2:$K$300,$D699),0)</f>
        <v/>
      </c>
      <c r="M699">
        <f>IF(OR($E699=1,$G699=1,SUMIFS(Registros!$J$2:$J$6000,Registros!$B$2:$B$6000,$A699)&gt;0),1,0)</f>
        <v/>
      </c>
      <c r="N699">
        <f>IF($J699&gt;0,1,IF(COUNTIFS(Registros!$A$2:$A$6000,"CS",Registros!$B$2:$B$6000,$A699,Registros!$K$2:$K$6000,"&lt;&gt;")&gt;0,1,0))</f>
        <v/>
      </c>
      <c r="O699">
        <f>IF(AND($K699=1,$E699=0,$G699=0,$I699=0),"WINBACK",IF(AND($M699=1,$N699&gt;0),"CONVERGENTE",IF($M699=1,"SOLO MÓVIL",IF($N699&gt;0,"SOLO FIJO / INTERNET","SIN SERVICIOS"))))</f>
        <v/>
      </c>
      <c r="P699">
        <f>IF($O699="WINBACK","Recuperar (winback)",IF($O699="CONVERGENTE","Upgrade / más líneas",IF($O699="SOLO MÓVIL","Ofrecer fijo + internet (FLBBTV)",IF($O699="SOLO FIJO / INTERNET","Ofrecer línea móvil Nextphone","Oferta completa (móvil + fijo + internet)"))))</f>
        <v/>
      </c>
      <c r="Q699">
        <f>$F699+$H699+$L699</f>
        <v/>
      </c>
      <c r="R699">
        <f>IFERROR(VLOOKUP($A699,Registros!$B$2:$G$6000,6,0),IFERROR(VLOOKUP($D699,Winback!$B$2:$C$300,2,0),""))</f>
        <v/>
      </c>
      <c r="S699">
        <f>IF($E699=1,"NP","")&amp;IF($G699=1,"+MOV","")&amp;IF($I699=1,"+CS","")&amp;IF($K699=1,"+WB","")</f>
        <v/>
      </c>
      <c r="T699">
        <f>$E699+$G699+$I699+$K699</f>
        <v/>
      </c>
    </row>
    <row r="700">
      <c r="A700" t="inlineStr">
        <is>
          <t>324899190100</t>
        </is>
      </c>
      <c r="B700" t="inlineStr">
        <is>
          <t>32489919</t>
        </is>
      </c>
      <c r="C700" t="inlineStr">
        <is>
          <t>DAY LIFE PROP</t>
        </is>
      </c>
      <c r="D700" t="inlineStr">
        <is>
          <t>DAYLIFEPROP</t>
        </is>
      </c>
      <c r="E700">
        <f>IF(COUNTIFS(Registros!$A$2:$A$6000,"NP",Registros!$B$2:$B$6000,$A700)&gt;0,1,0)</f>
        <v/>
      </c>
      <c r="F700">
        <f>IF($E700=1,SUMIFS(Registros!$F$2:$F$6000,Registros!$A$2:$A$6000,"NP",Registros!$B$2:$B$6000,$A700),0)</f>
        <v/>
      </c>
      <c r="G700">
        <f>IF(COUNTIFS(Registros!$A$2:$A$6000,"MOV",Registros!$B$2:$B$6000,$A700)&gt;0,1,0)</f>
        <v/>
      </c>
      <c r="H700">
        <f>IF($G700=1,SUMIFS(Registros!$F$2:$F$6000,Registros!$A$2:$A$6000,"MOV",Registros!$B$2:$B$6000,$A700),0)</f>
        <v/>
      </c>
      <c r="I700">
        <f>IF(COUNTIFS(Registros!$A$2:$A$6000,"CS",Registros!$B$2:$B$6000,$A700)&gt;0,1,0)</f>
        <v/>
      </c>
      <c r="J700">
        <f>IF($I700=1,SUMIFS(Registros!$I$2:$I$6000,Registros!$A$2:$A$6000,"CS",Registros!$B$2:$B$6000,$A700),0)</f>
        <v/>
      </c>
      <c r="K700">
        <f>IF(COUNTIFS(Winback!$K$2:$K$300,$D700)&gt;0,1,0)</f>
        <v/>
      </c>
      <c r="L700">
        <f>IF(AND($K700=1,LEFT($A700,3)="WB-"),SUMIFS(Winback!$D$2:$D$300,Winback!$K$2:$K$300,$D700),0)</f>
        <v/>
      </c>
      <c r="M700">
        <f>IF(OR($E700=1,$G700=1,SUMIFS(Registros!$J$2:$J$6000,Registros!$B$2:$B$6000,$A700)&gt;0),1,0)</f>
        <v/>
      </c>
      <c r="N700">
        <f>IF($J700&gt;0,1,IF(COUNTIFS(Registros!$A$2:$A$6000,"CS",Registros!$B$2:$B$6000,$A700,Registros!$K$2:$K$6000,"&lt;&gt;")&gt;0,1,0))</f>
        <v/>
      </c>
      <c r="O700">
        <f>IF(AND($K700=1,$E700=0,$G700=0,$I700=0),"WINBACK",IF(AND($M700=1,$N700&gt;0),"CONVERGENTE",IF($M700=1,"SOLO MÓVIL",IF($N700&gt;0,"SOLO FIJO / INTERNET","SIN SERVICIOS"))))</f>
        <v/>
      </c>
      <c r="P700">
        <f>IF($O700="WINBACK","Recuperar (winback)",IF($O700="CONVERGENTE","Upgrade / más líneas",IF($O700="SOLO MÓVIL","Ofrecer fijo + internet (FLBBTV)",IF($O700="SOLO FIJO / INTERNET","Ofrecer línea móvil Nextphone","Oferta completa (móvil + fijo + internet)"))))</f>
        <v/>
      </c>
      <c r="Q700">
        <f>$F700+$H700+$L700</f>
        <v/>
      </c>
      <c r="R700">
        <f>IFERROR(VLOOKUP($A700,Registros!$B$2:$G$6000,6,0),IFERROR(VLOOKUP($D700,Winback!$B$2:$C$300,2,0),""))</f>
        <v/>
      </c>
      <c r="S700">
        <f>IF($E700=1,"NP","")&amp;IF($G700=1,"+MOV","")&amp;IF($I700=1,"+CS","")&amp;IF($K700=1,"+WB","")</f>
        <v/>
      </c>
      <c r="T700">
        <f>$E700+$G700+$I700+$K700</f>
        <v/>
      </c>
    </row>
    <row r="701">
      <c r="A701" t="inlineStr">
        <is>
          <t>353177120000</t>
        </is>
      </c>
      <c r="B701" t="inlineStr">
        <is>
          <t>35317712</t>
        </is>
      </c>
      <c r="C701" t="inlineStr">
        <is>
          <t>JDIAZ1967@GMAIL.COM</t>
        </is>
      </c>
      <c r="D701" t="inlineStr">
        <is>
          <t>JDIAZ1967GMAILCOM</t>
        </is>
      </c>
      <c r="E701">
        <f>IF(COUNTIFS(Registros!$A$2:$A$6000,"NP",Registros!$B$2:$B$6000,$A701)&gt;0,1,0)</f>
        <v/>
      </c>
      <c r="F701">
        <f>IF($E701=1,SUMIFS(Registros!$F$2:$F$6000,Registros!$A$2:$A$6000,"NP",Registros!$B$2:$B$6000,$A701),0)</f>
        <v/>
      </c>
      <c r="G701">
        <f>IF(COUNTIFS(Registros!$A$2:$A$6000,"MOV",Registros!$B$2:$B$6000,$A701)&gt;0,1,0)</f>
        <v/>
      </c>
      <c r="H701">
        <f>IF($G701=1,SUMIFS(Registros!$F$2:$F$6000,Registros!$A$2:$A$6000,"MOV",Registros!$B$2:$B$6000,$A701),0)</f>
        <v/>
      </c>
      <c r="I701">
        <f>IF(COUNTIFS(Registros!$A$2:$A$6000,"CS",Registros!$B$2:$B$6000,$A701)&gt;0,1,0)</f>
        <v/>
      </c>
      <c r="J701">
        <f>IF($I701=1,SUMIFS(Registros!$I$2:$I$6000,Registros!$A$2:$A$6000,"CS",Registros!$B$2:$B$6000,$A701),0)</f>
        <v/>
      </c>
      <c r="K701">
        <f>IF(COUNTIFS(Winback!$K$2:$K$300,$D701)&gt;0,1,0)</f>
        <v/>
      </c>
      <c r="L701">
        <f>IF(AND($K701=1,LEFT($A701,3)="WB-"),SUMIFS(Winback!$D$2:$D$300,Winback!$K$2:$K$300,$D701),0)</f>
        <v/>
      </c>
      <c r="M701">
        <f>IF(OR($E701=1,$G701=1,SUMIFS(Registros!$J$2:$J$6000,Registros!$B$2:$B$6000,$A701)&gt;0),1,0)</f>
        <v/>
      </c>
      <c r="N701">
        <f>IF($J701&gt;0,1,IF(COUNTIFS(Registros!$A$2:$A$6000,"CS",Registros!$B$2:$B$6000,$A701,Registros!$K$2:$K$6000,"&lt;&gt;")&gt;0,1,0))</f>
        <v/>
      </c>
      <c r="O701">
        <f>IF(AND($K701=1,$E701=0,$G701=0,$I701=0),"WINBACK",IF(AND($M701=1,$N701&gt;0),"CONVERGENTE",IF($M701=1,"SOLO MÓVIL",IF($N701&gt;0,"SOLO FIJO / INTERNET","SIN SERVICIOS"))))</f>
        <v/>
      </c>
      <c r="P701">
        <f>IF($O701="WINBACK","Recuperar (winback)",IF($O701="CONVERGENTE","Upgrade / más líneas",IF($O701="SOLO MÓVIL","Ofrecer fijo + internet (FLBBTV)",IF($O701="SOLO FIJO / INTERNET","Ofrecer línea móvil Nextphone","Oferta completa (móvil + fijo + internet)"))))</f>
        <v/>
      </c>
      <c r="Q701">
        <f>$F701+$H701+$L701</f>
        <v/>
      </c>
      <c r="R701">
        <f>IFERROR(VLOOKUP($A701,Registros!$B$2:$G$6000,6,0),IFERROR(VLOOKUP($D701,Winback!$B$2:$C$300,2,0),""))</f>
        <v/>
      </c>
      <c r="S701">
        <f>IF($E701=1,"NP","")&amp;IF($G701=1,"+MOV","")&amp;IF($I701=1,"+CS","")&amp;IF($K701=1,"+WB","")</f>
        <v/>
      </c>
      <c r="T701">
        <f>$E701+$G701+$I701+$K701</f>
        <v/>
      </c>
    </row>
    <row r="702">
      <c r="A702" t="inlineStr">
        <is>
          <t>358176900000</t>
        </is>
      </c>
      <c r="B702" t="inlineStr">
        <is>
          <t>35817690</t>
        </is>
      </c>
      <c r="C702" t="inlineStr">
        <is>
          <t>JOSE DIAZ CEDEÑO</t>
        </is>
      </c>
      <c r="D702" t="inlineStr">
        <is>
          <t>JOSEDIAZCEDENO</t>
        </is>
      </c>
      <c r="E702">
        <f>IF(COUNTIFS(Registros!$A$2:$A$6000,"NP",Registros!$B$2:$B$6000,$A702)&gt;0,1,0)</f>
        <v/>
      </c>
      <c r="F702">
        <f>IF($E702=1,SUMIFS(Registros!$F$2:$F$6000,Registros!$A$2:$A$6000,"NP",Registros!$B$2:$B$6000,$A702),0)</f>
        <v/>
      </c>
      <c r="G702">
        <f>IF(COUNTIFS(Registros!$A$2:$A$6000,"MOV",Registros!$B$2:$B$6000,$A702)&gt;0,1,0)</f>
        <v/>
      </c>
      <c r="H702">
        <f>IF($G702=1,SUMIFS(Registros!$F$2:$F$6000,Registros!$A$2:$A$6000,"MOV",Registros!$B$2:$B$6000,$A702),0)</f>
        <v/>
      </c>
      <c r="I702">
        <f>IF(COUNTIFS(Registros!$A$2:$A$6000,"CS",Registros!$B$2:$B$6000,$A702)&gt;0,1,0)</f>
        <v/>
      </c>
      <c r="J702">
        <f>IF($I702=1,SUMIFS(Registros!$I$2:$I$6000,Registros!$A$2:$A$6000,"CS",Registros!$B$2:$B$6000,$A702),0)</f>
        <v/>
      </c>
      <c r="K702">
        <f>IF(COUNTIFS(Winback!$K$2:$K$300,$D702)&gt;0,1,0)</f>
        <v/>
      </c>
      <c r="L702">
        <f>IF(AND($K702=1,LEFT($A702,3)="WB-"),SUMIFS(Winback!$D$2:$D$300,Winback!$K$2:$K$300,$D702),0)</f>
        <v/>
      </c>
      <c r="M702">
        <f>IF(OR($E702=1,$G702=1,SUMIFS(Registros!$J$2:$J$6000,Registros!$B$2:$B$6000,$A702)&gt;0),1,0)</f>
        <v/>
      </c>
      <c r="N702">
        <f>IF($J702&gt;0,1,IF(COUNTIFS(Registros!$A$2:$A$6000,"CS",Registros!$B$2:$B$6000,$A702,Registros!$K$2:$K$6000,"&lt;&gt;")&gt;0,1,0))</f>
        <v/>
      </c>
      <c r="O702">
        <f>IF(AND($K702=1,$E702=0,$G702=0,$I702=0),"WINBACK",IF(AND($M702=1,$N702&gt;0),"CONVERGENTE",IF($M702=1,"SOLO MÓVIL",IF($N702&gt;0,"SOLO FIJO / INTERNET","SIN SERVICIOS"))))</f>
        <v/>
      </c>
      <c r="P702">
        <f>IF($O702="WINBACK","Recuperar (winback)",IF($O702="CONVERGENTE","Upgrade / más líneas",IF($O702="SOLO MÓVIL","Ofrecer fijo + internet (FLBBTV)",IF($O702="SOLO FIJO / INTERNET","Ofrecer línea móvil Nextphone","Oferta completa (móvil + fijo + internet)"))))</f>
        <v/>
      </c>
      <c r="Q702">
        <f>$F702+$H702+$L702</f>
        <v/>
      </c>
      <c r="R702">
        <f>IFERROR(VLOOKUP($A702,Registros!$B$2:$G$6000,6,0),IFERROR(VLOOKUP($D702,Winback!$B$2:$C$300,2,0),""))</f>
        <v/>
      </c>
      <c r="S702">
        <f>IF($E702=1,"NP","")&amp;IF($G702=1,"+MOV","")&amp;IF($I702=1,"+CS","")&amp;IF($K702=1,"+WB","")</f>
        <v/>
      </c>
      <c r="T702">
        <f>$E702+$G702+$I702+$K702</f>
        <v/>
      </c>
    </row>
    <row r="703">
      <c r="A703" t="inlineStr">
        <is>
          <t>321394620300</t>
        </is>
      </c>
      <c r="B703" t="inlineStr">
        <is>
          <t>32139462</t>
        </is>
      </c>
      <c r="C703" t="inlineStr">
        <is>
          <t>Marjorie salomon</t>
        </is>
      </c>
      <c r="D703" t="inlineStr">
        <is>
          <t>MARJORIESALOMON</t>
        </is>
      </c>
      <c r="E703">
        <f>IF(COUNTIFS(Registros!$A$2:$A$6000,"NP",Registros!$B$2:$B$6000,$A703)&gt;0,1,0)</f>
        <v/>
      </c>
      <c r="F703">
        <f>IF($E703=1,SUMIFS(Registros!$F$2:$F$6000,Registros!$A$2:$A$6000,"NP",Registros!$B$2:$B$6000,$A703),0)</f>
        <v/>
      </c>
      <c r="G703">
        <f>IF(COUNTIFS(Registros!$A$2:$A$6000,"MOV",Registros!$B$2:$B$6000,$A703)&gt;0,1,0)</f>
        <v/>
      </c>
      <c r="H703">
        <f>IF($G703=1,SUMIFS(Registros!$F$2:$F$6000,Registros!$A$2:$A$6000,"MOV",Registros!$B$2:$B$6000,$A703),0)</f>
        <v/>
      </c>
      <c r="I703">
        <f>IF(COUNTIFS(Registros!$A$2:$A$6000,"CS",Registros!$B$2:$B$6000,$A703)&gt;0,1,0)</f>
        <v/>
      </c>
      <c r="J703">
        <f>IF($I703=1,SUMIFS(Registros!$I$2:$I$6000,Registros!$A$2:$A$6000,"CS",Registros!$B$2:$B$6000,$A703),0)</f>
        <v/>
      </c>
      <c r="K703">
        <f>IF(COUNTIFS(Winback!$K$2:$K$300,$D703)&gt;0,1,0)</f>
        <v/>
      </c>
      <c r="L703">
        <f>IF(AND($K703=1,LEFT($A703,3)="WB-"),SUMIFS(Winback!$D$2:$D$300,Winback!$K$2:$K$300,$D703),0)</f>
        <v/>
      </c>
      <c r="M703">
        <f>IF(OR($E703=1,$G703=1,SUMIFS(Registros!$J$2:$J$6000,Registros!$B$2:$B$6000,$A703)&gt;0),1,0)</f>
        <v/>
      </c>
      <c r="N703">
        <f>IF($J703&gt;0,1,IF(COUNTIFS(Registros!$A$2:$A$6000,"CS",Registros!$B$2:$B$6000,$A703,Registros!$K$2:$K$6000,"&lt;&gt;")&gt;0,1,0))</f>
        <v/>
      </c>
      <c r="O703">
        <f>IF(AND($K703=1,$E703=0,$G703=0,$I703=0),"WINBACK",IF(AND($M703=1,$N703&gt;0),"CONVERGENTE",IF($M703=1,"SOLO MÓVIL",IF($N703&gt;0,"SOLO FIJO / INTERNET","SIN SERVICIOS"))))</f>
        <v/>
      </c>
      <c r="P703">
        <f>IF($O703="WINBACK","Recuperar (winback)",IF($O703="CONVERGENTE","Upgrade / más líneas",IF($O703="SOLO MÓVIL","Ofrecer fijo + internet (FLBBTV)",IF($O703="SOLO FIJO / INTERNET","Ofrecer línea móvil Nextphone","Oferta completa (móvil + fijo + internet)"))))</f>
        <v/>
      </c>
      <c r="Q703">
        <f>$F703+$H703+$L703</f>
        <v/>
      </c>
      <c r="R703">
        <f>IFERROR(VLOOKUP($A703,Registros!$B$2:$G$6000,6,0),IFERROR(VLOOKUP($D703,Winback!$B$2:$C$300,2,0),""))</f>
        <v/>
      </c>
      <c r="S703">
        <f>IF($E703=1,"NP","")&amp;IF($G703=1,"+MOV","")&amp;IF($I703=1,"+CS","")&amp;IF($K703=1,"+WB","")</f>
        <v/>
      </c>
      <c r="T703">
        <f>$E703+$G703+$I703+$K703</f>
        <v/>
      </c>
    </row>
    <row r="704">
      <c r="A704" t="inlineStr">
        <is>
          <t>321639230000</t>
        </is>
      </c>
      <c r="B704" t="inlineStr">
        <is>
          <t>32163923</t>
        </is>
      </c>
      <c r="C704" t="inlineStr">
        <is>
          <t>INVERSIONES S SERGIO DELGADO</t>
        </is>
      </c>
      <c r="D704" t="inlineStr">
        <is>
          <t>INVERSIONESSSERGIODELGADO</t>
        </is>
      </c>
      <c r="E704">
        <f>IF(COUNTIFS(Registros!$A$2:$A$6000,"NP",Registros!$B$2:$B$6000,$A704)&gt;0,1,0)</f>
        <v/>
      </c>
      <c r="F704">
        <f>IF($E704=1,SUMIFS(Registros!$F$2:$F$6000,Registros!$A$2:$A$6000,"NP",Registros!$B$2:$B$6000,$A704),0)</f>
        <v/>
      </c>
      <c r="G704">
        <f>IF(COUNTIFS(Registros!$A$2:$A$6000,"MOV",Registros!$B$2:$B$6000,$A704)&gt;0,1,0)</f>
        <v/>
      </c>
      <c r="H704">
        <f>IF($G704=1,SUMIFS(Registros!$F$2:$F$6000,Registros!$A$2:$A$6000,"MOV",Registros!$B$2:$B$6000,$A704),0)</f>
        <v/>
      </c>
      <c r="I704">
        <f>IF(COUNTIFS(Registros!$A$2:$A$6000,"CS",Registros!$B$2:$B$6000,$A704)&gt;0,1,0)</f>
        <v/>
      </c>
      <c r="J704">
        <f>IF($I704=1,SUMIFS(Registros!$I$2:$I$6000,Registros!$A$2:$A$6000,"CS",Registros!$B$2:$B$6000,$A704),0)</f>
        <v/>
      </c>
      <c r="K704">
        <f>IF(COUNTIFS(Winback!$K$2:$K$300,$D704)&gt;0,1,0)</f>
        <v/>
      </c>
      <c r="L704">
        <f>IF(AND($K704=1,LEFT($A704,3)="WB-"),SUMIFS(Winback!$D$2:$D$300,Winback!$K$2:$K$300,$D704),0)</f>
        <v/>
      </c>
      <c r="M704">
        <f>IF(OR($E704=1,$G704=1,SUMIFS(Registros!$J$2:$J$6000,Registros!$B$2:$B$6000,$A704)&gt;0),1,0)</f>
        <v/>
      </c>
      <c r="N704">
        <f>IF($J704&gt;0,1,IF(COUNTIFS(Registros!$A$2:$A$6000,"CS",Registros!$B$2:$B$6000,$A704,Registros!$K$2:$K$6000,"&lt;&gt;")&gt;0,1,0))</f>
        <v/>
      </c>
      <c r="O704">
        <f>IF(AND($K704=1,$E704=0,$G704=0,$I704=0),"WINBACK",IF(AND($M704=1,$N704&gt;0),"CONVERGENTE",IF($M704=1,"SOLO MÓVIL",IF($N704&gt;0,"SOLO FIJO / INTERNET","SIN SERVICIOS"))))</f>
        <v/>
      </c>
      <c r="P704">
        <f>IF($O704="WINBACK","Recuperar (winback)",IF($O704="CONVERGENTE","Upgrade / más líneas",IF($O704="SOLO MÓVIL","Ofrecer fijo + internet (FLBBTV)",IF($O704="SOLO FIJO / INTERNET","Ofrecer línea móvil Nextphone","Oferta completa (móvil + fijo + internet)"))))</f>
        <v/>
      </c>
      <c r="Q704">
        <f>$F704+$H704+$L704</f>
        <v/>
      </c>
      <c r="R704">
        <f>IFERROR(VLOOKUP($A704,Registros!$B$2:$G$6000,6,0),IFERROR(VLOOKUP($D704,Winback!$B$2:$C$300,2,0),""))</f>
        <v/>
      </c>
      <c r="S704">
        <f>IF($E704=1,"NP","")&amp;IF($G704=1,"+MOV","")&amp;IF($I704=1,"+CS","")&amp;IF($K704=1,"+WB","")</f>
        <v/>
      </c>
      <c r="T704">
        <f>$E704+$G704+$I704+$K704</f>
        <v/>
      </c>
    </row>
    <row r="705">
      <c r="A705" t="inlineStr">
        <is>
          <t>321690790000</t>
        </is>
      </c>
      <c r="B705" t="inlineStr">
        <is>
          <t>32169079</t>
        </is>
      </c>
      <c r="C705" t="inlineStr">
        <is>
          <t>CRUCAR, S.A.</t>
        </is>
      </c>
      <c r="D705" t="inlineStr">
        <is>
          <t>CRUCARSA</t>
        </is>
      </c>
      <c r="E705">
        <f>IF(COUNTIFS(Registros!$A$2:$A$6000,"NP",Registros!$B$2:$B$6000,$A705)&gt;0,1,0)</f>
        <v/>
      </c>
      <c r="F705">
        <f>IF($E705=1,SUMIFS(Registros!$F$2:$F$6000,Registros!$A$2:$A$6000,"NP",Registros!$B$2:$B$6000,$A705),0)</f>
        <v/>
      </c>
      <c r="G705">
        <f>IF(COUNTIFS(Registros!$A$2:$A$6000,"MOV",Registros!$B$2:$B$6000,$A705)&gt;0,1,0)</f>
        <v/>
      </c>
      <c r="H705">
        <f>IF($G705=1,SUMIFS(Registros!$F$2:$F$6000,Registros!$A$2:$A$6000,"MOV",Registros!$B$2:$B$6000,$A705),0)</f>
        <v/>
      </c>
      <c r="I705">
        <f>IF(COUNTIFS(Registros!$A$2:$A$6000,"CS",Registros!$B$2:$B$6000,$A705)&gt;0,1,0)</f>
        <v/>
      </c>
      <c r="J705">
        <f>IF($I705=1,SUMIFS(Registros!$I$2:$I$6000,Registros!$A$2:$A$6000,"CS",Registros!$B$2:$B$6000,$A705),0)</f>
        <v/>
      </c>
      <c r="K705">
        <f>IF(COUNTIFS(Winback!$K$2:$K$300,$D705)&gt;0,1,0)</f>
        <v/>
      </c>
      <c r="L705">
        <f>IF(AND($K705=1,LEFT($A705,3)="WB-"),SUMIFS(Winback!$D$2:$D$300,Winback!$K$2:$K$300,$D705),0)</f>
        <v/>
      </c>
      <c r="M705">
        <f>IF(OR($E705=1,$G705=1,SUMIFS(Registros!$J$2:$J$6000,Registros!$B$2:$B$6000,$A705)&gt;0),1,0)</f>
        <v/>
      </c>
      <c r="N705">
        <f>IF($J705&gt;0,1,IF(COUNTIFS(Registros!$A$2:$A$6000,"CS",Registros!$B$2:$B$6000,$A705,Registros!$K$2:$K$6000,"&lt;&gt;")&gt;0,1,0))</f>
        <v/>
      </c>
      <c r="O705">
        <f>IF(AND($K705=1,$E705=0,$G705=0,$I705=0),"WINBACK",IF(AND($M705=1,$N705&gt;0),"CONVERGENTE",IF($M705=1,"SOLO MÓVIL",IF($N705&gt;0,"SOLO FIJO / INTERNET","SIN SERVICIOS"))))</f>
        <v/>
      </c>
      <c r="P705">
        <f>IF($O705="WINBACK","Recuperar (winback)",IF($O705="CONVERGENTE","Upgrade / más líneas",IF($O705="SOLO MÓVIL","Ofrecer fijo + internet (FLBBTV)",IF($O705="SOLO FIJO / INTERNET","Ofrecer línea móvil Nextphone","Oferta completa (móvil + fijo + internet)"))))</f>
        <v/>
      </c>
      <c r="Q705">
        <f>$F705+$H705+$L705</f>
        <v/>
      </c>
      <c r="R705">
        <f>IFERROR(VLOOKUP($A705,Registros!$B$2:$G$6000,6,0),IFERROR(VLOOKUP($D705,Winback!$B$2:$C$300,2,0),""))</f>
        <v/>
      </c>
      <c r="S705">
        <f>IF($E705=1,"NP","")&amp;IF($G705=1,"+MOV","")&amp;IF($I705=1,"+CS","")&amp;IF($K705=1,"+WB","")</f>
        <v/>
      </c>
      <c r="T705">
        <f>$E705+$G705+$I705+$K705</f>
        <v/>
      </c>
    </row>
    <row r="706">
      <c r="A706" t="inlineStr">
        <is>
          <t>326957680000</t>
        </is>
      </c>
      <c r="B706" t="inlineStr">
        <is>
          <t>32695768</t>
        </is>
      </c>
      <c r="C706" t="inlineStr">
        <is>
          <t>Ventas Mi Cas</t>
        </is>
      </c>
      <c r="D706" t="inlineStr">
        <is>
          <t>VENTASMICAS</t>
        </is>
      </c>
      <c r="E706">
        <f>IF(COUNTIFS(Registros!$A$2:$A$6000,"NP",Registros!$B$2:$B$6000,$A706)&gt;0,1,0)</f>
        <v/>
      </c>
      <c r="F706">
        <f>IF($E706=1,SUMIFS(Registros!$F$2:$F$6000,Registros!$A$2:$A$6000,"NP",Registros!$B$2:$B$6000,$A706),0)</f>
        <v/>
      </c>
      <c r="G706">
        <f>IF(COUNTIFS(Registros!$A$2:$A$6000,"MOV",Registros!$B$2:$B$6000,$A706)&gt;0,1,0)</f>
        <v/>
      </c>
      <c r="H706">
        <f>IF($G706=1,SUMIFS(Registros!$F$2:$F$6000,Registros!$A$2:$A$6000,"MOV",Registros!$B$2:$B$6000,$A706),0)</f>
        <v/>
      </c>
      <c r="I706">
        <f>IF(COUNTIFS(Registros!$A$2:$A$6000,"CS",Registros!$B$2:$B$6000,$A706)&gt;0,1,0)</f>
        <v/>
      </c>
      <c r="J706">
        <f>IF($I706=1,SUMIFS(Registros!$I$2:$I$6000,Registros!$A$2:$A$6000,"CS",Registros!$B$2:$B$6000,$A706),0)</f>
        <v/>
      </c>
      <c r="K706">
        <f>IF(COUNTIFS(Winback!$K$2:$K$300,$D706)&gt;0,1,0)</f>
        <v/>
      </c>
      <c r="L706">
        <f>IF(AND($K706=1,LEFT($A706,3)="WB-"),SUMIFS(Winback!$D$2:$D$300,Winback!$K$2:$K$300,$D706),0)</f>
        <v/>
      </c>
      <c r="M706">
        <f>IF(OR($E706=1,$G706=1,SUMIFS(Registros!$J$2:$J$6000,Registros!$B$2:$B$6000,$A706)&gt;0),1,0)</f>
        <v/>
      </c>
      <c r="N706">
        <f>IF($J706&gt;0,1,IF(COUNTIFS(Registros!$A$2:$A$6000,"CS",Registros!$B$2:$B$6000,$A706,Registros!$K$2:$K$6000,"&lt;&gt;")&gt;0,1,0))</f>
        <v/>
      </c>
      <c r="O706">
        <f>IF(AND($K706=1,$E706=0,$G706=0,$I706=0),"WINBACK",IF(AND($M706=1,$N706&gt;0),"CONVERGENTE",IF($M706=1,"SOLO MÓVIL",IF($N706&gt;0,"SOLO FIJO / INTERNET","SIN SERVICIOS"))))</f>
        <v/>
      </c>
      <c r="P706">
        <f>IF($O706="WINBACK","Recuperar (winback)",IF($O706="CONVERGENTE","Upgrade / más líneas",IF($O706="SOLO MÓVIL","Ofrecer fijo + internet (FLBBTV)",IF($O706="SOLO FIJO / INTERNET","Ofrecer línea móvil Nextphone","Oferta completa (móvil + fijo + internet)"))))</f>
        <v/>
      </c>
      <c r="Q706">
        <f>$F706+$H706+$L706</f>
        <v/>
      </c>
      <c r="R706">
        <f>IFERROR(VLOOKUP($A706,Registros!$B$2:$G$6000,6,0),IFERROR(VLOOKUP($D706,Winback!$B$2:$C$300,2,0),""))</f>
        <v/>
      </c>
      <c r="S706">
        <f>IF($E706=1,"NP","")&amp;IF($G706=1,"+MOV","")&amp;IF($I706=1,"+CS","")&amp;IF($K706=1,"+WB","")</f>
        <v/>
      </c>
      <c r="T706">
        <f>$E706+$G706+$I706+$K706</f>
        <v/>
      </c>
    </row>
    <row r="707">
      <c r="A707" t="inlineStr">
        <is>
          <t>359357490000</t>
        </is>
      </c>
      <c r="B707" t="inlineStr">
        <is>
          <t>35935749</t>
        </is>
      </c>
      <c r="C707" t="inlineStr">
        <is>
          <t>GLADYS</t>
        </is>
      </c>
      <c r="D707" t="inlineStr">
        <is>
          <t>GLADYS</t>
        </is>
      </c>
      <c r="E707">
        <f>IF(COUNTIFS(Registros!$A$2:$A$6000,"NP",Registros!$B$2:$B$6000,$A707)&gt;0,1,0)</f>
        <v/>
      </c>
      <c r="F707">
        <f>IF($E707=1,SUMIFS(Registros!$F$2:$F$6000,Registros!$A$2:$A$6000,"NP",Registros!$B$2:$B$6000,$A707),0)</f>
        <v/>
      </c>
      <c r="G707">
        <f>IF(COUNTIFS(Registros!$A$2:$A$6000,"MOV",Registros!$B$2:$B$6000,$A707)&gt;0,1,0)</f>
        <v/>
      </c>
      <c r="H707">
        <f>IF($G707=1,SUMIFS(Registros!$F$2:$F$6000,Registros!$A$2:$A$6000,"MOV",Registros!$B$2:$B$6000,$A707),0)</f>
        <v/>
      </c>
      <c r="I707">
        <f>IF(COUNTIFS(Registros!$A$2:$A$6000,"CS",Registros!$B$2:$B$6000,$A707)&gt;0,1,0)</f>
        <v/>
      </c>
      <c r="J707">
        <f>IF($I707=1,SUMIFS(Registros!$I$2:$I$6000,Registros!$A$2:$A$6000,"CS",Registros!$B$2:$B$6000,$A707),0)</f>
        <v/>
      </c>
      <c r="K707">
        <f>IF(COUNTIFS(Winback!$K$2:$K$300,$D707)&gt;0,1,0)</f>
        <v/>
      </c>
      <c r="L707">
        <f>IF(AND($K707=1,LEFT($A707,3)="WB-"),SUMIFS(Winback!$D$2:$D$300,Winback!$K$2:$K$300,$D707),0)</f>
        <v/>
      </c>
      <c r="M707">
        <f>IF(OR($E707=1,$G707=1,SUMIFS(Registros!$J$2:$J$6000,Registros!$B$2:$B$6000,$A707)&gt;0),1,0)</f>
        <v/>
      </c>
      <c r="N707">
        <f>IF($J707&gt;0,1,IF(COUNTIFS(Registros!$A$2:$A$6000,"CS",Registros!$B$2:$B$6000,$A707,Registros!$K$2:$K$6000,"&lt;&gt;")&gt;0,1,0))</f>
        <v/>
      </c>
      <c r="O707">
        <f>IF(AND($K707=1,$E707=0,$G707=0,$I707=0),"WINBACK",IF(AND($M707=1,$N707&gt;0),"CONVERGENTE",IF($M707=1,"SOLO MÓVIL",IF($N707&gt;0,"SOLO FIJO / INTERNET","SIN SERVICIOS"))))</f>
        <v/>
      </c>
      <c r="P707">
        <f>IF($O707="WINBACK","Recuperar (winback)",IF($O707="CONVERGENTE","Upgrade / más líneas",IF($O707="SOLO MÓVIL","Ofrecer fijo + internet (FLBBTV)",IF($O707="SOLO FIJO / INTERNET","Ofrecer línea móvil Nextphone","Oferta completa (móvil + fijo + internet)"))))</f>
        <v/>
      </c>
      <c r="Q707">
        <f>$F707+$H707+$L707</f>
        <v/>
      </c>
      <c r="R707">
        <f>IFERROR(VLOOKUP($A707,Registros!$B$2:$G$6000,6,0),IFERROR(VLOOKUP($D707,Winback!$B$2:$C$300,2,0),""))</f>
        <v/>
      </c>
      <c r="S707">
        <f>IF($E707=1,"NP","")&amp;IF($G707=1,"+MOV","")&amp;IF($I707=1,"+CS","")&amp;IF($K707=1,"+WB","")</f>
        <v/>
      </c>
      <c r="T707">
        <f>$E707+$G707+$I707+$K707</f>
        <v/>
      </c>
    </row>
    <row r="708">
      <c r="A708" t="inlineStr">
        <is>
          <t>366038030000</t>
        </is>
      </c>
      <c r="B708" t="inlineStr">
        <is>
          <t>36603803</t>
        </is>
      </c>
      <c r="C708" t="inlineStr">
        <is>
          <t>DIOMEDES VALENCIA</t>
        </is>
      </c>
      <c r="D708" t="inlineStr">
        <is>
          <t>DIOMEDESVALENCIA</t>
        </is>
      </c>
      <c r="E708">
        <f>IF(COUNTIFS(Registros!$A$2:$A$6000,"NP",Registros!$B$2:$B$6000,$A708)&gt;0,1,0)</f>
        <v/>
      </c>
      <c r="F708">
        <f>IF($E708=1,SUMIFS(Registros!$F$2:$F$6000,Registros!$A$2:$A$6000,"NP",Registros!$B$2:$B$6000,$A708),0)</f>
        <v/>
      </c>
      <c r="G708">
        <f>IF(COUNTIFS(Registros!$A$2:$A$6000,"MOV",Registros!$B$2:$B$6000,$A708)&gt;0,1,0)</f>
        <v/>
      </c>
      <c r="H708">
        <f>IF($G708=1,SUMIFS(Registros!$F$2:$F$6000,Registros!$A$2:$A$6000,"MOV",Registros!$B$2:$B$6000,$A708),0)</f>
        <v/>
      </c>
      <c r="I708">
        <f>IF(COUNTIFS(Registros!$A$2:$A$6000,"CS",Registros!$B$2:$B$6000,$A708)&gt;0,1,0)</f>
        <v/>
      </c>
      <c r="J708">
        <f>IF($I708=1,SUMIFS(Registros!$I$2:$I$6000,Registros!$A$2:$A$6000,"CS",Registros!$B$2:$B$6000,$A708),0)</f>
        <v/>
      </c>
      <c r="K708">
        <f>IF(COUNTIFS(Winback!$K$2:$K$300,$D708)&gt;0,1,0)</f>
        <v/>
      </c>
      <c r="L708">
        <f>IF(AND($K708=1,LEFT($A708,3)="WB-"),SUMIFS(Winback!$D$2:$D$300,Winback!$K$2:$K$300,$D708),0)</f>
        <v/>
      </c>
      <c r="M708">
        <f>IF(OR($E708=1,$G708=1,SUMIFS(Registros!$J$2:$J$6000,Registros!$B$2:$B$6000,$A708)&gt;0),1,0)</f>
        <v/>
      </c>
      <c r="N708">
        <f>IF($J708&gt;0,1,IF(COUNTIFS(Registros!$A$2:$A$6000,"CS",Registros!$B$2:$B$6000,$A708,Registros!$K$2:$K$6000,"&lt;&gt;")&gt;0,1,0))</f>
        <v/>
      </c>
      <c r="O708">
        <f>IF(AND($K708=1,$E708=0,$G708=0,$I708=0),"WINBACK",IF(AND($M708=1,$N708&gt;0),"CONVERGENTE",IF($M708=1,"SOLO MÓVIL",IF($N708&gt;0,"SOLO FIJO / INTERNET","SIN SERVICIOS"))))</f>
        <v/>
      </c>
      <c r="P708">
        <f>IF($O708="WINBACK","Recuperar (winback)",IF($O708="CONVERGENTE","Upgrade / más líneas",IF($O708="SOLO MÓVIL","Ofrecer fijo + internet (FLBBTV)",IF($O708="SOLO FIJO / INTERNET","Ofrecer línea móvil Nextphone","Oferta completa (móvil + fijo + internet)"))))</f>
        <v/>
      </c>
      <c r="Q708">
        <f>$F708+$H708+$L708</f>
        <v/>
      </c>
      <c r="R708">
        <f>IFERROR(VLOOKUP($A708,Registros!$B$2:$G$6000,6,0),IFERROR(VLOOKUP($D708,Winback!$B$2:$C$300,2,0),""))</f>
        <v/>
      </c>
      <c r="S708">
        <f>IF($E708=1,"NP","")&amp;IF($G708=1,"+MOV","")&amp;IF($I708=1,"+CS","")&amp;IF($K708=1,"+WB","")</f>
        <v/>
      </c>
      <c r="T708">
        <f>$E708+$G708+$I708+$K708</f>
        <v/>
      </c>
    </row>
    <row r="709">
      <c r="A709" t="inlineStr">
        <is>
          <t>322159240100</t>
        </is>
      </c>
      <c r="B709" t="inlineStr">
        <is>
          <t>32215924</t>
        </is>
      </c>
      <c r="C709" t="inlineStr">
        <is>
          <t>CONSTRUCCIONE</t>
        </is>
      </c>
      <c r="D709" t="inlineStr">
        <is>
          <t>CONSTRUCCIONE</t>
        </is>
      </c>
      <c r="E709">
        <f>IF(COUNTIFS(Registros!$A$2:$A$6000,"NP",Registros!$B$2:$B$6000,$A709)&gt;0,1,0)</f>
        <v/>
      </c>
      <c r="F709">
        <f>IF($E709=1,SUMIFS(Registros!$F$2:$F$6000,Registros!$A$2:$A$6000,"NP",Registros!$B$2:$B$6000,$A709),0)</f>
        <v/>
      </c>
      <c r="G709">
        <f>IF(COUNTIFS(Registros!$A$2:$A$6000,"MOV",Registros!$B$2:$B$6000,$A709)&gt;0,1,0)</f>
        <v/>
      </c>
      <c r="H709">
        <f>IF($G709=1,SUMIFS(Registros!$F$2:$F$6000,Registros!$A$2:$A$6000,"MOV",Registros!$B$2:$B$6000,$A709),0)</f>
        <v/>
      </c>
      <c r="I709">
        <f>IF(COUNTIFS(Registros!$A$2:$A$6000,"CS",Registros!$B$2:$B$6000,$A709)&gt;0,1,0)</f>
        <v/>
      </c>
      <c r="J709">
        <f>IF($I709=1,SUMIFS(Registros!$I$2:$I$6000,Registros!$A$2:$A$6000,"CS",Registros!$B$2:$B$6000,$A709),0)</f>
        <v/>
      </c>
      <c r="K709">
        <f>IF(COUNTIFS(Winback!$K$2:$K$300,$D709)&gt;0,1,0)</f>
        <v/>
      </c>
      <c r="L709">
        <f>IF(AND($K709=1,LEFT($A709,3)="WB-"),SUMIFS(Winback!$D$2:$D$300,Winback!$K$2:$K$300,$D709),0)</f>
        <v/>
      </c>
      <c r="M709">
        <f>IF(OR($E709=1,$G709=1,SUMIFS(Registros!$J$2:$J$6000,Registros!$B$2:$B$6000,$A709)&gt;0),1,0)</f>
        <v/>
      </c>
      <c r="N709">
        <f>IF($J709&gt;0,1,IF(COUNTIFS(Registros!$A$2:$A$6000,"CS",Registros!$B$2:$B$6000,$A709,Registros!$K$2:$K$6000,"&lt;&gt;")&gt;0,1,0))</f>
        <v/>
      </c>
      <c r="O709">
        <f>IF(AND($K709=1,$E709=0,$G709=0,$I709=0),"WINBACK",IF(AND($M709=1,$N709&gt;0),"CONVERGENTE",IF($M709=1,"SOLO MÓVIL",IF($N709&gt;0,"SOLO FIJO / INTERNET","SIN SERVICIOS"))))</f>
        <v/>
      </c>
      <c r="P709">
        <f>IF($O709="WINBACK","Recuperar (winback)",IF($O709="CONVERGENTE","Upgrade / más líneas",IF($O709="SOLO MÓVIL","Ofrecer fijo + internet (FLBBTV)",IF($O709="SOLO FIJO / INTERNET","Ofrecer línea móvil Nextphone","Oferta completa (móvil + fijo + internet)"))))</f>
        <v/>
      </c>
      <c r="Q709">
        <f>$F709+$H709+$L709</f>
        <v/>
      </c>
      <c r="R709">
        <f>IFERROR(VLOOKUP($A709,Registros!$B$2:$G$6000,6,0),IFERROR(VLOOKUP($D709,Winback!$B$2:$C$300,2,0),""))</f>
        <v/>
      </c>
      <c r="S709">
        <f>IF($E709=1,"NP","")&amp;IF($G709=1,"+MOV","")&amp;IF($I709=1,"+CS","")&amp;IF($K709=1,"+WB","")</f>
        <v/>
      </c>
      <c r="T709">
        <f>$E709+$G709+$I709+$K709</f>
        <v/>
      </c>
    </row>
    <row r="710">
      <c r="A710" t="inlineStr">
        <is>
          <t>342451220000</t>
        </is>
      </c>
      <c r="B710" t="inlineStr">
        <is>
          <t>34245122</t>
        </is>
      </c>
      <c r="C710" t="inlineStr">
        <is>
          <t>TOMASA DE RODRIGUEZ</t>
        </is>
      </c>
      <c r="D710" t="inlineStr">
        <is>
          <t>TOMASADERODRIGUEZ</t>
        </is>
      </c>
      <c r="E710">
        <f>IF(COUNTIFS(Registros!$A$2:$A$6000,"NP",Registros!$B$2:$B$6000,$A710)&gt;0,1,0)</f>
        <v/>
      </c>
      <c r="F710">
        <f>IF($E710=1,SUMIFS(Registros!$F$2:$F$6000,Registros!$A$2:$A$6000,"NP",Registros!$B$2:$B$6000,$A710),0)</f>
        <v/>
      </c>
      <c r="G710">
        <f>IF(COUNTIFS(Registros!$A$2:$A$6000,"MOV",Registros!$B$2:$B$6000,$A710)&gt;0,1,0)</f>
        <v/>
      </c>
      <c r="H710">
        <f>IF($G710=1,SUMIFS(Registros!$F$2:$F$6000,Registros!$A$2:$A$6000,"MOV",Registros!$B$2:$B$6000,$A710),0)</f>
        <v/>
      </c>
      <c r="I710">
        <f>IF(COUNTIFS(Registros!$A$2:$A$6000,"CS",Registros!$B$2:$B$6000,$A710)&gt;0,1,0)</f>
        <v/>
      </c>
      <c r="J710">
        <f>IF($I710=1,SUMIFS(Registros!$I$2:$I$6000,Registros!$A$2:$A$6000,"CS",Registros!$B$2:$B$6000,$A710),0)</f>
        <v/>
      </c>
      <c r="K710">
        <f>IF(COUNTIFS(Winback!$K$2:$K$300,$D710)&gt;0,1,0)</f>
        <v/>
      </c>
      <c r="L710">
        <f>IF(AND($K710=1,LEFT($A710,3)="WB-"),SUMIFS(Winback!$D$2:$D$300,Winback!$K$2:$K$300,$D710),0)</f>
        <v/>
      </c>
      <c r="M710">
        <f>IF(OR($E710=1,$G710=1,SUMIFS(Registros!$J$2:$J$6000,Registros!$B$2:$B$6000,$A710)&gt;0),1,0)</f>
        <v/>
      </c>
      <c r="N710">
        <f>IF($J710&gt;0,1,IF(COUNTIFS(Registros!$A$2:$A$6000,"CS",Registros!$B$2:$B$6000,$A710,Registros!$K$2:$K$6000,"&lt;&gt;")&gt;0,1,0))</f>
        <v/>
      </c>
      <c r="O710">
        <f>IF(AND($K710=1,$E710=0,$G710=0,$I710=0),"WINBACK",IF(AND($M710=1,$N710&gt;0),"CONVERGENTE",IF($M710=1,"SOLO MÓVIL",IF($N710&gt;0,"SOLO FIJO / INTERNET","SIN SERVICIOS"))))</f>
        <v/>
      </c>
      <c r="P710">
        <f>IF($O710="WINBACK","Recuperar (winback)",IF($O710="CONVERGENTE","Upgrade / más líneas",IF($O710="SOLO MÓVIL","Ofrecer fijo + internet (FLBBTV)",IF($O710="SOLO FIJO / INTERNET","Ofrecer línea móvil Nextphone","Oferta completa (móvil + fijo + internet)"))))</f>
        <v/>
      </c>
      <c r="Q710">
        <f>$F710+$H710+$L710</f>
        <v/>
      </c>
      <c r="R710">
        <f>IFERROR(VLOOKUP($A710,Registros!$B$2:$G$6000,6,0),IFERROR(VLOOKUP($D710,Winback!$B$2:$C$300,2,0),""))</f>
        <v/>
      </c>
      <c r="S710">
        <f>IF($E710=1,"NP","")&amp;IF($G710=1,"+MOV","")&amp;IF($I710=1,"+CS","")&amp;IF($K710=1,"+WB","")</f>
        <v/>
      </c>
      <c r="T710">
        <f>$E710+$G710+$I710+$K710</f>
        <v/>
      </c>
    </row>
    <row r="711">
      <c r="A711" t="inlineStr">
        <is>
          <t>359257350000</t>
        </is>
      </c>
      <c r="B711" t="inlineStr">
        <is>
          <t>35925735</t>
        </is>
      </c>
      <c r="C711" t="inlineStr">
        <is>
          <t>ENYS ITZEL DOMINGUEZ CASTILLERO</t>
        </is>
      </c>
      <c r="D711" t="inlineStr">
        <is>
          <t>ENYSITZELDOMINGUEZCASTILLERO</t>
        </is>
      </c>
      <c r="E711">
        <f>IF(COUNTIFS(Registros!$A$2:$A$6000,"NP",Registros!$B$2:$B$6000,$A711)&gt;0,1,0)</f>
        <v/>
      </c>
      <c r="F711">
        <f>IF($E711=1,SUMIFS(Registros!$F$2:$F$6000,Registros!$A$2:$A$6000,"NP",Registros!$B$2:$B$6000,$A711),0)</f>
        <v/>
      </c>
      <c r="G711">
        <f>IF(COUNTIFS(Registros!$A$2:$A$6000,"MOV",Registros!$B$2:$B$6000,$A711)&gt;0,1,0)</f>
        <v/>
      </c>
      <c r="H711">
        <f>IF($G711=1,SUMIFS(Registros!$F$2:$F$6000,Registros!$A$2:$A$6000,"MOV",Registros!$B$2:$B$6000,$A711),0)</f>
        <v/>
      </c>
      <c r="I711">
        <f>IF(COUNTIFS(Registros!$A$2:$A$6000,"CS",Registros!$B$2:$B$6000,$A711)&gt;0,1,0)</f>
        <v/>
      </c>
      <c r="J711">
        <f>IF($I711=1,SUMIFS(Registros!$I$2:$I$6000,Registros!$A$2:$A$6000,"CS",Registros!$B$2:$B$6000,$A711),0)</f>
        <v/>
      </c>
      <c r="K711">
        <f>IF(COUNTIFS(Winback!$K$2:$K$300,$D711)&gt;0,1,0)</f>
        <v/>
      </c>
      <c r="L711">
        <f>IF(AND($K711=1,LEFT($A711,3)="WB-"),SUMIFS(Winback!$D$2:$D$300,Winback!$K$2:$K$300,$D711),0)</f>
        <v/>
      </c>
      <c r="M711">
        <f>IF(OR($E711=1,$G711=1,SUMIFS(Registros!$J$2:$J$6000,Registros!$B$2:$B$6000,$A711)&gt;0),1,0)</f>
        <v/>
      </c>
      <c r="N711">
        <f>IF($J711&gt;0,1,IF(COUNTIFS(Registros!$A$2:$A$6000,"CS",Registros!$B$2:$B$6000,$A711,Registros!$K$2:$K$6000,"&lt;&gt;")&gt;0,1,0))</f>
        <v/>
      </c>
      <c r="O711">
        <f>IF(AND($K711=1,$E711=0,$G711=0,$I711=0),"WINBACK",IF(AND($M711=1,$N711&gt;0),"CONVERGENTE",IF($M711=1,"SOLO MÓVIL",IF($N711&gt;0,"SOLO FIJO / INTERNET","SIN SERVICIOS"))))</f>
        <v/>
      </c>
      <c r="P711">
        <f>IF($O711="WINBACK","Recuperar (winback)",IF($O711="CONVERGENTE","Upgrade / más líneas",IF($O711="SOLO MÓVIL","Ofrecer fijo + internet (FLBBTV)",IF($O711="SOLO FIJO / INTERNET","Ofrecer línea móvil Nextphone","Oferta completa (móvil + fijo + internet)"))))</f>
        <v/>
      </c>
      <c r="Q711">
        <f>$F711+$H711+$L711</f>
        <v/>
      </c>
      <c r="R711">
        <f>IFERROR(VLOOKUP($A711,Registros!$B$2:$G$6000,6,0),IFERROR(VLOOKUP($D711,Winback!$B$2:$C$300,2,0),""))</f>
        <v/>
      </c>
      <c r="S711">
        <f>IF($E711=1,"NP","")&amp;IF($G711=1,"+MOV","")&amp;IF($I711=1,"+CS","")&amp;IF($K711=1,"+WB","")</f>
        <v/>
      </c>
      <c r="T711">
        <f>$E711+$G711+$I711+$K711</f>
        <v/>
      </c>
    </row>
    <row r="712">
      <c r="A712" t="inlineStr">
        <is>
          <t>358206010000</t>
        </is>
      </c>
      <c r="B712" t="inlineStr">
        <is>
          <t>35820601</t>
        </is>
      </c>
      <c r="C712" t="inlineStr">
        <is>
          <t>ENYS ITZEL DOMINGUEZ CASTILLERO DE TRILLO</t>
        </is>
      </c>
      <c r="D712" t="inlineStr">
        <is>
          <t>ENYSITZELDOMINGUEZCASTILLERODETRILLO</t>
        </is>
      </c>
      <c r="E712">
        <f>IF(COUNTIFS(Registros!$A$2:$A$6000,"NP",Registros!$B$2:$B$6000,$A712)&gt;0,1,0)</f>
        <v/>
      </c>
      <c r="F712">
        <f>IF($E712=1,SUMIFS(Registros!$F$2:$F$6000,Registros!$A$2:$A$6000,"NP",Registros!$B$2:$B$6000,$A712),0)</f>
        <v/>
      </c>
      <c r="G712">
        <f>IF(COUNTIFS(Registros!$A$2:$A$6000,"MOV",Registros!$B$2:$B$6000,$A712)&gt;0,1,0)</f>
        <v/>
      </c>
      <c r="H712">
        <f>IF($G712=1,SUMIFS(Registros!$F$2:$F$6000,Registros!$A$2:$A$6000,"MOV",Registros!$B$2:$B$6000,$A712),0)</f>
        <v/>
      </c>
      <c r="I712">
        <f>IF(COUNTIFS(Registros!$A$2:$A$6000,"CS",Registros!$B$2:$B$6000,$A712)&gt;0,1,0)</f>
        <v/>
      </c>
      <c r="J712">
        <f>IF($I712=1,SUMIFS(Registros!$I$2:$I$6000,Registros!$A$2:$A$6000,"CS",Registros!$B$2:$B$6000,$A712),0)</f>
        <v/>
      </c>
      <c r="K712">
        <f>IF(COUNTIFS(Winback!$K$2:$K$300,$D712)&gt;0,1,0)</f>
        <v/>
      </c>
      <c r="L712">
        <f>IF(AND($K712=1,LEFT($A712,3)="WB-"),SUMIFS(Winback!$D$2:$D$300,Winback!$K$2:$K$300,$D712),0)</f>
        <v/>
      </c>
      <c r="M712">
        <f>IF(OR($E712=1,$G712=1,SUMIFS(Registros!$J$2:$J$6000,Registros!$B$2:$B$6000,$A712)&gt;0),1,0)</f>
        <v/>
      </c>
      <c r="N712">
        <f>IF($J712&gt;0,1,IF(COUNTIFS(Registros!$A$2:$A$6000,"CS",Registros!$B$2:$B$6000,$A712,Registros!$K$2:$K$6000,"&lt;&gt;")&gt;0,1,0))</f>
        <v/>
      </c>
      <c r="O712">
        <f>IF(AND($K712=1,$E712=0,$G712=0,$I712=0),"WINBACK",IF(AND($M712=1,$N712&gt;0),"CONVERGENTE",IF($M712=1,"SOLO MÓVIL",IF($N712&gt;0,"SOLO FIJO / INTERNET","SIN SERVICIOS"))))</f>
        <v/>
      </c>
      <c r="P712">
        <f>IF($O712="WINBACK","Recuperar (winback)",IF($O712="CONVERGENTE","Upgrade / más líneas",IF($O712="SOLO MÓVIL","Ofrecer fijo + internet (FLBBTV)",IF($O712="SOLO FIJO / INTERNET","Ofrecer línea móvil Nextphone","Oferta completa (móvil + fijo + internet)"))))</f>
        <v/>
      </c>
      <c r="Q712">
        <f>$F712+$H712+$L712</f>
        <v/>
      </c>
      <c r="R712">
        <f>IFERROR(VLOOKUP($A712,Registros!$B$2:$G$6000,6,0),IFERROR(VLOOKUP($D712,Winback!$B$2:$C$300,2,0),""))</f>
        <v/>
      </c>
      <c r="S712">
        <f>IF($E712=1,"NP","")&amp;IF($G712=1,"+MOV","")&amp;IF($I712=1,"+CS","")&amp;IF($K712=1,"+WB","")</f>
        <v/>
      </c>
      <c r="T712">
        <f>$E712+$G712+$I712+$K712</f>
        <v/>
      </c>
    </row>
    <row r="713">
      <c r="A713" t="inlineStr">
        <is>
          <t>325969370000</t>
        </is>
      </c>
      <c r="B713" t="inlineStr">
        <is>
          <t>32596937</t>
        </is>
      </c>
      <c r="C713" t="inlineStr">
        <is>
          <t>Agroindutrias Moraya, S.A.</t>
        </is>
      </c>
      <c r="D713" t="inlineStr">
        <is>
          <t>AGROINDUTRIASMORAYASA</t>
        </is>
      </c>
      <c r="E713">
        <f>IF(COUNTIFS(Registros!$A$2:$A$6000,"NP",Registros!$B$2:$B$6000,$A713)&gt;0,1,0)</f>
        <v/>
      </c>
      <c r="F713">
        <f>IF($E713=1,SUMIFS(Registros!$F$2:$F$6000,Registros!$A$2:$A$6000,"NP",Registros!$B$2:$B$6000,$A713),0)</f>
        <v/>
      </c>
      <c r="G713">
        <f>IF(COUNTIFS(Registros!$A$2:$A$6000,"MOV",Registros!$B$2:$B$6000,$A713)&gt;0,1,0)</f>
        <v/>
      </c>
      <c r="H713">
        <f>IF($G713=1,SUMIFS(Registros!$F$2:$F$6000,Registros!$A$2:$A$6000,"MOV",Registros!$B$2:$B$6000,$A713),0)</f>
        <v/>
      </c>
      <c r="I713">
        <f>IF(COUNTIFS(Registros!$A$2:$A$6000,"CS",Registros!$B$2:$B$6000,$A713)&gt;0,1,0)</f>
        <v/>
      </c>
      <c r="J713">
        <f>IF($I713=1,SUMIFS(Registros!$I$2:$I$6000,Registros!$A$2:$A$6000,"CS",Registros!$B$2:$B$6000,$A713),0)</f>
        <v/>
      </c>
      <c r="K713">
        <f>IF(COUNTIFS(Winback!$K$2:$K$300,$D713)&gt;0,1,0)</f>
        <v/>
      </c>
      <c r="L713">
        <f>IF(AND($K713=1,LEFT($A713,3)="WB-"),SUMIFS(Winback!$D$2:$D$300,Winback!$K$2:$K$300,$D713),0)</f>
        <v/>
      </c>
      <c r="M713">
        <f>IF(OR($E713=1,$G713=1,SUMIFS(Registros!$J$2:$J$6000,Registros!$B$2:$B$6000,$A713)&gt;0),1,0)</f>
        <v/>
      </c>
      <c r="N713">
        <f>IF($J713&gt;0,1,IF(COUNTIFS(Registros!$A$2:$A$6000,"CS",Registros!$B$2:$B$6000,$A713,Registros!$K$2:$K$6000,"&lt;&gt;")&gt;0,1,0))</f>
        <v/>
      </c>
      <c r="O713">
        <f>IF(AND($K713=1,$E713=0,$G713=0,$I713=0),"WINBACK",IF(AND($M713=1,$N713&gt;0),"CONVERGENTE",IF($M713=1,"SOLO MÓVIL",IF($N713&gt;0,"SOLO FIJO / INTERNET","SIN SERVICIOS"))))</f>
        <v/>
      </c>
      <c r="P713">
        <f>IF($O713="WINBACK","Recuperar (winback)",IF($O713="CONVERGENTE","Upgrade / más líneas",IF($O713="SOLO MÓVIL","Ofrecer fijo + internet (FLBBTV)",IF($O713="SOLO FIJO / INTERNET","Ofrecer línea móvil Nextphone","Oferta completa (móvil + fijo + internet)"))))</f>
        <v/>
      </c>
      <c r="Q713">
        <f>$F713+$H713+$L713</f>
        <v/>
      </c>
      <c r="R713">
        <f>IFERROR(VLOOKUP($A713,Registros!$B$2:$G$6000,6,0),IFERROR(VLOOKUP($D713,Winback!$B$2:$C$300,2,0),""))</f>
        <v/>
      </c>
      <c r="S713">
        <f>IF($E713=1,"NP","")&amp;IF($G713=1,"+MOV","")&amp;IF($I713=1,"+CS","")&amp;IF($K713=1,"+WB","")</f>
        <v/>
      </c>
      <c r="T713">
        <f>$E713+$G713+$I713+$K713</f>
        <v/>
      </c>
    </row>
    <row r="714">
      <c r="A714" t="inlineStr">
        <is>
          <t>355254090000</t>
        </is>
      </c>
      <c r="B714" t="inlineStr">
        <is>
          <t>35525409</t>
        </is>
      </c>
      <c r="C714" t="inlineStr">
        <is>
          <t>ELIDA PINTO MENDOZA</t>
        </is>
      </c>
      <c r="D714" t="inlineStr">
        <is>
          <t>ELIDAPINTOMENDOZA</t>
        </is>
      </c>
      <c r="E714">
        <f>IF(COUNTIFS(Registros!$A$2:$A$6000,"NP",Registros!$B$2:$B$6000,$A714)&gt;0,1,0)</f>
        <v/>
      </c>
      <c r="F714">
        <f>IF($E714=1,SUMIFS(Registros!$F$2:$F$6000,Registros!$A$2:$A$6000,"NP",Registros!$B$2:$B$6000,$A714),0)</f>
        <v/>
      </c>
      <c r="G714">
        <f>IF(COUNTIFS(Registros!$A$2:$A$6000,"MOV",Registros!$B$2:$B$6000,$A714)&gt;0,1,0)</f>
        <v/>
      </c>
      <c r="H714">
        <f>IF($G714=1,SUMIFS(Registros!$F$2:$F$6000,Registros!$A$2:$A$6000,"MOV",Registros!$B$2:$B$6000,$A714),0)</f>
        <v/>
      </c>
      <c r="I714">
        <f>IF(COUNTIFS(Registros!$A$2:$A$6000,"CS",Registros!$B$2:$B$6000,$A714)&gt;0,1,0)</f>
        <v/>
      </c>
      <c r="J714">
        <f>IF($I714=1,SUMIFS(Registros!$I$2:$I$6000,Registros!$A$2:$A$6000,"CS",Registros!$B$2:$B$6000,$A714),0)</f>
        <v/>
      </c>
      <c r="K714">
        <f>IF(COUNTIFS(Winback!$K$2:$K$300,$D714)&gt;0,1,0)</f>
        <v/>
      </c>
      <c r="L714">
        <f>IF(AND($K714=1,LEFT($A714,3)="WB-"),SUMIFS(Winback!$D$2:$D$300,Winback!$K$2:$K$300,$D714),0)</f>
        <v/>
      </c>
      <c r="M714">
        <f>IF(OR($E714=1,$G714=1,SUMIFS(Registros!$J$2:$J$6000,Registros!$B$2:$B$6000,$A714)&gt;0),1,0)</f>
        <v/>
      </c>
      <c r="N714">
        <f>IF($J714&gt;0,1,IF(COUNTIFS(Registros!$A$2:$A$6000,"CS",Registros!$B$2:$B$6000,$A714,Registros!$K$2:$K$6000,"&lt;&gt;")&gt;0,1,0))</f>
        <v/>
      </c>
      <c r="O714">
        <f>IF(AND($K714=1,$E714=0,$G714=0,$I714=0),"WINBACK",IF(AND($M714=1,$N714&gt;0),"CONVERGENTE",IF($M714=1,"SOLO MÓVIL",IF($N714&gt;0,"SOLO FIJO / INTERNET","SIN SERVICIOS"))))</f>
        <v/>
      </c>
      <c r="P714">
        <f>IF($O714="WINBACK","Recuperar (winback)",IF($O714="CONVERGENTE","Upgrade / más líneas",IF($O714="SOLO MÓVIL","Ofrecer fijo + internet (FLBBTV)",IF($O714="SOLO FIJO / INTERNET","Ofrecer línea móvil Nextphone","Oferta completa (móvil + fijo + internet)"))))</f>
        <v/>
      </c>
      <c r="Q714">
        <f>$F714+$H714+$L714</f>
        <v/>
      </c>
      <c r="R714">
        <f>IFERROR(VLOOKUP($A714,Registros!$B$2:$G$6000,6,0),IFERROR(VLOOKUP($D714,Winback!$B$2:$C$300,2,0),""))</f>
        <v/>
      </c>
      <c r="S714">
        <f>IF($E714=1,"NP","")&amp;IF($G714=1,"+MOV","")&amp;IF($I714=1,"+CS","")&amp;IF($K714=1,"+WB","")</f>
        <v/>
      </c>
      <c r="T714">
        <f>$E714+$G714+$I714+$K714</f>
        <v/>
      </c>
    </row>
    <row r="715">
      <c r="A715" t="inlineStr">
        <is>
          <t>346320320000</t>
        </is>
      </c>
      <c r="B715" t="inlineStr">
        <is>
          <t>34632032</t>
        </is>
      </c>
      <c r="C715" t="inlineStr">
        <is>
          <t>LUZ OMAIRA RAMOS</t>
        </is>
      </c>
      <c r="D715" t="inlineStr">
        <is>
          <t>LUZOMAIRARAMOS</t>
        </is>
      </c>
      <c r="E715">
        <f>IF(COUNTIFS(Registros!$A$2:$A$6000,"NP",Registros!$B$2:$B$6000,$A715)&gt;0,1,0)</f>
        <v/>
      </c>
      <c r="F715">
        <f>IF($E715=1,SUMIFS(Registros!$F$2:$F$6000,Registros!$A$2:$A$6000,"NP",Registros!$B$2:$B$6000,$A715),0)</f>
        <v/>
      </c>
      <c r="G715">
        <f>IF(COUNTIFS(Registros!$A$2:$A$6000,"MOV",Registros!$B$2:$B$6000,$A715)&gt;0,1,0)</f>
        <v/>
      </c>
      <c r="H715">
        <f>IF($G715=1,SUMIFS(Registros!$F$2:$F$6000,Registros!$A$2:$A$6000,"MOV",Registros!$B$2:$B$6000,$A715),0)</f>
        <v/>
      </c>
      <c r="I715">
        <f>IF(COUNTIFS(Registros!$A$2:$A$6000,"CS",Registros!$B$2:$B$6000,$A715)&gt;0,1,0)</f>
        <v/>
      </c>
      <c r="J715">
        <f>IF($I715=1,SUMIFS(Registros!$I$2:$I$6000,Registros!$A$2:$A$6000,"CS",Registros!$B$2:$B$6000,$A715),0)</f>
        <v/>
      </c>
      <c r="K715">
        <f>IF(COUNTIFS(Winback!$K$2:$K$300,$D715)&gt;0,1,0)</f>
        <v/>
      </c>
      <c r="L715">
        <f>IF(AND($K715=1,LEFT($A715,3)="WB-"),SUMIFS(Winback!$D$2:$D$300,Winback!$K$2:$K$300,$D715),0)</f>
        <v/>
      </c>
      <c r="M715">
        <f>IF(OR($E715=1,$G715=1,SUMIFS(Registros!$J$2:$J$6000,Registros!$B$2:$B$6000,$A715)&gt;0),1,0)</f>
        <v/>
      </c>
      <c r="N715">
        <f>IF($J715&gt;0,1,IF(COUNTIFS(Registros!$A$2:$A$6000,"CS",Registros!$B$2:$B$6000,$A715,Registros!$K$2:$K$6000,"&lt;&gt;")&gt;0,1,0))</f>
        <v/>
      </c>
      <c r="O715">
        <f>IF(AND($K715=1,$E715=0,$G715=0,$I715=0),"WINBACK",IF(AND($M715=1,$N715&gt;0),"CONVERGENTE",IF($M715=1,"SOLO MÓVIL",IF($N715&gt;0,"SOLO FIJO / INTERNET","SIN SERVICIOS"))))</f>
        <v/>
      </c>
      <c r="P715">
        <f>IF($O715="WINBACK","Recuperar (winback)",IF($O715="CONVERGENTE","Upgrade / más líneas",IF($O715="SOLO MÓVIL","Ofrecer fijo + internet (FLBBTV)",IF($O715="SOLO FIJO / INTERNET","Ofrecer línea móvil Nextphone","Oferta completa (móvil + fijo + internet)"))))</f>
        <v/>
      </c>
      <c r="Q715">
        <f>$F715+$H715+$L715</f>
        <v/>
      </c>
      <c r="R715">
        <f>IFERROR(VLOOKUP($A715,Registros!$B$2:$G$6000,6,0),IFERROR(VLOOKUP($D715,Winback!$B$2:$C$300,2,0),""))</f>
        <v/>
      </c>
      <c r="S715">
        <f>IF($E715=1,"NP","")&amp;IF($G715=1,"+MOV","")&amp;IF($I715=1,"+CS","")&amp;IF($K715=1,"+WB","")</f>
        <v/>
      </c>
      <c r="T715">
        <f>$E715+$G715+$I715+$K715</f>
        <v/>
      </c>
    </row>
    <row r="716">
      <c r="A716" t="inlineStr">
        <is>
          <t>359081830000</t>
        </is>
      </c>
      <c r="B716" t="inlineStr">
        <is>
          <t>35908183</t>
        </is>
      </c>
      <c r="C716" t="inlineStr">
        <is>
          <t>EDILMA VEGA</t>
        </is>
      </c>
      <c r="D716" t="inlineStr">
        <is>
          <t>EDILMAVEGA</t>
        </is>
      </c>
      <c r="E716">
        <f>IF(COUNTIFS(Registros!$A$2:$A$6000,"NP",Registros!$B$2:$B$6000,$A716)&gt;0,1,0)</f>
        <v/>
      </c>
      <c r="F716">
        <f>IF($E716=1,SUMIFS(Registros!$F$2:$F$6000,Registros!$A$2:$A$6000,"NP",Registros!$B$2:$B$6000,$A716),0)</f>
        <v/>
      </c>
      <c r="G716">
        <f>IF(COUNTIFS(Registros!$A$2:$A$6000,"MOV",Registros!$B$2:$B$6000,$A716)&gt;0,1,0)</f>
        <v/>
      </c>
      <c r="H716">
        <f>IF($G716=1,SUMIFS(Registros!$F$2:$F$6000,Registros!$A$2:$A$6000,"MOV",Registros!$B$2:$B$6000,$A716),0)</f>
        <v/>
      </c>
      <c r="I716">
        <f>IF(COUNTIFS(Registros!$A$2:$A$6000,"CS",Registros!$B$2:$B$6000,$A716)&gt;0,1,0)</f>
        <v/>
      </c>
      <c r="J716">
        <f>IF($I716=1,SUMIFS(Registros!$I$2:$I$6000,Registros!$A$2:$A$6000,"CS",Registros!$B$2:$B$6000,$A716),0)</f>
        <v/>
      </c>
      <c r="K716">
        <f>IF(COUNTIFS(Winback!$K$2:$K$300,$D716)&gt;0,1,0)</f>
        <v/>
      </c>
      <c r="L716">
        <f>IF(AND($K716=1,LEFT($A716,3)="WB-"),SUMIFS(Winback!$D$2:$D$300,Winback!$K$2:$K$300,$D716),0)</f>
        <v/>
      </c>
      <c r="M716">
        <f>IF(OR($E716=1,$G716=1,SUMIFS(Registros!$J$2:$J$6000,Registros!$B$2:$B$6000,$A716)&gt;0),1,0)</f>
        <v/>
      </c>
      <c r="N716">
        <f>IF($J716&gt;0,1,IF(COUNTIFS(Registros!$A$2:$A$6000,"CS",Registros!$B$2:$B$6000,$A716,Registros!$K$2:$K$6000,"&lt;&gt;")&gt;0,1,0))</f>
        <v/>
      </c>
      <c r="O716">
        <f>IF(AND($K716=1,$E716=0,$G716=0,$I716=0),"WINBACK",IF(AND($M716=1,$N716&gt;0),"CONVERGENTE",IF($M716=1,"SOLO MÓVIL",IF($N716&gt;0,"SOLO FIJO / INTERNET","SIN SERVICIOS"))))</f>
        <v/>
      </c>
      <c r="P716">
        <f>IF($O716="WINBACK","Recuperar (winback)",IF($O716="CONVERGENTE","Upgrade / más líneas",IF($O716="SOLO MÓVIL","Ofrecer fijo + internet (FLBBTV)",IF($O716="SOLO FIJO / INTERNET","Ofrecer línea móvil Nextphone","Oferta completa (móvil + fijo + internet)"))))</f>
        <v/>
      </c>
      <c r="Q716">
        <f>$F716+$H716+$L716</f>
        <v/>
      </c>
      <c r="R716">
        <f>IFERROR(VLOOKUP($A716,Registros!$B$2:$G$6000,6,0),IFERROR(VLOOKUP($D716,Winback!$B$2:$C$300,2,0),""))</f>
        <v/>
      </c>
      <c r="S716">
        <f>IF($E716=1,"NP","")&amp;IF($G716=1,"+MOV","")&amp;IF($I716=1,"+CS","")&amp;IF($K716=1,"+WB","")</f>
        <v/>
      </c>
      <c r="T716">
        <f>$E716+$G716+$I716+$K716</f>
        <v/>
      </c>
    </row>
    <row r="717">
      <c r="A717" t="inlineStr">
        <is>
          <t>353375990000</t>
        </is>
      </c>
      <c r="B717" t="inlineStr">
        <is>
          <t>35337599</t>
        </is>
      </c>
      <c r="C717" t="inlineStr">
        <is>
          <t>EDWIN ALVARADO</t>
        </is>
      </c>
      <c r="D717" t="inlineStr">
        <is>
          <t>EDWINALVARADO</t>
        </is>
      </c>
      <c r="E717">
        <f>IF(COUNTIFS(Registros!$A$2:$A$6000,"NP",Registros!$B$2:$B$6000,$A717)&gt;0,1,0)</f>
        <v/>
      </c>
      <c r="F717">
        <f>IF($E717=1,SUMIFS(Registros!$F$2:$F$6000,Registros!$A$2:$A$6000,"NP",Registros!$B$2:$B$6000,$A717),0)</f>
        <v/>
      </c>
      <c r="G717">
        <f>IF(COUNTIFS(Registros!$A$2:$A$6000,"MOV",Registros!$B$2:$B$6000,$A717)&gt;0,1,0)</f>
        <v/>
      </c>
      <c r="H717">
        <f>IF($G717=1,SUMIFS(Registros!$F$2:$F$6000,Registros!$A$2:$A$6000,"MOV",Registros!$B$2:$B$6000,$A717),0)</f>
        <v/>
      </c>
      <c r="I717">
        <f>IF(COUNTIFS(Registros!$A$2:$A$6000,"CS",Registros!$B$2:$B$6000,$A717)&gt;0,1,0)</f>
        <v/>
      </c>
      <c r="J717">
        <f>IF($I717=1,SUMIFS(Registros!$I$2:$I$6000,Registros!$A$2:$A$6000,"CS",Registros!$B$2:$B$6000,$A717),0)</f>
        <v/>
      </c>
      <c r="K717">
        <f>IF(COUNTIFS(Winback!$K$2:$K$300,$D717)&gt;0,1,0)</f>
        <v/>
      </c>
      <c r="L717">
        <f>IF(AND($K717=1,LEFT($A717,3)="WB-"),SUMIFS(Winback!$D$2:$D$300,Winback!$K$2:$K$300,$D717),0)</f>
        <v/>
      </c>
      <c r="M717">
        <f>IF(OR($E717=1,$G717=1,SUMIFS(Registros!$J$2:$J$6000,Registros!$B$2:$B$6000,$A717)&gt;0),1,0)</f>
        <v/>
      </c>
      <c r="N717">
        <f>IF($J717&gt;0,1,IF(COUNTIFS(Registros!$A$2:$A$6000,"CS",Registros!$B$2:$B$6000,$A717,Registros!$K$2:$K$6000,"&lt;&gt;")&gt;0,1,0))</f>
        <v/>
      </c>
      <c r="O717">
        <f>IF(AND($K717=1,$E717=0,$G717=0,$I717=0),"WINBACK",IF(AND($M717=1,$N717&gt;0),"CONVERGENTE",IF($M717=1,"SOLO MÓVIL",IF($N717&gt;0,"SOLO FIJO / INTERNET","SIN SERVICIOS"))))</f>
        <v/>
      </c>
      <c r="P717">
        <f>IF($O717="WINBACK","Recuperar (winback)",IF($O717="CONVERGENTE","Upgrade / más líneas",IF($O717="SOLO MÓVIL","Ofrecer fijo + internet (FLBBTV)",IF($O717="SOLO FIJO / INTERNET","Ofrecer línea móvil Nextphone","Oferta completa (móvil + fijo + internet)"))))</f>
        <v/>
      </c>
      <c r="Q717">
        <f>$F717+$H717+$L717</f>
        <v/>
      </c>
      <c r="R717">
        <f>IFERROR(VLOOKUP($A717,Registros!$B$2:$G$6000,6,0),IFERROR(VLOOKUP($D717,Winback!$B$2:$C$300,2,0),""))</f>
        <v/>
      </c>
      <c r="S717">
        <f>IF($E717=1,"NP","")&amp;IF($G717=1,"+MOV","")&amp;IF($I717=1,"+CS","")&amp;IF($K717=1,"+WB","")</f>
        <v/>
      </c>
      <c r="T717">
        <f>$E717+$G717+$I717+$K717</f>
        <v/>
      </c>
    </row>
    <row r="718">
      <c r="A718" t="inlineStr">
        <is>
          <t>323438800000</t>
        </is>
      </c>
      <c r="B718" t="inlineStr">
        <is>
          <t>32343880</t>
        </is>
      </c>
      <c r="C718" t="inlineStr">
        <is>
          <t>LA FABRI-K A</t>
        </is>
      </c>
      <c r="D718" t="inlineStr">
        <is>
          <t>LAFABRIKA</t>
        </is>
      </c>
      <c r="E718">
        <f>IF(COUNTIFS(Registros!$A$2:$A$6000,"NP",Registros!$B$2:$B$6000,$A718)&gt;0,1,0)</f>
        <v/>
      </c>
      <c r="F718">
        <f>IF($E718=1,SUMIFS(Registros!$F$2:$F$6000,Registros!$A$2:$A$6000,"NP",Registros!$B$2:$B$6000,$A718),0)</f>
        <v/>
      </c>
      <c r="G718">
        <f>IF(COUNTIFS(Registros!$A$2:$A$6000,"MOV",Registros!$B$2:$B$6000,$A718)&gt;0,1,0)</f>
        <v/>
      </c>
      <c r="H718">
        <f>IF($G718=1,SUMIFS(Registros!$F$2:$F$6000,Registros!$A$2:$A$6000,"MOV",Registros!$B$2:$B$6000,$A718),0)</f>
        <v/>
      </c>
      <c r="I718">
        <f>IF(COUNTIFS(Registros!$A$2:$A$6000,"CS",Registros!$B$2:$B$6000,$A718)&gt;0,1,0)</f>
        <v/>
      </c>
      <c r="J718">
        <f>IF($I718=1,SUMIFS(Registros!$I$2:$I$6000,Registros!$A$2:$A$6000,"CS",Registros!$B$2:$B$6000,$A718),0)</f>
        <v/>
      </c>
      <c r="K718">
        <f>IF(COUNTIFS(Winback!$K$2:$K$300,$D718)&gt;0,1,0)</f>
        <v/>
      </c>
      <c r="L718">
        <f>IF(AND($K718=1,LEFT($A718,3)="WB-"),SUMIFS(Winback!$D$2:$D$300,Winback!$K$2:$K$300,$D718),0)</f>
        <v/>
      </c>
      <c r="M718">
        <f>IF(OR($E718=1,$G718=1,SUMIFS(Registros!$J$2:$J$6000,Registros!$B$2:$B$6000,$A718)&gt;0),1,0)</f>
        <v/>
      </c>
      <c r="N718">
        <f>IF($J718&gt;0,1,IF(COUNTIFS(Registros!$A$2:$A$6000,"CS",Registros!$B$2:$B$6000,$A718,Registros!$K$2:$K$6000,"&lt;&gt;")&gt;0,1,0))</f>
        <v/>
      </c>
      <c r="O718">
        <f>IF(AND($K718=1,$E718=0,$G718=0,$I718=0),"WINBACK",IF(AND($M718=1,$N718&gt;0),"CONVERGENTE",IF($M718=1,"SOLO MÓVIL",IF($N718&gt;0,"SOLO FIJO / INTERNET","SIN SERVICIOS"))))</f>
        <v/>
      </c>
      <c r="P718">
        <f>IF($O718="WINBACK","Recuperar (winback)",IF($O718="CONVERGENTE","Upgrade / más líneas",IF($O718="SOLO MÓVIL","Ofrecer fijo + internet (FLBBTV)",IF($O718="SOLO FIJO / INTERNET","Ofrecer línea móvil Nextphone","Oferta completa (móvil + fijo + internet)"))))</f>
        <v/>
      </c>
      <c r="Q718">
        <f>$F718+$H718+$L718</f>
        <v/>
      </c>
      <c r="R718">
        <f>IFERROR(VLOOKUP($A718,Registros!$B$2:$G$6000,6,0),IFERROR(VLOOKUP($D718,Winback!$B$2:$C$300,2,0),""))</f>
        <v/>
      </c>
      <c r="S718">
        <f>IF($E718=1,"NP","")&amp;IF($G718=1,"+MOV","")&amp;IF($I718=1,"+CS","")&amp;IF($K718=1,"+WB","")</f>
        <v/>
      </c>
      <c r="T718">
        <f>$E718+$G718+$I718+$K718</f>
        <v/>
      </c>
    </row>
    <row r="719">
      <c r="A719" t="inlineStr">
        <is>
          <t>347351240000</t>
        </is>
      </c>
      <c r="B719" t="inlineStr">
        <is>
          <t>34735124</t>
        </is>
      </c>
      <c r="C719" t="inlineStr">
        <is>
          <t>HILDEBRANDO BARRIA</t>
        </is>
      </c>
      <c r="D719" t="inlineStr">
        <is>
          <t>HILDEBRANDOBARRIA</t>
        </is>
      </c>
      <c r="E719">
        <f>IF(COUNTIFS(Registros!$A$2:$A$6000,"NP",Registros!$B$2:$B$6000,$A719)&gt;0,1,0)</f>
        <v/>
      </c>
      <c r="F719">
        <f>IF($E719=1,SUMIFS(Registros!$F$2:$F$6000,Registros!$A$2:$A$6000,"NP",Registros!$B$2:$B$6000,$A719),0)</f>
        <v/>
      </c>
      <c r="G719">
        <f>IF(COUNTIFS(Registros!$A$2:$A$6000,"MOV",Registros!$B$2:$B$6000,$A719)&gt;0,1,0)</f>
        <v/>
      </c>
      <c r="H719">
        <f>IF($G719=1,SUMIFS(Registros!$F$2:$F$6000,Registros!$A$2:$A$6000,"MOV",Registros!$B$2:$B$6000,$A719),0)</f>
        <v/>
      </c>
      <c r="I719">
        <f>IF(COUNTIFS(Registros!$A$2:$A$6000,"CS",Registros!$B$2:$B$6000,$A719)&gt;0,1,0)</f>
        <v/>
      </c>
      <c r="J719">
        <f>IF($I719=1,SUMIFS(Registros!$I$2:$I$6000,Registros!$A$2:$A$6000,"CS",Registros!$B$2:$B$6000,$A719),0)</f>
        <v/>
      </c>
      <c r="K719">
        <f>IF(COUNTIFS(Winback!$K$2:$K$300,$D719)&gt;0,1,0)</f>
        <v/>
      </c>
      <c r="L719">
        <f>IF(AND($K719=1,LEFT($A719,3)="WB-"),SUMIFS(Winback!$D$2:$D$300,Winback!$K$2:$K$300,$D719),0)</f>
        <v/>
      </c>
      <c r="M719">
        <f>IF(OR($E719=1,$G719=1,SUMIFS(Registros!$J$2:$J$6000,Registros!$B$2:$B$6000,$A719)&gt;0),1,0)</f>
        <v/>
      </c>
      <c r="N719">
        <f>IF($J719&gt;0,1,IF(COUNTIFS(Registros!$A$2:$A$6000,"CS",Registros!$B$2:$B$6000,$A719,Registros!$K$2:$K$6000,"&lt;&gt;")&gt;0,1,0))</f>
        <v/>
      </c>
      <c r="O719">
        <f>IF(AND($K719=1,$E719=0,$G719=0,$I719=0),"WINBACK",IF(AND($M719=1,$N719&gt;0),"CONVERGENTE",IF($M719=1,"SOLO MÓVIL",IF($N719&gt;0,"SOLO FIJO / INTERNET","SIN SERVICIOS"))))</f>
        <v/>
      </c>
      <c r="P719">
        <f>IF($O719="WINBACK","Recuperar (winback)",IF($O719="CONVERGENTE","Upgrade / más líneas",IF($O719="SOLO MÓVIL","Ofrecer fijo + internet (FLBBTV)",IF($O719="SOLO FIJO / INTERNET","Ofrecer línea móvil Nextphone","Oferta completa (móvil + fijo + internet)"))))</f>
        <v/>
      </c>
      <c r="Q719">
        <f>$F719+$H719+$L719</f>
        <v/>
      </c>
      <c r="R719">
        <f>IFERROR(VLOOKUP($A719,Registros!$B$2:$G$6000,6,0),IFERROR(VLOOKUP($D719,Winback!$B$2:$C$300,2,0),""))</f>
        <v/>
      </c>
      <c r="S719">
        <f>IF($E719=1,"NP","")&amp;IF($G719=1,"+MOV","")&amp;IF($I719=1,"+CS","")&amp;IF($K719=1,"+WB","")</f>
        <v/>
      </c>
      <c r="T719">
        <f>$E719+$G719+$I719+$K719</f>
        <v/>
      </c>
    </row>
    <row r="720">
      <c r="A720" t="inlineStr">
        <is>
          <t>337168070000</t>
        </is>
      </c>
      <c r="B720" t="inlineStr">
        <is>
          <t>33716807</t>
        </is>
      </c>
      <c r="C720" t="inlineStr">
        <is>
          <t>Elida Maria Mendoza Rodriguez</t>
        </is>
      </c>
      <c r="D720" t="inlineStr">
        <is>
          <t>ELIDAMARIAMENDOZARODRIGUEZ</t>
        </is>
      </c>
      <c r="E720">
        <f>IF(COUNTIFS(Registros!$A$2:$A$6000,"NP",Registros!$B$2:$B$6000,$A720)&gt;0,1,0)</f>
        <v/>
      </c>
      <c r="F720">
        <f>IF($E720=1,SUMIFS(Registros!$F$2:$F$6000,Registros!$A$2:$A$6000,"NP",Registros!$B$2:$B$6000,$A720),0)</f>
        <v/>
      </c>
      <c r="G720">
        <f>IF(COUNTIFS(Registros!$A$2:$A$6000,"MOV",Registros!$B$2:$B$6000,$A720)&gt;0,1,0)</f>
        <v/>
      </c>
      <c r="H720">
        <f>IF($G720=1,SUMIFS(Registros!$F$2:$F$6000,Registros!$A$2:$A$6000,"MOV",Registros!$B$2:$B$6000,$A720),0)</f>
        <v/>
      </c>
      <c r="I720">
        <f>IF(COUNTIFS(Registros!$A$2:$A$6000,"CS",Registros!$B$2:$B$6000,$A720)&gt;0,1,0)</f>
        <v/>
      </c>
      <c r="J720">
        <f>IF($I720=1,SUMIFS(Registros!$I$2:$I$6000,Registros!$A$2:$A$6000,"CS",Registros!$B$2:$B$6000,$A720),0)</f>
        <v/>
      </c>
      <c r="K720">
        <f>IF(COUNTIFS(Winback!$K$2:$K$300,$D720)&gt;0,1,0)</f>
        <v/>
      </c>
      <c r="L720">
        <f>IF(AND($K720=1,LEFT($A720,3)="WB-"),SUMIFS(Winback!$D$2:$D$300,Winback!$K$2:$K$300,$D720),0)</f>
        <v/>
      </c>
      <c r="M720">
        <f>IF(OR($E720=1,$G720=1,SUMIFS(Registros!$J$2:$J$6000,Registros!$B$2:$B$6000,$A720)&gt;0),1,0)</f>
        <v/>
      </c>
      <c r="N720">
        <f>IF($J720&gt;0,1,IF(COUNTIFS(Registros!$A$2:$A$6000,"CS",Registros!$B$2:$B$6000,$A720,Registros!$K$2:$K$6000,"&lt;&gt;")&gt;0,1,0))</f>
        <v/>
      </c>
      <c r="O720">
        <f>IF(AND($K720=1,$E720=0,$G720=0,$I720=0),"WINBACK",IF(AND($M720=1,$N720&gt;0),"CONVERGENTE",IF($M720=1,"SOLO MÓVIL",IF($N720&gt;0,"SOLO FIJO / INTERNET","SIN SERVICIOS"))))</f>
        <v/>
      </c>
      <c r="P720">
        <f>IF($O720="WINBACK","Recuperar (winback)",IF($O720="CONVERGENTE","Upgrade / más líneas",IF($O720="SOLO MÓVIL","Ofrecer fijo + internet (FLBBTV)",IF($O720="SOLO FIJO / INTERNET","Ofrecer línea móvil Nextphone","Oferta completa (móvil + fijo + internet)"))))</f>
        <v/>
      </c>
      <c r="Q720">
        <f>$F720+$H720+$L720</f>
        <v/>
      </c>
      <c r="R720">
        <f>IFERROR(VLOOKUP($A720,Registros!$B$2:$G$6000,6,0),IFERROR(VLOOKUP($D720,Winback!$B$2:$C$300,2,0),""))</f>
        <v/>
      </c>
      <c r="S720">
        <f>IF($E720=1,"NP","")&amp;IF($G720=1,"+MOV","")&amp;IF($I720=1,"+CS","")&amp;IF($K720=1,"+WB","")</f>
        <v/>
      </c>
      <c r="T720">
        <f>$E720+$G720+$I720+$K720</f>
        <v/>
      </c>
    </row>
    <row r="721">
      <c r="A721" t="inlineStr">
        <is>
          <t>336285950000</t>
        </is>
      </c>
      <c r="B721" t="inlineStr">
        <is>
          <t>33628595</t>
        </is>
      </c>
      <c r="C721" t="inlineStr">
        <is>
          <t>ALCIBIADES MONTENEGRO FLORES</t>
        </is>
      </c>
      <c r="D721" t="inlineStr">
        <is>
          <t>ALCIBIADESMONTENEGROFLORES</t>
        </is>
      </c>
      <c r="E721">
        <f>IF(COUNTIFS(Registros!$A$2:$A$6000,"NP",Registros!$B$2:$B$6000,$A721)&gt;0,1,0)</f>
        <v/>
      </c>
      <c r="F721">
        <f>IF($E721=1,SUMIFS(Registros!$F$2:$F$6000,Registros!$A$2:$A$6000,"NP",Registros!$B$2:$B$6000,$A721),0)</f>
        <v/>
      </c>
      <c r="G721">
        <f>IF(COUNTIFS(Registros!$A$2:$A$6000,"MOV",Registros!$B$2:$B$6000,$A721)&gt;0,1,0)</f>
        <v/>
      </c>
      <c r="H721">
        <f>IF($G721=1,SUMIFS(Registros!$F$2:$F$6000,Registros!$A$2:$A$6000,"MOV",Registros!$B$2:$B$6000,$A721),0)</f>
        <v/>
      </c>
      <c r="I721">
        <f>IF(COUNTIFS(Registros!$A$2:$A$6000,"CS",Registros!$B$2:$B$6000,$A721)&gt;0,1,0)</f>
        <v/>
      </c>
      <c r="J721">
        <f>IF($I721=1,SUMIFS(Registros!$I$2:$I$6000,Registros!$A$2:$A$6000,"CS",Registros!$B$2:$B$6000,$A721),0)</f>
        <v/>
      </c>
      <c r="K721">
        <f>IF(COUNTIFS(Winback!$K$2:$K$300,$D721)&gt;0,1,0)</f>
        <v/>
      </c>
      <c r="L721">
        <f>IF(AND($K721=1,LEFT($A721,3)="WB-"),SUMIFS(Winback!$D$2:$D$300,Winback!$K$2:$K$300,$D721),0)</f>
        <v/>
      </c>
      <c r="M721">
        <f>IF(OR($E721=1,$G721=1,SUMIFS(Registros!$J$2:$J$6000,Registros!$B$2:$B$6000,$A721)&gt;0),1,0)</f>
        <v/>
      </c>
      <c r="N721">
        <f>IF($J721&gt;0,1,IF(COUNTIFS(Registros!$A$2:$A$6000,"CS",Registros!$B$2:$B$6000,$A721,Registros!$K$2:$K$6000,"&lt;&gt;")&gt;0,1,0))</f>
        <v/>
      </c>
      <c r="O721">
        <f>IF(AND($K721=1,$E721=0,$G721=0,$I721=0),"WINBACK",IF(AND($M721=1,$N721&gt;0),"CONVERGENTE",IF($M721=1,"SOLO MÓVIL",IF($N721&gt;0,"SOLO FIJO / INTERNET","SIN SERVICIOS"))))</f>
        <v/>
      </c>
      <c r="P721">
        <f>IF($O721="WINBACK","Recuperar (winback)",IF($O721="CONVERGENTE","Upgrade / más líneas",IF($O721="SOLO MÓVIL","Ofrecer fijo + internet (FLBBTV)",IF($O721="SOLO FIJO / INTERNET","Ofrecer línea móvil Nextphone","Oferta completa (móvil + fijo + internet)"))))</f>
        <v/>
      </c>
      <c r="Q721">
        <f>$F721+$H721+$L721</f>
        <v/>
      </c>
      <c r="R721">
        <f>IFERROR(VLOOKUP($A721,Registros!$B$2:$G$6000,6,0),IFERROR(VLOOKUP($D721,Winback!$B$2:$C$300,2,0),""))</f>
        <v/>
      </c>
      <c r="S721">
        <f>IF($E721=1,"NP","")&amp;IF($G721=1,"+MOV","")&amp;IF($I721=1,"+CS","")&amp;IF($K721=1,"+WB","")</f>
        <v/>
      </c>
      <c r="T721">
        <f>$E721+$G721+$I721+$K721</f>
        <v/>
      </c>
    </row>
    <row r="722">
      <c r="A722" t="inlineStr">
        <is>
          <t>355240370000</t>
        </is>
      </c>
      <c r="B722" t="inlineStr">
        <is>
          <t>35524037</t>
        </is>
      </c>
      <c r="C722" t="inlineStr">
        <is>
          <t>ERICK TELLO</t>
        </is>
      </c>
      <c r="D722" t="inlineStr">
        <is>
          <t>ERICKTELLO</t>
        </is>
      </c>
      <c r="E722">
        <f>IF(COUNTIFS(Registros!$A$2:$A$6000,"NP",Registros!$B$2:$B$6000,$A722)&gt;0,1,0)</f>
        <v/>
      </c>
      <c r="F722">
        <f>IF($E722=1,SUMIFS(Registros!$F$2:$F$6000,Registros!$A$2:$A$6000,"NP",Registros!$B$2:$B$6000,$A722),0)</f>
        <v/>
      </c>
      <c r="G722">
        <f>IF(COUNTIFS(Registros!$A$2:$A$6000,"MOV",Registros!$B$2:$B$6000,$A722)&gt;0,1,0)</f>
        <v/>
      </c>
      <c r="H722">
        <f>IF($G722=1,SUMIFS(Registros!$F$2:$F$6000,Registros!$A$2:$A$6000,"MOV",Registros!$B$2:$B$6000,$A722),0)</f>
        <v/>
      </c>
      <c r="I722">
        <f>IF(COUNTIFS(Registros!$A$2:$A$6000,"CS",Registros!$B$2:$B$6000,$A722)&gt;0,1,0)</f>
        <v/>
      </c>
      <c r="J722">
        <f>IF($I722=1,SUMIFS(Registros!$I$2:$I$6000,Registros!$A$2:$A$6000,"CS",Registros!$B$2:$B$6000,$A722),0)</f>
        <v/>
      </c>
      <c r="K722">
        <f>IF(COUNTIFS(Winback!$K$2:$K$300,$D722)&gt;0,1,0)</f>
        <v/>
      </c>
      <c r="L722">
        <f>IF(AND($K722=1,LEFT($A722,3)="WB-"),SUMIFS(Winback!$D$2:$D$300,Winback!$K$2:$K$300,$D722),0)</f>
        <v/>
      </c>
      <c r="M722">
        <f>IF(OR($E722=1,$G722=1,SUMIFS(Registros!$J$2:$J$6000,Registros!$B$2:$B$6000,$A722)&gt;0),1,0)</f>
        <v/>
      </c>
      <c r="N722">
        <f>IF($J722&gt;0,1,IF(COUNTIFS(Registros!$A$2:$A$6000,"CS",Registros!$B$2:$B$6000,$A722,Registros!$K$2:$K$6000,"&lt;&gt;")&gt;0,1,0))</f>
        <v/>
      </c>
      <c r="O722">
        <f>IF(AND($K722=1,$E722=0,$G722=0,$I722=0),"WINBACK",IF(AND($M722=1,$N722&gt;0),"CONVERGENTE",IF($M722=1,"SOLO MÓVIL",IF($N722&gt;0,"SOLO FIJO / INTERNET","SIN SERVICIOS"))))</f>
        <v/>
      </c>
      <c r="P722">
        <f>IF($O722="WINBACK","Recuperar (winback)",IF($O722="CONVERGENTE","Upgrade / más líneas",IF($O722="SOLO MÓVIL","Ofrecer fijo + internet (FLBBTV)",IF($O722="SOLO FIJO / INTERNET","Ofrecer línea móvil Nextphone","Oferta completa (móvil + fijo + internet)"))))</f>
        <v/>
      </c>
      <c r="Q722">
        <f>$F722+$H722+$L722</f>
        <v/>
      </c>
      <c r="R722">
        <f>IFERROR(VLOOKUP($A722,Registros!$B$2:$G$6000,6,0),IFERROR(VLOOKUP($D722,Winback!$B$2:$C$300,2,0),""))</f>
        <v/>
      </c>
      <c r="S722">
        <f>IF($E722=1,"NP","")&amp;IF($G722=1,"+MOV","")&amp;IF($I722=1,"+CS","")&amp;IF($K722=1,"+WB","")</f>
        <v/>
      </c>
      <c r="T722">
        <f>$E722+$G722+$I722+$K722</f>
        <v/>
      </c>
    </row>
    <row r="723">
      <c r="A723" t="inlineStr">
        <is>
          <t>343420240000</t>
        </is>
      </c>
      <c r="B723" t="inlineStr">
        <is>
          <t>34342024</t>
        </is>
      </c>
      <c r="C723" t="inlineStr">
        <is>
          <t>VICTORIANO PÉREZ</t>
        </is>
      </c>
      <c r="D723" t="inlineStr">
        <is>
          <t>VICTORIANOPEREZ</t>
        </is>
      </c>
      <c r="E723">
        <f>IF(COUNTIFS(Registros!$A$2:$A$6000,"NP",Registros!$B$2:$B$6000,$A723)&gt;0,1,0)</f>
        <v/>
      </c>
      <c r="F723">
        <f>IF($E723=1,SUMIFS(Registros!$F$2:$F$6000,Registros!$A$2:$A$6000,"NP",Registros!$B$2:$B$6000,$A723),0)</f>
        <v/>
      </c>
      <c r="G723">
        <f>IF(COUNTIFS(Registros!$A$2:$A$6000,"MOV",Registros!$B$2:$B$6000,$A723)&gt;0,1,0)</f>
        <v/>
      </c>
      <c r="H723">
        <f>IF($G723=1,SUMIFS(Registros!$F$2:$F$6000,Registros!$A$2:$A$6000,"MOV",Registros!$B$2:$B$6000,$A723),0)</f>
        <v/>
      </c>
      <c r="I723">
        <f>IF(COUNTIFS(Registros!$A$2:$A$6000,"CS",Registros!$B$2:$B$6000,$A723)&gt;0,1,0)</f>
        <v/>
      </c>
      <c r="J723">
        <f>IF($I723=1,SUMIFS(Registros!$I$2:$I$6000,Registros!$A$2:$A$6000,"CS",Registros!$B$2:$B$6000,$A723),0)</f>
        <v/>
      </c>
      <c r="K723">
        <f>IF(COUNTIFS(Winback!$K$2:$K$300,$D723)&gt;0,1,0)</f>
        <v/>
      </c>
      <c r="L723">
        <f>IF(AND($K723=1,LEFT($A723,3)="WB-"),SUMIFS(Winback!$D$2:$D$300,Winback!$K$2:$K$300,$D723),0)</f>
        <v/>
      </c>
      <c r="M723">
        <f>IF(OR($E723=1,$G723=1,SUMIFS(Registros!$J$2:$J$6000,Registros!$B$2:$B$6000,$A723)&gt;0),1,0)</f>
        <v/>
      </c>
      <c r="N723">
        <f>IF($J723&gt;0,1,IF(COUNTIFS(Registros!$A$2:$A$6000,"CS",Registros!$B$2:$B$6000,$A723,Registros!$K$2:$K$6000,"&lt;&gt;")&gt;0,1,0))</f>
        <v/>
      </c>
      <c r="O723">
        <f>IF(AND($K723=1,$E723=0,$G723=0,$I723=0),"WINBACK",IF(AND($M723=1,$N723&gt;0),"CONVERGENTE",IF($M723=1,"SOLO MÓVIL",IF($N723&gt;0,"SOLO FIJO / INTERNET","SIN SERVICIOS"))))</f>
        <v/>
      </c>
      <c r="P723">
        <f>IF($O723="WINBACK","Recuperar (winback)",IF($O723="CONVERGENTE","Upgrade / más líneas",IF($O723="SOLO MÓVIL","Ofrecer fijo + internet (FLBBTV)",IF($O723="SOLO FIJO / INTERNET","Ofrecer línea móvil Nextphone","Oferta completa (móvil + fijo + internet)"))))</f>
        <v/>
      </c>
      <c r="Q723">
        <f>$F723+$H723+$L723</f>
        <v/>
      </c>
      <c r="R723">
        <f>IFERROR(VLOOKUP($A723,Registros!$B$2:$G$6000,6,0),IFERROR(VLOOKUP($D723,Winback!$B$2:$C$300,2,0),""))</f>
        <v/>
      </c>
      <c r="S723">
        <f>IF($E723=1,"NP","")&amp;IF($G723=1,"+MOV","")&amp;IF($I723=1,"+CS","")&amp;IF($K723=1,"+WB","")</f>
        <v/>
      </c>
      <c r="T723">
        <f>$E723+$G723+$I723+$K723</f>
        <v/>
      </c>
    </row>
    <row r="724">
      <c r="A724" t="inlineStr">
        <is>
          <t>322376030100</t>
        </is>
      </c>
      <c r="B724" t="inlineStr">
        <is>
          <t>32237603</t>
        </is>
      </c>
      <c r="C724" t="inlineStr">
        <is>
          <t>IMAGINATION M</t>
        </is>
      </c>
      <c r="D724" t="inlineStr">
        <is>
          <t>IMAGINATIONM</t>
        </is>
      </c>
      <c r="E724">
        <f>IF(COUNTIFS(Registros!$A$2:$A$6000,"NP",Registros!$B$2:$B$6000,$A724)&gt;0,1,0)</f>
        <v/>
      </c>
      <c r="F724">
        <f>IF($E724=1,SUMIFS(Registros!$F$2:$F$6000,Registros!$A$2:$A$6000,"NP",Registros!$B$2:$B$6000,$A724),0)</f>
        <v/>
      </c>
      <c r="G724">
        <f>IF(COUNTIFS(Registros!$A$2:$A$6000,"MOV",Registros!$B$2:$B$6000,$A724)&gt;0,1,0)</f>
        <v/>
      </c>
      <c r="H724">
        <f>IF($G724=1,SUMIFS(Registros!$F$2:$F$6000,Registros!$A$2:$A$6000,"MOV",Registros!$B$2:$B$6000,$A724),0)</f>
        <v/>
      </c>
      <c r="I724">
        <f>IF(COUNTIFS(Registros!$A$2:$A$6000,"CS",Registros!$B$2:$B$6000,$A724)&gt;0,1,0)</f>
        <v/>
      </c>
      <c r="J724">
        <f>IF($I724=1,SUMIFS(Registros!$I$2:$I$6000,Registros!$A$2:$A$6000,"CS",Registros!$B$2:$B$6000,$A724),0)</f>
        <v/>
      </c>
      <c r="K724">
        <f>IF(COUNTIFS(Winback!$K$2:$K$300,$D724)&gt;0,1,0)</f>
        <v/>
      </c>
      <c r="L724">
        <f>IF(AND($K724=1,LEFT($A724,3)="WB-"),SUMIFS(Winback!$D$2:$D$300,Winback!$K$2:$K$300,$D724),0)</f>
        <v/>
      </c>
      <c r="M724">
        <f>IF(OR($E724=1,$G724=1,SUMIFS(Registros!$J$2:$J$6000,Registros!$B$2:$B$6000,$A724)&gt;0),1,0)</f>
        <v/>
      </c>
      <c r="N724">
        <f>IF($J724&gt;0,1,IF(COUNTIFS(Registros!$A$2:$A$6000,"CS",Registros!$B$2:$B$6000,$A724,Registros!$K$2:$K$6000,"&lt;&gt;")&gt;0,1,0))</f>
        <v/>
      </c>
      <c r="O724">
        <f>IF(AND($K724=1,$E724=0,$G724=0,$I724=0),"WINBACK",IF(AND($M724=1,$N724&gt;0),"CONVERGENTE",IF($M724=1,"SOLO MÓVIL",IF($N724&gt;0,"SOLO FIJO / INTERNET","SIN SERVICIOS"))))</f>
        <v/>
      </c>
      <c r="P724">
        <f>IF($O724="WINBACK","Recuperar (winback)",IF($O724="CONVERGENTE","Upgrade / más líneas",IF($O724="SOLO MÓVIL","Ofrecer fijo + internet (FLBBTV)",IF($O724="SOLO FIJO / INTERNET","Ofrecer línea móvil Nextphone","Oferta completa (móvil + fijo + internet)"))))</f>
        <v/>
      </c>
      <c r="Q724">
        <f>$F724+$H724+$L724</f>
        <v/>
      </c>
      <c r="R724">
        <f>IFERROR(VLOOKUP($A724,Registros!$B$2:$G$6000,6,0),IFERROR(VLOOKUP($D724,Winback!$B$2:$C$300,2,0),""))</f>
        <v/>
      </c>
      <c r="S724">
        <f>IF($E724=1,"NP","")&amp;IF($G724=1,"+MOV","")&amp;IF($I724=1,"+CS","")&amp;IF($K724=1,"+WB","")</f>
        <v/>
      </c>
      <c r="T724">
        <f>$E724+$G724+$I724+$K724</f>
        <v/>
      </c>
    </row>
    <row r="725">
      <c r="A725" t="inlineStr">
        <is>
          <t>325218930000</t>
        </is>
      </c>
      <c r="B725" t="inlineStr">
        <is>
          <t>32521893</t>
        </is>
      </c>
      <c r="C725" t="inlineStr">
        <is>
          <t>DIESAAC S.A</t>
        </is>
      </c>
      <c r="D725" t="inlineStr">
        <is>
          <t>DIESAACSA</t>
        </is>
      </c>
      <c r="E725">
        <f>IF(COUNTIFS(Registros!$A$2:$A$6000,"NP",Registros!$B$2:$B$6000,$A725)&gt;0,1,0)</f>
        <v/>
      </c>
      <c r="F725">
        <f>IF($E725=1,SUMIFS(Registros!$F$2:$F$6000,Registros!$A$2:$A$6000,"NP",Registros!$B$2:$B$6000,$A725),0)</f>
        <v/>
      </c>
      <c r="G725">
        <f>IF(COUNTIFS(Registros!$A$2:$A$6000,"MOV",Registros!$B$2:$B$6000,$A725)&gt;0,1,0)</f>
        <v/>
      </c>
      <c r="H725">
        <f>IF($G725=1,SUMIFS(Registros!$F$2:$F$6000,Registros!$A$2:$A$6000,"MOV",Registros!$B$2:$B$6000,$A725),0)</f>
        <v/>
      </c>
      <c r="I725">
        <f>IF(COUNTIFS(Registros!$A$2:$A$6000,"CS",Registros!$B$2:$B$6000,$A725)&gt;0,1,0)</f>
        <v/>
      </c>
      <c r="J725">
        <f>IF($I725=1,SUMIFS(Registros!$I$2:$I$6000,Registros!$A$2:$A$6000,"CS",Registros!$B$2:$B$6000,$A725),0)</f>
        <v/>
      </c>
      <c r="K725">
        <f>IF(COUNTIFS(Winback!$K$2:$K$300,$D725)&gt;0,1,0)</f>
        <v/>
      </c>
      <c r="L725">
        <f>IF(AND($K725=1,LEFT($A725,3)="WB-"),SUMIFS(Winback!$D$2:$D$300,Winback!$K$2:$K$300,$D725),0)</f>
        <v/>
      </c>
      <c r="M725">
        <f>IF(OR($E725=1,$G725=1,SUMIFS(Registros!$J$2:$J$6000,Registros!$B$2:$B$6000,$A725)&gt;0),1,0)</f>
        <v/>
      </c>
      <c r="N725">
        <f>IF($J725&gt;0,1,IF(COUNTIFS(Registros!$A$2:$A$6000,"CS",Registros!$B$2:$B$6000,$A725,Registros!$K$2:$K$6000,"&lt;&gt;")&gt;0,1,0))</f>
        <v/>
      </c>
      <c r="O725">
        <f>IF(AND($K725=1,$E725=0,$G725=0,$I725=0),"WINBACK",IF(AND($M725=1,$N725&gt;0),"CONVERGENTE",IF($M725=1,"SOLO MÓVIL",IF($N725&gt;0,"SOLO FIJO / INTERNET","SIN SERVICIOS"))))</f>
        <v/>
      </c>
      <c r="P725">
        <f>IF($O725="WINBACK","Recuperar (winback)",IF($O725="CONVERGENTE","Upgrade / más líneas",IF($O725="SOLO MÓVIL","Ofrecer fijo + internet (FLBBTV)",IF($O725="SOLO FIJO / INTERNET","Ofrecer línea móvil Nextphone","Oferta completa (móvil + fijo + internet)"))))</f>
        <v/>
      </c>
      <c r="Q725">
        <f>$F725+$H725+$L725</f>
        <v/>
      </c>
      <c r="R725">
        <f>IFERROR(VLOOKUP($A725,Registros!$B$2:$G$6000,6,0),IFERROR(VLOOKUP($D725,Winback!$B$2:$C$300,2,0),""))</f>
        <v/>
      </c>
      <c r="S725">
        <f>IF($E725=1,"NP","")&amp;IF($G725=1,"+MOV","")&amp;IF($I725=1,"+CS","")&amp;IF($K725=1,"+WB","")</f>
        <v/>
      </c>
      <c r="T725">
        <f>$E725+$G725+$I725+$K725</f>
        <v/>
      </c>
    </row>
    <row r="726">
      <c r="A726" t="inlineStr">
        <is>
          <t>368034410000</t>
        </is>
      </c>
      <c r="B726" t="inlineStr">
        <is>
          <t>36803441</t>
        </is>
      </c>
      <c r="C726" t="inlineStr">
        <is>
          <t>ROSIO GAUBECA</t>
        </is>
      </c>
      <c r="D726" t="inlineStr">
        <is>
          <t>ROSIOGAUBECA</t>
        </is>
      </c>
      <c r="E726">
        <f>IF(COUNTIFS(Registros!$A$2:$A$6000,"NP",Registros!$B$2:$B$6000,$A726)&gt;0,1,0)</f>
        <v/>
      </c>
      <c r="F726">
        <f>IF($E726=1,SUMIFS(Registros!$F$2:$F$6000,Registros!$A$2:$A$6000,"NP",Registros!$B$2:$B$6000,$A726),0)</f>
        <v/>
      </c>
      <c r="G726">
        <f>IF(COUNTIFS(Registros!$A$2:$A$6000,"MOV",Registros!$B$2:$B$6000,$A726)&gt;0,1,0)</f>
        <v/>
      </c>
      <c r="H726">
        <f>IF($G726=1,SUMIFS(Registros!$F$2:$F$6000,Registros!$A$2:$A$6000,"MOV",Registros!$B$2:$B$6000,$A726),0)</f>
        <v/>
      </c>
      <c r="I726">
        <f>IF(COUNTIFS(Registros!$A$2:$A$6000,"CS",Registros!$B$2:$B$6000,$A726)&gt;0,1,0)</f>
        <v/>
      </c>
      <c r="J726">
        <f>IF($I726=1,SUMIFS(Registros!$I$2:$I$6000,Registros!$A$2:$A$6000,"CS",Registros!$B$2:$B$6000,$A726),0)</f>
        <v/>
      </c>
      <c r="K726">
        <f>IF(COUNTIFS(Winback!$K$2:$K$300,$D726)&gt;0,1,0)</f>
        <v/>
      </c>
      <c r="L726">
        <f>IF(AND($K726=1,LEFT($A726,3)="WB-"),SUMIFS(Winback!$D$2:$D$300,Winback!$K$2:$K$300,$D726),0)</f>
        <v/>
      </c>
      <c r="M726">
        <f>IF(OR($E726=1,$G726=1,SUMIFS(Registros!$J$2:$J$6000,Registros!$B$2:$B$6000,$A726)&gt;0),1,0)</f>
        <v/>
      </c>
      <c r="N726">
        <f>IF($J726&gt;0,1,IF(COUNTIFS(Registros!$A$2:$A$6000,"CS",Registros!$B$2:$B$6000,$A726,Registros!$K$2:$K$6000,"&lt;&gt;")&gt;0,1,0))</f>
        <v/>
      </c>
      <c r="O726">
        <f>IF(AND($K726=1,$E726=0,$G726=0,$I726=0),"WINBACK",IF(AND($M726=1,$N726&gt;0),"CONVERGENTE",IF($M726=1,"SOLO MÓVIL",IF($N726&gt;0,"SOLO FIJO / INTERNET","SIN SERVICIOS"))))</f>
        <v/>
      </c>
      <c r="P726">
        <f>IF($O726="WINBACK","Recuperar (winback)",IF($O726="CONVERGENTE","Upgrade / más líneas",IF($O726="SOLO MÓVIL","Ofrecer fijo + internet (FLBBTV)",IF($O726="SOLO FIJO / INTERNET","Ofrecer línea móvil Nextphone","Oferta completa (móvil + fijo + internet)"))))</f>
        <v/>
      </c>
      <c r="Q726">
        <f>$F726+$H726+$L726</f>
        <v/>
      </c>
      <c r="R726">
        <f>IFERROR(VLOOKUP($A726,Registros!$B$2:$G$6000,6,0),IFERROR(VLOOKUP($D726,Winback!$B$2:$C$300,2,0),""))</f>
        <v/>
      </c>
      <c r="S726">
        <f>IF($E726=1,"NP","")&amp;IF($G726=1,"+MOV","")&amp;IF($I726=1,"+CS","")&amp;IF($K726=1,"+WB","")</f>
        <v/>
      </c>
      <c r="T726">
        <f>$E726+$G726+$I726+$K726</f>
        <v/>
      </c>
    </row>
    <row r="727">
      <c r="A727" t="inlineStr">
        <is>
          <t>312237990000</t>
        </is>
      </c>
      <c r="B727" t="inlineStr">
        <is>
          <t>31223799</t>
        </is>
      </c>
      <c r="C727" t="inlineStr">
        <is>
          <t>PACIFIC CARIBBEAN ENGINEERING, S.A. -</t>
        </is>
      </c>
      <c r="D727" t="inlineStr">
        <is>
          <t>PACIFICCARIBBEANENGINEERINGSA</t>
        </is>
      </c>
      <c r="E727">
        <f>IF(COUNTIFS(Registros!$A$2:$A$6000,"NP",Registros!$B$2:$B$6000,$A727)&gt;0,1,0)</f>
        <v/>
      </c>
      <c r="F727">
        <f>IF($E727=1,SUMIFS(Registros!$F$2:$F$6000,Registros!$A$2:$A$6000,"NP",Registros!$B$2:$B$6000,$A727),0)</f>
        <v/>
      </c>
      <c r="G727">
        <f>IF(COUNTIFS(Registros!$A$2:$A$6000,"MOV",Registros!$B$2:$B$6000,$A727)&gt;0,1,0)</f>
        <v/>
      </c>
      <c r="H727">
        <f>IF($G727=1,SUMIFS(Registros!$F$2:$F$6000,Registros!$A$2:$A$6000,"MOV",Registros!$B$2:$B$6000,$A727),0)</f>
        <v/>
      </c>
      <c r="I727">
        <f>IF(COUNTIFS(Registros!$A$2:$A$6000,"CS",Registros!$B$2:$B$6000,$A727)&gt;0,1,0)</f>
        <v/>
      </c>
      <c r="J727">
        <f>IF($I727=1,SUMIFS(Registros!$I$2:$I$6000,Registros!$A$2:$A$6000,"CS",Registros!$B$2:$B$6000,$A727),0)</f>
        <v/>
      </c>
      <c r="K727">
        <f>IF(COUNTIFS(Winback!$K$2:$K$300,$D727)&gt;0,1,0)</f>
        <v/>
      </c>
      <c r="L727">
        <f>IF(AND($K727=1,LEFT($A727,3)="WB-"),SUMIFS(Winback!$D$2:$D$300,Winback!$K$2:$K$300,$D727),0)</f>
        <v/>
      </c>
      <c r="M727">
        <f>IF(OR($E727=1,$G727=1,SUMIFS(Registros!$J$2:$J$6000,Registros!$B$2:$B$6000,$A727)&gt;0),1,0)</f>
        <v/>
      </c>
      <c r="N727">
        <f>IF($J727&gt;0,1,IF(COUNTIFS(Registros!$A$2:$A$6000,"CS",Registros!$B$2:$B$6000,$A727,Registros!$K$2:$K$6000,"&lt;&gt;")&gt;0,1,0))</f>
        <v/>
      </c>
      <c r="O727">
        <f>IF(AND($K727=1,$E727=0,$G727=0,$I727=0),"WINBACK",IF(AND($M727=1,$N727&gt;0),"CONVERGENTE",IF($M727=1,"SOLO MÓVIL",IF($N727&gt;0,"SOLO FIJO / INTERNET","SIN SERVICIOS"))))</f>
        <v/>
      </c>
      <c r="P727">
        <f>IF($O727="WINBACK","Recuperar (winback)",IF($O727="CONVERGENTE","Upgrade / más líneas",IF($O727="SOLO MÓVIL","Ofrecer fijo + internet (FLBBTV)",IF($O727="SOLO FIJO / INTERNET","Ofrecer línea móvil Nextphone","Oferta completa (móvil + fijo + internet)"))))</f>
        <v/>
      </c>
      <c r="Q727">
        <f>$F727+$H727+$L727</f>
        <v/>
      </c>
      <c r="R727">
        <f>IFERROR(VLOOKUP($A727,Registros!$B$2:$G$6000,6,0),IFERROR(VLOOKUP($D727,Winback!$B$2:$C$300,2,0),""))</f>
        <v/>
      </c>
      <c r="S727">
        <f>IF($E727=1,"NP","")&amp;IF($G727=1,"+MOV","")&amp;IF($I727=1,"+CS","")&amp;IF($K727=1,"+WB","")</f>
        <v/>
      </c>
      <c r="T727">
        <f>$E727+$G727+$I727+$K727</f>
        <v/>
      </c>
    </row>
    <row r="728">
      <c r="A728" t="inlineStr">
        <is>
          <t>344082460000</t>
        </is>
      </c>
      <c r="B728" t="inlineStr">
        <is>
          <t>34408246</t>
        </is>
      </c>
      <c r="C728" t="inlineStr">
        <is>
          <t>ARAUD VEGA MORENO</t>
        </is>
      </c>
      <c r="D728" t="inlineStr">
        <is>
          <t>ARAUDVEGAMORENO</t>
        </is>
      </c>
      <c r="E728">
        <f>IF(COUNTIFS(Registros!$A$2:$A$6000,"NP",Registros!$B$2:$B$6000,$A728)&gt;0,1,0)</f>
        <v/>
      </c>
      <c r="F728">
        <f>IF($E728=1,SUMIFS(Registros!$F$2:$F$6000,Registros!$A$2:$A$6000,"NP",Registros!$B$2:$B$6000,$A728),0)</f>
        <v/>
      </c>
      <c r="G728">
        <f>IF(COUNTIFS(Registros!$A$2:$A$6000,"MOV",Registros!$B$2:$B$6000,$A728)&gt;0,1,0)</f>
        <v/>
      </c>
      <c r="H728">
        <f>IF($G728=1,SUMIFS(Registros!$F$2:$F$6000,Registros!$A$2:$A$6000,"MOV",Registros!$B$2:$B$6000,$A728),0)</f>
        <v/>
      </c>
      <c r="I728">
        <f>IF(COUNTIFS(Registros!$A$2:$A$6000,"CS",Registros!$B$2:$B$6000,$A728)&gt;0,1,0)</f>
        <v/>
      </c>
      <c r="J728">
        <f>IF($I728=1,SUMIFS(Registros!$I$2:$I$6000,Registros!$A$2:$A$6000,"CS",Registros!$B$2:$B$6000,$A728),0)</f>
        <v/>
      </c>
      <c r="K728">
        <f>IF(COUNTIFS(Winback!$K$2:$K$300,$D728)&gt;0,1,0)</f>
        <v/>
      </c>
      <c r="L728">
        <f>IF(AND($K728=1,LEFT($A728,3)="WB-"),SUMIFS(Winback!$D$2:$D$300,Winback!$K$2:$K$300,$D728),0)</f>
        <v/>
      </c>
      <c r="M728">
        <f>IF(OR($E728=1,$G728=1,SUMIFS(Registros!$J$2:$J$6000,Registros!$B$2:$B$6000,$A728)&gt;0),1,0)</f>
        <v/>
      </c>
      <c r="N728">
        <f>IF($J728&gt;0,1,IF(COUNTIFS(Registros!$A$2:$A$6000,"CS",Registros!$B$2:$B$6000,$A728,Registros!$K$2:$K$6000,"&lt;&gt;")&gt;0,1,0))</f>
        <v/>
      </c>
      <c r="O728">
        <f>IF(AND($K728=1,$E728=0,$G728=0,$I728=0),"WINBACK",IF(AND($M728=1,$N728&gt;0),"CONVERGENTE",IF($M728=1,"SOLO MÓVIL",IF($N728&gt;0,"SOLO FIJO / INTERNET","SIN SERVICIOS"))))</f>
        <v/>
      </c>
      <c r="P728">
        <f>IF($O728="WINBACK","Recuperar (winback)",IF($O728="CONVERGENTE","Upgrade / más líneas",IF($O728="SOLO MÓVIL","Ofrecer fijo + internet (FLBBTV)",IF($O728="SOLO FIJO / INTERNET","Ofrecer línea móvil Nextphone","Oferta completa (móvil + fijo + internet)"))))</f>
        <v/>
      </c>
      <c r="Q728">
        <f>$F728+$H728+$L728</f>
        <v/>
      </c>
      <c r="R728">
        <f>IFERROR(VLOOKUP($A728,Registros!$B$2:$G$6000,6,0),IFERROR(VLOOKUP($D728,Winback!$B$2:$C$300,2,0),""))</f>
        <v/>
      </c>
      <c r="S728">
        <f>IF($E728=1,"NP","")&amp;IF($G728=1,"+MOV","")&amp;IF($I728=1,"+CS","")&amp;IF($K728=1,"+WB","")</f>
        <v/>
      </c>
      <c r="T728">
        <f>$E728+$G728+$I728+$K728</f>
        <v/>
      </c>
    </row>
    <row r="729">
      <c r="A729" t="inlineStr">
        <is>
          <t>312203330000</t>
        </is>
      </c>
      <c r="B729" t="inlineStr">
        <is>
          <t>31220333</t>
        </is>
      </c>
      <c r="C729" t="inlineStr">
        <is>
          <t>TRANSPORTE Y EQUIPO DEL ISTMO, S.A. -</t>
        </is>
      </c>
      <c r="D729" t="inlineStr">
        <is>
          <t>TRANSPORTEYEQUIPODELISTMOSA</t>
        </is>
      </c>
      <c r="E729">
        <f>IF(COUNTIFS(Registros!$A$2:$A$6000,"NP",Registros!$B$2:$B$6000,$A729)&gt;0,1,0)</f>
        <v/>
      </c>
      <c r="F729">
        <f>IF($E729=1,SUMIFS(Registros!$F$2:$F$6000,Registros!$A$2:$A$6000,"NP",Registros!$B$2:$B$6000,$A729),0)</f>
        <v/>
      </c>
      <c r="G729">
        <f>IF(COUNTIFS(Registros!$A$2:$A$6000,"MOV",Registros!$B$2:$B$6000,$A729)&gt;0,1,0)</f>
        <v/>
      </c>
      <c r="H729">
        <f>IF($G729=1,SUMIFS(Registros!$F$2:$F$6000,Registros!$A$2:$A$6000,"MOV",Registros!$B$2:$B$6000,$A729),0)</f>
        <v/>
      </c>
      <c r="I729">
        <f>IF(COUNTIFS(Registros!$A$2:$A$6000,"CS",Registros!$B$2:$B$6000,$A729)&gt;0,1,0)</f>
        <v/>
      </c>
      <c r="J729">
        <f>IF($I729=1,SUMIFS(Registros!$I$2:$I$6000,Registros!$A$2:$A$6000,"CS",Registros!$B$2:$B$6000,$A729),0)</f>
        <v/>
      </c>
      <c r="K729">
        <f>IF(COUNTIFS(Winback!$K$2:$K$300,$D729)&gt;0,1,0)</f>
        <v/>
      </c>
      <c r="L729">
        <f>IF(AND($K729=1,LEFT($A729,3)="WB-"),SUMIFS(Winback!$D$2:$D$300,Winback!$K$2:$K$300,$D729),0)</f>
        <v/>
      </c>
      <c r="M729">
        <f>IF(OR($E729=1,$G729=1,SUMIFS(Registros!$J$2:$J$6000,Registros!$B$2:$B$6000,$A729)&gt;0),1,0)</f>
        <v/>
      </c>
      <c r="N729">
        <f>IF($J729&gt;0,1,IF(COUNTIFS(Registros!$A$2:$A$6000,"CS",Registros!$B$2:$B$6000,$A729,Registros!$K$2:$K$6000,"&lt;&gt;")&gt;0,1,0))</f>
        <v/>
      </c>
      <c r="O729">
        <f>IF(AND($K729=1,$E729=0,$G729=0,$I729=0),"WINBACK",IF(AND($M729=1,$N729&gt;0),"CONVERGENTE",IF($M729=1,"SOLO MÓVIL",IF($N729&gt;0,"SOLO FIJO / INTERNET","SIN SERVICIOS"))))</f>
        <v/>
      </c>
      <c r="P729">
        <f>IF($O729="WINBACK","Recuperar (winback)",IF($O729="CONVERGENTE","Upgrade / más líneas",IF($O729="SOLO MÓVIL","Ofrecer fijo + internet (FLBBTV)",IF($O729="SOLO FIJO / INTERNET","Ofrecer línea móvil Nextphone","Oferta completa (móvil + fijo + internet)"))))</f>
        <v/>
      </c>
      <c r="Q729">
        <f>$F729+$H729+$L729</f>
        <v/>
      </c>
      <c r="R729">
        <f>IFERROR(VLOOKUP($A729,Registros!$B$2:$G$6000,6,0),IFERROR(VLOOKUP($D729,Winback!$B$2:$C$300,2,0),""))</f>
        <v/>
      </c>
      <c r="S729">
        <f>IF($E729=1,"NP","")&amp;IF($G729=1,"+MOV","")&amp;IF($I729=1,"+CS","")&amp;IF($K729=1,"+WB","")</f>
        <v/>
      </c>
      <c r="T729">
        <f>$E729+$G729+$I729+$K729</f>
        <v/>
      </c>
    </row>
    <row r="730">
      <c r="A730" t="inlineStr">
        <is>
          <t>354239940000</t>
        </is>
      </c>
      <c r="B730" t="inlineStr">
        <is>
          <t>35423994</t>
        </is>
      </c>
      <c r="C730" t="inlineStr">
        <is>
          <t>ANIBAL G AVILA</t>
        </is>
      </c>
      <c r="D730" t="inlineStr">
        <is>
          <t>ANIBALGAVILA</t>
        </is>
      </c>
      <c r="E730">
        <f>IF(COUNTIFS(Registros!$A$2:$A$6000,"NP",Registros!$B$2:$B$6000,$A730)&gt;0,1,0)</f>
        <v/>
      </c>
      <c r="F730">
        <f>IF($E730=1,SUMIFS(Registros!$F$2:$F$6000,Registros!$A$2:$A$6000,"NP",Registros!$B$2:$B$6000,$A730),0)</f>
        <v/>
      </c>
      <c r="G730">
        <f>IF(COUNTIFS(Registros!$A$2:$A$6000,"MOV",Registros!$B$2:$B$6000,$A730)&gt;0,1,0)</f>
        <v/>
      </c>
      <c r="H730">
        <f>IF($G730=1,SUMIFS(Registros!$F$2:$F$6000,Registros!$A$2:$A$6000,"MOV",Registros!$B$2:$B$6000,$A730),0)</f>
        <v/>
      </c>
      <c r="I730">
        <f>IF(COUNTIFS(Registros!$A$2:$A$6000,"CS",Registros!$B$2:$B$6000,$A730)&gt;0,1,0)</f>
        <v/>
      </c>
      <c r="J730">
        <f>IF($I730=1,SUMIFS(Registros!$I$2:$I$6000,Registros!$A$2:$A$6000,"CS",Registros!$B$2:$B$6000,$A730),0)</f>
        <v/>
      </c>
      <c r="K730">
        <f>IF(COUNTIFS(Winback!$K$2:$K$300,$D730)&gt;0,1,0)</f>
        <v/>
      </c>
      <c r="L730">
        <f>IF(AND($K730=1,LEFT($A730,3)="WB-"),SUMIFS(Winback!$D$2:$D$300,Winback!$K$2:$K$300,$D730),0)</f>
        <v/>
      </c>
      <c r="M730">
        <f>IF(OR($E730=1,$G730=1,SUMIFS(Registros!$J$2:$J$6000,Registros!$B$2:$B$6000,$A730)&gt;0),1,0)</f>
        <v/>
      </c>
      <c r="N730">
        <f>IF($J730&gt;0,1,IF(COUNTIFS(Registros!$A$2:$A$6000,"CS",Registros!$B$2:$B$6000,$A730,Registros!$K$2:$K$6000,"&lt;&gt;")&gt;0,1,0))</f>
        <v/>
      </c>
      <c r="O730">
        <f>IF(AND($K730=1,$E730=0,$G730=0,$I730=0),"WINBACK",IF(AND($M730=1,$N730&gt;0),"CONVERGENTE",IF($M730=1,"SOLO MÓVIL",IF($N730&gt;0,"SOLO FIJO / INTERNET","SIN SERVICIOS"))))</f>
        <v/>
      </c>
      <c r="P730">
        <f>IF($O730="WINBACK","Recuperar (winback)",IF($O730="CONVERGENTE","Upgrade / más líneas",IF($O730="SOLO MÓVIL","Ofrecer fijo + internet (FLBBTV)",IF($O730="SOLO FIJO / INTERNET","Ofrecer línea móvil Nextphone","Oferta completa (móvil + fijo + internet)"))))</f>
        <v/>
      </c>
      <c r="Q730">
        <f>$F730+$H730+$L730</f>
        <v/>
      </c>
      <c r="R730">
        <f>IFERROR(VLOOKUP($A730,Registros!$B$2:$G$6000,6,0),IFERROR(VLOOKUP($D730,Winback!$B$2:$C$300,2,0),""))</f>
        <v/>
      </c>
      <c r="S730">
        <f>IF($E730=1,"NP","")&amp;IF($G730=1,"+MOV","")&amp;IF($I730=1,"+CS","")&amp;IF($K730=1,"+WB","")</f>
        <v/>
      </c>
      <c r="T730">
        <f>$E730+$G730+$I730+$K730</f>
        <v/>
      </c>
    </row>
    <row r="731">
      <c r="A731" t="inlineStr">
        <is>
          <t>353280850000</t>
        </is>
      </c>
      <c r="B731" t="inlineStr">
        <is>
          <t>35328085</t>
        </is>
      </c>
      <c r="C731" t="inlineStr">
        <is>
          <t>ANIBAL GONZALEZ</t>
        </is>
      </c>
      <c r="D731" t="inlineStr">
        <is>
          <t>ANIBALGONZALEZ</t>
        </is>
      </c>
      <c r="E731">
        <f>IF(COUNTIFS(Registros!$A$2:$A$6000,"NP",Registros!$B$2:$B$6000,$A731)&gt;0,1,0)</f>
        <v/>
      </c>
      <c r="F731">
        <f>IF($E731=1,SUMIFS(Registros!$F$2:$F$6000,Registros!$A$2:$A$6000,"NP",Registros!$B$2:$B$6000,$A731),0)</f>
        <v/>
      </c>
      <c r="G731">
        <f>IF(COUNTIFS(Registros!$A$2:$A$6000,"MOV",Registros!$B$2:$B$6000,$A731)&gt;0,1,0)</f>
        <v/>
      </c>
      <c r="H731">
        <f>IF($G731=1,SUMIFS(Registros!$F$2:$F$6000,Registros!$A$2:$A$6000,"MOV",Registros!$B$2:$B$6000,$A731),0)</f>
        <v/>
      </c>
      <c r="I731">
        <f>IF(COUNTIFS(Registros!$A$2:$A$6000,"CS",Registros!$B$2:$B$6000,$A731)&gt;0,1,0)</f>
        <v/>
      </c>
      <c r="J731">
        <f>IF($I731=1,SUMIFS(Registros!$I$2:$I$6000,Registros!$A$2:$A$6000,"CS",Registros!$B$2:$B$6000,$A731),0)</f>
        <v/>
      </c>
      <c r="K731">
        <f>IF(COUNTIFS(Winback!$K$2:$K$300,$D731)&gt;0,1,0)</f>
        <v/>
      </c>
      <c r="L731">
        <f>IF(AND($K731=1,LEFT($A731,3)="WB-"),SUMIFS(Winback!$D$2:$D$300,Winback!$K$2:$K$300,$D731),0)</f>
        <v/>
      </c>
      <c r="M731">
        <f>IF(OR($E731=1,$G731=1,SUMIFS(Registros!$J$2:$J$6000,Registros!$B$2:$B$6000,$A731)&gt;0),1,0)</f>
        <v/>
      </c>
      <c r="N731">
        <f>IF($J731&gt;0,1,IF(COUNTIFS(Registros!$A$2:$A$6000,"CS",Registros!$B$2:$B$6000,$A731,Registros!$K$2:$K$6000,"&lt;&gt;")&gt;0,1,0))</f>
        <v/>
      </c>
      <c r="O731">
        <f>IF(AND($K731=1,$E731=0,$G731=0,$I731=0),"WINBACK",IF(AND($M731=1,$N731&gt;0),"CONVERGENTE",IF($M731=1,"SOLO MÓVIL",IF($N731&gt;0,"SOLO FIJO / INTERNET","SIN SERVICIOS"))))</f>
        <v/>
      </c>
      <c r="P731">
        <f>IF($O731="WINBACK","Recuperar (winback)",IF($O731="CONVERGENTE","Upgrade / más líneas",IF($O731="SOLO MÓVIL","Ofrecer fijo + internet (FLBBTV)",IF($O731="SOLO FIJO / INTERNET","Ofrecer línea móvil Nextphone","Oferta completa (móvil + fijo + internet)"))))</f>
        <v/>
      </c>
      <c r="Q731">
        <f>$F731+$H731+$L731</f>
        <v/>
      </c>
      <c r="R731">
        <f>IFERROR(VLOOKUP($A731,Registros!$B$2:$G$6000,6,0),IFERROR(VLOOKUP($D731,Winback!$B$2:$C$300,2,0),""))</f>
        <v/>
      </c>
      <c r="S731">
        <f>IF($E731=1,"NP","")&amp;IF($G731=1,"+MOV","")&amp;IF($I731=1,"+CS","")&amp;IF($K731=1,"+WB","")</f>
        <v/>
      </c>
      <c r="T731">
        <f>$E731+$G731+$I731+$K731</f>
        <v/>
      </c>
    </row>
    <row r="732">
      <c r="A732" t="inlineStr">
        <is>
          <t>351122820000</t>
        </is>
      </c>
      <c r="B732" t="inlineStr">
        <is>
          <t>35112282</t>
        </is>
      </c>
      <c r="C732" t="inlineStr">
        <is>
          <t>BUSSINES OPORTUNITY</t>
        </is>
      </c>
      <c r="D732" t="inlineStr">
        <is>
          <t>BUSSINESOPORTUNITY</t>
        </is>
      </c>
      <c r="E732">
        <f>IF(COUNTIFS(Registros!$A$2:$A$6000,"NP",Registros!$B$2:$B$6000,$A732)&gt;0,1,0)</f>
        <v/>
      </c>
      <c r="F732">
        <f>IF($E732=1,SUMIFS(Registros!$F$2:$F$6000,Registros!$A$2:$A$6000,"NP",Registros!$B$2:$B$6000,$A732),0)</f>
        <v/>
      </c>
      <c r="G732">
        <f>IF(COUNTIFS(Registros!$A$2:$A$6000,"MOV",Registros!$B$2:$B$6000,$A732)&gt;0,1,0)</f>
        <v/>
      </c>
      <c r="H732">
        <f>IF($G732=1,SUMIFS(Registros!$F$2:$F$6000,Registros!$A$2:$A$6000,"MOV",Registros!$B$2:$B$6000,$A732),0)</f>
        <v/>
      </c>
      <c r="I732">
        <f>IF(COUNTIFS(Registros!$A$2:$A$6000,"CS",Registros!$B$2:$B$6000,$A732)&gt;0,1,0)</f>
        <v/>
      </c>
      <c r="J732">
        <f>IF($I732=1,SUMIFS(Registros!$I$2:$I$6000,Registros!$A$2:$A$6000,"CS",Registros!$B$2:$B$6000,$A732),0)</f>
        <v/>
      </c>
      <c r="K732">
        <f>IF(COUNTIFS(Winback!$K$2:$K$300,$D732)&gt;0,1,0)</f>
        <v/>
      </c>
      <c r="L732">
        <f>IF(AND($K732=1,LEFT($A732,3)="WB-"),SUMIFS(Winback!$D$2:$D$300,Winback!$K$2:$K$300,$D732),0)</f>
        <v/>
      </c>
      <c r="M732">
        <f>IF(OR($E732=1,$G732=1,SUMIFS(Registros!$J$2:$J$6000,Registros!$B$2:$B$6000,$A732)&gt;0),1,0)</f>
        <v/>
      </c>
      <c r="N732">
        <f>IF($J732&gt;0,1,IF(COUNTIFS(Registros!$A$2:$A$6000,"CS",Registros!$B$2:$B$6000,$A732,Registros!$K$2:$K$6000,"&lt;&gt;")&gt;0,1,0))</f>
        <v/>
      </c>
      <c r="O732">
        <f>IF(AND($K732=1,$E732=0,$G732=0,$I732=0),"WINBACK",IF(AND($M732=1,$N732&gt;0),"CONVERGENTE",IF($M732=1,"SOLO MÓVIL",IF($N732&gt;0,"SOLO FIJO / INTERNET","SIN SERVICIOS"))))</f>
        <v/>
      </c>
      <c r="P732">
        <f>IF($O732="WINBACK","Recuperar (winback)",IF($O732="CONVERGENTE","Upgrade / más líneas",IF($O732="SOLO MÓVIL","Ofrecer fijo + internet (FLBBTV)",IF($O732="SOLO FIJO / INTERNET","Ofrecer línea móvil Nextphone","Oferta completa (móvil + fijo + internet)"))))</f>
        <v/>
      </c>
      <c r="Q732">
        <f>$F732+$H732+$L732</f>
        <v/>
      </c>
      <c r="R732">
        <f>IFERROR(VLOOKUP($A732,Registros!$B$2:$G$6000,6,0),IFERROR(VLOOKUP($D732,Winback!$B$2:$C$300,2,0),""))</f>
        <v/>
      </c>
      <c r="S732">
        <f>IF($E732=1,"NP","")&amp;IF($G732=1,"+MOV","")&amp;IF($I732=1,"+CS","")&amp;IF($K732=1,"+WB","")</f>
        <v/>
      </c>
      <c r="T732">
        <f>$E732+$G732+$I732+$K732</f>
        <v/>
      </c>
    </row>
    <row r="733">
      <c r="A733" t="inlineStr">
        <is>
          <t>334198570000</t>
        </is>
      </c>
      <c r="B733" t="inlineStr">
        <is>
          <t>33419857</t>
        </is>
      </c>
      <c r="C733" t="inlineStr">
        <is>
          <t>Mireya Isabel Frias Chavarria</t>
        </is>
      </c>
      <c r="D733" t="inlineStr">
        <is>
          <t>MIREYAISABELFRIASCHAVARRIA</t>
        </is>
      </c>
      <c r="E733">
        <f>IF(COUNTIFS(Registros!$A$2:$A$6000,"NP",Registros!$B$2:$B$6000,$A733)&gt;0,1,0)</f>
        <v/>
      </c>
      <c r="F733">
        <f>IF($E733=1,SUMIFS(Registros!$F$2:$F$6000,Registros!$A$2:$A$6000,"NP",Registros!$B$2:$B$6000,$A733),0)</f>
        <v/>
      </c>
      <c r="G733">
        <f>IF(COUNTIFS(Registros!$A$2:$A$6000,"MOV",Registros!$B$2:$B$6000,$A733)&gt;0,1,0)</f>
        <v/>
      </c>
      <c r="H733">
        <f>IF($G733=1,SUMIFS(Registros!$F$2:$F$6000,Registros!$A$2:$A$6000,"MOV",Registros!$B$2:$B$6000,$A733),0)</f>
        <v/>
      </c>
      <c r="I733">
        <f>IF(COUNTIFS(Registros!$A$2:$A$6000,"CS",Registros!$B$2:$B$6000,$A733)&gt;0,1,0)</f>
        <v/>
      </c>
      <c r="J733">
        <f>IF($I733=1,SUMIFS(Registros!$I$2:$I$6000,Registros!$A$2:$A$6000,"CS",Registros!$B$2:$B$6000,$A733),0)</f>
        <v/>
      </c>
      <c r="K733">
        <f>IF(COUNTIFS(Winback!$K$2:$K$300,$D733)&gt;0,1,0)</f>
        <v/>
      </c>
      <c r="L733">
        <f>IF(AND($K733=1,LEFT($A733,3)="WB-"),SUMIFS(Winback!$D$2:$D$300,Winback!$K$2:$K$300,$D733),0)</f>
        <v/>
      </c>
      <c r="M733">
        <f>IF(OR($E733=1,$G733=1,SUMIFS(Registros!$J$2:$J$6000,Registros!$B$2:$B$6000,$A733)&gt;0),1,0)</f>
        <v/>
      </c>
      <c r="N733">
        <f>IF($J733&gt;0,1,IF(COUNTIFS(Registros!$A$2:$A$6000,"CS",Registros!$B$2:$B$6000,$A733,Registros!$K$2:$K$6000,"&lt;&gt;")&gt;0,1,0))</f>
        <v/>
      </c>
      <c r="O733">
        <f>IF(AND($K733=1,$E733=0,$G733=0,$I733=0),"WINBACK",IF(AND($M733=1,$N733&gt;0),"CONVERGENTE",IF($M733=1,"SOLO MÓVIL",IF($N733&gt;0,"SOLO FIJO / INTERNET","SIN SERVICIOS"))))</f>
        <v/>
      </c>
      <c r="P733">
        <f>IF($O733="WINBACK","Recuperar (winback)",IF($O733="CONVERGENTE","Upgrade / más líneas",IF($O733="SOLO MÓVIL","Ofrecer fijo + internet (FLBBTV)",IF($O733="SOLO FIJO / INTERNET","Ofrecer línea móvil Nextphone","Oferta completa (móvil + fijo + internet)"))))</f>
        <v/>
      </c>
      <c r="Q733">
        <f>$F733+$H733+$L733</f>
        <v/>
      </c>
      <c r="R733">
        <f>IFERROR(VLOOKUP($A733,Registros!$B$2:$G$6000,6,0),IFERROR(VLOOKUP($D733,Winback!$B$2:$C$300,2,0),""))</f>
        <v/>
      </c>
      <c r="S733">
        <f>IF($E733=1,"NP","")&amp;IF($G733=1,"+MOV","")&amp;IF($I733=1,"+CS","")&amp;IF($K733=1,"+WB","")</f>
        <v/>
      </c>
      <c r="T733">
        <f>$E733+$G733+$I733+$K733</f>
        <v/>
      </c>
    </row>
    <row r="734">
      <c r="A734" t="inlineStr">
        <is>
          <t>328518810000</t>
        </is>
      </c>
      <c r="B734" t="inlineStr">
        <is>
          <t>32851881</t>
        </is>
      </c>
      <c r="C734" t="inlineStr">
        <is>
          <t>Taller y Joyeria Fendis</t>
        </is>
      </c>
      <c r="D734" t="inlineStr">
        <is>
          <t>TALLERYJOYERIAFENDIS</t>
        </is>
      </c>
      <c r="E734">
        <f>IF(COUNTIFS(Registros!$A$2:$A$6000,"NP",Registros!$B$2:$B$6000,$A734)&gt;0,1,0)</f>
        <v/>
      </c>
      <c r="F734">
        <f>IF($E734=1,SUMIFS(Registros!$F$2:$F$6000,Registros!$A$2:$A$6000,"NP",Registros!$B$2:$B$6000,$A734),0)</f>
        <v/>
      </c>
      <c r="G734">
        <f>IF(COUNTIFS(Registros!$A$2:$A$6000,"MOV",Registros!$B$2:$B$6000,$A734)&gt;0,1,0)</f>
        <v/>
      </c>
      <c r="H734">
        <f>IF($G734=1,SUMIFS(Registros!$F$2:$F$6000,Registros!$A$2:$A$6000,"MOV",Registros!$B$2:$B$6000,$A734),0)</f>
        <v/>
      </c>
      <c r="I734">
        <f>IF(COUNTIFS(Registros!$A$2:$A$6000,"CS",Registros!$B$2:$B$6000,$A734)&gt;0,1,0)</f>
        <v/>
      </c>
      <c r="J734">
        <f>IF($I734=1,SUMIFS(Registros!$I$2:$I$6000,Registros!$A$2:$A$6000,"CS",Registros!$B$2:$B$6000,$A734),0)</f>
        <v/>
      </c>
      <c r="K734">
        <f>IF(COUNTIFS(Winback!$K$2:$K$300,$D734)&gt;0,1,0)</f>
        <v/>
      </c>
      <c r="L734">
        <f>IF(AND($K734=1,LEFT($A734,3)="WB-"),SUMIFS(Winback!$D$2:$D$300,Winback!$K$2:$K$300,$D734),0)</f>
        <v/>
      </c>
      <c r="M734">
        <f>IF(OR($E734=1,$G734=1,SUMIFS(Registros!$J$2:$J$6000,Registros!$B$2:$B$6000,$A734)&gt;0),1,0)</f>
        <v/>
      </c>
      <c r="N734">
        <f>IF($J734&gt;0,1,IF(COUNTIFS(Registros!$A$2:$A$6000,"CS",Registros!$B$2:$B$6000,$A734,Registros!$K$2:$K$6000,"&lt;&gt;")&gt;0,1,0))</f>
        <v/>
      </c>
      <c r="O734">
        <f>IF(AND($K734=1,$E734=0,$G734=0,$I734=0),"WINBACK",IF(AND($M734=1,$N734&gt;0),"CONVERGENTE",IF($M734=1,"SOLO MÓVIL",IF($N734&gt;0,"SOLO FIJO / INTERNET","SIN SERVICIOS"))))</f>
        <v/>
      </c>
      <c r="P734">
        <f>IF($O734="WINBACK","Recuperar (winback)",IF($O734="CONVERGENTE","Upgrade / más líneas",IF($O734="SOLO MÓVIL","Ofrecer fijo + internet (FLBBTV)",IF($O734="SOLO FIJO / INTERNET","Ofrecer línea móvil Nextphone","Oferta completa (móvil + fijo + internet)"))))</f>
        <v/>
      </c>
      <c r="Q734">
        <f>$F734+$H734+$L734</f>
        <v/>
      </c>
      <c r="R734">
        <f>IFERROR(VLOOKUP($A734,Registros!$B$2:$G$6000,6,0),IFERROR(VLOOKUP($D734,Winback!$B$2:$C$300,2,0),""))</f>
        <v/>
      </c>
      <c r="S734">
        <f>IF($E734=1,"NP","")&amp;IF($G734=1,"+MOV","")&amp;IF($I734=1,"+CS","")&amp;IF($K734=1,"+WB","")</f>
        <v/>
      </c>
      <c r="T734">
        <f>$E734+$G734+$I734+$K734</f>
        <v/>
      </c>
    </row>
    <row r="735">
      <c r="A735" t="inlineStr">
        <is>
          <t>326153540000</t>
        </is>
      </c>
      <c r="B735" t="inlineStr">
        <is>
          <t>32615354</t>
        </is>
      </c>
      <c r="C735" t="inlineStr">
        <is>
          <t>ADMINISTRACIO</t>
        </is>
      </c>
      <c r="D735" t="inlineStr">
        <is>
          <t>ADMINISTRACIO</t>
        </is>
      </c>
      <c r="E735">
        <f>IF(COUNTIFS(Registros!$A$2:$A$6000,"NP",Registros!$B$2:$B$6000,$A735)&gt;0,1,0)</f>
        <v/>
      </c>
      <c r="F735">
        <f>IF($E735=1,SUMIFS(Registros!$F$2:$F$6000,Registros!$A$2:$A$6000,"NP",Registros!$B$2:$B$6000,$A735),0)</f>
        <v/>
      </c>
      <c r="G735">
        <f>IF(COUNTIFS(Registros!$A$2:$A$6000,"MOV",Registros!$B$2:$B$6000,$A735)&gt;0,1,0)</f>
        <v/>
      </c>
      <c r="H735">
        <f>IF($G735=1,SUMIFS(Registros!$F$2:$F$6000,Registros!$A$2:$A$6000,"MOV",Registros!$B$2:$B$6000,$A735),0)</f>
        <v/>
      </c>
      <c r="I735">
        <f>IF(COUNTIFS(Registros!$A$2:$A$6000,"CS",Registros!$B$2:$B$6000,$A735)&gt;0,1,0)</f>
        <v/>
      </c>
      <c r="J735">
        <f>IF($I735=1,SUMIFS(Registros!$I$2:$I$6000,Registros!$A$2:$A$6000,"CS",Registros!$B$2:$B$6000,$A735),0)</f>
        <v/>
      </c>
      <c r="K735">
        <f>IF(COUNTIFS(Winback!$K$2:$K$300,$D735)&gt;0,1,0)</f>
        <v/>
      </c>
      <c r="L735">
        <f>IF(AND($K735=1,LEFT($A735,3)="WB-"),SUMIFS(Winback!$D$2:$D$300,Winback!$K$2:$K$300,$D735),0)</f>
        <v/>
      </c>
      <c r="M735">
        <f>IF(OR($E735=1,$G735=1,SUMIFS(Registros!$J$2:$J$6000,Registros!$B$2:$B$6000,$A735)&gt;0),1,0)</f>
        <v/>
      </c>
      <c r="N735">
        <f>IF($J735&gt;0,1,IF(COUNTIFS(Registros!$A$2:$A$6000,"CS",Registros!$B$2:$B$6000,$A735,Registros!$K$2:$K$6000,"&lt;&gt;")&gt;0,1,0))</f>
        <v/>
      </c>
      <c r="O735">
        <f>IF(AND($K735=1,$E735=0,$G735=0,$I735=0),"WINBACK",IF(AND($M735=1,$N735&gt;0),"CONVERGENTE",IF($M735=1,"SOLO MÓVIL",IF($N735&gt;0,"SOLO FIJO / INTERNET","SIN SERVICIOS"))))</f>
        <v/>
      </c>
      <c r="P735">
        <f>IF($O735="WINBACK","Recuperar (winback)",IF($O735="CONVERGENTE","Upgrade / más líneas",IF($O735="SOLO MÓVIL","Ofrecer fijo + internet (FLBBTV)",IF($O735="SOLO FIJO / INTERNET","Ofrecer línea móvil Nextphone","Oferta completa (móvil + fijo + internet)"))))</f>
        <v/>
      </c>
      <c r="Q735">
        <f>$F735+$H735+$L735</f>
        <v/>
      </c>
      <c r="R735">
        <f>IFERROR(VLOOKUP($A735,Registros!$B$2:$G$6000,6,0),IFERROR(VLOOKUP($D735,Winback!$B$2:$C$300,2,0),""))</f>
        <v/>
      </c>
      <c r="S735">
        <f>IF($E735=1,"NP","")&amp;IF($G735=1,"+MOV","")&amp;IF($I735=1,"+CS","")&amp;IF($K735=1,"+WB","")</f>
        <v/>
      </c>
      <c r="T735">
        <f>$E735+$G735+$I735+$K735</f>
        <v/>
      </c>
    </row>
    <row r="736">
      <c r="A736" t="inlineStr">
        <is>
          <t>355385500000</t>
        </is>
      </c>
      <c r="B736" t="inlineStr">
        <is>
          <t>35538550</t>
        </is>
      </c>
      <c r="C736" t="inlineStr">
        <is>
          <t>TEMISTOCLES C.</t>
        </is>
      </c>
      <c r="D736" t="inlineStr">
        <is>
          <t>TEMISTOCLESC</t>
        </is>
      </c>
      <c r="E736">
        <f>IF(COUNTIFS(Registros!$A$2:$A$6000,"NP",Registros!$B$2:$B$6000,$A736)&gt;0,1,0)</f>
        <v/>
      </c>
      <c r="F736">
        <f>IF($E736=1,SUMIFS(Registros!$F$2:$F$6000,Registros!$A$2:$A$6000,"NP",Registros!$B$2:$B$6000,$A736),0)</f>
        <v/>
      </c>
      <c r="G736">
        <f>IF(COUNTIFS(Registros!$A$2:$A$6000,"MOV",Registros!$B$2:$B$6000,$A736)&gt;0,1,0)</f>
        <v/>
      </c>
      <c r="H736">
        <f>IF($G736=1,SUMIFS(Registros!$F$2:$F$6000,Registros!$A$2:$A$6000,"MOV",Registros!$B$2:$B$6000,$A736),0)</f>
        <v/>
      </c>
      <c r="I736">
        <f>IF(COUNTIFS(Registros!$A$2:$A$6000,"CS",Registros!$B$2:$B$6000,$A736)&gt;0,1,0)</f>
        <v/>
      </c>
      <c r="J736">
        <f>IF($I736=1,SUMIFS(Registros!$I$2:$I$6000,Registros!$A$2:$A$6000,"CS",Registros!$B$2:$B$6000,$A736),0)</f>
        <v/>
      </c>
      <c r="K736">
        <f>IF(COUNTIFS(Winback!$K$2:$K$300,$D736)&gt;0,1,0)</f>
        <v/>
      </c>
      <c r="L736">
        <f>IF(AND($K736=1,LEFT($A736,3)="WB-"),SUMIFS(Winback!$D$2:$D$300,Winback!$K$2:$K$300,$D736),0)</f>
        <v/>
      </c>
      <c r="M736">
        <f>IF(OR($E736=1,$G736=1,SUMIFS(Registros!$J$2:$J$6000,Registros!$B$2:$B$6000,$A736)&gt;0),1,0)</f>
        <v/>
      </c>
      <c r="N736">
        <f>IF($J736&gt;0,1,IF(COUNTIFS(Registros!$A$2:$A$6000,"CS",Registros!$B$2:$B$6000,$A736,Registros!$K$2:$K$6000,"&lt;&gt;")&gt;0,1,0))</f>
        <v/>
      </c>
      <c r="O736">
        <f>IF(AND($K736=1,$E736=0,$G736=0,$I736=0),"WINBACK",IF(AND($M736=1,$N736&gt;0),"CONVERGENTE",IF($M736=1,"SOLO MÓVIL",IF($N736&gt;0,"SOLO FIJO / INTERNET","SIN SERVICIOS"))))</f>
        <v/>
      </c>
      <c r="P736">
        <f>IF($O736="WINBACK","Recuperar (winback)",IF($O736="CONVERGENTE","Upgrade / más líneas",IF($O736="SOLO MÓVIL","Ofrecer fijo + internet (FLBBTV)",IF($O736="SOLO FIJO / INTERNET","Ofrecer línea móvil Nextphone","Oferta completa (móvil + fijo + internet)"))))</f>
        <v/>
      </c>
      <c r="Q736">
        <f>$F736+$H736+$L736</f>
        <v/>
      </c>
      <c r="R736">
        <f>IFERROR(VLOOKUP($A736,Registros!$B$2:$G$6000,6,0),IFERROR(VLOOKUP($D736,Winback!$B$2:$C$300,2,0),""))</f>
        <v/>
      </c>
      <c r="S736">
        <f>IF($E736=1,"NP","")&amp;IF($G736=1,"+MOV","")&amp;IF($I736=1,"+CS","")&amp;IF($K736=1,"+WB","")</f>
        <v/>
      </c>
      <c r="T736">
        <f>$E736+$G736+$I736+$K736</f>
        <v/>
      </c>
    </row>
    <row r="737">
      <c r="A737" t="inlineStr">
        <is>
          <t>359291040000</t>
        </is>
      </c>
      <c r="B737" t="inlineStr">
        <is>
          <t>35929104</t>
        </is>
      </c>
      <c r="C737" t="inlineStr">
        <is>
          <t>RONALD ENRIQUE GUILLEN ARJONA</t>
        </is>
      </c>
      <c r="D737" t="inlineStr">
        <is>
          <t>RONALDENRIQUEGUILLENARJONA</t>
        </is>
      </c>
      <c r="E737">
        <f>IF(COUNTIFS(Registros!$A$2:$A$6000,"NP",Registros!$B$2:$B$6000,$A737)&gt;0,1,0)</f>
        <v/>
      </c>
      <c r="F737">
        <f>IF($E737=1,SUMIFS(Registros!$F$2:$F$6000,Registros!$A$2:$A$6000,"NP",Registros!$B$2:$B$6000,$A737),0)</f>
        <v/>
      </c>
      <c r="G737">
        <f>IF(COUNTIFS(Registros!$A$2:$A$6000,"MOV",Registros!$B$2:$B$6000,$A737)&gt;0,1,0)</f>
        <v/>
      </c>
      <c r="H737">
        <f>IF($G737=1,SUMIFS(Registros!$F$2:$F$6000,Registros!$A$2:$A$6000,"MOV",Registros!$B$2:$B$6000,$A737),0)</f>
        <v/>
      </c>
      <c r="I737">
        <f>IF(COUNTIFS(Registros!$A$2:$A$6000,"CS",Registros!$B$2:$B$6000,$A737)&gt;0,1,0)</f>
        <v/>
      </c>
      <c r="J737">
        <f>IF($I737=1,SUMIFS(Registros!$I$2:$I$6000,Registros!$A$2:$A$6000,"CS",Registros!$B$2:$B$6000,$A737),0)</f>
        <v/>
      </c>
      <c r="K737">
        <f>IF(COUNTIFS(Winback!$K$2:$K$300,$D737)&gt;0,1,0)</f>
        <v/>
      </c>
      <c r="L737">
        <f>IF(AND($K737=1,LEFT($A737,3)="WB-"),SUMIFS(Winback!$D$2:$D$300,Winback!$K$2:$K$300,$D737),0)</f>
        <v/>
      </c>
      <c r="M737">
        <f>IF(OR($E737=1,$G737=1,SUMIFS(Registros!$J$2:$J$6000,Registros!$B$2:$B$6000,$A737)&gt;0),1,0)</f>
        <v/>
      </c>
      <c r="N737">
        <f>IF($J737&gt;0,1,IF(COUNTIFS(Registros!$A$2:$A$6000,"CS",Registros!$B$2:$B$6000,$A737,Registros!$K$2:$K$6000,"&lt;&gt;")&gt;0,1,0))</f>
        <v/>
      </c>
      <c r="O737">
        <f>IF(AND($K737=1,$E737=0,$G737=0,$I737=0),"WINBACK",IF(AND($M737=1,$N737&gt;0),"CONVERGENTE",IF($M737=1,"SOLO MÓVIL",IF($N737&gt;0,"SOLO FIJO / INTERNET","SIN SERVICIOS"))))</f>
        <v/>
      </c>
      <c r="P737">
        <f>IF($O737="WINBACK","Recuperar (winback)",IF($O737="CONVERGENTE","Upgrade / más líneas",IF($O737="SOLO MÓVIL","Ofrecer fijo + internet (FLBBTV)",IF($O737="SOLO FIJO / INTERNET","Ofrecer línea móvil Nextphone","Oferta completa (móvil + fijo + internet)"))))</f>
        <v/>
      </c>
      <c r="Q737">
        <f>$F737+$H737+$L737</f>
        <v/>
      </c>
      <c r="R737">
        <f>IFERROR(VLOOKUP($A737,Registros!$B$2:$G$6000,6,0),IFERROR(VLOOKUP($D737,Winback!$B$2:$C$300,2,0),""))</f>
        <v/>
      </c>
      <c r="S737">
        <f>IF($E737=1,"NP","")&amp;IF($G737=1,"+MOV","")&amp;IF($I737=1,"+CS","")&amp;IF($K737=1,"+WB","")</f>
        <v/>
      </c>
      <c r="T737">
        <f>$E737+$G737+$I737+$K737</f>
        <v/>
      </c>
    </row>
    <row r="738">
      <c r="A738" t="inlineStr">
        <is>
          <t>358115340000</t>
        </is>
      </c>
      <c r="B738" t="inlineStr">
        <is>
          <t>35811534</t>
        </is>
      </c>
      <c r="C738" t="inlineStr">
        <is>
          <t>CLELIA EDISA VALDES NIETO</t>
        </is>
      </c>
      <c r="D738" t="inlineStr">
        <is>
          <t>CLELIAEDISAVALDESNIETO</t>
        </is>
      </c>
      <c r="E738">
        <f>IF(COUNTIFS(Registros!$A$2:$A$6000,"NP",Registros!$B$2:$B$6000,$A738)&gt;0,1,0)</f>
        <v/>
      </c>
      <c r="F738">
        <f>IF($E738=1,SUMIFS(Registros!$F$2:$F$6000,Registros!$A$2:$A$6000,"NP",Registros!$B$2:$B$6000,$A738),0)</f>
        <v/>
      </c>
      <c r="G738">
        <f>IF(COUNTIFS(Registros!$A$2:$A$6000,"MOV",Registros!$B$2:$B$6000,$A738)&gt;0,1,0)</f>
        <v/>
      </c>
      <c r="H738">
        <f>IF($G738=1,SUMIFS(Registros!$F$2:$F$6000,Registros!$A$2:$A$6000,"MOV",Registros!$B$2:$B$6000,$A738),0)</f>
        <v/>
      </c>
      <c r="I738">
        <f>IF(COUNTIFS(Registros!$A$2:$A$6000,"CS",Registros!$B$2:$B$6000,$A738)&gt;0,1,0)</f>
        <v/>
      </c>
      <c r="J738">
        <f>IF($I738=1,SUMIFS(Registros!$I$2:$I$6000,Registros!$A$2:$A$6000,"CS",Registros!$B$2:$B$6000,$A738),0)</f>
        <v/>
      </c>
      <c r="K738">
        <f>IF(COUNTIFS(Winback!$K$2:$K$300,$D738)&gt;0,1,0)</f>
        <v/>
      </c>
      <c r="L738">
        <f>IF(AND($K738=1,LEFT($A738,3)="WB-"),SUMIFS(Winback!$D$2:$D$300,Winback!$K$2:$K$300,$D738),0)</f>
        <v/>
      </c>
      <c r="M738">
        <f>IF(OR($E738=1,$G738=1,SUMIFS(Registros!$J$2:$J$6000,Registros!$B$2:$B$6000,$A738)&gt;0),1,0)</f>
        <v/>
      </c>
      <c r="N738">
        <f>IF($J738&gt;0,1,IF(COUNTIFS(Registros!$A$2:$A$6000,"CS",Registros!$B$2:$B$6000,$A738,Registros!$K$2:$K$6000,"&lt;&gt;")&gt;0,1,0))</f>
        <v/>
      </c>
      <c r="O738">
        <f>IF(AND($K738=1,$E738=0,$G738=0,$I738=0),"WINBACK",IF(AND($M738=1,$N738&gt;0),"CONVERGENTE",IF($M738=1,"SOLO MÓVIL",IF($N738&gt;0,"SOLO FIJO / INTERNET","SIN SERVICIOS"))))</f>
        <v/>
      </c>
      <c r="P738">
        <f>IF($O738="WINBACK","Recuperar (winback)",IF($O738="CONVERGENTE","Upgrade / más líneas",IF($O738="SOLO MÓVIL","Ofrecer fijo + internet (FLBBTV)",IF($O738="SOLO FIJO / INTERNET","Ofrecer línea móvil Nextphone","Oferta completa (móvil + fijo + internet)"))))</f>
        <v/>
      </c>
      <c r="Q738">
        <f>$F738+$H738+$L738</f>
        <v/>
      </c>
      <c r="R738">
        <f>IFERROR(VLOOKUP($A738,Registros!$B$2:$G$6000,6,0),IFERROR(VLOOKUP($D738,Winback!$B$2:$C$300,2,0),""))</f>
        <v/>
      </c>
      <c r="S738">
        <f>IF($E738=1,"NP","")&amp;IF($G738=1,"+MOV","")&amp;IF($I738=1,"+CS","")&amp;IF($K738=1,"+WB","")</f>
        <v/>
      </c>
      <c r="T738">
        <f>$E738+$G738+$I738+$K738</f>
        <v/>
      </c>
    </row>
    <row r="739">
      <c r="A739" t="inlineStr">
        <is>
          <t>361021000000</t>
        </is>
      </c>
      <c r="B739" t="inlineStr">
        <is>
          <t>36102100</t>
        </is>
      </c>
      <c r="C739" t="inlineStr">
        <is>
          <t>NORBERTO SAAVEDRA</t>
        </is>
      </c>
      <c r="D739" t="inlineStr">
        <is>
          <t>NORBERTOSAAVEDRA</t>
        </is>
      </c>
      <c r="E739">
        <f>IF(COUNTIFS(Registros!$A$2:$A$6000,"NP",Registros!$B$2:$B$6000,$A739)&gt;0,1,0)</f>
        <v/>
      </c>
      <c r="F739">
        <f>IF($E739=1,SUMIFS(Registros!$F$2:$F$6000,Registros!$A$2:$A$6000,"NP",Registros!$B$2:$B$6000,$A739),0)</f>
        <v/>
      </c>
      <c r="G739">
        <f>IF(COUNTIFS(Registros!$A$2:$A$6000,"MOV",Registros!$B$2:$B$6000,$A739)&gt;0,1,0)</f>
        <v/>
      </c>
      <c r="H739">
        <f>IF($G739=1,SUMIFS(Registros!$F$2:$F$6000,Registros!$A$2:$A$6000,"MOV",Registros!$B$2:$B$6000,$A739),0)</f>
        <v/>
      </c>
      <c r="I739">
        <f>IF(COUNTIFS(Registros!$A$2:$A$6000,"CS",Registros!$B$2:$B$6000,$A739)&gt;0,1,0)</f>
        <v/>
      </c>
      <c r="J739">
        <f>IF($I739=1,SUMIFS(Registros!$I$2:$I$6000,Registros!$A$2:$A$6000,"CS",Registros!$B$2:$B$6000,$A739),0)</f>
        <v/>
      </c>
      <c r="K739">
        <f>IF(COUNTIFS(Winback!$K$2:$K$300,$D739)&gt;0,1,0)</f>
        <v/>
      </c>
      <c r="L739">
        <f>IF(AND($K739=1,LEFT($A739,3)="WB-"),SUMIFS(Winback!$D$2:$D$300,Winback!$K$2:$K$300,$D739),0)</f>
        <v/>
      </c>
      <c r="M739">
        <f>IF(OR($E739=1,$G739=1,SUMIFS(Registros!$J$2:$J$6000,Registros!$B$2:$B$6000,$A739)&gt;0),1,0)</f>
        <v/>
      </c>
      <c r="N739">
        <f>IF($J739&gt;0,1,IF(COUNTIFS(Registros!$A$2:$A$6000,"CS",Registros!$B$2:$B$6000,$A739,Registros!$K$2:$K$6000,"&lt;&gt;")&gt;0,1,0))</f>
        <v/>
      </c>
      <c r="O739">
        <f>IF(AND($K739=1,$E739=0,$G739=0,$I739=0),"WINBACK",IF(AND($M739=1,$N739&gt;0),"CONVERGENTE",IF($M739=1,"SOLO MÓVIL",IF($N739&gt;0,"SOLO FIJO / INTERNET","SIN SERVICIOS"))))</f>
        <v/>
      </c>
      <c r="P739">
        <f>IF($O739="WINBACK","Recuperar (winback)",IF($O739="CONVERGENTE","Upgrade / más líneas",IF($O739="SOLO MÓVIL","Ofrecer fijo + internet (FLBBTV)",IF($O739="SOLO FIJO / INTERNET","Ofrecer línea móvil Nextphone","Oferta completa (móvil + fijo + internet)"))))</f>
        <v/>
      </c>
      <c r="Q739">
        <f>$F739+$H739+$L739</f>
        <v/>
      </c>
      <c r="R739">
        <f>IFERROR(VLOOKUP($A739,Registros!$B$2:$G$6000,6,0),IFERROR(VLOOKUP($D739,Winback!$B$2:$C$300,2,0),""))</f>
        <v/>
      </c>
      <c r="S739">
        <f>IF($E739=1,"NP","")&amp;IF($G739=1,"+MOV","")&amp;IF($I739=1,"+CS","")&amp;IF($K739=1,"+WB","")</f>
        <v/>
      </c>
      <c r="T739">
        <f>$E739+$G739+$I739+$K739</f>
        <v/>
      </c>
    </row>
    <row r="740">
      <c r="A740" t="inlineStr">
        <is>
          <t>326254560100</t>
        </is>
      </c>
      <c r="B740" t="inlineStr">
        <is>
          <t>32625456</t>
        </is>
      </c>
      <c r="C740" t="inlineStr">
        <is>
          <t>REYNALDO SALERNO RAMIREZ</t>
        </is>
      </c>
      <c r="D740" t="inlineStr">
        <is>
          <t>REYNALDOSALERNORAMIREZ</t>
        </is>
      </c>
      <c r="E740">
        <f>IF(COUNTIFS(Registros!$A$2:$A$6000,"NP",Registros!$B$2:$B$6000,$A740)&gt;0,1,0)</f>
        <v/>
      </c>
      <c r="F740">
        <f>IF($E740=1,SUMIFS(Registros!$F$2:$F$6000,Registros!$A$2:$A$6000,"NP",Registros!$B$2:$B$6000,$A740),0)</f>
        <v/>
      </c>
      <c r="G740">
        <f>IF(COUNTIFS(Registros!$A$2:$A$6000,"MOV",Registros!$B$2:$B$6000,$A740)&gt;0,1,0)</f>
        <v/>
      </c>
      <c r="H740">
        <f>IF($G740=1,SUMIFS(Registros!$F$2:$F$6000,Registros!$A$2:$A$6000,"MOV",Registros!$B$2:$B$6000,$A740),0)</f>
        <v/>
      </c>
      <c r="I740">
        <f>IF(COUNTIFS(Registros!$A$2:$A$6000,"CS",Registros!$B$2:$B$6000,$A740)&gt;0,1,0)</f>
        <v/>
      </c>
      <c r="J740">
        <f>IF($I740=1,SUMIFS(Registros!$I$2:$I$6000,Registros!$A$2:$A$6000,"CS",Registros!$B$2:$B$6000,$A740),0)</f>
        <v/>
      </c>
      <c r="K740">
        <f>IF(COUNTIFS(Winback!$K$2:$K$300,$D740)&gt;0,1,0)</f>
        <v/>
      </c>
      <c r="L740">
        <f>IF(AND($K740=1,LEFT($A740,3)="WB-"),SUMIFS(Winback!$D$2:$D$300,Winback!$K$2:$K$300,$D740),0)</f>
        <v/>
      </c>
      <c r="M740">
        <f>IF(OR($E740=1,$G740=1,SUMIFS(Registros!$J$2:$J$6000,Registros!$B$2:$B$6000,$A740)&gt;0),1,0)</f>
        <v/>
      </c>
      <c r="N740">
        <f>IF($J740&gt;0,1,IF(COUNTIFS(Registros!$A$2:$A$6000,"CS",Registros!$B$2:$B$6000,$A740,Registros!$K$2:$K$6000,"&lt;&gt;")&gt;0,1,0))</f>
        <v/>
      </c>
      <c r="O740">
        <f>IF(AND($K740=1,$E740=0,$G740=0,$I740=0),"WINBACK",IF(AND($M740=1,$N740&gt;0),"CONVERGENTE",IF($M740=1,"SOLO MÓVIL",IF($N740&gt;0,"SOLO FIJO / INTERNET","SIN SERVICIOS"))))</f>
        <v/>
      </c>
      <c r="P740">
        <f>IF($O740="WINBACK","Recuperar (winback)",IF($O740="CONVERGENTE","Upgrade / más líneas",IF($O740="SOLO MÓVIL","Ofrecer fijo + internet (FLBBTV)",IF($O740="SOLO FIJO / INTERNET","Ofrecer línea móvil Nextphone","Oferta completa (móvil + fijo + internet)"))))</f>
        <v/>
      </c>
      <c r="Q740">
        <f>$F740+$H740+$L740</f>
        <v/>
      </c>
      <c r="R740">
        <f>IFERROR(VLOOKUP($A740,Registros!$B$2:$G$6000,6,0),IFERROR(VLOOKUP($D740,Winback!$B$2:$C$300,2,0),""))</f>
        <v/>
      </c>
      <c r="S740">
        <f>IF($E740=1,"NP","")&amp;IF($G740=1,"+MOV","")&amp;IF($I740=1,"+CS","")&amp;IF($K740=1,"+WB","")</f>
        <v/>
      </c>
      <c r="T740">
        <f>$E740+$G740+$I740+$K740</f>
        <v/>
      </c>
    </row>
    <row r="741">
      <c r="A741" t="inlineStr">
        <is>
          <t>312216460000</t>
        </is>
      </c>
      <c r="B741" t="inlineStr">
        <is>
          <t>31221646</t>
        </is>
      </c>
      <c r="C741" t="inlineStr">
        <is>
          <t>EUROMIL INTERNACIONAL, S.A. -</t>
        </is>
      </c>
      <c r="D741" t="inlineStr">
        <is>
          <t>EUROMILINTERNACIONALSA</t>
        </is>
      </c>
      <c r="E741">
        <f>IF(COUNTIFS(Registros!$A$2:$A$6000,"NP",Registros!$B$2:$B$6000,$A741)&gt;0,1,0)</f>
        <v/>
      </c>
      <c r="F741">
        <f>IF($E741=1,SUMIFS(Registros!$F$2:$F$6000,Registros!$A$2:$A$6000,"NP",Registros!$B$2:$B$6000,$A741),0)</f>
        <v/>
      </c>
      <c r="G741">
        <f>IF(COUNTIFS(Registros!$A$2:$A$6000,"MOV",Registros!$B$2:$B$6000,$A741)&gt;0,1,0)</f>
        <v/>
      </c>
      <c r="H741">
        <f>IF($G741=1,SUMIFS(Registros!$F$2:$F$6000,Registros!$A$2:$A$6000,"MOV",Registros!$B$2:$B$6000,$A741),0)</f>
        <v/>
      </c>
      <c r="I741">
        <f>IF(COUNTIFS(Registros!$A$2:$A$6000,"CS",Registros!$B$2:$B$6000,$A741)&gt;0,1,0)</f>
        <v/>
      </c>
      <c r="J741">
        <f>IF($I741=1,SUMIFS(Registros!$I$2:$I$6000,Registros!$A$2:$A$6000,"CS",Registros!$B$2:$B$6000,$A741),0)</f>
        <v/>
      </c>
      <c r="K741">
        <f>IF(COUNTIFS(Winback!$K$2:$K$300,$D741)&gt;0,1,0)</f>
        <v/>
      </c>
      <c r="L741">
        <f>IF(AND($K741=1,LEFT($A741,3)="WB-"),SUMIFS(Winback!$D$2:$D$300,Winback!$K$2:$K$300,$D741),0)</f>
        <v/>
      </c>
      <c r="M741">
        <f>IF(OR($E741=1,$G741=1,SUMIFS(Registros!$J$2:$J$6000,Registros!$B$2:$B$6000,$A741)&gt;0),1,0)</f>
        <v/>
      </c>
      <c r="N741">
        <f>IF($J741&gt;0,1,IF(COUNTIFS(Registros!$A$2:$A$6000,"CS",Registros!$B$2:$B$6000,$A741,Registros!$K$2:$K$6000,"&lt;&gt;")&gt;0,1,0))</f>
        <v/>
      </c>
      <c r="O741">
        <f>IF(AND($K741=1,$E741=0,$G741=0,$I741=0),"WINBACK",IF(AND($M741=1,$N741&gt;0),"CONVERGENTE",IF($M741=1,"SOLO MÓVIL",IF($N741&gt;0,"SOLO FIJO / INTERNET","SIN SERVICIOS"))))</f>
        <v/>
      </c>
      <c r="P741">
        <f>IF($O741="WINBACK","Recuperar (winback)",IF($O741="CONVERGENTE","Upgrade / más líneas",IF($O741="SOLO MÓVIL","Ofrecer fijo + internet (FLBBTV)",IF($O741="SOLO FIJO / INTERNET","Ofrecer línea móvil Nextphone","Oferta completa (móvil + fijo + internet)"))))</f>
        <v/>
      </c>
      <c r="Q741">
        <f>$F741+$H741+$L741</f>
        <v/>
      </c>
      <c r="R741">
        <f>IFERROR(VLOOKUP($A741,Registros!$B$2:$G$6000,6,0),IFERROR(VLOOKUP($D741,Winback!$B$2:$C$300,2,0),""))</f>
        <v/>
      </c>
      <c r="S741">
        <f>IF($E741=1,"NP","")&amp;IF($G741=1,"+MOV","")&amp;IF($I741=1,"+CS","")&amp;IF($K741=1,"+WB","")</f>
        <v/>
      </c>
      <c r="T741">
        <f>$E741+$G741+$I741+$K741</f>
        <v/>
      </c>
    </row>
    <row r="742">
      <c r="A742" t="inlineStr">
        <is>
          <t>312207200000</t>
        </is>
      </c>
      <c r="B742" t="inlineStr">
        <is>
          <t>31220720</t>
        </is>
      </c>
      <c r="C742" t="inlineStr">
        <is>
          <t>EUROMIL INTERNATIONAL, S.A. -</t>
        </is>
      </c>
      <c r="D742" t="inlineStr">
        <is>
          <t>EUROMILINTERNATIONALSA</t>
        </is>
      </c>
      <c r="E742">
        <f>IF(COUNTIFS(Registros!$A$2:$A$6000,"NP",Registros!$B$2:$B$6000,$A742)&gt;0,1,0)</f>
        <v/>
      </c>
      <c r="F742">
        <f>IF($E742=1,SUMIFS(Registros!$F$2:$F$6000,Registros!$A$2:$A$6000,"NP",Registros!$B$2:$B$6000,$A742),0)</f>
        <v/>
      </c>
      <c r="G742">
        <f>IF(COUNTIFS(Registros!$A$2:$A$6000,"MOV",Registros!$B$2:$B$6000,$A742)&gt;0,1,0)</f>
        <v/>
      </c>
      <c r="H742">
        <f>IF($G742=1,SUMIFS(Registros!$F$2:$F$6000,Registros!$A$2:$A$6000,"MOV",Registros!$B$2:$B$6000,$A742),0)</f>
        <v/>
      </c>
      <c r="I742">
        <f>IF(COUNTIFS(Registros!$A$2:$A$6000,"CS",Registros!$B$2:$B$6000,$A742)&gt;0,1,0)</f>
        <v/>
      </c>
      <c r="J742">
        <f>IF($I742=1,SUMIFS(Registros!$I$2:$I$6000,Registros!$A$2:$A$6000,"CS",Registros!$B$2:$B$6000,$A742),0)</f>
        <v/>
      </c>
      <c r="K742">
        <f>IF(COUNTIFS(Winback!$K$2:$K$300,$D742)&gt;0,1,0)</f>
        <v/>
      </c>
      <c r="L742">
        <f>IF(AND($K742=1,LEFT($A742,3)="WB-"),SUMIFS(Winback!$D$2:$D$300,Winback!$K$2:$K$300,$D742),0)</f>
        <v/>
      </c>
      <c r="M742">
        <f>IF(OR($E742=1,$G742=1,SUMIFS(Registros!$J$2:$J$6000,Registros!$B$2:$B$6000,$A742)&gt;0),1,0)</f>
        <v/>
      </c>
      <c r="N742">
        <f>IF($J742&gt;0,1,IF(COUNTIFS(Registros!$A$2:$A$6000,"CS",Registros!$B$2:$B$6000,$A742,Registros!$K$2:$K$6000,"&lt;&gt;")&gt;0,1,0))</f>
        <v/>
      </c>
      <c r="O742">
        <f>IF(AND($K742=1,$E742=0,$G742=0,$I742=0),"WINBACK",IF(AND($M742=1,$N742&gt;0),"CONVERGENTE",IF($M742=1,"SOLO MÓVIL",IF($N742&gt;0,"SOLO FIJO / INTERNET","SIN SERVICIOS"))))</f>
        <v/>
      </c>
      <c r="P742">
        <f>IF($O742="WINBACK","Recuperar (winback)",IF($O742="CONVERGENTE","Upgrade / más líneas",IF($O742="SOLO MÓVIL","Ofrecer fijo + internet (FLBBTV)",IF($O742="SOLO FIJO / INTERNET","Ofrecer línea móvil Nextphone","Oferta completa (móvil + fijo + internet)"))))</f>
        <v/>
      </c>
      <c r="Q742">
        <f>$F742+$H742+$L742</f>
        <v/>
      </c>
      <c r="R742">
        <f>IFERROR(VLOOKUP($A742,Registros!$B$2:$G$6000,6,0),IFERROR(VLOOKUP($D742,Winback!$B$2:$C$300,2,0),""))</f>
        <v/>
      </c>
      <c r="S742">
        <f>IF($E742=1,"NP","")&amp;IF($G742=1,"+MOV","")&amp;IF($I742=1,"+CS","")&amp;IF($K742=1,"+WB","")</f>
        <v/>
      </c>
      <c r="T742">
        <f>$E742+$G742+$I742+$K742</f>
        <v/>
      </c>
    </row>
    <row r="743">
      <c r="A743" t="inlineStr">
        <is>
          <t>358065610000</t>
        </is>
      </c>
      <c r="B743" t="inlineStr">
        <is>
          <t>35806561</t>
        </is>
      </c>
      <c r="C743" t="inlineStr">
        <is>
          <t>OMAR GONZALEZ</t>
        </is>
      </c>
      <c r="D743" t="inlineStr">
        <is>
          <t>OMARGONZALEZ</t>
        </is>
      </c>
      <c r="E743">
        <f>IF(COUNTIFS(Registros!$A$2:$A$6000,"NP",Registros!$B$2:$B$6000,$A743)&gt;0,1,0)</f>
        <v/>
      </c>
      <c r="F743">
        <f>IF($E743=1,SUMIFS(Registros!$F$2:$F$6000,Registros!$A$2:$A$6000,"NP",Registros!$B$2:$B$6000,$A743),0)</f>
        <v/>
      </c>
      <c r="G743">
        <f>IF(COUNTIFS(Registros!$A$2:$A$6000,"MOV",Registros!$B$2:$B$6000,$A743)&gt;0,1,0)</f>
        <v/>
      </c>
      <c r="H743">
        <f>IF($G743=1,SUMIFS(Registros!$F$2:$F$6000,Registros!$A$2:$A$6000,"MOV",Registros!$B$2:$B$6000,$A743),0)</f>
        <v/>
      </c>
      <c r="I743">
        <f>IF(COUNTIFS(Registros!$A$2:$A$6000,"CS",Registros!$B$2:$B$6000,$A743)&gt;0,1,0)</f>
        <v/>
      </c>
      <c r="J743">
        <f>IF($I743=1,SUMIFS(Registros!$I$2:$I$6000,Registros!$A$2:$A$6000,"CS",Registros!$B$2:$B$6000,$A743),0)</f>
        <v/>
      </c>
      <c r="K743">
        <f>IF(COUNTIFS(Winback!$K$2:$K$300,$D743)&gt;0,1,0)</f>
        <v/>
      </c>
      <c r="L743">
        <f>IF(AND($K743=1,LEFT($A743,3)="WB-"),SUMIFS(Winback!$D$2:$D$300,Winback!$K$2:$K$300,$D743),0)</f>
        <v/>
      </c>
      <c r="M743">
        <f>IF(OR($E743=1,$G743=1,SUMIFS(Registros!$J$2:$J$6000,Registros!$B$2:$B$6000,$A743)&gt;0),1,0)</f>
        <v/>
      </c>
      <c r="N743">
        <f>IF($J743&gt;0,1,IF(COUNTIFS(Registros!$A$2:$A$6000,"CS",Registros!$B$2:$B$6000,$A743,Registros!$K$2:$K$6000,"&lt;&gt;")&gt;0,1,0))</f>
        <v/>
      </c>
      <c r="O743">
        <f>IF(AND($K743=1,$E743=0,$G743=0,$I743=0),"WINBACK",IF(AND($M743=1,$N743&gt;0),"CONVERGENTE",IF($M743=1,"SOLO MÓVIL",IF($N743&gt;0,"SOLO FIJO / INTERNET","SIN SERVICIOS"))))</f>
        <v/>
      </c>
      <c r="P743">
        <f>IF($O743="WINBACK","Recuperar (winback)",IF($O743="CONVERGENTE","Upgrade / más líneas",IF($O743="SOLO MÓVIL","Ofrecer fijo + internet (FLBBTV)",IF($O743="SOLO FIJO / INTERNET","Ofrecer línea móvil Nextphone","Oferta completa (móvil + fijo + internet)"))))</f>
        <v/>
      </c>
      <c r="Q743">
        <f>$F743+$H743+$L743</f>
        <v/>
      </c>
      <c r="R743">
        <f>IFERROR(VLOOKUP($A743,Registros!$B$2:$G$6000,6,0),IFERROR(VLOOKUP($D743,Winback!$B$2:$C$300,2,0),""))</f>
        <v/>
      </c>
      <c r="S743">
        <f>IF($E743=1,"NP","")&amp;IF($G743=1,"+MOV","")&amp;IF($I743=1,"+CS","")&amp;IF($K743=1,"+WB","")</f>
        <v/>
      </c>
      <c r="T743">
        <f>$E743+$G743+$I743+$K743</f>
        <v/>
      </c>
    </row>
    <row r="744">
      <c r="A744" t="inlineStr">
        <is>
          <t>334295630000</t>
        </is>
      </c>
      <c r="B744" t="inlineStr">
        <is>
          <t>33429563</t>
        </is>
      </c>
      <c r="C744" t="inlineStr">
        <is>
          <t>KENDRA DEL CARMEN RUIZ CALDERON</t>
        </is>
      </c>
      <c r="D744" t="inlineStr">
        <is>
          <t>KENDRADELCARMENRUIZCALDERON</t>
        </is>
      </c>
      <c r="E744">
        <f>IF(COUNTIFS(Registros!$A$2:$A$6000,"NP",Registros!$B$2:$B$6000,$A744)&gt;0,1,0)</f>
        <v/>
      </c>
      <c r="F744">
        <f>IF($E744=1,SUMIFS(Registros!$F$2:$F$6000,Registros!$A$2:$A$6000,"NP",Registros!$B$2:$B$6000,$A744),0)</f>
        <v/>
      </c>
      <c r="G744">
        <f>IF(COUNTIFS(Registros!$A$2:$A$6000,"MOV",Registros!$B$2:$B$6000,$A744)&gt;0,1,0)</f>
        <v/>
      </c>
      <c r="H744">
        <f>IF($G744=1,SUMIFS(Registros!$F$2:$F$6000,Registros!$A$2:$A$6000,"MOV",Registros!$B$2:$B$6000,$A744),0)</f>
        <v/>
      </c>
      <c r="I744">
        <f>IF(COUNTIFS(Registros!$A$2:$A$6000,"CS",Registros!$B$2:$B$6000,$A744)&gt;0,1,0)</f>
        <v/>
      </c>
      <c r="J744">
        <f>IF($I744=1,SUMIFS(Registros!$I$2:$I$6000,Registros!$A$2:$A$6000,"CS",Registros!$B$2:$B$6000,$A744),0)</f>
        <v/>
      </c>
      <c r="K744">
        <f>IF(COUNTIFS(Winback!$K$2:$K$300,$D744)&gt;0,1,0)</f>
        <v/>
      </c>
      <c r="L744">
        <f>IF(AND($K744=1,LEFT($A744,3)="WB-"),SUMIFS(Winback!$D$2:$D$300,Winback!$K$2:$K$300,$D744),0)</f>
        <v/>
      </c>
      <c r="M744">
        <f>IF(OR($E744=1,$G744=1,SUMIFS(Registros!$J$2:$J$6000,Registros!$B$2:$B$6000,$A744)&gt;0),1,0)</f>
        <v/>
      </c>
      <c r="N744">
        <f>IF($J744&gt;0,1,IF(COUNTIFS(Registros!$A$2:$A$6000,"CS",Registros!$B$2:$B$6000,$A744,Registros!$K$2:$K$6000,"&lt;&gt;")&gt;0,1,0))</f>
        <v/>
      </c>
      <c r="O744">
        <f>IF(AND($K744=1,$E744=0,$G744=0,$I744=0),"WINBACK",IF(AND($M744=1,$N744&gt;0),"CONVERGENTE",IF($M744=1,"SOLO MÓVIL",IF($N744&gt;0,"SOLO FIJO / INTERNET","SIN SERVICIOS"))))</f>
        <v/>
      </c>
      <c r="P744">
        <f>IF($O744="WINBACK","Recuperar (winback)",IF($O744="CONVERGENTE","Upgrade / más líneas",IF($O744="SOLO MÓVIL","Ofrecer fijo + internet (FLBBTV)",IF($O744="SOLO FIJO / INTERNET","Ofrecer línea móvil Nextphone","Oferta completa (móvil + fijo + internet)"))))</f>
        <v/>
      </c>
      <c r="Q744">
        <f>$F744+$H744+$L744</f>
        <v/>
      </c>
      <c r="R744">
        <f>IFERROR(VLOOKUP($A744,Registros!$B$2:$G$6000,6,0),IFERROR(VLOOKUP($D744,Winback!$B$2:$C$300,2,0),""))</f>
        <v/>
      </c>
      <c r="S744">
        <f>IF($E744=1,"NP","")&amp;IF($G744=1,"+MOV","")&amp;IF($I744=1,"+CS","")&amp;IF($K744=1,"+WB","")</f>
        <v/>
      </c>
      <c r="T744">
        <f>$E744+$G744+$I744+$K744</f>
        <v/>
      </c>
    </row>
    <row r="745">
      <c r="A745" t="inlineStr">
        <is>
          <t>352350530000</t>
        </is>
      </c>
      <c r="B745" t="inlineStr">
        <is>
          <t>35235053</t>
        </is>
      </c>
      <c r="C745" t="inlineStr">
        <is>
          <t>BORIS ERNESTO UREÑA BARBA</t>
        </is>
      </c>
      <c r="D745" t="inlineStr">
        <is>
          <t>BORISERNESTOURENABARBA</t>
        </is>
      </c>
      <c r="E745">
        <f>IF(COUNTIFS(Registros!$A$2:$A$6000,"NP",Registros!$B$2:$B$6000,$A745)&gt;0,1,0)</f>
        <v/>
      </c>
      <c r="F745">
        <f>IF($E745=1,SUMIFS(Registros!$F$2:$F$6000,Registros!$A$2:$A$6000,"NP",Registros!$B$2:$B$6000,$A745),0)</f>
        <v/>
      </c>
      <c r="G745">
        <f>IF(COUNTIFS(Registros!$A$2:$A$6000,"MOV",Registros!$B$2:$B$6000,$A745)&gt;0,1,0)</f>
        <v/>
      </c>
      <c r="H745">
        <f>IF($G745=1,SUMIFS(Registros!$F$2:$F$6000,Registros!$A$2:$A$6000,"MOV",Registros!$B$2:$B$6000,$A745),0)</f>
        <v/>
      </c>
      <c r="I745">
        <f>IF(COUNTIFS(Registros!$A$2:$A$6000,"CS",Registros!$B$2:$B$6000,$A745)&gt;0,1,0)</f>
        <v/>
      </c>
      <c r="J745">
        <f>IF($I745=1,SUMIFS(Registros!$I$2:$I$6000,Registros!$A$2:$A$6000,"CS",Registros!$B$2:$B$6000,$A745),0)</f>
        <v/>
      </c>
      <c r="K745">
        <f>IF(COUNTIFS(Winback!$K$2:$K$300,$D745)&gt;0,1,0)</f>
        <v/>
      </c>
      <c r="L745">
        <f>IF(AND($K745=1,LEFT($A745,3)="WB-"),SUMIFS(Winback!$D$2:$D$300,Winback!$K$2:$K$300,$D745),0)</f>
        <v/>
      </c>
      <c r="M745">
        <f>IF(OR($E745=1,$G745=1,SUMIFS(Registros!$J$2:$J$6000,Registros!$B$2:$B$6000,$A745)&gt;0),1,0)</f>
        <v/>
      </c>
      <c r="N745">
        <f>IF($J745&gt;0,1,IF(COUNTIFS(Registros!$A$2:$A$6000,"CS",Registros!$B$2:$B$6000,$A745,Registros!$K$2:$K$6000,"&lt;&gt;")&gt;0,1,0))</f>
        <v/>
      </c>
      <c r="O745">
        <f>IF(AND($K745=1,$E745=0,$G745=0,$I745=0),"WINBACK",IF(AND($M745=1,$N745&gt;0),"CONVERGENTE",IF($M745=1,"SOLO MÓVIL",IF($N745&gt;0,"SOLO FIJO / INTERNET","SIN SERVICIOS"))))</f>
        <v/>
      </c>
      <c r="P745">
        <f>IF($O745="WINBACK","Recuperar (winback)",IF($O745="CONVERGENTE","Upgrade / más líneas",IF($O745="SOLO MÓVIL","Ofrecer fijo + internet (FLBBTV)",IF($O745="SOLO FIJO / INTERNET","Ofrecer línea móvil Nextphone","Oferta completa (móvil + fijo + internet)"))))</f>
        <v/>
      </c>
      <c r="Q745">
        <f>$F745+$H745+$L745</f>
        <v/>
      </c>
      <c r="R745">
        <f>IFERROR(VLOOKUP($A745,Registros!$B$2:$G$6000,6,0),IFERROR(VLOOKUP($D745,Winback!$B$2:$C$300,2,0),""))</f>
        <v/>
      </c>
      <c r="S745">
        <f>IF($E745=1,"NP","")&amp;IF($G745=1,"+MOV","")&amp;IF($I745=1,"+CS","")&amp;IF($K745=1,"+WB","")</f>
        <v/>
      </c>
      <c r="T745">
        <f>$E745+$G745+$I745+$K745</f>
        <v/>
      </c>
    </row>
    <row r="746">
      <c r="A746" t="inlineStr">
        <is>
          <t>329797110000</t>
        </is>
      </c>
      <c r="B746" t="inlineStr">
        <is>
          <t>32979711</t>
        </is>
      </c>
      <c r="C746" t="inlineStr">
        <is>
          <t>Esther Rios Pimentel</t>
        </is>
      </c>
      <c r="D746" t="inlineStr">
        <is>
          <t>ESTHERRIOSPIMENTEL</t>
        </is>
      </c>
      <c r="E746">
        <f>IF(COUNTIFS(Registros!$A$2:$A$6000,"NP",Registros!$B$2:$B$6000,$A746)&gt;0,1,0)</f>
        <v/>
      </c>
      <c r="F746">
        <f>IF($E746=1,SUMIFS(Registros!$F$2:$F$6000,Registros!$A$2:$A$6000,"NP",Registros!$B$2:$B$6000,$A746),0)</f>
        <v/>
      </c>
      <c r="G746">
        <f>IF(COUNTIFS(Registros!$A$2:$A$6000,"MOV",Registros!$B$2:$B$6000,$A746)&gt;0,1,0)</f>
        <v/>
      </c>
      <c r="H746">
        <f>IF($G746=1,SUMIFS(Registros!$F$2:$F$6000,Registros!$A$2:$A$6000,"MOV",Registros!$B$2:$B$6000,$A746),0)</f>
        <v/>
      </c>
      <c r="I746">
        <f>IF(COUNTIFS(Registros!$A$2:$A$6000,"CS",Registros!$B$2:$B$6000,$A746)&gt;0,1,0)</f>
        <v/>
      </c>
      <c r="J746">
        <f>IF($I746=1,SUMIFS(Registros!$I$2:$I$6000,Registros!$A$2:$A$6000,"CS",Registros!$B$2:$B$6000,$A746),0)</f>
        <v/>
      </c>
      <c r="K746">
        <f>IF(COUNTIFS(Winback!$K$2:$K$300,$D746)&gt;0,1,0)</f>
        <v/>
      </c>
      <c r="L746">
        <f>IF(AND($K746=1,LEFT($A746,3)="WB-"),SUMIFS(Winback!$D$2:$D$300,Winback!$K$2:$K$300,$D746),0)</f>
        <v/>
      </c>
      <c r="M746">
        <f>IF(OR($E746=1,$G746=1,SUMIFS(Registros!$J$2:$J$6000,Registros!$B$2:$B$6000,$A746)&gt;0),1,0)</f>
        <v/>
      </c>
      <c r="N746">
        <f>IF($J746&gt;0,1,IF(COUNTIFS(Registros!$A$2:$A$6000,"CS",Registros!$B$2:$B$6000,$A746,Registros!$K$2:$K$6000,"&lt;&gt;")&gt;0,1,0))</f>
        <v/>
      </c>
      <c r="O746">
        <f>IF(AND($K746=1,$E746=0,$G746=0,$I746=0),"WINBACK",IF(AND($M746=1,$N746&gt;0),"CONVERGENTE",IF($M746=1,"SOLO MÓVIL",IF($N746&gt;0,"SOLO FIJO / INTERNET","SIN SERVICIOS"))))</f>
        <v/>
      </c>
      <c r="P746">
        <f>IF($O746="WINBACK","Recuperar (winback)",IF($O746="CONVERGENTE","Upgrade / más líneas",IF($O746="SOLO MÓVIL","Ofrecer fijo + internet (FLBBTV)",IF($O746="SOLO FIJO / INTERNET","Ofrecer línea móvil Nextphone","Oferta completa (móvil + fijo + internet)"))))</f>
        <v/>
      </c>
      <c r="Q746">
        <f>$F746+$H746+$L746</f>
        <v/>
      </c>
      <c r="R746">
        <f>IFERROR(VLOOKUP($A746,Registros!$B$2:$G$6000,6,0),IFERROR(VLOOKUP($D746,Winback!$B$2:$C$300,2,0),""))</f>
        <v/>
      </c>
      <c r="S746">
        <f>IF($E746=1,"NP","")&amp;IF($G746=1,"+MOV","")&amp;IF($I746=1,"+CS","")&amp;IF($K746=1,"+WB","")</f>
        <v/>
      </c>
      <c r="T746">
        <f>$E746+$G746+$I746+$K746</f>
        <v/>
      </c>
    </row>
    <row r="747">
      <c r="A747" t="inlineStr">
        <is>
          <t>353231190000</t>
        </is>
      </c>
      <c r="B747" t="inlineStr">
        <is>
          <t>35323119</t>
        </is>
      </c>
      <c r="C747" t="inlineStr">
        <is>
          <t>RAMIRO UREÑA MORENO</t>
        </is>
      </c>
      <c r="D747" t="inlineStr">
        <is>
          <t>RAMIROURENAMORENO</t>
        </is>
      </c>
      <c r="E747">
        <f>IF(COUNTIFS(Registros!$A$2:$A$6000,"NP",Registros!$B$2:$B$6000,$A747)&gt;0,1,0)</f>
        <v/>
      </c>
      <c r="F747">
        <f>IF($E747=1,SUMIFS(Registros!$F$2:$F$6000,Registros!$A$2:$A$6000,"NP",Registros!$B$2:$B$6000,$A747),0)</f>
        <v/>
      </c>
      <c r="G747">
        <f>IF(COUNTIFS(Registros!$A$2:$A$6000,"MOV",Registros!$B$2:$B$6000,$A747)&gt;0,1,0)</f>
        <v/>
      </c>
      <c r="H747">
        <f>IF($G747=1,SUMIFS(Registros!$F$2:$F$6000,Registros!$A$2:$A$6000,"MOV",Registros!$B$2:$B$6000,$A747),0)</f>
        <v/>
      </c>
      <c r="I747">
        <f>IF(COUNTIFS(Registros!$A$2:$A$6000,"CS",Registros!$B$2:$B$6000,$A747)&gt;0,1,0)</f>
        <v/>
      </c>
      <c r="J747">
        <f>IF($I747=1,SUMIFS(Registros!$I$2:$I$6000,Registros!$A$2:$A$6000,"CS",Registros!$B$2:$B$6000,$A747),0)</f>
        <v/>
      </c>
      <c r="K747">
        <f>IF(COUNTIFS(Winback!$K$2:$K$300,$D747)&gt;0,1,0)</f>
        <v/>
      </c>
      <c r="L747">
        <f>IF(AND($K747=1,LEFT($A747,3)="WB-"),SUMIFS(Winback!$D$2:$D$300,Winback!$K$2:$K$300,$D747),0)</f>
        <v/>
      </c>
      <c r="M747">
        <f>IF(OR($E747=1,$G747=1,SUMIFS(Registros!$J$2:$J$6000,Registros!$B$2:$B$6000,$A747)&gt;0),1,0)</f>
        <v/>
      </c>
      <c r="N747">
        <f>IF($J747&gt;0,1,IF(COUNTIFS(Registros!$A$2:$A$6000,"CS",Registros!$B$2:$B$6000,$A747,Registros!$K$2:$K$6000,"&lt;&gt;")&gt;0,1,0))</f>
        <v/>
      </c>
      <c r="O747">
        <f>IF(AND($K747=1,$E747=0,$G747=0,$I747=0),"WINBACK",IF(AND($M747=1,$N747&gt;0),"CONVERGENTE",IF($M747=1,"SOLO MÓVIL",IF($N747&gt;0,"SOLO FIJO / INTERNET","SIN SERVICIOS"))))</f>
        <v/>
      </c>
      <c r="P747">
        <f>IF($O747="WINBACK","Recuperar (winback)",IF($O747="CONVERGENTE","Upgrade / más líneas",IF($O747="SOLO MÓVIL","Ofrecer fijo + internet (FLBBTV)",IF($O747="SOLO FIJO / INTERNET","Ofrecer línea móvil Nextphone","Oferta completa (móvil + fijo + internet)"))))</f>
        <v/>
      </c>
      <c r="Q747">
        <f>$F747+$H747+$L747</f>
        <v/>
      </c>
      <c r="R747">
        <f>IFERROR(VLOOKUP($A747,Registros!$B$2:$G$6000,6,0),IFERROR(VLOOKUP($D747,Winback!$B$2:$C$300,2,0),""))</f>
        <v/>
      </c>
      <c r="S747">
        <f>IF($E747=1,"NP","")&amp;IF($G747=1,"+MOV","")&amp;IF($I747=1,"+CS","")&amp;IF($K747=1,"+WB","")</f>
        <v/>
      </c>
      <c r="T747">
        <f>$E747+$G747+$I747+$K747</f>
        <v/>
      </c>
    </row>
    <row r="748">
      <c r="A748" t="inlineStr">
        <is>
          <t>354347640000</t>
        </is>
      </c>
      <c r="B748" t="inlineStr">
        <is>
          <t>35434764</t>
        </is>
      </c>
      <c r="C748" t="inlineStr">
        <is>
          <t>AURA ELENA RIOS VARGAS</t>
        </is>
      </c>
      <c r="D748" t="inlineStr">
        <is>
          <t>AURAELENARIOSVARGAS</t>
        </is>
      </c>
      <c r="E748">
        <f>IF(COUNTIFS(Registros!$A$2:$A$6000,"NP",Registros!$B$2:$B$6000,$A748)&gt;0,1,0)</f>
        <v/>
      </c>
      <c r="F748">
        <f>IF($E748=1,SUMIFS(Registros!$F$2:$F$6000,Registros!$A$2:$A$6000,"NP",Registros!$B$2:$B$6000,$A748),0)</f>
        <v/>
      </c>
      <c r="G748">
        <f>IF(COUNTIFS(Registros!$A$2:$A$6000,"MOV",Registros!$B$2:$B$6000,$A748)&gt;0,1,0)</f>
        <v/>
      </c>
      <c r="H748">
        <f>IF($G748=1,SUMIFS(Registros!$F$2:$F$6000,Registros!$A$2:$A$6000,"MOV",Registros!$B$2:$B$6000,$A748),0)</f>
        <v/>
      </c>
      <c r="I748">
        <f>IF(COUNTIFS(Registros!$A$2:$A$6000,"CS",Registros!$B$2:$B$6000,$A748)&gt;0,1,0)</f>
        <v/>
      </c>
      <c r="J748">
        <f>IF($I748=1,SUMIFS(Registros!$I$2:$I$6000,Registros!$A$2:$A$6000,"CS",Registros!$B$2:$B$6000,$A748),0)</f>
        <v/>
      </c>
      <c r="K748">
        <f>IF(COUNTIFS(Winback!$K$2:$K$300,$D748)&gt;0,1,0)</f>
        <v/>
      </c>
      <c r="L748">
        <f>IF(AND($K748=1,LEFT($A748,3)="WB-"),SUMIFS(Winback!$D$2:$D$300,Winback!$K$2:$K$300,$D748),0)</f>
        <v/>
      </c>
      <c r="M748">
        <f>IF(OR($E748=1,$G748=1,SUMIFS(Registros!$J$2:$J$6000,Registros!$B$2:$B$6000,$A748)&gt;0),1,0)</f>
        <v/>
      </c>
      <c r="N748">
        <f>IF($J748&gt;0,1,IF(COUNTIFS(Registros!$A$2:$A$6000,"CS",Registros!$B$2:$B$6000,$A748,Registros!$K$2:$K$6000,"&lt;&gt;")&gt;0,1,0))</f>
        <v/>
      </c>
      <c r="O748">
        <f>IF(AND($K748=1,$E748=0,$G748=0,$I748=0),"WINBACK",IF(AND($M748=1,$N748&gt;0),"CONVERGENTE",IF($M748=1,"SOLO MÓVIL",IF($N748&gt;0,"SOLO FIJO / INTERNET","SIN SERVICIOS"))))</f>
        <v/>
      </c>
      <c r="P748">
        <f>IF($O748="WINBACK","Recuperar (winback)",IF($O748="CONVERGENTE","Upgrade / más líneas",IF($O748="SOLO MÓVIL","Ofrecer fijo + internet (FLBBTV)",IF($O748="SOLO FIJO / INTERNET","Ofrecer línea móvil Nextphone","Oferta completa (móvil + fijo + internet)"))))</f>
        <v/>
      </c>
      <c r="Q748">
        <f>$F748+$H748+$L748</f>
        <v/>
      </c>
      <c r="R748">
        <f>IFERROR(VLOOKUP($A748,Registros!$B$2:$G$6000,6,0),IFERROR(VLOOKUP($D748,Winback!$B$2:$C$300,2,0),""))</f>
        <v/>
      </c>
      <c r="S748">
        <f>IF($E748=1,"NP","")&amp;IF($G748=1,"+MOV","")&amp;IF($I748=1,"+CS","")&amp;IF($K748=1,"+WB","")</f>
        <v/>
      </c>
      <c r="T748">
        <f>$E748+$G748+$I748+$K748</f>
        <v/>
      </c>
    </row>
    <row r="749">
      <c r="A749" t="inlineStr">
        <is>
          <t>352367970000</t>
        </is>
      </c>
      <c r="B749" t="inlineStr">
        <is>
          <t>35236797</t>
        </is>
      </c>
      <c r="C749" t="inlineStr">
        <is>
          <t>NELSA GONZALEZ</t>
        </is>
      </c>
      <c r="D749" t="inlineStr">
        <is>
          <t>NELSAGONZALEZ</t>
        </is>
      </c>
      <c r="E749">
        <f>IF(COUNTIFS(Registros!$A$2:$A$6000,"NP",Registros!$B$2:$B$6000,$A749)&gt;0,1,0)</f>
        <v/>
      </c>
      <c r="F749">
        <f>IF($E749=1,SUMIFS(Registros!$F$2:$F$6000,Registros!$A$2:$A$6000,"NP",Registros!$B$2:$B$6000,$A749),0)</f>
        <v/>
      </c>
      <c r="G749">
        <f>IF(COUNTIFS(Registros!$A$2:$A$6000,"MOV",Registros!$B$2:$B$6000,$A749)&gt;0,1,0)</f>
        <v/>
      </c>
      <c r="H749">
        <f>IF($G749=1,SUMIFS(Registros!$F$2:$F$6000,Registros!$A$2:$A$6000,"MOV",Registros!$B$2:$B$6000,$A749),0)</f>
        <v/>
      </c>
      <c r="I749">
        <f>IF(COUNTIFS(Registros!$A$2:$A$6000,"CS",Registros!$B$2:$B$6000,$A749)&gt;0,1,0)</f>
        <v/>
      </c>
      <c r="J749">
        <f>IF($I749=1,SUMIFS(Registros!$I$2:$I$6000,Registros!$A$2:$A$6000,"CS",Registros!$B$2:$B$6000,$A749),0)</f>
        <v/>
      </c>
      <c r="K749">
        <f>IF(COUNTIFS(Winback!$K$2:$K$300,$D749)&gt;0,1,0)</f>
        <v/>
      </c>
      <c r="L749">
        <f>IF(AND($K749=1,LEFT($A749,3)="WB-"),SUMIFS(Winback!$D$2:$D$300,Winback!$K$2:$K$300,$D749),0)</f>
        <v/>
      </c>
      <c r="M749">
        <f>IF(OR($E749=1,$G749=1,SUMIFS(Registros!$J$2:$J$6000,Registros!$B$2:$B$6000,$A749)&gt;0),1,0)</f>
        <v/>
      </c>
      <c r="N749">
        <f>IF($J749&gt;0,1,IF(COUNTIFS(Registros!$A$2:$A$6000,"CS",Registros!$B$2:$B$6000,$A749,Registros!$K$2:$K$6000,"&lt;&gt;")&gt;0,1,0))</f>
        <v/>
      </c>
      <c r="O749">
        <f>IF(AND($K749=1,$E749=0,$G749=0,$I749=0),"WINBACK",IF(AND($M749=1,$N749&gt;0),"CONVERGENTE",IF($M749=1,"SOLO MÓVIL",IF($N749&gt;0,"SOLO FIJO / INTERNET","SIN SERVICIOS"))))</f>
        <v/>
      </c>
      <c r="P749">
        <f>IF($O749="WINBACK","Recuperar (winback)",IF($O749="CONVERGENTE","Upgrade / más líneas",IF($O749="SOLO MÓVIL","Ofrecer fijo + internet (FLBBTV)",IF($O749="SOLO FIJO / INTERNET","Ofrecer línea móvil Nextphone","Oferta completa (móvil + fijo + internet)"))))</f>
        <v/>
      </c>
      <c r="Q749">
        <f>$F749+$H749+$L749</f>
        <v/>
      </c>
      <c r="R749">
        <f>IFERROR(VLOOKUP($A749,Registros!$B$2:$G$6000,6,0),IFERROR(VLOOKUP($D749,Winback!$B$2:$C$300,2,0),""))</f>
        <v/>
      </c>
      <c r="S749">
        <f>IF($E749=1,"NP","")&amp;IF($G749=1,"+MOV","")&amp;IF($I749=1,"+CS","")&amp;IF($K749=1,"+WB","")</f>
        <v/>
      </c>
      <c r="T749">
        <f>$E749+$G749+$I749+$K749</f>
        <v/>
      </c>
    </row>
    <row r="750">
      <c r="A750" t="inlineStr">
        <is>
          <t>323560670100</t>
        </is>
      </c>
      <c r="B750" t="inlineStr">
        <is>
          <t>32356067</t>
        </is>
      </c>
      <c r="C750" t="inlineStr">
        <is>
          <t>PRODUCTOS LAC</t>
        </is>
      </c>
      <c r="D750" t="inlineStr">
        <is>
          <t>PRODUCTOSLAC</t>
        </is>
      </c>
      <c r="E750">
        <f>IF(COUNTIFS(Registros!$A$2:$A$6000,"NP",Registros!$B$2:$B$6000,$A750)&gt;0,1,0)</f>
        <v/>
      </c>
      <c r="F750">
        <f>IF($E750=1,SUMIFS(Registros!$F$2:$F$6000,Registros!$A$2:$A$6000,"NP",Registros!$B$2:$B$6000,$A750),0)</f>
        <v/>
      </c>
      <c r="G750">
        <f>IF(COUNTIFS(Registros!$A$2:$A$6000,"MOV",Registros!$B$2:$B$6000,$A750)&gt;0,1,0)</f>
        <v/>
      </c>
      <c r="H750">
        <f>IF($G750=1,SUMIFS(Registros!$F$2:$F$6000,Registros!$A$2:$A$6000,"MOV",Registros!$B$2:$B$6000,$A750),0)</f>
        <v/>
      </c>
      <c r="I750">
        <f>IF(COUNTIFS(Registros!$A$2:$A$6000,"CS",Registros!$B$2:$B$6000,$A750)&gt;0,1,0)</f>
        <v/>
      </c>
      <c r="J750">
        <f>IF($I750=1,SUMIFS(Registros!$I$2:$I$6000,Registros!$A$2:$A$6000,"CS",Registros!$B$2:$B$6000,$A750),0)</f>
        <v/>
      </c>
      <c r="K750">
        <f>IF(COUNTIFS(Winback!$K$2:$K$300,$D750)&gt;0,1,0)</f>
        <v/>
      </c>
      <c r="L750">
        <f>IF(AND($K750=1,LEFT($A750,3)="WB-"),SUMIFS(Winback!$D$2:$D$300,Winback!$K$2:$K$300,$D750),0)</f>
        <v/>
      </c>
      <c r="M750">
        <f>IF(OR($E750=1,$G750=1,SUMIFS(Registros!$J$2:$J$6000,Registros!$B$2:$B$6000,$A750)&gt;0),1,0)</f>
        <v/>
      </c>
      <c r="N750">
        <f>IF($J750&gt;0,1,IF(COUNTIFS(Registros!$A$2:$A$6000,"CS",Registros!$B$2:$B$6000,$A750,Registros!$K$2:$K$6000,"&lt;&gt;")&gt;0,1,0))</f>
        <v/>
      </c>
      <c r="O750">
        <f>IF(AND($K750=1,$E750=0,$G750=0,$I750=0),"WINBACK",IF(AND($M750=1,$N750&gt;0),"CONVERGENTE",IF($M750=1,"SOLO MÓVIL",IF($N750&gt;0,"SOLO FIJO / INTERNET","SIN SERVICIOS"))))</f>
        <v/>
      </c>
      <c r="P750">
        <f>IF($O750="WINBACK","Recuperar (winback)",IF($O750="CONVERGENTE","Upgrade / más líneas",IF($O750="SOLO MÓVIL","Ofrecer fijo + internet (FLBBTV)",IF($O750="SOLO FIJO / INTERNET","Ofrecer línea móvil Nextphone","Oferta completa (móvil + fijo + internet)"))))</f>
        <v/>
      </c>
      <c r="Q750">
        <f>$F750+$H750+$L750</f>
        <v/>
      </c>
      <c r="R750">
        <f>IFERROR(VLOOKUP($A750,Registros!$B$2:$G$6000,6,0),IFERROR(VLOOKUP($D750,Winback!$B$2:$C$300,2,0),""))</f>
        <v/>
      </c>
      <c r="S750">
        <f>IF($E750=1,"NP","")&amp;IF($G750=1,"+MOV","")&amp;IF($I750=1,"+CS","")&amp;IF($K750=1,"+WB","")</f>
        <v/>
      </c>
      <c r="T750">
        <f>$E750+$G750+$I750+$K750</f>
        <v/>
      </c>
    </row>
    <row r="751">
      <c r="A751" t="inlineStr">
        <is>
          <t>336336640000</t>
        </is>
      </c>
      <c r="B751" t="inlineStr">
        <is>
          <t>33633664</t>
        </is>
      </c>
      <c r="C751" t="inlineStr">
        <is>
          <t>YALINA IVETH GONZALEZ GARCIA</t>
        </is>
      </c>
      <c r="D751" t="inlineStr">
        <is>
          <t>YALINAIVETHGONZALEZGARCIA</t>
        </is>
      </c>
      <c r="E751">
        <f>IF(COUNTIFS(Registros!$A$2:$A$6000,"NP",Registros!$B$2:$B$6000,$A751)&gt;0,1,0)</f>
        <v/>
      </c>
      <c r="F751">
        <f>IF($E751=1,SUMIFS(Registros!$F$2:$F$6000,Registros!$A$2:$A$6000,"NP",Registros!$B$2:$B$6000,$A751),0)</f>
        <v/>
      </c>
      <c r="G751">
        <f>IF(COUNTIFS(Registros!$A$2:$A$6000,"MOV",Registros!$B$2:$B$6000,$A751)&gt;0,1,0)</f>
        <v/>
      </c>
      <c r="H751">
        <f>IF($G751=1,SUMIFS(Registros!$F$2:$F$6000,Registros!$A$2:$A$6000,"MOV",Registros!$B$2:$B$6000,$A751),0)</f>
        <v/>
      </c>
      <c r="I751">
        <f>IF(COUNTIFS(Registros!$A$2:$A$6000,"CS",Registros!$B$2:$B$6000,$A751)&gt;0,1,0)</f>
        <v/>
      </c>
      <c r="J751">
        <f>IF($I751=1,SUMIFS(Registros!$I$2:$I$6000,Registros!$A$2:$A$6000,"CS",Registros!$B$2:$B$6000,$A751),0)</f>
        <v/>
      </c>
      <c r="K751">
        <f>IF(COUNTIFS(Winback!$K$2:$K$300,$D751)&gt;0,1,0)</f>
        <v/>
      </c>
      <c r="L751">
        <f>IF(AND($K751=1,LEFT($A751,3)="WB-"),SUMIFS(Winback!$D$2:$D$300,Winback!$K$2:$K$300,$D751),0)</f>
        <v/>
      </c>
      <c r="M751">
        <f>IF(OR($E751=1,$G751=1,SUMIFS(Registros!$J$2:$J$6000,Registros!$B$2:$B$6000,$A751)&gt;0),1,0)</f>
        <v/>
      </c>
      <c r="N751">
        <f>IF($J751&gt;0,1,IF(COUNTIFS(Registros!$A$2:$A$6000,"CS",Registros!$B$2:$B$6000,$A751,Registros!$K$2:$K$6000,"&lt;&gt;")&gt;0,1,0))</f>
        <v/>
      </c>
      <c r="O751">
        <f>IF(AND($K751=1,$E751=0,$G751=0,$I751=0),"WINBACK",IF(AND($M751=1,$N751&gt;0),"CONVERGENTE",IF($M751=1,"SOLO MÓVIL",IF($N751&gt;0,"SOLO FIJO / INTERNET","SIN SERVICIOS"))))</f>
        <v/>
      </c>
      <c r="P751">
        <f>IF($O751="WINBACK","Recuperar (winback)",IF($O751="CONVERGENTE","Upgrade / más líneas",IF($O751="SOLO MÓVIL","Ofrecer fijo + internet (FLBBTV)",IF($O751="SOLO FIJO / INTERNET","Ofrecer línea móvil Nextphone","Oferta completa (móvil + fijo + internet)"))))</f>
        <v/>
      </c>
      <c r="Q751">
        <f>$F751+$H751+$L751</f>
        <v/>
      </c>
      <c r="R751">
        <f>IFERROR(VLOOKUP($A751,Registros!$B$2:$G$6000,6,0),IFERROR(VLOOKUP($D751,Winback!$B$2:$C$300,2,0),""))</f>
        <v/>
      </c>
      <c r="S751">
        <f>IF($E751=1,"NP","")&amp;IF($G751=1,"+MOV","")&amp;IF($I751=1,"+CS","")&amp;IF($K751=1,"+WB","")</f>
        <v/>
      </c>
      <c r="T751">
        <f>$E751+$G751+$I751+$K751</f>
        <v/>
      </c>
    </row>
    <row r="752">
      <c r="A752" t="inlineStr">
        <is>
          <t>326289600100</t>
        </is>
      </c>
      <c r="B752" t="inlineStr">
        <is>
          <t>32628960</t>
        </is>
      </c>
      <c r="C752" t="inlineStr">
        <is>
          <t>GRUPO BETA DE PANAMA, S.A.</t>
        </is>
      </c>
      <c r="D752" t="inlineStr">
        <is>
          <t>GRUPOBETADEPANAMASA</t>
        </is>
      </c>
      <c r="E752">
        <f>IF(COUNTIFS(Registros!$A$2:$A$6000,"NP",Registros!$B$2:$B$6000,$A752)&gt;0,1,0)</f>
        <v/>
      </c>
      <c r="F752">
        <f>IF($E752=1,SUMIFS(Registros!$F$2:$F$6000,Registros!$A$2:$A$6000,"NP",Registros!$B$2:$B$6000,$A752),0)</f>
        <v/>
      </c>
      <c r="G752">
        <f>IF(COUNTIFS(Registros!$A$2:$A$6000,"MOV",Registros!$B$2:$B$6000,$A752)&gt;0,1,0)</f>
        <v/>
      </c>
      <c r="H752">
        <f>IF($G752=1,SUMIFS(Registros!$F$2:$F$6000,Registros!$A$2:$A$6000,"MOV",Registros!$B$2:$B$6000,$A752),0)</f>
        <v/>
      </c>
      <c r="I752">
        <f>IF(COUNTIFS(Registros!$A$2:$A$6000,"CS",Registros!$B$2:$B$6000,$A752)&gt;0,1,0)</f>
        <v/>
      </c>
      <c r="J752">
        <f>IF($I752=1,SUMIFS(Registros!$I$2:$I$6000,Registros!$A$2:$A$6000,"CS",Registros!$B$2:$B$6000,$A752),0)</f>
        <v/>
      </c>
      <c r="K752">
        <f>IF(COUNTIFS(Winback!$K$2:$K$300,$D752)&gt;0,1,0)</f>
        <v/>
      </c>
      <c r="L752">
        <f>IF(AND($K752=1,LEFT($A752,3)="WB-"),SUMIFS(Winback!$D$2:$D$300,Winback!$K$2:$K$300,$D752),0)</f>
        <v/>
      </c>
      <c r="M752">
        <f>IF(OR($E752=1,$G752=1,SUMIFS(Registros!$J$2:$J$6000,Registros!$B$2:$B$6000,$A752)&gt;0),1,0)</f>
        <v/>
      </c>
      <c r="N752">
        <f>IF($J752&gt;0,1,IF(COUNTIFS(Registros!$A$2:$A$6000,"CS",Registros!$B$2:$B$6000,$A752,Registros!$K$2:$K$6000,"&lt;&gt;")&gt;0,1,0))</f>
        <v/>
      </c>
      <c r="O752">
        <f>IF(AND($K752=1,$E752=0,$G752=0,$I752=0),"WINBACK",IF(AND($M752=1,$N752&gt;0),"CONVERGENTE",IF($M752=1,"SOLO MÓVIL",IF($N752&gt;0,"SOLO FIJO / INTERNET","SIN SERVICIOS"))))</f>
        <v/>
      </c>
      <c r="P752">
        <f>IF($O752="WINBACK","Recuperar (winback)",IF($O752="CONVERGENTE","Upgrade / más líneas",IF($O752="SOLO MÓVIL","Ofrecer fijo + internet (FLBBTV)",IF($O752="SOLO FIJO / INTERNET","Ofrecer línea móvil Nextphone","Oferta completa (móvil + fijo + internet)"))))</f>
        <v/>
      </c>
      <c r="Q752">
        <f>$F752+$H752+$L752</f>
        <v/>
      </c>
      <c r="R752">
        <f>IFERROR(VLOOKUP($A752,Registros!$B$2:$G$6000,6,0),IFERROR(VLOOKUP($D752,Winback!$B$2:$C$300,2,0),""))</f>
        <v/>
      </c>
      <c r="S752">
        <f>IF($E752=1,"NP","")&amp;IF($G752=1,"+MOV","")&amp;IF($I752=1,"+CS","")&amp;IF($K752=1,"+WB","")</f>
        <v/>
      </c>
      <c r="T752">
        <f>$E752+$G752+$I752+$K752</f>
        <v/>
      </c>
    </row>
    <row r="753">
      <c r="A753" t="inlineStr">
        <is>
          <t>323890100100</t>
        </is>
      </c>
      <c r="B753" t="inlineStr">
        <is>
          <t>32389010</t>
        </is>
      </c>
      <c r="C753" t="inlineStr">
        <is>
          <t>Susana Maricruz Cedeno Solis</t>
        </is>
      </c>
      <c r="D753" t="inlineStr">
        <is>
          <t>SUSANAMARICRUZCEDENOSOLIS</t>
        </is>
      </c>
      <c r="E753">
        <f>IF(COUNTIFS(Registros!$A$2:$A$6000,"NP",Registros!$B$2:$B$6000,$A753)&gt;0,1,0)</f>
        <v/>
      </c>
      <c r="F753">
        <f>IF($E753=1,SUMIFS(Registros!$F$2:$F$6000,Registros!$A$2:$A$6000,"NP",Registros!$B$2:$B$6000,$A753),0)</f>
        <v/>
      </c>
      <c r="G753">
        <f>IF(COUNTIFS(Registros!$A$2:$A$6000,"MOV",Registros!$B$2:$B$6000,$A753)&gt;0,1,0)</f>
        <v/>
      </c>
      <c r="H753">
        <f>IF($G753=1,SUMIFS(Registros!$F$2:$F$6000,Registros!$A$2:$A$6000,"MOV",Registros!$B$2:$B$6000,$A753),0)</f>
        <v/>
      </c>
      <c r="I753">
        <f>IF(COUNTIFS(Registros!$A$2:$A$6000,"CS",Registros!$B$2:$B$6000,$A753)&gt;0,1,0)</f>
        <v/>
      </c>
      <c r="J753">
        <f>IF($I753=1,SUMIFS(Registros!$I$2:$I$6000,Registros!$A$2:$A$6000,"CS",Registros!$B$2:$B$6000,$A753),0)</f>
        <v/>
      </c>
      <c r="K753">
        <f>IF(COUNTIFS(Winback!$K$2:$K$300,$D753)&gt;0,1,0)</f>
        <v/>
      </c>
      <c r="L753">
        <f>IF(AND($K753=1,LEFT($A753,3)="WB-"),SUMIFS(Winback!$D$2:$D$300,Winback!$K$2:$K$300,$D753),0)</f>
        <v/>
      </c>
      <c r="M753">
        <f>IF(OR($E753=1,$G753=1,SUMIFS(Registros!$J$2:$J$6000,Registros!$B$2:$B$6000,$A753)&gt;0),1,0)</f>
        <v/>
      </c>
      <c r="N753">
        <f>IF($J753&gt;0,1,IF(COUNTIFS(Registros!$A$2:$A$6000,"CS",Registros!$B$2:$B$6000,$A753,Registros!$K$2:$K$6000,"&lt;&gt;")&gt;0,1,0))</f>
        <v/>
      </c>
      <c r="O753">
        <f>IF(AND($K753=1,$E753=0,$G753=0,$I753=0),"WINBACK",IF(AND($M753=1,$N753&gt;0),"CONVERGENTE",IF($M753=1,"SOLO MÓVIL",IF($N753&gt;0,"SOLO FIJO / INTERNET","SIN SERVICIOS"))))</f>
        <v/>
      </c>
      <c r="P753">
        <f>IF($O753="WINBACK","Recuperar (winback)",IF($O753="CONVERGENTE","Upgrade / más líneas",IF($O753="SOLO MÓVIL","Ofrecer fijo + internet (FLBBTV)",IF($O753="SOLO FIJO / INTERNET","Ofrecer línea móvil Nextphone","Oferta completa (móvil + fijo + internet)"))))</f>
        <v/>
      </c>
      <c r="Q753">
        <f>$F753+$H753+$L753</f>
        <v/>
      </c>
      <c r="R753">
        <f>IFERROR(VLOOKUP($A753,Registros!$B$2:$G$6000,6,0),IFERROR(VLOOKUP($D753,Winback!$B$2:$C$300,2,0),""))</f>
        <v/>
      </c>
      <c r="S753">
        <f>IF($E753=1,"NP","")&amp;IF($G753=1,"+MOV","")&amp;IF($I753=1,"+CS","")&amp;IF($K753=1,"+WB","")</f>
        <v/>
      </c>
      <c r="T753">
        <f>$E753+$G753+$I753+$K753</f>
        <v/>
      </c>
    </row>
    <row r="754">
      <c r="A754" t="inlineStr">
        <is>
          <t>357215970000</t>
        </is>
      </c>
      <c r="B754" t="inlineStr">
        <is>
          <t>35721597</t>
        </is>
      </c>
      <c r="C754" t="inlineStr">
        <is>
          <t>DAMARYS BARRIA PINTO</t>
        </is>
      </c>
      <c r="D754" t="inlineStr">
        <is>
          <t>DAMARYSBARRIAPINTO</t>
        </is>
      </c>
      <c r="E754">
        <f>IF(COUNTIFS(Registros!$A$2:$A$6000,"NP",Registros!$B$2:$B$6000,$A754)&gt;0,1,0)</f>
        <v/>
      </c>
      <c r="F754">
        <f>IF($E754=1,SUMIFS(Registros!$F$2:$F$6000,Registros!$A$2:$A$6000,"NP",Registros!$B$2:$B$6000,$A754),0)</f>
        <v/>
      </c>
      <c r="G754">
        <f>IF(COUNTIFS(Registros!$A$2:$A$6000,"MOV",Registros!$B$2:$B$6000,$A754)&gt;0,1,0)</f>
        <v/>
      </c>
      <c r="H754">
        <f>IF($G754=1,SUMIFS(Registros!$F$2:$F$6000,Registros!$A$2:$A$6000,"MOV",Registros!$B$2:$B$6000,$A754),0)</f>
        <v/>
      </c>
      <c r="I754">
        <f>IF(COUNTIFS(Registros!$A$2:$A$6000,"CS",Registros!$B$2:$B$6000,$A754)&gt;0,1,0)</f>
        <v/>
      </c>
      <c r="J754">
        <f>IF($I754=1,SUMIFS(Registros!$I$2:$I$6000,Registros!$A$2:$A$6000,"CS",Registros!$B$2:$B$6000,$A754),0)</f>
        <v/>
      </c>
      <c r="K754">
        <f>IF(COUNTIFS(Winback!$K$2:$K$300,$D754)&gt;0,1,0)</f>
        <v/>
      </c>
      <c r="L754">
        <f>IF(AND($K754=1,LEFT($A754,3)="WB-"),SUMIFS(Winback!$D$2:$D$300,Winback!$K$2:$K$300,$D754),0)</f>
        <v/>
      </c>
      <c r="M754">
        <f>IF(OR($E754=1,$G754=1,SUMIFS(Registros!$J$2:$J$6000,Registros!$B$2:$B$6000,$A754)&gt;0),1,0)</f>
        <v/>
      </c>
      <c r="N754">
        <f>IF($J754&gt;0,1,IF(COUNTIFS(Registros!$A$2:$A$6000,"CS",Registros!$B$2:$B$6000,$A754,Registros!$K$2:$K$6000,"&lt;&gt;")&gt;0,1,0))</f>
        <v/>
      </c>
      <c r="O754">
        <f>IF(AND($K754=1,$E754=0,$G754=0,$I754=0),"WINBACK",IF(AND($M754=1,$N754&gt;0),"CONVERGENTE",IF($M754=1,"SOLO MÓVIL",IF($N754&gt;0,"SOLO FIJO / INTERNET","SIN SERVICIOS"))))</f>
        <v/>
      </c>
      <c r="P754">
        <f>IF($O754="WINBACK","Recuperar (winback)",IF($O754="CONVERGENTE","Upgrade / más líneas",IF($O754="SOLO MÓVIL","Ofrecer fijo + internet (FLBBTV)",IF($O754="SOLO FIJO / INTERNET","Ofrecer línea móvil Nextphone","Oferta completa (móvil + fijo + internet)"))))</f>
        <v/>
      </c>
      <c r="Q754">
        <f>$F754+$H754+$L754</f>
        <v/>
      </c>
      <c r="R754">
        <f>IFERROR(VLOOKUP($A754,Registros!$B$2:$G$6000,6,0),IFERROR(VLOOKUP($D754,Winback!$B$2:$C$300,2,0),""))</f>
        <v/>
      </c>
      <c r="S754">
        <f>IF($E754=1,"NP","")&amp;IF($G754=1,"+MOV","")&amp;IF($I754=1,"+CS","")&amp;IF($K754=1,"+WB","")</f>
        <v/>
      </c>
      <c r="T754">
        <f>$E754+$G754+$I754+$K754</f>
        <v/>
      </c>
    </row>
    <row r="755">
      <c r="A755" t="inlineStr">
        <is>
          <t>344346720000</t>
        </is>
      </c>
      <c r="B755" t="inlineStr">
        <is>
          <t>34434672</t>
        </is>
      </c>
      <c r="C755" t="inlineStr">
        <is>
          <t>MELINA VANESA LOPEZ</t>
        </is>
      </c>
      <c r="D755" t="inlineStr">
        <is>
          <t>MELINAVANESALOPEZ</t>
        </is>
      </c>
      <c r="E755">
        <f>IF(COUNTIFS(Registros!$A$2:$A$6000,"NP",Registros!$B$2:$B$6000,$A755)&gt;0,1,0)</f>
        <v/>
      </c>
      <c r="F755">
        <f>IF($E755=1,SUMIFS(Registros!$F$2:$F$6000,Registros!$A$2:$A$6000,"NP",Registros!$B$2:$B$6000,$A755),0)</f>
        <v/>
      </c>
      <c r="G755">
        <f>IF(COUNTIFS(Registros!$A$2:$A$6000,"MOV",Registros!$B$2:$B$6000,$A755)&gt;0,1,0)</f>
        <v/>
      </c>
      <c r="H755">
        <f>IF($G755=1,SUMIFS(Registros!$F$2:$F$6000,Registros!$A$2:$A$6000,"MOV",Registros!$B$2:$B$6000,$A755),0)</f>
        <v/>
      </c>
      <c r="I755">
        <f>IF(COUNTIFS(Registros!$A$2:$A$6000,"CS",Registros!$B$2:$B$6000,$A755)&gt;0,1,0)</f>
        <v/>
      </c>
      <c r="J755">
        <f>IF($I755=1,SUMIFS(Registros!$I$2:$I$6000,Registros!$A$2:$A$6000,"CS",Registros!$B$2:$B$6000,$A755),0)</f>
        <v/>
      </c>
      <c r="K755">
        <f>IF(COUNTIFS(Winback!$K$2:$K$300,$D755)&gt;0,1,0)</f>
        <v/>
      </c>
      <c r="L755">
        <f>IF(AND($K755=1,LEFT($A755,3)="WB-"),SUMIFS(Winback!$D$2:$D$300,Winback!$K$2:$K$300,$D755),0)</f>
        <v/>
      </c>
      <c r="M755">
        <f>IF(OR($E755=1,$G755=1,SUMIFS(Registros!$J$2:$J$6000,Registros!$B$2:$B$6000,$A755)&gt;0),1,0)</f>
        <v/>
      </c>
      <c r="N755">
        <f>IF($J755&gt;0,1,IF(COUNTIFS(Registros!$A$2:$A$6000,"CS",Registros!$B$2:$B$6000,$A755,Registros!$K$2:$K$6000,"&lt;&gt;")&gt;0,1,0))</f>
        <v/>
      </c>
      <c r="O755">
        <f>IF(AND($K755=1,$E755=0,$G755=0,$I755=0),"WINBACK",IF(AND($M755=1,$N755&gt;0),"CONVERGENTE",IF($M755=1,"SOLO MÓVIL",IF($N755&gt;0,"SOLO FIJO / INTERNET","SIN SERVICIOS"))))</f>
        <v/>
      </c>
      <c r="P755">
        <f>IF($O755="WINBACK","Recuperar (winback)",IF($O755="CONVERGENTE","Upgrade / más líneas",IF($O755="SOLO MÓVIL","Ofrecer fijo + internet (FLBBTV)",IF($O755="SOLO FIJO / INTERNET","Ofrecer línea móvil Nextphone","Oferta completa (móvil + fijo + internet)"))))</f>
        <v/>
      </c>
      <c r="Q755">
        <f>$F755+$H755+$L755</f>
        <v/>
      </c>
      <c r="R755">
        <f>IFERROR(VLOOKUP($A755,Registros!$B$2:$G$6000,6,0),IFERROR(VLOOKUP($D755,Winback!$B$2:$C$300,2,0),""))</f>
        <v/>
      </c>
      <c r="S755">
        <f>IF($E755=1,"NP","")&amp;IF($G755=1,"+MOV","")&amp;IF($I755=1,"+CS","")&amp;IF($K755=1,"+WB","")</f>
        <v/>
      </c>
      <c r="T755">
        <f>$E755+$G755+$I755+$K755</f>
        <v/>
      </c>
    </row>
    <row r="756">
      <c r="A756" t="inlineStr">
        <is>
          <t>312203370000</t>
        </is>
      </c>
      <c r="B756" t="inlineStr">
        <is>
          <t>31220337</t>
        </is>
      </c>
      <c r="C756" t="inlineStr">
        <is>
          <t>LUIS ANTONIO MATA SANDOVAL</t>
        </is>
      </c>
      <c r="D756" t="inlineStr">
        <is>
          <t>LUISANTONIOMATASANDOVAL</t>
        </is>
      </c>
      <c r="E756">
        <f>IF(COUNTIFS(Registros!$A$2:$A$6000,"NP",Registros!$B$2:$B$6000,$A756)&gt;0,1,0)</f>
        <v/>
      </c>
      <c r="F756">
        <f>IF($E756=1,SUMIFS(Registros!$F$2:$F$6000,Registros!$A$2:$A$6000,"NP",Registros!$B$2:$B$6000,$A756),0)</f>
        <v/>
      </c>
      <c r="G756">
        <f>IF(COUNTIFS(Registros!$A$2:$A$6000,"MOV",Registros!$B$2:$B$6000,$A756)&gt;0,1,0)</f>
        <v/>
      </c>
      <c r="H756">
        <f>IF($G756=1,SUMIFS(Registros!$F$2:$F$6000,Registros!$A$2:$A$6000,"MOV",Registros!$B$2:$B$6000,$A756),0)</f>
        <v/>
      </c>
      <c r="I756">
        <f>IF(COUNTIFS(Registros!$A$2:$A$6000,"CS",Registros!$B$2:$B$6000,$A756)&gt;0,1,0)</f>
        <v/>
      </c>
      <c r="J756">
        <f>IF($I756=1,SUMIFS(Registros!$I$2:$I$6000,Registros!$A$2:$A$6000,"CS",Registros!$B$2:$B$6000,$A756),0)</f>
        <v/>
      </c>
      <c r="K756">
        <f>IF(COUNTIFS(Winback!$K$2:$K$300,$D756)&gt;0,1,0)</f>
        <v/>
      </c>
      <c r="L756">
        <f>IF(AND($K756=1,LEFT($A756,3)="WB-"),SUMIFS(Winback!$D$2:$D$300,Winback!$K$2:$K$300,$D756),0)</f>
        <v/>
      </c>
      <c r="M756">
        <f>IF(OR($E756=1,$G756=1,SUMIFS(Registros!$J$2:$J$6000,Registros!$B$2:$B$6000,$A756)&gt;0),1,0)</f>
        <v/>
      </c>
      <c r="N756">
        <f>IF($J756&gt;0,1,IF(COUNTIFS(Registros!$A$2:$A$6000,"CS",Registros!$B$2:$B$6000,$A756,Registros!$K$2:$K$6000,"&lt;&gt;")&gt;0,1,0))</f>
        <v/>
      </c>
      <c r="O756">
        <f>IF(AND($K756=1,$E756=0,$G756=0,$I756=0),"WINBACK",IF(AND($M756=1,$N756&gt;0),"CONVERGENTE",IF($M756=1,"SOLO MÓVIL",IF($N756&gt;0,"SOLO FIJO / INTERNET","SIN SERVICIOS"))))</f>
        <v/>
      </c>
      <c r="P756">
        <f>IF($O756="WINBACK","Recuperar (winback)",IF($O756="CONVERGENTE","Upgrade / más líneas",IF($O756="SOLO MÓVIL","Ofrecer fijo + internet (FLBBTV)",IF($O756="SOLO FIJO / INTERNET","Ofrecer línea móvil Nextphone","Oferta completa (móvil + fijo + internet)"))))</f>
        <v/>
      </c>
      <c r="Q756">
        <f>$F756+$H756+$L756</f>
        <v/>
      </c>
      <c r="R756">
        <f>IFERROR(VLOOKUP($A756,Registros!$B$2:$G$6000,6,0),IFERROR(VLOOKUP($D756,Winback!$B$2:$C$300,2,0),""))</f>
        <v/>
      </c>
      <c r="S756">
        <f>IF($E756=1,"NP","")&amp;IF($G756=1,"+MOV","")&amp;IF($I756=1,"+CS","")&amp;IF($K756=1,"+WB","")</f>
        <v/>
      </c>
      <c r="T756">
        <f>$E756+$G756+$I756+$K756</f>
        <v/>
      </c>
    </row>
    <row r="757">
      <c r="A757" t="inlineStr">
        <is>
          <t>358061810000</t>
        </is>
      </c>
      <c r="B757" t="inlineStr">
        <is>
          <t>35806181</t>
        </is>
      </c>
      <c r="C757" t="inlineStr">
        <is>
          <t>LUIS CARVAJAL</t>
        </is>
      </c>
      <c r="D757" t="inlineStr">
        <is>
          <t>LUISCARVAJAL</t>
        </is>
      </c>
      <c r="E757">
        <f>IF(COUNTIFS(Registros!$A$2:$A$6000,"NP",Registros!$B$2:$B$6000,$A757)&gt;0,1,0)</f>
        <v/>
      </c>
      <c r="F757">
        <f>IF($E757=1,SUMIFS(Registros!$F$2:$F$6000,Registros!$A$2:$A$6000,"NP",Registros!$B$2:$B$6000,$A757),0)</f>
        <v/>
      </c>
      <c r="G757">
        <f>IF(COUNTIFS(Registros!$A$2:$A$6000,"MOV",Registros!$B$2:$B$6000,$A757)&gt;0,1,0)</f>
        <v/>
      </c>
      <c r="H757">
        <f>IF($G757=1,SUMIFS(Registros!$F$2:$F$6000,Registros!$A$2:$A$6000,"MOV",Registros!$B$2:$B$6000,$A757),0)</f>
        <v/>
      </c>
      <c r="I757">
        <f>IF(COUNTIFS(Registros!$A$2:$A$6000,"CS",Registros!$B$2:$B$6000,$A757)&gt;0,1,0)</f>
        <v/>
      </c>
      <c r="J757">
        <f>IF($I757=1,SUMIFS(Registros!$I$2:$I$6000,Registros!$A$2:$A$6000,"CS",Registros!$B$2:$B$6000,$A757),0)</f>
        <v/>
      </c>
      <c r="K757">
        <f>IF(COUNTIFS(Winback!$K$2:$K$300,$D757)&gt;0,1,0)</f>
        <v/>
      </c>
      <c r="L757">
        <f>IF(AND($K757=1,LEFT($A757,3)="WB-"),SUMIFS(Winback!$D$2:$D$300,Winback!$K$2:$K$300,$D757),0)</f>
        <v/>
      </c>
      <c r="M757">
        <f>IF(OR($E757=1,$G757=1,SUMIFS(Registros!$J$2:$J$6000,Registros!$B$2:$B$6000,$A757)&gt;0),1,0)</f>
        <v/>
      </c>
      <c r="N757">
        <f>IF($J757&gt;0,1,IF(COUNTIFS(Registros!$A$2:$A$6000,"CS",Registros!$B$2:$B$6000,$A757,Registros!$K$2:$K$6000,"&lt;&gt;")&gt;0,1,0))</f>
        <v/>
      </c>
      <c r="O757">
        <f>IF(AND($K757=1,$E757=0,$G757=0,$I757=0),"WINBACK",IF(AND($M757=1,$N757&gt;0),"CONVERGENTE",IF($M757=1,"SOLO MÓVIL",IF($N757&gt;0,"SOLO FIJO / INTERNET","SIN SERVICIOS"))))</f>
        <v/>
      </c>
      <c r="P757">
        <f>IF($O757="WINBACK","Recuperar (winback)",IF($O757="CONVERGENTE","Upgrade / más líneas",IF($O757="SOLO MÓVIL","Ofrecer fijo + internet (FLBBTV)",IF($O757="SOLO FIJO / INTERNET","Ofrecer línea móvil Nextphone","Oferta completa (móvil + fijo + internet)"))))</f>
        <v/>
      </c>
      <c r="Q757">
        <f>$F757+$H757+$L757</f>
        <v/>
      </c>
      <c r="R757">
        <f>IFERROR(VLOOKUP($A757,Registros!$B$2:$G$6000,6,0),IFERROR(VLOOKUP($D757,Winback!$B$2:$C$300,2,0),""))</f>
        <v/>
      </c>
      <c r="S757">
        <f>IF($E757=1,"NP","")&amp;IF($G757=1,"+MOV","")&amp;IF($I757=1,"+CS","")&amp;IF($K757=1,"+WB","")</f>
        <v/>
      </c>
      <c r="T757">
        <f>$E757+$G757+$I757+$K757</f>
        <v/>
      </c>
    </row>
    <row r="758">
      <c r="A758" t="inlineStr">
        <is>
          <t>367038980000</t>
        </is>
      </c>
      <c r="B758" t="inlineStr">
        <is>
          <t>36703898</t>
        </is>
      </c>
      <c r="C758" t="inlineStr">
        <is>
          <t>HUGO EDUARDO DIAZ</t>
        </is>
      </c>
      <c r="D758" t="inlineStr">
        <is>
          <t>HUGOEDUARDODIAZ</t>
        </is>
      </c>
      <c r="E758">
        <f>IF(COUNTIFS(Registros!$A$2:$A$6000,"NP",Registros!$B$2:$B$6000,$A758)&gt;0,1,0)</f>
        <v/>
      </c>
      <c r="F758">
        <f>IF($E758=1,SUMIFS(Registros!$F$2:$F$6000,Registros!$A$2:$A$6000,"NP",Registros!$B$2:$B$6000,$A758),0)</f>
        <v/>
      </c>
      <c r="G758">
        <f>IF(COUNTIFS(Registros!$A$2:$A$6000,"MOV",Registros!$B$2:$B$6000,$A758)&gt;0,1,0)</f>
        <v/>
      </c>
      <c r="H758">
        <f>IF($G758=1,SUMIFS(Registros!$F$2:$F$6000,Registros!$A$2:$A$6000,"MOV",Registros!$B$2:$B$6000,$A758),0)</f>
        <v/>
      </c>
      <c r="I758">
        <f>IF(COUNTIFS(Registros!$A$2:$A$6000,"CS",Registros!$B$2:$B$6000,$A758)&gt;0,1,0)</f>
        <v/>
      </c>
      <c r="J758">
        <f>IF($I758=1,SUMIFS(Registros!$I$2:$I$6000,Registros!$A$2:$A$6000,"CS",Registros!$B$2:$B$6000,$A758),0)</f>
        <v/>
      </c>
      <c r="K758">
        <f>IF(COUNTIFS(Winback!$K$2:$K$300,$D758)&gt;0,1,0)</f>
        <v/>
      </c>
      <c r="L758">
        <f>IF(AND($K758=1,LEFT($A758,3)="WB-"),SUMIFS(Winback!$D$2:$D$300,Winback!$K$2:$K$300,$D758),0)</f>
        <v/>
      </c>
      <c r="M758">
        <f>IF(OR($E758=1,$G758=1,SUMIFS(Registros!$J$2:$J$6000,Registros!$B$2:$B$6000,$A758)&gt;0),1,0)</f>
        <v/>
      </c>
      <c r="N758">
        <f>IF($J758&gt;0,1,IF(COUNTIFS(Registros!$A$2:$A$6000,"CS",Registros!$B$2:$B$6000,$A758,Registros!$K$2:$K$6000,"&lt;&gt;")&gt;0,1,0))</f>
        <v/>
      </c>
      <c r="O758">
        <f>IF(AND($K758=1,$E758=0,$G758=0,$I758=0),"WINBACK",IF(AND($M758=1,$N758&gt;0),"CONVERGENTE",IF($M758=1,"SOLO MÓVIL",IF($N758&gt;0,"SOLO FIJO / INTERNET","SIN SERVICIOS"))))</f>
        <v/>
      </c>
      <c r="P758">
        <f>IF($O758="WINBACK","Recuperar (winback)",IF($O758="CONVERGENTE","Upgrade / más líneas",IF($O758="SOLO MÓVIL","Ofrecer fijo + internet (FLBBTV)",IF($O758="SOLO FIJO / INTERNET","Ofrecer línea móvil Nextphone","Oferta completa (móvil + fijo + internet)"))))</f>
        <v/>
      </c>
      <c r="Q758">
        <f>$F758+$H758+$L758</f>
        <v/>
      </c>
      <c r="R758">
        <f>IFERROR(VLOOKUP($A758,Registros!$B$2:$G$6000,6,0),IFERROR(VLOOKUP($D758,Winback!$B$2:$C$300,2,0),""))</f>
        <v/>
      </c>
      <c r="S758">
        <f>IF($E758=1,"NP","")&amp;IF($G758=1,"+MOV","")&amp;IF($I758=1,"+CS","")&amp;IF($K758=1,"+WB","")</f>
        <v/>
      </c>
      <c r="T758">
        <f>$E758+$G758+$I758+$K758</f>
        <v/>
      </c>
    </row>
    <row r="759">
      <c r="A759" t="inlineStr">
        <is>
          <t>312226220000</t>
        </is>
      </c>
      <c r="B759" t="inlineStr">
        <is>
          <t>31222622</t>
        </is>
      </c>
      <c r="C759" t="inlineStr">
        <is>
          <t>BIO CAMPO PANAMA</t>
        </is>
      </c>
      <c r="D759" t="inlineStr">
        <is>
          <t>BIOCAMPOPANAMA</t>
        </is>
      </c>
      <c r="E759">
        <f>IF(COUNTIFS(Registros!$A$2:$A$6000,"NP",Registros!$B$2:$B$6000,$A759)&gt;0,1,0)</f>
        <v/>
      </c>
      <c r="F759">
        <f>IF($E759=1,SUMIFS(Registros!$F$2:$F$6000,Registros!$A$2:$A$6000,"NP",Registros!$B$2:$B$6000,$A759),0)</f>
        <v/>
      </c>
      <c r="G759">
        <f>IF(COUNTIFS(Registros!$A$2:$A$6000,"MOV",Registros!$B$2:$B$6000,$A759)&gt;0,1,0)</f>
        <v/>
      </c>
      <c r="H759">
        <f>IF($G759=1,SUMIFS(Registros!$F$2:$F$6000,Registros!$A$2:$A$6000,"MOV",Registros!$B$2:$B$6000,$A759),0)</f>
        <v/>
      </c>
      <c r="I759">
        <f>IF(COUNTIFS(Registros!$A$2:$A$6000,"CS",Registros!$B$2:$B$6000,$A759)&gt;0,1,0)</f>
        <v/>
      </c>
      <c r="J759">
        <f>IF($I759=1,SUMIFS(Registros!$I$2:$I$6000,Registros!$A$2:$A$6000,"CS",Registros!$B$2:$B$6000,$A759),0)</f>
        <v/>
      </c>
      <c r="K759">
        <f>IF(COUNTIFS(Winback!$K$2:$K$300,$D759)&gt;0,1,0)</f>
        <v/>
      </c>
      <c r="L759">
        <f>IF(AND($K759=1,LEFT($A759,3)="WB-"),SUMIFS(Winback!$D$2:$D$300,Winback!$K$2:$K$300,$D759),0)</f>
        <v/>
      </c>
      <c r="M759">
        <f>IF(OR($E759=1,$G759=1,SUMIFS(Registros!$J$2:$J$6000,Registros!$B$2:$B$6000,$A759)&gt;0),1,0)</f>
        <v/>
      </c>
      <c r="N759">
        <f>IF($J759&gt;0,1,IF(COUNTIFS(Registros!$A$2:$A$6000,"CS",Registros!$B$2:$B$6000,$A759,Registros!$K$2:$K$6000,"&lt;&gt;")&gt;0,1,0))</f>
        <v/>
      </c>
      <c r="O759">
        <f>IF(AND($K759=1,$E759=0,$G759=0,$I759=0),"WINBACK",IF(AND($M759=1,$N759&gt;0),"CONVERGENTE",IF($M759=1,"SOLO MÓVIL",IF($N759&gt;0,"SOLO FIJO / INTERNET","SIN SERVICIOS"))))</f>
        <v/>
      </c>
      <c r="P759">
        <f>IF($O759="WINBACK","Recuperar (winback)",IF($O759="CONVERGENTE","Upgrade / más líneas",IF($O759="SOLO MÓVIL","Ofrecer fijo + internet (FLBBTV)",IF($O759="SOLO FIJO / INTERNET","Ofrecer línea móvil Nextphone","Oferta completa (móvil + fijo + internet)"))))</f>
        <v/>
      </c>
      <c r="Q759">
        <f>$F759+$H759+$L759</f>
        <v/>
      </c>
      <c r="R759">
        <f>IFERROR(VLOOKUP($A759,Registros!$B$2:$G$6000,6,0),IFERROR(VLOOKUP($D759,Winback!$B$2:$C$300,2,0),""))</f>
        <v/>
      </c>
      <c r="S759">
        <f>IF($E759=1,"NP","")&amp;IF($G759=1,"+MOV","")&amp;IF($I759=1,"+CS","")&amp;IF($K759=1,"+WB","")</f>
        <v/>
      </c>
      <c r="T759">
        <f>$E759+$G759+$I759+$K759</f>
        <v/>
      </c>
    </row>
    <row r="760">
      <c r="A760" t="inlineStr">
        <is>
          <t>351196020000</t>
        </is>
      </c>
      <c r="B760" t="inlineStr">
        <is>
          <t>35119602</t>
        </is>
      </c>
      <c r="C760" t="inlineStr">
        <is>
          <t>FLORISTERIA BAMBU</t>
        </is>
      </c>
      <c r="D760" t="inlineStr">
        <is>
          <t>FLORISTERIABAMBU</t>
        </is>
      </c>
      <c r="E760">
        <f>IF(COUNTIFS(Registros!$A$2:$A$6000,"NP",Registros!$B$2:$B$6000,$A760)&gt;0,1,0)</f>
        <v/>
      </c>
      <c r="F760">
        <f>IF($E760=1,SUMIFS(Registros!$F$2:$F$6000,Registros!$A$2:$A$6000,"NP",Registros!$B$2:$B$6000,$A760),0)</f>
        <v/>
      </c>
      <c r="G760">
        <f>IF(COUNTIFS(Registros!$A$2:$A$6000,"MOV",Registros!$B$2:$B$6000,$A760)&gt;0,1,0)</f>
        <v/>
      </c>
      <c r="H760">
        <f>IF($G760=1,SUMIFS(Registros!$F$2:$F$6000,Registros!$A$2:$A$6000,"MOV",Registros!$B$2:$B$6000,$A760),0)</f>
        <v/>
      </c>
      <c r="I760">
        <f>IF(COUNTIFS(Registros!$A$2:$A$6000,"CS",Registros!$B$2:$B$6000,$A760)&gt;0,1,0)</f>
        <v/>
      </c>
      <c r="J760">
        <f>IF($I760=1,SUMIFS(Registros!$I$2:$I$6000,Registros!$A$2:$A$6000,"CS",Registros!$B$2:$B$6000,$A760),0)</f>
        <v/>
      </c>
      <c r="K760">
        <f>IF(COUNTIFS(Winback!$K$2:$K$300,$D760)&gt;0,1,0)</f>
        <v/>
      </c>
      <c r="L760">
        <f>IF(AND($K760=1,LEFT($A760,3)="WB-"),SUMIFS(Winback!$D$2:$D$300,Winback!$K$2:$K$300,$D760),0)</f>
        <v/>
      </c>
      <c r="M760">
        <f>IF(OR($E760=1,$G760=1,SUMIFS(Registros!$J$2:$J$6000,Registros!$B$2:$B$6000,$A760)&gt;0),1,0)</f>
        <v/>
      </c>
      <c r="N760">
        <f>IF($J760&gt;0,1,IF(COUNTIFS(Registros!$A$2:$A$6000,"CS",Registros!$B$2:$B$6000,$A760,Registros!$K$2:$K$6000,"&lt;&gt;")&gt;0,1,0))</f>
        <v/>
      </c>
      <c r="O760">
        <f>IF(AND($K760=1,$E760=0,$G760=0,$I760=0),"WINBACK",IF(AND($M760=1,$N760&gt;0),"CONVERGENTE",IF($M760=1,"SOLO MÓVIL",IF($N760&gt;0,"SOLO FIJO / INTERNET","SIN SERVICIOS"))))</f>
        <v/>
      </c>
      <c r="P760">
        <f>IF($O760="WINBACK","Recuperar (winback)",IF($O760="CONVERGENTE","Upgrade / más líneas",IF($O760="SOLO MÓVIL","Ofrecer fijo + internet (FLBBTV)",IF($O760="SOLO FIJO / INTERNET","Ofrecer línea móvil Nextphone","Oferta completa (móvil + fijo + internet)"))))</f>
        <v/>
      </c>
      <c r="Q760">
        <f>$F760+$H760+$L760</f>
        <v/>
      </c>
      <c r="R760">
        <f>IFERROR(VLOOKUP($A760,Registros!$B$2:$G$6000,6,0),IFERROR(VLOOKUP($D760,Winback!$B$2:$C$300,2,0),""))</f>
        <v/>
      </c>
      <c r="S760">
        <f>IF($E760=1,"NP","")&amp;IF($G760=1,"+MOV","")&amp;IF($I760=1,"+CS","")&amp;IF($K760=1,"+WB","")</f>
        <v/>
      </c>
      <c r="T760">
        <f>$E760+$G760+$I760+$K760</f>
        <v/>
      </c>
    </row>
    <row r="761">
      <c r="A761" t="inlineStr">
        <is>
          <t>329342430000</t>
        </is>
      </c>
      <c r="B761" t="inlineStr">
        <is>
          <t>32934243</t>
        </is>
      </c>
      <c r="C761" t="inlineStr">
        <is>
          <t>Marleny de Leon Alme ngor de Caballero</t>
        </is>
      </c>
      <c r="D761" t="inlineStr">
        <is>
          <t>MARLENYDELEONALMENGORDECABALLERO</t>
        </is>
      </c>
      <c r="E761">
        <f>IF(COUNTIFS(Registros!$A$2:$A$6000,"NP",Registros!$B$2:$B$6000,$A761)&gt;0,1,0)</f>
        <v/>
      </c>
      <c r="F761">
        <f>IF($E761=1,SUMIFS(Registros!$F$2:$F$6000,Registros!$A$2:$A$6000,"NP",Registros!$B$2:$B$6000,$A761),0)</f>
        <v/>
      </c>
      <c r="G761">
        <f>IF(COUNTIFS(Registros!$A$2:$A$6000,"MOV",Registros!$B$2:$B$6000,$A761)&gt;0,1,0)</f>
        <v/>
      </c>
      <c r="H761">
        <f>IF($G761=1,SUMIFS(Registros!$F$2:$F$6000,Registros!$A$2:$A$6000,"MOV",Registros!$B$2:$B$6000,$A761),0)</f>
        <v/>
      </c>
      <c r="I761">
        <f>IF(COUNTIFS(Registros!$A$2:$A$6000,"CS",Registros!$B$2:$B$6000,$A761)&gt;0,1,0)</f>
        <v/>
      </c>
      <c r="J761">
        <f>IF($I761=1,SUMIFS(Registros!$I$2:$I$6000,Registros!$A$2:$A$6000,"CS",Registros!$B$2:$B$6000,$A761),0)</f>
        <v/>
      </c>
      <c r="K761">
        <f>IF(COUNTIFS(Winback!$K$2:$K$300,$D761)&gt;0,1,0)</f>
        <v/>
      </c>
      <c r="L761">
        <f>IF(AND($K761=1,LEFT($A761,3)="WB-"),SUMIFS(Winback!$D$2:$D$300,Winback!$K$2:$K$300,$D761),0)</f>
        <v/>
      </c>
      <c r="M761">
        <f>IF(OR($E761=1,$G761=1,SUMIFS(Registros!$J$2:$J$6000,Registros!$B$2:$B$6000,$A761)&gt;0),1,0)</f>
        <v/>
      </c>
      <c r="N761">
        <f>IF($J761&gt;0,1,IF(COUNTIFS(Registros!$A$2:$A$6000,"CS",Registros!$B$2:$B$6000,$A761,Registros!$K$2:$K$6000,"&lt;&gt;")&gt;0,1,0))</f>
        <v/>
      </c>
      <c r="O761">
        <f>IF(AND($K761=1,$E761=0,$G761=0,$I761=0),"WINBACK",IF(AND($M761=1,$N761&gt;0),"CONVERGENTE",IF($M761=1,"SOLO MÓVIL",IF($N761&gt;0,"SOLO FIJO / INTERNET","SIN SERVICIOS"))))</f>
        <v/>
      </c>
      <c r="P761">
        <f>IF($O761="WINBACK","Recuperar (winback)",IF($O761="CONVERGENTE","Upgrade / más líneas",IF($O761="SOLO MÓVIL","Ofrecer fijo + internet (FLBBTV)",IF($O761="SOLO FIJO / INTERNET","Ofrecer línea móvil Nextphone","Oferta completa (móvil + fijo + internet)"))))</f>
        <v/>
      </c>
      <c r="Q761">
        <f>$F761+$H761+$L761</f>
        <v/>
      </c>
      <c r="R761">
        <f>IFERROR(VLOOKUP($A761,Registros!$B$2:$G$6000,6,0),IFERROR(VLOOKUP($D761,Winback!$B$2:$C$300,2,0),""))</f>
        <v/>
      </c>
      <c r="S761">
        <f>IF($E761=1,"NP","")&amp;IF($G761=1,"+MOV","")&amp;IF($I761=1,"+CS","")&amp;IF($K761=1,"+WB","")</f>
        <v/>
      </c>
      <c r="T761">
        <f>$E761+$G761+$I761+$K761</f>
        <v/>
      </c>
    </row>
    <row r="762">
      <c r="A762" t="inlineStr">
        <is>
          <t>356164660000</t>
        </is>
      </c>
      <c r="B762" t="inlineStr">
        <is>
          <t>35616466</t>
        </is>
      </c>
      <c r="C762" t="inlineStr">
        <is>
          <t>ROLANDO SAEZ</t>
        </is>
      </c>
      <c r="D762" t="inlineStr">
        <is>
          <t>ROLANDOSAEZ</t>
        </is>
      </c>
      <c r="E762">
        <f>IF(COUNTIFS(Registros!$A$2:$A$6000,"NP",Registros!$B$2:$B$6000,$A762)&gt;0,1,0)</f>
        <v/>
      </c>
      <c r="F762">
        <f>IF($E762=1,SUMIFS(Registros!$F$2:$F$6000,Registros!$A$2:$A$6000,"NP",Registros!$B$2:$B$6000,$A762),0)</f>
        <v/>
      </c>
      <c r="G762">
        <f>IF(COUNTIFS(Registros!$A$2:$A$6000,"MOV",Registros!$B$2:$B$6000,$A762)&gt;0,1,0)</f>
        <v/>
      </c>
      <c r="H762">
        <f>IF($G762=1,SUMIFS(Registros!$F$2:$F$6000,Registros!$A$2:$A$6000,"MOV",Registros!$B$2:$B$6000,$A762),0)</f>
        <v/>
      </c>
      <c r="I762">
        <f>IF(COUNTIFS(Registros!$A$2:$A$6000,"CS",Registros!$B$2:$B$6000,$A762)&gt;0,1,0)</f>
        <v/>
      </c>
      <c r="J762">
        <f>IF($I762=1,SUMIFS(Registros!$I$2:$I$6000,Registros!$A$2:$A$6000,"CS",Registros!$B$2:$B$6000,$A762),0)</f>
        <v/>
      </c>
      <c r="K762">
        <f>IF(COUNTIFS(Winback!$K$2:$K$300,$D762)&gt;0,1,0)</f>
        <v/>
      </c>
      <c r="L762">
        <f>IF(AND($K762=1,LEFT($A762,3)="WB-"),SUMIFS(Winback!$D$2:$D$300,Winback!$K$2:$K$300,$D762),0)</f>
        <v/>
      </c>
      <c r="M762">
        <f>IF(OR($E762=1,$G762=1,SUMIFS(Registros!$J$2:$J$6000,Registros!$B$2:$B$6000,$A762)&gt;0),1,0)</f>
        <v/>
      </c>
      <c r="N762">
        <f>IF($J762&gt;0,1,IF(COUNTIFS(Registros!$A$2:$A$6000,"CS",Registros!$B$2:$B$6000,$A762,Registros!$K$2:$K$6000,"&lt;&gt;")&gt;0,1,0))</f>
        <v/>
      </c>
      <c r="O762">
        <f>IF(AND($K762=1,$E762=0,$G762=0,$I762=0),"WINBACK",IF(AND($M762=1,$N762&gt;0),"CONVERGENTE",IF($M762=1,"SOLO MÓVIL",IF($N762&gt;0,"SOLO FIJO / INTERNET","SIN SERVICIOS"))))</f>
        <v/>
      </c>
      <c r="P762">
        <f>IF($O762="WINBACK","Recuperar (winback)",IF($O762="CONVERGENTE","Upgrade / más líneas",IF($O762="SOLO MÓVIL","Ofrecer fijo + internet (FLBBTV)",IF($O762="SOLO FIJO / INTERNET","Ofrecer línea móvil Nextphone","Oferta completa (móvil + fijo + internet)"))))</f>
        <v/>
      </c>
      <c r="Q762">
        <f>$F762+$H762+$L762</f>
        <v/>
      </c>
      <c r="R762">
        <f>IFERROR(VLOOKUP($A762,Registros!$B$2:$G$6000,6,0),IFERROR(VLOOKUP($D762,Winback!$B$2:$C$300,2,0),""))</f>
        <v/>
      </c>
      <c r="S762">
        <f>IF($E762=1,"NP","")&amp;IF($G762=1,"+MOV","")&amp;IF($I762=1,"+CS","")&amp;IF($K762=1,"+WB","")</f>
        <v/>
      </c>
      <c r="T762">
        <f>$E762+$G762+$I762+$K762</f>
        <v/>
      </c>
    </row>
    <row r="763">
      <c r="A763" t="inlineStr">
        <is>
          <t>359349270000</t>
        </is>
      </c>
      <c r="B763" t="inlineStr">
        <is>
          <t>35934927</t>
        </is>
      </c>
      <c r="C763" t="inlineStr">
        <is>
          <t>QUENES BARRIA</t>
        </is>
      </c>
      <c r="D763" t="inlineStr">
        <is>
          <t>QUENESBARRIA</t>
        </is>
      </c>
      <c r="E763">
        <f>IF(COUNTIFS(Registros!$A$2:$A$6000,"NP",Registros!$B$2:$B$6000,$A763)&gt;0,1,0)</f>
        <v/>
      </c>
      <c r="F763">
        <f>IF($E763=1,SUMIFS(Registros!$F$2:$F$6000,Registros!$A$2:$A$6000,"NP",Registros!$B$2:$B$6000,$A763),0)</f>
        <v/>
      </c>
      <c r="G763">
        <f>IF(COUNTIFS(Registros!$A$2:$A$6000,"MOV",Registros!$B$2:$B$6000,$A763)&gt;0,1,0)</f>
        <v/>
      </c>
      <c r="H763">
        <f>IF($G763=1,SUMIFS(Registros!$F$2:$F$6000,Registros!$A$2:$A$6000,"MOV",Registros!$B$2:$B$6000,$A763),0)</f>
        <v/>
      </c>
      <c r="I763">
        <f>IF(COUNTIFS(Registros!$A$2:$A$6000,"CS",Registros!$B$2:$B$6000,$A763)&gt;0,1,0)</f>
        <v/>
      </c>
      <c r="J763">
        <f>IF($I763=1,SUMIFS(Registros!$I$2:$I$6000,Registros!$A$2:$A$6000,"CS",Registros!$B$2:$B$6000,$A763),0)</f>
        <v/>
      </c>
      <c r="K763">
        <f>IF(COUNTIFS(Winback!$K$2:$K$300,$D763)&gt;0,1,0)</f>
        <v/>
      </c>
      <c r="L763">
        <f>IF(AND($K763=1,LEFT($A763,3)="WB-"),SUMIFS(Winback!$D$2:$D$300,Winback!$K$2:$K$300,$D763),0)</f>
        <v/>
      </c>
      <c r="M763">
        <f>IF(OR($E763=1,$G763=1,SUMIFS(Registros!$J$2:$J$6000,Registros!$B$2:$B$6000,$A763)&gt;0),1,0)</f>
        <v/>
      </c>
      <c r="N763">
        <f>IF($J763&gt;0,1,IF(COUNTIFS(Registros!$A$2:$A$6000,"CS",Registros!$B$2:$B$6000,$A763,Registros!$K$2:$K$6000,"&lt;&gt;")&gt;0,1,0))</f>
        <v/>
      </c>
      <c r="O763">
        <f>IF(AND($K763=1,$E763=0,$G763=0,$I763=0),"WINBACK",IF(AND($M763=1,$N763&gt;0),"CONVERGENTE",IF($M763=1,"SOLO MÓVIL",IF($N763&gt;0,"SOLO FIJO / INTERNET","SIN SERVICIOS"))))</f>
        <v/>
      </c>
      <c r="P763">
        <f>IF($O763="WINBACK","Recuperar (winback)",IF($O763="CONVERGENTE","Upgrade / más líneas",IF($O763="SOLO MÓVIL","Ofrecer fijo + internet (FLBBTV)",IF($O763="SOLO FIJO / INTERNET","Ofrecer línea móvil Nextphone","Oferta completa (móvil + fijo + internet)"))))</f>
        <v/>
      </c>
      <c r="Q763">
        <f>$F763+$H763+$L763</f>
        <v/>
      </c>
      <c r="R763">
        <f>IFERROR(VLOOKUP($A763,Registros!$B$2:$G$6000,6,0),IFERROR(VLOOKUP($D763,Winback!$B$2:$C$300,2,0),""))</f>
        <v/>
      </c>
      <c r="S763">
        <f>IF($E763=1,"NP","")&amp;IF($G763=1,"+MOV","")&amp;IF($I763=1,"+CS","")&amp;IF($K763=1,"+WB","")</f>
        <v/>
      </c>
      <c r="T763">
        <f>$E763+$G763+$I763+$K763</f>
        <v/>
      </c>
    </row>
    <row r="764">
      <c r="A764" t="inlineStr">
        <is>
          <t>341334800000</t>
        </is>
      </c>
      <c r="B764" t="inlineStr">
        <is>
          <t>34133480</t>
        </is>
      </c>
      <c r="C764" t="inlineStr">
        <is>
          <t>MARA PEREZ</t>
        </is>
      </c>
      <c r="D764" t="inlineStr">
        <is>
          <t>MARAPEREZ</t>
        </is>
      </c>
      <c r="E764">
        <f>IF(COUNTIFS(Registros!$A$2:$A$6000,"NP",Registros!$B$2:$B$6000,$A764)&gt;0,1,0)</f>
        <v/>
      </c>
      <c r="F764">
        <f>IF($E764=1,SUMIFS(Registros!$F$2:$F$6000,Registros!$A$2:$A$6000,"NP",Registros!$B$2:$B$6000,$A764),0)</f>
        <v/>
      </c>
      <c r="G764">
        <f>IF(COUNTIFS(Registros!$A$2:$A$6000,"MOV",Registros!$B$2:$B$6000,$A764)&gt;0,1,0)</f>
        <v/>
      </c>
      <c r="H764">
        <f>IF($G764=1,SUMIFS(Registros!$F$2:$F$6000,Registros!$A$2:$A$6000,"MOV",Registros!$B$2:$B$6000,$A764),0)</f>
        <v/>
      </c>
      <c r="I764">
        <f>IF(COUNTIFS(Registros!$A$2:$A$6000,"CS",Registros!$B$2:$B$6000,$A764)&gt;0,1,0)</f>
        <v/>
      </c>
      <c r="J764">
        <f>IF($I764=1,SUMIFS(Registros!$I$2:$I$6000,Registros!$A$2:$A$6000,"CS",Registros!$B$2:$B$6000,$A764),0)</f>
        <v/>
      </c>
      <c r="K764">
        <f>IF(COUNTIFS(Winback!$K$2:$K$300,$D764)&gt;0,1,0)</f>
        <v/>
      </c>
      <c r="L764">
        <f>IF(AND($K764=1,LEFT($A764,3)="WB-"),SUMIFS(Winback!$D$2:$D$300,Winback!$K$2:$K$300,$D764),0)</f>
        <v/>
      </c>
      <c r="M764">
        <f>IF(OR($E764=1,$G764=1,SUMIFS(Registros!$J$2:$J$6000,Registros!$B$2:$B$6000,$A764)&gt;0),1,0)</f>
        <v/>
      </c>
      <c r="N764">
        <f>IF($J764&gt;0,1,IF(COUNTIFS(Registros!$A$2:$A$6000,"CS",Registros!$B$2:$B$6000,$A764,Registros!$K$2:$K$6000,"&lt;&gt;")&gt;0,1,0))</f>
        <v/>
      </c>
      <c r="O764">
        <f>IF(AND($K764=1,$E764=0,$G764=0,$I764=0),"WINBACK",IF(AND($M764=1,$N764&gt;0),"CONVERGENTE",IF($M764=1,"SOLO MÓVIL",IF($N764&gt;0,"SOLO FIJO / INTERNET","SIN SERVICIOS"))))</f>
        <v/>
      </c>
      <c r="P764">
        <f>IF($O764="WINBACK","Recuperar (winback)",IF($O764="CONVERGENTE","Upgrade / más líneas",IF($O764="SOLO MÓVIL","Ofrecer fijo + internet (FLBBTV)",IF($O764="SOLO FIJO / INTERNET","Ofrecer línea móvil Nextphone","Oferta completa (móvil + fijo + internet)"))))</f>
        <v/>
      </c>
      <c r="Q764">
        <f>$F764+$H764+$L764</f>
        <v/>
      </c>
      <c r="R764">
        <f>IFERROR(VLOOKUP($A764,Registros!$B$2:$G$6000,6,0),IFERROR(VLOOKUP($D764,Winback!$B$2:$C$300,2,0),""))</f>
        <v/>
      </c>
      <c r="S764">
        <f>IF($E764=1,"NP","")&amp;IF($G764=1,"+MOV","")&amp;IF($I764=1,"+CS","")&amp;IF($K764=1,"+WB","")</f>
        <v/>
      </c>
      <c r="T764">
        <f>$E764+$G764+$I764+$K764</f>
        <v/>
      </c>
    </row>
    <row r="765">
      <c r="A765" t="inlineStr">
        <is>
          <t>312199520000</t>
        </is>
      </c>
      <c r="B765" t="inlineStr">
        <is>
          <t>31219952</t>
        </is>
      </c>
      <c r="C765" t="inlineStr">
        <is>
          <t>TRANSPORTE CEDENO -</t>
        </is>
      </c>
      <c r="D765" t="inlineStr">
        <is>
          <t>TRANSPORTECEDENO</t>
        </is>
      </c>
      <c r="E765">
        <f>IF(COUNTIFS(Registros!$A$2:$A$6000,"NP",Registros!$B$2:$B$6000,$A765)&gt;0,1,0)</f>
        <v/>
      </c>
      <c r="F765">
        <f>IF($E765=1,SUMIFS(Registros!$F$2:$F$6000,Registros!$A$2:$A$6000,"NP",Registros!$B$2:$B$6000,$A765),0)</f>
        <v/>
      </c>
      <c r="G765">
        <f>IF(COUNTIFS(Registros!$A$2:$A$6000,"MOV",Registros!$B$2:$B$6000,$A765)&gt;0,1,0)</f>
        <v/>
      </c>
      <c r="H765">
        <f>IF($G765=1,SUMIFS(Registros!$F$2:$F$6000,Registros!$A$2:$A$6000,"MOV",Registros!$B$2:$B$6000,$A765),0)</f>
        <v/>
      </c>
      <c r="I765">
        <f>IF(COUNTIFS(Registros!$A$2:$A$6000,"CS",Registros!$B$2:$B$6000,$A765)&gt;0,1,0)</f>
        <v/>
      </c>
      <c r="J765">
        <f>IF($I765=1,SUMIFS(Registros!$I$2:$I$6000,Registros!$A$2:$A$6000,"CS",Registros!$B$2:$B$6000,$A765),0)</f>
        <v/>
      </c>
      <c r="K765">
        <f>IF(COUNTIFS(Winback!$K$2:$K$300,$D765)&gt;0,1,0)</f>
        <v/>
      </c>
      <c r="L765">
        <f>IF(AND($K765=1,LEFT($A765,3)="WB-"),SUMIFS(Winback!$D$2:$D$300,Winback!$K$2:$K$300,$D765),0)</f>
        <v/>
      </c>
      <c r="M765">
        <f>IF(OR($E765=1,$G765=1,SUMIFS(Registros!$J$2:$J$6000,Registros!$B$2:$B$6000,$A765)&gt;0),1,0)</f>
        <v/>
      </c>
      <c r="N765">
        <f>IF($J765&gt;0,1,IF(COUNTIFS(Registros!$A$2:$A$6000,"CS",Registros!$B$2:$B$6000,$A765,Registros!$K$2:$K$6000,"&lt;&gt;")&gt;0,1,0))</f>
        <v/>
      </c>
      <c r="O765">
        <f>IF(AND($K765=1,$E765=0,$G765=0,$I765=0),"WINBACK",IF(AND($M765=1,$N765&gt;0),"CONVERGENTE",IF($M765=1,"SOLO MÓVIL",IF($N765&gt;0,"SOLO FIJO / INTERNET","SIN SERVICIOS"))))</f>
        <v/>
      </c>
      <c r="P765">
        <f>IF($O765="WINBACK","Recuperar (winback)",IF($O765="CONVERGENTE","Upgrade / más líneas",IF($O765="SOLO MÓVIL","Ofrecer fijo + internet (FLBBTV)",IF($O765="SOLO FIJO / INTERNET","Ofrecer línea móvil Nextphone","Oferta completa (móvil + fijo + internet)"))))</f>
        <v/>
      </c>
      <c r="Q765">
        <f>$F765+$H765+$L765</f>
        <v/>
      </c>
      <c r="R765">
        <f>IFERROR(VLOOKUP($A765,Registros!$B$2:$G$6000,6,0),IFERROR(VLOOKUP($D765,Winback!$B$2:$C$300,2,0),""))</f>
        <v/>
      </c>
      <c r="S765">
        <f>IF($E765=1,"NP","")&amp;IF($G765=1,"+MOV","")&amp;IF($I765=1,"+CS","")&amp;IF($K765=1,"+WB","")</f>
        <v/>
      </c>
      <c r="T765">
        <f>$E765+$G765+$I765+$K765</f>
        <v/>
      </c>
    </row>
    <row r="766">
      <c r="A766" t="inlineStr">
        <is>
          <t>355347010000</t>
        </is>
      </c>
      <c r="B766" t="inlineStr">
        <is>
          <t>35534701</t>
        </is>
      </c>
      <c r="C766" t="inlineStr">
        <is>
          <t>REFRISERVI EDUARDO</t>
        </is>
      </c>
      <c r="D766" t="inlineStr">
        <is>
          <t>REFRISERVIEDUARDO</t>
        </is>
      </c>
      <c r="E766">
        <f>IF(COUNTIFS(Registros!$A$2:$A$6000,"NP",Registros!$B$2:$B$6000,$A766)&gt;0,1,0)</f>
        <v/>
      </c>
      <c r="F766">
        <f>IF($E766=1,SUMIFS(Registros!$F$2:$F$6000,Registros!$A$2:$A$6000,"NP",Registros!$B$2:$B$6000,$A766),0)</f>
        <v/>
      </c>
      <c r="G766">
        <f>IF(COUNTIFS(Registros!$A$2:$A$6000,"MOV",Registros!$B$2:$B$6000,$A766)&gt;0,1,0)</f>
        <v/>
      </c>
      <c r="H766">
        <f>IF($G766=1,SUMIFS(Registros!$F$2:$F$6000,Registros!$A$2:$A$6000,"MOV",Registros!$B$2:$B$6000,$A766),0)</f>
        <v/>
      </c>
      <c r="I766">
        <f>IF(COUNTIFS(Registros!$A$2:$A$6000,"CS",Registros!$B$2:$B$6000,$A766)&gt;0,1,0)</f>
        <v/>
      </c>
      <c r="J766">
        <f>IF($I766=1,SUMIFS(Registros!$I$2:$I$6000,Registros!$A$2:$A$6000,"CS",Registros!$B$2:$B$6000,$A766),0)</f>
        <v/>
      </c>
      <c r="K766">
        <f>IF(COUNTIFS(Winback!$K$2:$K$300,$D766)&gt;0,1,0)</f>
        <v/>
      </c>
      <c r="L766">
        <f>IF(AND($K766=1,LEFT($A766,3)="WB-"),SUMIFS(Winback!$D$2:$D$300,Winback!$K$2:$K$300,$D766),0)</f>
        <v/>
      </c>
      <c r="M766">
        <f>IF(OR($E766=1,$G766=1,SUMIFS(Registros!$J$2:$J$6000,Registros!$B$2:$B$6000,$A766)&gt;0),1,0)</f>
        <v/>
      </c>
      <c r="N766">
        <f>IF($J766&gt;0,1,IF(COUNTIFS(Registros!$A$2:$A$6000,"CS",Registros!$B$2:$B$6000,$A766,Registros!$K$2:$K$6000,"&lt;&gt;")&gt;0,1,0))</f>
        <v/>
      </c>
      <c r="O766">
        <f>IF(AND($K766=1,$E766=0,$G766=0,$I766=0),"WINBACK",IF(AND($M766=1,$N766&gt;0),"CONVERGENTE",IF($M766=1,"SOLO MÓVIL",IF($N766&gt;0,"SOLO FIJO / INTERNET","SIN SERVICIOS"))))</f>
        <v/>
      </c>
      <c r="P766">
        <f>IF($O766="WINBACK","Recuperar (winback)",IF($O766="CONVERGENTE","Upgrade / más líneas",IF($O766="SOLO MÓVIL","Ofrecer fijo + internet (FLBBTV)",IF($O766="SOLO FIJO / INTERNET","Ofrecer línea móvil Nextphone","Oferta completa (móvil + fijo + internet)"))))</f>
        <v/>
      </c>
      <c r="Q766">
        <f>$F766+$H766+$L766</f>
        <v/>
      </c>
      <c r="R766">
        <f>IFERROR(VLOOKUP($A766,Registros!$B$2:$G$6000,6,0),IFERROR(VLOOKUP($D766,Winback!$B$2:$C$300,2,0),""))</f>
        <v/>
      </c>
      <c r="S766">
        <f>IF($E766=1,"NP","")&amp;IF($G766=1,"+MOV","")&amp;IF($I766=1,"+CS","")&amp;IF($K766=1,"+WB","")</f>
        <v/>
      </c>
      <c r="T766">
        <f>$E766+$G766+$I766+$K766</f>
        <v/>
      </c>
    </row>
    <row r="767">
      <c r="A767" t="inlineStr">
        <is>
          <t>346288510000</t>
        </is>
      </c>
      <c r="B767" t="inlineStr">
        <is>
          <t>34628851</t>
        </is>
      </c>
      <c r="C767" t="inlineStr">
        <is>
          <t>MORVERSA S.A</t>
        </is>
      </c>
      <c r="D767" t="inlineStr">
        <is>
          <t>MORVERSASA</t>
        </is>
      </c>
      <c r="E767">
        <f>IF(COUNTIFS(Registros!$A$2:$A$6000,"NP",Registros!$B$2:$B$6000,$A767)&gt;0,1,0)</f>
        <v/>
      </c>
      <c r="F767">
        <f>IF($E767=1,SUMIFS(Registros!$F$2:$F$6000,Registros!$A$2:$A$6000,"NP",Registros!$B$2:$B$6000,$A767),0)</f>
        <v/>
      </c>
      <c r="G767">
        <f>IF(COUNTIFS(Registros!$A$2:$A$6000,"MOV",Registros!$B$2:$B$6000,$A767)&gt;0,1,0)</f>
        <v/>
      </c>
      <c r="H767">
        <f>IF($G767=1,SUMIFS(Registros!$F$2:$F$6000,Registros!$A$2:$A$6000,"MOV",Registros!$B$2:$B$6000,$A767),0)</f>
        <v/>
      </c>
      <c r="I767">
        <f>IF(COUNTIFS(Registros!$A$2:$A$6000,"CS",Registros!$B$2:$B$6000,$A767)&gt;0,1,0)</f>
        <v/>
      </c>
      <c r="J767">
        <f>IF($I767=1,SUMIFS(Registros!$I$2:$I$6000,Registros!$A$2:$A$6000,"CS",Registros!$B$2:$B$6000,$A767),0)</f>
        <v/>
      </c>
      <c r="K767">
        <f>IF(COUNTIFS(Winback!$K$2:$K$300,$D767)&gt;0,1,0)</f>
        <v/>
      </c>
      <c r="L767">
        <f>IF(AND($K767=1,LEFT($A767,3)="WB-"),SUMIFS(Winback!$D$2:$D$300,Winback!$K$2:$K$300,$D767),0)</f>
        <v/>
      </c>
      <c r="M767">
        <f>IF(OR($E767=1,$G767=1,SUMIFS(Registros!$J$2:$J$6000,Registros!$B$2:$B$6000,$A767)&gt;0),1,0)</f>
        <v/>
      </c>
      <c r="N767">
        <f>IF($J767&gt;0,1,IF(COUNTIFS(Registros!$A$2:$A$6000,"CS",Registros!$B$2:$B$6000,$A767,Registros!$K$2:$K$6000,"&lt;&gt;")&gt;0,1,0))</f>
        <v/>
      </c>
      <c r="O767">
        <f>IF(AND($K767=1,$E767=0,$G767=0,$I767=0),"WINBACK",IF(AND($M767=1,$N767&gt;0),"CONVERGENTE",IF($M767=1,"SOLO MÓVIL",IF($N767&gt;0,"SOLO FIJO / INTERNET","SIN SERVICIOS"))))</f>
        <v/>
      </c>
      <c r="P767">
        <f>IF($O767="WINBACK","Recuperar (winback)",IF($O767="CONVERGENTE","Upgrade / más líneas",IF($O767="SOLO MÓVIL","Ofrecer fijo + internet (FLBBTV)",IF($O767="SOLO FIJO / INTERNET","Ofrecer línea móvil Nextphone","Oferta completa (móvil + fijo + internet)"))))</f>
        <v/>
      </c>
      <c r="Q767">
        <f>$F767+$H767+$L767</f>
        <v/>
      </c>
      <c r="R767">
        <f>IFERROR(VLOOKUP($A767,Registros!$B$2:$G$6000,6,0),IFERROR(VLOOKUP($D767,Winback!$B$2:$C$300,2,0),""))</f>
        <v/>
      </c>
      <c r="S767">
        <f>IF($E767=1,"NP","")&amp;IF($G767=1,"+MOV","")&amp;IF($I767=1,"+CS","")&amp;IF($K767=1,"+WB","")</f>
        <v/>
      </c>
      <c r="T767">
        <f>$E767+$G767+$I767+$K767</f>
        <v/>
      </c>
    </row>
    <row r="768">
      <c r="A768" t="inlineStr">
        <is>
          <t>351349940000</t>
        </is>
      </c>
      <c r="B768" t="inlineStr">
        <is>
          <t>35134994</t>
        </is>
      </c>
      <c r="C768" t="inlineStr">
        <is>
          <t>NERY ESTHER RODRIGUEZ PEREZ</t>
        </is>
      </c>
      <c r="D768" t="inlineStr">
        <is>
          <t>NERYESTHERRODRIGUEZPEREZ</t>
        </is>
      </c>
      <c r="E768">
        <f>IF(COUNTIFS(Registros!$A$2:$A$6000,"NP",Registros!$B$2:$B$6000,$A768)&gt;0,1,0)</f>
        <v/>
      </c>
      <c r="F768">
        <f>IF($E768=1,SUMIFS(Registros!$F$2:$F$6000,Registros!$A$2:$A$6000,"NP",Registros!$B$2:$B$6000,$A768),0)</f>
        <v/>
      </c>
      <c r="G768">
        <f>IF(COUNTIFS(Registros!$A$2:$A$6000,"MOV",Registros!$B$2:$B$6000,$A768)&gt;0,1,0)</f>
        <v/>
      </c>
      <c r="H768">
        <f>IF($G768=1,SUMIFS(Registros!$F$2:$F$6000,Registros!$A$2:$A$6000,"MOV",Registros!$B$2:$B$6000,$A768),0)</f>
        <v/>
      </c>
      <c r="I768">
        <f>IF(COUNTIFS(Registros!$A$2:$A$6000,"CS",Registros!$B$2:$B$6000,$A768)&gt;0,1,0)</f>
        <v/>
      </c>
      <c r="J768">
        <f>IF($I768=1,SUMIFS(Registros!$I$2:$I$6000,Registros!$A$2:$A$6000,"CS",Registros!$B$2:$B$6000,$A768),0)</f>
        <v/>
      </c>
      <c r="K768">
        <f>IF(COUNTIFS(Winback!$K$2:$K$300,$D768)&gt;0,1,0)</f>
        <v/>
      </c>
      <c r="L768">
        <f>IF(AND($K768=1,LEFT($A768,3)="WB-"),SUMIFS(Winback!$D$2:$D$300,Winback!$K$2:$K$300,$D768),0)</f>
        <v/>
      </c>
      <c r="M768">
        <f>IF(OR($E768=1,$G768=1,SUMIFS(Registros!$J$2:$J$6000,Registros!$B$2:$B$6000,$A768)&gt;0),1,0)</f>
        <v/>
      </c>
      <c r="N768">
        <f>IF($J768&gt;0,1,IF(COUNTIFS(Registros!$A$2:$A$6000,"CS",Registros!$B$2:$B$6000,$A768,Registros!$K$2:$K$6000,"&lt;&gt;")&gt;0,1,0))</f>
        <v/>
      </c>
      <c r="O768">
        <f>IF(AND($K768=1,$E768=0,$G768=0,$I768=0),"WINBACK",IF(AND($M768=1,$N768&gt;0),"CONVERGENTE",IF($M768=1,"SOLO MÓVIL",IF($N768&gt;0,"SOLO FIJO / INTERNET","SIN SERVICIOS"))))</f>
        <v/>
      </c>
      <c r="P768">
        <f>IF($O768="WINBACK","Recuperar (winback)",IF($O768="CONVERGENTE","Upgrade / más líneas",IF($O768="SOLO MÓVIL","Ofrecer fijo + internet (FLBBTV)",IF($O768="SOLO FIJO / INTERNET","Ofrecer línea móvil Nextphone","Oferta completa (móvil + fijo + internet)"))))</f>
        <v/>
      </c>
      <c r="Q768">
        <f>$F768+$H768+$L768</f>
        <v/>
      </c>
      <c r="R768">
        <f>IFERROR(VLOOKUP($A768,Registros!$B$2:$G$6000,6,0),IFERROR(VLOOKUP($D768,Winback!$B$2:$C$300,2,0),""))</f>
        <v/>
      </c>
      <c r="S768">
        <f>IF($E768=1,"NP","")&amp;IF($G768=1,"+MOV","")&amp;IF($I768=1,"+CS","")&amp;IF($K768=1,"+WB","")</f>
        <v/>
      </c>
      <c r="T768">
        <f>$E768+$G768+$I768+$K768</f>
        <v/>
      </c>
    </row>
    <row r="769">
      <c r="A769" t="inlineStr">
        <is>
          <t>348432930000</t>
        </is>
      </c>
      <c r="B769" t="inlineStr">
        <is>
          <t>34843293</t>
        </is>
      </c>
      <c r="C769" t="inlineStr">
        <is>
          <t>DEYSY GUTIERREZ</t>
        </is>
      </c>
      <c r="D769" t="inlineStr">
        <is>
          <t>DEYSYGUTIERREZ</t>
        </is>
      </c>
      <c r="E769">
        <f>IF(COUNTIFS(Registros!$A$2:$A$6000,"NP",Registros!$B$2:$B$6000,$A769)&gt;0,1,0)</f>
        <v/>
      </c>
      <c r="F769">
        <f>IF($E769=1,SUMIFS(Registros!$F$2:$F$6000,Registros!$A$2:$A$6000,"NP",Registros!$B$2:$B$6000,$A769),0)</f>
        <v/>
      </c>
      <c r="G769">
        <f>IF(COUNTIFS(Registros!$A$2:$A$6000,"MOV",Registros!$B$2:$B$6000,$A769)&gt;0,1,0)</f>
        <v/>
      </c>
      <c r="H769">
        <f>IF($G769=1,SUMIFS(Registros!$F$2:$F$6000,Registros!$A$2:$A$6000,"MOV",Registros!$B$2:$B$6000,$A769),0)</f>
        <v/>
      </c>
      <c r="I769">
        <f>IF(COUNTIFS(Registros!$A$2:$A$6000,"CS",Registros!$B$2:$B$6000,$A769)&gt;0,1,0)</f>
        <v/>
      </c>
      <c r="J769">
        <f>IF($I769=1,SUMIFS(Registros!$I$2:$I$6000,Registros!$A$2:$A$6000,"CS",Registros!$B$2:$B$6000,$A769),0)</f>
        <v/>
      </c>
      <c r="K769">
        <f>IF(COUNTIFS(Winback!$K$2:$K$300,$D769)&gt;0,1,0)</f>
        <v/>
      </c>
      <c r="L769">
        <f>IF(AND($K769=1,LEFT($A769,3)="WB-"),SUMIFS(Winback!$D$2:$D$300,Winback!$K$2:$K$300,$D769),0)</f>
        <v/>
      </c>
      <c r="M769">
        <f>IF(OR($E769=1,$G769=1,SUMIFS(Registros!$J$2:$J$6000,Registros!$B$2:$B$6000,$A769)&gt;0),1,0)</f>
        <v/>
      </c>
      <c r="N769">
        <f>IF($J769&gt;0,1,IF(COUNTIFS(Registros!$A$2:$A$6000,"CS",Registros!$B$2:$B$6000,$A769,Registros!$K$2:$K$6000,"&lt;&gt;")&gt;0,1,0))</f>
        <v/>
      </c>
      <c r="O769">
        <f>IF(AND($K769=1,$E769=0,$G769=0,$I769=0),"WINBACK",IF(AND($M769=1,$N769&gt;0),"CONVERGENTE",IF($M769=1,"SOLO MÓVIL",IF($N769&gt;0,"SOLO FIJO / INTERNET","SIN SERVICIOS"))))</f>
        <v/>
      </c>
      <c r="P769">
        <f>IF($O769="WINBACK","Recuperar (winback)",IF($O769="CONVERGENTE","Upgrade / más líneas",IF($O769="SOLO MÓVIL","Ofrecer fijo + internet (FLBBTV)",IF($O769="SOLO FIJO / INTERNET","Ofrecer línea móvil Nextphone","Oferta completa (móvil + fijo + internet)"))))</f>
        <v/>
      </c>
      <c r="Q769">
        <f>$F769+$H769+$L769</f>
        <v/>
      </c>
      <c r="R769">
        <f>IFERROR(VLOOKUP($A769,Registros!$B$2:$G$6000,6,0),IFERROR(VLOOKUP($D769,Winback!$B$2:$C$300,2,0),""))</f>
        <v/>
      </c>
      <c r="S769">
        <f>IF($E769=1,"NP","")&amp;IF($G769=1,"+MOV","")&amp;IF($I769=1,"+CS","")&amp;IF($K769=1,"+WB","")</f>
        <v/>
      </c>
      <c r="T769">
        <f>$E769+$G769+$I769+$K769</f>
        <v/>
      </c>
    </row>
    <row r="770">
      <c r="A770" t="inlineStr">
        <is>
          <t>357338790000</t>
        </is>
      </c>
      <c r="B770" t="inlineStr">
        <is>
          <t>35733879</t>
        </is>
      </c>
      <c r="C770" t="inlineStr">
        <is>
          <t>MARCELA MORENO</t>
        </is>
      </c>
      <c r="D770" t="inlineStr">
        <is>
          <t>MARCELAMORENO</t>
        </is>
      </c>
      <c r="E770">
        <f>IF(COUNTIFS(Registros!$A$2:$A$6000,"NP",Registros!$B$2:$B$6000,$A770)&gt;0,1,0)</f>
        <v/>
      </c>
      <c r="F770">
        <f>IF($E770=1,SUMIFS(Registros!$F$2:$F$6000,Registros!$A$2:$A$6000,"NP",Registros!$B$2:$B$6000,$A770),0)</f>
        <v/>
      </c>
      <c r="G770">
        <f>IF(COUNTIFS(Registros!$A$2:$A$6000,"MOV",Registros!$B$2:$B$6000,$A770)&gt;0,1,0)</f>
        <v/>
      </c>
      <c r="H770">
        <f>IF($G770=1,SUMIFS(Registros!$F$2:$F$6000,Registros!$A$2:$A$6000,"MOV",Registros!$B$2:$B$6000,$A770),0)</f>
        <v/>
      </c>
      <c r="I770">
        <f>IF(COUNTIFS(Registros!$A$2:$A$6000,"CS",Registros!$B$2:$B$6000,$A770)&gt;0,1,0)</f>
        <v/>
      </c>
      <c r="J770">
        <f>IF($I770=1,SUMIFS(Registros!$I$2:$I$6000,Registros!$A$2:$A$6000,"CS",Registros!$B$2:$B$6000,$A770),0)</f>
        <v/>
      </c>
      <c r="K770">
        <f>IF(COUNTIFS(Winback!$K$2:$K$300,$D770)&gt;0,1,0)</f>
        <v/>
      </c>
      <c r="L770">
        <f>IF(AND($K770=1,LEFT($A770,3)="WB-"),SUMIFS(Winback!$D$2:$D$300,Winback!$K$2:$K$300,$D770),0)</f>
        <v/>
      </c>
      <c r="M770">
        <f>IF(OR($E770=1,$G770=1,SUMIFS(Registros!$J$2:$J$6000,Registros!$B$2:$B$6000,$A770)&gt;0),1,0)</f>
        <v/>
      </c>
      <c r="N770">
        <f>IF($J770&gt;0,1,IF(COUNTIFS(Registros!$A$2:$A$6000,"CS",Registros!$B$2:$B$6000,$A770,Registros!$K$2:$K$6000,"&lt;&gt;")&gt;0,1,0))</f>
        <v/>
      </c>
      <c r="O770">
        <f>IF(AND($K770=1,$E770=0,$G770=0,$I770=0),"WINBACK",IF(AND($M770=1,$N770&gt;0),"CONVERGENTE",IF($M770=1,"SOLO MÓVIL",IF($N770&gt;0,"SOLO FIJO / INTERNET","SIN SERVICIOS"))))</f>
        <v/>
      </c>
      <c r="P770">
        <f>IF($O770="WINBACK","Recuperar (winback)",IF($O770="CONVERGENTE","Upgrade / más líneas",IF($O770="SOLO MÓVIL","Ofrecer fijo + internet (FLBBTV)",IF($O770="SOLO FIJO / INTERNET","Ofrecer línea móvil Nextphone","Oferta completa (móvil + fijo + internet)"))))</f>
        <v/>
      </c>
      <c r="Q770">
        <f>$F770+$H770+$L770</f>
        <v/>
      </c>
      <c r="R770">
        <f>IFERROR(VLOOKUP($A770,Registros!$B$2:$G$6000,6,0),IFERROR(VLOOKUP($D770,Winback!$B$2:$C$300,2,0),""))</f>
        <v/>
      </c>
      <c r="S770">
        <f>IF($E770=1,"NP","")&amp;IF($G770=1,"+MOV","")&amp;IF($I770=1,"+CS","")&amp;IF($K770=1,"+WB","")</f>
        <v/>
      </c>
      <c r="T770">
        <f>$E770+$G770+$I770+$K770</f>
        <v/>
      </c>
    </row>
    <row r="771">
      <c r="A771" t="inlineStr">
        <is>
          <t>352366650000</t>
        </is>
      </c>
      <c r="B771" t="inlineStr">
        <is>
          <t>35236665</t>
        </is>
      </c>
      <c r="C771" t="inlineStr">
        <is>
          <t>JORGE ATENCIO</t>
        </is>
      </c>
      <c r="D771" t="inlineStr">
        <is>
          <t>JORGEATENCIO</t>
        </is>
      </c>
      <c r="E771">
        <f>IF(COUNTIFS(Registros!$A$2:$A$6000,"NP",Registros!$B$2:$B$6000,$A771)&gt;0,1,0)</f>
        <v/>
      </c>
      <c r="F771">
        <f>IF($E771=1,SUMIFS(Registros!$F$2:$F$6000,Registros!$A$2:$A$6000,"NP",Registros!$B$2:$B$6000,$A771),0)</f>
        <v/>
      </c>
      <c r="G771">
        <f>IF(COUNTIFS(Registros!$A$2:$A$6000,"MOV",Registros!$B$2:$B$6000,$A771)&gt;0,1,0)</f>
        <v/>
      </c>
      <c r="H771">
        <f>IF($G771=1,SUMIFS(Registros!$F$2:$F$6000,Registros!$A$2:$A$6000,"MOV",Registros!$B$2:$B$6000,$A771),0)</f>
        <v/>
      </c>
      <c r="I771">
        <f>IF(COUNTIFS(Registros!$A$2:$A$6000,"CS",Registros!$B$2:$B$6000,$A771)&gt;0,1,0)</f>
        <v/>
      </c>
      <c r="J771">
        <f>IF($I771=1,SUMIFS(Registros!$I$2:$I$6000,Registros!$A$2:$A$6000,"CS",Registros!$B$2:$B$6000,$A771),0)</f>
        <v/>
      </c>
      <c r="K771">
        <f>IF(COUNTIFS(Winback!$K$2:$K$300,$D771)&gt;0,1,0)</f>
        <v/>
      </c>
      <c r="L771">
        <f>IF(AND($K771=1,LEFT($A771,3)="WB-"),SUMIFS(Winback!$D$2:$D$300,Winback!$K$2:$K$300,$D771),0)</f>
        <v/>
      </c>
      <c r="M771">
        <f>IF(OR($E771=1,$G771=1,SUMIFS(Registros!$J$2:$J$6000,Registros!$B$2:$B$6000,$A771)&gt;0),1,0)</f>
        <v/>
      </c>
      <c r="N771">
        <f>IF($J771&gt;0,1,IF(COUNTIFS(Registros!$A$2:$A$6000,"CS",Registros!$B$2:$B$6000,$A771,Registros!$K$2:$K$6000,"&lt;&gt;")&gt;0,1,0))</f>
        <v/>
      </c>
      <c r="O771">
        <f>IF(AND($K771=1,$E771=0,$G771=0,$I771=0),"WINBACK",IF(AND($M771=1,$N771&gt;0),"CONVERGENTE",IF($M771=1,"SOLO MÓVIL",IF($N771&gt;0,"SOLO FIJO / INTERNET","SIN SERVICIOS"))))</f>
        <v/>
      </c>
      <c r="P771">
        <f>IF($O771="WINBACK","Recuperar (winback)",IF($O771="CONVERGENTE","Upgrade / más líneas",IF($O771="SOLO MÓVIL","Ofrecer fijo + internet (FLBBTV)",IF($O771="SOLO FIJO / INTERNET","Ofrecer línea móvil Nextphone","Oferta completa (móvil + fijo + internet)"))))</f>
        <v/>
      </c>
      <c r="Q771">
        <f>$F771+$H771+$L771</f>
        <v/>
      </c>
      <c r="R771">
        <f>IFERROR(VLOOKUP($A771,Registros!$B$2:$G$6000,6,0),IFERROR(VLOOKUP($D771,Winback!$B$2:$C$300,2,0),""))</f>
        <v/>
      </c>
      <c r="S771">
        <f>IF($E771=1,"NP","")&amp;IF($G771=1,"+MOV","")&amp;IF($I771=1,"+CS","")&amp;IF($K771=1,"+WB","")</f>
        <v/>
      </c>
      <c r="T771">
        <f>$E771+$G771+$I771+$K771</f>
        <v/>
      </c>
    </row>
    <row r="772">
      <c r="A772" t="inlineStr">
        <is>
          <t>353181320000</t>
        </is>
      </c>
      <c r="B772" t="inlineStr">
        <is>
          <t>35318132</t>
        </is>
      </c>
      <c r="C772" t="inlineStr">
        <is>
          <t>ORISTEIDY AUGUSTO FRIAS ROBLES</t>
        </is>
      </c>
      <c r="D772" t="inlineStr">
        <is>
          <t>ORISTEIDYAUGUSTOFRIASROBLES</t>
        </is>
      </c>
      <c r="E772">
        <f>IF(COUNTIFS(Registros!$A$2:$A$6000,"NP",Registros!$B$2:$B$6000,$A772)&gt;0,1,0)</f>
        <v/>
      </c>
      <c r="F772">
        <f>IF($E772=1,SUMIFS(Registros!$F$2:$F$6000,Registros!$A$2:$A$6000,"NP",Registros!$B$2:$B$6000,$A772),0)</f>
        <v/>
      </c>
      <c r="G772">
        <f>IF(COUNTIFS(Registros!$A$2:$A$6000,"MOV",Registros!$B$2:$B$6000,$A772)&gt;0,1,0)</f>
        <v/>
      </c>
      <c r="H772">
        <f>IF($G772=1,SUMIFS(Registros!$F$2:$F$6000,Registros!$A$2:$A$6000,"MOV",Registros!$B$2:$B$6000,$A772),0)</f>
        <v/>
      </c>
      <c r="I772">
        <f>IF(COUNTIFS(Registros!$A$2:$A$6000,"CS",Registros!$B$2:$B$6000,$A772)&gt;0,1,0)</f>
        <v/>
      </c>
      <c r="J772">
        <f>IF($I772=1,SUMIFS(Registros!$I$2:$I$6000,Registros!$A$2:$A$6000,"CS",Registros!$B$2:$B$6000,$A772),0)</f>
        <v/>
      </c>
      <c r="K772">
        <f>IF(COUNTIFS(Winback!$K$2:$K$300,$D772)&gt;0,1,0)</f>
        <v/>
      </c>
      <c r="L772">
        <f>IF(AND($K772=1,LEFT($A772,3)="WB-"),SUMIFS(Winback!$D$2:$D$300,Winback!$K$2:$K$300,$D772),0)</f>
        <v/>
      </c>
      <c r="M772">
        <f>IF(OR($E772=1,$G772=1,SUMIFS(Registros!$J$2:$J$6000,Registros!$B$2:$B$6000,$A772)&gt;0),1,0)</f>
        <v/>
      </c>
      <c r="N772">
        <f>IF($J772&gt;0,1,IF(COUNTIFS(Registros!$A$2:$A$6000,"CS",Registros!$B$2:$B$6000,$A772,Registros!$K$2:$K$6000,"&lt;&gt;")&gt;0,1,0))</f>
        <v/>
      </c>
      <c r="O772">
        <f>IF(AND($K772=1,$E772=0,$G772=0,$I772=0),"WINBACK",IF(AND($M772=1,$N772&gt;0),"CONVERGENTE",IF($M772=1,"SOLO MÓVIL",IF($N772&gt;0,"SOLO FIJO / INTERNET","SIN SERVICIOS"))))</f>
        <v/>
      </c>
      <c r="P772">
        <f>IF($O772="WINBACK","Recuperar (winback)",IF($O772="CONVERGENTE","Upgrade / más líneas",IF($O772="SOLO MÓVIL","Ofrecer fijo + internet (FLBBTV)",IF($O772="SOLO FIJO / INTERNET","Ofrecer línea móvil Nextphone","Oferta completa (móvil + fijo + internet)"))))</f>
        <v/>
      </c>
      <c r="Q772">
        <f>$F772+$H772+$L772</f>
        <v/>
      </c>
      <c r="R772">
        <f>IFERROR(VLOOKUP($A772,Registros!$B$2:$G$6000,6,0),IFERROR(VLOOKUP($D772,Winback!$B$2:$C$300,2,0),""))</f>
        <v/>
      </c>
      <c r="S772">
        <f>IF($E772=1,"NP","")&amp;IF($G772=1,"+MOV","")&amp;IF($I772=1,"+CS","")&amp;IF($K772=1,"+WB","")</f>
        <v/>
      </c>
      <c r="T772">
        <f>$E772+$G772+$I772+$K772</f>
        <v/>
      </c>
    </row>
    <row r="773">
      <c r="A773" t="inlineStr">
        <is>
          <t>352369350000</t>
        </is>
      </c>
      <c r="B773" t="inlineStr">
        <is>
          <t>35236935</t>
        </is>
      </c>
      <c r="C773" t="inlineStr">
        <is>
          <t>MAXIMINO AMARANTO FLORES</t>
        </is>
      </c>
      <c r="D773" t="inlineStr">
        <is>
          <t>MAXIMINOAMARANTOFLORES</t>
        </is>
      </c>
      <c r="E773">
        <f>IF(COUNTIFS(Registros!$A$2:$A$6000,"NP",Registros!$B$2:$B$6000,$A773)&gt;0,1,0)</f>
        <v/>
      </c>
      <c r="F773">
        <f>IF($E773=1,SUMIFS(Registros!$F$2:$F$6000,Registros!$A$2:$A$6000,"NP",Registros!$B$2:$B$6000,$A773),0)</f>
        <v/>
      </c>
      <c r="G773">
        <f>IF(COUNTIFS(Registros!$A$2:$A$6000,"MOV",Registros!$B$2:$B$6000,$A773)&gt;0,1,0)</f>
        <v/>
      </c>
      <c r="H773">
        <f>IF($G773=1,SUMIFS(Registros!$F$2:$F$6000,Registros!$A$2:$A$6000,"MOV",Registros!$B$2:$B$6000,$A773),0)</f>
        <v/>
      </c>
      <c r="I773">
        <f>IF(COUNTIFS(Registros!$A$2:$A$6000,"CS",Registros!$B$2:$B$6000,$A773)&gt;0,1,0)</f>
        <v/>
      </c>
      <c r="J773">
        <f>IF($I773=1,SUMIFS(Registros!$I$2:$I$6000,Registros!$A$2:$A$6000,"CS",Registros!$B$2:$B$6000,$A773),0)</f>
        <v/>
      </c>
      <c r="K773">
        <f>IF(COUNTIFS(Winback!$K$2:$K$300,$D773)&gt;0,1,0)</f>
        <v/>
      </c>
      <c r="L773">
        <f>IF(AND($K773=1,LEFT($A773,3)="WB-"),SUMIFS(Winback!$D$2:$D$300,Winback!$K$2:$K$300,$D773),0)</f>
        <v/>
      </c>
      <c r="M773">
        <f>IF(OR($E773=1,$G773=1,SUMIFS(Registros!$J$2:$J$6000,Registros!$B$2:$B$6000,$A773)&gt;0),1,0)</f>
        <v/>
      </c>
      <c r="N773">
        <f>IF($J773&gt;0,1,IF(COUNTIFS(Registros!$A$2:$A$6000,"CS",Registros!$B$2:$B$6000,$A773,Registros!$K$2:$K$6000,"&lt;&gt;")&gt;0,1,0))</f>
        <v/>
      </c>
      <c r="O773">
        <f>IF(AND($K773=1,$E773=0,$G773=0,$I773=0),"WINBACK",IF(AND($M773=1,$N773&gt;0),"CONVERGENTE",IF($M773=1,"SOLO MÓVIL",IF($N773&gt;0,"SOLO FIJO / INTERNET","SIN SERVICIOS"))))</f>
        <v/>
      </c>
      <c r="P773">
        <f>IF($O773="WINBACK","Recuperar (winback)",IF($O773="CONVERGENTE","Upgrade / más líneas",IF($O773="SOLO MÓVIL","Ofrecer fijo + internet (FLBBTV)",IF($O773="SOLO FIJO / INTERNET","Ofrecer línea móvil Nextphone","Oferta completa (móvil + fijo + internet)"))))</f>
        <v/>
      </c>
      <c r="Q773">
        <f>$F773+$H773+$L773</f>
        <v/>
      </c>
      <c r="R773">
        <f>IFERROR(VLOOKUP($A773,Registros!$B$2:$G$6000,6,0),IFERROR(VLOOKUP($D773,Winback!$B$2:$C$300,2,0),""))</f>
        <v/>
      </c>
      <c r="S773">
        <f>IF($E773=1,"NP","")&amp;IF($G773=1,"+MOV","")&amp;IF($I773=1,"+CS","")&amp;IF($K773=1,"+WB","")</f>
        <v/>
      </c>
      <c r="T773">
        <f>$E773+$G773+$I773+$K773</f>
        <v/>
      </c>
    </row>
    <row r="774">
      <c r="A774" t="inlineStr">
        <is>
          <t>359081440000</t>
        </is>
      </c>
      <c r="B774" t="inlineStr">
        <is>
          <t>35908144</t>
        </is>
      </c>
      <c r="C774" t="inlineStr">
        <is>
          <t>PÉREZ BROCE &amp; PINO-PINTO</t>
        </is>
      </c>
      <c r="D774" t="inlineStr">
        <is>
          <t>PEREZBROCEPINOPINTO</t>
        </is>
      </c>
      <c r="E774">
        <f>IF(COUNTIFS(Registros!$A$2:$A$6000,"NP",Registros!$B$2:$B$6000,$A774)&gt;0,1,0)</f>
        <v/>
      </c>
      <c r="F774">
        <f>IF($E774=1,SUMIFS(Registros!$F$2:$F$6000,Registros!$A$2:$A$6000,"NP",Registros!$B$2:$B$6000,$A774),0)</f>
        <v/>
      </c>
      <c r="G774">
        <f>IF(COUNTIFS(Registros!$A$2:$A$6000,"MOV",Registros!$B$2:$B$6000,$A774)&gt;0,1,0)</f>
        <v/>
      </c>
      <c r="H774">
        <f>IF($G774=1,SUMIFS(Registros!$F$2:$F$6000,Registros!$A$2:$A$6000,"MOV",Registros!$B$2:$B$6000,$A774),0)</f>
        <v/>
      </c>
      <c r="I774">
        <f>IF(COUNTIFS(Registros!$A$2:$A$6000,"CS",Registros!$B$2:$B$6000,$A774)&gt;0,1,0)</f>
        <v/>
      </c>
      <c r="J774">
        <f>IF($I774=1,SUMIFS(Registros!$I$2:$I$6000,Registros!$A$2:$A$6000,"CS",Registros!$B$2:$B$6000,$A774),0)</f>
        <v/>
      </c>
      <c r="K774">
        <f>IF(COUNTIFS(Winback!$K$2:$K$300,$D774)&gt;0,1,0)</f>
        <v/>
      </c>
      <c r="L774">
        <f>IF(AND($K774=1,LEFT($A774,3)="WB-"),SUMIFS(Winback!$D$2:$D$300,Winback!$K$2:$K$300,$D774),0)</f>
        <v/>
      </c>
      <c r="M774">
        <f>IF(OR($E774=1,$G774=1,SUMIFS(Registros!$J$2:$J$6000,Registros!$B$2:$B$6000,$A774)&gt;0),1,0)</f>
        <v/>
      </c>
      <c r="N774">
        <f>IF($J774&gt;0,1,IF(COUNTIFS(Registros!$A$2:$A$6000,"CS",Registros!$B$2:$B$6000,$A774,Registros!$K$2:$K$6000,"&lt;&gt;")&gt;0,1,0))</f>
        <v/>
      </c>
      <c r="O774">
        <f>IF(AND($K774=1,$E774=0,$G774=0,$I774=0),"WINBACK",IF(AND($M774=1,$N774&gt;0),"CONVERGENTE",IF($M774=1,"SOLO MÓVIL",IF($N774&gt;0,"SOLO FIJO / INTERNET","SIN SERVICIOS"))))</f>
        <v/>
      </c>
      <c r="P774">
        <f>IF($O774="WINBACK","Recuperar (winback)",IF($O774="CONVERGENTE","Upgrade / más líneas",IF($O774="SOLO MÓVIL","Ofrecer fijo + internet (FLBBTV)",IF($O774="SOLO FIJO / INTERNET","Ofrecer línea móvil Nextphone","Oferta completa (móvil + fijo + internet)"))))</f>
        <v/>
      </c>
      <c r="Q774">
        <f>$F774+$H774+$L774</f>
        <v/>
      </c>
      <c r="R774">
        <f>IFERROR(VLOOKUP($A774,Registros!$B$2:$G$6000,6,0),IFERROR(VLOOKUP($D774,Winback!$B$2:$C$300,2,0),""))</f>
        <v/>
      </c>
      <c r="S774">
        <f>IF($E774=1,"NP","")&amp;IF($G774=1,"+MOV","")&amp;IF($I774=1,"+CS","")&amp;IF($K774=1,"+WB","")</f>
        <v/>
      </c>
      <c r="T774">
        <f>$E774+$G774+$I774+$K774</f>
        <v/>
      </c>
    </row>
    <row r="775">
      <c r="A775" t="inlineStr">
        <is>
          <t>367028290000</t>
        </is>
      </c>
      <c r="B775" t="inlineStr">
        <is>
          <t>36702829</t>
        </is>
      </c>
      <c r="C775" t="inlineStr">
        <is>
          <t>HILARIO ESPINOZA</t>
        </is>
      </c>
      <c r="D775" t="inlineStr">
        <is>
          <t>HILARIOESPINOZA</t>
        </is>
      </c>
      <c r="E775">
        <f>IF(COUNTIFS(Registros!$A$2:$A$6000,"NP",Registros!$B$2:$B$6000,$A775)&gt;0,1,0)</f>
        <v/>
      </c>
      <c r="F775">
        <f>IF($E775=1,SUMIFS(Registros!$F$2:$F$6000,Registros!$A$2:$A$6000,"NP",Registros!$B$2:$B$6000,$A775),0)</f>
        <v/>
      </c>
      <c r="G775">
        <f>IF(COUNTIFS(Registros!$A$2:$A$6000,"MOV",Registros!$B$2:$B$6000,$A775)&gt;0,1,0)</f>
        <v/>
      </c>
      <c r="H775">
        <f>IF($G775=1,SUMIFS(Registros!$F$2:$F$6000,Registros!$A$2:$A$6000,"MOV",Registros!$B$2:$B$6000,$A775),0)</f>
        <v/>
      </c>
      <c r="I775">
        <f>IF(COUNTIFS(Registros!$A$2:$A$6000,"CS",Registros!$B$2:$B$6000,$A775)&gt;0,1,0)</f>
        <v/>
      </c>
      <c r="J775">
        <f>IF($I775=1,SUMIFS(Registros!$I$2:$I$6000,Registros!$A$2:$A$6000,"CS",Registros!$B$2:$B$6000,$A775),0)</f>
        <v/>
      </c>
      <c r="K775">
        <f>IF(COUNTIFS(Winback!$K$2:$K$300,$D775)&gt;0,1,0)</f>
        <v/>
      </c>
      <c r="L775">
        <f>IF(AND($K775=1,LEFT($A775,3)="WB-"),SUMIFS(Winback!$D$2:$D$300,Winback!$K$2:$K$300,$D775),0)</f>
        <v/>
      </c>
      <c r="M775">
        <f>IF(OR($E775=1,$G775=1,SUMIFS(Registros!$J$2:$J$6000,Registros!$B$2:$B$6000,$A775)&gt;0),1,0)</f>
        <v/>
      </c>
      <c r="N775">
        <f>IF($J775&gt;0,1,IF(COUNTIFS(Registros!$A$2:$A$6000,"CS",Registros!$B$2:$B$6000,$A775,Registros!$K$2:$K$6000,"&lt;&gt;")&gt;0,1,0))</f>
        <v/>
      </c>
      <c r="O775">
        <f>IF(AND($K775=1,$E775=0,$G775=0,$I775=0),"WINBACK",IF(AND($M775=1,$N775&gt;0),"CONVERGENTE",IF($M775=1,"SOLO MÓVIL",IF($N775&gt;0,"SOLO FIJO / INTERNET","SIN SERVICIOS"))))</f>
        <v/>
      </c>
      <c r="P775">
        <f>IF($O775="WINBACK","Recuperar (winback)",IF($O775="CONVERGENTE","Upgrade / más líneas",IF($O775="SOLO MÓVIL","Ofrecer fijo + internet (FLBBTV)",IF($O775="SOLO FIJO / INTERNET","Ofrecer línea móvil Nextphone","Oferta completa (móvil + fijo + internet)"))))</f>
        <v/>
      </c>
      <c r="Q775">
        <f>$F775+$H775+$L775</f>
        <v/>
      </c>
      <c r="R775">
        <f>IFERROR(VLOOKUP($A775,Registros!$B$2:$G$6000,6,0),IFERROR(VLOOKUP($D775,Winback!$B$2:$C$300,2,0),""))</f>
        <v/>
      </c>
      <c r="S775">
        <f>IF($E775=1,"NP","")&amp;IF($G775=1,"+MOV","")&amp;IF($I775=1,"+CS","")&amp;IF($K775=1,"+WB","")</f>
        <v/>
      </c>
      <c r="T775">
        <f>$E775+$G775+$I775+$K775</f>
        <v/>
      </c>
    </row>
    <row r="776">
      <c r="A776" t="inlineStr">
        <is>
          <t>312222730000</t>
        </is>
      </c>
      <c r="B776" t="inlineStr">
        <is>
          <t>31222273</t>
        </is>
      </c>
      <c r="C776" t="inlineStr">
        <is>
          <t>JOSE DOMINGO BATISTA</t>
        </is>
      </c>
      <c r="D776" t="inlineStr">
        <is>
          <t>JOSEDOMINGOBATISTA</t>
        </is>
      </c>
      <c r="E776">
        <f>IF(COUNTIFS(Registros!$A$2:$A$6000,"NP",Registros!$B$2:$B$6000,$A776)&gt;0,1,0)</f>
        <v/>
      </c>
      <c r="F776">
        <f>IF($E776=1,SUMIFS(Registros!$F$2:$F$6000,Registros!$A$2:$A$6000,"NP",Registros!$B$2:$B$6000,$A776),0)</f>
        <v/>
      </c>
      <c r="G776">
        <f>IF(COUNTIFS(Registros!$A$2:$A$6000,"MOV",Registros!$B$2:$B$6000,$A776)&gt;0,1,0)</f>
        <v/>
      </c>
      <c r="H776">
        <f>IF($G776=1,SUMIFS(Registros!$F$2:$F$6000,Registros!$A$2:$A$6000,"MOV",Registros!$B$2:$B$6000,$A776),0)</f>
        <v/>
      </c>
      <c r="I776">
        <f>IF(COUNTIFS(Registros!$A$2:$A$6000,"CS",Registros!$B$2:$B$6000,$A776)&gt;0,1,0)</f>
        <v/>
      </c>
      <c r="J776">
        <f>IF($I776=1,SUMIFS(Registros!$I$2:$I$6000,Registros!$A$2:$A$6000,"CS",Registros!$B$2:$B$6000,$A776),0)</f>
        <v/>
      </c>
      <c r="K776">
        <f>IF(COUNTIFS(Winback!$K$2:$K$300,$D776)&gt;0,1,0)</f>
        <v/>
      </c>
      <c r="L776">
        <f>IF(AND($K776=1,LEFT($A776,3)="WB-"),SUMIFS(Winback!$D$2:$D$300,Winback!$K$2:$K$300,$D776),0)</f>
        <v/>
      </c>
      <c r="M776">
        <f>IF(OR($E776=1,$G776=1,SUMIFS(Registros!$J$2:$J$6000,Registros!$B$2:$B$6000,$A776)&gt;0),1,0)</f>
        <v/>
      </c>
      <c r="N776">
        <f>IF($J776&gt;0,1,IF(COUNTIFS(Registros!$A$2:$A$6000,"CS",Registros!$B$2:$B$6000,$A776,Registros!$K$2:$K$6000,"&lt;&gt;")&gt;0,1,0))</f>
        <v/>
      </c>
      <c r="O776">
        <f>IF(AND($K776=1,$E776=0,$G776=0,$I776=0),"WINBACK",IF(AND($M776=1,$N776&gt;0),"CONVERGENTE",IF($M776=1,"SOLO MÓVIL",IF($N776&gt;0,"SOLO FIJO / INTERNET","SIN SERVICIOS"))))</f>
        <v/>
      </c>
      <c r="P776">
        <f>IF($O776="WINBACK","Recuperar (winback)",IF($O776="CONVERGENTE","Upgrade / más líneas",IF($O776="SOLO MÓVIL","Ofrecer fijo + internet (FLBBTV)",IF($O776="SOLO FIJO / INTERNET","Ofrecer línea móvil Nextphone","Oferta completa (móvil + fijo + internet)"))))</f>
        <v/>
      </c>
      <c r="Q776">
        <f>$F776+$H776+$L776</f>
        <v/>
      </c>
      <c r="R776">
        <f>IFERROR(VLOOKUP($A776,Registros!$B$2:$G$6000,6,0),IFERROR(VLOOKUP($D776,Winback!$B$2:$C$300,2,0),""))</f>
        <v/>
      </c>
      <c r="S776">
        <f>IF($E776=1,"NP","")&amp;IF($G776=1,"+MOV","")&amp;IF($I776=1,"+CS","")&amp;IF($K776=1,"+WB","")</f>
        <v/>
      </c>
      <c r="T776">
        <f>$E776+$G776+$I776+$K776</f>
        <v/>
      </c>
    </row>
    <row r="777">
      <c r="A777" t="inlineStr">
        <is>
          <t>363047160000</t>
        </is>
      </c>
      <c r="B777" t="inlineStr">
        <is>
          <t>36304716</t>
        </is>
      </c>
      <c r="C777" t="inlineStr">
        <is>
          <t>MARITZA BARRIA PINTO</t>
        </is>
      </c>
      <c r="D777" t="inlineStr">
        <is>
          <t>MARITZABARRIAPINTO</t>
        </is>
      </c>
      <c r="E777">
        <f>IF(COUNTIFS(Registros!$A$2:$A$6000,"NP",Registros!$B$2:$B$6000,$A777)&gt;0,1,0)</f>
        <v/>
      </c>
      <c r="F777">
        <f>IF($E777=1,SUMIFS(Registros!$F$2:$F$6000,Registros!$A$2:$A$6000,"NP",Registros!$B$2:$B$6000,$A777),0)</f>
        <v/>
      </c>
      <c r="G777">
        <f>IF(COUNTIFS(Registros!$A$2:$A$6000,"MOV",Registros!$B$2:$B$6000,$A777)&gt;0,1,0)</f>
        <v/>
      </c>
      <c r="H777">
        <f>IF($G777=1,SUMIFS(Registros!$F$2:$F$6000,Registros!$A$2:$A$6000,"MOV",Registros!$B$2:$B$6000,$A777),0)</f>
        <v/>
      </c>
      <c r="I777">
        <f>IF(COUNTIFS(Registros!$A$2:$A$6000,"CS",Registros!$B$2:$B$6000,$A777)&gt;0,1,0)</f>
        <v/>
      </c>
      <c r="J777">
        <f>IF($I777=1,SUMIFS(Registros!$I$2:$I$6000,Registros!$A$2:$A$6000,"CS",Registros!$B$2:$B$6000,$A777),0)</f>
        <v/>
      </c>
      <c r="K777">
        <f>IF(COUNTIFS(Winback!$K$2:$K$300,$D777)&gt;0,1,0)</f>
        <v/>
      </c>
      <c r="L777">
        <f>IF(AND($K777=1,LEFT($A777,3)="WB-"),SUMIFS(Winback!$D$2:$D$300,Winback!$K$2:$K$300,$D777),0)</f>
        <v/>
      </c>
      <c r="M777">
        <f>IF(OR($E777=1,$G777=1,SUMIFS(Registros!$J$2:$J$6000,Registros!$B$2:$B$6000,$A777)&gt;0),1,0)</f>
        <v/>
      </c>
      <c r="N777">
        <f>IF($J777&gt;0,1,IF(COUNTIFS(Registros!$A$2:$A$6000,"CS",Registros!$B$2:$B$6000,$A777,Registros!$K$2:$K$6000,"&lt;&gt;")&gt;0,1,0))</f>
        <v/>
      </c>
      <c r="O777">
        <f>IF(AND($K777=1,$E777=0,$G777=0,$I777=0),"WINBACK",IF(AND($M777=1,$N777&gt;0),"CONVERGENTE",IF($M777=1,"SOLO MÓVIL",IF($N777&gt;0,"SOLO FIJO / INTERNET","SIN SERVICIOS"))))</f>
        <v/>
      </c>
      <c r="P777">
        <f>IF($O777="WINBACK","Recuperar (winback)",IF($O777="CONVERGENTE","Upgrade / más líneas",IF($O777="SOLO MÓVIL","Ofrecer fijo + internet (FLBBTV)",IF($O777="SOLO FIJO / INTERNET","Ofrecer línea móvil Nextphone","Oferta completa (móvil + fijo + internet)"))))</f>
        <v/>
      </c>
      <c r="Q777">
        <f>$F777+$H777+$L777</f>
        <v/>
      </c>
      <c r="R777">
        <f>IFERROR(VLOOKUP($A777,Registros!$B$2:$G$6000,6,0),IFERROR(VLOOKUP($D777,Winback!$B$2:$C$300,2,0),""))</f>
        <v/>
      </c>
      <c r="S777">
        <f>IF($E777=1,"NP","")&amp;IF($G777=1,"+MOV","")&amp;IF($I777=1,"+CS","")&amp;IF($K777=1,"+WB","")</f>
        <v/>
      </c>
      <c r="T777">
        <f>$E777+$G777+$I777+$K777</f>
        <v/>
      </c>
    </row>
    <row r="778">
      <c r="A778" t="inlineStr">
        <is>
          <t>356085430000</t>
        </is>
      </c>
      <c r="B778" t="inlineStr">
        <is>
          <t>35608543</t>
        </is>
      </c>
      <c r="C778" t="inlineStr">
        <is>
          <t>FRANCISCO ALCIBIADES GONZALEZ BATISTA</t>
        </is>
      </c>
      <c r="D778" t="inlineStr">
        <is>
          <t>FRANCISCOALCIBIADESGONZALEZBATISTA</t>
        </is>
      </c>
      <c r="E778">
        <f>IF(COUNTIFS(Registros!$A$2:$A$6000,"NP",Registros!$B$2:$B$6000,$A778)&gt;0,1,0)</f>
        <v/>
      </c>
      <c r="F778">
        <f>IF($E778=1,SUMIFS(Registros!$F$2:$F$6000,Registros!$A$2:$A$6000,"NP",Registros!$B$2:$B$6000,$A778),0)</f>
        <v/>
      </c>
      <c r="G778">
        <f>IF(COUNTIFS(Registros!$A$2:$A$6000,"MOV",Registros!$B$2:$B$6000,$A778)&gt;0,1,0)</f>
        <v/>
      </c>
      <c r="H778">
        <f>IF($G778=1,SUMIFS(Registros!$F$2:$F$6000,Registros!$A$2:$A$6000,"MOV",Registros!$B$2:$B$6000,$A778),0)</f>
        <v/>
      </c>
      <c r="I778">
        <f>IF(COUNTIFS(Registros!$A$2:$A$6000,"CS",Registros!$B$2:$B$6000,$A778)&gt;0,1,0)</f>
        <v/>
      </c>
      <c r="J778">
        <f>IF($I778=1,SUMIFS(Registros!$I$2:$I$6000,Registros!$A$2:$A$6000,"CS",Registros!$B$2:$B$6000,$A778),0)</f>
        <v/>
      </c>
      <c r="K778">
        <f>IF(COUNTIFS(Winback!$K$2:$K$300,$D778)&gt;0,1,0)</f>
        <v/>
      </c>
      <c r="L778">
        <f>IF(AND($K778=1,LEFT($A778,3)="WB-"),SUMIFS(Winback!$D$2:$D$300,Winback!$K$2:$K$300,$D778),0)</f>
        <v/>
      </c>
      <c r="M778">
        <f>IF(OR($E778=1,$G778=1,SUMIFS(Registros!$J$2:$J$6000,Registros!$B$2:$B$6000,$A778)&gt;0),1,0)</f>
        <v/>
      </c>
      <c r="N778">
        <f>IF($J778&gt;0,1,IF(COUNTIFS(Registros!$A$2:$A$6000,"CS",Registros!$B$2:$B$6000,$A778,Registros!$K$2:$K$6000,"&lt;&gt;")&gt;0,1,0))</f>
        <v/>
      </c>
      <c r="O778">
        <f>IF(AND($K778=1,$E778=0,$G778=0,$I778=0),"WINBACK",IF(AND($M778=1,$N778&gt;0),"CONVERGENTE",IF($M778=1,"SOLO MÓVIL",IF($N778&gt;0,"SOLO FIJO / INTERNET","SIN SERVICIOS"))))</f>
        <v/>
      </c>
      <c r="P778">
        <f>IF($O778="WINBACK","Recuperar (winback)",IF($O778="CONVERGENTE","Upgrade / más líneas",IF($O778="SOLO MÓVIL","Ofrecer fijo + internet (FLBBTV)",IF($O778="SOLO FIJO / INTERNET","Ofrecer línea móvil Nextphone","Oferta completa (móvil + fijo + internet)"))))</f>
        <v/>
      </c>
      <c r="Q778">
        <f>$F778+$H778+$L778</f>
        <v/>
      </c>
      <c r="R778">
        <f>IFERROR(VLOOKUP($A778,Registros!$B$2:$G$6000,6,0),IFERROR(VLOOKUP($D778,Winback!$B$2:$C$300,2,0),""))</f>
        <v/>
      </c>
      <c r="S778">
        <f>IF($E778=1,"NP","")&amp;IF($G778=1,"+MOV","")&amp;IF($I778=1,"+CS","")&amp;IF($K778=1,"+WB","")</f>
        <v/>
      </c>
      <c r="T778">
        <f>$E778+$G778+$I778+$K778</f>
        <v/>
      </c>
    </row>
    <row r="779">
      <c r="A779" t="inlineStr">
        <is>
          <t>329447290100</t>
        </is>
      </c>
      <c r="B779" t="inlineStr">
        <is>
          <t>32944729</t>
        </is>
      </c>
      <c r="C779" t="inlineStr">
        <is>
          <t>Constructo ra Peralta Castro n2</t>
        </is>
      </c>
      <c r="D779" t="inlineStr">
        <is>
          <t>CONSTRUCTORAPERALTACASTRON2</t>
        </is>
      </c>
      <c r="E779">
        <f>IF(COUNTIFS(Registros!$A$2:$A$6000,"NP",Registros!$B$2:$B$6000,$A779)&gt;0,1,0)</f>
        <v/>
      </c>
      <c r="F779">
        <f>IF($E779=1,SUMIFS(Registros!$F$2:$F$6000,Registros!$A$2:$A$6000,"NP",Registros!$B$2:$B$6000,$A779),0)</f>
        <v/>
      </c>
      <c r="G779">
        <f>IF(COUNTIFS(Registros!$A$2:$A$6000,"MOV",Registros!$B$2:$B$6000,$A779)&gt;0,1,0)</f>
        <v/>
      </c>
      <c r="H779">
        <f>IF($G779=1,SUMIFS(Registros!$F$2:$F$6000,Registros!$A$2:$A$6000,"MOV",Registros!$B$2:$B$6000,$A779),0)</f>
        <v/>
      </c>
      <c r="I779">
        <f>IF(COUNTIFS(Registros!$A$2:$A$6000,"CS",Registros!$B$2:$B$6000,$A779)&gt;0,1,0)</f>
        <v/>
      </c>
      <c r="J779">
        <f>IF($I779=1,SUMIFS(Registros!$I$2:$I$6000,Registros!$A$2:$A$6000,"CS",Registros!$B$2:$B$6000,$A779),0)</f>
        <v/>
      </c>
      <c r="K779">
        <f>IF(COUNTIFS(Winback!$K$2:$K$300,$D779)&gt;0,1,0)</f>
        <v/>
      </c>
      <c r="L779">
        <f>IF(AND($K779=1,LEFT($A779,3)="WB-"),SUMIFS(Winback!$D$2:$D$300,Winback!$K$2:$K$300,$D779),0)</f>
        <v/>
      </c>
      <c r="M779">
        <f>IF(OR($E779=1,$G779=1,SUMIFS(Registros!$J$2:$J$6000,Registros!$B$2:$B$6000,$A779)&gt;0),1,0)</f>
        <v/>
      </c>
      <c r="N779">
        <f>IF($J779&gt;0,1,IF(COUNTIFS(Registros!$A$2:$A$6000,"CS",Registros!$B$2:$B$6000,$A779,Registros!$K$2:$K$6000,"&lt;&gt;")&gt;0,1,0))</f>
        <v/>
      </c>
      <c r="O779">
        <f>IF(AND($K779=1,$E779=0,$G779=0,$I779=0),"WINBACK",IF(AND($M779=1,$N779&gt;0),"CONVERGENTE",IF($M779=1,"SOLO MÓVIL",IF($N779&gt;0,"SOLO FIJO / INTERNET","SIN SERVICIOS"))))</f>
        <v/>
      </c>
      <c r="P779">
        <f>IF($O779="WINBACK","Recuperar (winback)",IF($O779="CONVERGENTE","Upgrade / más líneas",IF($O779="SOLO MÓVIL","Ofrecer fijo + internet (FLBBTV)",IF($O779="SOLO FIJO / INTERNET","Ofrecer línea móvil Nextphone","Oferta completa (móvil + fijo + internet)"))))</f>
        <v/>
      </c>
      <c r="Q779">
        <f>$F779+$H779+$L779</f>
        <v/>
      </c>
      <c r="R779">
        <f>IFERROR(VLOOKUP($A779,Registros!$B$2:$G$6000,6,0),IFERROR(VLOOKUP($D779,Winback!$B$2:$C$300,2,0),""))</f>
        <v/>
      </c>
      <c r="S779">
        <f>IF($E779=1,"NP","")&amp;IF($G779=1,"+MOV","")&amp;IF($I779=1,"+CS","")&amp;IF($K779=1,"+WB","")</f>
        <v/>
      </c>
      <c r="T779">
        <f>$E779+$G779+$I779+$K779</f>
        <v/>
      </c>
    </row>
    <row r="780">
      <c r="A780" t="inlineStr">
        <is>
          <t>351099040000</t>
        </is>
      </c>
      <c r="B780" t="inlineStr">
        <is>
          <t>35109904</t>
        </is>
      </c>
      <c r="C780" t="inlineStr">
        <is>
          <t>YAMILKA YAMILET PEREZ SANTOS</t>
        </is>
      </c>
      <c r="D780" t="inlineStr">
        <is>
          <t>YAMILKAYAMILETPEREZSANTOS</t>
        </is>
      </c>
      <c r="E780">
        <f>IF(COUNTIFS(Registros!$A$2:$A$6000,"NP",Registros!$B$2:$B$6000,$A780)&gt;0,1,0)</f>
        <v/>
      </c>
      <c r="F780">
        <f>IF($E780=1,SUMIFS(Registros!$F$2:$F$6000,Registros!$A$2:$A$6000,"NP",Registros!$B$2:$B$6000,$A780),0)</f>
        <v/>
      </c>
      <c r="G780">
        <f>IF(COUNTIFS(Registros!$A$2:$A$6000,"MOV",Registros!$B$2:$B$6000,$A780)&gt;0,1,0)</f>
        <v/>
      </c>
      <c r="H780">
        <f>IF($G780=1,SUMIFS(Registros!$F$2:$F$6000,Registros!$A$2:$A$6000,"MOV",Registros!$B$2:$B$6000,$A780),0)</f>
        <v/>
      </c>
      <c r="I780">
        <f>IF(COUNTIFS(Registros!$A$2:$A$6000,"CS",Registros!$B$2:$B$6000,$A780)&gt;0,1,0)</f>
        <v/>
      </c>
      <c r="J780">
        <f>IF($I780=1,SUMIFS(Registros!$I$2:$I$6000,Registros!$A$2:$A$6000,"CS",Registros!$B$2:$B$6000,$A780),0)</f>
        <v/>
      </c>
      <c r="K780">
        <f>IF(COUNTIFS(Winback!$K$2:$K$300,$D780)&gt;0,1,0)</f>
        <v/>
      </c>
      <c r="L780">
        <f>IF(AND($K780=1,LEFT($A780,3)="WB-"),SUMIFS(Winback!$D$2:$D$300,Winback!$K$2:$K$300,$D780),0)</f>
        <v/>
      </c>
      <c r="M780">
        <f>IF(OR($E780=1,$G780=1,SUMIFS(Registros!$J$2:$J$6000,Registros!$B$2:$B$6000,$A780)&gt;0),1,0)</f>
        <v/>
      </c>
      <c r="N780">
        <f>IF($J780&gt;0,1,IF(COUNTIFS(Registros!$A$2:$A$6000,"CS",Registros!$B$2:$B$6000,$A780,Registros!$K$2:$K$6000,"&lt;&gt;")&gt;0,1,0))</f>
        <v/>
      </c>
      <c r="O780">
        <f>IF(AND($K780=1,$E780=0,$G780=0,$I780=0),"WINBACK",IF(AND($M780=1,$N780&gt;0),"CONVERGENTE",IF($M780=1,"SOLO MÓVIL",IF($N780&gt;0,"SOLO FIJO / INTERNET","SIN SERVICIOS"))))</f>
        <v/>
      </c>
      <c r="P780">
        <f>IF($O780="WINBACK","Recuperar (winback)",IF($O780="CONVERGENTE","Upgrade / más líneas",IF($O780="SOLO MÓVIL","Ofrecer fijo + internet (FLBBTV)",IF($O780="SOLO FIJO / INTERNET","Ofrecer línea móvil Nextphone","Oferta completa (móvil + fijo + internet)"))))</f>
        <v/>
      </c>
      <c r="Q780">
        <f>$F780+$H780+$L780</f>
        <v/>
      </c>
      <c r="R780">
        <f>IFERROR(VLOOKUP($A780,Registros!$B$2:$G$6000,6,0),IFERROR(VLOOKUP($D780,Winback!$B$2:$C$300,2,0),""))</f>
        <v/>
      </c>
      <c r="S780">
        <f>IF($E780=1,"NP","")&amp;IF($G780=1,"+MOV","")&amp;IF($I780=1,"+CS","")&amp;IF($K780=1,"+WB","")</f>
        <v/>
      </c>
      <c r="T780">
        <f>$E780+$G780+$I780+$K780</f>
        <v/>
      </c>
    </row>
    <row r="781">
      <c r="A781" t="inlineStr">
        <is>
          <t>351064980000</t>
        </is>
      </c>
      <c r="B781" t="inlineStr">
        <is>
          <t>35106498</t>
        </is>
      </c>
      <c r="C781" t="inlineStr">
        <is>
          <t>ALEX ALEJANDRO GONZALEZ CRUZ</t>
        </is>
      </c>
      <c r="D781" t="inlineStr">
        <is>
          <t>ALEXALEJANDROGONZALEZCRUZ</t>
        </is>
      </c>
      <c r="E781">
        <f>IF(COUNTIFS(Registros!$A$2:$A$6000,"NP",Registros!$B$2:$B$6000,$A781)&gt;0,1,0)</f>
        <v/>
      </c>
      <c r="F781">
        <f>IF($E781=1,SUMIFS(Registros!$F$2:$F$6000,Registros!$A$2:$A$6000,"NP",Registros!$B$2:$B$6000,$A781),0)</f>
        <v/>
      </c>
      <c r="G781">
        <f>IF(COUNTIFS(Registros!$A$2:$A$6000,"MOV",Registros!$B$2:$B$6000,$A781)&gt;0,1,0)</f>
        <v/>
      </c>
      <c r="H781">
        <f>IF($G781=1,SUMIFS(Registros!$F$2:$F$6000,Registros!$A$2:$A$6000,"MOV",Registros!$B$2:$B$6000,$A781),0)</f>
        <v/>
      </c>
      <c r="I781">
        <f>IF(COUNTIFS(Registros!$A$2:$A$6000,"CS",Registros!$B$2:$B$6000,$A781)&gt;0,1,0)</f>
        <v/>
      </c>
      <c r="J781">
        <f>IF($I781=1,SUMIFS(Registros!$I$2:$I$6000,Registros!$A$2:$A$6000,"CS",Registros!$B$2:$B$6000,$A781),0)</f>
        <v/>
      </c>
      <c r="K781">
        <f>IF(COUNTIFS(Winback!$K$2:$K$300,$D781)&gt;0,1,0)</f>
        <v/>
      </c>
      <c r="L781">
        <f>IF(AND($K781=1,LEFT($A781,3)="WB-"),SUMIFS(Winback!$D$2:$D$300,Winback!$K$2:$K$300,$D781),0)</f>
        <v/>
      </c>
      <c r="M781">
        <f>IF(OR($E781=1,$G781=1,SUMIFS(Registros!$J$2:$J$6000,Registros!$B$2:$B$6000,$A781)&gt;0),1,0)</f>
        <v/>
      </c>
      <c r="N781">
        <f>IF($J781&gt;0,1,IF(COUNTIFS(Registros!$A$2:$A$6000,"CS",Registros!$B$2:$B$6000,$A781,Registros!$K$2:$K$6000,"&lt;&gt;")&gt;0,1,0))</f>
        <v/>
      </c>
      <c r="O781">
        <f>IF(AND($K781=1,$E781=0,$G781=0,$I781=0),"WINBACK",IF(AND($M781=1,$N781&gt;0),"CONVERGENTE",IF($M781=1,"SOLO MÓVIL",IF($N781&gt;0,"SOLO FIJO / INTERNET","SIN SERVICIOS"))))</f>
        <v/>
      </c>
      <c r="P781">
        <f>IF($O781="WINBACK","Recuperar (winback)",IF($O781="CONVERGENTE","Upgrade / más líneas",IF($O781="SOLO MÓVIL","Ofrecer fijo + internet (FLBBTV)",IF($O781="SOLO FIJO / INTERNET","Ofrecer línea móvil Nextphone","Oferta completa (móvil + fijo + internet)"))))</f>
        <v/>
      </c>
      <c r="Q781">
        <f>$F781+$H781+$L781</f>
        <v/>
      </c>
      <c r="R781">
        <f>IFERROR(VLOOKUP($A781,Registros!$B$2:$G$6000,6,0),IFERROR(VLOOKUP($D781,Winback!$B$2:$C$300,2,0),""))</f>
        <v/>
      </c>
      <c r="S781">
        <f>IF($E781=1,"NP","")&amp;IF($G781=1,"+MOV","")&amp;IF($I781=1,"+CS","")&amp;IF($K781=1,"+WB","")</f>
        <v/>
      </c>
      <c r="T781">
        <f>$E781+$G781+$I781+$K781</f>
        <v/>
      </c>
    </row>
    <row r="782">
      <c r="A782" t="inlineStr">
        <is>
          <t>343428890000</t>
        </is>
      </c>
      <c r="B782" t="inlineStr">
        <is>
          <t>34342889</t>
        </is>
      </c>
      <c r="C782" t="inlineStr">
        <is>
          <t>HOMAIRA CORDOBA AIZPRUA</t>
        </is>
      </c>
      <c r="D782" t="inlineStr">
        <is>
          <t>HOMAIRACORDOBAAIZPRUA</t>
        </is>
      </c>
      <c r="E782">
        <f>IF(COUNTIFS(Registros!$A$2:$A$6000,"NP",Registros!$B$2:$B$6000,$A782)&gt;0,1,0)</f>
        <v/>
      </c>
      <c r="F782">
        <f>IF($E782=1,SUMIFS(Registros!$F$2:$F$6000,Registros!$A$2:$A$6000,"NP",Registros!$B$2:$B$6000,$A782),0)</f>
        <v/>
      </c>
      <c r="G782">
        <f>IF(COUNTIFS(Registros!$A$2:$A$6000,"MOV",Registros!$B$2:$B$6000,$A782)&gt;0,1,0)</f>
        <v/>
      </c>
      <c r="H782">
        <f>IF($G782=1,SUMIFS(Registros!$F$2:$F$6000,Registros!$A$2:$A$6000,"MOV",Registros!$B$2:$B$6000,$A782),0)</f>
        <v/>
      </c>
      <c r="I782">
        <f>IF(COUNTIFS(Registros!$A$2:$A$6000,"CS",Registros!$B$2:$B$6000,$A782)&gt;0,1,0)</f>
        <v/>
      </c>
      <c r="J782">
        <f>IF($I782=1,SUMIFS(Registros!$I$2:$I$6000,Registros!$A$2:$A$6000,"CS",Registros!$B$2:$B$6000,$A782),0)</f>
        <v/>
      </c>
      <c r="K782">
        <f>IF(COUNTIFS(Winback!$K$2:$K$300,$D782)&gt;0,1,0)</f>
        <v/>
      </c>
      <c r="L782">
        <f>IF(AND($K782=1,LEFT($A782,3)="WB-"),SUMIFS(Winback!$D$2:$D$300,Winback!$K$2:$K$300,$D782),0)</f>
        <v/>
      </c>
      <c r="M782">
        <f>IF(OR($E782=1,$G782=1,SUMIFS(Registros!$J$2:$J$6000,Registros!$B$2:$B$6000,$A782)&gt;0),1,0)</f>
        <v/>
      </c>
      <c r="N782">
        <f>IF($J782&gt;0,1,IF(COUNTIFS(Registros!$A$2:$A$6000,"CS",Registros!$B$2:$B$6000,$A782,Registros!$K$2:$K$6000,"&lt;&gt;")&gt;0,1,0))</f>
        <v/>
      </c>
      <c r="O782">
        <f>IF(AND($K782=1,$E782=0,$G782=0,$I782=0),"WINBACK",IF(AND($M782=1,$N782&gt;0),"CONVERGENTE",IF($M782=1,"SOLO MÓVIL",IF($N782&gt;0,"SOLO FIJO / INTERNET","SIN SERVICIOS"))))</f>
        <v/>
      </c>
      <c r="P782">
        <f>IF($O782="WINBACK","Recuperar (winback)",IF($O782="CONVERGENTE","Upgrade / más líneas",IF($O782="SOLO MÓVIL","Ofrecer fijo + internet (FLBBTV)",IF($O782="SOLO FIJO / INTERNET","Ofrecer línea móvil Nextphone","Oferta completa (móvil + fijo + internet)"))))</f>
        <v/>
      </c>
      <c r="Q782">
        <f>$F782+$H782+$L782</f>
        <v/>
      </c>
      <c r="R782">
        <f>IFERROR(VLOOKUP($A782,Registros!$B$2:$G$6000,6,0),IFERROR(VLOOKUP($D782,Winback!$B$2:$C$300,2,0),""))</f>
        <v/>
      </c>
      <c r="S782">
        <f>IF($E782=1,"NP","")&amp;IF($G782=1,"+MOV","")&amp;IF($I782=1,"+CS","")&amp;IF($K782=1,"+WB","")</f>
        <v/>
      </c>
      <c r="T782">
        <f>$E782+$G782+$I782+$K782</f>
        <v/>
      </c>
    </row>
    <row r="783">
      <c r="A783" t="inlineStr">
        <is>
          <t>332120190000</t>
        </is>
      </c>
      <c r="B783" t="inlineStr">
        <is>
          <t>33212019</t>
        </is>
      </c>
      <c r="C783" t="inlineStr">
        <is>
          <t>Edwin Rube n Vazquez Camargo</t>
        </is>
      </c>
      <c r="D783" t="inlineStr">
        <is>
          <t>EDWINRUBENVAZQUEZCAMARGO</t>
        </is>
      </c>
      <c r="E783">
        <f>IF(COUNTIFS(Registros!$A$2:$A$6000,"NP",Registros!$B$2:$B$6000,$A783)&gt;0,1,0)</f>
        <v/>
      </c>
      <c r="F783">
        <f>IF($E783=1,SUMIFS(Registros!$F$2:$F$6000,Registros!$A$2:$A$6000,"NP",Registros!$B$2:$B$6000,$A783),0)</f>
        <v/>
      </c>
      <c r="G783">
        <f>IF(COUNTIFS(Registros!$A$2:$A$6000,"MOV",Registros!$B$2:$B$6000,$A783)&gt;0,1,0)</f>
        <v/>
      </c>
      <c r="H783">
        <f>IF($G783=1,SUMIFS(Registros!$F$2:$F$6000,Registros!$A$2:$A$6000,"MOV",Registros!$B$2:$B$6000,$A783),0)</f>
        <v/>
      </c>
      <c r="I783">
        <f>IF(COUNTIFS(Registros!$A$2:$A$6000,"CS",Registros!$B$2:$B$6000,$A783)&gt;0,1,0)</f>
        <v/>
      </c>
      <c r="J783">
        <f>IF($I783=1,SUMIFS(Registros!$I$2:$I$6000,Registros!$A$2:$A$6000,"CS",Registros!$B$2:$B$6000,$A783),0)</f>
        <v/>
      </c>
      <c r="K783">
        <f>IF(COUNTIFS(Winback!$K$2:$K$300,$D783)&gt;0,1,0)</f>
        <v/>
      </c>
      <c r="L783">
        <f>IF(AND($K783=1,LEFT($A783,3)="WB-"),SUMIFS(Winback!$D$2:$D$300,Winback!$K$2:$K$300,$D783),0)</f>
        <v/>
      </c>
      <c r="M783">
        <f>IF(OR($E783=1,$G783=1,SUMIFS(Registros!$J$2:$J$6000,Registros!$B$2:$B$6000,$A783)&gt;0),1,0)</f>
        <v/>
      </c>
      <c r="N783">
        <f>IF($J783&gt;0,1,IF(COUNTIFS(Registros!$A$2:$A$6000,"CS",Registros!$B$2:$B$6000,$A783,Registros!$K$2:$K$6000,"&lt;&gt;")&gt;0,1,0))</f>
        <v/>
      </c>
      <c r="O783">
        <f>IF(AND($K783=1,$E783=0,$G783=0,$I783=0),"WINBACK",IF(AND($M783=1,$N783&gt;0),"CONVERGENTE",IF($M783=1,"SOLO MÓVIL",IF($N783&gt;0,"SOLO FIJO / INTERNET","SIN SERVICIOS"))))</f>
        <v/>
      </c>
      <c r="P783">
        <f>IF($O783="WINBACK","Recuperar (winback)",IF($O783="CONVERGENTE","Upgrade / más líneas",IF($O783="SOLO MÓVIL","Ofrecer fijo + internet (FLBBTV)",IF($O783="SOLO FIJO / INTERNET","Ofrecer línea móvil Nextphone","Oferta completa (móvil + fijo + internet)"))))</f>
        <v/>
      </c>
      <c r="Q783">
        <f>$F783+$H783+$L783</f>
        <v/>
      </c>
      <c r="R783">
        <f>IFERROR(VLOOKUP($A783,Registros!$B$2:$G$6000,6,0),IFERROR(VLOOKUP($D783,Winback!$B$2:$C$300,2,0),""))</f>
        <v/>
      </c>
      <c r="S783">
        <f>IF($E783=1,"NP","")&amp;IF($G783=1,"+MOV","")&amp;IF($I783=1,"+CS","")&amp;IF($K783=1,"+WB","")</f>
        <v/>
      </c>
      <c r="T783">
        <f>$E783+$G783+$I783+$K783</f>
        <v/>
      </c>
    </row>
    <row r="784">
      <c r="A784" t="inlineStr">
        <is>
          <t>354224490000</t>
        </is>
      </c>
      <c r="B784" t="inlineStr">
        <is>
          <t>35422449</t>
        </is>
      </c>
      <c r="C784" t="inlineStr">
        <is>
          <t>JUANA AVILA SANCHEZ</t>
        </is>
      </c>
      <c r="D784" t="inlineStr">
        <is>
          <t>JUANAAVILASANCHEZ</t>
        </is>
      </c>
      <c r="E784">
        <f>IF(COUNTIFS(Registros!$A$2:$A$6000,"NP",Registros!$B$2:$B$6000,$A784)&gt;0,1,0)</f>
        <v/>
      </c>
      <c r="F784">
        <f>IF($E784=1,SUMIFS(Registros!$F$2:$F$6000,Registros!$A$2:$A$6000,"NP",Registros!$B$2:$B$6000,$A784),0)</f>
        <v/>
      </c>
      <c r="G784">
        <f>IF(COUNTIFS(Registros!$A$2:$A$6000,"MOV",Registros!$B$2:$B$6000,$A784)&gt;0,1,0)</f>
        <v/>
      </c>
      <c r="H784">
        <f>IF($G784=1,SUMIFS(Registros!$F$2:$F$6000,Registros!$A$2:$A$6000,"MOV",Registros!$B$2:$B$6000,$A784),0)</f>
        <v/>
      </c>
      <c r="I784">
        <f>IF(COUNTIFS(Registros!$A$2:$A$6000,"CS",Registros!$B$2:$B$6000,$A784)&gt;0,1,0)</f>
        <v/>
      </c>
      <c r="J784">
        <f>IF($I784=1,SUMIFS(Registros!$I$2:$I$6000,Registros!$A$2:$A$6000,"CS",Registros!$B$2:$B$6000,$A784),0)</f>
        <v/>
      </c>
      <c r="K784">
        <f>IF(COUNTIFS(Winback!$K$2:$K$300,$D784)&gt;0,1,0)</f>
        <v/>
      </c>
      <c r="L784">
        <f>IF(AND($K784=1,LEFT($A784,3)="WB-"),SUMIFS(Winback!$D$2:$D$300,Winback!$K$2:$K$300,$D784),0)</f>
        <v/>
      </c>
      <c r="M784">
        <f>IF(OR($E784=1,$G784=1,SUMIFS(Registros!$J$2:$J$6000,Registros!$B$2:$B$6000,$A784)&gt;0),1,0)</f>
        <v/>
      </c>
      <c r="N784">
        <f>IF($J784&gt;0,1,IF(COUNTIFS(Registros!$A$2:$A$6000,"CS",Registros!$B$2:$B$6000,$A784,Registros!$K$2:$K$6000,"&lt;&gt;")&gt;0,1,0))</f>
        <v/>
      </c>
      <c r="O784">
        <f>IF(AND($K784=1,$E784=0,$G784=0,$I784=0),"WINBACK",IF(AND($M784=1,$N784&gt;0),"CONVERGENTE",IF($M784=1,"SOLO MÓVIL",IF($N784&gt;0,"SOLO FIJO / INTERNET","SIN SERVICIOS"))))</f>
        <v/>
      </c>
      <c r="P784">
        <f>IF($O784="WINBACK","Recuperar (winback)",IF($O784="CONVERGENTE","Upgrade / más líneas",IF($O784="SOLO MÓVIL","Ofrecer fijo + internet (FLBBTV)",IF($O784="SOLO FIJO / INTERNET","Ofrecer línea móvil Nextphone","Oferta completa (móvil + fijo + internet)"))))</f>
        <v/>
      </c>
      <c r="Q784">
        <f>$F784+$H784+$L784</f>
        <v/>
      </c>
      <c r="R784">
        <f>IFERROR(VLOOKUP($A784,Registros!$B$2:$G$6000,6,0),IFERROR(VLOOKUP($D784,Winback!$B$2:$C$300,2,0),""))</f>
        <v/>
      </c>
      <c r="S784">
        <f>IF($E784=1,"NP","")&amp;IF($G784=1,"+MOV","")&amp;IF($I784=1,"+CS","")&amp;IF($K784=1,"+WB","")</f>
        <v/>
      </c>
      <c r="T784">
        <f>$E784+$G784+$I784+$K784</f>
        <v/>
      </c>
    </row>
    <row r="785">
      <c r="A785" t="inlineStr">
        <is>
          <t>351364910000</t>
        </is>
      </c>
      <c r="B785" t="inlineStr">
        <is>
          <t>35136491</t>
        </is>
      </c>
      <c r="C785" t="inlineStr">
        <is>
          <t>ILDAURA BATISTA</t>
        </is>
      </c>
      <c r="D785" t="inlineStr">
        <is>
          <t>ILDAURABATISTA</t>
        </is>
      </c>
      <c r="E785">
        <f>IF(COUNTIFS(Registros!$A$2:$A$6000,"NP",Registros!$B$2:$B$6000,$A785)&gt;0,1,0)</f>
        <v/>
      </c>
      <c r="F785">
        <f>IF($E785=1,SUMIFS(Registros!$F$2:$F$6000,Registros!$A$2:$A$6000,"NP",Registros!$B$2:$B$6000,$A785),0)</f>
        <v/>
      </c>
      <c r="G785">
        <f>IF(COUNTIFS(Registros!$A$2:$A$6000,"MOV",Registros!$B$2:$B$6000,$A785)&gt;0,1,0)</f>
        <v/>
      </c>
      <c r="H785">
        <f>IF($G785=1,SUMIFS(Registros!$F$2:$F$6000,Registros!$A$2:$A$6000,"MOV",Registros!$B$2:$B$6000,$A785),0)</f>
        <v/>
      </c>
      <c r="I785">
        <f>IF(COUNTIFS(Registros!$A$2:$A$6000,"CS",Registros!$B$2:$B$6000,$A785)&gt;0,1,0)</f>
        <v/>
      </c>
      <c r="J785">
        <f>IF($I785=1,SUMIFS(Registros!$I$2:$I$6000,Registros!$A$2:$A$6000,"CS",Registros!$B$2:$B$6000,$A785),0)</f>
        <v/>
      </c>
      <c r="K785">
        <f>IF(COUNTIFS(Winback!$K$2:$K$300,$D785)&gt;0,1,0)</f>
        <v/>
      </c>
      <c r="L785">
        <f>IF(AND($K785=1,LEFT($A785,3)="WB-"),SUMIFS(Winback!$D$2:$D$300,Winback!$K$2:$K$300,$D785),0)</f>
        <v/>
      </c>
      <c r="M785">
        <f>IF(OR($E785=1,$G785=1,SUMIFS(Registros!$J$2:$J$6000,Registros!$B$2:$B$6000,$A785)&gt;0),1,0)</f>
        <v/>
      </c>
      <c r="N785">
        <f>IF($J785&gt;0,1,IF(COUNTIFS(Registros!$A$2:$A$6000,"CS",Registros!$B$2:$B$6000,$A785,Registros!$K$2:$K$6000,"&lt;&gt;")&gt;0,1,0))</f>
        <v/>
      </c>
      <c r="O785">
        <f>IF(AND($K785=1,$E785=0,$G785=0,$I785=0),"WINBACK",IF(AND($M785=1,$N785&gt;0),"CONVERGENTE",IF($M785=1,"SOLO MÓVIL",IF($N785&gt;0,"SOLO FIJO / INTERNET","SIN SERVICIOS"))))</f>
        <v/>
      </c>
      <c r="P785">
        <f>IF($O785="WINBACK","Recuperar (winback)",IF($O785="CONVERGENTE","Upgrade / más líneas",IF($O785="SOLO MÓVIL","Ofrecer fijo + internet (FLBBTV)",IF($O785="SOLO FIJO / INTERNET","Ofrecer línea móvil Nextphone","Oferta completa (móvil + fijo + internet)"))))</f>
        <v/>
      </c>
      <c r="Q785">
        <f>$F785+$H785+$L785</f>
        <v/>
      </c>
      <c r="R785">
        <f>IFERROR(VLOOKUP($A785,Registros!$B$2:$G$6000,6,0),IFERROR(VLOOKUP($D785,Winback!$B$2:$C$300,2,0),""))</f>
        <v/>
      </c>
      <c r="S785">
        <f>IF($E785=1,"NP","")&amp;IF($G785=1,"+MOV","")&amp;IF($I785=1,"+CS","")&amp;IF($K785=1,"+WB","")</f>
        <v/>
      </c>
      <c r="T785">
        <f>$E785+$G785+$I785+$K785</f>
        <v/>
      </c>
    </row>
    <row r="786">
      <c r="A786" t="inlineStr">
        <is>
          <t>352382110000</t>
        </is>
      </c>
      <c r="B786" t="inlineStr">
        <is>
          <t>35238211</t>
        </is>
      </c>
      <c r="C786" t="inlineStr">
        <is>
          <t>MIGUEL MENDIETA</t>
        </is>
      </c>
      <c r="D786" t="inlineStr">
        <is>
          <t>MIGUELMENDIETA</t>
        </is>
      </c>
      <c r="E786">
        <f>IF(COUNTIFS(Registros!$A$2:$A$6000,"NP",Registros!$B$2:$B$6000,$A786)&gt;0,1,0)</f>
        <v/>
      </c>
      <c r="F786">
        <f>IF($E786=1,SUMIFS(Registros!$F$2:$F$6000,Registros!$A$2:$A$6000,"NP",Registros!$B$2:$B$6000,$A786),0)</f>
        <v/>
      </c>
      <c r="G786">
        <f>IF(COUNTIFS(Registros!$A$2:$A$6000,"MOV",Registros!$B$2:$B$6000,$A786)&gt;0,1,0)</f>
        <v/>
      </c>
      <c r="H786">
        <f>IF($G786=1,SUMIFS(Registros!$F$2:$F$6000,Registros!$A$2:$A$6000,"MOV",Registros!$B$2:$B$6000,$A786),0)</f>
        <v/>
      </c>
      <c r="I786">
        <f>IF(COUNTIFS(Registros!$A$2:$A$6000,"CS",Registros!$B$2:$B$6000,$A786)&gt;0,1,0)</f>
        <v/>
      </c>
      <c r="J786">
        <f>IF($I786=1,SUMIFS(Registros!$I$2:$I$6000,Registros!$A$2:$A$6000,"CS",Registros!$B$2:$B$6000,$A786),0)</f>
        <v/>
      </c>
      <c r="K786">
        <f>IF(COUNTIFS(Winback!$K$2:$K$300,$D786)&gt;0,1,0)</f>
        <v/>
      </c>
      <c r="L786">
        <f>IF(AND($K786=1,LEFT($A786,3)="WB-"),SUMIFS(Winback!$D$2:$D$300,Winback!$K$2:$K$300,$D786),0)</f>
        <v/>
      </c>
      <c r="M786">
        <f>IF(OR($E786=1,$G786=1,SUMIFS(Registros!$J$2:$J$6000,Registros!$B$2:$B$6000,$A786)&gt;0),1,0)</f>
        <v/>
      </c>
      <c r="N786">
        <f>IF($J786&gt;0,1,IF(COUNTIFS(Registros!$A$2:$A$6000,"CS",Registros!$B$2:$B$6000,$A786,Registros!$K$2:$K$6000,"&lt;&gt;")&gt;0,1,0))</f>
        <v/>
      </c>
      <c r="O786">
        <f>IF(AND($K786=1,$E786=0,$G786=0,$I786=0),"WINBACK",IF(AND($M786=1,$N786&gt;0),"CONVERGENTE",IF($M786=1,"SOLO MÓVIL",IF($N786&gt;0,"SOLO FIJO / INTERNET","SIN SERVICIOS"))))</f>
        <v/>
      </c>
      <c r="P786">
        <f>IF($O786="WINBACK","Recuperar (winback)",IF($O786="CONVERGENTE","Upgrade / más líneas",IF($O786="SOLO MÓVIL","Ofrecer fijo + internet (FLBBTV)",IF($O786="SOLO FIJO / INTERNET","Ofrecer línea móvil Nextphone","Oferta completa (móvil + fijo + internet)"))))</f>
        <v/>
      </c>
      <c r="Q786">
        <f>$F786+$H786+$L786</f>
        <v/>
      </c>
      <c r="R786">
        <f>IFERROR(VLOOKUP($A786,Registros!$B$2:$G$6000,6,0),IFERROR(VLOOKUP($D786,Winback!$B$2:$C$300,2,0),""))</f>
        <v/>
      </c>
      <c r="S786">
        <f>IF($E786=1,"NP","")&amp;IF($G786=1,"+MOV","")&amp;IF($I786=1,"+CS","")&amp;IF($K786=1,"+WB","")</f>
        <v/>
      </c>
      <c r="T786">
        <f>$E786+$G786+$I786+$K786</f>
        <v/>
      </c>
    </row>
    <row r="787">
      <c r="A787" t="inlineStr">
        <is>
          <t>357369440000</t>
        </is>
      </c>
      <c r="B787" t="inlineStr">
        <is>
          <t>35736944</t>
        </is>
      </c>
      <c r="C787" t="inlineStr">
        <is>
          <t>MARIBEL ATENCIO</t>
        </is>
      </c>
      <c r="D787" t="inlineStr">
        <is>
          <t>MARIBELATENCIO</t>
        </is>
      </c>
      <c r="E787">
        <f>IF(COUNTIFS(Registros!$A$2:$A$6000,"NP",Registros!$B$2:$B$6000,$A787)&gt;0,1,0)</f>
        <v/>
      </c>
      <c r="F787">
        <f>IF($E787=1,SUMIFS(Registros!$F$2:$F$6000,Registros!$A$2:$A$6000,"NP",Registros!$B$2:$B$6000,$A787),0)</f>
        <v/>
      </c>
      <c r="G787">
        <f>IF(COUNTIFS(Registros!$A$2:$A$6000,"MOV",Registros!$B$2:$B$6000,$A787)&gt;0,1,0)</f>
        <v/>
      </c>
      <c r="H787">
        <f>IF($G787=1,SUMIFS(Registros!$F$2:$F$6000,Registros!$A$2:$A$6000,"MOV",Registros!$B$2:$B$6000,$A787),0)</f>
        <v/>
      </c>
      <c r="I787">
        <f>IF(COUNTIFS(Registros!$A$2:$A$6000,"CS",Registros!$B$2:$B$6000,$A787)&gt;0,1,0)</f>
        <v/>
      </c>
      <c r="J787">
        <f>IF($I787=1,SUMIFS(Registros!$I$2:$I$6000,Registros!$A$2:$A$6000,"CS",Registros!$B$2:$B$6000,$A787),0)</f>
        <v/>
      </c>
      <c r="K787">
        <f>IF(COUNTIFS(Winback!$K$2:$K$300,$D787)&gt;0,1,0)</f>
        <v/>
      </c>
      <c r="L787">
        <f>IF(AND($K787=1,LEFT($A787,3)="WB-"),SUMIFS(Winback!$D$2:$D$300,Winback!$K$2:$K$300,$D787),0)</f>
        <v/>
      </c>
      <c r="M787">
        <f>IF(OR($E787=1,$G787=1,SUMIFS(Registros!$J$2:$J$6000,Registros!$B$2:$B$6000,$A787)&gt;0),1,0)</f>
        <v/>
      </c>
      <c r="N787">
        <f>IF($J787&gt;0,1,IF(COUNTIFS(Registros!$A$2:$A$6000,"CS",Registros!$B$2:$B$6000,$A787,Registros!$K$2:$K$6000,"&lt;&gt;")&gt;0,1,0))</f>
        <v/>
      </c>
      <c r="O787">
        <f>IF(AND($K787=1,$E787=0,$G787=0,$I787=0),"WINBACK",IF(AND($M787=1,$N787&gt;0),"CONVERGENTE",IF($M787=1,"SOLO MÓVIL",IF($N787&gt;0,"SOLO FIJO / INTERNET","SIN SERVICIOS"))))</f>
        <v/>
      </c>
      <c r="P787">
        <f>IF($O787="WINBACK","Recuperar (winback)",IF($O787="CONVERGENTE","Upgrade / más líneas",IF($O787="SOLO MÓVIL","Ofrecer fijo + internet (FLBBTV)",IF($O787="SOLO FIJO / INTERNET","Ofrecer línea móvil Nextphone","Oferta completa (móvil + fijo + internet)"))))</f>
        <v/>
      </c>
      <c r="Q787">
        <f>$F787+$H787+$L787</f>
        <v/>
      </c>
      <c r="R787">
        <f>IFERROR(VLOOKUP($A787,Registros!$B$2:$G$6000,6,0),IFERROR(VLOOKUP($D787,Winback!$B$2:$C$300,2,0),""))</f>
        <v/>
      </c>
      <c r="S787">
        <f>IF($E787=1,"NP","")&amp;IF($G787=1,"+MOV","")&amp;IF($I787=1,"+CS","")&amp;IF($K787=1,"+WB","")</f>
        <v/>
      </c>
      <c r="T787">
        <f>$E787+$G787+$I787+$K787</f>
        <v/>
      </c>
    </row>
    <row r="788">
      <c r="A788" t="inlineStr">
        <is>
          <t>346434370000</t>
        </is>
      </c>
      <c r="B788" t="inlineStr">
        <is>
          <t>34643437</t>
        </is>
      </c>
      <c r="C788" t="inlineStr">
        <is>
          <t>YUNIER JOSE MENDOZA GONZÁLEZ</t>
        </is>
      </c>
      <c r="D788" t="inlineStr">
        <is>
          <t>YUNIERJOSEMENDOZAGONZALEZ</t>
        </is>
      </c>
      <c r="E788">
        <f>IF(COUNTIFS(Registros!$A$2:$A$6000,"NP",Registros!$B$2:$B$6000,$A788)&gt;0,1,0)</f>
        <v/>
      </c>
      <c r="F788">
        <f>IF($E788=1,SUMIFS(Registros!$F$2:$F$6000,Registros!$A$2:$A$6000,"NP",Registros!$B$2:$B$6000,$A788),0)</f>
        <v/>
      </c>
      <c r="G788">
        <f>IF(COUNTIFS(Registros!$A$2:$A$6000,"MOV",Registros!$B$2:$B$6000,$A788)&gt;0,1,0)</f>
        <v/>
      </c>
      <c r="H788">
        <f>IF($G788=1,SUMIFS(Registros!$F$2:$F$6000,Registros!$A$2:$A$6000,"MOV",Registros!$B$2:$B$6000,$A788),0)</f>
        <v/>
      </c>
      <c r="I788">
        <f>IF(COUNTIFS(Registros!$A$2:$A$6000,"CS",Registros!$B$2:$B$6000,$A788)&gt;0,1,0)</f>
        <v/>
      </c>
      <c r="J788">
        <f>IF($I788=1,SUMIFS(Registros!$I$2:$I$6000,Registros!$A$2:$A$6000,"CS",Registros!$B$2:$B$6000,$A788),0)</f>
        <v/>
      </c>
      <c r="K788">
        <f>IF(COUNTIFS(Winback!$K$2:$K$300,$D788)&gt;0,1,0)</f>
        <v/>
      </c>
      <c r="L788">
        <f>IF(AND($K788=1,LEFT($A788,3)="WB-"),SUMIFS(Winback!$D$2:$D$300,Winback!$K$2:$K$300,$D788),0)</f>
        <v/>
      </c>
      <c r="M788">
        <f>IF(OR($E788=1,$G788=1,SUMIFS(Registros!$J$2:$J$6000,Registros!$B$2:$B$6000,$A788)&gt;0),1,0)</f>
        <v/>
      </c>
      <c r="N788">
        <f>IF($J788&gt;0,1,IF(COUNTIFS(Registros!$A$2:$A$6000,"CS",Registros!$B$2:$B$6000,$A788,Registros!$K$2:$K$6000,"&lt;&gt;")&gt;0,1,0))</f>
        <v/>
      </c>
      <c r="O788">
        <f>IF(AND($K788=1,$E788=0,$G788=0,$I788=0),"WINBACK",IF(AND($M788=1,$N788&gt;0),"CONVERGENTE",IF($M788=1,"SOLO MÓVIL",IF($N788&gt;0,"SOLO FIJO / INTERNET","SIN SERVICIOS"))))</f>
        <v/>
      </c>
      <c r="P788">
        <f>IF($O788="WINBACK","Recuperar (winback)",IF($O788="CONVERGENTE","Upgrade / más líneas",IF($O788="SOLO MÓVIL","Ofrecer fijo + internet (FLBBTV)",IF($O788="SOLO FIJO / INTERNET","Ofrecer línea móvil Nextphone","Oferta completa (móvil + fijo + internet)"))))</f>
        <v/>
      </c>
      <c r="Q788">
        <f>$F788+$H788+$L788</f>
        <v/>
      </c>
      <c r="R788">
        <f>IFERROR(VLOOKUP($A788,Registros!$B$2:$G$6000,6,0),IFERROR(VLOOKUP($D788,Winback!$B$2:$C$300,2,0),""))</f>
        <v/>
      </c>
      <c r="S788">
        <f>IF($E788=1,"NP","")&amp;IF($G788=1,"+MOV","")&amp;IF($I788=1,"+CS","")&amp;IF($K788=1,"+WB","")</f>
        <v/>
      </c>
      <c r="T788">
        <f>$E788+$G788+$I788+$K788</f>
        <v/>
      </c>
    </row>
    <row r="789">
      <c r="A789" t="inlineStr">
        <is>
          <t>312200110000</t>
        </is>
      </c>
      <c r="B789" t="inlineStr">
        <is>
          <t>31220011</t>
        </is>
      </c>
      <c r="C789" t="inlineStr">
        <is>
          <t>FIRST CLASS -</t>
        </is>
      </c>
      <c r="D789" t="inlineStr">
        <is>
          <t>FIRSTCLASS</t>
        </is>
      </c>
      <c r="E789">
        <f>IF(COUNTIFS(Registros!$A$2:$A$6000,"NP",Registros!$B$2:$B$6000,$A789)&gt;0,1,0)</f>
        <v/>
      </c>
      <c r="F789">
        <f>IF($E789=1,SUMIFS(Registros!$F$2:$F$6000,Registros!$A$2:$A$6000,"NP",Registros!$B$2:$B$6000,$A789),0)</f>
        <v/>
      </c>
      <c r="G789">
        <f>IF(COUNTIFS(Registros!$A$2:$A$6000,"MOV",Registros!$B$2:$B$6000,$A789)&gt;0,1,0)</f>
        <v/>
      </c>
      <c r="H789">
        <f>IF($G789=1,SUMIFS(Registros!$F$2:$F$6000,Registros!$A$2:$A$6000,"MOV",Registros!$B$2:$B$6000,$A789),0)</f>
        <v/>
      </c>
      <c r="I789">
        <f>IF(COUNTIFS(Registros!$A$2:$A$6000,"CS",Registros!$B$2:$B$6000,$A789)&gt;0,1,0)</f>
        <v/>
      </c>
      <c r="J789">
        <f>IF($I789=1,SUMIFS(Registros!$I$2:$I$6000,Registros!$A$2:$A$6000,"CS",Registros!$B$2:$B$6000,$A789),0)</f>
        <v/>
      </c>
      <c r="K789">
        <f>IF(COUNTIFS(Winback!$K$2:$K$300,$D789)&gt;0,1,0)</f>
        <v/>
      </c>
      <c r="L789">
        <f>IF(AND($K789=1,LEFT($A789,3)="WB-"),SUMIFS(Winback!$D$2:$D$300,Winback!$K$2:$K$300,$D789),0)</f>
        <v/>
      </c>
      <c r="M789">
        <f>IF(OR($E789=1,$G789=1,SUMIFS(Registros!$J$2:$J$6000,Registros!$B$2:$B$6000,$A789)&gt;0),1,0)</f>
        <v/>
      </c>
      <c r="N789">
        <f>IF($J789&gt;0,1,IF(COUNTIFS(Registros!$A$2:$A$6000,"CS",Registros!$B$2:$B$6000,$A789,Registros!$K$2:$K$6000,"&lt;&gt;")&gt;0,1,0))</f>
        <v/>
      </c>
      <c r="O789">
        <f>IF(AND($K789=1,$E789=0,$G789=0,$I789=0),"WINBACK",IF(AND($M789=1,$N789&gt;0),"CONVERGENTE",IF($M789=1,"SOLO MÓVIL",IF($N789&gt;0,"SOLO FIJO / INTERNET","SIN SERVICIOS"))))</f>
        <v/>
      </c>
      <c r="P789">
        <f>IF($O789="WINBACK","Recuperar (winback)",IF($O789="CONVERGENTE","Upgrade / más líneas",IF($O789="SOLO MÓVIL","Ofrecer fijo + internet (FLBBTV)",IF($O789="SOLO FIJO / INTERNET","Ofrecer línea móvil Nextphone","Oferta completa (móvil + fijo + internet)"))))</f>
        <v/>
      </c>
      <c r="Q789">
        <f>$F789+$H789+$L789</f>
        <v/>
      </c>
      <c r="R789">
        <f>IFERROR(VLOOKUP($A789,Registros!$B$2:$G$6000,6,0),IFERROR(VLOOKUP($D789,Winback!$B$2:$C$300,2,0),""))</f>
        <v/>
      </c>
      <c r="S789">
        <f>IF($E789=1,"NP","")&amp;IF($G789=1,"+MOV","")&amp;IF($I789=1,"+CS","")&amp;IF($K789=1,"+WB","")</f>
        <v/>
      </c>
      <c r="T789">
        <f>$E789+$G789+$I789+$K789</f>
        <v/>
      </c>
    </row>
    <row r="790">
      <c r="A790" t="inlineStr">
        <is>
          <t>328923530000</t>
        </is>
      </c>
      <c r="B790" t="inlineStr">
        <is>
          <t>32892353</t>
        </is>
      </c>
      <c r="C790" t="inlineStr">
        <is>
          <t>Samuel Elias Vega</t>
        </is>
      </c>
      <c r="D790" t="inlineStr">
        <is>
          <t>SAMUELELIASVEGA</t>
        </is>
      </c>
      <c r="E790">
        <f>IF(COUNTIFS(Registros!$A$2:$A$6000,"NP",Registros!$B$2:$B$6000,$A790)&gt;0,1,0)</f>
        <v/>
      </c>
      <c r="F790">
        <f>IF($E790=1,SUMIFS(Registros!$F$2:$F$6000,Registros!$A$2:$A$6000,"NP",Registros!$B$2:$B$6000,$A790),0)</f>
        <v/>
      </c>
      <c r="G790">
        <f>IF(COUNTIFS(Registros!$A$2:$A$6000,"MOV",Registros!$B$2:$B$6000,$A790)&gt;0,1,0)</f>
        <v/>
      </c>
      <c r="H790">
        <f>IF($G790=1,SUMIFS(Registros!$F$2:$F$6000,Registros!$A$2:$A$6000,"MOV",Registros!$B$2:$B$6000,$A790),0)</f>
        <v/>
      </c>
      <c r="I790">
        <f>IF(COUNTIFS(Registros!$A$2:$A$6000,"CS",Registros!$B$2:$B$6000,$A790)&gt;0,1,0)</f>
        <v/>
      </c>
      <c r="J790">
        <f>IF($I790=1,SUMIFS(Registros!$I$2:$I$6000,Registros!$A$2:$A$6000,"CS",Registros!$B$2:$B$6000,$A790),0)</f>
        <v/>
      </c>
      <c r="K790">
        <f>IF(COUNTIFS(Winback!$K$2:$K$300,$D790)&gt;0,1,0)</f>
        <v/>
      </c>
      <c r="L790">
        <f>IF(AND($K790=1,LEFT($A790,3)="WB-"),SUMIFS(Winback!$D$2:$D$300,Winback!$K$2:$K$300,$D790),0)</f>
        <v/>
      </c>
      <c r="M790">
        <f>IF(OR($E790=1,$G790=1,SUMIFS(Registros!$J$2:$J$6000,Registros!$B$2:$B$6000,$A790)&gt;0),1,0)</f>
        <v/>
      </c>
      <c r="N790">
        <f>IF($J790&gt;0,1,IF(COUNTIFS(Registros!$A$2:$A$6000,"CS",Registros!$B$2:$B$6000,$A790,Registros!$K$2:$K$6000,"&lt;&gt;")&gt;0,1,0))</f>
        <v/>
      </c>
      <c r="O790">
        <f>IF(AND($K790=1,$E790=0,$G790=0,$I790=0),"WINBACK",IF(AND($M790=1,$N790&gt;0),"CONVERGENTE",IF($M790=1,"SOLO MÓVIL",IF($N790&gt;0,"SOLO FIJO / INTERNET","SIN SERVICIOS"))))</f>
        <v/>
      </c>
      <c r="P790">
        <f>IF($O790="WINBACK","Recuperar (winback)",IF($O790="CONVERGENTE","Upgrade / más líneas",IF($O790="SOLO MÓVIL","Ofrecer fijo + internet (FLBBTV)",IF($O790="SOLO FIJO / INTERNET","Ofrecer línea móvil Nextphone","Oferta completa (móvil + fijo + internet)"))))</f>
        <v/>
      </c>
      <c r="Q790">
        <f>$F790+$H790+$L790</f>
        <v/>
      </c>
      <c r="R790">
        <f>IFERROR(VLOOKUP($A790,Registros!$B$2:$G$6000,6,0),IFERROR(VLOOKUP($D790,Winback!$B$2:$C$300,2,0),""))</f>
        <v/>
      </c>
      <c r="S790">
        <f>IF($E790=1,"NP","")&amp;IF($G790=1,"+MOV","")&amp;IF($I790=1,"+CS","")&amp;IF($K790=1,"+WB","")</f>
        <v/>
      </c>
      <c r="T790">
        <f>$E790+$G790+$I790+$K790</f>
        <v/>
      </c>
    </row>
    <row r="791">
      <c r="A791" t="inlineStr">
        <is>
          <t>326224090100</t>
        </is>
      </c>
      <c r="B791" t="inlineStr">
        <is>
          <t>32622409</t>
        </is>
      </c>
      <c r="C791" t="inlineStr">
        <is>
          <t>John Batista Sanchez</t>
        </is>
      </c>
      <c r="D791" t="inlineStr">
        <is>
          <t>JOHNBATISTASANCHEZ</t>
        </is>
      </c>
      <c r="E791">
        <f>IF(COUNTIFS(Registros!$A$2:$A$6000,"NP",Registros!$B$2:$B$6000,$A791)&gt;0,1,0)</f>
        <v/>
      </c>
      <c r="F791">
        <f>IF($E791=1,SUMIFS(Registros!$F$2:$F$6000,Registros!$A$2:$A$6000,"NP",Registros!$B$2:$B$6000,$A791),0)</f>
        <v/>
      </c>
      <c r="G791">
        <f>IF(COUNTIFS(Registros!$A$2:$A$6000,"MOV",Registros!$B$2:$B$6000,$A791)&gt;0,1,0)</f>
        <v/>
      </c>
      <c r="H791">
        <f>IF($G791=1,SUMIFS(Registros!$F$2:$F$6000,Registros!$A$2:$A$6000,"MOV",Registros!$B$2:$B$6000,$A791),0)</f>
        <v/>
      </c>
      <c r="I791">
        <f>IF(COUNTIFS(Registros!$A$2:$A$6000,"CS",Registros!$B$2:$B$6000,$A791)&gt;0,1,0)</f>
        <v/>
      </c>
      <c r="J791">
        <f>IF($I791=1,SUMIFS(Registros!$I$2:$I$6000,Registros!$A$2:$A$6000,"CS",Registros!$B$2:$B$6000,$A791),0)</f>
        <v/>
      </c>
      <c r="K791">
        <f>IF(COUNTIFS(Winback!$K$2:$K$300,$D791)&gt;0,1,0)</f>
        <v/>
      </c>
      <c r="L791">
        <f>IF(AND($K791=1,LEFT($A791,3)="WB-"),SUMIFS(Winback!$D$2:$D$300,Winback!$K$2:$K$300,$D791),0)</f>
        <v/>
      </c>
      <c r="M791">
        <f>IF(OR($E791=1,$G791=1,SUMIFS(Registros!$J$2:$J$6000,Registros!$B$2:$B$6000,$A791)&gt;0),1,0)</f>
        <v/>
      </c>
      <c r="N791">
        <f>IF($J791&gt;0,1,IF(COUNTIFS(Registros!$A$2:$A$6000,"CS",Registros!$B$2:$B$6000,$A791,Registros!$K$2:$K$6000,"&lt;&gt;")&gt;0,1,0))</f>
        <v/>
      </c>
      <c r="O791">
        <f>IF(AND($K791=1,$E791=0,$G791=0,$I791=0),"WINBACK",IF(AND($M791=1,$N791&gt;0),"CONVERGENTE",IF($M791=1,"SOLO MÓVIL",IF($N791&gt;0,"SOLO FIJO / INTERNET","SIN SERVICIOS"))))</f>
        <v/>
      </c>
      <c r="P791">
        <f>IF($O791="WINBACK","Recuperar (winback)",IF($O791="CONVERGENTE","Upgrade / más líneas",IF($O791="SOLO MÓVIL","Ofrecer fijo + internet (FLBBTV)",IF($O791="SOLO FIJO / INTERNET","Ofrecer línea móvil Nextphone","Oferta completa (móvil + fijo + internet)"))))</f>
        <v/>
      </c>
      <c r="Q791">
        <f>$F791+$H791+$L791</f>
        <v/>
      </c>
      <c r="R791">
        <f>IFERROR(VLOOKUP($A791,Registros!$B$2:$G$6000,6,0),IFERROR(VLOOKUP($D791,Winback!$B$2:$C$300,2,0),""))</f>
        <v/>
      </c>
      <c r="S791">
        <f>IF($E791=1,"NP","")&amp;IF($G791=1,"+MOV","")&amp;IF($I791=1,"+CS","")&amp;IF($K791=1,"+WB","")</f>
        <v/>
      </c>
      <c r="T791">
        <f>$E791+$G791+$I791+$K791</f>
        <v/>
      </c>
    </row>
    <row r="792">
      <c r="A792" t="inlineStr">
        <is>
          <t>344131060000</t>
        </is>
      </c>
      <c r="B792" t="inlineStr">
        <is>
          <t>34413106</t>
        </is>
      </c>
      <c r="C792" t="inlineStr">
        <is>
          <t>ABARROTERIA HERMANOS RUIZ</t>
        </is>
      </c>
      <c r="D792" t="inlineStr">
        <is>
          <t>ABARROTERIAHERMANOSRUIZ</t>
        </is>
      </c>
      <c r="E792">
        <f>IF(COUNTIFS(Registros!$A$2:$A$6000,"NP",Registros!$B$2:$B$6000,$A792)&gt;0,1,0)</f>
        <v/>
      </c>
      <c r="F792">
        <f>IF($E792=1,SUMIFS(Registros!$F$2:$F$6000,Registros!$A$2:$A$6000,"NP",Registros!$B$2:$B$6000,$A792),0)</f>
        <v/>
      </c>
      <c r="G792">
        <f>IF(COUNTIFS(Registros!$A$2:$A$6000,"MOV",Registros!$B$2:$B$6000,$A792)&gt;0,1,0)</f>
        <v/>
      </c>
      <c r="H792">
        <f>IF($G792=1,SUMIFS(Registros!$F$2:$F$6000,Registros!$A$2:$A$6000,"MOV",Registros!$B$2:$B$6000,$A792),0)</f>
        <v/>
      </c>
      <c r="I792">
        <f>IF(COUNTIFS(Registros!$A$2:$A$6000,"CS",Registros!$B$2:$B$6000,$A792)&gt;0,1,0)</f>
        <v/>
      </c>
      <c r="J792">
        <f>IF($I792=1,SUMIFS(Registros!$I$2:$I$6000,Registros!$A$2:$A$6000,"CS",Registros!$B$2:$B$6000,$A792),0)</f>
        <v/>
      </c>
      <c r="K792">
        <f>IF(COUNTIFS(Winback!$K$2:$K$300,$D792)&gt;0,1,0)</f>
        <v/>
      </c>
      <c r="L792">
        <f>IF(AND($K792=1,LEFT($A792,3)="WB-"),SUMIFS(Winback!$D$2:$D$300,Winback!$K$2:$K$300,$D792),0)</f>
        <v/>
      </c>
      <c r="M792">
        <f>IF(OR($E792=1,$G792=1,SUMIFS(Registros!$J$2:$J$6000,Registros!$B$2:$B$6000,$A792)&gt;0),1,0)</f>
        <v/>
      </c>
      <c r="N792">
        <f>IF($J792&gt;0,1,IF(COUNTIFS(Registros!$A$2:$A$6000,"CS",Registros!$B$2:$B$6000,$A792,Registros!$K$2:$K$6000,"&lt;&gt;")&gt;0,1,0))</f>
        <v/>
      </c>
      <c r="O792">
        <f>IF(AND($K792=1,$E792=0,$G792=0,$I792=0),"WINBACK",IF(AND($M792=1,$N792&gt;0),"CONVERGENTE",IF($M792=1,"SOLO MÓVIL",IF($N792&gt;0,"SOLO FIJO / INTERNET","SIN SERVICIOS"))))</f>
        <v/>
      </c>
      <c r="P792">
        <f>IF($O792="WINBACK","Recuperar (winback)",IF($O792="CONVERGENTE","Upgrade / más líneas",IF($O792="SOLO MÓVIL","Ofrecer fijo + internet (FLBBTV)",IF($O792="SOLO FIJO / INTERNET","Ofrecer línea móvil Nextphone","Oferta completa (móvil + fijo + internet)"))))</f>
        <v/>
      </c>
      <c r="Q792">
        <f>$F792+$H792+$L792</f>
        <v/>
      </c>
      <c r="R792">
        <f>IFERROR(VLOOKUP($A792,Registros!$B$2:$G$6000,6,0),IFERROR(VLOOKUP($D792,Winback!$B$2:$C$300,2,0),""))</f>
        <v/>
      </c>
      <c r="S792">
        <f>IF($E792=1,"NP","")&amp;IF($G792=1,"+MOV","")&amp;IF($I792=1,"+CS","")&amp;IF($K792=1,"+WB","")</f>
        <v/>
      </c>
      <c r="T792">
        <f>$E792+$G792+$I792+$K792</f>
        <v/>
      </c>
    </row>
    <row r="793">
      <c r="A793" t="inlineStr">
        <is>
          <t>337177480000</t>
        </is>
      </c>
      <c r="B793" t="inlineStr">
        <is>
          <t>33717748</t>
        </is>
      </c>
      <c r="C793" t="inlineStr">
        <is>
          <t>RAUL OLMEDO GONZALEZ SAAVEDRA</t>
        </is>
      </c>
      <c r="D793" t="inlineStr">
        <is>
          <t>RAULOLMEDOGONZALEZSAAVEDRA</t>
        </is>
      </c>
      <c r="E793">
        <f>IF(COUNTIFS(Registros!$A$2:$A$6000,"NP",Registros!$B$2:$B$6000,$A793)&gt;0,1,0)</f>
        <v/>
      </c>
      <c r="F793">
        <f>IF($E793=1,SUMIFS(Registros!$F$2:$F$6000,Registros!$A$2:$A$6000,"NP",Registros!$B$2:$B$6000,$A793),0)</f>
        <v/>
      </c>
      <c r="G793">
        <f>IF(COUNTIFS(Registros!$A$2:$A$6000,"MOV",Registros!$B$2:$B$6000,$A793)&gt;0,1,0)</f>
        <v/>
      </c>
      <c r="H793">
        <f>IF($G793=1,SUMIFS(Registros!$F$2:$F$6000,Registros!$A$2:$A$6000,"MOV",Registros!$B$2:$B$6000,$A793),0)</f>
        <v/>
      </c>
      <c r="I793">
        <f>IF(COUNTIFS(Registros!$A$2:$A$6000,"CS",Registros!$B$2:$B$6000,$A793)&gt;0,1,0)</f>
        <v/>
      </c>
      <c r="J793">
        <f>IF($I793=1,SUMIFS(Registros!$I$2:$I$6000,Registros!$A$2:$A$6000,"CS",Registros!$B$2:$B$6000,$A793),0)</f>
        <v/>
      </c>
      <c r="K793">
        <f>IF(COUNTIFS(Winback!$K$2:$K$300,$D793)&gt;0,1,0)</f>
        <v/>
      </c>
      <c r="L793">
        <f>IF(AND($K793=1,LEFT($A793,3)="WB-"),SUMIFS(Winback!$D$2:$D$300,Winback!$K$2:$K$300,$D793),0)</f>
        <v/>
      </c>
      <c r="M793">
        <f>IF(OR($E793=1,$G793=1,SUMIFS(Registros!$J$2:$J$6000,Registros!$B$2:$B$6000,$A793)&gt;0),1,0)</f>
        <v/>
      </c>
      <c r="N793">
        <f>IF($J793&gt;0,1,IF(COUNTIFS(Registros!$A$2:$A$6000,"CS",Registros!$B$2:$B$6000,$A793,Registros!$K$2:$K$6000,"&lt;&gt;")&gt;0,1,0))</f>
        <v/>
      </c>
      <c r="O793">
        <f>IF(AND($K793=1,$E793=0,$G793=0,$I793=0),"WINBACK",IF(AND($M793=1,$N793&gt;0),"CONVERGENTE",IF($M793=1,"SOLO MÓVIL",IF($N793&gt;0,"SOLO FIJO / INTERNET","SIN SERVICIOS"))))</f>
        <v/>
      </c>
      <c r="P793">
        <f>IF($O793="WINBACK","Recuperar (winback)",IF($O793="CONVERGENTE","Upgrade / más líneas",IF($O793="SOLO MÓVIL","Ofrecer fijo + internet (FLBBTV)",IF($O793="SOLO FIJO / INTERNET","Ofrecer línea móvil Nextphone","Oferta completa (móvil + fijo + internet)"))))</f>
        <v/>
      </c>
      <c r="Q793">
        <f>$F793+$H793+$L793</f>
        <v/>
      </c>
      <c r="R793">
        <f>IFERROR(VLOOKUP($A793,Registros!$B$2:$G$6000,6,0),IFERROR(VLOOKUP($D793,Winback!$B$2:$C$300,2,0),""))</f>
        <v/>
      </c>
      <c r="S793">
        <f>IF($E793=1,"NP","")&amp;IF($G793=1,"+MOV","")&amp;IF($I793=1,"+CS","")&amp;IF($K793=1,"+WB","")</f>
        <v/>
      </c>
      <c r="T793">
        <f>$E793+$G793+$I793+$K793</f>
        <v/>
      </c>
    </row>
    <row r="794">
      <c r="A794" t="inlineStr">
        <is>
          <t>338216370000</t>
        </is>
      </c>
      <c r="B794" t="inlineStr">
        <is>
          <t>33821637</t>
        </is>
      </c>
      <c r="C794" t="inlineStr">
        <is>
          <t>HCH CONSULTORES</t>
        </is>
      </c>
      <c r="D794" t="inlineStr">
        <is>
          <t>HCHCONSULTORES</t>
        </is>
      </c>
      <c r="E794">
        <f>IF(COUNTIFS(Registros!$A$2:$A$6000,"NP",Registros!$B$2:$B$6000,$A794)&gt;0,1,0)</f>
        <v/>
      </c>
      <c r="F794">
        <f>IF($E794=1,SUMIFS(Registros!$F$2:$F$6000,Registros!$A$2:$A$6000,"NP",Registros!$B$2:$B$6000,$A794),0)</f>
        <v/>
      </c>
      <c r="G794">
        <f>IF(COUNTIFS(Registros!$A$2:$A$6000,"MOV",Registros!$B$2:$B$6000,$A794)&gt;0,1,0)</f>
        <v/>
      </c>
      <c r="H794">
        <f>IF($G794=1,SUMIFS(Registros!$F$2:$F$6000,Registros!$A$2:$A$6000,"MOV",Registros!$B$2:$B$6000,$A794),0)</f>
        <v/>
      </c>
      <c r="I794">
        <f>IF(COUNTIFS(Registros!$A$2:$A$6000,"CS",Registros!$B$2:$B$6000,$A794)&gt;0,1,0)</f>
        <v/>
      </c>
      <c r="J794">
        <f>IF($I794=1,SUMIFS(Registros!$I$2:$I$6000,Registros!$A$2:$A$6000,"CS",Registros!$B$2:$B$6000,$A794),0)</f>
        <v/>
      </c>
      <c r="K794">
        <f>IF(COUNTIFS(Winback!$K$2:$K$300,$D794)&gt;0,1,0)</f>
        <v/>
      </c>
      <c r="L794">
        <f>IF(AND($K794=1,LEFT($A794,3)="WB-"),SUMIFS(Winback!$D$2:$D$300,Winback!$K$2:$K$300,$D794),0)</f>
        <v/>
      </c>
      <c r="M794">
        <f>IF(OR($E794=1,$G794=1,SUMIFS(Registros!$J$2:$J$6000,Registros!$B$2:$B$6000,$A794)&gt;0),1,0)</f>
        <v/>
      </c>
      <c r="N794">
        <f>IF($J794&gt;0,1,IF(COUNTIFS(Registros!$A$2:$A$6000,"CS",Registros!$B$2:$B$6000,$A794,Registros!$K$2:$K$6000,"&lt;&gt;")&gt;0,1,0))</f>
        <v/>
      </c>
      <c r="O794">
        <f>IF(AND($K794=1,$E794=0,$G794=0,$I794=0),"WINBACK",IF(AND($M794=1,$N794&gt;0),"CONVERGENTE",IF($M794=1,"SOLO MÓVIL",IF($N794&gt;0,"SOLO FIJO / INTERNET","SIN SERVICIOS"))))</f>
        <v/>
      </c>
      <c r="P794">
        <f>IF($O794="WINBACK","Recuperar (winback)",IF($O794="CONVERGENTE","Upgrade / más líneas",IF($O794="SOLO MÓVIL","Ofrecer fijo + internet (FLBBTV)",IF($O794="SOLO FIJO / INTERNET","Ofrecer línea móvil Nextphone","Oferta completa (móvil + fijo + internet)"))))</f>
        <v/>
      </c>
      <c r="Q794">
        <f>$F794+$H794+$L794</f>
        <v/>
      </c>
      <c r="R794">
        <f>IFERROR(VLOOKUP($A794,Registros!$B$2:$G$6000,6,0),IFERROR(VLOOKUP($D794,Winback!$B$2:$C$300,2,0),""))</f>
        <v/>
      </c>
      <c r="S794">
        <f>IF($E794=1,"NP","")&amp;IF($G794=1,"+MOV","")&amp;IF($I794=1,"+CS","")&amp;IF($K794=1,"+WB","")</f>
        <v/>
      </c>
      <c r="T794">
        <f>$E794+$G794+$I794+$K794</f>
        <v/>
      </c>
    </row>
    <row r="795">
      <c r="A795" t="inlineStr">
        <is>
          <t>349460940000</t>
        </is>
      </c>
      <c r="B795" t="inlineStr">
        <is>
          <t>34946094</t>
        </is>
      </c>
      <c r="C795" t="inlineStr">
        <is>
          <t>IRIS YANNETH MORENO RAMOS</t>
        </is>
      </c>
      <c r="D795" t="inlineStr">
        <is>
          <t>IRISYANNETHMORENORAMOS</t>
        </is>
      </c>
      <c r="E795">
        <f>IF(COUNTIFS(Registros!$A$2:$A$6000,"NP",Registros!$B$2:$B$6000,$A795)&gt;0,1,0)</f>
        <v/>
      </c>
      <c r="F795">
        <f>IF($E795=1,SUMIFS(Registros!$F$2:$F$6000,Registros!$A$2:$A$6000,"NP",Registros!$B$2:$B$6000,$A795),0)</f>
        <v/>
      </c>
      <c r="G795">
        <f>IF(COUNTIFS(Registros!$A$2:$A$6000,"MOV",Registros!$B$2:$B$6000,$A795)&gt;0,1,0)</f>
        <v/>
      </c>
      <c r="H795">
        <f>IF($G795=1,SUMIFS(Registros!$F$2:$F$6000,Registros!$A$2:$A$6000,"MOV",Registros!$B$2:$B$6000,$A795),0)</f>
        <v/>
      </c>
      <c r="I795">
        <f>IF(COUNTIFS(Registros!$A$2:$A$6000,"CS",Registros!$B$2:$B$6000,$A795)&gt;0,1,0)</f>
        <v/>
      </c>
      <c r="J795">
        <f>IF($I795=1,SUMIFS(Registros!$I$2:$I$6000,Registros!$A$2:$A$6000,"CS",Registros!$B$2:$B$6000,$A795),0)</f>
        <v/>
      </c>
      <c r="K795">
        <f>IF(COUNTIFS(Winback!$K$2:$K$300,$D795)&gt;0,1,0)</f>
        <v/>
      </c>
      <c r="L795">
        <f>IF(AND($K795=1,LEFT($A795,3)="WB-"),SUMIFS(Winback!$D$2:$D$300,Winback!$K$2:$K$300,$D795),0)</f>
        <v/>
      </c>
      <c r="M795">
        <f>IF(OR($E795=1,$G795=1,SUMIFS(Registros!$J$2:$J$6000,Registros!$B$2:$B$6000,$A795)&gt;0),1,0)</f>
        <v/>
      </c>
      <c r="N795">
        <f>IF($J795&gt;0,1,IF(COUNTIFS(Registros!$A$2:$A$6000,"CS",Registros!$B$2:$B$6000,$A795,Registros!$K$2:$K$6000,"&lt;&gt;")&gt;0,1,0))</f>
        <v/>
      </c>
      <c r="O795">
        <f>IF(AND($K795=1,$E795=0,$G795=0,$I795=0),"WINBACK",IF(AND($M795=1,$N795&gt;0),"CONVERGENTE",IF($M795=1,"SOLO MÓVIL",IF($N795&gt;0,"SOLO FIJO / INTERNET","SIN SERVICIOS"))))</f>
        <v/>
      </c>
      <c r="P795">
        <f>IF($O795="WINBACK","Recuperar (winback)",IF($O795="CONVERGENTE","Upgrade / más líneas",IF($O795="SOLO MÓVIL","Ofrecer fijo + internet (FLBBTV)",IF($O795="SOLO FIJO / INTERNET","Ofrecer línea móvil Nextphone","Oferta completa (móvil + fijo + internet)"))))</f>
        <v/>
      </c>
      <c r="Q795">
        <f>$F795+$H795+$L795</f>
        <v/>
      </c>
      <c r="R795">
        <f>IFERROR(VLOOKUP($A795,Registros!$B$2:$G$6000,6,0),IFERROR(VLOOKUP($D795,Winback!$B$2:$C$300,2,0),""))</f>
        <v/>
      </c>
      <c r="S795">
        <f>IF($E795=1,"NP","")&amp;IF($G795=1,"+MOV","")&amp;IF($I795=1,"+CS","")&amp;IF($K795=1,"+WB","")</f>
        <v/>
      </c>
      <c r="T795">
        <f>$E795+$G795+$I795+$K795</f>
        <v/>
      </c>
    </row>
    <row r="796">
      <c r="A796" t="inlineStr">
        <is>
          <t>351353740000</t>
        </is>
      </c>
      <c r="B796" t="inlineStr">
        <is>
          <t>35135374</t>
        </is>
      </c>
      <c r="C796" t="inlineStr">
        <is>
          <t>ETNA RODRIGUEZ</t>
        </is>
      </c>
      <c r="D796" t="inlineStr">
        <is>
          <t>ETNARODRIGUEZ</t>
        </is>
      </c>
      <c r="E796">
        <f>IF(COUNTIFS(Registros!$A$2:$A$6000,"NP",Registros!$B$2:$B$6000,$A796)&gt;0,1,0)</f>
        <v/>
      </c>
      <c r="F796">
        <f>IF($E796=1,SUMIFS(Registros!$F$2:$F$6000,Registros!$A$2:$A$6000,"NP",Registros!$B$2:$B$6000,$A796),0)</f>
        <v/>
      </c>
      <c r="G796">
        <f>IF(COUNTIFS(Registros!$A$2:$A$6000,"MOV",Registros!$B$2:$B$6000,$A796)&gt;0,1,0)</f>
        <v/>
      </c>
      <c r="H796">
        <f>IF($G796=1,SUMIFS(Registros!$F$2:$F$6000,Registros!$A$2:$A$6000,"MOV",Registros!$B$2:$B$6000,$A796),0)</f>
        <v/>
      </c>
      <c r="I796">
        <f>IF(COUNTIFS(Registros!$A$2:$A$6000,"CS",Registros!$B$2:$B$6000,$A796)&gt;0,1,0)</f>
        <v/>
      </c>
      <c r="J796">
        <f>IF($I796=1,SUMIFS(Registros!$I$2:$I$6000,Registros!$A$2:$A$6000,"CS",Registros!$B$2:$B$6000,$A796),0)</f>
        <v/>
      </c>
      <c r="K796">
        <f>IF(COUNTIFS(Winback!$K$2:$K$300,$D796)&gt;0,1,0)</f>
        <v/>
      </c>
      <c r="L796">
        <f>IF(AND($K796=1,LEFT($A796,3)="WB-"),SUMIFS(Winback!$D$2:$D$300,Winback!$K$2:$K$300,$D796),0)</f>
        <v/>
      </c>
      <c r="M796">
        <f>IF(OR($E796=1,$G796=1,SUMIFS(Registros!$J$2:$J$6000,Registros!$B$2:$B$6000,$A796)&gt;0),1,0)</f>
        <v/>
      </c>
      <c r="N796">
        <f>IF($J796&gt;0,1,IF(COUNTIFS(Registros!$A$2:$A$6000,"CS",Registros!$B$2:$B$6000,$A796,Registros!$K$2:$K$6000,"&lt;&gt;")&gt;0,1,0))</f>
        <v/>
      </c>
      <c r="O796">
        <f>IF(AND($K796=1,$E796=0,$G796=0,$I796=0),"WINBACK",IF(AND($M796=1,$N796&gt;0),"CONVERGENTE",IF($M796=1,"SOLO MÓVIL",IF($N796&gt;0,"SOLO FIJO / INTERNET","SIN SERVICIOS"))))</f>
        <v/>
      </c>
      <c r="P796">
        <f>IF($O796="WINBACK","Recuperar (winback)",IF($O796="CONVERGENTE","Upgrade / más líneas",IF($O796="SOLO MÓVIL","Ofrecer fijo + internet (FLBBTV)",IF($O796="SOLO FIJO / INTERNET","Ofrecer línea móvil Nextphone","Oferta completa (móvil + fijo + internet)"))))</f>
        <v/>
      </c>
      <c r="Q796">
        <f>$F796+$H796+$L796</f>
        <v/>
      </c>
      <c r="R796">
        <f>IFERROR(VLOOKUP($A796,Registros!$B$2:$G$6000,6,0),IFERROR(VLOOKUP($D796,Winback!$B$2:$C$300,2,0),""))</f>
        <v/>
      </c>
      <c r="S796">
        <f>IF($E796=1,"NP","")&amp;IF($G796=1,"+MOV","")&amp;IF($I796=1,"+CS","")&amp;IF($K796=1,"+WB","")</f>
        <v/>
      </c>
      <c r="T796">
        <f>$E796+$G796+$I796+$K796</f>
        <v/>
      </c>
    </row>
    <row r="797">
      <c r="A797" t="inlineStr">
        <is>
          <t>352065340000</t>
        </is>
      </c>
      <c r="B797" t="inlineStr">
        <is>
          <t>35206534</t>
        </is>
      </c>
      <c r="C797" t="inlineStr">
        <is>
          <t>CESAR RODRÍGUEZ</t>
        </is>
      </c>
      <c r="D797" t="inlineStr">
        <is>
          <t>CESARRODRIGUEZ</t>
        </is>
      </c>
      <c r="E797">
        <f>IF(COUNTIFS(Registros!$A$2:$A$6000,"NP",Registros!$B$2:$B$6000,$A797)&gt;0,1,0)</f>
        <v/>
      </c>
      <c r="F797">
        <f>IF($E797=1,SUMIFS(Registros!$F$2:$F$6000,Registros!$A$2:$A$6000,"NP",Registros!$B$2:$B$6000,$A797),0)</f>
        <v/>
      </c>
      <c r="G797">
        <f>IF(COUNTIFS(Registros!$A$2:$A$6000,"MOV",Registros!$B$2:$B$6000,$A797)&gt;0,1,0)</f>
        <v/>
      </c>
      <c r="H797">
        <f>IF($G797=1,SUMIFS(Registros!$F$2:$F$6000,Registros!$A$2:$A$6000,"MOV",Registros!$B$2:$B$6000,$A797),0)</f>
        <v/>
      </c>
      <c r="I797">
        <f>IF(COUNTIFS(Registros!$A$2:$A$6000,"CS",Registros!$B$2:$B$6000,$A797)&gt;0,1,0)</f>
        <v/>
      </c>
      <c r="J797">
        <f>IF($I797=1,SUMIFS(Registros!$I$2:$I$6000,Registros!$A$2:$A$6000,"CS",Registros!$B$2:$B$6000,$A797),0)</f>
        <v/>
      </c>
      <c r="K797">
        <f>IF(COUNTIFS(Winback!$K$2:$K$300,$D797)&gt;0,1,0)</f>
        <v/>
      </c>
      <c r="L797">
        <f>IF(AND($K797=1,LEFT($A797,3)="WB-"),SUMIFS(Winback!$D$2:$D$300,Winback!$K$2:$K$300,$D797),0)</f>
        <v/>
      </c>
      <c r="M797">
        <f>IF(OR($E797=1,$G797=1,SUMIFS(Registros!$J$2:$J$6000,Registros!$B$2:$B$6000,$A797)&gt;0),1,0)</f>
        <v/>
      </c>
      <c r="N797">
        <f>IF($J797&gt;0,1,IF(COUNTIFS(Registros!$A$2:$A$6000,"CS",Registros!$B$2:$B$6000,$A797,Registros!$K$2:$K$6000,"&lt;&gt;")&gt;0,1,0))</f>
        <v/>
      </c>
      <c r="O797">
        <f>IF(AND($K797=1,$E797=0,$G797=0,$I797=0),"WINBACK",IF(AND($M797=1,$N797&gt;0),"CONVERGENTE",IF($M797=1,"SOLO MÓVIL",IF($N797&gt;0,"SOLO FIJO / INTERNET","SIN SERVICIOS"))))</f>
        <v/>
      </c>
      <c r="P797">
        <f>IF($O797="WINBACK","Recuperar (winback)",IF($O797="CONVERGENTE","Upgrade / más líneas",IF($O797="SOLO MÓVIL","Ofrecer fijo + internet (FLBBTV)",IF($O797="SOLO FIJO / INTERNET","Ofrecer línea móvil Nextphone","Oferta completa (móvil + fijo + internet)"))))</f>
        <v/>
      </c>
      <c r="Q797">
        <f>$F797+$H797+$L797</f>
        <v/>
      </c>
      <c r="R797">
        <f>IFERROR(VLOOKUP($A797,Registros!$B$2:$G$6000,6,0),IFERROR(VLOOKUP($D797,Winback!$B$2:$C$300,2,0),""))</f>
        <v/>
      </c>
      <c r="S797">
        <f>IF($E797=1,"NP","")&amp;IF($G797=1,"+MOV","")&amp;IF($I797=1,"+CS","")&amp;IF($K797=1,"+WB","")</f>
        <v/>
      </c>
      <c r="T797">
        <f>$E797+$G797+$I797+$K797</f>
        <v/>
      </c>
    </row>
    <row r="798">
      <c r="A798" t="inlineStr">
        <is>
          <t>355140760000</t>
        </is>
      </c>
      <c r="B798" t="inlineStr">
        <is>
          <t>35514076</t>
        </is>
      </c>
      <c r="C798" t="inlineStr">
        <is>
          <t>JUAN ANEL MARÍN HERNÁNDEZ</t>
        </is>
      </c>
      <c r="D798" t="inlineStr">
        <is>
          <t>JUANANELMARINHERNANDEZ</t>
        </is>
      </c>
      <c r="E798">
        <f>IF(COUNTIFS(Registros!$A$2:$A$6000,"NP",Registros!$B$2:$B$6000,$A798)&gt;0,1,0)</f>
        <v/>
      </c>
      <c r="F798">
        <f>IF($E798=1,SUMIFS(Registros!$F$2:$F$6000,Registros!$A$2:$A$6000,"NP",Registros!$B$2:$B$6000,$A798),0)</f>
        <v/>
      </c>
      <c r="G798">
        <f>IF(COUNTIFS(Registros!$A$2:$A$6000,"MOV",Registros!$B$2:$B$6000,$A798)&gt;0,1,0)</f>
        <v/>
      </c>
      <c r="H798">
        <f>IF($G798=1,SUMIFS(Registros!$F$2:$F$6000,Registros!$A$2:$A$6000,"MOV",Registros!$B$2:$B$6000,$A798),0)</f>
        <v/>
      </c>
      <c r="I798">
        <f>IF(COUNTIFS(Registros!$A$2:$A$6000,"CS",Registros!$B$2:$B$6000,$A798)&gt;0,1,0)</f>
        <v/>
      </c>
      <c r="J798">
        <f>IF($I798=1,SUMIFS(Registros!$I$2:$I$6000,Registros!$A$2:$A$6000,"CS",Registros!$B$2:$B$6000,$A798),0)</f>
        <v/>
      </c>
      <c r="K798">
        <f>IF(COUNTIFS(Winback!$K$2:$K$300,$D798)&gt;0,1,0)</f>
        <v/>
      </c>
      <c r="L798">
        <f>IF(AND($K798=1,LEFT($A798,3)="WB-"),SUMIFS(Winback!$D$2:$D$300,Winback!$K$2:$K$300,$D798),0)</f>
        <v/>
      </c>
      <c r="M798">
        <f>IF(OR($E798=1,$G798=1,SUMIFS(Registros!$J$2:$J$6000,Registros!$B$2:$B$6000,$A798)&gt;0),1,0)</f>
        <v/>
      </c>
      <c r="N798">
        <f>IF($J798&gt;0,1,IF(COUNTIFS(Registros!$A$2:$A$6000,"CS",Registros!$B$2:$B$6000,$A798,Registros!$K$2:$K$6000,"&lt;&gt;")&gt;0,1,0))</f>
        <v/>
      </c>
      <c r="O798">
        <f>IF(AND($K798=1,$E798=0,$G798=0,$I798=0),"WINBACK",IF(AND($M798=1,$N798&gt;0),"CONVERGENTE",IF($M798=1,"SOLO MÓVIL",IF($N798&gt;0,"SOLO FIJO / INTERNET","SIN SERVICIOS"))))</f>
        <v/>
      </c>
      <c r="P798">
        <f>IF($O798="WINBACK","Recuperar (winback)",IF($O798="CONVERGENTE","Upgrade / más líneas",IF($O798="SOLO MÓVIL","Ofrecer fijo + internet (FLBBTV)",IF($O798="SOLO FIJO / INTERNET","Ofrecer línea móvil Nextphone","Oferta completa (móvil + fijo + internet)"))))</f>
        <v/>
      </c>
      <c r="Q798">
        <f>$F798+$H798+$L798</f>
        <v/>
      </c>
      <c r="R798">
        <f>IFERROR(VLOOKUP($A798,Registros!$B$2:$G$6000,6,0),IFERROR(VLOOKUP($D798,Winback!$B$2:$C$300,2,0),""))</f>
        <v/>
      </c>
      <c r="S798">
        <f>IF($E798=1,"NP","")&amp;IF($G798=1,"+MOV","")&amp;IF($I798=1,"+CS","")&amp;IF($K798=1,"+WB","")</f>
        <v/>
      </c>
      <c r="T798">
        <f>$E798+$G798+$I798+$K798</f>
        <v/>
      </c>
    </row>
    <row r="799">
      <c r="A799" t="inlineStr">
        <is>
          <t>348094810000</t>
        </is>
      </c>
      <c r="B799" t="inlineStr">
        <is>
          <t>34809481</t>
        </is>
      </c>
      <c r="C799" t="inlineStr">
        <is>
          <t>ALBERTO QUINTANA VEGA</t>
        </is>
      </c>
      <c r="D799" t="inlineStr">
        <is>
          <t>ALBERTOQUINTANAVEGA</t>
        </is>
      </c>
      <c r="E799">
        <f>IF(COUNTIFS(Registros!$A$2:$A$6000,"NP",Registros!$B$2:$B$6000,$A799)&gt;0,1,0)</f>
        <v/>
      </c>
      <c r="F799">
        <f>IF($E799=1,SUMIFS(Registros!$F$2:$F$6000,Registros!$A$2:$A$6000,"NP",Registros!$B$2:$B$6000,$A799),0)</f>
        <v/>
      </c>
      <c r="G799">
        <f>IF(COUNTIFS(Registros!$A$2:$A$6000,"MOV",Registros!$B$2:$B$6000,$A799)&gt;0,1,0)</f>
        <v/>
      </c>
      <c r="H799">
        <f>IF($G799=1,SUMIFS(Registros!$F$2:$F$6000,Registros!$A$2:$A$6000,"MOV",Registros!$B$2:$B$6000,$A799),0)</f>
        <v/>
      </c>
      <c r="I799">
        <f>IF(COUNTIFS(Registros!$A$2:$A$6000,"CS",Registros!$B$2:$B$6000,$A799)&gt;0,1,0)</f>
        <v/>
      </c>
      <c r="J799">
        <f>IF($I799=1,SUMIFS(Registros!$I$2:$I$6000,Registros!$A$2:$A$6000,"CS",Registros!$B$2:$B$6000,$A799),0)</f>
        <v/>
      </c>
      <c r="K799">
        <f>IF(COUNTIFS(Winback!$K$2:$K$300,$D799)&gt;0,1,0)</f>
        <v/>
      </c>
      <c r="L799">
        <f>IF(AND($K799=1,LEFT($A799,3)="WB-"),SUMIFS(Winback!$D$2:$D$300,Winback!$K$2:$K$300,$D799),0)</f>
        <v/>
      </c>
      <c r="M799">
        <f>IF(OR($E799=1,$G799=1,SUMIFS(Registros!$J$2:$J$6000,Registros!$B$2:$B$6000,$A799)&gt;0),1,0)</f>
        <v/>
      </c>
      <c r="N799">
        <f>IF($J799&gt;0,1,IF(COUNTIFS(Registros!$A$2:$A$6000,"CS",Registros!$B$2:$B$6000,$A799,Registros!$K$2:$K$6000,"&lt;&gt;")&gt;0,1,0))</f>
        <v/>
      </c>
      <c r="O799">
        <f>IF(AND($K799=1,$E799=0,$G799=0,$I799=0),"WINBACK",IF(AND($M799=1,$N799&gt;0),"CONVERGENTE",IF($M799=1,"SOLO MÓVIL",IF($N799&gt;0,"SOLO FIJO / INTERNET","SIN SERVICIOS"))))</f>
        <v/>
      </c>
      <c r="P799">
        <f>IF($O799="WINBACK","Recuperar (winback)",IF($O799="CONVERGENTE","Upgrade / más líneas",IF($O799="SOLO MÓVIL","Ofrecer fijo + internet (FLBBTV)",IF($O799="SOLO FIJO / INTERNET","Ofrecer línea móvil Nextphone","Oferta completa (móvil + fijo + internet)"))))</f>
        <v/>
      </c>
      <c r="Q799">
        <f>$F799+$H799+$L799</f>
        <v/>
      </c>
      <c r="R799">
        <f>IFERROR(VLOOKUP($A799,Registros!$B$2:$G$6000,6,0),IFERROR(VLOOKUP($D799,Winback!$B$2:$C$300,2,0),""))</f>
        <v/>
      </c>
      <c r="S799">
        <f>IF($E799=1,"NP","")&amp;IF($G799=1,"+MOV","")&amp;IF($I799=1,"+CS","")&amp;IF($K799=1,"+WB","")</f>
        <v/>
      </c>
      <c r="T799">
        <f>$E799+$G799+$I799+$K799</f>
        <v/>
      </c>
    </row>
    <row r="800">
      <c r="A800" t="inlineStr">
        <is>
          <t>361034360000</t>
        </is>
      </c>
      <c r="B800" t="inlineStr">
        <is>
          <t>36103436</t>
        </is>
      </c>
      <c r="C800" t="inlineStr">
        <is>
          <t>YAJAIRA YANETH JAÉN DE LEON</t>
        </is>
      </c>
      <c r="D800" t="inlineStr">
        <is>
          <t>YAJAIRAYANETHJAENDELEON</t>
        </is>
      </c>
      <c r="E800">
        <f>IF(COUNTIFS(Registros!$A$2:$A$6000,"NP",Registros!$B$2:$B$6000,$A800)&gt;0,1,0)</f>
        <v/>
      </c>
      <c r="F800">
        <f>IF($E800=1,SUMIFS(Registros!$F$2:$F$6000,Registros!$A$2:$A$6000,"NP",Registros!$B$2:$B$6000,$A800),0)</f>
        <v/>
      </c>
      <c r="G800">
        <f>IF(COUNTIFS(Registros!$A$2:$A$6000,"MOV",Registros!$B$2:$B$6000,$A800)&gt;0,1,0)</f>
        <v/>
      </c>
      <c r="H800">
        <f>IF($G800=1,SUMIFS(Registros!$F$2:$F$6000,Registros!$A$2:$A$6000,"MOV",Registros!$B$2:$B$6000,$A800),0)</f>
        <v/>
      </c>
      <c r="I800">
        <f>IF(COUNTIFS(Registros!$A$2:$A$6000,"CS",Registros!$B$2:$B$6000,$A800)&gt;0,1,0)</f>
        <v/>
      </c>
      <c r="J800">
        <f>IF($I800=1,SUMIFS(Registros!$I$2:$I$6000,Registros!$A$2:$A$6000,"CS",Registros!$B$2:$B$6000,$A800),0)</f>
        <v/>
      </c>
      <c r="K800">
        <f>IF(COUNTIFS(Winback!$K$2:$K$300,$D800)&gt;0,1,0)</f>
        <v/>
      </c>
      <c r="L800">
        <f>IF(AND($K800=1,LEFT($A800,3)="WB-"),SUMIFS(Winback!$D$2:$D$300,Winback!$K$2:$K$300,$D800),0)</f>
        <v/>
      </c>
      <c r="M800">
        <f>IF(OR($E800=1,$G800=1,SUMIFS(Registros!$J$2:$J$6000,Registros!$B$2:$B$6000,$A800)&gt;0),1,0)</f>
        <v/>
      </c>
      <c r="N800">
        <f>IF($J800&gt;0,1,IF(COUNTIFS(Registros!$A$2:$A$6000,"CS",Registros!$B$2:$B$6000,$A800,Registros!$K$2:$K$6000,"&lt;&gt;")&gt;0,1,0))</f>
        <v/>
      </c>
      <c r="O800">
        <f>IF(AND($K800=1,$E800=0,$G800=0,$I800=0),"WINBACK",IF(AND($M800=1,$N800&gt;0),"CONVERGENTE",IF($M800=1,"SOLO MÓVIL",IF($N800&gt;0,"SOLO FIJO / INTERNET","SIN SERVICIOS"))))</f>
        <v/>
      </c>
      <c r="P800">
        <f>IF($O800="WINBACK","Recuperar (winback)",IF($O800="CONVERGENTE","Upgrade / más líneas",IF($O800="SOLO MÓVIL","Ofrecer fijo + internet (FLBBTV)",IF($O800="SOLO FIJO / INTERNET","Ofrecer línea móvil Nextphone","Oferta completa (móvil + fijo + internet)"))))</f>
        <v/>
      </c>
      <c r="Q800">
        <f>$F800+$H800+$L800</f>
        <v/>
      </c>
      <c r="R800">
        <f>IFERROR(VLOOKUP($A800,Registros!$B$2:$G$6000,6,0),IFERROR(VLOOKUP($D800,Winback!$B$2:$C$300,2,0),""))</f>
        <v/>
      </c>
      <c r="S800">
        <f>IF($E800=1,"NP","")&amp;IF($G800=1,"+MOV","")&amp;IF($I800=1,"+CS","")&amp;IF($K800=1,"+WB","")</f>
        <v/>
      </c>
      <c r="T800">
        <f>$E800+$G800+$I800+$K800</f>
        <v/>
      </c>
    </row>
    <row r="801">
      <c r="A801" t="inlineStr">
        <is>
          <t>352073210000</t>
        </is>
      </c>
      <c r="B801" t="inlineStr">
        <is>
          <t>35207321</t>
        </is>
      </c>
      <c r="C801" t="inlineStr">
        <is>
          <t>MIRELIS LISBETH GONZALEZ GONZALEZ</t>
        </is>
      </c>
      <c r="D801" t="inlineStr">
        <is>
          <t>MIRELISLISBETHGONZALEZGONZALEZ</t>
        </is>
      </c>
      <c r="E801">
        <f>IF(COUNTIFS(Registros!$A$2:$A$6000,"NP",Registros!$B$2:$B$6000,$A801)&gt;0,1,0)</f>
        <v/>
      </c>
      <c r="F801">
        <f>IF($E801=1,SUMIFS(Registros!$F$2:$F$6000,Registros!$A$2:$A$6000,"NP",Registros!$B$2:$B$6000,$A801),0)</f>
        <v/>
      </c>
      <c r="G801">
        <f>IF(COUNTIFS(Registros!$A$2:$A$6000,"MOV",Registros!$B$2:$B$6000,$A801)&gt;0,1,0)</f>
        <v/>
      </c>
      <c r="H801">
        <f>IF($G801=1,SUMIFS(Registros!$F$2:$F$6000,Registros!$A$2:$A$6000,"MOV",Registros!$B$2:$B$6000,$A801),0)</f>
        <v/>
      </c>
      <c r="I801">
        <f>IF(COUNTIFS(Registros!$A$2:$A$6000,"CS",Registros!$B$2:$B$6000,$A801)&gt;0,1,0)</f>
        <v/>
      </c>
      <c r="J801">
        <f>IF($I801=1,SUMIFS(Registros!$I$2:$I$6000,Registros!$A$2:$A$6000,"CS",Registros!$B$2:$B$6000,$A801),0)</f>
        <v/>
      </c>
      <c r="K801">
        <f>IF(COUNTIFS(Winback!$K$2:$K$300,$D801)&gt;0,1,0)</f>
        <v/>
      </c>
      <c r="L801">
        <f>IF(AND($K801=1,LEFT($A801,3)="WB-"),SUMIFS(Winback!$D$2:$D$300,Winback!$K$2:$K$300,$D801),0)</f>
        <v/>
      </c>
      <c r="M801">
        <f>IF(OR($E801=1,$G801=1,SUMIFS(Registros!$J$2:$J$6000,Registros!$B$2:$B$6000,$A801)&gt;0),1,0)</f>
        <v/>
      </c>
      <c r="N801">
        <f>IF($J801&gt;0,1,IF(COUNTIFS(Registros!$A$2:$A$6000,"CS",Registros!$B$2:$B$6000,$A801,Registros!$K$2:$K$6000,"&lt;&gt;")&gt;0,1,0))</f>
        <v/>
      </c>
      <c r="O801">
        <f>IF(AND($K801=1,$E801=0,$G801=0,$I801=0),"WINBACK",IF(AND($M801=1,$N801&gt;0),"CONVERGENTE",IF($M801=1,"SOLO MÓVIL",IF($N801&gt;0,"SOLO FIJO / INTERNET","SIN SERVICIOS"))))</f>
        <v/>
      </c>
      <c r="P801">
        <f>IF($O801="WINBACK","Recuperar (winback)",IF($O801="CONVERGENTE","Upgrade / más líneas",IF($O801="SOLO MÓVIL","Ofrecer fijo + internet (FLBBTV)",IF($O801="SOLO FIJO / INTERNET","Ofrecer línea móvil Nextphone","Oferta completa (móvil + fijo + internet)"))))</f>
        <v/>
      </c>
      <c r="Q801">
        <f>$F801+$H801+$L801</f>
        <v/>
      </c>
      <c r="R801">
        <f>IFERROR(VLOOKUP($A801,Registros!$B$2:$G$6000,6,0),IFERROR(VLOOKUP($D801,Winback!$B$2:$C$300,2,0),""))</f>
        <v/>
      </c>
      <c r="S801">
        <f>IF($E801=1,"NP","")&amp;IF($G801=1,"+MOV","")&amp;IF($I801=1,"+CS","")&amp;IF($K801=1,"+WB","")</f>
        <v/>
      </c>
      <c r="T801">
        <f>$E801+$G801+$I801+$K801</f>
        <v/>
      </c>
    </row>
    <row r="802">
      <c r="A802" t="inlineStr">
        <is>
          <t>368051750000</t>
        </is>
      </c>
      <c r="B802" t="inlineStr">
        <is>
          <t>36805175</t>
        </is>
      </c>
      <c r="C802" t="inlineStr">
        <is>
          <t>AGUSTIN GONZALEZ</t>
        </is>
      </c>
      <c r="D802" t="inlineStr">
        <is>
          <t>AGUSTINGONZALEZ</t>
        </is>
      </c>
      <c r="E802">
        <f>IF(COUNTIFS(Registros!$A$2:$A$6000,"NP",Registros!$B$2:$B$6000,$A802)&gt;0,1,0)</f>
        <v/>
      </c>
      <c r="F802">
        <f>IF($E802=1,SUMIFS(Registros!$F$2:$F$6000,Registros!$A$2:$A$6000,"NP",Registros!$B$2:$B$6000,$A802),0)</f>
        <v/>
      </c>
      <c r="G802">
        <f>IF(COUNTIFS(Registros!$A$2:$A$6000,"MOV",Registros!$B$2:$B$6000,$A802)&gt;0,1,0)</f>
        <v/>
      </c>
      <c r="H802">
        <f>IF($G802=1,SUMIFS(Registros!$F$2:$F$6000,Registros!$A$2:$A$6000,"MOV",Registros!$B$2:$B$6000,$A802),0)</f>
        <v/>
      </c>
      <c r="I802">
        <f>IF(COUNTIFS(Registros!$A$2:$A$6000,"CS",Registros!$B$2:$B$6000,$A802)&gt;0,1,0)</f>
        <v/>
      </c>
      <c r="J802">
        <f>IF($I802=1,SUMIFS(Registros!$I$2:$I$6000,Registros!$A$2:$A$6000,"CS",Registros!$B$2:$B$6000,$A802),0)</f>
        <v/>
      </c>
      <c r="K802">
        <f>IF(COUNTIFS(Winback!$K$2:$K$300,$D802)&gt;0,1,0)</f>
        <v/>
      </c>
      <c r="L802">
        <f>IF(AND($K802=1,LEFT($A802,3)="WB-"),SUMIFS(Winback!$D$2:$D$300,Winback!$K$2:$K$300,$D802),0)</f>
        <v/>
      </c>
      <c r="M802">
        <f>IF(OR($E802=1,$G802=1,SUMIFS(Registros!$J$2:$J$6000,Registros!$B$2:$B$6000,$A802)&gt;0),1,0)</f>
        <v/>
      </c>
      <c r="N802">
        <f>IF($J802&gt;0,1,IF(COUNTIFS(Registros!$A$2:$A$6000,"CS",Registros!$B$2:$B$6000,$A802,Registros!$K$2:$K$6000,"&lt;&gt;")&gt;0,1,0))</f>
        <v/>
      </c>
      <c r="O802">
        <f>IF(AND($K802=1,$E802=0,$G802=0,$I802=0),"WINBACK",IF(AND($M802=1,$N802&gt;0),"CONVERGENTE",IF($M802=1,"SOLO MÓVIL",IF($N802&gt;0,"SOLO FIJO / INTERNET","SIN SERVICIOS"))))</f>
        <v/>
      </c>
      <c r="P802">
        <f>IF($O802="WINBACK","Recuperar (winback)",IF($O802="CONVERGENTE","Upgrade / más líneas",IF($O802="SOLO MÓVIL","Ofrecer fijo + internet (FLBBTV)",IF($O802="SOLO FIJO / INTERNET","Ofrecer línea móvil Nextphone","Oferta completa (móvil + fijo + internet)"))))</f>
        <v/>
      </c>
      <c r="Q802">
        <f>$F802+$H802+$L802</f>
        <v/>
      </c>
      <c r="R802">
        <f>IFERROR(VLOOKUP($A802,Registros!$B$2:$G$6000,6,0),IFERROR(VLOOKUP($D802,Winback!$B$2:$C$300,2,0),""))</f>
        <v/>
      </c>
      <c r="S802">
        <f>IF($E802=1,"NP","")&amp;IF($G802=1,"+MOV","")&amp;IF($I802=1,"+CS","")&amp;IF($K802=1,"+WB","")</f>
        <v/>
      </c>
      <c r="T802">
        <f>$E802+$G802+$I802+$K802</f>
        <v/>
      </c>
    </row>
    <row r="803">
      <c r="A803" t="inlineStr">
        <is>
          <t>328267430000</t>
        </is>
      </c>
      <c r="B803" t="inlineStr">
        <is>
          <t>32826743</t>
        </is>
      </c>
      <c r="C803" t="inlineStr">
        <is>
          <t>LIKE NEW GALLERY STORE</t>
        </is>
      </c>
      <c r="D803" t="inlineStr">
        <is>
          <t>LIKENEWGALLERYSTORE</t>
        </is>
      </c>
      <c r="E803">
        <f>IF(COUNTIFS(Registros!$A$2:$A$6000,"NP",Registros!$B$2:$B$6000,$A803)&gt;0,1,0)</f>
        <v/>
      </c>
      <c r="F803">
        <f>IF($E803=1,SUMIFS(Registros!$F$2:$F$6000,Registros!$A$2:$A$6000,"NP",Registros!$B$2:$B$6000,$A803),0)</f>
        <v/>
      </c>
      <c r="G803">
        <f>IF(COUNTIFS(Registros!$A$2:$A$6000,"MOV",Registros!$B$2:$B$6000,$A803)&gt;0,1,0)</f>
        <v/>
      </c>
      <c r="H803">
        <f>IF($G803=1,SUMIFS(Registros!$F$2:$F$6000,Registros!$A$2:$A$6000,"MOV",Registros!$B$2:$B$6000,$A803),0)</f>
        <v/>
      </c>
      <c r="I803">
        <f>IF(COUNTIFS(Registros!$A$2:$A$6000,"CS",Registros!$B$2:$B$6000,$A803)&gt;0,1,0)</f>
        <v/>
      </c>
      <c r="J803">
        <f>IF($I803=1,SUMIFS(Registros!$I$2:$I$6000,Registros!$A$2:$A$6000,"CS",Registros!$B$2:$B$6000,$A803),0)</f>
        <v/>
      </c>
      <c r="K803">
        <f>IF(COUNTIFS(Winback!$K$2:$K$300,$D803)&gt;0,1,0)</f>
        <v/>
      </c>
      <c r="L803">
        <f>IF(AND($K803=1,LEFT($A803,3)="WB-"),SUMIFS(Winback!$D$2:$D$300,Winback!$K$2:$K$300,$D803),0)</f>
        <v/>
      </c>
      <c r="M803">
        <f>IF(OR($E803=1,$G803=1,SUMIFS(Registros!$J$2:$J$6000,Registros!$B$2:$B$6000,$A803)&gt;0),1,0)</f>
        <v/>
      </c>
      <c r="N803">
        <f>IF($J803&gt;0,1,IF(COUNTIFS(Registros!$A$2:$A$6000,"CS",Registros!$B$2:$B$6000,$A803,Registros!$K$2:$K$6000,"&lt;&gt;")&gt;0,1,0))</f>
        <v/>
      </c>
      <c r="O803">
        <f>IF(AND($K803=1,$E803=0,$G803=0,$I803=0),"WINBACK",IF(AND($M803=1,$N803&gt;0),"CONVERGENTE",IF($M803=1,"SOLO MÓVIL",IF($N803&gt;0,"SOLO FIJO / INTERNET","SIN SERVICIOS"))))</f>
        <v/>
      </c>
      <c r="P803">
        <f>IF($O803="WINBACK","Recuperar (winback)",IF($O803="CONVERGENTE","Upgrade / más líneas",IF($O803="SOLO MÓVIL","Ofrecer fijo + internet (FLBBTV)",IF($O803="SOLO FIJO / INTERNET","Ofrecer línea móvil Nextphone","Oferta completa (móvil + fijo + internet)"))))</f>
        <v/>
      </c>
      <c r="Q803">
        <f>$F803+$H803+$L803</f>
        <v/>
      </c>
      <c r="R803">
        <f>IFERROR(VLOOKUP($A803,Registros!$B$2:$G$6000,6,0),IFERROR(VLOOKUP($D803,Winback!$B$2:$C$300,2,0),""))</f>
        <v/>
      </c>
      <c r="S803">
        <f>IF($E803=1,"NP","")&amp;IF($G803=1,"+MOV","")&amp;IF($I803=1,"+CS","")&amp;IF($K803=1,"+WB","")</f>
        <v/>
      </c>
      <c r="T803">
        <f>$E803+$G803+$I803+$K803</f>
        <v/>
      </c>
    </row>
    <row r="804">
      <c r="A804" t="inlineStr">
        <is>
          <t>312197640000</t>
        </is>
      </c>
      <c r="B804" t="inlineStr">
        <is>
          <t>31219764</t>
        </is>
      </c>
      <c r="C804" t="inlineStr">
        <is>
          <t>MARTHA MARIA CORDOBA QUINTERO</t>
        </is>
      </c>
      <c r="D804" t="inlineStr">
        <is>
          <t>MARTHAMARIACORDOBAQUINTERO</t>
        </is>
      </c>
      <c r="E804">
        <f>IF(COUNTIFS(Registros!$A$2:$A$6000,"NP",Registros!$B$2:$B$6000,$A804)&gt;0,1,0)</f>
        <v/>
      </c>
      <c r="F804">
        <f>IF($E804=1,SUMIFS(Registros!$F$2:$F$6000,Registros!$A$2:$A$6000,"NP",Registros!$B$2:$B$6000,$A804),0)</f>
        <v/>
      </c>
      <c r="G804">
        <f>IF(COUNTIFS(Registros!$A$2:$A$6000,"MOV",Registros!$B$2:$B$6000,$A804)&gt;0,1,0)</f>
        <v/>
      </c>
      <c r="H804">
        <f>IF($G804=1,SUMIFS(Registros!$F$2:$F$6000,Registros!$A$2:$A$6000,"MOV",Registros!$B$2:$B$6000,$A804),0)</f>
        <v/>
      </c>
      <c r="I804">
        <f>IF(COUNTIFS(Registros!$A$2:$A$6000,"CS",Registros!$B$2:$B$6000,$A804)&gt;0,1,0)</f>
        <v/>
      </c>
      <c r="J804">
        <f>IF($I804=1,SUMIFS(Registros!$I$2:$I$6000,Registros!$A$2:$A$6000,"CS",Registros!$B$2:$B$6000,$A804),0)</f>
        <v/>
      </c>
      <c r="K804">
        <f>IF(COUNTIFS(Winback!$K$2:$K$300,$D804)&gt;0,1,0)</f>
        <v/>
      </c>
      <c r="L804">
        <f>IF(AND($K804=1,LEFT($A804,3)="WB-"),SUMIFS(Winback!$D$2:$D$300,Winback!$K$2:$K$300,$D804),0)</f>
        <v/>
      </c>
      <c r="M804">
        <f>IF(OR($E804=1,$G804=1,SUMIFS(Registros!$J$2:$J$6000,Registros!$B$2:$B$6000,$A804)&gt;0),1,0)</f>
        <v/>
      </c>
      <c r="N804">
        <f>IF($J804&gt;0,1,IF(COUNTIFS(Registros!$A$2:$A$6000,"CS",Registros!$B$2:$B$6000,$A804,Registros!$K$2:$K$6000,"&lt;&gt;")&gt;0,1,0))</f>
        <v/>
      </c>
      <c r="O804">
        <f>IF(AND($K804=1,$E804=0,$G804=0,$I804=0),"WINBACK",IF(AND($M804=1,$N804&gt;0),"CONVERGENTE",IF($M804=1,"SOLO MÓVIL",IF($N804&gt;0,"SOLO FIJO / INTERNET","SIN SERVICIOS"))))</f>
        <v/>
      </c>
      <c r="P804">
        <f>IF($O804="WINBACK","Recuperar (winback)",IF($O804="CONVERGENTE","Upgrade / más líneas",IF($O804="SOLO MÓVIL","Ofrecer fijo + internet (FLBBTV)",IF($O804="SOLO FIJO / INTERNET","Ofrecer línea móvil Nextphone","Oferta completa (móvil + fijo + internet)"))))</f>
        <v/>
      </c>
      <c r="Q804">
        <f>$F804+$H804+$L804</f>
        <v/>
      </c>
      <c r="R804">
        <f>IFERROR(VLOOKUP($A804,Registros!$B$2:$G$6000,6,0),IFERROR(VLOOKUP($D804,Winback!$B$2:$C$300,2,0),""))</f>
        <v/>
      </c>
      <c r="S804">
        <f>IF($E804=1,"NP","")&amp;IF($G804=1,"+MOV","")&amp;IF($I804=1,"+CS","")&amp;IF($K804=1,"+WB","")</f>
        <v/>
      </c>
      <c r="T804">
        <f>$E804+$G804+$I804+$K804</f>
        <v/>
      </c>
    </row>
    <row r="805">
      <c r="A805" t="inlineStr">
        <is>
          <t>358207460000</t>
        </is>
      </c>
      <c r="B805" t="inlineStr">
        <is>
          <t>35820746</t>
        </is>
      </c>
      <c r="C805" t="inlineStr">
        <is>
          <t>HILDA MAIDED MENDOZA SANCHEZ</t>
        </is>
      </c>
      <c r="D805" t="inlineStr">
        <is>
          <t>HILDAMAIDEDMENDOZASANCHEZ</t>
        </is>
      </c>
      <c r="E805">
        <f>IF(COUNTIFS(Registros!$A$2:$A$6000,"NP",Registros!$B$2:$B$6000,$A805)&gt;0,1,0)</f>
        <v/>
      </c>
      <c r="F805">
        <f>IF($E805=1,SUMIFS(Registros!$F$2:$F$6000,Registros!$A$2:$A$6000,"NP",Registros!$B$2:$B$6000,$A805),0)</f>
        <v/>
      </c>
      <c r="G805">
        <f>IF(COUNTIFS(Registros!$A$2:$A$6000,"MOV",Registros!$B$2:$B$6000,$A805)&gt;0,1,0)</f>
        <v/>
      </c>
      <c r="H805">
        <f>IF($G805=1,SUMIFS(Registros!$F$2:$F$6000,Registros!$A$2:$A$6000,"MOV",Registros!$B$2:$B$6000,$A805),0)</f>
        <v/>
      </c>
      <c r="I805">
        <f>IF(COUNTIFS(Registros!$A$2:$A$6000,"CS",Registros!$B$2:$B$6000,$A805)&gt;0,1,0)</f>
        <v/>
      </c>
      <c r="J805">
        <f>IF($I805=1,SUMIFS(Registros!$I$2:$I$6000,Registros!$A$2:$A$6000,"CS",Registros!$B$2:$B$6000,$A805),0)</f>
        <v/>
      </c>
      <c r="K805">
        <f>IF(COUNTIFS(Winback!$K$2:$K$300,$D805)&gt;0,1,0)</f>
        <v/>
      </c>
      <c r="L805">
        <f>IF(AND($K805=1,LEFT($A805,3)="WB-"),SUMIFS(Winback!$D$2:$D$300,Winback!$K$2:$K$300,$D805),0)</f>
        <v/>
      </c>
      <c r="M805">
        <f>IF(OR($E805=1,$G805=1,SUMIFS(Registros!$J$2:$J$6000,Registros!$B$2:$B$6000,$A805)&gt;0),1,0)</f>
        <v/>
      </c>
      <c r="N805">
        <f>IF($J805&gt;0,1,IF(COUNTIFS(Registros!$A$2:$A$6000,"CS",Registros!$B$2:$B$6000,$A805,Registros!$K$2:$K$6000,"&lt;&gt;")&gt;0,1,0))</f>
        <v/>
      </c>
      <c r="O805">
        <f>IF(AND($K805=1,$E805=0,$G805=0,$I805=0),"WINBACK",IF(AND($M805=1,$N805&gt;0),"CONVERGENTE",IF($M805=1,"SOLO MÓVIL",IF($N805&gt;0,"SOLO FIJO / INTERNET","SIN SERVICIOS"))))</f>
        <v/>
      </c>
      <c r="P805">
        <f>IF($O805="WINBACK","Recuperar (winback)",IF($O805="CONVERGENTE","Upgrade / más líneas",IF($O805="SOLO MÓVIL","Ofrecer fijo + internet (FLBBTV)",IF($O805="SOLO FIJO / INTERNET","Ofrecer línea móvil Nextphone","Oferta completa (móvil + fijo + internet)"))))</f>
        <v/>
      </c>
      <c r="Q805">
        <f>$F805+$H805+$L805</f>
        <v/>
      </c>
      <c r="R805">
        <f>IFERROR(VLOOKUP($A805,Registros!$B$2:$G$6000,6,0),IFERROR(VLOOKUP($D805,Winback!$B$2:$C$300,2,0),""))</f>
        <v/>
      </c>
      <c r="S805">
        <f>IF($E805=1,"NP","")&amp;IF($G805=1,"+MOV","")&amp;IF($I805=1,"+CS","")&amp;IF($K805=1,"+WB","")</f>
        <v/>
      </c>
      <c r="T805">
        <f>$E805+$G805+$I805+$K805</f>
        <v/>
      </c>
    </row>
    <row r="806">
      <c r="A806" t="inlineStr">
        <is>
          <t>368040770000</t>
        </is>
      </c>
      <c r="B806" t="inlineStr">
        <is>
          <t>36804077</t>
        </is>
      </c>
      <c r="C806" t="inlineStr">
        <is>
          <t>MARIELA BARRIA PINTO</t>
        </is>
      </c>
      <c r="D806" t="inlineStr">
        <is>
          <t>MARIELABARRIAPINTO</t>
        </is>
      </c>
      <c r="E806">
        <f>IF(COUNTIFS(Registros!$A$2:$A$6000,"NP",Registros!$B$2:$B$6000,$A806)&gt;0,1,0)</f>
        <v/>
      </c>
      <c r="F806">
        <f>IF($E806=1,SUMIFS(Registros!$F$2:$F$6000,Registros!$A$2:$A$6000,"NP",Registros!$B$2:$B$6000,$A806),0)</f>
        <v/>
      </c>
      <c r="G806">
        <f>IF(COUNTIFS(Registros!$A$2:$A$6000,"MOV",Registros!$B$2:$B$6000,$A806)&gt;0,1,0)</f>
        <v/>
      </c>
      <c r="H806">
        <f>IF($G806=1,SUMIFS(Registros!$F$2:$F$6000,Registros!$A$2:$A$6000,"MOV",Registros!$B$2:$B$6000,$A806),0)</f>
        <v/>
      </c>
      <c r="I806">
        <f>IF(COUNTIFS(Registros!$A$2:$A$6000,"CS",Registros!$B$2:$B$6000,$A806)&gt;0,1,0)</f>
        <v/>
      </c>
      <c r="J806">
        <f>IF($I806=1,SUMIFS(Registros!$I$2:$I$6000,Registros!$A$2:$A$6000,"CS",Registros!$B$2:$B$6000,$A806),0)</f>
        <v/>
      </c>
      <c r="K806">
        <f>IF(COUNTIFS(Winback!$K$2:$K$300,$D806)&gt;0,1,0)</f>
        <v/>
      </c>
      <c r="L806">
        <f>IF(AND($K806=1,LEFT($A806,3)="WB-"),SUMIFS(Winback!$D$2:$D$300,Winback!$K$2:$K$300,$D806),0)</f>
        <v/>
      </c>
      <c r="M806">
        <f>IF(OR($E806=1,$G806=1,SUMIFS(Registros!$J$2:$J$6000,Registros!$B$2:$B$6000,$A806)&gt;0),1,0)</f>
        <v/>
      </c>
      <c r="N806">
        <f>IF($J806&gt;0,1,IF(COUNTIFS(Registros!$A$2:$A$6000,"CS",Registros!$B$2:$B$6000,$A806,Registros!$K$2:$K$6000,"&lt;&gt;")&gt;0,1,0))</f>
        <v/>
      </c>
      <c r="O806">
        <f>IF(AND($K806=1,$E806=0,$G806=0,$I806=0),"WINBACK",IF(AND($M806=1,$N806&gt;0),"CONVERGENTE",IF($M806=1,"SOLO MÓVIL",IF($N806&gt;0,"SOLO FIJO / INTERNET","SIN SERVICIOS"))))</f>
        <v/>
      </c>
      <c r="P806">
        <f>IF($O806="WINBACK","Recuperar (winback)",IF($O806="CONVERGENTE","Upgrade / más líneas",IF($O806="SOLO MÓVIL","Ofrecer fijo + internet (FLBBTV)",IF($O806="SOLO FIJO / INTERNET","Ofrecer línea móvil Nextphone","Oferta completa (móvil + fijo + internet)"))))</f>
        <v/>
      </c>
      <c r="Q806">
        <f>$F806+$H806+$L806</f>
        <v/>
      </c>
      <c r="R806">
        <f>IFERROR(VLOOKUP($A806,Registros!$B$2:$G$6000,6,0),IFERROR(VLOOKUP($D806,Winback!$B$2:$C$300,2,0),""))</f>
        <v/>
      </c>
      <c r="S806">
        <f>IF($E806=1,"NP","")&amp;IF($G806=1,"+MOV","")&amp;IF($I806=1,"+CS","")&amp;IF($K806=1,"+WB","")</f>
        <v/>
      </c>
      <c r="T806">
        <f>$E806+$G806+$I806+$K806</f>
        <v/>
      </c>
    </row>
    <row r="807">
      <c r="A807" t="inlineStr">
        <is>
          <t>359382720000</t>
        </is>
      </c>
      <c r="B807" t="inlineStr">
        <is>
          <t>35938272</t>
        </is>
      </c>
      <c r="C807" t="inlineStr">
        <is>
          <t>ALCIBIADES CAMPOS PINTO</t>
        </is>
      </c>
      <c r="D807" t="inlineStr">
        <is>
          <t>ALCIBIADESCAMPOSPINTO</t>
        </is>
      </c>
      <c r="E807">
        <f>IF(COUNTIFS(Registros!$A$2:$A$6000,"NP",Registros!$B$2:$B$6000,$A807)&gt;0,1,0)</f>
        <v/>
      </c>
      <c r="F807">
        <f>IF($E807=1,SUMIFS(Registros!$F$2:$F$6000,Registros!$A$2:$A$6000,"NP",Registros!$B$2:$B$6000,$A807),0)</f>
        <v/>
      </c>
      <c r="G807">
        <f>IF(COUNTIFS(Registros!$A$2:$A$6000,"MOV",Registros!$B$2:$B$6000,$A807)&gt;0,1,0)</f>
        <v/>
      </c>
      <c r="H807">
        <f>IF($G807=1,SUMIFS(Registros!$F$2:$F$6000,Registros!$A$2:$A$6000,"MOV",Registros!$B$2:$B$6000,$A807),0)</f>
        <v/>
      </c>
      <c r="I807">
        <f>IF(COUNTIFS(Registros!$A$2:$A$6000,"CS",Registros!$B$2:$B$6000,$A807)&gt;0,1,0)</f>
        <v/>
      </c>
      <c r="J807">
        <f>IF($I807=1,SUMIFS(Registros!$I$2:$I$6000,Registros!$A$2:$A$6000,"CS",Registros!$B$2:$B$6000,$A807),0)</f>
        <v/>
      </c>
      <c r="K807">
        <f>IF(COUNTIFS(Winback!$K$2:$K$300,$D807)&gt;0,1,0)</f>
        <v/>
      </c>
      <c r="L807">
        <f>IF(AND($K807=1,LEFT($A807,3)="WB-"),SUMIFS(Winback!$D$2:$D$300,Winback!$K$2:$K$300,$D807),0)</f>
        <v/>
      </c>
      <c r="M807">
        <f>IF(OR($E807=1,$G807=1,SUMIFS(Registros!$J$2:$J$6000,Registros!$B$2:$B$6000,$A807)&gt;0),1,0)</f>
        <v/>
      </c>
      <c r="N807">
        <f>IF($J807&gt;0,1,IF(COUNTIFS(Registros!$A$2:$A$6000,"CS",Registros!$B$2:$B$6000,$A807,Registros!$K$2:$K$6000,"&lt;&gt;")&gt;0,1,0))</f>
        <v/>
      </c>
      <c r="O807">
        <f>IF(AND($K807=1,$E807=0,$G807=0,$I807=0),"WINBACK",IF(AND($M807=1,$N807&gt;0),"CONVERGENTE",IF($M807=1,"SOLO MÓVIL",IF($N807&gt;0,"SOLO FIJO / INTERNET","SIN SERVICIOS"))))</f>
        <v/>
      </c>
      <c r="P807">
        <f>IF($O807="WINBACK","Recuperar (winback)",IF($O807="CONVERGENTE","Upgrade / más líneas",IF($O807="SOLO MÓVIL","Ofrecer fijo + internet (FLBBTV)",IF($O807="SOLO FIJO / INTERNET","Ofrecer línea móvil Nextphone","Oferta completa (móvil + fijo + internet)"))))</f>
        <v/>
      </c>
      <c r="Q807">
        <f>$F807+$H807+$L807</f>
        <v/>
      </c>
      <c r="R807">
        <f>IFERROR(VLOOKUP($A807,Registros!$B$2:$G$6000,6,0),IFERROR(VLOOKUP($D807,Winback!$B$2:$C$300,2,0),""))</f>
        <v/>
      </c>
      <c r="S807">
        <f>IF($E807=1,"NP","")&amp;IF($G807=1,"+MOV","")&amp;IF($I807=1,"+CS","")&amp;IF($K807=1,"+WB","")</f>
        <v/>
      </c>
      <c r="T807">
        <f>$E807+$G807+$I807+$K807</f>
        <v/>
      </c>
    </row>
    <row r="808">
      <c r="A808" t="inlineStr">
        <is>
          <t>345335720000</t>
        </is>
      </c>
      <c r="B808" t="inlineStr">
        <is>
          <t>34533572</t>
        </is>
      </c>
      <c r="C808" t="inlineStr">
        <is>
          <t>JOSE FELIX GOVEA</t>
        </is>
      </c>
      <c r="D808" t="inlineStr">
        <is>
          <t>JOSEFELIXGOVEA</t>
        </is>
      </c>
      <c r="E808">
        <f>IF(COUNTIFS(Registros!$A$2:$A$6000,"NP",Registros!$B$2:$B$6000,$A808)&gt;0,1,0)</f>
        <v/>
      </c>
      <c r="F808">
        <f>IF($E808=1,SUMIFS(Registros!$F$2:$F$6000,Registros!$A$2:$A$6000,"NP",Registros!$B$2:$B$6000,$A808),0)</f>
        <v/>
      </c>
      <c r="G808">
        <f>IF(COUNTIFS(Registros!$A$2:$A$6000,"MOV",Registros!$B$2:$B$6000,$A808)&gt;0,1,0)</f>
        <v/>
      </c>
      <c r="H808">
        <f>IF($G808=1,SUMIFS(Registros!$F$2:$F$6000,Registros!$A$2:$A$6000,"MOV",Registros!$B$2:$B$6000,$A808),0)</f>
        <v/>
      </c>
      <c r="I808">
        <f>IF(COUNTIFS(Registros!$A$2:$A$6000,"CS",Registros!$B$2:$B$6000,$A808)&gt;0,1,0)</f>
        <v/>
      </c>
      <c r="J808">
        <f>IF($I808=1,SUMIFS(Registros!$I$2:$I$6000,Registros!$A$2:$A$6000,"CS",Registros!$B$2:$B$6000,$A808),0)</f>
        <v/>
      </c>
      <c r="K808">
        <f>IF(COUNTIFS(Winback!$K$2:$K$300,$D808)&gt;0,1,0)</f>
        <v/>
      </c>
      <c r="L808">
        <f>IF(AND($K808=1,LEFT($A808,3)="WB-"),SUMIFS(Winback!$D$2:$D$300,Winback!$K$2:$K$300,$D808),0)</f>
        <v/>
      </c>
      <c r="M808">
        <f>IF(OR($E808=1,$G808=1,SUMIFS(Registros!$J$2:$J$6000,Registros!$B$2:$B$6000,$A808)&gt;0),1,0)</f>
        <v/>
      </c>
      <c r="N808">
        <f>IF($J808&gt;0,1,IF(COUNTIFS(Registros!$A$2:$A$6000,"CS",Registros!$B$2:$B$6000,$A808,Registros!$K$2:$K$6000,"&lt;&gt;")&gt;0,1,0))</f>
        <v/>
      </c>
      <c r="O808">
        <f>IF(AND($K808=1,$E808=0,$G808=0,$I808=0),"WINBACK",IF(AND($M808=1,$N808&gt;0),"CONVERGENTE",IF($M808=1,"SOLO MÓVIL",IF($N808&gt;0,"SOLO FIJO / INTERNET","SIN SERVICIOS"))))</f>
        <v/>
      </c>
      <c r="P808">
        <f>IF($O808="WINBACK","Recuperar (winback)",IF($O808="CONVERGENTE","Upgrade / más líneas",IF($O808="SOLO MÓVIL","Ofrecer fijo + internet (FLBBTV)",IF($O808="SOLO FIJO / INTERNET","Ofrecer línea móvil Nextphone","Oferta completa (móvil + fijo + internet)"))))</f>
        <v/>
      </c>
      <c r="Q808">
        <f>$F808+$H808+$L808</f>
        <v/>
      </c>
      <c r="R808">
        <f>IFERROR(VLOOKUP($A808,Registros!$B$2:$G$6000,6,0),IFERROR(VLOOKUP($D808,Winback!$B$2:$C$300,2,0),""))</f>
        <v/>
      </c>
      <c r="S808">
        <f>IF($E808=1,"NP","")&amp;IF($G808=1,"+MOV","")&amp;IF($I808=1,"+CS","")&amp;IF($K808=1,"+WB","")</f>
        <v/>
      </c>
      <c r="T808">
        <f>$E808+$G808+$I808+$K808</f>
        <v/>
      </c>
    </row>
    <row r="809">
      <c r="A809" t="inlineStr">
        <is>
          <t>341445940000</t>
        </is>
      </c>
      <c r="B809" t="inlineStr">
        <is>
          <t>34144594</t>
        </is>
      </c>
      <c r="C809" t="inlineStr">
        <is>
          <t>KENIA MORENO GONZALEZ</t>
        </is>
      </c>
      <c r="D809" t="inlineStr">
        <is>
          <t>KENIAMORENOGONZALEZ</t>
        </is>
      </c>
      <c r="E809">
        <f>IF(COUNTIFS(Registros!$A$2:$A$6000,"NP",Registros!$B$2:$B$6000,$A809)&gt;0,1,0)</f>
        <v/>
      </c>
      <c r="F809">
        <f>IF($E809=1,SUMIFS(Registros!$F$2:$F$6000,Registros!$A$2:$A$6000,"NP",Registros!$B$2:$B$6000,$A809),0)</f>
        <v/>
      </c>
      <c r="G809">
        <f>IF(COUNTIFS(Registros!$A$2:$A$6000,"MOV",Registros!$B$2:$B$6000,$A809)&gt;0,1,0)</f>
        <v/>
      </c>
      <c r="H809">
        <f>IF($G809=1,SUMIFS(Registros!$F$2:$F$6000,Registros!$A$2:$A$6000,"MOV",Registros!$B$2:$B$6000,$A809),0)</f>
        <v/>
      </c>
      <c r="I809">
        <f>IF(COUNTIFS(Registros!$A$2:$A$6000,"CS",Registros!$B$2:$B$6000,$A809)&gt;0,1,0)</f>
        <v/>
      </c>
      <c r="J809">
        <f>IF($I809=1,SUMIFS(Registros!$I$2:$I$6000,Registros!$A$2:$A$6000,"CS",Registros!$B$2:$B$6000,$A809),0)</f>
        <v/>
      </c>
      <c r="K809">
        <f>IF(COUNTIFS(Winback!$K$2:$K$300,$D809)&gt;0,1,0)</f>
        <v/>
      </c>
      <c r="L809">
        <f>IF(AND($K809=1,LEFT($A809,3)="WB-"),SUMIFS(Winback!$D$2:$D$300,Winback!$K$2:$K$300,$D809),0)</f>
        <v/>
      </c>
      <c r="M809">
        <f>IF(OR($E809=1,$G809=1,SUMIFS(Registros!$J$2:$J$6000,Registros!$B$2:$B$6000,$A809)&gt;0),1,0)</f>
        <v/>
      </c>
      <c r="N809">
        <f>IF($J809&gt;0,1,IF(COUNTIFS(Registros!$A$2:$A$6000,"CS",Registros!$B$2:$B$6000,$A809,Registros!$K$2:$K$6000,"&lt;&gt;")&gt;0,1,0))</f>
        <v/>
      </c>
      <c r="O809">
        <f>IF(AND($K809=1,$E809=0,$G809=0,$I809=0),"WINBACK",IF(AND($M809=1,$N809&gt;0),"CONVERGENTE",IF($M809=1,"SOLO MÓVIL",IF($N809&gt;0,"SOLO FIJO / INTERNET","SIN SERVICIOS"))))</f>
        <v/>
      </c>
      <c r="P809">
        <f>IF($O809="WINBACK","Recuperar (winback)",IF($O809="CONVERGENTE","Upgrade / más líneas",IF($O809="SOLO MÓVIL","Ofrecer fijo + internet (FLBBTV)",IF($O809="SOLO FIJO / INTERNET","Ofrecer línea móvil Nextphone","Oferta completa (móvil + fijo + internet)"))))</f>
        <v/>
      </c>
      <c r="Q809">
        <f>$F809+$H809+$L809</f>
        <v/>
      </c>
      <c r="R809">
        <f>IFERROR(VLOOKUP($A809,Registros!$B$2:$G$6000,6,0),IFERROR(VLOOKUP($D809,Winback!$B$2:$C$300,2,0),""))</f>
        <v/>
      </c>
      <c r="S809">
        <f>IF($E809=1,"NP","")&amp;IF($G809=1,"+MOV","")&amp;IF($I809=1,"+CS","")&amp;IF($K809=1,"+WB","")</f>
        <v/>
      </c>
      <c r="T809">
        <f>$E809+$G809+$I809+$K809</f>
        <v/>
      </c>
    </row>
    <row r="810">
      <c r="A810" t="inlineStr">
        <is>
          <t>344462230000</t>
        </is>
      </c>
      <c r="B810" t="inlineStr">
        <is>
          <t>34446223</t>
        </is>
      </c>
      <c r="C810" t="inlineStr">
        <is>
          <t>OMAR ANTONIO BULTRON NORIEGA</t>
        </is>
      </c>
      <c r="D810" t="inlineStr">
        <is>
          <t>OMARANTONIOBULTRONNORIEGA</t>
        </is>
      </c>
      <c r="E810">
        <f>IF(COUNTIFS(Registros!$A$2:$A$6000,"NP",Registros!$B$2:$B$6000,$A810)&gt;0,1,0)</f>
        <v/>
      </c>
      <c r="F810">
        <f>IF($E810=1,SUMIFS(Registros!$F$2:$F$6000,Registros!$A$2:$A$6000,"NP",Registros!$B$2:$B$6000,$A810),0)</f>
        <v/>
      </c>
      <c r="G810">
        <f>IF(COUNTIFS(Registros!$A$2:$A$6000,"MOV",Registros!$B$2:$B$6000,$A810)&gt;0,1,0)</f>
        <v/>
      </c>
      <c r="H810">
        <f>IF($G810=1,SUMIFS(Registros!$F$2:$F$6000,Registros!$A$2:$A$6000,"MOV",Registros!$B$2:$B$6000,$A810),0)</f>
        <v/>
      </c>
      <c r="I810">
        <f>IF(COUNTIFS(Registros!$A$2:$A$6000,"CS",Registros!$B$2:$B$6000,$A810)&gt;0,1,0)</f>
        <v/>
      </c>
      <c r="J810">
        <f>IF($I810=1,SUMIFS(Registros!$I$2:$I$6000,Registros!$A$2:$A$6000,"CS",Registros!$B$2:$B$6000,$A810),0)</f>
        <v/>
      </c>
      <c r="K810">
        <f>IF(COUNTIFS(Winback!$K$2:$K$300,$D810)&gt;0,1,0)</f>
        <v/>
      </c>
      <c r="L810">
        <f>IF(AND($K810=1,LEFT($A810,3)="WB-"),SUMIFS(Winback!$D$2:$D$300,Winback!$K$2:$K$300,$D810),0)</f>
        <v/>
      </c>
      <c r="M810">
        <f>IF(OR($E810=1,$G810=1,SUMIFS(Registros!$J$2:$J$6000,Registros!$B$2:$B$6000,$A810)&gt;0),1,0)</f>
        <v/>
      </c>
      <c r="N810">
        <f>IF($J810&gt;0,1,IF(COUNTIFS(Registros!$A$2:$A$6000,"CS",Registros!$B$2:$B$6000,$A810,Registros!$K$2:$K$6000,"&lt;&gt;")&gt;0,1,0))</f>
        <v/>
      </c>
      <c r="O810">
        <f>IF(AND($K810=1,$E810=0,$G810=0,$I810=0),"WINBACK",IF(AND($M810=1,$N810&gt;0),"CONVERGENTE",IF($M810=1,"SOLO MÓVIL",IF($N810&gt;0,"SOLO FIJO / INTERNET","SIN SERVICIOS"))))</f>
        <v/>
      </c>
      <c r="P810">
        <f>IF($O810="WINBACK","Recuperar (winback)",IF($O810="CONVERGENTE","Upgrade / más líneas",IF($O810="SOLO MÓVIL","Ofrecer fijo + internet (FLBBTV)",IF($O810="SOLO FIJO / INTERNET","Ofrecer línea móvil Nextphone","Oferta completa (móvil + fijo + internet)"))))</f>
        <v/>
      </c>
      <c r="Q810">
        <f>$F810+$H810+$L810</f>
        <v/>
      </c>
      <c r="R810">
        <f>IFERROR(VLOOKUP($A810,Registros!$B$2:$G$6000,6,0),IFERROR(VLOOKUP($D810,Winback!$B$2:$C$300,2,0),""))</f>
        <v/>
      </c>
      <c r="S810">
        <f>IF($E810=1,"NP","")&amp;IF($G810=1,"+MOV","")&amp;IF($I810=1,"+CS","")&amp;IF($K810=1,"+WB","")</f>
        <v/>
      </c>
      <c r="T810">
        <f>$E810+$G810+$I810+$K810</f>
        <v/>
      </c>
    </row>
    <row r="811">
      <c r="A811" t="inlineStr">
        <is>
          <t>364002450000</t>
        </is>
      </c>
      <c r="B811" t="inlineStr">
        <is>
          <t>36400245</t>
        </is>
      </c>
      <c r="C811" t="inlineStr">
        <is>
          <t>WILFREDO HERNANDEZ GONZALEZ</t>
        </is>
      </c>
      <c r="D811" t="inlineStr">
        <is>
          <t>WILFREDOHERNANDEZGONZALEZ</t>
        </is>
      </c>
      <c r="E811">
        <f>IF(COUNTIFS(Registros!$A$2:$A$6000,"NP",Registros!$B$2:$B$6000,$A811)&gt;0,1,0)</f>
        <v/>
      </c>
      <c r="F811">
        <f>IF($E811=1,SUMIFS(Registros!$F$2:$F$6000,Registros!$A$2:$A$6000,"NP",Registros!$B$2:$B$6000,$A811),0)</f>
        <v/>
      </c>
      <c r="G811">
        <f>IF(COUNTIFS(Registros!$A$2:$A$6000,"MOV",Registros!$B$2:$B$6000,$A811)&gt;0,1,0)</f>
        <v/>
      </c>
      <c r="H811">
        <f>IF($G811=1,SUMIFS(Registros!$F$2:$F$6000,Registros!$A$2:$A$6000,"MOV",Registros!$B$2:$B$6000,$A811),0)</f>
        <v/>
      </c>
      <c r="I811">
        <f>IF(COUNTIFS(Registros!$A$2:$A$6000,"CS",Registros!$B$2:$B$6000,$A811)&gt;0,1,0)</f>
        <v/>
      </c>
      <c r="J811">
        <f>IF($I811=1,SUMIFS(Registros!$I$2:$I$6000,Registros!$A$2:$A$6000,"CS",Registros!$B$2:$B$6000,$A811),0)</f>
        <v/>
      </c>
      <c r="K811">
        <f>IF(COUNTIFS(Winback!$K$2:$K$300,$D811)&gt;0,1,0)</f>
        <v/>
      </c>
      <c r="L811">
        <f>IF(AND($K811=1,LEFT($A811,3)="WB-"),SUMIFS(Winback!$D$2:$D$300,Winback!$K$2:$K$300,$D811),0)</f>
        <v/>
      </c>
      <c r="M811">
        <f>IF(OR($E811=1,$G811=1,SUMIFS(Registros!$J$2:$J$6000,Registros!$B$2:$B$6000,$A811)&gt;0),1,0)</f>
        <v/>
      </c>
      <c r="N811">
        <f>IF($J811&gt;0,1,IF(COUNTIFS(Registros!$A$2:$A$6000,"CS",Registros!$B$2:$B$6000,$A811,Registros!$K$2:$K$6000,"&lt;&gt;")&gt;0,1,0))</f>
        <v/>
      </c>
      <c r="O811">
        <f>IF(AND($K811=1,$E811=0,$G811=0,$I811=0),"WINBACK",IF(AND($M811=1,$N811&gt;0),"CONVERGENTE",IF($M811=1,"SOLO MÓVIL",IF($N811&gt;0,"SOLO FIJO / INTERNET","SIN SERVICIOS"))))</f>
        <v/>
      </c>
      <c r="P811">
        <f>IF($O811="WINBACK","Recuperar (winback)",IF($O811="CONVERGENTE","Upgrade / más líneas",IF($O811="SOLO MÓVIL","Ofrecer fijo + internet (FLBBTV)",IF($O811="SOLO FIJO / INTERNET","Ofrecer línea móvil Nextphone","Oferta completa (móvil + fijo + internet)"))))</f>
        <v/>
      </c>
      <c r="Q811">
        <f>$F811+$H811+$L811</f>
        <v/>
      </c>
      <c r="R811">
        <f>IFERROR(VLOOKUP($A811,Registros!$B$2:$G$6000,6,0),IFERROR(VLOOKUP($D811,Winback!$B$2:$C$300,2,0),""))</f>
        <v/>
      </c>
      <c r="S811">
        <f>IF($E811=1,"NP","")&amp;IF($G811=1,"+MOV","")&amp;IF($I811=1,"+CS","")&amp;IF($K811=1,"+WB","")</f>
        <v/>
      </c>
      <c r="T811">
        <f>$E811+$G811+$I811+$K811</f>
        <v/>
      </c>
    </row>
    <row r="812">
      <c r="A812" t="inlineStr">
        <is>
          <t>358121840000</t>
        </is>
      </c>
      <c r="B812" t="inlineStr">
        <is>
          <t>35812184</t>
        </is>
      </c>
      <c r="C812" t="inlineStr">
        <is>
          <t>ARGELIS CAMPOS</t>
        </is>
      </c>
      <c r="D812" t="inlineStr">
        <is>
          <t>ARGELISCAMPOS</t>
        </is>
      </c>
      <c r="E812">
        <f>IF(COUNTIFS(Registros!$A$2:$A$6000,"NP",Registros!$B$2:$B$6000,$A812)&gt;0,1,0)</f>
        <v/>
      </c>
      <c r="F812">
        <f>IF($E812=1,SUMIFS(Registros!$F$2:$F$6000,Registros!$A$2:$A$6000,"NP",Registros!$B$2:$B$6000,$A812),0)</f>
        <v/>
      </c>
      <c r="G812">
        <f>IF(COUNTIFS(Registros!$A$2:$A$6000,"MOV",Registros!$B$2:$B$6000,$A812)&gt;0,1,0)</f>
        <v/>
      </c>
      <c r="H812">
        <f>IF($G812=1,SUMIFS(Registros!$F$2:$F$6000,Registros!$A$2:$A$6000,"MOV",Registros!$B$2:$B$6000,$A812),0)</f>
        <v/>
      </c>
      <c r="I812">
        <f>IF(COUNTIFS(Registros!$A$2:$A$6000,"CS",Registros!$B$2:$B$6000,$A812)&gt;0,1,0)</f>
        <v/>
      </c>
      <c r="J812">
        <f>IF($I812=1,SUMIFS(Registros!$I$2:$I$6000,Registros!$A$2:$A$6000,"CS",Registros!$B$2:$B$6000,$A812),0)</f>
        <v/>
      </c>
      <c r="K812">
        <f>IF(COUNTIFS(Winback!$K$2:$K$300,$D812)&gt;0,1,0)</f>
        <v/>
      </c>
      <c r="L812">
        <f>IF(AND($K812=1,LEFT($A812,3)="WB-"),SUMIFS(Winback!$D$2:$D$300,Winback!$K$2:$K$300,$D812),0)</f>
        <v/>
      </c>
      <c r="M812">
        <f>IF(OR($E812=1,$G812=1,SUMIFS(Registros!$J$2:$J$6000,Registros!$B$2:$B$6000,$A812)&gt;0),1,0)</f>
        <v/>
      </c>
      <c r="N812">
        <f>IF($J812&gt;0,1,IF(COUNTIFS(Registros!$A$2:$A$6000,"CS",Registros!$B$2:$B$6000,$A812,Registros!$K$2:$K$6000,"&lt;&gt;")&gt;0,1,0))</f>
        <v/>
      </c>
      <c r="O812">
        <f>IF(AND($K812=1,$E812=0,$G812=0,$I812=0),"WINBACK",IF(AND($M812=1,$N812&gt;0),"CONVERGENTE",IF($M812=1,"SOLO MÓVIL",IF($N812&gt;0,"SOLO FIJO / INTERNET","SIN SERVICIOS"))))</f>
        <v/>
      </c>
      <c r="P812">
        <f>IF($O812="WINBACK","Recuperar (winback)",IF($O812="CONVERGENTE","Upgrade / más líneas",IF($O812="SOLO MÓVIL","Ofrecer fijo + internet (FLBBTV)",IF($O812="SOLO FIJO / INTERNET","Ofrecer línea móvil Nextphone","Oferta completa (móvil + fijo + internet)"))))</f>
        <v/>
      </c>
      <c r="Q812">
        <f>$F812+$H812+$L812</f>
        <v/>
      </c>
      <c r="R812">
        <f>IFERROR(VLOOKUP($A812,Registros!$B$2:$G$6000,6,0),IFERROR(VLOOKUP($D812,Winback!$B$2:$C$300,2,0),""))</f>
        <v/>
      </c>
      <c r="S812">
        <f>IF($E812=1,"NP","")&amp;IF($G812=1,"+MOV","")&amp;IF($I812=1,"+CS","")&amp;IF($K812=1,"+WB","")</f>
        <v/>
      </c>
      <c r="T812">
        <f>$E812+$G812+$I812+$K812</f>
        <v/>
      </c>
    </row>
    <row r="813">
      <c r="A813" t="inlineStr">
        <is>
          <t>333133220000</t>
        </is>
      </c>
      <c r="B813" t="inlineStr">
        <is>
          <t>33313322</t>
        </is>
      </c>
      <c r="C813" t="inlineStr">
        <is>
          <t>Multi Gest ion Empresarial</t>
        </is>
      </c>
      <c r="D813" t="inlineStr">
        <is>
          <t>MULTIGESTIONEMPRESARIAL</t>
        </is>
      </c>
      <c r="E813">
        <f>IF(COUNTIFS(Registros!$A$2:$A$6000,"NP",Registros!$B$2:$B$6000,$A813)&gt;0,1,0)</f>
        <v/>
      </c>
      <c r="F813">
        <f>IF($E813=1,SUMIFS(Registros!$F$2:$F$6000,Registros!$A$2:$A$6000,"NP",Registros!$B$2:$B$6000,$A813),0)</f>
        <v/>
      </c>
      <c r="G813">
        <f>IF(COUNTIFS(Registros!$A$2:$A$6000,"MOV",Registros!$B$2:$B$6000,$A813)&gt;0,1,0)</f>
        <v/>
      </c>
      <c r="H813">
        <f>IF($G813=1,SUMIFS(Registros!$F$2:$F$6000,Registros!$A$2:$A$6000,"MOV",Registros!$B$2:$B$6000,$A813),0)</f>
        <v/>
      </c>
      <c r="I813">
        <f>IF(COUNTIFS(Registros!$A$2:$A$6000,"CS",Registros!$B$2:$B$6000,$A813)&gt;0,1,0)</f>
        <v/>
      </c>
      <c r="J813">
        <f>IF($I813=1,SUMIFS(Registros!$I$2:$I$6000,Registros!$A$2:$A$6000,"CS",Registros!$B$2:$B$6000,$A813),0)</f>
        <v/>
      </c>
      <c r="K813">
        <f>IF(COUNTIFS(Winback!$K$2:$K$300,$D813)&gt;0,1,0)</f>
        <v/>
      </c>
      <c r="L813">
        <f>IF(AND($K813=1,LEFT($A813,3)="WB-"),SUMIFS(Winback!$D$2:$D$300,Winback!$K$2:$K$300,$D813),0)</f>
        <v/>
      </c>
      <c r="M813">
        <f>IF(OR($E813=1,$G813=1,SUMIFS(Registros!$J$2:$J$6000,Registros!$B$2:$B$6000,$A813)&gt;0),1,0)</f>
        <v/>
      </c>
      <c r="N813">
        <f>IF($J813&gt;0,1,IF(COUNTIFS(Registros!$A$2:$A$6000,"CS",Registros!$B$2:$B$6000,$A813,Registros!$K$2:$K$6000,"&lt;&gt;")&gt;0,1,0))</f>
        <v/>
      </c>
      <c r="O813">
        <f>IF(AND($K813=1,$E813=0,$G813=0,$I813=0),"WINBACK",IF(AND($M813=1,$N813&gt;0),"CONVERGENTE",IF($M813=1,"SOLO MÓVIL",IF($N813&gt;0,"SOLO FIJO / INTERNET","SIN SERVICIOS"))))</f>
        <v/>
      </c>
      <c r="P813">
        <f>IF($O813="WINBACK","Recuperar (winback)",IF($O813="CONVERGENTE","Upgrade / más líneas",IF($O813="SOLO MÓVIL","Ofrecer fijo + internet (FLBBTV)",IF($O813="SOLO FIJO / INTERNET","Ofrecer línea móvil Nextphone","Oferta completa (móvil + fijo + internet)"))))</f>
        <v/>
      </c>
      <c r="Q813">
        <f>$F813+$H813+$L813</f>
        <v/>
      </c>
      <c r="R813">
        <f>IFERROR(VLOOKUP($A813,Registros!$B$2:$G$6000,6,0),IFERROR(VLOOKUP($D813,Winback!$B$2:$C$300,2,0),""))</f>
        <v/>
      </c>
      <c r="S813">
        <f>IF($E813=1,"NP","")&amp;IF($G813=1,"+MOV","")&amp;IF($I813=1,"+CS","")&amp;IF($K813=1,"+WB","")</f>
        <v/>
      </c>
      <c r="T813">
        <f>$E813+$G813+$I813+$K813</f>
        <v/>
      </c>
    </row>
    <row r="814">
      <c r="A814" t="inlineStr">
        <is>
          <t>341127160000</t>
        </is>
      </c>
      <c r="B814" t="inlineStr">
        <is>
          <t>34112716</t>
        </is>
      </c>
      <c r="C814" t="inlineStr">
        <is>
          <t>MARLENIS RIOS MITRE</t>
        </is>
      </c>
      <c r="D814" t="inlineStr">
        <is>
          <t>MARLENISRIOSMITRE</t>
        </is>
      </c>
      <c r="E814">
        <f>IF(COUNTIFS(Registros!$A$2:$A$6000,"NP",Registros!$B$2:$B$6000,$A814)&gt;0,1,0)</f>
        <v/>
      </c>
      <c r="F814">
        <f>IF($E814=1,SUMIFS(Registros!$F$2:$F$6000,Registros!$A$2:$A$6000,"NP",Registros!$B$2:$B$6000,$A814),0)</f>
        <v/>
      </c>
      <c r="G814">
        <f>IF(COUNTIFS(Registros!$A$2:$A$6000,"MOV",Registros!$B$2:$B$6000,$A814)&gt;0,1,0)</f>
        <v/>
      </c>
      <c r="H814">
        <f>IF($G814=1,SUMIFS(Registros!$F$2:$F$6000,Registros!$A$2:$A$6000,"MOV",Registros!$B$2:$B$6000,$A814),0)</f>
        <v/>
      </c>
      <c r="I814">
        <f>IF(COUNTIFS(Registros!$A$2:$A$6000,"CS",Registros!$B$2:$B$6000,$A814)&gt;0,1,0)</f>
        <v/>
      </c>
      <c r="J814">
        <f>IF($I814=1,SUMIFS(Registros!$I$2:$I$6000,Registros!$A$2:$A$6000,"CS",Registros!$B$2:$B$6000,$A814),0)</f>
        <v/>
      </c>
      <c r="K814">
        <f>IF(COUNTIFS(Winback!$K$2:$K$300,$D814)&gt;0,1,0)</f>
        <v/>
      </c>
      <c r="L814">
        <f>IF(AND($K814=1,LEFT($A814,3)="WB-"),SUMIFS(Winback!$D$2:$D$300,Winback!$K$2:$K$300,$D814),0)</f>
        <v/>
      </c>
      <c r="M814">
        <f>IF(OR($E814=1,$G814=1,SUMIFS(Registros!$J$2:$J$6000,Registros!$B$2:$B$6000,$A814)&gt;0),1,0)</f>
        <v/>
      </c>
      <c r="N814">
        <f>IF($J814&gt;0,1,IF(COUNTIFS(Registros!$A$2:$A$6000,"CS",Registros!$B$2:$B$6000,$A814,Registros!$K$2:$K$6000,"&lt;&gt;")&gt;0,1,0))</f>
        <v/>
      </c>
      <c r="O814">
        <f>IF(AND($K814=1,$E814=0,$G814=0,$I814=0),"WINBACK",IF(AND($M814=1,$N814&gt;0),"CONVERGENTE",IF($M814=1,"SOLO MÓVIL",IF($N814&gt;0,"SOLO FIJO / INTERNET","SIN SERVICIOS"))))</f>
        <v/>
      </c>
      <c r="P814">
        <f>IF($O814="WINBACK","Recuperar (winback)",IF($O814="CONVERGENTE","Upgrade / más líneas",IF($O814="SOLO MÓVIL","Ofrecer fijo + internet (FLBBTV)",IF($O814="SOLO FIJO / INTERNET","Ofrecer línea móvil Nextphone","Oferta completa (móvil + fijo + internet)"))))</f>
        <v/>
      </c>
      <c r="Q814">
        <f>$F814+$H814+$L814</f>
        <v/>
      </c>
      <c r="R814">
        <f>IFERROR(VLOOKUP($A814,Registros!$B$2:$G$6000,6,0),IFERROR(VLOOKUP($D814,Winback!$B$2:$C$300,2,0),""))</f>
        <v/>
      </c>
      <c r="S814">
        <f>IF($E814=1,"NP","")&amp;IF($G814=1,"+MOV","")&amp;IF($I814=1,"+CS","")&amp;IF($K814=1,"+WB","")</f>
        <v/>
      </c>
      <c r="T814">
        <f>$E814+$G814+$I814+$K814</f>
        <v/>
      </c>
    </row>
    <row r="815">
      <c r="A815" t="inlineStr">
        <is>
          <t>357330480000</t>
        </is>
      </c>
      <c r="B815" t="inlineStr">
        <is>
          <t>35733048</t>
        </is>
      </c>
      <c r="C815" t="inlineStr">
        <is>
          <t>CARLOS ESTEBAN SANDOVAL BONILLA</t>
        </is>
      </c>
      <c r="D815" t="inlineStr">
        <is>
          <t>CARLOSESTEBANSANDOVALBONILLA</t>
        </is>
      </c>
      <c r="E815">
        <f>IF(COUNTIFS(Registros!$A$2:$A$6000,"NP",Registros!$B$2:$B$6000,$A815)&gt;0,1,0)</f>
        <v/>
      </c>
      <c r="F815">
        <f>IF($E815=1,SUMIFS(Registros!$F$2:$F$6000,Registros!$A$2:$A$6000,"NP",Registros!$B$2:$B$6000,$A815),0)</f>
        <v/>
      </c>
      <c r="G815">
        <f>IF(COUNTIFS(Registros!$A$2:$A$6000,"MOV",Registros!$B$2:$B$6000,$A815)&gt;0,1,0)</f>
        <v/>
      </c>
      <c r="H815">
        <f>IF($G815=1,SUMIFS(Registros!$F$2:$F$6000,Registros!$A$2:$A$6000,"MOV",Registros!$B$2:$B$6000,$A815),0)</f>
        <v/>
      </c>
      <c r="I815">
        <f>IF(COUNTIFS(Registros!$A$2:$A$6000,"CS",Registros!$B$2:$B$6000,$A815)&gt;0,1,0)</f>
        <v/>
      </c>
      <c r="J815">
        <f>IF($I815=1,SUMIFS(Registros!$I$2:$I$6000,Registros!$A$2:$A$6000,"CS",Registros!$B$2:$B$6000,$A815),0)</f>
        <v/>
      </c>
      <c r="K815">
        <f>IF(COUNTIFS(Winback!$K$2:$K$300,$D815)&gt;0,1,0)</f>
        <v/>
      </c>
      <c r="L815">
        <f>IF(AND($K815=1,LEFT($A815,3)="WB-"),SUMIFS(Winback!$D$2:$D$300,Winback!$K$2:$K$300,$D815),0)</f>
        <v/>
      </c>
      <c r="M815">
        <f>IF(OR($E815=1,$G815=1,SUMIFS(Registros!$J$2:$J$6000,Registros!$B$2:$B$6000,$A815)&gt;0),1,0)</f>
        <v/>
      </c>
      <c r="N815">
        <f>IF($J815&gt;0,1,IF(COUNTIFS(Registros!$A$2:$A$6000,"CS",Registros!$B$2:$B$6000,$A815,Registros!$K$2:$K$6000,"&lt;&gt;")&gt;0,1,0))</f>
        <v/>
      </c>
      <c r="O815">
        <f>IF(AND($K815=1,$E815=0,$G815=0,$I815=0),"WINBACK",IF(AND($M815=1,$N815&gt;0),"CONVERGENTE",IF($M815=1,"SOLO MÓVIL",IF($N815&gt;0,"SOLO FIJO / INTERNET","SIN SERVICIOS"))))</f>
        <v/>
      </c>
      <c r="P815">
        <f>IF($O815="WINBACK","Recuperar (winback)",IF($O815="CONVERGENTE","Upgrade / más líneas",IF($O815="SOLO MÓVIL","Ofrecer fijo + internet (FLBBTV)",IF($O815="SOLO FIJO / INTERNET","Ofrecer línea móvil Nextphone","Oferta completa (móvil + fijo + internet)"))))</f>
        <v/>
      </c>
      <c r="Q815">
        <f>$F815+$H815+$L815</f>
        <v/>
      </c>
      <c r="R815">
        <f>IFERROR(VLOOKUP($A815,Registros!$B$2:$G$6000,6,0),IFERROR(VLOOKUP($D815,Winback!$B$2:$C$300,2,0),""))</f>
        <v/>
      </c>
      <c r="S815">
        <f>IF($E815=1,"NP","")&amp;IF($G815=1,"+MOV","")&amp;IF($I815=1,"+CS","")&amp;IF($K815=1,"+WB","")</f>
        <v/>
      </c>
      <c r="T815">
        <f>$E815+$G815+$I815+$K815</f>
        <v/>
      </c>
    </row>
    <row r="816">
      <c r="A816" t="inlineStr">
        <is>
          <t>347260820000</t>
        </is>
      </c>
      <c r="B816" t="inlineStr">
        <is>
          <t>34726082</t>
        </is>
      </c>
      <c r="C816" t="inlineStr">
        <is>
          <t>EDGAR ADOLFO ARIAS MURILLO</t>
        </is>
      </c>
      <c r="D816" t="inlineStr">
        <is>
          <t>EDGARADOLFOARIASMURILLO</t>
        </is>
      </c>
      <c r="E816">
        <f>IF(COUNTIFS(Registros!$A$2:$A$6000,"NP",Registros!$B$2:$B$6000,$A816)&gt;0,1,0)</f>
        <v/>
      </c>
      <c r="F816">
        <f>IF($E816=1,SUMIFS(Registros!$F$2:$F$6000,Registros!$A$2:$A$6000,"NP",Registros!$B$2:$B$6000,$A816),0)</f>
        <v/>
      </c>
      <c r="G816">
        <f>IF(COUNTIFS(Registros!$A$2:$A$6000,"MOV",Registros!$B$2:$B$6000,$A816)&gt;0,1,0)</f>
        <v/>
      </c>
      <c r="H816">
        <f>IF($G816=1,SUMIFS(Registros!$F$2:$F$6000,Registros!$A$2:$A$6000,"MOV",Registros!$B$2:$B$6000,$A816),0)</f>
        <v/>
      </c>
      <c r="I816">
        <f>IF(COUNTIFS(Registros!$A$2:$A$6000,"CS",Registros!$B$2:$B$6000,$A816)&gt;0,1,0)</f>
        <v/>
      </c>
      <c r="J816">
        <f>IF($I816=1,SUMIFS(Registros!$I$2:$I$6000,Registros!$A$2:$A$6000,"CS",Registros!$B$2:$B$6000,$A816),0)</f>
        <v/>
      </c>
      <c r="K816">
        <f>IF(COUNTIFS(Winback!$K$2:$K$300,$D816)&gt;0,1,0)</f>
        <v/>
      </c>
      <c r="L816">
        <f>IF(AND($K816=1,LEFT($A816,3)="WB-"),SUMIFS(Winback!$D$2:$D$300,Winback!$K$2:$K$300,$D816),0)</f>
        <v/>
      </c>
      <c r="M816">
        <f>IF(OR($E816=1,$G816=1,SUMIFS(Registros!$J$2:$J$6000,Registros!$B$2:$B$6000,$A816)&gt;0),1,0)</f>
        <v/>
      </c>
      <c r="N816">
        <f>IF($J816&gt;0,1,IF(COUNTIFS(Registros!$A$2:$A$6000,"CS",Registros!$B$2:$B$6000,$A816,Registros!$K$2:$K$6000,"&lt;&gt;")&gt;0,1,0))</f>
        <v/>
      </c>
      <c r="O816">
        <f>IF(AND($K816=1,$E816=0,$G816=0,$I816=0),"WINBACK",IF(AND($M816=1,$N816&gt;0),"CONVERGENTE",IF($M816=1,"SOLO MÓVIL",IF($N816&gt;0,"SOLO FIJO / INTERNET","SIN SERVICIOS"))))</f>
        <v/>
      </c>
      <c r="P816">
        <f>IF($O816="WINBACK","Recuperar (winback)",IF($O816="CONVERGENTE","Upgrade / más líneas",IF($O816="SOLO MÓVIL","Ofrecer fijo + internet (FLBBTV)",IF($O816="SOLO FIJO / INTERNET","Ofrecer línea móvil Nextphone","Oferta completa (móvil + fijo + internet)"))))</f>
        <v/>
      </c>
      <c r="Q816">
        <f>$F816+$H816+$L816</f>
        <v/>
      </c>
      <c r="R816">
        <f>IFERROR(VLOOKUP($A816,Registros!$B$2:$G$6000,6,0),IFERROR(VLOOKUP($D816,Winback!$B$2:$C$300,2,0),""))</f>
        <v/>
      </c>
      <c r="S816">
        <f>IF($E816=1,"NP","")&amp;IF($G816=1,"+MOV","")&amp;IF($I816=1,"+CS","")&amp;IF($K816=1,"+WB","")</f>
        <v/>
      </c>
      <c r="T816">
        <f>$E816+$G816+$I816+$K816</f>
        <v/>
      </c>
    </row>
    <row r="817">
      <c r="A817" t="inlineStr">
        <is>
          <t>354222260000</t>
        </is>
      </c>
      <c r="B817" t="inlineStr">
        <is>
          <t>35422226</t>
        </is>
      </c>
      <c r="C817" t="inlineStr">
        <is>
          <t>LUIS GARCIA</t>
        </is>
      </c>
      <c r="D817" t="inlineStr">
        <is>
          <t>LUISGARCIA</t>
        </is>
      </c>
      <c r="E817">
        <f>IF(COUNTIFS(Registros!$A$2:$A$6000,"NP",Registros!$B$2:$B$6000,$A817)&gt;0,1,0)</f>
        <v/>
      </c>
      <c r="F817">
        <f>IF($E817=1,SUMIFS(Registros!$F$2:$F$6000,Registros!$A$2:$A$6000,"NP",Registros!$B$2:$B$6000,$A817),0)</f>
        <v/>
      </c>
      <c r="G817">
        <f>IF(COUNTIFS(Registros!$A$2:$A$6000,"MOV",Registros!$B$2:$B$6000,$A817)&gt;0,1,0)</f>
        <v/>
      </c>
      <c r="H817">
        <f>IF($G817=1,SUMIFS(Registros!$F$2:$F$6000,Registros!$A$2:$A$6000,"MOV",Registros!$B$2:$B$6000,$A817),0)</f>
        <v/>
      </c>
      <c r="I817">
        <f>IF(COUNTIFS(Registros!$A$2:$A$6000,"CS",Registros!$B$2:$B$6000,$A817)&gt;0,1,0)</f>
        <v/>
      </c>
      <c r="J817">
        <f>IF($I817=1,SUMIFS(Registros!$I$2:$I$6000,Registros!$A$2:$A$6000,"CS",Registros!$B$2:$B$6000,$A817),0)</f>
        <v/>
      </c>
      <c r="K817">
        <f>IF(COUNTIFS(Winback!$K$2:$K$300,$D817)&gt;0,1,0)</f>
        <v/>
      </c>
      <c r="L817">
        <f>IF(AND($K817=1,LEFT($A817,3)="WB-"),SUMIFS(Winback!$D$2:$D$300,Winback!$K$2:$K$300,$D817),0)</f>
        <v/>
      </c>
      <c r="M817">
        <f>IF(OR($E817=1,$G817=1,SUMIFS(Registros!$J$2:$J$6000,Registros!$B$2:$B$6000,$A817)&gt;0),1,0)</f>
        <v/>
      </c>
      <c r="N817">
        <f>IF($J817&gt;0,1,IF(COUNTIFS(Registros!$A$2:$A$6000,"CS",Registros!$B$2:$B$6000,$A817,Registros!$K$2:$K$6000,"&lt;&gt;")&gt;0,1,0))</f>
        <v/>
      </c>
      <c r="O817">
        <f>IF(AND($K817=1,$E817=0,$G817=0,$I817=0),"WINBACK",IF(AND($M817=1,$N817&gt;0),"CONVERGENTE",IF($M817=1,"SOLO MÓVIL",IF($N817&gt;0,"SOLO FIJO / INTERNET","SIN SERVICIOS"))))</f>
        <v/>
      </c>
      <c r="P817">
        <f>IF($O817="WINBACK","Recuperar (winback)",IF($O817="CONVERGENTE","Upgrade / más líneas",IF($O817="SOLO MÓVIL","Ofrecer fijo + internet (FLBBTV)",IF($O817="SOLO FIJO / INTERNET","Ofrecer línea móvil Nextphone","Oferta completa (móvil + fijo + internet)"))))</f>
        <v/>
      </c>
      <c r="Q817">
        <f>$F817+$H817+$L817</f>
        <v/>
      </c>
      <c r="R817">
        <f>IFERROR(VLOOKUP($A817,Registros!$B$2:$G$6000,6,0),IFERROR(VLOOKUP($D817,Winback!$B$2:$C$300,2,0),""))</f>
        <v/>
      </c>
      <c r="S817">
        <f>IF($E817=1,"NP","")&amp;IF($G817=1,"+MOV","")&amp;IF($I817=1,"+CS","")&amp;IF($K817=1,"+WB","")</f>
        <v/>
      </c>
      <c r="T817">
        <f>$E817+$G817+$I817+$K817</f>
        <v/>
      </c>
    </row>
    <row r="818">
      <c r="A818" t="inlineStr">
        <is>
          <t>335206200000</t>
        </is>
      </c>
      <c r="B818" t="inlineStr">
        <is>
          <t>33520620</t>
        </is>
      </c>
      <c r="C818" t="inlineStr">
        <is>
          <t>Yajaira Ines Rios Flores</t>
        </is>
      </c>
      <c r="D818" t="inlineStr">
        <is>
          <t>YAJAIRAINESRIOSFLORES</t>
        </is>
      </c>
      <c r="E818">
        <f>IF(COUNTIFS(Registros!$A$2:$A$6000,"NP",Registros!$B$2:$B$6000,$A818)&gt;0,1,0)</f>
        <v/>
      </c>
      <c r="F818">
        <f>IF($E818=1,SUMIFS(Registros!$F$2:$F$6000,Registros!$A$2:$A$6000,"NP",Registros!$B$2:$B$6000,$A818),0)</f>
        <v/>
      </c>
      <c r="G818">
        <f>IF(COUNTIFS(Registros!$A$2:$A$6000,"MOV",Registros!$B$2:$B$6000,$A818)&gt;0,1,0)</f>
        <v/>
      </c>
      <c r="H818">
        <f>IF($G818=1,SUMIFS(Registros!$F$2:$F$6000,Registros!$A$2:$A$6000,"MOV",Registros!$B$2:$B$6000,$A818),0)</f>
        <v/>
      </c>
      <c r="I818">
        <f>IF(COUNTIFS(Registros!$A$2:$A$6000,"CS",Registros!$B$2:$B$6000,$A818)&gt;0,1,0)</f>
        <v/>
      </c>
      <c r="J818">
        <f>IF($I818=1,SUMIFS(Registros!$I$2:$I$6000,Registros!$A$2:$A$6000,"CS",Registros!$B$2:$B$6000,$A818),0)</f>
        <v/>
      </c>
      <c r="K818">
        <f>IF(COUNTIFS(Winback!$K$2:$K$300,$D818)&gt;0,1,0)</f>
        <v/>
      </c>
      <c r="L818">
        <f>IF(AND($K818=1,LEFT($A818,3)="WB-"),SUMIFS(Winback!$D$2:$D$300,Winback!$K$2:$K$300,$D818),0)</f>
        <v/>
      </c>
      <c r="M818">
        <f>IF(OR($E818=1,$G818=1,SUMIFS(Registros!$J$2:$J$6000,Registros!$B$2:$B$6000,$A818)&gt;0),1,0)</f>
        <v/>
      </c>
      <c r="N818">
        <f>IF($J818&gt;0,1,IF(COUNTIFS(Registros!$A$2:$A$6000,"CS",Registros!$B$2:$B$6000,$A818,Registros!$K$2:$K$6000,"&lt;&gt;")&gt;0,1,0))</f>
        <v/>
      </c>
      <c r="O818">
        <f>IF(AND($K818=1,$E818=0,$G818=0,$I818=0),"WINBACK",IF(AND($M818=1,$N818&gt;0),"CONVERGENTE",IF($M818=1,"SOLO MÓVIL",IF($N818&gt;0,"SOLO FIJO / INTERNET","SIN SERVICIOS"))))</f>
        <v/>
      </c>
      <c r="P818">
        <f>IF($O818="WINBACK","Recuperar (winback)",IF($O818="CONVERGENTE","Upgrade / más líneas",IF($O818="SOLO MÓVIL","Ofrecer fijo + internet (FLBBTV)",IF($O818="SOLO FIJO / INTERNET","Ofrecer línea móvil Nextphone","Oferta completa (móvil + fijo + internet)"))))</f>
        <v/>
      </c>
      <c r="Q818">
        <f>$F818+$H818+$L818</f>
        <v/>
      </c>
      <c r="R818">
        <f>IFERROR(VLOOKUP($A818,Registros!$B$2:$G$6000,6,0),IFERROR(VLOOKUP($D818,Winback!$B$2:$C$300,2,0),""))</f>
        <v/>
      </c>
      <c r="S818">
        <f>IF($E818=1,"NP","")&amp;IF($G818=1,"+MOV","")&amp;IF($I818=1,"+CS","")&amp;IF($K818=1,"+WB","")</f>
        <v/>
      </c>
      <c r="T818">
        <f>$E818+$G818+$I818+$K818</f>
        <v/>
      </c>
    </row>
    <row r="819">
      <c r="A819" t="inlineStr">
        <is>
          <t>356311710000</t>
        </is>
      </c>
      <c r="B819" t="inlineStr">
        <is>
          <t>35631171</t>
        </is>
      </c>
      <c r="C819" t="inlineStr">
        <is>
          <t>JAIRO MELGAR</t>
        </is>
      </c>
      <c r="D819" t="inlineStr">
        <is>
          <t>JAIROMELGAR</t>
        </is>
      </c>
      <c r="E819">
        <f>IF(COUNTIFS(Registros!$A$2:$A$6000,"NP",Registros!$B$2:$B$6000,$A819)&gt;0,1,0)</f>
        <v/>
      </c>
      <c r="F819">
        <f>IF($E819=1,SUMIFS(Registros!$F$2:$F$6000,Registros!$A$2:$A$6000,"NP",Registros!$B$2:$B$6000,$A819),0)</f>
        <v/>
      </c>
      <c r="G819">
        <f>IF(COUNTIFS(Registros!$A$2:$A$6000,"MOV",Registros!$B$2:$B$6000,$A819)&gt;0,1,0)</f>
        <v/>
      </c>
      <c r="H819">
        <f>IF($G819=1,SUMIFS(Registros!$F$2:$F$6000,Registros!$A$2:$A$6000,"MOV",Registros!$B$2:$B$6000,$A819),0)</f>
        <v/>
      </c>
      <c r="I819">
        <f>IF(COUNTIFS(Registros!$A$2:$A$6000,"CS",Registros!$B$2:$B$6000,$A819)&gt;0,1,0)</f>
        <v/>
      </c>
      <c r="J819">
        <f>IF($I819=1,SUMIFS(Registros!$I$2:$I$6000,Registros!$A$2:$A$6000,"CS",Registros!$B$2:$B$6000,$A819),0)</f>
        <v/>
      </c>
      <c r="K819">
        <f>IF(COUNTIFS(Winback!$K$2:$K$300,$D819)&gt;0,1,0)</f>
        <v/>
      </c>
      <c r="L819">
        <f>IF(AND($K819=1,LEFT($A819,3)="WB-"),SUMIFS(Winback!$D$2:$D$300,Winback!$K$2:$K$300,$D819),0)</f>
        <v/>
      </c>
      <c r="M819">
        <f>IF(OR($E819=1,$G819=1,SUMIFS(Registros!$J$2:$J$6000,Registros!$B$2:$B$6000,$A819)&gt;0),1,0)</f>
        <v/>
      </c>
      <c r="N819">
        <f>IF($J819&gt;0,1,IF(COUNTIFS(Registros!$A$2:$A$6000,"CS",Registros!$B$2:$B$6000,$A819,Registros!$K$2:$K$6000,"&lt;&gt;")&gt;0,1,0))</f>
        <v/>
      </c>
      <c r="O819">
        <f>IF(AND($K819=1,$E819=0,$G819=0,$I819=0),"WINBACK",IF(AND($M819=1,$N819&gt;0),"CONVERGENTE",IF($M819=1,"SOLO MÓVIL",IF($N819&gt;0,"SOLO FIJO / INTERNET","SIN SERVICIOS"))))</f>
        <v/>
      </c>
      <c r="P819">
        <f>IF($O819="WINBACK","Recuperar (winback)",IF($O819="CONVERGENTE","Upgrade / más líneas",IF($O819="SOLO MÓVIL","Ofrecer fijo + internet (FLBBTV)",IF($O819="SOLO FIJO / INTERNET","Ofrecer línea móvil Nextphone","Oferta completa (móvil + fijo + internet)"))))</f>
        <v/>
      </c>
      <c r="Q819">
        <f>$F819+$H819+$L819</f>
        <v/>
      </c>
      <c r="R819">
        <f>IFERROR(VLOOKUP($A819,Registros!$B$2:$G$6000,6,0),IFERROR(VLOOKUP($D819,Winback!$B$2:$C$300,2,0),""))</f>
        <v/>
      </c>
      <c r="S819">
        <f>IF($E819=1,"NP","")&amp;IF($G819=1,"+MOV","")&amp;IF($I819=1,"+CS","")&amp;IF($K819=1,"+WB","")</f>
        <v/>
      </c>
      <c r="T819">
        <f>$E819+$G819+$I819+$K819</f>
        <v/>
      </c>
    </row>
    <row r="820">
      <c r="A820" t="inlineStr">
        <is>
          <t>353302590000</t>
        </is>
      </c>
      <c r="B820" t="inlineStr">
        <is>
          <t>35330259</t>
        </is>
      </c>
      <c r="C820" t="inlineStr">
        <is>
          <t>NELLYS DELGADO</t>
        </is>
      </c>
      <c r="D820" t="inlineStr">
        <is>
          <t>NELLYSDELGADO</t>
        </is>
      </c>
      <c r="E820">
        <f>IF(COUNTIFS(Registros!$A$2:$A$6000,"NP",Registros!$B$2:$B$6000,$A820)&gt;0,1,0)</f>
        <v/>
      </c>
      <c r="F820">
        <f>IF($E820=1,SUMIFS(Registros!$F$2:$F$6000,Registros!$A$2:$A$6000,"NP",Registros!$B$2:$B$6000,$A820),0)</f>
        <v/>
      </c>
      <c r="G820">
        <f>IF(COUNTIFS(Registros!$A$2:$A$6000,"MOV",Registros!$B$2:$B$6000,$A820)&gt;0,1,0)</f>
        <v/>
      </c>
      <c r="H820">
        <f>IF($G820=1,SUMIFS(Registros!$F$2:$F$6000,Registros!$A$2:$A$6000,"MOV",Registros!$B$2:$B$6000,$A820),0)</f>
        <v/>
      </c>
      <c r="I820">
        <f>IF(COUNTIFS(Registros!$A$2:$A$6000,"CS",Registros!$B$2:$B$6000,$A820)&gt;0,1,0)</f>
        <v/>
      </c>
      <c r="J820">
        <f>IF($I820=1,SUMIFS(Registros!$I$2:$I$6000,Registros!$A$2:$A$6000,"CS",Registros!$B$2:$B$6000,$A820),0)</f>
        <v/>
      </c>
      <c r="K820">
        <f>IF(COUNTIFS(Winback!$K$2:$K$300,$D820)&gt;0,1,0)</f>
        <v/>
      </c>
      <c r="L820">
        <f>IF(AND($K820=1,LEFT($A820,3)="WB-"),SUMIFS(Winback!$D$2:$D$300,Winback!$K$2:$K$300,$D820),0)</f>
        <v/>
      </c>
      <c r="M820">
        <f>IF(OR($E820=1,$G820=1,SUMIFS(Registros!$J$2:$J$6000,Registros!$B$2:$B$6000,$A820)&gt;0),1,0)</f>
        <v/>
      </c>
      <c r="N820">
        <f>IF($J820&gt;0,1,IF(COUNTIFS(Registros!$A$2:$A$6000,"CS",Registros!$B$2:$B$6000,$A820,Registros!$K$2:$K$6000,"&lt;&gt;")&gt;0,1,0))</f>
        <v/>
      </c>
      <c r="O820">
        <f>IF(AND($K820=1,$E820=0,$G820=0,$I820=0),"WINBACK",IF(AND($M820=1,$N820&gt;0),"CONVERGENTE",IF($M820=1,"SOLO MÓVIL",IF($N820&gt;0,"SOLO FIJO / INTERNET","SIN SERVICIOS"))))</f>
        <v/>
      </c>
      <c r="P820">
        <f>IF($O820="WINBACK","Recuperar (winback)",IF($O820="CONVERGENTE","Upgrade / más líneas",IF($O820="SOLO MÓVIL","Ofrecer fijo + internet (FLBBTV)",IF($O820="SOLO FIJO / INTERNET","Ofrecer línea móvil Nextphone","Oferta completa (móvil + fijo + internet)"))))</f>
        <v/>
      </c>
      <c r="Q820">
        <f>$F820+$H820+$L820</f>
        <v/>
      </c>
      <c r="R820">
        <f>IFERROR(VLOOKUP($A820,Registros!$B$2:$G$6000,6,0),IFERROR(VLOOKUP($D820,Winback!$B$2:$C$300,2,0),""))</f>
        <v/>
      </c>
      <c r="S820">
        <f>IF($E820=1,"NP","")&amp;IF($G820=1,"+MOV","")&amp;IF($I820=1,"+CS","")&amp;IF($K820=1,"+WB","")</f>
        <v/>
      </c>
      <c r="T820">
        <f>$E820+$G820+$I820+$K820</f>
        <v/>
      </c>
    </row>
    <row r="821">
      <c r="A821" t="inlineStr">
        <is>
          <t>359183000000</t>
        </is>
      </c>
      <c r="B821" t="inlineStr">
        <is>
          <t>35918300</t>
        </is>
      </c>
      <c r="C821" t="inlineStr">
        <is>
          <t>EL MAIZ DE TODOS</t>
        </is>
      </c>
      <c r="D821" t="inlineStr">
        <is>
          <t>ELMAIZDETODOS</t>
        </is>
      </c>
      <c r="E821">
        <f>IF(COUNTIFS(Registros!$A$2:$A$6000,"NP",Registros!$B$2:$B$6000,$A821)&gt;0,1,0)</f>
        <v/>
      </c>
      <c r="F821">
        <f>IF($E821=1,SUMIFS(Registros!$F$2:$F$6000,Registros!$A$2:$A$6000,"NP",Registros!$B$2:$B$6000,$A821),0)</f>
        <v/>
      </c>
      <c r="G821">
        <f>IF(COUNTIFS(Registros!$A$2:$A$6000,"MOV",Registros!$B$2:$B$6000,$A821)&gt;0,1,0)</f>
        <v/>
      </c>
      <c r="H821">
        <f>IF($G821=1,SUMIFS(Registros!$F$2:$F$6000,Registros!$A$2:$A$6000,"MOV",Registros!$B$2:$B$6000,$A821),0)</f>
        <v/>
      </c>
      <c r="I821">
        <f>IF(COUNTIFS(Registros!$A$2:$A$6000,"CS",Registros!$B$2:$B$6000,$A821)&gt;0,1,0)</f>
        <v/>
      </c>
      <c r="J821">
        <f>IF($I821=1,SUMIFS(Registros!$I$2:$I$6000,Registros!$A$2:$A$6000,"CS",Registros!$B$2:$B$6000,$A821),0)</f>
        <v/>
      </c>
      <c r="K821">
        <f>IF(COUNTIFS(Winback!$K$2:$K$300,$D821)&gt;0,1,0)</f>
        <v/>
      </c>
      <c r="L821">
        <f>IF(AND($K821=1,LEFT($A821,3)="WB-"),SUMIFS(Winback!$D$2:$D$300,Winback!$K$2:$K$300,$D821),0)</f>
        <v/>
      </c>
      <c r="M821">
        <f>IF(OR($E821=1,$G821=1,SUMIFS(Registros!$J$2:$J$6000,Registros!$B$2:$B$6000,$A821)&gt;0),1,0)</f>
        <v/>
      </c>
      <c r="N821">
        <f>IF($J821&gt;0,1,IF(COUNTIFS(Registros!$A$2:$A$6000,"CS",Registros!$B$2:$B$6000,$A821,Registros!$K$2:$K$6000,"&lt;&gt;")&gt;0,1,0))</f>
        <v/>
      </c>
      <c r="O821">
        <f>IF(AND($K821=1,$E821=0,$G821=0,$I821=0),"WINBACK",IF(AND($M821=1,$N821&gt;0),"CONVERGENTE",IF($M821=1,"SOLO MÓVIL",IF($N821&gt;0,"SOLO FIJO / INTERNET","SIN SERVICIOS"))))</f>
        <v/>
      </c>
      <c r="P821">
        <f>IF($O821="WINBACK","Recuperar (winback)",IF($O821="CONVERGENTE","Upgrade / más líneas",IF($O821="SOLO MÓVIL","Ofrecer fijo + internet (FLBBTV)",IF($O821="SOLO FIJO / INTERNET","Ofrecer línea móvil Nextphone","Oferta completa (móvil + fijo + internet)"))))</f>
        <v/>
      </c>
      <c r="Q821">
        <f>$F821+$H821+$L821</f>
        <v/>
      </c>
      <c r="R821">
        <f>IFERROR(VLOOKUP($A821,Registros!$B$2:$G$6000,6,0),IFERROR(VLOOKUP($D821,Winback!$B$2:$C$300,2,0),""))</f>
        <v/>
      </c>
      <c r="S821">
        <f>IF($E821=1,"NP","")&amp;IF($G821=1,"+MOV","")&amp;IF($I821=1,"+CS","")&amp;IF($K821=1,"+WB","")</f>
        <v/>
      </c>
      <c r="T821">
        <f>$E821+$G821+$I821+$K821</f>
        <v/>
      </c>
    </row>
    <row r="822">
      <c r="A822" t="inlineStr">
        <is>
          <t>365014810000</t>
        </is>
      </c>
      <c r="B822" t="inlineStr">
        <is>
          <t>36501481</t>
        </is>
      </c>
      <c r="C822" t="inlineStr">
        <is>
          <t>JORGE PERALTA</t>
        </is>
      </c>
      <c r="D822" t="inlineStr">
        <is>
          <t>JORGEPERALTA</t>
        </is>
      </c>
      <c r="E822">
        <f>IF(COUNTIFS(Registros!$A$2:$A$6000,"NP",Registros!$B$2:$B$6000,$A822)&gt;0,1,0)</f>
        <v/>
      </c>
      <c r="F822">
        <f>IF($E822=1,SUMIFS(Registros!$F$2:$F$6000,Registros!$A$2:$A$6000,"NP",Registros!$B$2:$B$6000,$A822),0)</f>
        <v/>
      </c>
      <c r="G822">
        <f>IF(COUNTIFS(Registros!$A$2:$A$6000,"MOV",Registros!$B$2:$B$6000,$A822)&gt;0,1,0)</f>
        <v/>
      </c>
      <c r="H822">
        <f>IF($G822=1,SUMIFS(Registros!$F$2:$F$6000,Registros!$A$2:$A$6000,"MOV",Registros!$B$2:$B$6000,$A822),0)</f>
        <v/>
      </c>
      <c r="I822">
        <f>IF(COUNTIFS(Registros!$A$2:$A$6000,"CS",Registros!$B$2:$B$6000,$A822)&gt;0,1,0)</f>
        <v/>
      </c>
      <c r="J822">
        <f>IF($I822=1,SUMIFS(Registros!$I$2:$I$6000,Registros!$A$2:$A$6000,"CS",Registros!$B$2:$B$6000,$A822),0)</f>
        <v/>
      </c>
      <c r="K822">
        <f>IF(COUNTIFS(Winback!$K$2:$K$300,$D822)&gt;0,1,0)</f>
        <v/>
      </c>
      <c r="L822">
        <f>IF(AND($K822=1,LEFT($A822,3)="WB-"),SUMIFS(Winback!$D$2:$D$300,Winback!$K$2:$K$300,$D822),0)</f>
        <v/>
      </c>
      <c r="M822">
        <f>IF(OR($E822=1,$G822=1,SUMIFS(Registros!$J$2:$J$6000,Registros!$B$2:$B$6000,$A822)&gt;0),1,0)</f>
        <v/>
      </c>
      <c r="N822">
        <f>IF($J822&gt;0,1,IF(COUNTIFS(Registros!$A$2:$A$6000,"CS",Registros!$B$2:$B$6000,$A822,Registros!$K$2:$K$6000,"&lt;&gt;")&gt;0,1,0))</f>
        <v/>
      </c>
      <c r="O822">
        <f>IF(AND($K822=1,$E822=0,$G822=0,$I822=0),"WINBACK",IF(AND($M822=1,$N822&gt;0),"CONVERGENTE",IF($M822=1,"SOLO MÓVIL",IF($N822&gt;0,"SOLO FIJO / INTERNET","SIN SERVICIOS"))))</f>
        <v/>
      </c>
      <c r="P822">
        <f>IF($O822="WINBACK","Recuperar (winback)",IF($O822="CONVERGENTE","Upgrade / más líneas",IF($O822="SOLO MÓVIL","Ofrecer fijo + internet (FLBBTV)",IF($O822="SOLO FIJO / INTERNET","Ofrecer línea móvil Nextphone","Oferta completa (móvil + fijo + internet)"))))</f>
        <v/>
      </c>
      <c r="Q822">
        <f>$F822+$H822+$L822</f>
        <v/>
      </c>
      <c r="R822">
        <f>IFERROR(VLOOKUP($A822,Registros!$B$2:$G$6000,6,0),IFERROR(VLOOKUP($D822,Winback!$B$2:$C$300,2,0),""))</f>
        <v/>
      </c>
      <c r="S822">
        <f>IF($E822=1,"NP","")&amp;IF($G822=1,"+MOV","")&amp;IF($I822=1,"+CS","")&amp;IF($K822=1,"+WB","")</f>
        <v/>
      </c>
      <c r="T822">
        <f>$E822+$G822+$I822+$K822</f>
        <v/>
      </c>
    </row>
    <row r="823">
      <c r="A823" t="inlineStr">
        <is>
          <t>353367000000</t>
        </is>
      </c>
      <c r="B823" t="inlineStr">
        <is>
          <t>35336700</t>
        </is>
      </c>
      <c r="C823" t="inlineStr">
        <is>
          <t>JOSÉ CABALLERO</t>
        </is>
      </c>
      <c r="D823" t="inlineStr">
        <is>
          <t>JOSECABALLERO</t>
        </is>
      </c>
      <c r="E823">
        <f>IF(COUNTIFS(Registros!$A$2:$A$6000,"NP",Registros!$B$2:$B$6000,$A823)&gt;0,1,0)</f>
        <v/>
      </c>
      <c r="F823">
        <f>IF($E823=1,SUMIFS(Registros!$F$2:$F$6000,Registros!$A$2:$A$6000,"NP",Registros!$B$2:$B$6000,$A823),0)</f>
        <v/>
      </c>
      <c r="G823">
        <f>IF(COUNTIFS(Registros!$A$2:$A$6000,"MOV",Registros!$B$2:$B$6000,$A823)&gt;0,1,0)</f>
        <v/>
      </c>
      <c r="H823">
        <f>IF($G823=1,SUMIFS(Registros!$F$2:$F$6000,Registros!$A$2:$A$6000,"MOV",Registros!$B$2:$B$6000,$A823),0)</f>
        <v/>
      </c>
      <c r="I823">
        <f>IF(COUNTIFS(Registros!$A$2:$A$6000,"CS",Registros!$B$2:$B$6000,$A823)&gt;0,1,0)</f>
        <v/>
      </c>
      <c r="J823">
        <f>IF($I823=1,SUMIFS(Registros!$I$2:$I$6000,Registros!$A$2:$A$6000,"CS",Registros!$B$2:$B$6000,$A823),0)</f>
        <v/>
      </c>
      <c r="K823">
        <f>IF(COUNTIFS(Winback!$K$2:$K$300,$D823)&gt;0,1,0)</f>
        <v/>
      </c>
      <c r="L823">
        <f>IF(AND($K823=1,LEFT($A823,3)="WB-"),SUMIFS(Winback!$D$2:$D$300,Winback!$K$2:$K$300,$D823),0)</f>
        <v/>
      </c>
      <c r="M823">
        <f>IF(OR($E823=1,$G823=1,SUMIFS(Registros!$J$2:$J$6000,Registros!$B$2:$B$6000,$A823)&gt;0),1,0)</f>
        <v/>
      </c>
      <c r="N823">
        <f>IF($J823&gt;0,1,IF(COUNTIFS(Registros!$A$2:$A$6000,"CS",Registros!$B$2:$B$6000,$A823,Registros!$K$2:$K$6000,"&lt;&gt;")&gt;0,1,0))</f>
        <v/>
      </c>
      <c r="O823">
        <f>IF(AND($K823=1,$E823=0,$G823=0,$I823=0),"WINBACK",IF(AND($M823=1,$N823&gt;0),"CONVERGENTE",IF($M823=1,"SOLO MÓVIL",IF($N823&gt;0,"SOLO FIJO / INTERNET","SIN SERVICIOS"))))</f>
        <v/>
      </c>
      <c r="P823">
        <f>IF($O823="WINBACK","Recuperar (winback)",IF($O823="CONVERGENTE","Upgrade / más líneas",IF($O823="SOLO MÓVIL","Ofrecer fijo + internet (FLBBTV)",IF($O823="SOLO FIJO / INTERNET","Ofrecer línea móvil Nextphone","Oferta completa (móvil + fijo + internet)"))))</f>
        <v/>
      </c>
      <c r="Q823">
        <f>$F823+$H823+$L823</f>
        <v/>
      </c>
      <c r="R823">
        <f>IFERROR(VLOOKUP($A823,Registros!$B$2:$G$6000,6,0),IFERROR(VLOOKUP($D823,Winback!$B$2:$C$300,2,0),""))</f>
        <v/>
      </c>
      <c r="S823">
        <f>IF($E823=1,"NP","")&amp;IF($G823=1,"+MOV","")&amp;IF($I823=1,"+CS","")&amp;IF($K823=1,"+WB","")</f>
        <v/>
      </c>
      <c r="T823">
        <f>$E823+$G823+$I823+$K823</f>
        <v/>
      </c>
    </row>
    <row r="824">
      <c r="A824" t="inlineStr">
        <is>
          <t>359040940000</t>
        </is>
      </c>
      <c r="B824" t="inlineStr">
        <is>
          <t>35904094</t>
        </is>
      </c>
      <c r="C824" t="inlineStr">
        <is>
          <t>CENTRO ORTOPEDICO PA</t>
        </is>
      </c>
      <c r="D824" t="inlineStr">
        <is>
          <t>CENTROORTOPEDICOPA</t>
        </is>
      </c>
      <c r="E824">
        <f>IF(COUNTIFS(Registros!$A$2:$A$6000,"NP",Registros!$B$2:$B$6000,$A824)&gt;0,1,0)</f>
        <v/>
      </c>
      <c r="F824">
        <f>IF($E824=1,SUMIFS(Registros!$F$2:$F$6000,Registros!$A$2:$A$6000,"NP",Registros!$B$2:$B$6000,$A824),0)</f>
        <v/>
      </c>
      <c r="G824">
        <f>IF(COUNTIFS(Registros!$A$2:$A$6000,"MOV",Registros!$B$2:$B$6000,$A824)&gt;0,1,0)</f>
        <v/>
      </c>
      <c r="H824">
        <f>IF($G824=1,SUMIFS(Registros!$F$2:$F$6000,Registros!$A$2:$A$6000,"MOV",Registros!$B$2:$B$6000,$A824),0)</f>
        <v/>
      </c>
      <c r="I824">
        <f>IF(COUNTIFS(Registros!$A$2:$A$6000,"CS",Registros!$B$2:$B$6000,$A824)&gt;0,1,0)</f>
        <v/>
      </c>
      <c r="J824">
        <f>IF($I824=1,SUMIFS(Registros!$I$2:$I$6000,Registros!$A$2:$A$6000,"CS",Registros!$B$2:$B$6000,$A824),0)</f>
        <v/>
      </c>
      <c r="K824">
        <f>IF(COUNTIFS(Winback!$K$2:$K$300,$D824)&gt;0,1,0)</f>
        <v/>
      </c>
      <c r="L824">
        <f>IF(AND($K824=1,LEFT($A824,3)="WB-"),SUMIFS(Winback!$D$2:$D$300,Winback!$K$2:$K$300,$D824),0)</f>
        <v/>
      </c>
      <c r="M824">
        <f>IF(OR($E824=1,$G824=1,SUMIFS(Registros!$J$2:$J$6000,Registros!$B$2:$B$6000,$A824)&gt;0),1,0)</f>
        <v/>
      </c>
      <c r="N824">
        <f>IF($J824&gt;0,1,IF(COUNTIFS(Registros!$A$2:$A$6000,"CS",Registros!$B$2:$B$6000,$A824,Registros!$K$2:$K$6000,"&lt;&gt;")&gt;0,1,0))</f>
        <v/>
      </c>
      <c r="O824">
        <f>IF(AND($K824=1,$E824=0,$G824=0,$I824=0),"WINBACK",IF(AND($M824=1,$N824&gt;0),"CONVERGENTE",IF($M824=1,"SOLO MÓVIL",IF($N824&gt;0,"SOLO FIJO / INTERNET","SIN SERVICIOS"))))</f>
        <v/>
      </c>
      <c r="P824">
        <f>IF($O824="WINBACK","Recuperar (winback)",IF($O824="CONVERGENTE","Upgrade / más líneas",IF($O824="SOLO MÓVIL","Ofrecer fijo + internet (FLBBTV)",IF($O824="SOLO FIJO / INTERNET","Ofrecer línea móvil Nextphone","Oferta completa (móvil + fijo + internet)"))))</f>
        <v/>
      </c>
      <c r="Q824">
        <f>$F824+$H824+$L824</f>
        <v/>
      </c>
      <c r="R824">
        <f>IFERROR(VLOOKUP($A824,Registros!$B$2:$G$6000,6,0),IFERROR(VLOOKUP($D824,Winback!$B$2:$C$300,2,0),""))</f>
        <v/>
      </c>
      <c r="S824">
        <f>IF($E824=1,"NP","")&amp;IF($G824=1,"+MOV","")&amp;IF($I824=1,"+CS","")&amp;IF($K824=1,"+WB","")</f>
        <v/>
      </c>
      <c r="T824">
        <f>$E824+$G824+$I824+$K824</f>
        <v/>
      </c>
    </row>
    <row r="825">
      <c r="A825" t="inlineStr">
        <is>
          <t>312217260000</t>
        </is>
      </c>
      <c r="B825" t="inlineStr">
        <is>
          <t>31221726</t>
        </is>
      </c>
      <c r="C825" t="inlineStr">
        <is>
          <t>ALEXANDER JOEL AGUILAR GOMEZ</t>
        </is>
      </c>
      <c r="D825" t="inlineStr">
        <is>
          <t>ALEXANDERJOELAGUILARGOMEZ</t>
        </is>
      </c>
      <c r="E825">
        <f>IF(COUNTIFS(Registros!$A$2:$A$6000,"NP",Registros!$B$2:$B$6000,$A825)&gt;0,1,0)</f>
        <v/>
      </c>
      <c r="F825">
        <f>IF($E825=1,SUMIFS(Registros!$F$2:$F$6000,Registros!$A$2:$A$6000,"NP",Registros!$B$2:$B$6000,$A825),0)</f>
        <v/>
      </c>
      <c r="G825">
        <f>IF(COUNTIFS(Registros!$A$2:$A$6000,"MOV",Registros!$B$2:$B$6000,$A825)&gt;0,1,0)</f>
        <v/>
      </c>
      <c r="H825">
        <f>IF($G825=1,SUMIFS(Registros!$F$2:$F$6000,Registros!$A$2:$A$6000,"MOV",Registros!$B$2:$B$6000,$A825),0)</f>
        <v/>
      </c>
      <c r="I825">
        <f>IF(COUNTIFS(Registros!$A$2:$A$6000,"CS",Registros!$B$2:$B$6000,$A825)&gt;0,1,0)</f>
        <v/>
      </c>
      <c r="J825">
        <f>IF($I825=1,SUMIFS(Registros!$I$2:$I$6000,Registros!$A$2:$A$6000,"CS",Registros!$B$2:$B$6000,$A825),0)</f>
        <v/>
      </c>
      <c r="K825">
        <f>IF(COUNTIFS(Winback!$K$2:$K$300,$D825)&gt;0,1,0)</f>
        <v/>
      </c>
      <c r="L825">
        <f>IF(AND($K825=1,LEFT($A825,3)="WB-"),SUMIFS(Winback!$D$2:$D$300,Winback!$K$2:$K$300,$D825),0)</f>
        <v/>
      </c>
      <c r="M825">
        <f>IF(OR($E825=1,$G825=1,SUMIFS(Registros!$J$2:$J$6000,Registros!$B$2:$B$6000,$A825)&gt;0),1,0)</f>
        <v/>
      </c>
      <c r="N825">
        <f>IF($J825&gt;0,1,IF(COUNTIFS(Registros!$A$2:$A$6000,"CS",Registros!$B$2:$B$6000,$A825,Registros!$K$2:$K$6000,"&lt;&gt;")&gt;0,1,0))</f>
        <v/>
      </c>
      <c r="O825">
        <f>IF(AND($K825=1,$E825=0,$G825=0,$I825=0),"WINBACK",IF(AND($M825=1,$N825&gt;0),"CONVERGENTE",IF($M825=1,"SOLO MÓVIL",IF($N825&gt;0,"SOLO FIJO / INTERNET","SIN SERVICIOS"))))</f>
        <v/>
      </c>
      <c r="P825">
        <f>IF($O825="WINBACK","Recuperar (winback)",IF($O825="CONVERGENTE","Upgrade / más líneas",IF($O825="SOLO MÓVIL","Ofrecer fijo + internet (FLBBTV)",IF($O825="SOLO FIJO / INTERNET","Ofrecer línea móvil Nextphone","Oferta completa (móvil + fijo + internet)"))))</f>
        <v/>
      </c>
      <c r="Q825">
        <f>$F825+$H825+$L825</f>
        <v/>
      </c>
      <c r="R825">
        <f>IFERROR(VLOOKUP($A825,Registros!$B$2:$G$6000,6,0),IFERROR(VLOOKUP($D825,Winback!$B$2:$C$300,2,0),""))</f>
        <v/>
      </c>
      <c r="S825">
        <f>IF($E825=1,"NP","")&amp;IF($G825=1,"+MOV","")&amp;IF($I825=1,"+CS","")&amp;IF($K825=1,"+WB","")</f>
        <v/>
      </c>
      <c r="T825">
        <f>$E825+$G825+$I825+$K825</f>
        <v/>
      </c>
    </row>
    <row r="826">
      <c r="A826" t="inlineStr">
        <is>
          <t>312219490000</t>
        </is>
      </c>
      <c r="B826" t="inlineStr">
        <is>
          <t>31221949</t>
        </is>
      </c>
      <c r="C826" t="inlineStr">
        <is>
          <t>TALLER ALEX -</t>
        </is>
      </c>
      <c r="D826" t="inlineStr">
        <is>
          <t>TALLERALEX</t>
        </is>
      </c>
      <c r="E826">
        <f>IF(COUNTIFS(Registros!$A$2:$A$6000,"NP",Registros!$B$2:$B$6000,$A826)&gt;0,1,0)</f>
        <v/>
      </c>
      <c r="F826">
        <f>IF($E826=1,SUMIFS(Registros!$F$2:$F$6000,Registros!$A$2:$A$6000,"NP",Registros!$B$2:$B$6000,$A826),0)</f>
        <v/>
      </c>
      <c r="G826">
        <f>IF(COUNTIFS(Registros!$A$2:$A$6000,"MOV",Registros!$B$2:$B$6000,$A826)&gt;0,1,0)</f>
        <v/>
      </c>
      <c r="H826">
        <f>IF($G826=1,SUMIFS(Registros!$F$2:$F$6000,Registros!$A$2:$A$6000,"MOV",Registros!$B$2:$B$6000,$A826),0)</f>
        <v/>
      </c>
      <c r="I826">
        <f>IF(COUNTIFS(Registros!$A$2:$A$6000,"CS",Registros!$B$2:$B$6000,$A826)&gt;0,1,0)</f>
        <v/>
      </c>
      <c r="J826">
        <f>IF($I826=1,SUMIFS(Registros!$I$2:$I$6000,Registros!$A$2:$A$6000,"CS",Registros!$B$2:$B$6000,$A826),0)</f>
        <v/>
      </c>
      <c r="K826">
        <f>IF(COUNTIFS(Winback!$K$2:$K$300,$D826)&gt;0,1,0)</f>
        <v/>
      </c>
      <c r="L826">
        <f>IF(AND($K826=1,LEFT($A826,3)="WB-"),SUMIFS(Winback!$D$2:$D$300,Winback!$K$2:$K$300,$D826),0)</f>
        <v/>
      </c>
      <c r="M826">
        <f>IF(OR($E826=1,$G826=1,SUMIFS(Registros!$J$2:$J$6000,Registros!$B$2:$B$6000,$A826)&gt;0),1,0)</f>
        <v/>
      </c>
      <c r="N826">
        <f>IF($J826&gt;0,1,IF(COUNTIFS(Registros!$A$2:$A$6000,"CS",Registros!$B$2:$B$6000,$A826,Registros!$K$2:$K$6000,"&lt;&gt;")&gt;0,1,0))</f>
        <v/>
      </c>
      <c r="O826">
        <f>IF(AND($K826=1,$E826=0,$G826=0,$I826=0),"WINBACK",IF(AND($M826=1,$N826&gt;0),"CONVERGENTE",IF($M826=1,"SOLO MÓVIL",IF($N826&gt;0,"SOLO FIJO / INTERNET","SIN SERVICIOS"))))</f>
        <v/>
      </c>
      <c r="P826">
        <f>IF($O826="WINBACK","Recuperar (winback)",IF($O826="CONVERGENTE","Upgrade / más líneas",IF($O826="SOLO MÓVIL","Ofrecer fijo + internet (FLBBTV)",IF($O826="SOLO FIJO / INTERNET","Ofrecer línea móvil Nextphone","Oferta completa (móvil + fijo + internet)"))))</f>
        <v/>
      </c>
      <c r="Q826">
        <f>$F826+$H826+$L826</f>
        <v/>
      </c>
      <c r="R826">
        <f>IFERROR(VLOOKUP($A826,Registros!$B$2:$G$6000,6,0),IFERROR(VLOOKUP($D826,Winback!$B$2:$C$300,2,0),""))</f>
        <v/>
      </c>
      <c r="S826">
        <f>IF($E826=1,"NP","")&amp;IF($G826=1,"+MOV","")&amp;IF($I826=1,"+CS","")&amp;IF($K826=1,"+WB","")</f>
        <v/>
      </c>
      <c r="T826">
        <f>$E826+$G826+$I826+$K826</f>
        <v/>
      </c>
    </row>
    <row r="827">
      <c r="A827" t="inlineStr">
        <is>
          <t>353310260000</t>
        </is>
      </c>
      <c r="B827" t="inlineStr">
        <is>
          <t>35331026</t>
        </is>
      </c>
      <c r="C827" t="inlineStr">
        <is>
          <t>MARILIN M CAMPOS M</t>
        </is>
      </c>
      <c r="D827" t="inlineStr">
        <is>
          <t>MARILINMCAMPOSM</t>
        </is>
      </c>
      <c r="E827">
        <f>IF(COUNTIFS(Registros!$A$2:$A$6000,"NP",Registros!$B$2:$B$6000,$A827)&gt;0,1,0)</f>
        <v/>
      </c>
      <c r="F827">
        <f>IF($E827=1,SUMIFS(Registros!$F$2:$F$6000,Registros!$A$2:$A$6000,"NP",Registros!$B$2:$B$6000,$A827),0)</f>
        <v/>
      </c>
      <c r="G827">
        <f>IF(COUNTIFS(Registros!$A$2:$A$6000,"MOV",Registros!$B$2:$B$6000,$A827)&gt;0,1,0)</f>
        <v/>
      </c>
      <c r="H827">
        <f>IF($G827=1,SUMIFS(Registros!$F$2:$F$6000,Registros!$A$2:$A$6000,"MOV",Registros!$B$2:$B$6000,$A827),0)</f>
        <v/>
      </c>
      <c r="I827">
        <f>IF(COUNTIFS(Registros!$A$2:$A$6000,"CS",Registros!$B$2:$B$6000,$A827)&gt;0,1,0)</f>
        <v/>
      </c>
      <c r="J827">
        <f>IF($I827=1,SUMIFS(Registros!$I$2:$I$6000,Registros!$A$2:$A$6000,"CS",Registros!$B$2:$B$6000,$A827),0)</f>
        <v/>
      </c>
      <c r="K827">
        <f>IF(COUNTIFS(Winback!$K$2:$K$300,$D827)&gt;0,1,0)</f>
        <v/>
      </c>
      <c r="L827">
        <f>IF(AND($K827=1,LEFT($A827,3)="WB-"),SUMIFS(Winback!$D$2:$D$300,Winback!$K$2:$K$300,$D827),0)</f>
        <v/>
      </c>
      <c r="M827">
        <f>IF(OR($E827=1,$G827=1,SUMIFS(Registros!$J$2:$J$6000,Registros!$B$2:$B$6000,$A827)&gt;0),1,0)</f>
        <v/>
      </c>
      <c r="N827">
        <f>IF($J827&gt;0,1,IF(COUNTIFS(Registros!$A$2:$A$6000,"CS",Registros!$B$2:$B$6000,$A827,Registros!$K$2:$K$6000,"&lt;&gt;")&gt;0,1,0))</f>
        <v/>
      </c>
      <c r="O827">
        <f>IF(AND($K827=1,$E827=0,$G827=0,$I827=0),"WINBACK",IF(AND($M827=1,$N827&gt;0),"CONVERGENTE",IF($M827=1,"SOLO MÓVIL",IF($N827&gt;0,"SOLO FIJO / INTERNET","SIN SERVICIOS"))))</f>
        <v/>
      </c>
      <c r="P827">
        <f>IF($O827="WINBACK","Recuperar (winback)",IF($O827="CONVERGENTE","Upgrade / más líneas",IF($O827="SOLO MÓVIL","Ofrecer fijo + internet (FLBBTV)",IF($O827="SOLO FIJO / INTERNET","Ofrecer línea móvil Nextphone","Oferta completa (móvil + fijo + internet)"))))</f>
        <v/>
      </c>
      <c r="Q827">
        <f>$F827+$H827+$L827</f>
        <v/>
      </c>
      <c r="R827">
        <f>IFERROR(VLOOKUP($A827,Registros!$B$2:$G$6000,6,0),IFERROR(VLOOKUP($D827,Winback!$B$2:$C$300,2,0),""))</f>
        <v/>
      </c>
      <c r="S827">
        <f>IF($E827=1,"NP","")&amp;IF($G827=1,"+MOV","")&amp;IF($I827=1,"+CS","")&amp;IF($K827=1,"+WB","")</f>
        <v/>
      </c>
      <c r="T827">
        <f>$E827+$G827+$I827+$K827</f>
        <v/>
      </c>
    </row>
    <row r="828">
      <c r="A828" t="inlineStr">
        <is>
          <t>345454210000</t>
        </is>
      </c>
      <c r="B828" t="inlineStr">
        <is>
          <t>34545421</t>
        </is>
      </c>
      <c r="C828" t="inlineStr">
        <is>
          <t>FRANCISCO VEGA</t>
        </is>
      </c>
      <c r="D828" t="inlineStr">
        <is>
          <t>FRANCISCOVEGA</t>
        </is>
      </c>
      <c r="E828">
        <f>IF(COUNTIFS(Registros!$A$2:$A$6000,"NP",Registros!$B$2:$B$6000,$A828)&gt;0,1,0)</f>
        <v/>
      </c>
      <c r="F828">
        <f>IF($E828=1,SUMIFS(Registros!$F$2:$F$6000,Registros!$A$2:$A$6000,"NP",Registros!$B$2:$B$6000,$A828),0)</f>
        <v/>
      </c>
      <c r="G828">
        <f>IF(COUNTIFS(Registros!$A$2:$A$6000,"MOV",Registros!$B$2:$B$6000,$A828)&gt;0,1,0)</f>
        <v/>
      </c>
      <c r="H828">
        <f>IF($G828=1,SUMIFS(Registros!$F$2:$F$6000,Registros!$A$2:$A$6000,"MOV",Registros!$B$2:$B$6000,$A828),0)</f>
        <v/>
      </c>
      <c r="I828">
        <f>IF(COUNTIFS(Registros!$A$2:$A$6000,"CS",Registros!$B$2:$B$6000,$A828)&gt;0,1,0)</f>
        <v/>
      </c>
      <c r="J828">
        <f>IF($I828=1,SUMIFS(Registros!$I$2:$I$6000,Registros!$A$2:$A$6000,"CS",Registros!$B$2:$B$6000,$A828),0)</f>
        <v/>
      </c>
      <c r="K828">
        <f>IF(COUNTIFS(Winback!$K$2:$K$300,$D828)&gt;0,1,0)</f>
        <v/>
      </c>
      <c r="L828">
        <f>IF(AND($K828=1,LEFT($A828,3)="WB-"),SUMIFS(Winback!$D$2:$D$300,Winback!$K$2:$K$300,$D828),0)</f>
        <v/>
      </c>
      <c r="M828">
        <f>IF(OR($E828=1,$G828=1,SUMIFS(Registros!$J$2:$J$6000,Registros!$B$2:$B$6000,$A828)&gt;0),1,0)</f>
        <v/>
      </c>
      <c r="N828">
        <f>IF($J828&gt;0,1,IF(COUNTIFS(Registros!$A$2:$A$6000,"CS",Registros!$B$2:$B$6000,$A828,Registros!$K$2:$K$6000,"&lt;&gt;")&gt;0,1,0))</f>
        <v/>
      </c>
      <c r="O828">
        <f>IF(AND($K828=1,$E828=0,$G828=0,$I828=0),"WINBACK",IF(AND($M828=1,$N828&gt;0),"CONVERGENTE",IF($M828=1,"SOLO MÓVIL",IF($N828&gt;0,"SOLO FIJO / INTERNET","SIN SERVICIOS"))))</f>
        <v/>
      </c>
      <c r="P828">
        <f>IF($O828="WINBACK","Recuperar (winback)",IF($O828="CONVERGENTE","Upgrade / más líneas",IF($O828="SOLO MÓVIL","Ofrecer fijo + internet (FLBBTV)",IF($O828="SOLO FIJO / INTERNET","Ofrecer línea móvil Nextphone","Oferta completa (móvil + fijo + internet)"))))</f>
        <v/>
      </c>
      <c r="Q828">
        <f>$F828+$H828+$L828</f>
        <v/>
      </c>
      <c r="R828">
        <f>IFERROR(VLOOKUP($A828,Registros!$B$2:$G$6000,6,0),IFERROR(VLOOKUP($D828,Winback!$B$2:$C$300,2,0),""))</f>
        <v/>
      </c>
      <c r="S828">
        <f>IF($E828=1,"NP","")&amp;IF($G828=1,"+MOV","")&amp;IF($I828=1,"+CS","")&amp;IF($K828=1,"+WB","")</f>
        <v/>
      </c>
      <c r="T828">
        <f>$E828+$G828+$I828+$K828</f>
        <v/>
      </c>
    </row>
    <row r="829">
      <c r="A829" t="inlineStr">
        <is>
          <t>357325000000</t>
        </is>
      </c>
      <c r="B829" t="inlineStr">
        <is>
          <t>35732500</t>
        </is>
      </c>
      <c r="C829" t="inlineStr">
        <is>
          <t>EVIDELIA MORENO MONTERREY</t>
        </is>
      </c>
      <c r="D829" t="inlineStr">
        <is>
          <t>EVIDELIAMORENOMONTERREY</t>
        </is>
      </c>
      <c r="E829">
        <f>IF(COUNTIFS(Registros!$A$2:$A$6000,"NP",Registros!$B$2:$B$6000,$A829)&gt;0,1,0)</f>
        <v/>
      </c>
      <c r="F829">
        <f>IF($E829=1,SUMIFS(Registros!$F$2:$F$6000,Registros!$A$2:$A$6000,"NP",Registros!$B$2:$B$6000,$A829),0)</f>
        <v/>
      </c>
      <c r="G829">
        <f>IF(COUNTIFS(Registros!$A$2:$A$6000,"MOV",Registros!$B$2:$B$6000,$A829)&gt;0,1,0)</f>
        <v/>
      </c>
      <c r="H829">
        <f>IF($G829=1,SUMIFS(Registros!$F$2:$F$6000,Registros!$A$2:$A$6000,"MOV",Registros!$B$2:$B$6000,$A829),0)</f>
        <v/>
      </c>
      <c r="I829">
        <f>IF(COUNTIFS(Registros!$A$2:$A$6000,"CS",Registros!$B$2:$B$6000,$A829)&gt;0,1,0)</f>
        <v/>
      </c>
      <c r="J829">
        <f>IF($I829=1,SUMIFS(Registros!$I$2:$I$6000,Registros!$A$2:$A$6000,"CS",Registros!$B$2:$B$6000,$A829),0)</f>
        <v/>
      </c>
      <c r="K829">
        <f>IF(COUNTIFS(Winback!$K$2:$K$300,$D829)&gt;0,1,0)</f>
        <v/>
      </c>
      <c r="L829">
        <f>IF(AND($K829=1,LEFT($A829,3)="WB-"),SUMIFS(Winback!$D$2:$D$300,Winback!$K$2:$K$300,$D829),0)</f>
        <v/>
      </c>
      <c r="M829">
        <f>IF(OR($E829=1,$G829=1,SUMIFS(Registros!$J$2:$J$6000,Registros!$B$2:$B$6000,$A829)&gt;0),1,0)</f>
        <v/>
      </c>
      <c r="N829">
        <f>IF($J829&gt;0,1,IF(COUNTIFS(Registros!$A$2:$A$6000,"CS",Registros!$B$2:$B$6000,$A829,Registros!$K$2:$K$6000,"&lt;&gt;")&gt;0,1,0))</f>
        <v/>
      </c>
      <c r="O829">
        <f>IF(AND($K829=1,$E829=0,$G829=0,$I829=0),"WINBACK",IF(AND($M829=1,$N829&gt;0),"CONVERGENTE",IF($M829=1,"SOLO MÓVIL",IF($N829&gt;0,"SOLO FIJO / INTERNET","SIN SERVICIOS"))))</f>
        <v/>
      </c>
      <c r="P829">
        <f>IF($O829="WINBACK","Recuperar (winback)",IF($O829="CONVERGENTE","Upgrade / más líneas",IF($O829="SOLO MÓVIL","Ofrecer fijo + internet (FLBBTV)",IF($O829="SOLO FIJO / INTERNET","Ofrecer línea móvil Nextphone","Oferta completa (móvil + fijo + internet)"))))</f>
        <v/>
      </c>
      <c r="Q829">
        <f>$F829+$H829+$L829</f>
        <v/>
      </c>
      <c r="R829">
        <f>IFERROR(VLOOKUP($A829,Registros!$B$2:$G$6000,6,0),IFERROR(VLOOKUP($D829,Winback!$B$2:$C$300,2,0),""))</f>
        <v/>
      </c>
      <c r="S829">
        <f>IF($E829=1,"NP","")&amp;IF($G829=1,"+MOV","")&amp;IF($I829=1,"+CS","")&amp;IF($K829=1,"+WB","")</f>
        <v/>
      </c>
      <c r="T829">
        <f>$E829+$G829+$I829+$K829</f>
        <v/>
      </c>
    </row>
    <row r="830">
      <c r="A830" t="inlineStr">
        <is>
          <t>333157820000</t>
        </is>
      </c>
      <c r="B830" t="inlineStr">
        <is>
          <t>33315782</t>
        </is>
      </c>
      <c r="C830" t="inlineStr">
        <is>
          <t>Emilse Ganes sy Murillo Zarate</t>
        </is>
      </c>
      <c r="D830" t="inlineStr">
        <is>
          <t>EMILSEGANESSYMURILLOZARATE</t>
        </is>
      </c>
      <c r="E830">
        <f>IF(COUNTIFS(Registros!$A$2:$A$6000,"NP",Registros!$B$2:$B$6000,$A830)&gt;0,1,0)</f>
        <v/>
      </c>
      <c r="F830">
        <f>IF($E830=1,SUMIFS(Registros!$F$2:$F$6000,Registros!$A$2:$A$6000,"NP",Registros!$B$2:$B$6000,$A830),0)</f>
        <v/>
      </c>
      <c r="G830">
        <f>IF(COUNTIFS(Registros!$A$2:$A$6000,"MOV",Registros!$B$2:$B$6000,$A830)&gt;0,1,0)</f>
        <v/>
      </c>
      <c r="H830">
        <f>IF($G830=1,SUMIFS(Registros!$F$2:$F$6000,Registros!$A$2:$A$6000,"MOV",Registros!$B$2:$B$6000,$A830),0)</f>
        <v/>
      </c>
      <c r="I830">
        <f>IF(COUNTIFS(Registros!$A$2:$A$6000,"CS",Registros!$B$2:$B$6000,$A830)&gt;0,1,0)</f>
        <v/>
      </c>
      <c r="J830">
        <f>IF($I830=1,SUMIFS(Registros!$I$2:$I$6000,Registros!$A$2:$A$6000,"CS",Registros!$B$2:$B$6000,$A830),0)</f>
        <v/>
      </c>
      <c r="K830">
        <f>IF(COUNTIFS(Winback!$K$2:$K$300,$D830)&gt;0,1,0)</f>
        <v/>
      </c>
      <c r="L830">
        <f>IF(AND($K830=1,LEFT($A830,3)="WB-"),SUMIFS(Winback!$D$2:$D$300,Winback!$K$2:$K$300,$D830),0)</f>
        <v/>
      </c>
      <c r="M830">
        <f>IF(OR($E830=1,$G830=1,SUMIFS(Registros!$J$2:$J$6000,Registros!$B$2:$B$6000,$A830)&gt;0),1,0)</f>
        <v/>
      </c>
      <c r="N830">
        <f>IF($J830&gt;0,1,IF(COUNTIFS(Registros!$A$2:$A$6000,"CS",Registros!$B$2:$B$6000,$A830,Registros!$K$2:$K$6000,"&lt;&gt;")&gt;0,1,0))</f>
        <v/>
      </c>
      <c r="O830">
        <f>IF(AND($K830=1,$E830=0,$G830=0,$I830=0),"WINBACK",IF(AND($M830=1,$N830&gt;0),"CONVERGENTE",IF($M830=1,"SOLO MÓVIL",IF($N830&gt;0,"SOLO FIJO / INTERNET","SIN SERVICIOS"))))</f>
        <v/>
      </c>
      <c r="P830">
        <f>IF($O830="WINBACK","Recuperar (winback)",IF($O830="CONVERGENTE","Upgrade / más líneas",IF($O830="SOLO MÓVIL","Ofrecer fijo + internet (FLBBTV)",IF($O830="SOLO FIJO / INTERNET","Ofrecer línea móvil Nextphone","Oferta completa (móvil + fijo + internet)"))))</f>
        <v/>
      </c>
      <c r="Q830">
        <f>$F830+$H830+$L830</f>
        <v/>
      </c>
      <c r="R830">
        <f>IFERROR(VLOOKUP($A830,Registros!$B$2:$G$6000,6,0),IFERROR(VLOOKUP($D830,Winback!$B$2:$C$300,2,0),""))</f>
        <v/>
      </c>
      <c r="S830">
        <f>IF($E830=1,"NP","")&amp;IF($G830=1,"+MOV","")&amp;IF($I830=1,"+CS","")&amp;IF($K830=1,"+WB","")</f>
        <v/>
      </c>
      <c r="T830">
        <f>$E830+$G830+$I830+$K830</f>
        <v/>
      </c>
    </row>
    <row r="831">
      <c r="A831" t="inlineStr">
        <is>
          <t>325232770000</t>
        </is>
      </c>
      <c r="B831" t="inlineStr">
        <is>
          <t>32523277</t>
        </is>
      </c>
      <c r="C831" t="inlineStr">
        <is>
          <t>Servicios Generales R.H.</t>
        </is>
      </c>
      <c r="D831" t="inlineStr">
        <is>
          <t>SERVICIOSGENERALESRH</t>
        </is>
      </c>
      <c r="E831">
        <f>IF(COUNTIFS(Registros!$A$2:$A$6000,"NP",Registros!$B$2:$B$6000,$A831)&gt;0,1,0)</f>
        <v/>
      </c>
      <c r="F831">
        <f>IF($E831=1,SUMIFS(Registros!$F$2:$F$6000,Registros!$A$2:$A$6000,"NP",Registros!$B$2:$B$6000,$A831),0)</f>
        <v/>
      </c>
      <c r="G831">
        <f>IF(COUNTIFS(Registros!$A$2:$A$6000,"MOV",Registros!$B$2:$B$6000,$A831)&gt;0,1,0)</f>
        <v/>
      </c>
      <c r="H831">
        <f>IF($G831=1,SUMIFS(Registros!$F$2:$F$6000,Registros!$A$2:$A$6000,"MOV",Registros!$B$2:$B$6000,$A831),0)</f>
        <v/>
      </c>
      <c r="I831">
        <f>IF(COUNTIFS(Registros!$A$2:$A$6000,"CS",Registros!$B$2:$B$6000,$A831)&gt;0,1,0)</f>
        <v/>
      </c>
      <c r="J831">
        <f>IF($I831=1,SUMIFS(Registros!$I$2:$I$6000,Registros!$A$2:$A$6000,"CS",Registros!$B$2:$B$6000,$A831),0)</f>
        <v/>
      </c>
      <c r="K831">
        <f>IF(COUNTIFS(Winback!$K$2:$K$300,$D831)&gt;0,1,0)</f>
        <v/>
      </c>
      <c r="L831">
        <f>IF(AND($K831=1,LEFT($A831,3)="WB-"),SUMIFS(Winback!$D$2:$D$300,Winback!$K$2:$K$300,$D831),0)</f>
        <v/>
      </c>
      <c r="M831">
        <f>IF(OR($E831=1,$G831=1,SUMIFS(Registros!$J$2:$J$6000,Registros!$B$2:$B$6000,$A831)&gt;0),1,0)</f>
        <v/>
      </c>
      <c r="N831">
        <f>IF($J831&gt;0,1,IF(COUNTIFS(Registros!$A$2:$A$6000,"CS",Registros!$B$2:$B$6000,$A831,Registros!$K$2:$K$6000,"&lt;&gt;")&gt;0,1,0))</f>
        <v/>
      </c>
      <c r="O831">
        <f>IF(AND($K831=1,$E831=0,$G831=0,$I831=0),"WINBACK",IF(AND($M831=1,$N831&gt;0),"CONVERGENTE",IF($M831=1,"SOLO MÓVIL",IF($N831&gt;0,"SOLO FIJO / INTERNET","SIN SERVICIOS"))))</f>
        <v/>
      </c>
      <c r="P831">
        <f>IF($O831="WINBACK","Recuperar (winback)",IF($O831="CONVERGENTE","Upgrade / más líneas",IF($O831="SOLO MÓVIL","Ofrecer fijo + internet (FLBBTV)",IF($O831="SOLO FIJO / INTERNET","Ofrecer línea móvil Nextphone","Oferta completa (móvil + fijo + internet)"))))</f>
        <v/>
      </c>
      <c r="Q831">
        <f>$F831+$H831+$L831</f>
        <v/>
      </c>
      <c r="R831">
        <f>IFERROR(VLOOKUP($A831,Registros!$B$2:$G$6000,6,0),IFERROR(VLOOKUP($D831,Winback!$B$2:$C$300,2,0),""))</f>
        <v/>
      </c>
      <c r="S831">
        <f>IF($E831=1,"NP","")&amp;IF($G831=1,"+MOV","")&amp;IF($I831=1,"+CS","")&amp;IF($K831=1,"+WB","")</f>
        <v/>
      </c>
      <c r="T831">
        <f>$E831+$G831+$I831+$K831</f>
        <v/>
      </c>
    </row>
    <row r="832">
      <c r="A832" t="inlineStr">
        <is>
          <t>362006320000</t>
        </is>
      </c>
      <c r="B832" t="inlineStr">
        <is>
          <t>36200632</t>
        </is>
      </c>
      <c r="C832" t="inlineStr">
        <is>
          <t>UBALDINO GOMEZ</t>
        </is>
      </c>
      <c r="D832" t="inlineStr">
        <is>
          <t>UBALDINOGOMEZ</t>
        </is>
      </c>
      <c r="E832">
        <f>IF(COUNTIFS(Registros!$A$2:$A$6000,"NP",Registros!$B$2:$B$6000,$A832)&gt;0,1,0)</f>
        <v/>
      </c>
      <c r="F832">
        <f>IF($E832=1,SUMIFS(Registros!$F$2:$F$6000,Registros!$A$2:$A$6000,"NP",Registros!$B$2:$B$6000,$A832),0)</f>
        <v/>
      </c>
      <c r="G832">
        <f>IF(COUNTIFS(Registros!$A$2:$A$6000,"MOV",Registros!$B$2:$B$6000,$A832)&gt;0,1,0)</f>
        <v/>
      </c>
      <c r="H832">
        <f>IF($G832=1,SUMIFS(Registros!$F$2:$F$6000,Registros!$A$2:$A$6000,"MOV",Registros!$B$2:$B$6000,$A832),0)</f>
        <v/>
      </c>
      <c r="I832">
        <f>IF(COUNTIFS(Registros!$A$2:$A$6000,"CS",Registros!$B$2:$B$6000,$A832)&gt;0,1,0)</f>
        <v/>
      </c>
      <c r="J832">
        <f>IF($I832=1,SUMIFS(Registros!$I$2:$I$6000,Registros!$A$2:$A$6000,"CS",Registros!$B$2:$B$6000,$A832),0)</f>
        <v/>
      </c>
      <c r="K832">
        <f>IF(COUNTIFS(Winback!$K$2:$K$300,$D832)&gt;0,1,0)</f>
        <v/>
      </c>
      <c r="L832">
        <f>IF(AND($K832=1,LEFT($A832,3)="WB-"),SUMIFS(Winback!$D$2:$D$300,Winback!$K$2:$K$300,$D832),0)</f>
        <v/>
      </c>
      <c r="M832">
        <f>IF(OR($E832=1,$G832=1,SUMIFS(Registros!$J$2:$J$6000,Registros!$B$2:$B$6000,$A832)&gt;0),1,0)</f>
        <v/>
      </c>
      <c r="N832">
        <f>IF($J832&gt;0,1,IF(COUNTIFS(Registros!$A$2:$A$6000,"CS",Registros!$B$2:$B$6000,$A832,Registros!$K$2:$K$6000,"&lt;&gt;")&gt;0,1,0))</f>
        <v/>
      </c>
      <c r="O832">
        <f>IF(AND($K832=1,$E832=0,$G832=0,$I832=0),"WINBACK",IF(AND($M832=1,$N832&gt;0),"CONVERGENTE",IF($M832=1,"SOLO MÓVIL",IF($N832&gt;0,"SOLO FIJO / INTERNET","SIN SERVICIOS"))))</f>
        <v/>
      </c>
      <c r="P832">
        <f>IF($O832="WINBACK","Recuperar (winback)",IF($O832="CONVERGENTE","Upgrade / más líneas",IF($O832="SOLO MÓVIL","Ofrecer fijo + internet (FLBBTV)",IF($O832="SOLO FIJO / INTERNET","Ofrecer línea móvil Nextphone","Oferta completa (móvil + fijo + internet)"))))</f>
        <v/>
      </c>
      <c r="Q832">
        <f>$F832+$H832+$L832</f>
        <v/>
      </c>
      <c r="R832">
        <f>IFERROR(VLOOKUP($A832,Registros!$B$2:$G$6000,6,0),IFERROR(VLOOKUP($D832,Winback!$B$2:$C$300,2,0),""))</f>
        <v/>
      </c>
      <c r="S832">
        <f>IF($E832=1,"NP","")&amp;IF($G832=1,"+MOV","")&amp;IF($I832=1,"+CS","")&amp;IF($K832=1,"+WB","")</f>
        <v/>
      </c>
      <c r="T832">
        <f>$E832+$G832+$I832+$K832</f>
        <v/>
      </c>
    </row>
    <row r="833">
      <c r="A833" t="inlineStr">
        <is>
          <t>312230240000</t>
        </is>
      </c>
      <c r="B833" t="inlineStr">
        <is>
          <t>31223024</t>
        </is>
      </c>
      <c r="C833" t="inlineStr">
        <is>
          <t>DARIO ANTONIO MORENO CABALLERO</t>
        </is>
      </c>
      <c r="D833" t="inlineStr">
        <is>
          <t>DARIOANTONIOMORENOCABALLERO</t>
        </is>
      </c>
      <c r="E833">
        <f>IF(COUNTIFS(Registros!$A$2:$A$6000,"NP",Registros!$B$2:$B$6000,$A833)&gt;0,1,0)</f>
        <v/>
      </c>
      <c r="F833">
        <f>IF($E833=1,SUMIFS(Registros!$F$2:$F$6000,Registros!$A$2:$A$6000,"NP",Registros!$B$2:$B$6000,$A833),0)</f>
        <v/>
      </c>
      <c r="G833">
        <f>IF(COUNTIFS(Registros!$A$2:$A$6000,"MOV",Registros!$B$2:$B$6000,$A833)&gt;0,1,0)</f>
        <v/>
      </c>
      <c r="H833">
        <f>IF($G833=1,SUMIFS(Registros!$F$2:$F$6000,Registros!$A$2:$A$6000,"MOV",Registros!$B$2:$B$6000,$A833),0)</f>
        <v/>
      </c>
      <c r="I833">
        <f>IF(COUNTIFS(Registros!$A$2:$A$6000,"CS",Registros!$B$2:$B$6000,$A833)&gt;0,1,0)</f>
        <v/>
      </c>
      <c r="J833">
        <f>IF($I833=1,SUMIFS(Registros!$I$2:$I$6000,Registros!$A$2:$A$6000,"CS",Registros!$B$2:$B$6000,$A833),0)</f>
        <v/>
      </c>
      <c r="K833">
        <f>IF(COUNTIFS(Winback!$K$2:$K$300,$D833)&gt;0,1,0)</f>
        <v/>
      </c>
      <c r="L833">
        <f>IF(AND($K833=1,LEFT($A833,3)="WB-"),SUMIFS(Winback!$D$2:$D$300,Winback!$K$2:$K$300,$D833),0)</f>
        <v/>
      </c>
      <c r="M833">
        <f>IF(OR($E833=1,$G833=1,SUMIFS(Registros!$J$2:$J$6000,Registros!$B$2:$B$6000,$A833)&gt;0),1,0)</f>
        <v/>
      </c>
      <c r="N833">
        <f>IF($J833&gt;0,1,IF(COUNTIFS(Registros!$A$2:$A$6000,"CS",Registros!$B$2:$B$6000,$A833,Registros!$K$2:$K$6000,"&lt;&gt;")&gt;0,1,0))</f>
        <v/>
      </c>
      <c r="O833">
        <f>IF(AND($K833=1,$E833=0,$G833=0,$I833=0),"WINBACK",IF(AND($M833=1,$N833&gt;0),"CONVERGENTE",IF($M833=1,"SOLO MÓVIL",IF($N833&gt;0,"SOLO FIJO / INTERNET","SIN SERVICIOS"))))</f>
        <v/>
      </c>
      <c r="P833">
        <f>IF($O833="WINBACK","Recuperar (winback)",IF($O833="CONVERGENTE","Upgrade / más líneas",IF($O833="SOLO MÓVIL","Ofrecer fijo + internet (FLBBTV)",IF($O833="SOLO FIJO / INTERNET","Ofrecer línea móvil Nextphone","Oferta completa (móvil + fijo + internet)"))))</f>
        <v/>
      </c>
      <c r="Q833">
        <f>$F833+$H833+$L833</f>
        <v/>
      </c>
      <c r="R833">
        <f>IFERROR(VLOOKUP($A833,Registros!$B$2:$G$6000,6,0),IFERROR(VLOOKUP($D833,Winback!$B$2:$C$300,2,0),""))</f>
        <v/>
      </c>
      <c r="S833">
        <f>IF($E833=1,"NP","")&amp;IF($G833=1,"+MOV","")&amp;IF($I833=1,"+CS","")&amp;IF($K833=1,"+WB","")</f>
        <v/>
      </c>
      <c r="T833">
        <f>$E833+$G833+$I833+$K833</f>
        <v/>
      </c>
    </row>
    <row r="834">
      <c r="A834" t="inlineStr">
        <is>
          <t>325749250000</t>
        </is>
      </c>
      <c r="B834" t="inlineStr">
        <is>
          <t>32574925</t>
        </is>
      </c>
      <c r="C834" t="inlineStr">
        <is>
          <t>CONSTRUCTORA R &amp; C</t>
        </is>
      </c>
      <c r="D834" t="inlineStr">
        <is>
          <t>CONSTRUCTORARC</t>
        </is>
      </c>
      <c r="E834">
        <f>IF(COUNTIFS(Registros!$A$2:$A$6000,"NP",Registros!$B$2:$B$6000,$A834)&gt;0,1,0)</f>
        <v/>
      </c>
      <c r="F834">
        <f>IF($E834=1,SUMIFS(Registros!$F$2:$F$6000,Registros!$A$2:$A$6000,"NP",Registros!$B$2:$B$6000,$A834),0)</f>
        <v/>
      </c>
      <c r="G834">
        <f>IF(COUNTIFS(Registros!$A$2:$A$6000,"MOV",Registros!$B$2:$B$6000,$A834)&gt;0,1,0)</f>
        <v/>
      </c>
      <c r="H834">
        <f>IF($G834=1,SUMIFS(Registros!$F$2:$F$6000,Registros!$A$2:$A$6000,"MOV",Registros!$B$2:$B$6000,$A834),0)</f>
        <v/>
      </c>
      <c r="I834">
        <f>IF(COUNTIFS(Registros!$A$2:$A$6000,"CS",Registros!$B$2:$B$6000,$A834)&gt;0,1,0)</f>
        <v/>
      </c>
      <c r="J834">
        <f>IF($I834=1,SUMIFS(Registros!$I$2:$I$6000,Registros!$A$2:$A$6000,"CS",Registros!$B$2:$B$6000,$A834),0)</f>
        <v/>
      </c>
      <c r="K834">
        <f>IF(COUNTIFS(Winback!$K$2:$K$300,$D834)&gt;0,1,0)</f>
        <v/>
      </c>
      <c r="L834">
        <f>IF(AND($K834=1,LEFT($A834,3)="WB-"),SUMIFS(Winback!$D$2:$D$300,Winback!$K$2:$K$300,$D834),0)</f>
        <v/>
      </c>
      <c r="M834">
        <f>IF(OR($E834=1,$G834=1,SUMIFS(Registros!$J$2:$J$6000,Registros!$B$2:$B$6000,$A834)&gt;0),1,0)</f>
        <v/>
      </c>
      <c r="N834">
        <f>IF($J834&gt;0,1,IF(COUNTIFS(Registros!$A$2:$A$6000,"CS",Registros!$B$2:$B$6000,$A834,Registros!$K$2:$K$6000,"&lt;&gt;")&gt;0,1,0))</f>
        <v/>
      </c>
      <c r="O834">
        <f>IF(AND($K834=1,$E834=0,$G834=0,$I834=0),"WINBACK",IF(AND($M834=1,$N834&gt;0),"CONVERGENTE",IF($M834=1,"SOLO MÓVIL",IF($N834&gt;0,"SOLO FIJO / INTERNET","SIN SERVICIOS"))))</f>
        <v/>
      </c>
      <c r="P834">
        <f>IF($O834="WINBACK","Recuperar (winback)",IF($O834="CONVERGENTE","Upgrade / más líneas",IF($O834="SOLO MÓVIL","Ofrecer fijo + internet (FLBBTV)",IF($O834="SOLO FIJO / INTERNET","Ofrecer línea móvil Nextphone","Oferta completa (móvil + fijo + internet)"))))</f>
        <v/>
      </c>
      <c r="Q834">
        <f>$F834+$H834+$L834</f>
        <v/>
      </c>
      <c r="R834">
        <f>IFERROR(VLOOKUP($A834,Registros!$B$2:$G$6000,6,0),IFERROR(VLOOKUP($D834,Winback!$B$2:$C$300,2,0),""))</f>
        <v/>
      </c>
      <c r="S834">
        <f>IF($E834=1,"NP","")&amp;IF($G834=1,"+MOV","")&amp;IF($I834=1,"+CS","")&amp;IF($K834=1,"+WB","")</f>
        <v/>
      </c>
      <c r="T834">
        <f>$E834+$G834+$I834+$K834</f>
        <v/>
      </c>
    </row>
    <row r="835">
      <c r="A835" t="inlineStr">
        <is>
          <t>358265910000</t>
        </is>
      </c>
      <c r="B835" t="inlineStr">
        <is>
          <t>35826591</t>
        </is>
      </c>
      <c r="C835" t="inlineStr">
        <is>
          <t>RITA OSORIO</t>
        </is>
      </c>
      <c r="D835" t="inlineStr">
        <is>
          <t>RITAOSORIO</t>
        </is>
      </c>
      <c r="E835">
        <f>IF(COUNTIFS(Registros!$A$2:$A$6000,"NP",Registros!$B$2:$B$6000,$A835)&gt;0,1,0)</f>
        <v/>
      </c>
      <c r="F835">
        <f>IF($E835=1,SUMIFS(Registros!$F$2:$F$6000,Registros!$A$2:$A$6000,"NP",Registros!$B$2:$B$6000,$A835),0)</f>
        <v/>
      </c>
      <c r="G835">
        <f>IF(COUNTIFS(Registros!$A$2:$A$6000,"MOV",Registros!$B$2:$B$6000,$A835)&gt;0,1,0)</f>
        <v/>
      </c>
      <c r="H835">
        <f>IF($G835=1,SUMIFS(Registros!$F$2:$F$6000,Registros!$A$2:$A$6000,"MOV",Registros!$B$2:$B$6000,$A835),0)</f>
        <v/>
      </c>
      <c r="I835">
        <f>IF(COUNTIFS(Registros!$A$2:$A$6000,"CS",Registros!$B$2:$B$6000,$A835)&gt;0,1,0)</f>
        <v/>
      </c>
      <c r="J835">
        <f>IF($I835=1,SUMIFS(Registros!$I$2:$I$6000,Registros!$A$2:$A$6000,"CS",Registros!$B$2:$B$6000,$A835),0)</f>
        <v/>
      </c>
      <c r="K835">
        <f>IF(COUNTIFS(Winback!$K$2:$K$300,$D835)&gt;0,1,0)</f>
        <v/>
      </c>
      <c r="L835">
        <f>IF(AND($K835=1,LEFT($A835,3)="WB-"),SUMIFS(Winback!$D$2:$D$300,Winback!$K$2:$K$300,$D835),0)</f>
        <v/>
      </c>
      <c r="M835">
        <f>IF(OR($E835=1,$G835=1,SUMIFS(Registros!$J$2:$J$6000,Registros!$B$2:$B$6000,$A835)&gt;0),1,0)</f>
        <v/>
      </c>
      <c r="N835">
        <f>IF($J835&gt;0,1,IF(COUNTIFS(Registros!$A$2:$A$6000,"CS",Registros!$B$2:$B$6000,$A835,Registros!$K$2:$K$6000,"&lt;&gt;")&gt;0,1,0))</f>
        <v/>
      </c>
      <c r="O835">
        <f>IF(AND($K835=1,$E835=0,$G835=0,$I835=0),"WINBACK",IF(AND($M835=1,$N835&gt;0),"CONVERGENTE",IF($M835=1,"SOLO MÓVIL",IF($N835&gt;0,"SOLO FIJO / INTERNET","SIN SERVICIOS"))))</f>
        <v/>
      </c>
      <c r="P835">
        <f>IF($O835="WINBACK","Recuperar (winback)",IF($O835="CONVERGENTE","Upgrade / más líneas",IF($O835="SOLO MÓVIL","Ofrecer fijo + internet (FLBBTV)",IF($O835="SOLO FIJO / INTERNET","Ofrecer línea móvil Nextphone","Oferta completa (móvil + fijo + internet)"))))</f>
        <v/>
      </c>
      <c r="Q835">
        <f>$F835+$H835+$L835</f>
        <v/>
      </c>
      <c r="R835">
        <f>IFERROR(VLOOKUP($A835,Registros!$B$2:$G$6000,6,0),IFERROR(VLOOKUP($D835,Winback!$B$2:$C$300,2,0),""))</f>
        <v/>
      </c>
      <c r="S835">
        <f>IF($E835=1,"NP","")&amp;IF($G835=1,"+MOV","")&amp;IF($I835=1,"+CS","")&amp;IF($K835=1,"+WB","")</f>
        <v/>
      </c>
      <c r="T835">
        <f>$E835+$G835+$I835+$K835</f>
        <v/>
      </c>
    </row>
    <row r="836">
      <c r="A836" t="inlineStr">
        <is>
          <t>329200400000</t>
        </is>
      </c>
      <c r="B836" t="inlineStr">
        <is>
          <t>32920040</t>
        </is>
      </c>
      <c r="C836" t="inlineStr">
        <is>
          <t>IBIS GONZALEZ</t>
        </is>
      </c>
      <c r="D836" t="inlineStr">
        <is>
          <t>IBISGONZALEZ</t>
        </is>
      </c>
      <c r="E836">
        <f>IF(COUNTIFS(Registros!$A$2:$A$6000,"NP",Registros!$B$2:$B$6000,$A836)&gt;0,1,0)</f>
        <v/>
      </c>
      <c r="F836">
        <f>IF($E836=1,SUMIFS(Registros!$F$2:$F$6000,Registros!$A$2:$A$6000,"NP",Registros!$B$2:$B$6000,$A836),0)</f>
        <v/>
      </c>
      <c r="G836">
        <f>IF(COUNTIFS(Registros!$A$2:$A$6000,"MOV",Registros!$B$2:$B$6000,$A836)&gt;0,1,0)</f>
        <v/>
      </c>
      <c r="H836">
        <f>IF($G836=1,SUMIFS(Registros!$F$2:$F$6000,Registros!$A$2:$A$6000,"MOV",Registros!$B$2:$B$6000,$A836),0)</f>
        <v/>
      </c>
      <c r="I836">
        <f>IF(COUNTIFS(Registros!$A$2:$A$6000,"CS",Registros!$B$2:$B$6000,$A836)&gt;0,1,0)</f>
        <v/>
      </c>
      <c r="J836">
        <f>IF($I836=1,SUMIFS(Registros!$I$2:$I$6000,Registros!$A$2:$A$6000,"CS",Registros!$B$2:$B$6000,$A836),0)</f>
        <v/>
      </c>
      <c r="K836">
        <f>IF(COUNTIFS(Winback!$K$2:$K$300,$D836)&gt;0,1,0)</f>
        <v/>
      </c>
      <c r="L836">
        <f>IF(AND($K836=1,LEFT($A836,3)="WB-"),SUMIFS(Winback!$D$2:$D$300,Winback!$K$2:$K$300,$D836),0)</f>
        <v/>
      </c>
      <c r="M836">
        <f>IF(OR($E836=1,$G836=1,SUMIFS(Registros!$J$2:$J$6000,Registros!$B$2:$B$6000,$A836)&gt;0),1,0)</f>
        <v/>
      </c>
      <c r="N836">
        <f>IF($J836&gt;0,1,IF(COUNTIFS(Registros!$A$2:$A$6000,"CS",Registros!$B$2:$B$6000,$A836,Registros!$K$2:$K$6000,"&lt;&gt;")&gt;0,1,0))</f>
        <v/>
      </c>
      <c r="O836">
        <f>IF(AND($K836=1,$E836=0,$G836=0,$I836=0),"WINBACK",IF(AND($M836=1,$N836&gt;0),"CONVERGENTE",IF($M836=1,"SOLO MÓVIL",IF($N836&gt;0,"SOLO FIJO / INTERNET","SIN SERVICIOS"))))</f>
        <v/>
      </c>
      <c r="P836">
        <f>IF($O836="WINBACK","Recuperar (winback)",IF($O836="CONVERGENTE","Upgrade / más líneas",IF($O836="SOLO MÓVIL","Ofrecer fijo + internet (FLBBTV)",IF($O836="SOLO FIJO / INTERNET","Ofrecer línea móvil Nextphone","Oferta completa (móvil + fijo + internet)"))))</f>
        <v/>
      </c>
      <c r="Q836">
        <f>$F836+$H836+$L836</f>
        <v/>
      </c>
      <c r="R836">
        <f>IFERROR(VLOOKUP($A836,Registros!$B$2:$G$6000,6,0),IFERROR(VLOOKUP($D836,Winback!$B$2:$C$300,2,0),""))</f>
        <v/>
      </c>
      <c r="S836">
        <f>IF($E836=1,"NP","")&amp;IF($G836=1,"+MOV","")&amp;IF($I836=1,"+CS","")&amp;IF($K836=1,"+WB","")</f>
        <v/>
      </c>
      <c r="T836">
        <f>$E836+$G836+$I836+$K836</f>
        <v/>
      </c>
    </row>
    <row r="837">
      <c r="A837" t="inlineStr">
        <is>
          <t>312218360000</t>
        </is>
      </c>
      <c r="B837" t="inlineStr">
        <is>
          <t>31221836</t>
        </is>
      </c>
      <c r="C837" t="inlineStr">
        <is>
          <t>TECH &amp; HOME -</t>
        </is>
      </c>
      <c r="D837" t="inlineStr">
        <is>
          <t>TECHHOME</t>
        </is>
      </c>
      <c r="E837">
        <f>IF(COUNTIFS(Registros!$A$2:$A$6000,"NP",Registros!$B$2:$B$6000,$A837)&gt;0,1,0)</f>
        <v/>
      </c>
      <c r="F837">
        <f>IF($E837=1,SUMIFS(Registros!$F$2:$F$6000,Registros!$A$2:$A$6000,"NP",Registros!$B$2:$B$6000,$A837),0)</f>
        <v/>
      </c>
      <c r="G837">
        <f>IF(COUNTIFS(Registros!$A$2:$A$6000,"MOV",Registros!$B$2:$B$6000,$A837)&gt;0,1,0)</f>
        <v/>
      </c>
      <c r="H837">
        <f>IF($G837=1,SUMIFS(Registros!$F$2:$F$6000,Registros!$A$2:$A$6000,"MOV",Registros!$B$2:$B$6000,$A837),0)</f>
        <v/>
      </c>
      <c r="I837">
        <f>IF(COUNTIFS(Registros!$A$2:$A$6000,"CS",Registros!$B$2:$B$6000,$A837)&gt;0,1,0)</f>
        <v/>
      </c>
      <c r="J837">
        <f>IF($I837=1,SUMIFS(Registros!$I$2:$I$6000,Registros!$A$2:$A$6000,"CS",Registros!$B$2:$B$6000,$A837),0)</f>
        <v/>
      </c>
      <c r="K837">
        <f>IF(COUNTIFS(Winback!$K$2:$K$300,$D837)&gt;0,1,0)</f>
        <v/>
      </c>
      <c r="L837">
        <f>IF(AND($K837=1,LEFT($A837,3)="WB-"),SUMIFS(Winback!$D$2:$D$300,Winback!$K$2:$K$300,$D837),0)</f>
        <v/>
      </c>
      <c r="M837">
        <f>IF(OR($E837=1,$G837=1,SUMIFS(Registros!$J$2:$J$6000,Registros!$B$2:$B$6000,$A837)&gt;0),1,0)</f>
        <v/>
      </c>
      <c r="N837">
        <f>IF($J837&gt;0,1,IF(COUNTIFS(Registros!$A$2:$A$6000,"CS",Registros!$B$2:$B$6000,$A837,Registros!$K$2:$K$6000,"&lt;&gt;")&gt;0,1,0))</f>
        <v/>
      </c>
      <c r="O837">
        <f>IF(AND($K837=1,$E837=0,$G837=0,$I837=0),"WINBACK",IF(AND($M837=1,$N837&gt;0),"CONVERGENTE",IF($M837=1,"SOLO MÓVIL",IF($N837&gt;0,"SOLO FIJO / INTERNET","SIN SERVICIOS"))))</f>
        <v/>
      </c>
      <c r="P837">
        <f>IF($O837="WINBACK","Recuperar (winback)",IF($O837="CONVERGENTE","Upgrade / más líneas",IF($O837="SOLO MÓVIL","Ofrecer fijo + internet (FLBBTV)",IF($O837="SOLO FIJO / INTERNET","Ofrecer línea móvil Nextphone","Oferta completa (móvil + fijo + internet)"))))</f>
        <v/>
      </c>
      <c r="Q837">
        <f>$F837+$H837+$L837</f>
        <v/>
      </c>
      <c r="R837">
        <f>IFERROR(VLOOKUP($A837,Registros!$B$2:$G$6000,6,0),IFERROR(VLOOKUP($D837,Winback!$B$2:$C$300,2,0),""))</f>
        <v/>
      </c>
      <c r="S837">
        <f>IF($E837=1,"NP","")&amp;IF($G837=1,"+MOV","")&amp;IF($I837=1,"+CS","")&amp;IF($K837=1,"+WB","")</f>
        <v/>
      </c>
      <c r="T837">
        <f>$E837+$G837+$I837+$K837</f>
        <v/>
      </c>
    </row>
    <row r="838">
      <c r="A838" t="inlineStr">
        <is>
          <t>336224720000</t>
        </is>
      </c>
      <c r="B838" t="inlineStr">
        <is>
          <t>33622472</t>
        </is>
      </c>
      <c r="C838" t="inlineStr">
        <is>
          <t>Ana Corolins Rodrigu</t>
        </is>
      </c>
      <c r="D838" t="inlineStr">
        <is>
          <t>ANACOROLINSRODRIGU</t>
        </is>
      </c>
      <c r="E838">
        <f>IF(COUNTIFS(Registros!$A$2:$A$6000,"NP",Registros!$B$2:$B$6000,$A838)&gt;0,1,0)</f>
        <v/>
      </c>
      <c r="F838">
        <f>IF($E838=1,SUMIFS(Registros!$F$2:$F$6000,Registros!$A$2:$A$6000,"NP",Registros!$B$2:$B$6000,$A838),0)</f>
        <v/>
      </c>
      <c r="G838">
        <f>IF(COUNTIFS(Registros!$A$2:$A$6000,"MOV",Registros!$B$2:$B$6000,$A838)&gt;0,1,0)</f>
        <v/>
      </c>
      <c r="H838">
        <f>IF($G838=1,SUMIFS(Registros!$F$2:$F$6000,Registros!$A$2:$A$6000,"MOV",Registros!$B$2:$B$6000,$A838),0)</f>
        <v/>
      </c>
      <c r="I838">
        <f>IF(COUNTIFS(Registros!$A$2:$A$6000,"CS",Registros!$B$2:$B$6000,$A838)&gt;0,1,0)</f>
        <v/>
      </c>
      <c r="J838">
        <f>IF($I838=1,SUMIFS(Registros!$I$2:$I$6000,Registros!$A$2:$A$6000,"CS",Registros!$B$2:$B$6000,$A838),0)</f>
        <v/>
      </c>
      <c r="K838">
        <f>IF(COUNTIFS(Winback!$K$2:$K$300,$D838)&gt;0,1,0)</f>
        <v/>
      </c>
      <c r="L838">
        <f>IF(AND($K838=1,LEFT($A838,3)="WB-"),SUMIFS(Winback!$D$2:$D$300,Winback!$K$2:$K$300,$D838),0)</f>
        <v/>
      </c>
      <c r="M838">
        <f>IF(OR($E838=1,$G838=1,SUMIFS(Registros!$J$2:$J$6000,Registros!$B$2:$B$6000,$A838)&gt;0),1,0)</f>
        <v/>
      </c>
      <c r="N838">
        <f>IF($J838&gt;0,1,IF(COUNTIFS(Registros!$A$2:$A$6000,"CS",Registros!$B$2:$B$6000,$A838,Registros!$K$2:$K$6000,"&lt;&gt;")&gt;0,1,0))</f>
        <v/>
      </c>
      <c r="O838">
        <f>IF(AND($K838=1,$E838=0,$G838=0,$I838=0),"WINBACK",IF(AND($M838=1,$N838&gt;0),"CONVERGENTE",IF($M838=1,"SOLO MÓVIL",IF($N838&gt;0,"SOLO FIJO / INTERNET","SIN SERVICIOS"))))</f>
        <v/>
      </c>
      <c r="P838">
        <f>IF($O838="WINBACK","Recuperar (winback)",IF($O838="CONVERGENTE","Upgrade / más líneas",IF($O838="SOLO MÓVIL","Ofrecer fijo + internet (FLBBTV)",IF($O838="SOLO FIJO / INTERNET","Ofrecer línea móvil Nextphone","Oferta completa (móvil + fijo + internet)"))))</f>
        <v/>
      </c>
      <c r="Q838">
        <f>$F838+$H838+$L838</f>
        <v/>
      </c>
      <c r="R838">
        <f>IFERROR(VLOOKUP($A838,Registros!$B$2:$G$6000,6,0),IFERROR(VLOOKUP($D838,Winback!$B$2:$C$300,2,0),""))</f>
        <v/>
      </c>
      <c r="S838">
        <f>IF($E838=1,"NP","")&amp;IF($G838=1,"+MOV","")&amp;IF($I838=1,"+CS","")&amp;IF($K838=1,"+WB","")</f>
        <v/>
      </c>
      <c r="T838">
        <f>$E838+$G838+$I838+$K838</f>
        <v/>
      </c>
    </row>
    <row r="839">
      <c r="A839" t="inlineStr">
        <is>
          <t>354386700000</t>
        </is>
      </c>
      <c r="B839" t="inlineStr">
        <is>
          <t>35438670</t>
        </is>
      </c>
      <c r="C839" t="inlineStr">
        <is>
          <t>LEONIDAS HERNANDEZ</t>
        </is>
      </c>
      <c r="D839" t="inlineStr">
        <is>
          <t>LEONIDASHERNANDEZ</t>
        </is>
      </c>
      <c r="E839">
        <f>IF(COUNTIFS(Registros!$A$2:$A$6000,"NP",Registros!$B$2:$B$6000,$A839)&gt;0,1,0)</f>
        <v/>
      </c>
      <c r="F839">
        <f>IF($E839=1,SUMIFS(Registros!$F$2:$F$6000,Registros!$A$2:$A$6000,"NP",Registros!$B$2:$B$6000,$A839),0)</f>
        <v/>
      </c>
      <c r="G839">
        <f>IF(COUNTIFS(Registros!$A$2:$A$6000,"MOV",Registros!$B$2:$B$6000,$A839)&gt;0,1,0)</f>
        <v/>
      </c>
      <c r="H839">
        <f>IF($G839=1,SUMIFS(Registros!$F$2:$F$6000,Registros!$A$2:$A$6000,"MOV",Registros!$B$2:$B$6000,$A839),0)</f>
        <v/>
      </c>
      <c r="I839">
        <f>IF(COUNTIFS(Registros!$A$2:$A$6000,"CS",Registros!$B$2:$B$6000,$A839)&gt;0,1,0)</f>
        <v/>
      </c>
      <c r="J839">
        <f>IF($I839=1,SUMIFS(Registros!$I$2:$I$6000,Registros!$A$2:$A$6000,"CS",Registros!$B$2:$B$6000,$A839),0)</f>
        <v/>
      </c>
      <c r="K839">
        <f>IF(COUNTIFS(Winback!$K$2:$K$300,$D839)&gt;0,1,0)</f>
        <v/>
      </c>
      <c r="L839">
        <f>IF(AND($K839=1,LEFT($A839,3)="WB-"),SUMIFS(Winback!$D$2:$D$300,Winback!$K$2:$K$300,$D839),0)</f>
        <v/>
      </c>
      <c r="M839">
        <f>IF(OR($E839=1,$G839=1,SUMIFS(Registros!$J$2:$J$6000,Registros!$B$2:$B$6000,$A839)&gt;0),1,0)</f>
        <v/>
      </c>
      <c r="N839">
        <f>IF($J839&gt;0,1,IF(COUNTIFS(Registros!$A$2:$A$6000,"CS",Registros!$B$2:$B$6000,$A839,Registros!$K$2:$K$6000,"&lt;&gt;")&gt;0,1,0))</f>
        <v/>
      </c>
      <c r="O839">
        <f>IF(AND($K839=1,$E839=0,$G839=0,$I839=0),"WINBACK",IF(AND($M839=1,$N839&gt;0),"CONVERGENTE",IF($M839=1,"SOLO MÓVIL",IF($N839&gt;0,"SOLO FIJO / INTERNET","SIN SERVICIOS"))))</f>
        <v/>
      </c>
      <c r="P839">
        <f>IF($O839="WINBACK","Recuperar (winback)",IF($O839="CONVERGENTE","Upgrade / más líneas",IF($O839="SOLO MÓVIL","Ofrecer fijo + internet (FLBBTV)",IF($O839="SOLO FIJO / INTERNET","Ofrecer línea móvil Nextphone","Oferta completa (móvil + fijo + internet)"))))</f>
        <v/>
      </c>
      <c r="Q839">
        <f>$F839+$H839+$L839</f>
        <v/>
      </c>
      <c r="R839">
        <f>IFERROR(VLOOKUP($A839,Registros!$B$2:$G$6000,6,0),IFERROR(VLOOKUP($D839,Winback!$B$2:$C$300,2,0),""))</f>
        <v/>
      </c>
      <c r="S839">
        <f>IF($E839=1,"NP","")&amp;IF($G839=1,"+MOV","")&amp;IF($I839=1,"+CS","")&amp;IF($K839=1,"+WB","")</f>
        <v/>
      </c>
      <c r="T839">
        <f>$E839+$G839+$I839+$K839</f>
        <v/>
      </c>
    </row>
    <row r="840">
      <c r="A840" t="inlineStr">
        <is>
          <t>357374410000</t>
        </is>
      </c>
      <c r="B840" t="inlineStr">
        <is>
          <t>35737441</t>
        </is>
      </c>
      <c r="C840" t="inlineStr">
        <is>
          <t>RAMON CASTRO</t>
        </is>
      </c>
      <c r="D840" t="inlineStr">
        <is>
          <t>RAMONCASTRO</t>
        </is>
      </c>
      <c r="E840">
        <f>IF(COUNTIFS(Registros!$A$2:$A$6000,"NP",Registros!$B$2:$B$6000,$A840)&gt;0,1,0)</f>
        <v/>
      </c>
      <c r="F840">
        <f>IF($E840=1,SUMIFS(Registros!$F$2:$F$6000,Registros!$A$2:$A$6000,"NP",Registros!$B$2:$B$6000,$A840),0)</f>
        <v/>
      </c>
      <c r="G840">
        <f>IF(COUNTIFS(Registros!$A$2:$A$6000,"MOV",Registros!$B$2:$B$6000,$A840)&gt;0,1,0)</f>
        <v/>
      </c>
      <c r="H840">
        <f>IF($G840=1,SUMIFS(Registros!$F$2:$F$6000,Registros!$A$2:$A$6000,"MOV",Registros!$B$2:$B$6000,$A840),0)</f>
        <v/>
      </c>
      <c r="I840">
        <f>IF(COUNTIFS(Registros!$A$2:$A$6000,"CS",Registros!$B$2:$B$6000,$A840)&gt;0,1,0)</f>
        <v/>
      </c>
      <c r="J840">
        <f>IF($I840=1,SUMIFS(Registros!$I$2:$I$6000,Registros!$A$2:$A$6000,"CS",Registros!$B$2:$B$6000,$A840),0)</f>
        <v/>
      </c>
      <c r="K840">
        <f>IF(COUNTIFS(Winback!$K$2:$K$300,$D840)&gt;0,1,0)</f>
        <v/>
      </c>
      <c r="L840">
        <f>IF(AND($K840=1,LEFT($A840,3)="WB-"),SUMIFS(Winback!$D$2:$D$300,Winback!$K$2:$K$300,$D840),0)</f>
        <v/>
      </c>
      <c r="M840">
        <f>IF(OR($E840=1,$G840=1,SUMIFS(Registros!$J$2:$J$6000,Registros!$B$2:$B$6000,$A840)&gt;0),1,0)</f>
        <v/>
      </c>
      <c r="N840">
        <f>IF($J840&gt;0,1,IF(COUNTIFS(Registros!$A$2:$A$6000,"CS",Registros!$B$2:$B$6000,$A840,Registros!$K$2:$K$6000,"&lt;&gt;")&gt;0,1,0))</f>
        <v/>
      </c>
      <c r="O840">
        <f>IF(AND($K840=1,$E840=0,$G840=0,$I840=0),"WINBACK",IF(AND($M840=1,$N840&gt;0),"CONVERGENTE",IF($M840=1,"SOLO MÓVIL",IF($N840&gt;0,"SOLO FIJO / INTERNET","SIN SERVICIOS"))))</f>
        <v/>
      </c>
      <c r="P840">
        <f>IF($O840="WINBACK","Recuperar (winback)",IF($O840="CONVERGENTE","Upgrade / más líneas",IF($O840="SOLO MÓVIL","Ofrecer fijo + internet (FLBBTV)",IF($O840="SOLO FIJO / INTERNET","Ofrecer línea móvil Nextphone","Oferta completa (móvil + fijo + internet)"))))</f>
        <v/>
      </c>
      <c r="Q840">
        <f>$F840+$H840+$L840</f>
        <v/>
      </c>
      <c r="R840">
        <f>IFERROR(VLOOKUP($A840,Registros!$B$2:$G$6000,6,0),IFERROR(VLOOKUP($D840,Winback!$B$2:$C$300,2,0),""))</f>
        <v/>
      </c>
      <c r="S840">
        <f>IF($E840=1,"NP","")&amp;IF($G840=1,"+MOV","")&amp;IF($I840=1,"+CS","")&amp;IF($K840=1,"+WB","")</f>
        <v/>
      </c>
      <c r="T840">
        <f>$E840+$G840+$I840+$K840</f>
        <v/>
      </c>
    </row>
    <row r="841">
      <c r="A841" t="inlineStr">
        <is>
          <t>368005410000</t>
        </is>
      </c>
      <c r="B841" t="inlineStr">
        <is>
          <t>36800541</t>
        </is>
      </c>
      <c r="C841" t="inlineStr">
        <is>
          <t>YARELYS CORRO</t>
        </is>
      </c>
      <c r="D841" t="inlineStr">
        <is>
          <t>YARELYSCORRO</t>
        </is>
      </c>
      <c r="E841">
        <f>IF(COUNTIFS(Registros!$A$2:$A$6000,"NP",Registros!$B$2:$B$6000,$A841)&gt;0,1,0)</f>
        <v/>
      </c>
      <c r="F841">
        <f>IF($E841=1,SUMIFS(Registros!$F$2:$F$6000,Registros!$A$2:$A$6000,"NP",Registros!$B$2:$B$6000,$A841),0)</f>
        <v/>
      </c>
      <c r="G841">
        <f>IF(COUNTIFS(Registros!$A$2:$A$6000,"MOV",Registros!$B$2:$B$6000,$A841)&gt;0,1,0)</f>
        <v/>
      </c>
      <c r="H841">
        <f>IF($G841=1,SUMIFS(Registros!$F$2:$F$6000,Registros!$A$2:$A$6000,"MOV",Registros!$B$2:$B$6000,$A841),0)</f>
        <v/>
      </c>
      <c r="I841">
        <f>IF(COUNTIFS(Registros!$A$2:$A$6000,"CS",Registros!$B$2:$B$6000,$A841)&gt;0,1,0)</f>
        <v/>
      </c>
      <c r="J841">
        <f>IF($I841=1,SUMIFS(Registros!$I$2:$I$6000,Registros!$A$2:$A$6000,"CS",Registros!$B$2:$B$6000,$A841),0)</f>
        <v/>
      </c>
      <c r="K841">
        <f>IF(COUNTIFS(Winback!$K$2:$K$300,$D841)&gt;0,1,0)</f>
        <v/>
      </c>
      <c r="L841">
        <f>IF(AND($K841=1,LEFT($A841,3)="WB-"),SUMIFS(Winback!$D$2:$D$300,Winback!$K$2:$K$300,$D841),0)</f>
        <v/>
      </c>
      <c r="M841">
        <f>IF(OR($E841=1,$G841=1,SUMIFS(Registros!$J$2:$J$6000,Registros!$B$2:$B$6000,$A841)&gt;0),1,0)</f>
        <v/>
      </c>
      <c r="N841">
        <f>IF($J841&gt;0,1,IF(COUNTIFS(Registros!$A$2:$A$6000,"CS",Registros!$B$2:$B$6000,$A841,Registros!$K$2:$K$6000,"&lt;&gt;")&gt;0,1,0))</f>
        <v/>
      </c>
      <c r="O841">
        <f>IF(AND($K841=1,$E841=0,$G841=0,$I841=0),"WINBACK",IF(AND($M841=1,$N841&gt;0),"CONVERGENTE",IF($M841=1,"SOLO MÓVIL",IF($N841&gt;0,"SOLO FIJO / INTERNET","SIN SERVICIOS"))))</f>
        <v/>
      </c>
      <c r="P841">
        <f>IF($O841="WINBACK","Recuperar (winback)",IF($O841="CONVERGENTE","Upgrade / más líneas",IF($O841="SOLO MÓVIL","Ofrecer fijo + internet (FLBBTV)",IF($O841="SOLO FIJO / INTERNET","Ofrecer línea móvil Nextphone","Oferta completa (móvil + fijo + internet)"))))</f>
        <v/>
      </c>
      <c r="Q841">
        <f>$F841+$H841+$L841</f>
        <v/>
      </c>
      <c r="R841">
        <f>IFERROR(VLOOKUP($A841,Registros!$B$2:$G$6000,6,0),IFERROR(VLOOKUP($D841,Winback!$B$2:$C$300,2,0),""))</f>
        <v/>
      </c>
      <c r="S841">
        <f>IF($E841=1,"NP","")&amp;IF($G841=1,"+MOV","")&amp;IF($I841=1,"+CS","")&amp;IF($K841=1,"+WB","")</f>
        <v/>
      </c>
      <c r="T841">
        <f>$E841+$G841+$I841+$K841</f>
        <v/>
      </c>
    </row>
    <row r="842">
      <c r="A842" t="inlineStr">
        <is>
          <t>352284710000</t>
        </is>
      </c>
      <c r="B842" t="inlineStr">
        <is>
          <t>35228471</t>
        </is>
      </c>
      <c r="C842" t="inlineStr">
        <is>
          <t>LILL MARIE CORREA SAEZ</t>
        </is>
      </c>
      <c r="D842" t="inlineStr">
        <is>
          <t>LILLMARIECORREASAEZ</t>
        </is>
      </c>
      <c r="E842">
        <f>IF(COUNTIFS(Registros!$A$2:$A$6000,"NP",Registros!$B$2:$B$6000,$A842)&gt;0,1,0)</f>
        <v/>
      </c>
      <c r="F842">
        <f>IF($E842=1,SUMIFS(Registros!$F$2:$F$6000,Registros!$A$2:$A$6000,"NP",Registros!$B$2:$B$6000,$A842),0)</f>
        <v/>
      </c>
      <c r="G842">
        <f>IF(COUNTIFS(Registros!$A$2:$A$6000,"MOV",Registros!$B$2:$B$6000,$A842)&gt;0,1,0)</f>
        <v/>
      </c>
      <c r="H842">
        <f>IF($G842=1,SUMIFS(Registros!$F$2:$F$6000,Registros!$A$2:$A$6000,"MOV",Registros!$B$2:$B$6000,$A842),0)</f>
        <v/>
      </c>
      <c r="I842">
        <f>IF(COUNTIFS(Registros!$A$2:$A$6000,"CS",Registros!$B$2:$B$6000,$A842)&gt;0,1,0)</f>
        <v/>
      </c>
      <c r="J842">
        <f>IF($I842=1,SUMIFS(Registros!$I$2:$I$6000,Registros!$A$2:$A$6000,"CS",Registros!$B$2:$B$6000,$A842),0)</f>
        <v/>
      </c>
      <c r="K842">
        <f>IF(COUNTIFS(Winback!$K$2:$K$300,$D842)&gt;0,1,0)</f>
        <v/>
      </c>
      <c r="L842">
        <f>IF(AND($K842=1,LEFT($A842,3)="WB-"),SUMIFS(Winback!$D$2:$D$300,Winback!$K$2:$K$300,$D842),0)</f>
        <v/>
      </c>
      <c r="M842">
        <f>IF(OR($E842=1,$G842=1,SUMIFS(Registros!$J$2:$J$6000,Registros!$B$2:$B$6000,$A842)&gt;0),1,0)</f>
        <v/>
      </c>
      <c r="N842">
        <f>IF($J842&gt;0,1,IF(COUNTIFS(Registros!$A$2:$A$6000,"CS",Registros!$B$2:$B$6000,$A842,Registros!$K$2:$K$6000,"&lt;&gt;")&gt;0,1,0))</f>
        <v/>
      </c>
      <c r="O842">
        <f>IF(AND($K842=1,$E842=0,$G842=0,$I842=0),"WINBACK",IF(AND($M842=1,$N842&gt;0),"CONVERGENTE",IF($M842=1,"SOLO MÓVIL",IF($N842&gt;0,"SOLO FIJO / INTERNET","SIN SERVICIOS"))))</f>
        <v/>
      </c>
      <c r="P842">
        <f>IF($O842="WINBACK","Recuperar (winback)",IF($O842="CONVERGENTE","Upgrade / más líneas",IF($O842="SOLO MÓVIL","Ofrecer fijo + internet (FLBBTV)",IF($O842="SOLO FIJO / INTERNET","Ofrecer línea móvil Nextphone","Oferta completa (móvil + fijo + internet)"))))</f>
        <v/>
      </c>
      <c r="Q842">
        <f>$F842+$H842+$L842</f>
        <v/>
      </c>
      <c r="R842">
        <f>IFERROR(VLOOKUP($A842,Registros!$B$2:$G$6000,6,0),IFERROR(VLOOKUP($D842,Winback!$B$2:$C$300,2,0),""))</f>
        <v/>
      </c>
      <c r="S842">
        <f>IF($E842=1,"NP","")&amp;IF($G842=1,"+MOV","")&amp;IF($I842=1,"+CS","")&amp;IF($K842=1,"+WB","")</f>
        <v/>
      </c>
      <c r="T842">
        <f>$E842+$G842+$I842+$K842</f>
        <v/>
      </c>
    </row>
    <row r="843">
      <c r="A843" t="inlineStr">
        <is>
          <t>358002410000</t>
        </is>
      </c>
      <c r="B843" t="inlineStr">
        <is>
          <t>35800241</t>
        </is>
      </c>
      <c r="C843" t="inlineStr">
        <is>
          <t>DEYSI DOMINGUEZ</t>
        </is>
      </c>
      <c r="D843" t="inlineStr">
        <is>
          <t>DEYSIDOMINGUEZ</t>
        </is>
      </c>
      <c r="E843">
        <f>IF(COUNTIFS(Registros!$A$2:$A$6000,"NP",Registros!$B$2:$B$6000,$A843)&gt;0,1,0)</f>
        <v/>
      </c>
      <c r="F843">
        <f>IF($E843=1,SUMIFS(Registros!$F$2:$F$6000,Registros!$A$2:$A$6000,"NP",Registros!$B$2:$B$6000,$A843),0)</f>
        <v/>
      </c>
      <c r="G843">
        <f>IF(COUNTIFS(Registros!$A$2:$A$6000,"MOV",Registros!$B$2:$B$6000,$A843)&gt;0,1,0)</f>
        <v/>
      </c>
      <c r="H843">
        <f>IF($G843=1,SUMIFS(Registros!$F$2:$F$6000,Registros!$A$2:$A$6000,"MOV",Registros!$B$2:$B$6000,$A843),0)</f>
        <v/>
      </c>
      <c r="I843">
        <f>IF(COUNTIFS(Registros!$A$2:$A$6000,"CS",Registros!$B$2:$B$6000,$A843)&gt;0,1,0)</f>
        <v/>
      </c>
      <c r="J843">
        <f>IF($I843=1,SUMIFS(Registros!$I$2:$I$6000,Registros!$A$2:$A$6000,"CS",Registros!$B$2:$B$6000,$A843),0)</f>
        <v/>
      </c>
      <c r="K843">
        <f>IF(COUNTIFS(Winback!$K$2:$K$300,$D843)&gt;0,1,0)</f>
        <v/>
      </c>
      <c r="L843">
        <f>IF(AND($K843=1,LEFT($A843,3)="WB-"),SUMIFS(Winback!$D$2:$D$300,Winback!$K$2:$K$300,$D843),0)</f>
        <v/>
      </c>
      <c r="M843">
        <f>IF(OR($E843=1,$G843=1,SUMIFS(Registros!$J$2:$J$6000,Registros!$B$2:$B$6000,$A843)&gt;0),1,0)</f>
        <v/>
      </c>
      <c r="N843">
        <f>IF($J843&gt;0,1,IF(COUNTIFS(Registros!$A$2:$A$6000,"CS",Registros!$B$2:$B$6000,$A843,Registros!$K$2:$K$6000,"&lt;&gt;")&gt;0,1,0))</f>
        <v/>
      </c>
      <c r="O843">
        <f>IF(AND($K843=1,$E843=0,$G843=0,$I843=0),"WINBACK",IF(AND($M843=1,$N843&gt;0),"CONVERGENTE",IF($M843=1,"SOLO MÓVIL",IF($N843&gt;0,"SOLO FIJO / INTERNET","SIN SERVICIOS"))))</f>
        <v/>
      </c>
      <c r="P843">
        <f>IF($O843="WINBACK","Recuperar (winback)",IF($O843="CONVERGENTE","Upgrade / más líneas",IF($O843="SOLO MÓVIL","Ofrecer fijo + internet (FLBBTV)",IF($O843="SOLO FIJO / INTERNET","Ofrecer línea móvil Nextphone","Oferta completa (móvil + fijo + internet)"))))</f>
        <v/>
      </c>
      <c r="Q843">
        <f>$F843+$H843+$L843</f>
        <v/>
      </c>
      <c r="R843">
        <f>IFERROR(VLOOKUP($A843,Registros!$B$2:$G$6000,6,0),IFERROR(VLOOKUP($D843,Winback!$B$2:$C$300,2,0),""))</f>
        <v/>
      </c>
      <c r="S843">
        <f>IF($E843=1,"NP","")&amp;IF($G843=1,"+MOV","")&amp;IF($I843=1,"+CS","")&amp;IF($K843=1,"+WB","")</f>
        <v/>
      </c>
      <c r="T843">
        <f>$E843+$G843+$I843+$K843</f>
        <v/>
      </c>
    </row>
    <row r="844">
      <c r="A844" t="inlineStr">
        <is>
          <t>312204290000</t>
        </is>
      </c>
      <c r="B844" t="inlineStr">
        <is>
          <t>31220429</t>
        </is>
      </c>
      <c r="C844" t="inlineStr">
        <is>
          <t>SEBASTIAN TORRES AGROV</t>
        </is>
      </c>
      <c r="D844" t="inlineStr">
        <is>
          <t>SEBASTIANTORRESAGROV</t>
        </is>
      </c>
      <c r="E844">
        <f>IF(COUNTIFS(Registros!$A$2:$A$6000,"NP",Registros!$B$2:$B$6000,$A844)&gt;0,1,0)</f>
        <v/>
      </c>
      <c r="F844">
        <f>IF($E844=1,SUMIFS(Registros!$F$2:$F$6000,Registros!$A$2:$A$6000,"NP",Registros!$B$2:$B$6000,$A844),0)</f>
        <v/>
      </c>
      <c r="G844">
        <f>IF(COUNTIFS(Registros!$A$2:$A$6000,"MOV",Registros!$B$2:$B$6000,$A844)&gt;0,1,0)</f>
        <v/>
      </c>
      <c r="H844">
        <f>IF($G844=1,SUMIFS(Registros!$F$2:$F$6000,Registros!$A$2:$A$6000,"MOV",Registros!$B$2:$B$6000,$A844),0)</f>
        <v/>
      </c>
      <c r="I844">
        <f>IF(COUNTIFS(Registros!$A$2:$A$6000,"CS",Registros!$B$2:$B$6000,$A844)&gt;0,1,0)</f>
        <v/>
      </c>
      <c r="J844">
        <f>IF($I844=1,SUMIFS(Registros!$I$2:$I$6000,Registros!$A$2:$A$6000,"CS",Registros!$B$2:$B$6000,$A844),0)</f>
        <v/>
      </c>
      <c r="K844">
        <f>IF(COUNTIFS(Winback!$K$2:$K$300,$D844)&gt;0,1,0)</f>
        <v/>
      </c>
      <c r="L844">
        <f>IF(AND($K844=1,LEFT($A844,3)="WB-"),SUMIFS(Winback!$D$2:$D$300,Winback!$K$2:$K$300,$D844),0)</f>
        <v/>
      </c>
      <c r="M844">
        <f>IF(OR($E844=1,$G844=1,SUMIFS(Registros!$J$2:$J$6000,Registros!$B$2:$B$6000,$A844)&gt;0),1,0)</f>
        <v/>
      </c>
      <c r="N844">
        <f>IF($J844&gt;0,1,IF(COUNTIFS(Registros!$A$2:$A$6000,"CS",Registros!$B$2:$B$6000,$A844,Registros!$K$2:$K$6000,"&lt;&gt;")&gt;0,1,0))</f>
        <v/>
      </c>
      <c r="O844">
        <f>IF(AND($K844=1,$E844=0,$G844=0,$I844=0),"WINBACK",IF(AND($M844=1,$N844&gt;0),"CONVERGENTE",IF($M844=1,"SOLO MÓVIL",IF($N844&gt;0,"SOLO FIJO / INTERNET","SIN SERVICIOS"))))</f>
        <v/>
      </c>
      <c r="P844">
        <f>IF($O844="WINBACK","Recuperar (winback)",IF($O844="CONVERGENTE","Upgrade / más líneas",IF($O844="SOLO MÓVIL","Ofrecer fijo + internet (FLBBTV)",IF($O844="SOLO FIJO / INTERNET","Ofrecer línea móvil Nextphone","Oferta completa (móvil + fijo + internet)"))))</f>
        <v/>
      </c>
      <c r="Q844">
        <f>$F844+$H844+$L844</f>
        <v/>
      </c>
      <c r="R844">
        <f>IFERROR(VLOOKUP($A844,Registros!$B$2:$G$6000,6,0),IFERROR(VLOOKUP($D844,Winback!$B$2:$C$300,2,0),""))</f>
        <v/>
      </c>
      <c r="S844">
        <f>IF($E844=1,"NP","")&amp;IF($G844=1,"+MOV","")&amp;IF($I844=1,"+CS","")&amp;IF($K844=1,"+WB","")</f>
        <v/>
      </c>
      <c r="T844">
        <f>$E844+$G844+$I844+$K844</f>
        <v/>
      </c>
    </row>
    <row r="845">
      <c r="A845" t="inlineStr">
        <is>
          <t>348467980000</t>
        </is>
      </c>
      <c r="B845" t="inlineStr">
        <is>
          <t>34846798</t>
        </is>
      </c>
      <c r="C845" t="inlineStr">
        <is>
          <t>MAIKEL OSORIO</t>
        </is>
      </c>
      <c r="D845" t="inlineStr">
        <is>
          <t>MAIKELOSORIO</t>
        </is>
      </c>
      <c r="E845">
        <f>IF(COUNTIFS(Registros!$A$2:$A$6000,"NP",Registros!$B$2:$B$6000,$A845)&gt;0,1,0)</f>
        <v/>
      </c>
      <c r="F845">
        <f>IF($E845=1,SUMIFS(Registros!$F$2:$F$6000,Registros!$A$2:$A$6000,"NP",Registros!$B$2:$B$6000,$A845),0)</f>
        <v/>
      </c>
      <c r="G845">
        <f>IF(COUNTIFS(Registros!$A$2:$A$6000,"MOV",Registros!$B$2:$B$6000,$A845)&gt;0,1,0)</f>
        <v/>
      </c>
      <c r="H845">
        <f>IF($G845=1,SUMIFS(Registros!$F$2:$F$6000,Registros!$A$2:$A$6000,"MOV",Registros!$B$2:$B$6000,$A845),0)</f>
        <v/>
      </c>
      <c r="I845">
        <f>IF(COUNTIFS(Registros!$A$2:$A$6000,"CS",Registros!$B$2:$B$6000,$A845)&gt;0,1,0)</f>
        <v/>
      </c>
      <c r="J845">
        <f>IF($I845=1,SUMIFS(Registros!$I$2:$I$6000,Registros!$A$2:$A$6000,"CS",Registros!$B$2:$B$6000,$A845),0)</f>
        <v/>
      </c>
      <c r="K845">
        <f>IF(COUNTIFS(Winback!$K$2:$K$300,$D845)&gt;0,1,0)</f>
        <v/>
      </c>
      <c r="L845">
        <f>IF(AND($K845=1,LEFT($A845,3)="WB-"),SUMIFS(Winback!$D$2:$D$300,Winback!$K$2:$K$300,$D845),0)</f>
        <v/>
      </c>
      <c r="M845">
        <f>IF(OR($E845=1,$G845=1,SUMIFS(Registros!$J$2:$J$6000,Registros!$B$2:$B$6000,$A845)&gt;0),1,0)</f>
        <v/>
      </c>
      <c r="N845">
        <f>IF($J845&gt;0,1,IF(COUNTIFS(Registros!$A$2:$A$6000,"CS",Registros!$B$2:$B$6000,$A845,Registros!$K$2:$K$6000,"&lt;&gt;")&gt;0,1,0))</f>
        <v/>
      </c>
      <c r="O845">
        <f>IF(AND($K845=1,$E845=0,$G845=0,$I845=0),"WINBACK",IF(AND($M845=1,$N845&gt;0),"CONVERGENTE",IF($M845=1,"SOLO MÓVIL",IF($N845&gt;0,"SOLO FIJO / INTERNET","SIN SERVICIOS"))))</f>
        <v/>
      </c>
      <c r="P845">
        <f>IF($O845="WINBACK","Recuperar (winback)",IF($O845="CONVERGENTE","Upgrade / más líneas",IF($O845="SOLO MÓVIL","Ofrecer fijo + internet (FLBBTV)",IF($O845="SOLO FIJO / INTERNET","Ofrecer línea móvil Nextphone","Oferta completa (móvil + fijo + internet)"))))</f>
        <v/>
      </c>
      <c r="Q845">
        <f>$F845+$H845+$L845</f>
        <v/>
      </c>
      <c r="R845">
        <f>IFERROR(VLOOKUP($A845,Registros!$B$2:$G$6000,6,0),IFERROR(VLOOKUP($D845,Winback!$B$2:$C$300,2,0),""))</f>
        <v/>
      </c>
      <c r="S845">
        <f>IF($E845=1,"NP","")&amp;IF($G845=1,"+MOV","")&amp;IF($I845=1,"+CS","")&amp;IF($K845=1,"+WB","")</f>
        <v/>
      </c>
      <c r="T845">
        <f>$E845+$G845+$I845+$K845</f>
        <v/>
      </c>
    </row>
    <row r="846">
      <c r="A846" t="inlineStr">
        <is>
          <t>331148160000</t>
        </is>
      </c>
      <c r="B846" t="inlineStr">
        <is>
          <t>33114816</t>
        </is>
      </c>
      <c r="C846" t="inlineStr">
        <is>
          <t>LENA MARIA BERMUDEZ .</t>
        </is>
      </c>
      <c r="D846" t="inlineStr">
        <is>
          <t>LENAMARIABERMUDEZ</t>
        </is>
      </c>
      <c r="E846">
        <f>IF(COUNTIFS(Registros!$A$2:$A$6000,"NP",Registros!$B$2:$B$6000,$A846)&gt;0,1,0)</f>
        <v/>
      </c>
      <c r="F846">
        <f>IF($E846=1,SUMIFS(Registros!$F$2:$F$6000,Registros!$A$2:$A$6000,"NP",Registros!$B$2:$B$6000,$A846),0)</f>
        <v/>
      </c>
      <c r="G846">
        <f>IF(COUNTIFS(Registros!$A$2:$A$6000,"MOV",Registros!$B$2:$B$6000,$A846)&gt;0,1,0)</f>
        <v/>
      </c>
      <c r="H846">
        <f>IF($G846=1,SUMIFS(Registros!$F$2:$F$6000,Registros!$A$2:$A$6000,"MOV",Registros!$B$2:$B$6000,$A846),0)</f>
        <v/>
      </c>
      <c r="I846">
        <f>IF(COUNTIFS(Registros!$A$2:$A$6000,"CS",Registros!$B$2:$B$6000,$A846)&gt;0,1,0)</f>
        <v/>
      </c>
      <c r="J846">
        <f>IF($I846=1,SUMIFS(Registros!$I$2:$I$6000,Registros!$A$2:$A$6000,"CS",Registros!$B$2:$B$6000,$A846),0)</f>
        <v/>
      </c>
      <c r="K846">
        <f>IF(COUNTIFS(Winback!$K$2:$K$300,$D846)&gt;0,1,0)</f>
        <v/>
      </c>
      <c r="L846">
        <f>IF(AND($K846=1,LEFT($A846,3)="WB-"),SUMIFS(Winback!$D$2:$D$300,Winback!$K$2:$K$300,$D846),0)</f>
        <v/>
      </c>
      <c r="M846">
        <f>IF(OR($E846=1,$G846=1,SUMIFS(Registros!$J$2:$J$6000,Registros!$B$2:$B$6000,$A846)&gt;0),1,0)</f>
        <v/>
      </c>
      <c r="N846">
        <f>IF($J846&gt;0,1,IF(COUNTIFS(Registros!$A$2:$A$6000,"CS",Registros!$B$2:$B$6000,$A846,Registros!$K$2:$K$6000,"&lt;&gt;")&gt;0,1,0))</f>
        <v/>
      </c>
      <c r="O846">
        <f>IF(AND($K846=1,$E846=0,$G846=0,$I846=0),"WINBACK",IF(AND($M846=1,$N846&gt;0),"CONVERGENTE",IF($M846=1,"SOLO MÓVIL",IF($N846&gt;0,"SOLO FIJO / INTERNET","SIN SERVICIOS"))))</f>
        <v/>
      </c>
      <c r="P846">
        <f>IF($O846="WINBACK","Recuperar (winback)",IF($O846="CONVERGENTE","Upgrade / más líneas",IF($O846="SOLO MÓVIL","Ofrecer fijo + internet (FLBBTV)",IF($O846="SOLO FIJO / INTERNET","Ofrecer línea móvil Nextphone","Oferta completa (móvil + fijo + internet)"))))</f>
        <v/>
      </c>
      <c r="Q846">
        <f>$F846+$H846+$L846</f>
        <v/>
      </c>
      <c r="R846">
        <f>IFERROR(VLOOKUP($A846,Registros!$B$2:$G$6000,6,0),IFERROR(VLOOKUP($D846,Winback!$B$2:$C$300,2,0),""))</f>
        <v/>
      </c>
      <c r="S846">
        <f>IF($E846=1,"NP","")&amp;IF($G846=1,"+MOV","")&amp;IF($I846=1,"+CS","")&amp;IF($K846=1,"+WB","")</f>
        <v/>
      </c>
      <c r="T846">
        <f>$E846+$G846+$I846+$K846</f>
        <v/>
      </c>
    </row>
    <row r="847">
      <c r="A847" t="inlineStr">
        <is>
          <t>329167880000</t>
        </is>
      </c>
      <c r="B847" t="inlineStr">
        <is>
          <t>32916788</t>
        </is>
      </c>
      <c r="C847" t="inlineStr">
        <is>
          <t>CRISTIAN GUILLERMO SUCRE SOLANILLA</t>
        </is>
      </c>
      <c r="D847" t="inlineStr">
        <is>
          <t>CRISTIANGUILLERMOSUCRESOLANILLA</t>
        </is>
      </c>
      <c r="E847">
        <f>IF(COUNTIFS(Registros!$A$2:$A$6000,"NP",Registros!$B$2:$B$6000,$A847)&gt;0,1,0)</f>
        <v/>
      </c>
      <c r="F847">
        <f>IF($E847=1,SUMIFS(Registros!$F$2:$F$6000,Registros!$A$2:$A$6000,"NP",Registros!$B$2:$B$6000,$A847),0)</f>
        <v/>
      </c>
      <c r="G847">
        <f>IF(COUNTIFS(Registros!$A$2:$A$6000,"MOV",Registros!$B$2:$B$6000,$A847)&gt;0,1,0)</f>
        <v/>
      </c>
      <c r="H847">
        <f>IF($G847=1,SUMIFS(Registros!$F$2:$F$6000,Registros!$A$2:$A$6000,"MOV",Registros!$B$2:$B$6000,$A847),0)</f>
        <v/>
      </c>
      <c r="I847">
        <f>IF(COUNTIFS(Registros!$A$2:$A$6000,"CS",Registros!$B$2:$B$6000,$A847)&gt;0,1,0)</f>
        <v/>
      </c>
      <c r="J847">
        <f>IF($I847=1,SUMIFS(Registros!$I$2:$I$6000,Registros!$A$2:$A$6000,"CS",Registros!$B$2:$B$6000,$A847),0)</f>
        <v/>
      </c>
      <c r="K847">
        <f>IF(COUNTIFS(Winback!$K$2:$K$300,$D847)&gt;0,1,0)</f>
        <v/>
      </c>
      <c r="L847">
        <f>IF(AND($K847=1,LEFT($A847,3)="WB-"),SUMIFS(Winback!$D$2:$D$300,Winback!$K$2:$K$300,$D847),0)</f>
        <v/>
      </c>
      <c r="M847">
        <f>IF(OR($E847=1,$G847=1,SUMIFS(Registros!$J$2:$J$6000,Registros!$B$2:$B$6000,$A847)&gt;0),1,0)</f>
        <v/>
      </c>
      <c r="N847">
        <f>IF($J847&gt;0,1,IF(COUNTIFS(Registros!$A$2:$A$6000,"CS",Registros!$B$2:$B$6000,$A847,Registros!$K$2:$K$6000,"&lt;&gt;")&gt;0,1,0))</f>
        <v/>
      </c>
      <c r="O847">
        <f>IF(AND($K847=1,$E847=0,$G847=0,$I847=0),"WINBACK",IF(AND($M847=1,$N847&gt;0),"CONVERGENTE",IF($M847=1,"SOLO MÓVIL",IF($N847&gt;0,"SOLO FIJO / INTERNET","SIN SERVICIOS"))))</f>
        <v/>
      </c>
      <c r="P847">
        <f>IF($O847="WINBACK","Recuperar (winback)",IF($O847="CONVERGENTE","Upgrade / más líneas",IF($O847="SOLO MÓVIL","Ofrecer fijo + internet (FLBBTV)",IF($O847="SOLO FIJO / INTERNET","Ofrecer línea móvil Nextphone","Oferta completa (móvil + fijo + internet)"))))</f>
        <v/>
      </c>
      <c r="Q847">
        <f>$F847+$H847+$L847</f>
        <v/>
      </c>
      <c r="R847">
        <f>IFERROR(VLOOKUP($A847,Registros!$B$2:$G$6000,6,0),IFERROR(VLOOKUP($D847,Winback!$B$2:$C$300,2,0),""))</f>
        <v/>
      </c>
      <c r="S847">
        <f>IF($E847=1,"NP","")&amp;IF($G847=1,"+MOV","")&amp;IF($I847=1,"+CS","")&amp;IF($K847=1,"+WB","")</f>
        <v/>
      </c>
      <c r="T847">
        <f>$E847+$G847+$I847+$K847</f>
        <v/>
      </c>
    </row>
    <row r="848">
      <c r="A848" t="inlineStr">
        <is>
          <t>348110890000</t>
        </is>
      </c>
      <c r="B848" t="inlineStr">
        <is>
          <t>34811089</t>
        </is>
      </c>
      <c r="C848" t="inlineStr">
        <is>
          <t>JUAN GERTRUDIS BENAVIDES PEREZ</t>
        </is>
      </c>
      <c r="D848" t="inlineStr">
        <is>
          <t>JUANGERTRUDISBENAVIDESPEREZ</t>
        </is>
      </c>
      <c r="E848">
        <f>IF(COUNTIFS(Registros!$A$2:$A$6000,"NP",Registros!$B$2:$B$6000,$A848)&gt;0,1,0)</f>
        <v/>
      </c>
      <c r="F848">
        <f>IF($E848=1,SUMIFS(Registros!$F$2:$F$6000,Registros!$A$2:$A$6000,"NP",Registros!$B$2:$B$6000,$A848),0)</f>
        <v/>
      </c>
      <c r="G848">
        <f>IF(COUNTIFS(Registros!$A$2:$A$6000,"MOV",Registros!$B$2:$B$6000,$A848)&gt;0,1,0)</f>
        <v/>
      </c>
      <c r="H848">
        <f>IF($G848=1,SUMIFS(Registros!$F$2:$F$6000,Registros!$A$2:$A$6000,"MOV",Registros!$B$2:$B$6000,$A848),0)</f>
        <v/>
      </c>
      <c r="I848">
        <f>IF(COUNTIFS(Registros!$A$2:$A$6000,"CS",Registros!$B$2:$B$6000,$A848)&gt;0,1,0)</f>
        <v/>
      </c>
      <c r="J848">
        <f>IF($I848=1,SUMIFS(Registros!$I$2:$I$6000,Registros!$A$2:$A$6000,"CS",Registros!$B$2:$B$6000,$A848),0)</f>
        <v/>
      </c>
      <c r="K848">
        <f>IF(COUNTIFS(Winback!$K$2:$K$300,$D848)&gt;0,1,0)</f>
        <v/>
      </c>
      <c r="L848">
        <f>IF(AND($K848=1,LEFT($A848,3)="WB-"),SUMIFS(Winback!$D$2:$D$300,Winback!$K$2:$K$300,$D848),0)</f>
        <v/>
      </c>
      <c r="M848">
        <f>IF(OR($E848=1,$G848=1,SUMIFS(Registros!$J$2:$J$6000,Registros!$B$2:$B$6000,$A848)&gt;0),1,0)</f>
        <v/>
      </c>
      <c r="N848">
        <f>IF($J848&gt;0,1,IF(COUNTIFS(Registros!$A$2:$A$6000,"CS",Registros!$B$2:$B$6000,$A848,Registros!$K$2:$K$6000,"&lt;&gt;")&gt;0,1,0))</f>
        <v/>
      </c>
      <c r="O848">
        <f>IF(AND($K848=1,$E848=0,$G848=0,$I848=0),"WINBACK",IF(AND($M848=1,$N848&gt;0),"CONVERGENTE",IF($M848=1,"SOLO MÓVIL",IF($N848&gt;0,"SOLO FIJO / INTERNET","SIN SERVICIOS"))))</f>
        <v/>
      </c>
      <c r="P848">
        <f>IF($O848="WINBACK","Recuperar (winback)",IF($O848="CONVERGENTE","Upgrade / más líneas",IF($O848="SOLO MÓVIL","Ofrecer fijo + internet (FLBBTV)",IF($O848="SOLO FIJO / INTERNET","Ofrecer línea móvil Nextphone","Oferta completa (móvil + fijo + internet)"))))</f>
        <v/>
      </c>
      <c r="Q848">
        <f>$F848+$H848+$L848</f>
        <v/>
      </c>
      <c r="R848">
        <f>IFERROR(VLOOKUP($A848,Registros!$B$2:$G$6000,6,0),IFERROR(VLOOKUP($D848,Winback!$B$2:$C$300,2,0),""))</f>
        <v/>
      </c>
      <c r="S848">
        <f>IF($E848=1,"NP","")&amp;IF($G848=1,"+MOV","")&amp;IF($I848=1,"+CS","")&amp;IF($K848=1,"+WB","")</f>
        <v/>
      </c>
      <c r="T848">
        <f>$E848+$G848+$I848+$K848</f>
        <v/>
      </c>
    </row>
    <row r="849">
      <c r="A849" t="inlineStr">
        <is>
          <t>357141630000</t>
        </is>
      </c>
      <c r="B849" t="inlineStr">
        <is>
          <t>35714163</t>
        </is>
      </c>
      <c r="C849" t="inlineStr">
        <is>
          <t>MAGALIS YARINET PEREZ MENDOZA</t>
        </is>
      </c>
      <c r="D849" t="inlineStr">
        <is>
          <t>MAGALISYARINETPEREZMENDOZA</t>
        </is>
      </c>
      <c r="E849">
        <f>IF(COUNTIFS(Registros!$A$2:$A$6000,"NP",Registros!$B$2:$B$6000,$A849)&gt;0,1,0)</f>
        <v/>
      </c>
      <c r="F849">
        <f>IF($E849=1,SUMIFS(Registros!$F$2:$F$6000,Registros!$A$2:$A$6000,"NP",Registros!$B$2:$B$6000,$A849),0)</f>
        <v/>
      </c>
      <c r="G849">
        <f>IF(COUNTIFS(Registros!$A$2:$A$6000,"MOV",Registros!$B$2:$B$6000,$A849)&gt;0,1,0)</f>
        <v/>
      </c>
      <c r="H849">
        <f>IF($G849=1,SUMIFS(Registros!$F$2:$F$6000,Registros!$A$2:$A$6000,"MOV",Registros!$B$2:$B$6000,$A849),0)</f>
        <v/>
      </c>
      <c r="I849">
        <f>IF(COUNTIFS(Registros!$A$2:$A$6000,"CS",Registros!$B$2:$B$6000,$A849)&gt;0,1,0)</f>
        <v/>
      </c>
      <c r="J849">
        <f>IF($I849=1,SUMIFS(Registros!$I$2:$I$6000,Registros!$A$2:$A$6000,"CS",Registros!$B$2:$B$6000,$A849),0)</f>
        <v/>
      </c>
      <c r="K849">
        <f>IF(COUNTIFS(Winback!$K$2:$K$300,$D849)&gt;0,1,0)</f>
        <v/>
      </c>
      <c r="L849">
        <f>IF(AND($K849=1,LEFT($A849,3)="WB-"),SUMIFS(Winback!$D$2:$D$300,Winback!$K$2:$K$300,$D849),0)</f>
        <v/>
      </c>
      <c r="M849">
        <f>IF(OR($E849=1,$G849=1,SUMIFS(Registros!$J$2:$J$6000,Registros!$B$2:$B$6000,$A849)&gt;0),1,0)</f>
        <v/>
      </c>
      <c r="N849">
        <f>IF($J849&gt;0,1,IF(COUNTIFS(Registros!$A$2:$A$6000,"CS",Registros!$B$2:$B$6000,$A849,Registros!$K$2:$K$6000,"&lt;&gt;")&gt;0,1,0))</f>
        <v/>
      </c>
      <c r="O849">
        <f>IF(AND($K849=1,$E849=0,$G849=0,$I849=0),"WINBACK",IF(AND($M849=1,$N849&gt;0),"CONVERGENTE",IF($M849=1,"SOLO MÓVIL",IF($N849&gt;0,"SOLO FIJO / INTERNET","SIN SERVICIOS"))))</f>
        <v/>
      </c>
      <c r="P849">
        <f>IF($O849="WINBACK","Recuperar (winback)",IF($O849="CONVERGENTE","Upgrade / más líneas",IF($O849="SOLO MÓVIL","Ofrecer fijo + internet (FLBBTV)",IF($O849="SOLO FIJO / INTERNET","Ofrecer línea móvil Nextphone","Oferta completa (móvil + fijo + internet)"))))</f>
        <v/>
      </c>
      <c r="Q849">
        <f>$F849+$H849+$L849</f>
        <v/>
      </c>
      <c r="R849">
        <f>IFERROR(VLOOKUP($A849,Registros!$B$2:$G$6000,6,0),IFERROR(VLOOKUP($D849,Winback!$B$2:$C$300,2,0),""))</f>
        <v/>
      </c>
      <c r="S849">
        <f>IF($E849=1,"NP","")&amp;IF($G849=1,"+MOV","")&amp;IF($I849=1,"+CS","")&amp;IF($K849=1,"+WB","")</f>
        <v/>
      </c>
      <c r="T849">
        <f>$E849+$G849+$I849+$K849</f>
        <v/>
      </c>
    </row>
    <row r="850">
      <c r="A850" t="inlineStr">
        <is>
          <t>341146950000</t>
        </is>
      </c>
      <c r="B850" t="inlineStr">
        <is>
          <t>34114695</t>
        </is>
      </c>
      <c r="C850" t="inlineStr">
        <is>
          <t>CECIBEL SOLARIS SALAZAR MARTINEZ</t>
        </is>
      </c>
      <c r="D850" t="inlineStr">
        <is>
          <t>CECIBELSOLARISSALAZARMARTINEZ</t>
        </is>
      </c>
      <c r="E850">
        <f>IF(COUNTIFS(Registros!$A$2:$A$6000,"NP",Registros!$B$2:$B$6000,$A850)&gt;0,1,0)</f>
        <v/>
      </c>
      <c r="F850">
        <f>IF($E850=1,SUMIFS(Registros!$F$2:$F$6000,Registros!$A$2:$A$6000,"NP",Registros!$B$2:$B$6000,$A850),0)</f>
        <v/>
      </c>
      <c r="G850">
        <f>IF(COUNTIFS(Registros!$A$2:$A$6000,"MOV",Registros!$B$2:$B$6000,$A850)&gt;0,1,0)</f>
        <v/>
      </c>
      <c r="H850">
        <f>IF($G850=1,SUMIFS(Registros!$F$2:$F$6000,Registros!$A$2:$A$6000,"MOV",Registros!$B$2:$B$6000,$A850),0)</f>
        <v/>
      </c>
      <c r="I850">
        <f>IF(COUNTIFS(Registros!$A$2:$A$6000,"CS",Registros!$B$2:$B$6000,$A850)&gt;0,1,0)</f>
        <v/>
      </c>
      <c r="J850">
        <f>IF($I850=1,SUMIFS(Registros!$I$2:$I$6000,Registros!$A$2:$A$6000,"CS",Registros!$B$2:$B$6000,$A850),0)</f>
        <v/>
      </c>
      <c r="K850">
        <f>IF(COUNTIFS(Winback!$K$2:$K$300,$D850)&gt;0,1,0)</f>
        <v/>
      </c>
      <c r="L850">
        <f>IF(AND($K850=1,LEFT($A850,3)="WB-"),SUMIFS(Winback!$D$2:$D$300,Winback!$K$2:$K$300,$D850),0)</f>
        <v/>
      </c>
      <c r="M850">
        <f>IF(OR($E850=1,$G850=1,SUMIFS(Registros!$J$2:$J$6000,Registros!$B$2:$B$6000,$A850)&gt;0),1,0)</f>
        <v/>
      </c>
      <c r="N850">
        <f>IF($J850&gt;0,1,IF(COUNTIFS(Registros!$A$2:$A$6000,"CS",Registros!$B$2:$B$6000,$A850,Registros!$K$2:$K$6000,"&lt;&gt;")&gt;0,1,0))</f>
        <v/>
      </c>
      <c r="O850">
        <f>IF(AND($K850=1,$E850=0,$G850=0,$I850=0),"WINBACK",IF(AND($M850=1,$N850&gt;0),"CONVERGENTE",IF($M850=1,"SOLO MÓVIL",IF($N850&gt;0,"SOLO FIJO / INTERNET","SIN SERVICIOS"))))</f>
        <v/>
      </c>
      <c r="P850">
        <f>IF($O850="WINBACK","Recuperar (winback)",IF($O850="CONVERGENTE","Upgrade / más líneas",IF($O850="SOLO MÓVIL","Ofrecer fijo + internet (FLBBTV)",IF($O850="SOLO FIJO / INTERNET","Ofrecer línea móvil Nextphone","Oferta completa (móvil + fijo + internet)"))))</f>
        <v/>
      </c>
      <c r="Q850">
        <f>$F850+$H850+$L850</f>
        <v/>
      </c>
      <c r="R850">
        <f>IFERROR(VLOOKUP($A850,Registros!$B$2:$G$6000,6,0),IFERROR(VLOOKUP($D850,Winback!$B$2:$C$300,2,0),""))</f>
        <v/>
      </c>
      <c r="S850">
        <f>IF($E850=1,"NP","")&amp;IF($G850=1,"+MOV","")&amp;IF($I850=1,"+CS","")&amp;IF($K850=1,"+WB","")</f>
        <v/>
      </c>
      <c r="T850">
        <f>$E850+$G850+$I850+$K850</f>
        <v/>
      </c>
    </row>
    <row r="851">
      <c r="A851" t="inlineStr">
        <is>
          <t>357226160000</t>
        </is>
      </c>
      <c r="B851" t="inlineStr">
        <is>
          <t>35722616</t>
        </is>
      </c>
      <c r="C851" t="inlineStr">
        <is>
          <t>SUSENTH SELIBET SAUCEDO OSORIO</t>
        </is>
      </c>
      <c r="D851" t="inlineStr">
        <is>
          <t>SUSENTHSELIBETSAUCEDOOSORIO</t>
        </is>
      </c>
      <c r="E851">
        <f>IF(COUNTIFS(Registros!$A$2:$A$6000,"NP",Registros!$B$2:$B$6000,$A851)&gt;0,1,0)</f>
        <v/>
      </c>
      <c r="F851">
        <f>IF($E851=1,SUMIFS(Registros!$F$2:$F$6000,Registros!$A$2:$A$6000,"NP",Registros!$B$2:$B$6000,$A851),0)</f>
        <v/>
      </c>
      <c r="G851">
        <f>IF(COUNTIFS(Registros!$A$2:$A$6000,"MOV",Registros!$B$2:$B$6000,$A851)&gt;0,1,0)</f>
        <v/>
      </c>
      <c r="H851">
        <f>IF($G851=1,SUMIFS(Registros!$F$2:$F$6000,Registros!$A$2:$A$6000,"MOV",Registros!$B$2:$B$6000,$A851),0)</f>
        <v/>
      </c>
      <c r="I851">
        <f>IF(COUNTIFS(Registros!$A$2:$A$6000,"CS",Registros!$B$2:$B$6000,$A851)&gt;0,1,0)</f>
        <v/>
      </c>
      <c r="J851">
        <f>IF($I851=1,SUMIFS(Registros!$I$2:$I$6000,Registros!$A$2:$A$6000,"CS",Registros!$B$2:$B$6000,$A851),0)</f>
        <v/>
      </c>
      <c r="K851">
        <f>IF(COUNTIFS(Winback!$K$2:$K$300,$D851)&gt;0,1,0)</f>
        <v/>
      </c>
      <c r="L851">
        <f>IF(AND($K851=1,LEFT($A851,3)="WB-"),SUMIFS(Winback!$D$2:$D$300,Winback!$K$2:$K$300,$D851),0)</f>
        <v/>
      </c>
      <c r="M851">
        <f>IF(OR($E851=1,$G851=1,SUMIFS(Registros!$J$2:$J$6000,Registros!$B$2:$B$6000,$A851)&gt;0),1,0)</f>
        <v/>
      </c>
      <c r="N851">
        <f>IF($J851&gt;0,1,IF(COUNTIFS(Registros!$A$2:$A$6000,"CS",Registros!$B$2:$B$6000,$A851,Registros!$K$2:$K$6000,"&lt;&gt;")&gt;0,1,0))</f>
        <v/>
      </c>
      <c r="O851">
        <f>IF(AND($K851=1,$E851=0,$G851=0,$I851=0),"WINBACK",IF(AND($M851=1,$N851&gt;0),"CONVERGENTE",IF($M851=1,"SOLO MÓVIL",IF($N851&gt;0,"SOLO FIJO / INTERNET","SIN SERVICIOS"))))</f>
        <v/>
      </c>
      <c r="P851">
        <f>IF($O851="WINBACK","Recuperar (winback)",IF($O851="CONVERGENTE","Upgrade / más líneas",IF($O851="SOLO MÓVIL","Ofrecer fijo + internet (FLBBTV)",IF($O851="SOLO FIJO / INTERNET","Ofrecer línea móvil Nextphone","Oferta completa (móvil + fijo + internet)"))))</f>
        <v/>
      </c>
      <c r="Q851">
        <f>$F851+$H851+$L851</f>
        <v/>
      </c>
      <c r="R851">
        <f>IFERROR(VLOOKUP($A851,Registros!$B$2:$G$6000,6,0),IFERROR(VLOOKUP($D851,Winback!$B$2:$C$300,2,0),""))</f>
        <v/>
      </c>
      <c r="S851">
        <f>IF($E851=1,"NP","")&amp;IF($G851=1,"+MOV","")&amp;IF($I851=1,"+CS","")&amp;IF($K851=1,"+WB","")</f>
        <v/>
      </c>
      <c r="T851">
        <f>$E851+$G851+$I851+$K851</f>
        <v/>
      </c>
    </row>
    <row r="852">
      <c r="A852" t="inlineStr">
        <is>
          <t>355288950000</t>
        </is>
      </c>
      <c r="B852" t="inlineStr">
        <is>
          <t>35528895</t>
        </is>
      </c>
      <c r="C852" t="inlineStr">
        <is>
          <t>YULISSA JUDITH BARBA UREÑA</t>
        </is>
      </c>
      <c r="D852" t="inlineStr">
        <is>
          <t>YULISSAJUDITHBARBAURENA</t>
        </is>
      </c>
      <c r="E852">
        <f>IF(COUNTIFS(Registros!$A$2:$A$6000,"NP",Registros!$B$2:$B$6000,$A852)&gt;0,1,0)</f>
        <v/>
      </c>
      <c r="F852">
        <f>IF($E852=1,SUMIFS(Registros!$F$2:$F$6000,Registros!$A$2:$A$6000,"NP",Registros!$B$2:$B$6000,$A852),0)</f>
        <v/>
      </c>
      <c r="G852">
        <f>IF(COUNTIFS(Registros!$A$2:$A$6000,"MOV",Registros!$B$2:$B$6000,$A852)&gt;0,1,0)</f>
        <v/>
      </c>
      <c r="H852">
        <f>IF($G852=1,SUMIFS(Registros!$F$2:$F$6000,Registros!$A$2:$A$6000,"MOV",Registros!$B$2:$B$6000,$A852),0)</f>
        <v/>
      </c>
      <c r="I852">
        <f>IF(COUNTIFS(Registros!$A$2:$A$6000,"CS",Registros!$B$2:$B$6000,$A852)&gt;0,1,0)</f>
        <v/>
      </c>
      <c r="J852">
        <f>IF($I852=1,SUMIFS(Registros!$I$2:$I$6000,Registros!$A$2:$A$6000,"CS",Registros!$B$2:$B$6000,$A852),0)</f>
        <v/>
      </c>
      <c r="K852">
        <f>IF(COUNTIFS(Winback!$K$2:$K$300,$D852)&gt;0,1,0)</f>
        <v/>
      </c>
      <c r="L852">
        <f>IF(AND($K852=1,LEFT($A852,3)="WB-"),SUMIFS(Winback!$D$2:$D$300,Winback!$K$2:$K$300,$D852),0)</f>
        <v/>
      </c>
      <c r="M852">
        <f>IF(OR($E852=1,$G852=1,SUMIFS(Registros!$J$2:$J$6000,Registros!$B$2:$B$6000,$A852)&gt;0),1,0)</f>
        <v/>
      </c>
      <c r="N852">
        <f>IF($J852&gt;0,1,IF(COUNTIFS(Registros!$A$2:$A$6000,"CS",Registros!$B$2:$B$6000,$A852,Registros!$K$2:$K$6000,"&lt;&gt;")&gt;0,1,0))</f>
        <v/>
      </c>
      <c r="O852">
        <f>IF(AND($K852=1,$E852=0,$G852=0,$I852=0),"WINBACK",IF(AND($M852=1,$N852&gt;0),"CONVERGENTE",IF($M852=1,"SOLO MÓVIL",IF($N852&gt;0,"SOLO FIJO / INTERNET","SIN SERVICIOS"))))</f>
        <v/>
      </c>
      <c r="P852">
        <f>IF($O852="WINBACK","Recuperar (winback)",IF($O852="CONVERGENTE","Upgrade / más líneas",IF($O852="SOLO MÓVIL","Ofrecer fijo + internet (FLBBTV)",IF($O852="SOLO FIJO / INTERNET","Ofrecer línea móvil Nextphone","Oferta completa (móvil + fijo + internet)"))))</f>
        <v/>
      </c>
      <c r="Q852">
        <f>$F852+$H852+$L852</f>
        <v/>
      </c>
      <c r="R852">
        <f>IFERROR(VLOOKUP($A852,Registros!$B$2:$G$6000,6,0),IFERROR(VLOOKUP($D852,Winback!$B$2:$C$300,2,0),""))</f>
        <v/>
      </c>
      <c r="S852">
        <f>IF($E852=1,"NP","")&amp;IF($G852=1,"+MOV","")&amp;IF($I852=1,"+CS","")&amp;IF($K852=1,"+WB","")</f>
        <v/>
      </c>
      <c r="T852">
        <f>$E852+$G852+$I852+$K852</f>
        <v/>
      </c>
    </row>
    <row r="853">
      <c r="A853" t="inlineStr">
        <is>
          <t>351268490000</t>
        </is>
      </c>
      <c r="B853" t="inlineStr">
        <is>
          <t>35126849</t>
        </is>
      </c>
      <c r="C853" t="inlineStr">
        <is>
          <t>CLEMENCIA RIOS VEGA</t>
        </is>
      </c>
      <c r="D853" t="inlineStr">
        <is>
          <t>CLEMENCIARIOSVEGA</t>
        </is>
      </c>
      <c r="E853">
        <f>IF(COUNTIFS(Registros!$A$2:$A$6000,"NP",Registros!$B$2:$B$6000,$A853)&gt;0,1,0)</f>
        <v/>
      </c>
      <c r="F853">
        <f>IF($E853=1,SUMIFS(Registros!$F$2:$F$6000,Registros!$A$2:$A$6000,"NP",Registros!$B$2:$B$6000,$A853),0)</f>
        <v/>
      </c>
      <c r="G853">
        <f>IF(COUNTIFS(Registros!$A$2:$A$6000,"MOV",Registros!$B$2:$B$6000,$A853)&gt;0,1,0)</f>
        <v/>
      </c>
      <c r="H853">
        <f>IF($G853=1,SUMIFS(Registros!$F$2:$F$6000,Registros!$A$2:$A$6000,"MOV",Registros!$B$2:$B$6000,$A853),0)</f>
        <v/>
      </c>
      <c r="I853">
        <f>IF(COUNTIFS(Registros!$A$2:$A$6000,"CS",Registros!$B$2:$B$6000,$A853)&gt;0,1,0)</f>
        <v/>
      </c>
      <c r="J853">
        <f>IF($I853=1,SUMIFS(Registros!$I$2:$I$6000,Registros!$A$2:$A$6000,"CS",Registros!$B$2:$B$6000,$A853),0)</f>
        <v/>
      </c>
      <c r="K853">
        <f>IF(COUNTIFS(Winback!$K$2:$K$300,$D853)&gt;0,1,0)</f>
        <v/>
      </c>
      <c r="L853">
        <f>IF(AND($K853=1,LEFT($A853,3)="WB-"),SUMIFS(Winback!$D$2:$D$300,Winback!$K$2:$K$300,$D853),0)</f>
        <v/>
      </c>
      <c r="M853">
        <f>IF(OR($E853=1,$G853=1,SUMIFS(Registros!$J$2:$J$6000,Registros!$B$2:$B$6000,$A853)&gt;0),1,0)</f>
        <v/>
      </c>
      <c r="N853">
        <f>IF($J853&gt;0,1,IF(COUNTIFS(Registros!$A$2:$A$6000,"CS",Registros!$B$2:$B$6000,$A853,Registros!$K$2:$K$6000,"&lt;&gt;")&gt;0,1,0))</f>
        <v/>
      </c>
      <c r="O853">
        <f>IF(AND($K853=1,$E853=0,$G853=0,$I853=0),"WINBACK",IF(AND($M853=1,$N853&gt;0),"CONVERGENTE",IF($M853=1,"SOLO MÓVIL",IF($N853&gt;0,"SOLO FIJO / INTERNET","SIN SERVICIOS"))))</f>
        <v/>
      </c>
      <c r="P853">
        <f>IF($O853="WINBACK","Recuperar (winback)",IF($O853="CONVERGENTE","Upgrade / más líneas",IF($O853="SOLO MÓVIL","Ofrecer fijo + internet (FLBBTV)",IF($O853="SOLO FIJO / INTERNET","Ofrecer línea móvil Nextphone","Oferta completa (móvil + fijo + internet)"))))</f>
        <v/>
      </c>
      <c r="Q853">
        <f>$F853+$H853+$L853</f>
        <v/>
      </c>
      <c r="R853">
        <f>IFERROR(VLOOKUP($A853,Registros!$B$2:$G$6000,6,0),IFERROR(VLOOKUP($D853,Winback!$B$2:$C$300,2,0),""))</f>
        <v/>
      </c>
      <c r="S853">
        <f>IF($E853=1,"NP","")&amp;IF($G853=1,"+MOV","")&amp;IF($I853=1,"+CS","")&amp;IF($K853=1,"+WB","")</f>
        <v/>
      </c>
      <c r="T853">
        <f>$E853+$G853+$I853+$K853</f>
        <v/>
      </c>
    </row>
    <row r="854">
      <c r="A854" t="inlineStr">
        <is>
          <t>312214080000</t>
        </is>
      </c>
      <c r="B854" t="inlineStr">
        <is>
          <t>31221408</t>
        </is>
      </c>
      <c r="C854" t="inlineStr">
        <is>
          <t>DELTI MARIBEL MENA</t>
        </is>
      </c>
      <c r="D854" t="inlineStr">
        <is>
          <t>DELTIMARIBELMENA</t>
        </is>
      </c>
      <c r="E854">
        <f>IF(COUNTIFS(Registros!$A$2:$A$6000,"NP",Registros!$B$2:$B$6000,$A854)&gt;0,1,0)</f>
        <v/>
      </c>
      <c r="F854">
        <f>IF($E854=1,SUMIFS(Registros!$F$2:$F$6000,Registros!$A$2:$A$6000,"NP",Registros!$B$2:$B$6000,$A854),0)</f>
        <v/>
      </c>
      <c r="G854">
        <f>IF(COUNTIFS(Registros!$A$2:$A$6000,"MOV",Registros!$B$2:$B$6000,$A854)&gt;0,1,0)</f>
        <v/>
      </c>
      <c r="H854">
        <f>IF($G854=1,SUMIFS(Registros!$F$2:$F$6000,Registros!$A$2:$A$6000,"MOV",Registros!$B$2:$B$6000,$A854),0)</f>
        <v/>
      </c>
      <c r="I854">
        <f>IF(COUNTIFS(Registros!$A$2:$A$6000,"CS",Registros!$B$2:$B$6000,$A854)&gt;0,1,0)</f>
        <v/>
      </c>
      <c r="J854">
        <f>IF($I854=1,SUMIFS(Registros!$I$2:$I$6000,Registros!$A$2:$A$6000,"CS",Registros!$B$2:$B$6000,$A854),0)</f>
        <v/>
      </c>
      <c r="K854">
        <f>IF(COUNTIFS(Winback!$K$2:$K$300,$D854)&gt;0,1,0)</f>
        <v/>
      </c>
      <c r="L854">
        <f>IF(AND($K854=1,LEFT($A854,3)="WB-"),SUMIFS(Winback!$D$2:$D$300,Winback!$K$2:$K$300,$D854),0)</f>
        <v/>
      </c>
      <c r="M854">
        <f>IF(OR($E854=1,$G854=1,SUMIFS(Registros!$J$2:$J$6000,Registros!$B$2:$B$6000,$A854)&gt;0),1,0)</f>
        <v/>
      </c>
      <c r="N854">
        <f>IF($J854&gt;0,1,IF(COUNTIFS(Registros!$A$2:$A$6000,"CS",Registros!$B$2:$B$6000,$A854,Registros!$K$2:$K$6000,"&lt;&gt;")&gt;0,1,0))</f>
        <v/>
      </c>
      <c r="O854">
        <f>IF(AND($K854=1,$E854=0,$G854=0,$I854=0),"WINBACK",IF(AND($M854=1,$N854&gt;0),"CONVERGENTE",IF($M854=1,"SOLO MÓVIL",IF($N854&gt;0,"SOLO FIJO / INTERNET","SIN SERVICIOS"))))</f>
        <v/>
      </c>
      <c r="P854">
        <f>IF($O854="WINBACK","Recuperar (winback)",IF($O854="CONVERGENTE","Upgrade / más líneas",IF($O854="SOLO MÓVIL","Ofrecer fijo + internet (FLBBTV)",IF($O854="SOLO FIJO / INTERNET","Ofrecer línea móvil Nextphone","Oferta completa (móvil + fijo + internet)"))))</f>
        <v/>
      </c>
      <c r="Q854">
        <f>$F854+$H854+$L854</f>
        <v/>
      </c>
      <c r="R854">
        <f>IFERROR(VLOOKUP($A854,Registros!$B$2:$G$6000,6,0),IFERROR(VLOOKUP($D854,Winback!$B$2:$C$300,2,0),""))</f>
        <v/>
      </c>
      <c r="S854">
        <f>IF($E854=1,"NP","")&amp;IF($G854=1,"+MOV","")&amp;IF($I854=1,"+CS","")&amp;IF($K854=1,"+WB","")</f>
        <v/>
      </c>
      <c r="T854">
        <f>$E854+$G854+$I854+$K854</f>
        <v/>
      </c>
    </row>
    <row r="855">
      <c r="A855" t="inlineStr">
        <is>
          <t>312224460000</t>
        </is>
      </c>
      <c r="B855" t="inlineStr">
        <is>
          <t>31222446</t>
        </is>
      </c>
      <c r="C855" t="inlineStr">
        <is>
          <t>DELTI MENA -</t>
        </is>
      </c>
      <c r="D855" t="inlineStr">
        <is>
          <t>DELTIMENA</t>
        </is>
      </c>
      <c r="E855">
        <f>IF(COUNTIFS(Registros!$A$2:$A$6000,"NP",Registros!$B$2:$B$6000,$A855)&gt;0,1,0)</f>
        <v/>
      </c>
      <c r="F855">
        <f>IF($E855=1,SUMIFS(Registros!$F$2:$F$6000,Registros!$A$2:$A$6000,"NP",Registros!$B$2:$B$6000,$A855),0)</f>
        <v/>
      </c>
      <c r="G855">
        <f>IF(COUNTIFS(Registros!$A$2:$A$6000,"MOV",Registros!$B$2:$B$6000,$A855)&gt;0,1,0)</f>
        <v/>
      </c>
      <c r="H855">
        <f>IF($G855=1,SUMIFS(Registros!$F$2:$F$6000,Registros!$A$2:$A$6000,"MOV",Registros!$B$2:$B$6000,$A855),0)</f>
        <v/>
      </c>
      <c r="I855">
        <f>IF(COUNTIFS(Registros!$A$2:$A$6000,"CS",Registros!$B$2:$B$6000,$A855)&gt;0,1,0)</f>
        <v/>
      </c>
      <c r="J855">
        <f>IF($I855=1,SUMIFS(Registros!$I$2:$I$6000,Registros!$A$2:$A$6000,"CS",Registros!$B$2:$B$6000,$A855),0)</f>
        <v/>
      </c>
      <c r="K855">
        <f>IF(COUNTIFS(Winback!$K$2:$K$300,$D855)&gt;0,1,0)</f>
        <v/>
      </c>
      <c r="L855">
        <f>IF(AND($K855=1,LEFT($A855,3)="WB-"),SUMIFS(Winback!$D$2:$D$300,Winback!$K$2:$K$300,$D855),0)</f>
        <v/>
      </c>
      <c r="M855">
        <f>IF(OR($E855=1,$G855=1,SUMIFS(Registros!$J$2:$J$6000,Registros!$B$2:$B$6000,$A855)&gt;0),1,0)</f>
        <v/>
      </c>
      <c r="N855">
        <f>IF($J855&gt;0,1,IF(COUNTIFS(Registros!$A$2:$A$6000,"CS",Registros!$B$2:$B$6000,$A855,Registros!$K$2:$K$6000,"&lt;&gt;")&gt;0,1,0))</f>
        <v/>
      </c>
      <c r="O855">
        <f>IF(AND($K855=1,$E855=0,$G855=0,$I855=0),"WINBACK",IF(AND($M855=1,$N855&gt;0),"CONVERGENTE",IF($M855=1,"SOLO MÓVIL",IF($N855&gt;0,"SOLO FIJO / INTERNET","SIN SERVICIOS"))))</f>
        <v/>
      </c>
      <c r="P855">
        <f>IF($O855="WINBACK","Recuperar (winback)",IF($O855="CONVERGENTE","Upgrade / más líneas",IF($O855="SOLO MÓVIL","Ofrecer fijo + internet (FLBBTV)",IF($O855="SOLO FIJO / INTERNET","Ofrecer línea móvil Nextphone","Oferta completa (móvil + fijo + internet)"))))</f>
        <v/>
      </c>
      <c r="Q855">
        <f>$F855+$H855+$L855</f>
        <v/>
      </c>
      <c r="R855">
        <f>IFERROR(VLOOKUP($A855,Registros!$B$2:$G$6000,6,0),IFERROR(VLOOKUP($D855,Winback!$B$2:$C$300,2,0),""))</f>
        <v/>
      </c>
      <c r="S855">
        <f>IF($E855=1,"NP","")&amp;IF($G855=1,"+MOV","")&amp;IF($I855=1,"+CS","")&amp;IF($K855=1,"+WB","")</f>
        <v/>
      </c>
      <c r="T855">
        <f>$E855+$G855+$I855+$K855</f>
        <v/>
      </c>
    </row>
    <row r="856">
      <c r="A856" t="inlineStr">
        <is>
          <t>353003430000</t>
        </is>
      </c>
      <c r="B856" t="inlineStr">
        <is>
          <t>35300343</t>
        </is>
      </c>
      <c r="C856" t="inlineStr">
        <is>
          <t>CRISTOBALINA PINTO</t>
        </is>
      </c>
      <c r="D856" t="inlineStr">
        <is>
          <t>CRISTOBALINAPINTO</t>
        </is>
      </c>
      <c r="E856">
        <f>IF(COUNTIFS(Registros!$A$2:$A$6000,"NP",Registros!$B$2:$B$6000,$A856)&gt;0,1,0)</f>
        <v/>
      </c>
      <c r="F856">
        <f>IF($E856=1,SUMIFS(Registros!$F$2:$F$6000,Registros!$A$2:$A$6000,"NP",Registros!$B$2:$B$6000,$A856),0)</f>
        <v/>
      </c>
      <c r="G856">
        <f>IF(COUNTIFS(Registros!$A$2:$A$6000,"MOV",Registros!$B$2:$B$6000,$A856)&gt;0,1,0)</f>
        <v/>
      </c>
      <c r="H856">
        <f>IF($G856=1,SUMIFS(Registros!$F$2:$F$6000,Registros!$A$2:$A$6000,"MOV",Registros!$B$2:$B$6000,$A856),0)</f>
        <v/>
      </c>
      <c r="I856">
        <f>IF(COUNTIFS(Registros!$A$2:$A$6000,"CS",Registros!$B$2:$B$6000,$A856)&gt;0,1,0)</f>
        <v/>
      </c>
      <c r="J856">
        <f>IF($I856=1,SUMIFS(Registros!$I$2:$I$6000,Registros!$A$2:$A$6000,"CS",Registros!$B$2:$B$6000,$A856),0)</f>
        <v/>
      </c>
      <c r="K856">
        <f>IF(COUNTIFS(Winback!$K$2:$K$300,$D856)&gt;0,1,0)</f>
        <v/>
      </c>
      <c r="L856">
        <f>IF(AND($K856=1,LEFT($A856,3)="WB-"),SUMIFS(Winback!$D$2:$D$300,Winback!$K$2:$K$300,$D856),0)</f>
        <v/>
      </c>
      <c r="M856">
        <f>IF(OR($E856=1,$G856=1,SUMIFS(Registros!$J$2:$J$6000,Registros!$B$2:$B$6000,$A856)&gt;0),1,0)</f>
        <v/>
      </c>
      <c r="N856">
        <f>IF($J856&gt;0,1,IF(COUNTIFS(Registros!$A$2:$A$6000,"CS",Registros!$B$2:$B$6000,$A856,Registros!$K$2:$K$6000,"&lt;&gt;")&gt;0,1,0))</f>
        <v/>
      </c>
      <c r="O856">
        <f>IF(AND($K856=1,$E856=0,$G856=0,$I856=0),"WINBACK",IF(AND($M856=1,$N856&gt;0),"CONVERGENTE",IF($M856=1,"SOLO MÓVIL",IF($N856&gt;0,"SOLO FIJO / INTERNET","SIN SERVICIOS"))))</f>
        <v/>
      </c>
      <c r="P856">
        <f>IF($O856="WINBACK","Recuperar (winback)",IF($O856="CONVERGENTE","Upgrade / más líneas",IF($O856="SOLO MÓVIL","Ofrecer fijo + internet (FLBBTV)",IF($O856="SOLO FIJO / INTERNET","Ofrecer línea móvil Nextphone","Oferta completa (móvil + fijo + internet)"))))</f>
        <v/>
      </c>
      <c r="Q856">
        <f>$F856+$H856+$L856</f>
        <v/>
      </c>
      <c r="R856">
        <f>IFERROR(VLOOKUP($A856,Registros!$B$2:$G$6000,6,0),IFERROR(VLOOKUP($D856,Winback!$B$2:$C$300,2,0),""))</f>
        <v/>
      </c>
      <c r="S856">
        <f>IF($E856=1,"NP","")&amp;IF($G856=1,"+MOV","")&amp;IF($I856=1,"+CS","")&amp;IF($K856=1,"+WB","")</f>
        <v/>
      </c>
      <c r="T856">
        <f>$E856+$G856+$I856+$K856</f>
        <v/>
      </c>
    </row>
    <row r="857">
      <c r="A857" t="inlineStr">
        <is>
          <t>346425750000</t>
        </is>
      </c>
      <c r="B857" t="inlineStr">
        <is>
          <t>34642575</t>
        </is>
      </c>
      <c r="C857" t="inlineStr">
        <is>
          <t>AURELIO MARCIAGA</t>
        </is>
      </c>
      <c r="D857" t="inlineStr">
        <is>
          <t>AURELIOMARCIAGA</t>
        </is>
      </c>
      <c r="E857">
        <f>IF(COUNTIFS(Registros!$A$2:$A$6000,"NP",Registros!$B$2:$B$6000,$A857)&gt;0,1,0)</f>
        <v/>
      </c>
      <c r="F857">
        <f>IF($E857=1,SUMIFS(Registros!$F$2:$F$6000,Registros!$A$2:$A$6000,"NP",Registros!$B$2:$B$6000,$A857),0)</f>
        <v/>
      </c>
      <c r="G857">
        <f>IF(COUNTIFS(Registros!$A$2:$A$6000,"MOV",Registros!$B$2:$B$6000,$A857)&gt;0,1,0)</f>
        <v/>
      </c>
      <c r="H857">
        <f>IF($G857=1,SUMIFS(Registros!$F$2:$F$6000,Registros!$A$2:$A$6000,"MOV",Registros!$B$2:$B$6000,$A857),0)</f>
        <v/>
      </c>
      <c r="I857">
        <f>IF(COUNTIFS(Registros!$A$2:$A$6000,"CS",Registros!$B$2:$B$6000,$A857)&gt;0,1,0)</f>
        <v/>
      </c>
      <c r="J857">
        <f>IF($I857=1,SUMIFS(Registros!$I$2:$I$6000,Registros!$A$2:$A$6000,"CS",Registros!$B$2:$B$6000,$A857),0)</f>
        <v/>
      </c>
      <c r="K857">
        <f>IF(COUNTIFS(Winback!$K$2:$K$300,$D857)&gt;0,1,0)</f>
        <v/>
      </c>
      <c r="L857">
        <f>IF(AND($K857=1,LEFT($A857,3)="WB-"),SUMIFS(Winback!$D$2:$D$300,Winback!$K$2:$K$300,$D857),0)</f>
        <v/>
      </c>
      <c r="M857">
        <f>IF(OR($E857=1,$G857=1,SUMIFS(Registros!$J$2:$J$6000,Registros!$B$2:$B$6000,$A857)&gt;0),1,0)</f>
        <v/>
      </c>
      <c r="N857">
        <f>IF($J857&gt;0,1,IF(COUNTIFS(Registros!$A$2:$A$6000,"CS",Registros!$B$2:$B$6000,$A857,Registros!$K$2:$K$6000,"&lt;&gt;")&gt;0,1,0))</f>
        <v/>
      </c>
      <c r="O857">
        <f>IF(AND($K857=1,$E857=0,$G857=0,$I857=0),"WINBACK",IF(AND($M857=1,$N857&gt;0),"CONVERGENTE",IF($M857=1,"SOLO MÓVIL",IF($N857&gt;0,"SOLO FIJO / INTERNET","SIN SERVICIOS"))))</f>
        <v/>
      </c>
      <c r="P857">
        <f>IF($O857="WINBACK","Recuperar (winback)",IF($O857="CONVERGENTE","Upgrade / más líneas",IF($O857="SOLO MÓVIL","Ofrecer fijo + internet (FLBBTV)",IF($O857="SOLO FIJO / INTERNET","Ofrecer línea móvil Nextphone","Oferta completa (móvil + fijo + internet)"))))</f>
        <v/>
      </c>
      <c r="Q857">
        <f>$F857+$H857+$L857</f>
        <v/>
      </c>
      <c r="R857">
        <f>IFERROR(VLOOKUP($A857,Registros!$B$2:$G$6000,6,0),IFERROR(VLOOKUP($D857,Winback!$B$2:$C$300,2,0),""))</f>
        <v/>
      </c>
      <c r="S857">
        <f>IF($E857=1,"NP","")&amp;IF($G857=1,"+MOV","")&amp;IF($I857=1,"+CS","")&amp;IF($K857=1,"+WB","")</f>
        <v/>
      </c>
      <c r="T857">
        <f>$E857+$G857+$I857+$K857</f>
        <v/>
      </c>
    </row>
    <row r="858">
      <c r="A858" t="inlineStr">
        <is>
          <t>347010340000</t>
        </is>
      </c>
      <c r="B858" t="inlineStr">
        <is>
          <t>34701034</t>
        </is>
      </c>
      <c r="C858" t="inlineStr">
        <is>
          <t>DARIO RODRIGUEZ</t>
        </is>
      </c>
      <c r="D858" t="inlineStr">
        <is>
          <t>DARIORODRIGUEZ</t>
        </is>
      </c>
      <c r="E858">
        <f>IF(COUNTIFS(Registros!$A$2:$A$6000,"NP",Registros!$B$2:$B$6000,$A858)&gt;0,1,0)</f>
        <v/>
      </c>
      <c r="F858">
        <f>IF($E858=1,SUMIFS(Registros!$F$2:$F$6000,Registros!$A$2:$A$6000,"NP",Registros!$B$2:$B$6000,$A858),0)</f>
        <v/>
      </c>
      <c r="G858">
        <f>IF(COUNTIFS(Registros!$A$2:$A$6000,"MOV",Registros!$B$2:$B$6000,$A858)&gt;0,1,0)</f>
        <v/>
      </c>
      <c r="H858">
        <f>IF($G858=1,SUMIFS(Registros!$F$2:$F$6000,Registros!$A$2:$A$6000,"MOV",Registros!$B$2:$B$6000,$A858),0)</f>
        <v/>
      </c>
      <c r="I858">
        <f>IF(COUNTIFS(Registros!$A$2:$A$6000,"CS",Registros!$B$2:$B$6000,$A858)&gt;0,1,0)</f>
        <v/>
      </c>
      <c r="J858">
        <f>IF($I858=1,SUMIFS(Registros!$I$2:$I$6000,Registros!$A$2:$A$6000,"CS",Registros!$B$2:$B$6000,$A858),0)</f>
        <v/>
      </c>
      <c r="K858">
        <f>IF(COUNTIFS(Winback!$K$2:$K$300,$D858)&gt;0,1,0)</f>
        <v/>
      </c>
      <c r="L858">
        <f>IF(AND($K858=1,LEFT($A858,3)="WB-"),SUMIFS(Winback!$D$2:$D$300,Winback!$K$2:$K$300,$D858),0)</f>
        <v/>
      </c>
      <c r="M858">
        <f>IF(OR($E858=1,$G858=1,SUMIFS(Registros!$J$2:$J$6000,Registros!$B$2:$B$6000,$A858)&gt;0),1,0)</f>
        <v/>
      </c>
      <c r="N858">
        <f>IF($J858&gt;0,1,IF(COUNTIFS(Registros!$A$2:$A$6000,"CS",Registros!$B$2:$B$6000,$A858,Registros!$K$2:$K$6000,"&lt;&gt;")&gt;0,1,0))</f>
        <v/>
      </c>
      <c r="O858">
        <f>IF(AND($K858=1,$E858=0,$G858=0,$I858=0),"WINBACK",IF(AND($M858=1,$N858&gt;0),"CONVERGENTE",IF($M858=1,"SOLO MÓVIL",IF($N858&gt;0,"SOLO FIJO / INTERNET","SIN SERVICIOS"))))</f>
        <v/>
      </c>
      <c r="P858">
        <f>IF($O858="WINBACK","Recuperar (winback)",IF($O858="CONVERGENTE","Upgrade / más líneas",IF($O858="SOLO MÓVIL","Ofrecer fijo + internet (FLBBTV)",IF($O858="SOLO FIJO / INTERNET","Ofrecer línea móvil Nextphone","Oferta completa (móvil + fijo + internet)"))))</f>
        <v/>
      </c>
      <c r="Q858">
        <f>$F858+$H858+$L858</f>
        <v/>
      </c>
      <c r="R858">
        <f>IFERROR(VLOOKUP($A858,Registros!$B$2:$G$6000,6,0),IFERROR(VLOOKUP($D858,Winback!$B$2:$C$300,2,0),""))</f>
        <v/>
      </c>
      <c r="S858">
        <f>IF($E858=1,"NP","")&amp;IF($G858=1,"+MOV","")&amp;IF($I858=1,"+CS","")&amp;IF($K858=1,"+WB","")</f>
        <v/>
      </c>
      <c r="T858">
        <f>$E858+$G858+$I858+$K858</f>
        <v/>
      </c>
    </row>
    <row r="859">
      <c r="A859" t="inlineStr">
        <is>
          <t>327909670000</t>
        </is>
      </c>
      <c r="B859" t="inlineStr">
        <is>
          <t>32790967</t>
        </is>
      </c>
      <c r="C859" t="inlineStr">
        <is>
          <t>Epower Electric S.A.</t>
        </is>
      </c>
      <c r="D859" t="inlineStr">
        <is>
          <t>EPOWERELECTRICSA</t>
        </is>
      </c>
      <c r="E859">
        <f>IF(COUNTIFS(Registros!$A$2:$A$6000,"NP",Registros!$B$2:$B$6000,$A859)&gt;0,1,0)</f>
        <v/>
      </c>
      <c r="F859">
        <f>IF($E859=1,SUMIFS(Registros!$F$2:$F$6000,Registros!$A$2:$A$6000,"NP",Registros!$B$2:$B$6000,$A859),0)</f>
        <v/>
      </c>
      <c r="G859">
        <f>IF(COUNTIFS(Registros!$A$2:$A$6000,"MOV",Registros!$B$2:$B$6000,$A859)&gt;0,1,0)</f>
        <v/>
      </c>
      <c r="H859">
        <f>IF($G859=1,SUMIFS(Registros!$F$2:$F$6000,Registros!$A$2:$A$6000,"MOV",Registros!$B$2:$B$6000,$A859),0)</f>
        <v/>
      </c>
      <c r="I859">
        <f>IF(COUNTIFS(Registros!$A$2:$A$6000,"CS",Registros!$B$2:$B$6000,$A859)&gt;0,1,0)</f>
        <v/>
      </c>
      <c r="J859">
        <f>IF($I859=1,SUMIFS(Registros!$I$2:$I$6000,Registros!$A$2:$A$6000,"CS",Registros!$B$2:$B$6000,$A859),0)</f>
        <v/>
      </c>
      <c r="K859">
        <f>IF(COUNTIFS(Winback!$K$2:$K$300,$D859)&gt;0,1,0)</f>
        <v/>
      </c>
      <c r="L859">
        <f>IF(AND($K859=1,LEFT($A859,3)="WB-"),SUMIFS(Winback!$D$2:$D$300,Winback!$K$2:$K$300,$D859),0)</f>
        <v/>
      </c>
      <c r="M859">
        <f>IF(OR($E859=1,$G859=1,SUMIFS(Registros!$J$2:$J$6000,Registros!$B$2:$B$6000,$A859)&gt;0),1,0)</f>
        <v/>
      </c>
      <c r="N859">
        <f>IF($J859&gt;0,1,IF(COUNTIFS(Registros!$A$2:$A$6000,"CS",Registros!$B$2:$B$6000,$A859,Registros!$K$2:$K$6000,"&lt;&gt;")&gt;0,1,0))</f>
        <v/>
      </c>
      <c r="O859">
        <f>IF(AND($K859=1,$E859=0,$G859=0,$I859=0),"WINBACK",IF(AND($M859=1,$N859&gt;0),"CONVERGENTE",IF($M859=1,"SOLO MÓVIL",IF($N859&gt;0,"SOLO FIJO / INTERNET","SIN SERVICIOS"))))</f>
        <v/>
      </c>
      <c r="P859">
        <f>IF($O859="WINBACK","Recuperar (winback)",IF($O859="CONVERGENTE","Upgrade / más líneas",IF($O859="SOLO MÓVIL","Ofrecer fijo + internet (FLBBTV)",IF($O859="SOLO FIJO / INTERNET","Ofrecer línea móvil Nextphone","Oferta completa (móvil + fijo + internet)"))))</f>
        <v/>
      </c>
      <c r="Q859">
        <f>$F859+$H859+$L859</f>
        <v/>
      </c>
      <c r="R859">
        <f>IFERROR(VLOOKUP($A859,Registros!$B$2:$G$6000,6,0),IFERROR(VLOOKUP($D859,Winback!$B$2:$C$300,2,0),""))</f>
        <v/>
      </c>
      <c r="S859">
        <f>IF($E859=1,"NP","")&amp;IF($G859=1,"+MOV","")&amp;IF($I859=1,"+CS","")&amp;IF($K859=1,"+WB","")</f>
        <v/>
      </c>
      <c r="T859">
        <f>$E859+$G859+$I859+$K859</f>
        <v/>
      </c>
    </row>
    <row r="860">
      <c r="A860" t="inlineStr">
        <is>
          <t>359073030000</t>
        </is>
      </c>
      <c r="B860" t="inlineStr">
        <is>
          <t>35907303</t>
        </is>
      </c>
      <c r="C860" t="inlineStr">
        <is>
          <t>LISANDRO RIOS CASTILLERO</t>
        </is>
      </c>
      <c r="D860" t="inlineStr">
        <is>
          <t>LISANDRORIOSCASTILLERO</t>
        </is>
      </c>
      <c r="E860">
        <f>IF(COUNTIFS(Registros!$A$2:$A$6000,"NP",Registros!$B$2:$B$6000,$A860)&gt;0,1,0)</f>
        <v/>
      </c>
      <c r="F860">
        <f>IF($E860=1,SUMIFS(Registros!$F$2:$F$6000,Registros!$A$2:$A$6000,"NP",Registros!$B$2:$B$6000,$A860),0)</f>
        <v/>
      </c>
      <c r="G860">
        <f>IF(COUNTIFS(Registros!$A$2:$A$6000,"MOV",Registros!$B$2:$B$6000,$A860)&gt;0,1,0)</f>
        <v/>
      </c>
      <c r="H860">
        <f>IF($G860=1,SUMIFS(Registros!$F$2:$F$6000,Registros!$A$2:$A$6000,"MOV",Registros!$B$2:$B$6000,$A860),0)</f>
        <v/>
      </c>
      <c r="I860">
        <f>IF(COUNTIFS(Registros!$A$2:$A$6000,"CS",Registros!$B$2:$B$6000,$A860)&gt;0,1,0)</f>
        <v/>
      </c>
      <c r="J860">
        <f>IF($I860=1,SUMIFS(Registros!$I$2:$I$6000,Registros!$A$2:$A$6000,"CS",Registros!$B$2:$B$6000,$A860),0)</f>
        <v/>
      </c>
      <c r="K860">
        <f>IF(COUNTIFS(Winback!$K$2:$K$300,$D860)&gt;0,1,0)</f>
        <v/>
      </c>
      <c r="L860">
        <f>IF(AND($K860=1,LEFT($A860,3)="WB-"),SUMIFS(Winback!$D$2:$D$300,Winback!$K$2:$K$300,$D860),0)</f>
        <v/>
      </c>
      <c r="M860">
        <f>IF(OR($E860=1,$G860=1,SUMIFS(Registros!$J$2:$J$6000,Registros!$B$2:$B$6000,$A860)&gt;0),1,0)</f>
        <v/>
      </c>
      <c r="N860">
        <f>IF($J860&gt;0,1,IF(COUNTIFS(Registros!$A$2:$A$6000,"CS",Registros!$B$2:$B$6000,$A860,Registros!$K$2:$K$6000,"&lt;&gt;")&gt;0,1,0))</f>
        <v/>
      </c>
      <c r="O860">
        <f>IF(AND($K860=1,$E860=0,$G860=0,$I860=0),"WINBACK",IF(AND($M860=1,$N860&gt;0),"CONVERGENTE",IF($M860=1,"SOLO MÓVIL",IF($N860&gt;0,"SOLO FIJO / INTERNET","SIN SERVICIOS"))))</f>
        <v/>
      </c>
      <c r="P860">
        <f>IF($O860="WINBACK","Recuperar (winback)",IF($O860="CONVERGENTE","Upgrade / más líneas",IF($O860="SOLO MÓVIL","Ofrecer fijo + internet (FLBBTV)",IF($O860="SOLO FIJO / INTERNET","Ofrecer línea móvil Nextphone","Oferta completa (móvil + fijo + internet)"))))</f>
        <v/>
      </c>
      <c r="Q860">
        <f>$F860+$H860+$L860</f>
        <v/>
      </c>
      <c r="R860">
        <f>IFERROR(VLOOKUP($A860,Registros!$B$2:$G$6000,6,0),IFERROR(VLOOKUP($D860,Winback!$B$2:$C$300,2,0),""))</f>
        <v/>
      </c>
      <c r="S860">
        <f>IF($E860=1,"NP","")&amp;IF($G860=1,"+MOV","")&amp;IF($I860=1,"+CS","")&amp;IF($K860=1,"+WB","")</f>
        <v/>
      </c>
      <c r="T860">
        <f>$E860+$G860+$I860+$K860</f>
        <v/>
      </c>
    </row>
    <row r="861">
      <c r="A861" t="inlineStr">
        <is>
          <t>324485880000</t>
        </is>
      </c>
      <c r="B861" t="inlineStr">
        <is>
          <t>32448588</t>
        </is>
      </c>
      <c r="C861" t="inlineStr">
        <is>
          <t>RONALD JIMENEZ</t>
        </is>
      </c>
      <c r="D861" t="inlineStr">
        <is>
          <t>RONALDJIMENEZ</t>
        </is>
      </c>
      <c r="E861">
        <f>IF(COUNTIFS(Registros!$A$2:$A$6000,"NP",Registros!$B$2:$B$6000,$A861)&gt;0,1,0)</f>
        <v/>
      </c>
      <c r="F861">
        <f>IF($E861=1,SUMIFS(Registros!$F$2:$F$6000,Registros!$A$2:$A$6000,"NP",Registros!$B$2:$B$6000,$A861),0)</f>
        <v/>
      </c>
      <c r="G861">
        <f>IF(COUNTIFS(Registros!$A$2:$A$6000,"MOV",Registros!$B$2:$B$6000,$A861)&gt;0,1,0)</f>
        <v/>
      </c>
      <c r="H861">
        <f>IF($G861=1,SUMIFS(Registros!$F$2:$F$6000,Registros!$A$2:$A$6000,"MOV",Registros!$B$2:$B$6000,$A861),0)</f>
        <v/>
      </c>
      <c r="I861">
        <f>IF(COUNTIFS(Registros!$A$2:$A$6000,"CS",Registros!$B$2:$B$6000,$A861)&gt;0,1,0)</f>
        <v/>
      </c>
      <c r="J861">
        <f>IF($I861=1,SUMIFS(Registros!$I$2:$I$6000,Registros!$A$2:$A$6000,"CS",Registros!$B$2:$B$6000,$A861),0)</f>
        <v/>
      </c>
      <c r="K861">
        <f>IF(COUNTIFS(Winback!$K$2:$K$300,$D861)&gt;0,1,0)</f>
        <v/>
      </c>
      <c r="L861">
        <f>IF(AND($K861=1,LEFT($A861,3)="WB-"),SUMIFS(Winback!$D$2:$D$300,Winback!$K$2:$K$300,$D861),0)</f>
        <v/>
      </c>
      <c r="M861">
        <f>IF(OR($E861=1,$G861=1,SUMIFS(Registros!$J$2:$J$6000,Registros!$B$2:$B$6000,$A861)&gt;0),1,0)</f>
        <v/>
      </c>
      <c r="N861">
        <f>IF($J861&gt;0,1,IF(COUNTIFS(Registros!$A$2:$A$6000,"CS",Registros!$B$2:$B$6000,$A861,Registros!$K$2:$K$6000,"&lt;&gt;")&gt;0,1,0))</f>
        <v/>
      </c>
      <c r="O861">
        <f>IF(AND($K861=1,$E861=0,$G861=0,$I861=0),"WINBACK",IF(AND($M861=1,$N861&gt;0),"CONVERGENTE",IF($M861=1,"SOLO MÓVIL",IF($N861&gt;0,"SOLO FIJO / INTERNET","SIN SERVICIOS"))))</f>
        <v/>
      </c>
      <c r="P861">
        <f>IF($O861="WINBACK","Recuperar (winback)",IF($O861="CONVERGENTE","Upgrade / más líneas",IF($O861="SOLO MÓVIL","Ofrecer fijo + internet (FLBBTV)",IF($O861="SOLO FIJO / INTERNET","Ofrecer línea móvil Nextphone","Oferta completa (móvil + fijo + internet)"))))</f>
        <v/>
      </c>
      <c r="Q861">
        <f>$F861+$H861+$L861</f>
        <v/>
      </c>
      <c r="R861">
        <f>IFERROR(VLOOKUP($A861,Registros!$B$2:$G$6000,6,0),IFERROR(VLOOKUP($D861,Winback!$B$2:$C$300,2,0),""))</f>
        <v/>
      </c>
      <c r="S861">
        <f>IF($E861=1,"NP","")&amp;IF($G861=1,"+MOV","")&amp;IF($I861=1,"+CS","")&amp;IF($K861=1,"+WB","")</f>
        <v/>
      </c>
      <c r="T861">
        <f>$E861+$G861+$I861+$K861</f>
        <v/>
      </c>
    </row>
    <row r="862">
      <c r="A862" t="inlineStr">
        <is>
          <t>351236630000</t>
        </is>
      </c>
      <c r="B862" t="inlineStr">
        <is>
          <t>35123663</t>
        </is>
      </c>
      <c r="C862" t="inlineStr">
        <is>
          <t>TAMARA QUINTERO</t>
        </is>
      </c>
      <c r="D862" t="inlineStr">
        <is>
          <t>TAMARAQUINTERO</t>
        </is>
      </c>
      <c r="E862">
        <f>IF(COUNTIFS(Registros!$A$2:$A$6000,"NP",Registros!$B$2:$B$6000,$A862)&gt;0,1,0)</f>
        <v/>
      </c>
      <c r="F862">
        <f>IF($E862=1,SUMIFS(Registros!$F$2:$F$6000,Registros!$A$2:$A$6000,"NP",Registros!$B$2:$B$6000,$A862),0)</f>
        <v/>
      </c>
      <c r="G862">
        <f>IF(COUNTIFS(Registros!$A$2:$A$6000,"MOV",Registros!$B$2:$B$6000,$A862)&gt;0,1,0)</f>
        <v/>
      </c>
      <c r="H862">
        <f>IF($G862=1,SUMIFS(Registros!$F$2:$F$6000,Registros!$A$2:$A$6000,"MOV",Registros!$B$2:$B$6000,$A862),0)</f>
        <v/>
      </c>
      <c r="I862">
        <f>IF(COUNTIFS(Registros!$A$2:$A$6000,"CS",Registros!$B$2:$B$6000,$A862)&gt;0,1,0)</f>
        <v/>
      </c>
      <c r="J862">
        <f>IF($I862=1,SUMIFS(Registros!$I$2:$I$6000,Registros!$A$2:$A$6000,"CS",Registros!$B$2:$B$6000,$A862),0)</f>
        <v/>
      </c>
      <c r="K862">
        <f>IF(COUNTIFS(Winback!$K$2:$K$300,$D862)&gt;0,1,0)</f>
        <v/>
      </c>
      <c r="L862">
        <f>IF(AND($K862=1,LEFT($A862,3)="WB-"),SUMIFS(Winback!$D$2:$D$300,Winback!$K$2:$K$300,$D862),0)</f>
        <v/>
      </c>
      <c r="M862">
        <f>IF(OR($E862=1,$G862=1,SUMIFS(Registros!$J$2:$J$6000,Registros!$B$2:$B$6000,$A862)&gt;0),1,0)</f>
        <v/>
      </c>
      <c r="N862">
        <f>IF($J862&gt;0,1,IF(COUNTIFS(Registros!$A$2:$A$6000,"CS",Registros!$B$2:$B$6000,$A862,Registros!$K$2:$K$6000,"&lt;&gt;")&gt;0,1,0))</f>
        <v/>
      </c>
      <c r="O862">
        <f>IF(AND($K862=1,$E862=0,$G862=0,$I862=0),"WINBACK",IF(AND($M862=1,$N862&gt;0),"CONVERGENTE",IF($M862=1,"SOLO MÓVIL",IF($N862&gt;0,"SOLO FIJO / INTERNET","SIN SERVICIOS"))))</f>
        <v/>
      </c>
      <c r="P862">
        <f>IF($O862="WINBACK","Recuperar (winback)",IF($O862="CONVERGENTE","Upgrade / más líneas",IF($O862="SOLO MÓVIL","Ofrecer fijo + internet (FLBBTV)",IF($O862="SOLO FIJO / INTERNET","Ofrecer línea móvil Nextphone","Oferta completa (móvil + fijo + internet)"))))</f>
        <v/>
      </c>
      <c r="Q862">
        <f>$F862+$H862+$L862</f>
        <v/>
      </c>
      <c r="R862">
        <f>IFERROR(VLOOKUP($A862,Registros!$B$2:$G$6000,6,0),IFERROR(VLOOKUP($D862,Winback!$B$2:$C$300,2,0),""))</f>
        <v/>
      </c>
      <c r="S862">
        <f>IF($E862=1,"NP","")&amp;IF($G862=1,"+MOV","")&amp;IF($I862=1,"+CS","")&amp;IF($K862=1,"+WB","")</f>
        <v/>
      </c>
      <c r="T862">
        <f>$E862+$G862+$I862+$K862</f>
        <v/>
      </c>
    </row>
    <row r="863">
      <c r="A863" t="inlineStr">
        <is>
          <t>352168920000</t>
        </is>
      </c>
      <c r="B863" t="inlineStr">
        <is>
          <t>35216892</t>
        </is>
      </c>
      <c r="C863" t="inlineStr">
        <is>
          <t>CARLOS ALBERTO DIAZ ALONSO</t>
        </is>
      </c>
      <c r="D863" t="inlineStr">
        <is>
          <t>CARLOSALBERTODIAZALONSO</t>
        </is>
      </c>
      <c r="E863">
        <f>IF(COUNTIFS(Registros!$A$2:$A$6000,"NP",Registros!$B$2:$B$6000,$A863)&gt;0,1,0)</f>
        <v/>
      </c>
      <c r="F863">
        <f>IF($E863=1,SUMIFS(Registros!$F$2:$F$6000,Registros!$A$2:$A$6000,"NP",Registros!$B$2:$B$6000,$A863),0)</f>
        <v/>
      </c>
      <c r="G863">
        <f>IF(COUNTIFS(Registros!$A$2:$A$6000,"MOV",Registros!$B$2:$B$6000,$A863)&gt;0,1,0)</f>
        <v/>
      </c>
      <c r="H863">
        <f>IF($G863=1,SUMIFS(Registros!$F$2:$F$6000,Registros!$A$2:$A$6000,"MOV",Registros!$B$2:$B$6000,$A863),0)</f>
        <v/>
      </c>
      <c r="I863">
        <f>IF(COUNTIFS(Registros!$A$2:$A$6000,"CS",Registros!$B$2:$B$6000,$A863)&gt;0,1,0)</f>
        <v/>
      </c>
      <c r="J863">
        <f>IF($I863=1,SUMIFS(Registros!$I$2:$I$6000,Registros!$A$2:$A$6000,"CS",Registros!$B$2:$B$6000,$A863),0)</f>
        <v/>
      </c>
      <c r="K863">
        <f>IF(COUNTIFS(Winback!$K$2:$K$300,$D863)&gt;0,1,0)</f>
        <v/>
      </c>
      <c r="L863">
        <f>IF(AND($K863=1,LEFT($A863,3)="WB-"),SUMIFS(Winback!$D$2:$D$300,Winback!$K$2:$K$300,$D863),0)</f>
        <v/>
      </c>
      <c r="M863">
        <f>IF(OR($E863=1,$G863=1,SUMIFS(Registros!$J$2:$J$6000,Registros!$B$2:$B$6000,$A863)&gt;0),1,0)</f>
        <v/>
      </c>
      <c r="N863">
        <f>IF($J863&gt;0,1,IF(COUNTIFS(Registros!$A$2:$A$6000,"CS",Registros!$B$2:$B$6000,$A863,Registros!$K$2:$K$6000,"&lt;&gt;")&gt;0,1,0))</f>
        <v/>
      </c>
      <c r="O863">
        <f>IF(AND($K863=1,$E863=0,$G863=0,$I863=0),"WINBACK",IF(AND($M863=1,$N863&gt;0),"CONVERGENTE",IF($M863=1,"SOLO MÓVIL",IF($N863&gt;0,"SOLO FIJO / INTERNET","SIN SERVICIOS"))))</f>
        <v/>
      </c>
      <c r="P863">
        <f>IF($O863="WINBACK","Recuperar (winback)",IF($O863="CONVERGENTE","Upgrade / más líneas",IF($O863="SOLO MÓVIL","Ofrecer fijo + internet (FLBBTV)",IF($O863="SOLO FIJO / INTERNET","Ofrecer línea móvil Nextphone","Oferta completa (móvil + fijo + internet)"))))</f>
        <v/>
      </c>
      <c r="Q863">
        <f>$F863+$H863+$L863</f>
        <v/>
      </c>
      <c r="R863">
        <f>IFERROR(VLOOKUP($A863,Registros!$B$2:$G$6000,6,0),IFERROR(VLOOKUP($D863,Winback!$B$2:$C$300,2,0),""))</f>
        <v/>
      </c>
      <c r="S863">
        <f>IF($E863=1,"NP","")&amp;IF($G863=1,"+MOV","")&amp;IF($I863=1,"+CS","")&amp;IF($K863=1,"+WB","")</f>
        <v/>
      </c>
      <c r="T863">
        <f>$E863+$G863+$I863+$K863</f>
        <v/>
      </c>
    </row>
    <row r="864">
      <c r="A864" t="inlineStr">
        <is>
          <t>312199710000</t>
        </is>
      </c>
      <c r="B864" t="inlineStr">
        <is>
          <t>31219971</t>
        </is>
      </c>
      <c r="C864" t="inlineStr">
        <is>
          <t>DATA FILE INTERNACIONAL, S.A. DATA FILE</t>
        </is>
      </c>
      <c r="D864" t="inlineStr">
        <is>
          <t>DATAFILEINTERNACIONALSADATAFILE</t>
        </is>
      </c>
      <c r="E864">
        <f>IF(COUNTIFS(Registros!$A$2:$A$6000,"NP",Registros!$B$2:$B$6000,$A864)&gt;0,1,0)</f>
        <v/>
      </c>
      <c r="F864">
        <f>IF($E864=1,SUMIFS(Registros!$F$2:$F$6000,Registros!$A$2:$A$6000,"NP",Registros!$B$2:$B$6000,$A864),0)</f>
        <v/>
      </c>
      <c r="G864">
        <f>IF(COUNTIFS(Registros!$A$2:$A$6000,"MOV",Registros!$B$2:$B$6000,$A864)&gt;0,1,0)</f>
        <v/>
      </c>
      <c r="H864">
        <f>IF($G864=1,SUMIFS(Registros!$F$2:$F$6000,Registros!$A$2:$A$6000,"MOV",Registros!$B$2:$B$6000,$A864),0)</f>
        <v/>
      </c>
      <c r="I864">
        <f>IF(COUNTIFS(Registros!$A$2:$A$6000,"CS",Registros!$B$2:$B$6000,$A864)&gt;0,1,0)</f>
        <v/>
      </c>
      <c r="J864">
        <f>IF($I864=1,SUMIFS(Registros!$I$2:$I$6000,Registros!$A$2:$A$6000,"CS",Registros!$B$2:$B$6000,$A864),0)</f>
        <v/>
      </c>
      <c r="K864">
        <f>IF(COUNTIFS(Winback!$K$2:$K$300,$D864)&gt;0,1,0)</f>
        <v/>
      </c>
      <c r="L864">
        <f>IF(AND($K864=1,LEFT($A864,3)="WB-"),SUMIFS(Winback!$D$2:$D$300,Winback!$K$2:$K$300,$D864),0)</f>
        <v/>
      </c>
      <c r="M864">
        <f>IF(OR($E864=1,$G864=1,SUMIFS(Registros!$J$2:$J$6000,Registros!$B$2:$B$6000,$A864)&gt;0),1,0)</f>
        <v/>
      </c>
      <c r="N864">
        <f>IF($J864&gt;0,1,IF(COUNTIFS(Registros!$A$2:$A$6000,"CS",Registros!$B$2:$B$6000,$A864,Registros!$K$2:$K$6000,"&lt;&gt;")&gt;0,1,0))</f>
        <v/>
      </c>
      <c r="O864">
        <f>IF(AND($K864=1,$E864=0,$G864=0,$I864=0),"WINBACK",IF(AND($M864=1,$N864&gt;0),"CONVERGENTE",IF($M864=1,"SOLO MÓVIL",IF($N864&gt;0,"SOLO FIJO / INTERNET","SIN SERVICIOS"))))</f>
        <v/>
      </c>
      <c r="P864">
        <f>IF($O864="WINBACK","Recuperar (winback)",IF($O864="CONVERGENTE","Upgrade / más líneas",IF($O864="SOLO MÓVIL","Ofrecer fijo + internet (FLBBTV)",IF($O864="SOLO FIJO / INTERNET","Ofrecer línea móvil Nextphone","Oferta completa (móvil + fijo + internet)"))))</f>
        <v/>
      </c>
      <c r="Q864">
        <f>$F864+$H864+$L864</f>
        <v/>
      </c>
      <c r="R864">
        <f>IFERROR(VLOOKUP($A864,Registros!$B$2:$G$6000,6,0),IFERROR(VLOOKUP($D864,Winback!$B$2:$C$300,2,0),""))</f>
        <v/>
      </c>
      <c r="S864">
        <f>IF($E864=1,"NP","")&amp;IF($G864=1,"+MOV","")&amp;IF($I864=1,"+CS","")&amp;IF($K864=1,"+WB","")</f>
        <v/>
      </c>
      <c r="T864">
        <f>$E864+$G864+$I864+$K864</f>
        <v/>
      </c>
    </row>
    <row r="865">
      <c r="A865" t="inlineStr">
        <is>
          <t>351302440000</t>
        </is>
      </c>
      <c r="B865" t="inlineStr">
        <is>
          <t>35130244</t>
        </is>
      </c>
      <c r="C865" t="inlineStr">
        <is>
          <t>ENEDINA HIGUERA</t>
        </is>
      </c>
      <c r="D865" t="inlineStr">
        <is>
          <t>ENEDINAHIGUERA</t>
        </is>
      </c>
      <c r="E865">
        <f>IF(COUNTIFS(Registros!$A$2:$A$6000,"NP",Registros!$B$2:$B$6000,$A865)&gt;0,1,0)</f>
        <v/>
      </c>
      <c r="F865">
        <f>IF($E865=1,SUMIFS(Registros!$F$2:$F$6000,Registros!$A$2:$A$6000,"NP",Registros!$B$2:$B$6000,$A865),0)</f>
        <v/>
      </c>
      <c r="G865">
        <f>IF(COUNTIFS(Registros!$A$2:$A$6000,"MOV",Registros!$B$2:$B$6000,$A865)&gt;0,1,0)</f>
        <v/>
      </c>
      <c r="H865">
        <f>IF($G865=1,SUMIFS(Registros!$F$2:$F$6000,Registros!$A$2:$A$6000,"MOV",Registros!$B$2:$B$6000,$A865),0)</f>
        <v/>
      </c>
      <c r="I865">
        <f>IF(COUNTIFS(Registros!$A$2:$A$6000,"CS",Registros!$B$2:$B$6000,$A865)&gt;0,1,0)</f>
        <v/>
      </c>
      <c r="J865">
        <f>IF($I865=1,SUMIFS(Registros!$I$2:$I$6000,Registros!$A$2:$A$6000,"CS",Registros!$B$2:$B$6000,$A865),0)</f>
        <v/>
      </c>
      <c r="K865">
        <f>IF(COUNTIFS(Winback!$K$2:$K$300,$D865)&gt;0,1,0)</f>
        <v/>
      </c>
      <c r="L865">
        <f>IF(AND($K865=1,LEFT($A865,3)="WB-"),SUMIFS(Winback!$D$2:$D$300,Winback!$K$2:$K$300,$D865),0)</f>
        <v/>
      </c>
      <c r="M865">
        <f>IF(OR($E865=1,$G865=1,SUMIFS(Registros!$J$2:$J$6000,Registros!$B$2:$B$6000,$A865)&gt;0),1,0)</f>
        <v/>
      </c>
      <c r="N865">
        <f>IF($J865&gt;0,1,IF(COUNTIFS(Registros!$A$2:$A$6000,"CS",Registros!$B$2:$B$6000,$A865,Registros!$K$2:$K$6000,"&lt;&gt;")&gt;0,1,0))</f>
        <v/>
      </c>
      <c r="O865">
        <f>IF(AND($K865=1,$E865=0,$G865=0,$I865=0),"WINBACK",IF(AND($M865=1,$N865&gt;0),"CONVERGENTE",IF($M865=1,"SOLO MÓVIL",IF($N865&gt;0,"SOLO FIJO / INTERNET","SIN SERVICIOS"))))</f>
        <v/>
      </c>
      <c r="P865">
        <f>IF($O865="WINBACK","Recuperar (winback)",IF($O865="CONVERGENTE","Upgrade / más líneas",IF($O865="SOLO MÓVIL","Ofrecer fijo + internet (FLBBTV)",IF($O865="SOLO FIJO / INTERNET","Ofrecer línea móvil Nextphone","Oferta completa (móvil + fijo + internet)"))))</f>
        <v/>
      </c>
      <c r="Q865">
        <f>$F865+$H865+$L865</f>
        <v/>
      </c>
      <c r="R865">
        <f>IFERROR(VLOOKUP($A865,Registros!$B$2:$G$6000,6,0),IFERROR(VLOOKUP($D865,Winback!$B$2:$C$300,2,0),""))</f>
        <v/>
      </c>
      <c r="S865">
        <f>IF($E865=1,"NP","")&amp;IF($G865=1,"+MOV","")&amp;IF($I865=1,"+CS","")&amp;IF($K865=1,"+WB","")</f>
        <v/>
      </c>
      <c r="T865">
        <f>$E865+$G865+$I865+$K865</f>
        <v/>
      </c>
    </row>
    <row r="866">
      <c r="A866" t="inlineStr">
        <is>
          <t>342047290000</t>
        </is>
      </c>
      <c r="B866" t="inlineStr">
        <is>
          <t>34204729</t>
        </is>
      </c>
      <c r="C866" t="inlineStr">
        <is>
          <t>DALYS DEAGO</t>
        </is>
      </c>
      <c r="D866" t="inlineStr">
        <is>
          <t>DALYSDEAGO</t>
        </is>
      </c>
      <c r="E866">
        <f>IF(COUNTIFS(Registros!$A$2:$A$6000,"NP",Registros!$B$2:$B$6000,$A866)&gt;0,1,0)</f>
        <v/>
      </c>
      <c r="F866">
        <f>IF($E866=1,SUMIFS(Registros!$F$2:$F$6000,Registros!$A$2:$A$6000,"NP",Registros!$B$2:$B$6000,$A866),0)</f>
        <v/>
      </c>
      <c r="G866">
        <f>IF(COUNTIFS(Registros!$A$2:$A$6000,"MOV",Registros!$B$2:$B$6000,$A866)&gt;0,1,0)</f>
        <v/>
      </c>
      <c r="H866">
        <f>IF($G866=1,SUMIFS(Registros!$F$2:$F$6000,Registros!$A$2:$A$6000,"MOV",Registros!$B$2:$B$6000,$A866),0)</f>
        <v/>
      </c>
      <c r="I866">
        <f>IF(COUNTIFS(Registros!$A$2:$A$6000,"CS",Registros!$B$2:$B$6000,$A866)&gt;0,1,0)</f>
        <v/>
      </c>
      <c r="J866">
        <f>IF($I866=1,SUMIFS(Registros!$I$2:$I$6000,Registros!$A$2:$A$6000,"CS",Registros!$B$2:$B$6000,$A866),0)</f>
        <v/>
      </c>
      <c r="K866">
        <f>IF(COUNTIFS(Winback!$K$2:$K$300,$D866)&gt;0,1,0)</f>
        <v/>
      </c>
      <c r="L866">
        <f>IF(AND($K866=1,LEFT($A866,3)="WB-"),SUMIFS(Winback!$D$2:$D$300,Winback!$K$2:$K$300,$D866),0)</f>
        <v/>
      </c>
      <c r="M866">
        <f>IF(OR($E866=1,$G866=1,SUMIFS(Registros!$J$2:$J$6000,Registros!$B$2:$B$6000,$A866)&gt;0),1,0)</f>
        <v/>
      </c>
      <c r="N866">
        <f>IF($J866&gt;0,1,IF(COUNTIFS(Registros!$A$2:$A$6000,"CS",Registros!$B$2:$B$6000,$A866,Registros!$K$2:$K$6000,"&lt;&gt;")&gt;0,1,0))</f>
        <v/>
      </c>
      <c r="O866">
        <f>IF(AND($K866=1,$E866=0,$G866=0,$I866=0),"WINBACK",IF(AND($M866=1,$N866&gt;0),"CONVERGENTE",IF($M866=1,"SOLO MÓVIL",IF($N866&gt;0,"SOLO FIJO / INTERNET","SIN SERVICIOS"))))</f>
        <v/>
      </c>
      <c r="P866">
        <f>IF($O866="WINBACK","Recuperar (winback)",IF($O866="CONVERGENTE","Upgrade / más líneas",IF($O866="SOLO MÓVIL","Ofrecer fijo + internet (FLBBTV)",IF($O866="SOLO FIJO / INTERNET","Ofrecer línea móvil Nextphone","Oferta completa (móvil + fijo + internet)"))))</f>
        <v/>
      </c>
      <c r="Q866">
        <f>$F866+$H866+$L866</f>
        <v/>
      </c>
      <c r="R866">
        <f>IFERROR(VLOOKUP($A866,Registros!$B$2:$G$6000,6,0),IFERROR(VLOOKUP($D866,Winback!$B$2:$C$300,2,0),""))</f>
        <v/>
      </c>
      <c r="S866">
        <f>IF($E866=1,"NP","")&amp;IF($G866=1,"+MOV","")&amp;IF($I866=1,"+CS","")&amp;IF($K866=1,"+WB","")</f>
        <v/>
      </c>
      <c r="T866">
        <f>$E866+$G866+$I866+$K866</f>
        <v/>
      </c>
    </row>
    <row r="867">
      <c r="A867" t="inlineStr">
        <is>
          <t>366013160000</t>
        </is>
      </c>
      <c r="B867" t="inlineStr">
        <is>
          <t>36601316</t>
        </is>
      </c>
      <c r="C867" t="inlineStr">
        <is>
          <t>ALBERTO GONZALEZ</t>
        </is>
      </c>
      <c r="D867" t="inlineStr">
        <is>
          <t>ALBERTOGONZALEZ</t>
        </is>
      </c>
      <c r="E867">
        <f>IF(COUNTIFS(Registros!$A$2:$A$6000,"NP",Registros!$B$2:$B$6000,$A867)&gt;0,1,0)</f>
        <v/>
      </c>
      <c r="F867">
        <f>IF($E867=1,SUMIFS(Registros!$F$2:$F$6000,Registros!$A$2:$A$6000,"NP",Registros!$B$2:$B$6000,$A867),0)</f>
        <v/>
      </c>
      <c r="G867">
        <f>IF(COUNTIFS(Registros!$A$2:$A$6000,"MOV",Registros!$B$2:$B$6000,$A867)&gt;0,1,0)</f>
        <v/>
      </c>
      <c r="H867">
        <f>IF($G867=1,SUMIFS(Registros!$F$2:$F$6000,Registros!$A$2:$A$6000,"MOV",Registros!$B$2:$B$6000,$A867),0)</f>
        <v/>
      </c>
      <c r="I867">
        <f>IF(COUNTIFS(Registros!$A$2:$A$6000,"CS",Registros!$B$2:$B$6000,$A867)&gt;0,1,0)</f>
        <v/>
      </c>
      <c r="J867">
        <f>IF($I867=1,SUMIFS(Registros!$I$2:$I$6000,Registros!$A$2:$A$6000,"CS",Registros!$B$2:$B$6000,$A867),0)</f>
        <v/>
      </c>
      <c r="K867">
        <f>IF(COUNTIFS(Winback!$K$2:$K$300,$D867)&gt;0,1,0)</f>
        <v/>
      </c>
      <c r="L867">
        <f>IF(AND($K867=1,LEFT($A867,3)="WB-"),SUMIFS(Winback!$D$2:$D$300,Winback!$K$2:$K$300,$D867),0)</f>
        <v/>
      </c>
      <c r="M867">
        <f>IF(OR($E867=1,$G867=1,SUMIFS(Registros!$J$2:$J$6000,Registros!$B$2:$B$6000,$A867)&gt;0),1,0)</f>
        <v/>
      </c>
      <c r="N867">
        <f>IF($J867&gt;0,1,IF(COUNTIFS(Registros!$A$2:$A$6000,"CS",Registros!$B$2:$B$6000,$A867,Registros!$K$2:$K$6000,"&lt;&gt;")&gt;0,1,0))</f>
        <v/>
      </c>
      <c r="O867">
        <f>IF(AND($K867=1,$E867=0,$G867=0,$I867=0),"WINBACK",IF(AND($M867=1,$N867&gt;0),"CONVERGENTE",IF($M867=1,"SOLO MÓVIL",IF($N867&gt;0,"SOLO FIJO / INTERNET","SIN SERVICIOS"))))</f>
        <v/>
      </c>
      <c r="P867">
        <f>IF($O867="WINBACK","Recuperar (winback)",IF($O867="CONVERGENTE","Upgrade / más líneas",IF($O867="SOLO MÓVIL","Ofrecer fijo + internet (FLBBTV)",IF($O867="SOLO FIJO / INTERNET","Ofrecer línea móvil Nextphone","Oferta completa (móvil + fijo + internet)"))))</f>
        <v/>
      </c>
      <c r="Q867">
        <f>$F867+$H867+$L867</f>
        <v/>
      </c>
      <c r="R867">
        <f>IFERROR(VLOOKUP($A867,Registros!$B$2:$G$6000,6,0),IFERROR(VLOOKUP($D867,Winback!$B$2:$C$300,2,0),""))</f>
        <v/>
      </c>
      <c r="S867">
        <f>IF($E867=1,"NP","")&amp;IF($G867=1,"+MOV","")&amp;IF($I867=1,"+CS","")&amp;IF($K867=1,"+WB","")</f>
        <v/>
      </c>
      <c r="T867">
        <f>$E867+$G867+$I867+$K867</f>
        <v/>
      </c>
    </row>
    <row r="868">
      <c r="A868" t="inlineStr">
        <is>
          <t>348103090000</t>
        </is>
      </c>
      <c r="B868" t="inlineStr">
        <is>
          <t>34810309</t>
        </is>
      </c>
      <c r="C868" t="inlineStr">
        <is>
          <t>JAIRO ISAI YAÑEZ PERALTA</t>
        </is>
      </c>
      <c r="D868" t="inlineStr">
        <is>
          <t>JAIROISAIYANEZPERALTA</t>
        </is>
      </c>
      <c r="E868">
        <f>IF(COUNTIFS(Registros!$A$2:$A$6000,"NP",Registros!$B$2:$B$6000,$A868)&gt;0,1,0)</f>
        <v/>
      </c>
      <c r="F868">
        <f>IF($E868=1,SUMIFS(Registros!$F$2:$F$6000,Registros!$A$2:$A$6000,"NP",Registros!$B$2:$B$6000,$A868),0)</f>
        <v/>
      </c>
      <c r="G868">
        <f>IF(COUNTIFS(Registros!$A$2:$A$6000,"MOV",Registros!$B$2:$B$6000,$A868)&gt;0,1,0)</f>
        <v/>
      </c>
      <c r="H868">
        <f>IF($G868=1,SUMIFS(Registros!$F$2:$F$6000,Registros!$A$2:$A$6000,"MOV",Registros!$B$2:$B$6000,$A868),0)</f>
        <v/>
      </c>
      <c r="I868">
        <f>IF(COUNTIFS(Registros!$A$2:$A$6000,"CS",Registros!$B$2:$B$6000,$A868)&gt;0,1,0)</f>
        <v/>
      </c>
      <c r="J868">
        <f>IF($I868=1,SUMIFS(Registros!$I$2:$I$6000,Registros!$A$2:$A$6000,"CS",Registros!$B$2:$B$6000,$A868),0)</f>
        <v/>
      </c>
      <c r="K868">
        <f>IF(COUNTIFS(Winback!$K$2:$K$300,$D868)&gt;0,1,0)</f>
        <v/>
      </c>
      <c r="L868">
        <f>IF(AND($K868=1,LEFT($A868,3)="WB-"),SUMIFS(Winback!$D$2:$D$300,Winback!$K$2:$K$300,$D868),0)</f>
        <v/>
      </c>
      <c r="M868">
        <f>IF(OR($E868=1,$G868=1,SUMIFS(Registros!$J$2:$J$6000,Registros!$B$2:$B$6000,$A868)&gt;0),1,0)</f>
        <v/>
      </c>
      <c r="N868">
        <f>IF($J868&gt;0,1,IF(COUNTIFS(Registros!$A$2:$A$6000,"CS",Registros!$B$2:$B$6000,$A868,Registros!$K$2:$K$6000,"&lt;&gt;")&gt;0,1,0))</f>
        <v/>
      </c>
      <c r="O868">
        <f>IF(AND($K868=1,$E868=0,$G868=0,$I868=0),"WINBACK",IF(AND($M868=1,$N868&gt;0),"CONVERGENTE",IF($M868=1,"SOLO MÓVIL",IF($N868&gt;0,"SOLO FIJO / INTERNET","SIN SERVICIOS"))))</f>
        <v/>
      </c>
      <c r="P868">
        <f>IF($O868="WINBACK","Recuperar (winback)",IF($O868="CONVERGENTE","Upgrade / más líneas",IF($O868="SOLO MÓVIL","Ofrecer fijo + internet (FLBBTV)",IF($O868="SOLO FIJO / INTERNET","Ofrecer línea móvil Nextphone","Oferta completa (móvil + fijo + internet)"))))</f>
        <v/>
      </c>
      <c r="Q868">
        <f>$F868+$H868+$L868</f>
        <v/>
      </c>
      <c r="R868">
        <f>IFERROR(VLOOKUP($A868,Registros!$B$2:$G$6000,6,0),IFERROR(VLOOKUP($D868,Winback!$B$2:$C$300,2,0),""))</f>
        <v/>
      </c>
      <c r="S868">
        <f>IF($E868=1,"NP","")&amp;IF($G868=1,"+MOV","")&amp;IF($I868=1,"+CS","")&amp;IF($K868=1,"+WB","")</f>
        <v/>
      </c>
      <c r="T868">
        <f>$E868+$G868+$I868+$K868</f>
        <v/>
      </c>
    </row>
    <row r="869">
      <c r="A869" t="inlineStr">
        <is>
          <t>351317680000</t>
        </is>
      </c>
      <c r="B869" t="inlineStr">
        <is>
          <t>35131768</t>
        </is>
      </c>
      <c r="C869" t="inlineStr">
        <is>
          <t>HISELA YANICETH DE LEON</t>
        </is>
      </c>
      <c r="D869" t="inlineStr">
        <is>
          <t>HISELAYANICETHDELEON</t>
        </is>
      </c>
      <c r="E869">
        <f>IF(COUNTIFS(Registros!$A$2:$A$6000,"NP",Registros!$B$2:$B$6000,$A869)&gt;0,1,0)</f>
        <v/>
      </c>
      <c r="F869">
        <f>IF($E869=1,SUMIFS(Registros!$F$2:$F$6000,Registros!$A$2:$A$6000,"NP",Registros!$B$2:$B$6000,$A869),0)</f>
        <v/>
      </c>
      <c r="G869">
        <f>IF(COUNTIFS(Registros!$A$2:$A$6000,"MOV",Registros!$B$2:$B$6000,$A869)&gt;0,1,0)</f>
        <v/>
      </c>
      <c r="H869">
        <f>IF($G869=1,SUMIFS(Registros!$F$2:$F$6000,Registros!$A$2:$A$6000,"MOV",Registros!$B$2:$B$6000,$A869),0)</f>
        <v/>
      </c>
      <c r="I869">
        <f>IF(COUNTIFS(Registros!$A$2:$A$6000,"CS",Registros!$B$2:$B$6000,$A869)&gt;0,1,0)</f>
        <v/>
      </c>
      <c r="J869">
        <f>IF($I869=1,SUMIFS(Registros!$I$2:$I$6000,Registros!$A$2:$A$6000,"CS",Registros!$B$2:$B$6000,$A869),0)</f>
        <v/>
      </c>
      <c r="K869">
        <f>IF(COUNTIFS(Winback!$K$2:$K$300,$D869)&gt;0,1,0)</f>
        <v/>
      </c>
      <c r="L869">
        <f>IF(AND($K869=1,LEFT($A869,3)="WB-"),SUMIFS(Winback!$D$2:$D$300,Winback!$K$2:$K$300,$D869),0)</f>
        <v/>
      </c>
      <c r="M869">
        <f>IF(OR($E869=1,$G869=1,SUMIFS(Registros!$J$2:$J$6000,Registros!$B$2:$B$6000,$A869)&gt;0),1,0)</f>
        <v/>
      </c>
      <c r="N869">
        <f>IF($J869&gt;0,1,IF(COUNTIFS(Registros!$A$2:$A$6000,"CS",Registros!$B$2:$B$6000,$A869,Registros!$K$2:$K$6000,"&lt;&gt;")&gt;0,1,0))</f>
        <v/>
      </c>
      <c r="O869">
        <f>IF(AND($K869=1,$E869=0,$G869=0,$I869=0),"WINBACK",IF(AND($M869=1,$N869&gt;0),"CONVERGENTE",IF($M869=1,"SOLO MÓVIL",IF($N869&gt;0,"SOLO FIJO / INTERNET","SIN SERVICIOS"))))</f>
        <v/>
      </c>
      <c r="P869">
        <f>IF($O869="WINBACK","Recuperar (winback)",IF($O869="CONVERGENTE","Upgrade / más líneas",IF($O869="SOLO MÓVIL","Ofrecer fijo + internet (FLBBTV)",IF($O869="SOLO FIJO / INTERNET","Ofrecer línea móvil Nextphone","Oferta completa (móvil + fijo + internet)"))))</f>
        <v/>
      </c>
      <c r="Q869">
        <f>$F869+$H869+$L869</f>
        <v/>
      </c>
      <c r="R869">
        <f>IFERROR(VLOOKUP($A869,Registros!$B$2:$G$6000,6,0),IFERROR(VLOOKUP($D869,Winback!$B$2:$C$300,2,0),""))</f>
        <v/>
      </c>
      <c r="S869">
        <f>IF($E869=1,"NP","")&amp;IF($G869=1,"+MOV","")&amp;IF($I869=1,"+CS","")&amp;IF($K869=1,"+WB","")</f>
        <v/>
      </c>
      <c r="T869">
        <f>$E869+$G869+$I869+$K869</f>
        <v/>
      </c>
    </row>
    <row r="870">
      <c r="A870" t="inlineStr">
        <is>
          <t>358031740000</t>
        </is>
      </c>
      <c r="B870" t="inlineStr">
        <is>
          <t>35803174</t>
        </is>
      </c>
      <c r="C870" t="inlineStr">
        <is>
          <t>ERICK CUEVAS</t>
        </is>
      </c>
      <c r="D870" t="inlineStr">
        <is>
          <t>ERICKCUEVAS</t>
        </is>
      </c>
      <c r="E870">
        <f>IF(COUNTIFS(Registros!$A$2:$A$6000,"NP",Registros!$B$2:$B$6000,$A870)&gt;0,1,0)</f>
        <v/>
      </c>
      <c r="F870">
        <f>IF($E870=1,SUMIFS(Registros!$F$2:$F$6000,Registros!$A$2:$A$6000,"NP",Registros!$B$2:$B$6000,$A870),0)</f>
        <v/>
      </c>
      <c r="G870">
        <f>IF(COUNTIFS(Registros!$A$2:$A$6000,"MOV",Registros!$B$2:$B$6000,$A870)&gt;0,1,0)</f>
        <v/>
      </c>
      <c r="H870">
        <f>IF($G870=1,SUMIFS(Registros!$F$2:$F$6000,Registros!$A$2:$A$6000,"MOV",Registros!$B$2:$B$6000,$A870),0)</f>
        <v/>
      </c>
      <c r="I870">
        <f>IF(COUNTIFS(Registros!$A$2:$A$6000,"CS",Registros!$B$2:$B$6000,$A870)&gt;0,1,0)</f>
        <v/>
      </c>
      <c r="J870">
        <f>IF($I870=1,SUMIFS(Registros!$I$2:$I$6000,Registros!$A$2:$A$6000,"CS",Registros!$B$2:$B$6000,$A870),0)</f>
        <v/>
      </c>
      <c r="K870">
        <f>IF(COUNTIFS(Winback!$K$2:$K$300,$D870)&gt;0,1,0)</f>
        <v/>
      </c>
      <c r="L870">
        <f>IF(AND($K870=1,LEFT($A870,3)="WB-"),SUMIFS(Winback!$D$2:$D$300,Winback!$K$2:$K$300,$D870),0)</f>
        <v/>
      </c>
      <c r="M870">
        <f>IF(OR($E870=1,$G870=1,SUMIFS(Registros!$J$2:$J$6000,Registros!$B$2:$B$6000,$A870)&gt;0),1,0)</f>
        <v/>
      </c>
      <c r="N870">
        <f>IF($J870&gt;0,1,IF(COUNTIFS(Registros!$A$2:$A$6000,"CS",Registros!$B$2:$B$6000,$A870,Registros!$K$2:$K$6000,"&lt;&gt;")&gt;0,1,0))</f>
        <v/>
      </c>
      <c r="O870">
        <f>IF(AND($K870=1,$E870=0,$G870=0,$I870=0),"WINBACK",IF(AND($M870=1,$N870&gt;0),"CONVERGENTE",IF($M870=1,"SOLO MÓVIL",IF($N870&gt;0,"SOLO FIJO / INTERNET","SIN SERVICIOS"))))</f>
        <v/>
      </c>
      <c r="P870">
        <f>IF($O870="WINBACK","Recuperar (winback)",IF($O870="CONVERGENTE","Upgrade / más líneas",IF($O870="SOLO MÓVIL","Ofrecer fijo + internet (FLBBTV)",IF($O870="SOLO FIJO / INTERNET","Ofrecer línea móvil Nextphone","Oferta completa (móvil + fijo + internet)"))))</f>
        <v/>
      </c>
      <c r="Q870">
        <f>$F870+$H870+$L870</f>
        <v/>
      </c>
      <c r="R870">
        <f>IFERROR(VLOOKUP($A870,Registros!$B$2:$G$6000,6,0),IFERROR(VLOOKUP($D870,Winback!$B$2:$C$300,2,0),""))</f>
        <v/>
      </c>
      <c r="S870">
        <f>IF($E870=1,"NP","")&amp;IF($G870=1,"+MOV","")&amp;IF($I870=1,"+CS","")&amp;IF($K870=1,"+WB","")</f>
        <v/>
      </c>
      <c r="T870">
        <f>$E870+$G870+$I870+$K870</f>
        <v/>
      </c>
    </row>
    <row r="871">
      <c r="A871" t="inlineStr">
        <is>
          <t>363029930000</t>
        </is>
      </c>
      <c r="B871" t="inlineStr">
        <is>
          <t>36302993</t>
        </is>
      </c>
      <c r="C871" t="inlineStr">
        <is>
          <t>MIREYA GIRON</t>
        </is>
      </c>
      <c r="D871" t="inlineStr">
        <is>
          <t>MIREYAGIRON</t>
        </is>
      </c>
      <c r="E871">
        <f>IF(COUNTIFS(Registros!$A$2:$A$6000,"NP",Registros!$B$2:$B$6000,$A871)&gt;0,1,0)</f>
        <v/>
      </c>
      <c r="F871">
        <f>IF($E871=1,SUMIFS(Registros!$F$2:$F$6000,Registros!$A$2:$A$6000,"NP",Registros!$B$2:$B$6000,$A871),0)</f>
        <v/>
      </c>
      <c r="G871">
        <f>IF(COUNTIFS(Registros!$A$2:$A$6000,"MOV",Registros!$B$2:$B$6000,$A871)&gt;0,1,0)</f>
        <v/>
      </c>
      <c r="H871">
        <f>IF($G871=1,SUMIFS(Registros!$F$2:$F$6000,Registros!$A$2:$A$6000,"MOV",Registros!$B$2:$B$6000,$A871),0)</f>
        <v/>
      </c>
      <c r="I871">
        <f>IF(COUNTIFS(Registros!$A$2:$A$6000,"CS",Registros!$B$2:$B$6000,$A871)&gt;0,1,0)</f>
        <v/>
      </c>
      <c r="J871">
        <f>IF($I871=1,SUMIFS(Registros!$I$2:$I$6000,Registros!$A$2:$A$6000,"CS",Registros!$B$2:$B$6000,$A871),0)</f>
        <v/>
      </c>
      <c r="K871">
        <f>IF(COUNTIFS(Winback!$K$2:$K$300,$D871)&gt;0,1,0)</f>
        <v/>
      </c>
      <c r="L871">
        <f>IF(AND($K871=1,LEFT($A871,3)="WB-"),SUMIFS(Winback!$D$2:$D$300,Winback!$K$2:$K$300,$D871),0)</f>
        <v/>
      </c>
      <c r="M871">
        <f>IF(OR($E871=1,$G871=1,SUMIFS(Registros!$J$2:$J$6000,Registros!$B$2:$B$6000,$A871)&gt;0),1,0)</f>
        <v/>
      </c>
      <c r="N871">
        <f>IF($J871&gt;0,1,IF(COUNTIFS(Registros!$A$2:$A$6000,"CS",Registros!$B$2:$B$6000,$A871,Registros!$K$2:$K$6000,"&lt;&gt;")&gt;0,1,0))</f>
        <v/>
      </c>
      <c r="O871">
        <f>IF(AND($K871=1,$E871=0,$G871=0,$I871=0),"WINBACK",IF(AND($M871=1,$N871&gt;0),"CONVERGENTE",IF($M871=1,"SOLO MÓVIL",IF($N871&gt;0,"SOLO FIJO / INTERNET","SIN SERVICIOS"))))</f>
        <v/>
      </c>
      <c r="P871">
        <f>IF($O871="WINBACK","Recuperar (winback)",IF($O871="CONVERGENTE","Upgrade / más líneas",IF($O871="SOLO MÓVIL","Ofrecer fijo + internet (FLBBTV)",IF($O871="SOLO FIJO / INTERNET","Ofrecer línea móvil Nextphone","Oferta completa (móvil + fijo + internet)"))))</f>
        <v/>
      </c>
      <c r="Q871">
        <f>$F871+$H871+$L871</f>
        <v/>
      </c>
      <c r="R871">
        <f>IFERROR(VLOOKUP($A871,Registros!$B$2:$G$6000,6,0),IFERROR(VLOOKUP($D871,Winback!$B$2:$C$300,2,0),""))</f>
        <v/>
      </c>
      <c r="S871">
        <f>IF($E871=1,"NP","")&amp;IF($G871=1,"+MOV","")&amp;IF($I871=1,"+CS","")&amp;IF($K871=1,"+WB","")</f>
        <v/>
      </c>
      <c r="T871">
        <f>$E871+$G871+$I871+$K871</f>
        <v/>
      </c>
    </row>
    <row r="872">
      <c r="A872" t="inlineStr">
        <is>
          <t>357354980000</t>
        </is>
      </c>
      <c r="B872" t="inlineStr">
        <is>
          <t>35735498</t>
        </is>
      </c>
      <c r="C872" t="inlineStr">
        <is>
          <t>DAYSI YANETH BALBUENA TEJEIRA</t>
        </is>
      </c>
      <c r="D872" t="inlineStr">
        <is>
          <t>DAYSIYANETHBALBUENATEJEIRA</t>
        </is>
      </c>
      <c r="E872">
        <f>IF(COUNTIFS(Registros!$A$2:$A$6000,"NP",Registros!$B$2:$B$6000,$A872)&gt;0,1,0)</f>
        <v/>
      </c>
      <c r="F872">
        <f>IF($E872=1,SUMIFS(Registros!$F$2:$F$6000,Registros!$A$2:$A$6000,"NP",Registros!$B$2:$B$6000,$A872),0)</f>
        <v/>
      </c>
      <c r="G872">
        <f>IF(COUNTIFS(Registros!$A$2:$A$6000,"MOV",Registros!$B$2:$B$6000,$A872)&gt;0,1,0)</f>
        <v/>
      </c>
      <c r="H872">
        <f>IF($G872=1,SUMIFS(Registros!$F$2:$F$6000,Registros!$A$2:$A$6000,"MOV",Registros!$B$2:$B$6000,$A872),0)</f>
        <v/>
      </c>
      <c r="I872">
        <f>IF(COUNTIFS(Registros!$A$2:$A$6000,"CS",Registros!$B$2:$B$6000,$A872)&gt;0,1,0)</f>
        <v/>
      </c>
      <c r="J872">
        <f>IF($I872=1,SUMIFS(Registros!$I$2:$I$6000,Registros!$A$2:$A$6000,"CS",Registros!$B$2:$B$6000,$A872),0)</f>
        <v/>
      </c>
      <c r="K872">
        <f>IF(COUNTIFS(Winback!$K$2:$K$300,$D872)&gt;0,1,0)</f>
        <v/>
      </c>
      <c r="L872">
        <f>IF(AND($K872=1,LEFT($A872,3)="WB-"),SUMIFS(Winback!$D$2:$D$300,Winback!$K$2:$K$300,$D872),0)</f>
        <v/>
      </c>
      <c r="M872">
        <f>IF(OR($E872=1,$G872=1,SUMIFS(Registros!$J$2:$J$6000,Registros!$B$2:$B$6000,$A872)&gt;0),1,0)</f>
        <v/>
      </c>
      <c r="N872">
        <f>IF($J872&gt;0,1,IF(COUNTIFS(Registros!$A$2:$A$6000,"CS",Registros!$B$2:$B$6000,$A872,Registros!$K$2:$K$6000,"&lt;&gt;")&gt;0,1,0))</f>
        <v/>
      </c>
      <c r="O872">
        <f>IF(AND($K872=1,$E872=0,$G872=0,$I872=0),"WINBACK",IF(AND($M872=1,$N872&gt;0),"CONVERGENTE",IF($M872=1,"SOLO MÓVIL",IF($N872&gt;0,"SOLO FIJO / INTERNET","SIN SERVICIOS"))))</f>
        <v/>
      </c>
      <c r="P872">
        <f>IF($O872="WINBACK","Recuperar (winback)",IF($O872="CONVERGENTE","Upgrade / más líneas",IF($O872="SOLO MÓVIL","Ofrecer fijo + internet (FLBBTV)",IF($O872="SOLO FIJO / INTERNET","Ofrecer línea móvil Nextphone","Oferta completa (móvil + fijo + internet)"))))</f>
        <v/>
      </c>
      <c r="Q872">
        <f>$F872+$H872+$L872</f>
        <v/>
      </c>
      <c r="R872">
        <f>IFERROR(VLOOKUP($A872,Registros!$B$2:$G$6000,6,0),IFERROR(VLOOKUP($D872,Winback!$B$2:$C$300,2,0),""))</f>
        <v/>
      </c>
      <c r="S872">
        <f>IF($E872=1,"NP","")&amp;IF($G872=1,"+MOV","")&amp;IF($I872=1,"+CS","")&amp;IF($K872=1,"+WB","")</f>
        <v/>
      </c>
      <c r="T872">
        <f>$E872+$G872+$I872+$K872</f>
        <v/>
      </c>
    </row>
    <row r="873">
      <c r="A873" t="inlineStr">
        <is>
          <t>325977740200</t>
        </is>
      </c>
      <c r="B873" t="inlineStr">
        <is>
          <t>32597774</t>
        </is>
      </c>
      <c r="C873" t="inlineStr">
        <is>
          <t>Jose Miguel Corrales</t>
        </is>
      </c>
      <c r="D873" t="inlineStr">
        <is>
          <t>JOSEMIGUELCORRALES</t>
        </is>
      </c>
      <c r="E873">
        <f>IF(COUNTIFS(Registros!$A$2:$A$6000,"NP",Registros!$B$2:$B$6000,$A873)&gt;0,1,0)</f>
        <v/>
      </c>
      <c r="F873">
        <f>IF($E873=1,SUMIFS(Registros!$F$2:$F$6000,Registros!$A$2:$A$6000,"NP",Registros!$B$2:$B$6000,$A873),0)</f>
        <v/>
      </c>
      <c r="G873">
        <f>IF(COUNTIFS(Registros!$A$2:$A$6000,"MOV",Registros!$B$2:$B$6000,$A873)&gt;0,1,0)</f>
        <v/>
      </c>
      <c r="H873">
        <f>IF($G873=1,SUMIFS(Registros!$F$2:$F$6000,Registros!$A$2:$A$6000,"MOV",Registros!$B$2:$B$6000,$A873),0)</f>
        <v/>
      </c>
      <c r="I873">
        <f>IF(COUNTIFS(Registros!$A$2:$A$6000,"CS",Registros!$B$2:$B$6000,$A873)&gt;0,1,0)</f>
        <v/>
      </c>
      <c r="J873">
        <f>IF($I873=1,SUMIFS(Registros!$I$2:$I$6000,Registros!$A$2:$A$6000,"CS",Registros!$B$2:$B$6000,$A873),0)</f>
        <v/>
      </c>
      <c r="K873">
        <f>IF(COUNTIFS(Winback!$K$2:$K$300,$D873)&gt;0,1,0)</f>
        <v/>
      </c>
      <c r="L873">
        <f>IF(AND($K873=1,LEFT($A873,3)="WB-"),SUMIFS(Winback!$D$2:$D$300,Winback!$K$2:$K$300,$D873),0)</f>
        <v/>
      </c>
      <c r="M873">
        <f>IF(OR($E873=1,$G873=1,SUMIFS(Registros!$J$2:$J$6000,Registros!$B$2:$B$6000,$A873)&gt;0),1,0)</f>
        <v/>
      </c>
      <c r="N873">
        <f>IF($J873&gt;0,1,IF(COUNTIFS(Registros!$A$2:$A$6000,"CS",Registros!$B$2:$B$6000,$A873,Registros!$K$2:$K$6000,"&lt;&gt;")&gt;0,1,0))</f>
        <v/>
      </c>
      <c r="O873">
        <f>IF(AND($K873=1,$E873=0,$G873=0,$I873=0),"WINBACK",IF(AND($M873=1,$N873&gt;0),"CONVERGENTE",IF($M873=1,"SOLO MÓVIL",IF($N873&gt;0,"SOLO FIJO / INTERNET","SIN SERVICIOS"))))</f>
        <v/>
      </c>
      <c r="P873">
        <f>IF($O873="WINBACK","Recuperar (winback)",IF($O873="CONVERGENTE","Upgrade / más líneas",IF($O873="SOLO MÓVIL","Ofrecer fijo + internet (FLBBTV)",IF($O873="SOLO FIJO / INTERNET","Ofrecer línea móvil Nextphone","Oferta completa (móvil + fijo + internet)"))))</f>
        <v/>
      </c>
      <c r="Q873">
        <f>$F873+$H873+$L873</f>
        <v/>
      </c>
      <c r="R873">
        <f>IFERROR(VLOOKUP($A873,Registros!$B$2:$G$6000,6,0),IFERROR(VLOOKUP($D873,Winback!$B$2:$C$300,2,0),""))</f>
        <v/>
      </c>
      <c r="S873">
        <f>IF($E873=1,"NP","")&amp;IF($G873=1,"+MOV","")&amp;IF($I873=1,"+CS","")&amp;IF($K873=1,"+WB","")</f>
        <v/>
      </c>
      <c r="T873">
        <f>$E873+$G873+$I873+$K873</f>
        <v/>
      </c>
    </row>
    <row r="874">
      <c r="A874" t="inlineStr">
        <is>
          <t>361013410000</t>
        </is>
      </c>
      <c r="B874" t="inlineStr">
        <is>
          <t>36101341</t>
        </is>
      </c>
      <c r="C874" t="inlineStr">
        <is>
          <t>NARCISA DEL CARMEN TREJOS BARRIA</t>
        </is>
      </c>
      <c r="D874" t="inlineStr">
        <is>
          <t>NARCISADELCARMENTREJOSBARRIA</t>
        </is>
      </c>
      <c r="E874">
        <f>IF(COUNTIFS(Registros!$A$2:$A$6000,"NP",Registros!$B$2:$B$6000,$A874)&gt;0,1,0)</f>
        <v/>
      </c>
      <c r="F874">
        <f>IF($E874=1,SUMIFS(Registros!$F$2:$F$6000,Registros!$A$2:$A$6000,"NP",Registros!$B$2:$B$6000,$A874),0)</f>
        <v/>
      </c>
      <c r="G874">
        <f>IF(COUNTIFS(Registros!$A$2:$A$6000,"MOV",Registros!$B$2:$B$6000,$A874)&gt;0,1,0)</f>
        <v/>
      </c>
      <c r="H874">
        <f>IF($G874=1,SUMIFS(Registros!$F$2:$F$6000,Registros!$A$2:$A$6000,"MOV",Registros!$B$2:$B$6000,$A874),0)</f>
        <v/>
      </c>
      <c r="I874">
        <f>IF(COUNTIFS(Registros!$A$2:$A$6000,"CS",Registros!$B$2:$B$6000,$A874)&gt;0,1,0)</f>
        <v/>
      </c>
      <c r="J874">
        <f>IF($I874=1,SUMIFS(Registros!$I$2:$I$6000,Registros!$A$2:$A$6000,"CS",Registros!$B$2:$B$6000,$A874),0)</f>
        <v/>
      </c>
      <c r="K874">
        <f>IF(COUNTIFS(Winback!$K$2:$K$300,$D874)&gt;0,1,0)</f>
        <v/>
      </c>
      <c r="L874">
        <f>IF(AND($K874=1,LEFT($A874,3)="WB-"),SUMIFS(Winback!$D$2:$D$300,Winback!$K$2:$K$300,$D874),0)</f>
        <v/>
      </c>
      <c r="M874">
        <f>IF(OR($E874=1,$G874=1,SUMIFS(Registros!$J$2:$J$6000,Registros!$B$2:$B$6000,$A874)&gt;0),1,0)</f>
        <v/>
      </c>
      <c r="N874">
        <f>IF($J874&gt;0,1,IF(COUNTIFS(Registros!$A$2:$A$6000,"CS",Registros!$B$2:$B$6000,$A874,Registros!$K$2:$K$6000,"&lt;&gt;")&gt;0,1,0))</f>
        <v/>
      </c>
      <c r="O874">
        <f>IF(AND($K874=1,$E874=0,$G874=0,$I874=0),"WINBACK",IF(AND($M874=1,$N874&gt;0),"CONVERGENTE",IF($M874=1,"SOLO MÓVIL",IF($N874&gt;0,"SOLO FIJO / INTERNET","SIN SERVICIOS"))))</f>
        <v/>
      </c>
      <c r="P874">
        <f>IF($O874="WINBACK","Recuperar (winback)",IF($O874="CONVERGENTE","Upgrade / más líneas",IF($O874="SOLO MÓVIL","Ofrecer fijo + internet (FLBBTV)",IF($O874="SOLO FIJO / INTERNET","Ofrecer línea móvil Nextphone","Oferta completa (móvil + fijo + internet)"))))</f>
        <v/>
      </c>
      <c r="Q874">
        <f>$F874+$H874+$L874</f>
        <v/>
      </c>
      <c r="R874">
        <f>IFERROR(VLOOKUP($A874,Registros!$B$2:$G$6000,6,0),IFERROR(VLOOKUP($D874,Winback!$B$2:$C$300,2,0),""))</f>
        <v/>
      </c>
      <c r="S874">
        <f>IF($E874=1,"NP","")&amp;IF($G874=1,"+MOV","")&amp;IF($I874=1,"+CS","")&amp;IF($K874=1,"+WB","")</f>
        <v/>
      </c>
      <c r="T874">
        <f>$E874+$G874+$I874+$K874</f>
        <v/>
      </c>
    </row>
    <row r="875">
      <c r="A875" t="inlineStr">
        <is>
          <t>354003410000</t>
        </is>
      </c>
      <c r="B875" t="inlineStr">
        <is>
          <t>35400341</t>
        </is>
      </c>
      <c r="C875" t="inlineStr">
        <is>
          <t>ILIANA PINTO</t>
        </is>
      </c>
      <c r="D875" t="inlineStr">
        <is>
          <t>ILIANAPINTO</t>
        </is>
      </c>
      <c r="E875">
        <f>IF(COUNTIFS(Registros!$A$2:$A$6000,"NP",Registros!$B$2:$B$6000,$A875)&gt;0,1,0)</f>
        <v/>
      </c>
      <c r="F875">
        <f>IF($E875=1,SUMIFS(Registros!$F$2:$F$6000,Registros!$A$2:$A$6000,"NP",Registros!$B$2:$B$6000,$A875),0)</f>
        <v/>
      </c>
      <c r="G875">
        <f>IF(COUNTIFS(Registros!$A$2:$A$6000,"MOV",Registros!$B$2:$B$6000,$A875)&gt;0,1,0)</f>
        <v/>
      </c>
      <c r="H875">
        <f>IF($G875=1,SUMIFS(Registros!$F$2:$F$6000,Registros!$A$2:$A$6000,"MOV",Registros!$B$2:$B$6000,$A875),0)</f>
        <v/>
      </c>
      <c r="I875">
        <f>IF(COUNTIFS(Registros!$A$2:$A$6000,"CS",Registros!$B$2:$B$6000,$A875)&gt;0,1,0)</f>
        <v/>
      </c>
      <c r="J875">
        <f>IF($I875=1,SUMIFS(Registros!$I$2:$I$6000,Registros!$A$2:$A$6000,"CS",Registros!$B$2:$B$6000,$A875),0)</f>
        <v/>
      </c>
      <c r="K875">
        <f>IF(COUNTIFS(Winback!$K$2:$K$300,$D875)&gt;0,1,0)</f>
        <v/>
      </c>
      <c r="L875">
        <f>IF(AND($K875=1,LEFT($A875,3)="WB-"),SUMIFS(Winback!$D$2:$D$300,Winback!$K$2:$K$300,$D875),0)</f>
        <v/>
      </c>
      <c r="M875">
        <f>IF(OR($E875=1,$G875=1,SUMIFS(Registros!$J$2:$J$6000,Registros!$B$2:$B$6000,$A875)&gt;0),1,0)</f>
        <v/>
      </c>
      <c r="N875">
        <f>IF($J875&gt;0,1,IF(COUNTIFS(Registros!$A$2:$A$6000,"CS",Registros!$B$2:$B$6000,$A875,Registros!$K$2:$K$6000,"&lt;&gt;")&gt;0,1,0))</f>
        <v/>
      </c>
      <c r="O875">
        <f>IF(AND($K875=1,$E875=0,$G875=0,$I875=0),"WINBACK",IF(AND($M875=1,$N875&gt;0),"CONVERGENTE",IF($M875=1,"SOLO MÓVIL",IF($N875&gt;0,"SOLO FIJO / INTERNET","SIN SERVICIOS"))))</f>
        <v/>
      </c>
      <c r="P875">
        <f>IF($O875="WINBACK","Recuperar (winback)",IF($O875="CONVERGENTE","Upgrade / más líneas",IF($O875="SOLO MÓVIL","Ofrecer fijo + internet (FLBBTV)",IF($O875="SOLO FIJO / INTERNET","Ofrecer línea móvil Nextphone","Oferta completa (móvil + fijo + internet)"))))</f>
        <v/>
      </c>
      <c r="Q875">
        <f>$F875+$H875+$L875</f>
        <v/>
      </c>
      <c r="R875">
        <f>IFERROR(VLOOKUP($A875,Registros!$B$2:$G$6000,6,0),IFERROR(VLOOKUP($D875,Winback!$B$2:$C$300,2,0),""))</f>
        <v/>
      </c>
      <c r="S875">
        <f>IF($E875=1,"NP","")&amp;IF($G875=1,"+MOV","")&amp;IF($I875=1,"+CS","")&amp;IF($K875=1,"+WB","")</f>
        <v/>
      </c>
      <c r="T875">
        <f>$E875+$G875+$I875+$K875</f>
        <v/>
      </c>
    </row>
    <row r="876">
      <c r="A876" t="inlineStr">
        <is>
          <t>356314860000</t>
        </is>
      </c>
      <c r="B876" t="inlineStr">
        <is>
          <t>35631486</t>
        </is>
      </c>
      <c r="C876" t="inlineStr">
        <is>
          <t>KATHIA TELLO</t>
        </is>
      </c>
      <c r="D876" t="inlineStr">
        <is>
          <t>KATHIATELLO</t>
        </is>
      </c>
      <c r="E876">
        <f>IF(COUNTIFS(Registros!$A$2:$A$6000,"NP",Registros!$B$2:$B$6000,$A876)&gt;0,1,0)</f>
        <v/>
      </c>
      <c r="F876">
        <f>IF($E876=1,SUMIFS(Registros!$F$2:$F$6000,Registros!$A$2:$A$6000,"NP",Registros!$B$2:$B$6000,$A876),0)</f>
        <v/>
      </c>
      <c r="G876">
        <f>IF(COUNTIFS(Registros!$A$2:$A$6000,"MOV",Registros!$B$2:$B$6000,$A876)&gt;0,1,0)</f>
        <v/>
      </c>
      <c r="H876">
        <f>IF($G876=1,SUMIFS(Registros!$F$2:$F$6000,Registros!$A$2:$A$6000,"MOV",Registros!$B$2:$B$6000,$A876),0)</f>
        <v/>
      </c>
      <c r="I876">
        <f>IF(COUNTIFS(Registros!$A$2:$A$6000,"CS",Registros!$B$2:$B$6000,$A876)&gt;0,1,0)</f>
        <v/>
      </c>
      <c r="J876">
        <f>IF($I876=1,SUMIFS(Registros!$I$2:$I$6000,Registros!$A$2:$A$6000,"CS",Registros!$B$2:$B$6000,$A876),0)</f>
        <v/>
      </c>
      <c r="K876">
        <f>IF(COUNTIFS(Winback!$K$2:$K$300,$D876)&gt;0,1,0)</f>
        <v/>
      </c>
      <c r="L876">
        <f>IF(AND($K876=1,LEFT($A876,3)="WB-"),SUMIFS(Winback!$D$2:$D$300,Winback!$K$2:$K$300,$D876),0)</f>
        <v/>
      </c>
      <c r="M876">
        <f>IF(OR($E876=1,$G876=1,SUMIFS(Registros!$J$2:$J$6000,Registros!$B$2:$B$6000,$A876)&gt;0),1,0)</f>
        <v/>
      </c>
      <c r="N876">
        <f>IF($J876&gt;0,1,IF(COUNTIFS(Registros!$A$2:$A$6000,"CS",Registros!$B$2:$B$6000,$A876,Registros!$K$2:$K$6000,"&lt;&gt;")&gt;0,1,0))</f>
        <v/>
      </c>
      <c r="O876">
        <f>IF(AND($K876=1,$E876=0,$G876=0,$I876=0),"WINBACK",IF(AND($M876=1,$N876&gt;0),"CONVERGENTE",IF($M876=1,"SOLO MÓVIL",IF($N876&gt;0,"SOLO FIJO / INTERNET","SIN SERVICIOS"))))</f>
        <v/>
      </c>
      <c r="P876">
        <f>IF($O876="WINBACK","Recuperar (winback)",IF($O876="CONVERGENTE","Upgrade / más líneas",IF($O876="SOLO MÓVIL","Ofrecer fijo + internet (FLBBTV)",IF($O876="SOLO FIJO / INTERNET","Ofrecer línea móvil Nextphone","Oferta completa (móvil + fijo + internet)"))))</f>
        <v/>
      </c>
      <c r="Q876">
        <f>$F876+$H876+$L876</f>
        <v/>
      </c>
      <c r="R876">
        <f>IFERROR(VLOOKUP($A876,Registros!$B$2:$G$6000,6,0),IFERROR(VLOOKUP($D876,Winback!$B$2:$C$300,2,0),""))</f>
        <v/>
      </c>
      <c r="S876">
        <f>IF($E876=1,"NP","")&amp;IF($G876=1,"+MOV","")&amp;IF($I876=1,"+CS","")&amp;IF($K876=1,"+WB","")</f>
        <v/>
      </c>
      <c r="T876">
        <f>$E876+$G876+$I876+$K876</f>
        <v/>
      </c>
    </row>
    <row r="877">
      <c r="A877" t="inlineStr">
        <is>
          <t>359255900000</t>
        </is>
      </c>
      <c r="B877" t="inlineStr">
        <is>
          <t>35925590</t>
        </is>
      </c>
      <c r="C877" t="inlineStr">
        <is>
          <t>HARMODIO CRUZ SAMANIEGO</t>
        </is>
      </c>
      <c r="D877" t="inlineStr">
        <is>
          <t>HARMODIOCRUZSAMANIEGO</t>
        </is>
      </c>
      <c r="E877">
        <f>IF(COUNTIFS(Registros!$A$2:$A$6000,"NP",Registros!$B$2:$B$6000,$A877)&gt;0,1,0)</f>
        <v/>
      </c>
      <c r="F877">
        <f>IF($E877=1,SUMIFS(Registros!$F$2:$F$6000,Registros!$A$2:$A$6000,"NP",Registros!$B$2:$B$6000,$A877),0)</f>
        <v/>
      </c>
      <c r="G877">
        <f>IF(COUNTIFS(Registros!$A$2:$A$6000,"MOV",Registros!$B$2:$B$6000,$A877)&gt;0,1,0)</f>
        <v/>
      </c>
      <c r="H877">
        <f>IF($G877=1,SUMIFS(Registros!$F$2:$F$6000,Registros!$A$2:$A$6000,"MOV",Registros!$B$2:$B$6000,$A877),0)</f>
        <v/>
      </c>
      <c r="I877">
        <f>IF(COUNTIFS(Registros!$A$2:$A$6000,"CS",Registros!$B$2:$B$6000,$A877)&gt;0,1,0)</f>
        <v/>
      </c>
      <c r="J877">
        <f>IF($I877=1,SUMIFS(Registros!$I$2:$I$6000,Registros!$A$2:$A$6000,"CS",Registros!$B$2:$B$6000,$A877),0)</f>
        <v/>
      </c>
      <c r="K877">
        <f>IF(COUNTIFS(Winback!$K$2:$K$300,$D877)&gt;0,1,0)</f>
        <v/>
      </c>
      <c r="L877">
        <f>IF(AND($K877=1,LEFT($A877,3)="WB-"),SUMIFS(Winback!$D$2:$D$300,Winback!$K$2:$K$300,$D877),0)</f>
        <v/>
      </c>
      <c r="M877">
        <f>IF(OR($E877=1,$G877=1,SUMIFS(Registros!$J$2:$J$6000,Registros!$B$2:$B$6000,$A877)&gt;0),1,0)</f>
        <v/>
      </c>
      <c r="N877">
        <f>IF($J877&gt;0,1,IF(COUNTIFS(Registros!$A$2:$A$6000,"CS",Registros!$B$2:$B$6000,$A877,Registros!$K$2:$K$6000,"&lt;&gt;")&gt;0,1,0))</f>
        <v/>
      </c>
      <c r="O877">
        <f>IF(AND($K877=1,$E877=0,$G877=0,$I877=0),"WINBACK",IF(AND($M877=1,$N877&gt;0),"CONVERGENTE",IF($M877=1,"SOLO MÓVIL",IF($N877&gt;0,"SOLO FIJO / INTERNET","SIN SERVICIOS"))))</f>
        <v/>
      </c>
      <c r="P877">
        <f>IF($O877="WINBACK","Recuperar (winback)",IF($O877="CONVERGENTE","Upgrade / más líneas",IF($O877="SOLO MÓVIL","Ofrecer fijo + internet (FLBBTV)",IF($O877="SOLO FIJO / INTERNET","Ofrecer línea móvil Nextphone","Oferta completa (móvil + fijo + internet)"))))</f>
        <v/>
      </c>
      <c r="Q877">
        <f>$F877+$H877+$L877</f>
        <v/>
      </c>
      <c r="R877">
        <f>IFERROR(VLOOKUP($A877,Registros!$B$2:$G$6000,6,0),IFERROR(VLOOKUP($D877,Winback!$B$2:$C$300,2,0),""))</f>
        <v/>
      </c>
      <c r="S877">
        <f>IF($E877=1,"NP","")&amp;IF($G877=1,"+MOV","")&amp;IF($I877=1,"+CS","")&amp;IF($K877=1,"+WB","")</f>
        <v/>
      </c>
      <c r="T877">
        <f>$E877+$G877+$I877+$K877</f>
        <v/>
      </c>
    </row>
    <row r="878">
      <c r="A878" t="inlineStr">
        <is>
          <t>355276330000</t>
        </is>
      </c>
      <c r="B878" t="inlineStr">
        <is>
          <t>35527633</t>
        </is>
      </c>
      <c r="C878" t="inlineStr">
        <is>
          <t>RITA DEL CARMEN DOMINGUEZ HERNANDEZ</t>
        </is>
      </c>
      <c r="D878" t="inlineStr">
        <is>
          <t>RITADELCARMENDOMINGUEZHERNANDEZ</t>
        </is>
      </c>
      <c r="E878">
        <f>IF(COUNTIFS(Registros!$A$2:$A$6000,"NP",Registros!$B$2:$B$6000,$A878)&gt;0,1,0)</f>
        <v/>
      </c>
      <c r="F878">
        <f>IF($E878=1,SUMIFS(Registros!$F$2:$F$6000,Registros!$A$2:$A$6000,"NP",Registros!$B$2:$B$6000,$A878),0)</f>
        <v/>
      </c>
      <c r="G878">
        <f>IF(COUNTIFS(Registros!$A$2:$A$6000,"MOV",Registros!$B$2:$B$6000,$A878)&gt;0,1,0)</f>
        <v/>
      </c>
      <c r="H878">
        <f>IF($G878=1,SUMIFS(Registros!$F$2:$F$6000,Registros!$A$2:$A$6000,"MOV",Registros!$B$2:$B$6000,$A878),0)</f>
        <v/>
      </c>
      <c r="I878">
        <f>IF(COUNTIFS(Registros!$A$2:$A$6000,"CS",Registros!$B$2:$B$6000,$A878)&gt;0,1,0)</f>
        <v/>
      </c>
      <c r="J878">
        <f>IF($I878=1,SUMIFS(Registros!$I$2:$I$6000,Registros!$A$2:$A$6000,"CS",Registros!$B$2:$B$6000,$A878),0)</f>
        <v/>
      </c>
      <c r="K878">
        <f>IF(COUNTIFS(Winback!$K$2:$K$300,$D878)&gt;0,1,0)</f>
        <v/>
      </c>
      <c r="L878">
        <f>IF(AND($K878=1,LEFT($A878,3)="WB-"),SUMIFS(Winback!$D$2:$D$300,Winback!$K$2:$K$300,$D878),0)</f>
        <v/>
      </c>
      <c r="M878">
        <f>IF(OR($E878=1,$G878=1,SUMIFS(Registros!$J$2:$J$6000,Registros!$B$2:$B$6000,$A878)&gt;0),1,0)</f>
        <v/>
      </c>
      <c r="N878">
        <f>IF($J878&gt;0,1,IF(COUNTIFS(Registros!$A$2:$A$6000,"CS",Registros!$B$2:$B$6000,$A878,Registros!$K$2:$K$6000,"&lt;&gt;")&gt;0,1,0))</f>
        <v/>
      </c>
      <c r="O878">
        <f>IF(AND($K878=1,$E878=0,$G878=0,$I878=0),"WINBACK",IF(AND($M878=1,$N878&gt;0),"CONVERGENTE",IF($M878=1,"SOLO MÓVIL",IF($N878&gt;0,"SOLO FIJO / INTERNET","SIN SERVICIOS"))))</f>
        <v/>
      </c>
      <c r="P878">
        <f>IF($O878="WINBACK","Recuperar (winback)",IF($O878="CONVERGENTE","Upgrade / más líneas",IF($O878="SOLO MÓVIL","Ofrecer fijo + internet (FLBBTV)",IF($O878="SOLO FIJO / INTERNET","Ofrecer línea móvil Nextphone","Oferta completa (móvil + fijo + internet)"))))</f>
        <v/>
      </c>
      <c r="Q878">
        <f>$F878+$H878+$L878</f>
        <v/>
      </c>
      <c r="R878">
        <f>IFERROR(VLOOKUP($A878,Registros!$B$2:$G$6000,6,0),IFERROR(VLOOKUP($D878,Winback!$B$2:$C$300,2,0),""))</f>
        <v/>
      </c>
      <c r="S878">
        <f>IF($E878=1,"NP","")&amp;IF($G878=1,"+MOV","")&amp;IF($I878=1,"+CS","")&amp;IF($K878=1,"+WB","")</f>
        <v/>
      </c>
      <c r="T878">
        <f>$E878+$G878+$I878+$K878</f>
        <v/>
      </c>
    </row>
    <row r="879">
      <c r="A879" t="inlineStr">
        <is>
          <t>334269120000</t>
        </is>
      </c>
      <c r="B879" t="inlineStr">
        <is>
          <t>33426912</t>
        </is>
      </c>
      <c r="C879" t="inlineStr">
        <is>
          <t>JUAN SOLIS</t>
        </is>
      </c>
      <c r="D879" t="inlineStr">
        <is>
          <t>JUANSOLIS</t>
        </is>
      </c>
      <c r="E879">
        <f>IF(COUNTIFS(Registros!$A$2:$A$6000,"NP",Registros!$B$2:$B$6000,$A879)&gt;0,1,0)</f>
        <v/>
      </c>
      <c r="F879">
        <f>IF($E879=1,SUMIFS(Registros!$F$2:$F$6000,Registros!$A$2:$A$6000,"NP",Registros!$B$2:$B$6000,$A879),0)</f>
        <v/>
      </c>
      <c r="G879">
        <f>IF(COUNTIFS(Registros!$A$2:$A$6000,"MOV",Registros!$B$2:$B$6000,$A879)&gt;0,1,0)</f>
        <v/>
      </c>
      <c r="H879">
        <f>IF($G879=1,SUMIFS(Registros!$F$2:$F$6000,Registros!$A$2:$A$6000,"MOV",Registros!$B$2:$B$6000,$A879),0)</f>
        <v/>
      </c>
      <c r="I879">
        <f>IF(COUNTIFS(Registros!$A$2:$A$6000,"CS",Registros!$B$2:$B$6000,$A879)&gt;0,1,0)</f>
        <v/>
      </c>
      <c r="J879">
        <f>IF($I879=1,SUMIFS(Registros!$I$2:$I$6000,Registros!$A$2:$A$6000,"CS",Registros!$B$2:$B$6000,$A879),0)</f>
        <v/>
      </c>
      <c r="K879">
        <f>IF(COUNTIFS(Winback!$K$2:$K$300,$D879)&gt;0,1,0)</f>
        <v/>
      </c>
      <c r="L879">
        <f>IF(AND($K879=1,LEFT($A879,3)="WB-"),SUMIFS(Winback!$D$2:$D$300,Winback!$K$2:$K$300,$D879),0)</f>
        <v/>
      </c>
      <c r="M879">
        <f>IF(OR($E879=1,$G879=1,SUMIFS(Registros!$J$2:$J$6000,Registros!$B$2:$B$6000,$A879)&gt;0),1,0)</f>
        <v/>
      </c>
      <c r="N879">
        <f>IF($J879&gt;0,1,IF(COUNTIFS(Registros!$A$2:$A$6000,"CS",Registros!$B$2:$B$6000,$A879,Registros!$K$2:$K$6000,"&lt;&gt;")&gt;0,1,0))</f>
        <v/>
      </c>
      <c r="O879">
        <f>IF(AND($K879=1,$E879=0,$G879=0,$I879=0),"WINBACK",IF(AND($M879=1,$N879&gt;0),"CONVERGENTE",IF($M879=1,"SOLO MÓVIL",IF($N879&gt;0,"SOLO FIJO / INTERNET","SIN SERVICIOS"))))</f>
        <v/>
      </c>
      <c r="P879">
        <f>IF($O879="WINBACK","Recuperar (winback)",IF($O879="CONVERGENTE","Upgrade / más líneas",IF($O879="SOLO MÓVIL","Ofrecer fijo + internet (FLBBTV)",IF($O879="SOLO FIJO / INTERNET","Ofrecer línea móvil Nextphone","Oferta completa (móvil + fijo + internet)"))))</f>
        <v/>
      </c>
      <c r="Q879">
        <f>$F879+$H879+$L879</f>
        <v/>
      </c>
      <c r="R879">
        <f>IFERROR(VLOOKUP($A879,Registros!$B$2:$G$6000,6,0),IFERROR(VLOOKUP($D879,Winback!$B$2:$C$300,2,0),""))</f>
        <v/>
      </c>
      <c r="S879">
        <f>IF($E879=1,"NP","")&amp;IF($G879=1,"+MOV","")&amp;IF($I879=1,"+CS","")&amp;IF($K879=1,"+WB","")</f>
        <v/>
      </c>
      <c r="T879">
        <f>$E879+$G879+$I879+$K879</f>
        <v/>
      </c>
    </row>
    <row r="880">
      <c r="A880" t="inlineStr">
        <is>
          <t>326248440500</t>
        </is>
      </c>
      <c r="B880" t="inlineStr">
        <is>
          <t>32624844</t>
        </is>
      </c>
      <c r="C880" t="inlineStr">
        <is>
          <t>Jean Luis</t>
        </is>
      </c>
      <c r="D880" t="inlineStr">
        <is>
          <t>JEANLUIS</t>
        </is>
      </c>
      <c r="E880">
        <f>IF(COUNTIFS(Registros!$A$2:$A$6000,"NP",Registros!$B$2:$B$6000,$A880)&gt;0,1,0)</f>
        <v/>
      </c>
      <c r="F880">
        <f>IF($E880=1,SUMIFS(Registros!$F$2:$F$6000,Registros!$A$2:$A$6000,"NP",Registros!$B$2:$B$6000,$A880),0)</f>
        <v/>
      </c>
      <c r="G880">
        <f>IF(COUNTIFS(Registros!$A$2:$A$6000,"MOV",Registros!$B$2:$B$6000,$A880)&gt;0,1,0)</f>
        <v/>
      </c>
      <c r="H880">
        <f>IF($G880=1,SUMIFS(Registros!$F$2:$F$6000,Registros!$A$2:$A$6000,"MOV",Registros!$B$2:$B$6000,$A880),0)</f>
        <v/>
      </c>
      <c r="I880">
        <f>IF(COUNTIFS(Registros!$A$2:$A$6000,"CS",Registros!$B$2:$B$6000,$A880)&gt;0,1,0)</f>
        <v/>
      </c>
      <c r="J880">
        <f>IF($I880=1,SUMIFS(Registros!$I$2:$I$6000,Registros!$A$2:$A$6000,"CS",Registros!$B$2:$B$6000,$A880),0)</f>
        <v/>
      </c>
      <c r="K880">
        <f>IF(COUNTIFS(Winback!$K$2:$K$300,$D880)&gt;0,1,0)</f>
        <v/>
      </c>
      <c r="L880">
        <f>IF(AND($K880=1,LEFT($A880,3)="WB-"),SUMIFS(Winback!$D$2:$D$300,Winback!$K$2:$K$300,$D880),0)</f>
        <v/>
      </c>
      <c r="M880">
        <f>IF(OR($E880=1,$G880=1,SUMIFS(Registros!$J$2:$J$6000,Registros!$B$2:$B$6000,$A880)&gt;0),1,0)</f>
        <v/>
      </c>
      <c r="N880">
        <f>IF($J880&gt;0,1,IF(COUNTIFS(Registros!$A$2:$A$6000,"CS",Registros!$B$2:$B$6000,$A880,Registros!$K$2:$K$6000,"&lt;&gt;")&gt;0,1,0))</f>
        <v/>
      </c>
      <c r="O880">
        <f>IF(AND($K880=1,$E880=0,$G880=0,$I880=0),"WINBACK",IF(AND($M880=1,$N880&gt;0),"CONVERGENTE",IF($M880=1,"SOLO MÓVIL",IF($N880&gt;0,"SOLO FIJO / INTERNET","SIN SERVICIOS"))))</f>
        <v/>
      </c>
      <c r="P880">
        <f>IF($O880="WINBACK","Recuperar (winback)",IF($O880="CONVERGENTE","Upgrade / más líneas",IF($O880="SOLO MÓVIL","Ofrecer fijo + internet (FLBBTV)",IF($O880="SOLO FIJO / INTERNET","Ofrecer línea móvil Nextphone","Oferta completa (móvil + fijo + internet)"))))</f>
        <v/>
      </c>
      <c r="Q880">
        <f>$F880+$H880+$L880</f>
        <v/>
      </c>
      <c r="R880">
        <f>IFERROR(VLOOKUP($A880,Registros!$B$2:$G$6000,6,0),IFERROR(VLOOKUP($D880,Winback!$B$2:$C$300,2,0),""))</f>
        <v/>
      </c>
      <c r="S880">
        <f>IF($E880=1,"NP","")&amp;IF($G880=1,"+MOV","")&amp;IF($I880=1,"+CS","")&amp;IF($K880=1,"+WB","")</f>
        <v/>
      </c>
      <c r="T880">
        <f>$E880+$G880+$I880+$K880</f>
        <v/>
      </c>
    </row>
    <row r="881">
      <c r="A881" t="inlineStr">
        <is>
          <t>329770410000</t>
        </is>
      </c>
      <c r="B881" t="inlineStr">
        <is>
          <t>32977041</t>
        </is>
      </c>
      <c r="C881" t="inlineStr">
        <is>
          <t>Gloria E ster Mendoza Vasquez</t>
        </is>
      </c>
      <c r="D881" t="inlineStr">
        <is>
          <t>GLORIAESTERMENDOZAVASQUEZ</t>
        </is>
      </c>
      <c r="E881">
        <f>IF(COUNTIFS(Registros!$A$2:$A$6000,"NP",Registros!$B$2:$B$6000,$A881)&gt;0,1,0)</f>
        <v/>
      </c>
      <c r="F881">
        <f>IF($E881=1,SUMIFS(Registros!$F$2:$F$6000,Registros!$A$2:$A$6000,"NP",Registros!$B$2:$B$6000,$A881),0)</f>
        <v/>
      </c>
      <c r="G881">
        <f>IF(COUNTIFS(Registros!$A$2:$A$6000,"MOV",Registros!$B$2:$B$6000,$A881)&gt;0,1,0)</f>
        <v/>
      </c>
      <c r="H881">
        <f>IF($G881=1,SUMIFS(Registros!$F$2:$F$6000,Registros!$A$2:$A$6000,"MOV",Registros!$B$2:$B$6000,$A881),0)</f>
        <v/>
      </c>
      <c r="I881">
        <f>IF(COUNTIFS(Registros!$A$2:$A$6000,"CS",Registros!$B$2:$B$6000,$A881)&gt;0,1,0)</f>
        <v/>
      </c>
      <c r="J881">
        <f>IF($I881=1,SUMIFS(Registros!$I$2:$I$6000,Registros!$A$2:$A$6000,"CS",Registros!$B$2:$B$6000,$A881),0)</f>
        <v/>
      </c>
      <c r="K881">
        <f>IF(COUNTIFS(Winback!$K$2:$K$300,$D881)&gt;0,1,0)</f>
        <v/>
      </c>
      <c r="L881">
        <f>IF(AND($K881=1,LEFT($A881,3)="WB-"),SUMIFS(Winback!$D$2:$D$300,Winback!$K$2:$K$300,$D881),0)</f>
        <v/>
      </c>
      <c r="M881">
        <f>IF(OR($E881=1,$G881=1,SUMIFS(Registros!$J$2:$J$6000,Registros!$B$2:$B$6000,$A881)&gt;0),1,0)</f>
        <v/>
      </c>
      <c r="N881">
        <f>IF($J881&gt;0,1,IF(COUNTIFS(Registros!$A$2:$A$6000,"CS",Registros!$B$2:$B$6000,$A881,Registros!$K$2:$K$6000,"&lt;&gt;")&gt;0,1,0))</f>
        <v/>
      </c>
      <c r="O881">
        <f>IF(AND($K881=1,$E881=0,$G881=0,$I881=0),"WINBACK",IF(AND($M881=1,$N881&gt;0),"CONVERGENTE",IF($M881=1,"SOLO MÓVIL",IF($N881&gt;0,"SOLO FIJO / INTERNET","SIN SERVICIOS"))))</f>
        <v/>
      </c>
      <c r="P881">
        <f>IF($O881="WINBACK","Recuperar (winback)",IF($O881="CONVERGENTE","Upgrade / más líneas",IF($O881="SOLO MÓVIL","Ofrecer fijo + internet (FLBBTV)",IF($O881="SOLO FIJO / INTERNET","Ofrecer línea móvil Nextphone","Oferta completa (móvil + fijo + internet)"))))</f>
        <v/>
      </c>
      <c r="Q881">
        <f>$F881+$H881+$L881</f>
        <v/>
      </c>
      <c r="R881">
        <f>IFERROR(VLOOKUP($A881,Registros!$B$2:$G$6000,6,0),IFERROR(VLOOKUP($D881,Winback!$B$2:$C$300,2,0),""))</f>
        <v/>
      </c>
      <c r="S881">
        <f>IF($E881=1,"NP","")&amp;IF($G881=1,"+MOV","")&amp;IF($I881=1,"+CS","")&amp;IF($K881=1,"+WB","")</f>
        <v/>
      </c>
      <c r="T881">
        <f>$E881+$G881+$I881+$K881</f>
        <v/>
      </c>
    </row>
    <row r="882">
      <c r="A882" t="inlineStr">
        <is>
          <t>327455420000</t>
        </is>
      </c>
      <c r="B882" t="inlineStr">
        <is>
          <t>32745542</t>
        </is>
      </c>
      <c r="C882" t="inlineStr">
        <is>
          <t>INVERSIONES YOYIN</t>
        </is>
      </c>
      <c r="D882" t="inlineStr">
        <is>
          <t>INVERSIONESYOYIN</t>
        </is>
      </c>
      <c r="E882">
        <f>IF(COUNTIFS(Registros!$A$2:$A$6000,"NP",Registros!$B$2:$B$6000,$A882)&gt;0,1,0)</f>
        <v/>
      </c>
      <c r="F882">
        <f>IF($E882=1,SUMIFS(Registros!$F$2:$F$6000,Registros!$A$2:$A$6000,"NP",Registros!$B$2:$B$6000,$A882),0)</f>
        <v/>
      </c>
      <c r="G882">
        <f>IF(COUNTIFS(Registros!$A$2:$A$6000,"MOV",Registros!$B$2:$B$6000,$A882)&gt;0,1,0)</f>
        <v/>
      </c>
      <c r="H882">
        <f>IF($G882=1,SUMIFS(Registros!$F$2:$F$6000,Registros!$A$2:$A$6000,"MOV",Registros!$B$2:$B$6000,$A882),0)</f>
        <v/>
      </c>
      <c r="I882">
        <f>IF(COUNTIFS(Registros!$A$2:$A$6000,"CS",Registros!$B$2:$B$6000,$A882)&gt;0,1,0)</f>
        <v/>
      </c>
      <c r="J882">
        <f>IF($I882=1,SUMIFS(Registros!$I$2:$I$6000,Registros!$A$2:$A$6000,"CS",Registros!$B$2:$B$6000,$A882),0)</f>
        <v/>
      </c>
      <c r="K882">
        <f>IF(COUNTIFS(Winback!$K$2:$K$300,$D882)&gt;0,1,0)</f>
        <v/>
      </c>
      <c r="L882">
        <f>IF(AND($K882=1,LEFT($A882,3)="WB-"),SUMIFS(Winback!$D$2:$D$300,Winback!$K$2:$K$300,$D882),0)</f>
        <v/>
      </c>
      <c r="M882">
        <f>IF(OR($E882=1,$G882=1,SUMIFS(Registros!$J$2:$J$6000,Registros!$B$2:$B$6000,$A882)&gt;0),1,0)</f>
        <v/>
      </c>
      <c r="N882">
        <f>IF($J882&gt;0,1,IF(COUNTIFS(Registros!$A$2:$A$6000,"CS",Registros!$B$2:$B$6000,$A882,Registros!$K$2:$K$6000,"&lt;&gt;")&gt;0,1,0))</f>
        <v/>
      </c>
      <c r="O882">
        <f>IF(AND($K882=1,$E882=0,$G882=0,$I882=0),"WINBACK",IF(AND($M882=1,$N882&gt;0),"CONVERGENTE",IF($M882=1,"SOLO MÓVIL",IF($N882&gt;0,"SOLO FIJO / INTERNET","SIN SERVICIOS"))))</f>
        <v/>
      </c>
      <c r="P882">
        <f>IF($O882="WINBACK","Recuperar (winback)",IF($O882="CONVERGENTE","Upgrade / más líneas",IF($O882="SOLO MÓVIL","Ofrecer fijo + internet (FLBBTV)",IF($O882="SOLO FIJO / INTERNET","Ofrecer línea móvil Nextphone","Oferta completa (móvil + fijo + internet)"))))</f>
        <v/>
      </c>
      <c r="Q882">
        <f>$F882+$H882+$L882</f>
        <v/>
      </c>
      <c r="R882">
        <f>IFERROR(VLOOKUP($A882,Registros!$B$2:$G$6000,6,0),IFERROR(VLOOKUP($D882,Winback!$B$2:$C$300,2,0),""))</f>
        <v/>
      </c>
      <c r="S882">
        <f>IF($E882=1,"NP","")&amp;IF($G882=1,"+MOV","")&amp;IF($I882=1,"+CS","")&amp;IF($K882=1,"+WB","")</f>
        <v/>
      </c>
      <c r="T882">
        <f>$E882+$G882+$I882+$K882</f>
        <v/>
      </c>
    </row>
    <row r="883">
      <c r="A883" t="inlineStr">
        <is>
          <t>332213740000</t>
        </is>
      </c>
      <c r="B883" t="inlineStr">
        <is>
          <t>33221374</t>
        </is>
      </c>
      <c r="C883" t="inlineStr">
        <is>
          <t>Eduardo Ariel De Vic</t>
        </is>
      </c>
      <c r="D883" t="inlineStr">
        <is>
          <t>EDUARDOARIELDEVIC</t>
        </is>
      </c>
      <c r="E883">
        <f>IF(COUNTIFS(Registros!$A$2:$A$6000,"NP",Registros!$B$2:$B$6000,$A883)&gt;0,1,0)</f>
        <v/>
      </c>
      <c r="F883">
        <f>IF($E883=1,SUMIFS(Registros!$F$2:$F$6000,Registros!$A$2:$A$6000,"NP",Registros!$B$2:$B$6000,$A883),0)</f>
        <v/>
      </c>
      <c r="G883">
        <f>IF(COUNTIFS(Registros!$A$2:$A$6000,"MOV",Registros!$B$2:$B$6000,$A883)&gt;0,1,0)</f>
        <v/>
      </c>
      <c r="H883">
        <f>IF($G883=1,SUMIFS(Registros!$F$2:$F$6000,Registros!$A$2:$A$6000,"MOV",Registros!$B$2:$B$6000,$A883),0)</f>
        <v/>
      </c>
      <c r="I883">
        <f>IF(COUNTIFS(Registros!$A$2:$A$6000,"CS",Registros!$B$2:$B$6000,$A883)&gt;0,1,0)</f>
        <v/>
      </c>
      <c r="J883">
        <f>IF($I883=1,SUMIFS(Registros!$I$2:$I$6000,Registros!$A$2:$A$6000,"CS",Registros!$B$2:$B$6000,$A883),0)</f>
        <v/>
      </c>
      <c r="K883">
        <f>IF(COUNTIFS(Winback!$K$2:$K$300,$D883)&gt;0,1,0)</f>
        <v/>
      </c>
      <c r="L883">
        <f>IF(AND($K883=1,LEFT($A883,3)="WB-"),SUMIFS(Winback!$D$2:$D$300,Winback!$K$2:$K$300,$D883),0)</f>
        <v/>
      </c>
      <c r="M883">
        <f>IF(OR($E883=1,$G883=1,SUMIFS(Registros!$J$2:$J$6000,Registros!$B$2:$B$6000,$A883)&gt;0),1,0)</f>
        <v/>
      </c>
      <c r="N883">
        <f>IF($J883&gt;0,1,IF(COUNTIFS(Registros!$A$2:$A$6000,"CS",Registros!$B$2:$B$6000,$A883,Registros!$K$2:$K$6000,"&lt;&gt;")&gt;0,1,0))</f>
        <v/>
      </c>
      <c r="O883">
        <f>IF(AND($K883=1,$E883=0,$G883=0,$I883=0),"WINBACK",IF(AND($M883=1,$N883&gt;0),"CONVERGENTE",IF($M883=1,"SOLO MÓVIL",IF($N883&gt;0,"SOLO FIJO / INTERNET","SIN SERVICIOS"))))</f>
        <v/>
      </c>
      <c r="P883">
        <f>IF($O883="WINBACK","Recuperar (winback)",IF($O883="CONVERGENTE","Upgrade / más líneas",IF($O883="SOLO MÓVIL","Ofrecer fijo + internet (FLBBTV)",IF($O883="SOLO FIJO / INTERNET","Ofrecer línea móvil Nextphone","Oferta completa (móvil + fijo + internet)"))))</f>
        <v/>
      </c>
      <c r="Q883">
        <f>$F883+$H883+$L883</f>
        <v/>
      </c>
      <c r="R883">
        <f>IFERROR(VLOOKUP($A883,Registros!$B$2:$G$6000,6,0),IFERROR(VLOOKUP($D883,Winback!$B$2:$C$300,2,0),""))</f>
        <v/>
      </c>
      <c r="S883">
        <f>IF($E883=1,"NP","")&amp;IF($G883=1,"+MOV","")&amp;IF($I883=1,"+CS","")&amp;IF($K883=1,"+WB","")</f>
        <v/>
      </c>
      <c r="T883">
        <f>$E883+$G883+$I883+$K883</f>
        <v/>
      </c>
    </row>
    <row r="884">
      <c r="A884" t="inlineStr">
        <is>
          <t>343133490000</t>
        </is>
      </c>
      <c r="B884" t="inlineStr">
        <is>
          <t>34313349</t>
        </is>
      </c>
      <c r="C884" t="inlineStr">
        <is>
          <t>ALFREDO ORLANDO MORENO RODRIGUEZ</t>
        </is>
      </c>
      <c r="D884" t="inlineStr">
        <is>
          <t>ALFREDOORLANDOMORENORODRIGUEZ</t>
        </is>
      </c>
      <c r="E884">
        <f>IF(COUNTIFS(Registros!$A$2:$A$6000,"NP",Registros!$B$2:$B$6000,$A884)&gt;0,1,0)</f>
        <v/>
      </c>
      <c r="F884">
        <f>IF($E884=1,SUMIFS(Registros!$F$2:$F$6000,Registros!$A$2:$A$6000,"NP",Registros!$B$2:$B$6000,$A884),0)</f>
        <v/>
      </c>
      <c r="G884">
        <f>IF(COUNTIFS(Registros!$A$2:$A$6000,"MOV",Registros!$B$2:$B$6000,$A884)&gt;0,1,0)</f>
        <v/>
      </c>
      <c r="H884">
        <f>IF($G884=1,SUMIFS(Registros!$F$2:$F$6000,Registros!$A$2:$A$6000,"MOV",Registros!$B$2:$B$6000,$A884),0)</f>
        <v/>
      </c>
      <c r="I884">
        <f>IF(COUNTIFS(Registros!$A$2:$A$6000,"CS",Registros!$B$2:$B$6000,$A884)&gt;0,1,0)</f>
        <v/>
      </c>
      <c r="J884">
        <f>IF($I884=1,SUMIFS(Registros!$I$2:$I$6000,Registros!$A$2:$A$6000,"CS",Registros!$B$2:$B$6000,$A884),0)</f>
        <v/>
      </c>
      <c r="K884">
        <f>IF(COUNTIFS(Winback!$K$2:$K$300,$D884)&gt;0,1,0)</f>
        <v/>
      </c>
      <c r="L884">
        <f>IF(AND($K884=1,LEFT($A884,3)="WB-"),SUMIFS(Winback!$D$2:$D$300,Winback!$K$2:$K$300,$D884),0)</f>
        <v/>
      </c>
      <c r="M884">
        <f>IF(OR($E884=1,$G884=1,SUMIFS(Registros!$J$2:$J$6000,Registros!$B$2:$B$6000,$A884)&gt;0),1,0)</f>
        <v/>
      </c>
      <c r="N884">
        <f>IF($J884&gt;0,1,IF(COUNTIFS(Registros!$A$2:$A$6000,"CS",Registros!$B$2:$B$6000,$A884,Registros!$K$2:$K$6000,"&lt;&gt;")&gt;0,1,0))</f>
        <v/>
      </c>
      <c r="O884">
        <f>IF(AND($K884=1,$E884=0,$G884=0,$I884=0),"WINBACK",IF(AND($M884=1,$N884&gt;0),"CONVERGENTE",IF($M884=1,"SOLO MÓVIL",IF($N884&gt;0,"SOLO FIJO / INTERNET","SIN SERVICIOS"))))</f>
        <v/>
      </c>
      <c r="P884">
        <f>IF($O884="WINBACK","Recuperar (winback)",IF($O884="CONVERGENTE","Upgrade / más líneas",IF($O884="SOLO MÓVIL","Ofrecer fijo + internet (FLBBTV)",IF($O884="SOLO FIJO / INTERNET","Ofrecer línea móvil Nextphone","Oferta completa (móvil + fijo + internet)"))))</f>
        <v/>
      </c>
      <c r="Q884">
        <f>$F884+$H884+$L884</f>
        <v/>
      </c>
      <c r="R884">
        <f>IFERROR(VLOOKUP($A884,Registros!$B$2:$G$6000,6,0),IFERROR(VLOOKUP($D884,Winback!$B$2:$C$300,2,0),""))</f>
        <v/>
      </c>
      <c r="S884">
        <f>IF($E884=1,"NP","")&amp;IF($G884=1,"+MOV","")&amp;IF($I884=1,"+CS","")&amp;IF($K884=1,"+WB","")</f>
        <v/>
      </c>
      <c r="T884">
        <f>$E884+$G884+$I884+$K884</f>
        <v/>
      </c>
    </row>
    <row r="885">
      <c r="A885" t="inlineStr">
        <is>
          <t>341408450000</t>
        </is>
      </c>
      <c r="B885" t="inlineStr">
        <is>
          <t>34140845</t>
        </is>
      </c>
      <c r="C885" t="inlineStr">
        <is>
          <t>MAGALIS BARRIA</t>
        </is>
      </c>
      <c r="D885" t="inlineStr">
        <is>
          <t>MAGALISBARRIA</t>
        </is>
      </c>
      <c r="E885">
        <f>IF(COUNTIFS(Registros!$A$2:$A$6000,"NP",Registros!$B$2:$B$6000,$A885)&gt;0,1,0)</f>
        <v/>
      </c>
      <c r="F885">
        <f>IF($E885=1,SUMIFS(Registros!$F$2:$F$6000,Registros!$A$2:$A$6000,"NP",Registros!$B$2:$B$6000,$A885),0)</f>
        <v/>
      </c>
      <c r="G885">
        <f>IF(COUNTIFS(Registros!$A$2:$A$6000,"MOV",Registros!$B$2:$B$6000,$A885)&gt;0,1,0)</f>
        <v/>
      </c>
      <c r="H885">
        <f>IF($G885=1,SUMIFS(Registros!$F$2:$F$6000,Registros!$A$2:$A$6000,"MOV",Registros!$B$2:$B$6000,$A885),0)</f>
        <v/>
      </c>
      <c r="I885">
        <f>IF(COUNTIFS(Registros!$A$2:$A$6000,"CS",Registros!$B$2:$B$6000,$A885)&gt;0,1,0)</f>
        <v/>
      </c>
      <c r="J885">
        <f>IF($I885=1,SUMIFS(Registros!$I$2:$I$6000,Registros!$A$2:$A$6000,"CS",Registros!$B$2:$B$6000,$A885),0)</f>
        <v/>
      </c>
      <c r="K885">
        <f>IF(COUNTIFS(Winback!$K$2:$K$300,$D885)&gt;0,1,0)</f>
        <v/>
      </c>
      <c r="L885">
        <f>IF(AND($K885=1,LEFT($A885,3)="WB-"),SUMIFS(Winback!$D$2:$D$300,Winback!$K$2:$K$300,$D885),0)</f>
        <v/>
      </c>
      <c r="M885">
        <f>IF(OR($E885=1,$G885=1,SUMIFS(Registros!$J$2:$J$6000,Registros!$B$2:$B$6000,$A885)&gt;0),1,0)</f>
        <v/>
      </c>
      <c r="N885">
        <f>IF($J885&gt;0,1,IF(COUNTIFS(Registros!$A$2:$A$6000,"CS",Registros!$B$2:$B$6000,$A885,Registros!$K$2:$K$6000,"&lt;&gt;")&gt;0,1,0))</f>
        <v/>
      </c>
      <c r="O885">
        <f>IF(AND($K885=1,$E885=0,$G885=0,$I885=0),"WINBACK",IF(AND($M885=1,$N885&gt;0),"CONVERGENTE",IF($M885=1,"SOLO MÓVIL",IF($N885&gt;0,"SOLO FIJO / INTERNET","SIN SERVICIOS"))))</f>
        <v/>
      </c>
      <c r="P885">
        <f>IF($O885="WINBACK","Recuperar (winback)",IF($O885="CONVERGENTE","Upgrade / más líneas",IF($O885="SOLO MÓVIL","Ofrecer fijo + internet (FLBBTV)",IF($O885="SOLO FIJO / INTERNET","Ofrecer línea móvil Nextphone","Oferta completa (móvil + fijo + internet)"))))</f>
        <v/>
      </c>
      <c r="Q885">
        <f>$F885+$H885+$L885</f>
        <v/>
      </c>
      <c r="R885">
        <f>IFERROR(VLOOKUP($A885,Registros!$B$2:$G$6000,6,0),IFERROR(VLOOKUP($D885,Winback!$B$2:$C$300,2,0),""))</f>
        <v/>
      </c>
      <c r="S885">
        <f>IF($E885=1,"NP","")&amp;IF($G885=1,"+MOV","")&amp;IF($I885=1,"+CS","")&amp;IF($K885=1,"+WB","")</f>
        <v/>
      </c>
      <c r="T885">
        <f>$E885+$G885+$I885+$K885</f>
        <v/>
      </c>
    </row>
    <row r="886">
      <c r="A886" t="inlineStr">
        <is>
          <t>342086550000</t>
        </is>
      </c>
      <c r="B886" t="inlineStr">
        <is>
          <t>34208655</t>
        </is>
      </c>
      <c r="C886" t="inlineStr">
        <is>
          <t>RESIDENCIAL DON ESTEBAN SA</t>
        </is>
      </c>
      <c r="D886" t="inlineStr">
        <is>
          <t>RESIDENCIALDONESTEBANSA</t>
        </is>
      </c>
      <c r="E886">
        <f>IF(COUNTIFS(Registros!$A$2:$A$6000,"NP",Registros!$B$2:$B$6000,$A886)&gt;0,1,0)</f>
        <v/>
      </c>
      <c r="F886">
        <f>IF($E886=1,SUMIFS(Registros!$F$2:$F$6000,Registros!$A$2:$A$6000,"NP",Registros!$B$2:$B$6000,$A886),0)</f>
        <v/>
      </c>
      <c r="G886">
        <f>IF(COUNTIFS(Registros!$A$2:$A$6000,"MOV",Registros!$B$2:$B$6000,$A886)&gt;0,1,0)</f>
        <v/>
      </c>
      <c r="H886">
        <f>IF($G886=1,SUMIFS(Registros!$F$2:$F$6000,Registros!$A$2:$A$6000,"MOV",Registros!$B$2:$B$6000,$A886),0)</f>
        <v/>
      </c>
      <c r="I886">
        <f>IF(COUNTIFS(Registros!$A$2:$A$6000,"CS",Registros!$B$2:$B$6000,$A886)&gt;0,1,0)</f>
        <v/>
      </c>
      <c r="J886">
        <f>IF($I886=1,SUMIFS(Registros!$I$2:$I$6000,Registros!$A$2:$A$6000,"CS",Registros!$B$2:$B$6000,$A886),0)</f>
        <v/>
      </c>
      <c r="K886">
        <f>IF(COUNTIFS(Winback!$K$2:$K$300,$D886)&gt;0,1,0)</f>
        <v/>
      </c>
      <c r="L886">
        <f>IF(AND($K886=1,LEFT($A886,3)="WB-"),SUMIFS(Winback!$D$2:$D$300,Winback!$K$2:$K$300,$D886),0)</f>
        <v/>
      </c>
      <c r="M886">
        <f>IF(OR($E886=1,$G886=1,SUMIFS(Registros!$J$2:$J$6000,Registros!$B$2:$B$6000,$A886)&gt;0),1,0)</f>
        <v/>
      </c>
      <c r="N886">
        <f>IF($J886&gt;0,1,IF(COUNTIFS(Registros!$A$2:$A$6000,"CS",Registros!$B$2:$B$6000,$A886,Registros!$K$2:$K$6000,"&lt;&gt;")&gt;0,1,0))</f>
        <v/>
      </c>
      <c r="O886">
        <f>IF(AND($K886=1,$E886=0,$G886=0,$I886=0),"WINBACK",IF(AND($M886=1,$N886&gt;0),"CONVERGENTE",IF($M886=1,"SOLO MÓVIL",IF($N886&gt;0,"SOLO FIJO / INTERNET","SIN SERVICIOS"))))</f>
        <v/>
      </c>
      <c r="P886">
        <f>IF($O886="WINBACK","Recuperar (winback)",IF($O886="CONVERGENTE","Upgrade / más líneas",IF($O886="SOLO MÓVIL","Ofrecer fijo + internet (FLBBTV)",IF($O886="SOLO FIJO / INTERNET","Ofrecer línea móvil Nextphone","Oferta completa (móvil + fijo + internet)"))))</f>
        <v/>
      </c>
      <c r="Q886">
        <f>$F886+$H886+$L886</f>
        <v/>
      </c>
      <c r="R886">
        <f>IFERROR(VLOOKUP($A886,Registros!$B$2:$G$6000,6,0),IFERROR(VLOOKUP($D886,Winback!$B$2:$C$300,2,0),""))</f>
        <v/>
      </c>
      <c r="S886">
        <f>IF($E886=1,"NP","")&amp;IF($G886=1,"+MOV","")&amp;IF($I886=1,"+CS","")&amp;IF($K886=1,"+WB","")</f>
        <v/>
      </c>
      <c r="T886">
        <f>$E886+$G886+$I886+$K886</f>
        <v/>
      </c>
    </row>
    <row r="887">
      <c r="A887" t="inlineStr">
        <is>
          <t>354014430000</t>
        </is>
      </c>
      <c r="B887" t="inlineStr">
        <is>
          <t>35401443</t>
        </is>
      </c>
      <c r="C887" t="inlineStr">
        <is>
          <t>KIVIAN ARLENYS GOMEZ MORENO</t>
        </is>
      </c>
      <c r="D887" t="inlineStr">
        <is>
          <t>KIVIANARLENYSGOMEZMORENO</t>
        </is>
      </c>
      <c r="E887">
        <f>IF(COUNTIFS(Registros!$A$2:$A$6000,"NP",Registros!$B$2:$B$6000,$A887)&gt;0,1,0)</f>
        <v/>
      </c>
      <c r="F887">
        <f>IF($E887=1,SUMIFS(Registros!$F$2:$F$6000,Registros!$A$2:$A$6000,"NP",Registros!$B$2:$B$6000,$A887),0)</f>
        <v/>
      </c>
      <c r="G887">
        <f>IF(COUNTIFS(Registros!$A$2:$A$6000,"MOV",Registros!$B$2:$B$6000,$A887)&gt;0,1,0)</f>
        <v/>
      </c>
      <c r="H887">
        <f>IF($G887=1,SUMIFS(Registros!$F$2:$F$6000,Registros!$A$2:$A$6000,"MOV",Registros!$B$2:$B$6000,$A887),0)</f>
        <v/>
      </c>
      <c r="I887">
        <f>IF(COUNTIFS(Registros!$A$2:$A$6000,"CS",Registros!$B$2:$B$6000,$A887)&gt;0,1,0)</f>
        <v/>
      </c>
      <c r="J887">
        <f>IF($I887=1,SUMIFS(Registros!$I$2:$I$6000,Registros!$A$2:$A$6000,"CS",Registros!$B$2:$B$6000,$A887),0)</f>
        <v/>
      </c>
      <c r="K887">
        <f>IF(COUNTIFS(Winback!$K$2:$K$300,$D887)&gt;0,1,0)</f>
        <v/>
      </c>
      <c r="L887">
        <f>IF(AND($K887=1,LEFT($A887,3)="WB-"),SUMIFS(Winback!$D$2:$D$300,Winback!$K$2:$K$300,$D887),0)</f>
        <v/>
      </c>
      <c r="M887">
        <f>IF(OR($E887=1,$G887=1,SUMIFS(Registros!$J$2:$J$6000,Registros!$B$2:$B$6000,$A887)&gt;0),1,0)</f>
        <v/>
      </c>
      <c r="N887">
        <f>IF($J887&gt;0,1,IF(COUNTIFS(Registros!$A$2:$A$6000,"CS",Registros!$B$2:$B$6000,$A887,Registros!$K$2:$K$6000,"&lt;&gt;")&gt;0,1,0))</f>
        <v/>
      </c>
      <c r="O887">
        <f>IF(AND($K887=1,$E887=0,$G887=0,$I887=0),"WINBACK",IF(AND($M887=1,$N887&gt;0),"CONVERGENTE",IF($M887=1,"SOLO MÓVIL",IF($N887&gt;0,"SOLO FIJO / INTERNET","SIN SERVICIOS"))))</f>
        <v/>
      </c>
      <c r="P887">
        <f>IF($O887="WINBACK","Recuperar (winback)",IF($O887="CONVERGENTE","Upgrade / más líneas",IF($O887="SOLO MÓVIL","Ofrecer fijo + internet (FLBBTV)",IF($O887="SOLO FIJO / INTERNET","Ofrecer línea móvil Nextphone","Oferta completa (móvil + fijo + internet)"))))</f>
        <v/>
      </c>
      <c r="Q887">
        <f>$F887+$H887+$L887</f>
        <v/>
      </c>
      <c r="R887">
        <f>IFERROR(VLOOKUP($A887,Registros!$B$2:$G$6000,6,0),IFERROR(VLOOKUP($D887,Winback!$B$2:$C$300,2,0),""))</f>
        <v/>
      </c>
      <c r="S887">
        <f>IF($E887=1,"NP","")&amp;IF($G887=1,"+MOV","")&amp;IF($I887=1,"+CS","")&amp;IF($K887=1,"+WB","")</f>
        <v/>
      </c>
      <c r="T887">
        <f>$E887+$G887+$I887+$K887</f>
        <v/>
      </c>
    </row>
    <row r="888">
      <c r="A888" t="inlineStr">
        <is>
          <t>351291710000</t>
        </is>
      </c>
      <c r="B888" t="inlineStr">
        <is>
          <t>35129171</t>
        </is>
      </c>
      <c r="C888" t="inlineStr">
        <is>
          <t>ALEXCI ALEXANDER MARTINEZ CRUZ</t>
        </is>
      </c>
      <c r="D888" t="inlineStr">
        <is>
          <t>ALEXCIALEXANDERMARTINEZCRUZ</t>
        </is>
      </c>
      <c r="E888">
        <f>IF(COUNTIFS(Registros!$A$2:$A$6000,"NP",Registros!$B$2:$B$6000,$A888)&gt;0,1,0)</f>
        <v/>
      </c>
      <c r="F888">
        <f>IF($E888=1,SUMIFS(Registros!$F$2:$F$6000,Registros!$A$2:$A$6000,"NP",Registros!$B$2:$B$6000,$A888),0)</f>
        <v/>
      </c>
      <c r="G888">
        <f>IF(COUNTIFS(Registros!$A$2:$A$6000,"MOV",Registros!$B$2:$B$6000,$A888)&gt;0,1,0)</f>
        <v/>
      </c>
      <c r="H888">
        <f>IF($G888=1,SUMIFS(Registros!$F$2:$F$6000,Registros!$A$2:$A$6000,"MOV",Registros!$B$2:$B$6000,$A888),0)</f>
        <v/>
      </c>
      <c r="I888">
        <f>IF(COUNTIFS(Registros!$A$2:$A$6000,"CS",Registros!$B$2:$B$6000,$A888)&gt;0,1,0)</f>
        <v/>
      </c>
      <c r="J888">
        <f>IF($I888=1,SUMIFS(Registros!$I$2:$I$6000,Registros!$A$2:$A$6000,"CS",Registros!$B$2:$B$6000,$A888),0)</f>
        <v/>
      </c>
      <c r="K888">
        <f>IF(COUNTIFS(Winback!$K$2:$K$300,$D888)&gt;0,1,0)</f>
        <v/>
      </c>
      <c r="L888">
        <f>IF(AND($K888=1,LEFT($A888,3)="WB-"),SUMIFS(Winback!$D$2:$D$300,Winback!$K$2:$K$300,$D888),0)</f>
        <v/>
      </c>
      <c r="M888">
        <f>IF(OR($E888=1,$G888=1,SUMIFS(Registros!$J$2:$J$6000,Registros!$B$2:$B$6000,$A888)&gt;0),1,0)</f>
        <v/>
      </c>
      <c r="N888">
        <f>IF($J888&gt;0,1,IF(COUNTIFS(Registros!$A$2:$A$6000,"CS",Registros!$B$2:$B$6000,$A888,Registros!$K$2:$K$6000,"&lt;&gt;")&gt;0,1,0))</f>
        <v/>
      </c>
      <c r="O888">
        <f>IF(AND($K888=1,$E888=0,$G888=0,$I888=0),"WINBACK",IF(AND($M888=1,$N888&gt;0),"CONVERGENTE",IF($M888=1,"SOLO MÓVIL",IF($N888&gt;0,"SOLO FIJO / INTERNET","SIN SERVICIOS"))))</f>
        <v/>
      </c>
      <c r="P888">
        <f>IF($O888="WINBACK","Recuperar (winback)",IF($O888="CONVERGENTE","Upgrade / más líneas",IF($O888="SOLO MÓVIL","Ofrecer fijo + internet (FLBBTV)",IF($O888="SOLO FIJO / INTERNET","Ofrecer línea móvil Nextphone","Oferta completa (móvil + fijo + internet)"))))</f>
        <v/>
      </c>
      <c r="Q888">
        <f>$F888+$H888+$L888</f>
        <v/>
      </c>
      <c r="R888">
        <f>IFERROR(VLOOKUP($A888,Registros!$B$2:$G$6000,6,0),IFERROR(VLOOKUP($D888,Winback!$B$2:$C$300,2,0),""))</f>
        <v/>
      </c>
      <c r="S888">
        <f>IF($E888=1,"NP","")&amp;IF($G888=1,"+MOV","")&amp;IF($I888=1,"+CS","")&amp;IF($K888=1,"+WB","")</f>
        <v/>
      </c>
      <c r="T888">
        <f>$E888+$G888+$I888+$K888</f>
        <v/>
      </c>
    </row>
    <row r="889">
      <c r="A889" t="inlineStr">
        <is>
          <t>342126930000</t>
        </is>
      </c>
      <c r="B889" t="inlineStr">
        <is>
          <t>34212693</t>
        </is>
      </c>
      <c r="C889" t="inlineStr">
        <is>
          <t>PEDRO GALLARDO</t>
        </is>
      </c>
      <c r="D889" t="inlineStr">
        <is>
          <t>PEDROGALLARDO</t>
        </is>
      </c>
      <c r="E889">
        <f>IF(COUNTIFS(Registros!$A$2:$A$6000,"NP",Registros!$B$2:$B$6000,$A889)&gt;0,1,0)</f>
        <v/>
      </c>
      <c r="F889">
        <f>IF($E889=1,SUMIFS(Registros!$F$2:$F$6000,Registros!$A$2:$A$6000,"NP",Registros!$B$2:$B$6000,$A889),0)</f>
        <v/>
      </c>
      <c r="G889">
        <f>IF(COUNTIFS(Registros!$A$2:$A$6000,"MOV",Registros!$B$2:$B$6000,$A889)&gt;0,1,0)</f>
        <v/>
      </c>
      <c r="H889">
        <f>IF($G889=1,SUMIFS(Registros!$F$2:$F$6000,Registros!$A$2:$A$6000,"MOV",Registros!$B$2:$B$6000,$A889),0)</f>
        <v/>
      </c>
      <c r="I889">
        <f>IF(COUNTIFS(Registros!$A$2:$A$6000,"CS",Registros!$B$2:$B$6000,$A889)&gt;0,1,0)</f>
        <v/>
      </c>
      <c r="J889">
        <f>IF($I889=1,SUMIFS(Registros!$I$2:$I$6000,Registros!$A$2:$A$6000,"CS",Registros!$B$2:$B$6000,$A889),0)</f>
        <v/>
      </c>
      <c r="K889">
        <f>IF(COUNTIFS(Winback!$K$2:$K$300,$D889)&gt;0,1,0)</f>
        <v/>
      </c>
      <c r="L889">
        <f>IF(AND($K889=1,LEFT($A889,3)="WB-"),SUMIFS(Winback!$D$2:$D$300,Winback!$K$2:$K$300,$D889),0)</f>
        <v/>
      </c>
      <c r="M889">
        <f>IF(OR($E889=1,$G889=1,SUMIFS(Registros!$J$2:$J$6000,Registros!$B$2:$B$6000,$A889)&gt;0),1,0)</f>
        <v/>
      </c>
      <c r="N889">
        <f>IF($J889&gt;0,1,IF(COUNTIFS(Registros!$A$2:$A$6000,"CS",Registros!$B$2:$B$6000,$A889,Registros!$K$2:$K$6000,"&lt;&gt;")&gt;0,1,0))</f>
        <v/>
      </c>
      <c r="O889">
        <f>IF(AND($K889=1,$E889=0,$G889=0,$I889=0),"WINBACK",IF(AND($M889=1,$N889&gt;0),"CONVERGENTE",IF($M889=1,"SOLO MÓVIL",IF($N889&gt;0,"SOLO FIJO / INTERNET","SIN SERVICIOS"))))</f>
        <v/>
      </c>
      <c r="P889">
        <f>IF($O889="WINBACK","Recuperar (winback)",IF($O889="CONVERGENTE","Upgrade / más líneas",IF($O889="SOLO MÓVIL","Ofrecer fijo + internet (FLBBTV)",IF($O889="SOLO FIJO / INTERNET","Ofrecer línea móvil Nextphone","Oferta completa (móvil + fijo + internet)"))))</f>
        <v/>
      </c>
      <c r="Q889">
        <f>$F889+$H889+$L889</f>
        <v/>
      </c>
      <c r="R889">
        <f>IFERROR(VLOOKUP($A889,Registros!$B$2:$G$6000,6,0),IFERROR(VLOOKUP($D889,Winback!$B$2:$C$300,2,0),""))</f>
        <v/>
      </c>
      <c r="S889">
        <f>IF($E889=1,"NP","")&amp;IF($G889=1,"+MOV","")&amp;IF($I889=1,"+CS","")&amp;IF($K889=1,"+WB","")</f>
        <v/>
      </c>
      <c r="T889">
        <f>$E889+$G889+$I889+$K889</f>
        <v/>
      </c>
    </row>
    <row r="890">
      <c r="A890" t="inlineStr">
        <is>
          <t>352200000000</t>
        </is>
      </c>
      <c r="B890" t="inlineStr">
        <is>
          <t>35220000</t>
        </is>
      </c>
      <c r="C890" t="inlineStr">
        <is>
          <t>ERNESTO ANTONIO VEGA COLOMA</t>
        </is>
      </c>
      <c r="D890" t="inlineStr">
        <is>
          <t>ERNESTOANTONIOVEGACOLOMA</t>
        </is>
      </c>
      <c r="E890">
        <f>IF(COUNTIFS(Registros!$A$2:$A$6000,"NP",Registros!$B$2:$B$6000,$A890)&gt;0,1,0)</f>
        <v/>
      </c>
      <c r="F890">
        <f>IF($E890=1,SUMIFS(Registros!$F$2:$F$6000,Registros!$A$2:$A$6000,"NP",Registros!$B$2:$B$6000,$A890),0)</f>
        <v/>
      </c>
      <c r="G890">
        <f>IF(COUNTIFS(Registros!$A$2:$A$6000,"MOV",Registros!$B$2:$B$6000,$A890)&gt;0,1,0)</f>
        <v/>
      </c>
      <c r="H890">
        <f>IF($G890=1,SUMIFS(Registros!$F$2:$F$6000,Registros!$A$2:$A$6000,"MOV",Registros!$B$2:$B$6000,$A890),0)</f>
        <v/>
      </c>
      <c r="I890">
        <f>IF(COUNTIFS(Registros!$A$2:$A$6000,"CS",Registros!$B$2:$B$6000,$A890)&gt;0,1,0)</f>
        <v/>
      </c>
      <c r="J890">
        <f>IF($I890=1,SUMIFS(Registros!$I$2:$I$6000,Registros!$A$2:$A$6000,"CS",Registros!$B$2:$B$6000,$A890),0)</f>
        <v/>
      </c>
      <c r="K890">
        <f>IF(COUNTIFS(Winback!$K$2:$K$300,$D890)&gt;0,1,0)</f>
        <v/>
      </c>
      <c r="L890">
        <f>IF(AND($K890=1,LEFT($A890,3)="WB-"),SUMIFS(Winback!$D$2:$D$300,Winback!$K$2:$K$300,$D890),0)</f>
        <v/>
      </c>
      <c r="M890">
        <f>IF(OR($E890=1,$G890=1,SUMIFS(Registros!$J$2:$J$6000,Registros!$B$2:$B$6000,$A890)&gt;0),1,0)</f>
        <v/>
      </c>
      <c r="N890">
        <f>IF($J890&gt;0,1,IF(COUNTIFS(Registros!$A$2:$A$6000,"CS",Registros!$B$2:$B$6000,$A890,Registros!$K$2:$K$6000,"&lt;&gt;")&gt;0,1,0))</f>
        <v/>
      </c>
      <c r="O890">
        <f>IF(AND($K890=1,$E890=0,$G890=0,$I890=0),"WINBACK",IF(AND($M890=1,$N890&gt;0),"CONVERGENTE",IF($M890=1,"SOLO MÓVIL",IF($N890&gt;0,"SOLO FIJO / INTERNET","SIN SERVICIOS"))))</f>
        <v/>
      </c>
      <c r="P890">
        <f>IF($O890="WINBACK","Recuperar (winback)",IF($O890="CONVERGENTE","Upgrade / más líneas",IF($O890="SOLO MÓVIL","Ofrecer fijo + internet (FLBBTV)",IF($O890="SOLO FIJO / INTERNET","Ofrecer línea móvil Nextphone","Oferta completa (móvil + fijo + internet)"))))</f>
        <v/>
      </c>
      <c r="Q890">
        <f>$F890+$H890+$L890</f>
        <v/>
      </c>
      <c r="R890">
        <f>IFERROR(VLOOKUP($A890,Registros!$B$2:$G$6000,6,0),IFERROR(VLOOKUP($D890,Winback!$B$2:$C$300,2,0),""))</f>
        <v/>
      </c>
      <c r="S890">
        <f>IF($E890=1,"NP","")&amp;IF($G890=1,"+MOV","")&amp;IF($I890=1,"+CS","")&amp;IF($K890=1,"+WB","")</f>
        <v/>
      </c>
      <c r="T890">
        <f>$E890+$G890+$I890+$K890</f>
        <v/>
      </c>
    </row>
    <row r="891">
      <c r="A891" t="inlineStr">
        <is>
          <t>338192070000</t>
        </is>
      </c>
      <c r="B891" t="inlineStr">
        <is>
          <t>33819207</t>
        </is>
      </c>
      <c r="C891" t="inlineStr">
        <is>
          <t>TOMY MAN</t>
        </is>
      </c>
      <c r="D891" t="inlineStr">
        <is>
          <t>TOMYMAN</t>
        </is>
      </c>
      <c r="E891">
        <f>IF(COUNTIFS(Registros!$A$2:$A$6000,"NP",Registros!$B$2:$B$6000,$A891)&gt;0,1,0)</f>
        <v/>
      </c>
      <c r="F891">
        <f>IF($E891=1,SUMIFS(Registros!$F$2:$F$6000,Registros!$A$2:$A$6000,"NP",Registros!$B$2:$B$6000,$A891),0)</f>
        <v/>
      </c>
      <c r="G891">
        <f>IF(COUNTIFS(Registros!$A$2:$A$6000,"MOV",Registros!$B$2:$B$6000,$A891)&gt;0,1,0)</f>
        <v/>
      </c>
      <c r="H891">
        <f>IF($G891=1,SUMIFS(Registros!$F$2:$F$6000,Registros!$A$2:$A$6000,"MOV",Registros!$B$2:$B$6000,$A891),0)</f>
        <v/>
      </c>
      <c r="I891">
        <f>IF(COUNTIFS(Registros!$A$2:$A$6000,"CS",Registros!$B$2:$B$6000,$A891)&gt;0,1,0)</f>
        <v/>
      </c>
      <c r="J891">
        <f>IF($I891=1,SUMIFS(Registros!$I$2:$I$6000,Registros!$A$2:$A$6000,"CS",Registros!$B$2:$B$6000,$A891),0)</f>
        <v/>
      </c>
      <c r="K891">
        <f>IF(COUNTIFS(Winback!$K$2:$K$300,$D891)&gt;0,1,0)</f>
        <v/>
      </c>
      <c r="L891">
        <f>IF(AND($K891=1,LEFT($A891,3)="WB-"),SUMIFS(Winback!$D$2:$D$300,Winback!$K$2:$K$300,$D891),0)</f>
        <v/>
      </c>
      <c r="M891">
        <f>IF(OR($E891=1,$G891=1,SUMIFS(Registros!$J$2:$J$6000,Registros!$B$2:$B$6000,$A891)&gt;0),1,0)</f>
        <v/>
      </c>
      <c r="N891">
        <f>IF($J891&gt;0,1,IF(COUNTIFS(Registros!$A$2:$A$6000,"CS",Registros!$B$2:$B$6000,$A891,Registros!$K$2:$K$6000,"&lt;&gt;")&gt;0,1,0))</f>
        <v/>
      </c>
      <c r="O891">
        <f>IF(AND($K891=1,$E891=0,$G891=0,$I891=0),"WINBACK",IF(AND($M891=1,$N891&gt;0),"CONVERGENTE",IF($M891=1,"SOLO MÓVIL",IF($N891&gt;0,"SOLO FIJO / INTERNET","SIN SERVICIOS"))))</f>
        <v/>
      </c>
      <c r="P891">
        <f>IF($O891="WINBACK","Recuperar (winback)",IF($O891="CONVERGENTE","Upgrade / más líneas",IF($O891="SOLO MÓVIL","Ofrecer fijo + internet (FLBBTV)",IF($O891="SOLO FIJO / INTERNET","Ofrecer línea móvil Nextphone","Oferta completa (móvil + fijo + internet)"))))</f>
        <v/>
      </c>
      <c r="Q891">
        <f>$F891+$H891+$L891</f>
        <v/>
      </c>
      <c r="R891">
        <f>IFERROR(VLOOKUP($A891,Registros!$B$2:$G$6000,6,0),IFERROR(VLOOKUP($D891,Winback!$B$2:$C$300,2,0),""))</f>
        <v/>
      </c>
      <c r="S891">
        <f>IF($E891=1,"NP","")&amp;IF($G891=1,"+MOV","")&amp;IF($I891=1,"+CS","")&amp;IF($K891=1,"+WB","")</f>
        <v/>
      </c>
      <c r="T891">
        <f>$E891+$G891+$I891+$K891</f>
        <v/>
      </c>
    </row>
    <row r="892">
      <c r="A892" t="inlineStr">
        <is>
          <t>356081740000</t>
        </is>
      </c>
      <c r="B892" t="inlineStr">
        <is>
          <t>35608174</t>
        </is>
      </c>
      <c r="C892" t="inlineStr">
        <is>
          <t>FRANCISCO BATISTA</t>
        </is>
      </c>
      <c r="D892" t="inlineStr">
        <is>
          <t>FRANCISCOBATISTA</t>
        </is>
      </c>
      <c r="E892">
        <f>IF(COUNTIFS(Registros!$A$2:$A$6000,"NP",Registros!$B$2:$B$6000,$A892)&gt;0,1,0)</f>
        <v/>
      </c>
      <c r="F892">
        <f>IF($E892=1,SUMIFS(Registros!$F$2:$F$6000,Registros!$A$2:$A$6000,"NP",Registros!$B$2:$B$6000,$A892),0)</f>
        <v/>
      </c>
      <c r="G892">
        <f>IF(COUNTIFS(Registros!$A$2:$A$6000,"MOV",Registros!$B$2:$B$6000,$A892)&gt;0,1,0)</f>
        <v/>
      </c>
      <c r="H892">
        <f>IF($G892=1,SUMIFS(Registros!$F$2:$F$6000,Registros!$A$2:$A$6000,"MOV",Registros!$B$2:$B$6000,$A892),0)</f>
        <v/>
      </c>
      <c r="I892">
        <f>IF(COUNTIFS(Registros!$A$2:$A$6000,"CS",Registros!$B$2:$B$6000,$A892)&gt;0,1,0)</f>
        <v/>
      </c>
      <c r="J892">
        <f>IF($I892=1,SUMIFS(Registros!$I$2:$I$6000,Registros!$A$2:$A$6000,"CS",Registros!$B$2:$B$6000,$A892),0)</f>
        <v/>
      </c>
      <c r="K892">
        <f>IF(COUNTIFS(Winback!$K$2:$K$300,$D892)&gt;0,1,0)</f>
        <v/>
      </c>
      <c r="L892">
        <f>IF(AND($K892=1,LEFT($A892,3)="WB-"),SUMIFS(Winback!$D$2:$D$300,Winback!$K$2:$K$300,$D892),0)</f>
        <v/>
      </c>
      <c r="M892">
        <f>IF(OR($E892=1,$G892=1,SUMIFS(Registros!$J$2:$J$6000,Registros!$B$2:$B$6000,$A892)&gt;0),1,0)</f>
        <v/>
      </c>
      <c r="N892">
        <f>IF($J892&gt;0,1,IF(COUNTIFS(Registros!$A$2:$A$6000,"CS",Registros!$B$2:$B$6000,$A892,Registros!$K$2:$K$6000,"&lt;&gt;")&gt;0,1,0))</f>
        <v/>
      </c>
      <c r="O892">
        <f>IF(AND($K892=1,$E892=0,$G892=0,$I892=0),"WINBACK",IF(AND($M892=1,$N892&gt;0),"CONVERGENTE",IF($M892=1,"SOLO MÓVIL",IF($N892&gt;0,"SOLO FIJO / INTERNET","SIN SERVICIOS"))))</f>
        <v/>
      </c>
      <c r="P892">
        <f>IF($O892="WINBACK","Recuperar (winback)",IF($O892="CONVERGENTE","Upgrade / más líneas",IF($O892="SOLO MÓVIL","Ofrecer fijo + internet (FLBBTV)",IF($O892="SOLO FIJO / INTERNET","Ofrecer línea móvil Nextphone","Oferta completa (móvil + fijo + internet)"))))</f>
        <v/>
      </c>
      <c r="Q892">
        <f>$F892+$H892+$L892</f>
        <v/>
      </c>
      <c r="R892">
        <f>IFERROR(VLOOKUP($A892,Registros!$B$2:$G$6000,6,0),IFERROR(VLOOKUP($D892,Winback!$B$2:$C$300,2,0),""))</f>
        <v/>
      </c>
      <c r="S892">
        <f>IF($E892=1,"NP","")&amp;IF($G892=1,"+MOV","")&amp;IF($I892=1,"+CS","")&amp;IF($K892=1,"+WB","")</f>
        <v/>
      </c>
      <c r="T892">
        <f>$E892+$G892+$I892+$K892</f>
        <v/>
      </c>
    </row>
    <row r="893">
      <c r="A893" t="inlineStr">
        <is>
          <t>357222510000</t>
        </is>
      </c>
      <c r="B893" t="inlineStr">
        <is>
          <t>35722251</t>
        </is>
      </c>
      <c r="C893" t="inlineStr">
        <is>
          <t>YESIBEL OMAIRA OJO LOPEZ</t>
        </is>
      </c>
      <c r="D893" t="inlineStr">
        <is>
          <t>YESIBELOMAIRAOJOLOPEZ</t>
        </is>
      </c>
      <c r="E893">
        <f>IF(COUNTIFS(Registros!$A$2:$A$6000,"NP",Registros!$B$2:$B$6000,$A893)&gt;0,1,0)</f>
        <v/>
      </c>
      <c r="F893">
        <f>IF($E893=1,SUMIFS(Registros!$F$2:$F$6000,Registros!$A$2:$A$6000,"NP",Registros!$B$2:$B$6000,$A893),0)</f>
        <v/>
      </c>
      <c r="G893">
        <f>IF(COUNTIFS(Registros!$A$2:$A$6000,"MOV",Registros!$B$2:$B$6000,$A893)&gt;0,1,0)</f>
        <v/>
      </c>
      <c r="H893">
        <f>IF($G893=1,SUMIFS(Registros!$F$2:$F$6000,Registros!$A$2:$A$6000,"MOV",Registros!$B$2:$B$6000,$A893),0)</f>
        <v/>
      </c>
      <c r="I893">
        <f>IF(COUNTIFS(Registros!$A$2:$A$6000,"CS",Registros!$B$2:$B$6000,$A893)&gt;0,1,0)</f>
        <v/>
      </c>
      <c r="J893">
        <f>IF($I893=1,SUMIFS(Registros!$I$2:$I$6000,Registros!$A$2:$A$6000,"CS",Registros!$B$2:$B$6000,$A893),0)</f>
        <v/>
      </c>
      <c r="K893">
        <f>IF(COUNTIFS(Winback!$K$2:$K$300,$D893)&gt;0,1,0)</f>
        <v/>
      </c>
      <c r="L893">
        <f>IF(AND($K893=1,LEFT($A893,3)="WB-"),SUMIFS(Winback!$D$2:$D$300,Winback!$K$2:$K$300,$D893),0)</f>
        <v/>
      </c>
      <c r="M893">
        <f>IF(OR($E893=1,$G893=1,SUMIFS(Registros!$J$2:$J$6000,Registros!$B$2:$B$6000,$A893)&gt;0),1,0)</f>
        <v/>
      </c>
      <c r="N893">
        <f>IF($J893&gt;0,1,IF(COUNTIFS(Registros!$A$2:$A$6000,"CS",Registros!$B$2:$B$6000,$A893,Registros!$K$2:$K$6000,"&lt;&gt;")&gt;0,1,0))</f>
        <v/>
      </c>
      <c r="O893">
        <f>IF(AND($K893=1,$E893=0,$G893=0,$I893=0),"WINBACK",IF(AND($M893=1,$N893&gt;0),"CONVERGENTE",IF($M893=1,"SOLO MÓVIL",IF($N893&gt;0,"SOLO FIJO / INTERNET","SIN SERVICIOS"))))</f>
        <v/>
      </c>
      <c r="P893">
        <f>IF($O893="WINBACK","Recuperar (winback)",IF($O893="CONVERGENTE","Upgrade / más líneas",IF($O893="SOLO MÓVIL","Ofrecer fijo + internet (FLBBTV)",IF($O893="SOLO FIJO / INTERNET","Ofrecer línea móvil Nextphone","Oferta completa (móvil + fijo + internet)"))))</f>
        <v/>
      </c>
      <c r="Q893">
        <f>$F893+$H893+$L893</f>
        <v/>
      </c>
      <c r="R893">
        <f>IFERROR(VLOOKUP($A893,Registros!$B$2:$G$6000,6,0),IFERROR(VLOOKUP($D893,Winback!$B$2:$C$300,2,0),""))</f>
        <v/>
      </c>
      <c r="S893">
        <f>IF($E893=1,"NP","")&amp;IF($G893=1,"+MOV","")&amp;IF($I893=1,"+CS","")&amp;IF($K893=1,"+WB","")</f>
        <v/>
      </c>
      <c r="T893">
        <f>$E893+$G893+$I893+$K893</f>
        <v/>
      </c>
    </row>
    <row r="894">
      <c r="A894" t="inlineStr">
        <is>
          <t>357222560000</t>
        </is>
      </c>
      <c r="B894" t="inlineStr">
        <is>
          <t>35722256</t>
        </is>
      </c>
      <c r="C894" t="inlineStr">
        <is>
          <t>YESIBEL OMAIRA OJO LOPEZ</t>
        </is>
      </c>
      <c r="D894" t="inlineStr">
        <is>
          <t>YESIBELOMAIRAOJOLOPEZ</t>
        </is>
      </c>
      <c r="E894">
        <f>IF(COUNTIFS(Registros!$A$2:$A$6000,"NP",Registros!$B$2:$B$6000,$A894)&gt;0,1,0)</f>
        <v/>
      </c>
      <c r="F894">
        <f>IF($E894=1,SUMIFS(Registros!$F$2:$F$6000,Registros!$A$2:$A$6000,"NP",Registros!$B$2:$B$6000,$A894),0)</f>
        <v/>
      </c>
      <c r="G894">
        <f>IF(COUNTIFS(Registros!$A$2:$A$6000,"MOV",Registros!$B$2:$B$6000,$A894)&gt;0,1,0)</f>
        <v/>
      </c>
      <c r="H894">
        <f>IF($G894=1,SUMIFS(Registros!$F$2:$F$6000,Registros!$A$2:$A$6000,"MOV",Registros!$B$2:$B$6000,$A894),0)</f>
        <v/>
      </c>
      <c r="I894">
        <f>IF(COUNTIFS(Registros!$A$2:$A$6000,"CS",Registros!$B$2:$B$6000,$A894)&gt;0,1,0)</f>
        <v/>
      </c>
      <c r="J894">
        <f>IF($I894=1,SUMIFS(Registros!$I$2:$I$6000,Registros!$A$2:$A$6000,"CS",Registros!$B$2:$B$6000,$A894),0)</f>
        <v/>
      </c>
      <c r="K894">
        <f>IF(COUNTIFS(Winback!$K$2:$K$300,$D894)&gt;0,1,0)</f>
        <v/>
      </c>
      <c r="L894">
        <f>IF(AND($K894=1,LEFT($A894,3)="WB-"),SUMIFS(Winback!$D$2:$D$300,Winback!$K$2:$K$300,$D894),0)</f>
        <v/>
      </c>
      <c r="M894">
        <f>IF(OR($E894=1,$G894=1,SUMIFS(Registros!$J$2:$J$6000,Registros!$B$2:$B$6000,$A894)&gt;0),1,0)</f>
        <v/>
      </c>
      <c r="N894">
        <f>IF($J894&gt;0,1,IF(COUNTIFS(Registros!$A$2:$A$6000,"CS",Registros!$B$2:$B$6000,$A894,Registros!$K$2:$K$6000,"&lt;&gt;")&gt;0,1,0))</f>
        <v/>
      </c>
      <c r="O894">
        <f>IF(AND($K894=1,$E894=0,$G894=0,$I894=0),"WINBACK",IF(AND($M894=1,$N894&gt;0),"CONVERGENTE",IF($M894=1,"SOLO MÓVIL",IF($N894&gt;0,"SOLO FIJO / INTERNET","SIN SERVICIOS"))))</f>
        <v/>
      </c>
      <c r="P894">
        <f>IF($O894="WINBACK","Recuperar (winback)",IF($O894="CONVERGENTE","Upgrade / más líneas",IF($O894="SOLO MÓVIL","Ofrecer fijo + internet (FLBBTV)",IF($O894="SOLO FIJO / INTERNET","Ofrecer línea móvil Nextphone","Oferta completa (móvil + fijo + internet)"))))</f>
        <v/>
      </c>
      <c r="Q894">
        <f>$F894+$H894+$L894</f>
        <v/>
      </c>
      <c r="R894">
        <f>IFERROR(VLOOKUP($A894,Registros!$B$2:$G$6000,6,0),IFERROR(VLOOKUP($D894,Winback!$B$2:$C$300,2,0),""))</f>
        <v/>
      </c>
      <c r="S894">
        <f>IF($E894=1,"NP","")&amp;IF($G894=1,"+MOV","")&amp;IF($I894=1,"+CS","")&amp;IF($K894=1,"+WB","")</f>
        <v/>
      </c>
      <c r="T894">
        <f>$E894+$G894+$I894+$K894</f>
        <v/>
      </c>
    </row>
    <row r="895">
      <c r="A895" t="inlineStr">
        <is>
          <t>312215880000</t>
        </is>
      </c>
      <c r="B895" t="inlineStr">
        <is>
          <t>31221588</t>
        </is>
      </c>
      <c r="C895" t="inlineStr">
        <is>
          <t>DR. COMPUTERS ......</t>
        </is>
      </c>
      <c r="D895" t="inlineStr">
        <is>
          <t>DRCOMPUTERS</t>
        </is>
      </c>
      <c r="E895">
        <f>IF(COUNTIFS(Registros!$A$2:$A$6000,"NP",Registros!$B$2:$B$6000,$A895)&gt;0,1,0)</f>
        <v/>
      </c>
      <c r="F895">
        <f>IF($E895=1,SUMIFS(Registros!$F$2:$F$6000,Registros!$A$2:$A$6000,"NP",Registros!$B$2:$B$6000,$A895),0)</f>
        <v/>
      </c>
      <c r="G895">
        <f>IF(COUNTIFS(Registros!$A$2:$A$6000,"MOV",Registros!$B$2:$B$6000,$A895)&gt;0,1,0)</f>
        <v/>
      </c>
      <c r="H895">
        <f>IF($G895=1,SUMIFS(Registros!$F$2:$F$6000,Registros!$A$2:$A$6000,"MOV",Registros!$B$2:$B$6000,$A895),0)</f>
        <v/>
      </c>
      <c r="I895">
        <f>IF(COUNTIFS(Registros!$A$2:$A$6000,"CS",Registros!$B$2:$B$6000,$A895)&gt;0,1,0)</f>
        <v/>
      </c>
      <c r="J895">
        <f>IF($I895=1,SUMIFS(Registros!$I$2:$I$6000,Registros!$A$2:$A$6000,"CS",Registros!$B$2:$B$6000,$A895),0)</f>
        <v/>
      </c>
      <c r="K895">
        <f>IF(COUNTIFS(Winback!$K$2:$K$300,$D895)&gt;0,1,0)</f>
        <v/>
      </c>
      <c r="L895">
        <f>IF(AND($K895=1,LEFT($A895,3)="WB-"),SUMIFS(Winback!$D$2:$D$300,Winback!$K$2:$K$300,$D895),0)</f>
        <v/>
      </c>
      <c r="M895">
        <f>IF(OR($E895=1,$G895=1,SUMIFS(Registros!$J$2:$J$6000,Registros!$B$2:$B$6000,$A895)&gt;0),1,0)</f>
        <v/>
      </c>
      <c r="N895">
        <f>IF($J895&gt;0,1,IF(COUNTIFS(Registros!$A$2:$A$6000,"CS",Registros!$B$2:$B$6000,$A895,Registros!$K$2:$K$6000,"&lt;&gt;")&gt;0,1,0))</f>
        <v/>
      </c>
      <c r="O895">
        <f>IF(AND($K895=1,$E895=0,$G895=0,$I895=0),"WINBACK",IF(AND($M895=1,$N895&gt;0),"CONVERGENTE",IF($M895=1,"SOLO MÓVIL",IF($N895&gt;0,"SOLO FIJO / INTERNET","SIN SERVICIOS"))))</f>
        <v/>
      </c>
      <c r="P895">
        <f>IF($O895="WINBACK","Recuperar (winback)",IF($O895="CONVERGENTE","Upgrade / más líneas",IF($O895="SOLO MÓVIL","Ofrecer fijo + internet (FLBBTV)",IF($O895="SOLO FIJO / INTERNET","Ofrecer línea móvil Nextphone","Oferta completa (móvil + fijo + internet)"))))</f>
        <v/>
      </c>
      <c r="Q895">
        <f>$F895+$H895+$L895</f>
        <v/>
      </c>
      <c r="R895">
        <f>IFERROR(VLOOKUP($A895,Registros!$B$2:$G$6000,6,0),IFERROR(VLOOKUP($D895,Winback!$B$2:$C$300,2,0),""))</f>
        <v/>
      </c>
      <c r="S895">
        <f>IF($E895=1,"NP","")&amp;IF($G895=1,"+MOV","")&amp;IF($I895=1,"+CS","")&amp;IF($K895=1,"+WB","")</f>
        <v/>
      </c>
      <c r="T895">
        <f>$E895+$G895+$I895+$K895</f>
        <v/>
      </c>
    </row>
    <row r="896">
      <c r="A896" t="inlineStr">
        <is>
          <t>312200400000</t>
        </is>
      </c>
      <c r="B896" t="inlineStr">
        <is>
          <t>31220040</t>
        </is>
      </c>
      <c r="C896" t="inlineStr">
        <is>
          <t>DR. COMPUTERS. --</t>
        </is>
      </c>
      <c r="D896" t="inlineStr">
        <is>
          <t>DRCOMPUTERS</t>
        </is>
      </c>
      <c r="E896">
        <f>IF(COUNTIFS(Registros!$A$2:$A$6000,"NP",Registros!$B$2:$B$6000,$A896)&gt;0,1,0)</f>
        <v/>
      </c>
      <c r="F896">
        <f>IF($E896=1,SUMIFS(Registros!$F$2:$F$6000,Registros!$A$2:$A$6000,"NP",Registros!$B$2:$B$6000,$A896),0)</f>
        <v/>
      </c>
      <c r="G896">
        <f>IF(COUNTIFS(Registros!$A$2:$A$6000,"MOV",Registros!$B$2:$B$6000,$A896)&gt;0,1,0)</f>
        <v/>
      </c>
      <c r="H896">
        <f>IF($G896=1,SUMIFS(Registros!$F$2:$F$6000,Registros!$A$2:$A$6000,"MOV",Registros!$B$2:$B$6000,$A896),0)</f>
        <v/>
      </c>
      <c r="I896">
        <f>IF(COUNTIFS(Registros!$A$2:$A$6000,"CS",Registros!$B$2:$B$6000,$A896)&gt;0,1,0)</f>
        <v/>
      </c>
      <c r="J896">
        <f>IF($I896=1,SUMIFS(Registros!$I$2:$I$6000,Registros!$A$2:$A$6000,"CS",Registros!$B$2:$B$6000,$A896),0)</f>
        <v/>
      </c>
      <c r="K896">
        <f>IF(COUNTIFS(Winback!$K$2:$K$300,$D896)&gt;0,1,0)</f>
        <v/>
      </c>
      <c r="L896">
        <f>IF(AND($K896=1,LEFT($A896,3)="WB-"),SUMIFS(Winback!$D$2:$D$300,Winback!$K$2:$K$300,$D896),0)</f>
        <v/>
      </c>
      <c r="M896">
        <f>IF(OR($E896=1,$G896=1,SUMIFS(Registros!$J$2:$J$6000,Registros!$B$2:$B$6000,$A896)&gt;0),1,0)</f>
        <v/>
      </c>
      <c r="N896">
        <f>IF($J896&gt;0,1,IF(COUNTIFS(Registros!$A$2:$A$6000,"CS",Registros!$B$2:$B$6000,$A896,Registros!$K$2:$K$6000,"&lt;&gt;")&gt;0,1,0))</f>
        <v/>
      </c>
      <c r="O896">
        <f>IF(AND($K896=1,$E896=0,$G896=0,$I896=0),"WINBACK",IF(AND($M896=1,$N896&gt;0),"CONVERGENTE",IF($M896=1,"SOLO MÓVIL",IF($N896&gt;0,"SOLO FIJO / INTERNET","SIN SERVICIOS"))))</f>
        <v/>
      </c>
      <c r="P896">
        <f>IF($O896="WINBACK","Recuperar (winback)",IF($O896="CONVERGENTE","Upgrade / más líneas",IF($O896="SOLO MÓVIL","Ofrecer fijo + internet (FLBBTV)",IF($O896="SOLO FIJO / INTERNET","Ofrecer línea móvil Nextphone","Oferta completa (móvil + fijo + internet)"))))</f>
        <v/>
      </c>
      <c r="Q896">
        <f>$F896+$H896+$L896</f>
        <v/>
      </c>
      <c r="R896">
        <f>IFERROR(VLOOKUP($A896,Registros!$B$2:$G$6000,6,0),IFERROR(VLOOKUP($D896,Winback!$B$2:$C$300,2,0),""))</f>
        <v/>
      </c>
      <c r="S896">
        <f>IF($E896=1,"NP","")&amp;IF($G896=1,"+MOV","")&amp;IF($I896=1,"+CS","")&amp;IF($K896=1,"+WB","")</f>
        <v/>
      </c>
      <c r="T896">
        <f>$E896+$G896+$I896+$K896</f>
        <v/>
      </c>
    </row>
    <row r="897">
      <c r="A897" t="inlineStr">
        <is>
          <t>349079490000</t>
        </is>
      </c>
      <c r="B897" t="inlineStr">
        <is>
          <t>34907949</t>
        </is>
      </c>
      <c r="C897" t="inlineStr">
        <is>
          <t>NAZARET EFRAIN FRANCO SAUCEDO</t>
        </is>
      </c>
      <c r="D897" t="inlineStr">
        <is>
          <t>NAZARETEFRAINFRANCOSAUCEDO</t>
        </is>
      </c>
      <c r="E897">
        <f>IF(COUNTIFS(Registros!$A$2:$A$6000,"NP",Registros!$B$2:$B$6000,$A897)&gt;0,1,0)</f>
        <v/>
      </c>
      <c r="F897">
        <f>IF($E897=1,SUMIFS(Registros!$F$2:$F$6000,Registros!$A$2:$A$6000,"NP",Registros!$B$2:$B$6000,$A897),0)</f>
        <v/>
      </c>
      <c r="G897">
        <f>IF(COUNTIFS(Registros!$A$2:$A$6000,"MOV",Registros!$B$2:$B$6000,$A897)&gt;0,1,0)</f>
        <v/>
      </c>
      <c r="H897">
        <f>IF($G897=1,SUMIFS(Registros!$F$2:$F$6000,Registros!$A$2:$A$6000,"MOV",Registros!$B$2:$B$6000,$A897),0)</f>
        <v/>
      </c>
      <c r="I897">
        <f>IF(COUNTIFS(Registros!$A$2:$A$6000,"CS",Registros!$B$2:$B$6000,$A897)&gt;0,1,0)</f>
        <v/>
      </c>
      <c r="J897">
        <f>IF($I897=1,SUMIFS(Registros!$I$2:$I$6000,Registros!$A$2:$A$6000,"CS",Registros!$B$2:$B$6000,$A897),0)</f>
        <v/>
      </c>
      <c r="K897">
        <f>IF(COUNTIFS(Winback!$K$2:$K$300,$D897)&gt;0,1,0)</f>
        <v/>
      </c>
      <c r="L897">
        <f>IF(AND($K897=1,LEFT($A897,3)="WB-"),SUMIFS(Winback!$D$2:$D$300,Winback!$K$2:$K$300,$D897),0)</f>
        <v/>
      </c>
      <c r="M897">
        <f>IF(OR($E897=1,$G897=1,SUMIFS(Registros!$J$2:$J$6000,Registros!$B$2:$B$6000,$A897)&gt;0),1,0)</f>
        <v/>
      </c>
      <c r="N897">
        <f>IF($J897&gt;0,1,IF(COUNTIFS(Registros!$A$2:$A$6000,"CS",Registros!$B$2:$B$6000,$A897,Registros!$K$2:$K$6000,"&lt;&gt;")&gt;0,1,0))</f>
        <v/>
      </c>
      <c r="O897">
        <f>IF(AND($K897=1,$E897=0,$G897=0,$I897=0),"WINBACK",IF(AND($M897=1,$N897&gt;0),"CONVERGENTE",IF($M897=1,"SOLO MÓVIL",IF($N897&gt;0,"SOLO FIJO / INTERNET","SIN SERVICIOS"))))</f>
        <v/>
      </c>
      <c r="P897">
        <f>IF($O897="WINBACK","Recuperar (winback)",IF($O897="CONVERGENTE","Upgrade / más líneas",IF($O897="SOLO MÓVIL","Ofrecer fijo + internet (FLBBTV)",IF($O897="SOLO FIJO / INTERNET","Ofrecer línea móvil Nextphone","Oferta completa (móvil + fijo + internet)"))))</f>
        <v/>
      </c>
      <c r="Q897">
        <f>$F897+$H897+$L897</f>
        <v/>
      </c>
      <c r="R897">
        <f>IFERROR(VLOOKUP($A897,Registros!$B$2:$G$6000,6,0),IFERROR(VLOOKUP($D897,Winback!$B$2:$C$300,2,0),""))</f>
        <v/>
      </c>
      <c r="S897">
        <f>IF($E897=1,"NP","")&amp;IF($G897=1,"+MOV","")&amp;IF($I897=1,"+CS","")&amp;IF($K897=1,"+WB","")</f>
        <v/>
      </c>
      <c r="T897">
        <f>$E897+$G897+$I897+$K897</f>
        <v/>
      </c>
    </row>
    <row r="898">
      <c r="A898" t="inlineStr">
        <is>
          <t>331213010000</t>
        </is>
      </c>
      <c r="B898" t="inlineStr">
        <is>
          <t>33121301</t>
        </is>
      </c>
      <c r="C898" t="inlineStr">
        <is>
          <t>Vicenta Vasquez</t>
        </is>
      </c>
      <c r="D898" t="inlineStr">
        <is>
          <t>VICENTAVASQUEZ</t>
        </is>
      </c>
      <c r="E898">
        <f>IF(COUNTIFS(Registros!$A$2:$A$6000,"NP",Registros!$B$2:$B$6000,$A898)&gt;0,1,0)</f>
        <v/>
      </c>
      <c r="F898">
        <f>IF($E898=1,SUMIFS(Registros!$F$2:$F$6000,Registros!$A$2:$A$6000,"NP",Registros!$B$2:$B$6000,$A898),0)</f>
        <v/>
      </c>
      <c r="G898">
        <f>IF(COUNTIFS(Registros!$A$2:$A$6000,"MOV",Registros!$B$2:$B$6000,$A898)&gt;0,1,0)</f>
        <v/>
      </c>
      <c r="H898">
        <f>IF($G898=1,SUMIFS(Registros!$F$2:$F$6000,Registros!$A$2:$A$6000,"MOV",Registros!$B$2:$B$6000,$A898),0)</f>
        <v/>
      </c>
      <c r="I898">
        <f>IF(COUNTIFS(Registros!$A$2:$A$6000,"CS",Registros!$B$2:$B$6000,$A898)&gt;0,1,0)</f>
        <v/>
      </c>
      <c r="J898">
        <f>IF($I898=1,SUMIFS(Registros!$I$2:$I$6000,Registros!$A$2:$A$6000,"CS",Registros!$B$2:$B$6000,$A898),0)</f>
        <v/>
      </c>
      <c r="K898">
        <f>IF(COUNTIFS(Winback!$K$2:$K$300,$D898)&gt;0,1,0)</f>
        <v/>
      </c>
      <c r="L898">
        <f>IF(AND($K898=1,LEFT($A898,3)="WB-"),SUMIFS(Winback!$D$2:$D$300,Winback!$K$2:$K$300,$D898),0)</f>
        <v/>
      </c>
      <c r="M898">
        <f>IF(OR($E898=1,$G898=1,SUMIFS(Registros!$J$2:$J$6000,Registros!$B$2:$B$6000,$A898)&gt;0),1,0)</f>
        <v/>
      </c>
      <c r="N898">
        <f>IF($J898&gt;0,1,IF(COUNTIFS(Registros!$A$2:$A$6000,"CS",Registros!$B$2:$B$6000,$A898,Registros!$K$2:$K$6000,"&lt;&gt;")&gt;0,1,0))</f>
        <v/>
      </c>
      <c r="O898">
        <f>IF(AND($K898=1,$E898=0,$G898=0,$I898=0),"WINBACK",IF(AND($M898=1,$N898&gt;0),"CONVERGENTE",IF($M898=1,"SOLO MÓVIL",IF($N898&gt;0,"SOLO FIJO / INTERNET","SIN SERVICIOS"))))</f>
        <v/>
      </c>
      <c r="P898">
        <f>IF($O898="WINBACK","Recuperar (winback)",IF($O898="CONVERGENTE","Upgrade / más líneas",IF($O898="SOLO MÓVIL","Ofrecer fijo + internet (FLBBTV)",IF($O898="SOLO FIJO / INTERNET","Ofrecer línea móvil Nextphone","Oferta completa (móvil + fijo + internet)"))))</f>
        <v/>
      </c>
      <c r="Q898">
        <f>$F898+$H898+$L898</f>
        <v/>
      </c>
      <c r="R898">
        <f>IFERROR(VLOOKUP($A898,Registros!$B$2:$G$6000,6,0),IFERROR(VLOOKUP($D898,Winback!$B$2:$C$300,2,0),""))</f>
        <v/>
      </c>
      <c r="S898">
        <f>IF($E898=1,"NP","")&amp;IF($G898=1,"+MOV","")&amp;IF($I898=1,"+CS","")&amp;IF($K898=1,"+WB","")</f>
        <v/>
      </c>
      <c r="T898">
        <f>$E898+$G898+$I898+$K898</f>
        <v/>
      </c>
    </row>
    <row r="899">
      <c r="A899" t="inlineStr">
        <is>
          <t>341333150000</t>
        </is>
      </c>
      <c r="B899" t="inlineStr">
        <is>
          <t>34133315</t>
        </is>
      </c>
      <c r="C899" t="inlineStr">
        <is>
          <t>FATIMA DEL CARMEN RODRIGUEZ ABREGO</t>
        </is>
      </c>
      <c r="D899" t="inlineStr">
        <is>
          <t>FATIMADELCARMENRODRIGUEZABREGO</t>
        </is>
      </c>
      <c r="E899">
        <f>IF(COUNTIFS(Registros!$A$2:$A$6000,"NP",Registros!$B$2:$B$6000,$A899)&gt;0,1,0)</f>
        <v/>
      </c>
      <c r="F899">
        <f>IF($E899=1,SUMIFS(Registros!$F$2:$F$6000,Registros!$A$2:$A$6000,"NP",Registros!$B$2:$B$6000,$A899),0)</f>
        <v/>
      </c>
      <c r="G899">
        <f>IF(COUNTIFS(Registros!$A$2:$A$6000,"MOV",Registros!$B$2:$B$6000,$A899)&gt;0,1,0)</f>
        <v/>
      </c>
      <c r="H899">
        <f>IF($G899=1,SUMIFS(Registros!$F$2:$F$6000,Registros!$A$2:$A$6000,"MOV",Registros!$B$2:$B$6000,$A899),0)</f>
        <v/>
      </c>
      <c r="I899">
        <f>IF(COUNTIFS(Registros!$A$2:$A$6000,"CS",Registros!$B$2:$B$6000,$A899)&gt;0,1,0)</f>
        <v/>
      </c>
      <c r="J899">
        <f>IF($I899=1,SUMIFS(Registros!$I$2:$I$6000,Registros!$A$2:$A$6000,"CS",Registros!$B$2:$B$6000,$A899),0)</f>
        <v/>
      </c>
      <c r="K899">
        <f>IF(COUNTIFS(Winback!$K$2:$K$300,$D899)&gt;0,1,0)</f>
        <v/>
      </c>
      <c r="L899">
        <f>IF(AND($K899=1,LEFT($A899,3)="WB-"),SUMIFS(Winback!$D$2:$D$300,Winback!$K$2:$K$300,$D899),0)</f>
        <v/>
      </c>
      <c r="M899">
        <f>IF(OR($E899=1,$G899=1,SUMIFS(Registros!$J$2:$J$6000,Registros!$B$2:$B$6000,$A899)&gt;0),1,0)</f>
        <v/>
      </c>
      <c r="N899">
        <f>IF($J899&gt;0,1,IF(COUNTIFS(Registros!$A$2:$A$6000,"CS",Registros!$B$2:$B$6000,$A899,Registros!$K$2:$K$6000,"&lt;&gt;")&gt;0,1,0))</f>
        <v/>
      </c>
      <c r="O899">
        <f>IF(AND($K899=1,$E899=0,$G899=0,$I899=0),"WINBACK",IF(AND($M899=1,$N899&gt;0),"CONVERGENTE",IF($M899=1,"SOLO MÓVIL",IF($N899&gt;0,"SOLO FIJO / INTERNET","SIN SERVICIOS"))))</f>
        <v/>
      </c>
      <c r="P899">
        <f>IF($O899="WINBACK","Recuperar (winback)",IF($O899="CONVERGENTE","Upgrade / más líneas",IF($O899="SOLO MÓVIL","Ofrecer fijo + internet (FLBBTV)",IF($O899="SOLO FIJO / INTERNET","Ofrecer línea móvil Nextphone","Oferta completa (móvil + fijo + internet)"))))</f>
        <v/>
      </c>
      <c r="Q899">
        <f>$F899+$H899+$L899</f>
        <v/>
      </c>
      <c r="R899">
        <f>IFERROR(VLOOKUP($A899,Registros!$B$2:$G$6000,6,0),IFERROR(VLOOKUP($D899,Winback!$B$2:$C$300,2,0),""))</f>
        <v/>
      </c>
      <c r="S899">
        <f>IF($E899=1,"NP","")&amp;IF($G899=1,"+MOV","")&amp;IF($I899=1,"+CS","")&amp;IF($K899=1,"+WB","")</f>
        <v/>
      </c>
      <c r="T899">
        <f>$E899+$G899+$I899+$K899</f>
        <v/>
      </c>
    </row>
    <row r="900">
      <c r="A900" t="inlineStr">
        <is>
          <t>352292900000</t>
        </is>
      </c>
      <c r="B900" t="inlineStr">
        <is>
          <t>35229290</t>
        </is>
      </c>
      <c r="C900" t="inlineStr">
        <is>
          <t>MARIA CECILIA REYES GALLARDO</t>
        </is>
      </c>
      <c r="D900" t="inlineStr">
        <is>
          <t>MARIACECILIAREYESGALLARDO</t>
        </is>
      </c>
      <c r="E900">
        <f>IF(COUNTIFS(Registros!$A$2:$A$6000,"NP",Registros!$B$2:$B$6000,$A900)&gt;0,1,0)</f>
        <v/>
      </c>
      <c r="F900">
        <f>IF($E900=1,SUMIFS(Registros!$F$2:$F$6000,Registros!$A$2:$A$6000,"NP",Registros!$B$2:$B$6000,$A900),0)</f>
        <v/>
      </c>
      <c r="G900">
        <f>IF(COUNTIFS(Registros!$A$2:$A$6000,"MOV",Registros!$B$2:$B$6000,$A900)&gt;0,1,0)</f>
        <v/>
      </c>
      <c r="H900">
        <f>IF($G900=1,SUMIFS(Registros!$F$2:$F$6000,Registros!$A$2:$A$6000,"MOV",Registros!$B$2:$B$6000,$A900),0)</f>
        <v/>
      </c>
      <c r="I900">
        <f>IF(COUNTIFS(Registros!$A$2:$A$6000,"CS",Registros!$B$2:$B$6000,$A900)&gt;0,1,0)</f>
        <v/>
      </c>
      <c r="J900">
        <f>IF($I900=1,SUMIFS(Registros!$I$2:$I$6000,Registros!$A$2:$A$6000,"CS",Registros!$B$2:$B$6000,$A900),0)</f>
        <v/>
      </c>
      <c r="K900">
        <f>IF(COUNTIFS(Winback!$K$2:$K$300,$D900)&gt;0,1,0)</f>
        <v/>
      </c>
      <c r="L900">
        <f>IF(AND($K900=1,LEFT($A900,3)="WB-"),SUMIFS(Winback!$D$2:$D$300,Winback!$K$2:$K$300,$D900),0)</f>
        <v/>
      </c>
      <c r="M900">
        <f>IF(OR($E900=1,$G900=1,SUMIFS(Registros!$J$2:$J$6000,Registros!$B$2:$B$6000,$A900)&gt;0),1,0)</f>
        <v/>
      </c>
      <c r="N900">
        <f>IF($J900&gt;0,1,IF(COUNTIFS(Registros!$A$2:$A$6000,"CS",Registros!$B$2:$B$6000,$A900,Registros!$K$2:$K$6000,"&lt;&gt;")&gt;0,1,0))</f>
        <v/>
      </c>
      <c r="O900">
        <f>IF(AND($K900=1,$E900=0,$G900=0,$I900=0),"WINBACK",IF(AND($M900=1,$N900&gt;0),"CONVERGENTE",IF($M900=1,"SOLO MÓVIL",IF($N900&gt;0,"SOLO FIJO / INTERNET","SIN SERVICIOS"))))</f>
        <v/>
      </c>
      <c r="P900">
        <f>IF($O900="WINBACK","Recuperar (winback)",IF($O900="CONVERGENTE","Upgrade / más líneas",IF($O900="SOLO MÓVIL","Ofrecer fijo + internet (FLBBTV)",IF($O900="SOLO FIJO / INTERNET","Ofrecer línea móvil Nextphone","Oferta completa (móvil + fijo + internet)"))))</f>
        <v/>
      </c>
      <c r="Q900">
        <f>$F900+$H900+$L900</f>
        <v/>
      </c>
      <c r="R900">
        <f>IFERROR(VLOOKUP($A900,Registros!$B$2:$G$6000,6,0),IFERROR(VLOOKUP($D900,Winback!$B$2:$C$300,2,0),""))</f>
        <v/>
      </c>
      <c r="S900">
        <f>IF($E900=1,"NP","")&amp;IF($G900=1,"+MOV","")&amp;IF($I900=1,"+CS","")&amp;IF($K900=1,"+WB","")</f>
        <v/>
      </c>
      <c r="T900">
        <f>$E900+$G900+$I900+$K900</f>
        <v/>
      </c>
    </row>
    <row r="901">
      <c r="A901" t="inlineStr">
        <is>
          <t>347459650000</t>
        </is>
      </c>
      <c r="B901" t="inlineStr">
        <is>
          <t>34745965</t>
        </is>
      </c>
      <c r="C901" t="inlineStr">
        <is>
          <t>MOISES POLO</t>
        </is>
      </c>
      <c r="D901" t="inlineStr">
        <is>
          <t>MOISESPOLO</t>
        </is>
      </c>
      <c r="E901">
        <f>IF(COUNTIFS(Registros!$A$2:$A$6000,"NP",Registros!$B$2:$B$6000,$A901)&gt;0,1,0)</f>
        <v/>
      </c>
      <c r="F901">
        <f>IF($E901=1,SUMIFS(Registros!$F$2:$F$6000,Registros!$A$2:$A$6000,"NP",Registros!$B$2:$B$6000,$A901),0)</f>
        <v/>
      </c>
      <c r="G901">
        <f>IF(COUNTIFS(Registros!$A$2:$A$6000,"MOV",Registros!$B$2:$B$6000,$A901)&gt;0,1,0)</f>
        <v/>
      </c>
      <c r="H901">
        <f>IF($G901=1,SUMIFS(Registros!$F$2:$F$6000,Registros!$A$2:$A$6000,"MOV",Registros!$B$2:$B$6000,$A901),0)</f>
        <v/>
      </c>
      <c r="I901">
        <f>IF(COUNTIFS(Registros!$A$2:$A$6000,"CS",Registros!$B$2:$B$6000,$A901)&gt;0,1,0)</f>
        <v/>
      </c>
      <c r="J901">
        <f>IF($I901=1,SUMIFS(Registros!$I$2:$I$6000,Registros!$A$2:$A$6000,"CS",Registros!$B$2:$B$6000,$A901),0)</f>
        <v/>
      </c>
      <c r="K901">
        <f>IF(COUNTIFS(Winback!$K$2:$K$300,$D901)&gt;0,1,0)</f>
        <v/>
      </c>
      <c r="L901">
        <f>IF(AND($K901=1,LEFT($A901,3)="WB-"),SUMIFS(Winback!$D$2:$D$300,Winback!$K$2:$K$300,$D901),0)</f>
        <v/>
      </c>
      <c r="M901">
        <f>IF(OR($E901=1,$G901=1,SUMIFS(Registros!$J$2:$J$6000,Registros!$B$2:$B$6000,$A901)&gt;0),1,0)</f>
        <v/>
      </c>
      <c r="N901">
        <f>IF($J901&gt;0,1,IF(COUNTIFS(Registros!$A$2:$A$6000,"CS",Registros!$B$2:$B$6000,$A901,Registros!$K$2:$K$6000,"&lt;&gt;")&gt;0,1,0))</f>
        <v/>
      </c>
      <c r="O901">
        <f>IF(AND($K901=1,$E901=0,$G901=0,$I901=0),"WINBACK",IF(AND($M901=1,$N901&gt;0),"CONVERGENTE",IF($M901=1,"SOLO MÓVIL",IF($N901&gt;0,"SOLO FIJO / INTERNET","SIN SERVICIOS"))))</f>
        <v/>
      </c>
      <c r="P901">
        <f>IF($O901="WINBACK","Recuperar (winback)",IF($O901="CONVERGENTE","Upgrade / más líneas",IF($O901="SOLO MÓVIL","Ofrecer fijo + internet (FLBBTV)",IF($O901="SOLO FIJO / INTERNET","Ofrecer línea móvil Nextphone","Oferta completa (móvil + fijo + internet)"))))</f>
        <v/>
      </c>
      <c r="Q901">
        <f>$F901+$H901+$L901</f>
        <v/>
      </c>
      <c r="R901">
        <f>IFERROR(VLOOKUP($A901,Registros!$B$2:$G$6000,6,0),IFERROR(VLOOKUP($D901,Winback!$B$2:$C$300,2,0),""))</f>
        <v/>
      </c>
      <c r="S901">
        <f>IF($E901=1,"NP","")&amp;IF($G901=1,"+MOV","")&amp;IF($I901=1,"+CS","")&amp;IF($K901=1,"+WB","")</f>
        <v/>
      </c>
      <c r="T901">
        <f>$E901+$G901+$I901+$K901</f>
        <v/>
      </c>
    </row>
    <row r="902">
      <c r="A902" t="inlineStr">
        <is>
          <t>342025810000</t>
        </is>
      </c>
      <c r="B902" t="inlineStr">
        <is>
          <t>34202581</t>
        </is>
      </c>
      <c r="C902" t="inlineStr">
        <is>
          <t>YEIS IVETH HERNANDEZ VASQUEZ</t>
        </is>
      </c>
      <c r="D902" t="inlineStr">
        <is>
          <t>YEISIVETHHERNANDEZVASQUEZ</t>
        </is>
      </c>
      <c r="E902">
        <f>IF(COUNTIFS(Registros!$A$2:$A$6000,"NP",Registros!$B$2:$B$6000,$A902)&gt;0,1,0)</f>
        <v/>
      </c>
      <c r="F902">
        <f>IF($E902=1,SUMIFS(Registros!$F$2:$F$6000,Registros!$A$2:$A$6000,"NP",Registros!$B$2:$B$6000,$A902),0)</f>
        <v/>
      </c>
      <c r="G902">
        <f>IF(COUNTIFS(Registros!$A$2:$A$6000,"MOV",Registros!$B$2:$B$6000,$A902)&gt;0,1,0)</f>
        <v/>
      </c>
      <c r="H902">
        <f>IF($G902=1,SUMIFS(Registros!$F$2:$F$6000,Registros!$A$2:$A$6000,"MOV",Registros!$B$2:$B$6000,$A902),0)</f>
        <v/>
      </c>
      <c r="I902">
        <f>IF(COUNTIFS(Registros!$A$2:$A$6000,"CS",Registros!$B$2:$B$6000,$A902)&gt;0,1,0)</f>
        <v/>
      </c>
      <c r="J902">
        <f>IF($I902=1,SUMIFS(Registros!$I$2:$I$6000,Registros!$A$2:$A$6000,"CS",Registros!$B$2:$B$6000,$A902),0)</f>
        <v/>
      </c>
      <c r="K902">
        <f>IF(COUNTIFS(Winback!$K$2:$K$300,$D902)&gt;0,1,0)</f>
        <v/>
      </c>
      <c r="L902">
        <f>IF(AND($K902=1,LEFT($A902,3)="WB-"),SUMIFS(Winback!$D$2:$D$300,Winback!$K$2:$K$300,$D902),0)</f>
        <v/>
      </c>
      <c r="M902">
        <f>IF(OR($E902=1,$G902=1,SUMIFS(Registros!$J$2:$J$6000,Registros!$B$2:$B$6000,$A902)&gt;0),1,0)</f>
        <v/>
      </c>
      <c r="N902">
        <f>IF($J902&gt;0,1,IF(COUNTIFS(Registros!$A$2:$A$6000,"CS",Registros!$B$2:$B$6000,$A902,Registros!$K$2:$K$6000,"&lt;&gt;")&gt;0,1,0))</f>
        <v/>
      </c>
      <c r="O902">
        <f>IF(AND($K902=1,$E902=0,$G902=0,$I902=0),"WINBACK",IF(AND($M902=1,$N902&gt;0),"CONVERGENTE",IF($M902=1,"SOLO MÓVIL",IF($N902&gt;0,"SOLO FIJO / INTERNET","SIN SERVICIOS"))))</f>
        <v/>
      </c>
      <c r="P902">
        <f>IF($O902="WINBACK","Recuperar (winback)",IF($O902="CONVERGENTE","Upgrade / más líneas",IF($O902="SOLO MÓVIL","Ofrecer fijo + internet (FLBBTV)",IF($O902="SOLO FIJO / INTERNET","Ofrecer línea móvil Nextphone","Oferta completa (móvil + fijo + internet)"))))</f>
        <v/>
      </c>
      <c r="Q902">
        <f>$F902+$H902+$L902</f>
        <v/>
      </c>
      <c r="R902">
        <f>IFERROR(VLOOKUP($A902,Registros!$B$2:$G$6000,6,0),IFERROR(VLOOKUP($D902,Winback!$B$2:$C$300,2,0),""))</f>
        <v/>
      </c>
      <c r="S902">
        <f>IF($E902=1,"NP","")&amp;IF($G902=1,"+MOV","")&amp;IF($I902=1,"+CS","")&amp;IF($K902=1,"+WB","")</f>
        <v/>
      </c>
      <c r="T902">
        <f>$E902+$G902+$I902+$K902</f>
        <v/>
      </c>
    </row>
    <row r="903">
      <c r="A903" t="inlineStr">
        <is>
          <t>362031130000</t>
        </is>
      </c>
      <c r="B903" t="inlineStr">
        <is>
          <t>36203113</t>
        </is>
      </c>
      <c r="C903" t="inlineStr">
        <is>
          <t>CONCEPCIÓN PIMENTEL</t>
        </is>
      </c>
      <c r="D903" t="inlineStr">
        <is>
          <t>CONCEPCIONPIMENTEL</t>
        </is>
      </c>
      <c r="E903">
        <f>IF(COUNTIFS(Registros!$A$2:$A$6000,"NP",Registros!$B$2:$B$6000,$A903)&gt;0,1,0)</f>
        <v/>
      </c>
      <c r="F903">
        <f>IF($E903=1,SUMIFS(Registros!$F$2:$F$6000,Registros!$A$2:$A$6000,"NP",Registros!$B$2:$B$6000,$A903),0)</f>
        <v/>
      </c>
      <c r="G903">
        <f>IF(COUNTIFS(Registros!$A$2:$A$6000,"MOV",Registros!$B$2:$B$6000,$A903)&gt;0,1,0)</f>
        <v/>
      </c>
      <c r="H903">
        <f>IF($G903=1,SUMIFS(Registros!$F$2:$F$6000,Registros!$A$2:$A$6000,"MOV",Registros!$B$2:$B$6000,$A903),0)</f>
        <v/>
      </c>
      <c r="I903">
        <f>IF(COUNTIFS(Registros!$A$2:$A$6000,"CS",Registros!$B$2:$B$6000,$A903)&gt;0,1,0)</f>
        <v/>
      </c>
      <c r="J903">
        <f>IF($I903=1,SUMIFS(Registros!$I$2:$I$6000,Registros!$A$2:$A$6000,"CS",Registros!$B$2:$B$6000,$A903),0)</f>
        <v/>
      </c>
      <c r="K903">
        <f>IF(COUNTIFS(Winback!$K$2:$K$300,$D903)&gt;0,1,0)</f>
        <v/>
      </c>
      <c r="L903">
        <f>IF(AND($K903=1,LEFT($A903,3)="WB-"),SUMIFS(Winback!$D$2:$D$300,Winback!$K$2:$K$300,$D903),0)</f>
        <v/>
      </c>
      <c r="M903">
        <f>IF(OR($E903=1,$G903=1,SUMIFS(Registros!$J$2:$J$6000,Registros!$B$2:$B$6000,$A903)&gt;0),1,0)</f>
        <v/>
      </c>
      <c r="N903">
        <f>IF($J903&gt;0,1,IF(COUNTIFS(Registros!$A$2:$A$6000,"CS",Registros!$B$2:$B$6000,$A903,Registros!$K$2:$K$6000,"&lt;&gt;")&gt;0,1,0))</f>
        <v/>
      </c>
      <c r="O903">
        <f>IF(AND($K903=1,$E903=0,$G903=0,$I903=0),"WINBACK",IF(AND($M903=1,$N903&gt;0),"CONVERGENTE",IF($M903=1,"SOLO MÓVIL",IF($N903&gt;0,"SOLO FIJO / INTERNET","SIN SERVICIOS"))))</f>
        <v/>
      </c>
      <c r="P903">
        <f>IF($O903="WINBACK","Recuperar (winback)",IF($O903="CONVERGENTE","Upgrade / más líneas",IF($O903="SOLO MÓVIL","Ofrecer fijo + internet (FLBBTV)",IF($O903="SOLO FIJO / INTERNET","Ofrecer línea móvil Nextphone","Oferta completa (móvil + fijo + internet)"))))</f>
        <v/>
      </c>
      <c r="Q903">
        <f>$F903+$H903+$L903</f>
        <v/>
      </c>
      <c r="R903">
        <f>IFERROR(VLOOKUP($A903,Registros!$B$2:$G$6000,6,0),IFERROR(VLOOKUP($D903,Winback!$B$2:$C$300,2,0),""))</f>
        <v/>
      </c>
      <c r="S903">
        <f>IF($E903=1,"NP","")&amp;IF($G903=1,"+MOV","")&amp;IF($I903=1,"+CS","")&amp;IF($K903=1,"+WB","")</f>
        <v/>
      </c>
      <c r="T903">
        <f>$E903+$G903+$I903+$K903</f>
        <v/>
      </c>
    </row>
    <row r="904">
      <c r="A904" t="inlineStr">
        <is>
          <t>312232300000</t>
        </is>
      </c>
      <c r="B904" t="inlineStr">
        <is>
          <t>31223230</t>
        </is>
      </c>
      <c r="C904" t="inlineStr">
        <is>
          <t>ISIDRO ADONAYS DIAZ CORRALES</t>
        </is>
      </c>
      <c r="D904" t="inlineStr">
        <is>
          <t>ISIDROADONAYSDIAZCORRALES</t>
        </is>
      </c>
      <c r="E904">
        <f>IF(COUNTIFS(Registros!$A$2:$A$6000,"NP",Registros!$B$2:$B$6000,$A904)&gt;0,1,0)</f>
        <v/>
      </c>
      <c r="F904">
        <f>IF($E904=1,SUMIFS(Registros!$F$2:$F$6000,Registros!$A$2:$A$6000,"NP",Registros!$B$2:$B$6000,$A904),0)</f>
        <v/>
      </c>
      <c r="G904">
        <f>IF(COUNTIFS(Registros!$A$2:$A$6000,"MOV",Registros!$B$2:$B$6000,$A904)&gt;0,1,0)</f>
        <v/>
      </c>
      <c r="H904">
        <f>IF($G904=1,SUMIFS(Registros!$F$2:$F$6000,Registros!$A$2:$A$6000,"MOV",Registros!$B$2:$B$6000,$A904),0)</f>
        <v/>
      </c>
      <c r="I904">
        <f>IF(COUNTIFS(Registros!$A$2:$A$6000,"CS",Registros!$B$2:$B$6000,$A904)&gt;0,1,0)</f>
        <v/>
      </c>
      <c r="J904">
        <f>IF($I904=1,SUMIFS(Registros!$I$2:$I$6000,Registros!$A$2:$A$6000,"CS",Registros!$B$2:$B$6000,$A904),0)</f>
        <v/>
      </c>
      <c r="K904">
        <f>IF(COUNTIFS(Winback!$K$2:$K$300,$D904)&gt;0,1,0)</f>
        <v/>
      </c>
      <c r="L904">
        <f>IF(AND($K904=1,LEFT($A904,3)="WB-"),SUMIFS(Winback!$D$2:$D$300,Winback!$K$2:$K$300,$D904),0)</f>
        <v/>
      </c>
      <c r="M904">
        <f>IF(OR($E904=1,$G904=1,SUMIFS(Registros!$J$2:$J$6000,Registros!$B$2:$B$6000,$A904)&gt;0),1,0)</f>
        <v/>
      </c>
      <c r="N904">
        <f>IF($J904&gt;0,1,IF(COUNTIFS(Registros!$A$2:$A$6000,"CS",Registros!$B$2:$B$6000,$A904,Registros!$K$2:$K$6000,"&lt;&gt;")&gt;0,1,0))</f>
        <v/>
      </c>
      <c r="O904">
        <f>IF(AND($K904=1,$E904=0,$G904=0,$I904=0),"WINBACK",IF(AND($M904=1,$N904&gt;0),"CONVERGENTE",IF($M904=1,"SOLO MÓVIL",IF($N904&gt;0,"SOLO FIJO / INTERNET","SIN SERVICIOS"))))</f>
        <v/>
      </c>
      <c r="P904">
        <f>IF($O904="WINBACK","Recuperar (winback)",IF($O904="CONVERGENTE","Upgrade / más líneas",IF($O904="SOLO MÓVIL","Ofrecer fijo + internet (FLBBTV)",IF($O904="SOLO FIJO / INTERNET","Ofrecer línea móvil Nextphone","Oferta completa (móvil + fijo + internet)"))))</f>
        <v/>
      </c>
      <c r="Q904">
        <f>$F904+$H904+$L904</f>
        <v/>
      </c>
      <c r="R904">
        <f>IFERROR(VLOOKUP($A904,Registros!$B$2:$G$6000,6,0),IFERROR(VLOOKUP($D904,Winback!$B$2:$C$300,2,0),""))</f>
        <v/>
      </c>
      <c r="S904">
        <f>IF($E904=1,"NP","")&amp;IF($G904=1,"+MOV","")&amp;IF($I904=1,"+CS","")&amp;IF($K904=1,"+WB","")</f>
        <v/>
      </c>
      <c r="T904">
        <f>$E904+$G904+$I904+$K904</f>
        <v/>
      </c>
    </row>
    <row r="905">
      <c r="A905" t="inlineStr">
        <is>
          <t>331218950000</t>
        </is>
      </c>
      <c r="B905" t="inlineStr">
        <is>
          <t>33121895</t>
        </is>
      </c>
      <c r="C905" t="inlineStr">
        <is>
          <t>Gaming Consulting Panama Corporation2023</t>
        </is>
      </c>
      <c r="D905" t="inlineStr">
        <is>
          <t>GAMINGCONSULTINGPANAMACORPORATION2023</t>
        </is>
      </c>
      <c r="E905">
        <f>IF(COUNTIFS(Registros!$A$2:$A$6000,"NP",Registros!$B$2:$B$6000,$A905)&gt;0,1,0)</f>
        <v/>
      </c>
      <c r="F905">
        <f>IF($E905=1,SUMIFS(Registros!$F$2:$F$6000,Registros!$A$2:$A$6000,"NP",Registros!$B$2:$B$6000,$A905),0)</f>
        <v/>
      </c>
      <c r="G905">
        <f>IF(COUNTIFS(Registros!$A$2:$A$6000,"MOV",Registros!$B$2:$B$6000,$A905)&gt;0,1,0)</f>
        <v/>
      </c>
      <c r="H905">
        <f>IF($G905=1,SUMIFS(Registros!$F$2:$F$6000,Registros!$A$2:$A$6000,"MOV",Registros!$B$2:$B$6000,$A905),0)</f>
        <v/>
      </c>
      <c r="I905">
        <f>IF(COUNTIFS(Registros!$A$2:$A$6000,"CS",Registros!$B$2:$B$6000,$A905)&gt;0,1,0)</f>
        <v/>
      </c>
      <c r="J905">
        <f>IF($I905=1,SUMIFS(Registros!$I$2:$I$6000,Registros!$A$2:$A$6000,"CS",Registros!$B$2:$B$6000,$A905),0)</f>
        <v/>
      </c>
      <c r="K905">
        <f>IF(COUNTIFS(Winback!$K$2:$K$300,$D905)&gt;0,1,0)</f>
        <v/>
      </c>
      <c r="L905">
        <f>IF(AND($K905=1,LEFT($A905,3)="WB-"),SUMIFS(Winback!$D$2:$D$300,Winback!$K$2:$K$300,$D905),0)</f>
        <v/>
      </c>
      <c r="M905">
        <f>IF(OR($E905=1,$G905=1,SUMIFS(Registros!$J$2:$J$6000,Registros!$B$2:$B$6000,$A905)&gt;0),1,0)</f>
        <v/>
      </c>
      <c r="N905">
        <f>IF($J905&gt;0,1,IF(COUNTIFS(Registros!$A$2:$A$6000,"CS",Registros!$B$2:$B$6000,$A905,Registros!$K$2:$K$6000,"&lt;&gt;")&gt;0,1,0))</f>
        <v/>
      </c>
      <c r="O905">
        <f>IF(AND($K905=1,$E905=0,$G905=0,$I905=0),"WINBACK",IF(AND($M905=1,$N905&gt;0),"CONVERGENTE",IF($M905=1,"SOLO MÓVIL",IF($N905&gt;0,"SOLO FIJO / INTERNET","SIN SERVICIOS"))))</f>
        <v/>
      </c>
      <c r="P905">
        <f>IF($O905="WINBACK","Recuperar (winback)",IF($O905="CONVERGENTE","Upgrade / más líneas",IF($O905="SOLO MÓVIL","Ofrecer fijo + internet (FLBBTV)",IF($O905="SOLO FIJO / INTERNET","Ofrecer línea móvil Nextphone","Oferta completa (móvil + fijo + internet)"))))</f>
        <v/>
      </c>
      <c r="Q905">
        <f>$F905+$H905+$L905</f>
        <v/>
      </c>
      <c r="R905">
        <f>IFERROR(VLOOKUP($A905,Registros!$B$2:$G$6000,6,0),IFERROR(VLOOKUP($D905,Winback!$B$2:$C$300,2,0),""))</f>
        <v/>
      </c>
      <c r="S905">
        <f>IF($E905=1,"NP","")&amp;IF($G905=1,"+MOV","")&amp;IF($I905=1,"+CS","")&amp;IF($K905=1,"+WB","")</f>
        <v/>
      </c>
      <c r="T905">
        <f>$E905+$G905+$I905+$K905</f>
        <v/>
      </c>
    </row>
    <row r="906">
      <c r="A906" t="inlineStr">
        <is>
          <t>353226620000</t>
        </is>
      </c>
      <c r="B906" t="inlineStr">
        <is>
          <t>35322662</t>
        </is>
      </c>
      <c r="C906" t="inlineStr">
        <is>
          <t>CARMEN PEREZ</t>
        </is>
      </c>
      <c r="D906" t="inlineStr">
        <is>
          <t>CARMENPEREZ</t>
        </is>
      </c>
      <c r="E906">
        <f>IF(COUNTIFS(Registros!$A$2:$A$6000,"NP",Registros!$B$2:$B$6000,$A906)&gt;0,1,0)</f>
        <v/>
      </c>
      <c r="F906">
        <f>IF($E906=1,SUMIFS(Registros!$F$2:$F$6000,Registros!$A$2:$A$6000,"NP",Registros!$B$2:$B$6000,$A906),0)</f>
        <v/>
      </c>
      <c r="G906">
        <f>IF(COUNTIFS(Registros!$A$2:$A$6000,"MOV",Registros!$B$2:$B$6000,$A906)&gt;0,1,0)</f>
        <v/>
      </c>
      <c r="H906">
        <f>IF($G906=1,SUMIFS(Registros!$F$2:$F$6000,Registros!$A$2:$A$6000,"MOV",Registros!$B$2:$B$6000,$A906),0)</f>
        <v/>
      </c>
      <c r="I906">
        <f>IF(COUNTIFS(Registros!$A$2:$A$6000,"CS",Registros!$B$2:$B$6000,$A906)&gt;0,1,0)</f>
        <v/>
      </c>
      <c r="J906">
        <f>IF($I906=1,SUMIFS(Registros!$I$2:$I$6000,Registros!$A$2:$A$6000,"CS",Registros!$B$2:$B$6000,$A906),0)</f>
        <v/>
      </c>
      <c r="K906">
        <f>IF(COUNTIFS(Winback!$K$2:$K$300,$D906)&gt;0,1,0)</f>
        <v/>
      </c>
      <c r="L906">
        <f>IF(AND($K906=1,LEFT($A906,3)="WB-"),SUMIFS(Winback!$D$2:$D$300,Winback!$K$2:$K$300,$D906),0)</f>
        <v/>
      </c>
      <c r="M906">
        <f>IF(OR($E906=1,$G906=1,SUMIFS(Registros!$J$2:$J$6000,Registros!$B$2:$B$6000,$A906)&gt;0),1,0)</f>
        <v/>
      </c>
      <c r="N906">
        <f>IF($J906&gt;0,1,IF(COUNTIFS(Registros!$A$2:$A$6000,"CS",Registros!$B$2:$B$6000,$A906,Registros!$K$2:$K$6000,"&lt;&gt;")&gt;0,1,0))</f>
        <v/>
      </c>
      <c r="O906">
        <f>IF(AND($K906=1,$E906=0,$G906=0,$I906=0),"WINBACK",IF(AND($M906=1,$N906&gt;0),"CONVERGENTE",IF($M906=1,"SOLO MÓVIL",IF($N906&gt;0,"SOLO FIJO / INTERNET","SIN SERVICIOS"))))</f>
        <v/>
      </c>
      <c r="P906">
        <f>IF($O906="WINBACK","Recuperar (winback)",IF($O906="CONVERGENTE","Upgrade / más líneas",IF($O906="SOLO MÓVIL","Ofrecer fijo + internet (FLBBTV)",IF($O906="SOLO FIJO / INTERNET","Ofrecer línea móvil Nextphone","Oferta completa (móvil + fijo + internet)"))))</f>
        <v/>
      </c>
      <c r="Q906">
        <f>$F906+$H906+$L906</f>
        <v/>
      </c>
      <c r="R906">
        <f>IFERROR(VLOOKUP($A906,Registros!$B$2:$G$6000,6,0),IFERROR(VLOOKUP($D906,Winback!$B$2:$C$300,2,0),""))</f>
        <v/>
      </c>
      <c r="S906">
        <f>IF($E906=1,"NP","")&amp;IF($G906=1,"+MOV","")&amp;IF($I906=1,"+CS","")&amp;IF($K906=1,"+WB","")</f>
        <v/>
      </c>
      <c r="T906">
        <f>$E906+$G906+$I906+$K906</f>
        <v/>
      </c>
    </row>
    <row r="907">
      <c r="A907" t="inlineStr">
        <is>
          <t>351307380000</t>
        </is>
      </c>
      <c r="B907" t="inlineStr">
        <is>
          <t>35130738</t>
        </is>
      </c>
      <c r="C907" t="inlineStr">
        <is>
          <t>MILLENNIUM CAR SALES, S.A.</t>
        </is>
      </c>
      <c r="D907" t="inlineStr">
        <is>
          <t>MILLENNIUMCARSALESSA</t>
        </is>
      </c>
      <c r="E907">
        <f>IF(COUNTIFS(Registros!$A$2:$A$6000,"NP",Registros!$B$2:$B$6000,$A907)&gt;0,1,0)</f>
        <v/>
      </c>
      <c r="F907">
        <f>IF($E907=1,SUMIFS(Registros!$F$2:$F$6000,Registros!$A$2:$A$6000,"NP",Registros!$B$2:$B$6000,$A907),0)</f>
        <v/>
      </c>
      <c r="G907">
        <f>IF(COUNTIFS(Registros!$A$2:$A$6000,"MOV",Registros!$B$2:$B$6000,$A907)&gt;0,1,0)</f>
        <v/>
      </c>
      <c r="H907">
        <f>IF($G907=1,SUMIFS(Registros!$F$2:$F$6000,Registros!$A$2:$A$6000,"MOV",Registros!$B$2:$B$6000,$A907),0)</f>
        <v/>
      </c>
      <c r="I907">
        <f>IF(COUNTIFS(Registros!$A$2:$A$6000,"CS",Registros!$B$2:$B$6000,$A907)&gt;0,1,0)</f>
        <v/>
      </c>
      <c r="J907">
        <f>IF($I907=1,SUMIFS(Registros!$I$2:$I$6000,Registros!$A$2:$A$6000,"CS",Registros!$B$2:$B$6000,$A907),0)</f>
        <v/>
      </c>
      <c r="K907">
        <f>IF(COUNTIFS(Winback!$K$2:$K$300,$D907)&gt;0,1,0)</f>
        <v/>
      </c>
      <c r="L907">
        <f>IF(AND($K907=1,LEFT($A907,3)="WB-"),SUMIFS(Winback!$D$2:$D$300,Winback!$K$2:$K$300,$D907),0)</f>
        <v/>
      </c>
      <c r="M907">
        <f>IF(OR($E907=1,$G907=1,SUMIFS(Registros!$J$2:$J$6000,Registros!$B$2:$B$6000,$A907)&gt;0),1,0)</f>
        <v/>
      </c>
      <c r="N907">
        <f>IF($J907&gt;0,1,IF(COUNTIFS(Registros!$A$2:$A$6000,"CS",Registros!$B$2:$B$6000,$A907,Registros!$K$2:$K$6000,"&lt;&gt;")&gt;0,1,0))</f>
        <v/>
      </c>
      <c r="O907">
        <f>IF(AND($K907=1,$E907=0,$G907=0,$I907=0),"WINBACK",IF(AND($M907=1,$N907&gt;0),"CONVERGENTE",IF($M907=1,"SOLO MÓVIL",IF($N907&gt;0,"SOLO FIJO / INTERNET","SIN SERVICIOS"))))</f>
        <v/>
      </c>
      <c r="P907">
        <f>IF($O907="WINBACK","Recuperar (winback)",IF($O907="CONVERGENTE","Upgrade / más líneas",IF($O907="SOLO MÓVIL","Ofrecer fijo + internet (FLBBTV)",IF($O907="SOLO FIJO / INTERNET","Ofrecer línea móvil Nextphone","Oferta completa (móvil + fijo + internet)"))))</f>
        <v/>
      </c>
      <c r="Q907">
        <f>$F907+$H907+$L907</f>
        <v/>
      </c>
      <c r="R907">
        <f>IFERROR(VLOOKUP($A907,Registros!$B$2:$G$6000,6,0),IFERROR(VLOOKUP($D907,Winback!$B$2:$C$300,2,0),""))</f>
        <v/>
      </c>
      <c r="S907">
        <f>IF($E907=1,"NP","")&amp;IF($G907=1,"+MOV","")&amp;IF($I907=1,"+CS","")&amp;IF($K907=1,"+WB","")</f>
        <v/>
      </c>
      <c r="T907">
        <f>$E907+$G907+$I907+$K907</f>
        <v/>
      </c>
    </row>
    <row r="908">
      <c r="A908" t="inlineStr">
        <is>
          <t>358202730000</t>
        </is>
      </c>
      <c r="B908" t="inlineStr">
        <is>
          <t>35820273</t>
        </is>
      </c>
      <c r="C908" t="inlineStr">
        <is>
          <t>YLVIA CHAVEZ</t>
        </is>
      </c>
      <c r="D908" t="inlineStr">
        <is>
          <t>YLVIACHAVEZ</t>
        </is>
      </c>
      <c r="E908">
        <f>IF(COUNTIFS(Registros!$A$2:$A$6000,"NP",Registros!$B$2:$B$6000,$A908)&gt;0,1,0)</f>
        <v/>
      </c>
      <c r="F908">
        <f>IF($E908=1,SUMIFS(Registros!$F$2:$F$6000,Registros!$A$2:$A$6000,"NP",Registros!$B$2:$B$6000,$A908),0)</f>
        <v/>
      </c>
      <c r="G908">
        <f>IF(COUNTIFS(Registros!$A$2:$A$6000,"MOV",Registros!$B$2:$B$6000,$A908)&gt;0,1,0)</f>
        <v/>
      </c>
      <c r="H908">
        <f>IF($G908=1,SUMIFS(Registros!$F$2:$F$6000,Registros!$A$2:$A$6000,"MOV",Registros!$B$2:$B$6000,$A908),0)</f>
        <v/>
      </c>
      <c r="I908">
        <f>IF(COUNTIFS(Registros!$A$2:$A$6000,"CS",Registros!$B$2:$B$6000,$A908)&gt;0,1,0)</f>
        <v/>
      </c>
      <c r="J908">
        <f>IF($I908=1,SUMIFS(Registros!$I$2:$I$6000,Registros!$A$2:$A$6000,"CS",Registros!$B$2:$B$6000,$A908),0)</f>
        <v/>
      </c>
      <c r="K908">
        <f>IF(COUNTIFS(Winback!$K$2:$K$300,$D908)&gt;0,1,0)</f>
        <v/>
      </c>
      <c r="L908">
        <f>IF(AND($K908=1,LEFT($A908,3)="WB-"),SUMIFS(Winback!$D$2:$D$300,Winback!$K$2:$K$300,$D908),0)</f>
        <v/>
      </c>
      <c r="M908">
        <f>IF(OR($E908=1,$G908=1,SUMIFS(Registros!$J$2:$J$6000,Registros!$B$2:$B$6000,$A908)&gt;0),1,0)</f>
        <v/>
      </c>
      <c r="N908">
        <f>IF($J908&gt;0,1,IF(COUNTIFS(Registros!$A$2:$A$6000,"CS",Registros!$B$2:$B$6000,$A908,Registros!$K$2:$K$6000,"&lt;&gt;")&gt;0,1,0))</f>
        <v/>
      </c>
      <c r="O908">
        <f>IF(AND($K908=1,$E908=0,$G908=0,$I908=0),"WINBACK",IF(AND($M908=1,$N908&gt;0),"CONVERGENTE",IF($M908=1,"SOLO MÓVIL",IF($N908&gt;0,"SOLO FIJO / INTERNET","SIN SERVICIOS"))))</f>
        <v/>
      </c>
      <c r="P908">
        <f>IF($O908="WINBACK","Recuperar (winback)",IF($O908="CONVERGENTE","Upgrade / más líneas",IF($O908="SOLO MÓVIL","Ofrecer fijo + internet (FLBBTV)",IF($O908="SOLO FIJO / INTERNET","Ofrecer línea móvil Nextphone","Oferta completa (móvil + fijo + internet)"))))</f>
        <v/>
      </c>
      <c r="Q908">
        <f>$F908+$H908+$L908</f>
        <v/>
      </c>
      <c r="R908">
        <f>IFERROR(VLOOKUP($A908,Registros!$B$2:$G$6000,6,0),IFERROR(VLOOKUP($D908,Winback!$B$2:$C$300,2,0),""))</f>
        <v/>
      </c>
      <c r="S908">
        <f>IF($E908=1,"NP","")&amp;IF($G908=1,"+MOV","")&amp;IF($I908=1,"+CS","")&amp;IF($K908=1,"+WB","")</f>
        <v/>
      </c>
      <c r="T908">
        <f>$E908+$G908+$I908+$K908</f>
        <v/>
      </c>
    </row>
    <row r="909">
      <c r="A909" t="inlineStr">
        <is>
          <t>359368950000</t>
        </is>
      </c>
      <c r="B909" t="inlineStr">
        <is>
          <t>35936895</t>
        </is>
      </c>
      <c r="C909" t="inlineStr">
        <is>
          <t>RIGOBERTO CABALLERO</t>
        </is>
      </c>
      <c r="D909" t="inlineStr">
        <is>
          <t>RIGOBERTOCABALLERO</t>
        </is>
      </c>
      <c r="E909">
        <f>IF(COUNTIFS(Registros!$A$2:$A$6000,"NP",Registros!$B$2:$B$6000,$A909)&gt;0,1,0)</f>
        <v/>
      </c>
      <c r="F909">
        <f>IF($E909=1,SUMIFS(Registros!$F$2:$F$6000,Registros!$A$2:$A$6000,"NP",Registros!$B$2:$B$6000,$A909),0)</f>
        <v/>
      </c>
      <c r="G909">
        <f>IF(COUNTIFS(Registros!$A$2:$A$6000,"MOV",Registros!$B$2:$B$6000,$A909)&gt;0,1,0)</f>
        <v/>
      </c>
      <c r="H909">
        <f>IF($G909=1,SUMIFS(Registros!$F$2:$F$6000,Registros!$A$2:$A$6000,"MOV",Registros!$B$2:$B$6000,$A909),0)</f>
        <v/>
      </c>
      <c r="I909">
        <f>IF(COUNTIFS(Registros!$A$2:$A$6000,"CS",Registros!$B$2:$B$6000,$A909)&gt;0,1,0)</f>
        <v/>
      </c>
      <c r="J909">
        <f>IF($I909=1,SUMIFS(Registros!$I$2:$I$6000,Registros!$A$2:$A$6000,"CS",Registros!$B$2:$B$6000,$A909),0)</f>
        <v/>
      </c>
      <c r="K909">
        <f>IF(COUNTIFS(Winback!$K$2:$K$300,$D909)&gt;0,1,0)</f>
        <v/>
      </c>
      <c r="L909">
        <f>IF(AND($K909=1,LEFT($A909,3)="WB-"),SUMIFS(Winback!$D$2:$D$300,Winback!$K$2:$K$300,$D909),0)</f>
        <v/>
      </c>
      <c r="M909">
        <f>IF(OR($E909=1,$G909=1,SUMIFS(Registros!$J$2:$J$6000,Registros!$B$2:$B$6000,$A909)&gt;0),1,0)</f>
        <v/>
      </c>
      <c r="N909">
        <f>IF($J909&gt;0,1,IF(COUNTIFS(Registros!$A$2:$A$6000,"CS",Registros!$B$2:$B$6000,$A909,Registros!$K$2:$K$6000,"&lt;&gt;")&gt;0,1,0))</f>
        <v/>
      </c>
      <c r="O909">
        <f>IF(AND($K909=1,$E909=0,$G909=0,$I909=0),"WINBACK",IF(AND($M909=1,$N909&gt;0),"CONVERGENTE",IF($M909=1,"SOLO MÓVIL",IF($N909&gt;0,"SOLO FIJO / INTERNET","SIN SERVICIOS"))))</f>
        <v/>
      </c>
      <c r="P909">
        <f>IF($O909="WINBACK","Recuperar (winback)",IF($O909="CONVERGENTE","Upgrade / más líneas",IF($O909="SOLO MÓVIL","Ofrecer fijo + internet (FLBBTV)",IF($O909="SOLO FIJO / INTERNET","Ofrecer línea móvil Nextphone","Oferta completa (móvil + fijo + internet)"))))</f>
        <v/>
      </c>
      <c r="Q909">
        <f>$F909+$H909+$L909</f>
        <v/>
      </c>
      <c r="R909">
        <f>IFERROR(VLOOKUP($A909,Registros!$B$2:$G$6000,6,0),IFERROR(VLOOKUP($D909,Winback!$B$2:$C$300,2,0),""))</f>
        <v/>
      </c>
      <c r="S909">
        <f>IF($E909=1,"NP","")&amp;IF($G909=1,"+MOV","")&amp;IF($I909=1,"+CS","")&amp;IF($K909=1,"+WB","")</f>
        <v/>
      </c>
      <c r="T909">
        <f>$E909+$G909+$I909+$K909</f>
        <v/>
      </c>
    </row>
    <row r="910">
      <c r="A910" t="inlineStr">
        <is>
          <t>353342390000</t>
        </is>
      </c>
      <c r="B910" t="inlineStr">
        <is>
          <t>35334239</t>
        </is>
      </c>
      <c r="C910" t="inlineStr">
        <is>
          <t>JUAN SOLIS</t>
        </is>
      </c>
      <c r="D910" t="inlineStr">
        <is>
          <t>JUANSOLIS</t>
        </is>
      </c>
      <c r="E910">
        <f>IF(COUNTIFS(Registros!$A$2:$A$6000,"NP",Registros!$B$2:$B$6000,$A910)&gt;0,1,0)</f>
        <v/>
      </c>
      <c r="F910">
        <f>IF($E910=1,SUMIFS(Registros!$F$2:$F$6000,Registros!$A$2:$A$6000,"NP",Registros!$B$2:$B$6000,$A910),0)</f>
        <v/>
      </c>
      <c r="G910">
        <f>IF(COUNTIFS(Registros!$A$2:$A$6000,"MOV",Registros!$B$2:$B$6000,$A910)&gt;0,1,0)</f>
        <v/>
      </c>
      <c r="H910">
        <f>IF($G910=1,SUMIFS(Registros!$F$2:$F$6000,Registros!$A$2:$A$6000,"MOV",Registros!$B$2:$B$6000,$A910),0)</f>
        <v/>
      </c>
      <c r="I910">
        <f>IF(COUNTIFS(Registros!$A$2:$A$6000,"CS",Registros!$B$2:$B$6000,$A910)&gt;0,1,0)</f>
        <v/>
      </c>
      <c r="J910">
        <f>IF($I910=1,SUMIFS(Registros!$I$2:$I$6000,Registros!$A$2:$A$6000,"CS",Registros!$B$2:$B$6000,$A910),0)</f>
        <v/>
      </c>
      <c r="K910">
        <f>IF(COUNTIFS(Winback!$K$2:$K$300,$D910)&gt;0,1,0)</f>
        <v/>
      </c>
      <c r="L910">
        <f>IF(AND($K910=1,LEFT($A910,3)="WB-"),SUMIFS(Winback!$D$2:$D$300,Winback!$K$2:$K$300,$D910),0)</f>
        <v/>
      </c>
      <c r="M910">
        <f>IF(OR($E910=1,$G910=1,SUMIFS(Registros!$J$2:$J$6000,Registros!$B$2:$B$6000,$A910)&gt;0),1,0)</f>
        <v/>
      </c>
      <c r="N910">
        <f>IF($J910&gt;0,1,IF(COUNTIFS(Registros!$A$2:$A$6000,"CS",Registros!$B$2:$B$6000,$A910,Registros!$K$2:$K$6000,"&lt;&gt;")&gt;0,1,0))</f>
        <v/>
      </c>
      <c r="O910">
        <f>IF(AND($K910=1,$E910=0,$G910=0,$I910=0),"WINBACK",IF(AND($M910=1,$N910&gt;0),"CONVERGENTE",IF($M910=1,"SOLO MÓVIL",IF($N910&gt;0,"SOLO FIJO / INTERNET","SIN SERVICIOS"))))</f>
        <v/>
      </c>
      <c r="P910">
        <f>IF($O910="WINBACK","Recuperar (winback)",IF($O910="CONVERGENTE","Upgrade / más líneas",IF($O910="SOLO MÓVIL","Ofrecer fijo + internet (FLBBTV)",IF($O910="SOLO FIJO / INTERNET","Ofrecer línea móvil Nextphone","Oferta completa (móvil + fijo + internet)"))))</f>
        <v/>
      </c>
      <c r="Q910">
        <f>$F910+$H910+$L910</f>
        <v/>
      </c>
      <c r="R910">
        <f>IFERROR(VLOOKUP($A910,Registros!$B$2:$G$6000,6,0),IFERROR(VLOOKUP($D910,Winback!$B$2:$C$300,2,0),""))</f>
        <v/>
      </c>
      <c r="S910">
        <f>IF($E910=1,"NP","")&amp;IF($G910=1,"+MOV","")&amp;IF($I910=1,"+CS","")&amp;IF($K910=1,"+WB","")</f>
        <v/>
      </c>
      <c r="T910">
        <f>$E910+$G910+$I910+$K910</f>
        <v/>
      </c>
    </row>
    <row r="911">
      <c r="A911" t="inlineStr">
        <is>
          <t>355052470000</t>
        </is>
      </c>
      <c r="B911" t="inlineStr">
        <is>
          <t>35505247</t>
        </is>
      </c>
      <c r="C911" t="inlineStr">
        <is>
          <t>JAVIER MORALES</t>
        </is>
      </c>
      <c r="D911" t="inlineStr">
        <is>
          <t>JAVIERMORALES</t>
        </is>
      </c>
      <c r="E911">
        <f>IF(COUNTIFS(Registros!$A$2:$A$6000,"NP",Registros!$B$2:$B$6000,$A911)&gt;0,1,0)</f>
        <v/>
      </c>
      <c r="F911">
        <f>IF($E911=1,SUMIFS(Registros!$F$2:$F$6000,Registros!$A$2:$A$6000,"NP",Registros!$B$2:$B$6000,$A911),0)</f>
        <v/>
      </c>
      <c r="G911">
        <f>IF(COUNTIFS(Registros!$A$2:$A$6000,"MOV",Registros!$B$2:$B$6000,$A911)&gt;0,1,0)</f>
        <v/>
      </c>
      <c r="H911">
        <f>IF($G911=1,SUMIFS(Registros!$F$2:$F$6000,Registros!$A$2:$A$6000,"MOV",Registros!$B$2:$B$6000,$A911),0)</f>
        <v/>
      </c>
      <c r="I911">
        <f>IF(COUNTIFS(Registros!$A$2:$A$6000,"CS",Registros!$B$2:$B$6000,$A911)&gt;0,1,0)</f>
        <v/>
      </c>
      <c r="J911">
        <f>IF($I911=1,SUMIFS(Registros!$I$2:$I$6000,Registros!$A$2:$A$6000,"CS",Registros!$B$2:$B$6000,$A911),0)</f>
        <v/>
      </c>
      <c r="K911">
        <f>IF(COUNTIFS(Winback!$K$2:$K$300,$D911)&gt;0,1,0)</f>
        <v/>
      </c>
      <c r="L911">
        <f>IF(AND($K911=1,LEFT($A911,3)="WB-"),SUMIFS(Winback!$D$2:$D$300,Winback!$K$2:$K$300,$D911),0)</f>
        <v/>
      </c>
      <c r="M911">
        <f>IF(OR($E911=1,$G911=1,SUMIFS(Registros!$J$2:$J$6000,Registros!$B$2:$B$6000,$A911)&gt;0),1,0)</f>
        <v/>
      </c>
      <c r="N911">
        <f>IF($J911&gt;0,1,IF(COUNTIFS(Registros!$A$2:$A$6000,"CS",Registros!$B$2:$B$6000,$A911,Registros!$K$2:$K$6000,"&lt;&gt;")&gt;0,1,0))</f>
        <v/>
      </c>
      <c r="O911">
        <f>IF(AND($K911=1,$E911=0,$G911=0,$I911=0),"WINBACK",IF(AND($M911=1,$N911&gt;0),"CONVERGENTE",IF($M911=1,"SOLO MÓVIL",IF($N911&gt;0,"SOLO FIJO / INTERNET","SIN SERVICIOS"))))</f>
        <v/>
      </c>
      <c r="P911">
        <f>IF($O911="WINBACK","Recuperar (winback)",IF($O911="CONVERGENTE","Upgrade / más líneas",IF($O911="SOLO MÓVIL","Ofrecer fijo + internet (FLBBTV)",IF($O911="SOLO FIJO / INTERNET","Ofrecer línea móvil Nextphone","Oferta completa (móvil + fijo + internet)"))))</f>
        <v/>
      </c>
      <c r="Q911">
        <f>$F911+$H911+$L911</f>
        <v/>
      </c>
      <c r="R911">
        <f>IFERROR(VLOOKUP($A911,Registros!$B$2:$G$6000,6,0),IFERROR(VLOOKUP($D911,Winback!$B$2:$C$300,2,0),""))</f>
        <v/>
      </c>
      <c r="S911">
        <f>IF($E911=1,"NP","")&amp;IF($G911=1,"+MOV","")&amp;IF($I911=1,"+CS","")&amp;IF($K911=1,"+WB","")</f>
        <v/>
      </c>
      <c r="T911">
        <f>$E911+$G911+$I911+$K911</f>
        <v/>
      </c>
    </row>
    <row r="912">
      <c r="A912" t="inlineStr">
        <is>
          <t>353267090000</t>
        </is>
      </c>
      <c r="B912" t="inlineStr">
        <is>
          <t>35326709</t>
        </is>
      </c>
      <c r="C912" t="inlineStr">
        <is>
          <t>RAUL MENDIENTA</t>
        </is>
      </c>
      <c r="D912" t="inlineStr">
        <is>
          <t>RAULMENDIENTA</t>
        </is>
      </c>
      <c r="E912">
        <f>IF(COUNTIFS(Registros!$A$2:$A$6000,"NP",Registros!$B$2:$B$6000,$A912)&gt;0,1,0)</f>
        <v/>
      </c>
      <c r="F912">
        <f>IF($E912=1,SUMIFS(Registros!$F$2:$F$6000,Registros!$A$2:$A$6000,"NP",Registros!$B$2:$B$6000,$A912),0)</f>
        <v/>
      </c>
      <c r="G912">
        <f>IF(COUNTIFS(Registros!$A$2:$A$6000,"MOV",Registros!$B$2:$B$6000,$A912)&gt;0,1,0)</f>
        <v/>
      </c>
      <c r="H912">
        <f>IF($G912=1,SUMIFS(Registros!$F$2:$F$6000,Registros!$A$2:$A$6000,"MOV",Registros!$B$2:$B$6000,$A912),0)</f>
        <v/>
      </c>
      <c r="I912">
        <f>IF(COUNTIFS(Registros!$A$2:$A$6000,"CS",Registros!$B$2:$B$6000,$A912)&gt;0,1,0)</f>
        <v/>
      </c>
      <c r="J912">
        <f>IF($I912=1,SUMIFS(Registros!$I$2:$I$6000,Registros!$A$2:$A$6000,"CS",Registros!$B$2:$B$6000,$A912),0)</f>
        <v/>
      </c>
      <c r="K912">
        <f>IF(COUNTIFS(Winback!$K$2:$K$300,$D912)&gt;0,1,0)</f>
        <v/>
      </c>
      <c r="L912">
        <f>IF(AND($K912=1,LEFT($A912,3)="WB-"),SUMIFS(Winback!$D$2:$D$300,Winback!$K$2:$K$300,$D912),0)</f>
        <v/>
      </c>
      <c r="M912">
        <f>IF(OR($E912=1,$G912=1,SUMIFS(Registros!$J$2:$J$6000,Registros!$B$2:$B$6000,$A912)&gt;0),1,0)</f>
        <v/>
      </c>
      <c r="N912">
        <f>IF($J912&gt;0,1,IF(COUNTIFS(Registros!$A$2:$A$6000,"CS",Registros!$B$2:$B$6000,$A912,Registros!$K$2:$K$6000,"&lt;&gt;")&gt;0,1,0))</f>
        <v/>
      </c>
      <c r="O912">
        <f>IF(AND($K912=1,$E912=0,$G912=0,$I912=0),"WINBACK",IF(AND($M912=1,$N912&gt;0),"CONVERGENTE",IF($M912=1,"SOLO MÓVIL",IF($N912&gt;0,"SOLO FIJO / INTERNET","SIN SERVICIOS"))))</f>
        <v/>
      </c>
      <c r="P912">
        <f>IF($O912="WINBACK","Recuperar (winback)",IF($O912="CONVERGENTE","Upgrade / más líneas",IF($O912="SOLO MÓVIL","Ofrecer fijo + internet (FLBBTV)",IF($O912="SOLO FIJO / INTERNET","Ofrecer línea móvil Nextphone","Oferta completa (móvil + fijo + internet)"))))</f>
        <v/>
      </c>
      <c r="Q912">
        <f>$F912+$H912+$L912</f>
        <v/>
      </c>
      <c r="R912">
        <f>IFERROR(VLOOKUP($A912,Registros!$B$2:$G$6000,6,0),IFERROR(VLOOKUP($D912,Winback!$B$2:$C$300,2,0),""))</f>
        <v/>
      </c>
      <c r="S912">
        <f>IF($E912=1,"NP","")&amp;IF($G912=1,"+MOV","")&amp;IF($I912=1,"+CS","")&amp;IF($K912=1,"+WB","")</f>
        <v/>
      </c>
      <c r="T912">
        <f>$E912+$G912+$I912+$K912</f>
        <v/>
      </c>
    </row>
    <row r="913">
      <c r="A913" t="inlineStr">
        <is>
          <t>355303020000</t>
        </is>
      </c>
      <c r="B913" t="inlineStr">
        <is>
          <t>35530302</t>
        </is>
      </c>
      <c r="C913" t="inlineStr">
        <is>
          <t>LIONELA BATISTA</t>
        </is>
      </c>
      <c r="D913" t="inlineStr">
        <is>
          <t>LIONELABATISTA</t>
        </is>
      </c>
      <c r="E913">
        <f>IF(COUNTIFS(Registros!$A$2:$A$6000,"NP",Registros!$B$2:$B$6000,$A913)&gt;0,1,0)</f>
        <v/>
      </c>
      <c r="F913">
        <f>IF($E913=1,SUMIFS(Registros!$F$2:$F$6000,Registros!$A$2:$A$6000,"NP",Registros!$B$2:$B$6000,$A913),0)</f>
        <v/>
      </c>
      <c r="G913">
        <f>IF(COUNTIFS(Registros!$A$2:$A$6000,"MOV",Registros!$B$2:$B$6000,$A913)&gt;0,1,0)</f>
        <v/>
      </c>
      <c r="H913">
        <f>IF($G913=1,SUMIFS(Registros!$F$2:$F$6000,Registros!$A$2:$A$6000,"MOV",Registros!$B$2:$B$6000,$A913),0)</f>
        <v/>
      </c>
      <c r="I913">
        <f>IF(COUNTIFS(Registros!$A$2:$A$6000,"CS",Registros!$B$2:$B$6000,$A913)&gt;0,1,0)</f>
        <v/>
      </c>
      <c r="J913">
        <f>IF($I913=1,SUMIFS(Registros!$I$2:$I$6000,Registros!$A$2:$A$6000,"CS",Registros!$B$2:$B$6000,$A913),0)</f>
        <v/>
      </c>
      <c r="K913">
        <f>IF(COUNTIFS(Winback!$K$2:$K$300,$D913)&gt;0,1,0)</f>
        <v/>
      </c>
      <c r="L913">
        <f>IF(AND($K913=1,LEFT($A913,3)="WB-"),SUMIFS(Winback!$D$2:$D$300,Winback!$K$2:$K$300,$D913),0)</f>
        <v/>
      </c>
      <c r="M913">
        <f>IF(OR($E913=1,$G913=1,SUMIFS(Registros!$J$2:$J$6000,Registros!$B$2:$B$6000,$A913)&gt;0),1,0)</f>
        <v/>
      </c>
      <c r="N913">
        <f>IF($J913&gt;0,1,IF(COUNTIFS(Registros!$A$2:$A$6000,"CS",Registros!$B$2:$B$6000,$A913,Registros!$K$2:$K$6000,"&lt;&gt;")&gt;0,1,0))</f>
        <v/>
      </c>
      <c r="O913">
        <f>IF(AND($K913=1,$E913=0,$G913=0,$I913=0),"WINBACK",IF(AND($M913=1,$N913&gt;0),"CONVERGENTE",IF($M913=1,"SOLO MÓVIL",IF($N913&gt;0,"SOLO FIJO / INTERNET","SIN SERVICIOS"))))</f>
        <v/>
      </c>
      <c r="P913">
        <f>IF($O913="WINBACK","Recuperar (winback)",IF($O913="CONVERGENTE","Upgrade / más líneas",IF($O913="SOLO MÓVIL","Ofrecer fijo + internet (FLBBTV)",IF($O913="SOLO FIJO / INTERNET","Ofrecer línea móvil Nextphone","Oferta completa (móvil + fijo + internet)"))))</f>
        <v/>
      </c>
      <c r="Q913">
        <f>$F913+$H913+$L913</f>
        <v/>
      </c>
      <c r="R913">
        <f>IFERROR(VLOOKUP($A913,Registros!$B$2:$G$6000,6,0),IFERROR(VLOOKUP($D913,Winback!$B$2:$C$300,2,0),""))</f>
        <v/>
      </c>
      <c r="S913">
        <f>IF($E913=1,"NP","")&amp;IF($G913=1,"+MOV","")&amp;IF($I913=1,"+CS","")&amp;IF($K913=1,"+WB","")</f>
        <v/>
      </c>
      <c r="T913">
        <f>$E913+$G913+$I913+$K913</f>
        <v/>
      </c>
    </row>
    <row r="914">
      <c r="A914" t="inlineStr">
        <is>
          <t>355314630000</t>
        </is>
      </c>
      <c r="B914" t="inlineStr">
        <is>
          <t>35531463</t>
        </is>
      </c>
      <c r="C914" t="inlineStr">
        <is>
          <t>DORIS RODRIGUEZ</t>
        </is>
      </c>
      <c r="D914" t="inlineStr">
        <is>
          <t>DORISRODRIGUEZ</t>
        </is>
      </c>
      <c r="E914">
        <f>IF(COUNTIFS(Registros!$A$2:$A$6000,"NP",Registros!$B$2:$B$6000,$A914)&gt;0,1,0)</f>
        <v/>
      </c>
      <c r="F914">
        <f>IF($E914=1,SUMIFS(Registros!$F$2:$F$6000,Registros!$A$2:$A$6000,"NP",Registros!$B$2:$B$6000,$A914),0)</f>
        <v/>
      </c>
      <c r="G914">
        <f>IF(COUNTIFS(Registros!$A$2:$A$6000,"MOV",Registros!$B$2:$B$6000,$A914)&gt;0,1,0)</f>
        <v/>
      </c>
      <c r="H914">
        <f>IF($G914=1,SUMIFS(Registros!$F$2:$F$6000,Registros!$A$2:$A$6000,"MOV",Registros!$B$2:$B$6000,$A914),0)</f>
        <v/>
      </c>
      <c r="I914">
        <f>IF(COUNTIFS(Registros!$A$2:$A$6000,"CS",Registros!$B$2:$B$6000,$A914)&gt;0,1,0)</f>
        <v/>
      </c>
      <c r="J914">
        <f>IF($I914=1,SUMIFS(Registros!$I$2:$I$6000,Registros!$A$2:$A$6000,"CS",Registros!$B$2:$B$6000,$A914),0)</f>
        <v/>
      </c>
      <c r="K914">
        <f>IF(COUNTIFS(Winback!$K$2:$K$300,$D914)&gt;0,1,0)</f>
        <v/>
      </c>
      <c r="L914">
        <f>IF(AND($K914=1,LEFT($A914,3)="WB-"),SUMIFS(Winback!$D$2:$D$300,Winback!$K$2:$K$300,$D914),0)</f>
        <v/>
      </c>
      <c r="M914">
        <f>IF(OR($E914=1,$G914=1,SUMIFS(Registros!$J$2:$J$6000,Registros!$B$2:$B$6000,$A914)&gt;0),1,0)</f>
        <v/>
      </c>
      <c r="N914">
        <f>IF($J914&gt;0,1,IF(COUNTIFS(Registros!$A$2:$A$6000,"CS",Registros!$B$2:$B$6000,$A914,Registros!$K$2:$K$6000,"&lt;&gt;")&gt;0,1,0))</f>
        <v/>
      </c>
      <c r="O914">
        <f>IF(AND($K914=1,$E914=0,$G914=0,$I914=0),"WINBACK",IF(AND($M914=1,$N914&gt;0),"CONVERGENTE",IF($M914=1,"SOLO MÓVIL",IF($N914&gt;0,"SOLO FIJO / INTERNET","SIN SERVICIOS"))))</f>
        <v/>
      </c>
      <c r="P914">
        <f>IF($O914="WINBACK","Recuperar (winback)",IF($O914="CONVERGENTE","Upgrade / más líneas",IF($O914="SOLO MÓVIL","Ofrecer fijo + internet (FLBBTV)",IF($O914="SOLO FIJO / INTERNET","Ofrecer línea móvil Nextphone","Oferta completa (móvil + fijo + internet)"))))</f>
        <v/>
      </c>
      <c r="Q914">
        <f>$F914+$H914+$L914</f>
        <v/>
      </c>
      <c r="R914">
        <f>IFERROR(VLOOKUP($A914,Registros!$B$2:$G$6000,6,0),IFERROR(VLOOKUP($D914,Winback!$B$2:$C$300,2,0),""))</f>
        <v/>
      </c>
      <c r="S914">
        <f>IF($E914=1,"NP","")&amp;IF($G914=1,"+MOV","")&amp;IF($I914=1,"+CS","")&amp;IF($K914=1,"+WB","")</f>
        <v/>
      </c>
      <c r="T914">
        <f>$E914+$G914+$I914+$K914</f>
        <v/>
      </c>
    </row>
    <row r="915">
      <c r="A915" t="inlineStr">
        <is>
          <t>366043770000</t>
        </is>
      </c>
      <c r="B915" t="inlineStr">
        <is>
          <t>36604377</t>
        </is>
      </c>
      <c r="C915" t="inlineStr">
        <is>
          <t>LORENA GONZALEZ R</t>
        </is>
      </c>
      <c r="D915" t="inlineStr">
        <is>
          <t>LORENAGONZALEZR</t>
        </is>
      </c>
      <c r="E915">
        <f>IF(COUNTIFS(Registros!$A$2:$A$6000,"NP",Registros!$B$2:$B$6000,$A915)&gt;0,1,0)</f>
        <v/>
      </c>
      <c r="F915">
        <f>IF($E915=1,SUMIFS(Registros!$F$2:$F$6000,Registros!$A$2:$A$6000,"NP",Registros!$B$2:$B$6000,$A915),0)</f>
        <v/>
      </c>
      <c r="G915">
        <f>IF(COUNTIFS(Registros!$A$2:$A$6000,"MOV",Registros!$B$2:$B$6000,$A915)&gt;0,1,0)</f>
        <v/>
      </c>
      <c r="H915">
        <f>IF($G915=1,SUMIFS(Registros!$F$2:$F$6000,Registros!$A$2:$A$6000,"MOV",Registros!$B$2:$B$6000,$A915),0)</f>
        <v/>
      </c>
      <c r="I915">
        <f>IF(COUNTIFS(Registros!$A$2:$A$6000,"CS",Registros!$B$2:$B$6000,$A915)&gt;0,1,0)</f>
        <v/>
      </c>
      <c r="J915">
        <f>IF($I915=1,SUMIFS(Registros!$I$2:$I$6000,Registros!$A$2:$A$6000,"CS",Registros!$B$2:$B$6000,$A915),0)</f>
        <v/>
      </c>
      <c r="K915">
        <f>IF(COUNTIFS(Winback!$K$2:$K$300,$D915)&gt;0,1,0)</f>
        <v/>
      </c>
      <c r="L915">
        <f>IF(AND($K915=1,LEFT($A915,3)="WB-"),SUMIFS(Winback!$D$2:$D$300,Winback!$K$2:$K$300,$D915),0)</f>
        <v/>
      </c>
      <c r="M915">
        <f>IF(OR($E915=1,$G915=1,SUMIFS(Registros!$J$2:$J$6000,Registros!$B$2:$B$6000,$A915)&gt;0),1,0)</f>
        <v/>
      </c>
      <c r="N915">
        <f>IF($J915&gt;0,1,IF(COUNTIFS(Registros!$A$2:$A$6000,"CS",Registros!$B$2:$B$6000,$A915,Registros!$K$2:$K$6000,"&lt;&gt;")&gt;0,1,0))</f>
        <v/>
      </c>
      <c r="O915">
        <f>IF(AND($K915=1,$E915=0,$G915=0,$I915=0),"WINBACK",IF(AND($M915=1,$N915&gt;0),"CONVERGENTE",IF($M915=1,"SOLO MÓVIL",IF($N915&gt;0,"SOLO FIJO / INTERNET","SIN SERVICIOS"))))</f>
        <v/>
      </c>
      <c r="P915">
        <f>IF($O915="WINBACK","Recuperar (winback)",IF($O915="CONVERGENTE","Upgrade / más líneas",IF($O915="SOLO MÓVIL","Ofrecer fijo + internet (FLBBTV)",IF($O915="SOLO FIJO / INTERNET","Ofrecer línea móvil Nextphone","Oferta completa (móvil + fijo + internet)"))))</f>
        <v/>
      </c>
      <c r="Q915">
        <f>$F915+$H915+$L915</f>
        <v/>
      </c>
      <c r="R915">
        <f>IFERROR(VLOOKUP($A915,Registros!$B$2:$G$6000,6,0),IFERROR(VLOOKUP($D915,Winback!$B$2:$C$300,2,0),""))</f>
        <v/>
      </c>
      <c r="S915">
        <f>IF($E915=1,"NP","")&amp;IF($G915=1,"+MOV","")&amp;IF($I915=1,"+CS","")&amp;IF($K915=1,"+WB","")</f>
        <v/>
      </c>
      <c r="T915">
        <f>$E915+$G915+$I915+$K915</f>
        <v/>
      </c>
    </row>
    <row r="916">
      <c r="A916" t="inlineStr">
        <is>
          <t>351254950000</t>
        </is>
      </c>
      <c r="B916" t="inlineStr">
        <is>
          <t>35125495</t>
        </is>
      </c>
      <c r="C916" t="inlineStr">
        <is>
          <t>MANUEL BERNAL</t>
        </is>
      </c>
      <c r="D916" t="inlineStr">
        <is>
          <t>MANUELBERNAL</t>
        </is>
      </c>
      <c r="E916">
        <f>IF(COUNTIFS(Registros!$A$2:$A$6000,"NP",Registros!$B$2:$B$6000,$A916)&gt;0,1,0)</f>
        <v/>
      </c>
      <c r="F916">
        <f>IF($E916=1,SUMIFS(Registros!$F$2:$F$6000,Registros!$A$2:$A$6000,"NP",Registros!$B$2:$B$6000,$A916),0)</f>
        <v/>
      </c>
      <c r="G916">
        <f>IF(COUNTIFS(Registros!$A$2:$A$6000,"MOV",Registros!$B$2:$B$6000,$A916)&gt;0,1,0)</f>
        <v/>
      </c>
      <c r="H916">
        <f>IF($G916=1,SUMIFS(Registros!$F$2:$F$6000,Registros!$A$2:$A$6000,"MOV",Registros!$B$2:$B$6000,$A916),0)</f>
        <v/>
      </c>
      <c r="I916">
        <f>IF(COUNTIFS(Registros!$A$2:$A$6000,"CS",Registros!$B$2:$B$6000,$A916)&gt;0,1,0)</f>
        <v/>
      </c>
      <c r="J916">
        <f>IF($I916=1,SUMIFS(Registros!$I$2:$I$6000,Registros!$A$2:$A$6000,"CS",Registros!$B$2:$B$6000,$A916),0)</f>
        <v/>
      </c>
      <c r="K916">
        <f>IF(COUNTIFS(Winback!$K$2:$K$300,$D916)&gt;0,1,0)</f>
        <v/>
      </c>
      <c r="L916">
        <f>IF(AND($K916=1,LEFT($A916,3)="WB-"),SUMIFS(Winback!$D$2:$D$300,Winback!$K$2:$K$300,$D916),0)</f>
        <v/>
      </c>
      <c r="M916">
        <f>IF(OR($E916=1,$G916=1,SUMIFS(Registros!$J$2:$J$6000,Registros!$B$2:$B$6000,$A916)&gt;0),1,0)</f>
        <v/>
      </c>
      <c r="N916">
        <f>IF($J916&gt;0,1,IF(COUNTIFS(Registros!$A$2:$A$6000,"CS",Registros!$B$2:$B$6000,$A916,Registros!$K$2:$K$6000,"&lt;&gt;")&gt;0,1,0))</f>
        <v/>
      </c>
      <c r="O916">
        <f>IF(AND($K916=1,$E916=0,$G916=0,$I916=0),"WINBACK",IF(AND($M916=1,$N916&gt;0),"CONVERGENTE",IF($M916=1,"SOLO MÓVIL",IF($N916&gt;0,"SOLO FIJO / INTERNET","SIN SERVICIOS"))))</f>
        <v/>
      </c>
      <c r="P916">
        <f>IF($O916="WINBACK","Recuperar (winback)",IF($O916="CONVERGENTE","Upgrade / más líneas",IF($O916="SOLO MÓVIL","Ofrecer fijo + internet (FLBBTV)",IF($O916="SOLO FIJO / INTERNET","Ofrecer línea móvil Nextphone","Oferta completa (móvil + fijo + internet)"))))</f>
        <v/>
      </c>
      <c r="Q916">
        <f>$F916+$H916+$L916</f>
        <v/>
      </c>
      <c r="R916">
        <f>IFERROR(VLOOKUP($A916,Registros!$B$2:$G$6000,6,0),IFERROR(VLOOKUP($D916,Winback!$B$2:$C$300,2,0),""))</f>
        <v/>
      </c>
      <c r="S916">
        <f>IF($E916=1,"NP","")&amp;IF($G916=1,"+MOV","")&amp;IF($I916=1,"+CS","")&amp;IF($K916=1,"+WB","")</f>
        <v/>
      </c>
      <c r="T916">
        <f>$E916+$G916+$I916+$K916</f>
        <v/>
      </c>
    </row>
    <row r="917">
      <c r="A917" t="inlineStr">
        <is>
          <t>322916270100</t>
        </is>
      </c>
      <c r="B917" t="inlineStr">
        <is>
          <t>32291627</t>
        </is>
      </c>
      <c r="C917" t="inlineStr">
        <is>
          <t>CONSTRUCTORA</t>
        </is>
      </c>
      <c r="D917" t="inlineStr">
        <is>
          <t>CONSTRUCTORA</t>
        </is>
      </c>
      <c r="E917">
        <f>IF(COUNTIFS(Registros!$A$2:$A$6000,"NP",Registros!$B$2:$B$6000,$A917)&gt;0,1,0)</f>
        <v/>
      </c>
      <c r="F917">
        <f>IF($E917=1,SUMIFS(Registros!$F$2:$F$6000,Registros!$A$2:$A$6000,"NP",Registros!$B$2:$B$6000,$A917),0)</f>
        <v/>
      </c>
      <c r="G917">
        <f>IF(COUNTIFS(Registros!$A$2:$A$6000,"MOV",Registros!$B$2:$B$6000,$A917)&gt;0,1,0)</f>
        <v/>
      </c>
      <c r="H917">
        <f>IF($G917=1,SUMIFS(Registros!$F$2:$F$6000,Registros!$A$2:$A$6000,"MOV",Registros!$B$2:$B$6000,$A917),0)</f>
        <v/>
      </c>
      <c r="I917">
        <f>IF(COUNTIFS(Registros!$A$2:$A$6000,"CS",Registros!$B$2:$B$6000,$A917)&gt;0,1,0)</f>
        <v/>
      </c>
      <c r="J917">
        <f>IF($I917=1,SUMIFS(Registros!$I$2:$I$6000,Registros!$A$2:$A$6000,"CS",Registros!$B$2:$B$6000,$A917),0)</f>
        <v/>
      </c>
      <c r="K917">
        <f>IF(COUNTIFS(Winback!$K$2:$K$300,$D917)&gt;0,1,0)</f>
        <v/>
      </c>
      <c r="L917">
        <f>IF(AND($K917=1,LEFT($A917,3)="WB-"),SUMIFS(Winback!$D$2:$D$300,Winback!$K$2:$K$300,$D917),0)</f>
        <v/>
      </c>
      <c r="M917">
        <f>IF(OR($E917=1,$G917=1,SUMIFS(Registros!$J$2:$J$6000,Registros!$B$2:$B$6000,$A917)&gt;0),1,0)</f>
        <v/>
      </c>
      <c r="N917">
        <f>IF($J917&gt;0,1,IF(COUNTIFS(Registros!$A$2:$A$6000,"CS",Registros!$B$2:$B$6000,$A917,Registros!$K$2:$K$6000,"&lt;&gt;")&gt;0,1,0))</f>
        <v/>
      </c>
      <c r="O917">
        <f>IF(AND($K917=1,$E917=0,$G917=0,$I917=0),"WINBACK",IF(AND($M917=1,$N917&gt;0),"CONVERGENTE",IF($M917=1,"SOLO MÓVIL",IF($N917&gt;0,"SOLO FIJO / INTERNET","SIN SERVICIOS"))))</f>
        <v/>
      </c>
      <c r="P917">
        <f>IF($O917="WINBACK","Recuperar (winback)",IF($O917="CONVERGENTE","Upgrade / más líneas",IF($O917="SOLO MÓVIL","Ofrecer fijo + internet (FLBBTV)",IF($O917="SOLO FIJO / INTERNET","Ofrecer línea móvil Nextphone","Oferta completa (móvil + fijo + internet)"))))</f>
        <v/>
      </c>
      <c r="Q917">
        <f>$F917+$H917+$L917</f>
        <v/>
      </c>
      <c r="R917">
        <f>IFERROR(VLOOKUP($A917,Registros!$B$2:$G$6000,6,0),IFERROR(VLOOKUP($D917,Winback!$B$2:$C$300,2,0),""))</f>
        <v/>
      </c>
      <c r="S917">
        <f>IF($E917=1,"NP","")&amp;IF($G917=1,"+MOV","")&amp;IF($I917=1,"+CS","")&amp;IF($K917=1,"+WB","")</f>
        <v/>
      </c>
      <c r="T917">
        <f>$E917+$G917+$I917+$K917</f>
        <v/>
      </c>
    </row>
    <row r="918">
      <c r="A918" t="inlineStr">
        <is>
          <t>344460390000</t>
        </is>
      </c>
      <c r="B918" t="inlineStr">
        <is>
          <t>34446039</t>
        </is>
      </c>
      <c r="C918" t="inlineStr">
        <is>
          <t>RITA VILLAREAL</t>
        </is>
      </c>
      <c r="D918" t="inlineStr">
        <is>
          <t>RITAVILLAREAL</t>
        </is>
      </c>
      <c r="E918">
        <f>IF(COUNTIFS(Registros!$A$2:$A$6000,"NP",Registros!$B$2:$B$6000,$A918)&gt;0,1,0)</f>
        <v/>
      </c>
      <c r="F918">
        <f>IF($E918=1,SUMIFS(Registros!$F$2:$F$6000,Registros!$A$2:$A$6000,"NP",Registros!$B$2:$B$6000,$A918),0)</f>
        <v/>
      </c>
      <c r="G918">
        <f>IF(COUNTIFS(Registros!$A$2:$A$6000,"MOV",Registros!$B$2:$B$6000,$A918)&gt;0,1,0)</f>
        <v/>
      </c>
      <c r="H918">
        <f>IF($G918=1,SUMIFS(Registros!$F$2:$F$6000,Registros!$A$2:$A$6000,"MOV",Registros!$B$2:$B$6000,$A918),0)</f>
        <v/>
      </c>
      <c r="I918">
        <f>IF(COUNTIFS(Registros!$A$2:$A$6000,"CS",Registros!$B$2:$B$6000,$A918)&gt;0,1,0)</f>
        <v/>
      </c>
      <c r="J918">
        <f>IF($I918=1,SUMIFS(Registros!$I$2:$I$6000,Registros!$A$2:$A$6000,"CS",Registros!$B$2:$B$6000,$A918),0)</f>
        <v/>
      </c>
      <c r="K918">
        <f>IF(COUNTIFS(Winback!$K$2:$K$300,$D918)&gt;0,1,0)</f>
        <v/>
      </c>
      <c r="L918">
        <f>IF(AND($K918=1,LEFT($A918,3)="WB-"),SUMIFS(Winback!$D$2:$D$300,Winback!$K$2:$K$300,$D918),0)</f>
        <v/>
      </c>
      <c r="M918">
        <f>IF(OR($E918=1,$G918=1,SUMIFS(Registros!$J$2:$J$6000,Registros!$B$2:$B$6000,$A918)&gt;0),1,0)</f>
        <v/>
      </c>
      <c r="N918">
        <f>IF($J918&gt;0,1,IF(COUNTIFS(Registros!$A$2:$A$6000,"CS",Registros!$B$2:$B$6000,$A918,Registros!$K$2:$K$6000,"&lt;&gt;")&gt;0,1,0))</f>
        <v/>
      </c>
      <c r="O918">
        <f>IF(AND($K918=1,$E918=0,$G918=0,$I918=0),"WINBACK",IF(AND($M918=1,$N918&gt;0),"CONVERGENTE",IF($M918=1,"SOLO MÓVIL",IF($N918&gt;0,"SOLO FIJO / INTERNET","SIN SERVICIOS"))))</f>
        <v/>
      </c>
      <c r="P918">
        <f>IF($O918="WINBACK","Recuperar (winback)",IF($O918="CONVERGENTE","Upgrade / más líneas",IF($O918="SOLO MÓVIL","Ofrecer fijo + internet (FLBBTV)",IF($O918="SOLO FIJO / INTERNET","Ofrecer línea móvil Nextphone","Oferta completa (móvil + fijo + internet)"))))</f>
        <v/>
      </c>
      <c r="Q918">
        <f>$F918+$H918+$L918</f>
        <v/>
      </c>
      <c r="R918">
        <f>IFERROR(VLOOKUP($A918,Registros!$B$2:$G$6000,6,0),IFERROR(VLOOKUP($D918,Winback!$B$2:$C$300,2,0),""))</f>
        <v/>
      </c>
      <c r="S918">
        <f>IF($E918=1,"NP","")&amp;IF($G918=1,"+MOV","")&amp;IF($I918=1,"+CS","")&amp;IF($K918=1,"+WB","")</f>
        <v/>
      </c>
      <c r="T918">
        <f>$E918+$G918+$I918+$K918</f>
        <v/>
      </c>
    </row>
    <row r="919">
      <c r="A919" t="inlineStr">
        <is>
          <t>359355190000</t>
        </is>
      </c>
      <c r="B919" t="inlineStr">
        <is>
          <t>35935519</t>
        </is>
      </c>
      <c r="C919" t="inlineStr">
        <is>
          <t>JACINTO BATISTA</t>
        </is>
      </c>
      <c r="D919" t="inlineStr">
        <is>
          <t>JACINTOBATISTA</t>
        </is>
      </c>
      <c r="E919">
        <f>IF(COUNTIFS(Registros!$A$2:$A$6000,"NP",Registros!$B$2:$B$6000,$A919)&gt;0,1,0)</f>
        <v/>
      </c>
      <c r="F919">
        <f>IF($E919=1,SUMIFS(Registros!$F$2:$F$6000,Registros!$A$2:$A$6000,"NP",Registros!$B$2:$B$6000,$A919),0)</f>
        <v/>
      </c>
      <c r="G919">
        <f>IF(COUNTIFS(Registros!$A$2:$A$6000,"MOV",Registros!$B$2:$B$6000,$A919)&gt;0,1,0)</f>
        <v/>
      </c>
      <c r="H919">
        <f>IF($G919=1,SUMIFS(Registros!$F$2:$F$6000,Registros!$A$2:$A$6000,"MOV",Registros!$B$2:$B$6000,$A919),0)</f>
        <v/>
      </c>
      <c r="I919">
        <f>IF(COUNTIFS(Registros!$A$2:$A$6000,"CS",Registros!$B$2:$B$6000,$A919)&gt;0,1,0)</f>
        <v/>
      </c>
      <c r="J919">
        <f>IF($I919=1,SUMIFS(Registros!$I$2:$I$6000,Registros!$A$2:$A$6000,"CS",Registros!$B$2:$B$6000,$A919),0)</f>
        <v/>
      </c>
      <c r="K919">
        <f>IF(COUNTIFS(Winback!$K$2:$K$300,$D919)&gt;0,1,0)</f>
        <v/>
      </c>
      <c r="L919">
        <f>IF(AND($K919=1,LEFT($A919,3)="WB-"),SUMIFS(Winback!$D$2:$D$300,Winback!$K$2:$K$300,$D919),0)</f>
        <v/>
      </c>
      <c r="M919">
        <f>IF(OR($E919=1,$G919=1,SUMIFS(Registros!$J$2:$J$6000,Registros!$B$2:$B$6000,$A919)&gt;0),1,0)</f>
        <v/>
      </c>
      <c r="N919">
        <f>IF($J919&gt;0,1,IF(COUNTIFS(Registros!$A$2:$A$6000,"CS",Registros!$B$2:$B$6000,$A919,Registros!$K$2:$K$6000,"&lt;&gt;")&gt;0,1,0))</f>
        <v/>
      </c>
      <c r="O919">
        <f>IF(AND($K919=1,$E919=0,$G919=0,$I919=0),"WINBACK",IF(AND($M919=1,$N919&gt;0),"CONVERGENTE",IF($M919=1,"SOLO MÓVIL",IF($N919&gt;0,"SOLO FIJO / INTERNET","SIN SERVICIOS"))))</f>
        <v/>
      </c>
      <c r="P919">
        <f>IF($O919="WINBACK","Recuperar (winback)",IF($O919="CONVERGENTE","Upgrade / más líneas",IF($O919="SOLO MÓVIL","Ofrecer fijo + internet (FLBBTV)",IF($O919="SOLO FIJO / INTERNET","Ofrecer línea móvil Nextphone","Oferta completa (móvil + fijo + internet)"))))</f>
        <v/>
      </c>
      <c r="Q919">
        <f>$F919+$H919+$L919</f>
        <v/>
      </c>
      <c r="R919">
        <f>IFERROR(VLOOKUP($A919,Registros!$B$2:$G$6000,6,0),IFERROR(VLOOKUP($D919,Winback!$B$2:$C$300,2,0),""))</f>
        <v/>
      </c>
      <c r="S919">
        <f>IF($E919=1,"NP","")&amp;IF($G919=1,"+MOV","")&amp;IF($I919=1,"+CS","")&amp;IF($K919=1,"+WB","")</f>
        <v/>
      </c>
      <c r="T919">
        <f>$E919+$G919+$I919+$K919</f>
        <v/>
      </c>
    </row>
    <row r="920">
      <c r="A920" t="inlineStr">
        <is>
          <t>341325570000</t>
        </is>
      </c>
      <c r="B920" t="inlineStr">
        <is>
          <t>34132557</t>
        </is>
      </c>
      <c r="C920" t="inlineStr">
        <is>
          <t>SERVICENTRO MESON,S.A</t>
        </is>
      </c>
      <c r="D920" t="inlineStr">
        <is>
          <t>SERVICENTROMESONSA</t>
        </is>
      </c>
      <c r="E920">
        <f>IF(COUNTIFS(Registros!$A$2:$A$6000,"NP",Registros!$B$2:$B$6000,$A920)&gt;0,1,0)</f>
        <v/>
      </c>
      <c r="F920">
        <f>IF($E920=1,SUMIFS(Registros!$F$2:$F$6000,Registros!$A$2:$A$6000,"NP",Registros!$B$2:$B$6000,$A920),0)</f>
        <v/>
      </c>
      <c r="G920">
        <f>IF(COUNTIFS(Registros!$A$2:$A$6000,"MOV",Registros!$B$2:$B$6000,$A920)&gt;0,1,0)</f>
        <v/>
      </c>
      <c r="H920">
        <f>IF($G920=1,SUMIFS(Registros!$F$2:$F$6000,Registros!$A$2:$A$6000,"MOV",Registros!$B$2:$B$6000,$A920),0)</f>
        <v/>
      </c>
      <c r="I920">
        <f>IF(COUNTIFS(Registros!$A$2:$A$6000,"CS",Registros!$B$2:$B$6000,$A920)&gt;0,1,0)</f>
        <v/>
      </c>
      <c r="J920">
        <f>IF($I920=1,SUMIFS(Registros!$I$2:$I$6000,Registros!$A$2:$A$6000,"CS",Registros!$B$2:$B$6000,$A920),0)</f>
        <v/>
      </c>
      <c r="K920">
        <f>IF(COUNTIFS(Winback!$K$2:$K$300,$D920)&gt;0,1,0)</f>
        <v/>
      </c>
      <c r="L920">
        <f>IF(AND($K920=1,LEFT($A920,3)="WB-"),SUMIFS(Winback!$D$2:$D$300,Winback!$K$2:$K$300,$D920),0)</f>
        <v/>
      </c>
      <c r="M920">
        <f>IF(OR($E920=1,$G920=1,SUMIFS(Registros!$J$2:$J$6000,Registros!$B$2:$B$6000,$A920)&gt;0),1,0)</f>
        <v/>
      </c>
      <c r="N920">
        <f>IF($J920&gt;0,1,IF(COUNTIFS(Registros!$A$2:$A$6000,"CS",Registros!$B$2:$B$6000,$A920,Registros!$K$2:$K$6000,"&lt;&gt;")&gt;0,1,0))</f>
        <v/>
      </c>
      <c r="O920">
        <f>IF(AND($K920=1,$E920=0,$G920=0,$I920=0),"WINBACK",IF(AND($M920=1,$N920&gt;0),"CONVERGENTE",IF($M920=1,"SOLO MÓVIL",IF($N920&gt;0,"SOLO FIJO / INTERNET","SIN SERVICIOS"))))</f>
        <v/>
      </c>
      <c r="P920">
        <f>IF($O920="WINBACK","Recuperar (winback)",IF($O920="CONVERGENTE","Upgrade / más líneas",IF($O920="SOLO MÓVIL","Ofrecer fijo + internet (FLBBTV)",IF($O920="SOLO FIJO / INTERNET","Ofrecer línea móvil Nextphone","Oferta completa (móvil + fijo + internet)"))))</f>
        <v/>
      </c>
      <c r="Q920">
        <f>$F920+$H920+$L920</f>
        <v/>
      </c>
      <c r="R920">
        <f>IFERROR(VLOOKUP($A920,Registros!$B$2:$G$6000,6,0),IFERROR(VLOOKUP($D920,Winback!$B$2:$C$300,2,0),""))</f>
        <v/>
      </c>
      <c r="S920">
        <f>IF($E920=1,"NP","")&amp;IF($G920=1,"+MOV","")&amp;IF($I920=1,"+CS","")&amp;IF($K920=1,"+WB","")</f>
        <v/>
      </c>
      <c r="T920">
        <f>$E920+$G920+$I920+$K920</f>
        <v/>
      </c>
    </row>
    <row r="921">
      <c r="A921" t="inlineStr">
        <is>
          <t>355259620000</t>
        </is>
      </c>
      <c r="B921" t="inlineStr">
        <is>
          <t>35525962</t>
        </is>
      </c>
      <c r="C921" t="inlineStr">
        <is>
          <t>DELSY DE FRIAS</t>
        </is>
      </c>
      <c r="D921" t="inlineStr">
        <is>
          <t>DELSYDEFRIAS</t>
        </is>
      </c>
      <c r="E921">
        <f>IF(COUNTIFS(Registros!$A$2:$A$6000,"NP",Registros!$B$2:$B$6000,$A921)&gt;0,1,0)</f>
        <v/>
      </c>
      <c r="F921">
        <f>IF($E921=1,SUMIFS(Registros!$F$2:$F$6000,Registros!$A$2:$A$6000,"NP",Registros!$B$2:$B$6000,$A921),0)</f>
        <v/>
      </c>
      <c r="G921">
        <f>IF(COUNTIFS(Registros!$A$2:$A$6000,"MOV",Registros!$B$2:$B$6000,$A921)&gt;0,1,0)</f>
        <v/>
      </c>
      <c r="H921">
        <f>IF($G921=1,SUMIFS(Registros!$F$2:$F$6000,Registros!$A$2:$A$6000,"MOV",Registros!$B$2:$B$6000,$A921),0)</f>
        <v/>
      </c>
      <c r="I921">
        <f>IF(COUNTIFS(Registros!$A$2:$A$6000,"CS",Registros!$B$2:$B$6000,$A921)&gt;0,1,0)</f>
        <v/>
      </c>
      <c r="J921">
        <f>IF($I921=1,SUMIFS(Registros!$I$2:$I$6000,Registros!$A$2:$A$6000,"CS",Registros!$B$2:$B$6000,$A921),0)</f>
        <v/>
      </c>
      <c r="K921">
        <f>IF(COUNTIFS(Winback!$K$2:$K$300,$D921)&gt;0,1,0)</f>
        <v/>
      </c>
      <c r="L921">
        <f>IF(AND($K921=1,LEFT($A921,3)="WB-"),SUMIFS(Winback!$D$2:$D$300,Winback!$K$2:$K$300,$D921),0)</f>
        <v/>
      </c>
      <c r="M921">
        <f>IF(OR($E921=1,$G921=1,SUMIFS(Registros!$J$2:$J$6000,Registros!$B$2:$B$6000,$A921)&gt;0),1,0)</f>
        <v/>
      </c>
      <c r="N921">
        <f>IF($J921&gt;0,1,IF(COUNTIFS(Registros!$A$2:$A$6000,"CS",Registros!$B$2:$B$6000,$A921,Registros!$K$2:$K$6000,"&lt;&gt;")&gt;0,1,0))</f>
        <v/>
      </c>
      <c r="O921">
        <f>IF(AND($K921=1,$E921=0,$G921=0,$I921=0),"WINBACK",IF(AND($M921=1,$N921&gt;0),"CONVERGENTE",IF($M921=1,"SOLO MÓVIL",IF($N921&gt;0,"SOLO FIJO / INTERNET","SIN SERVICIOS"))))</f>
        <v/>
      </c>
      <c r="P921">
        <f>IF($O921="WINBACK","Recuperar (winback)",IF($O921="CONVERGENTE","Upgrade / más líneas",IF($O921="SOLO MÓVIL","Ofrecer fijo + internet (FLBBTV)",IF($O921="SOLO FIJO / INTERNET","Ofrecer línea móvil Nextphone","Oferta completa (móvil + fijo + internet)"))))</f>
        <v/>
      </c>
      <c r="Q921">
        <f>$F921+$H921+$L921</f>
        <v/>
      </c>
      <c r="R921">
        <f>IFERROR(VLOOKUP($A921,Registros!$B$2:$G$6000,6,0),IFERROR(VLOOKUP($D921,Winback!$B$2:$C$300,2,0),""))</f>
        <v/>
      </c>
      <c r="S921">
        <f>IF($E921=1,"NP","")&amp;IF($G921=1,"+MOV","")&amp;IF($I921=1,"+CS","")&amp;IF($K921=1,"+WB","")</f>
        <v/>
      </c>
      <c r="T921">
        <f>$E921+$G921+$I921+$K921</f>
        <v/>
      </c>
    </row>
    <row r="922">
      <c r="A922" t="inlineStr">
        <is>
          <t>364050350000</t>
        </is>
      </c>
      <c r="B922" t="inlineStr">
        <is>
          <t>36405035</t>
        </is>
      </c>
      <c r="C922" t="inlineStr">
        <is>
          <t>YARINETH DEL CARMEN BARBA GONZALEZ</t>
        </is>
      </c>
      <c r="D922" t="inlineStr">
        <is>
          <t>YARINETHDELCARMENBARBAGONZALEZ</t>
        </is>
      </c>
      <c r="E922">
        <f>IF(COUNTIFS(Registros!$A$2:$A$6000,"NP",Registros!$B$2:$B$6000,$A922)&gt;0,1,0)</f>
        <v/>
      </c>
      <c r="F922">
        <f>IF($E922=1,SUMIFS(Registros!$F$2:$F$6000,Registros!$A$2:$A$6000,"NP",Registros!$B$2:$B$6000,$A922),0)</f>
        <v/>
      </c>
      <c r="G922">
        <f>IF(COUNTIFS(Registros!$A$2:$A$6000,"MOV",Registros!$B$2:$B$6000,$A922)&gt;0,1,0)</f>
        <v/>
      </c>
      <c r="H922">
        <f>IF($G922=1,SUMIFS(Registros!$F$2:$F$6000,Registros!$A$2:$A$6000,"MOV",Registros!$B$2:$B$6000,$A922),0)</f>
        <v/>
      </c>
      <c r="I922">
        <f>IF(COUNTIFS(Registros!$A$2:$A$6000,"CS",Registros!$B$2:$B$6000,$A922)&gt;0,1,0)</f>
        <v/>
      </c>
      <c r="J922">
        <f>IF($I922=1,SUMIFS(Registros!$I$2:$I$6000,Registros!$A$2:$A$6000,"CS",Registros!$B$2:$B$6000,$A922),0)</f>
        <v/>
      </c>
      <c r="K922">
        <f>IF(COUNTIFS(Winback!$K$2:$K$300,$D922)&gt;0,1,0)</f>
        <v/>
      </c>
      <c r="L922">
        <f>IF(AND($K922=1,LEFT($A922,3)="WB-"),SUMIFS(Winback!$D$2:$D$300,Winback!$K$2:$K$300,$D922),0)</f>
        <v/>
      </c>
      <c r="M922">
        <f>IF(OR($E922=1,$G922=1,SUMIFS(Registros!$J$2:$J$6000,Registros!$B$2:$B$6000,$A922)&gt;0),1,0)</f>
        <v/>
      </c>
      <c r="N922">
        <f>IF($J922&gt;0,1,IF(COUNTIFS(Registros!$A$2:$A$6000,"CS",Registros!$B$2:$B$6000,$A922,Registros!$K$2:$K$6000,"&lt;&gt;")&gt;0,1,0))</f>
        <v/>
      </c>
      <c r="O922">
        <f>IF(AND($K922=1,$E922=0,$G922=0,$I922=0),"WINBACK",IF(AND($M922=1,$N922&gt;0),"CONVERGENTE",IF($M922=1,"SOLO MÓVIL",IF($N922&gt;0,"SOLO FIJO / INTERNET","SIN SERVICIOS"))))</f>
        <v/>
      </c>
      <c r="P922">
        <f>IF($O922="WINBACK","Recuperar (winback)",IF($O922="CONVERGENTE","Upgrade / más líneas",IF($O922="SOLO MÓVIL","Ofrecer fijo + internet (FLBBTV)",IF($O922="SOLO FIJO / INTERNET","Ofrecer línea móvil Nextphone","Oferta completa (móvil + fijo + internet)"))))</f>
        <v/>
      </c>
      <c r="Q922">
        <f>$F922+$H922+$L922</f>
        <v/>
      </c>
      <c r="R922">
        <f>IFERROR(VLOOKUP($A922,Registros!$B$2:$G$6000,6,0),IFERROR(VLOOKUP($D922,Winback!$B$2:$C$300,2,0),""))</f>
        <v/>
      </c>
      <c r="S922">
        <f>IF($E922=1,"NP","")&amp;IF($G922=1,"+MOV","")&amp;IF($I922=1,"+CS","")&amp;IF($K922=1,"+WB","")</f>
        <v/>
      </c>
      <c r="T922">
        <f>$E922+$G922+$I922+$K922</f>
        <v/>
      </c>
    </row>
    <row r="923">
      <c r="A923" t="inlineStr">
        <is>
          <t>344263250000</t>
        </is>
      </c>
      <c r="B923" t="inlineStr">
        <is>
          <t>34426325</t>
        </is>
      </c>
      <c r="C923" t="inlineStr">
        <is>
          <t>MIGUEL ANGEL MENDIETA RODRIGUEZ</t>
        </is>
      </c>
      <c r="D923" t="inlineStr">
        <is>
          <t>MIGUELANGELMENDIETARODRIGUEZ</t>
        </is>
      </c>
      <c r="E923">
        <f>IF(COUNTIFS(Registros!$A$2:$A$6000,"NP",Registros!$B$2:$B$6000,$A923)&gt;0,1,0)</f>
        <v/>
      </c>
      <c r="F923">
        <f>IF($E923=1,SUMIFS(Registros!$F$2:$F$6000,Registros!$A$2:$A$6000,"NP",Registros!$B$2:$B$6000,$A923),0)</f>
        <v/>
      </c>
      <c r="G923">
        <f>IF(COUNTIFS(Registros!$A$2:$A$6000,"MOV",Registros!$B$2:$B$6000,$A923)&gt;0,1,0)</f>
        <v/>
      </c>
      <c r="H923">
        <f>IF($G923=1,SUMIFS(Registros!$F$2:$F$6000,Registros!$A$2:$A$6000,"MOV",Registros!$B$2:$B$6000,$A923),0)</f>
        <v/>
      </c>
      <c r="I923">
        <f>IF(COUNTIFS(Registros!$A$2:$A$6000,"CS",Registros!$B$2:$B$6000,$A923)&gt;0,1,0)</f>
        <v/>
      </c>
      <c r="J923">
        <f>IF($I923=1,SUMIFS(Registros!$I$2:$I$6000,Registros!$A$2:$A$6000,"CS",Registros!$B$2:$B$6000,$A923),0)</f>
        <v/>
      </c>
      <c r="K923">
        <f>IF(COUNTIFS(Winback!$K$2:$K$300,$D923)&gt;0,1,0)</f>
        <v/>
      </c>
      <c r="L923">
        <f>IF(AND($K923=1,LEFT($A923,3)="WB-"),SUMIFS(Winback!$D$2:$D$300,Winback!$K$2:$K$300,$D923),0)</f>
        <v/>
      </c>
      <c r="M923">
        <f>IF(OR($E923=1,$G923=1,SUMIFS(Registros!$J$2:$J$6000,Registros!$B$2:$B$6000,$A923)&gt;0),1,0)</f>
        <v/>
      </c>
      <c r="N923">
        <f>IF($J923&gt;0,1,IF(COUNTIFS(Registros!$A$2:$A$6000,"CS",Registros!$B$2:$B$6000,$A923,Registros!$K$2:$K$6000,"&lt;&gt;")&gt;0,1,0))</f>
        <v/>
      </c>
      <c r="O923">
        <f>IF(AND($K923=1,$E923=0,$G923=0,$I923=0),"WINBACK",IF(AND($M923=1,$N923&gt;0),"CONVERGENTE",IF($M923=1,"SOLO MÓVIL",IF($N923&gt;0,"SOLO FIJO / INTERNET","SIN SERVICIOS"))))</f>
        <v/>
      </c>
      <c r="P923">
        <f>IF($O923="WINBACK","Recuperar (winback)",IF($O923="CONVERGENTE","Upgrade / más líneas",IF($O923="SOLO MÓVIL","Ofrecer fijo + internet (FLBBTV)",IF($O923="SOLO FIJO / INTERNET","Ofrecer línea móvil Nextphone","Oferta completa (móvil + fijo + internet)"))))</f>
        <v/>
      </c>
      <c r="Q923">
        <f>$F923+$H923+$L923</f>
        <v/>
      </c>
      <c r="R923">
        <f>IFERROR(VLOOKUP($A923,Registros!$B$2:$G$6000,6,0),IFERROR(VLOOKUP($D923,Winback!$B$2:$C$300,2,0),""))</f>
        <v/>
      </c>
      <c r="S923">
        <f>IF($E923=1,"NP","")&amp;IF($G923=1,"+MOV","")&amp;IF($I923=1,"+CS","")&amp;IF($K923=1,"+WB","")</f>
        <v/>
      </c>
      <c r="T923">
        <f>$E923+$G923+$I923+$K923</f>
        <v/>
      </c>
    </row>
    <row r="924">
      <c r="A924" t="inlineStr">
        <is>
          <t>331156270000</t>
        </is>
      </c>
      <c r="B924" t="inlineStr">
        <is>
          <t>33115627</t>
        </is>
      </c>
      <c r="C924" t="inlineStr">
        <is>
          <t>Virgilio Jose Murillo Zarate</t>
        </is>
      </c>
      <c r="D924" t="inlineStr">
        <is>
          <t>VIRGILIOJOSEMURILLOZARATE</t>
        </is>
      </c>
      <c r="E924">
        <f>IF(COUNTIFS(Registros!$A$2:$A$6000,"NP",Registros!$B$2:$B$6000,$A924)&gt;0,1,0)</f>
        <v/>
      </c>
      <c r="F924">
        <f>IF($E924=1,SUMIFS(Registros!$F$2:$F$6000,Registros!$A$2:$A$6000,"NP",Registros!$B$2:$B$6000,$A924),0)</f>
        <v/>
      </c>
      <c r="G924">
        <f>IF(COUNTIFS(Registros!$A$2:$A$6000,"MOV",Registros!$B$2:$B$6000,$A924)&gt;0,1,0)</f>
        <v/>
      </c>
      <c r="H924">
        <f>IF($G924=1,SUMIFS(Registros!$F$2:$F$6000,Registros!$A$2:$A$6000,"MOV",Registros!$B$2:$B$6000,$A924),0)</f>
        <v/>
      </c>
      <c r="I924">
        <f>IF(COUNTIFS(Registros!$A$2:$A$6000,"CS",Registros!$B$2:$B$6000,$A924)&gt;0,1,0)</f>
        <v/>
      </c>
      <c r="J924">
        <f>IF($I924=1,SUMIFS(Registros!$I$2:$I$6000,Registros!$A$2:$A$6000,"CS",Registros!$B$2:$B$6000,$A924),0)</f>
        <v/>
      </c>
      <c r="K924">
        <f>IF(COUNTIFS(Winback!$K$2:$K$300,$D924)&gt;0,1,0)</f>
        <v/>
      </c>
      <c r="L924">
        <f>IF(AND($K924=1,LEFT($A924,3)="WB-"),SUMIFS(Winback!$D$2:$D$300,Winback!$K$2:$K$300,$D924),0)</f>
        <v/>
      </c>
      <c r="M924">
        <f>IF(OR($E924=1,$G924=1,SUMIFS(Registros!$J$2:$J$6000,Registros!$B$2:$B$6000,$A924)&gt;0),1,0)</f>
        <v/>
      </c>
      <c r="N924">
        <f>IF($J924&gt;0,1,IF(COUNTIFS(Registros!$A$2:$A$6000,"CS",Registros!$B$2:$B$6000,$A924,Registros!$K$2:$K$6000,"&lt;&gt;")&gt;0,1,0))</f>
        <v/>
      </c>
      <c r="O924">
        <f>IF(AND($K924=1,$E924=0,$G924=0,$I924=0),"WINBACK",IF(AND($M924=1,$N924&gt;0),"CONVERGENTE",IF($M924=1,"SOLO MÓVIL",IF($N924&gt;0,"SOLO FIJO / INTERNET","SIN SERVICIOS"))))</f>
        <v/>
      </c>
      <c r="P924">
        <f>IF($O924="WINBACK","Recuperar (winback)",IF($O924="CONVERGENTE","Upgrade / más líneas",IF($O924="SOLO MÓVIL","Ofrecer fijo + internet (FLBBTV)",IF($O924="SOLO FIJO / INTERNET","Ofrecer línea móvil Nextphone","Oferta completa (móvil + fijo + internet)"))))</f>
        <v/>
      </c>
      <c r="Q924">
        <f>$F924+$H924+$L924</f>
        <v/>
      </c>
      <c r="R924">
        <f>IFERROR(VLOOKUP($A924,Registros!$B$2:$G$6000,6,0),IFERROR(VLOOKUP($D924,Winback!$B$2:$C$300,2,0),""))</f>
        <v/>
      </c>
      <c r="S924">
        <f>IF($E924=1,"NP","")&amp;IF($G924=1,"+MOV","")&amp;IF($I924=1,"+CS","")&amp;IF($K924=1,"+WB","")</f>
        <v/>
      </c>
      <c r="T924">
        <f>$E924+$G924+$I924+$K924</f>
        <v/>
      </c>
    </row>
    <row r="925">
      <c r="A925" t="inlineStr">
        <is>
          <t>335297960000</t>
        </is>
      </c>
      <c r="B925" t="inlineStr">
        <is>
          <t>33529796</t>
        </is>
      </c>
      <c r="C925" t="inlineStr">
        <is>
          <t>EVELYN NOEMIY QUINTERO</t>
        </is>
      </c>
      <c r="D925" t="inlineStr">
        <is>
          <t>EVELYNNOEMIYQUINTERO</t>
        </is>
      </c>
      <c r="E925">
        <f>IF(COUNTIFS(Registros!$A$2:$A$6000,"NP",Registros!$B$2:$B$6000,$A925)&gt;0,1,0)</f>
        <v/>
      </c>
      <c r="F925">
        <f>IF($E925=1,SUMIFS(Registros!$F$2:$F$6000,Registros!$A$2:$A$6000,"NP",Registros!$B$2:$B$6000,$A925),0)</f>
        <v/>
      </c>
      <c r="G925">
        <f>IF(COUNTIFS(Registros!$A$2:$A$6000,"MOV",Registros!$B$2:$B$6000,$A925)&gt;0,1,0)</f>
        <v/>
      </c>
      <c r="H925">
        <f>IF($G925=1,SUMIFS(Registros!$F$2:$F$6000,Registros!$A$2:$A$6000,"MOV",Registros!$B$2:$B$6000,$A925),0)</f>
        <v/>
      </c>
      <c r="I925">
        <f>IF(COUNTIFS(Registros!$A$2:$A$6000,"CS",Registros!$B$2:$B$6000,$A925)&gt;0,1,0)</f>
        <v/>
      </c>
      <c r="J925">
        <f>IF($I925=1,SUMIFS(Registros!$I$2:$I$6000,Registros!$A$2:$A$6000,"CS",Registros!$B$2:$B$6000,$A925),0)</f>
        <v/>
      </c>
      <c r="K925">
        <f>IF(COUNTIFS(Winback!$K$2:$K$300,$D925)&gt;0,1,0)</f>
        <v/>
      </c>
      <c r="L925">
        <f>IF(AND($K925=1,LEFT($A925,3)="WB-"),SUMIFS(Winback!$D$2:$D$300,Winback!$K$2:$K$300,$D925),0)</f>
        <v/>
      </c>
      <c r="M925">
        <f>IF(OR($E925=1,$G925=1,SUMIFS(Registros!$J$2:$J$6000,Registros!$B$2:$B$6000,$A925)&gt;0),1,0)</f>
        <v/>
      </c>
      <c r="N925">
        <f>IF($J925&gt;0,1,IF(COUNTIFS(Registros!$A$2:$A$6000,"CS",Registros!$B$2:$B$6000,$A925,Registros!$K$2:$K$6000,"&lt;&gt;")&gt;0,1,0))</f>
        <v/>
      </c>
      <c r="O925">
        <f>IF(AND($K925=1,$E925=0,$G925=0,$I925=0),"WINBACK",IF(AND($M925=1,$N925&gt;0),"CONVERGENTE",IF($M925=1,"SOLO MÓVIL",IF($N925&gt;0,"SOLO FIJO / INTERNET","SIN SERVICIOS"))))</f>
        <v/>
      </c>
      <c r="P925">
        <f>IF($O925="WINBACK","Recuperar (winback)",IF($O925="CONVERGENTE","Upgrade / más líneas",IF($O925="SOLO MÓVIL","Ofrecer fijo + internet (FLBBTV)",IF($O925="SOLO FIJO / INTERNET","Ofrecer línea móvil Nextphone","Oferta completa (móvil + fijo + internet)"))))</f>
        <v/>
      </c>
      <c r="Q925">
        <f>$F925+$H925+$L925</f>
        <v/>
      </c>
      <c r="R925">
        <f>IFERROR(VLOOKUP($A925,Registros!$B$2:$G$6000,6,0),IFERROR(VLOOKUP($D925,Winback!$B$2:$C$300,2,0),""))</f>
        <v/>
      </c>
      <c r="S925">
        <f>IF($E925=1,"NP","")&amp;IF($G925=1,"+MOV","")&amp;IF($I925=1,"+CS","")&amp;IF($K925=1,"+WB","")</f>
        <v/>
      </c>
      <c r="T925">
        <f>$E925+$G925+$I925+$K925</f>
        <v/>
      </c>
    </row>
    <row r="926">
      <c r="A926" t="inlineStr">
        <is>
          <t>338298280000</t>
        </is>
      </c>
      <c r="B926" t="inlineStr">
        <is>
          <t>33829828</t>
        </is>
      </c>
      <c r="C926" t="inlineStr">
        <is>
          <t>EVELYN NOEMY QUINTERO RUIZ</t>
        </is>
      </c>
      <c r="D926" t="inlineStr">
        <is>
          <t>EVELYNNOEMYQUINTERORUIZ</t>
        </is>
      </c>
      <c r="E926">
        <f>IF(COUNTIFS(Registros!$A$2:$A$6000,"NP",Registros!$B$2:$B$6000,$A926)&gt;0,1,0)</f>
        <v/>
      </c>
      <c r="F926">
        <f>IF($E926=1,SUMIFS(Registros!$F$2:$F$6000,Registros!$A$2:$A$6000,"NP",Registros!$B$2:$B$6000,$A926),0)</f>
        <v/>
      </c>
      <c r="G926">
        <f>IF(COUNTIFS(Registros!$A$2:$A$6000,"MOV",Registros!$B$2:$B$6000,$A926)&gt;0,1,0)</f>
        <v/>
      </c>
      <c r="H926">
        <f>IF($G926=1,SUMIFS(Registros!$F$2:$F$6000,Registros!$A$2:$A$6000,"MOV",Registros!$B$2:$B$6000,$A926),0)</f>
        <v/>
      </c>
      <c r="I926">
        <f>IF(COUNTIFS(Registros!$A$2:$A$6000,"CS",Registros!$B$2:$B$6000,$A926)&gt;0,1,0)</f>
        <v/>
      </c>
      <c r="J926">
        <f>IF($I926=1,SUMIFS(Registros!$I$2:$I$6000,Registros!$A$2:$A$6000,"CS",Registros!$B$2:$B$6000,$A926),0)</f>
        <v/>
      </c>
      <c r="K926">
        <f>IF(COUNTIFS(Winback!$K$2:$K$300,$D926)&gt;0,1,0)</f>
        <v/>
      </c>
      <c r="L926">
        <f>IF(AND($K926=1,LEFT($A926,3)="WB-"),SUMIFS(Winback!$D$2:$D$300,Winback!$K$2:$K$300,$D926),0)</f>
        <v/>
      </c>
      <c r="M926">
        <f>IF(OR($E926=1,$G926=1,SUMIFS(Registros!$J$2:$J$6000,Registros!$B$2:$B$6000,$A926)&gt;0),1,0)</f>
        <v/>
      </c>
      <c r="N926">
        <f>IF($J926&gt;0,1,IF(COUNTIFS(Registros!$A$2:$A$6000,"CS",Registros!$B$2:$B$6000,$A926,Registros!$K$2:$K$6000,"&lt;&gt;")&gt;0,1,0))</f>
        <v/>
      </c>
      <c r="O926">
        <f>IF(AND($K926=1,$E926=0,$G926=0,$I926=0),"WINBACK",IF(AND($M926=1,$N926&gt;0),"CONVERGENTE",IF($M926=1,"SOLO MÓVIL",IF($N926&gt;0,"SOLO FIJO / INTERNET","SIN SERVICIOS"))))</f>
        <v/>
      </c>
      <c r="P926">
        <f>IF($O926="WINBACK","Recuperar (winback)",IF($O926="CONVERGENTE","Upgrade / más líneas",IF($O926="SOLO MÓVIL","Ofrecer fijo + internet (FLBBTV)",IF($O926="SOLO FIJO / INTERNET","Ofrecer línea móvil Nextphone","Oferta completa (móvil + fijo + internet)"))))</f>
        <v/>
      </c>
      <c r="Q926">
        <f>$F926+$H926+$L926</f>
        <v/>
      </c>
      <c r="R926">
        <f>IFERROR(VLOOKUP($A926,Registros!$B$2:$G$6000,6,0),IFERROR(VLOOKUP($D926,Winback!$B$2:$C$300,2,0),""))</f>
        <v/>
      </c>
      <c r="S926">
        <f>IF($E926=1,"NP","")&amp;IF($G926=1,"+MOV","")&amp;IF($I926=1,"+CS","")&amp;IF($K926=1,"+WB","")</f>
        <v/>
      </c>
      <c r="T926">
        <f>$E926+$G926+$I926+$K926</f>
        <v/>
      </c>
    </row>
    <row r="927">
      <c r="A927" t="inlineStr">
        <is>
          <t>337299370000</t>
        </is>
      </c>
      <c r="B927" t="inlineStr">
        <is>
          <t>33729937</t>
        </is>
      </c>
      <c r="C927" t="inlineStr">
        <is>
          <t>EVELYN QUINTERO</t>
        </is>
      </c>
      <c r="D927" t="inlineStr">
        <is>
          <t>EVELYNQUINTERO</t>
        </is>
      </c>
      <c r="E927">
        <f>IF(COUNTIFS(Registros!$A$2:$A$6000,"NP",Registros!$B$2:$B$6000,$A927)&gt;0,1,0)</f>
        <v/>
      </c>
      <c r="F927">
        <f>IF($E927=1,SUMIFS(Registros!$F$2:$F$6000,Registros!$A$2:$A$6000,"NP",Registros!$B$2:$B$6000,$A927),0)</f>
        <v/>
      </c>
      <c r="G927">
        <f>IF(COUNTIFS(Registros!$A$2:$A$6000,"MOV",Registros!$B$2:$B$6000,$A927)&gt;0,1,0)</f>
        <v/>
      </c>
      <c r="H927">
        <f>IF($G927=1,SUMIFS(Registros!$F$2:$F$6000,Registros!$A$2:$A$6000,"MOV",Registros!$B$2:$B$6000,$A927),0)</f>
        <v/>
      </c>
      <c r="I927">
        <f>IF(COUNTIFS(Registros!$A$2:$A$6000,"CS",Registros!$B$2:$B$6000,$A927)&gt;0,1,0)</f>
        <v/>
      </c>
      <c r="J927">
        <f>IF($I927=1,SUMIFS(Registros!$I$2:$I$6000,Registros!$A$2:$A$6000,"CS",Registros!$B$2:$B$6000,$A927),0)</f>
        <v/>
      </c>
      <c r="K927">
        <f>IF(COUNTIFS(Winback!$K$2:$K$300,$D927)&gt;0,1,0)</f>
        <v/>
      </c>
      <c r="L927">
        <f>IF(AND($K927=1,LEFT($A927,3)="WB-"),SUMIFS(Winback!$D$2:$D$300,Winback!$K$2:$K$300,$D927),0)</f>
        <v/>
      </c>
      <c r="M927">
        <f>IF(OR($E927=1,$G927=1,SUMIFS(Registros!$J$2:$J$6000,Registros!$B$2:$B$6000,$A927)&gt;0),1,0)</f>
        <v/>
      </c>
      <c r="N927">
        <f>IF($J927&gt;0,1,IF(COUNTIFS(Registros!$A$2:$A$6000,"CS",Registros!$B$2:$B$6000,$A927,Registros!$K$2:$K$6000,"&lt;&gt;")&gt;0,1,0))</f>
        <v/>
      </c>
      <c r="O927">
        <f>IF(AND($K927=1,$E927=0,$G927=0,$I927=0),"WINBACK",IF(AND($M927=1,$N927&gt;0),"CONVERGENTE",IF($M927=1,"SOLO MÓVIL",IF($N927&gt;0,"SOLO FIJO / INTERNET","SIN SERVICIOS"))))</f>
        <v/>
      </c>
      <c r="P927">
        <f>IF($O927="WINBACK","Recuperar (winback)",IF($O927="CONVERGENTE","Upgrade / más líneas",IF($O927="SOLO MÓVIL","Ofrecer fijo + internet (FLBBTV)",IF($O927="SOLO FIJO / INTERNET","Ofrecer línea móvil Nextphone","Oferta completa (móvil + fijo + internet)"))))</f>
        <v/>
      </c>
      <c r="Q927">
        <f>$F927+$H927+$L927</f>
        <v/>
      </c>
      <c r="R927">
        <f>IFERROR(VLOOKUP($A927,Registros!$B$2:$G$6000,6,0),IFERROR(VLOOKUP($D927,Winback!$B$2:$C$300,2,0),""))</f>
        <v/>
      </c>
      <c r="S927">
        <f>IF($E927=1,"NP","")&amp;IF($G927=1,"+MOV","")&amp;IF($I927=1,"+CS","")&amp;IF($K927=1,"+WB","")</f>
        <v/>
      </c>
      <c r="T927">
        <f>$E927+$G927+$I927+$K927</f>
        <v/>
      </c>
    </row>
    <row r="928">
      <c r="A928" t="inlineStr">
        <is>
          <t>358022600000</t>
        </is>
      </c>
      <c r="B928" t="inlineStr">
        <is>
          <t>35802260</t>
        </is>
      </c>
      <c r="C928" t="inlineStr">
        <is>
          <t>WILLIAM MANUEL PEREZ CASA</t>
        </is>
      </c>
      <c r="D928" t="inlineStr">
        <is>
          <t>WILLIAMMANUELPEREZCASA</t>
        </is>
      </c>
      <c r="E928">
        <f>IF(COUNTIFS(Registros!$A$2:$A$6000,"NP",Registros!$B$2:$B$6000,$A928)&gt;0,1,0)</f>
        <v/>
      </c>
      <c r="F928">
        <f>IF($E928=1,SUMIFS(Registros!$F$2:$F$6000,Registros!$A$2:$A$6000,"NP",Registros!$B$2:$B$6000,$A928),0)</f>
        <v/>
      </c>
      <c r="G928">
        <f>IF(COUNTIFS(Registros!$A$2:$A$6000,"MOV",Registros!$B$2:$B$6000,$A928)&gt;0,1,0)</f>
        <v/>
      </c>
      <c r="H928">
        <f>IF($G928=1,SUMIFS(Registros!$F$2:$F$6000,Registros!$A$2:$A$6000,"MOV",Registros!$B$2:$B$6000,$A928),0)</f>
        <v/>
      </c>
      <c r="I928">
        <f>IF(COUNTIFS(Registros!$A$2:$A$6000,"CS",Registros!$B$2:$B$6000,$A928)&gt;0,1,0)</f>
        <v/>
      </c>
      <c r="J928">
        <f>IF($I928=1,SUMIFS(Registros!$I$2:$I$6000,Registros!$A$2:$A$6000,"CS",Registros!$B$2:$B$6000,$A928),0)</f>
        <v/>
      </c>
      <c r="K928">
        <f>IF(COUNTIFS(Winback!$K$2:$K$300,$D928)&gt;0,1,0)</f>
        <v/>
      </c>
      <c r="L928">
        <f>IF(AND($K928=1,LEFT($A928,3)="WB-"),SUMIFS(Winback!$D$2:$D$300,Winback!$K$2:$K$300,$D928),0)</f>
        <v/>
      </c>
      <c r="M928">
        <f>IF(OR($E928=1,$G928=1,SUMIFS(Registros!$J$2:$J$6000,Registros!$B$2:$B$6000,$A928)&gt;0),1,0)</f>
        <v/>
      </c>
      <c r="N928">
        <f>IF($J928&gt;0,1,IF(COUNTIFS(Registros!$A$2:$A$6000,"CS",Registros!$B$2:$B$6000,$A928,Registros!$K$2:$K$6000,"&lt;&gt;")&gt;0,1,0))</f>
        <v/>
      </c>
      <c r="O928">
        <f>IF(AND($K928=1,$E928=0,$G928=0,$I928=0),"WINBACK",IF(AND($M928=1,$N928&gt;0),"CONVERGENTE",IF($M928=1,"SOLO MÓVIL",IF($N928&gt;0,"SOLO FIJO / INTERNET","SIN SERVICIOS"))))</f>
        <v/>
      </c>
      <c r="P928">
        <f>IF($O928="WINBACK","Recuperar (winback)",IF($O928="CONVERGENTE","Upgrade / más líneas",IF($O928="SOLO MÓVIL","Ofrecer fijo + internet (FLBBTV)",IF($O928="SOLO FIJO / INTERNET","Ofrecer línea móvil Nextphone","Oferta completa (móvil + fijo + internet)"))))</f>
        <v/>
      </c>
      <c r="Q928">
        <f>$F928+$H928+$L928</f>
        <v/>
      </c>
      <c r="R928">
        <f>IFERROR(VLOOKUP($A928,Registros!$B$2:$G$6000,6,0),IFERROR(VLOOKUP($D928,Winback!$B$2:$C$300,2,0),""))</f>
        <v/>
      </c>
      <c r="S928">
        <f>IF($E928=1,"NP","")&amp;IF($G928=1,"+MOV","")&amp;IF($I928=1,"+CS","")&amp;IF($K928=1,"+WB","")</f>
        <v/>
      </c>
      <c r="T928">
        <f>$E928+$G928+$I928+$K928</f>
        <v/>
      </c>
    </row>
    <row r="929">
      <c r="A929" t="inlineStr">
        <is>
          <t>338169350000</t>
        </is>
      </c>
      <c r="B929" t="inlineStr">
        <is>
          <t>33816935</t>
        </is>
      </c>
      <c r="C929" t="inlineStr">
        <is>
          <t>Luis Alfr edo Lopez Acosta</t>
        </is>
      </c>
      <c r="D929" t="inlineStr">
        <is>
          <t>LUISALFREDOLOPEZACOSTA</t>
        </is>
      </c>
      <c r="E929">
        <f>IF(COUNTIFS(Registros!$A$2:$A$6000,"NP",Registros!$B$2:$B$6000,$A929)&gt;0,1,0)</f>
        <v/>
      </c>
      <c r="F929">
        <f>IF($E929=1,SUMIFS(Registros!$F$2:$F$6000,Registros!$A$2:$A$6000,"NP",Registros!$B$2:$B$6000,$A929),0)</f>
        <v/>
      </c>
      <c r="G929">
        <f>IF(COUNTIFS(Registros!$A$2:$A$6000,"MOV",Registros!$B$2:$B$6000,$A929)&gt;0,1,0)</f>
        <v/>
      </c>
      <c r="H929">
        <f>IF($G929=1,SUMIFS(Registros!$F$2:$F$6000,Registros!$A$2:$A$6000,"MOV",Registros!$B$2:$B$6000,$A929),0)</f>
        <v/>
      </c>
      <c r="I929">
        <f>IF(COUNTIFS(Registros!$A$2:$A$6000,"CS",Registros!$B$2:$B$6000,$A929)&gt;0,1,0)</f>
        <v/>
      </c>
      <c r="J929">
        <f>IF($I929=1,SUMIFS(Registros!$I$2:$I$6000,Registros!$A$2:$A$6000,"CS",Registros!$B$2:$B$6000,$A929),0)</f>
        <v/>
      </c>
      <c r="K929">
        <f>IF(COUNTIFS(Winback!$K$2:$K$300,$D929)&gt;0,1,0)</f>
        <v/>
      </c>
      <c r="L929">
        <f>IF(AND($K929=1,LEFT($A929,3)="WB-"),SUMIFS(Winback!$D$2:$D$300,Winback!$K$2:$K$300,$D929),0)</f>
        <v/>
      </c>
      <c r="M929">
        <f>IF(OR($E929=1,$G929=1,SUMIFS(Registros!$J$2:$J$6000,Registros!$B$2:$B$6000,$A929)&gt;0),1,0)</f>
        <v/>
      </c>
      <c r="N929">
        <f>IF($J929&gt;0,1,IF(COUNTIFS(Registros!$A$2:$A$6000,"CS",Registros!$B$2:$B$6000,$A929,Registros!$K$2:$K$6000,"&lt;&gt;")&gt;0,1,0))</f>
        <v/>
      </c>
      <c r="O929">
        <f>IF(AND($K929=1,$E929=0,$G929=0,$I929=0),"WINBACK",IF(AND($M929=1,$N929&gt;0),"CONVERGENTE",IF($M929=1,"SOLO MÓVIL",IF($N929&gt;0,"SOLO FIJO / INTERNET","SIN SERVICIOS"))))</f>
        <v/>
      </c>
      <c r="P929">
        <f>IF($O929="WINBACK","Recuperar (winback)",IF($O929="CONVERGENTE","Upgrade / más líneas",IF($O929="SOLO MÓVIL","Ofrecer fijo + internet (FLBBTV)",IF($O929="SOLO FIJO / INTERNET","Ofrecer línea móvil Nextphone","Oferta completa (móvil + fijo + internet)"))))</f>
        <v/>
      </c>
      <c r="Q929">
        <f>$F929+$H929+$L929</f>
        <v/>
      </c>
      <c r="R929">
        <f>IFERROR(VLOOKUP($A929,Registros!$B$2:$G$6000,6,0),IFERROR(VLOOKUP($D929,Winback!$B$2:$C$300,2,0),""))</f>
        <v/>
      </c>
      <c r="S929">
        <f>IF($E929=1,"NP","")&amp;IF($G929=1,"+MOV","")&amp;IF($I929=1,"+CS","")&amp;IF($K929=1,"+WB","")</f>
        <v/>
      </c>
      <c r="T929">
        <f>$E929+$G929+$I929+$K929</f>
        <v/>
      </c>
    </row>
    <row r="930">
      <c r="A930" t="inlineStr">
        <is>
          <t>351287090000</t>
        </is>
      </c>
      <c r="B930" t="inlineStr">
        <is>
          <t>35128709</t>
        </is>
      </c>
      <c r="C930" t="inlineStr">
        <is>
          <t>CRISTINA ISABEL VILLARREAL TELLO DE GONZALEZ</t>
        </is>
      </c>
      <c r="D930" t="inlineStr">
        <is>
          <t>CRISTINAISABELVILLARREALTELLODEGONZALEZ</t>
        </is>
      </c>
      <c r="E930">
        <f>IF(COUNTIFS(Registros!$A$2:$A$6000,"NP",Registros!$B$2:$B$6000,$A930)&gt;0,1,0)</f>
        <v/>
      </c>
      <c r="F930">
        <f>IF($E930=1,SUMIFS(Registros!$F$2:$F$6000,Registros!$A$2:$A$6000,"NP",Registros!$B$2:$B$6000,$A930),0)</f>
        <v/>
      </c>
      <c r="G930">
        <f>IF(COUNTIFS(Registros!$A$2:$A$6000,"MOV",Registros!$B$2:$B$6000,$A930)&gt;0,1,0)</f>
        <v/>
      </c>
      <c r="H930">
        <f>IF($G930=1,SUMIFS(Registros!$F$2:$F$6000,Registros!$A$2:$A$6000,"MOV",Registros!$B$2:$B$6000,$A930),0)</f>
        <v/>
      </c>
      <c r="I930">
        <f>IF(COUNTIFS(Registros!$A$2:$A$6000,"CS",Registros!$B$2:$B$6000,$A930)&gt;0,1,0)</f>
        <v/>
      </c>
      <c r="J930">
        <f>IF($I930=1,SUMIFS(Registros!$I$2:$I$6000,Registros!$A$2:$A$6000,"CS",Registros!$B$2:$B$6000,$A930),0)</f>
        <v/>
      </c>
      <c r="K930">
        <f>IF(COUNTIFS(Winback!$K$2:$K$300,$D930)&gt;0,1,0)</f>
        <v/>
      </c>
      <c r="L930">
        <f>IF(AND($K930=1,LEFT($A930,3)="WB-"),SUMIFS(Winback!$D$2:$D$300,Winback!$K$2:$K$300,$D930),0)</f>
        <v/>
      </c>
      <c r="M930">
        <f>IF(OR($E930=1,$G930=1,SUMIFS(Registros!$J$2:$J$6000,Registros!$B$2:$B$6000,$A930)&gt;0),1,0)</f>
        <v/>
      </c>
      <c r="N930">
        <f>IF($J930&gt;0,1,IF(COUNTIFS(Registros!$A$2:$A$6000,"CS",Registros!$B$2:$B$6000,$A930,Registros!$K$2:$K$6000,"&lt;&gt;")&gt;0,1,0))</f>
        <v/>
      </c>
      <c r="O930">
        <f>IF(AND($K930=1,$E930=0,$G930=0,$I930=0),"WINBACK",IF(AND($M930=1,$N930&gt;0),"CONVERGENTE",IF($M930=1,"SOLO MÓVIL",IF($N930&gt;0,"SOLO FIJO / INTERNET","SIN SERVICIOS"))))</f>
        <v/>
      </c>
      <c r="P930">
        <f>IF($O930="WINBACK","Recuperar (winback)",IF($O930="CONVERGENTE","Upgrade / más líneas",IF($O930="SOLO MÓVIL","Ofrecer fijo + internet (FLBBTV)",IF($O930="SOLO FIJO / INTERNET","Ofrecer línea móvil Nextphone","Oferta completa (móvil + fijo + internet)"))))</f>
        <v/>
      </c>
      <c r="Q930">
        <f>$F930+$H930+$L930</f>
        <v/>
      </c>
      <c r="R930">
        <f>IFERROR(VLOOKUP($A930,Registros!$B$2:$G$6000,6,0),IFERROR(VLOOKUP($D930,Winback!$B$2:$C$300,2,0),""))</f>
        <v/>
      </c>
      <c r="S930">
        <f>IF($E930=1,"NP","")&amp;IF($G930=1,"+MOV","")&amp;IF($I930=1,"+CS","")&amp;IF($K930=1,"+WB","")</f>
        <v/>
      </c>
      <c r="T930">
        <f>$E930+$G930+$I930+$K930</f>
        <v/>
      </c>
    </row>
    <row r="931">
      <c r="A931" t="inlineStr">
        <is>
          <t>369030970000</t>
        </is>
      </c>
      <c r="B931" t="inlineStr">
        <is>
          <t>36903097</t>
        </is>
      </c>
      <c r="C931" t="inlineStr">
        <is>
          <t>EVELIN NORIEGA</t>
        </is>
      </c>
      <c r="D931" t="inlineStr">
        <is>
          <t>EVELINNORIEGA</t>
        </is>
      </c>
      <c r="E931">
        <f>IF(COUNTIFS(Registros!$A$2:$A$6000,"NP",Registros!$B$2:$B$6000,$A931)&gt;0,1,0)</f>
        <v/>
      </c>
      <c r="F931">
        <f>IF($E931=1,SUMIFS(Registros!$F$2:$F$6000,Registros!$A$2:$A$6000,"NP",Registros!$B$2:$B$6000,$A931),0)</f>
        <v/>
      </c>
      <c r="G931">
        <f>IF(COUNTIFS(Registros!$A$2:$A$6000,"MOV",Registros!$B$2:$B$6000,$A931)&gt;0,1,0)</f>
        <v/>
      </c>
      <c r="H931">
        <f>IF($G931=1,SUMIFS(Registros!$F$2:$F$6000,Registros!$A$2:$A$6000,"MOV",Registros!$B$2:$B$6000,$A931),0)</f>
        <v/>
      </c>
      <c r="I931">
        <f>IF(COUNTIFS(Registros!$A$2:$A$6000,"CS",Registros!$B$2:$B$6000,$A931)&gt;0,1,0)</f>
        <v/>
      </c>
      <c r="J931">
        <f>IF($I931=1,SUMIFS(Registros!$I$2:$I$6000,Registros!$A$2:$A$6000,"CS",Registros!$B$2:$B$6000,$A931),0)</f>
        <v/>
      </c>
      <c r="K931">
        <f>IF(COUNTIFS(Winback!$K$2:$K$300,$D931)&gt;0,1,0)</f>
        <v/>
      </c>
      <c r="L931">
        <f>IF(AND($K931=1,LEFT($A931,3)="WB-"),SUMIFS(Winback!$D$2:$D$300,Winback!$K$2:$K$300,$D931),0)</f>
        <v/>
      </c>
      <c r="M931">
        <f>IF(OR($E931=1,$G931=1,SUMIFS(Registros!$J$2:$J$6000,Registros!$B$2:$B$6000,$A931)&gt;0),1,0)</f>
        <v/>
      </c>
      <c r="N931">
        <f>IF($J931&gt;0,1,IF(COUNTIFS(Registros!$A$2:$A$6000,"CS",Registros!$B$2:$B$6000,$A931,Registros!$K$2:$K$6000,"&lt;&gt;")&gt;0,1,0))</f>
        <v/>
      </c>
      <c r="O931">
        <f>IF(AND($K931=1,$E931=0,$G931=0,$I931=0),"WINBACK",IF(AND($M931=1,$N931&gt;0),"CONVERGENTE",IF($M931=1,"SOLO MÓVIL",IF($N931&gt;0,"SOLO FIJO / INTERNET","SIN SERVICIOS"))))</f>
        <v/>
      </c>
      <c r="P931">
        <f>IF($O931="WINBACK","Recuperar (winback)",IF($O931="CONVERGENTE","Upgrade / más líneas",IF($O931="SOLO MÓVIL","Ofrecer fijo + internet (FLBBTV)",IF($O931="SOLO FIJO / INTERNET","Ofrecer línea móvil Nextphone","Oferta completa (móvil + fijo + internet)"))))</f>
        <v/>
      </c>
      <c r="Q931">
        <f>$F931+$H931+$L931</f>
        <v/>
      </c>
      <c r="R931">
        <f>IFERROR(VLOOKUP($A931,Registros!$B$2:$G$6000,6,0),IFERROR(VLOOKUP($D931,Winback!$B$2:$C$300,2,0),""))</f>
        <v/>
      </c>
      <c r="S931">
        <f>IF($E931=1,"NP","")&amp;IF($G931=1,"+MOV","")&amp;IF($I931=1,"+CS","")&amp;IF($K931=1,"+WB","")</f>
        <v/>
      </c>
      <c r="T931">
        <f>$E931+$G931+$I931+$K931</f>
        <v/>
      </c>
    </row>
    <row r="932">
      <c r="A932" t="inlineStr">
        <is>
          <t>347106300000</t>
        </is>
      </c>
      <c r="B932" t="inlineStr">
        <is>
          <t>34710630</t>
        </is>
      </c>
      <c r="C932" t="inlineStr">
        <is>
          <t>CONSULTING DESING DEVELOPMENT AND ENGINEERING S.A</t>
        </is>
      </c>
      <c r="D932" t="inlineStr">
        <is>
          <t>CONSULTINGDESINGDEVELOPMENTANDENGINEERINGSA</t>
        </is>
      </c>
      <c r="E932">
        <f>IF(COUNTIFS(Registros!$A$2:$A$6000,"NP",Registros!$B$2:$B$6000,$A932)&gt;0,1,0)</f>
        <v/>
      </c>
      <c r="F932">
        <f>IF($E932=1,SUMIFS(Registros!$F$2:$F$6000,Registros!$A$2:$A$6000,"NP",Registros!$B$2:$B$6000,$A932),0)</f>
        <v/>
      </c>
      <c r="G932">
        <f>IF(COUNTIFS(Registros!$A$2:$A$6000,"MOV",Registros!$B$2:$B$6000,$A932)&gt;0,1,0)</f>
        <v/>
      </c>
      <c r="H932">
        <f>IF($G932=1,SUMIFS(Registros!$F$2:$F$6000,Registros!$A$2:$A$6000,"MOV",Registros!$B$2:$B$6000,$A932),0)</f>
        <v/>
      </c>
      <c r="I932">
        <f>IF(COUNTIFS(Registros!$A$2:$A$6000,"CS",Registros!$B$2:$B$6000,$A932)&gt;0,1,0)</f>
        <v/>
      </c>
      <c r="J932">
        <f>IF($I932=1,SUMIFS(Registros!$I$2:$I$6000,Registros!$A$2:$A$6000,"CS",Registros!$B$2:$B$6000,$A932),0)</f>
        <v/>
      </c>
      <c r="K932">
        <f>IF(COUNTIFS(Winback!$K$2:$K$300,$D932)&gt;0,1,0)</f>
        <v/>
      </c>
      <c r="L932">
        <f>IF(AND($K932=1,LEFT($A932,3)="WB-"),SUMIFS(Winback!$D$2:$D$300,Winback!$K$2:$K$300,$D932),0)</f>
        <v/>
      </c>
      <c r="M932">
        <f>IF(OR($E932=1,$G932=1,SUMIFS(Registros!$J$2:$J$6000,Registros!$B$2:$B$6000,$A932)&gt;0),1,0)</f>
        <v/>
      </c>
      <c r="N932">
        <f>IF($J932&gt;0,1,IF(COUNTIFS(Registros!$A$2:$A$6000,"CS",Registros!$B$2:$B$6000,$A932,Registros!$K$2:$K$6000,"&lt;&gt;")&gt;0,1,0))</f>
        <v/>
      </c>
      <c r="O932">
        <f>IF(AND($K932=1,$E932=0,$G932=0,$I932=0),"WINBACK",IF(AND($M932=1,$N932&gt;0),"CONVERGENTE",IF($M932=1,"SOLO MÓVIL",IF($N932&gt;0,"SOLO FIJO / INTERNET","SIN SERVICIOS"))))</f>
        <v/>
      </c>
      <c r="P932">
        <f>IF($O932="WINBACK","Recuperar (winback)",IF($O932="CONVERGENTE","Upgrade / más líneas",IF($O932="SOLO MÓVIL","Ofrecer fijo + internet (FLBBTV)",IF($O932="SOLO FIJO / INTERNET","Ofrecer línea móvil Nextphone","Oferta completa (móvil + fijo + internet)"))))</f>
        <v/>
      </c>
      <c r="Q932">
        <f>$F932+$H932+$L932</f>
        <v/>
      </c>
      <c r="R932">
        <f>IFERROR(VLOOKUP($A932,Registros!$B$2:$G$6000,6,0),IFERROR(VLOOKUP($D932,Winback!$B$2:$C$300,2,0),""))</f>
        <v/>
      </c>
      <c r="S932">
        <f>IF($E932=1,"NP","")&amp;IF($G932=1,"+MOV","")&amp;IF($I932=1,"+CS","")&amp;IF($K932=1,"+WB","")</f>
        <v/>
      </c>
      <c r="T932">
        <f>$E932+$G932+$I932+$K932</f>
        <v/>
      </c>
    </row>
    <row r="933">
      <c r="A933" t="inlineStr">
        <is>
          <t>359222350000</t>
        </is>
      </c>
      <c r="B933" t="inlineStr">
        <is>
          <t>35922235</t>
        </is>
      </c>
      <c r="C933" t="inlineStr">
        <is>
          <t>BETZAIDA CRUZ</t>
        </is>
      </c>
      <c r="D933" t="inlineStr">
        <is>
          <t>BETZAIDACRUZ</t>
        </is>
      </c>
      <c r="E933">
        <f>IF(COUNTIFS(Registros!$A$2:$A$6000,"NP",Registros!$B$2:$B$6000,$A933)&gt;0,1,0)</f>
        <v/>
      </c>
      <c r="F933">
        <f>IF($E933=1,SUMIFS(Registros!$F$2:$F$6000,Registros!$A$2:$A$6000,"NP",Registros!$B$2:$B$6000,$A933),0)</f>
        <v/>
      </c>
      <c r="G933">
        <f>IF(COUNTIFS(Registros!$A$2:$A$6000,"MOV",Registros!$B$2:$B$6000,$A933)&gt;0,1,0)</f>
        <v/>
      </c>
      <c r="H933">
        <f>IF($G933=1,SUMIFS(Registros!$F$2:$F$6000,Registros!$A$2:$A$6000,"MOV",Registros!$B$2:$B$6000,$A933),0)</f>
        <v/>
      </c>
      <c r="I933">
        <f>IF(COUNTIFS(Registros!$A$2:$A$6000,"CS",Registros!$B$2:$B$6000,$A933)&gt;0,1,0)</f>
        <v/>
      </c>
      <c r="J933">
        <f>IF($I933=1,SUMIFS(Registros!$I$2:$I$6000,Registros!$A$2:$A$6000,"CS",Registros!$B$2:$B$6000,$A933),0)</f>
        <v/>
      </c>
      <c r="K933">
        <f>IF(COUNTIFS(Winback!$K$2:$K$300,$D933)&gt;0,1,0)</f>
        <v/>
      </c>
      <c r="L933">
        <f>IF(AND($K933=1,LEFT($A933,3)="WB-"),SUMIFS(Winback!$D$2:$D$300,Winback!$K$2:$K$300,$D933),0)</f>
        <v/>
      </c>
      <c r="M933">
        <f>IF(OR($E933=1,$G933=1,SUMIFS(Registros!$J$2:$J$6000,Registros!$B$2:$B$6000,$A933)&gt;0),1,0)</f>
        <v/>
      </c>
      <c r="N933">
        <f>IF($J933&gt;0,1,IF(COUNTIFS(Registros!$A$2:$A$6000,"CS",Registros!$B$2:$B$6000,$A933,Registros!$K$2:$K$6000,"&lt;&gt;")&gt;0,1,0))</f>
        <v/>
      </c>
      <c r="O933">
        <f>IF(AND($K933=1,$E933=0,$G933=0,$I933=0),"WINBACK",IF(AND($M933=1,$N933&gt;0),"CONVERGENTE",IF($M933=1,"SOLO MÓVIL",IF($N933&gt;0,"SOLO FIJO / INTERNET","SIN SERVICIOS"))))</f>
        <v/>
      </c>
      <c r="P933">
        <f>IF($O933="WINBACK","Recuperar (winback)",IF($O933="CONVERGENTE","Upgrade / más líneas",IF($O933="SOLO MÓVIL","Ofrecer fijo + internet (FLBBTV)",IF($O933="SOLO FIJO / INTERNET","Ofrecer línea móvil Nextphone","Oferta completa (móvil + fijo + internet)"))))</f>
        <v/>
      </c>
      <c r="Q933">
        <f>$F933+$H933+$L933</f>
        <v/>
      </c>
      <c r="R933">
        <f>IFERROR(VLOOKUP($A933,Registros!$B$2:$G$6000,6,0),IFERROR(VLOOKUP($D933,Winback!$B$2:$C$300,2,0),""))</f>
        <v/>
      </c>
      <c r="S933">
        <f>IF($E933=1,"NP","")&amp;IF($G933=1,"+MOV","")&amp;IF($I933=1,"+CS","")&amp;IF($K933=1,"+WB","")</f>
        <v/>
      </c>
      <c r="T933">
        <f>$E933+$G933+$I933+$K933</f>
        <v/>
      </c>
    </row>
    <row r="934">
      <c r="A934" t="inlineStr">
        <is>
          <t>359068800000</t>
        </is>
      </c>
      <c r="B934" t="inlineStr">
        <is>
          <t>35906880</t>
        </is>
      </c>
      <c r="C934" t="inlineStr">
        <is>
          <t>RODOLFO TORRES</t>
        </is>
      </c>
      <c r="D934" t="inlineStr">
        <is>
          <t>RODOLFOTORRES</t>
        </is>
      </c>
      <c r="E934">
        <f>IF(COUNTIFS(Registros!$A$2:$A$6000,"NP",Registros!$B$2:$B$6000,$A934)&gt;0,1,0)</f>
        <v/>
      </c>
      <c r="F934">
        <f>IF($E934=1,SUMIFS(Registros!$F$2:$F$6000,Registros!$A$2:$A$6000,"NP",Registros!$B$2:$B$6000,$A934),0)</f>
        <v/>
      </c>
      <c r="G934">
        <f>IF(COUNTIFS(Registros!$A$2:$A$6000,"MOV",Registros!$B$2:$B$6000,$A934)&gt;0,1,0)</f>
        <v/>
      </c>
      <c r="H934">
        <f>IF($G934=1,SUMIFS(Registros!$F$2:$F$6000,Registros!$A$2:$A$6000,"MOV",Registros!$B$2:$B$6000,$A934),0)</f>
        <v/>
      </c>
      <c r="I934">
        <f>IF(COUNTIFS(Registros!$A$2:$A$6000,"CS",Registros!$B$2:$B$6000,$A934)&gt;0,1,0)</f>
        <v/>
      </c>
      <c r="J934">
        <f>IF($I934=1,SUMIFS(Registros!$I$2:$I$6000,Registros!$A$2:$A$6000,"CS",Registros!$B$2:$B$6000,$A934),0)</f>
        <v/>
      </c>
      <c r="K934">
        <f>IF(COUNTIFS(Winback!$K$2:$K$300,$D934)&gt;0,1,0)</f>
        <v/>
      </c>
      <c r="L934">
        <f>IF(AND($K934=1,LEFT($A934,3)="WB-"),SUMIFS(Winback!$D$2:$D$300,Winback!$K$2:$K$300,$D934),0)</f>
        <v/>
      </c>
      <c r="M934">
        <f>IF(OR($E934=1,$G934=1,SUMIFS(Registros!$J$2:$J$6000,Registros!$B$2:$B$6000,$A934)&gt;0),1,0)</f>
        <v/>
      </c>
      <c r="N934">
        <f>IF($J934&gt;0,1,IF(COUNTIFS(Registros!$A$2:$A$6000,"CS",Registros!$B$2:$B$6000,$A934,Registros!$K$2:$K$6000,"&lt;&gt;")&gt;0,1,0))</f>
        <v/>
      </c>
      <c r="O934">
        <f>IF(AND($K934=1,$E934=0,$G934=0,$I934=0),"WINBACK",IF(AND($M934=1,$N934&gt;0),"CONVERGENTE",IF($M934=1,"SOLO MÓVIL",IF($N934&gt;0,"SOLO FIJO / INTERNET","SIN SERVICIOS"))))</f>
        <v/>
      </c>
      <c r="P934">
        <f>IF($O934="WINBACK","Recuperar (winback)",IF($O934="CONVERGENTE","Upgrade / más líneas",IF($O934="SOLO MÓVIL","Ofrecer fijo + internet (FLBBTV)",IF($O934="SOLO FIJO / INTERNET","Ofrecer línea móvil Nextphone","Oferta completa (móvil + fijo + internet)"))))</f>
        <v/>
      </c>
      <c r="Q934">
        <f>$F934+$H934+$L934</f>
        <v/>
      </c>
      <c r="R934">
        <f>IFERROR(VLOOKUP($A934,Registros!$B$2:$G$6000,6,0),IFERROR(VLOOKUP($D934,Winback!$B$2:$C$300,2,0),""))</f>
        <v/>
      </c>
      <c r="S934">
        <f>IF($E934=1,"NP","")&amp;IF($G934=1,"+MOV","")&amp;IF($I934=1,"+CS","")&amp;IF($K934=1,"+WB","")</f>
        <v/>
      </c>
      <c r="T934">
        <f>$E934+$G934+$I934+$K934</f>
        <v/>
      </c>
    </row>
    <row r="935">
      <c r="A935" t="inlineStr">
        <is>
          <t>358173810000</t>
        </is>
      </c>
      <c r="B935" t="inlineStr">
        <is>
          <t>35817381</t>
        </is>
      </c>
      <c r="C935" t="inlineStr">
        <is>
          <t>EDUARDO JAVIER BERDIALES NAVARRO</t>
        </is>
      </c>
      <c r="D935" t="inlineStr">
        <is>
          <t>EDUARDOJAVIERBERDIALESNAVARRO</t>
        </is>
      </c>
      <c r="E935">
        <f>IF(COUNTIFS(Registros!$A$2:$A$6000,"NP",Registros!$B$2:$B$6000,$A935)&gt;0,1,0)</f>
        <v/>
      </c>
      <c r="F935">
        <f>IF($E935=1,SUMIFS(Registros!$F$2:$F$6000,Registros!$A$2:$A$6000,"NP",Registros!$B$2:$B$6000,$A935),0)</f>
        <v/>
      </c>
      <c r="G935">
        <f>IF(COUNTIFS(Registros!$A$2:$A$6000,"MOV",Registros!$B$2:$B$6000,$A935)&gt;0,1,0)</f>
        <v/>
      </c>
      <c r="H935">
        <f>IF($G935=1,SUMIFS(Registros!$F$2:$F$6000,Registros!$A$2:$A$6000,"MOV",Registros!$B$2:$B$6000,$A935),0)</f>
        <v/>
      </c>
      <c r="I935">
        <f>IF(COUNTIFS(Registros!$A$2:$A$6000,"CS",Registros!$B$2:$B$6000,$A935)&gt;0,1,0)</f>
        <v/>
      </c>
      <c r="J935">
        <f>IF($I935=1,SUMIFS(Registros!$I$2:$I$6000,Registros!$A$2:$A$6000,"CS",Registros!$B$2:$B$6000,$A935),0)</f>
        <v/>
      </c>
      <c r="K935">
        <f>IF(COUNTIFS(Winback!$K$2:$K$300,$D935)&gt;0,1,0)</f>
        <v/>
      </c>
      <c r="L935">
        <f>IF(AND($K935=1,LEFT($A935,3)="WB-"),SUMIFS(Winback!$D$2:$D$300,Winback!$K$2:$K$300,$D935),0)</f>
        <v/>
      </c>
      <c r="M935">
        <f>IF(OR($E935=1,$G935=1,SUMIFS(Registros!$J$2:$J$6000,Registros!$B$2:$B$6000,$A935)&gt;0),1,0)</f>
        <v/>
      </c>
      <c r="N935">
        <f>IF($J935&gt;0,1,IF(COUNTIFS(Registros!$A$2:$A$6000,"CS",Registros!$B$2:$B$6000,$A935,Registros!$K$2:$K$6000,"&lt;&gt;")&gt;0,1,0))</f>
        <v/>
      </c>
      <c r="O935">
        <f>IF(AND($K935=1,$E935=0,$G935=0,$I935=0),"WINBACK",IF(AND($M935=1,$N935&gt;0),"CONVERGENTE",IF($M935=1,"SOLO MÓVIL",IF($N935&gt;0,"SOLO FIJO / INTERNET","SIN SERVICIOS"))))</f>
        <v/>
      </c>
      <c r="P935">
        <f>IF($O935="WINBACK","Recuperar (winback)",IF($O935="CONVERGENTE","Upgrade / más líneas",IF($O935="SOLO MÓVIL","Ofrecer fijo + internet (FLBBTV)",IF($O935="SOLO FIJO / INTERNET","Ofrecer línea móvil Nextphone","Oferta completa (móvil + fijo + internet)"))))</f>
        <v/>
      </c>
      <c r="Q935">
        <f>$F935+$H935+$L935</f>
        <v/>
      </c>
      <c r="R935">
        <f>IFERROR(VLOOKUP($A935,Registros!$B$2:$G$6000,6,0),IFERROR(VLOOKUP($D935,Winback!$B$2:$C$300,2,0),""))</f>
        <v/>
      </c>
      <c r="S935">
        <f>IF($E935=1,"NP","")&amp;IF($G935=1,"+MOV","")&amp;IF($I935=1,"+CS","")&amp;IF($K935=1,"+WB","")</f>
        <v/>
      </c>
      <c r="T935">
        <f>$E935+$G935+$I935+$K935</f>
        <v/>
      </c>
    </row>
    <row r="936">
      <c r="A936" t="inlineStr">
        <is>
          <t>351141460000</t>
        </is>
      </c>
      <c r="B936" t="inlineStr">
        <is>
          <t>35114146</t>
        </is>
      </c>
      <c r="C936" t="inlineStr">
        <is>
          <t>CHORIZO CRIOLLOS DONDE KIN</t>
        </is>
      </c>
      <c r="D936" t="inlineStr">
        <is>
          <t>CHORIZOCRIOLLOSDONDEKIN</t>
        </is>
      </c>
      <c r="E936">
        <f>IF(COUNTIFS(Registros!$A$2:$A$6000,"NP",Registros!$B$2:$B$6000,$A936)&gt;0,1,0)</f>
        <v/>
      </c>
      <c r="F936">
        <f>IF($E936=1,SUMIFS(Registros!$F$2:$F$6000,Registros!$A$2:$A$6000,"NP",Registros!$B$2:$B$6000,$A936),0)</f>
        <v/>
      </c>
      <c r="G936">
        <f>IF(COUNTIFS(Registros!$A$2:$A$6000,"MOV",Registros!$B$2:$B$6000,$A936)&gt;0,1,0)</f>
        <v/>
      </c>
      <c r="H936">
        <f>IF($G936=1,SUMIFS(Registros!$F$2:$F$6000,Registros!$A$2:$A$6000,"MOV",Registros!$B$2:$B$6000,$A936),0)</f>
        <v/>
      </c>
      <c r="I936">
        <f>IF(COUNTIFS(Registros!$A$2:$A$6000,"CS",Registros!$B$2:$B$6000,$A936)&gt;0,1,0)</f>
        <v/>
      </c>
      <c r="J936">
        <f>IF($I936=1,SUMIFS(Registros!$I$2:$I$6000,Registros!$A$2:$A$6000,"CS",Registros!$B$2:$B$6000,$A936),0)</f>
        <v/>
      </c>
      <c r="K936">
        <f>IF(COUNTIFS(Winback!$K$2:$K$300,$D936)&gt;0,1,0)</f>
        <v/>
      </c>
      <c r="L936">
        <f>IF(AND($K936=1,LEFT($A936,3)="WB-"),SUMIFS(Winback!$D$2:$D$300,Winback!$K$2:$K$300,$D936),0)</f>
        <v/>
      </c>
      <c r="M936">
        <f>IF(OR($E936=1,$G936=1,SUMIFS(Registros!$J$2:$J$6000,Registros!$B$2:$B$6000,$A936)&gt;0),1,0)</f>
        <v/>
      </c>
      <c r="N936">
        <f>IF($J936&gt;0,1,IF(COUNTIFS(Registros!$A$2:$A$6000,"CS",Registros!$B$2:$B$6000,$A936,Registros!$K$2:$K$6000,"&lt;&gt;")&gt;0,1,0))</f>
        <v/>
      </c>
      <c r="O936">
        <f>IF(AND($K936=1,$E936=0,$G936=0,$I936=0),"WINBACK",IF(AND($M936=1,$N936&gt;0),"CONVERGENTE",IF($M936=1,"SOLO MÓVIL",IF($N936&gt;0,"SOLO FIJO / INTERNET","SIN SERVICIOS"))))</f>
        <v/>
      </c>
      <c r="P936">
        <f>IF($O936="WINBACK","Recuperar (winback)",IF($O936="CONVERGENTE","Upgrade / más líneas",IF($O936="SOLO MÓVIL","Ofrecer fijo + internet (FLBBTV)",IF($O936="SOLO FIJO / INTERNET","Ofrecer línea móvil Nextphone","Oferta completa (móvil + fijo + internet)"))))</f>
        <v/>
      </c>
      <c r="Q936">
        <f>$F936+$H936+$L936</f>
        <v/>
      </c>
      <c r="R936">
        <f>IFERROR(VLOOKUP($A936,Registros!$B$2:$G$6000,6,0),IFERROR(VLOOKUP($D936,Winback!$B$2:$C$300,2,0),""))</f>
        <v/>
      </c>
      <c r="S936">
        <f>IF($E936=1,"NP","")&amp;IF($G936=1,"+MOV","")&amp;IF($I936=1,"+CS","")&amp;IF($K936=1,"+WB","")</f>
        <v/>
      </c>
      <c r="T936">
        <f>$E936+$G936+$I936+$K936</f>
        <v/>
      </c>
    </row>
    <row r="937">
      <c r="A937" t="inlineStr">
        <is>
          <t>354310620000</t>
        </is>
      </c>
      <c r="B937" t="inlineStr">
        <is>
          <t>35431062</t>
        </is>
      </c>
      <c r="C937" t="inlineStr">
        <is>
          <t>JOSE LUIS VILLARREAL GUERRA</t>
        </is>
      </c>
      <c r="D937" t="inlineStr">
        <is>
          <t>JOSELUISVILLARREALGUERRA</t>
        </is>
      </c>
      <c r="E937">
        <f>IF(COUNTIFS(Registros!$A$2:$A$6000,"NP",Registros!$B$2:$B$6000,$A937)&gt;0,1,0)</f>
        <v/>
      </c>
      <c r="F937">
        <f>IF($E937=1,SUMIFS(Registros!$F$2:$F$6000,Registros!$A$2:$A$6000,"NP",Registros!$B$2:$B$6000,$A937),0)</f>
        <v/>
      </c>
      <c r="G937">
        <f>IF(COUNTIFS(Registros!$A$2:$A$6000,"MOV",Registros!$B$2:$B$6000,$A937)&gt;0,1,0)</f>
        <v/>
      </c>
      <c r="H937">
        <f>IF($G937=1,SUMIFS(Registros!$F$2:$F$6000,Registros!$A$2:$A$6000,"MOV",Registros!$B$2:$B$6000,$A937),0)</f>
        <v/>
      </c>
      <c r="I937">
        <f>IF(COUNTIFS(Registros!$A$2:$A$6000,"CS",Registros!$B$2:$B$6000,$A937)&gt;0,1,0)</f>
        <v/>
      </c>
      <c r="J937">
        <f>IF($I937=1,SUMIFS(Registros!$I$2:$I$6000,Registros!$A$2:$A$6000,"CS",Registros!$B$2:$B$6000,$A937),0)</f>
        <v/>
      </c>
      <c r="K937">
        <f>IF(COUNTIFS(Winback!$K$2:$K$300,$D937)&gt;0,1,0)</f>
        <v/>
      </c>
      <c r="L937">
        <f>IF(AND($K937=1,LEFT($A937,3)="WB-"),SUMIFS(Winback!$D$2:$D$300,Winback!$K$2:$K$300,$D937),0)</f>
        <v/>
      </c>
      <c r="M937">
        <f>IF(OR($E937=1,$G937=1,SUMIFS(Registros!$J$2:$J$6000,Registros!$B$2:$B$6000,$A937)&gt;0),1,0)</f>
        <v/>
      </c>
      <c r="N937">
        <f>IF($J937&gt;0,1,IF(COUNTIFS(Registros!$A$2:$A$6000,"CS",Registros!$B$2:$B$6000,$A937,Registros!$K$2:$K$6000,"&lt;&gt;")&gt;0,1,0))</f>
        <v/>
      </c>
      <c r="O937">
        <f>IF(AND($K937=1,$E937=0,$G937=0,$I937=0),"WINBACK",IF(AND($M937=1,$N937&gt;0),"CONVERGENTE",IF($M937=1,"SOLO MÓVIL",IF($N937&gt;0,"SOLO FIJO / INTERNET","SIN SERVICIOS"))))</f>
        <v/>
      </c>
      <c r="P937">
        <f>IF($O937="WINBACK","Recuperar (winback)",IF($O937="CONVERGENTE","Upgrade / más líneas",IF($O937="SOLO MÓVIL","Ofrecer fijo + internet (FLBBTV)",IF($O937="SOLO FIJO / INTERNET","Ofrecer línea móvil Nextphone","Oferta completa (móvil + fijo + internet)"))))</f>
        <v/>
      </c>
      <c r="Q937">
        <f>$F937+$H937+$L937</f>
        <v/>
      </c>
      <c r="R937">
        <f>IFERROR(VLOOKUP($A937,Registros!$B$2:$G$6000,6,0),IFERROR(VLOOKUP($D937,Winback!$B$2:$C$300,2,0),""))</f>
        <v/>
      </c>
      <c r="S937">
        <f>IF($E937=1,"NP","")&amp;IF($G937=1,"+MOV","")&amp;IF($I937=1,"+CS","")&amp;IF($K937=1,"+WB","")</f>
        <v/>
      </c>
      <c r="T937">
        <f>$E937+$G937+$I937+$K937</f>
        <v/>
      </c>
    </row>
    <row r="938">
      <c r="A938" t="inlineStr">
        <is>
          <t>364060640000</t>
        </is>
      </c>
      <c r="B938" t="inlineStr">
        <is>
          <t>36406064</t>
        </is>
      </c>
      <c r="C938" t="inlineStr">
        <is>
          <t>MIGUEL ANGEL MURILLO REBOLLEDO</t>
        </is>
      </c>
      <c r="D938" t="inlineStr">
        <is>
          <t>MIGUELANGELMURILLOREBOLLEDO</t>
        </is>
      </c>
      <c r="E938">
        <f>IF(COUNTIFS(Registros!$A$2:$A$6000,"NP",Registros!$B$2:$B$6000,$A938)&gt;0,1,0)</f>
        <v/>
      </c>
      <c r="F938">
        <f>IF($E938=1,SUMIFS(Registros!$F$2:$F$6000,Registros!$A$2:$A$6000,"NP",Registros!$B$2:$B$6000,$A938),0)</f>
        <v/>
      </c>
      <c r="G938">
        <f>IF(COUNTIFS(Registros!$A$2:$A$6000,"MOV",Registros!$B$2:$B$6000,$A938)&gt;0,1,0)</f>
        <v/>
      </c>
      <c r="H938">
        <f>IF($G938=1,SUMIFS(Registros!$F$2:$F$6000,Registros!$A$2:$A$6000,"MOV",Registros!$B$2:$B$6000,$A938),0)</f>
        <v/>
      </c>
      <c r="I938">
        <f>IF(COUNTIFS(Registros!$A$2:$A$6000,"CS",Registros!$B$2:$B$6000,$A938)&gt;0,1,0)</f>
        <v/>
      </c>
      <c r="J938">
        <f>IF($I938=1,SUMIFS(Registros!$I$2:$I$6000,Registros!$A$2:$A$6000,"CS",Registros!$B$2:$B$6000,$A938),0)</f>
        <v/>
      </c>
      <c r="K938">
        <f>IF(COUNTIFS(Winback!$K$2:$K$300,$D938)&gt;0,1,0)</f>
        <v/>
      </c>
      <c r="L938">
        <f>IF(AND($K938=1,LEFT($A938,3)="WB-"),SUMIFS(Winback!$D$2:$D$300,Winback!$K$2:$K$300,$D938),0)</f>
        <v/>
      </c>
      <c r="M938">
        <f>IF(OR($E938=1,$G938=1,SUMIFS(Registros!$J$2:$J$6000,Registros!$B$2:$B$6000,$A938)&gt;0),1,0)</f>
        <v/>
      </c>
      <c r="N938">
        <f>IF($J938&gt;0,1,IF(COUNTIFS(Registros!$A$2:$A$6000,"CS",Registros!$B$2:$B$6000,$A938,Registros!$K$2:$K$6000,"&lt;&gt;")&gt;0,1,0))</f>
        <v/>
      </c>
      <c r="O938">
        <f>IF(AND($K938=1,$E938=0,$G938=0,$I938=0),"WINBACK",IF(AND($M938=1,$N938&gt;0),"CONVERGENTE",IF($M938=1,"SOLO MÓVIL",IF($N938&gt;0,"SOLO FIJO / INTERNET","SIN SERVICIOS"))))</f>
        <v/>
      </c>
      <c r="P938">
        <f>IF($O938="WINBACK","Recuperar (winback)",IF($O938="CONVERGENTE","Upgrade / más líneas",IF($O938="SOLO MÓVIL","Ofrecer fijo + internet (FLBBTV)",IF($O938="SOLO FIJO / INTERNET","Ofrecer línea móvil Nextphone","Oferta completa (móvil + fijo + internet)"))))</f>
        <v/>
      </c>
      <c r="Q938">
        <f>$F938+$H938+$L938</f>
        <v/>
      </c>
      <c r="R938">
        <f>IFERROR(VLOOKUP($A938,Registros!$B$2:$G$6000,6,0),IFERROR(VLOOKUP($D938,Winback!$B$2:$C$300,2,0),""))</f>
        <v/>
      </c>
      <c r="S938">
        <f>IF($E938=1,"NP","")&amp;IF($G938=1,"+MOV","")&amp;IF($I938=1,"+CS","")&amp;IF($K938=1,"+WB","")</f>
        <v/>
      </c>
      <c r="T938">
        <f>$E938+$G938+$I938+$K938</f>
        <v/>
      </c>
    </row>
    <row r="939">
      <c r="A939" t="inlineStr">
        <is>
          <t>356105300000</t>
        </is>
      </c>
      <c r="B939" t="inlineStr">
        <is>
          <t>35610530</t>
        </is>
      </c>
      <c r="C939" t="inlineStr">
        <is>
          <t>TONYS INTERNET</t>
        </is>
      </c>
      <c r="D939" t="inlineStr">
        <is>
          <t>TONYSINTERNET</t>
        </is>
      </c>
      <c r="E939">
        <f>IF(COUNTIFS(Registros!$A$2:$A$6000,"NP",Registros!$B$2:$B$6000,$A939)&gt;0,1,0)</f>
        <v/>
      </c>
      <c r="F939">
        <f>IF($E939=1,SUMIFS(Registros!$F$2:$F$6000,Registros!$A$2:$A$6000,"NP",Registros!$B$2:$B$6000,$A939),0)</f>
        <v/>
      </c>
      <c r="G939">
        <f>IF(COUNTIFS(Registros!$A$2:$A$6000,"MOV",Registros!$B$2:$B$6000,$A939)&gt;0,1,0)</f>
        <v/>
      </c>
      <c r="H939">
        <f>IF($G939=1,SUMIFS(Registros!$F$2:$F$6000,Registros!$A$2:$A$6000,"MOV",Registros!$B$2:$B$6000,$A939),0)</f>
        <v/>
      </c>
      <c r="I939">
        <f>IF(COUNTIFS(Registros!$A$2:$A$6000,"CS",Registros!$B$2:$B$6000,$A939)&gt;0,1,0)</f>
        <v/>
      </c>
      <c r="J939">
        <f>IF($I939=1,SUMIFS(Registros!$I$2:$I$6000,Registros!$A$2:$A$6000,"CS",Registros!$B$2:$B$6000,$A939),0)</f>
        <v/>
      </c>
      <c r="K939">
        <f>IF(COUNTIFS(Winback!$K$2:$K$300,$D939)&gt;0,1,0)</f>
        <v/>
      </c>
      <c r="L939">
        <f>IF(AND($K939=1,LEFT($A939,3)="WB-"),SUMIFS(Winback!$D$2:$D$300,Winback!$K$2:$K$300,$D939),0)</f>
        <v/>
      </c>
      <c r="M939">
        <f>IF(OR($E939=1,$G939=1,SUMIFS(Registros!$J$2:$J$6000,Registros!$B$2:$B$6000,$A939)&gt;0),1,0)</f>
        <v/>
      </c>
      <c r="N939">
        <f>IF($J939&gt;0,1,IF(COUNTIFS(Registros!$A$2:$A$6000,"CS",Registros!$B$2:$B$6000,$A939,Registros!$K$2:$K$6000,"&lt;&gt;")&gt;0,1,0))</f>
        <v/>
      </c>
      <c r="O939">
        <f>IF(AND($K939=1,$E939=0,$G939=0,$I939=0),"WINBACK",IF(AND($M939=1,$N939&gt;0),"CONVERGENTE",IF($M939=1,"SOLO MÓVIL",IF($N939&gt;0,"SOLO FIJO / INTERNET","SIN SERVICIOS"))))</f>
        <v/>
      </c>
      <c r="P939">
        <f>IF($O939="WINBACK","Recuperar (winback)",IF($O939="CONVERGENTE","Upgrade / más líneas",IF($O939="SOLO MÓVIL","Ofrecer fijo + internet (FLBBTV)",IF($O939="SOLO FIJO / INTERNET","Ofrecer línea móvil Nextphone","Oferta completa (móvil + fijo + internet)"))))</f>
        <v/>
      </c>
      <c r="Q939">
        <f>$F939+$H939+$L939</f>
        <v/>
      </c>
      <c r="R939">
        <f>IFERROR(VLOOKUP($A939,Registros!$B$2:$G$6000,6,0),IFERROR(VLOOKUP($D939,Winback!$B$2:$C$300,2,0),""))</f>
        <v/>
      </c>
      <c r="S939">
        <f>IF($E939=1,"NP","")&amp;IF($G939=1,"+MOV","")&amp;IF($I939=1,"+CS","")&amp;IF($K939=1,"+WB","")</f>
        <v/>
      </c>
      <c r="T939">
        <f>$E939+$G939+$I939+$K939</f>
        <v/>
      </c>
    </row>
    <row r="940">
      <c r="A940" t="inlineStr">
        <is>
          <t>312198090000</t>
        </is>
      </c>
      <c r="B940" t="inlineStr">
        <is>
          <t>31219809</t>
        </is>
      </c>
      <c r="C940" t="inlineStr">
        <is>
          <t>YAMILETH YARIELA LOPEZ JARAMILLO</t>
        </is>
      </c>
      <c r="D940" t="inlineStr">
        <is>
          <t>YAMILETHYARIELALOPEZJARAMILLO</t>
        </is>
      </c>
      <c r="E940">
        <f>IF(COUNTIFS(Registros!$A$2:$A$6000,"NP",Registros!$B$2:$B$6000,$A940)&gt;0,1,0)</f>
        <v/>
      </c>
      <c r="F940">
        <f>IF($E940=1,SUMIFS(Registros!$F$2:$F$6000,Registros!$A$2:$A$6000,"NP",Registros!$B$2:$B$6000,$A940),0)</f>
        <v/>
      </c>
      <c r="G940">
        <f>IF(COUNTIFS(Registros!$A$2:$A$6000,"MOV",Registros!$B$2:$B$6000,$A940)&gt;0,1,0)</f>
        <v/>
      </c>
      <c r="H940">
        <f>IF($G940=1,SUMIFS(Registros!$F$2:$F$6000,Registros!$A$2:$A$6000,"MOV",Registros!$B$2:$B$6000,$A940),0)</f>
        <v/>
      </c>
      <c r="I940">
        <f>IF(COUNTIFS(Registros!$A$2:$A$6000,"CS",Registros!$B$2:$B$6000,$A940)&gt;0,1,0)</f>
        <v/>
      </c>
      <c r="J940">
        <f>IF($I940=1,SUMIFS(Registros!$I$2:$I$6000,Registros!$A$2:$A$6000,"CS",Registros!$B$2:$B$6000,$A940),0)</f>
        <v/>
      </c>
      <c r="K940">
        <f>IF(COUNTIFS(Winback!$K$2:$K$300,$D940)&gt;0,1,0)</f>
        <v/>
      </c>
      <c r="L940">
        <f>IF(AND($K940=1,LEFT($A940,3)="WB-"),SUMIFS(Winback!$D$2:$D$300,Winback!$K$2:$K$300,$D940),0)</f>
        <v/>
      </c>
      <c r="M940">
        <f>IF(OR($E940=1,$G940=1,SUMIFS(Registros!$J$2:$J$6000,Registros!$B$2:$B$6000,$A940)&gt;0),1,0)</f>
        <v/>
      </c>
      <c r="N940">
        <f>IF($J940&gt;0,1,IF(COUNTIFS(Registros!$A$2:$A$6000,"CS",Registros!$B$2:$B$6000,$A940,Registros!$K$2:$K$6000,"&lt;&gt;")&gt;0,1,0))</f>
        <v/>
      </c>
      <c r="O940">
        <f>IF(AND($K940=1,$E940=0,$G940=0,$I940=0),"WINBACK",IF(AND($M940=1,$N940&gt;0),"CONVERGENTE",IF($M940=1,"SOLO MÓVIL",IF($N940&gt;0,"SOLO FIJO / INTERNET","SIN SERVICIOS"))))</f>
        <v/>
      </c>
      <c r="P940">
        <f>IF($O940="WINBACK","Recuperar (winback)",IF($O940="CONVERGENTE","Upgrade / más líneas",IF($O940="SOLO MÓVIL","Ofrecer fijo + internet (FLBBTV)",IF($O940="SOLO FIJO / INTERNET","Ofrecer línea móvil Nextphone","Oferta completa (móvil + fijo + internet)"))))</f>
        <v/>
      </c>
      <c r="Q940">
        <f>$F940+$H940+$L940</f>
        <v/>
      </c>
      <c r="R940">
        <f>IFERROR(VLOOKUP($A940,Registros!$B$2:$G$6000,6,0),IFERROR(VLOOKUP($D940,Winback!$B$2:$C$300,2,0),""))</f>
        <v/>
      </c>
      <c r="S940">
        <f>IF($E940=1,"NP","")&amp;IF($G940=1,"+MOV","")&amp;IF($I940=1,"+CS","")&amp;IF($K940=1,"+WB","")</f>
        <v/>
      </c>
      <c r="T940">
        <f>$E940+$G940+$I940+$K940</f>
        <v/>
      </c>
    </row>
    <row r="941">
      <c r="A941" t="inlineStr">
        <is>
          <t>352336230000</t>
        </is>
      </c>
      <c r="B941" t="inlineStr">
        <is>
          <t>35233623</t>
        </is>
      </c>
      <c r="C941" t="inlineStr">
        <is>
          <t>JUAN G PERALTA</t>
        </is>
      </c>
      <c r="D941" t="inlineStr">
        <is>
          <t>JUANGPERALTA</t>
        </is>
      </c>
      <c r="E941">
        <f>IF(COUNTIFS(Registros!$A$2:$A$6000,"NP",Registros!$B$2:$B$6000,$A941)&gt;0,1,0)</f>
        <v/>
      </c>
      <c r="F941">
        <f>IF($E941=1,SUMIFS(Registros!$F$2:$F$6000,Registros!$A$2:$A$6000,"NP",Registros!$B$2:$B$6000,$A941),0)</f>
        <v/>
      </c>
      <c r="G941">
        <f>IF(COUNTIFS(Registros!$A$2:$A$6000,"MOV",Registros!$B$2:$B$6000,$A941)&gt;0,1,0)</f>
        <v/>
      </c>
      <c r="H941">
        <f>IF($G941=1,SUMIFS(Registros!$F$2:$F$6000,Registros!$A$2:$A$6000,"MOV",Registros!$B$2:$B$6000,$A941),0)</f>
        <v/>
      </c>
      <c r="I941">
        <f>IF(COUNTIFS(Registros!$A$2:$A$6000,"CS",Registros!$B$2:$B$6000,$A941)&gt;0,1,0)</f>
        <v/>
      </c>
      <c r="J941">
        <f>IF($I941=1,SUMIFS(Registros!$I$2:$I$6000,Registros!$A$2:$A$6000,"CS",Registros!$B$2:$B$6000,$A941),0)</f>
        <v/>
      </c>
      <c r="K941">
        <f>IF(COUNTIFS(Winback!$K$2:$K$300,$D941)&gt;0,1,0)</f>
        <v/>
      </c>
      <c r="L941">
        <f>IF(AND($K941=1,LEFT($A941,3)="WB-"),SUMIFS(Winback!$D$2:$D$300,Winback!$K$2:$K$300,$D941),0)</f>
        <v/>
      </c>
      <c r="M941">
        <f>IF(OR($E941=1,$G941=1,SUMIFS(Registros!$J$2:$J$6000,Registros!$B$2:$B$6000,$A941)&gt;0),1,0)</f>
        <v/>
      </c>
      <c r="N941">
        <f>IF($J941&gt;0,1,IF(COUNTIFS(Registros!$A$2:$A$6000,"CS",Registros!$B$2:$B$6000,$A941,Registros!$K$2:$K$6000,"&lt;&gt;")&gt;0,1,0))</f>
        <v/>
      </c>
      <c r="O941">
        <f>IF(AND($K941=1,$E941=0,$G941=0,$I941=0),"WINBACK",IF(AND($M941=1,$N941&gt;0),"CONVERGENTE",IF($M941=1,"SOLO MÓVIL",IF($N941&gt;0,"SOLO FIJO / INTERNET","SIN SERVICIOS"))))</f>
        <v/>
      </c>
      <c r="P941">
        <f>IF($O941="WINBACK","Recuperar (winback)",IF($O941="CONVERGENTE","Upgrade / más líneas",IF($O941="SOLO MÓVIL","Ofrecer fijo + internet (FLBBTV)",IF($O941="SOLO FIJO / INTERNET","Ofrecer línea móvil Nextphone","Oferta completa (móvil + fijo + internet)"))))</f>
        <v/>
      </c>
      <c r="Q941">
        <f>$F941+$H941+$L941</f>
        <v/>
      </c>
      <c r="R941">
        <f>IFERROR(VLOOKUP($A941,Registros!$B$2:$G$6000,6,0),IFERROR(VLOOKUP($D941,Winback!$B$2:$C$300,2,0),""))</f>
        <v/>
      </c>
      <c r="S941">
        <f>IF($E941=1,"NP","")&amp;IF($G941=1,"+MOV","")&amp;IF($I941=1,"+CS","")&amp;IF($K941=1,"+WB","")</f>
        <v/>
      </c>
      <c r="T941">
        <f>$E941+$G941+$I941+$K941</f>
        <v/>
      </c>
    </row>
    <row r="942">
      <c r="A942" t="inlineStr">
        <is>
          <t>348330350000</t>
        </is>
      </c>
      <c r="B942" t="inlineStr">
        <is>
          <t>34833035</t>
        </is>
      </c>
      <c r="C942" t="inlineStr">
        <is>
          <t>ELIA RAQUEL MORENO PERALTA</t>
        </is>
      </c>
      <c r="D942" t="inlineStr">
        <is>
          <t>ELIARAQUELMORENOPERALTA</t>
        </is>
      </c>
      <c r="E942">
        <f>IF(COUNTIFS(Registros!$A$2:$A$6000,"NP",Registros!$B$2:$B$6000,$A942)&gt;0,1,0)</f>
        <v/>
      </c>
      <c r="F942">
        <f>IF($E942=1,SUMIFS(Registros!$F$2:$F$6000,Registros!$A$2:$A$6000,"NP",Registros!$B$2:$B$6000,$A942),0)</f>
        <v/>
      </c>
      <c r="G942">
        <f>IF(COUNTIFS(Registros!$A$2:$A$6000,"MOV",Registros!$B$2:$B$6000,$A942)&gt;0,1,0)</f>
        <v/>
      </c>
      <c r="H942">
        <f>IF($G942=1,SUMIFS(Registros!$F$2:$F$6000,Registros!$A$2:$A$6000,"MOV",Registros!$B$2:$B$6000,$A942),0)</f>
        <v/>
      </c>
      <c r="I942">
        <f>IF(COUNTIFS(Registros!$A$2:$A$6000,"CS",Registros!$B$2:$B$6000,$A942)&gt;0,1,0)</f>
        <v/>
      </c>
      <c r="J942">
        <f>IF($I942=1,SUMIFS(Registros!$I$2:$I$6000,Registros!$A$2:$A$6000,"CS",Registros!$B$2:$B$6000,$A942),0)</f>
        <v/>
      </c>
      <c r="K942">
        <f>IF(COUNTIFS(Winback!$K$2:$K$300,$D942)&gt;0,1,0)</f>
        <v/>
      </c>
      <c r="L942">
        <f>IF(AND($K942=1,LEFT($A942,3)="WB-"),SUMIFS(Winback!$D$2:$D$300,Winback!$K$2:$K$300,$D942),0)</f>
        <v/>
      </c>
      <c r="M942">
        <f>IF(OR($E942=1,$G942=1,SUMIFS(Registros!$J$2:$J$6000,Registros!$B$2:$B$6000,$A942)&gt;0),1,0)</f>
        <v/>
      </c>
      <c r="N942">
        <f>IF($J942&gt;0,1,IF(COUNTIFS(Registros!$A$2:$A$6000,"CS",Registros!$B$2:$B$6000,$A942,Registros!$K$2:$K$6000,"&lt;&gt;")&gt;0,1,0))</f>
        <v/>
      </c>
      <c r="O942">
        <f>IF(AND($K942=1,$E942=0,$G942=0,$I942=0),"WINBACK",IF(AND($M942=1,$N942&gt;0),"CONVERGENTE",IF($M942=1,"SOLO MÓVIL",IF($N942&gt;0,"SOLO FIJO / INTERNET","SIN SERVICIOS"))))</f>
        <v/>
      </c>
      <c r="P942">
        <f>IF($O942="WINBACK","Recuperar (winback)",IF($O942="CONVERGENTE","Upgrade / más líneas",IF($O942="SOLO MÓVIL","Ofrecer fijo + internet (FLBBTV)",IF($O942="SOLO FIJO / INTERNET","Ofrecer línea móvil Nextphone","Oferta completa (móvil + fijo + internet)"))))</f>
        <v/>
      </c>
      <c r="Q942">
        <f>$F942+$H942+$L942</f>
        <v/>
      </c>
      <c r="R942">
        <f>IFERROR(VLOOKUP($A942,Registros!$B$2:$G$6000,6,0),IFERROR(VLOOKUP($D942,Winback!$B$2:$C$300,2,0),""))</f>
        <v/>
      </c>
      <c r="S942">
        <f>IF($E942=1,"NP","")&amp;IF($G942=1,"+MOV","")&amp;IF($I942=1,"+CS","")&amp;IF($K942=1,"+WB","")</f>
        <v/>
      </c>
      <c r="T942">
        <f>$E942+$G942+$I942+$K942</f>
        <v/>
      </c>
    </row>
    <row r="943">
      <c r="A943" t="inlineStr">
        <is>
          <t>334161200000</t>
        </is>
      </c>
      <c r="B943" t="inlineStr">
        <is>
          <t>33416120</t>
        </is>
      </c>
      <c r="C943" t="inlineStr">
        <is>
          <t>Francisco Moises Salerno Moreno</t>
        </is>
      </c>
      <c r="D943" t="inlineStr">
        <is>
          <t>FRANCISCOMOISESSALERNOMORENO</t>
        </is>
      </c>
      <c r="E943">
        <f>IF(COUNTIFS(Registros!$A$2:$A$6000,"NP",Registros!$B$2:$B$6000,$A943)&gt;0,1,0)</f>
        <v/>
      </c>
      <c r="F943">
        <f>IF($E943=1,SUMIFS(Registros!$F$2:$F$6000,Registros!$A$2:$A$6000,"NP",Registros!$B$2:$B$6000,$A943),0)</f>
        <v/>
      </c>
      <c r="G943">
        <f>IF(COUNTIFS(Registros!$A$2:$A$6000,"MOV",Registros!$B$2:$B$6000,$A943)&gt;0,1,0)</f>
        <v/>
      </c>
      <c r="H943">
        <f>IF($G943=1,SUMIFS(Registros!$F$2:$F$6000,Registros!$A$2:$A$6000,"MOV",Registros!$B$2:$B$6000,$A943),0)</f>
        <v/>
      </c>
      <c r="I943">
        <f>IF(COUNTIFS(Registros!$A$2:$A$6000,"CS",Registros!$B$2:$B$6000,$A943)&gt;0,1,0)</f>
        <v/>
      </c>
      <c r="J943">
        <f>IF($I943=1,SUMIFS(Registros!$I$2:$I$6000,Registros!$A$2:$A$6000,"CS",Registros!$B$2:$B$6000,$A943),0)</f>
        <v/>
      </c>
      <c r="K943">
        <f>IF(COUNTIFS(Winback!$K$2:$K$300,$D943)&gt;0,1,0)</f>
        <v/>
      </c>
      <c r="L943">
        <f>IF(AND($K943=1,LEFT($A943,3)="WB-"),SUMIFS(Winback!$D$2:$D$300,Winback!$K$2:$K$300,$D943),0)</f>
        <v/>
      </c>
      <c r="M943">
        <f>IF(OR($E943=1,$G943=1,SUMIFS(Registros!$J$2:$J$6000,Registros!$B$2:$B$6000,$A943)&gt;0),1,0)</f>
        <v/>
      </c>
      <c r="N943">
        <f>IF($J943&gt;0,1,IF(COUNTIFS(Registros!$A$2:$A$6000,"CS",Registros!$B$2:$B$6000,$A943,Registros!$K$2:$K$6000,"&lt;&gt;")&gt;0,1,0))</f>
        <v/>
      </c>
      <c r="O943">
        <f>IF(AND($K943=1,$E943=0,$G943=0,$I943=0),"WINBACK",IF(AND($M943=1,$N943&gt;0),"CONVERGENTE",IF($M943=1,"SOLO MÓVIL",IF($N943&gt;0,"SOLO FIJO / INTERNET","SIN SERVICIOS"))))</f>
        <v/>
      </c>
      <c r="P943">
        <f>IF($O943="WINBACK","Recuperar (winback)",IF($O943="CONVERGENTE","Upgrade / más líneas",IF($O943="SOLO MÓVIL","Ofrecer fijo + internet (FLBBTV)",IF($O943="SOLO FIJO / INTERNET","Ofrecer línea móvil Nextphone","Oferta completa (móvil + fijo + internet)"))))</f>
        <v/>
      </c>
      <c r="Q943">
        <f>$F943+$H943+$L943</f>
        <v/>
      </c>
      <c r="R943">
        <f>IFERROR(VLOOKUP($A943,Registros!$B$2:$G$6000,6,0),IFERROR(VLOOKUP($D943,Winback!$B$2:$C$300,2,0),""))</f>
        <v/>
      </c>
      <c r="S943">
        <f>IF($E943=1,"NP","")&amp;IF($G943=1,"+MOV","")&amp;IF($I943=1,"+CS","")&amp;IF($K943=1,"+WB","")</f>
        <v/>
      </c>
      <c r="T943">
        <f>$E943+$G943+$I943+$K943</f>
        <v/>
      </c>
    </row>
    <row r="944">
      <c r="A944" t="inlineStr">
        <is>
          <t>328696710000</t>
        </is>
      </c>
      <c r="B944" t="inlineStr">
        <is>
          <t>32869671</t>
        </is>
      </c>
      <c r="C944" t="inlineStr">
        <is>
          <t>MULTISE RVICIOS BATISTA</t>
        </is>
      </c>
      <c r="D944" t="inlineStr">
        <is>
          <t>MULTISERVICIOSBATISTA</t>
        </is>
      </c>
      <c r="E944">
        <f>IF(COUNTIFS(Registros!$A$2:$A$6000,"NP",Registros!$B$2:$B$6000,$A944)&gt;0,1,0)</f>
        <v/>
      </c>
      <c r="F944">
        <f>IF($E944=1,SUMIFS(Registros!$F$2:$F$6000,Registros!$A$2:$A$6000,"NP",Registros!$B$2:$B$6000,$A944),0)</f>
        <v/>
      </c>
      <c r="G944">
        <f>IF(COUNTIFS(Registros!$A$2:$A$6000,"MOV",Registros!$B$2:$B$6000,$A944)&gt;0,1,0)</f>
        <v/>
      </c>
      <c r="H944">
        <f>IF($G944=1,SUMIFS(Registros!$F$2:$F$6000,Registros!$A$2:$A$6000,"MOV",Registros!$B$2:$B$6000,$A944),0)</f>
        <v/>
      </c>
      <c r="I944">
        <f>IF(COUNTIFS(Registros!$A$2:$A$6000,"CS",Registros!$B$2:$B$6000,$A944)&gt;0,1,0)</f>
        <v/>
      </c>
      <c r="J944">
        <f>IF($I944=1,SUMIFS(Registros!$I$2:$I$6000,Registros!$A$2:$A$6000,"CS",Registros!$B$2:$B$6000,$A944),0)</f>
        <v/>
      </c>
      <c r="K944">
        <f>IF(COUNTIFS(Winback!$K$2:$K$300,$D944)&gt;0,1,0)</f>
        <v/>
      </c>
      <c r="L944">
        <f>IF(AND($K944=1,LEFT($A944,3)="WB-"),SUMIFS(Winback!$D$2:$D$300,Winback!$K$2:$K$300,$D944),0)</f>
        <v/>
      </c>
      <c r="M944">
        <f>IF(OR($E944=1,$G944=1,SUMIFS(Registros!$J$2:$J$6000,Registros!$B$2:$B$6000,$A944)&gt;0),1,0)</f>
        <v/>
      </c>
      <c r="N944">
        <f>IF($J944&gt;0,1,IF(COUNTIFS(Registros!$A$2:$A$6000,"CS",Registros!$B$2:$B$6000,$A944,Registros!$K$2:$K$6000,"&lt;&gt;")&gt;0,1,0))</f>
        <v/>
      </c>
      <c r="O944">
        <f>IF(AND($K944=1,$E944=0,$G944=0,$I944=0),"WINBACK",IF(AND($M944=1,$N944&gt;0),"CONVERGENTE",IF($M944=1,"SOLO MÓVIL",IF($N944&gt;0,"SOLO FIJO / INTERNET","SIN SERVICIOS"))))</f>
        <v/>
      </c>
      <c r="P944">
        <f>IF($O944="WINBACK","Recuperar (winback)",IF($O944="CONVERGENTE","Upgrade / más líneas",IF($O944="SOLO MÓVIL","Ofrecer fijo + internet (FLBBTV)",IF($O944="SOLO FIJO / INTERNET","Ofrecer línea móvil Nextphone","Oferta completa (móvil + fijo + internet)"))))</f>
        <v/>
      </c>
      <c r="Q944">
        <f>$F944+$H944+$L944</f>
        <v/>
      </c>
      <c r="R944">
        <f>IFERROR(VLOOKUP($A944,Registros!$B$2:$G$6000,6,0),IFERROR(VLOOKUP($D944,Winback!$B$2:$C$300,2,0),""))</f>
        <v/>
      </c>
      <c r="S944">
        <f>IF($E944=1,"NP","")&amp;IF($G944=1,"+MOV","")&amp;IF($I944=1,"+CS","")&amp;IF($K944=1,"+WB","")</f>
        <v/>
      </c>
      <c r="T944">
        <f>$E944+$G944+$I944+$K944</f>
        <v/>
      </c>
    </row>
    <row r="945">
      <c r="A945" t="inlineStr">
        <is>
          <t>346345810000</t>
        </is>
      </c>
      <c r="B945" t="inlineStr">
        <is>
          <t>34634581</t>
        </is>
      </c>
      <c r="C945" t="inlineStr">
        <is>
          <t>FACILITY MANAGEMENT SOLUTIONS</t>
        </is>
      </c>
      <c r="D945" t="inlineStr">
        <is>
          <t>FACILITYMANAGEMENTSOLUTIONS</t>
        </is>
      </c>
      <c r="E945">
        <f>IF(COUNTIFS(Registros!$A$2:$A$6000,"NP",Registros!$B$2:$B$6000,$A945)&gt;0,1,0)</f>
        <v/>
      </c>
      <c r="F945">
        <f>IF($E945=1,SUMIFS(Registros!$F$2:$F$6000,Registros!$A$2:$A$6000,"NP",Registros!$B$2:$B$6000,$A945),0)</f>
        <v/>
      </c>
      <c r="G945">
        <f>IF(COUNTIFS(Registros!$A$2:$A$6000,"MOV",Registros!$B$2:$B$6000,$A945)&gt;0,1,0)</f>
        <v/>
      </c>
      <c r="H945">
        <f>IF($G945=1,SUMIFS(Registros!$F$2:$F$6000,Registros!$A$2:$A$6000,"MOV",Registros!$B$2:$B$6000,$A945),0)</f>
        <v/>
      </c>
      <c r="I945">
        <f>IF(COUNTIFS(Registros!$A$2:$A$6000,"CS",Registros!$B$2:$B$6000,$A945)&gt;0,1,0)</f>
        <v/>
      </c>
      <c r="J945">
        <f>IF($I945=1,SUMIFS(Registros!$I$2:$I$6000,Registros!$A$2:$A$6000,"CS",Registros!$B$2:$B$6000,$A945),0)</f>
        <v/>
      </c>
      <c r="K945">
        <f>IF(COUNTIFS(Winback!$K$2:$K$300,$D945)&gt;0,1,0)</f>
        <v/>
      </c>
      <c r="L945">
        <f>IF(AND($K945=1,LEFT($A945,3)="WB-"),SUMIFS(Winback!$D$2:$D$300,Winback!$K$2:$K$300,$D945),0)</f>
        <v/>
      </c>
      <c r="M945">
        <f>IF(OR($E945=1,$G945=1,SUMIFS(Registros!$J$2:$J$6000,Registros!$B$2:$B$6000,$A945)&gt;0),1,0)</f>
        <v/>
      </c>
      <c r="N945">
        <f>IF($J945&gt;0,1,IF(COUNTIFS(Registros!$A$2:$A$6000,"CS",Registros!$B$2:$B$6000,$A945,Registros!$K$2:$K$6000,"&lt;&gt;")&gt;0,1,0))</f>
        <v/>
      </c>
      <c r="O945">
        <f>IF(AND($K945=1,$E945=0,$G945=0,$I945=0),"WINBACK",IF(AND($M945=1,$N945&gt;0),"CONVERGENTE",IF($M945=1,"SOLO MÓVIL",IF($N945&gt;0,"SOLO FIJO / INTERNET","SIN SERVICIOS"))))</f>
        <v/>
      </c>
      <c r="P945">
        <f>IF($O945="WINBACK","Recuperar (winback)",IF($O945="CONVERGENTE","Upgrade / más líneas",IF($O945="SOLO MÓVIL","Ofrecer fijo + internet (FLBBTV)",IF($O945="SOLO FIJO / INTERNET","Ofrecer línea móvil Nextphone","Oferta completa (móvil + fijo + internet)"))))</f>
        <v/>
      </c>
      <c r="Q945">
        <f>$F945+$H945+$L945</f>
        <v/>
      </c>
      <c r="R945">
        <f>IFERROR(VLOOKUP($A945,Registros!$B$2:$G$6000,6,0),IFERROR(VLOOKUP($D945,Winback!$B$2:$C$300,2,0),""))</f>
        <v/>
      </c>
      <c r="S945">
        <f>IF($E945=1,"NP","")&amp;IF($G945=1,"+MOV","")&amp;IF($I945=1,"+CS","")&amp;IF($K945=1,"+WB","")</f>
        <v/>
      </c>
      <c r="T945">
        <f>$E945+$G945+$I945+$K945</f>
        <v/>
      </c>
    </row>
    <row r="946">
      <c r="A946" t="inlineStr">
        <is>
          <t>341417050000</t>
        </is>
      </c>
      <c r="B946" t="inlineStr">
        <is>
          <t>34141705</t>
        </is>
      </c>
      <c r="C946" t="inlineStr">
        <is>
          <t>ZULEIKA MARGOTH SOLANO BERNAL DE ARJONA</t>
        </is>
      </c>
      <c r="D946" t="inlineStr">
        <is>
          <t>ZULEIKAMARGOTHSOLANOBERNALDEARJONA</t>
        </is>
      </c>
      <c r="E946">
        <f>IF(COUNTIFS(Registros!$A$2:$A$6000,"NP",Registros!$B$2:$B$6000,$A946)&gt;0,1,0)</f>
        <v/>
      </c>
      <c r="F946">
        <f>IF($E946=1,SUMIFS(Registros!$F$2:$F$6000,Registros!$A$2:$A$6000,"NP",Registros!$B$2:$B$6000,$A946),0)</f>
        <v/>
      </c>
      <c r="G946">
        <f>IF(COUNTIFS(Registros!$A$2:$A$6000,"MOV",Registros!$B$2:$B$6000,$A946)&gt;0,1,0)</f>
        <v/>
      </c>
      <c r="H946">
        <f>IF($G946=1,SUMIFS(Registros!$F$2:$F$6000,Registros!$A$2:$A$6000,"MOV",Registros!$B$2:$B$6000,$A946),0)</f>
        <v/>
      </c>
      <c r="I946">
        <f>IF(COUNTIFS(Registros!$A$2:$A$6000,"CS",Registros!$B$2:$B$6000,$A946)&gt;0,1,0)</f>
        <v/>
      </c>
      <c r="J946">
        <f>IF($I946=1,SUMIFS(Registros!$I$2:$I$6000,Registros!$A$2:$A$6000,"CS",Registros!$B$2:$B$6000,$A946),0)</f>
        <v/>
      </c>
      <c r="K946">
        <f>IF(COUNTIFS(Winback!$K$2:$K$300,$D946)&gt;0,1,0)</f>
        <v/>
      </c>
      <c r="L946">
        <f>IF(AND($K946=1,LEFT($A946,3)="WB-"),SUMIFS(Winback!$D$2:$D$300,Winback!$K$2:$K$300,$D946),0)</f>
        <v/>
      </c>
      <c r="M946">
        <f>IF(OR($E946=1,$G946=1,SUMIFS(Registros!$J$2:$J$6000,Registros!$B$2:$B$6000,$A946)&gt;0),1,0)</f>
        <v/>
      </c>
      <c r="N946">
        <f>IF($J946&gt;0,1,IF(COUNTIFS(Registros!$A$2:$A$6000,"CS",Registros!$B$2:$B$6000,$A946,Registros!$K$2:$K$6000,"&lt;&gt;")&gt;0,1,0))</f>
        <v/>
      </c>
      <c r="O946">
        <f>IF(AND($K946=1,$E946=0,$G946=0,$I946=0),"WINBACK",IF(AND($M946=1,$N946&gt;0),"CONVERGENTE",IF($M946=1,"SOLO MÓVIL",IF($N946&gt;0,"SOLO FIJO / INTERNET","SIN SERVICIOS"))))</f>
        <v/>
      </c>
      <c r="P946">
        <f>IF($O946="WINBACK","Recuperar (winback)",IF($O946="CONVERGENTE","Upgrade / más líneas",IF($O946="SOLO MÓVIL","Ofrecer fijo + internet (FLBBTV)",IF($O946="SOLO FIJO / INTERNET","Ofrecer línea móvil Nextphone","Oferta completa (móvil + fijo + internet)"))))</f>
        <v/>
      </c>
      <c r="Q946">
        <f>$F946+$H946+$L946</f>
        <v/>
      </c>
      <c r="R946">
        <f>IFERROR(VLOOKUP($A946,Registros!$B$2:$G$6000,6,0),IFERROR(VLOOKUP($D946,Winback!$B$2:$C$300,2,0),""))</f>
        <v/>
      </c>
      <c r="S946">
        <f>IF($E946=1,"NP","")&amp;IF($G946=1,"+MOV","")&amp;IF($I946=1,"+CS","")&amp;IF($K946=1,"+WB","")</f>
        <v/>
      </c>
      <c r="T946">
        <f>$E946+$G946+$I946+$K946</f>
        <v/>
      </c>
    </row>
    <row r="947">
      <c r="A947" t="inlineStr">
        <is>
          <t>352331750000</t>
        </is>
      </c>
      <c r="B947" t="inlineStr">
        <is>
          <t>35233175</t>
        </is>
      </c>
      <c r="C947" t="inlineStr">
        <is>
          <t>LEIBYS PEREZ</t>
        </is>
      </c>
      <c r="D947" t="inlineStr">
        <is>
          <t>LEIBYSPEREZ</t>
        </is>
      </c>
      <c r="E947">
        <f>IF(COUNTIFS(Registros!$A$2:$A$6000,"NP",Registros!$B$2:$B$6000,$A947)&gt;0,1,0)</f>
        <v/>
      </c>
      <c r="F947">
        <f>IF($E947=1,SUMIFS(Registros!$F$2:$F$6000,Registros!$A$2:$A$6000,"NP",Registros!$B$2:$B$6000,$A947),0)</f>
        <v/>
      </c>
      <c r="G947">
        <f>IF(COUNTIFS(Registros!$A$2:$A$6000,"MOV",Registros!$B$2:$B$6000,$A947)&gt;0,1,0)</f>
        <v/>
      </c>
      <c r="H947">
        <f>IF($G947=1,SUMIFS(Registros!$F$2:$F$6000,Registros!$A$2:$A$6000,"MOV",Registros!$B$2:$B$6000,$A947),0)</f>
        <v/>
      </c>
      <c r="I947">
        <f>IF(COUNTIFS(Registros!$A$2:$A$6000,"CS",Registros!$B$2:$B$6000,$A947)&gt;0,1,0)</f>
        <v/>
      </c>
      <c r="J947">
        <f>IF($I947=1,SUMIFS(Registros!$I$2:$I$6000,Registros!$A$2:$A$6000,"CS",Registros!$B$2:$B$6000,$A947),0)</f>
        <v/>
      </c>
      <c r="K947">
        <f>IF(COUNTIFS(Winback!$K$2:$K$300,$D947)&gt;0,1,0)</f>
        <v/>
      </c>
      <c r="L947">
        <f>IF(AND($K947=1,LEFT($A947,3)="WB-"),SUMIFS(Winback!$D$2:$D$300,Winback!$K$2:$K$300,$D947),0)</f>
        <v/>
      </c>
      <c r="M947">
        <f>IF(OR($E947=1,$G947=1,SUMIFS(Registros!$J$2:$J$6000,Registros!$B$2:$B$6000,$A947)&gt;0),1,0)</f>
        <v/>
      </c>
      <c r="N947">
        <f>IF($J947&gt;0,1,IF(COUNTIFS(Registros!$A$2:$A$6000,"CS",Registros!$B$2:$B$6000,$A947,Registros!$K$2:$K$6000,"&lt;&gt;")&gt;0,1,0))</f>
        <v/>
      </c>
      <c r="O947">
        <f>IF(AND($K947=1,$E947=0,$G947=0,$I947=0),"WINBACK",IF(AND($M947=1,$N947&gt;0),"CONVERGENTE",IF($M947=1,"SOLO MÓVIL",IF($N947&gt;0,"SOLO FIJO / INTERNET","SIN SERVICIOS"))))</f>
        <v/>
      </c>
      <c r="P947">
        <f>IF($O947="WINBACK","Recuperar (winback)",IF($O947="CONVERGENTE","Upgrade / más líneas",IF($O947="SOLO MÓVIL","Ofrecer fijo + internet (FLBBTV)",IF($O947="SOLO FIJO / INTERNET","Ofrecer línea móvil Nextphone","Oferta completa (móvil + fijo + internet)"))))</f>
        <v/>
      </c>
      <c r="Q947">
        <f>$F947+$H947+$L947</f>
        <v/>
      </c>
      <c r="R947">
        <f>IFERROR(VLOOKUP($A947,Registros!$B$2:$G$6000,6,0),IFERROR(VLOOKUP($D947,Winback!$B$2:$C$300,2,0),""))</f>
        <v/>
      </c>
      <c r="S947">
        <f>IF($E947=1,"NP","")&amp;IF($G947=1,"+MOV","")&amp;IF($I947=1,"+CS","")&amp;IF($K947=1,"+WB","")</f>
        <v/>
      </c>
      <c r="T947">
        <f>$E947+$G947+$I947+$K947</f>
        <v/>
      </c>
    </row>
    <row r="948">
      <c r="A948" t="inlineStr">
        <is>
          <t>353331200000</t>
        </is>
      </c>
      <c r="B948" t="inlineStr">
        <is>
          <t>35333120</t>
        </is>
      </c>
      <c r="C948" t="inlineStr">
        <is>
          <t>LEIBYS PEREZ</t>
        </is>
      </c>
      <c r="D948" t="inlineStr">
        <is>
          <t>LEIBYSPEREZ</t>
        </is>
      </c>
      <c r="E948">
        <f>IF(COUNTIFS(Registros!$A$2:$A$6000,"NP",Registros!$B$2:$B$6000,$A948)&gt;0,1,0)</f>
        <v/>
      </c>
      <c r="F948">
        <f>IF($E948=1,SUMIFS(Registros!$F$2:$F$6000,Registros!$A$2:$A$6000,"NP",Registros!$B$2:$B$6000,$A948),0)</f>
        <v/>
      </c>
      <c r="G948">
        <f>IF(COUNTIFS(Registros!$A$2:$A$6000,"MOV",Registros!$B$2:$B$6000,$A948)&gt;0,1,0)</f>
        <v/>
      </c>
      <c r="H948">
        <f>IF($G948=1,SUMIFS(Registros!$F$2:$F$6000,Registros!$A$2:$A$6000,"MOV",Registros!$B$2:$B$6000,$A948),0)</f>
        <v/>
      </c>
      <c r="I948">
        <f>IF(COUNTIFS(Registros!$A$2:$A$6000,"CS",Registros!$B$2:$B$6000,$A948)&gt;0,1,0)</f>
        <v/>
      </c>
      <c r="J948">
        <f>IF($I948=1,SUMIFS(Registros!$I$2:$I$6000,Registros!$A$2:$A$6000,"CS",Registros!$B$2:$B$6000,$A948),0)</f>
        <v/>
      </c>
      <c r="K948">
        <f>IF(COUNTIFS(Winback!$K$2:$K$300,$D948)&gt;0,1,0)</f>
        <v/>
      </c>
      <c r="L948">
        <f>IF(AND($K948=1,LEFT($A948,3)="WB-"),SUMIFS(Winback!$D$2:$D$300,Winback!$K$2:$K$300,$D948),0)</f>
        <v/>
      </c>
      <c r="M948">
        <f>IF(OR($E948=1,$G948=1,SUMIFS(Registros!$J$2:$J$6000,Registros!$B$2:$B$6000,$A948)&gt;0),1,0)</f>
        <v/>
      </c>
      <c r="N948">
        <f>IF($J948&gt;0,1,IF(COUNTIFS(Registros!$A$2:$A$6000,"CS",Registros!$B$2:$B$6000,$A948,Registros!$K$2:$K$6000,"&lt;&gt;")&gt;0,1,0))</f>
        <v/>
      </c>
      <c r="O948">
        <f>IF(AND($K948=1,$E948=0,$G948=0,$I948=0),"WINBACK",IF(AND($M948=1,$N948&gt;0),"CONVERGENTE",IF($M948=1,"SOLO MÓVIL",IF($N948&gt;0,"SOLO FIJO / INTERNET","SIN SERVICIOS"))))</f>
        <v/>
      </c>
      <c r="P948">
        <f>IF($O948="WINBACK","Recuperar (winback)",IF($O948="CONVERGENTE","Upgrade / más líneas",IF($O948="SOLO MÓVIL","Ofrecer fijo + internet (FLBBTV)",IF($O948="SOLO FIJO / INTERNET","Ofrecer línea móvil Nextphone","Oferta completa (móvil + fijo + internet)"))))</f>
        <v/>
      </c>
      <c r="Q948">
        <f>$F948+$H948+$L948</f>
        <v/>
      </c>
      <c r="R948">
        <f>IFERROR(VLOOKUP($A948,Registros!$B$2:$G$6000,6,0),IFERROR(VLOOKUP($D948,Winback!$B$2:$C$300,2,0),""))</f>
        <v/>
      </c>
      <c r="S948">
        <f>IF($E948=1,"NP","")&amp;IF($G948=1,"+MOV","")&amp;IF($I948=1,"+CS","")&amp;IF($K948=1,"+WB","")</f>
        <v/>
      </c>
      <c r="T948">
        <f>$E948+$G948+$I948+$K948</f>
        <v/>
      </c>
    </row>
    <row r="949">
      <c r="A949" t="inlineStr">
        <is>
          <t>359331390000</t>
        </is>
      </c>
      <c r="B949" t="inlineStr">
        <is>
          <t>35933139</t>
        </is>
      </c>
      <c r="C949" t="inlineStr">
        <is>
          <t>LEIBYS PEREZ</t>
        </is>
      </c>
      <c r="D949" t="inlineStr">
        <is>
          <t>LEIBYSPEREZ</t>
        </is>
      </c>
      <c r="E949">
        <f>IF(COUNTIFS(Registros!$A$2:$A$6000,"NP",Registros!$B$2:$B$6000,$A949)&gt;0,1,0)</f>
        <v/>
      </c>
      <c r="F949">
        <f>IF($E949=1,SUMIFS(Registros!$F$2:$F$6000,Registros!$A$2:$A$6000,"NP",Registros!$B$2:$B$6000,$A949),0)</f>
        <v/>
      </c>
      <c r="G949">
        <f>IF(COUNTIFS(Registros!$A$2:$A$6000,"MOV",Registros!$B$2:$B$6000,$A949)&gt;0,1,0)</f>
        <v/>
      </c>
      <c r="H949">
        <f>IF($G949=1,SUMIFS(Registros!$F$2:$F$6000,Registros!$A$2:$A$6000,"MOV",Registros!$B$2:$B$6000,$A949),0)</f>
        <v/>
      </c>
      <c r="I949">
        <f>IF(COUNTIFS(Registros!$A$2:$A$6000,"CS",Registros!$B$2:$B$6000,$A949)&gt;0,1,0)</f>
        <v/>
      </c>
      <c r="J949">
        <f>IF($I949=1,SUMIFS(Registros!$I$2:$I$6000,Registros!$A$2:$A$6000,"CS",Registros!$B$2:$B$6000,$A949),0)</f>
        <v/>
      </c>
      <c r="K949">
        <f>IF(COUNTIFS(Winback!$K$2:$K$300,$D949)&gt;0,1,0)</f>
        <v/>
      </c>
      <c r="L949">
        <f>IF(AND($K949=1,LEFT($A949,3)="WB-"),SUMIFS(Winback!$D$2:$D$300,Winback!$K$2:$K$300,$D949),0)</f>
        <v/>
      </c>
      <c r="M949">
        <f>IF(OR($E949=1,$G949=1,SUMIFS(Registros!$J$2:$J$6000,Registros!$B$2:$B$6000,$A949)&gt;0),1,0)</f>
        <v/>
      </c>
      <c r="N949">
        <f>IF($J949&gt;0,1,IF(COUNTIFS(Registros!$A$2:$A$6000,"CS",Registros!$B$2:$B$6000,$A949,Registros!$K$2:$K$6000,"&lt;&gt;")&gt;0,1,0))</f>
        <v/>
      </c>
      <c r="O949">
        <f>IF(AND($K949=1,$E949=0,$G949=0,$I949=0),"WINBACK",IF(AND($M949=1,$N949&gt;0),"CONVERGENTE",IF($M949=1,"SOLO MÓVIL",IF($N949&gt;0,"SOLO FIJO / INTERNET","SIN SERVICIOS"))))</f>
        <v/>
      </c>
      <c r="P949">
        <f>IF($O949="WINBACK","Recuperar (winback)",IF($O949="CONVERGENTE","Upgrade / más líneas",IF($O949="SOLO MÓVIL","Ofrecer fijo + internet (FLBBTV)",IF($O949="SOLO FIJO / INTERNET","Ofrecer línea móvil Nextphone","Oferta completa (móvil + fijo + internet)"))))</f>
        <v/>
      </c>
      <c r="Q949">
        <f>$F949+$H949+$L949</f>
        <v/>
      </c>
      <c r="R949">
        <f>IFERROR(VLOOKUP($A949,Registros!$B$2:$G$6000,6,0),IFERROR(VLOOKUP($D949,Winback!$B$2:$C$300,2,0),""))</f>
        <v/>
      </c>
      <c r="S949">
        <f>IF($E949=1,"NP","")&amp;IF($G949=1,"+MOV","")&amp;IF($I949=1,"+CS","")&amp;IF($K949=1,"+WB","")</f>
        <v/>
      </c>
      <c r="T949">
        <f>$E949+$G949+$I949+$K949</f>
        <v/>
      </c>
    </row>
    <row r="950">
      <c r="A950" t="inlineStr">
        <is>
          <t>357148220000</t>
        </is>
      </c>
      <c r="B950" t="inlineStr">
        <is>
          <t>35714822</t>
        </is>
      </c>
      <c r="C950" t="inlineStr">
        <is>
          <t>URIEL PIMENTEL</t>
        </is>
      </c>
      <c r="D950" t="inlineStr">
        <is>
          <t>URIELPIMENTEL</t>
        </is>
      </c>
      <c r="E950">
        <f>IF(COUNTIFS(Registros!$A$2:$A$6000,"NP",Registros!$B$2:$B$6000,$A950)&gt;0,1,0)</f>
        <v/>
      </c>
      <c r="F950">
        <f>IF($E950=1,SUMIFS(Registros!$F$2:$F$6000,Registros!$A$2:$A$6000,"NP",Registros!$B$2:$B$6000,$A950),0)</f>
        <v/>
      </c>
      <c r="G950">
        <f>IF(COUNTIFS(Registros!$A$2:$A$6000,"MOV",Registros!$B$2:$B$6000,$A950)&gt;0,1,0)</f>
        <v/>
      </c>
      <c r="H950">
        <f>IF($G950=1,SUMIFS(Registros!$F$2:$F$6000,Registros!$A$2:$A$6000,"MOV",Registros!$B$2:$B$6000,$A950),0)</f>
        <v/>
      </c>
      <c r="I950">
        <f>IF(COUNTIFS(Registros!$A$2:$A$6000,"CS",Registros!$B$2:$B$6000,$A950)&gt;0,1,0)</f>
        <v/>
      </c>
      <c r="J950">
        <f>IF($I950=1,SUMIFS(Registros!$I$2:$I$6000,Registros!$A$2:$A$6000,"CS",Registros!$B$2:$B$6000,$A950),0)</f>
        <v/>
      </c>
      <c r="K950">
        <f>IF(COUNTIFS(Winback!$K$2:$K$300,$D950)&gt;0,1,0)</f>
        <v/>
      </c>
      <c r="L950">
        <f>IF(AND($K950=1,LEFT($A950,3)="WB-"),SUMIFS(Winback!$D$2:$D$300,Winback!$K$2:$K$300,$D950),0)</f>
        <v/>
      </c>
      <c r="M950">
        <f>IF(OR($E950=1,$G950=1,SUMIFS(Registros!$J$2:$J$6000,Registros!$B$2:$B$6000,$A950)&gt;0),1,0)</f>
        <v/>
      </c>
      <c r="N950">
        <f>IF($J950&gt;0,1,IF(COUNTIFS(Registros!$A$2:$A$6000,"CS",Registros!$B$2:$B$6000,$A950,Registros!$K$2:$K$6000,"&lt;&gt;")&gt;0,1,0))</f>
        <v/>
      </c>
      <c r="O950">
        <f>IF(AND($K950=1,$E950=0,$G950=0,$I950=0),"WINBACK",IF(AND($M950=1,$N950&gt;0),"CONVERGENTE",IF($M950=1,"SOLO MÓVIL",IF($N950&gt;0,"SOLO FIJO / INTERNET","SIN SERVICIOS"))))</f>
        <v/>
      </c>
      <c r="P950">
        <f>IF($O950="WINBACK","Recuperar (winback)",IF($O950="CONVERGENTE","Upgrade / más líneas",IF($O950="SOLO MÓVIL","Ofrecer fijo + internet (FLBBTV)",IF($O950="SOLO FIJO / INTERNET","Ofrecer línea móvil Nextphone","Oferta completa (móvil + fijo + internet)"))))</f>
        <v/>
      </c>
      <c r="Q950">
        <f>$F950+$H950+$L950</f>
        <v/>
      </c>
      <c r="R950">
        <f>IFERROR(VLOOKUP($A950,Registros!$B$2:$G$6000,6,0),IFERROR(VLOOKUP($D950,Winback!$B$2:$C$300,2,0),""))</f>
        <v/>
      </c>
      <c r="S950">
        <f>IF($E950=1,"NP","")&amp;IF($G950=1,"+MOV","")&amp;IF($I950=1,"+CS","")&amp;IF($K950=1,"+WB","")</f>
        <v/>
      </c>
      <c r="T950">
        <f>$E950+$G950+$I950+$K950</f>
        <v/>
      </c>
    </row>
    <row r="951">
      <c r="A951" t="inlineStr">
        <is>
          <t>368037210000</t>
        </is>
      </c>
      <c r="B951" t="inlineStr">
        <is>
          <t>36803721</t>
        </is>
      </c>
      <c r="C951" t="inlineStr">
        <is>
          <t>ELIECER ORTEGA</t>
        </is>
      </c>
      <c r="D951" t="inlineStr">
        <is>
          <t>ELIECERORTEGA</t>
        </is>
      </c>
      <c r="E951">
        <f>IF(COUNTIFS(Registros!$A$2:$A$6000,"NP",Registros!$B$2:$B$6000,$A951)&gt;0,1,0)</f>
        <v/>
      </c>
      <c r="F951">
        <f>IF($E951=1,SUMIFS(Registros!$F$2:$F$6000,Registros!$A$2:$A$6000,"NP",Registros!$B$2:$B$6000,$A951),0)</f>
        <v/>
      </c>
      <c r="G951">
        <f>IF(COUNTIFS(Registros!$A$2:$A$6000,"MOV",Registros!$B$2:$B$6000,$A951)&gt;0,1,0)</f>
        <v/>
      </c>
      <c r="H951">
        <f>IF($G951=1,SUMIFS(Registros!$F$2:$F$6000,Registros!$A$2:$A$6000,"MOV",Registros!$B$2:$B$6000,$A951),0)</f>
        <v/>
      </c>
      <c r="I951">
        <f>IF(COUNTIFS(Registros!$A$2:$A$6000,"CS",Registros!$B$2:$B$6000,$A951)&gt;0,1,0)</f>
        <v/>
      </c>
      <c r="J951">
        <f>IF($I951=1,SUMIFS(Registros!$I$2:$I$6000,Registros!$A$2:$A$6000,"CS",Registros!$B$2:$B$6000,$A951),0)</f>
        <v/>
      </c>
      <c r="K951">
        <f>IF(COUNTIFS(Winback!$K$2:$K$300,$D951)&gt;0,1,0)</f>
        <v/>
      </c>
      <c r="L951">
        <f>IF(AND($K951=1,LEFT($A951,3)="WB-"),SUMIFS(Winback!$D$2:$D$300,Winback!$K$2:$K$300,$D951),0)</f>
        <v/>
      </c>
      <c r="M951">
        <f>IF(OR($E951=1,$G951=1,SUMIFS(Registros!$J$2:$J$6000,Registros!$B$2:$B$6000,$A951)&gt;0),1,0)</f>
        <v/>
      </c>
      <c r="N951">
        <f>IF($J951&gt;0,1,IF(COUNTIFS(Registros!$A$2:$A$6000,"CS",Registros!$B$2:$B$6000,$A951,Registros!$K$2:$K$6000,"&lt;&gt;")&gt;0,1,0))</f>
        <v/>
      </c>
      <c r="O951">
        <f>IF(AND($K951=1,$E951=0,$G951=0,$I951=0),"WINBACK",IF(AND($M951=1,$N951&gt;0),"CONVERGENTE",IF($M951=1,"SOLO MÓVIL",IF($N951&gt;0,"SOLO FIJO / INTERNET","SIN SERVICIOS"))))</f>
        <v/>
      </c>
      <c r="P951">
        <f>IF($O951="WINBACK","Recuperar (winback)",IF($O951="CONVERGENTE","Upgrade / más líneas",IF($O951="SOLO MÓVIL","Ofrecer fijo + internet (FLBBTV)",IF($O951="SOLO FIJO / INTERNET","Ofrecer línea móvil Nextphone","Oferta completa (móvil + fijo + internet)"))))</f>
        <v/>
      </c>
      <c r="Q951">
        <f>$F951+$H951+$L951</f>
        <v/>
      </c>
      <c r="R951">
        <f>IFERROR(VLOOKUP($A951,Registros!$B$2:$G$6000,6,0),IFERROR(VLOOKUP($D951,Winback!$B$2:$C$300,2,0),""))</f>
        <v/>
      </c>
      <c r="S951">
        <f>IF($E951=1,"NP","")&amp;IF($G951=1,"+MOV","")&amp;IF($I951=1,"+CS","")&amp;IF($K951=1,"+WB","")</f>
        <v/>
      </c>
      <c r="T951">
        <f>$E951+$G951+$I951+$K951</f>
        <v/>
      </c>
    </row>
    <row r="952">
      <c r="A952" t="inlineStr">
        <is>
          <t>355250660000</t>
        </is>
      </c>
      <c r="B952" t="inlineStr">
        <is>
          <t>35525066</t>
        </is>
      </c>
      <c r="C952" t="inlineStr">
        <is>
          <t>ERICK GUEVARA</t>
        </is>
      </c>
      <c r="D952" t="inlineStr">
        <is>
          <t>ERICKGUEVARA</t>
        </is>
      </c>
      <c r="E952">
        <f>IF(COUNTIFS(Registros!$A$2:$A$6000,"NP",Registros!$B$2:$B$6000,$A952)&gt;0,1,0)</f>
        <v/>
      </c>
      <c r="F952">
        <f>IF($E952=1,SUMIFS(Registros!$F$2:$F$6000,Registros!$A$2:$A$6000,"NP",Registros!$B$2:$B$6000,$A952),0)</f>
        <v/>
      </c>
      <c r="G952">
        <f>IF(COUNTIFS(Registros!$A$2:$A$6000,"MOV",Registros!$B$2:$B$6000,$A952)&gt;0,1,0)</f>
        <v/>
      </c>
      <c r="H952">
        <f>IF($G952=1,SUMIFS(Registros!$F$2:$F$6000,Registros!$A$2:$A$6000,"MOV",Registros!$B$2:$B$6000,$A952),0)</f>
        <v/>
      </c>
      <c r="I952">
        <f>IF(COUNTIFS(Registros!$A$2:$A$6000,"CS",Registros!$B$2:$B$6000,$A952)&gt;0,1,0)</f>
        <v/>
      </c>
      <c r="J952">
        <f>IF($I952=1,SUMIFS(Registros!$I$2:$I$6000,Registros!$A$2:$A$6000,"CS",Registros!$B$2:$B$6000,$A952),0)</f>
        <v/>
      </c>
      <c r="K952">
        <f>IF(COUNTIFS(Winback!$K$2:$K$300,$D952)&gt;0,1,0)</f>
        <v/>
      </c>
      <c r="L952">
        <f>IF(AND($K952=1,LEFT($A952,3)="WB-"),SUMIFS(Winback!$D$2:$D$300,Winback!$K$2:$K$300,$D952),0)</f>
        <v/>
      </c>
      <c r="M952">
        <f>IF(OR($E952=1,$G952=1,SUMIFS(Registros!$J$2:$J$6000,Registros!$B$2:$B$6000,$A952)&gt;0),1,0)</f>
        <v/>
      </c>
      <c r="N952">
        <f>IF($J952&gt;0,1,IF(COUNTIFS(Registros!$A$2:$A$6000,"CS",Registros!$B$2:$B$6000,$A952,Registros!$K$2:$K$6000,"&lt;&gt;")&gt;0,1,0))</f>
        <v/>
      </c>
      <c r="O952">
        <f>IF(AND($K952=1,$E952=0,$G952=0,$I952=0),"WINBACK",IF(AND($M952=1,$N952&gt;0),"CONVERGENTE",IF($M952=1,"SOLO MÓVIL",IF($N952&gt;0,"SOLO FIJO / INTERNET","SIN SERVICIOS"))))</f>
        <v/>
      </c>
      <c r="P952">
        <f>IF($O952="WINBACK","Recuperar (winback)",IF($O952="CONVERGENTE","Upgrade / más líneas",IF($O952="SOLO MÓVIL","Ofrecer fijo + internet (FLBBTV)",IF($O952="SOLO FIJO / INTERNET","Ofrecer línea móvil Nextphone","Oferta completa (móvil + fijo + internet)"))))</f>
        <v/>
      </c>
      <c r="Q952">
        <f>$F952+$H952+$L952</f>
        <v/>
      </c>
      <c r="R952">
        <f>IFERROR(VLOOKUP($A952,Registros!$B$2:$G$6000,6,0),IFERROR(VLOOKUP($D952,Winback!$B$2:$C$300,2,0),""))</f>
        <v/>
      </c>
      <c r="S952">
        <f>IF($E952=1,"NP","")&amp;IF($G952=1,"+MOV","")&amp;IF($I952=1,"+CS","")&amp;IF($K952=1,"+WB","")</f>
        <v/>
      </c>
      <c r="T952">
        <f>$E952+$G952+$I952+$K952</f>
        <v/>
      </c>
    </row>
    <row r="953">
      <c r="A953" t="inlineStr">
        <is>
          <t>361019930000</t>
        </is>
      </c>
      <c r="B953" t="inlineStr">
        <is>
          <t>36101993</t>
        </is>
      </c>
      <c r="C953" t="inlineStr">
        <is>
          <t>AIDA MILAGROS HOLNESS RODRIGUEZ</t>
        </is>
      </c>
      <c r="D953" t="inlineStr">
        <is>
          <t>AIDAMILAGROSHOLNESSRODRIGUEZ</t>
        </is>
      </c>
      <c r="E953">
        <f>IF(COUNTIFS(Registros!$A$2:$A$6000,"NP",Registros!$B$2:$B$6000,$A953)&gt;0,1,0)</f>
        <v/>
      </c>
      <c r="F953">
        <f>IF($E953=1,SUMIFS(Registros!$F$2:$F$6000,Registros!$A$2:$A$6000,"NP",Registros!$B$2:$B$6000,$A953),0)</f>
        <v/>
      </c>
      <c r="G953">
        <f>IF(COUNTIFS(Registros!$A$2:$A$6000,"MOV",Registros!$B$2:$B$6000,$A953)&gt;0,1,0)</f>
        <v/>
      </c>
      <c r="H953">
        <f>IF($G953=1,SUMIFS(Registros!$F$2:$F$6000,Registros!$A$2:$A$6000,"MOV",Registros!$B$2:$B$6000,$A953),0)</f>
        <v/>
      </c>
      <c r="I953">
        <f>IF(COUNTIFS(Registros!$A$2:$A$6000,"CS",Registros!$B$2:$B$6000,$A953)&gt;0,1,0)</f>
        <v/>
      </c>
      <c r="J953">
        <f>IF($I953=1,SUMIFS(Registros!$I$2:$I$6000,Registros!$A$2:$A$6000,"CS",Registros!$B$2:$B$6000,$A953),0)</f>
        <v/>
      </c>
      <c r="K953">
        <f>IF(COUNTIFS(Winback!$K$2:$K$300,$D953)&gt;0,1,0)</f>
        <v/>
      </c>
      <c r="L953">
        <f>IF(AND($K953=1,LEFT($A953,3)="WB-"),SUMIFS(Winback!$D$2:$D$300,Winback!$K$2:$K$300,$D953),0)</f>
        <v/>
      </c>
      <c r="M953">
        <f>IF(OR($E953=1,$G953=1,SUMIFS(Registros!$J$2:$J$6000,Registros!$B$2:$B$6000,$A953)&gt;0),1,0)</f>
        <v/>
      </c>
      <c r="N953">
        <f>IF($J953&gt;0,1,IF(COUNTIFS(Registros!$A$2:$A$6000,"CS",Registros!$B$2:$B$6000,$A953,Registros!$K$2:$K$6000,"&lt;&gt;")&gt;0,1,0))</f>
        <v/>
      </c>
      <c r="O953">
        <f>IF(AND($K953=1,$E953=0,$G953=0,$I953=0),"WINBACK",IF(AND($M953=1,$N953&gt;0),"CONVERGENTE",IF($M953=1,"SOLO MÓVIL",IF($N953&gt;0,"SOLO FIJO / INTERNET","SIN SERVICIOS"))))</f>
        <v/>
      </c>
      <c r="P953">
        <f>IF($O953="WINBACK","Recuperar (winback)",IF($O953="CONVERGENTE","Upgrade / más líneas",IF($O953="SOLO MÓVIL","Ofrecer fijo + internet (FLBBTV)",IF($O953="SOLO FIJO / INTERNET","Ofrecer línea móvil Nextphone","Oferta completa (móvil + fijo + internet)"))))</f>
        <v/>
      </c>
      <c r="Q953">
        <f>$F953+$H953+$L953</f>
        <v/>
      </c>
      <c r="R953">
        <f>IFERROR(VLOOKUP($A953,Registros!$B$2:$G$6000,6,0),IFERROR(VLOOKUP($D953,Winback!$B$2:$C$300,2,0),""))</f>
        <v/>
      </c>
      <c r="S953">
        <f>IF($E953=1,"NP","")&amp;IF($G953=1,"+MOV","")&amp;IF($I953=1,"+CS","")&amp;IF($K953=1,"+WB","")</f>
        <v/>
      </c>
      <c r="T953">
        <f>$E953+$G953+$I953+$K953</f>
        <v/>
      </c>
    </row>
    <row r="954">
      <c r="A954" t="inlineStr">
        <is>
          <t>366027250000</t>
        </is>
      </c>
      <c r="B954" t="inlineStr">
        <is>
          <t>36602725</t>
        </is>
      </c>
      <c r="C954" t="inlineStr">
        <is>
          <t>AIDA MILAGROS HOLNESS RODRIGUEZ</t>
        </is>
      </c>
      <c r="D954" t="inlineStr">
        <is>
          <t>AIDAMILAGROSHOLNESSRODRIGUEZ</t>
        </is>
      </c>
      <c r="E954">
        <f>IF(COUNTIFS(Registros!$A$2:$A$6000,"NP",Registros!$B$2:$B$6000,$A954)&gt;0,1,0)</f>
        <v/>
      </c>
      <c r="F954">
        <f>IF($E954=1,SUMIFS(Registros!$F$2:$F$6000,Registros!$A$2:$A$6000,"NP",Registros!$B$2:$B$6000,$A954),0)</f>
        <v/>
      </c>
      <c r="G954">
        <f>IF(COUNTIFS(Registros!$A$2:$A$6000,"MOV",Registros!$B$2:$B$6000,$A954)&gt;0,1,0)</f>
        <v/>
      </c>
      <c r="H954">
        <f>IF($G954=1,SUMIFS(Registros!$F$2:$F$6000,Registros!$A$2:$A$6000,"MOV",Registros!$B$2:$B$6000,$A954),0)</f>
        <v/>
      </c>
      <c r="I954">
        <f>IF(COUNTIFS(Registros!$A$2:$A$6000,"CS",Registros!$B$2:$B$6000,$A954)&gt;0,1,0)</f>
        <v/>
      </c>
      <c r="J954">
        <f>IF($I954=1,SUMIFS(Registros!$I$2:$I$6000,Registros!$A$2:$A$6000,"CS",Registros!$B$2:$B$6000,$A954),0)</f>
        <v/>
      </c>
      <c r="K954">
        <f>IF(COUNTIFS(Winback!$K$2:$K$300,$D954)&gt;0,1,0)</f>
        <v/>
      </c>
      <c r="L954">
        <f>IF(AND($K954=1,LEFT($A954,3)="WB-"),SUMIFS(Winback!$D$2:$D$300,Winback!$K$2:$K$300,$D954),0)</f>
        <v/>
      </c>
      <c r="M954">
        <f>IF(OR($E954=1,$G954=1,SUMIFS(Registros!$J$2:$J$6000,Registros!$B$2:$B$6000,$A954)&gt;0),1,0)</f>
        <v/>
      </c>
      <c r="N954">
        <f>IF($J954&gt;0,1,IF(COUNTIFS(Registros!$A$2:$A$6000,"CS",Registros!$B$2:$B$6000,$A954,Registros!$K$2:$K$6000,"&lt;&gt;")&gt;0,1,0))</f>
        <v/>
      </c>
      <c r="O954">
        <f>IF(AND($K954=1,$E954=0,$G954=0,$I954=0),"WINBACK",IF(AND($M954=1,$N954&gt;0),"CONVERGENTE",IF($M954=1,"SOLO MÓVIL",IF($N954&gt;0,"SOLO FIJO / INTERNET","SIN SERVICIOS"))))</f>
        <v/>
      </c>
      <c r="P954">
        <f>IF($O954="WINBACK","Recuperar (winback)",IF($O954="CONVERGENTE","Upgrade / más líneas",IF($O954="SOLO MÓVIL","Ofrecer fijo + internet (FLBBTV)",IF($O954="SOLO FIJO / INTERNET","Ofrecer línea móvil Nextphone","Oferta completa (móvil + fijo + internet)"))))</f>
        <v/>
      </c>
      <c r="Q954">
        <f>$F954+$H954+$L954</f>
        <v/>
      </c>
      <c r="R954">
        <f>IFERROR(VLOOKUP($A954,Registros!$B$2:$G$6000,6,0),IFERROR(VLOOKUP($D954,Winback!$B$2:$C$300,2,0),""))</f>
        <v/>
      </c>
      <c r="S954">
        <f>IF($E954=1,"NP","")&amp;IF($G954=1,"+MOV","")&amp;IF($I954=1,"+CS","")&amp;IF($K954=1,"+WB","")</f>
        <v/>
      </c>
      <c r="T954">
        <f>$E954+$G954+$I954+$K954</f>
        <v/>
      </c>
    </row>
    <row r="955">
      <c r="A955" t="inlineStr">
        <is>
          <t>358173680000</t>
        </is>
      </c>
      <c r="B955" t="inlineStr">
        <is>
          <t>35817368</t>
        </is>
      </c>
      <c r="C955" t="inlineStr">
        <is>
          <t>JUAN BENALCAZAR</t>
        </is>
      </c>
      <c r="D955" t="inlineStr">
        <is>
          <t>JUANBENALCAZAR</t>
        </is>
      </c>
      <c r="E955">
        <f>IF(COUNTIFS(Registros!$A$2:$A$6000,"NP",Registros!$B$2:$B$6000,$A955)&gt;0,1,0)</f>
        <v/>
      </c>
      <c r="F955">
        <f>IF($E955=1,SUMIFS(Registros!$F$2:$F$6000,Registros!$A$2:$A$6000,"NP",Registros!$B$2:$B$6000,$A955),0)</f>
        <v/>
      </c>
      <c r="G955">
        <f>IF(COUNTIFS(Registros!$A$2:$A$6000,"MOV",Registros!$B$2:$B$6000,$A955)&gt;0,1,0)</f>
        <v/>
      </c>
      <c r="H955">
        <f>IF($G955=1,SUMIFS(Registros!$F$2:$F$6000,Registros!$A$2:$A$6000,"MOV",Registros!$B$2:$B$6000,$A955),0)</f>
        <v/>
      </c>
      <c r="I955">
        <f>IF(COUNTIFS(Registros!$A$2:$A$6000,"CS",Registros!$B$2:$B$6000,$A955)&gt;0,1,0)</f>
        <v/>
      </c>
      <c r="J955">
        <f>IF($I955=1,SUMIFS(Registros!$I$2:$I$6000,Registros!$A$2:$A$6000,"CS",Registros!$B$2:$B$6000,$A955),0)</f>
        <v/>
      </c>
      <c r="K955">
        <f>IF(COUNTIFS(Winback!$K$2:$K$300,$D955)&gt;0,1,0)</f>
        <v/>
      </c>
      <c r="L955">
        <f>IF(AND($K955=1,LEFT($A955,3)="WB-"),SUMIFS(Winback!$D$2:$D$300,Winback!$K$2:$K$300,$D955),0)</f>
        <v/>
      </c>
      <c r="M955">
        <f>IF(OR($E955=1,$G955=1,SUMIFS(Registros!$J$2:$J$6000,Registros!$B$2:$B$6000,$A955)&gt;0),1,0)</f>
        <v/>
      </c>
      <c r="N955">
        <f>IF($J955&gt;0,1,IF(COUNTIFS(Registros!$A$2:$A$6000,"CS",Registros!$B$2:$B$6000,$A955,Registros!$K$2:$K$6000,"&lt;&gt;")&gt;0,1,0))</f>
        <v/>
      </c>
      <c r="O955">
        <f>IF(AND($K955=1,$E955=0,$G955=0,$I955=0),"WINBACK",IF(AND($M955=1,$N955&gt;0),"CONVERGENTE",IF($M955=1,"SOLO MÓVIL",IF($N955&gt;0,"SOLO FIJO / INTERNET","SIN SERVICIOS"))))</f>
        <v/>
      </c>
      <c r="P955">
        <f>IF($O955="WINBACK","Recuperar (winback)",IF($O955="CONVERGENTE","Upgrade / más líneas",IF($O955="SOLO MÓVIL","Ofrecer fijo + internet (FLBBTV)",IF($O955="SOLO FIJO / INTERNET","Ofrecer línea móvil Nextphone","Oferta completa (móvil + fijo + internet)"))))</f>
        <v/>
      </c>
      <c r="Q955">
        <f>$F955+$H955+$L955</f>
        <v/>
      </c>
      <c r="R955">
        <f>IFERROR(VLOOKUP($A955,Registros!$B$2:$G$6000,6,0),IFERROR(VLOOKUP($D955,Winback!$B$2:$C$300,2,0),""))</f>
        <v/>
      </c>
      <c r="S955">
        <f>IF($E955=1,"NP","")&amp;IF($G955=1,"+MOV","")&amp;IF($I955=1,"+CS","")&amp;IF($K955=1,"+WB","")</f>
        <v/>
      </c>
      <c r="T955">
        <f>$E955+$G955+$I955+$K955</f>
        <v/>
      </c>
    </row>
    <row r="956">
      <c r="A956" t="inlineStr">
        <is>
          <t>352356550000</t>
        </is>
      </c>
      <c r="B956" t="inlineStr">
        <is>
          <t>35235655</t>
        </is>
      </c>
      <c r="C956" t="inlineStr">
        <is>
          <t>LUISINA RAMOS</t>
        </is>
      </c>
      <c r="D956" t="inlineStr">
        <is>
          <t>LUISINARAMOS</t>
        </is>
      </c>
      <c r="E956">
        <f>IF(COUNTIFS(Registros!$A$2:$A$6000,"NP",Registros!$B$2:$B$6000,$A956)&gt;0,1,0)</f>
        <v/>
      </c>
      <c r="F956">
        <f>IF($E956=1,SUMIFS(Registros!$F$2:$F$6000,Registros!$A$2:$A$6000,"NP",Registros!$B$2:$B$6000,$A956),0)</f>
        <v/>
      </c>
      <c r="G956">
        <f>IF(COUNTIFS(Registros!$A$2:$A$6000,"MOV",Registros!$B$2:$B$6000,$A956)&gt;0,1,0)</f>
        <v/>
      </c>
      <c r="H956">
        <f>IF($G956=1,SUMIFS(Registros!$F$2:$F$6000,Registros!$A$2:$A$6000,"MOV",Registros!$B$2:$B$6000,$A956),0)</f>
        <v/>
      </c>
      <c r="I956">
        <f>IF(COUNTIFS(Registros!$A$2:$A$6000,"CS",Registros!$B$2:$B$6000,$A956)&gt;0,1,0)</f>
        <v/>
      </c>
      <c r="J956">
        <f>IF($I956=1,SUMIFS(Registros!$I$2:$I$6000,Registros!$A$2:$A$6000,"CS",Registros!$B$2:$B$6000,$A956),0)</f>
        <v/>
      </c>
      <c r="K956">
        <f>IF(COUNTIFS(Winback!$K$2:$K$300,$D956)&gt;0,1,0)</f>
        <v/>
      </c>
      <c r="L956">
        <f>IF(AND($K956=1,LEFT($A956,3)="WB-"),SUMIFS(Winback!$D$2:$D$300,Winback!$K$2:$K$300,$D956),0)</f>
        <v/>
      </c>
      <c r="M956">
        <f>IF(OR($E956=1,$G956=1,SUMIFS(Registros!$J$2:$J$6000,Registros!$B$2:$B$6000,$A956)&gt;0),1,0)</f>
        <v/>
      </c>
      <c r="N956">
        <f>IF($J956&gt;0,1,IF(COUNTIFS(Registros!$A$2:$A$6000,"CS",Registros!$B$2:$B$6000,$A956,Registros!$K$2:$K$6000,"&lt;&gt;")&gt;0,1,0))</f>
        <v/>
      </c>
      <c r="O956">
        <f>IF(AND($K956=1,$E956=0,$G956=0,$I956=0),"WINBACK",IF(AND($M956=1,$N956&gt;0),"CONVERGENTE",IF($M956=1,"SOLO MÓVIL",IF($N956&gt;0,"SOLO FIJO / INTERNET","SIN SERVICIOS"))))</f>
        <v/>
      </c>
      <c r="P956">
        <f>IF($O956="WINBACK","Recuperar (winback)",IF($O956="CONVERGENTE","Upgrade / más líneas",IF($O956="SOLO MÓVIL","Ofrecer fijo + internet (FLBBTV)",IF($O956="SOLO FIJO / INTERNET","Ofrecer línea móvil Nextphone","Oferta completa (móvil + fijo + internet)"))))</f>
        <v/>
      </c>
      <c r="Q956">
        <f>$F956+$H956+$L956</f>
        <v/>
      </c>
      <c r="R956">
        <f>IFERROR(VLOOKUP($A956,Registros!$B$2:$G$6000,6,0),IFERROR(VLOOKUP($D956,Winback!$B$2:$C$300,2,0),""))</f>
        <v/>
      </c>
      <c r="S956">
        <f>IF($E956=1,"NP","")&amp;IF($G956=1,"+MOV","")&amp;IF($I956=1,"+CS","")&amp;IF($K956=1,"+WB","")</f>
        <v/>
      </c>
      <c r="T956">
        <f>$E956+$G956+$I956+$K956</f>
        <v/>
      </c>
    </row>
    <row r="957">
      <c r="A957" t="inlineStr">
        <is>
          <t>352068460000</t>
        </is>
      </c>
      <c r="B957" t="inlineStr">
        <is>
          <t>35206846</t>
        </is>
      </c>
      <c r="C957" t="inlineStr">
        <is>
          <t>ANTHONY BALLESTEROS</t>
        </is>
      </c>
      <c r="D957" t="inlineStr">
        <is>
          <t>ANTHONYBALLESTEROS</t>
        </is>
      </c>
      <c r="E957">
        <f>IF(COUNTIFS(Registros!$A$2:$A$6000,"NP",Registros!$B$2:$B$6000,$A957)&gt;0,1,0)</f>
        <v/>
      </c>
      <c r="F957">
        <f>IF($E957=1,SUMIFS(Registros!$F$2:$F$6000,Registros!$A$2:$A$6000,"NP",Registros!$B$2:$B$6000,$A957),0)</f>
        <v/>
      </c>
      <c r="G957">
        <f>IF(COUNTIFS(Registros!$A$2:$A$6000,"MOV",Registros!$B$2:$B$6000,$A957)&gt;0,1,0)</f>
        <v/>
      </c>
      <c r="H957">
        <f>IF($G957=1,SUMIFS(Registros!$F$2:$F$6000,Registros!$A$2:$A$6000,"MOV",Registros!$B$2:$B$6000,$A957),0)</f>
        <v/>
      </c>
      <c r="I957">
        <f>IF(COUNTIFS(Registros!$A$2:$A$6000,"CS",Registros!$B$2:$B$6000,$A957)&gt;0,1,0)</f>
        <v/>
      </c>
      <c r="J957">
        <f>IF($I957=1,SUMIFS(Registros!$I$2:$I$6000,Registros!$A$2:$A$6000,"CS",Registros!$B$2:$B$6000,$A957),0)</f>
        <v/>
      </c>
      <c r="K957">
        <f>IF(COUNTIFS(Winback!$K$2:$K$300,$D957)&gt;0,1,0)</f>
        <v/>
      </c>
      <c r="L957">
        <f>IF(AND($K957=1,LEFT($A957,3)="WB-"),SUMIFS(Winback!$D$2:$D$300,Winback!$K$2:$K$300,$D957),0)</f>
        <v/>
      </c>
      <c r="M957">
        <f>IF(OR($E957=1,$G957=1,SUMIFS(Registros!$J$2:$J$6000,Registros!$B$2:$B$6000,$A957)&gt;0),1,0)</f>
        <v/>
      </c>
      <c r="N957">
        <f>IF($J957&gt;0,1,IF(COUNTIFS(Registros!$A$2:$A$6000,"CS",Registros!$B$2:$B$6000,$A957,Registros!$K$2:$K$6000,"&lt;&gt;")&gt;0,1,0))</f>
        <v/>
      </c>
      <c r="O957">
        <f>IF(AND($K957=1,$E957=0,$G957=0,$I957=0),"WINBACK",IF(AND($M957=1,$N957&gt;0),"CONVERGENTE",IF($M957=1,"SOLO MÓVIL",IF($N957&gt;0,"SOLO FIJO / INTERNET","SIN SERVICIOS"))))</f>
        <v/>
      </c>
      <c r="P957">
        <f>IF($O957="WINBACK","Recuperar (winback)",IF($O957="CONVERGENTE","Upgrade / más líneas",IF($O957="SOLO MÓVIL","Ofrecer fijo + internet (FLBBTV)",IF($O957="SOLO FIJO / INTERNET","Ofrecer línea móvil Nextphone","Oferta completa (móvil + fijo + internet)"))))</f>
        <v/>
      </c>
      <c r="Q957">
        <f>$F957+$H957+$L957</f>
        <v/>
      </c>
      <c r="R957">
        <f>IFERROR(VLOOKUP($A957,Registros!$B$2:$G$6000,6,0),IFERROR(VLOOKUP($D957,Winback!$B$2:$C$300,2,0),""))</f>
        <v/>
      </c>
      <c r="S957">
        <f>IF($E957=1,"NP","")&amp;IF($G957=1,"+MOV","")&amp;IF($I957=1,"+CS","")&amp;IF($K957=1,"+WB","")</f>
        <v/>
      </c>
      <c r="T957">
        <f>$E957+$G957+$I957+$K957</f>
        <v/>
      </c>
    </row>
    <row r="958">
      <c r="A958" t="inlineStr">
        <is>
          <t>312207450000</t>
        </is>
      </c>
      <c r="B958" t="inlineStr">
        <is>
          <t>31220745</t>
        </is>
      </c>
      <c r="C958" t="inlineStr">
        <is>
          <t>ANTHONY BOLIVAR SAEZ BALLESTEROS</t>
        </is>
      </c>
      <c r="D958" t="inlineStr">
        <is>
          <t>ANTHONYBOLIVARSAEZBALLESTEROS</t>
        </is>
      </c>
      <c r="E958">
        <f>IF(COUNTIFS(Registros!$A$2:$A$6000,"NP",Registros!$B$2:$B$6000,$A958)&gt;0,1,0)</f>
        <v/>
      </c>
      <c r="F958">
        <f>IF($E958=1,SUMIFS(Registros!$F$2:$F$6000,Registros!$A$2:$A$6000,"NP",Registros!$B$2:$B$6000,$A958),0)</f>
        <v/>
      </c>
      <c r="G958">
        <f>IF(COUNTIFS(Registros!$A$2:$A$6000,"MOV",Registros!$B$2:$B$6000,$A958)&gt;0,1,0)</f>
        <v/>
      </c>
      <c r="H958">
        <f>IF($G958=1,SUMIFS(Registros!$F$2:$F$6000,Registros!$A$2:$A$6000,"MOV",Registros!$B$2:$B$6000,$A958),0)</f>
        <v/>
      </c>
      <c r="I958">
        <f>IF(COUNTIFS(Registros!$A$2:$A$6000,"CS",Registros!$B$2:$B$6000,$A958)&gt;0,1,0)</f>
        <v/>
      </c>
      <c r="J958">
        <f>IF($I958=1,SUMIFS(Registros!$I$2:$I$6000,Registros!$A$2:$A$6000,"CS",Registros!$B$2:$B$6000,$A958),0)</f>
        <v/>
      </c>
      <c r="K958">
        <f>IF(COUNTIFS(Winback!$K$2:$K$300,$D958)&gt;0,1,0)</f>
        <v/>
      </c>
      <c r="L958">
        <f>IF(AND($K958=1,LEFT($A958,3)="WB-"),SUMIFS(Winback!$D$2:$D$300,Winback!$K$2:$K$300,$D958),0)</f>
        <v/>
      </c>
      <c r="M958">
        <f>IF(OR($E958=1,$G958=1,SUMIFS(Registros!$J$2:$J$6000,Registros!$B$2:$B$6000,$A958)&gt;0),1,0)</f>
        <v/>
      </c>
      <c r="N958">
        <f>IF($J958&gt;0,1,IF(COUNTIFS(Registros!$A$2:$A$6000,"CS",Registros!$B$2:$B$6000,$A958,Registros!$K$2:$K$6000,"&lt;&gt;")&gt;0,1,0))</f>
        <v/>
      </c>
      <c r="O958">
        <f>IF(AND($K958=1,$E958=0,$G958=0,$I958=0),"WINBACK",IF(AND($M958=1,$N958&gt;0),"CONVERGENTE",IF($M958=1,"SOLO MÓVIL",IF($N958&gt;0,"SOLO FIJO / INTERNET","SIN SERVICIOS"))))</f>
        <v/>
      </c>
      <c r="P958">
        <f>IF($O958="WINBACK","Recuperar (winback)",IF($O958="CONVERGENTE","Upgrade / más líneas",IF($O958="SOLO MÓVIL","Ofrecer fijo + internet (FLBBTV)",IF($O958="SOLO FIJO / INTERNET","Ofrecer línea móvil Nextphone","Oferta completa (móvil + fijo + internet)"))))</f>
        <v/>
      </c>
      <c r="Q958">
        <f>$F958+$H958+$L958</f>
        <v/>
      </c>
      <c r="R958">
        <f>IFERROR(VLOOKUP($A958,Registros!$B$2:$G$6000,6,0),IFERROR(VLOOKUP($D958,Winback!$B$2:$C$300,2,0),""))</f>
        <v/>
      </c>
      <c r="S958">
        <f>IF($E958=1,"NP","")&amp;IF($G958=1,"+MOV","")&amp;IF($I958=1,"+CS","")&amp;IF($K958=1,"+WB","")</f>
        <v/>
      </c>
      <c r="T958">
        <f>$E958+$G958+$I958+$K958</f>
        <v/>
      </c>
    </row>
    <row r="959">
      <c r="A959" t="inlineStr">
        <is>
          <t>312207460000</t>
        </is>
      </c>
      <c r="B959" t="inlineStr">
        <is>
          <t>31220746</t>
        </is>
      </c>
      <c r="C959" t="inlineStr">
        <is>
          <t>ANTHONY BOLIVAR SAEZ BALLESTEROS</t>
        </is>
      </c>
      <c r="D959" t="inlineStr">
        <is>
          <t>ANTHONYBOLIVARSAEZBALLESTEROS</t>
        </is>
      </c>
      <c r="E959">
        <f>IF(COUNTIFS(Registros!$A$2:$A$6000,"NP",Registros!$B$2:$B$6000,$A959)&gt;0,1,0)</f>
        <v/>
      </c>
      <c r="F959">
        <f>IF($E959=1,SUMIFS(Registros!$F$2:$F$6000,Registros!$A$2:$A$6000,"NP",Registros!$B$2:$B$6000,$A959),0)</f>
        <v/>
      </c>
      <c r="G959">
        <f>IF(COUNTIFS(Registros!$A$2:$A$6000,"MOV",Registros!$B$2:$B$6000,$A959)&gt;0,1,0)</f>
        <v/>
      </c>
      <c r="H959">
        <f>IF($G959=1,SUMIFS(Registros!$F$2:$F$6000,Registros!$A$2:$A$6000,"MOV",Registros!$B$2:$B$6000,$A959),0)</f>
        <v/>
      </c>
      <c r="I959">
        <f>IF(COUNTIFS(Registros!$A$2:$A$6000,"CS",Registros!$B$2:$B$6000,$A959)&gt;0,1,0)</f>
        <v/>
      </c>
      <c r="J959">
        <f>IF($I959=1,SUMIFS(Registros!$I$2:$I$6000,Registros!$A$2:$A$6000,"CS",Registros!$B$2:$B$6000,$A959),0)</f>
        <v/>
      </c>
      <c r="K959">
        <f>IF(COUNTIFS(Winback!$K$2:$K$300,$D959)&gt;0,1,0)</f>
        <v/>
      </c>
      <c r="L959">
        <f>IF(AND($K959=1,LEFT($A959,3)="WB-"),SUMIFS(Winback!$D$2:$D$300,Winback!$K$2:$K$300,$D959),0)</f>
        <v/>
      </c>
      <c r="M959">
        <f>IF(OR($E959=1,$G959=1,SUMIFS(Registros!$J$2:$J$6000,Registros!$B$2:$B$6000,$A959)&gt;0),1,0)</f>
        <v/>
      </c>
      <c r="N959">
        <f>IF($J959&gt;0,1,IF(COUNTIFS(Registros!$A$2:$A$6000,"CS",Registros!$B$2:$B$6000,$A959,Registros!$K$2:$K$6000,"&lt;&gt;")&gt;0,1,0))</f>
        <v/>
      </c>
      <c r="O959">
        <f>IF(AND($K959=1,$E959=0,$G959=0,$I959=0),"WINBACK",IF(AND($M959=1,$N959&gt;0),"CONVERGENTE",IF($M959=1,"SOLO MÓVIL",IF($N959&gt;0,"SOLO FIJO / INTERNET","SIN SERVICIOS"))))</f>
        <v/>
      </c>
      <c r="P959">
        <f>IF($O959="WINBACK","Recuperar (winback)",IF($O959="CONVERGENTE","Upgrade / más líneas",IF($O959="SOLO MÓVIL","Ofrecer fijo + internet (FLBBTV)",IF($O959="SOLO FIJO / INTERNET","Ofrecer línea móvil Nextphone","Oferta completa (móvil + fijo + internet)"))))</f>
        <v/>
      </c>
      <c r="Q959">
        <f>$F959+$H959+$L959</f>
        <v/>
      </c>
      <c r="R959">
        <f>IFERROR(VLOOKUP($A959,Registros!$B$2:$G$6000,6,0),IFERROR(VLOOKUP($D959,Winback!$B$2:$C$300,2,0),""))</f>
        <v/>
      </c>
      <c r="S959">
        <f>IF($E959=1,"NP","")&amp;IF($G959=1,"+MOV","")&amp;IF($I959=1,"+CS","")&amp;IF($K959=1,"+WB","")</f>
        <v/>
      </c>
      <c r="T959">
        <f>$E959+$G959+$I959+$K959</f>
        <v/>
      </c>
    </row>
    <row r="960">
      <c r="A960" t="inlineStr">
        <is>
          <t>312207500000</t>
        </is>
      </c>
      <c r="B960" t="inlineStr">
        <is>
          <t>31220750</t>
        </is>
      </c>
      <c r="C960" t="inlineStr">
        <is>
          <t>ANTHONY BOLIVAR SAEZ BALLESTEROS</t>
        </is>
      </c>
      <c r="D960" t="inlineStr">
        <is>
          <t>ANTHONYBOLIVARSAEZBALLESTEROS</t>
        </is>
      </c>
      <c r="E960">
        <f>IF(COUNTIFS(Registros!$A$2:$A$6000,"NP",Registros!$B$2:$B$6000,$A960)&gt;0,1,0)</f>
        <v/>
      </c>
      <c r="F960">
        <f>IF($E960=1,SUMIFS(Registros!$F$2:$F$6000,Registros!$A$2:$A$6000,"NP",Registros!$B$2:$B$6000,$A960),0)</f>
        <v/>
      </c>
      <c r="G960">
        <f>IF(COUNTIFS(Registros!$A$2:$A$6000,"MOV",Registros!$B$2:$B$6000,$A960)&gt;0,1,0)</f>
        <v/>
      </c>
      <c r="H960">
        <f>IF($G960=1,SUMIFS(Registros!$F$2:$F$6000,Registros!$A$2:$A$6000,"MOV",Registros!$B$2:$B$6000,$A960),0)</f>
        <v/>
      </c>
      <c r="I960">
        <f>IF(COUNTIFS(Registros!$A$2:$A$6000,"CS",Registros!$B$2:$B$6000,$A960)&gt;0,1,0)</f>
        <v/>
      </c>
      <c r="J960">
        <f>IF($I960=1,SUMIFS(Registros!$I$2:$I$6000,Registros!$A$2:$A$6000,"CS",Registros!$B$2:$B$6000,$A960),0)</f>
        <v/>
      </c>
      <c r="K960">
        <f>IF(COUNTIFS(Winback!$K$2:$K$300,$D960)&gt;0,1,0)</f>
        <v/>
      </c>
      <c r="L960">
        <f>IF(AND($K960=1,LEFT($A960,3)="WB-"),SUMIFS(Winback!$D$2:$D$300,Winback!$K$2:$K$300,$D960),0)</f>
        <v/>
      </c>
      <c r="M960">
        <f>IF(OR($E960=1,$G960=1,SUMIFS(Registros!$J$2:$J$6000,Registros!$B$2:$B$6000,$A960)&gt;0),1,0)</f>
        <v/>
      </c>
      <c r="N960">
        <f>IF($J960&gt;0,1,IF(COUNTIFS(Registros!$A$2:$A$6000,"CS",Registros!$B$2:$B$6000,$A960,Registros!$K$2:$K$6000,"&lt;&gt;")&gt;0,1,0))</f>
        <v/>
      </c>
      <c r="O960">
        <f>IF(AND($K960=1,$E960=0,$G960=0,$I960=0),"WINBACK",IF(AND($M960=1,$N960&gt;0),"CONVERGENTE",IF($M960=1,"SOLO MÓVIL",IF($N960&gt;0,"SOLO FIJO / INTERNET","SIN SERVICIOS"))))</f>
        <v/>
      </c>
      <c r="P960">
        <f>IF($O960="WINBACK","Recuperar (winback)",IF($O960="CONVERGENTE","Upgrade / más líneas",IF($O960="SOLO MÓVIL","Ofrecer fijo + internet (FLBBTV)",IF($O960="SOLO FIJO / INTERNET","Ofrecer línea móvil Nextphone","Oferta completa (móvil + fijo + internet)"))))</f>
        <v/>
      </c>
      <c r="Q960">
        <f>$F960+$H960+$L960</f>
        <v/>
      </c>
      <c r="R960">
        <f>IFERROR(VLOOKUP($A960,Registros!$B$2:$G$6000,6,0),IFERROR(VLOOKUP($D960,Winback!$B$2:$C$300,2,0),""))</f>
        <v/>
      </c>
      <c r="S960">
        <f>IF($E960=1,"NP","")&amp;IF($G960=1,"+MOV","")&amp;IF($I960=1,"+CS","")&amp;IF($K960=1,"+WB","")</f>
        <v/>
      </c>
      <c r="T960">
        <f>$E960+$G960+$I960+$K960</f>
        <v/>
      </c>
    </row>
    <row r="961">
      <c r="A961" t="inlineStr">
        <is>
          <t>353387110000</t>
        </is>
      </c>
      <c r="B961" t="inlineStr">
        <is>
          <t>35338711</t>
        </is>
      </c>
      <c r="C961" t="inlineStr">
        <is>
          <t>LIBANA DEL CARMEN HERNADEZ SOLIS</t>
        </is>
      </c>
      <c r="D961" t="inlineStr">
        <is>
          <t>LIBANADELCARMENHERNADEZSOLIS</t>
        </is>
      </c>
      <c r="E961">
        <f>IF(COUNTIFS(Registros!$A$2:$A$6000,"NP",Registros!$B$2:$B$6000,$A961)&gt;0,1,0)</f>
        <v/>
      </c>
      <c r="F961">
        <f>IF($E961=1,SUMIFS(Registros!$F$2:$F$6000,Registros!$A$2:$A$6000,"NP",Registros!$B$2:$B$6000,$A961),0)</f>
        <v/>
      </c>
      <c r="G961">
        <f>IF(COUNTIFS(Registros!$A$2:$A$6000,"MOV",Registros!$B$2:$B$6000,$A961)&gt;0,1,0)</f>
        <v/>
      </c>
      <c r="H961">
        <f>IF($G961=1,SUMIFS(Registros!$F$2:$F$6000,Registros!$A$2:$A$6000,"MOV",Registros!$B$2:$B$6000,$A961),0)</f>
        <v/>
      </c>
      <c r="I961">
        <f>IF(COUNTIFS(Registros!$A$2:$A$6000,"CS",Registros!$B$2:$B$6000,$A961)&gt;0,1,0)</f>
        <v/>
      </c>
      <c r="J961">
        <f>IF($I961=1,SUMIFS(Registros!$I$2:$I$6000,Registros!$A$2:$A$6000,"CS",Registros!$B$2:$B$6000,$A961),0)</f>
        <v/>
      </c>
      <c r="K961">
        <f>IF(COUNTIFS(Winback!$K$2:$K$300,$D961)&gt;0,1,0)</f>
        <v/>
      </c>
      <c r="L961">
        <f>IF(AND($K961=1,LEFT($A961,3)="WB-"),SUMIFS(Winback!$D$2:$D$300,Winback!$K$2:$K$300,$D961),0)</f>
        <v/>
      </c>
      <c r="M961">
        <f>IF(OR($E961=1,$G961=1,SUMIFS(Registros!$J$2:$J$6000,Registros!$B$2:$B$6000,$A961)&gt;0),1,0)</f>
        <v/>
      </c>
      <c r="N961">
        <f>IF($J961&gt;0,1,IF(COUNTIFS(Registros!$A$2:$A$6000,"CS",Registros!$B$2:$B$6000,$A961,Registros!$K$2:$K$6000,"&lt;&gt;")&gt;0,1,0))</f>
        <v/>
      </c>
      <c r="O961">
        <f>IF(AND($K961=1,$E961=0,$G961=0,$I961=0),"WINBACK",IF(AND($M961=1,$N961&gt;0),"CONVERGENTE",IF($M961=1,"SOLO MÓVIL",IF($N961&gt;0,"SOLO FIJO / INTERNET","SIN SERVICIOS"))))</f>
        <v/>
      </c>
      <c r="P961">
        <f>IF($O961="WINBACK","Recuperar (winback)",IF($O961="CONVERGENTE","Upgrade / más líneas",IF($O961="SOLO MÓVIL","Ofrecer fijo + internet (FLBBTV)",IF($O961="SOLO FIJO / INTERNET","Ofrecer línea móvil Nextphone","Oferta completa (móvil + fijo + internet)"))))</f>
        <v/>
      </c>
      <c r="Q961">
        <f>$F961+$H961+$L961</f>
        <v/>
      </c>
      <c r="R961">
        <f>IFERROR(VLOOKUP($A961,Registros!$B$2:$G$6000,6,0),IFERROR(VLOOKUP($D961,Winback!$B$2:$C$300,2,0),""))</f>
        <v/>
      </c>
      <c r="S961">
        <f>IF($E961=1,"NP","")&amp;IF($G961=1,"+MOV","")&amp;IF($I961=1,"+CS","")&amp;IF($K961=1,"+WB","")</f>
        <v/>
      </c>
      <c r="T961">
        <f>$E961+$G961+$I961+$K961</f>
        <v/>
      </c>
    </row>
    <row r="962">
      <c r="A962" t="inlineStr">
        <is>
          <t>349371110000</t>
        </is>
      </c>
      <c r="B962" t="inlineStr">
        <is>
          <t>34937111</t>
        </is>
      </c>
      <c r="C962" t="inlineStr">
        <is>
          <t>DORIS LILIBETH AVILA RIOS</t>
        </is>
      </c>
      <c r="D962" t="inlineStr">
        <is>
          <t>DORISLILIBETHAVILARIOS</t>
        </is>
      </c>
      <c r="E962">
        <f>IF(COUNTIFS(Registros!$A$2:$A$6000,"NP",Registros!$B$2:$B$6000,$A962)&gt;0,1,0)</f>
        <v/>
      </c>
      <c r="F962">
        <f>IF($E962=1,SUMIFS(Registros!$F$2:$F$6000,Registros!$A$2:$A$6000,"NP",Registros!$B$2:$B$6000,$A962),0)</f>
        <v/>
      </c>
      <c r="G962">
        <f>IF(COUNTIFS(Registros!$A$2:$A$6000,"MOV",Registros!$B$2:$B$6000,$A962)&gt;0,1,0)</f>
        <v/>
      </c>
      <c r="H962">
        <f>IF($G962=1,SUMIFS(Registros!$F$2:$F$6000,Registros!$A$2:$A$6000,"MOV",Registros!$B$2:$B$6000,$A962),0)</f>
        <v/>
      </c>
      <c r="I962">
        <f>IF(COUNTIFS(Registros!$A$2:$A$6000,"CS",Registros!$B$2:$B$6000,$A962)&gt;0,1,0)</f>
        <v/>
      </c>
      <c r="J962">
        <f>IF($I962=1,SUMIFS(Registros!$I$2:$I$6000,Registros!$A$2:$A$6000,"CS",Registros!$B$2:$B$6000,$A962),0)</f>
        <v/>
      </c>
      <c r="K962">
        <f>IF(COUNTIFS(Winback!$K$2:$K$300,$D962)&gt;0,1,0)</f>
        <v/>
      </c>
      <c r="L962">
        <f>IF(AND($K962=1,LEFT($A962,3)="WB-"),SUMIFS(Winback!$D$2:$D$300,Winback!$K$2:$K$300,$D962),0)</f>
        <v/>
      </c>
      <c r="M962">
        <f>IF(OR($E962=1,$G962=1,SUMIFS(Registros!$J$2:$J$6000,Registros!$B$2:$B$6000,$A962)&gt;0),1,0)</f>
        <v/>
      </c>
      <c r="N962">
        <f>IF($J962&gt;0,1,IF(COUNTIFS(Registros!$A$2:$A$6000,"CS",Registros!$B$2:$B$6000,$A962,Registros!$K$2:$K$6000,"&lt;&gt;")&gt;0,1,0))</f>
        <v/>
      </c>
      <c r="O962">
        <f>IF(AND($K962=1,$E962=0,$G962=0,$I962=0),"WINBACK",IF(AND($M962=1,$N962&gt;0),"CONVERGENTE",IF($M962=1,"SOLO MÓVIL",IF($N962&gt;0,"SOLO FIJO / INTERNET","SIN SERVICIOS"))))</f>
        <v/>
      </c>
      <c r="P962">
        <f>IF($O962="WINBACK","Recuperar (winback)",IF($O962="CONVERGENTE","Upgrade / más líneas",IF($O962="SOLO MÓVIL","Ofrecer fijo + internet (FLBBTV)",IF($O962="SOLO FIJO / INTERNET","Ofrecer línea móvil Nextphone","Oferta completa (móvil + fijo + internet)"))))</f>
        <v/>
      </c>
      <c r="Q962">
        <f>$F962+$H962+$L962</f>
        <v/>
      </c>
      <c r="R962">
        <f>IFERROR(VLOOKUP($A962,Registros!$B$2:$G$6000,6,0),IFERROR(VLOOKUP($D962,Winback!$B$2:$C$300,2,0),""))</f>
        <v/>
      </c>
      <c r="S962">
        <f>IF($E962=1,"NP","")&amp;IF($G962=1,"+MOV","")&amp;IF($I962=1,"+CS","")&amp;IF($K962=1,"+WB","")</f>
        <v/>
      </c>
      <c r="T962">
        <f>$E962+$G962+$I962+$K962</f>
        <v/>
      </c>
    </row>
    <row r="963">
      <c r="A963" t="inlineStr">
        <is>
          <t>327554760000</t>
        </is>
      </c>
      <c r="B963" t="inlineStr">
        <is>
          <t>32755476</t>
        </is>
      </c>
      <c r="C963" t="inlineStr">
        <is>
          <t>Felisa Castillo Dopeso</t>
        </is>
      </c>
      <c r="D963" t="inlineStr">
        <is>
          <t>FELISACASTILLODOPESO</t>
        </is>
      </c>
      <c r="E963">
        <f>IF(COUNTIFS(Registros!$A$2:$A$6000,"NP",Registros!$B$2:$B$6000,$A963)&gt;0,1,0)</f>
        <v/>
      </c>
      <c r="F963">
        <f>IF($E963=1,SUMIFS(Registros!$F$2:$F$6000,Registros!$A$2:$A$6000,"NP",Registros!$B$2:$B$6000,$A963),0)</f>
        <v/>
      </c>
      <c r="G963">
        <f>IF(COUNTIFS(Registros!$A$2:$A$6000,"MOV",Registros!$B$2:$B$6000,$A963)&gt;0,1,0)</f>
        <v/>
      </c>
      <c r="H963">
        <f>IF($G963=1,SUMIFS(Registros!$F$2:$F$6000,Registros!$A$2:$A$6000,"MOV",Registros!$B$2:$B$6000,$A963),0)</f>
        <v/>
      </c>
      <c r="I963">
        <f>IF(COUNTIFS(Registros!$A$2:$A$6000,"CS",Registros!$B$2:$B$6000,$A963)&gt;0,1,0)</f>
        <v/>
      </c>
      <c r="J963">
        <f>IF($I963=1,SUMIFS(Registros!$I$2:$I$6000,Registros!$A$2:$A$6000,"CS",Registros!$B$2:$B$6000,$A963),0)</f>
        <v/>
      </c>
      <c r="K963">
        <f>IF(COUNTIFS(Winback!$K$2:$K$300,$D963)&gt;0,1,0)</f>
        <v/>
      </c>
      <c r="L963">
        <f>IF(AND($K963=1,LEFT($A963,3)="WB-"),SUMIFS(Winback!$D$2:$D$300,Winback!$K$2:$K$300,$D963),0)</f>
        <v/>
      </c>
      <c r="M963">
        <f>IF(OR($E963=1,$G963=1,SUMIFS(Registros!$J$2:$J$6000,Registros!$B$2:$B$6000,$A963)&gt;0),1,0)</f>
        <v/>
      </c>
      <c r="N963">
        <f>IF($J963&gt;0,1,IF(COUNTIFS(Registros!$A$2:$A$6000,"CS",Registros!$B$2:$B$6000,$A963,Registros!$K$2:$K$6000,"&lt;&gt;")&gt;0,1,0))</f>
        <v/>
      </c>
      <c r="O963">
        <f>IF(AND($K963=1,$E963=0,$G963=0,$I963=0),"WINBACK",IF(AND($M963=1,$N963&gt;0),"CONVERGENTE",IF($M963=1,"SOLO MÓVIL",IF($N963&gt;0,"SOLO FIJO / INTERNET","SIN SERVICIOS"))))</f>
        <v/>
      </c>
      <c r="P963">
        <f>IF($O963="WINBACK","Recuperar (winback)",IF($O963="CONVERGENTE","Upgrade / más líneas",IF($O963="SOLO MÓVIL","Ofrecer fijo + internet (FLBBTV)",IF($O963="SOLO FIJO / INTERNET","Ofrecer línea móvil Nextphone","Oferta completa (móvil + fijo + internet)"))))</f>
        <v/>
      </c>
      <c r="Q963">
        <f>$F963+$H963+$L963</f>
        <v/>
      </c>
      <c r="R963">
        <f>IFERROR(VLOOKUP($A963,Registros!$B$2:$G$6000,6,0),IFERROR(VLOOKUP($D963,Winback!$B$2:$C$300,2,0),""))</f>
        <v/>
      </c>
      <c r="S963">
        <f>IF($E963=1,"NP","")&amp;IF($G963=1,"+MOV","")&amp;IF($I963=1,"+CS","")&amp;IF($K963=1,"+WB","")</f>
        <v/>
      </c>
      <c r="T963">
        <f>$E963+$G963+$I963+$K963</f>
        <v/>
      </c>
    </row>
    <row r="964">
      <c r="A964" t="inlineStr">
        <is>
          <t>352354470000</t>
        </is>
      </c>
      <c r="B964" t="inlineStr">
        <is>
          <t>35235447</t>
        </is>
      </c>
      <c r="C964" t="inlineStr">
        <is>
          <t>DALILA RODRÍGUEZ</t>
        </is>
      </c>
      <c r="D964" t="inlineStr">
        <is>
          <t>DALILARODRIGUEZ</t>
        </is>
      </c>
      <c r="E964">
        <f>IF(COUNTIFS(Registros!$A$2:$A$6000,"NP",Registros!$B$2:$B$6000,$A964)&gt;0,1,0)</f>
        <v/>
      </c>
      <c r="F964">
        <f>IF($E964=1,SUMIFS(Registros!$F$2:$F$6000,Registros!$A$2:$A$6000,"NP",Registros!$B$2:$B$6000,$A964),0)</f>
        <v/>
      </c>
      <c r="G964">
        <f>IF(COUNTIFS(Registros!$A$2:$A$6000,"MOV",Registros!$B$2:$B$6000,$A964)&gt;0,1,0)</f>
        <v/>
      </c>
      <c r="H964">
        <f>IF($G964=1,SUMIFS(Registros!$F$2:$F$6000,Registros!$A$2:$A$6000,"MOV",Registros!$B$2:$B$6000,$A964),0)</f>
        <v/>
      </c>
      <c r="I964">
        <f>IF(COUNTIFS(Registros!$A$2:$A$6000,"CS",Registros!$B$2:$B$6000,$A964)&gt;0,1,0)</f>
        <v/>
      </c>
      <c r="J964">
        <f>IF($I964=1,SUMIFS(Registros!$I$2:$I$6000,Registros!$A$2:$A$6000,"CS",Registros!$B$2:$B$6000,$A964),0)</f>
        <v/>
      </c>
      <c r="K964">
        <f>IF(COUNTIFS(Winback!$K$2:$K$300,$D964)&gt;0,1,0)</f>
        <v/>
      </c>
      <c r="L964">
        <f>IF(AND($K964=1,LEFT($A964,3)="WB-"),SUMIFS(Winback!$D$2:$D$300,Winback!$K$2:$K$300,$D964),0)</f>
        <v/>
      </c>
      <c r="M964">
        <f>IF(OR($E964=1,$G964=1,SUMIFS(Registros!$J$2:$J$6000,Registros!$B$2:$B$6000,$A964)&gt;0),1,0)</f>
        <v/>
      </c>
      <c r="N964">
        <f>IF($J964&gt;0,1,IF(COUNTIFS(Registros!$A$2:$A$6000,"CS",Registros!$B$2:$B$6000,$A964,Registros!$K$2:$K$6000,"&lt;&gt;")&gt;0,1,0))</f>
        <v/>
      </c>
      <c r="O964">
        <f>IF(AND($K964=1,$E964=0,$G964=0,$I964=0),"WINBACK",IF(AND($M964=1,$N964&gt;0),"CONVERGENTE",IF($M964=1,"SOLO MÓVIL",IF($N964&gt;0,"SOLO FIJO / INTERNET","SIN SERVICIOS"))))</f>
        <v/>
      </c>
      <c r="P964">
        <f>IF($O964="WINBACK","Recuperar (winback)",IF($O964="CONVERGENTE","Upgrade / más líneas",IF($O964="SOLO MÓVIL","Ofrecer fijo + internet (FLBBTV)",IF($O964="SOLO FIJO / INTERNET","Ofrecer línea móvil Nextphone","Oferta completa (móvil + fijo + internet)"))))</f>
        <v/>
      </c>
      <c r="Q964">
        <f>$F964+$H964+$L964</f>
        <v/>
      </c>
      <c r="R964">
        <f>IFERROR(VLOOKUP($A964,Registros!$B$2:$G$6000,6,0),IFERROR(VLOOKUP($D964,Winback!$B$2:$C$300,2,0),""))</f>
        <v/>
      </c>
      <c r="S964">
        <f>IF($E964=1,"NP","")&amp;IF($G964=1,"+MOV","")&amp;IF($I964=1,"+CS","")&amp;IF($K964=1,"+WB","")</f>
        <v/>
      </c>
      <c r="T964">
        <f>$E964+$G964+$I964+$K964</f>
        <v/>
      </c>
    </row>
    <row r="965">
      <c r="A965" t="inlineStr">
        <is>
          <t>351225830000</t>
        </is>
      </c>
      <c r="B965" t="inlineStr">
        <is>
          <t>35122583</t>
        </is>
      </c>
      <c r="C965" t="inlineStr">
        <is>
          <t>GABRIEL JOAQUIN GONZALEZ CARRIZO</t>
        </is>
      </c>
      <c r="D965" t="inlineStr">
        <is>
          <t>GABRIELJOAQUINGONZALEZCARRIZO</t>
        </is>
      </c>
      <c r="E965">
        <f>IF(COUNTIFS(Registros!$A$2:$A$6000,"NP",Registros!$B$2:$B$6000,$A965)&gt;0,1,0)</f>
        <v/>
      </c>
      <c r="F965">
        <f>IF($E965=1,SUMIFS(Registros!$F$2:$F$6000,Registros!$A$2:$A$6000,"NP",Registros!$B$2:$B$6000,$A965),0)</f>
        <v/>
      </c>
      <c r="G965">
        <f>IF(COUNTIFS(Registros!$A$2:$A$6000,"MOV",Registros!$B$2:$B$6000,$A965)&gt;0,1,0)</f>
        <v/>
      </c>
      <c r="H965">
        <f>IF($G965=1,SUMIFS(Registros!$F$2:$F$6000,Registros!$A$2:$A$6000,"MOV",Registros!$B$2:$B$6000,$A965),0)</f>
        <v/>
      </c>
      <c r="I965">
        <f>IF(COUNTIFS(Registros!$A$2:$A$6000,"CS",Registros!$B$2:$B$6000,$A965)&gt;0,1,0)</f>
        <v/>
      </c>
      <c r="J965">
        <f>IF($I965=1,SUMIFS(Registros!$I$2:$I$6000,Registros!$A$2:$A$6000,"CS",Registros!$B$2:$B$6000,$A965),0)</f>
        <v/>
      </c>
      <c r="K965">
        <f>IF(COUNTIFS(Winback!$K$2:$K$300,$D965)&gt;0,1,0)</f>
        <v/>
      </c>
      <c r="L965">
        <f>IF(AND($K965=1,LEFT($A965,3)="WB-"),SUMIFS(Winback!$D$2:$D$300,Winback!$K$2:$K$300,$D965),0)</f>
        <v/>
      </c>
      <c r="M965">
        <f>IF(OR($E965=1,$G965=1,SUMIFS(Registros!$J$2:$J$6000,Registros!$B$2:$B$6000,$A965)&gt;0),1,0)</f>
        <v/>
      </c>
      <c r="N965">
        <f>IF($J965&gt;0,1,IF(COUNTIFS(Registros!$A$2:$A$6000,"CS",Registros!$B$2:$B$6000,$A965,Registros!$K$2:$K$6000,"&lt;&gt;")&gt;0,1,0))</f>
        <v/>
      </c>
      <c r="O965">
        <f>IF(AND($K965=1,$E965=0,$G965=0,$I965=0),"WINBACK",IF(AND($M965=1,$N965&gt;0),"CONVERGENTE",IF($M965=1,"SOLO MÓVIL",IF($N965&gt;0,"SOLO FIJO / INTERNET","SIN SERVICIOS"))))</f>
        <v/>
      </c>
      <c r="P965">
        <f>IF($O965="WINBACK","Recuperar (winback)",IF($O965="CONVERGENTE","Upgrade / más líneas",IF($O965="SOLO MÓVIL","Ofrecer fijo + internet (FLBBTV)",IF($O965="SOLO FIJO / INTERNET","Ofrecer línea móvil Nextphone","Oferta completa (móvil + fijo + internet)"))))</f>
        <v/>
      </c>
      <c r="Q965">
        <f>$F965+$H965+$L965</f>
        <v/>
      </c>
      <c r="R965">
        <f>IFERROR(VLOOKUP($A965,Registros!$B$2:$G$6000,6,0),IFERROR(VLOOKUP($D965,Winback!$B$2:$C$300,2,0),""))</f>
        <v/>
      </c>
      <c r="S965">
        <f>IF($E965=1,"NP","")&amp;IF($G965=1,"+MOV","")&amp;IF($I965=1,"+CS","")&amp;IF($K965=1,"+WB","")</f>
        <v/>
      </c>
      <c r="T965">
        <f>$E965+$G965+$I965+$K965</f>
        <v/>
      </c>
    </row>
    <row r="966">
      <c r="A966" t="inlineStr">
        <is>
          <t>346444820000</t>
        </is>
      </c>
      <c r="B966" t="inlineStr">
        <is>
          <t>34644482</t>
        </is>
      </c>
      <c r="C966" t="inlineStr">
        <is>
          <t>DANIEL ALFREDO MELA MORENO</t>
        </is>
      </c>
      <c r="D966" t="inlineStr">
        <is>
          <t>DANIELALFREDOMELAMORENO</t>
        </is>
      </c>
      <c r="E966">
        <f>IF(COUNTIFS(Registros!$A$2:$A$6000,"NP",Registros!$B$2:$B$6000,$A966)&gt;0,1,0)</f>
        <v/>
      </c>
      <c r="F966">
        <f>IF($E966=1,SUMIFS(Registros!$F$2:$F$6000,Registros!$A$2:$A$6000,"NP",Registros!$B$2:$B$6000,$A966),0)</f>
        <v/>
      </c>
      <c r="G966">
        <f>IF(COUNTIFS(Registros!$A$2:$A$6000,"MOV",Registros!$B$2:$B$6000,$A966)&gt;0,1,0)</f>
        <v/>
      </c>
      <c r="H966">
        <f>IF($G966=1,SUMIFS(Registros!$F$2:$F$6000,Registros!$A$2:$A$6000,"MOV",Registros!$B$2:$B$6000,$A966),0)</f>
        <v/>
      </c>
      <c r="I966">
        <f>IF(COUNTIFS(Registros!$A$2:$A$6000,"CS",Registros!$B$2:$B$6000,$A966)&gt;0,1,0)</f>
        <v/>
      </c>
      <c r="J966">
        <f>IF($I966=1,SUMIFS(Registros!$I$2:$I$6000,Registros!$A$2:$A$6000,"CS",Registros!$B$2:$B$6000,$A966),0)</f>
        <v/>
      </c>
      <c r="K966">
        <f>IF(COUNTIFS(Winback!$K$2:$K$300,$D966)&gt;0,1,0)</f>
        <v/>
      </c>
      <c r="L966">
        <f>IF(AND($K966=1,LEFT($A966,3)="WB-"),SUMIFS(Winback!$D$2:$D$300,Winback!$K$2:$K$300,$D966),0)</f>
        <v/>
      </c>
      <c r="M966">
        <f>IF(OR($E966=1,$G966=1,SUMIFS(Registros!$J$2:$J$6000,Registros!$B$2:$B$6000,$A966)&gt;0),1,0)</f>
        <v/>
      </c>
      <c r="N966">
        <f>IF($J966&gt;0,1,IF(COUNTIFS(Registros!$A$2:$A$6000,"CS",Registros!$B$2:$B$6000,$A966,Registros!$K$2:$K$6000,"&lt;&gt;")&gt;0,1,0))</f>
        <v/>
      </c>
      <c r="O966">
        <f>IF(AND($K966=1,$E966=0,$G966=0,$I966=0),"WINBACK",IF(AND($M966=1,$N966&gt;0),"CONVERGENTE",IF($M966=1,"SOLO MÓVIL",IF($N966&gt;0,"SOLO FIJO / INTERNET","SIN SERVICIOS"))))</f>
        <v/>
      </c>
      <c r="P966">
        <f>IF($O966="WINBACK","Recuperar (winback)",IF($O966="CONVERGENTE","Upgrade / más líneas",IF($O966="SOLO MÓVIL","Ofrecer fijo + internet (FLBBTV)",IF($O966="SOLO FIJO / INTERNET","Ofrecer línea móvil Nextphone","Oferta completa (móvil + fijo + internet)"))))</f>
        <v/>
      </c>
      <c r="Q966">
        <f>$F966+$H966+$L966</f>
        <v/>
      </c>
      <c r="R966">
        <f>IFERROR(VLOOKUP($A966,Registros!$B$2:$G$6000,6,0),IFERROR(VLOOKUP($D966,Winback!$B$2:$C$300,2,0),""))</f>
        <v/>
      </c>
      <c r="S966">
        <f>IF($E966=1,"NP","")&amp;IF($G966=1,"+MOV","")&amp;IF($I966=1,"+CS","")&amp;IF($K966=1,"+WB","")</f>
        <v/>
      </c>
      <c r="T966">
        <f>$E966+$G966+$I966+$K966</f>
        <v/>
      </c>
    </row>
    <row r="967">
      <c r="A967" t="inlineStr">
        <is>
          <t>354051610000</t>
        </is>
      </c>
      <c r="B967" t="inlineStr">
        <is>
          <t>35405161</t>
        </is>
      </c>
      <c r="C967" t="inlineStr">
        <is>
          <t>GILBERTO BERROCAL</t>
        </is>
      </c>
      <c r="D967" t="inlineStr">
        <is>
          <t>GILBERTOBERROCAL</t>
        </is>
      </c>
      <c r="E967">
        <f>IF(COUNTIFS(Registros!$A$2:$A$6000,"NP",Registros!$B$2:$B$6000,$A967)&gt;0,1,0)</f>
        <v/>
      </c>
      <c r="F967">
        <f>IF($E967=1,SUMIFS(Registros!$F$2:$F$6000,Registros!$A$2:$A$6000,"NP",Registros!$B$2:$B$6000,$A967),0)</f>
        <v/>
      </c>
      <c r="G967">
        <f>IF(COUNTIFS(Registros!$A$2:$A$6000,"MOV",Registros!$B$2:$B$6000,$A967)&gt;0,1,0)</f>
        <v/>
      </c>
      <c r="H967">
        <f>IF($G967=1,SUMIFS(Registros!$F$2:$F$6000,Registros!$A$2:$A$6000,"MOV",Registros!$B$2:$B$6000,$A967),0)</f>
        <v/>
      </c>
      <c r="I967">
        <f>IF(COUNTIFS(Registros!$A$2:$A$6000,"CS",Registros!$B$2:$B$6000,$A967)&gt;0,1,0)</f>
        <v/>
      </c>
      <c r="J967">
        <f>IF($I967=1,SUMIFS(Registros!$I$2:$I$6000,Registros!$A$2:$A$6000,"CS",Registros!$B$2:$B$6000,$A967),0)</f>
        <v/>
      </c>
      <c r="K967">
        <f>IF(COUNTIFS(Winback!$K$2:$K$300,$D967)&gt;0,1,0)</f>
        <v/>
      </c>
      <c r="L967">
        <f>IF(AND($K967=1,LEFT($A967,3)="WB-"),SUMIFS(Winback!$D$2:$D$300,Winback!$K$2:$K$300,$D967),0)</f>
        <v/>
      </c>
      <c r="M967">
        <f>IF(OR($E967=1,$G967=1,SUMIFS(Registros!$J$2:$J$6000,Registros!$B$2:$B$6000,$A967)&gt;0),1,0)</f>
        <v/>
      </c>
      <c r="N967">
        <f>IF($J967&gt;0,1,IF(COUNTIFS(Registros!$A$2:$A$6000,"CS",Registros!$B$2:$B$6000,$A967,Registros!$K$2:$K$6000,"&lt;&gt;")&gt;0,1,0))</f>
        <v/>
      </c>
      <c r="O967">
        <f>IF(AND($K967=1,$E967=0,$G967=0,$I967=0),"WINBACK",IF(AND($M967=1,$N967&gt;0),"CONVERGENTE",IF($M967=1,"SOLO MÓVIL",IF($N967&gt;0,"SOLO FIJO / INTERNET","SIN SERVICIOS"))))</f>
        <v/>
      </c>
      <c r="P967">
        <f>IF($O967="WINBACK","Recuperar (winback)",IF($O967="CONVERGENTE","Upgrade / más líneas",IF($O967="SOLO MÓVIL","Ofrecer fijo + internet (FLBBTV)",IF($O967="SOLO FIJO / INTERNET","Ofrecer línea móvil Nextphone","Oferta completa (móvil + fijo + internet)"))))</f>
        <v/>
      </c>
      <c r="Q967">
        <f>$F967+$H967+$L967</f>
        <v/>
      </c>
      <c r="R967">
        <f>IFERROR(VLOOKUP($A967,Registros!$B$2:$G$6000,6,0),IFERROR(VLOOKUP($D967,Winback!$B$2:$C$300,2,0),""))</f>
        <v/>
      </c>
      <c r="S967">
        <f>IF($E967=1,"NP","")&amp;IF($G967=1,"+MOV","")&amp;IF($I967=1,"+CS","")&amp;IF($K967=1,"+WB","")</f>
        <v/>
      </c>
      <c r="T967">
        <f>$E967+$G967+$I967+$K967</f>
        <v/>
      </c>
    </row>
    <row r="968">
      <c r="A968" t="inlineStr">
        <is>
          <t>363027010000</t>
        </is>
      </c>
      <c r="B968" t="inlineStr">
        <is>
          <t>36302701</t>
        </is>
      </c>
      <c r="C968" t="inlineStr">
        <is>
          <t>DANIEL OLMEDO TREJOS TREJOS</t>
        </is>
      </c>
      <c r="D968" t="inlineStr">
        <is>
          <t>DANIELOLMEDOTREJOSTREJOS</t>
        </is>
      </c>
      <c r="E968">
        <f>IF(COUNTIFS(Registros!$A$2:$A$6000,"NP",Registros!$B$2:$B$6000,$A968)&gt;0,1,0)</f>
        <v/>
      </c>
      <c r="F968">
        <f>IF($E968=1,SUMIFS(Registros!$F$2:$F$6000,Registros!$A$2:$A$6000,"NP",Registros!$B$2:$B$6000,$A968),0)</f>
        <v/>
      </c>
      <c r="G968">
        <f>IF(COUNTIFS(Registros!$A$2:$A$6000,"MOV",Registros!$B$2:$B$6000,$A968)&gt;0,1,0)</f>
        <v/>
      </c>
      <c r="H968">
        <f>IF($G968=1,SUMIFS(Registros!$F$2:$F$6000,Registros!$A$2:$A$6000,"MOV",Registros!$B$2:$B$6000,$A968),0)</f>
        <v/>
      </c>
      <c r="I968">
        <f>IF(COUNTIFS(Registros!$A$2:$A$6000,"CS",Registros!$B$2:$B$6000,$A968)&gt;0,1,0)</f>
        <v/>
      </c>
      <c r="J968">
        <f>IF($I968=1,SUMIFS(Registros!$I$2:$I$6000,Registros!$A$2:$A$6000,"CS",Registros!$B$2:$B$6000,$A968),0)</f>
        <v/>
      </c>
      <c r="K968">
        <f>IF(COUNTIFS(Winback!$K$2:$K$300,$D968)&gt;0,1,0)</f>
        <v/>
      </c>
      <c r="L968">
        <f>IF(AND($K968=1,LEFT($A968,3)="WB-"),SUMIFS(Winback!$D$2:$D$300,Winback!$K$2:$K$300,$D968),0)</f>
        <v/>
      </c>
      <c r="M968">
        <f>IF(OR($E968=1,$G968=1,SUMIFS(Registros!$J$2:$J$6000,Registros!$B$2:$B$6000,$A968)&gt;0),1,0)</f>
        <v/>
      </c>
      <c r="N968">
        <f>IF($J968&gt;0,1,IF(COUNTIFS(Registros!$A$2:$A$6000,"CS",Registros!$B$2:$B$6000,$A968,Registros!$K$2:$K$6000,"&lt;&gt;")&gt;0,1,0))</f>
        <v/>
      </c>
      <c r="O968">
        <f>IF(AND($K968=1,$E968=0,$G968=0,$I968=0),"WINBACK",IF(AND($M968=1,$N968&gt;0),"CONVERGENTE",IF($M968=1,"SOLO MÓVIL",IF($N968&gt;0,"SOLO FIJO / INTERNET","SIN SERVICIOS"))))</f>
        <v/>
      </c>
      <c r="P968">
        <f>IF($O968="WINBACK","Recuperar (winback)",IF($O968="CONVERGENTE","Upgrade / más líneas",IF($O968="SOLO MÓVIL","Ofrecer fijo + internet (FLBBTV)",IF($O968="SOLO FIJO / INTERNET","Ofrecer línea móvil Nextphone","Oferta completa (móvil + fijo + internet)"))))</f>
        <v/>
      </c>
      <c r="Q968">
        <f>$F968+$H968+$L968</f>
        <v/>
      </c>
      <c r="R968">
        <f>IFERROR(VLOOKUP($A968,Registros!$B$2:$G$6000,6,0),IFERROR(VLOOKUP($D968,Winback!$B$2:$C$300,2,0),""))</f>
        <v/>
      </c>
      <c r="S968">
        <f>IF($E968=1,"NP","")&amp;IF($G968=1,"+MOV","")&amp;IF($I968=1,"+CS","")&amp;IF($K968=1,"+WB","")</f>
        <v/>
      </c>
      <c r="T968">
        <f>$E968+$G968+$I968+$K968</f>
        <v/>
      </c>
    </row>
    <row r="969">
      <c r="A969" t="inlineStr">
        <is>
          <t>354317740000</t>
        </is>
      </c>
      <c r="B969" t="inlineStr">
        <is>
          <t>35431774</t>
        </is>
      </c>
      <c r="C969" t="inlineStr">
        <is>
          <t>MARIA GUADALUPE MARTINEZ NORIEGA</t>
        </is>
      </c>
      <c r="D969" t="inlineStr">
        <is>
          <t>MARIAGUADALUPEMARTINEZNORIEGA</t>
        </is>
      </c>
      <c r="E969">
        <f>IF(COUNTIFS(Registros!$A$2:$A$6000,"NP",Registros!$B$2:$B$6000,$A969)&gt;0,1,0)</f>
        <v/>
      </c>
      <c r="F969">
        <f>IF($E969=1,SUMIFS(Registros!$F$2:$F$6000,Registros!$A$2:$A$6000,"NP",Registros!$B$2:$B$6000,$A969),0)</f>
        <v/>
      </c>
      <c r="G969">
        <f>IF(COUNTIFS(Registros!$A$2:$A$6000,"MOV",Registros!$B$2:$B$6000,$A969)&gt;0,1,0)</f>
        <v/>
      </c>
      <c r="H969">
        <f>IF($G969=1,SUMIFS(Registros!$F$2:$F$6000,Registros!$A$2:$A$6000,"MOV",Registros!$B$2:$B$6000,$A969),0)</f>
        <v/>
      </c>
      <c r="I969">
        <f>IF(COUNTIFS(Registros!$A$2:$A$6000,"CS",Registros!$B$2:$B$6000,$A969)&gt;0,1,0)</f>
        <v/>
      </c>
      <c r="J969">
        <f>IF($I969=1,SUMIFS(Registros!$I$2:$I$6000,Registros!$A$2:$A$6000,"CS",Registros!$B$2:$B$6000,$A969),0)</f>
        <v/>
      </c>
      <c r="K969">
        <f>IF(COUNTIFS(Winback!$K$2:$K$300,$D969)&gt;0,1,0)</f>
        <v/>
      </c>
      <c r="L969">
        <f>IF(AND($K969=1,LEFT($A969,3)="WB-"),SUMIFS(Winback!$D$2:$D$300,Winback!$K$2:$K$300,$D969),0)</f>
        <v/>
      </c>
      <c r="M969">
        <f>IF(OR($E969=1,$G969=1,SUMIFS(Registros!$J$2:$J$6000,Registros!$B$2:$B$6000,$A969)&gt;0),1,0)</f>
        <v/>
      </c>
      <c r="N969">
        <f>IF($J969&gt;0,1,IF(COUNTIFS(Registros!$A$2:$A$6000,"CS",Registros!$B$2:$B$6000,$A969,Registros!$K$2:$K$6000,"&lt;&gt;")&gt;0,1,0))</f>
        <v/>
      </c>
      <c r="O969">
        <f>IF(AND($K969=1,$E969=0,$G969=0,$I969=0),"WINBACK",IF(AND($M969=1,$N969&gt;0),"CONVERGENTE",IF($M969=1,"SOLO MÓVIL",IF($N969&gt;0,"SOLO FIJO / INTERNET","SIN SERVICIOS"))))</f>
        <v/>
      </c>
      <c r="P969">
        <f>IF($O969="WINBACK","Recuperar (winback)",IF($O969="CONVERGENTE","Upgrade / más líneas",IF($O969="SOLO MÓVIL","Ofrecer fijo + internet (FLBBTV)",IF($O969="SOLO FIJO / INTERNET","Ofrecer línea móvil Nextphone","Oferta completa (móvil + fijo + internet)"))))</f>
        <v/>
      </c>
      <c r="Q969">
        <f>$F969+$H969+$L969</f>
        <v/>
      </c>
      <c r="R969">
        <f>IFERROR(VLOOKUP($A969,Registros!$B$2:$G$6000,6,0),IFERROR(VLOOKUP($D969,Winback!$B$2:$C$300,2,0),""))</f>
        <v/>
      </c>
      <c r="S969">
        <f>IF($E969=1,"NP","")&amp;IF($G969=1,"+MOV","")&amp;IF($I969=1,"+CS","")&amp;IF($K969=1,"+WB","")</f>
        <v/>
      </c>
      <c r="T969">
        <f>$E969+$G969+$I969+$K969</f>
        <v/>
      </c>
    </row>
    <row r="970">
      <c r="A970" t="inlineStr">
        <is>
          <t>353271470000</t>
        </is>
      </c>
      <c r="B970" t="inlineStr">
        <is>
          <t>35327147</t>
        </is>
      </c>
      <c r="C970" t="inlineStr">
        <is>
          <t>YAYISBETH VASQUEZ</t>
        </is>
      </c>
      <c r="D970" t="inlineStr">
        <is>
          <t>YAYISBETHVASQUEZ</t>
        </is>
      </c>
      <c r="E970">
        <f>IF(COUNTIFS(Registros!$A$2:$A$6000,"NP",Registros!$B$2:$B$6000,$A970)&gt;0,1,0)</f>
        <v/>
      </c>
      <c r="F970">
        <f>IF($E970=1,SUMIFS(Registros!$F$2:$F$6000,Registros!$A$2:$A$6000,"NP",Registros!$B$2:$B$6000,$A970),0)</f>
        <v/>
      </c>
      <c r="G970">
        <f>IF(COUNTIFS(Registros!$A$2:$A$6000,"MOV",Registros!$B$2:$B$6000,$A970)&gt;0,1,0)</f>
        <v/>
      </c>
      <c r="H970">
        <f>IF($G970=1,SUMIFS(Registros!$F$2:$F$6000,Registros!$A$2:$A$6000,"MOV",Registros!$B$2:$B$6000,$A970),0)</f>
        <v/>
      </c>
      <c r="I970">
        <f>IF(COUNTIFS(Registros!$A$2:$A$6000,"CS",Registros!$B$2:$B$6000,$A970)&gt;0,1,0)</f>
        <v/>
      </c>
      <c r="J970">
        <f>IF($I970=1,SUMIFS(Registros!$I$2:$I$6000,Registros!$A$2:$A$6000,"CS",Registros!$B$2:$B$6000,$A970),0)</f>
        <v/>
      </c>
      <c r="K970">
        <f>IF(COUNTIFS(Winback!$K$2:$K$300,$D970)&gt;0,1,0)</f>
        <v/>
      </c>
      <c r="L970">
        <f>IF(AND($K970=1,LEFT($A970,3)="WB-"),SUMIFS(Winback!$D$2:$D$300,Winback!$K$2:$K$300,$D970),0)</f>
        <v/>
      </c>
      <c r="M970">
        <f>IF(OR($E970=1,$G970=1,SUMIFS(Registros!$J$2:$J$6000,Registros!$B$2:$B$6000,$A970)&gt;0),1,0)</f>
        <v/>
      </c>
      <c r="N970">
        <f>IF($J970&gt;0,1,IF(COUNTIFS(Registros!$A$2:$A$6000,"CS",Registros!$B$2:$B$6000,$A970,Registros!$K$2:$K$6000,"&lt;&gt;")&gt;0,1,0))</f>
        <v/>
      </c>
      <c r="O970">
        <f>IF(AND($K970=1,$E970=0,$G970=0,$I970=0),"WINBACK",IF(AND($M970=1,$N970&gt;0),"CONVERGENTE",IF($M970=1,"SOLO MÓVIL",IF($N970&gt;0,"SOLO FIJO / INTERNET","SIN SERVICIOS"))))</f>
        <v/>
      </c>
      <c r="P970">
        <f>IF($O970="WINBACK","Recuperar (winback)",IF($O970="CONVERGENTE","Upgrade / más líneas",IF($O970="SOLO MÓVIL","Ofrecer fijo + internet (FLBBTV)",IF($O970="SOLO FIJO / INTERNET","Ofrecer línea móvil Nextphone","Oferta completa (móvil + fijo + internet)"))))</f>
        <v/>
      </c>
      <c r="Q970">
        <f>$F970+$H970+$L970</f>
        <v/>
      </c>
      <c r="R970">
        <f>IFERROR(VLOOKUP($A970,Registros!$B$2:$G$6000,6,0),IFERROR(VLOOKUP($D970,Winback!$B$2:$C$300,2,0),""))</f>
        <v/>
      </c>
      <c r="S970">
        <f>IF($E970=1,"NP","")&amp;IF($G970=1,"+MOV","")&amp;IF($I970=1,"+CS","")&amp;IF($K970=1,"+WB","")</f>
        <v/>
      </c>
      <c r="T970">
        <f>$E970+$G970+$I970+$K970</f>
        <v/>
      </c>
    </row>
    <row r="971">
      <c r="A971" t="inlineStr">
        <is>
          <t>349458130000</t>
        </is>
      </c>
      <c r="B971" t="inlineStr">
        <is>
          <t>34945813</t>
        </is>
      </c>
      <c r="C971" t="inlineStr">
        <is>
          <t>ANA MARIA JOYCE</t>
        </is>
      </c>
      <c r="D971" t="inlineStr">
        <is>
          <t>ANAMARIAJOYCE</t>
        </is>
      </c>
      <c r="E971">
        <f>IF(COUNTIFS(Registros!$A$2:$A$6000,"NP",Registros!$B$2:$B$6000,$A971)&gt;0,1,0)</f>
        <v/>
      </c>
      <c r="F971">
        <f>IF($E971=1,SUMIFS(Registros!$F$2:$F$6000,Registros!$A$2:$A$6000,"NP",Registros!$B$2:$B$6000,$A971),0)</f>
        <v/>
      </c>
      <c r="G971">
        <f>IF(COUNTIFS(Registros!$A$2:$A$6000,"MOV",Registros!$B$2:$B$6000,$A971)&gt;0,1,0)</f>
        <v/>
      </c>
      <c r="H971">
        <f>IF($G971=1,SUMIFS(Registros!$F$2:$F$6000,Registros!$A$2:$A$6000,"MOV",Registros!$B$2:$B$6000,$A971),0)</f>
        <v/>
      </c>
      <c r="I971">
        <f>IF(COUNTIFS(Registros!$A$2:$A$6000,"CS",Registros!$B$2:$B$6000,$A971)&gt;0,1,0)</f>
        <v/>
      </c>
      <c r="J971">
        <f>IF($I971=1,SUMIFS(Registros!$I$2:$I$6000,Registros!$A$2:$A$6000,"CS",Registros!$B$2:$B$6000,$A971),0)</f>
        <v/>
      </c>
      <c r="K971">
        <f>IF(COUNTIFS(Winback!$K$2:$K$300,$D971)&gt;0,1,0)</f>
        <v/>
      </c>
      <c r="L971">
        <f>IF(AND($K971=1,LEFT($A971,3)="WB-"),SUMIFS(Winback!$D$2:$D$300,Winback!$K$2:$K$300,$D971),0)</f>
        <v/>
      </c>
      <c r="M971">
        <f>IF(OR($E971=1,$G971=1,SUMIFS(Registros!$J$2:$J$6000,Registros!$B$2:$B$6000,$A971)&gt;0),1,0)</f>
        <v/>
      </c>
      <c r="N971">
        <f>IF($J971&gt;0,1,IF(COUNTIFS(Registros!$A$2:$A$6000,"CS",Registros!$B$2:$B$6000,$A971,Registros!$K$2:$K$6000,"&lt;&gt;")&gt;0,1,0))</f>
        <v/>
      </c>
      <c r="O971">
        <f>IF(AND($K971=1,$E971=0,$G971=0,$I971=0),"WINBACK",IF(AND($M971=1,$N971&gt;0),"CONVERGENTE",IF($M971=1,"SOLO MÓVIL",IF($N971&gt;0,"SOLO FIJO / INTERNET","SIN SERVICIOS"))))</f>
        <v/>
      </c>
      <c r="P971">
        <f>IF($O971="WINBACK","Recuperar (winback)",IF($O971="CONVERGENTE","Upgrade / más líneas",IF($O971="SOLO MÓVIL","Ofrecer fijo + internet (FLBBTV)",IF($O971="SOLO FIJO / INTERNET","Ofrecer línea móvil Nextphone","Oferta completa (móvil + fijo + internet)"))))</f>
        <v/>
      </c>
      <c r="Q971">
        <f>$F971+$H971+$L971</f>
        <v/>
      </c>
      <c r="R971">
        <f>IFERROR(VLOOKUP($A971,Registros!$B$2:$G$6000,6,0),IFERROR(VLOOKUP($D971,Winback!$B$2:$C$300,2,0),""))</f>
        <v/>
      </c>
      <c r="S971">
        <f>IF($E971=1,"NP","")&amp;IF($G971=1,"+MOV","")&amp;IF($I971=1,"+CS","")&amp;IF($K971=1,"+WB","")</f>
        <v/>
      </c>
      <c r="T971">
        <f>$E971+$G971+$I971+$K971</f>
        <v/>
      </c>
    </row>
    <row r="972">
      <c r="A972" t="inlineStr">
        <is>
          <t>358063330000</t>
        </is>
      </c>
      <c r="B972" t="inlineStr">
        <is>
          <t>35806333</t>
        </is>
      </c>
      <c r="C972" t="inlineStr">
        <is>
          <t>LUIS EMILIO SILVA</t>
        </is>
      </c>
      <c r="D972" t="inlineStr">
        <is>
          <t>LUISEMILIOSILVA</t>
        </is>
      </c>
      <c r="E972">
        <f>IF(COUNTIFS(Registros!$A$2:$A$6000,"NP",Registros!$B$2:$B$6000,$A972)&gt;0,1,0)</f>
        <v/>
      </c>
      <c r="F972">
        <f>IF($E972=1,SUMIFS(Registros!$F$2:$F$6000,Registros!$A$2:$A$6000,"NP",Registros!$B$2:$B$6000,$A972),0)</f>
        <v/>
      </c>
      <c r="G972">
        <f>IF(COUNTIFS(Registros!$A$2:$A$6000,"MOV",Registros!$B$2:$B$6000,$A972)&gt;0,1,0)</f>
        <v/>
      </c>
      <c r="H972">
        <f>IF($G972=1,SUMIFS(Registros!$F$2:$F$6000,Registros!$A$2:$A$6000,"MOV",Registros!$B$2:$B$6000,$A972),0)</f>
        <v/>
      </c>
      <c r="I972">
        <f>IF(COUNTIFS(Registros!$A$2:$A$6000,"CS",Registros!$B$2:$B$6000,$A972)&gt;0,1,0)</f>
        <v/>
      </c>
      <c r="J972">
        <f>IF($I972=1,SUMIFS(Registros!$I$2:$I$6000,Registros!$A$2:$A$6000,"CS",Registros!$B$2:$B$6000,$A972),0)</f>
        <v/>
      </c>
      <c r="K972">
        <f>IF(COUNTIFS(Winback!$K$2:$K$300,$D972)&gt;0,1,0)</f>
        <v/>
      </c>
      <c r="L972">
        <f>IF(AND($K972=1,LEFT($A972,3)="WB-"),SUMIFS(Winback!$D$2:$D$300,Winback!$K$2:$K$300,$D972),0)</f>
        <v/>
      </c>
      <c r="M972">
        <f>IF(OR($E972=1,$G972=1,SUMIFS(Registros!$J$2:$J$6000,Registros!$B$2:$B$6000,$A972)&gt;0),1,0)</f>
        <v/>
      </c>
      <c r="N972">
        <f>IF($J972&gt;0,1,IF(COUNTIFS(Registros!$A$2:$A$6000,"CS",Registros!$B$2:$B$6000,$A972,Registros!$K$2:$K$6000,"&lt;&gt;")&gt;0,1,0))</f>
        <v/>
      </c>
      <c r="O972">
        <f>IF(AND($K972=1,$E972=0,$G972=0,$I972=0),"WINBACK",IF(AND($M972=1,$N972&gt;0),"CONVERGENTE",IF($M972=1,"SOLO MÓVIL",IF($N972&gt;0,"SOLO FIJO / INTERNET","SIN SERVICIOS"))))</f>
        <v/>
      </c>
      <c r="P972">
        <f>IF($O972="WINBACK","Recuperar (winback)",IF($O972="CONVERGENTE","Upgrade / más líneas",IF($O972="SOLO MÓVIL","Ofrecer fijo + internet (FLBBTV)",IF($O972="SOLO FIJO / INTERNET","Ofrecer línea móvil Nextphone","Oferta completa (móvil + fijo + internet)"))))</f>
        <v/>
      </c>
      <c r="Q972">
        <f>$F972+$H972+$L972</f>
        <v/>
      </c>
      <c r="R972">
        <f>IFERROR(VLOOKUP($A972,Registros!$B$2:$G$6000,6,0),IFERROR(VLOOKUP($D972,Winback!$B$2:$C$300,2,0),""))</f>
        <v/>
      </c>
      <c r="S972">
        <f>IF($E972=1,"NP","")&amp;IF($G972=1,"+MOV","")&amp;IF($I972=1,"+CS","")&amp;IF($K972=1,"+WB","")</f>
        <v/>
      </c>
      <c r="T972">
        <f>$E972+$G972+$I972+$K972</f>
        <v/>
      </c>
    </row>
    <row r="973">
      <c r="A973" t="inlineStr">
        <is>
          <t>366056170000</t>
        </is>
      </c>
      <c r="B973" t="inlineStr">
        <is>
          <t>36605617</t>
        </is>
      </c>
      <c r="C973" t="inlineStr">
        <is>
          <t>PAULO SERRANO</t>
        </is>
      </c>
      <c r="D973" t="inlineStr">
        <is>
          <t>PAULOSERRANO</t>
        </is>
      </c>
      <c r="E973">
        <f>IF(COUNTIFS(Registros!$A$2:$A$6000,"NP",Registros!$B$2:$B$6000,$A973)&gt;0,1,0)</f>
        <v/>
      </c>
      <c r="F973">
        <f>IF($E973=1,SUMIFS(Registros!$F$2:$F$6000,Registros!$A$2:$A$6000,"NP",Registros!$B$2:$B$6000,$A973),0)</f>
        <v/>
      </c>
      <c r="G973">
        <f>IF(COUNTIFS(Registros!$A$2:$A$6000,"MOV",Registros!$B$2:$B$6000,$A973)&gt;0,1,0)</f>
        <v/>
      </c>
      <c r="H973">
        <f>IF($G973=1,SUMIFS(Registros!$F$2:$F$6000,Registros!$A$2:$A$6000,"MOV",Registros!$B$2:$B$6000,$A973),0)</f>
        <v/>
      </c>
      <c r="I973">
        <f>IF(COUNTIFS(Registros!$A$2:$A$6000,"CS",Registros!$B$2:$B$6000,$A973)&gt;0,1,0)</f>
        <v/>
      </c>
      <c r="J973">
        <f>IF($I973=1,SUMIFS(Registros!$I$2:$I$6000,Registros!$A$2:$A$6000,"CS",Registros!$B$2:$B$6000,$A973),0)</f>
        <v/>
      </c>
      <c r="K973">
        <f>IF(COUNTIFS(Winback!$K$2:$K$300,$D973)&gt;0,1,0)</f>
        <v/>
      </c>
      <c r="L973">
        <f>IF(AND($K973=1,LEFT($A973,3)="WB-"),SUMIFS(Winback!$D$2:$D$300,Winback!$K$2:$K$300,$D973),0)</f>
        <v/>
      </c>
      <c r="M973">
        <f>IF(OR($E973=1,$G973=1,SUMIFS(Registros!$J$2:$J$6000,Registros!$B$2:$B$6000,$A973)&gt;0),1,0)</f>
        <v/>
      </c>
      <c r="N973">
        <f>IF($J973&gt;0,1,IF(COUNTIFS(Registros!$A$2:$A$6000,"CS",Registros!$B$2:$B$6000,$A973,Registros!$K$2:$K$6000,"&lt;&gt;")&gt;0,1,0))</f>
        <v/>
      </c>
      <c r="O973">
        <f>IF(AND($K973=1,$E973=0,$G973=0,$I973=0),"WINBACK",IF(AND($M973=1,$N973&gt;0),"CONVERGENTE",IF($M973=1,"SOLO MÓVIL",IF($N973&gt;0,"SOLO FIJO / INTERNET","SIN SERVICIOS"))))</f>
        <v/>
      </c>
      <c r="P973">
        <f>IF($O973="WINBACK","Recuperar (winback)",IF($O973="CONVERGENTE","Upgrade / más líneas",IF($O973="SOLO MÓVIL","Ofrecer fijo + internet (FLBBTV)",IF($O973="SOLO FIJO / INTERNET","Ofrecer línea móvil Nextphone","Oferta completa (móvil + fijo + internet)"))))</f>
        <v/>
      </c>
      <c r="Q973">
        <f>$F973+$H973+$L973</f>
        <v/>
      </c>
      <c r="R973">
        <f>IFERROR(VLOOKUP($A973,Registros!$B$2:$G$6000,6,0),IFERROR(VLOOKUP($D973,Winback!$B$2:$C$300,2,0),""))</f>
        <v/>
      </c>
      <c r="S973">
        <f>IF($E973=1,"NP","")&amp;IF($G973=1,"+MOV","")&amp;IF($I973=1,"+CS","")&amp;IF($K973=1,"+WB","")</f>
        <v/>
      </c>
      <c r="T973">
        <f>$E973+$G973+$I973+$K973</f>
        <v/>
      </c>
    </row>
    <row r="974">
      <c r="A974" t="inlineStr">
        <is>
          <t>341057130000</t>
        </is>
      </c>
      <c r="B974" t="inlineStr">
        <is>
          <t>34105713</t>
        </is>
      </c>
      <c r="C974" t="inlineStr">
        <is>
          <t>ALVIS DEAGO ESCALONA</t>
        </is>
      </c>
      <c r="D974" t="inlineStr">
        <is>
          <t>ALVISDEAGOESCALONA</t>
        </is>
      </c>
      <c r="E974">
        <f>IF(COUNTIFS(Registros!$A$2:$A$6000,"NP",Registros!$B$2:$B$6000,$A974)&gt;0,1,0)</f>
        <v/>
      </c>
      <c r="F974">
        <f>IF($E974=1,SUMIFS(Registros!$F$2:$F$6000,Registros!$A$2:$A$6000,"NP",Registros!$B$2:$B$6000,$A974),0)</f>
        <v/>
      </c>
      <c r="G974">
        <f>IF(COUNTIFS(Registros!$A$2:$A$6000,"MOV",Registros!$B$2:$B$6000,$A974)&gt;0,1,0)</f>
        <v/>
      </c>
      <c r="H974">
        <f>IF($G974=1,SUMIFS(Registros!$F$2:$F$6000,Registros!$A$2:$A$6000,"MOV",Registros!$B$2:$B$6000,$A974),0)</f>
        <v/>
      </c>
      <c r="I974">
        <f>IF(COUNTIFS(Registros!$A$2:$A$6000,"CS",Registros!$B$2:$B$6000,$A974)&gt;0,1,0)</f>
        <v/>
      </c>
      <c r="J974">
        <f>IF($I974=1,SUMIFS(Registros!$I$2:$I$6000,Registros!$A$2:$A$6000,"CS",Registros!$B$2:$B$6000,$A974),0)</f>
        <v/>
      </c>
      <c r="K974">
        <f>IF(COUNTIFS(Winback!$K$2:$K$300,$D974)&gt;0,1,0)</f>
        <v/>
      </c>
      <c r="L974">
        <f>IF(AND($K974=1,LEFT($A974,3)="WB-"),SUMIFS(Winback!$D$2:$D$300,Winback!$K$2:$K$300,$D974),0)</f>
        <v/>
      </c>
      <c r="M974">
        <f>IF(OR($E974=1,$G974=1,SUMIFS(Registros!$J$2:$J$6000,Registros!$B$2:$B$6000,$A974)&gt;0),1,0)</f>
        <v/>
      </c>
      <c r="N974">
        <f>IF($J974&gt;0,1,IF(COUNTIFS(Registros!$A$2:$A$6000,"CS",Registros!$B$2:$B$6000,$A974,Registros!$K$2:$K$6000,"&lt;&gt;")&gt;0,1,0))</f>
        <v/>
      </c>
      <c r="O974">
        <f>IF(AND($K974=1,$E974=0,$G974=0,$I974=0),"WINBACK",IF(AND($M974=1,$N974&gt;0),"CONVERGENTE",IF($M974=1,"SOLO MÓVIL",IF($N974&gt;0,"SOLO FIJO / INTERNET","SIN SERVICIOS"))))</f>
        <v/>
      </c>
      <c r="P974">
        <f>IF($O974="WINBACK","Recuperar (winback)",IF($O974="CONVERGENTE","Upgrade / más líneas",IF($O974="SOLO MÓVIL","Ofrecer fijo + internet (FLBBTV)",IF($O974="SOLO FIJO / INTERNET","Ofrecer línea móvil Nextphone","Oferta completa (móvil + fijo + internet)"))))</f>
        <v/>
      </c>
      <c r="Q974">
        <f>$F974+$H974+$L974</f>
        <v/>
      </c>
      <c r="R974">
        <f>IFERROR(VLOOKUP($A974,Registros!$B$2:$G$6000,6,0),IFERROR(VLOOKUP($D974,Winback!$B$2:$C$300,2,0),""))</f>
        <v/>
      </c>
      <c r="S974">
        <f>IF($E974=1,"NP","")&amp;IF($G974=1,"+MOV","")&amp;IF($I974=1,"+CS","")&amp;IF($K974=1,"+WB","")</f>
        <v/>
      </c>
      <c r="T974">
        <f>$E974+$G974+$I974+$K974</f>
        <v/>
      </c>
    </row>
    <row r="975">
      <c r="A975" t="inlineStr">
        <is>
          <t>359060590000</t>
        </is>
      </c>
      <c r="B975" t="inlineStr">
        <is>
          <t>35906059</t>
        </is>
      </c>
      <c r="C975" t="inlineStr">
        <is>
          <t>NIDIA RODRIGUEZ OJO</t>
        </is>
      </c>
      <c r="D975" t="inlineStr">
        <is>
          <t>NIDIARODRIGUEZOJO</t>
        </is>
      </c>
      <c r="E975">
        <f>IF(COUNTIFS(Registros!$A$2:$A$6000,"NP",Registros!$B$2:$B$6000,$A975)&gt;0,1,0)</f>
        <v/>
      </c>
      <c r="F975">
        <f>IF($E975=1,SUMIFS(Registros!$F$2:$F$6000,Registros!$A$2:$A$6000,"NP",Registros!$B$2:$B$6000,$A975),0)</f>
        <v/>
      </c>
      <c r="G975">
        <f>IF(COUNTIFS(Registros!$A$2:$A$6000,"MOV",Registros!$B$2:$B$6000,$A975)&gt;0,1,0)</f>
        <v/>
      </c>
      <c r="H975">
        <f>IF($G975=1,SUMIFS(Registros!$F$2:$F$6000,Registros!$A$2:$A$6000,"MOV",Registros!$B$2:$B$6000,$A975),0)</f>
        <v/>
      </c>
      <c r="I975">
        <f>IF(COUNTIFS(Registros!$A$2:$A$6000,"CS",Registros!$B$2:$B$6000,$A975)&gt;0,1,0)</f>
        <v/>
      </c>
      <c r="J975">
        <f>IF($I975=1,SUMIFS(Registros!$I$2:$I$6000,Registros!$A$2:$A$6000,"CS",Registros!$B$2:$B$6000,$A975),0)</f>
        <v/>
      </c>
      <c r="K975">
        <f>IF(COUNTIFS(Winback!$K$2:$K$300,$D975)&gt;0,1,0)</f>
        <v/>
      </c>
      <c r="L975">
        <f>IF(AND($K975=1,LEFT($A975,3)="WB-"),SUMIFS(Winback!$D$2:$D$300,Winback!$K$2:$K$300,$D975),0)</f>
        <v/>
      </c>
      <c r="M975">
        <f>IF(OR($E975=1,$G975=1,SUMIFS(Registros!$J$2:$J$6000,Registros!$B$2:$B$6000,$A975)&gt;0),1,0)</f>
        <v/>
      </c>
      <c r="N975">
        <f>IF($J975&gt;0,1,IF(COUNTIFS(Registros!$A$2:$A$6000,"CS",Registros!$B$2:$B$6000,$A975,Registros!$K$2:$K$6000,"&lt;&gt;")&gt;0,1,0))</f>
        <v/>
      </c>
      <c r="O975">
        <f>IF(AND($K975=1,$E975=0,$G975=0,$I975=0),"WINBACK",IF(AND($M975=1,$N975&gt;0),"CONVERGENTE",IF($M975=1,"SOLO MÓVIL",IF($N975&gt;0,"SOLO FIJO / INTERNET","SIN SERVICIOS"))))</f>
        <v/>
      </c>
      <c r="P975">
        <f>IF($O975="WINBACK","Recuperar (winback)",IF($O975="CONVERGENTE","Upgrade / más líneas",IF($O975="SOLO MÓVIL","Ofrecer fijo + internet (FLBBTV)",IF($O975="SOLO FIJO / INTERNET","Ofrecer línea móvil Nextphone","Oferta completa (móvil + fijo + internet)"))))</f>
        <v/>
      </c>
      <c r="Q975">
        <f>$F975+$H975+$L975</f>
        <v/>
      </c>
      <c r="R975">
        <f>IFERROR(VLOOKUP($A975,Registros!$B$2:$G$6000,6,0),IFERROR(VLOOKUP($D975,Winback!$B$2:$C$300,2,0),""))</f>
        <v/>
      </c>
      <c r="S975">
        <f>IF($E975=1,"NP","")&amp;IF($G975=1,"+MOV","")&amp;IF($I975=1,"+CS","")&amp;IF($K975=1,"+WB","")</f>
        <v/>
      </c>
      <c r="T975">
        <f>$E975+$G975+$I975+$K975</f>
        <v/>
      </c>
    </row>
    <row r="976">
      <c r="A976" t="inlineStr">
        <is>
          <t>358183590000</t>
        </is>
      </c>
      <c r="B976" t="inlineStr">
        <is>
          <t>35818359</t>
        </is>
      </c>
      <c r="C976" t="inlineStr">
        <is>
          <t>ANA ISABEL MARQUINEZ JAEN</t>
        </is>
      </c>
      <c r="D976" t="inlineStr">
        <is>
          <t>ANAISABELMARQUINEZJAEN</t>
        </is>
      </c>
      <c r="E976">
        <f>IF(COUNTIFS(Registros!$A$2:$A$6000,"NP",Registros!$B$2:$B$6000,$A976)&gt;0,1,0)</f>
        <v/>
      </c>
      <c r="F976">
        <f>IF($E976=1,SUMIFS(Registros!$F$2:$F$6000,Registros!$A$2:$A$6000,"NP",Registros!$B$2:$B$6000,$A976),0)</f>
        <v/>
      </c>
      <c r="G976">
        <f>IF(COUNTIFS(Registros!$A$2:$A$6000,"MOV",Registros!$B$2:$B$6000,$A976)&gt;0,1,0)</f>
        <v/>
      </c>
      <c r="H976">
        <f>IF($G976=1,SUMIFS(Registros!$F$2:$F$6000,Registros!$A$2:$A$6000,"MOV",Registros!$B$2:$B$6000,$A976),0)</f>
        <v/>
      </c>
      <c r="I976">
        <f>IF(COUNTIFS(Registros!$A$2:$A$6000,"CS",Registros!$B$2:$B$6000,$A976)&gt;0,1,0)</f>
        <v/>
      </c>
      <c r="J976">
        <f>IF($I976=1,SUMIFS(Registros!$I$2:$I$6000,Registros!$A$2:$A$6000,"CS",Registros!$B$2:$B$6000,$A976),0)</f>
        <v/>
      </c>
      <c r="K976">
        <f>IF(COUNTIFS(Winback!$K$2:$K$300,$D976)&gt;0,1,0)</f>
        <v/>
      </c>
      <c r="L976">
        <f>IF(AND($K976=1,LEFT($A976,3)="WB-"),SUMIFS(Winback!$D$2:$D$300,Winback!$K$2:$K$300,$D976),0)</f>
        <v/>
      </c>
      <c r="M976">
        <f>IF(OR($E976=1,$G976=1,SUMIFS(Registros!$J$2:$J$6000,Registros!$B$2:$B$6000,$A976)&gt;0),1,0)</f>
        <v/>
      </c>
      <c r="N976">
        <f>IF($J976&gt;0,1,IF(COUNTIFS(Registros!$A$2:$A$6000,"CS",Registros!$B$2:$B$6000,$A976,Registros!$K$2:$K$6000,"&lt;&gt;")&gt;0,1,0))</f>
        <v/>
      </c>
      <c r="O976">
        <f>IF(AND($K976=1,$E976=0,$G976=0,$I976=0),"WINBACK",IF(AND($M976=1,$N976&gt;0),"CONVERGENTE",IF($M976=1,"SOLO MÓVIL",IF($N976&gt;0,"SOLO FIJO / INTERNET","SIN SERVICIOS"))))</f>
        <v/>
      </c>
      <c r="P976">
        <f>IF($O976="WINBACK","Recuperar (winback)",IF($O976="CONVERGENTE","Upgrade / más líneas",IF($O976="SOLO MÓVIL","Ofrecer fijo + internet (FLBBTV)",IF($O976="SOLO FIJO / INTERNET","Ofrecer línea móvil Nextphone","Oferta completa (móvil + fijo + internet)"))))</f>
        <v/>
      </c>
      <c r="Q976">
        <f>$F976+$H976+$L976</f>
        <v/>
      </c>
      <c r="R976">
        <f>IFERROR(VLOOKUP($A976,Registros!$B$2:$G$6000,6,0),IFERROR(VLOOKUP($D976,Winback!$B$2:$C$300,2,0),""))</f>
        <v/>
      </c>
      <c r="S976">
        <f>IF($E976=1,"NP","")&amp;IF($G976=1,"+MOV","")&amp;IF($I976=1,"+CS","")&amp;IF($K976=1,"+WB","")</f>
        <v/>
      </c>
      <c r="T976">
        <f>$E976+$G976+$I976+$K976</f>
        <v/>
      </c>
    </row>
    <row r="977">
      <c r="A977" t="inlineStr">
        <is>
          <t>329979350000</t>
        </is>
      </c>
      <c r="B977" t="inlineStr">
        <is>
          <t>32997935</t>
        </is>
      </c>
      <c r="C977" t="inlineStr">
        <is>
          <t>Johan Gu adalupe Rios Medina</t>
        </is>
      </c>
      <c r="D977" t="inlineStr">
        <is>
          <t>JOHANGUADALUPERIOSMEDINA</t>
        </is>
      </c>
      <c r="E977">
        <f>IF(COUNTIFS(Registros!$A$2:$A$6000,"NP",Registros!$B$2:$B$6000,$A977)&gt;0,1,0)</f>
        <v/>
      </c>
      <c r="F977">
        <f>IF($E977=1,SUMIFS(Registros!$F$2:$F$6000,Registros!$A$2:$A$6000,"NP",Registros!$B$2:$B$6000,$A977),0)</f>
        <v/>
      </c>
      <c r="G977">
        <f>IF(COUNTIFS(Registros!$A$2:$A$6000,"MOV",Registros!$B$2:$B$6000,$A977)&gt;0,1,0)</f>
        <v/>
      </c>
      <c r="H977">
        <f>IF($G977=1,SUMIFS(Registros!$F$2:$F$6000,Registros!$A$2:$A$6000,"MOV",Registros!$B$2:$B$6000,$A977),0)</f>
        <v/>
      </c>
      <c r="I977">
        <f>IF(COUNTIFS(Registros!$A$2:$A$6000,"CS",Registros!$B$2:$B$6000,$A977)&gt;0,1,0)</f>
        <v/>
      </c>
      <c r="J977">
        <f>IF($I977=1,SUMIFS(Registros!$I$2:$I$6000,Registros!$A$2:$A$6000,"CS",Registros!$B$2:$B$6000,$A977),0)</f>
        <v/>
      </c>
      <c r="K977">
        <f>IF(COUNTIFS(Winback!$K$2:$K$300,$D977)&gt;0,1,0)</f>
        <v/>
      </c>
      <c r="L977">
        <f>IF(AND($K977=1,LEFT($A977,3)="WB-"),SUMIFS(Winback!$D$2:$D$300,Winback!$K$2:$K$300,$D977),0)</f>
        <v/>
      </c>
      <c r="M977">
        <f>IF(OR($E977=1,$G977=1,SUMIFS(Registros!$J$2:$J$6000,Registros!$B$2:$B$6000,$A977)&gt;0),1,0)</f>
        <v/>
      </c>
      <c r="N977">
        <f>IF($J977&gt;0,1,IF(COUNTIFS(Registros!$A$2:$A$6000,"CS",Registros!$B$2:$B$6000,$A977,Registros!$K$2:$K$6000,"&lt;&gt;")&gt;0,1,0))</f>
        <v/>
      </c>
      <c r="O977">
        <f>IF(AND($K977=1,$E977=0,$G977=0,$I977=0),"WINBACK",IF(AND($M977=1,$N977&gt;0),"CONVERGENTE",IF($M977=1,"SOLO MÓVIL",IF($N977&gt;0,"SOLO FIJO / INTERNET","SIN SERVICIOS"))))</f>
        <v/>
      </c>
      <c r="P977">
        <f>IF($O977="WINBACK","Recuperar (winback)",IF($O977="CONVERGENTE","Upgrade / más líneas",IF($O977="SOLO MÓVIL","Ofrecer fijo + internet (FLBBTV)",IF($O977="SOLO FIJO / INTERNET","Ofrecer línea móvil Nextphone","Oferta completa (móvil + fijo + internet)"))))</f>
        <v/>
      </c>
      <c r="Q977">
        <f>$F977+$H977+$L977</f>
        <v/>
      </c>
      <c r="R977">
        <f>IFERROR(VLOOKUP($A977,Registros!$B$2:$G$6000,6,0),IFERROR(VLOOKUP($D977,Winback!$B$2:$C$300,2,0),""))</f>
        <v/>
      </c>
      <c r="S977">
        <f>IF($E977=1,"NP","")&amp;IF($G977=1,"+MOV","")&amp;IF($I977=1,"+CS","")&amp;IF($K977=1,"+WB","")</f>
        <v/>
      </c>
      <c r="T977">
        <f>$E977+$G977+$I977+$K977</f>
        <v/>
      </c>
    </row>
    <row r="978">
      <c r="A978" t="inlineStr">
        <is>
          <t>356295560000</t>
        </is>
      </c>
      <c r="B978" t="inlineStr">
        <is>
          <t>35629556</t>
        </is>
      </c>
      <c r="C978" t="inlineStr">
        <is>
          <t>ANA FELICIDAD PINTO ORTEGA</t>
        </is>
      </c>
      <c r="D978" t="inlineStr">
        <is>
          <t>ANAFELICIDADPINTOORTEGA</t>
        </is>
      </c>
      <c r="E978">
        <f>IF(COUNTIFS(Registros!$A$2:$A$6000,"NP",Registros!$B$2:$B$6000,$A978)&gt;0,1,0)</f>
        <v/>
      </c>
      <c r="F978">
        <f>IF($E978=1,SUMIFS(Registros!$F$2:$F$6000,Registros!$A$2:$A$6000,"NP",Registros!$B$2:$B$6000,$A978),0)</f>
        <v/>
      </c>
      <c r="G978">
        <f>IF(COUNTIFS(Registros!$A$2:$A$6000,"MOV",Registros!$B$2:$B$6000,$A978)&gt;0,1,0)</f>
        <v/>
      </c>
      <c r="H978">
        <f>IF($G978=1,SUMIFS(Registros!$F$2:$F$6000,Registros!$A$2:$A$6000,"MOV",Registros!$B$2:$B$6000,$A978),0)</f>
        <v/>
      </c>
      <c r="I978">
        <f>IF(COUNTIFS(Registros!$A$2:$A$6000,"CS",Registros!$B$2:$B$6000,$A978)&gt;0,1,0)</f>
        <v/>
      </c>
      <c r="J978">
        <f>IF($I978=1,SUMIFS(Registros!$I$2:$I$6000,Registros!$A$2:$A$6000,"CS",Registros!$B$2:$B$6000,$A978),0)</f>
        <v/>
      </c>
      <c r="K978">
        <f>IF(COUNTIFS(Winback!$K$2:$K$300,$D978)&gt;0,1,0)</f>
        <v/>
      </c>
      <c r="L978">
        <f>IF(AND($K978=1,LEFT($A978,3)="WB-"),SUMIFS(Winback!$D$2:$D$300,Winback!$K$2:$K$300,$D978),0)</f>
        <v/>
      </c>
      <c r="M978">
        <f>IF(OR($E978=1,$G978=1,SUMIFS(Registros!$J$2:$J$6000,Registros!$B$2:$B$6000,$A978)&gt;0),1,0)</f>
        <v/>
      </c>
      <c r="N978">
        <f>IF($J978&gt;0,1,IF(COUNTIFS(Registros!$A$2:$A$6000,"CS",Registros!$B$2:$B$6000,$A978,Registros!$K$2:$K$6000,"&lt;&gt;")&gt;0,1,0))</f>
        <v/>
      </c>
      <c r="O978">
        <f>IF(AND($K978=1,$E978=0,$G978=0,$I978=0),"WINBACK",IF(AND($M978=1,$N978&gt;0),"CONVERGENTE",IF($M978=1,"SOLO MÓVIL",IF($N978&gt;0,"SOLO FIJO / INTERNET","SIN SERVICIOS"))))</f>
        <v/>
      </c>
      <c r="P978">
        <f>IF($O978="WINBACK","Recuperar (winback)",IF($O978="CONVERGENTE","Upgrade / más líneas",IF($O978="SOLO MÓVIL","Ofrecer fijo + internet (FLBBTV)",IF($O978="SOLO FIJO / INTERNET","Ofrecer línea móvil Nextphone","Oferta completa (móvil + fijo + internet)"))))</f>
        <v/>
      </c>
      <c r="Q978">
        <f>$F978+$H978+$L978</f>
        <v/>
      </c>
      <c r="R978">
        <f>IFERROR(VLOOKUP($A978,Registros!$B$2:$G$6000,6,0),IFERROR(VLOOKUP($D978,Winback!$B$2:$C$300,2,0),""))</f>
        <v/>
      </c>
      <c r="S978">
        <f>IF($E978=1,"NP","")&amp;IF($G978=1,"+MOV","")&amp;IF($I978=1,"+CS","")&amp;IF($K978=1,"+WB","")</f>
        <v/>
      </c>
      <c r="T978">
        <f>$E978+$G978+$I978+$K978</f>
        <v/>
      </c>
    </row>
    <row r="979">
      <c r="A979" t="inlineStr">
        <is>
          <t>365032440000</t>
        </is>
      </c>
      <c r="B979" t="inlineStr">
        <is>
          <t>36503244</t>
        </is>
      </c>
      <c r="C979" t="inlineStr">
        <is>
          <t>MARIELYS RIOS</t>
        </is>
      </c>
      <c r="D979" t="inlineStr">
        <is>
          <t>MARIELYSRIOS</t>
        </is>
      </c>
      <c r="E979">
        <f>IF(COUNTIFS(Registros!$A$2:$A$6000,"NP",Registros!$B$2:$B$6000,$A979)&gt;0,1,0)</f>
        <v/>
      </c>
      <c r="F979">
        <f>IF($E979=1,SUMIFS(Registros!$F$2:$F$6000,Registros!$A$2:$A$6000,"NP",Registros!$B$2:$B$6000,$A979),0)</f>
        <v/>
      </c>
      <c r="G979">
        <f>IF(COUNTIFS(Registros!$A$2:$A$6000,"MOV",Registros!$B$2:$B$6000,$A979)&gt;0,1,0)</f>
        <v/>
      </c>
      <c r="H979">
        <f>IF($G979=1,SUMIFS(Registros!$F$2:$F$6000,Registros!$A$2:$A$6000,"MOV",Registros!$B$2:$B$6000,$A979),0)</f>
        <v/>
      </c>
      <c r="I979">
        <f>IF(COUNTIFS(Registros!$A$2:$A$6000,"CS",Registros!$B$2:$B$6000,$A979)&gt;0,1,0)</f>
        <v/>
      </c>
      <c r="J979">
        <f>IF($I979=1,SUMIFS(Registros!$I$2:$I$6000,Registros!$A$2:$A$6000,"CS",Registros!$B$2:$B$6000,$A979),0)</f>
        <v/>
      </c>
      <c r="K979">
        <f>IF(COUNTIFS(Winback!$K$2:$K$300,$D979)&gt;0,1,0)</f>
        <v/>
      </c>
      <c r="L979">
        <f>IF(AND($K979=1,LEFT($A979,3)="WB-"),SUMIFS(Winback!$D$2:$D$300,Winback!$K$2:$K$300,$D979),0)</f>
        <v/>
      </c>
      <c r="M979">
        <f>IF(OR($E979=1,$G979=1,SUMIFS(Registros!$J$2:$J$6000,Registros!$B$2:$B$6000,$A979)&gt;0),1,0)</f>
        <v/>
      </c>
      <c r="N979">
        <f>IF($J979&gt;0,1,IF(COUNTIFS(Registros!$A$2:$A$6000,"CS",Registros!$B$2:$B$6000,$A979,Registros!$K$2:$K$6000,"&lt;&gt;")&gt;0,1,0))</f>
        <v/>
      </c>
      <c r="O979">
        <f>IF(AND($K979=1,$E979=0,$G979=0,$I979=0),"WINBACK",IF(AND($M979=1,$N979&gt;0),"CONVERGENTE",IF($M979=1,"SOLO MÓVIL",IF($N979&gt;0,"SOLO FIJO / INTERNET","SIN SERVICIOS"))))</f>
        <v/>
      </c>
      <c r="P979">
        <f>IF($O979="WINBACK","Recuperar (winback)",IF($O979="CONVERGENTE","Upgrade / más líneas",IF($O979="SOLO MÓVIL","Ofrecer fijo + internet (FLBBTV)",IF($O979="SOLO FIJO / INTERNET","Ofrecer línea móvil Nextphone","Oferta completa (móvil + fijo + internet)"))))</f>
        <v/>
      </c>
      <c r="Q979">
        <f>$F979+$H979+$L979</f>
        <v/>
      </c>
      <c r="R979">
        <f>IFERROR(VLOOKUP($A979,Registros!$B$2:$G$6000,6,0),IFERROR(VLOOKUP($D979,Winback!$B$2:$C$300,2,0),""))</f>
        <v/>
      </c>
      <c r="S979">
        <f>IF($E979=1,"NP","")&amp;IF($G979=1,"+MOV","")&amp;IF($I979=1,"+CS","")&amp;IF($K979=1,"+WB","")</f>
        <v/>
      </c>
      <c r="T979">
        <f>$E979+$G979+$I979+$K979</f>
        <v/>
      </c>
    </row>
    <row r="980">
      <c r="A980" t="inlineStr">
        <is>
          <t>361032490000</t>
        </is>
      </c>
      <c r="B980" t="inlineStr">
        <is>
          <t>36103249</t>
        </is>
      </c>
      <c r="C980" t="inlineStr">
        <is>
          <t>YOVANY SAMANIEGO</t>
        </is>
      </c>
      <c r="D980" t="inlineStr">
        <is>
          <t>YOVANYSAMANIEGO</t>
        </is>
      </c>
      <c r="E980">
        <f>IF(COUNTIFS(Registros!$A$2:$A$6000,"NP",Registros!$B$2:$B$6000,$A980)&gt;0,1,0)</f>
        <v/>
      </c>
      <c r="F980">
        <f>IF($E980=1,SUMIFS(Registros!$F$2:$F$6000,Registros!$A$2:$A$6000,"NP",Registros!$B$2:$B$6000,$A980),0)</f>
        <v/>
      </c>
      <c r="G980">
        <f>IF(COUNTIFS(Registros!$A$2:$A$6000,"MOV",Registros!$B$2:$B$6000,$A980)&gt;0,1,0)</f>
        <v/>
      </c>
      <c r="H980">
        <f>IF($G980=1,SUMIFS(Registros!$F$2:$F$6000,Registros!$A$2:$A$6000,"MOV",Registros!$B$2:$B$6000,$A980),0)</f>
        <v/>
      </c>
      <c r="I980">
        <f>IF(COUNTIFS(Registros!$A$2:$A$6000,"CS",Registros!$B$2:$B$6000,$A980)&gt;0,1,0)</f>
        <v/>
      </c>
      <c r="J980">
        <f>IF($I980=1,SUMIFS(Registros!$I$2:$I$6000,Registros!$A$2:$A$6000,"CS",Registros!$B$2:$B$6000,$A980),0)</f>
        <v/>
      </c>
      <c r="K980">
        <f>IF(COUNTIFS(Winback!$K$2:$K$300,$D980)&gt;0,1,0)</f>
        <v/>
      </c>
      <c r="L980">
        <f>IF(AND($K980=1,LEFT($A980,3)="WB-"),SUMIFS(Winback!$D$2:$D$300,Winback!$K$2:$K$300,$D980),0)</f>
        <v/>
      </c>
      <c r="M980">
        <f>IF(OR($E980=1,$G980=1,SUMIFS(Registros!$J$2:$J$6000,Registros!$B$2:$B$6000,$A980)&gt;0),1,0)</f>
        <v/>
      </c>
      <c r="N980">
        <f>IF($J980&gt;0,1,IF(COUNTIFS(Registros!$A$2:$A$6000,"CS",Registros!$B$2:$B$6000,$A980,Registros!$K$2:$K$6000,"&lt;&gt;")&gt;0,1,0))</f>
        <v/>
      </c>
      <c r="O980">
        <f>IF(AND($K980=1,$E980=0,$G980=0,$I980=0),"WINBACK",IF(AND($M980=1,$N980&gt;0),"CONVERGENTE",IF($M980=1,"SOLO MÓVIL",IF($N980&gt;0,"SOLO FIJO / INTERNET","SIN SERVICIOS"))))</f>
        <v/>
      </c>
      <c r="P980">
        <f>IF($O980="WINBACK","Recuperar (winback)",IF($O980="CONVERGENTE","Upgrade / más líneas",IF($O980="SOLO MÓVIL","Ofrecer fijo + internet (FLBBTV)",IF($O980="SOLO FIJO / INTERNET","Ofrecer línea móvil Nextphone","Oferta completa (móvil + fijo + internet)"))))</f>
        <v/>
      </c>
      <c r="Q980">
        <f>$F980+$H980+$L980</f>
        <v/>
      </c>
      <c r="R980">
        <f>IFERROR(VLOOKUP($A980,Registros!$B$2:$G$6000,6,0),IFERROR(VLOOKUP($D980,Winback!$B$2:$C$300,2,0),""))</f>
        <v/>
      </c>
      <c r="S980">
        <f>IF($E980=1,"NP","")&amp;IF($G980=1,"+MOV","")&amp;IF($I980=1,"+CS","")&amp;IF($K980=1,"+WB","")</f>
        <v/>
      </c>
      <c r="T980">
        <f>$E980+$G980+$I980+$K980</f>
        <v/>
      </c>
    </row>
    <row r="981">
      <c r="A981" t="inlineStr">
        <is>
          <t>344380420000</t>
        </is>
      </c>
      <c r="B981" t="inlineStr">
        <is>
          <t>34438042</t>
        </is>
      </c>
      <c r="C981" t="inlineStr">
        <is>
          <t>JORGE ENRIQUE BLANCO ESPINO</t>
        </is>
      </c>
      <c r="D981" t="inlineStr">
        <is>
          <t>JORGEENRIQUEBLANCOESPINO</t>
        </is>
      </c>
      <c r="E981">
        <f>IF(COUNTIFS(Registros!$A$2:$A$6000,"NP",Registros!$B$2:$B$6000,$A981)&gt;0,1,0)</f>
        <v/>
      </c>
      <c r="F981">
        <f>IF($E981=1,SUMIFS(Registros!$F$2:$F$6000,Registros!$A$2:$A$6000,"NP",Registros!$B$2:$B$6000,$A981),0)</f>
        <v/>
      </c>
      <c r="G981">
        <f>IF(COUNTIFS(Registros!$A$2:$A$6000,"MOV",Registros!$B$2:$B$6000,$A981)&gt;0,1,0)</f>
        <v/>
      </c>
      <c r="H981">
        <f>IF($G981=1,SUMIFS(Registros!$F$2:$F$6000,Registros!$A$2:$A$6000,"MOV",Registros!$B$2:$B$6000,$A981),0)</f>
        <v/>
      </c>
      <c r="I981">
        <f>IF(COUNTIFS(Registros!$A$2:$A$6000,"CS",Registros!$B$2:$B$6000,$A981)&gt;0,1,0)</f>
        <v/>
      </c>
      <c r="J981">
        <f>IF($I981=1,SUMIFS(Registros!$I$2:$I$6000,Registros!$A$2:$A$6000,"CS",Registros!$B$2:$B$6000,$A981),0)</f>
        <v/>
      </c>
      <c r="K981">
        <f>IF(COUNTIFS(Winback!$K$2:$K$300,$D981)&gt;0,1,0)</f>
        <v/>
      </c>
      <c r="L981">
        <f>IF(AND($K981=1,LEFT($A981,3)="WB-"),SUMIFS(Winback!$D$2:$D$300,Winback!$K$2:$K$300,$D981),0)</f>
        <v/>
      </c>
      <c r="M981">
        <f>IF(OR($E981=1,$G981=1,SUMIFS(Registros!$J$2:$J$6000,Registros!$B$2:$B$6000,$A981)&gt;0),1,0)</f>
        <v/>
      </c>
      <c r="N981">
        <f>IF($J981&gt;0,1,IF(COUNTIFS(Registros!$A$2:$A$6000,"CS",Registros!$B$2:$B$6000,$A981,Registros!$K$2:$K$6000,"&lt;&gt;")&gt;0,1,0))</f>
        <v/>
      </c>
      <c r="O981">
        <f>IF(AND($K981=1,$E981=0,$G981=0,$I981=0),"WINBACK",IF(AND($M981=1,$N981&gt;0),"CONVERGENTE",IF($M981=1,"SOLO MÓVIL",IF($N981&gt;0,"SOLO FIJO / INTERNET","SIN SERVICIOS"))))</f>
        <v/>
      </c>
      <c r="P981">
        <f>IF($O981="WINBACK","Recuperar (winback)",IF($O981="CONVERGENTE","Upgrade / más líneas",IF($O981="SOLO MÓVIL","Ofrecer fijo + internet (FLBBTV)",IF($O981="SOLO FIJO / INTERNET","Ofrecer línea móvil Nextphone","Oferta completa (móvil + fijo + internet)"))))</f>
        <v/>
      </c>
      <c r="Q981">
        <f>$F981+$H981+$L981</f>
        <v/>
      </c>
      <c r="R981">
        <f>IFERROR(VLOOKUP($A981,Registros!$B$2:$G$6000,6,0),IFERROR(VLOOKUP($D981,Winback!$B$2:$C$300,2,0),""))</f>
        <v/>
      </c>
      <c r="S981">
        <f>IF($E981=1,"NP","")&amp;IF($G981=1,"+MOV","")&amp;IF($I981=1,"+CS","")&amp;IF($K981=1,"+WB","")</f>
        <v/>
      </c>
      <c r="T981">
        <f>$E981+$G981+$I981+$K981</f>
        <v/>
      </c>
    </row>
    <row r="982">
      <c r="A982" t="inlineStr">
        <is>
          <t>363057850000</t>
        </is>
      </c>
      <c r="B982" t="inlineStr">
        <is>
          <t>36305785</t>
        </is>
      </c>
      <c r="C982" t="inlineStr">
        <is>
          <t>JACINTA PINTO PEREZ DE BARRIA</t>
        </is>
      </c>
      <c r="D982" t="inlineStr">
        <is>
          <t>JACINTAPINTOPEREZDEBARRIA</t>
        </is>
      </c>
      <c r="E982">
        <f>IF(COUNTIFS(Registros!$A$2:$A$6000,"NP",Registros!$B$2:$B$6000,$A982)&gt;0,1,0)</f>
        <v/>
      </c>
      <c r="F982">
        <f>IF($E982=1,SUMIFS(Registros!$F$2:$F$6000,Registros!$A$2:$A$6000,"NP",Registros!$B$2:$B$6000,$A982),0)</f>
        <v/>
      </c>
      <c r="G982">
        <f>IF(COUNTIFS(Registros!$A$2:$A$6000,"MOV",Registros!$B$2:$B$6000,$A982)&gt;0,1,0)</f>
        <v/>
      </c>
      <c r="H982">
        <f>IF($G982=1,SUMIFS(Registros!$F$2:$F$6000,Registros!$A$2:$A$6000,"MOV",Registros!$B$2:$B$6000,$A982),0)</f>
        <v/>
      </c>
      <c r="I982">
        <f>IF(COUNTIFS(Registros!$A$2:$A$6000,"CS",Registros!$B$2:$B$6000,$A982)&gt;0,1,0)</f>
        <v/>
      </c>
      <c r="J982">
        <f>IF($I982=1,SUMIFS(Registros!$I$2:$I$6000,Registros!$A$2:$A$6000,"CS",Registros!$B$2:$B$6000,$A982),0)</f>
        <v/>
      </c>
      <c r="K982">
        <f>IF(COUNTIFS(Winback!$K$2:$K$300,$D982)&gt;0,1,0)</f>
        <v/>
      </c>
      <c r="L982">
        <f>IF(AND($K982=1,LEFT($A982,3)="WB-"),SUMIFS(Winback!$D$2:$D$300,Winback!$K$2:$K$300,$D982),0)</f>
        <v/>
      </c>
      <c r="M982">
        <f>IF(OR($E982=1,$G982=1,SUMIFS(Registros!$J$2:$J$6000,Registros!$B$2:$B$6000,$A982)&gt;0),1,0)</f>
        <v/>
      </c>
      <c r="N982">
        <f>IF($J982&gt;0,1,IF(COUNTIFS(Registros!$A$2:$A$6000,"CS",Registros!$B$2:$B$6000,$A982,Registros!$K$2:$K$6000,"&lt;&gt;")&gt;0,1,0))</f>
        <v/>
      </c>
      <c r="O982">
        <f>IF(AND($K982=1,$E982=0,$G982=0,$I982=0),"WINBACK",IF(AND($M982=1,$N982&gt;0),"CONVERGENTE",IF($M982=1,"SOLO MÓVIL",IF($N982&gt;0,"SOLO FIJO / INTERNET","SIN SERVICIOS"))))</f>
        <v/>
      </c>
      <c r="P982">
        <f>IF($O982="WINBACK","Recuperar (winback)",IF($O982="CONVERGENTE","Upgrade / más líneas",IF($O982="SOLO MÓVIL","Ofrecer fijo + internet (FLBBTV)",IF($O982="SOLO FIJO / INTERNET","Ofrecer línea móvil Nextphone","Oferta completa (móvil + fijo + internet)"))))</f>
        <v/>
      </c>
      <c r="Q982">
        <f>$F982+$H982+$L982</f>
        <v/>
      </c>
      <c r="R982">
        <f>IFERROR(VLOOKUP($A982,Registros!$B$2:$G$6000,6,0),IFERROR(VLOOKUP($D982,Winback!$B$2:$C$300,2,0),""))</f>
        <v/>
      </c>
      <c r="S982">
        <f>IF($E982=1,"NP","")&amp;IF($G982=1,"+MOV","")&amp;IF($I982=1,"+CS","")&amp;IF($K982=1,"+WB","")</f>
        <v/>
      </c>
      <c r="T982">
        <f>$E982+$G982+$I982+$K982</f>
        <v/>
      </c>
    </row>
    <row r="983">
      <c r="A983" t="inlineStr">
        <is>
          <t>365051240000</t>
        </is>
      </c>
      <c r="B983" t="inlineStr">
        <is>
          <t>36505124</t>
        </is>
      </c>
      <c r="C983" t="inlineStr">
        <is>
          <t>KATERIN JUDITH BARBA GONZALEZ</t>
        </is>
      </c>
      <c r="D983" t="inlineStr">
        <is>
          <t>KATERINJUDITHBARBAGONZALEZ</t>
        </is>
      </c>
      <c r="E983">
        <f>IF(COUNTIFS(Registros!$A$2:$A$6000,"NP",Registros!$B$2:$B$6000,$A983)&gt;0,1,0)</f>
        <v/>
      </c>
      <c r="F983">
        <f>IF($E983=1,SUMIFS(Registros!$F$2:$F$6000,Registros!$A$2:$A$6000,"NP",Registros!$B$2:$B$6000,$A983),0)</f>
        <v/>
      </c>
      <c r="G983">
        <f>IF(COUNTIFS(Registros!$A$2:$A$6000,"MOV",Registros!$B$2:$B$6000,$A983)&gt;0,1,0)</f>
        <v/>
      </c>
      <c r="H983">
        <f>IF($G983=1,SUMIFS(Registros!$F$2:$F$6000,Registros!$A$2:$A$6000,"MOV",Registros!$B$2:$B$6000,$A983),0)</f>
        <v/>
      </c>
      <c r="I983">
        <f>IF(COUNTIFS(Registros!$A$2:$A$6000,"CS",Registros!$B$2:$B$6000,$A983)&gt;0,1,0)</f>
        <v/>
      </c>
      <c r="J983">
        <f>IF($I983=1,SUMIFS(Registros!$I$2:$I$6000,Registros!$A$2:$A$6000,"CS",Registros!$B$2:$B$6000,$A983),0)</f>
        <v/>
      </c>
      <c r="K983">
        <f>IF(COUNTIFS(Winback!$K$2:$K$300,$D983)&gt;0,1,0)</f>
        <v/>
      </c>
      <c r="L983">
        <f>IF(AND($K983=1,LEFT($A983,3)="WB-"),SUMIFS(Winback!$D$2:$D$300,Winback!$K$2:$K$300,$D983),0)</f>
        <v/>
      </c>
      <c r="M983">
        <f>IF(OR($E983=1,$G983=1,SUMIFS(Registros!$J$2:$J$6000,Registros!$B$2:$B$6000,$A983)&gt;0),1,0)</f>
        <v/>
      </c>
      <c r="N983">
        <f>IF($J983&gt;0,1,IF(COUNTIFS(Registros!$A$2:$A$6000,"CS",Registros!$B$2:$B$6000,$A983,Registros!$K$2:$K$6000,"&lt;&gt;")&gt;0,1,0))</f>
        <v/>
      </c>
      <c r="O983">
        <f>IF(AND($K983=1,$E983=0,$G983=0,$I983=0),"WINBACK",IF(AND($M983=1,$N983&gt;0),"CONVERGENTE",IF($M983=1,"SOLO MÓVIL",IF($N983&gt;0,"SOLO FIJO / INTERNET","SIN SERVICIOS"))))</f>
        <v/>
      </c>
      <c r="P983">
        <f>IF($O983="WINBACK","Recuperar (winback)",IF($O983="CONVERGENTE","Upgrade / más líneas",IF($O983="SOLO MÓVIL","Ofrecer fijo + internet (FLBBTV)",IF($O983="SOLO FIJO / INTERNET","Ofrecer línea móvil Nextphone","Oferta completa (móvil + fijo + internet)"))))</f>
        <v/>
      </c>
      <c r="Q983">
        <f>$F983+$H983+$L983</f>
        <v/>
      </c>
      <c r="R983">
        <f>IFERROR(VLOOKUP($A983,Registros!$B$2:$G$6000,6,0),IFERROR(VLOOKUP($D983,Winback!$B$2:$C$300,2,0),""))</f>
        <v/>
      </c>
      <c r="S983">
        <f>IF($E983=1,"NP","")&amp;IF($G983=1,"+MOV","")&amp;IF($I983=1,"+CS","")&amp;IF($K983=1,"+WB","")</f>
        <v/>
      </c>
      <c r="T983">
        <f>$E983+$G983+$I983+$K983</f>
        <v/>
      </c>
    </row>
    <row r="984">
      <c r="A984" t="inlineStr">
        <is>
          <t>345239250000</t>
        </is>
      </c>
      <c r="B984" t="inlineStr">
        <is>
          <t>34523925</t>
        </is>
      </c>
      <c r="C984" t="inlineStr">
        <is>
          <t>HECTOR ANTONIO CASTRO</t>
        </is>
      </c>
      <c r="D984" t="inlineStr">
        <is>
          <t>HECTORANTONIOCASTRO</t>
        </is>
      </c>
      <c r="E984">
        <f>IF(COUNTIFS(Registros!$A$2:$A$6000,"NP",Registros!$B$2:$B$6000,$A984)&gt;0,1,0)</f>
        <v/>
      </c>
      <c r="F984">
        <f>IF($E984=1,SUMIFS(Registros!$F$2:$F$6000,Registros!$A$2:$A$6000,"NP",Registros!$B$2:$B$6000,$A984),0)</f>
        <v/>
      </c>
      <c r="G984">
        <f>IF(COUNTIFS(Registros!$A$2:$A$6000,"MOV",Registros!$B$2:$B$6000,$A984)&gt;0,1,0)</f>
        <v/>
      </c>
      <c r="H984">
        <f>IF($G984=1,SUMIFS(Registros!$F$2:$F$6000,Registros!$A$2:$A$6000,"MOV",Registros!$B$2:$B$6000,$A984),0)</f>
        <v/>
      </c>
      <c r="I984">
        <f>IF(COUNTIFS(Registros!$A$2:$A$6000,"CS",Registros!$B$2:$B$6000,$A984)&gt;0,1,0)</f>
        <v/>
      </c>
      <c r="J984">
        <f>IF($I984=1,SUMIFS(Registros!$I$2:$I$6000,Registros!$A$2:$A$6000,"CS",Registros!$B$2:$B$6000,$A984),0)</f>
        <v/>
      </c>
      <c r="K984">
        <f>IF(COUNTIFS(Winback!$K$2:$K$300,$D984)&gt;0,1,0)</f>
        <v/>
      </c>
      <c r="L984">
        <f>IF(AND($K984=1,LEFT($A984,3)="WB-"),SUMIFS(Winback!$D$2:$D$300,Winback!$K$2:$K$300,$D984),0)</f>
        <v/>
      </c>
      <c r="M984">
        <f>IF(OR($E984=1,$G984=1,SUMIFS(Registros!$J$2:$J$6000,Registros!$B$2:$B$6000,$A984)&gt;0),1,0)</f>
        <v/>
      </c>
      <c r="N984">
        <f>IF($J984&gt;0,1,IF(COUNTIFS(Registros!$A$2:$A$6000,"CS",Registros!$B$2:$B$6000,$A984,Registros!$K$2:$K$6000,"&lt;&gt;")&gt;0,1,0))</f>
        <v/>
      </c>
      <c r="O984">
        <f>IF(AND($K984=1,$E984=0,$G984=0,$I984=0),"WINBACK",IF(AND($M984=1,$N984&gt;0),"CONVERGENTE",IF($M984=1,"SOLO MÓVIL",IF($N984&gt;0,"SOLO FIJO / INTERNET","SIN SERVICIOS"))))</f>
        <v/>
      </c>
      <c r="P984">
        <f>IF($O984="WINBACK","Recuperar (winback)",IF($O984="CONVERGENTE","Upgrade / más líneas",IF($O984="SOLO MÓVIL","Ofrecer fijo + internet (FLBBTV)",IF($O984="SOLO FIJO / INTERNET","Ofrecer línea móvil Nextphone","Oferta completa (móvil + fijo + internet)"))))</f>
        <v/>
      </c>
      <c r="Q984">
        <f>$F984+$H984+$L984</f>
        <v/>
      </c>
      <c r="R984">
        <f>IFERROR(VLOOKUP($A984,Registros!$B$2:$G$6000,6,0),IFERROR(VLOOKUP($D984,Winback!$B$2:$C$300,2,0),""))</f>
        <v/>
      </c>
      <c r="S984">
        <f>IF($E984=1,"NP","")&amp;IF($G984=1,"+MOV","")&amp;IF($I984=1,"+CS","")&amp;IF($K984=1,"+WB","")</f>
        <v/>
      </c>
      <c r="T984">
        <f>$E984+$G984+$I984+$K984</f>
        <v/>
      </c>
    </row>
    <row r="985">
      <c r="A985" t="inlineStr">
        <is>
          <t>356256670000</t>
        </is>
      </c>
      <c r="B985" t="inlineStr">
        <is>
          <t>35625667</t>
        </is>
      </c>
      <c r="C985" t="inlineStr">
        <is>
          <t>EVELYN EDITH BARRIA OSORIO</t>
        </is>
      </c>
      <c r="D985" t="inlineStr">
        <is>
          <t>EVELYNEDITHBARRIAOSORIO</t>
        </is>
      </c>
      <c r="E985">
        <f>IF(COUNTIFS(Registros!$A$2:$A$6000,"NP",Registros!$B$2:$B$6000,$A985)&gt;0,1,0)</f>
        <v/>
      </c>
      <c r="F985">
        <f>IF($E985=1,SUMIFS(Registros!$F$2:$F$6000,Registros!$A$2:$A$6000,"NP",Registros!$B$2:$B$6000,$A985),0)</f>
        <v/>
      </c>
      <c r="G985">
        <f>IF(COUNTIFS(Registros!$A$2:$A$6000,"MOV",Registros!$B$2:$B$6000,$A985)&gt;0,1,0)</f>
        <v/>
      </c>
      <c r="H985">
        <f>IF($G985=1,SUMIFS(Registros!$F$2:$F$6000,Registros!$A$2:$A$6000,"MOV",Registros!$B$2:$B$6000,$A985),0)</f>
        <v/>
      </c>
      <c r="I985">
        <f>IF(COUNTIFS(Registros!$A$2:$A$6000,"CS",Registros!$B$2:$B$6000,$A985)&gt;0,1,0)</f>
        <v/>
      </c>
      <c r="J985">
        <f>IF($I985=1,SUMIFS(Registros!$I$2:$I$6000,Registros!$A$2:$A$6000,"CS",Registros!$B$2:$B$6000,$A985),0)</f>
        <v/>
      </c>
      <c r="K985">
        <f>IF(COUNTIFS(Winback!$K$2:$K$300,$D985)&gt;0,1,0)</f>
        <v/>
      </c>
      <c r="L985">
        <f>IF(AND($K985=1,LEFT($A985,3)="WB-"),SUMIFS(Winback!$D$2:$D$300,Winback!$K$2:$K$300,$D985),0)</f>
        <v/>
      </c>
      <c r="M985">
        <f>IF(OR($E985=1,$G985=1,SUMIFS(Registros!$J$2:$J$6000,Registros!$B$2:$B$6000,$A985)&gt;0),1,0)</f>
        <v/>
      </c>
      <c r="N985">
        <f>IF($J985&gt;0,1,IF(COUNTIFS(Registros!$A$2:$A$6000,"CS",Registros!$B$2:$B$6000,$A985,Registros!$K$2:$K$6000,"&lt;&gt;")&gt;0,1,0))</f>
        <v/>
      </c>
      <c r="O985">
        <f>IF(AND($K985=1,$E985=0,$G985=0,$I985=0),"WINBACK",IF(AND($M985=1,$N985&gt;0),"CONVERGENTE",IF($M985=1,"SOLO MÓVIL",IF($N985&gt;0,"SOLO FIJO / INTERNET","SIN SERVICIOS"))))</f>
        <v/>
      </c>
      <c r="P985">
        <f>IF($O985="WINBACK","Recuperar (winback)",IF($O985="CONVERGENTE","Upgrade / más líneas",IF($O985="SOLO MÓVIL","Ofrecer fijo + internet (FLBBTV)",IF($O985="SOLO FIJO / INTERNET","Ofrecer línea móvil Nextphone","Oferta completa (móvil + fijo + internet)"))))</f>
        <v/>
      </c>
      <c r="Q985">
        <f>$F985+$H985+$L985</f>
        <v/>
      </c>
      <c r="R985">
        <f>IFERROR(VLOOKUP($A985,Registros!$B$2:$G$6000,6,0),IFERROR(VLOOKUP($D985,Winback!$B$2:$C$300,2,0),""))</f>
        <v/>
      </c>
      <c r="S985">
        <f>IF($E985=1,"NP","")&amp;IF($G985=1,"+MOV","")&amp;IF($I985=1,"+CS","")&amp;IF($K985=1,"+WB","")</f>
        <v/>
      </c>
      <c r="T985">
        <f>$E985+$G985+$I985+$K985</f>
        <v/>
      </c>
    </row>
    <row r="986">
      <c r="A986" t="inlineStr">
        <is>
          <t>339198510000</t>
        </is>
      </c>
      <c r="B986" t="inlineStr">
        <is>
          <t>33919851</t>
        </is>
      </c>
      <c r="C986" t="inlineStr">
        <is>
          <t>Roderick Escobar</t>
        </is>
      </c>
      <c r="D986" t="inlineStr">
        <is>
          <t>RODERICKESCOBAR</t>
        </is>
      </c>
      <c r="E986">
        <f>IF(COUNTIFS(Registros!$A$2:$A$6000,"NP",Registros!$B$2:$B$6000,$A986)&gt;0,1,0)</f>
        <v/>
      </c>
      <c r="F986">
        <f>IF($E986=1,SUMIFS(Registros!$F$2:$F$6000,Registros!$A$2:$A$6000,"NP",Registros!$B$2:$B$6000,$A986),0)</f>
        <v/>
      </c>
      <c r="G986">
        <f>IF(COUNTIFS(Registros!$A$2:$A$6000,"MOV",Registros!$B$2:$B$6000,$A986)&gt;0,1,0)</f>
        <v/>
      </c>
      <c r="H986">
        <f>IF($G986=1,SUMIFS(Registros!$F$2:$F$6000,Registros!$A$2:$A$6000,"MOV",Registros!$B$2:$B$6000,$A986),0)</f>
        <v/>
      </c>
      <c r="I986">
        <f>IF(COUNTIFS(Registros!$A$2:$A$6000,"CS",Registros!$B$2:$B$6000,$A986)&gt;0,1,0)</f>
        <v/>
      </c>
      <c r="J986">
        <f>IF($I986=1,SUMIFS(Registros!$I$2:$I$6000,Registros!$A$2:$A$6000,"CS",Registros!$B$2:$B$6000,$A986),0)</f>
        <v/>
      </c>
      <c r="K986">
        <f>IF(COUNTIFS(Winback!$K$2:$K$300,$D986)&gt;0,1,0)</f>
        <v/>
      </c>
      <c r="L986">
        <f>IF(AND($K986=1,LEFT($A986,3)="WB-"),SUMIFS(Winback!$D$2:$D$300,Winback!$K$2:$K$300,$D986),0)</f>
        <v/>
      </c>
      <c r="M986">
        <f>IF(OR($E986=1,$G986=1,SUMIFS(Registros!$J$2:$J$6000,Registros!$B$2:$B$6000,$A986)&gt;0),1,0)</f>
        <v/>
      </c>
      <c r="N986">
        <f>IF($J986&gt;0,1,IF(COUNTIFS(Registros!$A$2:$A$6000,"CS",Registros!$B$2:$B$6000,$A986,Registros!$K$2:$K$6000,"&lt;&gt;")&gt;0,1,0))</f>
        <v/>
      </c>
      <c r="O986">
        <f>IF(AND($K986=1,$E986=0,$G986=0,$I986=0),"WINBACK",IF(AND($M986=1,$N986&gt;0),"CONVERGENTE",IF($M986=1,"SOLO MÓVIL",IF($N986&gt;0,"SOLO FIJO / INTERNET","SIN SERVICIOS"))))</f>
        <v/>
      </c>
      <c r="P986">
        <f>IF($O986="WINBACK","Recuperar (winback)",IF($O986="CONVERGENTE","Upgrade / más líneas",IF($O986="SOLO MÓVIL","Ofrecer fijo + internet (FLBBTV)",IF($O986="SOLO FIJO / INTERNET","Ofrecer línea móvil Nextphone","Oferta completa (móvil + fijo + internet)"))))</f>
        <v/>
      </c>
      <c r="Q986">
        <f>$F986+$H986+$L986</f>
        <v/>
      </c>
      <c r="R986">
        <f>IFERROR(VLOOKUP($A986,Registros!$B$2:$G$6000,6,0),IFERROR(VLOOKUP($D986,Winback!$B$2:$C$300,2,0),""))</f>
        <v/>
      </c>
      <c r="S986">
        <f>IF($E986=1,"NP","")&amp;IF($G986=1,"+MOV","")&amp;IF($I986=1,"+CS","")&amp;IF($K986=1,"+WB","")</f>
        <v/>
      </c>
      <c r="T986">
        <f>$E986+$G986+$I986+$K986</f>
        <v/>
      </c>
    </row>
    <row r="987">
      <c r="A987" t="inlineStr">
        <is>
          <t>332200090000</t>
        </is>
      </c>
      <c r="B987" t="inlineStr">
        <is>
          <t>33220009</t>
        </is>
      </c>
      <c r="C987" t="inlineStr">
        <is>
          <t>RODERICK ESCOBAR C CENTRO DE AINTEGRAL P</t>
        </is>
      </c>
      <c r="D987" t="inlineStr">
        <is>
          <t>RODERICKESCOBARCCENTRODEAINTEGRALP</t>
        </is>
      </c>
      <c r="E987">
        <f>IF(COUNTIFS(Registros!$A$2:$A$6000,"NP",Registros!$B$2:$B$6000,$A987)&gt;0,1,0)</f>
        <v/>
      </c>
      <c r="F987">
        <f>IF($E987=1,SUMIFS(Registros!$F$2:$F$6000,Registros!$A$2:$A$6000,"NP",Registros!$B$2:$B$6000,$A987),0)</f>
        <v/>
      </c>
      <c r="G987">
        <f>IF(COUNTIFS(Registros!$A$2:$A$6000,"MOV",Registros!$B$2:$B$6000,$A987)&gt;0,1,0)</f>
        <v/>
      </c>
      <c r="H987">
        <f>IF($G987=1,SUMIFS(Registros!$F$2:$F$6000,Registros!$A$2:$A$6000,"MOV",Registros!$B$2:$B$6000,$A987),0)</f>
        <v/>
      </c>
      <c r="I987">
        <f>IF(COUNTIFS(Registros!$A$2:$A$6000,"CS",Registros!$B$2:$B$6000,$A987)&gt;0,1,0)</f>
        <v/>
      </c>
      <c r="J987">
        <f>IF($I987=1,SUMIFS(Registros!$I$2:$I$6000,Registros!$A$2:$A$6000,"CS",Registros!$B$2:$B$6000,$A987),0)</f>
        <v/>
      </c>
      <c r="K987">
        <f>IF(COUNTIFS(Winback!$K$2:$K$300,$D987)&gt;0,1,0)</f>
        <v/>
      </c>
      <c r="L987">
        <f>IF(AND($K987=1,LEFT($A987,3)="WB-"),SUMIFS(Winback!$D$2:$D$300,Winback!$K$2:$K$300,$D987),0)</f>
        <v/>
      </c>
      <c r="M987">
        <f>IF(OR($E987=1,$G987=1,SUMIFS(Registros!$J$2:$J$6000,Registros!$B$2:$B$6000,$A987)&gt;0),1,0)</f>
        <v/>
      </c>
      <c r="N987">
        <f>IF($J987&gt;0,1,IF(COUNTIFS(Registros!$A$2:$A$6000,"CS",Registros!$B$2:$B$6000,$A987,Registros!$K$2:$K$6000,"&lt;&gt;")&gt;0,1,0))</f>
        <v/>
      </c>
      <c r="O987">
        <f>IF(AND($K987=1,$E987=0,$G987=0,$I987=0),"WINBACK",IF(AND($M987=1,$N987&gt;0),"CONVERGENTE",IF($M987=1,"SOLO MÓVIL",IF($N987&gt;0,"SOLO FIJO / INTERNET","SIN SERVICIOS"))))</f>
        <v/>
      </c>
      <c r="P987">
        <f>IF($O987="WINBACK","Recuperar (winback)",IF($O987="CONVERGENTE","Upgrade / más líneas",IF($O987="SOLO MÓVIL","Ofrecer fijo + internet (FLBBTV)",IF($O987="SOLO FIJO / INTERNET","Ofrecer línea móvil Nextphone","Oferta completa (móvil + fijo + internet)"))))</f>
        <v/>
      </c>
      <c r="Q987">
        <f>$F987+$H987+$L987</f>
        <v/>
      </c>
      <c r="R987">
        <f>IFERROR(VLOOKUP($A987,Registros!$B$2:$G$6000,6,0),IFERROR(VLOOKUP($D987,Winback!$B$2:$C$300,2,0),""))</f>
        <v/>
      </c>
      <c r="S987">
        <f>IF($E987=1,"NP","")&amp;IF($G987=1,"+MOV","")&amp;IF($I987=1,"+CS","")&amp;IF($K987=1,"+WB","")</f>
        <v/>
      </c>
      <c r="T987">
        <f>$E987+$G987+$I987+$K987</f>
        <v/>
      </c>
    </row>
    <row r="988">
      <c r="A988" t="inlineStr">
        <is>
          <t>342016470000</t>
        </is>
      </c>
      <c r="B988" t="inlineStr">
        <is>
          <t>34201647</t>
        </is>
      </c>
      <c r="C988" t="inlineStr">
        <is>
          <t>DANIEL ANTONIO MENDOZA JIMENEZ</t>
        </is>
      </c>
      <c r="D988" t="inlineStr">
        <is>
          <t>DANIELANTONIOMENDOZAJIMENEZ</t>
        </is>
      </c>
      <c r="E988">
        <f>IF(COUNTIFS(Registros!$A$2:$A$6000,"NP",Registros!$B$2:$B$6000,$A988)&gt;0,1,0)</f>
        <v/>
      </c>
      <c r="F988">
        <f>IF($E988=1,SUMIFS(Registros!$F$2:$F$6000,Registros!$A$2:$A$6000,"NP",Registros!$B$2:$B$6000,$A988),0)</f>
        <v/>
      </c>
      <c r="G988">
        <f>IF(COUNTIFS(Registros!$A$2:$A$6000,"MOV",Registros!$B$2:$B$6000,$A988)&gt;0,1,0)</f>
        <v/>
      </c>
      <c r="H988">
        <f>IF($G988=1,SUMIFS(Registros!$F$2:$F$6000,Registros!$A$2:$A$6000,"MOV",Registros!$B$2:$B$6000,$A988),0)</f>
        <v/>
      </c>
      <c r="I988">
        <f>IF(COUNTIFS(Registros!$A$2:$A$6000,"CS",Registros!$B$2:$B$6000,$A988)&gt;0,1,0)</f>
        <v/>
      </c>
      <c r="J988">
        <f>IF($I988=1,SUMIFS(Registros!$I$2:$I$6000,Registros!$A$2:$A$6000,"CS",Registros!$B$2:$B$6000,$A988),0)</f>
        <v/>
      </c>
      <c r="K988">
        <f>IF(COUNTIFS(Winback!$K$2:$K$300,$D988)&gt;0,1,0)</f>
        <v/>
      </c>
      <c r="L988">
        <f>IF(AND($K988=1,LEFT($A988,3)="WB-"),SUMIFS(Winback!$D$2:$D$300,Winback!$K$2:$K$300,$D988),0)</f>
        <v/>
      </c>
      <c r="M988">
        <f>IF(OR($E988=1,$G988=1,SUMIFS(Registros!$J$2:$J$6000,Registros!$B$2:$B$6000,$A988)&gt;0),1,0)</f>
        <v/>
      </c>
      <c r="N988">
        <f>IF($J988&gt;0,1,IF(COUNTIFS(Registros!$A$2:$A$6000,"CS",Registros!$B$2:$B$6000,$A988,Registros!$K$2:$K$6000,"&lt;&gt;")&gt;0,1,0))</f>
        <v/>
      </c>
      <c r="O988">
        <f>IF(AND($K988=1,$E988=0,$G988=0,$I988=0),"WINBACK",IF(AND($M988=1,$N988&gt;0),"CONVERGENTE",IF($M988=1,"SOLO MÓVIL",IF($N988&gt;0,"SOLO FIJO / INTERNET","SIN SERVICIOS"))))</f>
        <v/>
      </c>
      <c r="P988">
        <f>IF($O988="WINBACK","Recuperar (winback)",IF($O988="CONVERGENTE","Upgrade / más líneas",IF($O988="SOLO MÓVIL","Ofrecer fijo + internet (FLBBTV)",IF($O988="SOLO FIJO / INTERNET","Ofrecer línea móvil Nextphone","Oferta completa (móvil + fijo + internet)"))))</f>
        <v/>
      </c>
      <c r="Q988">
        <f>$F988+$H988+$L988</f>
        <v/>
      </c>
      <c r="R988">
        <f>IFERROR(VLOOKUP($A988,Registros!$B$2:$G$6000,6,0),IFERROR(VLOOKUP($D988,Winback!$B$2:$C$300,2,0),""))</f>
        <v/>
      </c>
      <c r="S988">
        <f>IF($E988=1,"NP","")&amp;IF($G988=1,"+MOV","")&amp;IF($I988=1,"+CS","")&amp;IF($K988=1,"+WB","")</f>
        <v/>
      </c>
      <c r="T988">
        <f>$E988+$G988+$I988+$K988</f>
        <v/>
      </c>
    </row>
    <row r="989">
      <c r="A989" t="inlineStr">
        <is>
          <t>348226000000</t>
        </is>
      </c>
      <c r="B989" t="inlineStr">
        <is>
          <t>34822600</t>
        </is>
      </c>
      <c r="C989" t="inlineStr">
        <is>
          <t>YOHANA ESTHER MUDARRA</t>
        </is>
      </c>
      <c r="D989" t="inlineStr">
        <is>
          <t>YOHANAESTHERMUDARRA</t>
        </is>
      </c>
      <c r="E989">
        <f>IF(COUNTIFS(Registros!$A$2:$A$6000,"NP",Registros!$B$2:$B$6000,$A989)&gt;0,1,0)</f>
        <v/>
      </c>
      <c r="F989">
        <f>IF($E989=1,SUMIFS(Registros!$F$2:$F$6000,Registros!$A$2:$A$6000,"NP",Registros!$B$2:$B$6000,$A989),0)</f>
        <v/>
      </c>
      <c r="G989">
        <f>IF(COUNTIFS(Registros!$A$2:$A$6000,"MOV",Registros!$B$2:$B$6000,$A989)&gt;0,1,0)</f>
        <v/>
      </c>
      <c r="H989">
        <f>IF($G989=1,SUMIFS(Registros!$F$2:$F$6000,Registros!$A$2:$A$6000,"MOV",Registros!$B$2:$B$6000,$A989),0)</f>
        <v/>
      </c>
      <c r="I989">
        <f>IF(COUNTIFS(Registros!$A$2:$A$6000,"CS",Registros!$B$2:$B$6000,$A989)&gt;0,1,0)</f>
        <v/>
      </c>
      <c r="J989">
        <f>IF($I989=1,SUMIFS(Registros!$I$2:$I$6000,Registros!$A$2:$A$6000,"CS",Registros!$B$2:$B$6000,$A989),0)</f>
        <v/>
      </c>
      <c r="K989">
        <f>IF(COUNTIFS(Winback!$K$2:$K$300,$D989)&gt;0,1,0)</f>
        <v/>
      </c>
      <c r="L989">
        <f>IF(AND($K989=1,LEFT($A989,3)="WB-"),SUMIFS(Winback!$D$2:$D$300,Winback!$K$2:$K$300,$D989),0)</f>
        <v/>
      </c>
      <c r="M989">
        <f>IF(OR($E989=1,$G989=1,SUMIFS(Registros!$J$2:$J$6000,Registros!$B$2:$B$6000,$A989)&gt;0),1,0)</f>
        <v/>
      </c>
      <c r="N989">
        <f>IF($J989&gt;0,1,IF(COUNTIFS(Registros!$A$2:$A$6000,"CS",Registros!$B$2:$B$6000,$A989,Registros!$K$2:$K$6000,"&lt;&gt;")&gt;0,1,0))</f>
        <v/>
      </c>
      <c r="O989">
        <f>IF(AND($K989=1,$E989=0,$G989=0,$I989=0),"WINBACK",IF(AND($M989=1,$N989&gt;0),"CONVERGENTE",IF($M989=1,"SOLO MÓVIL",IF($N989&gt;0,"SOLO FIJO / INTERNET","SIN SERVICIOS"))))</f>
        <v/>
      </c>
      <c r="P989">
        <f>IF($O989="WINBACK","Recuperar (winback)",IF($O989="CONVERGENTE","Upgrade / más líneas",IF($O989="SOLO MÓVIL","Ofrecer fijo + internet (FLBBTV)",IF($O989="SOLO FIJO / INTERNET","Ofrecer línea móvil Nextphone","Oferta completa (móvil + fijo + internet)"))))</f>
        <v/>
      </c>
      <c r="Q989">
        <f>$F989+$H989+$L989</f>
        <v/>
      </c>
      <c r="R989">
        <f>IFERROR(VLOOKUP($A989,Registros!$B$2:$G$6000,6,0),IFERROR(VLOOKUP($D989,Winback!$B$2:$C$300,2,0),""))</f>
        <v/>
      </c>
      <c r="S989">
        <f>IF($E989=1,"NP","")&amp;IF($G989=1,"+MOV","")&amp;IF($I989=1,"+CS","")&amp;IF($K989=1,"+WB","")</f>
        <v/>
      </c>
      <c r="T989">
        <f>$E989+$G989+$I989+$K989</f>
        <v/>
      </c>
    </row>
    <row r="990">
      <c r="A990" t="inlineStr">
        <is>
          <t>331185170000</t>
        </is>
      </c>
      <c r="B990" t="inlineStr">
        <is>
          <t>33118517</t>
        </is>
      </c>
      <c r="C990" t="inlineStr">
        <is>
          <t>Rodolfo Flavio / Jardineria Panama</t>
        </is>
      </c>
      <c r="D990" t="inlineStr">
        <is>
          <t>RODOLFOFLAVIOJARDINERIAPANAMA</t>
        </is>
      </c>
      <c r="E990">
        <f>IF(COUNTIFS(Registros!$A$2:$A$6000,"NP",Registros!$B$2:$B$6000,$A990)&gt;0,1,0)</f>
        <v/>
      </c>
      <c r="F990">
        <f>IF($E990=1,SUMIFS(Registros!$F$2:$F$6000,Registros!$A$2:$A$6000,"NP",Registros!$B$2:$B$6000,$A990),0)</f>
        <v/>
      </c>
      <c r="G990">
        <f>IF(COUNTIFS(Registros!$A$2:$A$6000,"MOV",Registros!$B$2:$B$6000,$A990)&gt;0,1,0)</f>
        <v/>
      </c>
      <c r="H990">
        <f>IF($G990=1,SUMIFS(Registros!$F$2:$F$6000,Registros!$A$2:$A$6000,"MOV",Registros!$B$2:$B$6000,$A990),0)</f>
        <v/>
      </c>
      <c r="I990">
        <f>IF(COUNTIFS(Registros!$A$2:$A$6000,"CS",Registros!$B$2:$B$6000,$A990)&gt;0,1,0)</f>
        <v/>
      </c>
      <c r="J990">
        <f>IF($I990=1,SUMIFS(Registros!$I$2:$I$6000,Registros!$A$2:$A$6000,"CS",Registros!$B$2:$B$6000,$A990),0)</f>
        <v/>
      </c>
      <c r="K990">
        <f>IF(COUNTIFS(Winback!$K$2:$K$300,$D990)&gt;0,1,0)</f>
        <v/>
      </c>
      <c r="L990">
        <f>IF(AND($K990=1,LEFT($A990,3)="WB-"),SUMIFS(Winback!$D$2:$D$300,Winback!$K$2:$K$300,$D990),0)</f>
        <v/>
      </c>
      <c r="M990">
        <f>IF(OR($E990=1,$G990=1,SUMIFS(Registros!$J$2:$J$6000,Registros!$B$2:$B$6000,$A990)&gt;0),1,0)</f>
        <v/>
      </c>
      <c r="N990">
        <f>IF($J990&gt;0,1,IF(COUNTIFS(Registros!$A$2:$A$6000,"CS",Registros!$B$2:$B$6000,$A990,Registros!$K$2:$K$6000,"&lt;&gt;")&gt;0,1,0))</f>
        <v/>
      </c>
      <c r="O990">
        <f>IF(AND($K990=1,$E990=0,$G990=0,$I990=0),"WINBACK",IF(AND($M990=1,$N990&gt;0),"CONVERGENTE",IF($M990=1,"SOLO MÓVIL",IF($N990&gt;0,"SOLO FIJO / INTERNET","SIN SERVICIOS"))))</f>
        <v/>
      </c>
      <c r="P990">
        <f>IF($O990="WINBACK","Recuperar (winback)",IF($O990="CONVERGENTE","Upgrade / más líneas",IF($O990="SOLO MÓVIL","Ofrecer fijo + internet (FLBBTV)",IF($O990="SOLO FIJO / INTERNET","Ofrecer línea móvil Nextphone","Oferta completa (móvil + fijo + internet)"))))</f>
        <v/>
      </c>
      <c r="Q990">
        <f>$F990+$H990+$L990</f>
        <v/>
      </c>
      <c r="R990">
        <f>IFERROR(VLOOKUP($A990,Registros!$B$2:$G$6000,6,0),IFERROR(VLOOKUP($D990,Winback!$B$2:$C$300,2,0),""))</f>
        <v/>
      </c>
      <c r="S990">
        <f>IF($E990=1,"NP","")&amp;IF($G990=1,"+MOV","")&amp;IF($I990=1,"+CS","")&amp;IF($K990=1,"+WB","")</f>
        <v/>
      </c>
      <c r="T990">
        <f>$E990+$G990+$I990+$K990</f>
        <v/>
      </c>
    </row>
    <row r="991">
      <c r="A991" t="inlineStr">
        <is>
          <t>353368090000</t>
        </is>
      </c>
      <c r="B991" t="inlineStr">
        <is>
          <t>35336809</t>
        </is>
      </c>
      <c r="C991" t="inlineStr">
        <is>
          <t>MELQUIADES SUAZO PEREZ</t>
        </is>
      </c>
      <c r="D991" t="inlineStr">
        <is>
          <t>MELQUIADESSUAZOPEREZ</t>
        </is>
      </c>
      <c r="E991">
        <f>IF(COUNTIFS(Registros!$A$2:$A$6000,"NP",Registros!$B$2:$B$6000,$A991)&gt;0,1,0)</f>
        <v/>
      </c>
      <c r="F991">
        <f>IF($E991=1,SUMIFS(Registros!$F$2:$F$6000,Registros!$A$2:$A$6000,"NP",Registros!$B$2:$B$6000,$A991),0)</f>
        <v/>
      </c>
      <c r="G991">
        <f>IF(COUNTIFS(Registros!$A$2:$A$6000,"MOV",Registros!$B$2:$B$6000,$A991)&gt;0,1,0)</f>
        <v/>
      </c>
      <c r="H991">
        <f>IF($G991=1,SUMIFS(Registros!$F$2:$F$6000,Registros!$A$2:$A$6000,"MOV",Registros!$B$2:$B$6000,$A991),0)</f>
        <v/>
      </c>
      <c r="I991">
        <f>IF(COUNTIFS(Registros!$A$2:$A$6000,"CS",Registros!$B$2:$B$6000,$A991)&gt;0,1,0)</f>
        <v/>
      </c>
      <c r="J991">
        <f>IF($I991=1,SUMIFS(Registros!$I$2:$I$6000,Registros!$A$2:$A$6000,"CS",Registros!$B$2:$B$6000,$A991),0)</f>
        <v/>
      </c>
      <c r="K991">
        <f>IF(COUNTIFS(Winback!$K$2:$K$300,$D991)&gt;0,1,0)</f>
        <v/>
      </c>
      <c r="L991">
        <f>IF(AND($K991=1,LEFT($A991,3)="WB-"),SUMIFS(Winback!$D$2:$D$300,Winback!$K$2:$K$300,$D991),0)</f>
        <v/>
      </c>
      <c r="M991">
        <f>IF(OR($E991=1,$G991=1,SUMIFS(Registros!$J$2:$J$6000,Registros!$B$2:$B$6000,$A991)&gt;0),1,0)</f>
        <v/>
      </c>
      <c r="N991">
        <f>IF($J991&gt;0,1,IF(COUNTIFS(Registros!$A$2:$A$6000,"CS",Registros!$B$2:$B$6000,$A991,Registros!$K$2:$K$6000,"&lt;&gt;")&gt;0,1,0))</f>
        <v/>
      </c>
      <c r="O991">
        <f>IF(AND($K991=1,$E991=0,$G991=0,$I991=0),"WINBACK",IF(AND($M991=1,$N991&gt;0),"CONVERGENTE",IF($M991=1,"SOLO MÓVIL",IF($N991&gt;0,"SOLO FIJO / INTERNET","SIN SERVICIOS"))))</f>
        <v/>
      </c>
      <c r="P991">
        <f>IF($O991="WINBACK","Recuperar (winback)",IF($O991="CONVERGENTE","Upgrade / más líneas",IF($O991="SOLO MÓVIL","Ofrecer fijo + internet (FLBBTV)",IF($O991="SOLO FIJO / INTERNET","Ofrecer línea móvil Nextphone","Oferta completa (móvil + fijo + internet)"))))</f>
        <v/>
      </c>
      <c r="Q991">
        <f>$F991+$H991+$L991</f>
        <v/>
      </c>
      <c r="R991">
        <f>IFERROR(VLOOKUP($A991,Registros!$B$2:$G$6000,6,0),IFERROR(VLOOKUP($D991,Winback!$B$2:$C$300,2,0),""))</f>
        <v/>
      </c>
      <c r="S991">
        <f>IF($E991=1,"NP","")&amp;IF($G991=1,"+MOV","")&amp;IF($I991=1,"+CS","")&amp;IF($K991=1,"+WB","")</f>
        <v/>
      </c>
      <c r="T991">
        <f>$E991+$G991+$I991+$K991</f>
        <v/>
      </c>
    </row>
    <row r="992">
      <c r="A992" t="inlineStr">
        <is>
          <t>333102500000</t>
        </is>
      </c>
      <c r="B992" t="inlineStr">
        <is>
          <t>33310250</t>
        </is>
      </c>
      <c r="C992" t="inlineStr">
        <is>
          <t>ENTREGA 24</t>
        </is>
      </c>
      <c r="D992" t="inlineStr">
        <is>
          <t>ENTREGA24</t>
        </is>
      </c>
      <c r="E992">
        <f>IF(COUNTIFS(Registros!$A$2:$A$6000,"NP",Registros!$B$2:$B$6000,$A992)&gt;0,1,0)</f>
        <v/>
      </c>
      <c r="F992">
        <f>IF($E992=1,SUMIFS(Registros!$F$2:$F$6000,Registros!$A$2:$A$6000,"NP",Registros!$B$2:$B$6000,$A992),0)</f>
        <v/>
      </c>
      <c r="G992">
        <f>IF(COUNTIFS(Registros!$A$2:$A$6000,"MOV",Registros!$B$2:$B$6000,$A992)&gt;0,1,0)</f>
        <v/>
      </c>
      <c r="H992">
        <f>IF($G992=1,SUMIFS(Registros!$F$2:$F$6000,Registros!$A$2:$A$6000,"MOV",Registros!$B$2:$B$6000,$A992),0)</f>
        <v/>
      </c>
      <c r="I992">
        <f>IF(COUNTIFS(Registros!$A$2:$A$6000,"CS",Registros!$B$2:$B$6000,$A992)&gt;0,1,0)</f>
        <v/>
      </c>
      <c r="J992">
        <f>IF($I992=1,SUMIFS(Registros!$I$2:$I$6000,Registros!$A$2:$A$6000,"CS",Registros!$B$2:$B$6000,$A992),0)</f>
        <v/>
      </c>
      <c r="K992">
        <f>IF(COUNTIFS(Winback!$K$2:$K$300,$D992)&gt;0,1,0)</f>
        <v/>
      </c>
      <c r="L992">
        <f>IF(AND($K992=1,LEFT($A992,3)="WB-"),SUMIFS(Winback!$D$2:$D$300,Winback!$K$2:$K$300,$D992),0)</f>
        <v/>
      </c>
      <c r="M992">
        <f>IF(OR($E992=1,$G992=1,SUMIFS(Registros!$J$2:$J$6000,Registros!$B$2:$B$6000,$A992)&gt;0),1,0)</f>
        <v/>
      </c>
      <c r="N992">
        <f>IF($J992&gt;0,1,IF(COUNTIFS(Registros!$A$2:$A$6000,"CS",Registros!$B$2:$B$6000,$A992,Registros!$K$2:$K$6000,"&lt;&gt;")&gt;0,1,0))</f>
        <v/>
      </c>
      <c r="O992">
        <f>IF(AND($K992=1,$E992=0,$G992=0,$I992=0),"WINBACK",IF(AND($M992=1,$N992&gt;0),"CONVERGENTE",IF($M992=1,"SOLO MÓVIL",IF($N992&gt;0,"SOLO FIJO / INTERNET","SIN SERVICIOS"))))</f>
        <v/>
      </c>
      <c r="P992">
        <f>IF($O992="WINBACK","Recuperar (winback)",IF($O992="CONVERGENTE","Upgrade / más líneas",IF($O992="SOLO MÓVIL","Ofrecer fijo + internet (FLBBTV)",IF($O992="SOLO FIJO / INTERNET","Ofrecer línea móvil Nextphone","Oferta completa (móvil + fijo + internet)"))))</f>
        <v/>
      </c>
      <c r="Q992">
        <f>$F992+$H992+$L992</f>
        <v/>
      </c>
      <c r="R992">
        <f>IFERROR(VLOOKUP($A992,Registros!$B$2:$G$6000,6,0),IFERROR(VLOOKUP($D992,Winback!$B$2:$C$300,2,0),""))</f>
        <v/>
      </c>
      <c r="S992">
        <f>IF($E992=1,"NP","")&amp;IF($G992=1,"+MOV","")&amp;IF($I992=1,"+CS","")&amp;IF($K992=1,"+WB","")</f>
        <v/>
      </c>
      <c r="T992">
        <f>$E992+$G992+$I992+$K992</f>
        <v/>
      </c>
    </row>
    <row r="993">
      <c r="A993" t="inlineStr">
        <is>
          <t>328824720000</t>
        </is>
      </c>
      <c r="B993" t="inlineStr">
        <is>
          <t>32882472</t>
        </is>
      </c>
      <c r="C993" t="inlineStr">
        <is>
          <t>Edwin Edilberto Ma rquinez De Leon</t>
        </is>
      </c>
      <c r="D993" t="inlineStr">
        <is>
          <t>EDWINEDILBERTOMARQUINEZDELEON</t>
        </is>
      </c>
      <c r="E993">
        <f>IF(COUNTIFS(Registros!$A$2:$A$6000,"NP",Registros!$B$2:$B$6000,$A993)&gt;0,1,0)</f>
        <v/>
      </c>
      <c r="F993">
        <f>IF($E993=1,SUMIFS(Registros!$F$2:$F$6000,Registros!$A$2:$A$6000,"NP",Registros!$B$2:$B$6000,$A993),0)</f>
        <v/>
      </c>
      <c r="G993">
        <f>IF(COUNTIFS(Registros!$A$2:$A$6000,"MOV",Registros!$B$2:$B$6000,$A993)&gt;0,1,0)</f>
        <v/>
      </c>
      <c r="H993">
        <f>IF($G993=1,SUMIFS(Registros!$F$2:$F$6000,Registros!$A$2:$A$6000,"MOV",Registros!$B$2:$B$6000,$A993),0)</f>
        <v/>
      </c>
      <c r="I993">
        <f>IF(COUNTIFS(Registros!$A$2:$A$6000,"CS",Registros!$B$2:$B$6000,$A993)&gt;0,1,0)</f>
        <v/>
      </c>
      <c r="J993">
        <f>IF($I993=1,SUMIFS(Registros!$I$2:$I$6000,Registros!$A$2:$A$6000,"CS",Registros!$B$2:$B$6000,$A993),0)</f>
        <v/>
      </c>
      <c r="K993">
        <f>IF(COUNTIFS(Winback!$K$2:$K$300,$D993)&gt;0,1,0)</f>
        <v/>
      </c>
      <c r="L993">
        <f>IF(AND($K993=1,LEFT($A993,3)="WB-"),SUMIFS(Winback!$D$2:$D$300,Winback!$K$2:$K$300,$D993),0)</f>
        <v/>
      </c>
      <c r="M993">
        <f>IF(OR($E993=1,$G993=1,SUMIFS(Registros!$J$2:$J$6000,Registros!$B$2:$B$6000,$A993)&gt;0),1,0)</f>
        <v/>
      </c>
      <c r="N993">
        <f>IF($J993&gt;0,1,IF(COUNTIFS(Registros!$A$2:$A$6000,"CS",Registros!$B$2:$B$6000,$A993,Registros!$K$2:$K$6000,"&lt;&gt;")&gt;0,1,0))</f>
        <v/>
      </c>
      <c r="O993">
        <f>IF(AND($K993=1,$E993=0,$G993=0,$I993=0),"WINBACK",IF(AND($M993=1,$N993&gt;0),"CONVERGENTE",IF($M993=1,"SOLO MÓVIL",IF($N993&gt;0,"SOLO FIJO / INTERNET","SIN SERVICIOS"))))</f>
        <v/>
      </c>
      <c r="P993">
        <f>IF($O993="WINBACK","Recuperar (winback)",IF($O993="CONVERGENTE","Upgrade / más líneas",IF($O993="SOLO MÓVIL","Ofrecer fijo + internet (FLBBTV)",IF($O993="SOLO FIJO / INTERNET","Ofrecer línea móvil Nextphone","Oferta completa (móvil + fijo + internet)"))))</f>
        <v/>
      </c>
      <c r="Q993">
        <f>$F993+$H993+$L993</f>
        <v/>
      </c>
      <c r="R993">
        <f>IFERROR(VLOOKUP($A993,Registros!$B$2:$G$6000,6,0),IFERROR(VLOOKUP($D993,Winback!$B$2:$C$300,2,0),""))</f>
        <v/>
      </c>
      <c r="S993">
        <f>IF($E993=1,"NP","")&amp;IF($G993=1,"+MOV","")&amp;IF($I993=1,"+CS","")&amp;IF($K993=1,"+WB","")</f>
        <v/>
      </c>
      <c r="T993">
        <f>$E993+$G993+$I993+$K993</f>
        <v/>
      </c>
    </row>
    <row r="994">
      <c r="A994" t="inlineStr">
        <is>
          <t>358286750000</t>
        </is>
      </c>
      <c r="B994" t="inlineStr">
        <is>
          <t>35828675</t>
        </is>
      </c>
      <c r="C994" t="inlineStr">
        <is>
          <t>MANUEL FRANCISCO SOLIS DELGADO</t>
        </is>
      </c>
      <c r="D994" t="inlineStr">
        <is>
          <t>MANUELFRANCISCOSOLISDELGADO</t>
        </is>
      </c>
      <c r="E994">
        <f>IF(COUNTIFS(Registros!$A$2:$A$6000,"NP",Registros!$B$2:$B$6000,$A994)&gt;0,1,0)</f>
        <v/>
      </c>
      <c r="F994">
        <f>IF($E994=1,SUMIFS(Registros!$F$2:$F$6000,Registros!$A$2:$A$6000,"NP",Registros!$B$2:$B$6000,$A994),0)</f>
        <v/>
      </c>
      <c r="G994">
        <f>IF(COUNTIFS(Registros!$A$2:$A$6000,"MOV",Registros!$B$2:$B$6000,$A994)&gt;0,1,0)</f>
        <v/>
      </c>
      <c r="H994">
        <f>IF($G994=1,SUMIFS(Registros!$F$2:$F$6000,Registros!$A$2:$A$6000,"MOV",Registros!$B$2:$B$6000,$A994),0)</f>
        <v/>
      </c>
      <c r="I994">
        <f>IF(COUNTIFS(Registros!$A$2:$A$6000,"CS",Registros!$B$2:$B$6000,$A994)&gt;0,1,0)</f>
        <v/>
      </c>
      <c r="J994">
        <f>IF($I994=1,SUMIFS(Registros!$I$2:$I$6000,Registros!$A$2:$A$6000,"CS",Registros!$B$2:$B$6000,$A994),0)</f>
        <v/>
      </c>
      <c r="K994">
        <f>IF(COUNTIFS(Winback!$K$2:$K$300,$D994)&gt;0,1,0)</f>
        <v/>
      </c>
      <c r="L994">
        <f>IF(AND($K994=1,LEFT($A994,3)="WB-"),SUMIFS(Winback!$D$2:$D$300,Winback!$K$2:$K$300,$D994),0)</f>
        <v/>
      </c>
      <c r="M994">
        <f>IF(OR($E994=1,$G994=1,SUMIFS(Registros!$J$2:$J$6000,Registros!$B$2:$B$6000,$A994)&gt;0),1,0)</f>
        <v/>
      </c>
      <c r="N994">
        <f>IF($J994&gt;0,1,IF(COUNTIFS(Registros!$A$2:$A$6000,"CS",Registros!$B$2:$B$6000,$A994,Registros!$K$2:$K$6000,"&lt;&gt;")&gt;0,1,0))</f>
        <v/>
      </c>
      <c r="O994">
        <f>IF(AND($K994=1,$E994=0,$G994=0,$I994=0),"WINBACK",IF(AND($M994=1,$N994&gt;0),"CONVERGENTE",IF($M994=1,"SOLO MÓVIL",IF($N994&gt;0,"SOLO FIJO / INTERNET","SIN SERVICIOS"))))</f>
        <v/>
      </c>
      <c r="P994">
        <f>IF($O994="WINBACK","Recuperar (winback)",IF($O994="CONVERGENTE","Upgrade / más líneas",IF($O994="SOLO MÓVIL","Ofrecer fijo + internet (FLBBTV)",IF($O994="SOLO FIJO / INTERNET","Ofrecer línea móvil Nextphone","Oferta completa (móvil + fijo + internet)"))))</f>
        <v/>
      </c>
      <c r="Q994">
        <f>$F994+$H994+$L994</f>
        <v/>
      </c>
      <c r="R994">
        <f>IFERROR(VLOOKUP($A994,Registros!$B$2:$G$6000,6,0),IFERROR(VLOOKUP($D994,Winback!$B$2:$C$300,2,0),""))</f>
        <v/>
      </c>
      <c r="S994">
        <f>IF($E994=1,"NP","")&amp;IF($G994=1,"+MOV","")&amp;IF($I994=1,"+CS","")&amp;IF($K994=1,"+WB","")</f>
        <v/>
      </c>
      <c r="T994">
        <f>$E994+$G994+$I994+$K994</f>
        <v/>
      </c>
    </row>
    <row r="995">
      <c r="A995" t="inlineStr">
        <is>
          <t>365029960000</t>
        </is>
      </c>
      <c r="B995" t="inlineStr">
        <is>
          <t>36502996</t>
        </is>
      </c>
      <c r="C995" t="inlineStr">
        <is>
          <t>EDIS ALEXIS GONZALEZ PIMENTEL</t>
        </is>
      </c>
      <c r="D995" t="inlineStr">
        <is>
          <t>EDISALEXISGONZALEZPIMENTEL</t>
        </is>
      </c>
      <c r="E995">
        <f>IF(COUNTIFS(Registros!$A$2:$A$6000,"NP",Registros!$B$2:$B$6000,$A995)&gt;0,1,0)</f>
        <v/>
      </c>
      <c r="F995">
        <f>IF($E995=1,SUMIFS(Registros!$F$2:$F$6000,Registros!$A$2:$A$6000,"NP",Registros!$B$2:$B$6000,$A995),0)</f>
        <v/>
      </c>
      <c r="G995">
        <f>IF(COUNTIFS(Registros!$A$2:$A$6000,"MOV",Registros!$B$2:$B$6000,$A995)&gt;0,1,0)</f>
        <v/>
      </c>
      <c r="H995">
        <f>IF($G995=1,SUMIFS(Registros!$F$2:$F$6000,Registros!$A$2:$A$6000,"MOV",Registros!$B$2:$B$6000,$A995),0)</f>
        <v/>
      </c>
      <c r="I995">
        <f>IF(COUNTIFS(Registros!$A$2:$A$6000,"CS",Registros!$B$2:$B$6000,$A995)&gt;0,1,0)</f>
        <v/>
      </c>
      <c r="J995">
        <f>IF($I995=1,SUMIFS(Registros!$I$2:$I$6000,Registros!$A$2:$A$6000,"CS",Registros!$B$2:$B$6000,$A995),0)</f>
        <v/>
      </c>
      <c r="K995">
        <f>IF(COUNTIFS(Winback!$K$2:$K$300,$D995)&gt;0,1,0)</f>
        <v/>
      </c>
      <c r="L995">
        <f>IF(AND($K995=1,LEFT($A995,3)="WB-"),SUMIFS(Winback!$D$2:$D$300,Winback!$K$2:$K$300,$D995),0)</f>
        <v/>
      </c>
      <c r="M995">
        <f>IF(OR($E995=1,$G995=1,SUMIFS(Registros!$J$2:$J$6000,Registros!$B$2:$B$6000,$A995)&gt;0),1,0)</f>
        <v/>
      </c>
      <c r="N995">
        <f>IF($J995&gt;0,1,IF(COUNTIFS(Registros!$A$2:$A$6000,"CS",Registros!$B$2:$B$6000,$A995,Registros!$K$2:$K$6000,"&lt;&gt;")&gt;0,1,0))</f>
        <v/>
      </c>
      <c r="O995">
        <f>IF(AND($K995=1,$E995=0,$G995=0,$I995=0),"WINBACK",IF(AND($M995=1,$N995&gt;0),"CONVERGENTE",IF($M995=1,"SOLO MÓVIL",IF($N995&gt;0,"SOLO FIJO / INTERNET","SIN SERVICIOS"))))</f>
        <v/>
      </c>
      <c r="P995">
        <f>IF($O995="WINBACK","Recuperar (winback)",IF($O995="CONVERGENTE","Upgrade / más líneas",IF($O995="SOLO MÓVIL","Ofrecer fijo + internet (FLBBTV)",IF($O995="SOLO FIJO / INTERNET","Ofrecer línea móvil Nextphone","Oferta completa (móvil + fijo + internet)"))))</f>
        <v/>
      </c>
      <c r="Q995">
        <f>$F995+$H995+$L995</f>
        <v/>
      </c>
      <c r="R995">
        <f>IFERROR(VLOOKUP($A995,Registros!$B$2:$G$6000,6,0),IFERROR(VLOOKUP($D995,Winback!$B$2:$C$300,2,0),""))</f>
        <v/>
      </c>
      <c r="S995">
        <f>IF($E995=1,"NP","")&amp;IF($G995=1,"+MOV","")&amp;IF($I995=1,"+CS","")&amp;IF($K995=1,"+WB","")</f>
        <v/>
      </c>
      <c r="T995">
        <f>$E995+$G995+$I995+$K995</f>
        <v/>
      </c>
    </row>
    <row r="996">
      <c r="A996" t="inlineStr">
        <is>
          <t>343229420000</t>
        </is>
      </c>
      <c r="B996" t="inlineStr">
        <is>
          <t>34322942</t>
        </is>
      </c>
      <c r="C996" t="inlineStr">
        <is>
          <t>AGUSTIN DIAZ MAURE</t>
        </is>
      </c>
      <c r="D996" t="inlineStr">
        <is>
          <t>AGUSTINDIAZMAURE</t>
        </is>
      </c>
      <c r="E996">
        <f>IF(COUNTIFS(Registros!$A$2:$A$6000,"NP",Registros!$B$2:$B$6000,$A996)&gt;0,1,0)</f>
        <v/>
      </c>
      <c r="F996">
        <f>IF($E996=1,SUMIFS(Registros!$F$2:$F$6000,Registros!$A$2:$A$6000,"NP",Registros!$B$2:$B$6000,$A996),0)</f>
        <v/>
      </c>
      <c r="G996">
        <f>IF(COUNTIFS(Registros!$A$2:$A$6000,"MOV",Registros!$B$2:$B$6000,$A996)&gt;0,1,0)</f>
        <v/>
      </c>
      <c r="H996">
        <f>IF($G996=1,SUMIFS(Registros!$F$2:$F$6000,Registros!$A$2:$A$6000,"MOV",Registros!$B$2:$B$6000,$A996),0)</f>
        <v/>
      </c>
      <c r="I996">
        <f>IF(COUNTIFS(Registros!$A$2:$A$6000,"CS",Registros!$B$2:$B$6000,$A996)&gt;0,1,0)</f>
        <v/>
      </c>
      <c r="J996">
        <f>IF($I996=1,SUMIFS(Registros!$I$2:$I$6000,Registros!$A$2:$A$6000,"CS",Registros!$B$2:$B$6000,$A996),0)</f>
        <v/>
      </c>
      <c r="K996">
        <f>IF(COUNTIFS(Winback!$K$2:$K$300,$D996)&gt;0,1,0)</f>
        <v/>
      </c>
      <c r="L996">
        <f>IF(AND($K996=1,LEFT($A996,3)="WB-"),SUMIFS(Winback!$D$2:$D$300,Winback!$K$2:$K$300,$D996),0)</f>
        <v/>
      </c>
      <c r="M996">
        <f>IF(OR($E996=1,$G996=1,SUMIFS(Registros!$J$2:$J$6000,Registros!$B$2:$B$6000,$A996)&gt;0),1,0)</f>
        <v/>
      </c>
      <c r="N996">
        <f>IF($J996&gt;0,1,IF(COUNTIFS(Registros!$A$2:$A$6000,"CS",Registros!$B$2:$B$6000,$A996,Registros!$K$2:$K$6000,"&lt;&gt;")&gt;0,1,0))</f>
        <v/>
      </c>
      <c r="O996">
        <f>IF(AND($K996=1,$E996=0,$G996=0,$I996=0),"WINBACK",IF(AND($M996=1,$N996&gt;0),"CONVERGENTE",IF($M996=1,"SOLO MÓVIL",IF($N996&gt;0,"SOLO FIJO / INTERNET","SIN SERVICIOS"))))</f>
        <v/>
      </c>
      <c r="P996">
        <f>IF($O996="WINBACK","Recuperar (winback)",IF($O996="CONVERGENTE","Upgrade / más líneas",IF($O996="SOLO MÓVIL","Ofrecer fijo + internet (FLBBTV)",IF($O996="SOLO FIJO / INTERNET","Ofrecer línea móvil Nextphone","Oferta completa (móvil + fijo + internet)"))))</f>
        <v/>
      </c>
      <c r="Q996">
        <f>$F996+$H996+$L996</f>
        <v/>
      </c>
      <c r="R996">
        <f>IFERROR(VLOOKUP($A996,Registros!$B$2:$G$6000,6,0),IFERROR(VLOOKUP($D996,Winback!$B$2:$C$300,2,0),""))</f>
        <v/>
      </c>
      <c r="S996">
        <f>IF($E996=1,"NP","")&amp;IF($G996=1,"+MOV","")&amp;IF($I996=1,"+CS","")&amp;IF($K996=1,"+WB","")</f>
        <v/>
      </c>
      <c r="T996">
        <f>$E996+$G996+$I996+$K996</f>
        <v/>
      </c>
    </row>
    <row r="997">
      <c r="A997" t="inlineStr">
        <is>
          <t>363059570000</t>
        </is>
      </c>
      <c r="B997" t="inlineStr">
        <is>
          <t>36305957</t>
        </is>
      </c>
      <c r="C997" t="inlineStr">
        <is>
          <t>YENIFER EDITH GONZALEZ BARRIA</t>
        </is>
      </c>
      <c r="D997" t="inlineStr">
        <is>
          <t>YENIFEREDITHGONZALEZBARRIA</t>
        </is>
      </c>
      <c r="E997">
        <f>IF(COUNTIFS(Registros!$A$2:$A$6000,"NP",Registros!$B$2:$B$6000,$A997)&gt;0,1,0)</f>
        <v/>
      </c>
      <c r="F997">
        <f>IF($E997=1,SUMIFS(Registros!$F$2:$F$6000,Registros!$A$2:$A$6000,"NP",Registros!$B$2:$B$6000,$A997),0)</f>
        <v/>
      </c>
      <c r="G997">
        <f>IF(COUNTIFS(Registros!$A$2:$A$6000,"MOV",Registros!$B$2:$B$6000,$A997)&gt;0,1,0)</f>
        <v/>
      </c>
      <c r="H997">
        <f>IF($G997=1,SUMIFS(Registros!$F$2:$F$6000,Registros!$A$2:$A$6000,"MOV",Registros!$B$2:$B$6000,$A997),0)</f>
        <v/>
      </c>
      <c r="I997">
        <f>IF(COUNTIFS(Registros!$A$2:$A$6000,"CS",Registros!$B$2:$B$6000,$A997)&gt;0,1,0)</f>
        <v/>
      </c>
      <c r="J997">
        <f>IF($I997=1,SUMIFS(Registros!$I$2:$I$6000,Registros!$A$2:$A$6000,"CS",Registros!$B$2:$B$6000,$A997),0)</f>
        <v/>
      </c>
      <c r="K997">
        <f>IF(COUNTIFS(Winback!$K$2:$K$300,$D997)&gt;0,1,0)</f>
        <v/>
      </c>
      <c r="L997">
        <f>IF(AND($K997=1,LEFT($A997,3)="WB-"),SUMIFS(Winback!$D$2:$D$300,Winback!$K$2:$K$300,$D997),0)</f>
        <v/>
      </c>
      <c r="M997">
        <f>IF(OR($E997=1,$G997=1,SUMIFS(Registros!$J$2:$J$6000,Registros!$B$2:$B$6000,$A997)&gt;0),1,0)</f>
        <v/>
      </c>
      <c r="N997">
        <f>IF($J997&gt;0,1,IF(COUNTIFS(Registros!$A$2:$A$6000,"CS",Registros!$B$2:$B$6000,$A997,Registros!$K$2:$K$6000,"&lt;&gt;")&gt;0,1,0))</f>
        <v/>
      </c>
      <c r="O997">
        <f>IF(AND($K997=1,$E997=0,$G997=0,$I997=0),"WINBACK",IF(AND($M997=1,$N997&gt;0),"CONVERGENTE",IF($M997=1,"SOLO MÓVIL",IF($N997&gt;0,"SOLO FIJO / INTERNET","SIN SERVICIOS"))))</f>
        <v/>
      </c>
      <c r="P997">
        <f>IF($O997="WINBACK","Recuperar (winback)",IF($O997="CONVERGENTE","Upgrade / más líneas",IF($O997="SOLO MÓVIL","Ofrecer fijo + internet (FLBBTV)",IF($O997="SOLO FIJO / INTERNET","Ofrecer línea móvil Nextphone","Oferta completa (móvil + fijo + internet)"))))</f>
        <v/>
      </c>
      <c r="Q997">
        <f>$F997+$H997+$L997</f>
        <v/>
      </c>
      <c r="R997">
        <f>IFERROR(VLOOKUP($A997,Registros!$B$2:$G$6000,6,0),IFERROR(VLOOKUP($D997,Winback!$B$2:$C$300,2,0),""))</f>
        <v/>
      </c>
      <c r="S997">
        <f>IF($E997=1,"NP","")&amp;IF($G997=1,"+MOV","")&amp;IF($I997=1,"+CS","")&amp;IF($K997=1,"+WB","")</f>
        <v/>
      </c>
      <c r="T997">
        <f>$E997+$G997+$I997+$K997</f>
        <v/>
      </c>
    </row>
    <row r="998">
      <c r="A998" t="inlineStr">
        <is>
          <t>326319470000</t>
        </is>
      </c>
      <c r="B998" t="inlineStr">
        <is>
          <t>32631947</t>
        </is>
      </c>
      <c r="C998" t="inlineStr">
        <is>
          <t>Clinica Odont</t>
        </is>
      </c>
      <c r="D998" t="inlineStr">
        <is>
          <t>CLINICAODONT</t>
        </is>
      </c>
      <c r="E998">
        <f>IF(COUNTIFS(Registros!$A$2:$A$6000,"NP",Registros!$B$2:$B$6000,$A998)&gt;0,1,0)</f>
        <v/>
      </c>
      <c r="F998">
        <f>IF($E998=1,SUMIFS(Registros!$F$2:$F$6000,Registros!$A$2:$A$6000,"NP",Registros!$B$2:$B$6000,$A998),0)</f>
        <v/>
      </c>
      <c r="G998">
        <f>IF(COUNTIFS(Registros!$A$2:$A$6000,"MOV",Registros!$B$2:$B$6000,$A998)&gt;0,1,0)</f>
        <v/>
      </c>
      <c r="H998">
        <f>IF($G998=1,SUMIFS(Registros!$F$2:$F$6000,Registros!$A$2:$A$6000,"MOV",Registros!$B$2:$B$6000,$A998),0)</f>
        <v/>
      </c>
      <c r="I998">
        <f>IF(COUNTIFS(Registros!$A$2:$A$6000,"CS",Registros!$B$2:$B$6000,$A998)&gt;0,1,0)</f>
        <v/>
      </c>
      <c r="J998">
        <f>IF($I998=1,SUMIFS(Registros!$I$2:$I$6000,Registros!$A$2:$A$6000,"CS",Registros!$B$2:$B$6000,$A998),0)</f>
        <v/>
      </c>
      <c r="K998">
        <f>IF(COUNTIFS(Winback!$K$2:$K$300,$D998)&gt;0,1,0)</f>
        <v/>
      </c>
      <c r="L998">
        <f>IF(AND($K998=1,LEFT($A998,3)="WB-"),SUMIFS(Winback!$D$2:$D$300,Winback!$K$2:$K$300,$D998),0)</f>
        <v/>
      </c>
      <c r="M998">
        <f>IF(OR($E998=1,$G998=1,SUMIFS(Registros!$J$2:$J$6000,Registros!$B$2:$B$6000,$A998)&gt;0),1,0)</f>
        <v/>
      </c>
      <c r="N998">
        <f>IF($J998&gt;0,1,IF(COUNTIFS(Registros!$A$2:$A$6000,"CS",Registros!$B$2:$B$6000,$A998,Registros!$K$2:$K$6000,"&lt;&gt;")&gt;0,1,0))</f>
        <v/>
      </c>
      <c r="O998">
        <f>IF(AND($K998=1,$E998=0,$G998=0,$I998=0),"WINBACK",IF(AND($M998=1,$N998&gt;0),"CONVERGENTE",IF($M998=1,"SOLO MÓVIL",IF($N998&gt;0,"SOLO FIJO / INTERNET","SIN SERVICIOS"))))</f>
        <v/>
      </c>
      <c r="P998">
        <f>IF($O998="WINBACK","Recuperar (winback)",IF($O998="CONVERGENTE","Upgrade / más líneas",IF($O998="SOLO MÓVIL","Ofrecer fijo + internet (FLBBTV)",IF($O998="SOLO FIJO / INTERNET","Ofrecer línea móvil Nextphone","Oferta completa (móvil + fijo + internet)"))))</f>
        <v/>
      </c>
      <c r="Q998">
        <f>$F998+$H998+$L998</f>
        <v/>
      </c>
      <c r="R998">
        <f>IFERROR(VLOOKUP($A998,Registros!$B$2:$G$6000,6,0),IFERROR(VLOOKUP($D998,Winback!$B$2:$C$300,2,0),""))</f>
        <v/>
      </c>
      <c r="S998">
        <f>IF($E998=1,"NP","")&amp;IF($G998=1,"+MOV","")&amp;IF($I998=1,"+CS","")&amp;IF($K998=1,"+WB","")</f>
        <v/>
      </c>
      <c r="T998">
        <f>$E998+$G998+$I998+$K998</f>
        <v/>
      </c>
    </row>
    <row r="999">
      <c r="A999" t="inlineStr">
        <is>
          <t>326319240000</t>
        </is>
      </c>
      <c r="B999" t="inlineStr">
        <is>
          <t>32631924</t>
        </is>
      </c>
      <c r="C999" t="inlineStr">
        <is>
          <t>DISTRIBUIDORA</t>
        </is>
      </c>
      <c r="D999" t="inlineStr">
        <is>
          <t>DISTRIBUIDORA</t>
        </is>
      </c>
      <c r="E999">
        <f>IF(COUNTIFS(Registros!$A$2:$A$6000,"NP",Registros!$B$2:$B$6000,$A999)&gt;0,1,0)</f>
        <v/>
      </c>
      <c r="F999">
        <f>IF($E999=1,SUMIFS(Registros!$F$2:$F$6000,Registros!$A$2:$A$6000,"NP",Registros!$B$2:$B$6000,$A999),0)</f>
        <v/>
      </c>
      <c r="G999">
        <f>IF(COUNTIFS(Registros!$A$2:$A$6000,"MOV",Registros!$B$2:$B$6000,$A999)&gt;0,1,0)</f>
        <v/>
      </c>
      <c r="H999">
        <f>IF($G999=1,SUMIFS(Registros!$F$2:$F$6000,Registros!$A$2:$A$6000,"MOV",Registros!$B$2:$B$6000,$A999),0)</f>
        <v/>
      </c>
      <c r="I999">
        <f>IF(COUNTIFS(Registros!$A$2:$A$6000,"CS",Registros!$B$2:$B$6000,$A999)&gt;0,1,0)</f>
        <v/>
      </c>
      <c r="J999">
        <f>IF($I999=1,SUMIFS(Registros!$I$2:$I$6000,Registros!$A$2:$A$6000,"CS",Registros!$B$2:$B$6000,$A999),0)</f>
        <v/>
      </c>
      <c r="K999">
        <f>IF(COUNTIFS(Winback!$K$2:$K$300,$D999)&gt;0,1,0)</f>
        <v/>
      </c>
      <c r="L999">
        <f>IF(AND($K999=1,LEFT($A999,3)="WB-"),SUMIFS(Winback!$D$2:$D$300,Winback!$K$2:$K$300,$D999),0)</f>
        <v/>
      </c>
      <c r="M999">
        <f>IF(OR($E999=1,$G999=1,SUMIFS(Registros!$J$2:$J$6000,Registros!$B$2:$B$6000,$A999)&gt;0),1,0)</f>
        <v/>
      </c>
      <c r="N999">
        <f>IF($J999&gt;0,1,IF(COUNTIFS(Registros!$A$2:$A$6000,"CS",Registros!$B$2:$B$6000,$A999,Registros!$K$2:$K$6000,"&lt;&gt;")&gt;0,1,0))</f>
        <v/>
      </c>
      <c r="O999">
        <f>IF(AND($K999=1,$E999=0,$G999=0,$I999=0),"WINBACK",IF(AND($M999=1,$N999&gt;0),"CONVERGENTE",IF($M999=1,"SOLO MÓVIL",IF($N999&gt;0,"SOLO FIJO / INTERNET","SIN SERVICIOS"))))</f>
        <v/>
      </c>
      <c r="P999">
        <f>IF($O999="WINBACK","Recuperar (winback)",IF($O999="CONVERGENTE","Upgrade / más líneas",IF($O999="SOLO MÓVIL","Ofrecer fijo + internet (FLBBTV)",IF($O999="SOLO FIJO / INTERNET","Ofrecer línea móvil Nextphone","Oferta completa (móvil + fijo + internet)"))))</f>
        <v/>
      </c>
      <c r="Q999">
        <f>$F999+$H999+$L999</f>
        <v/>
      </c>
      <c r="R999">
        <f>IFERROR(VLOOKUP($A999,Registros!$B$2:$G$6000,6,0),IFERROR(VLOOKUP($D999,Winback!$B$2:$C$300,2,0),""))</f>
        <v/>
      </c>
      <c r="S999">
        <f>IF($E999=1,"NP","")&amp;IF($G999=1,"+MOV","")&amp;IF($I999=1,"+CS","")&amp;IF($K999=1,"+WB","")</f>
        <v/>
      </c>
      <c r="T999">
        <f>$E999+$G999+$I999+$K999</f>
        <v/>
      </c>
    </row>
    <row r="1000">
      <c r="A1000" t="inlineStr">
        <is>
          <t>368025310000</t>
        </is>
      </c>
      <c r="B1000" t="inlineStr">
        <is>
          <t>36802531</t>
        </is>
      </c>
      <c r="C1000" t="inlineStr">
        <is>
          <t>CESAR BARRIA</t>
        </is>
      </c>
      <c r="D1000" t="inlineStr">
        <is>
          <t>CESARBARRIA</t>
        </is>
      </c>
      <c r="E1000">
        <f>IF(COUNTIFS(Registros!$A$2:$A$6000,"NP",Registros!$B$2:$B$6000,$A1000)&gt;0,1,0)</f>
        <v/>
      </c>
      <c r="F1000">
        <f>IF($E1000=1,SUMIFS(Registros!$F$2:$F$6000,Registros!$A$2:$A$6000,"NP",Registros!$B$2:$B$6000,$A1000),0)</f>
        <v/>
      </c>
      <c r="G1000">
        <f>IF(COUNTIFS(Registros!$A$2:$A$6000,"MOV",Registros!$B$2:$B$6000,$A1000)&gt;0,1,0)</f>
        <v/>
      </c>
      <c r="H1000">
        <f>IF($G1000=1,SUMIFS(Registros!$F$2:$F$6000,Registros!$A$2:$A$6000,"MOV",Registros!$B$2:$B$6000,$A1000),0)</f>
        <v/>
      </c>
      <c r="I1000">
        <f>IF(COUNTIFS(Registros!$A$2:$A$6000,"CS",Registros!$B$2:$B$6000,$A1000)&gt;0,1,0)</f>
        <v/>
      </c>
      <c r="J1000">
        <f>IF($I1000=1,SUMIFS(Registros!$I$2:$I$6000,Registros!$A$2:$A$6000,"CS",Registros!$B$2:$B$6000,$A1000),0)</f>
        <v/>
      </c>
      <c r="K1000">
        <f>IF(COUNTIFS(Winback!$K$2:$K$300,$D1000)&gt;0,1,0)</f>
        <v/>
      </c>
      <c r="L1000">
        <f>IF(AND($K1000=1,LEFT($A1000,3)="WB-"),SUMIFS(Winback!$D$2:$D$300,Winback!$K$2:$K$300,$D1000),0)</f>
        <v/>
      </c>
      <c r="M1000">
        <f>IF(OR($E1000=1,$G1000=1,SUMIFS(Registros!$J$2:$J$6000,Registros!$B$2:$B$6000,$A1000)&gt;0),1,0)</f>
        <v/>
      </c>
      <c r="N1000">
        <f>IF($J1000&gt;0,1,IF(COUNTIFS(Registros!$A$2:$A$6000,"CS",Registros!$B$2:$B$6000,$A1000,Registros!$K$2:$K$6000,"&lt;&gt;")&gt;0,1,0))</f>
        <v/>
      </c>
      <c r="O1000">
        <f>IF(AND($K1000=1,$E1000=0,$G1000=0,$I1000=0),"WINBACK",IF(AND($M1000=1,$N1000&gt;0),"CONVERGENTE",IF($M1000=1,"SOLO MÓVIL",IF($N1000&gt;0,"SOLO FIJO / INTERNET","SIN SERVICIOS"))))</f>
        <v/>
      </c>
      <c r="P1000">
        <f>IF($O1000="WINBACK","Recuperar (winback)",IF($O1000="CONVERGENTE","Upgrade / más líneas",IF($O1000="SOLO MÓVIL","Ofrecer fijo + internet (FLBBTV)",IF($O1000="SOLO FIJO / INTERNET","Ofrecer línea móvil Nextphone","Oferta completa (móvil + fijo + internet)"))))</f>
        <v/>
      </c>
      <c r="Q1000">
        <f>$F1000+$H1000+$L1000</f>
        <v/>
      </c>
      <c r="R1000">
        <f>IFERROR(VLOOKUP($A1000,Registros!$B$2:$G$6000,6,0),IFERROR(VLOOKUP($D1000,Winback!$B$2:$C$300,2,0),""))</f>
        <v/>
      </c>
      <c r="S1000">
        <f>IF($E1000=1,"NP","")&amp;IF($G1000=1,"+MOV","")&amp;IF($I1000=1,"+CS","")&amp;IF($K1000=1,"+WB","")</f>
        <v/>
      </c>
      <c r="T1000">
        <f>$E1000+$G1000+$I1000+$K1000</f>
        <v/>
      </c>
    </row>
    <row r="1001">
      <c r="A1001" t="inlineStr">
        <is>
          <t>359225050000</t>
        </is>
      </c>
      <c r="B1001" t="inlineStr">
        <is>
          <t>35922505</t>
        </is>
      </c>
      <c r="C1001" t="inlineStr">
        <is>
          <t>LARITZA LARETH CAMPOS NIETO</t>
        </is>
      </c>
      <c r="D1001" t="inlineStr">
        <is>
          <t>LARITZALARETHCAMPOSNIETO</t>
        </is>
      </c>
      <c r="E1001">
        <f>IF(COUNTIFS(Registros!$A$2:$A$6000,"NP",Registros!$B$2:$B$6000,$A1001)&gt;0,1,0)</f>
        <v/>
      </c>
      <c r="F1001">
        <f>IF($E1001=1,SUMIFS(Registros!$F$2:$F$6000,Registros!$A$2:$A$6000,"NP",Registros!$B$2:$B$6000,$A1001),0)</f>
        <v/>
      </c>
      <c r="G1001">
        <f>IF(COUNTIFS(Registros!$A$2:$A$6000,"MOV",Registros!$B$2:$B$6000,$A1001)&gt;0,1,0)</f>
        <v/>
      </c>
      <c r="H1001">
        <f>IF($G1001=1,SUMIFS(Registros!$F$2:$F$6000,Registros!$A$2:$A$6000,"MOV",Registros!$B$2:$B$6000,$A1001),0)</f>
        <v/>
      </c>
      <c r="I1001">
        <f>IF(COUNTIFS(Registros!$A$2:$A$6000,"CS",Registros!$B$2:$B$6000,$A1001)&gt;0,1,0)</f>
        <v/>
      </c>
      <c r="J1001">
        <f>IF($I1001=1,SUMIFS(Registros!$I$2:$I$6000,Registros!$A$2:$A$6000,"CS",Registros!$B$2:$B$6000,$A1001),0)</f>
        <v/>
      </c>
      <c r="K1001">
        <f>IF(COUNTIFS(Winback!$K$2:$K$300,$D1001)&gt;0,1,0)</f>
        <v/>
      </c>
      <c r="L1001">
        <f>IF(AND($K1001=1,LEFT($A1001,3)="WB-"),SUMIFS(Winback!$D$2:$D$300,Winback!$K$2:$K$300,$D1001),0)</f>
        <v/>
      </c>
      <c r="M1001">
        <f>IF(OR($E1001=1,$G1001=1,SUMIFS(Registros!$J$2:$J$6000,Registros!$B$2:$B$6000,$A1001)&gt;0),1,0)</f>
        <v/>
      </c>
      <c r="N1001">
        <f>IF($J1001&gt;0,1,IF(COUNTIFS(Registros!$A$2:$A$6000,"CS",Registros!$B$2:$B$6000,$A1001,Registros!$K$2:$K$6000,"&lt;&gt;")&gt;0,1,0))</f>
        <v/>
      </c>
      <c r="O1001">
        <f>IF(AND($K1001=1,$E1001=0,$G1001=0,$I1001=0),"WINBACK",IF(AND($M1001=1,$N1001&gt;0),"CONVERGENTE",IF($M1001=1,"SOLO MÓVIL",IF($N1001&gt;0,"SOLO FIJO / INTERNET","SIN SERVICIOS"))))</f>
        <v/>
      </c>
      <c r="P1001">
        <f>IF($O1001="WINBACK","Recuperar (winback)",IF($O1001="CONVERGENTE","Upgrade / más líneas",IF($O1001="SOLO MÓVIL","Ofrecer fijo + internet (FLBBTV)",IF($O1001="SOLO FIJO / INTERNET","Ofrecer línea móvil Nextphone","Oferta completa (móvil + fijo + internet)"))))</f>
        <v/>
      </c>
      <c r="Q1001">
        <f>$F1001+$H1001+$L1001</f>
        <v/>
      </c>
      <c r="R1001">
        <f>IFERROR(VLOOKUP($A1001,Registros!$B$2:$G$6000,6,0),IFERROR(VLOOKUP($D1001,Winback!$B$2:$C$300,2,0),""))</f>
        <v/>
      </c>
      <c r="S1001">
        <f>IF($E1001=1,"NP","")&amp;IF($G1001=1,"+MOV","")&amp;IF($I1001=1,"+CS","")&amp;IF($K1001=1,"+WB","")</f>
        <v/>
      </c>
      <c r="T1001">
        <f>$E1001+$G1001+$I1001+$K1001</f>
        <v/>
      </c>
    </row>
    <row r="1002">
      <c r="A1002" t="inlineStr">
        <is>
          <t>352310580000</t>
        </is>
      </c>
      <c r="B1002" t="inlineStr">
        <is>
          <t>35231058</t>
        </is>
      </c>
      <c r="C1002" t="inlineStr">
        <is>
          <t>ALEXANDRA DEL CARMEN PEREZ MONTENEGRO</t>
        </is>
      </c>
      <c r="D1002" t="inlineStr">
        <is>
          <t>ALEXANDRADELCARMENPEREZMONTENEGRO</t>
        </is>
      </c>
      <c r="E1002">
        <f>IF(COUNTIFS(Registros!$A$2:$A$6000,"NP",Registros!$B$2:$B$6000,$A1002)&gt;0,1,0)</f>
        <v/>
      </c>
      <c r="F1002">
        <f>IF($E1002=1,SUMIFS(Registros!$F$2:$F$6000,Registros!$A$2:$A$6000,"NP",Registros!$B$2:$B$6000,$A1002),0)</f>
        <v/>
      </c>
      <c r="G1002">
        <f>IF(COUNTIFS(Registros!$A$2:$A$6000,"MOV",Registros!$B$2:$B$6000,$A1002)&gt;0,1,0)</f>
        <v/>
      </c>
      <c r="H1002">
        <f>IF($G1002=1,SUMIFS(Registros!$F$2:$F$6000,Registros!$A$2:$A$6000,"MOV",Registros!$B$2:$B$6000,$A1002),0)</f>
        <v/>
      </c>
      <c r="I1002">
        <f>IF(COUNTIFS(Registros!$A$2:$A$6000,"CS",Registros!$B$2:$B$6000,$A1002)&gt;0,1,0)</f>
        <v/>
      </c>
      <c r="J1002">
        <f>IF($I1002=1,SUMIFS(Registros!$I$2:$I$6000,Registros!$A$2:$A$6000,"CS",Registros!$B$2:$B$6000,$A1002),0)</f>
        <v/>
      </c>
      <c r="K1002">
        <f>IF(COUNTIFS(Winback!$K$2:$K$300,$D1002)&gt;0,1,0)</f>
        <v/>
      </c>
      <c r="L1002">
        <f>IF(AND($K1002=1,LEFT($A1002,3)="WB-"),SUMIFS(Winback!$D$2:$D$300,Winback!$K$2:$K$300,$D1002),0)</f>
        <v/>
      </c>
      <c r="M1002">
        <f>IF(OR($E1002=1,$G1002=1,SUMIFS(Registros!$J$2:$J$6000,Registros!$B$2:$B$6000,$A1002)&gt;0),1,0)</f>
        <v/>
      </c>
      <c r="N1002">
        <f>IF($J1002&gt;0,1,IF(COUNTIFS(Registros!$A$2:$A$6000,"CS",Registros!$B$2:$B$6000,$A1002,Registros!$K$2:$K$6000,"&lt;&gt;")&gt;0,1,0))</f>
        <v/>
      </c>
      <c r="O1002">
        <f>IF(AND($K1002=1,$E1002=0,$G1002=0,$I1002=0),"WINBACK",IF(AND($M1002=1,$N1002&gt;0),"CONVERGENTE",IF($M1002=1,"SOLO MÓVIL",IF($N1002&gt;0,"SOLO FIJO / INTERNET","SIN SERVICIOS"))))</f>
        <v/>
      </c>
      <c r="P1002">
        <f>IF($O1002="WINBACK","Recuperar (winback)",IF($O1002="CONVERGENTE","Upgrade / más líneas",IF($O1002="SOLO MÓVIL","Ofrecer fijo + internet (FLBBTV)",IF($O1002="SOLO FIJO / INTERNET","Ofrecer línea móvil Nextphone","Oferta completa (móvil + fijo + internet)"))))</f>
        <v/>
      </c>
      <c r="Q1002">
        <f>$F1002+$H1002+$L1002</f>
        <v/>
      </c>
      <c r="R1002">
        <f>IFERROR(VLOOKUP($A1002,Registros!$B$2:$G$6000,6,0),IFERROR(VLOOKUP($D1002,Winback!$B$2:$C$300,2,0),""))</f>
        <v/>
      </c>
      <c r="S1002">
        <f>IF($E1002=1,"NP","")&amp;IF($G1002=1,"+MOV","")&amp;IF($I1002=1,"+CS","")&amp;IF($K1002=1,"+WB","")</f>
        <v/>
      </c>
      <c r="T1002">
        <f>$E1002+$G1002+$I1002+$K1002</f>
        <v/>
      </c>
    </row>
    <row r="1003">
      <c r="A1003" t="inlineStr">
        <is>
          <t>348392610000</t>
        </is>
      </c>
      <c r="B1003" t="inlineStr">
        <is>
          <t>34839261</t>
        </is>
      </c>
      <c r="C1003" t="inlineStr">
        <is>
          <t>CARMEN YARINETH ODA</t>
        </is>
      </c>
      <c r="D1003" t="inlineStr">
        <is>
          <t>CARMENYARINETHODA</t>
        </is>
      </c>
      <c r="E1003">
        <f>IF(COUNTIFS(Registros!$A$2:$A$6000,"NP",Registros!$B$2:$B$6000,$A1003)&gt;0,1,0)</f>
        <v/>
      </c>
      <c r="F1003">
        <f>IF($E1003=1,SUMIFS(Registros!$F$2:$F$6000,Registros!$A$2:$A$6000,"NP",Registros!$B$2:$B$6000,$A1003),0)</f>
        <v/>
      </c>
      <c r="G1003">
        <f>IF(COUNTIFS(Registros!$A$2:$A$6000,"MOV",Registros!$B$2:$B$6000,$A1003)&gt;0,1,0)</f>
        <v/>
      </c>
      <c r="H1003">
        <f>IF($G1003=1,SUMIFS(Registros!$F$2:$F$6000,Registros!$A$2:$A$6000,"MOV",Registros!$B$2:$B$6000,$A1003),0)</f>
        <v/>
      </c>
      <c r="I1003">
        <f>IF(COUNTIFS(Registros!$A$2:$A$6000,"CS",Registros!$B$2:$B$6000,$A1003)&gt;0,1,0)</f>
        <v/>
      </c>
      <c r="J1003">
        <f>IF($I1003=1,SUMIFS(Registros!$I$2:$I$6000,Registros!$A$2:$A$6000,"CS",Registros!$B$2:$B$6000,$A1003),0)</f>
        <v/>
      </c>
      <c r="K1003">
        <f>IF(COUNTIFS(Winback!$K$2:$K$300,$D1003)&gt;0,1,0)</f>
        <v/>
      </c>
      <c r="L1003">
        <f>IF(AND($K1003=1,LEFT($A1003,3)="WB-"),SUMIFS(Winback!$D$2:$D$300,Winback!$K$2:$K$300,$D1003),0)</f>
        <v/>
      </c>
      <c r="M1003">
        <f>IF(OR($E1003=1,$G1003=1,SUMIFS(Registros!$J$2:$J$6000,Registros!$B$2:$B$6000,$A1003)&gt;0),1,0)</f>
        <v/>
      </c>
      <c r="N1003">
        <f>IF($J1003&gt;0,1,IF(COUNTIFS(Registros!$A$2:$A$6000,"CS",Registros!$B$2:$B$6000,$A1003,Registros!$K$2:$K$6000,"&lt;&gt;")&gt;0,1,0))</f>
        <v/>
      </c>
      <c r="O1003">
        <f>IF(AND($K1003=1,$E1003=0,$G1003=0,$I1003=0),"WINBACK",IF(AND($M1003=1,$N1003&gt;0),"CONVERGENTE",IF($M1003=1,"SOLO MÓVIL",IF($N1003&gt;0,"SOLO FIJO / INTERNET","SIN SERVICIOS"))))</f>
        <v/>
      </c>
      <c r="P1003">
        <f>IF($O1003="WINBACK","Recuperar (winback)",IF($O1003="CONVERGENTE","Upgrade / más líneas",IF($O1003="SOLO MÓVIL","Ofrecer fijo + internet (FLBBTV)",IF($O1003="SOLO FIJO / INTERNET","Ofrecer línea móvil Nextphone","Oferta completa (móvil + fijo + internet)"))))</f>
        <v/>
      </c>
      <c r="Q1003">
        <f>$F1003+$H1003+$L1003</f>
        <v/>
      </c>
      <c r="R1003">
        <f>IFERROR(VLOOKUP($A1003,Registros!$B$2:$G$6000,6,0),IFERROR(VLOOKUP($D1003,Winback!$B$2:$C$300,2,0),""))</f>
        <v/>
      </c>
      <c r="S1003">
        <f>IF($E1003=1,"NP","")&amp;IF($G1003=1,"+MOV","")&amp;IF($I1003=1,"+CS","")&amp;IF($K1003=1,"+WB","")</f>
        <v/>
      </c>
      <c r="T1003">
        <f>$E1003+$G1003+$I1003+$K1003</f>
        <v/>
      </c>
    </row>
    <row r="1004">
      <c r="A1004" t="inlineStr">
        <is>
          <t>347442030000</t>
        </is>
      </c>
      <c r="B1004" t="inlineStr">
        <is>
          <t>34744203</t>
        </is>
      </c>
      <c r="C1004" t="inlineStr">
        <is>
          <t>VICTOR ALMANZA</t>
        </is>
      </c>
      <c r="D1004" t="inlineStr">
        <is>
          <t>VICTORALMANZA</t>
        </is>
      </c>
      <c r="E1004">
        <f>IF(COUNTIFS(Registros!$A$2:$A$6000,"NP",Registros!$B$2:$B$6000,$A1004)&gt;0,1,0)</f>
        <v/>
      </c>
      <c r="F1004">
        <f>IF($E1004=1,SUMIFS(Registros!$F$2:$F$6000,Registros!$A$2:$A$6000,"NP",Registros!$B$2:$B$6000,$A1004),0)</f>
        <v/>
      </c>
      <c r="G1004">
        <f>IF(COUNTIFS(Registros!$A$2:$A$6000,"MOV",Registros!$B$2:$B$6000,$A1004)&gt;0,1,0)</f>
        <v/>
      </c>
      <c r="H1004">
        <f>IF($G1004=1,SUMIFS(Registros!$F$2:$F$6000,Registros!$A$2:$A$6000,"MOV",Registros!$B$2:$B$6000,$A1004),0)</f>
        <v/>
      </c>
      <c r="I1004">
        <f>IF(COUNTIFS(Registros!$A$2:$A$6000,"CS",Registros!$B$2:$B$6000,$A1004)&gt;0,1,0)</f>
        <v/>
      </c>
      <c r="J1004">
        <f>IF($I1004=1,SUMIFS(Registros!$I$2:$I$6000,Registros!$A$2:$A$6000,"CS",Registros!$B$2:$B$6000,$A1004),0)</f>
        <v/>
      </c>
      <c r="K1004">
        <f>IF(COUNTIFS(Winback!$K$2:$K$300,$D1004)&gt;0,1,0)</f>
        <v/>
      </c>
      <c r="L1004">
        <f>IF(AND($K1004=1,LEFT($A1004,3)="WB-"),SUMIFS(Winback!$D$2:$D$300,Winback!$K$2:$K$300,$D1004),0)</f>
        <v/>
      </c>
      <c r="M1004">
        <f>IF(OR($E1004=1,$G1004=1,SUMIFS(Registros!$J$2:$J$6000,Registros!$B$2:$B$6000,$A1004)&gt;0),1,0)</f>
        <v/>
      </c>
      <c r="N1004">
        <f>IF($J1004&gt;0,1,IF(COUNTIFS(Registros!$A$2:$A$6000,"CS",Registros!$B$2:$B$6000,$A1004,Registros!$K$2:$K$6000,"&lt;&gt;")&gt;0,1,0))</f>
        <v/>
      </c>
      <c r="O1004">
        <f>IF(AND($K1004=1,$E1004=0,$G1004=0,$I1004=0),"WINBACK",IF(AND($M1004=1,$N1004&gt;0),"CONVERGENTE",IF($M1004=1,"SOLO MÓVIL",IF($N1004&gt;0,"SOLO FIJO / INTERNET","SIN SERVICIOS"))))</f>
        <v/>
      </c>
      <c r="P1004">
        <f>IF($O1004="WINBACK","Recuperar (winback)",IF($O1004="CONVERGENTE","Upgrade / más líneas",IF($O1004="SOLO MÓVIL","Ofrecer fijo + internet (FLBBTV)",IF($O1004="SOLO FIJO / INTERNET","Ofrecer línea móvil Nextphone","Oferta completa (móvil + fijo + internet)"))))</f>
        <v/>
      </c>
      <c r="Q1004">
        <f>$F1004+$H1004+$L1004</f>
        <v/>
      </c>
      <c r="R1004">
        <f>IFERROR(VLOOKUP($A1004,Registros!$B$2:$G$6000,6,0),IFERROR(VLOOKUP($D1004,Winback!$B$2:$C$300,2,0),""))</f>
        <v/>
      </c>
      <c r="S1004">
        <f>IF($E1004=1,"NP","")&amp;IF($G1004=1,"+MOV","")&amp;IF($I1004=1,"+CS","")&amp;IF($K1004=1,"+WB","")</f>
        <v/>
      </c>
      <c r="T1004">
        <f>$E1004+$G1004+$I1004+$K1004</f>
        <v/>
      </c>
    </row>
    <row r="1005">
      <c r="A1005" t="inlineStr">
        <is>
          <t>359285180000</t>
        </is>
      </c>
      <c r="B1005" t="inlineStr">
        <is>
          <t>35928518</t>
        </is>
      </c>
      <c r="C1005" t="inlineStr">
        <is>
          <t>JORGE E FUENTES P</t>
        </is>
      </c>
      <c r="D1005" t="inlineStr">
        <is>
          <t>JORGEEFUENTESP</t>
        </is>
      </c>
      <c r="E1005">
        <f>IF(COUNTIFS(Registros!$A$2:$A$6000,"NP",Registros!$B$2:$B$6000,$A1005)&gt;0,1,0)</f>
        <v/>
      </c>
      <c r="F1005">
        <f>IF($E1005=1,SUMIFS(Registros!$F$2:$F$6000,Registros!$A$2:$A$6000,"NP",Registros!$B$2:$B$6000,$A1005),0)</f>
        <v/>
      </c>
      <c r="G1005">
        <f>IF(COUNTIFS(Registros!$A$2:$A$6000,"MOV",Registros!$B$2:$B$6000,$A1005)&gt;0,1,0)</f>
        <v/>
      </c>
      <c r="H1005">
        <f>IF($G1005=1,SUMIFS(Registros!$F$2:$F$6000,Registros!$A$2:$A$6000,"MOV",Registros!$B$2:$B$6000,$A1005),0)</f>
        <v/>
      </c>
      <c r="I1005">
        <f>IF(COUNTIFS(Registros!$A$2:$A$6000,"CS",Registros!$B$2:$B$6000,$A1005)&gt;0,1,0)</f>
        <v/>
      </c>
      <c r="J1005">
        <f>IF($I1005=1,SUMIFS(Registros!$I$2:$I$6000,Registros!$A$2:$A$6000,"CS",Registros!$B$2:$B$6000,$A1005),0)</f>
        <v/>
      </c>
      <c r="K1005">
        <f>IF(COUNTIFS(Winback!$K$2:$K$300,$D1005)&gt;0,1,0)</f>
        <v/>
      </c>
      <c r="L1005">
        <f>IF(AND($K1005=1,LEFT($A1005,3)="WB-"),SUMIFS(Winback!$D$2:$D$300,Winback!$K$2:$K$300,$D1005),0)</f>
        <v/>
      </c>
      <c r="M1005">
        <f>IF(OR($E1005=1,$G1005=1,SUMIFS(Registros!$J$2:$J$6000,Registros!$B$2:$B$6000,$A1005)&gt;0),1,0)</f>
        <v/>
      </c>
      <c r="N1005">
        <f>IF($J1005&gt;0,1,IF(COUNTIFS(Registros!$A$2:$A$6000,"CS",Registros!$B$2:$B$6000,$A1005,Registros!$K$2:$K$6000,"&lt;&gt;")&gt;0,1,0))</f>
        <v/>
      </c>
      <c r="O1005">
        <f>IF(AND($K1005=1,$E1005=0,$G1005=0,$I1005=0),"WINBACK",IF(AND($M1005=1,$N1005&gt;0),"CONVERGENTE",IF($M1005=1,"SOLO MÓVIL",IF($N1005&gt;0,"SOLO FIJO / INTERNET","SIN SERVICIOS"))))</f>
        <v/>
      </c>
      <c r="P1005">
        <f>IF($O1005="WINBACK","Recuperar (winback)",IF($O1005="CONVERGENTE","Upgrade / más líneas",IF($O1005="SOLO MÓVIL","Ofrecer fijo + internet (FLBBTV)",IF($O1005="SOLO FIJO / INTERNET","Ofrecer línea móvil Nextphone","Oferta completa (móvil + fijo + internet)"))))</f>
        <v/>
      </c>
      <c r="Q1005">
        <f>$F1005+$H1005+$L1005</f>
        <v/>
      </c>
      <c r="R1005">
        <f>IFERROR(VLOOKUP($A1005,Registros!$B$2:$G$6000,6,0),IFERROR(VLOOKUP($D1005,Winback!$B$2:$C$300,2,0),""))</f>
        <v/>
      </c>
      <c r="S1005">
        <f>IF($E1005=1,"NP","")&amp;IF($G1005=1,"+MOV","")&amp;IF($I1005=1,"+CS","")&amp;IF($K1005=1,"+WB","")</f>
        <v/>
      </c>
      <c r="T1005">
        <f>$E1005+$G1005+$I1005+$K1005</f>
        <v/>
      </c>
    </row>
    <row r="1006">
      <c r="A1006" t="inlineStr">
        <is>
          <t>356215260000</t>
        </is>
      </c>
      <c r="B1006" t="inlineStr">
        <is>
          <t>35621526</t>
        </is>
      </c>
      <c r="C1006" t="inlineStr">
        <is>
          <t>AUTOSERVICIO LLANTAS</t>
        </is>
      </c>
      <c r="D1006" t="inlineStr">
        <is>
          <t>AUTOSERVICIOLLANTAS</t>
        </is>
      </c>
      <c r="E1006">
        <f>IF(COUNTIFS(Registros!$A$2:$A$6000,"NP",Registros!$B$2:$B$6000,$A1006)&gt;0,1,0)</f>
        <v/>
      </c>
      <c r="F1006">
        <f>IF($E1006=1,SUMIFS(Registros!$F$2:$F$6000,Registros!$A$2:$A$6000,"NP",Registros!$B$2:$B$6000,$A1006),0)</f>
        <v/>
      </c>
      <c r="G1006">
        <f>IF(COUNTIFS(Registros!$A$2:$A$6000,"MOV",Registros!$B$2:$B$6000,$A1006)&gt;0,1,0)</f>
        <v/>
      </c>
      <c r="H1006">
        <f>IF($G1006=1,SUMIFS(Registros!$F$2:$F$6000,Registros!$A$2:$A$6000,"MOV",Registros!$B$2:$B$6000,$A1006),0)</f>
        <v/>
      </c>
      <c r="I1006">
        <f>IF(COUNTIFS(Registros!$A$2:$A$6000,"CS",Registros!$B$2:$B$6000,$A1006)&gt;0,1,0)</f>
        <v/>
      </c>
      <c r="J1006">
        <f>IF($I1006=1,SUMIFS(Registros!$I$2:$I$6000,Registros!$A$2:$A$6000,"CS",Registros!$B$2:$B$6000,$A1006),0)</f>
        <v/>
      </c>
      <c r="K1006">
        <f>IF(COUNTIFS(Winback!$K$2:$K$300,$D1006)&gt;0,1,0)</f>
        <v/>
      </c>
      <c r="L1006">
        <f>IF(AND($K1006=1,LEFT($A1006,3)="WB-"),SUMIFS(Winback!$D$2:$D$300,Winback!$K$2:$K$300,$D1006),0)</f>
        <v/>
      </c>
      <c r="M1006">
        <f>IF(OR($E1006=1,$G1006=1,SUMIFS(Registros!$J$2:$J$6000,Registros!$B$2:$B$6000,$A1006)&gt;0),1,0)</f>
        <v/>
      </c>
      <c r="N1006">
        <f>IF($J1006&gt;0,1,IF(COUNTIFS(Registros!$A$2:$A$6000,"CS",Registros!$B$2:$B$6000,$A1006,Registros!$K$2:$K$6000,"&lt;&gt;")&gt;0,1,0))</f>
        <v/>
      </c>
      <c r="O1006">
        <f>IF(AND($K1006=1,$E1006=0,$G1006=0,$I1006=0),"WINBACK",IF(AND($M1006=1,$N1006&gt;0),"CONVERGENTE",IF($M1006=1,"SOLO MÓVIL",IF($N1006&gt;0,"SOLO FIJO / INTERNET","SIN SERVICIOS"))))</f>
        <v/>
      </c>
      <c r="P1006">
        <f>IF($O1006="WINBACK","Recuperar (winback)",IF($O1006="CONVERGENTE","Upgrade / más líneas",IF($O1006="SOLO MÓVIL","Ofrecer fijo + internet (FLBBTV)",IF($O1006="SOLO FIJO / INTERNET","Ofrecer línea móvil Nextphone","Oferta completa (móvil + fijo + internet)"))))</f>
        <v/>
      </c>
      <c r="Q1006">
        <f>$F1006+$H1006+$L1006</f>
        <v/>
      </c>
      <c r="R1006">
        <f>IFERROR(VLOOKUP($A1006,Registros!$B$2:$G$6000,6,0),IFERROR(VLOOKUP($D1006,Winback!$B$2:$C$300,2,0),""))</f>
        <v/>
      </c>
      <c r="S1006">
        <f>IF($E1006=1,"NP","")&amp;IF($G1006=1,"+MOV","")&amp;IF($I1006=1,"+CS","")&amp;IF($K1006=1,"+WB","")</f>
        <v/>
      </c>
      <c r="T1006">
        <f>$E1006+$G1006+$I1006+$K1006</f>
        <v/>
      </c>
    </row>
    <row r="1007">
      <c r="A1007" t="inlineStr">
        <is>
          <t>361042850000</t>
        </is>
      </c>
      <c r="B1007" t="inlineStr">
        <is>
          <t>36104285</t>
        </is>
      </c>
      <c r="C1007" t="inlineStr">
        <is>
          <t>EDWIN RIOS</t>
        </is>
      </c>
      <c r="D1007" t="inlineStr">
        <is>
          <t>EDWINRIOS</t>
        </is>
      </c>
      <c r="E1007">
        <f>IF(COUNTIFS(Registros!$A$2:$A$6000,"NP",Registros!$B$2:$B$6000,$A1007)&gt;0,1,0)</f>
        <v/>
      </c>
      <c r="F1007">
        <f>IF($E1007=1,SUMIFS(Registros!$F$2:$F$6000,Registros!$A$2:$A$6000,"NP",Registros!$B$2:$B$6000,$A1007),0)</f>
        <v/>
      </c>
      <c r="G1007">
        <f>IF(COUNTIFS(Registros!$A$2:$A$6000,"MOV",Registros!$B$2:$B$6000,$A1007)&gt;0,1,0)</f>
        <v/>
      </c>
      <c r="H1007">
        <f>IF($G1007=1,SUMIFS(Registros!$F$2:$F$6000,Registros!$A$2:$A$6000,"MOV",Registros!$B$2:$B$6000,$A1007),0)</f>
        <v/>
      </c>
      <c r="I1007">
        <f>IF(COUNTIFS(Registros!$A$2:$A$6000,"CS",Registros!$B$2:$B$6000,$A1007)&gt;0,1,0)</f>
        <v/>
      </c>
      <c r="J1007">
        <f>IF($I1007=1,SUMIFS(Registros!$I$2:$I$6000,Registros!$A$2:$A$6000,"CS",Registros!$B$2:$B$6000,$A1007),0)</f>
        <v/>
      </c>
      <c r="K1007">
        <f>IF(COUNTIFS(Winback!$K$2:$K$300,$D1007)&gt;0,1,0)</f>
        <v/>
      </c>
      <c r="L1007">
        <f>IF(AND($K1007=1,LEFT($A1007,3)="WB-"),SUMIFS(Winback!$D$2:$D$300,Winback!$K$2:$K$300,$D1007),0)</f>
        <v/>
      </c>
      <c r="M1007">
        <f>IF(OR($E1007=1,$G1007=1,SUMIFS(Registros!$J$2:$J$6000,Registros!$B$2:$B$6000,$A1007)&gt;0),1,0)</f>
        <v/>
      </c>
      <c r="N1007">
        <f>IF($J1007&gt;0,1,IF(COUNTIFS(Registros!$A$2:$A$6000,"CS",Registros!$B$2:$B$6000,$A1007,Registros!$K$2:$K$6000,"&lt;&gt;")&gt;0,1,0))</f>
        <v/>
      </c>
      <c r="O1007">
        <f>IF(AND($K1007=1,$E1007=0,$G1007=0,$I1007=0),"WINBACK",IF(AND($M1007=1,$N1007&gt;0),"CONVERGENTE",IF($M1007=1,"SOLO MÓVIL",IF($N1007&gt;0,"SOLO FIJO / INTERNET","SIN SERVICIOS"))))</f>
        <v/>
      </c>
      <c r="P1007">
        <f>IF($O1007="WINBACK","Recuperar (winback)",IF($O1007="CONVERGENTE","Upgrade / más líneas",IF($O1007="SOLO MÓVIL","Ofrecer fijo + internet (FLBBTV)",IF($O1007="SOLO FIJO / INTERNET","Ofrecer línea móvil Nextphone","Oferta completa (móvil + fijo + internet)"))))</f>
        <v/>
      </c>
      <c r="Q1007">
        <f>$F1007+$H1007+$L1007</f>
        <v/>
      </c>
      <c r="R1007">
        <f>IFERROR(VLOOKUP($A1007,Registros!$B$2:$G$6000,6,0),IFERROR(VLOOKUP($D1007,Winback!$B$2:$C$300,2,0),""))</f>
        <v/>
      </c>
      <c r="S1007">
        <f>IF($E1007=1,"NP","")&amp;IF($G1007=1,"+MOV","")&amp;IF($I1007=1,"+CS","")&amp;IF($K1007=1,"+WB","")</f>
        <v/>
      </c>
      <c r="T1007">
        <f>$E1007+$G1007+$I1007+$K1007</f>
        <v/>
      </c>
    </row>
    <row r="1008">
      <c r="A1008" t="inlineStr">
        <is>
          <t>361042120000</t>
        </is>
      </c>
      <c r="B1008" t="inlineStr">
        <is>
          <t>36104212</t>
        </is>
      </c>
      <c r="C1008" t="inlineStr">
        <is>
          <t>JOSE GUERRA</t>
        </is>
      </c>
      <c r="D1008" t="inlineStr">
        <is>
          <t>JOSEGUERRA</t>
        </is>
      </c>
      <c r="E1008">
        <f>IF(COUNTIFS(Registros!$A$2:$A$6000,"NP",Registros!$B$2:$B$6000,$A1008)&gt;0,1,0)</f>
        <v/>
      </c>
      <c r="F1008">
        <f>IF($E1008=1,SUMIFS(Registros!$F$2:$F$6000,Registros!$A$2:$A$6000,"NP",Registros!$B$2:$B$6000,$A1008),0)</f>
        <v/>
      </c>
      <c r="G1008">
        <f>IF(COUNTIFS(Registros!$A$2:$A$6000,"MOV",Registros!$B$2:$B$6000,$A1008)&gt;0,1,0)</f>
        <v/>
      </c>
      <c r="H1008">
        <f>IF($G1008=1,SUMIFS(Registros!$F$2:$F$6000,Registros!$A$2:$A$6000,"MOV",Registros!$B$2:$B$6000,$A1008),0)</f>
        <v/>
      </c>
      <c r="I1008">
        <f>IF(COUNTIFS(Registros!$A$2:$A$6000,"CS",Registros!$B$2:$B$6000,$A1008)&gt;0,1,0)</f>
        <v/>
      </c>
      <c r="J1008">
        <f>IF($I1008=1,SUMIFS(Registros!$I$2:$I$6000,Registros!$A$2:$A$6000,"CS",Registros!$B$2:$B$6000,$A1008),0)</f>
        <v/>
      </c>
      <c r="K1008">
        <f>IF(COUNTIFS(Winback!$K$2:$K$300,$D1008)&gt;0,1,0)</f>
        <v/>
      </c>
      <c r="L1008">
        <f>IF(AND($K1008=1,LEFT($A1008,3)="WB-"),SUMIFS(Winback!$D$2:$D$300,Winback!$K$2:$K$300,$D1008),0)</f>
        <v/>
      </c>
      <c r="M1008">
        <f>IF(OR($E1008=1,$G1008=1,SUMIFS(Registros!$J$2:$J$6000,Registros!$B$2:$B$6000,$A1008)&gt;0),1,0)</f>
        <v/>
      </c>
      <c r="N1008">
        <f>IF($J1008&gt;0,1,IF(COUNTIFS(Registros!$A$2:$A$6000,"CS",Registros!$B$2:$B$6000,$A1008,Registros!$K$2:$K$6000,"&lt;&gt;")&gt;0,1,0))</f>
        <v/>
      </c>
      <c r="O1008">
        <f>IF(AND($K1008=1,$E1008=0,$G1008=0,$I1008=0),"WINBACK",IF(AND($M1008=1,$N1008&gt;0),"CONVERGENTE",IF($M1008=1,"SOLO MÓVIL",IF($N1008&gt;0,"SOLO FIJO / INTERNET","SIN SERVICIOS"))))</f>
        <v/>
      </c>
      <c r="P1008">
        <f>IF($O1008="WINBACK","Recuperar (winback)",IF($O1008="CONVERGENTE","Upgrade / más líneas",IF($O1008="SOLO MÓVIL","Ofrecer fijo + internet (FLBBTV)",IF($O1008="SOLO FIJO / INTERNET","Ofrecer línea móvil Nextphone","Oferta completa (móvil + fijo + internet)"))))</f>
        <v/>
      </c>
      <c r="Q1008">
        <f>$F1008+$H1008+$L1008</f>
        <v/>
      </c>
      <c r="R1008">
        <f>IFERROR(VLOOKUP($A1008,Registros!$B$2:$G$6000,6,0),IFERROR(VLOOKUP($D1008,Winback!$B$2:$C$300,2,0),""))</f>
        <v/>
      </c>
      <c r="S1008">
        <f>IF($E1008=1,"NP","")&amp;IF($G1008=1,"+MOV","")&amp;IF($I1008=1,"+CS","")&amp;IF($K1008=1,"+WB","")</f>
        <v/>
      </c>
      <c r="T1008">
        <f>$E1008+$G1008+$I1008+$K1008</f>
        <v/>
      </c>
    </row>
    <row r="1009">
      <c r="A1009" t="inlineStr">
        <is>
          <t>355104910000</t>
        </is>
      </c>
      <c r="B1009" t="inlineStr">
        <is>
          <t>35510491</t>
        </is>
      </c>
      <c r="C1009" t="inlineStr">
        <is>
          <t>ROBERTO JULIO SANCHEZ RODRIGUEZ</t>
        </is>
      </c>
      <c r="D1009" t="inlineStr">
        <is>
          <t>ROBERTOJULIOSANCHEZRODRIGUEZ</t>
        </is>
      </c>
      <c r="E1009">
        <f>IF(COUNTIFS(Registros!$A$2:$A$6000,"NP",Registros!$B$2:$B$6000,$A1009)&gt;0,1,0)</f>
        <v/>
      </c>
      <c r="F1009">
        <f>IF($E1009=1,SUMIFS(Registros!$F$2:$F$6000,Registros!$A$2:$A$6000,"NP",Registros!$B$2:$B$6000,$A1009),0)</f>
        <v/>
      </c>
      <c r="G1009">
        <f>IF(COUNTIFS(Registros!$A$2:$A$6000,"MOV",Registros!$B$2:$B$6000,$A1009)&gt;0,1,0)</f>
        <v/>
      </c>
      <c r="H1009">
        <f>IF($G1009=1,SUMIFS(Registros!$F$2:$F$6000,Registros!$A$2:$A$6000,"MOV",Registros!$B$2:$B$6000,$A1009),0)</f>
        <v/>
      </c>
      <c r="I1009">
        <f>IF(COUNTIFS(Registros!$A$2:$A$6000,"CS",Registros!$B$2:$B$6000,$A1009)&gt;0,1,0)</f>
        <v/>
      </c>
      <c r="J1009">
        <f>IF($I1009=1,SUMIFS(Registros!$I$2:$I$6000,Registros!$A$2:$A$6000,"CS",Registros!$B$2:$B$6000,$A1009),0)</f>
        <v/>
      </c>
      <c r="K1009">
        <f>IF(COUNTIFS(Winback!$K$2:$K$300,$D1009)&gt;0,1,0)</f>
        <v/>
      </c>
      <c r="L1009">
        <f>IF(AND($K1009=1,LEFT($A1009,3)="WB-"),SUMIFS(Winback!$D$2:$D$300,Winback!$K$2:$K$300,$D1009),0)</f>
        <v/>
      </c>
      <c r="M1009">
        <f>IF(OR($E1009=1,$G1009=1,SUMIFS(Registros!$J$2:$J$6000,Registros!$B$2:$B$6000,$A1009)&gt;0),1,0)</f>
        <v/>
      </c>
      <c r="N1009">
        <f>IF($J1009&gt;0,1,IF(COUNTIFS(Registros!$A$2:$A$6000,"CS",Registros!$B$2:$B$6000,$A1009,Registros!$K$2:$K$6000,"&lt;&gt;")&gt;0,1,0))</f>
        <v/>
      </c>
      <c r="O1009">
        <f>IF(AND($K1009=1,$E1009=0,$G1009=0,$I1009=0),"WINBACK",IF(AND($M1009=1,$N1009&gt;0),"CONVERGENTE",IF($M1009=1,"SOLO MÓVIL",IF($N1009&gt;0,"SOLO FIJO / INTERNET","SIN SERVICIOS"))))</f>
        <v/>
      </c>
      <c r="P1009">
        <f>IF($O1009="WINBACK","Recuperar (winback)",IF($O1009="CONVERGENTE","Upgrade / más líneas",IF($O1009="SOLO MÓVIL","Ofrecer fijo + internet (FLBBTV)",IF($O1009="SOLO FIJO / INTERNET","Ofrecer línea móvil Nextphone","Oferta completa (móvil + fijo + internet)"))))</f>
        <v/>
      </c>
      <c r="Q1009">
        <f>$F1009+$H1009+$L1009</f>
        <v/>
      </c>
      <c r="R1009">
        <f>IFERROR(VLOOKUP($A1009,Registros!$B$2:$G$6000,6,0),IFERROR(VLOOKUP($D1009,Winback!$B$2:$C$300,2,0),""))</f>
        <v/>
      </c>
      <c r="S1009">
        <f>IF($E1009=1,"NP","")&amp;IF($G1009=1,"+MOV","")&amp;IF($I1009=1,"+CS","")&amp;IF($K1009=1,"+WB","")</f>
        <v/>
      </c>
      <c r="T1009">
        <f>$E1009+$G1009+$I1009+$K1009</f>
        <v/>
      </c>
    </row>
    <row r="1010">
      <c r="A1010" t="inlineStr">
        <is>
          <t>357288070000</t>
        </is>
      </c>
      <c r="B1010" t="inlineStr">
        <is>
          <t>35728807</t>
        </is>
      </c>
      <c r="C1010" t="inlineStr">
        <is>
          <t>AUTO ADRENALINA</t>
        </is>
      </c>
      <c r="D1010" t="inlineStr">
        <is>
          <t>AUTOADRENALINA</t>
        </is>
      </c>
      <c r="E1010">
        <f>IF(COUNTIFS(Registros!$A$2:$A$6000,"NP",Registros!$B$2:$B$6000,$A1010)&gt;0,1,0)</f>
        <v/>
      </c>
      <c r="F1010">
        <f>IF($E1010=1,SUMIFS(Registros!$F$2:$F$6000,Registros!$A$2:$A$6000,"NP",Registros!$B$2:$B$6000,$A1010),0)</f>
        <v/>
      </c>
      <c r="G1010">
        <f>IF(COUNTIFS(Registros!$A$2:$A$6000,"MOV",Registros!$B$2:$B$6000,$A1010)&gt;0,1,0)</f>
        <v/>
      </c>
      <c r="H1010">
        <f>IF($G1010=1,SUMIFS(Registros!$F$2:$F$6000,Registros!$A$2:$A$6000,"MOV",Registros!$B$2:$B$6000,$A1010),0)</f>
        <v/>
      </c>
      <c r="I1010">
        <f>IF(COUNTIFS(Registros!$A$2:$A$6000,"CS",Registros!$B$2:$B$6000,$A1010)&gt;0,1,0)</f>
        <v/>
      </c>
      <c r="J1010">
        <f>IF($I1010=1,SUMIFS(Registros!$I$2:$I$6000,Registros!$A$2:$A$6000,"CS",Registros!$B$2:$B$6000,$A1010),0)</f>
        <v/>
      </c>
      <c r="K1010">
        <f>IF(COUNTIFS(Winback!$K$2:$K$300,$D1010)&gt;0,1,0)</f>
        <v/>
      </c>
      <c r="L1010">
        <f>IF(AND($K1010=1,LEFT($A1010,3)="WB-"),SUMIFS(Winback!$D$2:$D$300,Winback!$K$2:$K$300,$D1010),0)</f>
        <v/>
      </c>
      <c r="M1010">
        <f>IF(OR($E1010=1,$G1010=1,SUMIFS(Registros!$J$2:$J$6000,Registros!$B$2:$B$6000,$A1010)&gt;0),1,0)</f>
        <v/>
      </c>
      <c r="N1010">
        <f>IF($J1010&gt;0,1,IF(COUNTIFS(Registros!$A$2:$A$6000,"CS",Registros!$B$2:$B$6000,$A1010,Registros!$K$2:$K$6000,"&lt;&gt;")&gt;0,1,0))</f>
        <v/>
      </c>
      <c r="O1010">
        <f>IF(AND($K1010=1,$E1010=0,$G1010=0,$I1010=0),"WINBACK",IF(AND($M1010=1,$N1010&gt;0),"CONVERGENTE",IF($M1010=1,"SOLO MÓVIL",IF($N1010&gt;0,"SOLO FIJO / INTERNET","SIN SERVICIOS"))))</f>
        <v/>
      </c>
      <c r="P1010">
        <f>IF($O1010="WINBACK","Recuperar (winback)",IF($O1010="CONVERGENTE","Upgrade / más líneas",IF($O1010="SOLO MÓVIL","Ofrecer fijo + internet (FLBBTV)",IF($O1010="SOLO FIJO / INTERNET","Ofrecer línea móvil Nextphone","Oferta completa (móvil + fijo + internet)"))))</f>
        <v/>
      </c>
      <c r="Q1010">
        <f>$F1010+$H1010+$L1010</f>
        <v/>
      </c>
      <c r="R1010">
        <f>IFERROR(VLOOKUP($A1010,Registros!$B$2:$G$6000,6,0),IFERROR(VLOOKUP($D1010,Winback!$B$2:$C$300,2,0),""))</f>
        <v/>
      </c>
      <c r="S1010">
        <f>IF($E1010=1,"NP","")&amp;IF($G1010=1,"+MOV","")&amp;IF($I1010=1,"+CS","")&amp;IF($K1010=1,"+WB","")</f>
        <v/>
      </c>
      <c r="T1010">
        <f>$E1010+$G1010+$I1010+$K1010</f>
        <v/>
      </c>
    </row>
    <row r="1011">
      <c r="A1011" t="inlineStr">
        <is>
          <t>349133900000</t>
        </is>
      </c>
      <c r="B1011" t="inlineStr">
        <is>
          <t>34913390</t>
        </is>
      </c>
      <c r="C1011" t="inlineStr">
        <is>
          <t>RITA GENEVA ARAGON FABREGA</t>
        </is>
      </c>
      <c r="D1011" t="inlineStr">
        <is>
          <t>RITAGENEVAARAGONFABREGA</t>
        </is>
      </c>
      <c r="E1011">
        <f>IF(COUNTIFS(Registros!$A$2:$A$6000,"NP",Registros!$B$2:$B$6000,$A1011)&gt;0,1,0)</f>
        <v/>
      </c>
      <c r="F1011">
        <f>IF($E1011=1,SUMIFS(Registros!$F$2:$F$6000,Registros!$A$2:$A$6000,"NP",Registros!$B$2:$B$6000,$A1011),0)</f>
        <v/>
      </c>
      <c r="G1011">
        <f>IF(COUNTIFS(Registros!$A$2:$A$6000,"MOV",Registros!$B$2:$B$6000,$A1011)&gt;0,1,0)</f>
        <v/>
      </c>
      <c r="H1011">
        <f>IF($G1011=1,SUMIFS(Registros!$F$2:$F$6000,Registros!$A$2:$A$6000,"MOV",Registros!$B$2:$B$6000,$A1011),0)</f>
        <v/>
      </c>
      <c r="I1011">
        <f>IF(COUNTIFS(Registros!$A$2:$A$6000,"CS",Registros!$B$2:$B$6000,$A1011)&gt;0,1,0)</f>
        <v/>
      </c>
      <c r="J1011">
        <f>IF($I1011=1,SUMIFS(Registros!$I$2:$I$6000,Registros!$A$2:$A$6000,"CS",Registros!$B$2:$B$6000,$A1011),0)</f>
        <v/>
      </c>
      <c r="K1011">
        <f>IF(COUNTIFS(Winback!$K$2:$K$300,$D1011)&gt;0,1,0)</f>
        <v/>
      </c>
      <c r="L1011">
        <f>IF(AND($K1011=1,LEFT($A1011,3)="WB-"),SUMIFS(Winback!$D$2:$D$300,Winback!$K$2:$K$300,$D1011),0)</f>
        <v/>
      </c>
      <c r="M1011">
        <f>IF(OR($E1011=1,$G1011=1,SUMIFS(Registros!$J$2:$J$6000,Registros!$B$2:$B$6000,$A1011)&gt;0),1,0)</f>
        <v/>
      </c>
      <c r="N1011">
        <f>IF($J1011&gt;0,1,IF(COUNTIFS(Registros!$A$2:$A$6000,"CS",Registros!$B$2:$B$6000,$A1011,Registros!$K$2:$K$6000,"&lt;&gt;")&gt;0,1,0))</f>
        <v/>
      </c>
      <c r="O1011">
        <f>IF(AND($K1011=1,$E1011=0,$G1011=0,$I1011=0),"WINBACK",IF(AND($M1011=1,$N1011&gt;0),"CONVERGENTE",IF($M1011=1,"SOLO MÓVIL",IF($N1011&gt;0,"SOLO FIJO / INTERNET","SIN SERVICIOS"))))</f>
        <v/>
      </c>
      <c r="P1011">
        <f>IF($O1011="WINBACK","Recuperar (winback)",IF($O1011="CONVERGENTE","Upgrade / más líneas",IF($O1011="SOLO MÓVIL","Ofrecer fijo + internet (FLBBTV)",IF($O1011="SOLO FIJO / INTERNET","Ofrecer línea móvil Nextphone","Oferta completa (móvil + fijo + internet)"))))</f>
        <v/>
      </c>
      <c r="Q1011">
        <f>$F1011+$H1011+$L1011</f>
        <v/>
      </c>
      <c r="R1011">
        <f>IFERROR(VLOOKUP($A1011,Registros!$B$2:$G$6000,6,0),IFERROR(VLOOKUP($D1011,Winback!$B$2:$C$300,2,0),""))</f>
        <v/>
      </c>
      <c r="S1011">
        <f>IF($E1011=1,"NP","")&amp;IF($G1011=1,"+MOV","")&amp;IF($I1011=1,"+CS","")&amp;IF($K1011=1,"+WB","")</f>
        <v/>
      </c>
      <c r="T1011">
        <f>$E1011+$G1011+$I1011+$K1011</f>
        <v/>
      </c>
    </row>
    <row r="1012">
      <c r="A1012" t="inlineStr">
        <is>
          <t>346175420000</t>
        </is>
      </c>
      <c r="B1012" t="inlineStr">
        <is>
          <t>34617542</t>
        </is>
      </c>
      <c r="C1012" t="inlineStr">
        <is>
          <t>ANGEL ARIEL MONTENEGRO MENDOZA</t>
        </is>
      </c>
      <c r="D1012" t="inlineStr">
        <is>
          <t>ANGELARIELMONTENEGROMENDOZA</t>
        </is>
      </c>
      <c r="E1012">
        <f>IF(COUNTIFS(Registros!$A$2:$A$6000,"NP",Registros!$B$2:$B$6000,$A1012)&gt;0,1,0)</f>
        <v/>
      </c>
      <c r="F1012">
        <f>IF($E1012=1,SUMIFS(Registros!$F$2:$F$6000,Registros!$A$2:$A$6000,"NP",Registros!$B$2:$B$6000,$A1012),0)</f>
        <v/>
      </c>
      <c r="G1012">
        <f>IF(COUNTIFS(Registros!$A$2:$A$6000,"MOV",Registros!$B$2:$B$6000,$A1012)&gt;0,1,0)</f>
        <v/>
      </c>
      <c r="H1012">
        <f>IF($G1012=1,SUMIFS(Registros!$F$2:$F$6000,Registros!$A$2:$A$6000,"MOV",Registros!$B$2:$B$6000,$A1012),0)</f>
        <v/>
      </c>
      <c r="I1012">
        <f>IF(COUNTIFS(Registros!$A$2:$A$6000,"CS",Registros!$B$2:$B$6000,$A1012)&gt;0,1,0)</f>
        <v/>
      </c>
      <c r="J1012">
        <f>IF($I1012=1,SUMIFS(Registros!$I$2:$I$6000,Registros!$A$2:$A$6000,"CS",Registros!$B$2:$B$6000,$A1012),0)</f>
        <v/>
      </c>
      <c r="K1012">
        <f>IF(COUNTIFS(Winback!$K$2:$K$300,$D1012)&gt;0,1,0)</f>
        <v/>
      </c>
      <c r="L1012">
        <f>IF(AND($K1012=1,LEFT($A1012,3)="WB-"),SUMIFS(Winback!$D$2:$D$300,Winback!$K$2:$K$300,$D1012),0)</f>
        <v/>
      </c>
      <c r="M1012">
        <f>IF(OR($E1012=1,$G1012=1,SUMIFS(Registros!$J$2:$J$6000,Registros!$B$2:$B$6000,$A1012)&gt;0),1,0)</f>
        <v/>
      </c>
      <c r="N1012">
        <f>IF($J1012&gt;0,1,IF(COUNTIFS(Registros!$A$2:$A$6000,"CS",Registros!$B$2:$B$6000,$A1012,Registros!$K$2:$K$6000,"&lt;&gt;")&gt;0,1,0))</f>
        <v/>
      </c>
      <c r="O1012">
        <f>IF(AND($K1012=1,$E1012=0,$G1012=0,$I1012=0),"WINBACK",IF(AND($M1012=1,$N1012&gt;0),"CONVERGENTE",IF($M1012=1,"SOLO MÓVIL",IF($N1012&gt;0,"SOLO FIJO / INTERNET","SIN SERVICIOS"))))</f>
        <v/>
      </c>
      <c r="P1012">
        <f>IF($O1012="WINBACK","Recuperar (winback)",IF($O1012="CONVERGENTE","Upgrade / más líneas",IF($O1012="SOLO MÓVIL","Ofrecer fijo + internet (FLBBTV)",IF($O1012="SOLO FIJO / INTERNET","Ofrecer línea móvil Nextphone","Oferta completa (móvil + fijo + internet)"))))</f>
        <v/>
      </c>
      <c r="Q1012">
        <f>$F1012+$H1012+$L1012</f>
        <v/>
      </c>
      <c r="R1012">
        <f>IFERROR(VLOOKUP($A1012,Registros!$B$2:$G$6000,6,0),IFERROR(VLOOKUP($D1012,Winback!$B$2:$C$300,2,0),""))</f>
        <v/>
      </c>
      <c r="S1012">
        <f>IF($E1012=1,"NP","")&amp;IF($G1012=1,"+MOV","")&amp;IF($I1012=1,"+CS","")&amp;IF($K1012=1,"+WB","")</f>
        <v/>
      </c>
      <c r="T1012">
        <f>$E1012+$G1012+$I1012+$K1012</f>
        <v/>
      </c>
    </row>
    <row r="1013">
      <c r="A1013" t="inlineStr">
        <is>
          <t>332093860000</t>
        </is>
      </c>
      <c r="B1013" t="inlineStr">
        <is>
          <t>33209386</t>
        </is>
      </c>
      <c r="C1013" t="inlineStr">
        <is>
          <t>Xavier Barba</t>
        </is>
      </c>
      <c r="D1013" t="inlineStr">
        <is>
          <t>XAVIERBARBA</t>
        </is>
      </c>
      <c r="E1013">
        <f>IF(COUNTIFS(Registros!$A$2:$A$6000,"NP",Registros!$B$2:$B$6000,$A1013)&gt;0,1,0)</f>
        <v/>
      </c>
      <c r="F1013">
        <f>IF($E1013=1,SUMIFS(Registros!$F$2:$F$6000,Registros!$A$2:$A$6000,"NP",Registros!$B$2:$B$6000,$A1013),0)</f>
        <v/>
      </c>
      <c r="G1013">
        <f>IF(COUNTIFS(Registros!$A$2:$A$6000,"MOV",Registros!$B$2:$B$6000,$A1013)&gt;0,1,0)</f>
        <v/>
      </c>
      <c r="H1013">
        <f>IF($G1013=1,SUMIFS(Registros!$F$2:$F$6000,Registros!$A$2:$A$6000,"MOV",Registros!$B$2:$B$6000,$A1013),0)</f>
        <v/>
      </c>
      <c r="I1013">
        <f>IF(COUNTIFS(Registros!$A$2:$A$6000,"CS",Registros!$B$2:$B$6000,$A1013)&gt;0,1,0)</f>
        <v/>
      </c>
      <c r="J1013">
        <f>IF($I1013=1,SUMIFS(Registros!$I$2:$I$6000,Registros!$A$2:$A$6000,"CS",Registros!$B$2:$B$6000,$A1013),0)</f>
        <v/>
      </c>
      <c r="K1013">
        <f>IF(COUNTIFS(Winback!$K$2:$K$300,$D1013)&gt;0,1,0)</f>
        <v/>
      </c>
      <c r="L1013">
        <f>IF(AND($K1013=1,LEFT($A1013,3)="WB-"),SUMIFS(Winback!$D$2:$D$300,Winback!$K$2:$K$300,$D1013),0)</f>
        <v/>
      </c>
      <c r="M1013">
        <f>IF(OR($E1013=1,$G1013=1,SUMIFS(Registros!$J$2:$J$6000,Registros!$B$2:$B$6000,$A1013)&gt;0),1,0)</f>
        <v/>
      </c>
      <c r="N1013">
        <f>IF($J1013&gt;0,1,IF(COUNTIFS(Registros!$A$2:$A$6000,"CS",Registros!$B$2:$B$6000,$A1013,Registros!$K$2:$K$6000,"&lt;&gt;")&gt;0,1,0))</f>
        <v/>
      </c>
      <c r="O1013">
        <f>IF(AND($K1013=1,$E1013=0,$G1013=0,$I1013=0),"WINBACK",IF(AND($M1013=1,$N1013&gt;0),"CONVERGENTE",IF($M1013=1,"SOLO MÓVIL",IF($N1013&gt;0,"SOLO FIJO / INTERNET","SIN SERVICIOS"))))</f>
        <v/>
      </c>
      <c r="P1013">
        <f>IF($O1013="WINBACK","Recuperar (winback)",IF($O1013="CONVERGENTE","Upgrade / más líneas",IF($O1013="SOLO MÓVIL","Ofrecer fijo + internet (FLBBTV)",IF($O1013="SOLO FIJO / INTERNET","Ofrecer línea móvil Nextphone","Oferta completa (móvil + fijo + internet)"))))</f>
        <v/>
      </c>
      <c r="Q1013">
        <f>$F1013+$H1013+$L1013</f>
        <v/>
      </c>
      <c r="R1013">
        <f>IFERROR(VLOOKUP($A1013,Registros!$B$2:$G$6000,6,0),IFERROR(VLOOKUP($D1013,Winback!$B$2:$C$300,2,0),""))</f>
        <v/>
      </c>
      <c r="S1013">
        <f>IF($E1013=1,"NP","")&amp;IF($G1013=1,"+MOV","")&amp;IF($I1013=1,"+CS","")&amp;IF($K1013=1,"+WB","")</f>
        <v/>
      </c>
      <c r="T1013">
        <f>$E1013+$G1013+$I1013+$K1013</f>
        <v/>
      </c>
    </row>
    <row r="1014">
      <c r="A1014" t="inlineStr">
        <is>
          <t>326417570000</t>
        </is>
      </c>
      <c r="B1014" t="inlineStr">
        <is>
          <t>32641757</t>
        </is>
      </c>
      <c r="C1014" t="inlineStr">
        <is>
          <t>P. H. Altavis</t>
        </is>
      </c>
      <c r="D1014" t="inlineStr">
        <is>
          <t>PHALTAVIS</t>
        </is>
      </c>
      <c r="E1014">
        <f>IF(COUNTIFS(Registros!$A$2:$A$6000,"NP",Registros!$B$2:$B$6000,$A1014)&gt;0,1,0)</f>
        <v/>
      </c>
      <c r="F1014">
        <f>IF($E1014=1,SUMIFS(Registros!$F$2:$F$6000,Registros!$A$2:$A$6000,"NP",Registros!$B$2:$B$6000,$A1014),0)</f>
        <v/>
      </c>
      <c r="G1014">
        <f>IF(COUNTIFS(Registros!$A$2:$A$6000,"MOV",Registros!$B$2:$B$6000,$A1014)&gt;0,1,0)</f>
        <v/>
      </c>
      <c r="H1014">
        <f>IF($G1014=1,SUMIFS(Registros!$F$2:$F$6000,Registros!$A$2:$A$6000,"MOV",Registros!$B$2:$B$6000,$A1014),0)</f>
        <v/>
      </c>
      <c r="I1014">
        <f>IF(COUNTIFS(Registros!$A$2:$A$6000,"CS",Registros!$B$2:$B$6000,$A1014)&gt;0,1,0)</f>
        <v/>
      </c>
      <c r="J1014">
        <f>IF($I1014=1,SUMIFS(Registros!$I$2:$I$6000,Registros!$A$2:$A$6000,"CS",Registros!$B$2:$B$6000,$A1014),0)</f>
        <v/>
      </c>
      <c r="K1014">
        <f>IF(COUNTIFS(Winback!$K$2:$K$300,$D1014)&gt;0,1,0)</f>
        <v/>
      </c>
      <c r="L1014">
        <f>IF(AND($K1014=1,LEFT($A1014,3)="WB-"),SUMIFS(Winback!$D$2:$D$300,Winback!$K$2:$K$300,$D1014),0)</f>
        <v/>
      </c>
      <c r="M1014">
        <f>IF(OR($E1014=1,$G1014=1,SUMIFS(Registros!$J$2:$J$6000,Registros!$B$2:$B$6000,$A1014)&gt;0),1,0)</f>
        <v/>
      </c>
      <c r="N1014">
        <f>IF($J1014&gt;0,1,IF(COUNTIFS(Registros!$A$2:$A$6000,"CS",Registros!$B$2:$B$6000,$A1014,Registros!$K$2:$K$6000,"&lt;&gt;")&gt;0,1,0))</f>
        <v/>
      </c>
      <c r="O1014">
        <f>IF(AND($K1014=1,$E1014=0,$G1014=0,$I1014=0),"WINBACK",IF(AND($M1014=1,$N1014&gt;0),"CONVERGENTE",IF($M1014=1,"SOLO MÓVIL",IF($N1014&gt;0,"SOLO FIJO / INTERNET","SIN SERVICIOS"))))</f>
        <v/>
      </c>
      <c r="P1014">
        <f>IF($O1014="WINBACK","Recuperar (winback)",IF($O1014="CONVERGENTE","Upgrade / más líneas",IF($O1014="SOLO MÓVIL","Ofrecer fijo + internet (FLBBTV)",IF($O1014="SOLO FIJO / INTERNET","Ofrecer línea móvil Nextphone","Oferta completa (móvil + fijo + internet)"))))</f>
        <v/>
      </c>
      <c r="Q1014">
        <f>$F1014+$H1014+$L1014</f>
        <v/>
      </c>
      <c r="R1014">
        <f>IFERROR(VLOOKUP($A1014,Registros!$B$2:$G$6000,6,0),IFERROR(VLOOKUP($D1014,Winback!$B$2:$C$300,2,0),""))</f>
        <v/>
      </c>
      <c r="S1014">
        <f>IF($E1014=1,"NP","")&amp;IF($G1014=1,"+MOV","")&amp;IF($I1014=1,"+CS","")&amp;IF($K1014=1,"+WB","")</f>
        <v/>
      </c>
      <c r="T1014">
        <f>$E1014+$G1014+$I1014+$K1014</f>
        <v/>
      </c>
    </row>
    <row r="1015">
      <c r="A1015" t="inlineStr">
        <is>
          <t>364054080000</t>
        </is>
      </c>
      <c r="B1015" t="inlineStr">
        <is>
          <t>36405408</t>
        </is>
      </c>
      <c r="C1015" t="inlineStr">
        <is>
          <t>EVA JUDITH MINA</t>
        </is>
      </c>
      <c r="D1015" t="inlineStr">
        <is>
          <t>EVAJUDITHMINA</t>
        </is>
      </c>
      <c r="E1015">
        <f>IF(COUNTIFS(Registros!$A$2:$A$6000,"NP",Registros!$B$2:$B$6000,$A1015)&gt;0,1,0)</f>
        <v/>
      </c>
      <c r="F1015">
        <f>IF($E1015=1,SUMIFS(Registros!$F$2:$F$6000,Registros!$A$2:$A$6000,"NP",Registros!$B$2:$B$6000,$A1015),0)</f>
        <v/>
      </c>
      <c r="G1015">
        <f>IF(COUNTIFS(Registros!$A$2:$A$6000,"MOV",Registros!$B$2:$B$6000,$A1015)&gt;0,1,0)</f>
        <v/>
      </c>
      <c r="H1015">
        <f>IF($G1015=1,SUMIFS(Registros!$F$2:$F$6000,Registros!$A$2:$A$6000,"MOV",Registros!$B$2:$B$6000,$A1015),0)</f>
        <v/>
      </c>
      <c r="I1015">
        <f>IF(COUNTIFS(Registros!$A$2:$A$6000,"CS",Registros!$B$2:$B$6000,$A1015)&gt;0,1,0)</f>
        <v/>
      </c>
      <c r="J1015">
        <f>IF($I1015=1,SUMIFS(Registros!$I$2:$I$6000,Registros!$A$2:$A$6000,"CS",Registros!$B$2:$B$6000,$A1015),0)</f>
        <v/>
      </c>
      <c r="K1015">
        <f>IF(COUNTIFS(Winback!$K$2:$K$300,$D1015)&gt;0,1,0)</f>
        <v/>
      </c>
      <c r="L1015">
        <f>IF(AND($K1015=1,LEFT($A1015,3)="WB-"),SUMIFS(Winback!$D$2:$D$300,Winback!$K$2:$K$300,$D1015),0)</f>
        <v/>
      </c>
      <c r="M1015">
        <f>IF(OR($E1015=1,$G1015=1,SUMIFS(Registros!$J$2:$J$6000,Registros!$B$2:$B$6000,$A1015)&gt;0),1,0)</f>
        <v/>
      </c>
      <c r="N1015">
        <f>IF($J1015&gt;0,1,IF(COUNTIFS(Registros!$A$2:$A$6000,"CS",Registros!$B$2:$B$6000,$A1015,Registros!$K$2:$K$6000,"&lt;&gt;")&gt;0,1,0))</f>
        <v/>
      </c>
      <c r="O1015">
        <f>IF(AND($K1015=1,$E1015=0,$G1015=0,$I1015=0),"WINBACK",IF(AND($M1015=1,$N1015&gt;0),"CONVERGENTE",IF($M1015=1,"SOLO MÓVIL",IF($N1015&gt;0,"SOLO FIJO / INTERNET","SIN SERVICIOS"))))</f>
        <v/>
      </c>
      <c r="P1015">
        <f>IF($O1015="WINBACK","Recuperar (winback)",IF($O1015="CONVERGENTE","Upgrade / más líneas",IF($O1015="SOLO MÓVIL","Ofrecer fijo + internet (FLBBTV)",IF($O1015="SOLO FIJO / INTERNET","Ofrecer línea móvil Nextphone","Oferta completa (móvil + fijo + internet)"))))</f>
        <v/>
      </c>
      <c r="Q1015">
        <f>$F1015+$H1015+$L1015</f>
        <v/>
      </c>
      <c r="R1015">
        <f>IFERROR(VLOOKUP($A1015,Registros!$B$2:$G$6000,6,0),IFERROR(VLOOKUP($D1015,Winback!$B$2:$C$300,2,0),""))</f>
        <v/>
      </c>
      <c r="S1015">
        <f>IF($E1015=1,"NP","")&amp;IF($G1015=1,"+MOV","")&amp;IF($I1015=1,"+CS","")&amp;IF($K1015=1,"+WB","")</f>
        <v/>
      </c>
      <c r="T1015">
        <f>$E1015+$G1015+$I1015+$K1015</f>
        <v/>
      </c>
    </row>
    <row r="1016">
      <c r="A1016" t="inlineStr">
        <is>
          <t>337280710000</t>
        </is>
      </c>
      <c r="B1016" t="inlineStr">
        <is>
          <t>33728071</t>
        </is>
      </c>
      <c r="C1016" t="inlineStr">
        <is>
          <t>DOMINGO RAMOS</t>
        </is>
      </c>
      <c r="D1016" t="inlineStr">
        <is>
          <t>DOMINGORAMOS</t>
        </is>
      </c>
      <c r="E1016">
        <f>IF(COUNTIFS(Registros!$A$2:$A$6000,"NP",Registros!$B$2:$B$6000,$A1016)&gt;0,1,0)</f>
        <v/>
      </c>
      <c r="F1016">
        <f>IF($E1016=1,SUMIFS(Registros!$F$2:$F$6000,Registros!$A$2:$A$6000,"NP",Registros!$B$2:$B$6000,$A1016),0)</f>
        <v/>
      </c>
      <c r="G1016">
        <f>IF(COUNTIFS(Registros!$A$2:$A$6000,"MOV",Registros!$B$2:$B$6000,$A1016)&gt;0,1,0)</f>
        <v/>
      </c>
      <c r="H1016">
        <f>IF($G1016=1,SUMIFS(Registros!$F$2:$F$6000,Registros!$A$2:$A$6000,"MOV",Registros!$B$2:$B$6000,$A1016),0)</f>
        <v/>
      </c>
      <c r="I1016">
        <f>IF(COUNTIFS(Registros!$A$2:$A$6000,"CS",Registros!$B$2:$B$6000,$A1016)&gt;0,1,0)</f>
        <v/>
      </c>
      <c r="J1016">
        <f>IF($I1016=1,SUMIFS(Registros!$I$2:$I$6000,Registros!$A$2:$A$6000,"CS",Registros!$B$2:$B$6000,$A1016),0)</f>
        <v/>
      </c>
      <c r="K1016">
        <f>IF(COUNTIFS(Winback!$K$2:$K$300,$D1016)&gt;0,1,0)</f>
        <v/>
      </c>
      <c r="L1016">
        <f>IF(AND($K1016=1,LEFT($A1016,3)="WB-"),SUMIFS(Winback!$D$2:$D$300,Winback!$K$2:$K$300,$D1016),0)</f>
        <v/>
      </c>
      <c r="M1016">
        <f>IF(OR($E1016=1,$G1016=1,SUMIFS(Registros!$J$2:$J$6000,Registros!$B$2:$B$6000,$A1016)&gt;0),1,0)</f>
        <v/>
      </c>
      <c r="N1016">
        <f>IF($J1016&gt;0,1,IF(COUNTIFS(Registros!$A$2:$A$6000,"CS",Registros!$B$2:$B$6000,$A1016,Registros!$K$2:$K$6000,"&lt;&gt;")&gt;0,1,0))</f>
        <v/>
      </c>
      <c r="O1016">
        <f>IF(AND($K1016=1,$E1016=0,$G1016=0,$I1016=0),"WINBACK",IF(AND($M1016=1,$N1016&gt;0),"CONVERGENTE",IF($M1016=1,"SOLO MÓVIL",IF($N1016&gt;0,"SOLO FIJO / INTERNET","SIN SERVICIOS"))))</f>
        <v/>
      </c>
      <c r="P1016">
        <f>IF($O1016="WINBACK","Recuperar (winback)",IF($O1016="CONVERGENTE","Upgrade / más líneas",IF($O1016="SOLO MÓVIL","Ofrecer fijo + internet (FLBBTV)",IF($O1016="SOLO FIJO / INTERNET","Ofrecer línea móvil Nextphone","Oferta completa (móvil + fijo + internet)"))))</f>
        <v/>
      </c>
      <c r="Q1016">
        <f>$F1016+$H1016+$L1016</f>
        <v/>
      </c>
      <c r="R1016">
        <f>IFERROR(VLOOKUP($A1016,Registros!$B$2:$G$6000,6,0),IFERROR(VLOOKUP($D1016,Winback!$B$2:$C$300,2,0),""))</f>
        <v/>
      </c>
      <c r="S1016">
        <f>IF($E1016=1,"NP","")&amp;IF($G1016=1,"+MOV","")&amp;IF($I1016=1,"+CS","")&amp;IF($K1016=1,"+WB","")</f>
        <v/>
      </c>
      <c r="T1016">
        <f>$E1016+$G1016+$I1016+$K1016</f>
        <v/>
      </c>
    </row>
    <row r="1017">
      <c r="A1017" t="inlineStr">
        <is>
          <t>325530330403</t>
        </is>
      </c>
      <c r="B1017" t="inlineStr">
        <is>
          <t>32553033</t>
        </is>
      </c>
      <c r="C1017" t="inlineStr">
        <is>
          <t>Lorena Hernandez Valdez</t>
        </is>
      </c>
      <c r="D1017" t="inlineStr">
        <is>
          <t>LORENAHERNANDEZVALDEZ</t>
        </is>
      </c>
      <c r="E1017">
        <f>IF(COUNTIFS(Registros!$A$2:$A$6000,"NP",Registros!$B$2:$B$6000,$A1017)&gt;0,1,0)</f>
        <v/>
      </c>
      <c r="F1017">
        <f>IF($E1017=1,SUMIFS(Registros!$F$2:$F$6000,Registros!$A$2:$A$6000,"NP",Registros!$B$2:$B$6000,$A1017),0)</f>
        <v/>
      </c>
      <c r="G1017">
        <f>IF(COUNTIFS(Registros!$A$2:$A$6000,"MOV",Registros!$B$2:$B$6000,$A1017)&gt;0,1,0)</f>
        <v/>
      </c>
      <c r="H1017">
        <f>IF($G1017=1,SUMIFS(Registros!$F$2:$F$6000,Registros!$A$2:$A$6000,"MOV",Registros!$B$2:$B$6000,$A1017),0)</f>
        <v/>
      </c>
      <c r="I1017">
        <f>IF(COUNTIFS(Registros!$A$2:$A$6000,"CS",Registros!$B$2:$B$6000,$A1017)&gt;0,1,0)</f>
        <v/>
      </c>
      <c r="J1017">
        <f>IF($I1017=1,SUMIFS(Registros!$I$2:$I$6000,Registros!$A$2:$A$6000,"CS",Registros!$B$2:$B$6000,$A1017),0)</f>
        <v/>
      </c>
      <c r="K1017">
        <f>IF(COUNTIFS(Winback!$K$2:$K$300,$D1017)&gt;0,1,0)</f>
        <v/>
      </c>
      <c r="L1017">
        <f>IF(AND($K1017=1,LEFT($A1017,3)="WB-"),SUMIFS(Winback!$D$2:$D$300,Winback!$K$2:$K$300,$D1017),0)</f>
        <v/>
      </c>
      <c r="M1017">
        <f>IF(OR($E1017=1,$G1017=1,SUMIFS(Registros!$J$2:$J$6000,Registros!$B$2:$B$6000,$A1017)&gt;0),1,0)</f>
        <v/>
      </c>
      <c r="N1017">
        <f>IF($J1017&gt;0,1,IF(COUNTIFS(Registros!$A$2:$A$6000,"CS",Registros!$B$2:$B$6000,$A1017,Registros!$K$2:$K$6000,"&lt;&gt;")&gt;0,1,0))</f>
        <v/>
      </c>
      <c r="O1017">
        <f>IF(AND($K1017=1,$E1017=0,$G1017=0,$I1017=0),"WINBACK",IF(AND($M1017=1,$N1017&gt;0),"CONVERGENTE",IF($M1017=1,"SOLO MÓVIL",IF($N1017&gt;0,"SOLO FIJO / INTERNET","SIN SERVICIOS"))))</f>
        <v/>
      </c>
      <c r="P1017">
        <f>IF($O1017="WINBACK","Recuperar (winback)",IF($O1017="CONVERGENTE","Upgrade / más líneas",IF($O1017="SOLO MÓVIL","Ofrecer fijo + internet (FLBBTV)",IF($O1017="SOLO FIJO / INTERNET","Ofrecer línea móvil Nextphone","Oferta completa (móvil + fijo + internet)"))))</f>
        <v/>
      </c>
      <c r="Q1017">
        <f>$F1017+$H1017+$L1017</f>
        <v/>
      </c>
      <c r="R1017">
        <f>IFERROR(VLOOKUP($A1017,Registros!$B$2:$G$6000,6,0),IFERROR(VLOOKUP($D1017,Winback!$B$2:$C$300,2,0),""))</f>
        <v/>
      </c>
      <c r="S1017">
        <f>IF($E1017=1,"NP","")&amp;IF($G1017=1,"+MOV","")&amp;IF($I1017=1,"+CS","")&amp;IF($K1017=1,"+WB","")</f>
        <v/>
      </c>
      <c r="T1017">
        <f>$E1017+$G1017+$I1017+$K1017</f>
        <v/>
      </c>
    </row>
    <row r="1018">
      <c r="A1018" t="inlineStr">
        <is>
          <t>351347020000</t>
        </is>
      </c>
      <c r="B1018" t="inlineStr">
        <is>
          <t>35134702</t>
        </is>
      </c>
      <c r="C1018" t="inlineStr">
        <is>
          <t>KARIELYS CORTES</t>
        </is>
      </c>
      <c r="D1018" t="inlineStr">
        <is>
          <t>KARIELYSCORTES</t>
        </is>
      </c>
      <c r="E1018">
        <f>IF(COUNTIFS(Registros!$A$2:$A$6000,"NP",Registros!$B$2:$B$6000,$A1018)&gt;0,1,0)</f>
        <v/>
      </c>
      <c r="F1018">
        <f>IF($E1018=1,SUMIFS(Registros!$F$2:$F$6000,Registros!$A$2:$A$6000,"NP",Registros!$B$2:$B$6000,$A1018),0)</f>
        <v/>
      </c>
      <c r="G1018">
        <f>IF(COUNTIFS(Registros!$A$2:$A$6000,"MOV",Registros!$B$2:$B$6000,$A1018)&gt;0,1,0)</f>
        <v/>
      </c>
      <c r="H1018">
        <f>IF($G1018=1,SUMIFS(Registros!$F$2:$F$6000,Registros!$A$2:$A$6000,"MOV",Registros!$B$2:$B$6000,$A1018),0)</f>
        <v/>
      </c>
      <c r="I1018">
        <f>IF(COUNTIFS(Registros!$A$2:$A$6000,"CS",Registros!$B$2:$B$6000,$A1018)&gt;0,1,0)</f>
        <v/>
      </c>
      <c r="J1018">
        <f>IF($I1018=1,SUMIFS(Registros!$I$2:$I$6000,Registros!$A$2:$A$6000,"CS",Registros!$B$2:$B$6000,$A1018),0)</f>
        <v/>
      </c>
      <c r="K1018">
        <f>IF(COUNTIFS(Winback!$K$2:$K$300,$D1018)&gt;0,1,0)</f>
        <v/>
      </c>
      <c r="L1018">
        <f>IF(AND($K1018=1,LEFT($A1018,3)="WB-"),SUMIFS(Winback!$D$2:$D$300,Winback!$K$2:$K$300,$D1018),0)</f>
        <v/>
      </c>
      <c r="M1018">
        <f>IF(OR($E1018=1,$G1018=1,SUMIFS(Registros!$J$2:$J$6000,Registros!$B$2:$B$6000,$A1018)&gt;0),1,0)</f>
        <v/>
      </c>
      <c r="N1018">
        <f>IF($J1018&gt;0,1,IF(COUNTIFS(Registros!$A$2:$A$6000,"CS",Registros!$B$2:$B$6000,$A1018,Registros!$K$2:$K$6000,"&lt;&gt;")&gt;0,1,0))</f>
        <v/>
      </c>
      <c r="O1018">
        <f>IF(AND($K1018=1,$E1018=0,$G1018=0,$I1018=0),"WINBACK",IF(AND($M1018=1,$N1018&gt;0),"CONVERGENTE",IF($M1018=1,"SOLO MÓVIL",IF($N1018&gt;0,"SOLO FIJO / INTERNET","SIN SERVICIOS"))))</f>
        <v/>
      </c>
      <c r="P1018">
        <f>IF($O1018="WINBACK","Recuperar (winback)",IF($O1018="CONVERGENTE","Upgrade / más líneas",IF($O1018="SOLO MÓVIL","Ofrecer fijo + internet (FLBBTV)",IF($O1018="SOLO FIJO / INTERNET","Ofrecer línea móvil Nextphone","Oferta completa (móvil + fijo + internet)"))))</f>
        <v/>
      </c>
      <c r="Q1018">
        <f>$F1018+$H1018+$L1018</f>
        <v/>
      </c>
      <c r="R1018">
        <f>IFERROR(VLOOKUP($A1018,Registros!$B$2:$G$6000,6,0),IFERROR(VLOOKUP($D1018,Winback!$B$2:$C$300,2,0),""))</f>
        <v/>
      </c>
      <c r="S1018">
        <f>IF($E1018=1,"NP","")&amp;IF($G1018=1,"+MOV","")&amp;IF($I1018=1,"+CS","")&amp;IF($K1018=1,"+WB","")</f>
        <v/>
      </c>
      <c r="T1018">
        <f>$E1018+$G1018+$I1018+$K1018</f>
        <v/>
      </c>
    </row>
    <row r="1019">
      <c r="A1019" t="inlineStr">
        <is>
          <t>354343370000</t>
        </is>
      </c>
      <c r="B1019" t="inlineStr">
        <is>
          <t>35434337</t>
        </is>
      </c>
      <c r="C1019" t="inlineStr">
        <is>
          <t>KARIELYS CORTES</t>
        </is>
      </c>
      <c r="D1019" t="inlineStr">
        <is>
          <t>KARIELYSCORTES</t>
        </is>
      </c>
      <c r="E1019">
        <f>IF(COUNTIFS(Registros!$A$2:$A$6000,"NP",Registros!$B$2:$B$6000,$A1019)&gt;0,1,0)</f>
        <v/>
      </c>
      <c r="F1019">
        <f>IF($E1019=1,SUMIFS(Registros!$F$2:$F$6000,Registros!$A$2:$A$6000,"NP",Registros!$B$2:$B$6000,$A1019),0)</f>
        <v/>
      </c>
      <c r="G1019">
        <f>IF(COUNTIFS(Registros!$A$2:$A$6000,"MOV",Registros!$B$2:$B$6000,$A1019)&gt;0,1,0)</f>
        <v/>
      </c>
      <c r="H1019">
        <f>IF($G1019=1,SUMIFS(Registros!$F$2:$F$6000,Registros!$A$2:$A$6000,"MOV",Registros!$B$2:$B$6000,$A1019),0)</f>
        <v/>
      </c>
      <c r="I1019">
        <f>IF(COUNTIFS(Registros!$A$2:$A$6000,"CS",Registros!$B$2:$B$6000,$A1019)&gt;0,1,0)</f>
        <v/>
      </c>
      <c r="J1019">
        <f>IF($I1019=1,SUMIFS(Registros!$I$2:$I$6000,Registros!$A$2:$A$6000,"CS",Registros!$B$2:$B$6000,$A1019),0)</f>
        <v/>
      </c>
      <c r="K1019">
        <f>IF(COUNTIFS(Winback!$K$2:$K$300,$D1019)&gt;0,1,0)</f>
        <v/>
      </c>
      <c r="L1019">
        <f>IF(AND($K1019=1,LEFT($A1019,3)="WB-"),SUMIFS(Winback!$D$2:$D$300,Winback!$K$2:$K$300,$D1019),0)</f>
        <v/>
      </c>
      <c r="M1019">
        <f>IF(OR($E1019=1,$G1019=1,SUMIFS(Registros!$J$2:$J$6000,Registros!$B$2:$B$6000,$A1019)&gt;0),1,0)</f>
        <v/>
      </c>
      <c r="N1019">
        <f>IF($J1019&gt;0,1,IF(COUNTIFS(Registros!$A$2:$A$6000,"CS",Registros!$B$2:$B$6000,$A1019,Registros!$K$2:$K$6000,"&lt;&gt;")&gt;0,1,0))</f>
        <v/>
      </c>
      <c r="O1019">
        <f>IF(AND($K1019=1,$E1019=0,$G1019=0,$I1019=0),"WINBACK",IF(AND($M1019=1,$N1019&gt;0),"CONVERGENTE",IF($M1019=1,"SOLO MÓVIL",IF($N1019&gt;0,"SOLO FIJO / INTERNET","SIN SERVICIOS"))))</f>
        <v/>
      </c>
      <c r="P1019">
        <f>IF($O1019="WINBACK","Recuperar (winback)",IF($O1019="CONVERGENTE","Upgrade / más líneas",IF($O1019="SOLO MÓVIL","Ofrecer fijo + internet (FLBBTV)",IF($O1019="SOLO FIJO / INTERNET","Ofrecer línea móvil Nextphone","Oferta completa (móvil + fijo + internet)"))))</f>
        <v/>
      </c>
      <c r="Q1019">
        <f>$F1019+$H1019+$L1019</f>
        <v/>
      </c>
      <c r="R1019">
        <f>IFERROR(VLOOKUP($A1019,Registros!$B$2:$G$6000,6,0),IFERROR(VLOOKUP($D1019,Winback!$B$2:$C$300,2,0),""))</f>
        <v/>
      </c>
      <c r="S1019">
        <f>IF($E1019=1,"NP","")&amp;IF($G1019=1,"+MOV","")&amp;IF($I1019=1,"+CS","")&amp;IF($K1019=1,"+WB","")</f>
        <v/>
      </c>
      <c r="T1019">
        <f>$E1019+$G1019+$I1019+$K1019</f>
        <v/>
      </c>
    </row>
    <row r="1020">
      <c r="A1020" t="inlineStr">
        <is>
          <t>355063450000</t>
        </is>
      </c>
      <c r="B1020" t="inlineStr">
        <is>
          <t>35506345</t>
        </is>
      </c>
      <c r="C1020" t="inlineStr">
        <is>
          <t>MARIA MONTILLA</t>
        </is>
      </c>
      <c r="D1020" t="inlineStr">
        <is>
          <t>MARIAMONTILLA</t>
        </is>
      </c>
      <c r="E1020">
        <f>IF(COUNTIFS(Registros!$A$2:$A$6000,"NP",Registros!$B$2:$B$6000,$A1020)&gt;0,1,0)</f>
        <v/>
      </c>
      <c r="F1020">
        <f>IF($E1020=1,SUMIFS(Registros!$F$2:$F$6000,Registros!$A$2:$A$6000,"NP",Registros!$B$2:$B$6000,$A1020),0)</f>
        <v/>
      </c>
      <c r="G1020">
        <f>IF(COUNTIFS(Registros!$A$2:$A$6000,"MOV",Registros!$B$2:$B$6000,$A1020)&gt;0,1,0)</f>
        <v/>
      </c>
      <c r="H1020">
        <f>IF($G1020=1,SUMIFS(Registros!$F$2:$F$6000,Registros!$A$2:$A$6000,"MOV",Registros!$B$2:$B$6000,$A1020),0)</f>
        <v/>
      </c>
      <c r="I1020">
        <f>IF(COUNTIFS(Registros!$A$2:$A$6000,"CS",Registros!$B$2:$B$6000,$A1020)&gt;0,1,0)</f>
        <v/>
      </c>
      <c r="J1020">
        <f>IF($I1020=1,SUMIFS(Registros!$I$2:$I$6000,Registros!$A$2:$A$6000,"CS",Registros!$B$2:$B$6000,$A1020),0)</f>
        <v/>
      </c>
      <c r="K1020">
        <f>IF(COUNTIFS(Winback!$K$2:$K$300,$D1020)&gt;0,1,0)</f>
        <v/>
      </c>
      <c r="L1020">
        <f>IF(AND($K1020=1,LEFT($A1020,3)="WB-"),SUMIFS(Winback!$D$2:$D$300,Winback!$K$2:$K$300,$D1020),0)</f>
        <v/>
      </c>
      <c r="M1020">
        <f>IF(OR($E1020=1,$G1020=1,SUMIFS(Registros!$J$2:$J$6000,Registros!$B$2:$B$6000,$A1020)&gt;0),1,0)</f>
        <v/>
      </c>
      <c r="N1020">
        <f>IF($J1020&gt;0,1,IF(COUNTIFS(Registros!$A$2:$A$6000,"CS",Registros!$B$2:$B$6000,$A1020,Registros!$K$2:$K$6000,"&lt;&gt;")&gt;0,1,0))</f>
        <v/>
      </c>
      <c r="O1020">
        <f>IF(AND($K1020=1,$E1020=0,$G1020=0,$I1020=0),"WINBACK",IF(AND($M1020=1,$N1020&gt;0),"CONVERGENTE",IF($M1020=1,"SOLO MÓVIL",IF($N1020&gt;0,"SOLO FIJO / INTERNET","SIN SERVICIOS"))))</f>
        <v/>
      </c>
      <c r="P1020">
        <f>IF($O1020="WINBACK","Recuperar (winback)",IF($O1020="CONVERGENTE","Upgrade / más líneas",IF($O1020="SOLO MÓVIL","Ofrecer fijo + internet (FLBBTV)",IF($O1020="SOLO FIJO / INTERNET","Ofrecer línea móvil Nextphone","Oferta completa (móvil + fijo + internet)"))))</f>
        <v/>
      </c>
      <c r="Q1020">
        <f>$F1020+$H1020+$L1020</f>
        <v/>
      </c>
      <c r="R1020">
        <f>IFERROR(VLOOKUP($A1020,Registros!$B$2:$G$6000,6,0),IFERROR(VLOOKUP($D1020,Winback!$B$2:$C$300,2,0),""))</f>
        <v/>
      </c>
      <c r="S1020">
        <f>IF($E1020=1,"NP","")&amp;IF($G1020=1,"+MOV","")&amp;IF($I1020=1,"+CS","")&amp;IF($K1020=1,"+WB","")</f>
        <v/>
      </c>
      <c r="T1020">
        <f>$E1020+$G1020+$I1020+$K1020</f>
        <v/>
      </c>
    </row>
    <row r="1021">
      <c r="A1021" t="inlineStr">
        <is>
          <t>337321430000</t>
        </is>
      </c>
      <c r="B1021" t="inlineStr">
        <is>
          <t>33732143</t>
        </is>
      </c>
      <c r="C1021" t="inlineStr">
        <is>
          <t>BIO EQUIPMENTS, S.A.</t>
        </is>
      </c>
      <c r="D1021" t="inlineStr">
        <is>
          <t>BIOEQUIPMENTSSA</t>
        </is>
      </c>
      <c r="E1021">
        <f>IF(COUNTIFS(Registros!$A$2:$A$6000,"NP",Registros!$B$2:$B$6000,$A1021)&gt;0,1,0)</f>
        <v/>
      </c>
      <c r="F1021">
        <f>IF($E1021=1,SUMIFS(Registros!$F$2:$F$6000,Registros!$A$2:$A$6000,"NP",Registros!$B$2:$B$6000,$A1021),0)</f>
        <v/>
      </c>
      <c r="G1021">
        <f>IF(COUNTIFS(Registros!$A$2:$A$6000,"MOV",Registros!$B$2:$B$6000,$A1021)&gt;0,1,0)</f>
        <v/>
      </c>
      <c r="H1021">
        <f>IF($G1021=1,SUMIFS(Registros!$F$2:$F$6000,Registros!$A$2:$A$6000,"MOV",Registros!$B$2:$B$6000,$A1021),0)</f>
        <v/>
      </c>
      <c r="I1021">
        <f>IF(COUNTIFS(Registros!$A$2:$A$6000,"CS",Registros!$B$2:$B$6000,$A1021)&gt;0,1,0)</f>
        <v/>
      </c>
      <c r="J1021">
        <f>IF($I1021=1,SUMIFS(Registros!$I$2:$I$6000,Registros!$A$2:$A$6000,"CS",Registros!$B$2:$B$6000,$A1021),0)</f>
        <v/>
      </c>
      <c r="K1021">
        <f>IF(COUNTIFS(Winback!$K$2:$K$300,$D1021)&gt;0,1,0)</f>
        <v/>
      </c>
      <c r="L1021">
        <f>IF(AND($K1021=1,LEFT($A1021,3)="WB-"),SUMIFS(Winback!$D$2:$D$300,Winback!$K$2:$K$300,$D1021),0)</f>
        <v/>
      </c>
      <c r="M1021">
        <f>IF(OR($E1021=1,$G1021=1,SUMIFS(Registros!$J$2:$J$6000,Registros!$B$2:$B$6000,$A1021)&gt;0),1,0)</f>
        <v/>
      </c>
      <c r="N1021">
        <f>IF($J1021&gt;0,1,IF(COUNTIFS(Registros!$A$2:$A$6000,"CS",Registros!$B$2:$B$6000,$A1021,Registros!$K$2:$K$6000,"&lt;&gt;")&gt;0,1,0))</f>
        <v/>
      </c>
      <c r="O1021">
        <f>IF(AND($K1021=1,$E1021=0,$G1021=0,$I1021=0),"WINBACK",IF(AND($M1021=1,$N1021&gt;0),"CONVERGENTE",IF($M1021=1,"SOLO MÓVIL",IF($N1021&gt;0,"SOLO FIJO / INTERNET","SIN SERVICIOS"))))</f>
        <v/>
      </c>
      <c r="P1021">
        <f>IF($O1021="WINBACK","Recuperar (winback)",IF($O1021="CONVERGENTE","Upgrade / más líneas",IF($O1021="SOLO MÓVIL","Ofrecer fijo + internet (FLBBTV)",IF($O1021="SOLO FIJO / INTERNET","Ofrecer línea móvil Nextphone","Oferta completa (móvil + fijo + internet)"))))</f>
        <v/>
      </c>
      <c r="Q1021">
        <f>$F1021+$H1021+$L1021</f>
        <v/>
      </c>
      <c r="R1021">
        <f>IFERROR(VLOOKUP($A1021,Registros!$B$2:$G$6000,6,0),IFERROR(VLOOKUP($D1021,Winback!$B$2:$C$300,2,0),""))</f>
        <v/>
      </c>
      <c r="S1021">
        <f>IF($E1021=1,"NP","")&amp;IF($G1021=1,"+MOV","")&amp;IF($I1021=1,"+CS","")&amp;IF($K1021=1,"+WB","")</f>
        <v/>
      </c>
      <c r="T1021">
        <f>$E1021+$G1021+$I1021+$K1021</f>
        <v/>
      </c>
    </row>
    <row r="1022">
      <c r="A1022" t="inlineStr">
        <is>
          <t>338158880000</t>
        </is>
      </c>
      <c r="B1022" t="inlineStr">
        <is>
          <t>33815888</t>
        </is>
      </c>
      <c r="C1022" t="inlineStr">
        <is>
          <t>Algis Rios</t>
        </is>
      </c>
      <c r="D1022" t="inlineStr">
        <is>
          <t>ALGISRIOS</t>
        </is>
      </c>
      <c r="E1022">
        <f>IF(COUNTIFS(Registros!$A$2:$A$6000,"NP",Registros!$B$2:$B$6000,$A1022)&gt;0,1,0)</f>
        <v/>
      </c>
      <c r="F1022">
        <f>IF($E1022=1,SUMIFS(Registros!$F$2:$F$6000,Registros!$A$2:$A$6000,"NP",Registros!$B$2:$B$6000,$A1022),0)</f>
        <v/>
      </c>
      <c r="G1022">
        <f>IF(COUNTIFS(Registros!$A$2:$A$6000,"MOV",Registros!$B$2:$B$6000,$A1022)&gt;0,1,0)</f>
        <v/>
      </c>
      <c r="H1022">
        <f>IF($G1022=1,SUMIFS(Registros!$F$2:$F$6000,Registros!$A$2:$A$6000,"MOV",Registros!$B$2:$B$6000,$A1022),0)</f>
        <v/>
      </c>
      <c r="I1022">
        <f>IF(COUNTIFS(Registros!$A$2:$A$6000,"CS",Registros!$B$2:$B$6000,$A1022)&gt;0,1,0)</f>
        <v/>
      </c>
      <c r="J1022">
        <f>IF($I1022=1,SUMIFS(Registros!$I$2:$I$6000,Registros!$A$2:$A$6000,"CS",Registros!$B$2:$B$6000,$A1022),0)</f>
        <v/>
      </c>
      <c r="K1022">
        <f>IF(COUNTIFS(Winback!$K$2:$K$300,$D1022)&gt;0,1,0)</f>
        <v/>
      </c>
      <c r="L1022">
        <f>IF(AND($K1022=1,LEFT($A1022,3)="WB-"),SUMIFS(Winback!$D$2:$D$300,Winback!$K$2:$K$300,$D1022),0)</f>
        <v/>
      </c>
      <c r="M1022">
        <f>IF(OR($E1022=1,$G1022=1,SUMIFS(Registros!$J$2:$J$6000,Registros!$B$2:$B$6000,$A1022)&gt;0),1,0)</f>
        <v/>
      </c>
      <c r="N1022">
        <f>IF($J1022&gt;0,1,IF(COUNTIFS(Registros!$A$2:$A$6000,"CS",Registros!$B$2:$B$6000,$A1022,Registros!$K$2:$K$6000,"&lt;&gt;")&gt;0,1,0))</f>
        <v/>
      </c>
      <c r="O1022">
        <f>IF(AND($K1022=1,$E1022=0,$G1022=0,$I1022=0),"WINBACK",IF(AND($M1022=1,$N1022&gt;0),"CONVERGENTE",IF($M1022=1,"SOLO MÓVIL",IF($N1022&gt;0,"SOLO FIJO / INTERNET","SIN SERVICIOS"))))</f>
        <v/>
      </c>
      <c r="P1022">
        <f>IF($O1022="WINBACK","Recuperar (winback)",IF($O1022="CONVERGENTE","Upgrade / más líneas",IF($O1022="SOLO MÓVIL","Ofrecer fijo + internet (FLBBTV)",IF($O1022="SOLO FIJO / INTERNET","Ofrecer línea móvil Nextphone","Oferta completa (móvil + fijo + internet)"))))</f>
        <v/>
      </c>
      <c r="Q1022">
        <f>$F1022+$H1022+$L1022</f>
        <v/>
      </c>
      <c r="R1022">
        <f>IFERROR(VLOOKUP($A1022,Registros!$B$2:$G$6000,6,0),IFERROR(VLOOKUP($D1022,Winback!$B$2:$C$300,2,0),""))</f>
        <v/>
      </c>
      <c r="S1022">
        <f>IF($E1022=1,"NP","")&amp;IF($G1022=1,"+MOV","")&amp;IF($I1022=1,"+CS","")&amp;IF($K1022=1,"+WB","")</f>
        <v/>
      </c>
      <c r="T1022">
        <f>$E1022+$G1022+$I1022+$K1022</f>
        <v/>
      </c>
    </row>
    <row r="1023">
      <c r="A1023" t="inlineStr">
        <is>
          <t>354322170000</t>
        </is>
      </c>
      <c r="B1023" t="inlineStr">
        <is>
          <t>35432217</t>
        </is>
      </c>
      <c r="C1023" t="inlineStr">
        <is>
          <t>GRACIELA SING</t>
        </is>
      </c>
      <c r="D1023" t="inlineStr">
        <is>
          <t>GRACIELASING</t>
        </is>
      </c>
      <c r="E1023">
        <f>IF(COUNTIFS(Registros!$A$2:$A$6000,"NP",Registros!$B$2:$B$6000,$A1023)&gt;0,1,0)</f>
        <v/>
      </c>
      <c r="F1023">
        <f>IF($E1023=1,SUMIFS(Registros!$F$2:$F$6000,Registros!$A$2:$A$6000,"NP",Registros!$B$2:$B$6000,$A1023),0)</f>
        <v/>
      </c>
      <c r="G1023">
        <f>IF(COUNTIFS(Registros!$A$2:$A$6000,"MOV",Registros!$B$2:$B$6000,$A1023)&gt;0,1,0)</f>
        <v/>
      </c>
      <c r="H1023">
        <f>IF($G1023=1,SUMIFS(Registros!$F$2:$F$6000,Registros!$A$2:$A$6000,"MOV",Registros!$B$2:$B$6000,$A1023),0)</f>
        <v/>
      </c>
      <c r="I1023">
        <f>IF(COUNTIFS(Registros!$A$2:$A$6000,"CS",Registros!$B$2:$B$6000,$A1023)&gt;0,1,0)</f>
        <v/>
      </c>
      <c r="J1023">
        <f>IF($I1023=1,SUMIFS(Registros!$I$2:$I$6000,Registros!$A$2:$A$6000,"CS",Registros!$B$2:$B$6000,$A1023),0)</f>
        <v/>
      </c>
      <c r="K1023">
        <f>IF(COUNTIFS(Winback!$K$2:$K$300,$D1023)&gt;0,1,0)</f>
        <v/>
      </c>
      <c r="L1023">
        <f>IF(AND($K1023=1,LEFT($A1023,3)="WB-"),SUMIFS(Winback!$D$2:$D$300,Winback!$K$2:$K$300,$D1023),0)</f>
        <v/>
      </c>
      <c r="M1023">
        <f>IF(OR($E1023=1,$G1023=1,SUMIFS(Registros!$J$2:$J$6000,Registros!$B$2:$B$6000,$A1023)&gt;0),1,0)</f>
        <v/>
      </c>
      <c r="N1023">
        <f>IF($J1023&gt;0,1,IF(COUNTIFS(Registros!$A$2:$A$6000,"CS",Registros!$B$2:$B$6000,$A1023,Registros!$K$2:$K$6000,"&lt;&gt;")&gt;0,1,0))</f>
        <v/>
      </c>
      <c r="O1023">
        <f>IF(AND($K1023=1,$E1023=0,$G1023=0,$I1023=0),"WINBACK",IF(AND($M1023=1,$N1023&gt;0),"CONVERGENTE",IF($M1023=1,"SOLO MÓVIL",IF($N1023&gt;0,"SOLO FIJO / INTERNET","SIN SERVICIOS"))))</f>
        <v/>
      </c>
      <c r="P1023">
        <f>IF($O1023="WINBACK","Recuperar (winback)",IF($O1023="CONVERGENTE","Upgrade / más líneas",IF($O1023="SOLO MÓVIL","Ofrecer fijo + internet (FLBBTV)",IF($O1023="SOLO FIJO / INTERNET","Ofrecer línea móvil Nextphone","Oferta completa (móvil + fijo + internet)"))))</f>
        <v/>
      </c>
      <c r="Q1023">
        <f>$F1023+$H1023+$L1023</f>
        <v/>
      </c>
      <c r="R1023">
        <f>IFERROR(VLOOKUP($A1023,Registros!$B$2:$G$6000,6,0),IFERROR(VLOOKUP($D1023,Winback!$B$2:$C$300,2,0),""))</f>
        <v/>
      </c>
      <c r="S1023">
        <f>IF($E1023=1,"NP","")&amp;IF($G1023=1,"+MOV","")&amp;IF($I1023=1,"+CS","")&amp;IF($K1023=1,"+WB","")</f>
        <v/>
      </c>
      <c r="T1023">
        <f>$E1023+$G1023+$I1023+$K1023</f>
        <v/>
      </c>
    </row>
    <row r="1024">
      <c r="A1024" t="inlineStr">
        <is>
          <t>353352240000</t>
        </is>
      </c>
      <c r="B1024" t="inlineStr">
        <is>
          <t>35335224</t>
        </is>
      </c>
      <c r="C1024" t="inlineStr">
        <is>
          <t>LUIS TORRES</t>
        </is>
      </c>
      <c r="D1024" t="inlineStr">
        <is>
          <t>LUISTORRES</t>
        </is>
      </c>
      <c r="E1024">
        <f>IF(COUNTIFS(Registros!$A$2:$A$6000,"NP",Registros!$B$2:$B$6000,$A1024)&gt;0,1,0)</f>
        <v/>
      </c>
      <c r="F1024">
        <f>IF($E1024=1,SUMIFS(Registros!$F$2:$F$6000,Registros!$A$2:$A$6000,"NP",Registros!$B$2:$B$6000,$A1024),0)</f>
        <v/>
      </c>
      <c r="G1024">
        <f>IF(COUNTIFS(Registros!$A$2:$A$6000,"MOV",Registros!$B$2:$B$6000,$A1024)&gt;0,1,0)</f>
        <v/>
      </c>
      <c r="H1024">
        <f>IF($G1024=1,SUMIFS(Registros!$F$2:$F$6000,Registros!$A$2:$A$6000,"MOV",Registros!$B$2:$B$6000,$A1024),0)</f>
        <v/>
      </c>
      <c r="I1024">
        <f>IF(COUNTIFS(Registros!$A$2:$A$6000,"CS",Registros!$B$2:$B$6000,$A1024)&gt;0,1,0)</f>
        <v/>
      </c>
      <c r="J1024">
        <f>IF($I1024=1,SUMIFS(Registros!$I$2:$I$6000,Registros!$A$2:$A$6000,"CS",Registros!$B$2:$B$6000,$A1024),0)</f>
        <v/>
      </c>
      <c r="K1024">
        <f>IF(COUNTIFS(Winback!$K$2:$K$300,$D1024)&gt;0,1,0)</f>
        <v/>
      </c>
      <c r="L1024">
        <f>IF(AND($K1024=1,LEFT($A1024,3)="WB-"),SUMIFS(Winback!$D$2:$D$300,Winback!$K$2:$K$300,$D1024),0)</f>
        <v/>
      </c>
      <c r="M1024">
        <f>IF(OR($E1024=1,$G1024=1,SUMIFS(Registros!$J$2:$J$6000,Registros!$B$2:$B$6000,$A1024)&gt;0),1,0)</f>
        <v/>
      </c>
      <c r="N1024">
        <f>IF($J1024&gt;0,1,IF(COUNTIFS(Registros!$A$2:$A$6000,"CS",Registros!$B$2:$B$6000,$A1024,Registros!$K$2:$K$6000,"&lt;&gt;")&gt;0,1,0))</f>
        <v/>
      </c>
      <c r="O1024">
        <f>IF(AND($K1024=1,$E1024=0,$G1024=0,$I1024=0),"WINBACK",IF(AND($M1024=1,$N1024&gt;0),"CONVERGENTE",IF($M1024=1,"SOLO MÓVIL",IF($N1024&gt;0,"SOLO FIJO / INTERNET","SIN SERVICIOS"))))</f>
        <v/>
      </c>
      <c r="P1024">
        <f>IF($O1024="WINBACK","Recuperar (winback)",IF($O1024="CONVERGENTE","Upgrade / más líneas",IF($O1024="SOLO MÓVIL","Ofrecer fijo + internet (FLBBTV)",IF($O1024="SOLO FIJO / INTERNET","Ofrecer línea móvil Nextphone","Oferta completa (móvil + fijo + internet)"))))</f>
        <v/>
      </c>
      <c r="Q1024">
        <f>$F1024+$H1024+$L1024</f>
        <v/>
      </c>
      <c r="R1024">
        <f>IFERROR(VLOOKUP($A1024,Registros!$B$2:$G$6000,6,0),IFERROR(VLOOKUP($D1024,Winback!$B$2:$C$300,2,0),""))</f>
        <v/>
      </c>
      <c r="S1024">
        <f>IF($E1024=1,"NP","")&amp;IF($G1024=1,"+MOV","")&amp;IF($I1024=1,"+CS","")&amp;IF($K1024=1,"+WB","")</f>
        <v/>
      </c>
      <c r="T1024">
        <f>$E1024+$G1024+$I1024+$K1024</f>
        <v/>
      </c>
    </row>
    <row r="1025">
      <c r="A1025" t="inlineStr">
        <is>
          <t>366025000000</t>
        </is>
      </c>
      <c r="B1025" t="inlineStr">
        <is>
          <t>36602500</t>
        </is>
      </c>
      <c r="C1025" t="inlineStr">
        <is>
          <t>CONNIE KRISTELL CRESPO CAJAR</t>
        </is>
      </c>
      <c r="D1025" t="inlineStr">
        <is>
          <t>CONNIEKRISTELLCRESPOCAJAR</t>
        </is>
      </c>
      <c r="E1025">
        <f>IF(COUNTIFS(Registros!$A$2:$A$6000,"NP",Registros!$B$2:$B$6000,$A1025)&gt;0,1,0)</f>
        <v/>
      </c>
      <c r="F1025">
        <f>IF($E1025=1,SUMIFS(Registros!$F$2:$F$6000,Registros!$A$2:$A$6000,"NP",Registros!$B$2:$B$6000,$A1025),0)</f>
        <v/>
      </c>
      <c r="G1025">
        <f>IF(COUNTIFS(Registros!$A$2:$A$6000,"MOV",Registros!$B$2:$B$6000,$A1025)&gt;0,1,0)</f>
        <v/>
      </c>
      <c r="H1025">
        <f>IF($G1025=1,SUMIFS(Registros!$F$2:$F$6000,Registros!$A$2:$A$6000,"MOV",Registros!$B$2:$B$6000,$A1025),0)</f>
        <v/>
      </c>
      <c r="I1025">
        <f>IF(COUNTIFS(Registros!$A$2:$A$6000,"CS",Registros!$B$2:$B$6000,$A1025)&gt;0,1,0)</f>
        <v/>
      </c>
      <c r="J1025">
        <f>IF($I1025=1,SUMIFS(Registros!$I$2:$I$6000,Registros!$A$2:$A$6000,"CS",Registros!$B$2:$B$6000,$A1025),0)</f>
        <v/>
      </c>
      <c r="K1025">
        <f>IF(COUNTIFS(Winback!$K$2:$K$300,$D1025)&gt;0,1,0)</f>
        <v/>
      </c>
      <c r="L1025">
        <f>IF(AND($K1025=1,LEFT($A1025,3)="WB-"),SUMIFS(Winback!$D$2:$D$300,Winback!$K$2:$K$300,$D1025),0)</f>
        <v/>
      </c>
      <c r="M1025">
        <f>IF(OR($E1025=1,$G1025=1,SUMIFS(Registros!$J$2:$J$6000,Registros!$B$2:$B$6000,$A1025)&gt;0),1,0)</f>
        <v/>
      </c>
      <c r="N1025">
        <f>IF($J1025&gt;0,1,IF(COUNTIFS(Registros!$A$2:$A$6000,"CS",Registros!$B$2:$B$6000,$A1025,Registros!$K$2:$K$6000,"&lt;&gt;")&gt;0,1,0))</f>
        <v/>
      </c>
      <c r="O1025">
        <f>IF(AND($K1025=1,$E1025=0,$G1025=0,$I1025=0),"WINBACK",IF(AND($M1025=1,$N1025&gt;0),"CONVERGENTE",IF($M1025=1,"SOLO MÓVIL",IF($N1025&gt;0,"SOLO FIJO / INTERNET","SIN SERVICIOS"))))</f>
        <v/>
      </c>
      <c r="P1025">
        <f>IF($O1025="WINBACK","Recuperar (winback)",IF($O1025="CONVERGENTE","Upgrade / más líneas",IF($O1025="SOLO MÓVIL","Ofrecer fijo + internet (FLBBTV)",IF($O1025="SOLO FIJO / INTERNET","Ofrecer línea móvil Nextphone","Oferta completa (móvil + fijo + internet)"))))</f>
        <v/>
      </c>
      <c r="Q1025">
        <f>$F1025+$H1025+$L1025</f>
        <v/>
      </c>
      <c r="R1025">
        <f>IFERROR(VLOOKUP($A1025,Registros!$B$2:$G$6000,6,0),IFERROR(VLOOKUP($D1025,Winback!$B$2:$C$300,2,0),""))</f>
        <v/>
      </c>
      <c r="S1025">
        <f>IF($E1025=1,"NP","")&amp;IF($G1025=1,"+MOV","")&amp;IF($I1025=1,"+CS","")&amp;IF($K1025=1,"+WB","")</f>
        <v/>
      </c>
      <c r="T1025">
        <f>$E1025+$G1025+$I1025+$K1025</f>
        <v/>
      </c>
    </row>
    <row r="1026">
      <c r="A1026" t="inlineStr">
        <is>
          <t>342159660000</t>
        </is>
      </c>
      <c r="B1026" t="inlineStr">
        <is>
          <t>34215966</t>
        </is>
      </c>
      <c r="C1026" t="inlineStr">
        <is>
          <t>CAROL CRISTINA ESPINO</t>
        </is>
      </c>
      <c r="D1026" t="inlineStr">
        <is>
          <t>CAROLCRISTINAESPINO</t>
        </is>
      </c>
      <c r="E1026">
        <f>IF(COUNTIFS(Registros!$A$2:$A$6000,"NP",Registros!$B$2:$B$6000,$A1026)&gt;0,1,0)</f>
        <v/>
      </c>
      <c r="F1026">
        <f>IF($E1026=1,SUMIFS(Registros!$F$2:$F$6000,Registros!$A$2:$A$6000,"NP",Registros!$B$2:$B$6000,$A1026),0)</f>
        <v/>
      </c>
      <c r="G1026">
        <f>IF(COUNTIFS(Registros!$A$2:$A$6000,"MOV",Registros!$B$2:$B$6000,$A1026)&gt;0,1,0)</f>
        <v/>
      </c>
      <c r="H1026">
        <f>IF($G1026=1,SUMIFS(Registros!$F$2:$F$6000,Registros!$A$2:$A$6000,"MOV",Registros!$B$2:$B$6000,$A1026),0)</f>
        <v/>
      </c>
      <c r="I1026">
        <f>IF(COUNTIFS(Registros!$A$2:$A$6000,"CS",Registros!$B$2:$B$6000,$A1026)&gt;0,1,0)</f>
        <v/>
      </c>
      <c r="J1026">
        <f>IF($I1026=1,SUMIFS(Registros!$I$2:$I$6000,Registros!$A$2:$A$6000,"CS",Registros!$B$2:$B$6000,$A1026),0)</f>
        <v/>
      </c>
      <c r="K1026">
        <f>IF(COUNTIFS(Winback!$K$2:$K$300,$D1026)&gt;0,1,0)</f>
        <v/>
      </c>
      <c r="L1026">
        <f>IF(AND($K1026=1,LEFT($A1026,3)="WB-"),SUMIFS(Winback!$D$2:$D$300,Winback!$K$2:$K$300,$D1026),0)</f>
        <v/>
      </c>
      <c r="M1026">
        <f>IF(OR($E1026=1,$G1026=1,SUMIFS(Registros!$J$2:$J$6000,Registros!$B$2:$B$6000,$A1026)&gt;0),1,0)</f>
        <v/>
      </c>
      <c r="N1026">
        <f>IF($J1026&gt;0,1,IF(COUNTIFS(Registros!$A$2:$A$6000,"CS",Registros!$B$2:$B$6000,$A1026,Registros!$K$2:$K$6000,"&lt;&gt;")&gt;0,1,0))</f>
        <v/>
      </c>
      <c r="O1026">
        <f>IF(AND($K1026=1,$E1026=0,$G1026=0,$I1026=0),"WINBACK",IF(AND($M1026=1,$N1026&gt;0),"CONVERGENTE",IF($M1026=1,"SOLO MÓVIL",IF($N1026&gt;0,"SOLO FIJO / INTERNET","SIN SERVICIOS"))))</f>
        <v/>
      </c>
      <c r="P1026">
        <f>IF($O1026="WINBACK","Recuperar (winback)",IF($O1026="CONVERGENTE","Upgrade / más líneas",IF($O1026="SOLO MÓVIL","Ofrecer fijo + internet (FLBBTV)",IF($O1026="SOLO FIJO / INTERNET","Ofrecer línea móvil Nextphone","Oferta completa (móvil + fijo + internet)"))))</f>
        <v/>
      </c>
      <c r="Q1026">
        <f>$F1026+$H1026+$L1026</f>
        <v/>
      </c>
      <c r="R1026">
        <f>IFERROR(VLOOKUP($A1026,Registros!$B$2:$G$6000,6,0),IFERROR(VLOOKUP($D1026,Winback!$B$2:$C$300,2,0),""))</f>
        <v/>
      </c>
      <c r="S1026">
        <f>IF($E1026=1,"NP","")&amp;IF($G1026=1,"+MOV","")&amp;IF($I1026=1,"+CS","")&amp;IF($K1026=1,"+WB","")</f>
        <v/>
      </c>
      <c r="T1026">
        <f>$E1026+$G1026+$I1026+$K1026</f>
        <v/>
      </c>
    </row>
    <row r="1027">
      <c r="A1027" t="inlineStr">
        <is>
          <t>346258020000</t>
        </is>
      </c>
      <c r="B1027" t="inlineStr">
        <is>
          <t>34625802</t>
        </is>
      </c>
      <c r="C1027" t="inlineStr">
        <is>
          <t>BETZY MAGALYS PEREZ BARRIA</t>
        </is>
      </c>
      <c r="D1027" t="inlineStr">
        <is>
          <t>BETZYMAGALYSPEREZBARRIA</t>
        </is>
      </c>
      <c r="E1027">
        <f>IF(COUNTIFS(Registros!$A$2:$A$6000,"NP",Registros!$B$2:$B$6000,$A1027)&gt;0,1,0)</f>
        <v/>
      </c>
      <c r="F1027">
        <f>IF($E1027=1,SUMIFS(Registros!$F$2:$F$6000,Registros!$A$2:$A$6000,"NP",Registros!$B$2:$B$6000,$A1027),0)</f>
        <v/>
      </c>
      <c r="G1027">
        <f>IF(COUNTIFS(Registros!$A$2:$A$6000,"MOV",Registros!$B$2:$B$6000,$A1027)&gt;0,1,0)</f>
        <v/>
      </c>
      <c r="H1027">
        <f>IF($G1027=1,SUMIFS(Registros!$F$2:$F$6000,Registros!$A$2:$A$6000,"MOV",Registros!$B$2:$B$6000,$A1027),0)</f>
        <v/>
      </c>
      <c r="I1027">
        <f>IF(COUNTIFS(Registros!$A$2:$A$6000,"CS",Registros!$B$2:$B$6000,$A1027)&gt;0,1,0)</f>
        <v/>
      </c>
      <c r="J1027">
        <f>IF($I1027=1,SUMIFS(Registros!$I$2:$I$6000,Registros!$A$2:$A$6000,"CS",Registros!$B$2:$B$6000,$A1027),0)</f>
        <v/>
      </c>
      <c r="K1027">
        <f>IF(COUNTIFS(Winback!$K$2:$K$300,$D1027)&gt;0,1,0)</f>
        <v/>
      </c>
      <c r="L1027">
        <f>IF(AND($K1027=1,LEFT($A1027,3)="WB-"),SUMIFS(Winback!$D$2:$D$300,Winback!$K$2:$K$300,$D1027),0)</f>
        <v/>
      </c>
      <c r="M1027">
        <f>IF(OR($E1027=1,$G1027=1,SUMIFS(Registros!$J$2:$J$6000,Registros!$B$2:$B$6000,$A1027)&gt;0),1,0)</f>
        <v/>
      </c>
      <c r="N1027">
        <f>IF($J1027&gt;0,1,IF(COUNTIFS(Registros!$A$2:$A$6000,"CS",Registros!$B$2:$B$6000,$A1027,Registros!$K$2:$K$6000,"&lt;&gt;")&gt;0,1,0))</f>
        <v/>
      </c>
      <c r="O1027">
        <f>IF(AND($K1027=1,$E1027=0,$G1027=0,$I1027=0),"WINBACK",IF(AND($M1027=1,$N1027&gt;0),"CONVERGENTE",IF($M1027=1,"SOLO MÓVIL",IF($N1027&gt;0,"SOLO FIJO / INTERNET","SIN SERVICIOS"))))</f>
        <v/>
      </c>
      <c r="P1027">
        <f>IF($O1027="WINBACK","Recuperar (winback)",IF($O1027="CONVERGENTE","Upgrade / más líneas",IF($O1027="SOLO MÓVIL","Ofrecer fijo + internet (FLBBTV)",IF($O1027="SOLO FIJO / INTERNET","Ofrecer línea móvil Nextphone","Oferta completa (móvil + fijo + internet)"))))</f>
        <v/>
      </c>
      <c r="Q1027">
        <f>$F1027+$H1027+$L1027</f>
        <v/>
      </c>
      <c r="R1027">
        <f>IFERROR(VLOOKUP($A1027,Registros!$B$2:$G$6000,6,0),IFERROR(VLOOKUP($D1027,Winback!$B$2:$C$300,2,0),""))</f>
        <v/>
      </c>
      <c r="S1027">
        <f>IF($E1027=1,"NP","")&amp;IF($G1027=1,"+MOV","")&amp;IF($I1027=1,"+CS","")&amp;IF($K1027=1,"+WB","")</f>
        <v/>
      </c>
      <c r="T1027">
        <f>$E1027+$G1027+$I1027+$K1027</f>
        <v/>
      </c>
    </row>
    <row r="1028">
      <c r="A1028" t="inlineStr">
        <is>
          <t>357360670000</t>
        </is>
      </c>
      <c r="B1028" t="inlineStr">
        <is>
          <t>35736067</t>
        </is>
      </c>
      <c r="C1028" t="inlineStr">
        <is>
          <t>ERENSTO S RAMOS A</t>
        </is>
      </c>
      <c r="D1028" t="inlineStr">
        <is>
          <t>ERENSTOSRAMOSA</t>
        </is>
      </c>
      <c r="E1028">
        <f>IF(COUNTIFS(Registros!$A$2:$A$6000,"NP",Registros!$B$2:$B$6000,$A1028)&gt;0,1,0)</f>
        <v/>
      </c>
      <c r="F1028">
        <f>IF($E1028=1,SUMIFS(Registros!$F$2:$F$6000,Registros!$A$2:$A$6000,"NP",Registros!$B$2:$B$6000,$A1028),0)</f>
        <v/>
      </c>
      <c r="G1028">
        <f>IF(COUNTIFS(Registros!$A$2:$A$6000,"MOV",Registros!$B$2:$B$6000,$A1028)&gt;0,1,0)</f>
        <v/>
      </c>
      <c r="H1028">
        <f>IF($G1028=1,SUMIFS(Registros!$F$2:$F$6000,Registros!$A$2:$A$6000,"MOV",Registros!$B$2:$B$6000,$A1028),0)</f>
        <v/>
      </c>
      <c r="I1028">
        <f>IF(COUNTIFS(Registros!$A$2:$A$6000,"CS",Registros!$B$2:$B$6000,$A1028)&gt;0,1,0)</f>
        <v/>
      </c>
      <c r="J1028">
        <f>IF($I1028=1,SUMIFS(Registros!$I$2:$I$6000,Registros!$A$2:$A$6000,"CS",Registros!$B$2:$B$6000,$A1028),0)</f>
        <v/>
      </c>
      <c r="K1028">
        <f>IF(COUNTIFS(Winback!$K$2:$K$300,$D1028)&gt;0,1,0)</f>
        <v/>
      </c>
      <c r="L1028">
        <f>IF(AND($K1028=1,LEFT($A1028,3)="WB-"),SUMIFS(Winback!$D$2:$D$300,Winback!$K$2:$K$300,$D1028),0)</f>
        <v/>
      </c>
      <c r="M1028">
        <f>IF(OR($E1028=1,$G1028=1,SUMIFS(Registros!$J$2:$J$6000,Registros!$B$2:$B$6000,$A1028)&gt;0),1,0)</f>
        <v/>
      </c>
      <c r="N1028">
        <f>IF($J1028&gt;0,1,IF(COUNTIFS(Registros!$A$2:$A$6000,"CS",Registros!$B$2:$B$6000,$A1028,Registros!$K$2:$K$6000,"&lt;&gt;")&gt;0,1,0))</f>
        <v/>
      </c>
      <c r="O1028">
        <f>IF(AND($K1028=1,$E1028=0,$G1028=0,$I1028=0),"WINBACK",IF(AND($M1028=1,$N1028&gt;0),"CONVERGENTE",IF($M1028=1,"SOLO MÓVIL",IF($N1028&gt;0,"SOLO FIJO / INTERNET","SIN SERVICIOS"))))</f>
        <v/>
      </c>
      <c r="P1028">
        <f>IF($O1028="WINBACK","Recuperar (winback)",IF($O1028="CONVERGENTE","Upgrade / más líneas",IF($O1028="SOLO MÓVIL","Ofrecer fijo + internet (FLBBTV)",IF($O1028="SOLO FIJO / INTERNET","Ofrecer línea móvil Nextphone","Oferta completa (móvil + fijo + internet)"))))</f>
        <v/>
      </c>
      <c r="Q1028">
        <f>$F1028+$H1028+$L1028</f>
        <v/>
      </c>
      <c r="R1028">
        <f>IFERROR(VLOOKUP($A1028,Registros!$B$2:$G$6000,6,0),IFERROR(VLOOKUP($D1028,Winback!$B$2:$C$300,2,0),""))</f>
        <v/>
      </c>
      <c r="S1028">
        <f>IF($E1028=1,"NP","")&amp;IF($G1028=1,"+MOV","")&amp;IF($I1028=1,"+CS","")&amp;IF($K1028=1,"+WB","")</f>
        <v/>
      </c>
      <c r="T1028">
        <f>$E1028+$G1028+$I1028+$K1028</f>
        <v/>
      </c>
    </row>
    <row r="1029">
      <c r="A1029" t="inlineStr">
        <is>
          <t>358360610000</t>
        </is>
      </c>
      <c r="B1029" t="inlineStr">
        <is>
          <t>35836061</t>
        </is>
      </c>
      <c r="C1029" t="inlineStr">
        <is>
          <t>ERNESTO S RAMOS A</t>
        </is>
      </c>
      <c r="D1029" t="inlineStr">
        <is>
          <t>ERNESTOSRAMOSA</t>
        </is>
      </c>
      <c r="E1029">
        <f>IF(COUNTIFS(Registros!$A$2:$A$6000,"NP",Registros!$B$2:$B$6000,$A1029)&gt;0,1,0)</f>
        <v/>
      </c>
      <c r="F1029">
        <f>IF($E1029=1,SUMIFS(Registros!$F$2:$F$6000,Registros!$A$2:$A$6000,"NP",Registros!$B$2:$B$6000,$A1029),0)</f>
        <v/>
      </c>
      <c r="G1029">
        <f>IF(COUNTIFS(Registros!$A$2:$A$6000,"MOV",Registros!$B$2:$B$6000,$A1029)&gt;0,1,0)</f>
        <v/>
      </c>
      <c r="H1029">
        <f>IF($G1029=1,SUMIFS(Registros!$F$2:$F$6000,Registros!$A$2:$A$6000,"MOV",Registros!$B$2:$B$6000,$A1029),0)</f>
        <v/>
      </c>
      <c r="I1029">
        <f>IF(COUNTIFS(Registros!$A$2:$A$6000,"CS",Registros!$B$2:$B$6000,$A1029)&gt;0,1,0)</f>
        <v/>
      </c>
      <c r="J1029">
        <f>IF($I1029=1,SUMIFS(Registros!$I$2:$I$6000,Registros!$A$2:$A$6000,"CS",Registros!$B$2:$B$6000,$A1029),0)</f>
        <v/>
      </c>
      <c r="K1029">
        <f>IF(COUNTIFS(Winback!$K$2:$K$300,$D1029)&gt;0,1,0)</f>
        <v/>
      </c>
      <c r="L1029">
        <f>IF(AND($K1029=1,LEFT($A1029,3)="WB-"),SUMIFS(Winback!$D$2:$D$300,Winback!$K$2:$K$300,$D1029),0)</f>
        <v/>
      </c>
      <c r="M1029">
        <f>IF(OR($E1029=1,$G1029=1,SUMIFS(Registros!$J$2:$J$6000,Registros!$B$2:$B$6000,$A1029)&gt;0),1,0)</f>
        <v/>
      </c>
      <c r="N1029">
        <f>IF($J1029&gt;0,1,IF(COUNTIFS(Registros!$A$2:$A$6000,"CS",Registros!$B$2:$B$6000,$A1029,Registros!$K$2:$K$6000,"&lt;&gt;")&gt;0,1,0))</f>
        <v/>
      </c>
      <c r="O1029">
        <f>IF(AND($K1029=1,$E1029=0,$G1029=0,$I1029=0),"WINBACK",IF(AND($M1029=1,$N1029&gt;0),"CONVERGENTE",IF($M1029=1,"SOLO MÓVIL",IF($N1029&gt;0,"SOLO FIJO / INTERNET","SIN SERVICIOS"))))</f>
        <v/>
      </c>
      <c r="P1029">
        <f>IF($O1029="WINBACK","Recuperar (winback)",IF($O1029="CONVERGENTE","Upgrade / más líneas",IF($O1029="SOLO MÓVIL","Ofrecer fijo + internet (FLBBTV)",IF($O1029="SOLO FIJO / INTERNET","Ofrecer línea móvil Nextphone","Oferta completa (móvil + fijo + internet)"))))</f>
        <v/>
      </c>
      <c r="Q1029">
        <f>$F1029+$H1029+$L1029</f>
        <v/>
      </c>
      <c r="R1029">
        <f>IFERROR(VLOOKUP($A1029,Registros!$B$2:$G$6000,6,0),IFERROR(VLOOKUP($D1029,Winback!$B$2:$C$300,2,0),""))</f>
        <v/>
      </c>
      <c r="S1029">
        <f>IF($E1029=1,"NP","")&amp;IF($G1029=1,"+MOV","")&amp;IF($I1029=1,"+CS","")&amp;IF($K1029=1,"+WB","")</f>
        <v/>
      </c>
      <c r="T1029">
        <f>$E1029+$G1029+$I1029+$K1029</f>
        <v/>
      </c>
    </row>
    <row r="1030">
      <c r="A1030" t="inlineStr">
        <is>
          <t>359327330000</t>
        </is>
      </c>
      <c r="B1030" t="inlineStr">
        <is>
          <t>35932733</t>
        </is>
      </c>
      <c r="C1030" t="inlineStr">
        <is>
          <t>ANA GABRIELA NIETO PIMENTEL</t>
        </is>
      </c>
      <c r="D1030" t="inlineStr">
        <is>
          <t>ANAGABRIELANIETOPIMENTEL</t>
        </is>
      </c>
      <c r="E1030">
        <f>IF(COUNTIFS(Registros!$A$2:$A$6000,"NP",Registros!$B$2:$B$6000,$A1030)&gt;0,1,0)</f>
        <v/>
      </c>
      <c r="F1030">
        <f>IF($E1030=1,SUMIFS(Registros!$F$2:$F$6000,Registros!$A$2:$A$6000,"NP",Registros!$B$2:$B$6000,$A1030),0)</f>
        <v/>
      </c>
      <c r="G1030">
        <f>IF(COUNTIFS(Registros!$A$2:$A$6000,"MOV",Registros!$B$2:$B$6000,$A1030)&gt;0,1,0)</f>
        <v/>
      </c>
      <c r="H1030">
        <f>IF($G1030=1,SUMIFS(Registros!$F$2:$F$6000,Registros!$A$2:$A$6000,"MOV",Registros!$B$2:$B$6000,$A1030),0)</f>
        <v/>
      </c>
      <c r="I1030">
        <f>IF(COUNTIFS(Registros!$A$2:$A$6000,"CS",Registros!$B$2:$B$6000,$A1030)&gt;0,1,0)</f>
        <v/>
      </c>
      <c r="J1030">
        <f>IF($I1030=1,SUMIFS(Registros!$I$2:$I$6000,Registros!$A$2:$A$6000,"CS",Registros!$B$2:$B$6000,$A1030),0)</f>
        <v/>
      </c>
      <c r="K1030">
        <f>IF(COUNTIFS(Winback!$K$2:$K$300,$D1030)&gt;0,1,0)</f>
        <v/>
      </c>
      <c r="L1030">
        <f>IF(AND($K1030=1,LEFT($A1030,3)="WB-"),SUMIFS(Winback!$D$2:$D$300,Winback!$K$2:$K$300,$D1030),0)</f>
        <v/>
      </c>
      <c r="M1030">
        <f>IF(OR($E1030=1,$G1030=1,SUMIFS(Registros!$J$2:$J$6000,Registros!$B$2:$B$6000,$A1030)&gt;0),1,0)</f>
        <v/>
      </c>
      <c r="N1030">
        <f>IF($J1030&gt;0,1,IF(COUNTIFS(Registros!$A$2:$A$6000,"CS",Registros!$B$2:$B$6000,$A1030,Registros!$K$2:$K$6000,"&lt;&gt;")&gt;0,1,0))</f>
        <v/>
      </c>
      <c r="O1030">
        <f>IF(AND($K1030=1,$E1030=0,$G1030=0,$I1030=0),"WINBACK",IF(AND($M1030=1,$N1030&gt;0),"CONVERGENTE",IF($M1030=1,"SOLO MÓVIL",IF($N1030&gt;0,"SOLO FIJO / INTERNET","SIN SERVICIOS"))))</f>
        <v/>
      </c>
      <c r="P1030">
        <f>IF($O1030="WINBACK","Recuperar (winback)",IF($O1030="CONVERGENTE","Upgrade / más líneas",IF($O1030="SOLO MÓVIL","Ofrecer fijo + internet (FLBBTV)",IF($O1030="SOLO FIJO / INTERNET","Ofrecer línea móvil Nextphone","Oferta completa (móvil + fijo + internet)"))))</f>
        <v/>
      </c>
      <c r="Q1030">
        <f>$F1030+$H1030+$L1030</f>
        <v/>
      </c>
      <c r="R1030">
        <f>IFERROR(VLOOKUP($A1030,Registros!$B$2:$G$6000,6,0),IFERROR(VLOOKUP($D1030,Winback!$B$2:$C$300,2,0),""))</f>
        <v/>
      </c>
      <c r="S1030">
        <f>IF($E1030=1,"NP","")&amp;IF($G1030=1,"+MOV","")&amp;IF($I1030=1,"+CS","")&amp;IF($K1030=1,"+WB","")</f>
        <v/>
      </c>
      <c r="T1030">
        <f>$E1030+$G1030+$I1030+$K1030</f>
        <v/>
      </c>
    </row>
    <row r="1031">
      <c r="A1031" t="inlineStr">
        <is>
          <t>335128650000</t>
        </is>
      </c>
      <c r="B1031" t="inlineStr">
        <is>
          <t>33512865</t>
        </is>
      </c>
      <c r="C1031" t="inlineStr">
        <is>
          <t>JODE FELICIANO DIAZ</t>
        </is>
      </c>
      <c r="D1031" t="inlineStr">
        <is>
          <t>JODEFELICIANODIAZ</t>
        </is>
      </c>
      <c r="E1031">
        <f>IF(COUNTIFS(Registros!$A$2:$A$6000,"NP",Registros!$B$2:$B$6000,$A1031)&gt;0,1,0)</f>
        <v/>
      </c>
      <c r="F1031">
        <f>IF($E1031=1,SUMIFS(Registros!$F$2:$F$6000,Registros!$A$2:$A$6000,"NP",Registros!$B$2:$B$6000,$A1031),0)</f>
        <v/>
      </c>
      <c r="G1031">
        <f>IF(COUNTIFS(Registros!$A$2:$A$6000,"MOV",Registros!$B$2:$B$6000,$A1031)&gt;0,1,0)</f>
        <v/>
      </c>
      <c r="H1031">
        <f>IF($G1031=1,SUMIFS(Registros!$F$2:$F$6000,Registros!$A$2:$A$6000,"MOV",Registros!$B$2:$B$6000,$A1031),0)</f>
        <v/>
      </c>
      <c r="I1031">
        <f>IF(COUNTIFS(Registros!$A$2:$A$6000,"CS",Registros!$B$2:$B$6000,$A1031)&gt;0,1,0)</f>
        <v/>
      </c>
      <c r="J1031">
        <f>IF($I1031=1,SUMIFS(Registros!$I$2:$I$6000,Registros!$A$2:$A$6000,"CS",Registros!$B$2:$B$6000,$A1031),0)</f>
        <v/>
      </c>
      <c r="K1031">
        <f>IF(COUNTIFS(Winback!$K$2:$K$300,$D1031)&gt;0,1,0)</f>
        <v/>
      </c>
      <c r="L1031">
        <f>IF(AND($K1031=1,LEFT($A1031,3)="WB-"),SUMIFS(Winback!$D$2:$D$300,Winback!$K$2:$K$300,$D1031),0)</f>
        <v/>
      </c>
      <c r="M1031">
        <f>IF(OR($E1031=1,$G1031=1,SUMIFS(Registros!$J$2:$J$6000,Registros!$B$2:$B$6000,$A1031)&gt;0),1,0)</f>
        <v/>
      </c>
      <c r="N1031">
        <f>IF($J1031&gt;0,1,IF(COUNTIFS(Registros!$A$2:$A$6000,"CS",Registros!$B$2:$B$6000,$A1031,Registros!$K$2:$K$6000,"&lt;&gt;")&gt;0,1,0))</f>
        <v/>
      </c>
      <c r="O1031">
        <f>IF(AND($K1031=1,$E1031=0,$G1031=0,$I1031=0),"WINBACK",IF(AND($M1031=1,$N1031&gt;0),"CONVERGENTE",IF($M1031=1,"SOLO MÓVIL",IF($N1031&gt;0,"SOLO FIJO / INTERNET","SIN SERVICIOS"))))</f>
        <v/>
      </c>
      <c r="P1031">
        <f>IF($O1031="WINBACK","Recuperar (winback)",IF($O1031="CONVERGENTE","Upgrade / más líneas",IF($O1031="SOLO MÓVIL","Ofrecer fijo + internet (FLBBTV)",IF($O1031="SOLO FIJO / INTERNET","Ofrecer línea móvil Nextphone","Oferta completa (móvil + fijo + internet)"))))</f>
        <v/>
      </c>
      <c r="Q1031">
        <f>$F1031+$H1031+$L1031</f>
        <v/>
      </c>
      <c r="R1031">
        <f>IFERROR(VLOOKUP($A1031,Registros!$B$2:$G$6000,6,0),IFERROR(VLOOKUP($D1031,Winback!$B$2:$C$300,2,0),""))</f>
        <v/>
      </c>
      <c r="S1031">
        <f>IF($E1031=1,"NP","")&amp;IF($G1031=1,"+MOV","")&amp;IF($I1031=1,"+CS","")&amp;IF($K1031=1,"+WB","")</f>
        <v/>
      </c>
      <c r="T1031">
        <f>$E1031+$G1031+$I1031+$K1031</f>
        <v/>
      </c>
    </row>
    <row r="1032">
      <c r="A1032" t="inlineStr">
        <is>
          <t>356141170000</t>
        </is>
      </c>
      <c r="B1032" t="inlineStr">
        <is>
          <t>35614117</t>
        </is>
      </c>
      <c r="C1032" t="inlineStr">
        <is>
          <t>STAISY NAYARITH CASTAÑEDA PINILLA</t>
        </is>
      </c>
      <c r="D1032" t="inlineStr">
        <is>
          <t>STAISYNAYARITHCASTANEDAPINILLA</t>
        </is>
      </c>
      <c r="E1032">
        <f>IF(COUNTIFS(Registros!$A$2:$A$6000,"NP",Registros!$B$2:$B$6000,$A1032)&gt;0,1,0)</f>
        <v/>
      </c>
      <c r="F1032">
        <f>IF($E1032=1,SUMIFS(Registros!$F$2:$F$6000,Registros!$A$2:$A$6000,"NP",Registros!$B$2:$B$6000,$A1032),0)</f>
        <v/>
      </c>
      <c r="G1032">
        <f>IF(COUNTIFS(Registros!$A$2:$A$6000,"MOV",Registros!$B$2:$B$6000,$A1032)&gt;0,1,0)</f>
        <v/>
      </c>
      <c r="H1032">
        <f>IF($G1032=1,SUMIFS(Registros!$F$2:$F$6000,Registros!$A$2:$A$6000,"MOV",Registros!$B$2:$B$6000,$A1032),0)</f>
        <v/>
      </c>
      <c r="I1032">
        <f>IF(COUNTIFS(Registros!$A$2:$A$6000,"CS",Registros!$B$2:$B$6000,$A1032)&gt;0,1,0)</f>
        <v/>
      </c>
      <c r="J1032">
        <f>IF($I1032=1,SUMIFS(Registros!$I$2:$I$6000,Registros!$A$2:$A$6000,"CS",Registros!$B$2:$B$6000,$A1032),0)</f>
        <v/>
      </c>
      <c r="K1032">
        <f>IF(COUNTIFS(Winback!$K$2:$K$300,$D1032)&gt;0,1,0)</f>
        <v/>
      </c>
      <c r="L1032">
        <f>IF(AND($K1032=1,LEFT($A1032,3)="WB-"),SUMIFS(Winback!$D$2:$D$300,Winback!$K$2:$K$300,$D1032),0)</f>
        <v/>
      </c>
      <c r="M1032">
        <f>IF(OR($E1032=1,$G1032=1,SUMIFS(Registros!$J$2:$J$6000,Registros!$B$2:$B$6000,$A1032)&gt;0),1,0)</f>
        <v/>
      </c>
      <c r="N1032">
        <f>IF($J1032&gt;0,1,IF(COUNTIFS(Registros!$A$2:$A$6000,"CS",Registros!$B$2:$B$6000,$A1032,Registros!$K$2:$K$6000,"&lt;&gt;")&gt;0,1,0))</f>
        <v/>
      </c>
      <c r="O1032">
        <f>IF(AND($K1032=1,$E1032=0,$G1032=0,$I1032=0),"WINBACK",IF(AND($M1032=1,$N1032&gt;0),"CONVERGENTE",IF($M1032=1,"SOLO MÓVIL",IF($N1032&gt;0,"SOLO FIJO / INTERNET","SIN SERVICIOS"))))</f>
        <v/>
      </c>
      <c r="P1032">
        <f>IF($O1032="WINBACK","Recuperar (winback)",IF($O1032="CONVERGENTE","Upgrade / más líneas",IF($O1032="SOLO MÓVIL","Ofrecer fijo + internet (FLBBTV)",IF($O1032="SOLO FIJO / INTERNET","Ofrecer línea móvil Nextphone","Oferta completa (móvil + fijo + internet)"))))</f>
        <v/>
      </c>
      <c r="Q1032">
        <f>$F1032+$H1032+$L1032</f>
        <v/>
      </c>
      <c r="R1032">
        <f>IFERROR(VLOOKUP($A1032,Registros!$B$2:$G$6000,6,0),IFERROR(VLOOKUP($D1032,Winback!$B$2:$C$300,2,0),""))</f>
        <v/>
      </c>
      <c r="S1032">
        <f>IF($E1032=1,"NP","")&amp;IF($G1032=1,"+MOV","")&amp;IF($I1032=1,"+CS","")&amp;IF($K1032=1,"+WB","")</f>
        <v/>
      </c>
      <c r="T1032">
        <f>$E1032+$G1032+$I1032+$K1032</f>
        <v/>
      </c>
    </row>
    <row r="1033">
      <c r="A1033" t="inlineStr">
        <is>
          <t>365037940000</t>
        </is>
      </c>
      <c r="B1033" t="inlineStr">
        <is>
          <t>36503794</t>
        </is>
      </c>
      <c r="C1033" t="inlineStr">
        <is>
          <t>ATHENAS DIGREIS CASTROVERDE VILLALAZ</t>
        </is>
      </c>
      <c r="D1033" t="inlineStr">
        <is>
          <t>ATHENASDIGREISCASTROVERDEVILLALAZ</t>
        </is>
      </c>
      <c r="E1033">
        <f>IF(COUNTIFS(Registros!$A$2:$A$6000,"NP",Registros!$B$2:$B$6000,$A1033)&gt;0,1,0)</f>
        <v/>
      </c>
      <c r="F1033">
        <f>IF($E1033=1,SUMIFS(Registros!$F$2:$F$6000,Registros!$A$2:$A$6000,"NP",Registros!$B$2:$B$6000,$A1033),0)</f>
        <v/>
      </c>
      <c r="G1033">
        <f>IF(COUNTIFS(Registros!$A$2:$A$6000,"MOV",Registros!$B$2:$B$6000,$A1033)&gt;0,1,0)</f>
        <v/>
      </c>
      <c r="H1033">
        <f>IF($G1033=1,SUMIFS(Registros!$F$2:$F$6000,Registros!$A$2:$A$6000,"MOV",Registros!$B$2:$B$6000,$A1033),0)</f>
        <v/>
      </c>
      <c r="I1033">
        <f>IF(COUNTIFS(Registros!$A$2:$A$6000,"CS",Registros!$B$2:$B$6000,$A1033)&gt;0,1,0)</f>
        <v/>
      </c>
      <c r="J1033">
        <f>IF($I1033=1,SUMIFS(Registros!$I$2:$I$6000,Registros!$A$2:$A$6000,"CS",Registros!$B$2:$B$6000,$A1033),0)</f>
        <v/>
      </c>
      <c r="K1033">
        <f>IF(COUNTIFS(Winback!$K$2:$K$300,$D1033)&gt;0,1,0)</f>
        <v/>
      </c>
      <c r="L1033">
        <f>IF(AND($K1033=1,LEFT($A1033,3)="WB-"),SUMIFS(Winback!$D$2:$D$300,Winback!$K$2:$K$300,$D1033),0)</f>
        <v/>
      </c>
      <c r="M1033">
        <f>IF(OR($E1033=1,$G1033=1,SUMIFS(Registros!$J$2:$J$6000,Registros!$B$2:$B$6000,$A1033)&gt;0),1,0)</f>
        <v/>
      </c>
      <c r="N1033">
        <f>IF($J1033&gt;0,1,IF(COUNTIFS(Registros!$A$2:$A$6000,"CS",Registros!$B$2:$B$6000,$A1033,Registros!$K$2:$K$6000,"&lt;&gt;")&gt;0,1,0))</f>
        <v/>
      </c>
      <c r="O1033">
        <f>IF(AND($K1033=1,$E1033=0,$G1033=0,$I1033=0),"WINBACK",IF(AND($M1033=1,$N1033&gt;0),"CONVERGENTE",IF($M1033=1,"SOLO MÓVIL",IF($N1033&gt;0,"SOLO FIJO / INTERNET","SIN SERVICIOS"))))</f>
        <v/>
      </c>
      <c r="P1033">
        <f>IF($O1033="WINBACK","Recuperar (winback)",IF($O1033="CONVERGENTE","Upgrade / más líneas",IF($O1033="SOLO MÓVIL","Ofrecer fijo + internet (FLBBTV)",IF($O1033="SOLO FIJO / INTERNET","Ofrecer línea móvil Nextphone","Oferta completa (móvil + fijo + internet)"))))</f>
        <v/>
      </c>
      <c r="Q1033">
        <f>$F1033+$H1033+$L1033</f>
        <v/>
      </c>
      <c r="R1033">
        <f>IFERROR(VLOOKUP($A1033,Registros!$B$2:$G$6000,6,0),IFERROR(VLOOKUP($D1033,Winback!$B$2:$C$300,2,0),""))</f>
        <v/>
      </c>
      <c r="S1033">
        <f>IF($E1033=1,"NP","")&amp;IF($G1033=1,"+MOV","")&amp;IF($I1033=1,"+CS","")&amp;IF($K1033=1,"+WB","")</f>
        <v/>
      </c>
      <c r="T1033">
        <f>$E1033+$G1033+$I1033+$K1033</f>
        <v/>
      </c>
    </row>
    <row r="1034">
      <c r="A1034" t="inlineStr">
        <is>
          <t>332321490000</t>
        </is>
      </c>
      <c r="B1034" t="inlineStr">
        <is>
          <t>33232149</t>
        </is>
      </c>
      <c r="C1034" t="inlineStr">
        <is>
          <t>LUCIANA ANABEL PEREZ QUINTERO</t>
        </is>
      </c>
      <c r="D1034" t="inlineStr">
        <is>
          <t>LUCIANAANABELPEREZQUINTERO</t>
        </is>
      </c>
      <c r="E1034">
        <f>IF(COUNTIFS(Registros!$A$2:$A$6000,"NP",Registros!$B$2:$B$6000,$A1034)&gt;0,1,0)</f>
        <v/>
      </c>
      <c r="F1034">
        <f>IF($E1034=1,SUMIFS(Registros!$F$2:$F$6000,Registros!$A$2:$A$6000,"NP",Registros!$B$2:$B$6000,$A1034),0)</f>
        <v/>
      </c>
      <c r="G1034">
        <f>IF(COUNTIFS(Registros!$A$2:$A$6000,"MOV",Registros!$B$2:$B$6000,$A1034)&gt;0,1,0)</f>
        <v/>
      </c>
      <c r="H1034">
        <f>IF($G1034=1,SUMIFS(Registros!$F$2:$F$6000,Registros!$A$2:$A$6000,"MOV",Registros!$B$2:$B$6000,$A1034),0)</f>
        <v/>
      </c>
      <c r="I1034">
        <f>IF(COUNTIFS(Registros!$A$2:$A$6000,"CS",Registros!$B$2:$B$6000,$A1034)&gt;0,1,0)</f>
        <v/>
      </c>
      <c r="J1034">
        <f>IF($I1034=1,SUMIFS(Registros!$I$2:$I$6000,Registros!$A$2:$A$6000,"CS",Registros!$B$2:$B$6000,$A1034),0)</f>
        <v/>
      </c>
      <c r="K1034">
        <f>IF(COUNTIFS(Winback!$K$2:$K$300,$D1034)&gt;0,1,0)</f>
        <v/>
      </c>
      <c r="L1034">
        <f>IF(AND($K1034=1,LEFT($A1034,3)="WB-"),SUMIFS(Winback!$D$2:$D$300,Winback!$K$2:$K$300,$D1034),0)</f>
        <v/>
      </c>
      <c r="M1034">
        <f>IF(OR($E1034=1,$G1034=1,SUMIFS(Registros!$J$2:$J$6000,Registros!$B$2:$B$6000,$A1034)&gt;0),1,0)</f>
        <v/>
      </c>
      <c r="N1034">
        <f>IF($J1034&gt;0,1,IF(COUNTIFS(Registros!$A$2:$A$6000,"CS",Registros!$B$2:$B$6000,$A1034,Registros!$K$2:$K$6000,"&lt;&gt;")&gt;0,1,0))</f>
        <v/>
      </c>
      <c r="O1034">
        <f>IF(AND($K1034=1,$E1034=0,$G1034=0,$I1034=0),"WINBACK",IF(AND($M1034=1,$N1034&gt;0),"CONVERGENTE",IF($M1034=1,"SOLO MÓVIL",IF($N1034&gt;0,"SOLO FIJO / INTERNET","SIN SERVICIOS"))))</f>
        <v/>
      </c>
      <c r="P1034">
        <f>IF($O1034="WINBACK","Recuperar (winback)",IF($O1034="CONVERGENTE","Upgrade / más líneas",IF($O1034="SOLO MÓVIL","Ofrecer fijo + internet (FLBBTV)",IF($O1034="SOLO FIJO / INTERNET","Ofrecer línea móvil Nextphone","Oferta completa (móvil + fijo + internet)"))))</f>
        <v/>
      </c>
      <c r="Q1034">
        <f>$F1034+$H1034+$L1034</f>
        <v/>
      </c>
      <c r="R1034">
        <f>IFERROR(VLOOKUP($A1034,Registros!$B$2:$G$6000,6,0),IFERROR(VLOOKUP($D1034,Winback!$B$2:$C$300,2,0),""))</f>
        <v/>
      </c>
      <c r="S1034">
        <f>IF($E1034=1,"NP","")&amp;IF($G1034=1,"+MOV","")&amp;IF($I1034=1,"+CS","")&amp;IF($K1034=1,"+WB","")</f>
        <v/>
      </c>
      <c r="T1034">
        <f>$E1034+$G1034+$I1034+$K1034</f>
        <v/>
      </c>
    </row>
    <row r="1035">
      <c r="A1035" t="inlineStr">
        <is>
          <t>359096440000</t>
        </is>
      </c>
      <c r="B1035" t="inlineStr">
        <is>
          <t>35909644</t>
        </is>
      </c>
      <c r="C1035" t="inlineStr">
        <is>
          <t>ANTONY ABDIEL DIAZ PIMENTEL</t>
        </is>
      </c>
      <c r="D1035" t="inlineStr">
        <is>
          <t>ANTONYABDIELDIAZPIMENTEL</t>
        </is>
      </c>
      <c r="E1035">
        <f>IF(COUNTIFS(Registros!$A$2:$A$6000,"NP",Registros!$B$2:$B$6000,$A1035)&gt;0,1,0)</f>
        <v/>
      </c>
      <c r="F1035">
        <f>IF($E1035=1,SUMIFS(Registros!$F$2:$F$6000,Registros!$A$2:$A$6000,"NP",Registros!$B$2:$B$6000,$A1035),0)</f>
        <v/>
      </c>
      <c r="G1035">
        <f>IF(COUNTIFS(Registros!$A$2:$A$6000,"MOV",Registros!$B$2:$B$6000,$A1035)&gt;0,1,0)</f>
        <v/>
      </c>
      <c r="H1035">
        <f>IF($G1035=1,SUMIFS(Registros!$F$2:$F$6000,Registros!$A$2:$A$6000,"MOV",Registros!$B$2:$B$6000,$A1035),0)</f>
        <v/>
      </c>
      <c r="I1035">
        <f>IF(COUNTIFS(Registros!$A$2:$A$6000,"CS",Registros!$B$2:$B$6000,$A1035)&gt;0,1,0)</f>
        <v/>
      </c>
      <c r="J1035">
        <f>IF($I1035=1,SUMIFS(Registros!$I$2:$I$6000,Registros!$A$2:$A$6000,"CS",Registros!$B$2:$B$6000,$A1035),0)</f>
        <v/>
      </c>
      <c r="K1035">
        <f>IF(COUNTIFS(Winback!$K$2:$K$300,$D1035)&gt;0,1,0)</f>
        <v/>
      </c>
      <c r="L1035">
        <f>IF(AND($K1035=1,LEFT($A1035,3)="WB-"),SUMIFS(Winback!$D$2:$D$300,Winback!$K$2:$K$300,$D1035),0)</f>
        <v/>
      </c>
      <c r="M1035">
        <f>IF(OR($E1035=1,$G1035=1,SUMIFS(Registros!$J$2:$J$6000,Registros!$B$2:$B$6000,$A1035)&gt;0),1,0)</f>
        <v/>
      </c>
      <c r="N1035">
        <f>IF($J1035&gt;0,1,IF(COUNTIFS(Registros!$A$2:$A$6000,"CS",Registros!$B$2:$B$6000,$A1035,Registros!$K$2:$K$6000,"&lt;&gt;")&gt;0,1,0))</f>
        <v/>
      </c>
      <c r="O1035">
        <f>IF(AND($K1035=1,$E1035=0,$G1035=0,$I1035=0),"WINBACK",IF(AND($M1035=1,$N1035&gt;0),"CONVERGENTE",IF($M1035=1,"SOLO MÓVIL",IF($N1035&gt;0,"SOLO FIJO / INTERNET","SIN SERVICIOS"))))</f>
        <v/>
      </c>
      <c r="P1035">
        <f>IF($O1035="WINBACK","Recuperar (winback)",IF($O1035="CONVERGENTE","Upgrade / más líneas",IF($O1035="SOLO MÓVIL","Ofrecer fijo + internet (FLBBTV)",IF($O1035="SOLO FIJO / INTERNET","Ofrecer línea móvil Nextphone","Oferta completa (móvil + fijo + internet)"))))</f>
        <v/>
      </c>
      <c r="Q1035">
        <f>$F1035+$H1035+$L1035</f>
        <v/>
      </c>
      <c r="R1035">
        <f>IFERROR(VLOOKUP($A1035,Registros!$B$2:$G$6000,6,0),IFERROR(VLOOKUP($D1035,Winback!$B$2:$C$300,2,0),""))</f>
        <v/>
      </c>
      <c r="S1035">
        <f>IF($E1035=1,"NP","")&amp;IF($G1035=1,"+MOV","")&amp;IF($I1035=1,"+CS","")&amp;IF($K1035=1,"+WB","")</f>
        <v/>
      </c>
      <c r="T1035">
        <f>$E1035+$G1035+$I1035+$K1035</f>
        <v/>
      </c>
    </row>
    <row r="1036">
      <c r="A1036" t="inlineStr">
        <is>
          <t>358055580000</t>
        </is>
      </c>
      <c r="B1036" t="inlineStr">
        <is>
          <t>35805558</t>
        </is>
      </c>
      <c r="C1036" t="inlineStr">
        <is>
          <t>NILSA ZULEIKA BARRIA OJO</t>
        </is>
      </c>
      <c r="D1036" t="inlineStr">
        <is>
          <t>NILSAZULEIKABARRIAOJO</t>
        </is>
      </c>
      <c r="E1036">
        <f>IF(COUNTIFS(Registros!$A$2:$A$6000,"NP",Registros!$B$2:$B$6000,$A1036)&gt;0,1,0)</f>
        <v/>
      </c>
      <c r="F1036">
        <f>IF($E1036=1,SUMIFS(Registros!$F$2:$F$6000,Registros!$A$2:$A$6000,"NP",Registros!$B$2:$B$6000,$A1036),0)</f>
        <v/>
      </c>
      <c r="G1036">
        <f>IF(COUNTIFS(Registros!$A$2:$A$6000,"MOV",Registros!$B$2:$B$6000,$A1036)&gt;0,1,0)</f>
        <v/>
      </c>
      <c r="H1036">
        <f>IF($G1036=1,SUMIFS(Registros!$F$2:$F$6000,Registros!$A$2:$A$6000,"MOV",Registros!$B$2:$B$6000,$A1036),0)</f>
        <v/>
      </c>
      <c r="I1036">
        <f>IF(COUNTIFS(Registros!$A$2:$A$6000,"CS",Registros!$B$2:$B$6000,$A1036)&gt;0,1,0)</f>
        <v/>
      </c>
      <c r="J1036">
        <f>IF($I1036=1,SUMIFS(Registros!$I$2:$I$6000,Registros!$A$2:$A$6000,"CS",Registros!$B$2:$B$6000,$A1036),0)</f>
        <v/>
      </c>
      <c r="K1036">
        <f>IF(COUNTIFS(Winback!$K$2:$K$300,$D1036)&gt;0,1,0)</f>
        <v/>
      </c>
      <c r="L1036">
        <f>IF(AND($K1036=1,LEFT($A1036,3)="WB-"),SUMIFS(Winback!$D$2:$D$300,Winback!$K$2:$K$300,$D1036),0)</f>
        <v/>
      </c>
      <c r="M1036">
        <f>IF(OR($E1036=1,$G1036=1,SUMIFS(Registros!$J$2:$J$6000,Registros!$B$2:$B$6000,$A1036)&gt;0),1,0)</f>
        <v/>
      </c>
      <c r="N1036">
        <f>IF($J1036&gt;0,1,IF(COUNTIFS(Registros!$A$2:$A$6000,"CS",Registros!$B$2:$B$6000,$A1036,Registros!$K$2:$K$6000,"&lt;&gt;")&gt;0,1,0))</f>
        <v/>
      </c>
      <c r="O1036">
        <f>IF(AND($K1036=1,$E1036=0,$G1036=0,$I1036=0),"WINBACK",IF(AND($M1036=1,$N1036&gt;0),"CONVERGENTE",IF($M1036=1,"SOLO MÓVIL",IF($N1036&gt;0,"SOLO FIJO / INTERNET","SIN SERVICIOS"))))</f>
        <v/>
      </c>
      <c r="P1036">
        <f>IF($O1036="WINBACK","Recuperar (winback)",IF($O1036="CONVERGENTE","Upgrade / más líneas",IF($O1036="SOLO MÓVIL","Ofrecer fijo + internet (FLBBTV)",IF($O1036="SOLO FIJO / INTERNET","Ofrecer línea móvil Nextphone","Oferta completa (móvil + fijo + internet)"))))</f>
        <v/>
      </c>
      <c r="Q1036">
        <f>$F1036+$H1036+$L1036</f>
        <v/>
      </c>
      <c r="R1036">
        <f>IFERROR(VLOOKUP($A1036,Registros!$B$2:$G$6000,6,0),IFERROR(VLOOKUP($D1036,Winback!$B$2:$C$300,2,0),""))</f>
        <v/>
      </c>
      <c r="S1036">
        <f>IF($E1036=1,"NP","")&amp;IF($G1036=1,"+MOV","")&amp;IF($I1036=1,"+CS","")&amp;IF($K1036=1,"+WB","")</f>
        <v/>
      </c>
      <c r="T1036">
        <f>$E1036+$G1036+$I1036+$K1036</f>
        <v/>
      </c>
    </row>
    <row r="1037">
      <c r="A1037" t="inlineStr">
        <is>
          <t>358160410000</t>
        </is>
      </c>
      <c r="B1037" t="inlineStr">
        <is>
          <t>35816041</t>
        </is>
      </c>
      <c r="C1037" t="inlineStr">
        <is>
          <t>PAULINO MITRE</t>
        </is>
      </c>
      <c r="D1037" t="inlineStr">
        <is>
          <t>PAULINOMITRE</t>
        </is>
      </c>
      <c r="E1037">
        <f>IF(COUNTIFS(Registros!$A$2:$A$6000,"NP",Registros!$B$2:$B$6000,$A1037)&gt;0,1,0)</f>
        <v/>
      </c>
      <c r="F1037">
        <f>IF($E1037=1,SUMIFS(Registros!$F$2:$F$6000,Registros!$A$2:$A$6000,"NP",Registros!$B$2:$B$6000,$A1037),0)</f>
        <v/>
      </c>
      <c r="G1037">
        <f>IF(COUNTIFS(Registros!$A$2:$A$6000,"MOV",Registros!$B$2:$B$6000,$A1037)&gt;0,1,0)</f>
        <v/>
      </c>
      <c r="H1037">
        <f>IF($G1037=1,SUMIFS(Registros!$F$2:$F$6000,Registros!$A$2:$A$6000,"MOV",Registros!$B$2:$B$6000,$A1037),0)</f>
        <v/>
      </c>
      <c r="I1037">
        <f>IF(COUNTIFS(Registros!$A$2:$A$6000,"CS",Registros!$B$2:$B$6000,$A1037)&gt;0,1,0)</f>
        <v/>
      </c>
      <c r="J1037">
        <f>IF($I1037=1,SUMIFS(Registros!$I$2:$I$6000,Registros!$A$2:$A$6000,"CS",Registros!$B$2:$B$6000,$A1037),0)</f>
        <v/>
      </c>
      <c r="K1037">
        <f>IF(COUNTIFS(Winback!$K$2:$K$300,$D1037)&gt;0,1,0)</f>
        <v/>
      </c>
      <c r="L1037">
        <f>IF(AND($K1037=1,LEFT($A1037,3)="WB-"),SUMIFS(Winback!$D$2:$D$300,Winback!$K$2:$K$300,$D1037),0)</f>
        <v/>
      </c>
      <c r="M1037">
        <f>IF(OR($E1037=1,$G1037=1,SUMIFS(Registros!$J$2:$J$6000,Registros!$B$2:$B$6000,$A1037)&gt;0),1,0)</f>
        <v/>
      </c>
      <c r="N1037">
        <f>IF($J1037&gt;0,1,IF(COUNTIFS(Registros!$A$2:$A$6000,"CS",Registros!$B$2:$B$6000,$A1037,Registros!$K$2:$K$6000,"&lt;&gt;")&gt;0,1,0))</f>
        <v/>
      </c>
      <c r="O1037">
        <f>IF(AND($K1037=1,$E1037=0,$G1037=0,$I1037=0),"WINBACK",IF(AND($M1037=1,$N1037&gt;0),"CONVERGENTE",IF($M1037=1,"SOLO MÓVIL",IF($N1037&gt;0,"SOLO FIJO / INTERNET","SIN SERVICIOS"))))</f>
        <v/>
      </c>
      <c r="P1037">
        <f>IF($O1037="WINBACK","Recuperar (winback)",IF($O1037="CONVERGENTE","Upgrade / más líneas",IF($O1037="SOLO MÓVIL","Ofrecer fijo + internet (FLBBTV)",IF($O1037="SOLO FIJO / INTERNET","Ofrecer línea móvil Nextphone","Oferta completa (móvil + fijo + internet)"))))</f>
        <v/>
      </c>
      <c r="Q1037">
        <f>$F1037+$H1037+$L1037</f>
        <v/>
      </c>
      <c r="R1037">
        <f>IFERROR(VLOOKUP($A1037,Registros!$B$2:$G$6000,6,0),IFERROR(VLOOKUP($D1037,Winback!$B$2:$C$300,2,0),""))</f>
        <v/>
      </c>
      <c r="S1037">
        <f>IF($E1037=1,"NP","")&amp;IF($G1037=1,"+MOV","")&amp;IF($I1037=1,"+CS","")&amp;IF($K1037=1,"+WB","")</f>
        <v/>
      </c>
      <c r="T1037">
        <f>$E1037+$G1037+$I1037+$K1037</f>
        <v/>
      </c>
    </row>
    <row r="1038">
      <c r="A1038" t="inlineStr">
        <is>
          <t>328919090000</t>
        </is>
      </c>
      <c r="B1038" t="inlineStr">
        <is>
          <t>32891909</t>
        </is>
      </c>
      <c r="C1038" t="inlineStr">
        <is>
          <t>Annie Lu Avila</t>
        </is>
      </c>
      <c r="D1038" t="inlineStr">
        <is>
          <t>ANNIELUAVILA</t>
        </is>
      </c>
      <c r="E1038">
        <f>IF(COUNTIFS(Registros!$A$2:$A$6000,"NP",Registros!$B$2:$B$6000,$A1038)&gt;0,1,0)</f>
        <v/>
      </c>
      <c r="F1038">
        <f>IF($E1038=1,SUMIFS(Registros!$F$2:$F$6000,Registros!$A$2:$A$6000,"NP",Registros!$B$2:$B$6000,$A1038),0)</f>
        <v/>
      </c>
      <c r="G1038">
        <f>IF(COUNTIFS(Registros!$A$2:$A$6000,"MOV",Registros!$B$2:$B$6000,$A1038)&gt;0,1,0)</f>
        <v/>
      </c>
      <c r="H1038">
        <f>IF($G1038=1,SUMIFS(Registros!$F$2:$F$6000,Registros!$A$2:$A$6000,"MOV",Registros!$B$2:$B$6000,$A1038),0)</f>
        <v/>
      </c>
      <c r="I1038">
        <f>IF(COUNTIFS(Registros!$A$2:$A$6000,"CS",Registros!$B$2:$B$6000,$A1038)&gt;0,1,0)</f>
        <v/>
      </c>
      <c r="J1038">
        <f>IF($I1038=1,SUMIFS(Registros!$I$2:$I$6000,Registros!$A$2:$A$6000,"CS",Registros!$B$2:$B$6000,$A1038),0)</f>
        <v/>
      </c>
      <c r="K1038">
        <f>IF(COUNTIFS(Winback!$K$2:$K$300,$D1038)&gt;0,1,0)</f>
        <v/>
      </c>
      <c r="L1038">
        <f>IF(AND($K1038=1,LEFT($A1038,3)="WB-"),SUMIFS(Winback!$D$2:$D$300,Winback!$K$2:$K$300,$D1038),0)</f>
        <v/>
      </c>
      <c r="M1038">
        <f>IF(OR($E1038=1,$G1038=1,SUMIFS(Registros!$J$2:$J$6000,Registros!$B$2:$B$6000,$A1038)&gt;0),1,0)</f>
        <v/>
      </c>
      <c r="N1038">
        <f>IF($J1038&gt;0,1,IF(COUNTIFS(Registros!$A$2:$A$6000,"CS",Registros!$B$2:$B$6000,$A1038,Registros!$K$2:$K$6000,"&lt;&gt;")&gt;0,1,0))</f>
        <v/>
      </c>
      <c r="O1038">
        <f>IF(AND($K1038=1,$E1038=0,$G1038=0,$I1038=0),"WINBACK",IF(AND($M1038=1,$N1038&gt;0),"CONVERGENTE",IF($M1038=1,"SOLO MÓVIL",IF($N1038&gt;0,"SOLO FIJO / INTERNET","SIN SERVICIOS"))))</f>
        <v/>
      </c>
      <c r="P1038">
        <f>IF($O1038="WINBACK","Recuperar (winback)",IF($O1038="CONVERGENTE","Upgrade / más líneas",IF($O1038="SOLO MÓVIL","Ofrecer fijo + internet (FLBBTV)",IF($O1038="SOLO FIJO / INTERNET","Ofrecer línea móvil Nextphone","Oferta completa (móvil + fijo + internet)"))))</f>
        <v/>
      </c>
      <c r="Q1038">
        <f>$F1038+$H1038+$L1038</f>
        <v/>
      </c>
      <c r="R1038">
        <f>IFERROR(VLOOKUP($A1038,Registros!$B$2:$G$6000,6,0),IFERROR(VLOOKUP($D1038,Winback!$B$2:$C$300,2,0),""))</f>
        <v/>
      </c>
      <c r="S1038">
        <f>IF($E1038=1,"NP","")&amp;IF($G1038=1,"+MOV","")&amp;IF($I1038=1,"+CS","")&amp;IF($K1038=1,"+WB","")</f>
        <v/>
      </c>
      <c r="T1038">
        <f>$E1038+$G1038+$I1038+$K1038</f>
        <v/>
      </c>
    </row>
    <row r="1039">
      <c r="A1039" t="inlineStr">
        <is>
          <t>354317040000</t>
        </is>
      </c>
      <c r="B1039" t="inlineStr">
        <is>
          <t>35431704</t>
        </is>
      </c>
      <c r="C1039" t="inlineStr">
        <is>
          <t>ANDREA JEANINE ESCOBAR SARMIENTO</t>
        </is>
      </c>
      <c r="D1039" t="inlineStr">
        <is>
          <t>ANDREAJEANINEESCOBARSARMIENTO</t>
        </is>
      </c>
      <c r="E1039">
        <f>IF(COUNTIFS(Registros!$A$2:$A$6000,"NP",Registros!$B$2:$B$6000,$A1039)&gt;0,1,0)</f>
        <v/>
      </c>
      <c r="F1039">
        <f>IF($E1039=1,SUMIFS(Registros!$F$2:$F$6000,Registros!$A$2:$A$6000,"NP",Registros!$B$2:$B$6000,$A1039),0)</f>
        <v/>
      </c>
      <c r="G1039">
        <f>IF(COUNTIFS(Registros!$A$2:$A$6000,"MOV",Registros!$B$2:$B$6000,$A1039)&gt;0,1,0)</f>
        <v/>
      </c>
      <c r="H1039">
        <f>IF($G1039=1,SUMIFS(Registros!$F$2:$F$6000,Registros!$A$2:$A$6000,"MOV",Registros!$B$2:$B$6000,$A1039),0)</f>
        <v/>
      </c>
      <c r="I1039">
        <f>IF(COUNTIFS(Registros!$A$2:$A$6000,"CS",Registros!$B$2:$B$6000,$A1039)&gt;0,1,0)</f>
        <v/>
      </c>
      <c r="J1039">
        <f>IF($I1039=1,SUMIFS(Registros!$I$2:$I$6000,Registros!$A$2:$A$6000,"CS",Registros!$B$2:$B$6000,$A1039),0)</f>
        <v/>
      </c>
      <c r="K1039">
        <f>IF(COUNTIFS(Winback!$K$2:$K$300,$D1039)&gt;0,1,0)</f>
        <v/>
      </c>
      <c r="L1039">
        <f>IF(AND($K1039=1,LEFT($A1039,3)="WB-"),SUMIFS(Winback!$D$2:$D$300,Winback!$K$2:$K$300,$D1039),0)</f>
        <v/>
      </c>
      <c r="M1039">
        <f>IF(OR($E1039=1,$G1039=1,SUMIFS(Registros!$J$2:$J$6000,Registros!$B$2:$B$6000,$A1039)&gt;0),1,0)</f>
        <v/>
      </c>
      <c r="N1039">
        <f>IF($J1039&gt;0,1,IF(COUNTIFS(Registros!$A$2:$A$6000,"CS",Registros!$B$2:$B$6000,$A1039,Registros!$K$2:$K$6000,"&lt;&gt;")&gt;0,1,0))</f>
        <v/>
      </c>
      <c r="O1039">
        <f>IF(AND($K1039=1,$E1039=0,$G1039=0,$I1039=0),"WINBACK",IF(AND($M1039=1,$N1039&gt;0),"CONVERGENTE",IF($M1039=1,"SOLO MÓVIL",IF($N1039&gt;0,"SOLO FIJO / INTERNET","SIN SERVICIOS"))))</f>
        <v/>
      </c>
      <c r="P1039">
        <f>IF($O1039="WINBACK","Recuperar (winback)",IF($O1039="CONVERGENTE","Upgrade / más líneas",IF($O1039="SOLO MÓVIL","Ofrecer fijo + internet (FLBBTV)",IF($O1039="SOLO FIJO / INTERNET","Ofrecer línea móvil Nextphone","Oferta completa (móvil + fijo + internet)"))))</f>
        <v/>
      </c>
      <c r="Q1039">
        <f>$F1039+$H1039+$L1039</f>
        <v/>
      </c>
      <c r="R1039">
        <f>IFERROR(VLOOKUP($A1039,Registros!$B$2:$G$6000,6,0),IFERROR(VLOOKUP($D1039,Winback!$B$2:$C$300,2,0),""))</f>
        <v/>
      </c>
      <c r="S1039">
        <f>IF($E1039=1,"NP","")&amp;IF($G1039=1,"+MOV","")&amp;IF($I1039=1,"+CS","")&amp;IF($K1039=1,"+WB","")</f>
        <v/>
      </c>
      <c r="T1039">
        <f>$E1039+$G1039+$I1039+$K1039</f>
        <v/>
      </c>
    </row>
    <row r="1040">
      <c r="A1040" t="inlineStr">
        <is>
          <t>359346100000</t>
        </is>
      </c>
      <c r="B1040" t="inlineStr">
        <is>
          <t>35934610</t>
        </is>
      </c>
      <c r="C1040" t="inlineStr">
        <is>
          <t>EDUARDO PIMENTEL</t>
        </is>
      </c>
      <c r="D1040" t="inlineStr">
        <is>
          <t>EDUARDOPIMENTEL</t>
        </is>
      </c>
      <c r="E1040">
        <f>IF(COUNTIFS(Registros!$A$2:$A$6000,"NP",Registros!$B$2:$B$6000,$A1040)&gt;0,1,0)</f>
        <v/>
      </c>
      <c r="F1040">
        <f>IF($E1040=1,SUMIFS(Registros!$F$2:$F$6000,Registros!$A$2:$A$6000,"NP",Registros!$B$2:$B$6000,$A1040),0)</f>
        <v/>
      </c>
      <c r="G1040">
        <f>IF(COUNTIFS(Registros!$A$2:$A$6000,"MOV",Registros!$B$2:$B$6000,$A1040)&gt;0,1,0)</f>
        <v/>
      </c>
      <c r="H1040">
        <f>IF($G1040=1,SUMIFS(Registros!$F$2:$F$6000,Registros!$A$2:$A$6000,"MOV",Registros!$B$2:$B$6000,$A1040),0)</f>
        <v/>
      </c>
      <c r="I1040">
        <f>IF(COUNTIFS(Registros!$A$2:$A$6000,"CS",Registros!$B$2:$B$6000,$A1040)&gt;0,1,0)</f>
        <v/>
      </c>
      <c r="J1040">
        <f>IF($I1040=1,SUMIFS(Registros!$I$2:$I$6000,Registros!$A$2:$A$6000,"CS",Registros!$B$2:$B$6000,$A1040),0)</f>
        <v/>
      </c>
      <c r="K1040">
        <f>IF(COUNTIFS(Winback!$K$2:$K$300,$D1040)&gt;0,1,0)</f>
        <v/>
      </c>
      <c r="L1040">
        <f>IF(AND($K1040=1,LEFT($A1040,3)="WB-"),SUMIFS(Winback!$D$2:$D$300,Winback!$K$2:$K$300,$D1040),0)</f>
        <v/>
      </c>
      <c r="M1040">
        <f>IF(OR($E1040=1,$G1040=1,SUMIFS(Registros!$J$2:$J$6000,Registros!$B$2:$B$6000,$A1040)&gt;0),1,0)</f>
        <v/>
      </c>
      <c r="N1040">
        <f>IF($J1040&gt;0,1,IF(COUNTIFS(Registros!$A$2:$A$6000,"CS",Registros!$B$2:$B$6000,$A1040,Registros!$K$2:$K$6000,"&lt;&gt;")&gt;0,1,0))</f>
        <v/>
      </c>
      <c r="O1040">
        <f>IF(AND($K1040=1,$E1040=0,$G1040=0,$I1040=0),"WINBACK",IF(AND($M1040=1,$N1040&gt;0),"CONVERGENTE",IF($M1040=1,"SOLO MÓVIL",IF($N1040&gt;0,"SOLO FIJO / INTERNET","SIN SERVICIOS"))))</f>
        <v/>
      </c>
      <c r="P1040">
        <f>IF($O1040="WINBACK","Recuperar (winback)",IF($O1040="CONVERGENTE","Upgrade / más líneas",IF($O1040="SOLO MÓVIL","Ofrecer fijo + internet (FLBBTV)",IF($O1040="SOLO FIJO / INTERNET","Ofrecer línea móvil Nextphone","Oferta completa (móvil + fijo + internet)"))))</f>
        <v/>
      </c>
      <c r="Q1040">
        <f>$F1040+$H1040+$L1040</f>
        <v/>
      </c>
      <c r="R1040">
        <f>IFERROR(VLOOKUP($A1040,Registros!$B$2:$G$6000,6,0),IFERROR(VLOOKUP($D1040,Winback!$B$2:$C$300,2,0),""))</f>
        <v/>
      </c>
      <c r="S1040">
        <f>IF($E1040=1,"NP","")&amp;IF($G1040=1,"+MOV","")&amp;IF($I1040=1,"+CS","")&amp;IF($K1040=1,"+WB","")</f>
        <v/>
      </c>
      <c r="T1040">
        <f>$E1040+$G1040+$I1040+$K1040</f>
        <v/>
      </c>
    </row>
    <row r="1041">
      <c r="A1041" t="inlineStr">
        <is>
          <t>344451670000</t>
        </is>
      </c>
      <c r="B1041" t="inlineStr">
        <is>
          <t>34445167</t>
        </is>
      </c>
      <c r="C1041" t="inlineStr">
        <is>
          <t>MAXIMINA BONICHE</t>
        </is>
      </c>
      <c r="D1041" t="inlineStr">
        <is>
          <t>MAXIMINABONICHE</t>
        </is>
      </c>
      <c r="E1041">
        <f>IF(COUNTIFS(Registros!$A$2:$A$6000,"NP",Registros!$B$2:$B$6000,$A1041)&gt;0,1,0)</f>
        <v/>
      </c>
      <c r="F1041">
        <f>IF($E1041=1,SUMIFS(Registros!$F$2:$F$6000,Registros!$A$2:$A$6000,"NP",Registros!$B$2:$B$6000,$A1041),0)</f>
        <v/>
      </c>
      <c r="G1041">
        <f>IF(COUNTIFS(Registros!$A$2:$A$6000,"MOV",Registros!$B$2:$B$6000,$A1041)&gt;0,1,0)</f>
        <v/>
      </c>
      <c r="H1041">
        <f>IF($G1041=1,SUMIFS(Registros!$F$2:$F$6000,Registros!$A$2:$A$6000,"MOV",Registros!$B$2:$B$6000,$A1041),0)</f>
        <v/>
      </c>
      <c r="I1041">
        <f>IF(COUNTIFS(Registros!$A$2:$A$6000,"CS",Registros!$B$2:$B$6000,$A1041)&gt;0,1,0)</f>
        <v/>
      </c>
      <c r="J1041">
        <f>IF($I1041=1,SUMIFS(Registros!$I$2:$I$6000,Registros!$A$2:$A$6000,"CS",Registros!$B$2:$B$6000,$A1041),0)</f>
        <v/>
      </c>
      <c r="K1041">
        <f>IF(COUNTIFS(Winback!$K$2:$K$300,$D1041)&gt;0,1,0)</f>
        <v/>
      </c>
      <c r="L1041">
        <f>IF(AND($K1041=1,LEFT($A1041,3)="WB-"),SUMIFS(Winback!$D$2:$D$300,Winback!$K$2:$K$300,$D1041),0)</f>
        <v/>
      </c>
      <c r="M1041">
        <f>IF(OR($E1041=1,$G1041=1,SUMIFS(Registros!$J$2:$J$6000,Registros!$B$2:$B$6000,$A1041)&gt;0),1,0)</f>
        <v/>
      </c>
      <c r="N1041">
        <f>IF($J1041&gt;0,1,IF(COUNTIFS(Registros!$A$2:$A$6000,"CS",Registros!$B$2:$B$6000,$A1041,Registros!$K$2:$K$6000,"&lt;&gt;")&gt;0,1,0))</f>
        <v/>
      </c>
      <c r="O1041">
        <f>IF(AND($K1041=1,$E1041=0,$G1041=0,$I1041=0),"WINBACK",IF(AND($M1041=1,$N1041&gt;0),"CONVERGENTE",IF($M1041=1,"SOLO MÓVIL",IF($N1041&gt;0,"SOLO FIJO / INTERNET","SIN SERVICIOS"))))</f>
        <v/>
      </c>
      <c r="P1041">
        <f>IF($O1041="WINBACK","Recuperar (winback)",IF($O1041="CONVERGENTE","Upgrade / más líneas",IF($O1041="SOLO MÓVIL","Ofrecer fijo + internet (FLBBTV)",IF($O1041="SOLO FIJO / INTERNET","Ofrecer línea móvil Nextphone","Oferta completa (móvil + fijo + internet)"))))</f>
        <v/>
      </c>
      <c r="Q1041">
        <f>$F1041+$H1041+$L1041</f>
        <v/>
      </c>
      <c r="R1041">
        <f>IFERROR(VLOOKUP($A1041,Registros!$B$2:$G$6000,6,0),IFERROR(VLOOKUP($D1041,Winback!$B$2:$C$300,2,0),""))</f>
        <v/>
      </c>
      <c r="S1041">
        <f>IF($E1041=1,"NP","")&amp;IF($G1041=1,"+MOV","")&amp;IF($I1041=1,"+CS","")&amp;IF($K1041=1,"+WB","")</f>
        <v/>
      </c>
      <c r="T1041">
        <f>$E1041+$G1041+$I1041+$K1041</f>
        <v/>
      </c>
    </row>
    <row r="1042">
      <c r="A1042" t="inlineStr">
        <is>
          <t>359202530000</t>
        </is>
      </c>
      <c r="B1042" t="inlineStr">
        <is>
          <t>35920253</t>
        </is>
      </c>
      <c r="C1042" t="inlineStr">
        <is>
          <t>JUAN DE DIOS MONTERREY GONZALEZ</t>
        </is>
      </c>
      <c r="D1042" t="inlineStr">
        <is>
          <t>JUANDEDIOSMONTERREYGONZALEZ</t>
        </is>
      </c>
      <c r="E1042">
        <f>IF(COUNTIFS(Registros!$A$2:$A$6000,"NP",Registros!$B$2:$B$6000,$A1042)&gt;0,1,0)</f>
        <v/>
      </c>
      <c r="F1042">
        <f>IF($E1042=1,SUMIFS(Registros!$F$2:$F$6000,Registros!$A$2:$A$6000,"NP",Registros!$B$2:$B$6000,$A1042),0)</f>
        <v/>
      </c>
      <c r="G1042">
        <f>IF(COUNTIFS(Registros!$A$2:$A$6000,"MOV",Registros!$B$2:$B$6000,$A1042)&gt;0,1,0)</f>
        <v/>
      </c>
      <c r="H1042">
        <f>IF($G1042=1,SUMIFS(Registros!$F$2:$F$6000,Registros!$A$2:$A$6000,"MOV",Registros!$B$2:$B$6000,$A1042),0)</f>
        <v/>
      </c>
      <c r="I1042">
        <f>IF(COUNTIFS(Registros!$A$2:$A$6000,"CS",Registros!$B$2:$B$6000,$A1042)&gt;0,1,0)</f>
        <v/>
      </c>
      <c r="J1042">
        <f>IF($I1042=1,SUMIFS(Registros!$I$2:$I$6000,Registros!$A$2:$A$6000,"CS",Registros!$B$2:$B$6000,$A1042),0)</f>
        <v/>
      </c>
      <c r="K1042">
        <f>IF(COUNTIFS(Winback!$K$2:$K$300,$D1042)&gt;0,1,0)</f>
        <v/>
      </c>
      <c r="L1042">
        <f>IF(AND($K1042=1,LEFT($A1042,3)="WB-"),SUMIFS(Winback!$D$2:$D$300,Winback!$K$2:$K$300,$D1042),0)</f>
        <v/>
      </c>
      <c r="M1042">
        <f>IF(OR($E1042=1,$G1042=1,SUMIFS(Registros!$J$2:$J$6000,Registros!$B$2:$B$6000,$A1042)&gt;0),1,0)</f>
        <v/>
      </c>
      <c r="N1042">
        <f>IF($J1042&gt;0,1,IF(COUNTIFS(Registros!$A$2:$A$6000,"CS",Registros!$B$2:$B$6000,$A1042,Registros!$K$2:$K$6000,"&lt;&gt;")&gt;0,1,0))</f>
        <v/>
      </c>
      <c r="O1042">
        <f>IF(AND($K1042=1,$E1042=0,$G1042=0,$I1042=0),"WINBACK",IF(AND($M1042=1,$N1042&gt;0),"CONVERGENTE",IF($M1042=1,"SOLO MÓVIL",IF($N1042&gt;0,"SOLO FIJO / INTERNET","SIN SERVICIOS"))))</f>
        <v/>
      </c>
      <c r="P1042">
        <f>IF($O1042="WINBACK","Recuperar (winback)",IF($O1042="CONVERGENTE","Upgrade / más líneas",IF($O1042="SOLO MÓVIL","Ofrecer fijo + internet (FLBBTV)",IF($O1042="SOLO FIJO / INTERNET","Ofrecer línea móvil Nextphone","Oferta completa (móvil + fijo + internet)"))))</f>
        <v/>
      </c>
      <c r="Q1042">
        <f>$F1042+$H1042+$L1042</f>
        <v/>
      </c>
      <c r="R1042">
        <f>IFERROR(VLOOKUP($A1042,Registros!$B$2:$G$6000,6,0),IFERROR(VLOOKUP($D1042,Winback!$B$2:$C$300,2,0),""))</f>
        <v/>
      </c>
      <c r="S1042">
        <f>IF($E1042=1,"NP","")&amp;IF($G1042=1,"+MOV","")&amp;IF($I1042=1,"+CS","")&amp;IF($K1042=1,"+WB","")</f>
        <v/>
      </c>
      <c r="T1042">
        <f>$E1042+$G1042+$I1042+$K1042</f>
        <v/>
      </c>
    </row>
    <row r="1043">
      <c r="A1043" t="inlineStr">
        <is>
          <t>345105890000</t>
        </is>
      </c>
      <c r="B1043" t="inlineStr">
        <is>
          <t>34510589</t>
        </is>
      </c>
      <c r="C1043" t="inlineStr">
        <is>
          <t>AB TICO SOLUTIONS</t>
        </is>
      </c>
      <c r="D1043" t="inlineStr">
        <is>
          <t>ABTICOSOLUTIONS</t>
        </is>
      </c>
      <c r="E1043">
        <f>IF(COUNTIFS(Registros!$A$2:$A$6000,"NP",Registros!$B$2:$B$6000,$A1043)&gt;0,1,0)</f>
        <v/>
      </c>
      <c r="F1043">
        <f>IF($E1043=1,SUMIFS(Registros!$F$2:$F$6000,Registros!$A$2:$A$6000,"NP",Registros!$B$2:$B$6000,$A1043),0)</f>
        <v/>
      </c>
      <c r="G1043">
        <f>IF(COUNTIFS(Registros!$A$2:$A$6000,"MOV",Registros!$B$2:$B$6000,$A1043)&gt;0,1,0)</f>
        <v/>
      </c>
      <c r="H1043">
        <f>IF($G1043=1,SUMIFS(Registros!$F$2:$F$6000,Registros!$A$2:$A$6000,"MOV",Registros!$B$2:$B$6000,$A1043),0)</f>
        <v/>
      </c>
      <c r="I1043">
        <f>IF(COUNTIFS(Registros!$A$2:$A$6000,"CS",Registros!$B$2:$B$6000,$A1043)&gt;0,1,0)</f>
        <v/>
      </c>
      <c r="J1043">
        <f>IF($I1043=1,SUMIFS(Registros!$I$2:$I$6000,Registros!$A$2:$A$6000,"CS",Registros!$B$2:$B$6000,$A1043),0)</f>
        <v/>
      </c>
      <c r="K1043">
        <f>IF(COUNTIFS(Winback!$K$2:$K$300,$D1043)&gt;0,1,0)</f>
        <v/>
      </c>
      <c r="L1043">
        <f>IF(AND($K1043=1,LEFT($A1043,3)="WB-"),SUMIFS(Winback!$D$2:$D$300,Winback!$K$2:$K$300,$D1043),0)</f>
        <v/>
      </c>
      <c r="M1043">
        <f>IF(OR($E1043=1,$G1043=1,SUMIFS(Registros!$J$2:$J$6000,Registros!$B$2:$B$6000,$A1043)&gt;0),1,0)</f>
        <v/>
      </c>
      <c r="N1043">
        <f>IF($J1043&gt;0,1,IF(COUNTIFS(Registros!$A$2:$A$6000,"CS",Registros!$B$2:$B$6000,$A1043,Registros!$K$2:$K$6000,"&lt;&gt;")&gt;0,1,0))</f>
        <v/>
      </c>
      <c r="O1043">
        <f>IF(AND($K1043=1,$E1043=0,$G1043=0,$I1043=0),"WINBACK",IF(AND($M1043=1,$N1043&gt;0),"CONVERGENTE",IF($M1043=1,"SOLO MÓVIL",IF($N1043&gt;0,"SOLO FIJO / INTERNET","SIN SERVICIOS"))))</f>
        <v/>
      </c>
      <c r="P1043">
        <f>IF($O1043="WINBACK","Recuperar (winback)",IF($O1043="CONVERGENTE","Upgrade / más líneas",IF($O1043="SOLO MÓVIL","Ofrecer fijo + internet (FLBBTV)",IF($O1043="SOLO FIJO / INTERNET","Ofrecer línea móvil Nextphone","Oferta completa (móvil + fijo + internet)"))))</f>
        <v/>
      </c>
      <c r="Q1043">
        <f>$F1043+$H1043+$L1043</f>
        <v/>
      </c>
      <c r="R1043">
        <f>IFERROR(VLOOKUP($A1043,Registros!$B$2:$G$6000,6,0),IFERROR(VLOOKUP($D1043,Winback!$B$2:$C$300,2,0),""))</f>
        <v/>
      </c>
      <c r="S1043">
        <f>IF($E1043=1,"NP","")&amp;IF($G1043=1,"+MOV","")&amp;IF($I1043=1,"+CS","")&amp;IF($K1043=1,"+WB","")</f>
        <v/>
      </c>
      <c r="T1043">
        <f>$E1043+$G1043+$I1043+$K1043</f>
        <v/>
      </c>
    </row>
    <row r="1044">
      <c r="A1044" t="inlineStr">
        <is>
          <t>342414090000</t>
        </is>
      </c>
      <c r="B1044" t="inlineStr">
        <is>
          <t>34241409</t>
        </is>
      </c>
      <c r="C1044" t="inlineStr">
        <is>
          <t>CAROLINA YANETT PINTO</t>
        </is>
      </c>
      <c r="D1044" t="inlineStr">
        <is>
          <t>CAROLINAYANETTPINTO</t>
        </is>
      </c>
      <c r="E1044">
        <f>IF(COUNTIFS(Registros!$A$2:$A$6000,"NP",Registros!$B$2:$B$6000,$A1044)&gt;0,1,0)</f>
        <v/>
      </c>
      <c r="F1044">
        <f>IF($E1044=1,SUMIFS(Registros!$F$2:$F$6000,Registros!$A$2:$A$6000,"NP",Registros!$B$2:$B$6000,$A1044),0)</f>
        <v/>
      </c>
      <c r="G1044">
        <f>IF(COUNTIFS(Registros!$A$2:$A$6000,"MOV",Registros!$B$2:$B$6000,$A1044)&gt;0,1,0)</f>
        <v/>
      </c>
      <c r="H1044">
        <f>IF($G1044=1,SUMIFS(Registros!$F$2:$F$6000,Registros!$A$2:$A$6000,"MOV",Registros!$B$2:$B$6000,$A1044),0)</f>
        <v/>
      </c>
      <c r="I1044">
        <f>IF(COUNTIFS(Registros!$A$2:$A$6000,"CS",Registros!$B$2:$B$6000,$A1044)&gt;0,1,0)</f>
        <v/>
      </c>
      <c r="J1044">
        <f>IF($I1044=1,SUMIFS(Registros!$I$2:$I$6000,Registros!$A$2:$A$6000,"CS",Registros!$B$2:$B$6000,$A1044),0)</f>
        <v/>
      </c>
      <c r="K1044">
        <f>IF(COUNTIFS(Winback!$K$2:$K$300,$D1044)&gt;0,1,0)</f>
        <v/>
      </c>
      <c r="L1044">
        <f>IF(AND($K1044=1,LEFT($A1044,3)="WB-"),SUMIFS(Winback!$D$2:$D$300,Winback!$K$2:$K$300,$D1044),0)</f>
        <v/>
      </c>
      <c r="M1044">
        <f>IF(OR($E1044=1,$G1044=1,SUMIFS(Registros!$J$2:$J$6000,Registros!$B$2:$B$6000,$A1044)&gt;0),1,0)</f>
        <v/>
      </c>
      <c r="N1044">
        <f>IF($J1044&gt;0,1,IF(COUNTIFS(Registros!$A$2:$A$6000,"CS",Registros!$B$2:$B$6000,$A1044,Registros!$K$2:$K$6000,"&lt;&gt;")&gt;0,1,0))</f>
        <v/>
      </c>
      <c r="O1044">
        <f>IF(AND($K1044=1,$E1044=0,$G1044=0,$I1044=0),"WINBACK",IF(AND($M1044=1,$N1044&gt;0),"CONVERGENTE",IF($M1044=1,"SOLO MÓVIL",IF($N1044&gt;0,"SOLO FIJO / INTERNET","SIN SERVICIOS"))))</f>
        <v/>
      </c>
      <c r="P1044">
        <f>IF($O1044="WINBACK","Recuperar (winback)",IF($O1044="CONVERGENTE","Upgrade / más líneas",IF($O1044="SOLO MÓVIL","Ofrecer fijo + internet (FLBBTV)",IF($O1044="SOLO FIJO / INTERNET","Ofrecer línea móvil Nextphone","Oferta completa (móvil + fijo + internet)"))))</f>
        <v/>
      </c>
      <c r="Q1044">
        <f>$F1044+$H1044+$L1044</f>
        <v/>
      </c>
      <c r="R1044">
        <f>IFERROR(VLOOKUP($A1044,Registros!$B$2:$G$6000,6,0),IFERROR(VLOOKUP($D1044,Winback!$B$2:$C$300,2,0),""))</f>
        <v/>
      </c>
      <c r="S1044">
        <f>IF($E1044=1,"NP","")&amp;IF($G1044=1,"+MOV","")&amp;IF($I1044=1,"+CS","")&amp;IF($K1044=1,"+WB","")</f>
        <v/>
      </c>
      <c r="T1044">
        <f>$E1044+$G1044+$I1044+$K1044</f>
        <v/>
      </c>
    </row>
    <row r="1045">
      <c r="A1045" t="inlineStr">
        <is>
          <t>369040650000</t>
        </is>
      </c>
      <c r="B1045" t="inlineStr">
        <is>
          <t>36904065</t>
        </is>
      </c>
      <c r="C1045" t="inlineStr">
        <is>
          <t>ALLAN EDGARDO BRAVO VARGAS</t>
        </is>
      </c>
      <c r="D1045" t="inlineStr">
        <is>
          <t>ALLANEDGARDOBRAVOVARGAS</t>
        </is>
      </c>
      <c r="E1045">
        <f>IF(COUNTIFS(Registros!$A$2:$A$6000,"NP",Registros!$B$2:$B$6000,$A1045)&gt;0,1,0)</f>
        <v/>
      </c>
      <c r="F1045">
        <f>IF($E1045=1,SUMIFS(Registros!$F$2:$F$6000,Registros!$A$2:$A$6000,"NP",Registros!$B$2:$B$6000,$A1045),0)</f>
        <v/>
      </c>
      <c r="G1045">
        <f>IF(COUNTIFS(Registros!$A$2:$A$6000,"MOV",Registros!$B$2:$B$6000,$A1045)&gt;0,1,0)</f>
        <v/>
      </c>
      <c r="H1045">
        <f>IF($G1045=1,SUMIFS(Registros!$F$2:$F$6000,Registros!$A$2:$A$6000,"MOV",Registros!$B$2:$B$6000,$A1045),0)</f>
        <v/>
      </c>
      <c r="I1045">
        <f>IF(COUNTIFS(Registros!$A$2:$A$6000,"CS",Registros!$B$2:$B$6000,$A1045)&gt;0,1,0)</f>
        <v/>
      </c>
      <c r="J1045">
        <f>IF($I1045=1,SUMIFS(Registros!$I$2:$I$6000,Registros!$A$2:$A$6000,"CS",Registros!$B$2:$B$6000,$A1045),0)</f>
        <v/>
      </c>
      <c r="K1045">
        <f>IF(COUNTIFS(Winback!$K$2:$K$300,$D1045)&gt;0,1,0)</f>
        <v/>
      </c>
      <c r="L1045">
        <f>IF(AND($K1045=1,LEFT($A1045,3)="WB-"),SUMIFS(Winback!$D$2:$D$300,Winback!$K$2:$K$300,$D1045),0)</f>
        <v/>
      </c>
      <c r="M1045">
        <f>IF(OR($E1045=1,$G1045=1,SUMIFS(Registros!$J$2:$J$6000,Registros!$B$2:$B$6000,$A1045)&gt;0),1,0)</f>
        <v/>
      </c>
      <c r="N1045">
        <f>IF($J1045&gt;0,1,IF(COUNTIFS(Registros!$A$2:$A$6000,"CS",Registros!$B$2:$B$6000,$A1045,Registros!$K$2:$K$6000,"&lt;&gt;")&gt;0,1,0))</f>
        <v/>
      </c>
      <c r="O1045">
        <f>IF(AND($K1045=1,$E1045=0,$G1045=0,$I1045=0),"WINBACK",IF(AND($M1045=1,$N1045&gt;0),"CONVERGENTE",IF($M1045=1,"SOLO MÓVIL",IF($N1045&gt;0,"SOLO FIJO / INTERNET","SIN SERVICIOS"))))</f>
        <v/>
      </c>
      <c r="P1045">
        <f>IF($O1045="WINBACK","Recuperar (winback)",IF($O1045="CONVERGENTE","Upgrade / más líneas",IF($O1045="SOLO MÓVIL","Ofrecer fijo + internet (FLBBTV)",IF($O1045="SOLO FIJO / INTERNET","Ofrecer línea móvil Nextphone","Oferta completa (móvil + fijo + internet)"))))</f>
        <v/>
      </c>
      <c r="Q1045">
        <f>$F1045+$H1045+$L1045</f>
        <v/>
      </c>
      <c r="R1045">
        <f>IFERROR(VLOOKUP($A1045,Registros!$B$2:$G$6000,6,0),IFERROR(VLOOKUP($D1045,Winback!$B$2:$C$300,2,0),""))</f>
        <v/>
      </c>
      <c r="S1045">
        <f>IF($E1045=1,"NP","")&amp;IF($G1045=1,"+MOV","")&amp;IF($I1045=1,"+CS","")&amp;IF($K1045=1,"+WB","")</f>
        <v/>
      </c>
      <c r="T1045">
        <f>$E1045+$G1045+$I1045+$K1045</f>
        <v/>
      </c>
    </row>
    <row r="1046">
      <c r="A1046" t="inlineStr">
        <is>
          <t>359150170000</t>
        </is>
      </c>
      <c r="B1046" t="inlineStr">
        <is>
          <t>35915017</t>
        </is>
      </c>
      <c r="C1046" t="inlineStr">
        <is>
          <t>JEANNETTE MARGARITA NIETO PÉREZ</t>
        </is>
      </c>
      <c r="D1046" t="inlineStr">
        <is>
          <t>JEANNETTEMARGARITANIETOPEREZ</t>
        </is>
      </c>
      <c r="E1046">
        <f>IF(COUNTIFS(Registros!$A$2:$A$6000,"NP",Registros!$B$2:$B$6000,$A1046)&gt;0,1,0)</f>
        <v/>
      </c>
      <c r="F1046">
        <f>IF($E1046=1,SUMIFS(Registros!$F$2:$F$6000,Registros!$A$2:$A$6000,"NP",Registros!$B$2:$B$6000,$A1046),0)</f>
        <v/>
      </c>
      <c r="G1046">
        <f>IF(COUNTIFS(Registros!$A$2:$A$6000,"MOV",Registros!$B$2:$B$6000,$A1046)&gt;0,1,0)</f>
        <v/>
      </c>
      <c r="H1046">
        <f>IF($G1046=1,SUMIFS(Registros!$F$2:$F$6000,Registros!$A$2:$A$6000,"MOV",Registros!$B$2:$B$6000,$A1046),0)</f>
        <v/>
      </c>
      <c r="I1046">
        <f>IF(COUNTIFS(Registros!$A$2:$A$6000,"CS",Registros!$B$2:$B$6000,$A1046)&gt;0,1,0)</f>
        <v/>
      </c>
      <c r="J1046">
        <f>IF($I1046=1,SUMIFS(Registros!$I$2:$I$6000,Registros!$A$2:$A$6000,"CS",Registros!$B$2:$B$6000,$A1046),0)</f>
        <v/>
      </c>
      <c r="K1046">
        <f>IF(COUNTIFS(Winback!$K$2:$K$300,$D1046)&gt;0,1,0)</f>
        <v/>
      </c>
      <c r="L1046">
        <f>IF(AND($K1046=1,LEFT($A1046,3)="WB-"),SUMIFS(Winback!$D$2:$D$300,Winback!$K$2:$K$300,$D1046),0)</f>
        <v/>
      </c>
      <c r="M1046">
        <f>IF(OR($E1046=1,$G1046=1,SUMIFS(Registros!$J$2:$J$6000,Registros!$B$2:$B$6000,$A1046)&gt;0),1,0)</f>
        <v/>
      </c>
      <c r="N1046">
        <f>IF($J1046&gt;0,1,IF(COUNTIFS(Registros!$A$2:$A$6000,"CS",Registros!$B$2:$B$6000,$A1046,Registros!$K$2:$K$6000,"&lt;&gt;")&gt;0,1,0))</f>
        <v/>
      </c>
      <c r="O1046">
        <f>IF(AND($K1046=1,$E1046=0,$G1046=0,$I1046=0),"WINBACK",IF(AND($M1046=1,$N1046&gt;0),"CONVERGENTE",IF($M1046=1,"SOLO MÓVIL",IF($N1046&gt;0,"SOLO FIJO / INTERNET","SIN SERVICIOS"))))</f>
        <v/>
      </c>
      <c r="P1046">
        <f>IF($O1046="WINBACK","Recuperar (winback)",IF($O1046="CONVERGENTE","Upgrade / más líneas",IF($O1046="SOLO MÓVIL","Ofrecer fijo + internet (FLBBTV)",IF($O1046="SOLO FIJO / INTERNET","Ofrecer línea móvil Nextphone","Oferta completa (móvil + fijo + internet)"))))</f>
        <v/>
      </c>
      <c r="Q1046">
        <f>$F1046+$H1046+$L1046</f>
        <v/>
      </c>
      <c r="R1046">
        <f>IFERROR(VLOOKUP($A1046,Registros!$B$2:$G$6000,6,0),IFERROR(VLOOKUP($D1046,Winback!$B$2:$C$300,2,0),""))</f>
        <v/>
      </c>
      <c r="S1046">
        <f>IF($E1046=1,"NP","")&amp;IF($G1046=1,"+MOV","")&amp;IF($I1046=1,"+CS","")&amp;IF($K1046=1,"+WB","")</f>
        <v/>
      </c>
      <c r="T1046">
        <f>$E1046+$G1046+$I1046+$K1046</f>
        <v/>
      </c>
    </row>
    <row r="1047">
      <c r="A1047" t="inlineStr">
        <is>
          <t>341398470000</t>
        </is>
      </c>
      <c r="B1047" t="inlineStr">
        <is>
          <t>34139847</t>
        </is>
      </c>
      <c r="C1047" t="inlineStr">
        <is>
          <t>VICTOR RODRIGUEZ</t>
        </is>
      </c>
      <c r="D1047" t="inlineStr">
        <is>
          <t>VICTORRODRIGUEZ</t>
        </is>
      </c>
      <c r="E1047">
        <f>IF(COUNTIFS(Registros!$A$2:$A$6000,"NP",Registros!$B$2:$B$6000,$A1047)&gt;0,1,0)</f>
        <v/>
      </c>
      <c r="F1047">
        <f>IF($E1047=1,SUMIFS(Registros!$F$2:$F$6000,Registros!$A$2:$A$6000,"NP",Registros!$B$2:$B$6000,$A1047),0)</f>
        <v/>
      </c>
      <c r="G1047">
        <f>IF(COUNTIFS(Registros!$A$2:$A$6000,"MOV",Registros!$B$2:$B$6000,$A1047)&gt;0,1,0)</f>
        <v/>
      </c>
      <c r="H1047">
        <f>IF($G1047=1,SUMIFS(Registros!$F$2:$F$6000,Registros!$A$2:$A$6000,"MOV",Registros!$B$2:$B$6000,$A1047),0)</f>
        <v/>
      </c>
      <c r="I1047">
        <f>IF(COUNTIFS(Registros!$A$2:$A$6000,"CS",Registros!$B$2:$B$6000,$A1047)&gt;0,1,0)</f>
        <v/>
      </c>
      <c r="J1047">
        <f>IF($I1047=1,SUMIFS(Registros!$I$2:$I$6000,Registros!$A$2:$A$6000,"CS",Registros!$B$2:$B$6000,$A1047),0)</f>
        <v/>
      </c>
      <c r="K1047">
        <f>IF(COUNTIFS(Winback!$K$2:$K$300,$D1047)&gt;0,1,0)</f>
        <v/>
      </c>
      <c r="L1047">
        <f>IF(AND($K1047=1,LEFT($A1047,3)="WB-"),SUMIFS(Winback!$D$2:$D$300,Winback!$K$2:$K$300,$D1047),0)</f>
        <v/>
      </c>
      <c r="M1047">
        <f>IF(OR($E1047=1,$G1047=1,SUMIFS(Registros!$J$2:$J$6000,Registros!$B$2:$B$6000,$A1047)&gt;0),1,0)</f>
        <v/>
      </c>
      <c r="N1047">
        <f>IF($J1047&gt;0,1,IF(COUNTIFS(Registros!$A$2:$A$6000,"CS",Registros!$B$2:$B$6000,$A1047,Registros!$K$2:$K$6000,"&lt;&gt;")&gt;0,1,0))</f>
        <v/>
      </c>
      <c r="O1047">
        <f>IF(AND($K1047=1,$E1047=0,$G1047=0,$I1047=0),"WINBACK",IF(AND($M1047=1,$N1047&gt;0),"CONVERGENTE",IF($M1047=1,"SOLO MÓVIL",IF($N1047&gt;0,"SOLO FIJO / INTERNET","SIN SERVICIOS"))))</f>
        <v/>
      </c>
      <c r="P1047">
        <f>IF($O1047="WINBACK","Recuperar (winback)",IF($O1047="CONVERGENTE","Upgrade / más líneas",IF($O1047="SOLO MÓVIL","Ofrecer fijo + internet (FLBBTV)",IF($O1047="SOLO FIJO / INTERNET","Ofrecer línea móvil Nextphone","Oferta completa (móvil + fijo + internet)"))))</f>
        <v/>
      </c>
      <c r="Q1047">
        <f>$F1047+$H1047+$L1047</f>
        <v/>
      </c>
      <c r="R1047">
        <f>IFERROR(VLOOKUP($A1047,Registros!$B$2:$G$6000,6,0),IFERROR(VLOOKUP($D1047,Winback!$B$2:$C$300,2,0),""))</f>
        <v/>
      </c>
      <c r="S1047">
        <f>IF($E1047=1,"NP","")&amp;IF($G1047=1,"+MOV","")&amp;IF($I1047=1,"+CS","")&amp;IF($K1047=1,"+WB","")</f>
        <v/>
      </c>
      <c r="T1047">
        <f>$E1047+$G1047+$I1047+$K1047</f>
        <v/>
      </c>
    </row>
    <row r="1048">
      <c r="A1048" t="inlineStr">
        <is>
          <t>358340390000</t>
        </is>
      </c>
      <c r="B1048" t="inlineStr">
        <is>
          <t>35834039</t>
        </is>
      </c>
      <c r="C1048" t="inlineStr">
        <is>
          <t>YURIELYS YURIETH TELLO SALDAÑA</t>
        </is>
      </c>
      <c r="D1048" t="inlineStr">
        <is>
          <t>YURIELYSYURIETHTELLOSALDANA</t>
        </is>
      </c>
      <c r="E1048">
        <f>IF(COUNTIFS(Registros!$A$2:$A$6000,"NP",Registros!$B$2:$B$6000,$A1048)&gt;0,1,0)</f>
        <v/>
      </c>
      <c r="F1048">
        <f>IF($E1048=1,SUMIFS(Registros!$F$2:$F$6000,Registros!$A$2:$A$6000,"NP",Registros!$B$2:$B$6000,$A1048),0)</f>
        <v/>
      </c>
      <c r="G1048">
        <f>IF(COUNTIFS(Registros!$A$2:$A$6000,"MOV",Registros!$B$2:$B$6000,$A1048)&gt;0,1,0)</f>
        <v/>
      </c>
      <c r="H1048">
        <f>IF($G1048=1,SUMIFS(Registros!$F$2:$F$6000,Registros!$A$2:$A$6000,"MOV",Registros!$B$2:$B$6000,$A1048),0)</f>
        <v/>
      </c>
      <c r="I1048">
        <f>IF(COUNTIFS(Registros!$A$2:$A$6000,"CS",Registros!$B$2:$B$6000,$A1048)&gt;0,1,0)</f>
        <v/>
      </c>
      <c r="J1048">
        <f>IF($I1048=1,SUMIFS(Registros!$I$2:$I$6000,Registros!$A$2:$A$6000,"CS",Registros!$B$2:$B$6000,$A1048),0)</f>
        <v/>
      </c>
      <c r="K1048">
        <f>IF(COUNTIFS(Winback!$K$2:$K$300,$D1048)&gt;0,1,0)</f>
        <v/>
      </c>
      <c r="L1048">
        <f>IF(AND($K1048=1,LEFT($A1048,3)="WB-"),SUMIFS(Winback!$D$2:$D$300,Winback!$K$2:$K$300,$D1048),0)</f>
        <v/>
      </c>
      <c r="M1048">
        <f>IF(OR($E1048=1,$G1048=1,SUMIFS(Registros!$J$2:$J$6000,Registros!$B$2:$B$6000,$A1048)&gt;0),1,0)</f>
        <v/>
      </c>
      <c r="N1048">
        <f>IF($J1048&gt;0,1,IF(COUNTIFS(Registros!$A$2:$A$6000,"CS",Registros!$B$2:$B$6000,$A1048,Registros!$K$2:$K$6000,"&lt;&gt;")&gt;0,1,0))</f>
        <v/>
      </c>
      <c r="O1048">
        <f>IF(AND($K1048=1,$E1048=0,$G1048=0,$I1048=0),"WINBACK",IF(AND($M1048=1,$N1048&gt;0),"CONVERGENTE",IF($M1048=1,"SOLO MÓVIL",IF($N1048&gt;0,"SOLO FIJO / INTERNET","SIN SERVICIOS"))))</f>
        <v/>
      </c>
      <c r="P1048">
        <f>IF($O1048="WINBACK","Recuperar (winback)",IF($O1048="CONVERGENTE","Upgrade / más líneas",IF($O1048="SOLO MÓVIL","Ofrecer fijo + internet (FLBBTV)",IF($O1048="SOLO FIJO / INTERNET","Ofrecer línea móvil Nextphone","Oferta completa (móvil + fijo + internet)"))))</f>
        <v/>
      </c>
      <c r="Q1048">
        <f>$F1048+$H1048+$L1048</f>
        <v/>
      </c>
      <c r="R1048">
        <f>IFERROR(VLOOKUP($A1048,Registros!$B$2:$G$6000,6,0),IFERROR(VLOOKUP($D1048,Winback!$B$2:$C$300,2,0),""))</f>
        <v/>
      </c>
      <c r="S1048">
        <f>IF($E1048=1,"NP","")&amp;IF($G1048=1,"+MOV","")&amp;IF($I1048=1,"+CS","")&amp;IF($K1048=1,"+WB","")</f>
        <v/>
      </c>
      <c r="T1048">
        <f>$E1048+$G1048+$I1048+$K1048</f>
        <v/>
      </c>
    </row>
    <row r="1049">
      <c r="A1049" t="inlineStr">
        <is>
          <t>356096790000</t>
        </is>
      </c>
      <c r="B1049" t="inlineStr">
        <is>
          <t>35609679</t>
        </is>
      </c>
      <c r="C1049" t="inlineStr">
        <is>
          <t>BRYAN PEREZ</t>
        </is>
      </c>
      <c r="D1049" t="inlineStr">
        <is>
          <t>BRYANPEREZ</t>
        </is>
      </c>
      <c r="E1049">
        <f>IF(COUNTIFS(Registros!$A$2:$A$6000,"NP",Registros!$B$2:$B$6000,$A1049)&gt;0,1,0)</f>
        <v/>
      </c>
      <c r="F1049">
        <f>IF($E1049=1,SUMIFS(Registros!$F$2:$F$6000,Registros!$A$2:$A$6000,"NP",Registros!$B$2:$B$6000,$A1049),0)</f>
        <v/>
      </c>
      <c r="G1049">
        <f>IF(COUNTIFS(Registros!$A$2:$A$6000,"MOV",Registros!$B$2:$B$6000,$A1049)&gt;0,1,0)</f>
        <v/>
      </c>
      <c r="H1049">
        <f>IF($G1049=1,SUMIFS(Registros!$F$2:$F$6000,Registros!$A$2:$A$6000,"MOV",Registros!$B$2:$B$6000,$A1049),0)</f>
        <v/>
      </c>
      <c r="I1049">
        <f>IF(COUNTIFS(Registros!$A$2:$A$6000,"CS",Registros!$B$2:$B$6000,$A1049)&gt;0,1,0)</f>
        <v/>
      </c>
      <c r="J1049">
        <f>IF($I1049=1,SUMIFS(Registros!$I$2:$I$6000,Registros!$A$2:$A$6000,"CS",Registros!$B$2:$B$6000,$A1049),0)</f>
        <v/>
      </c>
      <c r="K1049">
        <f>IF(COUNTIFS(Winback!$K$2:$K$300,$D1049)&gt;0,1,0)</f>
        <v/>
      </c>
      <c r="L1049">
        <f>IF(AND($K1049=1,LEFT($A1049,3)="WB-"),SUMIFS(Winback!$D$2:$D$300,Winback!$K$2:$K$300,$D1049),0)</f>
        <v/>
      </c>
      <c r="M1049">
        <f>IF(OR($E1049=1,$G1049=1,SUMIFS(Registros!$J$2:$J$6000,Registros!$B$2:$B$6000,$A1049)&gt;0),1,0)</f>
        <v/>
      </c>
      <c r="N1049">
        <f>IF($J1049&gt;0,1,IF(COUNTIFS(Registros!$A$2:$A$6000,"CS",Registros!$B$2:$B$6000,$A1049,Registros!$K$2:$K$6000,"&lt;&gt;")&gt;0,1,0))</f>
        <v/>
      </c>
      <c r="O1049">
        <f>IF(AND($K1049=1,$E1049=0,$G1049=0,$I1049=0),"WINBACK",IF(AND($M1049=1,$N1049&gt;0),"CONVERGENTE",IF($M1049=1,"SOLO MÓVIL",IF($N1049&gt;0,"SOLO FIJO / INTERNET","SIN SERVICIOS"))))</f>
        <v/>
      </c>
      <c r="P1049">
        <f>IF($O1049="WINBACK","Recuperar (winback)",IF($O1049="CONVERGENTE","Upgrade / más líneas",IF($O1049="SOLO MÓVIL","Ofrecer fijo + internet (FLBBTV)",IF($O1049="SOLO FIJO / INTERNET","Ofrecer línea móvil Nextphone","Oferta completa (móvil + fijo + internet)"))))</f>
        <v/>
      </c>
      <c r="Q1049">
        <f>$F1049+$H1049+$L1049</f>
        <v/>
      </c>
      <c r="R1049">
        <f>IFERROR(VLOOKUP($A1049,Registros!$B$2:$G$6000,6,0),IFERROR(VLOOKUP($D1049,Winback!$B$2:$C$300,2,0),""))</f>
        <v/>
      </c>
      <c r="S1049">
        <f>IF($E1049=1,"NP","")&amp;IF($G1049=1,"+MOV","")&amp;IF($I1049=1,"+CS","")&amp;IF($K1049=1,"+WB","")</f>
        <v/>
      </c>
      <c r="T1049">
        <f>$E1049+$G1049+$I1049+$K1049</f>
        <v/>
      </c>
    </row>
    <row r="1050">
      <c r="A1050" t="inlineStr">
        <is>
          <t>352327560000</t>
        </is>
      </c>
      <c r="B1050" t="inlineStr">
        <is>
          <t>35232756</t>
        </is>
      </c>
      <c r="C1050" t="inlineStr">
        <is>
          <t>FRANCISCO RAFAEL GONZALEZ MENDOZA</t>
        </is>
      </c>
      <c r="D1050" t="inlineStr">
        <is>
          <t>FRANCISCORAFAELGONZALEZMENDOZA</t>
        </is>
      </c>
      <c r="E1050">
        <f>IF(COUNTIFS(Registros!$A$2:$A$6000,"NP",Registros!$B$2:$B$6000,$A1050)&gt;0,1,0)</f>
        <v/>
      </c>
      <c r="F1050">
        <f>IF($E1050=1,SUMIFS(Registros!$F$2:$F$6000,Registros!$A$2:$A$6000,"NP",Registros!$B$2:$B$6000,$A1050),0)</f>
        <v/>
      </c>
      <c r="G1050">
        <f>IF(COUNTIFS(Registros!$A$2:$A$6000,"MOV",Registros!$B$2:$B$6000,$A1050)&gt;0,1,0)</f>
        <v/>
      </c>
      <c r="H1050">
        <f>IF($G1050=1,SUMIFS(Registros!$F$2:$F$6000,Registros!$A$2:$A$6000,"MOV",Registros!$B$2:$B$6000,$A1050),0)</f>
        <v/>
      </c>
      <c r="I1050">
        <f>IF(COUNTIFS(Registros!$A$2:$A$6000,"CS",Registros!$B$2:$B$6000,$A1050)&gt;0,1,0)</f>
        <v/>
      </c>
      <c r="J1050">
        <f>IF($I1050=1,SUMIFS(Registros!$I$2:$I$6000,Registros!$A$2:$A$6000,"CS",Registros!$B$2:$B$6000,$A1050),0)</f>
        <v/>
      </c>
      <c r="K1050">
        <f>IF(COUNTIFS(Winback!$K$2:$K$300,$D1050)&gt;0,1,0)</f>
        <v/>
      </c>
      <c r="L1050">
        <f>IF(AND($K1050=1,LEFT($A1050,3)="WB-"),SUMIFS(Winback!$D$2:$D$300,Winback!$K$2:$K$300,$D1050),0)</f>
        <v/>
      </c>
      <c r="M1050">
        <f>IF(OR($E1050=1,$G1050=1,SUMIFS(Registros!$J$2:$J$6000,Registros!$B$2:$B$6000,$A1050)&gt;0),1,0)</f>
        <v/>
      </c>
      <c r="N1050">
        <f>IF($J1050&gt;0,1,IF(COUNTIFS(Registros!$A$2:$A$6000,"CS",Registros!$B$2:$B$6000,$A1050,Registros!$K$2:$K$6000,"&lt;&gt;")&gt;0,1,0))</f>
        <v/>
      </c>
      <c r="O1050">
        <f>IF(AND($K1050=1,$E1050=0,$G1050=0,$I1050=0),"WINBACK",IF(AND($M1050=1,$N1050&gt;0),"CONVERGENTE",IF($M1050=1,"SOLO MÓVIL",IF($N1050&gt;0,"SOLO FIJO / INTERNET","SIN SERVICIOS"))))</f>
        <v/>
      </c>
      <c r="P1050">
        <f>IF($O1050="WINBACK","Recuperar (winback)",IF($O1050="CONVERGENTE","Upgrade / más líneas",IF($O1050="SOLO MÓVIL","Ofrecer fijo + internet (FLBBTV)",IF($O1050="SOLO FIJO / INTERNET","Ofrecer línea móvil Nextphone","Oferta completa (móvil + fijo + internet)"))))</f>
        <v/>
      </c>
      <c r="Q1050">
        <f>$F1050+$H1050+$L1050</f>
        <v/>
      </c>
      <c r="R1050">
        <f>IFERROR(VLOOKUP($A1050,Registros!$B$2:$G$6000,6,0),IFERROR(VLOOKUP($D1050,Winback!$B$2:$C$300,2,0),""))</f>
        <v/>
      </c>
      <c r="S1050">
        <f>IF($E1050=1,"NP","")&amp;IF($G1050=1,"+MOV","")&amp;IF($I1050=1,"+CS","")&amp;IF($K1050=1,"+WB","")</f>
        <v/>
      </c>
      <c r="T1050">
        <f>$E1050+$G1050+$I1050+$K1050</f>
        <v/>
      </c>
    </row>
    <row r="1051">
      <c r="A1051" t="inlineStr">
        <is>
          <t>329149710000</t>
        </is>
      </c>
      <c r="B1051" t="inlineStr">
        <is>
          <t>32914971</t>
        </is>
      </c>
      <c r="C1051" t="inlineStr">
        <is>
          <t>Samuel Samir Saavedra</t>
        </is>
      </c>
      <c r="D1051" t="inlineStr">
        <is>
          <t>SAMUELSAMIRSAAVEDRA</t>
        </is>
      </c>
      <c r="E1051">
        <f>IF(COUNTIFS(Registros!$A$2:$A$6000,"NP",Registros!$B$2:$B$6000,$A1051)&gt;0,1,0)</f>
        <v/>
      </c>
      <c r="F1051">
        <f>IF($E1051=1,SUMIFS(Registros!$F$2:$F$6000,Registros!$A$2:$A$6000,"NP",Registros!$B$2:$B$6000,$A1051),0)</f>
        <v/>
      </c>
      <c r="G1051">
        <f>IF(COUNTIFS(Registros!$A$2:$A$6000,"MOV",Registros!$B$2:$B$6000,$A1051)&gt;0,1,0)</f>
        <v/>
      </c>
      <c r="H1051">
        <f>IF($G1051=1,SUMIFS(Registros!$F$2:$F$6000,Registros!$A$2:$A$6000,"MOV",Registros!$B$2:$B$6000,$A1051),0)</f>
        <v/>
      </c>
      <c r="I1051">
        <f>IF(COUNTIFS(Registros!$A$2:$A$6000,"CS",Registros!$B$2:$B$6000,$A1051)&gt;0,1,0)</f>
        <v/>
      </c>
      <c r="J1051">
        <f>IF($I1051=1,SUMIFS(Registros!$I$2:$I$6000,Registros!$A$2:$A$6000,"CS",Registros!$B$2:$B$6000,$A1051),0)</f>
        <v/>
      </c>
      <c r="K1051">
        <f>IF(COUNTIFS(Winback!$K$2:$K$300,$D1051)&gt;0,1,0)</f>
        <v/>
      </c>
      <c r="L1051">
        <f>IF(AND($K1051=1,LEFT($A1051,3)="WB-"),SUMIFS(Winback!$D$2:$D$300,Winback!$K$2:$K$300,$D1051),0)</f>
        <v/>
      </c>
      <c r="M1051">
        <f>IF(OR($E1051=1,$G1051=1,SUMIFS(Registros!$J$2:$J$6000,Registros!$B$2:$B$6000,$A1051)&gt;0),1,0)</f>
        <v/>
      </c>
      <c r="N1051">
        <f>IF($J1051&gt;0,1,IF(COUNTIFS(Registros!$A$2:$A$6000,"CS",Registros!$B$2:$B$6000,$A1051,Registros!$K$2:$K$6000,"&lt;&gt;")&gt;0,1,0))</f>
        <v/>
      </c>
      <c r="O1051">
        <f>IF(AND($K1051=1,$E1051=0,$G1051=0,$I1051=0),"WINBACK",IF(AND($M1051=1,$N1051&gt;0),"CONVERGENTE",IF($M1051=1,"SOLO MÓVIL",IF($N1051&gt;0,"SOLO FIJO / INTERNET","SIN SERVICIOS"))))</f>
        <v/>
      </c>
      <c r="P1051">
        <f>IF($O1051="WINBACK","Recuperar (winback)",IF($O1051="CONVERGENTE","Upgrade / más líneas",IF($O1051="SOLO MÓVIL","Ofrecer fijo + internet (FLBBTV)",IF($O1051="SOLO FIJO / INTERNET","Ofrecer línea móvil Nextphone","Oferta completa (móvil + fijo + internet)"))))</f>
        <v/>
      </c>
      <c r="Q1051">
        <f>$F1051+$H1051+$L1051</f>
        <v/>
      </c>
      <c r="R1051">
        <f>IFERROR(VLOOKUP($A1051,Registros!$B$2:$G$6000,6,0),IFERROR(VLOOKUP($D1051,Winback!$B$2:$C$300,2,0),""))</f>
        <v/>
      </c>
      <c r="S1051">
        <f>IF($E1051=1,"NP","")&amp;IF($G1051=1,"+MOV","")&amp;IF($I1051=1,"+CS","")&amp;IF($K1051=1,"+WB","")</f>
        <v/>
      </c>
      <c r="T1051">
        <f>$E1051+$G1051+$I1051+$K1051</f>
        <v/>
      </c>
    </row>
    <row r="1052">
      <c r="A1052" t="inlineStr">
        <is>
          <t>339191580000</t>
        </is>
      </c>
      <c r="B1052" t="inlineStr">
        <is>
          <t>33919158</t>
        </is>
      </c>
      <c r="C1052" t="inlineStr">
        <is>
          <t>MilagrosPaolaMendoza</t>
        </is>
      </c>
      <c r="D1052" t="inlineStr">
        <is>
          <t>MILAGROSPAOLAMENDOZA</t>
        </is>
      </c>
      <c r="E1052">
        <f>IF(COUNTIFS(Registros!$A$2:$A$6000,"NP",Registros!$B$2:$B$6000,$A1052)&gt;0,1,0)</f>
        <v/>
      </c>
      <c r="F1052">
        <f>IF($E1052=1,SUMIFS(Registros!$F$2:$F$6000,Registros!$A$2:$A$6000,"NP",Registros!$B$2:$B$6000,$A1052),0)</f>
        <v/>
      </c>
      <c r="G1052">
        <f>IF(COUNTIFS(Registros!$A$2:$A$6000,"MOV",Registros!$B$2:$B$6000,$A1052)&gt;0,1,0)</f>
        <v/>
      </c>
      <c r="H1052">
        <f>IF($G1052=1,SUMIFS(Registros!$F$2:$F$6000,Registros!$A$2:$A$6000,"MOV",Registros!$B$2:$B$6000,$A1052),0)</f>
        <v/>
      </c>
      <c r="I1052">
        <f>IF(COUNTIFS(Registros!$A$2:$A$6000,"CS",Registros!$B$2:$B$6000,$A1052)&gt;0,1,0)</f>
        <v/>
      </c>
      <c r="J1052">
        <f>IF($I1052=1,SUMIFS(Registros!$I$2:$I$6000,Registros!$A$2:$A$6000,"CS",Registros!$B$2:$B$6000,$A1052),0)</f>
        <v/>
      </c>
      <c r="K1052">
        <f>IF(COUNTIFS(Winback!$K$2:$K$300,$D1052)&gt;0,1,0)</f>
        <v/>
      </c>
      <c r="L1052">
        <f>IF(AND($K1052=1,LEFT($A1052,3)="WB-"),SUMIFS(Winback!$D$2:$D$300,Winback!$K$2:$K$300,$D1052),0)</f>
        <v/>
      </c>
      <c r="M1052">
        <f>IF(OR($E1052=1,$G1052=1,SUMIFS(Registros!$J$2:$J$6000,Registros!$B$2:$B$6000,$A1052)&gt;0),1,0)</f>
        <v/>
      </c>
      <c r="N1052">
        <f>IF($J1052&gt;0,1,IF(COUNTIFS(Registros!$A$2:$A$6000,"CS",Registros!$B$2:$B$6000,$A1052,Registros!$K$2:$K$6000,"&lt;&gt;")&gt;0,1,0))</f>
        <v/>
      </c>
      <c r="O1052">
        <f>IF(AND($K1052=1,$E1052=0,$G1052=0,$I1052=0),"WINBACK",IF(AND($M1052=1,$N1052&gt;0),"CONVERGENTE",IF($M1052=1,"SOLO MÓVIL",IF($N1052&gt;0,"SOLO FIJO / INTERNET","SIN SERVICIOS"))))</f>
        <v/>
      </c>
      <c r="P1052">
        <f>IF($O1052="WINBACK","Recuperar (winback)",IF($O1052="CONVERGENTE","Upgrade / más líneas",IF($O1052="SOLO MÓVIL","Ofrecer fijo + internet (FLBBTV)",IF($O1052="SOLO FIJO / INTERNET","Ofrecer línea móvil Nextphone","Oferta completa (móvil + fijo + internet)"))))</f>
        <v/>
      </c>
      <c r="Q1052">
        <f>$F1052+$H1052+$L1052</f>
        <v/>
      </c>
      <c r="R1052">
        <f>IFERROR(VLOOKUP($A1052,Registros!$B$2:$G$6000,6,0),IFERROR(VLOOKUP($D1052,Winback!$B$2:$C$300,2,0),""))</f>
        <v/>
      </c>
      <c r="S1052">
        <f>IF($E1052=1,"NP","")&amp;IF($G1052=1,"+MOV","")&amp;IF($I1052=1,"+CS","")&amp;IF($K1052=1,"+WB","")</f>
        <v/>
      </c>
      <c r="T1052">
        <f>$E1052+$G1052+$I1052+$K1052</f>
        <v/>
      </c>
    </row>
    <row r="1053">
      <c r="A1053" t="inlineStr">
        <is>
          <t>352360670000</t>
        </is>
      </c>
      <c r="B1053" t="inlineStr">
        <is>
          <t>35236067</t>
        </is>
      </c>
      <c r="C1053" t="inlineStr">
        <is>
          <t>NORIELYS MARISOL BUSTAMANTE ALMANZA</t>
        </is>
      </c>
      <c r="D1053" t="inlineStr">
        <is>
          <t>NORIELYSMARISOLBUSTAMANTEALMANZA</t>
        </is>
      </c>
      <c r="E1053">
        <f>IF(COUNTIFS(Registros!$A$2:$A$6000,"NP",Registros!$B$2:$B$6000,$A1053)&gt;0,1,0)</f>
        <v/>
      </c>
      <c r="F1053">
        <f>IF($E1053=1,SUMIFS(Registros!$F$2:$F$6000,Registros!$A$2:$A$6000,"NP",Registros!$B$2:$B$6000,$A1053),0)</f>
        <v/>
      </c>
      <c r="G1053">
        <f>IF(COUNTIFS(Registros!$A$2:$A$6000,"MOV",Registros!$B$2:$B$6000,$A1053)&gt;0,1,0)</f>
        <v/>
      </c>
      <c r="H1053">
        <f>IF($G1053=1,SUMIFS(Registros!$F$2:$F$6000,Registros!$A$2:$A$6000,"MOV",Registros!$B$2:$B$6000,$A1053),0)</f>
        <v/>
      </c>
      <c r="I1053">
        <f>IF(COUNTIFS(Registros!$A$2:$A$6000,"CS",Registros!$B$2:$B$6000,$A1053)&gt;0,1,0)</f>
        <v/>
      </c>
      <c r="J1053">
        <f>IF($I1053=1,SUMIFS(Registros!$I$2:$I$6000,Registros!$A$2:$A$6000,"CS",Registros!$B$2:$B$6000,$A1053),0)</f>
        <v/>
      </c>
      <c r="K1053">
        <f>IF(COUNTIFS(Winback!$K$2:$K$300,$D1053)&gt;0,1,0)</f>
        <v/>
      </c>
      <c r="L1053">
        <f>IF(AND($K1053=1,LEFT($A1053,3)="WB-"),SUMIFS(Winback!$D$2:$D$300,Winback!$K$2:$K$300,$D1053),0)</f>
        <v/>
      </c>
      <c r="M1053">
        <f>IF(OR($E1053=1,$G1053=1,SUMIFS(Registros!$J$2:$J$6000,Registros!$B$2:$B$6000,$A1053)&gt;0),1,0)</f>
        <v/>
      </c>
      <c r="N1053">
        <f>IF($J1053&gt;0,1,IF(COUNTIFS(Registros!$A$2:$A$6000,"CS",Registros!$B$2:$B$6000,$A1053,Registros!$K$2:$K$6000,"&lt;&gt;")&gt;0,1,0))</f>
        <v/>
      </c>
      <c r="O1053">
        <f>IF(AND($K1053=1,$E1053=0,$G1053=0,$I1053=0),"WINBACK",IF(AND($M1053=1,$N1053&gt;0),"CONVERGENTE",IF($M1053=1,"SOLO MÓVIL",IF($N1053&gt;0,"SOLO FIJO / INTERNET","SIN SERVICIOS"))))</f>
        <v/>
      </c>
      <c r="P1053">
        <f>IF($O1053="WINBACK","Recuperar (winback)",IF($O1053="CONVERGENTE","Upgrade / más líneas",IF($O1053="SOLO MÓVIL","Ofrecer fijo + internet (FLBBTV)",IF($O1053="SOLO FIJO / INTERNET","Ofrecer línea móvil Nextphone","Oferta completa (móvil + fijo + internet)"))))</f>
        <v/>
      </c>
      <c r="Q1053">
        <f>$F1053+$H1053+$L1053</f>
        <v/>
      </c>
      <c r="R1053">
        <f>IFERROR(VLOOKUP($A1053,Registros!$B$2:$G$6000,6,0),IFERROR(VLOOKUP($D1053,Winback!$B$2:$C$300,2,0),""))</f>
        <v/>
      </c>
      <c r="S1053">
        <f>IF($E1053=1,"NP","")&amp;IF($G1053=1,"+MOV","")&amp;IF($I1053=1,"+CS","")&amp;IF($K1053=1,"+WB","")</f>
        <v/>
      </c>
      <c r="T1053">
        <f>$E1053+$G1053+$I1053+$K1053</f>
        <v/>
      </c>
    </row>
    <row r="1054">
      <c r="A1054" t="inlineStr">
        <is>
          <t>333301550000</t>
        </is>
      </c>
      <c r="B1054" t="inlineStr">
        <is>
          <t>33330155</t>
        </is>
      </c>
      <c r="C1054" t="inlineStr">
        <is>
          <t>JOSE LUIS AIZPRUA GOMEZ</t>
        </is>
      </c>
      <c r="D1054" t="inlineStr">
        <is>
          <t>JOSELUISAIZPRUAGOMEZ</t>
        </is>
      </c>
      <c r="E1054">
        <f>IF(COUNTIFS(Registros!$A$2:$A$6000,"NP",Registros!$B$2:$B$6000,$A1054)&gt;0,1,0)</f>
        <v/>
      </c>
      <c r="F1054">
        <f>IF($E1054=1,SUMIFS(Registros!$F$2:$F$6000,Registros!$A$2:$A$6000,"NP",Registros!$B$2:$B$6000,$A1054),0)</f>
        <v/>
      </c>
      <c r="G1054">
        <f>IF(COUNTIFS(Registros!$A$2:$A$6000,"MOV",Registros!$B$2:$B$6000,$A1054)&gt;0,1,0)</f>
        <v/>
      </c>
      <c r="H1054">
        <f>IF($G1054=1,SUMIFS(Registros!$F$2:$F$6000,Registros!$A$2:$A$6000,"MOV",Registros!$B$2:$B$6000,$A1054),0)</f>
        <v/>
      </c>
      <c r="I1054">
        <f>IF(COUNTIFS(Registros!$A$2:$A$6000,"CS",Registros!$B$2:$B$6000,$A1054)&gt;0,1,0)</f>
        <v/>
      </c>
      <c r="J1054">
        <f>IF($I1054=1,SUMIFS(Registros!$I$2:$I$6000,Registros!$A$2:$A$6000,"CS",Registros!$B$2:$B$6000,$A1054),0)</f>
        <v/>
      </c>
      <c r="K1054">
        <f>IF(COUNTIFS(Winback!$K$2:$K$300,$D1054)&gt;0,1,0)</f>
        <v/>
      </c>
      <c r="L1054">
        <f>IF(AND($K1054=1,LEFT($A1054,3)="WB-"),SUMIFS(Winback!$D$2:$D$300,Winback!$K$2:$K$300,$D1054),0)</f>
        <v/>
      </c>
      <c r="M1054">
        <f>IF(OR($E1054=1,$G1054=1,SUMIFS(Registros!$J$2:$J$6000,Registros!$B$2:$B$6000,$A1054)&gt;0),1,0)</f>
        <v/>
      </c>
      <c r="N1054">
        <f>IF($J1054&gt;0,1,IF(COUNTIFS(Registros!$A$2:$A$6000,"CS",Registros!$B$2:$B$6000,$A1054,Registros!$K$2:$K$6000,"&lt;&gt;")&gt;0,1,0))</f>
        <v/>
      </c>
      <c r="O1054">
        <f>IF(AND($K1054=1,$E1054=0,$G1054=0,$I1054=0),"WINBACK",IF(AND($M1054=1,$N1054&gt;0),"CONVERGENTE",IF($M1054=1,"SOLO MÓVIL",IF($N1054&gt;0,"SOLO FIJO / INTERNET","SIN SERVICIOS"))))</f>
        <v/>
      </c>
      <c r="P1054">
        <f>IF($O1054="WINBACK","Recuperar (winback)",IF($O1054="CONVERGENTE","Upgrade / más líneas",IF($O1054="SOLO MÓVIL","Ofrecer fijo + internet (FLBBTV)",IF($O1054="SOLO FIJO / INTERNET","Ofrecer línea móvil Nextphone","Oferta completa (móvil + fijo + internet)"))))</f>
        <v/>
      </c>
      <c r="Q1054">
        <f>$F1054+$H1054+$L1054</f>
        <v/>
      </c>
      <c r="R1054">
        <f>IFERROR(VLOOKUP($A1054,Registros!$B$2:$G$6000,6,0),IFERROR(VLOOKUP($D1054,Winback!$B$2:$C$300,2,0),""))</f>
        <v/>
      </c>
      <c r="S1054">
        <f>IF($E1054=1,"NP","")&amp;IF($G1054=1,"+MOV","")&amp;IF($I1054=1,"+CS","")&amp;IF($K1054=1,"+WB","")</f>
        <v/>
      </c>
      <c r="T1054">
        <f>$E1054+$G1054+$I1054+$K1054</f>
        <v/>
      </c>
    </row>
    <row r="1055">
      <c r="A1055" t="inlineStr">
        <is>
          <t>359328590000</t>
        </is>
      </c>
      <c r="B1055" t="inlineStr">
        <is>
          <t>35932859</t>
        </is>
      </c>
      <c r="C1055" t="inlineStr">
        <is>
          <t>RITA ANARELIS NIETO PIMENTEL</t>
        </is>
      </c>
      <c r="D1055" t="inlineStr">
        <is>
          <t>RITAANARELISNIETOPIMENTEL</t>
        </is>
      </c>
      <c r="E1055">
        <f>IF(COUNTIFS(Registros!$A$2:$A$6000,"NP",Registros!$B$2:$B$6000,$A1055)&gt;0,1,0)</f>
        <v/>
      </c>
      <c r="F1055">
        <f>IF($E1055=1,SUMIFS(Registros!$F$2:$F$6000,Registros!$A$2:$A$6000,"NP",Registros!$B$2:$B$6000,$A1055),0)</f>
        <v/>
      </c>
      <c r="G1055">
        <f>IF(COUNTIFS(Registros!$A$2:$A$6000,"MOV",Registros!$B$2:$B$6000,$A1055)&gt;0,1,0)</f>
        <v/>
      </c>
      <c r="H1055">
        <f>IF($G1055=1,SUMIFS(Registros!$F$2:$F$6000,Registros!$A$2:$A$6000,"MOV",Registros!$B$2:$B$6000,$A1055),0)</f>
        <v/>
      </c>
      <c r="I1055">
        <f>IF(COUNTIFS(Registros!$A$2:$A$6000,"CS",Registros!$B$2:$B$6000,$A1055)&gt;0,1,0)</f>
        <v/>
      </c>
      <c r="J1055">
        <f>IF($I1055=1,SUMIFS(Registros!$I$2:$I$6000,Registros!$A$2:$A$6000,"CS",Registros!$B$2:$B$6000,$A1055),0)</f>
        <v/>
      </c>
      <c r="K1055">
        <f>IF(COUNTIFS(Winback!$K$2:$K$300,$D1055)&gt;0,1,0)</f>
        <v/>
      </c>
      <c r="L1055">
        <f>IF(AND($K1055=1,LEFT($A1055,3)="WB-"),SUMIFS(Winback!$D$2:$D$300,Winback!$K$2:$K$300,$D1055),0)</f>
        <v/>
      </c>
      <c r="M1055">
        <f>IF(OR($E1055=1,$G1055=1,SUMIFS(Registros!$J$2:$J$6000,Registros!$B$2:$B$6000,$A1055)&gt;0),1,0)</f>
        <v/>
      </c>
      <c r="N1055">
        <f>IF($J1055&gt;0,1,IF(COUNTIFS(Registros!$A$2:$A$6000,"CS",Registros!$B$2:$B$6000,$A1055,Registros!$K$2:$K$6000,"&lt;&gt;")&gt;0,1,0))</f>
        <v/>
      </c>
      <c r="O1055">
        <f>IF(AND($K1055=1,$E1055=0,$G1055=0,$I1055=0),"WINBACK",IF(AND($M1055=1,$N1055&gt;0),"CONVERGENTE",IF($M1055=1,"SOLO MÓVIL",IF($N1055&gt;0,"SOLO FIJO / INTERNET","SIN SERVICIOS"))))</f>
        <v/>
      </c>
      <c r="P1055">
        <f>IF($O1055="WINBACK","Recuperar (winback)",IF($O1055="CONVERGENTE","Upgrade / más líneas",IF($O1055="SOLO MÓVIL","Ofrecer fijo + internet (FLBBTV)",IF($O1055="SOLO FIJO / INTERNET","Ofrecer línea móvil Nextphone","Oferta completa (móvil + fijo + internet)"))))</f>
        <v/>
      </c>
      <c r="Q1055">
        <f>$F1055+$H1055+$L1055</f>
        <v/>
      </c>
      <c r="R1055">
        <f>IFERROR(VLOOKUP($A1055,Registros!$B$2:$G$6000,6,0),IFERROR(VLOOKUP($D1055,Winback!$B$2:$C$300,2,0),""))</f>
        <v/>
      </c>
      <c r="S1055">
        <f>IF($E1055=1,"NP","")&amp;IF($G1055=1,"+MOV","")&amp;IF($I1055=1,"+CS","")&amp;IF($K1055=1,"+WB","")</f>
        <v/>
      </c>
      <c r="T1055">
        <f>$E1055+$G1055+$I1055+$K1055</f>
        <v/>
      </c>
    </row>
    <row r="1056">
      <c r="A1056" t="inlineStr">
        <is>
          <t>344371070000</t>
        </is>
      </c>
      <c r="B1056" t="inlineStr">
        <is>
          <t>34437107</t>
        </is>
      </c>
      <c r="C1056" t="inlineStr">
        <is>
          <t>JUAN ANTONIO ARJONA MIRANDA</t>
        </is>
      </c>
      <c r="D1056" t="inlineStr">
        <is>
          <t>JUANANTONIOARJONAMIRANDA</t>
        </is>
      </c>
      <c r="E1056">
        <f>IF(COUNTIFS(Registros!$A$2:$A$6000,"NP",Registros!$B$2:$B$6000,$A1056)&gt;0,1,0)</f>
        <v/>
      </c>
      <c r="F1056">
        <f>IF($E1056=1,SUMIFS(Registros!$F$2:$F$6000,Registros!$A$2:$A$6000,"NP",Registros!$B$2:$B$6000,$A1056),0)</f>
        <v/>
      </c>
      <c r="G1056">
        <f>IF(COUNTIFS(Registros!$A$2:$A$6000,"MOV",Registros!$B$2:$B$6000,$A1056)&gt;0,1,0)</f>
        <v/>
      </c>
      <c r="H1056">
        <f>IF($G1056=1,SUMIFS(Registros!$F$2:$F$6000,Registros!$A$2:$A$6000,"MOV",Registros!$B$2:$B$6000,$A1056),0)</f>
        <v/>
      </c>
      <c r="I1056">
        <f>IF(COUNTIFS(Registros!$A$2:$A$6000,"CS",Registros!$B$2:$B$6000,$A1056)&gt;0,1,0)</f>
        <v/>
      </c>
      <c r="J1056">
        <f>IF($I1056=1,SUMIFS(Registros!$I$2:$I$6000,Registros!$A$2:$A$6000,"CS",Registros!$B$2:$B$6000,$A1056),0)</f>
        <v/>
      </c>
      <c r="K1056">
        <f>IF(COUNTIFS(Winback!$K$2:$K$300,$D1056)&gt;0,1,0)</f>
        <v/>
      </c>
      <c r="L1056">
        <f>IF(AND($K1056=1,LEFT($A1056,3)="WB-"),SUMIFS(Winback!$D$2:$D$300,Winback!$K$2:$K$300,$D1056),0)</f>
        <v/>
      </c>
      <c r="M1056">
        <f>IF(OR($E1056=1,$G1056=1,SUMIFS(Registros!$J$2:$J$6000,Registros!$B$2:$B$6000,$A1056)&gt;0),1,0)</f>
        <v/>
      </c>
      <c r="N1056">
        <f>IF($J1056&gt;0,1,IF(COUNTIFS(Registros!$A$2:$A$6000,"CS",Registros!$B$2:$B$6000,$A1056,Registros!$K$2:$K$6000,"&lt;&gt;")&gt;0,1,0))</f>
        <v/>
      </c>
      <c r="O1056">
        <f>IF(AND($K1056=1,$E1056=0,$G1056=0,$I1056=0),"WINBACK",IF(AND($M1056=1,$N1056&gt;0),"CONVERGENTE",IF($M1056=1,"SOLO MÓVIL",IF($N1056&gt;0,"SOLO FIJO / INTERNET","SIN SERVICIOS"))))</f>
        <v/>
      </c>
      <c r="P1056">
        <f>IF($O1056="WINBACK","Recuperar (winback)",IF($O1056="CONVERGENTE","Upgrade / más líneas",IF($O1056="SOLO MÓVIL","Ofrecer fijo + internet (FLBBTV)",IF($O1056="SOLO FIJO / INTERNET","Ofrecer línea móvil Nextphone","Oferta completa (móvil + fijo + internet)"))))</f>
        <v/>
      </c>
      <c r="Q1056">
        <f>$F1056+$H1056+$L1056</f>
        <v/>
      </c>
      <c r="R1056">
        <f>IFERROR(VLOOKUP($A1056,Registros!$B$2:$G$6000,6,0),IFERROR(VLOOKUP($D1056,Winback!$B$2:$C$300,2,0),""))</f>
        <v/>
      </c>
      <c r="S1056">
        <f>IF($E1056=1,"NP","")&amp;IF($G1056=1,"+MOV","")&amp;IF($I1056=1,"+CS","")&amp;IF($K1056=1,"+WB","")</f>
        <v/>
      </c>
      <c r="T1056">
        <f>$E1056+$G1056+$I1056+$K1056</f>
        <v/>
      </c>
    </row>
    <row r="1057">
      <c r="A1057" t="inlineStr">
        <is>
          <t>353108090000</t>
        </is>
      </c>
      <c r="B1057" t="inlineStr">
        <is>
          <t>35310809</t>
        </is>
      </c>
      <c r="C1057" t="inlineStr">
        <is>
          <t>JOSÉ OCAMPO</t>
        </is>
      </c>
      <c r="D1057" t="inlineStr">
        <is>
          <t>JOSEOCAMPO</t>
        </is>
      </c>
      <c r="E1057">
        <f>IF(COUNTIFS(Registros!$A$2:$A$6000,"NP",Registros!$B$2:$B$6000,$A1057)&gt;0,1,0)</f>
        <v/>
      </c>
      <c r="F1057">
        <f>IF($E1057=1,SUMIFS(Registros!$F$2:$F$6000,Registros!$A$2:$A$6000,"NP",Registros!$B$2:$B$6000,$A1057),0)</f>
        <v/>
      </c>
      <c r="G1057">
        <f>IF(COUNTIFS(Registros!$A$2:$A$6000,"MOV",Registros!$B$2:$B$6000,$A1057)&gt;0,1,0)</f>
        <v/>
      </c>
      <c r="H1057">
        <f>IF($G1057=1,SUMIFS(Registros!$F$2:$F$6000,Registros!$A$2:$A$6000,"MOV",Registros!$B$2:$B$6000,$A1057),0)</f>
        <v/>
      </c>
      <c r="I1057">
        <f>IF(COUNTIFS(Registros!$A$2:$A$6000,"CS",Registros!$B$2:$B$6000,$A1057)&gt;0,1,0)</f>
        <v/>
      </c>
      <c r="J1057">
        <f>IF($I1057=1,SUMIFS(Registros!$I$2:$I$6000,Registros!$A$2:$A$6000,"CS",Registros!$B$2:$B$6000,$A1057),0)</f>
        <v/>
      </c>
      <c r="K1057">
        <f>IF(COUNTIFS(Winback!$K$2:$K$300,$D1057)&gt;0,1,0)</f>
        <v/>
      </c>
      <c r="L1057">
        <f>IF(AND($K1057=1,LEFT($A1057,3)="WB-"),SUMIFS(Winback!$D$2:$D$300,Winback!$K$2:$K$300,$D1057),0)</f>
        <v/>
      </c>
      <c r="M1057">
        <f>IF(OR($E1057=1,$G1057=1,SUMIFS(Registros!$J$2:$J$6000,Registros!$B$2:$B$6000,$A1057)&gt;0),1,0)</f>
        <v/>
      </c>
      <c r="N1057">
        <f>IF($J1057&gt;0,1,IF(COUNTIFS(Registros!$A$2:$A$6000,"CS",Registros!$B$2:$B$6000,$A1057,Registros!$K$2:$K$6000,"&lt;&gt;")&gt;0,1,0))</f>
        <v/>
      </c>
      <c r="O1057">
        <f>IF(AND($K1057=1,$E1057=0,$G1057=0,$I1057=0),"WINBACK",IF(AND($M1057=1,$N1057&gt;0),"CONVERGENTE",IF($M1057=1,"SOLO MÓVIL",IF($N1057&gt;0,"SOLO FIJO / INTERNET","SIN SERVICIOS"))))</f>
        <v/>
      </c>
      <c r="P1057">
        <f>IF($O1057="WINBACK","Recuperar (winback)",IF($O1057="CONVERGENTE","Upgrade / más líneas",IF($O1057="SOLO MÓVIL","Ofrecer fijo + internet (FLBBTV)",IF($O1057="SOLO FIJO / INTERNET","Ofrecer línea móvil Nextphone","Oferta completa (móvil + fijo + internet)"))))</f>
        <v/>
      </c>
      <c r="Q1057">
        <f>$F1057+$H1057+$L1057</f>
        <v/>
      </c>
      <c r="R1057">
        <f>IFERROR(VLOOKUP($A1057,Registros!$B$2:$G$6000,6,0),IFERROR(VLOOKUP($D1057,Winback!$B$2:$C$300,2,0),""))</f>
        <v/>
      </c>
      <c r="S1057">
        <f>IF($E1057=1,"NP","")&amp;IF($G1057=1,"+MOV","")&amp;IF($I1057=1,"+CS","")&amp;IF($K1057=1,"+WB","")</f>
        <v/>
      </c>
      <c r="T1057">
        <f>$E1057+$G1057+$I1057+$K1057</f>
        <v/>
      </c>
    </row>
    <row r="1058">
      <c r="A1058" t="inlineStr">
        <is>
          <t>347036750000</t>
        </is>
      </c>
      <c r="B1058" t="inlineStr">
        <is>
          <t>34703675</t>
        </is>
      </c>
      <c r="C1058" t="inlineStr">
        <is>
          <t>MICHELLE RODRIGUEZ JULIAO</t>
        </is>
      </c>
      <c r="D1058" t="inlineStr">
        <is>
          <t>MICHELLERODRIGUEZJULIAO</t>
        </is>
      </c>
      <c r="E1058">
        <f>IF(COUNTIFS(Registros!$A$2:$A$6000,"NP",Registros!$B$2:$B$6000,$A1058)&gt;0,1,0)</f>
        <v/>
      </c>
      <c r="F1058">
        <f>IF($E1058=1,SUMIFS(Registros!$F$2:$F$6000,Registros!$A$2:$A$6000,"NP",Registros!$B$2:$B$6000,$A1058),0)</f>
        <v/>
      </c>
      <c r="G1058">
        <f>IF(COUNTIFS(Registros!$A$2:$A$6000,"MOV",Registros!$B$2:$B$6000,$A1058)&gt;0,1,0)</f>
        <v/>
      </c>
      <c r="H1058">
        <f>IF($G1058=1,SUMIFS(Registros!$F$2:$F$6000,Registros!$A$2:$A$6000,"MOV",Registros!$B$2:$B$6000,$A1058),0)</f>
        <v/>
      </c>
      <c r="I1058">
        <f>IF(COUNTIFS(Registros!$A$2:$A$6000,"CS",Registros!$B$2:$B$6000,$A1058)&gt;0,1,0)</f>
        <v/>
      </c>
      <c r="J1058">
        <f>IF($I1058=1,SUMIFS(Registros!$I$2:$I$6000,Registros!$A$2:$A$6000,"CS",Registros!$B$2:$B$6000,$A1058),0)</f>
        <v/>
      </c>
      <c r="K1058">
        <f>IF(COUNTIFS(Winback!$K$2:$K$300,$D1058)&gt;0,1,0)</f>
        <v/>
      </c>
      <c r="L1058">
        <f>IF(AND($K1058=1,LEFT($A1058,3)="WB-"),SUMIFS(Winback!$D$2:$D$300,Winback!$K$2:$K$300,$D1058),0)</f>
        <v/>
      </c>
      <c r="M1058">
        <f>IF(OR($E1058=1,$G1058=1,SUMIFS(Registros!$J$2:$J$6000,Registros!$B$2:$B$6000,$A1058)&gt;0),1,0)</f>
        <v/>
      </c>
      <c r="N1058">
        <f>IF($J1058&gt;0,1,IF(COUNTIFS(Registros!$A$2:$A$6000,"CS",Registros!$B$2:$B$6000,$A1058,Registros!$K$2:$K$6000,"&lt;&gt;")&gt;0,1,0))</f>
        <v/>
      </c>
      <c r="O1058">
        <f>IF(AND($K1058=1,$E1058=0,$G1058=0,$I1058=0),"WINBACK",IF(AND($M1058=1,$N1058&gt;0),"CONVERGENTE",IF($M1058=1,"SOLO MÓVIL",IF($N1058&gt;0,"SOLO FIJO / INTERNET","SIN SERVICIOS"))))</f>
        <v/>
      </c>
      <c r="P1058">
        <f>IF($O1058="WINBACK","Recuperar (winback)",IF($O1058="CONVERGENTE","Upgrade / más líneas",IF($O1058="SOLO MÓVIL","Ofrecer fijo + internet (FLBBTV)",IF($O1058="SOLO FIJO / INTERNET","Ofrecer línea móvil Nextphone","Oferta completa (móvil + fijo + internet)"))))</f>
        <v/>
      </c>
      <c r="Q1058">
        <f>$F1058+$H1058+$L1058</f>
        <v/>
      </c>
      <c r="R1058">
        <f>IFERROR(VLOOKUP($A1058,Registros!$B$2:$G$6000,6,0),IFERROR(VLOOKUP($D1058,Winback!$B$2:$C$300,2,0),""))</f>
        <v/>
      </c>
      <c r="S1058">
        <f>IF($E1058=1,"NP","")&amp;IF($G1058=1,"+MOV","")&amp;IF($I1058=1,"+CS","")&amp;IF($K1058=1,"+WB","")</f>
        <v/>
      </c>
      <c r="T1058">
        <f>$E1058+$G1058+$I1058+$K1058</f>
        <v/>
      </c>
    </row>
    <row r="1059">
      <c r="A1059" t="inlineStr">
        <is>
          <t>351122260000</t>
        </is>
      </c>
      <c r="B1059" t="inlineStr">
        <is>
          <t>35112226</t>
        </is>
      </c>
      <c r="C1059" t="inlineStr">
        <is>
          <t>ROSALYN D GARCIA R</t>
        </is>
      </c>
      <c r="D1059" t="inlineStr">
        <is>
          <t>ROSALYNDGARCIAR</t>
        </is>
      </c>
      <c r="E1059">
        <f>IF(COUNTIFS(Registros!$A$2:$A$6000,"NP",Registros!$B$2:$B$6000,$A1059)&gt;0,1,0)</f>
        <v/>
      </c>
      <c r="F1059">
        <f>IF($E1059=1,SUMIFS(Registros!$F$2:$F$6000,Registros!$A$2:$A$6000,"NP",Registros!$B$2:$B$6000,$A1059),0)</f>
        <v/>
      </c>
      <c r="G1059">
        <f>IF(COUNTIFS(Registros!$A$2:$A$6000,"MOV",Registros!$B$2:$B$6000,$A1059)&gt;0,1,0)</f>
        <v/>
      </c>
      <c r="H1059">
        <f>IF($G1059=1,SUMIFS(Registros!$F$2:$F$6000,Registros!$A$2:$A$6000,"MOV",Registros!$B$2:$B$6000,$A1059),0)</f>
        <v/>
      </c>
      <c r="I1059">
        <f>IF(COUNTIFS(Registros!$A$2:$A$6000,"CS",Registros!$B$2:$B$6000,$A1059)&gt;0,1,0)</f>
        <v/>
      </c>
      <c r="J1059">
        <f>IF($I1059=1,SUMIFS(Registros!$I$2:$I$6000,Registros!$A$2:$A$6000,"CS",Registros!$B$2:$B$6000,$A1059),0)</f>
        <v/>
      </c>
      <c r="K1059">
        <f>IF(COUNTIFS(Winback!$K$2:$K$300,$D1059)&gt;0,1,0)</f>
        <v/>
      </c>
      <c r="L1059">
        <f>IF(AND($K1059=1,LEFT($A1059,3)="WB-"),SUMIFS(Winback!$D$2:$D$300,Winback!$K$2:$K$300,$D1059),0)</f>
        <v/>
      </c>
      <c r="M1059">
        <f>IF(OR($E1059=1,$G1059=1,SUMIFS(Registros!$J$2:$J$6000,Registros!$B$2:$B$6000,$A1059)&gt;0),1,0)</f>
        <v/>
      </c>
      <c r="N1059">
        <f>IF($J1059&gt;0,1,IF(COUNTIFS(Registros!$A$2:$A$6000,"CS",Registros!$B$2:$B$6000,$A1059,Registros!$K$2:$K$6000,"&lt;&gt;")&gt;0,1,0))</f>
        <v/>
      </c>
      <c r="O1059">
        <f>IF(AND($K1059=1,$E1059=0,$G1059=0,$I1059=0),"WINBACK",IF(AND($M1059=1,$N1059&gt;0),"CONVERGENTE",IF($M1059=1,"SOLO MÓVIL",IF($N1059&gt;0,"SOLO FIJO / INTERNET","SIN SERVICIOS"))))</f>
        <v/>
      </c>
      <c r="P1059">
        <f>IF($O1059="WINBACK","Recuperar (winback)",IF($O1059="CONVERGENTE","Upgrade / más líneas",IF($O1059="SOLO MÓVIL","Ofrecer fijo + internet (FLBBTV)",IF($O1059="SOLO FIJO / INTERNET","Ofrecer línea móvil Nextphone","Oferta completa (móvil + fijo + internet)"))))</f>
        <v/>
      </c>
      <c r="Q1059">
        <f>$F1059+$H1059+$L1059</f>
        <v/>
      </c>
      <c r="R1059">
        <f>IFERROR(VLOOKUP($A1059,Registros!$B$2:$G$6000,6,0),IFERROR(VLOOKUP($D1059,Winback!$B$2:$C$300,2,0),""))</f>
        <v/>
      </c>
      <c r="S1059">
        <f>IF($E1059=1,"NP","")&amp;IF($G1059=1,"+MOV","")&amp;IF($I1059=1,"+CS","")&amp;IF($K1059=1,"+WB","")</f>
        <v/>
      </c>
      <c r="T1059">
        <f>$E1059+$G1059+$I1059+$K1059</f>
        <v/>
      </c>
    </row>
    <row r="1060">
      <c r="A1060" t="inlineStr">
        <is>
          <t>366050210000</t>
        </is>
      </c>
      <c r="B1060" t="inlineStr">
        <is>
          <t>36605021</t>
        </is>
      </c>
      <c r="C1060" t="inlineStr">
        <is>
          <t>MARGARITA LIZETH BARBA GONZALEZ</t>
        </is>
      </c>
      <c r="D1060" t="inlineStr">
        <is>
          <t>MARGARITALIZETHBARBAGONZALEZ</t>
        </is>
      </c>
      <c r="E1060">
        <f>IF(COUNTIFS(Registros!$A$2:$A$6000,"NP",Registros!$B$2:$B$6000,$A1060)&gt;0,1,0)</f>
        <v/>
      </c>
      <c r="F1060">
        <f>IF($E1060=1,SUMIFS(Registros!$F$2:$F$6000,Registros!$A$2:$A$6000,"NP",Registros!$B$2:$B$6000,$A1060),0)</f>
        <v/>
      </c>
      <c r="G1060">
        <f>IF(COUNTIFS(Registros!$A$2:$A$6000,"MOV",Registros!$B$2:$B$6000,$A1060)&gt;0,1,0)</f>
        <v/>
      </c>
      <c r="H1060">
        <f>IF($G1060=1,SUMIFS(Registros!$F$2:$F$6000,Registros!$A$2:$A$6000,"MOV",Registros!$B$2:$B$6000,$A1060),0)</f>
        <v/>
      </c>
      <c r="I1060">
        <f>IF(COUNTIFS(Registros!$A$2:$A$6000,"CS",Registros!$B$2:$B$6000,$A1060)&gt;0,1,0)</f>
        <v/>
      </c>
      <c r="J1060">
        <f>IF($I1060=1,SUMIFS(Registros!$I$2:$I$6000,Registros!$A$2:$A$6000,"CS",Registros!$B$2:$B$6000,$A1060),0)</f>
        <v/>
      </c>
      <c r="K1060">
        <f>IF(COUNTIFS(Winback!$K$2:$K$300,$D1060)&gt;0,1,0)</f>
        <v/>
      </c>
      <c r="L1060">
        <f>IF(AND($K1060=1,LEFT($A1060,3)="WB-"),SUMIFS(Winback!$D$2:$D$300,Winback!$K$2:$K$300,$D1060),0)</f>
        <v/>
      </c>
      <c r="M1060">
        <f>IF(OR($E1060=1,$G1060=1,SUMIFS(Registros!$J$2:$J$6000,Registros!$B$2:$B$6000,$A1060)&gt;0),1,0)</f>
        <v/>
      </c>
      <c r="N1060">
        <f>IF($J1060&gt;0,1,IF(COUNTIFS(Registros!$A$2:$A$6000,"CS",Registros!$B$2:$B$6000,$A1060,Registros!$K$2:$K$6000,"&lt;&gt;")&gt;0,1,0))</f>
        <v/>
      </c>
      <c r="O1060">
        <f>IF(AND($K1060=1,$E1060=0,$G1060=0,$I1060=0),"WINBACK",IF(AND($M1060=1,$N1060&gt;0),"CONVERGENTE",IF($M1060=1,"SOLO MÓVIL",IF($N1060&gt;0,"SOLO FIJO / INTERNET","SIN SERVICIOS"))))</f>
        <v/>
      </c>
      <c r="P1060">
        <f>IF($O1060="WINBACK","Recuperar (winback)",IF($O1060="CONVERGENTE","Upgrade / más líneas",IF($O1060="SOLO MÓVIL","Ofrecer fijo + internet (FLBBTV)",IF($O1060="SOLO FIJO / INTERNET","Ofrecer línea móvil Nextphone","Oferta completa (móvil + fijo + internet)"))))</f>
        <v/>
      </c>
      <c r="Q1060">
        <f>$F1060+$H1060+$L1060</f>
        <v/>
      </c>
      <c r="R1060">
        <f>IFERROR(VLOOKUP($A1060,Registros!$B$2:$G$6000,6,0),IFERROR(VLOOKUP($D1060,Winback!$B$2:$C$300,2,0),""))</f>
        <v/>
      </c>
      <c r="S1060">
        <f>IF($E1060=1,"NP","")&amp;IF($G1060=1,"+MOV","")&amp;IF($I1060=1,"+CS","")&amp;IF($K1060=1,"+WB","")</f>
        <v/>
      </c>
      <c r="T1060">
        <f>$E1060+$G1060+$I1060+$K1060</f>
        <v/>
      </c>
    </row>
    <row r="1061">
      <c r="A1061" t="inlineStr">
        <is>
          <t>331094200000</t>
        </is>
      </c>
      <c r="B1061" t="inlineStr">
        <is>
          <t>33109420</t>
        </is>
      </c>
      <c r="C1061" t="inlineStr">
        <is>
          <t>Samuel Enr ique Perez Dominguez</t>
        </is>
      </c>
      <c r="D1061" t="inlineStr">
        <is>
          <t>SAMUELENRIQUEPEREZDOMINGUEZ</t>
        </is>
      </c>
      <c r="E1061">
        <f>IF(COUNTIFS(Registros!$A$2:$A$6000,"NP",Registros!$B$2:$B$6000,$A1061)&gt;0,1,0)</f>
        <v/>
      </c>
      <c r="F1061">
        <f>IF($E1061=1,SUMIFS(Registros!$F$2:$F$6000,Registros!$A$2:$A$6000,"NP",Registros!$B$2:$B$6000,$A1061),0)</f>
        <v/>
      </c>
      <c r="G1061">
        <f>IF(COUNTIFS(Registros!$A$2:$A$6000,"MOV",Registros!$B$2:$B$6000,$A1061)&gt;0,1,0)</f>
        <v/>
      </c>
      <c r="H1061">
        <f>IF($G1061=1,SUMIFS(Registros!$F$2:$F$6000,Registros!$A$2:$A$6000,"MOV",Registros!$B$2:$B$6000,$A1061),0)</f>
        <v/>
      </c>
      <c r="I1061">
        <f>IF(COUNTIFS(Registros!$A$2:$A$6000,"CS",Registros!$B$2:$B$6000,$A1061)&gt;0,1,0)</f>
        <v/>
      </c>
      <c r="J1061">
        <f>IF($I1061=1,SUMIFS(Registros!$I$2:$I$6000,Registros!$A$2:$A$6000,"CS",Registros!$B$2:$B$6000,$A1061),0)</f>
        <v/>
      </c>
      <c r="K1061">
        <f>IF(COUNTIFS(Winback!$K$2:$K$300,$D1061)&gt;0,1,0)</f>
        <v/>
      </c>
      <c r="L1061">
        <f>IF(AND($K1061=1,LEFT($A1061,3)="WB-"),SUMIFS(Winback!$D$2:$D$300,Winback!$K$2:$K$300,$D1061),0)</f>
        <v/>
      </c>
      <c r="M1061">
        <f>IF(OR($E1061=1,$G1061=1,SUMIFS(Registros!$J$2:$J$6000,Registros!$B$2:$B$6000,$A1061)&gt;0),1,0)</f>
        <v/>
      </c>
      <c r="N1061">
        <f>IF($J1061&gt;0,1,IF(COUNTIFS(Registros!$A$2:$A$6000,"CS",Registros!$B$2:$B$6000,$A1061,Registros!$K$2:$K$6000,"&lt;&gt;")&gt;0,1,0))</f>
        <v/>
      </c>
      <c r="O1061">
        <f>IF(AND($K1061=1,$E1061=0,$G1061=0,$I1061=0),"WINBACK",IF(AND($M1061=1,$N1061&gt;0),"CONVERGENTE",IF($M1061=1,"SOLO MÓVIL",IF($N1061&gt;0,"SOLO FIJO / INTERNET","SIN SERVICIOS"))))</f>
        <v/>
      </c>
      <c r="P1061">
        <f>IF($O1061="WINBACK","Recuperar (winback)",IF($O1061="CONVERGENTE","Upgrade / más líneas",IF($O1061="SOLO MÓVIL","Ofrecer fijo + internet (FLBBTV)",IF($O1061="SOLO FIJO / INTERNET","Ofrecer línea móvil Nextphone","Oferta completa (móvil + fijo + internet)"))))</f>
        <v/>
      </c>
      <c r="Q1061">
        <f>$F1061+$H1061+$L1061</f>
        <v/>
      </c>
      <c r="R1061">
        <f>IFERROR(VLOOKUP($A1061,Registros!$B$2:$G$6000,6,0),IFERROR(VLOOKUP($D1061,Winback!$B$2:$C$300,2,0),""))</f>
        <v/>
      </c>
      <c r="S1061">
        <f>IF($E1061=1,"NP","")&amp;IF($G1061=1,"+MOV","")&amp;IF($I1061=1,"+CS","")&amp;IF($K1061=1,"+WB","")</f>
        <v/>
      </c>
      <c r="T1061">
        <f>$E1061+$G1061+$I1061+$K1061</f>
        <v/>
      </c>
    </row>
    <row r="1062">
      <c r="A1062" t="inlineStr">
        <is>
          <t>344386350000</t>
        </is>
      </c>
      <c r="B1062" t="inlineStr">
        <is>
          <t>34438635</t>
        </is>
      </c>
      <c r="C1062" t="inlineStr">
        <is>
          <t>EDGARDO MURILLO</t>
        </is>
      </c>
      <c r="D1062" t="inlineStr">
        <is>
          <t>EDGARDOMURILLO</t>
        </is>
      </c>
      <c r="E1062">
        <f>IF(COUNTIFS(Registros!$A$2:$A$6000,"NP",Registros!$B$2:$B$6000,$A1062)&gt;0,1,0)</f>
        <v/>
      </c>
      <c r="F1062">
        <f>IF($E1062=1,SUMIFS(Registros!$F$2:$F$6000,Registros!$A$2:$A$6000,"NP",Registros!$B$2:$B$6000,$A1062),0)</f>
        <v/>
      </c>
      <c r="G1062">
        <f>IF(COUNTIFS(Registros!$A$2:$A$6000,"MOV",Registros!$B$2:$B$6000,$A1062)&gt;0,1,0)</f>
        <v/>
      </c>
      <c r="H1062">
        <f>IF($G1062=1,SUMIFS(Registros!$F$2:$F$6000,Registros!$A$2:$A$6000,"MOV",Registros!$B$2:$B$6000,$A1062),0)</f>
        <v/>
      </c>
      <c r="I1062">
        <f>IF(COUNTIFS(Registros!$A$2:$A$6000,"CS",Registros!$B$2:$B$6000,$A1062)&gt;0,1,0)</f>
        <v/>
      </c>
      <c r="J1062">
        <f>IF($I1062=1,SUMIFS(Registros!$I$2:$I$6000,Registros!$A$2:$A$6000,"CS",Registros!$B$2:$B$6000,$A1062),0)</f>
        <v/>
      </c>
      <c r="K1062">
        <f>IF(COUNTIFS(Winback!$K$2:$K$300,$D1062)&gt;0,1,0)</f>
        <v/>
      </c>
      <c r="L1062">
        <f>IF(AND($K1062=1,LEFT($A1062,3)="WB-"),SUMIFS(Winback!$D$2:$D$300,Winback!$K$2:$K$300,$D1062),0)</f>
        <v/>
      </c>
      <c r="M1062">
        <f>IF(OR($E1062=1,$G1062=1,SUMIFS(Registros!$J$2:$J$6000,Registros!$B$2:$B$6000,$A1062)&gt;0),1,0)</f>
        <v/>
      </c>
      <c r="N1062">
        <f>IF($J1062&gt;0,1,IF(COUNTIFS(Registros!$A$2:$A$6000,"CS",Registros!$B$2:$B$6000,$A1062,Registros!$K$2:$K$6000,"&lt;&gt;")&gt;0,1,0))</f>
        <v/>
      </c>
      <c r="O1062">
        <f>IF(AND($K1062=1,$E1062=0,$G1062=0,$I1062=0),"WINBACK",IF(AND($M1062=1,$N1062&gt;0),"CONVERGENTE",IF($M1062=1,"SOLO MÓVIL",IF($N1062&gt;0,"SOLO FIJO / INTERNET","SIN SERVICIOS"))))</f>
        <v/>
      </c>
      <c r="P1062">
        <f>IF($O1062="WINBACK","Recuperar (winback)",IF($O1062="CONVERGENTE","Upgrade / más líneas",IF($O1062="SOLO MÓVIL","Ofrecer fijo + internet (FLBBTV)",IF($O1062="SOLO FIJO / INTERNET","Ofrecer línea móvil Nextphone","Oferta completa (móvil + fijo + internet)"))))</f>
        <v/>
      </c>
      <c r="Q1062">
        <f>$F1062+$H1062+$L1062</f>
        <v/>
      </c>
      <c r="R1062">
        <f>IFERROR(VLOOKUP($A1062,Registros!$B$2:$G$6000,6,0),IFERROR(VLOOKUP($D1062,Winback!$B$2:$C$300,2,0),""))</f>
        <v/>
      </c>
      <c r="S1062">
        <f>IF($E1062=1,"NP","")&amp;IF($G1062=1,"+MOV","")&amp;IF($I1062=1,"+CS","")&amp;IF($K1062=1,"+WB","")</f>
        <v/>
      </c>
      <c r="T1062">
        <f>$E1062+$G1062+$I1062+$K1062</f>
        <v/>
      </c>
    </row>
    <row r="1063">
      <c r="A1063" t="inlineStr">
        <is>
          <t>345465030000</t>
        </is>
      </c>
      <c r="B1063" t="inlineStr">
        <is>
          <t>34546503</t>
        </is>
      </c>
      <c r="C1063" t="inlineStr">
        <is>
          <t>LAN LUIS GONZALEZ RUIZ</t>
        </is>
      </c>
      <c r="D1063" t="inlineStr">
        <is>
          <t>LANLUISGONZALEZRUIZ</t>
        </is>
      </c>
      <c r="E1063">
        <f>IF(COUNTIFS(Registros!$A$2:$A$6000,"NP",Registros!$B$2:$B$6000,$A1063)&gt;0,1,0)</f>
        <v/>
      </c>
      <c r="F1063">
        <f>IF($E1063=1,SUMIFS(Registros!$F$2:$F$6000,Registros!$A$2:$A$6000,"NP",Registros!$B$2:$B$6000,$A1063),0)</f>
        <v/>
      </c>
      <c r="G1063">
        <f>IF(COUNTIFS(Registros!$A$2:$A$6000,"MOV",Registros!$B$2:$B$6000,$A1063)&gt;0,1,0)</f>
        <v/>
      </c>
      <c r="H1063">
        <f>IF($G1063=1,SUMIFS(Registros!$F$2:$F$6000,Registros!$A$2:$A$6000,"MOV",Registros!$B$2:$B$6000,$A1063),0)</f>
        <v/>
      </c>
      <c r="I1063">
        <f>IF(COUNTIFS(Registros!$A$2:$A$6000,"CS",Registros!$B$2:$B$6000,$A1063)&gt;0,1,0)</f>
        <v/>
      </c>
      <c r="J1063">
        <f>IF($I1063=1,SUMIFS(Registros!$I$2:$I$6000,Registros!$A$2:$A$6000,"CS",Registros!$B$2:$B$6000,$A1063),0)</f>
        <v/>
      </c>
      <c r="K1063">
        <f>IF(COUNTIFS(Winback!$K$2:$K$300,$D1063)&gt;0,1,0)</f>
        <v/>
      </c>
      <c r="L1063">
        <f>IF(AND($K1063=1,LEFT($A1063,3)="WB-"),SUMIFS(Winback!$D$2:$D$300,Winback!$K$2:$K$300,$D1063),0)</f>
        <v/>
      </c>
      <c r="M1063">
        <f>IF(OR($E1063=1,$G1063=1,SUMIFS(Registros!$J$2:$J$6000,Registros!$B$2:$B$6000,$A1063)&gt;0),1,0)</f>
        <v/>
      </c>
      <c r="N1063">
        <f>IF($J1063&gt;0,1,IF(COUNTIFS(Registros!$A$2:$A$6000,"CS",Registros!$B$2:$B$6000,$A1063,Registros!$K$2:$K$6000,"&lt;&gt;")&gt;0,1,0))</f>
        <v/>
      </c>
      <c r="O1063">
        <f>IF(AND($K1063=1,$E1063=0,$G1063=0,$I1063=0),"WINBACK",IF(AND($M1063=1,$N1063&gt;0),"CONVERGENTE",IF($M1063=1,"SOLO MÓVIL",IF($N1063&gt;0,"SOLO FIJO / INTERNET","SIN SERVICIOS"))))</f>
        <v/>
      </c>
      <c r="P1063">
        <f>IF($O1063="WINBACK","Recuperar (winback)",IF($O1063="CONVERGENTE","Upgrade / más líneas",IF($O1063="SOLO MÓVIL","Ofrecer fijo + internet (FLBBTV)",IF($O1063="SOLO FIJO / INTERNET","Ofrecer línea móvil Nextphone","Oferta completa (móvil + fijo + internet)"))))</f>
        <v/>
      </c>
      <c r="Q1063">
        <f>$F1063+$H1063+$L1063</f>
        <v/>
      </c>
      <c r="R1063">
        <f>IFERROR(VLOOKUP($A1063,Registros!$B$2:$G$6000,6,0),IFERROR(VLOOKUP($D1063,Winback!$B$2:$C$300,2,0),""))</f>
        <v/>
      </c>
      <c r="S1063">
        <f>IF($E1063=1,"NP","")&amp;IF($G1063=1,"+MOV","")&amp;IF($I1063=1,"+CS","")&amp;IF($K1063=1,"+WB","")</f>
        <v/>
      </c>
      <c r="T1063">
        <f>$E1063+$G1063+$I1063+$K1063</f>
        <v/>
      </c>
    </row>
    <row r="1064">
      <c r="A1064" t="inlineStr">
        <is>
          <t>354324250000</t>
        </is>
      </c>
      <c r="B1064" t="inlineStr">
        <is>
          <t>35432425</t>
        </is>
      </c>
      <c r="C1064" t="inlineStr">
        <is>
          <t>MEYBIS D RODRIGUEZ G</t>
        </is>
      </c>
      <c r="D1064" t="inlineStr">
        <is>
          <t>MEYBISDRODRIGUEZG</t>
        </is>
      </c>
      <c r="E1064">
        <f>IF(COUNTIFS(Registros!$A$2:$A$6000,"NP",Registros!$B$2:$B$6000,$A1064)&gt;0,1,0)</f>
        <v/>
      </c>
      <c r="F1064">
        <f>IF($E1064=1,SUMIFS(Registros!$F$2:$F$6000,Registros!$A$2:$A$6000,"NP",Registros!$B$2:$B$6000,$A1064),0)</f>
        <v/>
      </c>
      <c r="G1064">
        <f>IF(COUNTIFS(Registros!$A$2:$A$6000,"MOV",Registros!$B$2:$B$6000,$A1064)&gt;0,1,0)</f>
        <v/>
      </c>
      <c r="H1064">
        <f>IF($G1064=1,SUMIFS(Registros!$F$2:$F$6000,Registros!$A$2:$A$6000,"MOV",Registros!$B$2:$B$6000,$A1064),0)</f>
        <v/>
      </c>
      <c r="I1064">
        <f>IF(COUNTIFS(Registros!$A$2:$A$6000,"CS",Registros!$B$2:$B$6000,$A1064)&gt;0,1,0)</f>
        <v/>
      </c>
      <c r="J1064">
        <f>IF($I1064=1,SUMIFS(Registros!$I$2:$I$6000,Registros!$A$2:$A$6000,"CS",Registros!$B$2:$B$6000,$A1064),0)</f>
        <v/>
      </c>
      <c r="K1064">
        <f>IF(COUNTIFS(Winback!$K$2:$K$300,$D1064)&gt;0,1,0)</f>
        <v/>
      </c>
      <c r="L1064">
        <f>IF(AND($K1064=1,LEFT($A1064,3)="WB-"),SUMIFS(Winback!$D$2:$D$300,Winback!$K$2:$K$300,$D1064),0)</f>
        <v/>
      </c>
      <c r="M1064">
        <f>IF(OR($E1064=1,$G1064=1,SUMIFS(Registros!$J$2:$J$6000,Registros!$B$2:$B$6000,$A1064)&gt;0),1,0)</f>
        <v/>
      </c>
      <c r="N1064">
        <f>IF($J1064&gt;0,1,IF(COUNTIFS(Registros!$A$2:$A$6000,"CS",Registros!$B$2:$B$6000,$A1064,Registros!$K$2:$K$6000,"&lt;&gt;")&gt;0,1,0))</f>
        <v/>
      </c>
      <c r="O1064">
        <f>IF(AND($K1064=1,$E1064=0,$G1064=0,$I1064=0),"WINBACK",IF(AND($M1064=1,$N1064&gt;0),"CONVERGENTE",IF($M1064=1,"SOLO MÓVIL",IF($N1064&gt;0,"SOLO FIJO / INTERNET","SIN SERVICIOS"))))</f>
        <v/>
      </c>
      <c r="P1064">
        <f>IF($O1064="WINBACK","Recuperar (winback)",IF($O1064="CONVERGENTE","Upgrade / más líneas",IF($O1064="SOLO MÓVIL","Ofrecer fijo + internet (FLBBTV)",IF($O1064="SOLO FIJO / INTERNET","Ofrecer línea móvil Nextphone","Oferta completa (móvil + fijo + internet)"))))</f>
        <v/>
      </c>
      <c r="Q1064">
        <f>$F1064+$H1064+$L1064</f>
        <v/>
      </c>
      <c r="R1064">
        <f>IFERROR(VLOOKUP($A1064,Registros!$B$2:$G$6000,6,0),IFERROR(VLOOKUP($D1064,Winback!$B$2:$C$300,2,0),""))</f>
        <v/>
      </c>
      <c r="S1064">
        <f>IF($E1064=1,"NP","")&amp;IF($G1064=1,"+MOV","")&amp;IF($I1064=1,"+CS","")&amp;IF($K1064=1,"+WB","")</f>
        <v/>
      </c>
      <c r="T1064">
        <f>$E1064+$G1064+$I1064+$K1064</f>
        <v/>
      </c>
    </row>
    <row r="1065">
      <c r="A1065" t="inlineStr">
        <is>
          <t>341017460000</t>
        </is>
      </c>
      <c r="B1065" t="inlineStr">
        <is>
          <t>34101746</t>
        </is>
      </c>
      <c r="C1065" t="inlineStr">
        <is>
          <t>GENESIS MAGALIS MARCIAGA CASAS</t>
        </is>
      </c>
      <c r="D1065" t="inlineStr">
        <is>
          <t>GENESISMAGALISMARCIAGACASAS</t>
        </is>
      </c>
      <c r="E1065">
        <f>IF(COUNTIFS(Registros!$A$2:$A$6000,"NP",Registros!$B$2:$B$6000,$A1065)&gt;0,1,0)</f>
        <v/>
      </c>
      <c r="F1065">
        <f>IF($E1065=1,SUMIFS(Registros!$F$2:$F$6000,Registros!$A$2:$A$6000,"NP",Registros!$B$2:$B$6000,$A1065),0)</f>
        <v/>
      </c>
      <c r="G1065">
        <f>IF(COUNTIFS(Registros!$A$2:$A$6000,"MOV",Registros!$B$2:$B$6000,$A1065)&gt;0,1,0)</f>
        <v/>
      </c>
      <c r="H1065">
        <f>IF($G1065=1,SUMIFS(Registros!$F$2:$F$6000,Registros!$A$2:$A$6000,"MOV",Registros!$B$2:$B$6000,$A1065),0)</f>
        <v/>
      </c>
      <c r="I1065">
        <f>IF(COUNTIFS(Registros!$A$2:$A$6000,"CS",Registros!$B$2:$B$6000,$A1065)&gt;0,1,0)</f>
        <v/>
      </c>
      <c r="J1065">
        <f>IF($I1065=1,SUMIFS(Registros!$I$2:$I$6000,Registros!$A$2:$A$6000,"CS",Registros!$B$2:$B$6000,$A1065),0)</f>
        <v/>
      </c>
      <c r="K1065">
        <f>IF(COUNTIFS(Winback!$K$2:$K$300,$D1065)&gt;0,1,0)</f>
        <v/>
      </c>
      <c r="L1065">
        <f>IF(AND($K1065=1,LEFT($A1065,3)="WB-"),SUMIFS(Winback!$D$2:$D$300,Winback!$K$2:$K$300,$D1065),0)</f>
        <v/>
      </c>
      <c r="M1065">
        <f>IF(OR($E1065=1,$G1065=1,SUMIFS(Registros!$J$2:$J$6000,Registros!$B$2:$B$6000,$A1065)&gt;0),1,0)</f>
        <v/>
      </c>
      <c r="N1065">
        <f>IF($J1065&gt;0,1,IF(COUNTIFS(Registros!$A$2:$A$6000,"CS",Registros!$B$2:$B$6000,$A1065,Registros!$K$2:$K$6000,"&lt;&gt;")&gt;0,1,0))</f>
        <v/>
      </c>
      <c r="O1065">
        <f>IF(AND($K1065=1,$E1065=0,$G1065=0,$I1065=0),"WINBACK",IF(AND($M1065=1,$N1065&gt;0),"CONVERGENTE",IF($M1065=1,"SOLO MÓVIL",IF($N1065&gt;0,"SOLO FIJO / INTERNET","SIN SERVICIOS"))))</f>
        <v/>
      </c>
      <c r="P1065">
        <f>IF($O1065="WINBACK","Recuperar (winback)",IF($O1065="CONVERGENTE","Upgrade / más líneas",IF($O1065="SOLO MÓVIL","Ofrecer fijo + internet (FLBBTV)",IF($O1065="SOLO FIJO / INTERNET","Ofrecer línea móvil Nextphone","Oferta completa (móvil + fijo + internet)"))))</f>
        <v/>
      </c>
      <c r="Q1065">
        <f>$F1065+$H1065+$L1065</f>
        <v/>
      </c>
      <c r="R1065">
        <f>IFERROR(VLOOKUP($A1065,Registros!$B$2:$G$6000,6,0),IFERROR(VLOOKUP($D1065,Winback!$B$2:$C$300,2,0),""))</f>
        <v/>
      </c>
      <c r="S1065">
        <f>IF($E1065=1,"NP","")&amp;IF($G1065=1,"+MOV","")&amp;IF($I1065=1,"+CS","")&amp;IF($K1065=1,"+WB","")</f>
        <v/>
      </c>
      <c r="T1065">
        <f>$E1065+$G1065+$I1065+$K1065</f>
        <v/>
      </c>
    </row>
    <row r="1066">
      <c r="A1066" t="inlineStr">
        <is>
          <t>329674870000</t>
        </is>
      </c>
      <c r="B1066" t="inlineStr">
        <is>
          <t>32967487</t>
        </is>
      </c>
      <c r="C1066" t="inlineStr">
        <is>
          <t>BenysYamilethBarria</t>
        </is>
      </c>
      <c r="D1066" t="inlineStr">
        <is>
          <t>BENYSYAMILETHBARRIA</t>
        </is>
      </c>
      <c r="E1066">
        <f>IF(COUNTIFS(Registros!$A$2:$A$6000,"NP",Registros!$B$2:$B$6000,$A1066)&gt;0,1,0)</f>
        <v/>
      </c>
      <c r="F1066">
        <f>IF($E1066=1,SUMIFS(Registros!$F$2:$F$6000,Registros!$A$2:$A$6000,"NP",Registros!$B$2:$B$6000,$A1066),0)</f>
        <v/>
      </c>
      <c r="G1066">
        <f>IF(COUNTIFS(Registros!$A$2:$A$6000,"MOV",Registros!$B$2:$B$6000,$A1066)&gt;0,1,0)</f>
        <v/>
      </c>
      <c r="H1066">
        <f>IF($G1066=1,SUMIFS(Registros!$F$2:$F$6000,Registros!$A$2:$A$6000,"MOV",Registros!$B$2:$B$6000,$A1066),0)</f>
        <v/>
      </c>
      <c r="I1066">
        <f>IF(COUNTIFS(Registros!$A$2:$A$6000,"CS",Registros!$B$2:$B$6000,$A1066)&gt;0,1,0)</f>
        <v/>
      </c>
      <c r="J1066">
        <f>IF($I1066=1,SUMIFS(Registros!$I$2:$I$6000,Registros!$A$2:$A$6000,"CS",Registros!$B$2:$B$6000,$A1066),0)</f>
        <v/>
      </c>
      <c r="K1066">
        <f>IF(COUNTIFS(Winback!$K$2:$K$300,$D1066)&gt;0,1,0)</f>
        <v/>
      </c>
      <c r="L1066">
        <f>IF(AND($K1066=1,LEFT($A1066,3)="WB-"),SUMIFS(Winback!$D$2:$D$300,Winback!$K$2:$K$300,$D1066),0)</f>
        <v/>
      </c>
      <c r="M1066">
        <f>IF(OR($E1066=1,$G1066=1,SUMIFS(Registros!$J$2:$J$6000,Registros!$B$2:$B$6000,$A1066)&gt;0),1,0)</f>
        <v/>
      </c>
      <c r="N1066">
        <f>IF($J1066&gt;0,1,IF(COUNTIFS(Registros!$A$2:$A$6000,"CS",Registros!$B$2:$B$6000,$A1066,Registros!$K$2:$K$6000,"&lt;&gt;")&gt;0,1,0))</f>
        <v/>
      </c>
      <c r="O1066">
        <f>IF(AND($K1066=1,$E1066=0,$G1066=0,$I1066=0),"WINBACK",IF(AND($M1066=1,$N1066&gt;0),"CONVERGENTE",IF($M1066=1,"SOLO MÓVIL",IF($N1066&gt;0,"SOLO FIJO / INTERNET","SIN SERVICIOS"))))</f>
        <v/>
      </c>
      <c r="P1066">
        <f>IF($O1066="WINBACK","Recuperar (winback)",IF($O1066="CONVERGENTE","Upgrade / más líneas",IF($O1066="SOLO MÓVIL","Ofrecer fijo + internet (FLBBTV)",IF($O1066="SOLO FIJO / INTERNET","Ofrecer línea móvil Nextphone","Oferta completa (móvil + fijo + internet)"))))</f>
        <v/>
      </c>
      <c r="Q1066">
        <f>$F1066+$H1066+$L1066</f>
        <v/>
      </c>
      <c r="R1066">
        <f>IFERROR(VLOOKUP($A1066,Registros!$B$2:$G$6000,6,0),IFERROR(VLOOKUP($D1066,Winback!$B$2:$C$300,2,0),""))</f>
        <v/>
      </c>
      <c r="S1066">
        <f>IF($E1066=1,"NP","")&amp;IF($G1066=1,"+MOV","")&amp;IF($I1066=1,"+CS","")&amp;IF($K1066=1,"+WB","")</f>
        <v/>
      </c>
      <c r="T1066">
        <f>$E1066+$G1066+$I1066+$K1066</f>
        <v/>
      </c>
    </row>
    <row r="1067">
      <c r="A1067" t="inlineStr">
        <is>
          <t>351362410000</t>
        </is>
      </c>
      <c r="B1067" t="inlineStr">
        <is>
          <t>35136241</t>
        </is>
      </c>
      <c r="C1067" t="inlineStr">
        <is>
          <t>BENYS YAMILETH BARRIA PINTO</t>
        </is>
      </c>
      <c r="D1067" t="inlineStr">
        <is>
          <t>BENYSYAMILETHBARRIAPINTO</t>
        </is>
      </c>
      <c r="E1067">
        <f>IF(COUNTIFS(Registros!$A$2:$A$6000,"NP",Registros!$B$2:$B$6000,$A1067)&gt;0,1,0)</f>
        <v/>
      </c>
      <c r="F1067">
        <f>IF($E1067=1,SUMIFS(Registros!$F$2:$F$6000,Registros!$A$2:$A$6000,"NP",Registros!$B$2:$B$6000,$A1067),0)</f>
        <v/>
      </c>
      <c r="G1067">
        <f>IF(COUNTIFS(Registros!$A$2:$A$6000,"MOV",Registros!$B$2:$B$6000,$A1067)&gt;0,1,0)</f>
        <v/>
      </c>
      <c r="H1067">
        <f>IF($G1067=1,SUMIFS(Registros!$F$2:$F$6000,Registros!$A$2:$A$6000,"MOV",Registros!$B$2:$B$6000,$A1067),0)</f>
        <v/>
      </c>
      <c r="I1067">
        <f>IF(COUNTIFS(Registros!$A$2:$A$6000,"CS",Registros!$B$2:$B$6000,$A1067)&gt;0,1,0)</f>
        <v/>
      </c>
      <c r="J1067">
        <f>IF($I1067=1,SUMIFS(Registros!$I$2:$I$6000,Registros!$A$2:$A$6000,"CS",Registros!$B$2:$B$6000,$A1067),0)</f>
        <v/>
      </c>
      <c r="K1067">
        <f>IF(COUNTIFS(Winback!$K$2:$K$300,$D1067)&gt;0,1,0)</f>
        <v/>
      </c>
      <c r="L1067">
        <f>IF(AND($K1067=1,LEFT($A1067,3)="WB-"),SUMIFS(Winback!$D$2:$D$300,Winback!$K$2:$K$300,$D1067),0)</f>
        <v/>
      </c>
      <c r="M1067">
        <f>IF(OR($E1067=1,$G1067=1,SUMIFS(Registros!$J$2:$J$6000,Registros!$B$2:$B$6000,$A1067)&gt;0),1,0)</f>
        <v/>
      </c>
      <c r="N1067">
        <f>IF($J1067&gt;0,1,IF(COUNTIFS(Registros!$A$2:$A$6000,"CS",Registros!$B$2:$B$6000,$A1067,Registros!$K$2:$K$6000,"&lt;&gt;")&gt;0,1,0))</f>
        <v/>
      </c>
      <c r="O1067">
        <f>IF(AND($K1067=1,$E1067=0,$G1067=0,$I1067=0),"WINBACK",IF(AND($M1067=1,$N1067&gt;0),"CONVERGENTE",IF($M1067=1,"SOLO MÓVIL",IF($N1067&gt;0,"SOLO FIJO / INTERNET","SIN SERVICIOS"))))</f>
        <v/>
      </c>
      <c r="P1067">
        <f>IF($O1067="WINBACK","Recuperar (winback)",IF($O1067="CONVERGENTE","Upgrade / más líneas",IF($O1067="SOLO MÓVIL","Ofrecer fijo + internet (FLBBTV)",IF($O1067="SOLO FIJO / INTERNET","Ofrecer línea móvil Nextphone","Oferta completa (móvil + fijo + internet)"))))</f>
        <v/>
      </c>
      <c r="Q1067">
        <f>$F1067+$H1067+$L1067</f>
        <v/>
      </c>
      <c r="R1067">
        <f>IFERROR(VLOOKUP($A1067,Registros!$B$2:$G$6000,6,0),IFERROR(VLOOKUP($D1067,Winback!$B$2:$C$300,2,0),""))</f>
        <v/>
      </c>
      <c r="S1067">
        <f>IF($E1067=1,"NP","")&amp;IF($G1067=1,"+MOV","")&amp;IF($I1067=1,"+CS","")&amp;IF($K1067=1,"+WB","")</f>
        <v/>
      </c>
      <c r="T1067">
        <f>$E1067+$G1067+$I1067+$K1067</f>
        <v/>
      </c>
    </row>
    <row r="1068">
      <c r="A1068" t="inlineStr">
        <is>
          <t>329676060000</t>
        </is>
      </c>
      <c r="B1068" t="inlineStr">
        <is>
          <t>32967606</t>
        </is>
      </c>
      <c r="C1068" t="inlineStr">
        <is>
          <t>ServiciosCardenasS.A</t>
        </is>
      </c>
      <c r="D1068" t="inlineStr">
        <is>
          <t>SERVICIOSCARDENASSA</t>
        </is>
      </c>
      <c r="E1068">
        <f>IF(COUNTIFS(Registros!$A$2:$A$6000,"NP",Registros!$B$2:$B$6000,$A1068)&gt;0,1,0)</f>
        <v/>
      </c>
      <c r="F1068">
        <f>IF($E1068=1,SUMIFS(Registros!$F$2:$F$6000,Registros!$A$2:$A$6000,"NP",Registros!$B$2:$B$6000,$A1068),0)</f>
        <v/>
      </c>
      <c r="G1068">
        <f>IF(COUNTIFS(Registros!$A$2:$A$6000,"MOV",Registros!$B$2:$B$6000,$A1068)&gt;0,1,0)</f>
        <v/>
      </c>
      <c r="H1068">
        <f>IF($G1068=1,SUMIFS(Registros!$F$2:$F$6000,Registros!$A$2:$A$6000,"MOV",Registros!$B$2:$B$6000,$A1068),0)</f>
        <v/>
      </c>
      <c r="I1068">
        <f>IF(COUNTIFS(Registros!$A$2:$A$6000,"CS",Registros!$B$2:$B$6000,$A1068)&gt;0,1,0)</f>
        <v/>
      </c>
      <c r="J1068">
        <f>IF($I1068=1,SUMIFS(Registros!$I$2:$I$6000,Registros!$A$2:$A$6000,"CS",Registros!$B$2:$B$6000,$A1068),0)</f>
        <v/>
      </c>
      <c r="K1068">
        <f>IF(COUNTIFS(Winback!$K$2:$K$300,$D1068)&gt;0,1,0)</f>
        <v/>
      </c>
      <c r="L1068">
        <f>IF(AND($K1068=1,LEFT($A1068,3)="WB-"),SUMIFS(Winback!$D$2:$D$300,Winback!$K$2:$K$300,$D1068),0)</f>
        <v/>
      </c>
      <c r="M1068">
        <f>IF(OR($E1068=1,$G1068=1,SUMIFS(Registros!$J$2:$J$6000,Registros!$B$2:$B$6000,$A1068)&gt;0),1,0)</f>
        <v/>
      </c>
      <c r="N1068">
        <f>IF($J1068&gt;0,1,IF(COUNTIFS(Registros!$A$2:$A$6000,"CS",Registros!$B$2:$B$6000,$A1068,Registros!$K$2:$K$6000,"&lt;&gt;")&gt;0,1,0))</f>
        <v/>
      </c>
      <c r="O1068">
        <f>IF(AND($K1068=1,$E1068=0,$G1068=0,$I1068=0),"WINBACK",IF(AND($M1068=1,$N1068&gt;0),"CONVERGENTE",IF($M1068=1,"SOLO MÓVIL",IF($N1068&gt;0,"SOLO FIJO / INTERNET","SIN SERVICIOS"))))</f>
        <v/>
      </c>
      <c r="P1068">
        <f>IF($O1068="WINBACK","Recuperar (winback)",IF($O1068="CONVERGENTE","Upgrade / más líneas",IF($O1068="SOLO MÓVIL","Ofrecer fijo + internet (FLBBTV)",IF($O1068="SOLO FIJO / INTERNET","Ofrecer línea móvil Nextphone","Oferta completa (móvil + fijo + internet)"))))</f>
        <v/>
      </c>
      <c r="Q1068">
        <f>$F1068+$H1068+$L1068</f>
        <v/>
      </c>
      <c r="R1068">
        <f>IFERROR(VLOOKUP($A1068,Registros!$B$2:$G$6000,6,0),IFERROR(VLOOKUP($D1068,Winback!$B$2:$C$300,2,0),""))</f>
        <v/>
      </c>
      <c r="S1068">
        <f>IF($E1068=1,"NP","")&amp;IF($G1068=1,"+MOV","")&amp;IF($I1068=1,"+CS","")&amp;IF($K1068=1,"+WB","")</f>
        <v/>
      </c>
      <c r="T1068">
        <f>$E1068+$G1068+$I1068+$K1068</f>
        <v/>
      </c>
    </row>
    <row r="1069">
      <c r="A1069" t="inlineStr">
        <is>
          <t>334095960000</t>
        </is>
      </c>
      <c r="B1069" t="inlineStr">
        <is>
          <t>33409596</t>
        </is>
      </c>
      <c r="C1069" t="inlineStr">
        <is>
          <t>Juan Jose Mora Hernandez</t>
        </is>
      </c>
      <c r="D1069" t="inlineStr">
        <is>
          <t>JUANJOSEMORAHERNANDEZ</t>
        </is>
      </c>
      <c r="E1069">
        <f>IF(COUNTIFS(Registros!$A$2:$A$6000,"NP",Registros!$B$2:$B$6000,$A1069)&gt;0,1,0)</f>
        <v/>
      </c>
      <c r="F1069">
        <f>IF($E1069=1,SUMIFS(Registros!$F$2:$F$6000,Registros!$A$2:$A$6000,"NP",Registros!$B$2:$B$6000,$A1069),0)</f>
        <v/>
      </c>
      <c r="G1069">
        <f>IF(COUNTIFS(Registros!$A$2:$A$6000,"MOV",Registros!$B$2:$B$6000,$A1069)&gt;0,1,0)</f>
        <v/>
      </c>
      <c r="H1069">
        <f>IF($G1069=1,SUMIFS(Registros!$F$2:$F$6000,Registros!$A$2:$A$6000,"MOV",Registros!$B$2:$B$6000,$A1069),0)</f>
        <v/>
      </c>
      <c r="I1069">
        <f>IF(COUNTIFS(Registros!$A$2:$A$6000,"CS",Registros!$B$2:$B$6000,$A1069)&gt;0,1,0)</f>
        <v/>
      </c>
      <c r="J1069">
        <f>IF($I1069=1,SUMIFS(Registros!$I$2:$I$6000,Registros!$A$2:$A$6000,"CS",Registros!$B$2:$B$6000,$A1069),0)</f>
        <v/>
      </c>
      <c r="K1069">
        <f>IF(COUNTIFS(Winback!$K$2:$K$300,$D1069)&gt;0,1,0)</f>
        <v/>
      </c>
      <c r="L1069">
        <f>IF(AND($K1069=1,LEFT($A1069,3)="WB-"),SUMIFS(Winback!$D$2:$D$300,Winback!$K$2:$K$300,$D1069),0)</f>
        <v/>
      </c>
      <c r="M1069">
        <f>IF(OR($E1069=1,$G1069=1,SUMIFS(Registros!$J$2:$J$6000,Registros!$B$2:$B$6000,$A1069)&gt;0),1,0)</f>
        <v/>
      </c>
      <c r="N1069">
        <f>IF($J1069&gt;0,1,IF(COUNTIFS(Registros!$A$2:$A$6000,"CS",Registros!$B$2:$B$6000,$A1069,Registros!$K$2:$K$6000,"&lt;&gt;")&gt;0,1,0))</f>
        <v/>
      </c>
      <c r="O1069">
        <f>IF(AND($K1069=1,$E1069=0,$G1069=0,$I1069=0),"WINBACK",IF(AND($M1069=1,$N1069&gt;0),"CONVERGENTE",IF($M1069=1,"SOLO MÓVIL",IF($N1069&gt;0,"SOLO FIJO / INTERNET","SIN SERVICIOS"))))</f>
        <v/>
      </c>
      <c r="P1069">
        <f>IF($O1069="WINBACK","Recuperar (winback)",IF($O1069="CONVERGENTE","Upgrade / más líneas",IF($O1069="SOLO MÓVIL","Ofrecer fijo + internet (FLBBTV)",IF($O1069="SOLO FIJO / INTERNET","Ofrecer línea móvil Nextphone","Oferta completa (móvil + fijo + internet)"))))</f>
        <v/>
      </c>
      <c r="Q1069">
        <f>$F1069+$H1069+$L1069</f>
        <v/>
      </c>
      <c r="R1069">
        <f>IFERROR(VLOOKUP($A1069,Registros!$B$2:$G$6000,6,0),IFERROR(VLOOKUP($D1069,Winback!$B$2:$C$300,2,0),""))</f>
        <v/>
      </c>
      <c r="S1069">
        <f>IF($E1069=1,"NP","")&amp;IF($G1069=1,"+MOV","")&amp;IF($I1069=1,"+CS","")&amp;IF($K1069=1,"+WB","")</f>
        <v/>
      </c>
      <c r="T1069">
        <f>$E1069+$G1069+$I1069+$K1069</f>
        <v/>
      </c>
    </row>
    <row r="1070">
      <c r="A1070" t="inlineStr">
        <is>
          <t>357009090000</t>
        </is>
      </c>
      <c r="B1070" t="inlineStr">
        <is>
          <t>35700909</t>
        </is>
      </c>
      <c r="C1070" t="inlineStr">
        <is>
          <t>LARISETH OSORIO</t>
        </is>
      </c>
      <c r="D1070" t="inlineStr">
        <is>
          <t>LARISETHOSORIO</t>
        </is>
      </c>
      <c r="E1070">
        <f>IF(COUNTIFS(Registros!$A$2:$A$6000,"NP",Registros!$B$2:$B$6000,$A1070)&gt;0,1,0)</f>
        <v/>
      </c>
      <c r="F1070">
        <f>IF($E1070=1,SUMIFS(Registros!$F$2:$F$6000,Registros!$A$2:$A$6000,"NP",Registros!$B$2:$B$6000,$A1070),0)</f>
        <v/>
      </c>
      <c r="G1070">
        <f>IF(COUNTIFS(Registros!$A$2:$A$6000,"MOV",Registros!$B$2:$B$6000,$A1070)&gt;0,1,0)</f>
        <v/>
      </c>
      <c r="H1070">
        <f>IF($G1070=1,SUMIFS(Registros!$F$2:$F$6000,Registros!$A$2:$A$6000,"MOV",Registros!$B$2:$B$6000,$A1070),0)</f>
        <v/>
      </c>
      <c r="I1070">
        <f>IF(COUNTIFS(Registros!$A$2:$A$6000,"CS",Registros!$B$2:$B$6000,$A1070)&gt;0,1,0)</f>
        <v/>
      </c>
      <c r="J1070">
        <f>IF($I1070=1,SUMIFS(Registros!$I$2:$I$6000,Registros!$A$2:$A$6000,"CS",Registros!$B$2:$B$6000,$A1070),0)</f>
        <v/>
      </c>
      <c r="K1070">
        <f>IF(COUNTIFS(Winback!$K$2:$K$300,$D1070)&gt;0,1,0)</f>
        <v/>
      </c>
      <c r="L1070">
        <f>IF(AND($K1070=1,LEFT($A1070,3)="WB-"),SUMIFS(Winback!$D$2:$D$300,Winback!$K$2:$K$300,$D1070),0)</f>
        <v/>
      </c>
      <c r="M1070">
        <f>IF(OR($E1070=1,$G1070=1,SUMIFS(Registros!$J$2:$J$6000,Registros!$B$2:$B$6000,$A1070)&gt;0),1,0)</f>
        <v/>
      </c>
      <c r="N1070">
        <f>IF($J1070&gt;0,1,IF(COUNTIFS(Registros!$A$2:$A$6000,"CS",Registros!$B$2:$B$6000,$A1070,Registros!$K$2:$K$6000,"&lt;&gt;")&gt;0,1,0))</f>
        <v/>
      </c>
      <c r="O1070">
        <f>IF(AND($K1070=1,$E1070=0,$G1070=0,$I1070=0),"WINBACK",IF(AND($M1070=1,$N1070&gt;0),"CONVERGENTE",IF($M1070=1,"SOLO MÓVIL",IF($N1070&gt;0,"SOLO FIJO / INTERNET","SIN SERVICIOS"))))</f>
        <v/>
      </c>
      <c r="P1070">
        <f>IF($O1070="WINBACK","Recuperar (winback)",IF($O1070="CONVERGENTE","Upgrade / más líneas",IF($O1070="SOLO MÓVIL","Ofrecer fijo + internet (FLBBTV)",IF($O1070="SOLO FIJO / INTERNET","Ofrecer línea móvil Nextphone","Oferta completa (móvil + fijo + internet)"))))</f>
        <v/>
      </c>
      <c r="Q1070">
        <f>$F1070+$H1070+$L1070</f>
        <v/>
      </c>
      <c r="R1070">
        <f>IFERROR(VLOOKUP($A1070,Registros!$B$2:$G$6000,6,0),IFERROR(VLOOKUP($D1070,Winback!$B$2:$C$300,2,0),""))</f>
        <v/>
      </c>
      <c r="S1070">
        <f>IF($E1070=1,"NP","")&amp;IF($G1070=1,"+MOV","")&amp;IF($I1070=1,"+CS","")&amp;IF($K1070=1,"+WB","")</f>
        <v/>
      </c>
      <c r="T1070">
        <f>$E1070+$G1070+$I1070+$K1070</f>
        <v/>
      </c>
    </row>
    <row r="1071">
      <c r="A1071" t="inlineStr">
        <is>
          <t>361060010000</t>
        </is>
      </c>
      <c r="B1071" t="inlineStr">
        <is>
          <t>36106001</t>
        </is>
      </c>
      <c r="C1071" t="inlineStr">
        <is>
          <t>RIGOBERTO RODRIFGUEZ</t>
        </is>
      </c>
      <c r="D1071" t="inlineStr">
        <is>
          <t>RIGOBERTORODRIFGUEZ</t>
        </is>
      </c>
      <c r="E1071">
        <f>IF(COUNTIFS(Registros!$A$2:$A$6000,"NP",Registros!$B$2:$B$6000,$A1071)&gt;0,1,0)</f>
        <v/>
      </c>
      <c r="F1071">
        <f>IF($E1071=1,SUMIFS(Registros!$F$2:$F$6000,Registros!$A$2:$A$6000,"NP",Registros!$B$2:$B$6000,$A1071),0)</f>
        <v/>
      </c>
      <c r="G1071">
        <f>IF(COUNTIFS(Registros!$A$2:$A$6000,"MOV",Registros!$B$2:$B$6000,$A1071)&gt;0,1,0)</f>
        <v/>
      </c>
      <c r="H1071">
        <f>IF($G1071=1,SUMIFS(Registros!$F$2:$F$6000,Registros!$A$2:$A$6000,"MOV",Registros!$B$2:$B$6000,$A1071),0)</f>
        <v/>
      </c>
      <c r="I1071">
        <f>IF(COUNTIFS(Registros!$A$2:$A$6000,"CS",Registros!$B$2:$B$6000,$A1071)&gt;0,1,0)</f>
        <v/>
      </c>
      <c r="J1071">
        <f>IF($I1071=1,SUMIFS(Registros!$I$2:$I$6000,Registros!$A$2:$A$6000,"CS",Registros!$B$2:$B$6000,$A1071),0)</f>
        <v/>
      </c>
      <c r="K1071">
        <f>IF(COUNTIFS(Winback!$K$2:$K$300,$D1071)&gt;0,1,0)</f>
        <v/>
      </c>
      <c r="L1071">
        <f>IF(AND($K1071=1,LEFT($A1071,3)="WB-"),SUMIFS(Winback!$D$2:$D$300,Winback!$K$2:$K$300,$D1071),0)</f>
        <v/>
      </c>
      <c r="M1071">
        <f>IF(OR($E1071=1,$G1071=1,SUMIFS(Registros!$J$2:$J$6000,Registros!$B$2:$B$6000,$A1071)&gt;0),1,0)</f>
        <v/>
      </c>
      <c r="N1071">
        <f>IF($J1071&gt;0,1,IF(COUNTIFS(Registros!$A$2:$A$6000,"CS",Registros!$B$2:$B$6000,$A1071,Registros!$K$2:$K$6000,"&lt;&gt;")&gt;0,1,0))</f>
        <v/>
      </c>
      <c r="O1071">
        <f>IF(AND($K1071=1,$E1071=0,$G1071=0,$I1071=0),"WINBACK",IF(AND($M1071=1,$N1071&gt;0),"CONVERGENTE",IF($M1071=1,"SOLO MÓVIL",IF($N1071&gt;0,"SOLO FIJO / INTERNET","SIN SERVICIOS"))))</f>
        <v/>
      </c>
      <c r="P1071">
        <f>IF($O1071="WINBACK","Recuperar (winback)",IF($O1071="CONVERGENTE","Upgrade / más líneas",IF($O1071="SOLO MÓVIL","Ofrecer fijo + internet (FLBBTV)",IF($O1071="SOLO FIJO / INTERNET","Ofrecer línea móvil Nextphone","Oferta completa (móvil + fijo + internet)"))))</f>
        <v/>
      </c>
      <c r="Q1071">
        <f>$F1071+$H1071+$L1071</f>
        <v/>
      </c>
      <c r="R1071">
        <f>IFERROR(VLOOKUP($A1071,Registros!$B$2:$G$6000,6,0),IFERROR(VLOOKUP($D1071,Winback!$B$2:$C$300,2,0),""))</f>
        <v/>
      </c>
      <c r="S1071">
        <f>IF($E1071=1,"NP","")&amp;IF($G1071=1,"+MOV","")&amp;IF($I1071=1,"+CS","")&amp;IF($K1071=1,"+WB","")</f>
        <v/>
      </c>
      <c r="T1071">
        <f>$E1071+$G1071+$I1071+$K1071</f>
        <v/>
      </c>
    </row>
    <row r="1072">
      <c r="A1072" t="inlineStr">
        <is>
          <t>327511470000</t>
        </is>
      </c>
      <c r="B1072" t="inlineStr">
        <is>
          <t>32751147</t>
        </is>
      </c>
      <c r="C1072" t="inlineStr">
        <is>
          <t>GWORKS</t>
        </is>
      </c>
      <c r="D1072" t="inlineStr">
        <is>
          <t>GWORKS</t>
        </is>
      </c>
      <c r="E1072">
        <f>IF(COUNTIFS(Registros!$A$2:$A$6000,"NP",Registros!$B$2:$B$6000,$A1072)&gt;0,1,0)</f>
        <v/>
      </c>
      <c r="F1072">
        <f>IF($E1072=1,SUMIFS(Registros!$F$2:$F$6000,Registros!$A$2:$A$6000,"NP",Registros!$B$2:$B$6000,$A1072),0)</f>
        <v/>
      </c>
      <c r="G1072">
        <f>IF(COUNTIFS(Registros!$A$2:$A$6000,"MOV",Registros!$B$2:$B$6000,$A1072)&gt;0,1,0)</f>
        <v/>
      </c>
      <c r="H1072">
        <f>IF($G1072=1,SUMIFS(Registros!$F$2:$F$6000,Registros!$A$2:$A$6000,"MOV",Registros!$B$2:$B$6000,$A1072),0)</f>
        <v/>
      </c>
      <c r="I1072">
        <f>IF(COUNTIFS(Registros!$A$2:$A$6000,"CS",Registros!$B$2:$B$6000,$A1072)&gt;0,1,0)</f>
        <v/>
      </c>
      <c r="J1072">
        <f>IF($I1072=1,SUMIFS(Registros!$I$2:$I$6000,Registros!$A$2:$A$6000,"CS",Registros!$B$2:$B$6000,$A1072),0)</f>
        <v/>
      </c>
      <c r="K1072">
        <f>IF(COUNTIFS(Winback!$K$2:$K$300,$D1072)&gt;0,1,0)</f>
        <v/>
      </c>
      <c r="L1072">
        <f>IF(AND($K1072=1,LEFT($A1072,3)="WB-"),SUMIFS(Winback!$D$2:$D$300,Winback!$K$2:$K$300,$D1072),0)</f>
        <v/>
      </c>
      <c r="M1072">
        <f>IF(OR($E1072=1,$G1072=1,SUMIFS(Registros!$J$2:$J$6000,Registros!$B$2:$B$6000,$A1072)&gt;0),1,0)</f>
        <v/>
      </c>
      <c r="N1072">
        <f>IF($J1072&gt;0,1,IF(COUNTIFS(Registros!$A$2:$A$6000,"CS",Registros!$B$2:$B$6000,$A1072,Registros!$K$2:$K$6000,"&lt;&gt;")&gt;0,1,0))</f>
        <v/>
      </c>
      <c r="O1072">
        <f>IF(AND($K1072=1,$E1072=0,$G1072=0,$I1072=0),"WINBACK",IF(AND($M1072=1,$N1072&gt;0),"CONVERGENTE",IF($M1072=1,"SOLO MÓVIL",IF($N1072&gt;0,"SOLO FIJO / INTERNET","SIN SERVICIOS"))))</f>
        <v/>
      </c>
      <c r="P1072">
        <f>IF($O1072="WINBACK","Recuperar (winback)",IF($O1072="CONVERGENTE","Upgrade / más líneas",IF($O1072="SOLO MÓVIL","Ofrecer fijo + internet (FLBBTV)",IF($O1072="SOLO FIJO / INTERNET","Ofrecer línea móvil Nextphone","Oferta completa (móvil + fijo + internet)"))))</f>
        <v/>
      </c>
      <c r="Q1072">
        <f>$F1072+$H1072+$L1072</f>
        <v/>
      </c>
      <c r="R1072">
        <f>IFERROR(VLOOKUP($A1072,Registros!$B$2:$G$6000,6,0),IFERROR(VLOOKUP($D1072,Winback!$B$2:$C$300,2,0),""))</f>
        <v/>
      </c>
      <c r="S1072">
        <f>IF($E1072=1,"NP","")&amp;IF($G1072=1,"+MOV","")&amp;IF($I1072=1,"+CS","")&amp;IF($K1072=1,"+WB","")</f>
        <v/>
      </c>
      <c r="T1072">
        <f>$E1072+$G1072+$I1072+$K1072</f>
        <v/>
      </c>
    </row>
    <row r="1073">
      <c r="A1073" t="inlineStr">
        <is>
          <t>344362290000</t>
        </is>
      </c>
      <c r="B1073" t="inlineStr">
        <is>
          <t>34436229</t>
        </is>
      </c>
      <c r="C1073" t="inlineStr">
        <is>
          <t>KENNEDY ALEXANDER CRUZ SANTOS</t>
        </is>
      </c>
      <c r="D1073" t="inlineStr">
        <is>
          <t>KENNEDYALEXANDERCRUZSANTOS</t>
        </is>
      </c>
      <c r="E1073">
        <f>IF(COUNTIFS(Registros!$A$2:$A$6000,"NP",Registros!$B$2:$B$6000,$A1073)&gt;0,1,0)</f>
        <v/>
      </c>
      <c r="F1073">
        <f>IF($E1073=1,SUMIFS(Registros!$F$2:$F$6000,Registros!$A$2:$A$6000,"NP",Registros!$B$2:$B$6000,$A1073),0)</f>
        <v/>
      </c>
      <c r="G1073">
        <f>IF(COUNTIFS(Registros!$A$2:$A$6000,"MOV",Registros!$B$2:$B$6000,$A1073)&gt;0,1,0)</f>
        <v/>
      </c>
      <c r="H1073">
        <f>IF($G1073=1,SUMIFS(Registros!$F$2:$F$6000,Registros!$A$2:$A$6000,"MOV",Registros!$B$2:$B$6000,$A1073),0)</f>
        <v/>
      </c>
      <c r="I1073">
        <f>IF(COUNTIFS(Registros!$A$2:$A$6000,"CS",Registros!$B$2:$B$6000,$A1073)&gt;0,1,0)</f>
        <v/>
      </c>
      <c r="J1073">
        <f>IF($I1073=1,SUMIFS(Registros!$I$2:$I$6000,Registros!$A$2:$A$6000,"CS",Registros!$B$2:$B$6000,$A1073),0)</f>
        <v/>
      </c>
      <c r="K1073">
        <f>IF(COUNTIFS(Winback!$K$2:$K$300,$D1073)&gt;0,1,0)</f>
        <v/>
      </c>
      <c r="L1073">
        <f>IF(AND($K1073=1,LEFT($A1073,3)="WB-"),SUMIFS(Winback!$D$2:$D$300,Winback!$K$2:$K$300,$D1073),0)</f>
        <v/>
      </c>
      <c r="M1073">
        <f>IF(OR($E1073=1,$G1073=1,SUMIFS(Registros!$J$2:$J$6000,Registros!$B$2:$B$6000,$A1073)&gt;0),1,0)</f>
        <v/>
      </c>
      <c r="N1073">
        <f>IF($J1073&gt;0,1,IF(COUNTIFS(Registros!$A$2:$A$6000,"CS",Registros!$B$2:$B$6000,$A1073,Registros!$K$2:$K$6000,"&lt;&gt;")&gt;0,1,0))</f>
        <v/>
      </c>
      <c r="O1073">
        <f>IF(AND($K1073=1,$E1073=0,$G1073=0,$I1073=0),"WINBACK",IF(AND($M1073=1,$N1073&gt;0),"CONVERGENTE",IF($M1073=1,"SOLO MÓVIL",IF($N1073&gt;0,"SOLO FIJO / INTERNET","SIN SERVICIOS"))))</f>
        <v/>
      </c>
      <c r="P1073">
        <f>IF($O1073="WINBACK","Recuperar (winback)",IF($O1073="CONVERGENTE","Upgrade / más líneas",IF($O1073="SOLO MÓVIL","Ofrecer fijo + internet (FLBBTV)",IF($O1073="SOLO FIJO / INTERNET","Ofrecer línea móvil Nextphone","Oferta completa (móvil + fijo + internet)"))))</f>
        <v/>
      </c>
      <c r="Q1073">
        <f>$F1073+$H1073+$L1073</f>
        <v/>
      </c>
      <c r="R1073">
        <f>IFERROR(VLOOKUP($A1073,Registros!$B$2:$G$6000,6,0),IFERROR(VLOOKUP($D1073,Winback!$B$2:$C$300,2,0),""))</f>
        <v/>
      </c>
      <c r="S1073">
        <f>IF($E1073=1,"NP","")&amp;IF($G1073=1,"+MOV","")&amp;IF($I1073=1,"+CS","")&amp;IF($K1073=1,"+WB","")</f>
        <v/>
      </c>
      <c r="T1073">
        <f>$E1073+$G1073+$I1073+$K1073</f>
        <v/>
      </c>
    </row>
    <row r="1074">
      <c r="A1074" t="inlineStr">
        <is>
          <t>363018960000</t>
        </is>
      </c>
      <c r="B1074" t="inlineStr">
        <is>
          <t>36301896</t>
        </is>
      </c>
      <c r="C1074" t="inlineStr">
        <is>
          <t>DORALIS LÓPEZ</t>
        </is>
      </c>
      <c r="D1074" t="inlineStr">
        <is>
          <t>DORALISLOPEZ</t>
        </is>
      </c>
      <c r="E1074">
        <f>IF(COUNTIFS(Registros!$A$2:$A$6000,"NP",Registros!$B$2:$B$6000,$A1074)&gt;0,1,0)</f>
        <v/>
      </c>
      <c r="F1074">
        <f>IF($E1074=1,SUMIFS(Registros!$F$2:$F$6000,Registros!$A$2:$A$6000,"NP",Registros!$B$2:$B$6000,$A1074),0)</f>
        <v/>
      </c>
      <c r="G1074">
        <f>IF(COUNTIFS(Registros!$A$2:$A$6000,"MOV",Registros!$B$2:$B$6000,$A1074)&gt;0,1,0)</f>
        <v/>
      </c>
      <c r="H1074">
        <f>IF($G1074=1,SUMIFS(Registros!$F$2:$F$6000,Registros!$A$2:$A$6000,"MOV",Registros!$B$2:$B$6000,$A1074),0)</f>
        <v/>
      </c>
      <c r="I1074">
        <f>IF(COUNTIFS(Registros!$A$2:$A$6000,"CS",Registros!$B$2:$B$6000,$A1074)&gt;0,1,0)</f>
        <v/>
      </c>
      <c r="J1074">
        <f>IF($I1074=1,SUMIFS(Registros!$I$2:$I$6000,Registros!$A$2:$A$6000,"CS",Registros!$B$2:$B$6000,$A1074),0)</f>
        <v/>
      </c>
      <c r="K1074">
        <f>IF(COUNTIFS(Winback!$K$2:$K$300,$D1074)&gt;0,1,0)</f>
        <v/>
      </c>
      <c r="L1074">
        <f>IF(AND($K1074=1,LEFT($A1074,3)="WB-"),SUMIFS(Winback!$D$2:$D$300,Winback!$K$2:$K$300,$D1074),0)</f>
        <v/>
      </c>
      <c r="M1074">
        <f>IF(OR($E1074=1,$G1074=1,SUMIFS(Registros!$J$2:$J$6000,Registros!$B$2:$B$6000,$A1074)&gt;0),1,0)</f>
        <v/>
      </c>
      <c r="N1074">
        <f>IF($J1074&gt;0,1,IF(COUNTIFS(Registros!$A$2:$A$6000,"CS",Registros!$B$2:$B$6000,$A1074,Registros!$K$2:$K$6000,"&lt;&gt;")&gt;0,1,0))</f>
        <v/>
      </c>
      <c r="O1074">
        <f>IF(AND($K1074=1,$E1074=0,$G1074=0,$I1074=0),"WINBACK",IF(AND($M1074=1,$N1074&gt;0),"CONVERGENTE",IF($M1074=1,"SOLO MÓVIL",IF($N1074&gt;0,"SOLO FIJO / INTERNET","SIN SERVICIOS"))))</f>
        <v/>
      </c>
      <c r="P1074">
        <f>IF($O1074="WINBACK","Recuperar (winback)",IF($O1074="CONVERGENTE","Upgrade / más líneas",IF($O1074="SOLO MÓVIL","Ofrecer fijo + internet (FLBBTV)",IF($O1074="SOLO FIJO / INTERNET","Ofrecer línea móvil Nextphone","Oferta completa (móvil + fijo + internet)"))))</f>
        <v/>
      </c>
      <c r="Q1074">
        <f>$F1074+$H1074+$L1074</f>
        <v/>
      </c>
      <c r="R1074">
        <f>IFERROR(VLOOKUP($A1074,Registros!$B$2:$G$6000,6,0),IFERROR(VLOOKUP($D1074,Winback!$B$2:$C$300,2,0),""))</f>
        <v/>
      </c>
      <c r="S1074">
        <f>IF($E1074=1,"NP","")&amp;IF($G1074=1,"+MOV","")&amp;IF($I1074=1,"+CS","")&amp;IF($K1074=1,"+WB","")</f>
        <v/>
      </c>
      <c r="T1074">
        <f>$E1074+$G1074+$I1074+$K1074</f>
        <v/>
      </c>
    </row>
    <row r="1075">
      <c r="A1075" t="inlineStr">
        <is>
          <t>354351310000</t>
        </is>
      </c>
      <c r="B1075" t="inlineStr">
        <is>
          <t>35435131</t>
        </is>
      </c>
      <c r="C1075" t="inlineStr">
        <is>
          <t>DIDIER EDISON SAEZ BARBA</t>
        </is>
      </c>
      <c r="D1075" t="inlineStr">
        <is>
          <t>DIDIEREDISONSAEZBARBA</t>
        </is>
      </c>
      <c r="E1075">
        <f>IF(COUNTIFS(Registros!$A$2:$A$6000,"NP",Registros!$B$2:$B$6000,$A1075)&gt;0,1,0)</f>
        <v/>
      </c>
      <c r="F1075">
        <f>IF($E1075=1,SUMIFS(Registros!$F$2:$F$6000,Registros!$A$2:$A$6000,"NP",Registros!$B$2:$B$6000,$A1075),0)</f>
        <v/>
      </c>
      <c r="G1075">
        <f>IF(COUNTIFS(Registros!$A$2:$A$6000,"MOV",Registros!$B$2:$B$6000,$A1075)&gt;0,1,0)</f>
        <v/>
      </c>
      <c r="H1075">
        <f>IF($G1075=1,SUMIFS(Registros!$F$2:$F$6000,Registros!$A$2:$A$6000,"MOV",Registros!$B$2:$B$6000,$A1075),0)</f>
        <v/>
      </c>
      <c r="I1075">
        <f>IF(COUNTIFS(Registros!$A$2:$A$6000,"CS",Registros!$B$2:$B$6000,$A1075)&gt;0,1,0)</f>
        <v/>
      </c>
      <c r="J1075">
        <f>IF($I1075=1,SUMIFS(Registros!$I$2:$I$6000,Registros!$A$2:$A$6000,"CS",Registros!$B$2:$B$6000,$A1075),0)</f>
        <v/>
      </c>
      <c r="K1075">
        <f>IF(COUNTIFS(Winback!$K$2:$K$300,$D1075)&gt;0,1,0)</f>
        <v/>
      </c>
      <c r="L1075">
        <f>IF(AND($K1075=1,LEFT($A1075,3)="WB-"),SUMIFS(Winback!$D$2:$D$300,Winback!$K$2:$K$300,$D1075),0)</f>
        <v/>
      </c>
      <c r="M1075">
        <f>IF(OR($E1075=1,$G1075=1,SUMIFS(Registros!$J$2:$J$6000,Registros!$B$2:$B$6000,$A1075)&gt;0),1,0)</f>
        <v/>
      </c>
      <c r="N1075">
        <f>IF($J1075&gt;0,1,IF(COUNTIFS(Registros!$A$2:$A$6000,"CS",Registros!$B$2:$B$6000,$A1075,Registros!$K$2:$K$6000,"&lt;&gt;")&gt;0,1,0))</f>
        <v/>
      </c>
      <c r="O1075">
        <f>IF(AND($K1075=1,$E1075=0,$G1075=0,$I1075=0),"WINBACK",IF(AND($M1075=1,$N1075&gt;0),"CONVERGENTE",IF($M1075=1,"SOLO MÓVIL",IF($N1075&gt;0,"SOLO FIJO / INTERNET","SIN SERVICIOS"))))</f>
        <v/>
      </c>
      <c r="P1075">
        <f>IF($O1075="WINBACK","Recuperar (winback)",IF($O1075="CONVERGENTE","Upgrade / más líneas",IF($O1075="SOLO MÓVIL","Ofrecer fijo + internet (FLBBTV)",IF($O1075="SOLO FIJO / INTERNET","Ofrecer línea móvil Nextphone","Oferta completa (móvil + fijo + internet)"))))</f>
        <v/>
      </c>
      <c r="Q1075">
        <f>$F1075+$H1075+$L1075</f>
        <v/>
      </c>
      <c r="R1075">
        <f>IFERROR(VLOOKUP($A1075,Registros!$B$2:$G$6000,6,0),IFERROR(VLOOKUP($D1075,Winback!$B$2:$C$300,2,0),""))</f>
        <v/>
      </c>
      <c r="S1075">
        <f>IF($E1075=1,"NP","")&amp;IF($G1075=1,"+MOV","")&amp;IF($I1075=1,"+CS","")&amp;IF($K1075=1,"+WB","")</f>
        <v/>
      </c>
      <c r="T1075">
        <f>$E1075+$G1075+$I1075+$K1075</f>
        <v/>
      </c>
    </row>
    <row r="1076">
      <c r="A1076" t="inlineStr">
        <is>
          <t>356303380000</t>
        </is>
      </c>
      <c r="B1076" t="inlineStr">
        <is>
          <t>35630338</t>
        </is>
      </c>
      <c r="C1076" t="inlineStr">
        <is>
          <t>MANUEL ROMERO</t>
        </is>
      </c>
      <c r="D1076" t="inlineStr">
        <is>
          <t>MANUELROMERO</t>
        </is>
      </c>
      <c r="E1076">
        <f>IF(COUNTIFS(Registros!$A$2:$A$6000,"NP",Registros!$B$2:$B$6000,$A1076)&gt;0,1,0)</f>
        <v/>
      </c>
      <c r="F1076">
        <f>IF($E1076=1,SUMIFS(Registros!$F$2:$F$6000,Registros!$A$2:$A$6000,"NP",Registros!$B$2:$B$6000,$A1076),0)</f>
        <v/>
      </c>
      <c r="G1076">
        <f>IF(COUNTIFS(Registros!$A$2:$A$6000,"MOV",Registros!$B$2:$B$6000,$A1076)&gt;0,1,0)</f>
        <v/>
      </c>
      <c r="H1076">
        <f>IF($G1076=1,SUMIFS(Registros!$F$2:$F$6000,Registros!$A$2:$A$6000,"MOV",Registros!$B$2:$B$6000,$A1076),0)</f>
        <v/>
      </c>
      <c r="I1076">
        <f>IF(COUNTIFS(Registros!$A$2:$A$6000,"CS",Registros!$B$2:$B$6000,$A1076)&gt;0,1,0)</f>
        <v/>
      </c>
      <c r="J1076">
        <f>IF($I1076=1,SUMIFS(Registros!$I$2:$I$6000,Registros!$A$2:$A$6000,"CS",Registros!$B$2:$B$6000,$A1076),0)</f>
        <v/>
      </c>
      <c r="K1076">
        <f>IF(COUNTIFS(Winback!$K$2:$K$300,$D1076)&gt;0,1,0)</f>
        <v/>
      </c>
      <c r="L1076">
        <f>IF(AND($K1076=1,LEFT($A1076,3)="WB-"),SUMIFS(Winback!$D$2:$D$300,Winback!$K$2:$K$300,$D1076),0)</f>
        <v/>
      </c>
      <c r="M1076">
        <f>IF(OR($E1076=1,$G1076=1,SUMIFS(Registros!$J$2:$J$6000,Registros!$B$2:$B$6000,$A1076)&gt;0),1,0)</f>
        <v/>
      </c>
      <c r="N1076">
        <f>IF($J1076&gt;0,1,IF(COUNTIFS(Registros!$A$2:$A$6000,"CS",Registros!$B$2:$B$6000,$A1076,Registros!$K$2:$K$6000,"&lt;&gt;")&gt;0,1,0))</f>
        <v/>
      </c>
      <c r="O1076">
        <f>IF(AND($K1076=1,$E1076=0,$G1076=0,$I1076=0),"WINBACK",IF(AND($M1076=1,$N1076&gt;0),"CONVERGENTE",IF($M1076=1,"SOLO MÓVIL",IF($N1076&gt;0,"SOLO FIJO / INTERNET","SIN SERVICIOS"))))</f>
        <v/>
      </c>
      <c r="P1076">
        <f>IF($O1076="WINBACK","Recuperar (winback)",IF($O1076="CONVERGENTE","Upgrade / más líneas",IF($O1076="SOLO MÓVIL","Ofrecer fijo + internet (FLBBTV)",IF($O1076="SOLO FIJO / INTERNET","Ofrecer línea móvil Nextphone","Oferta completa (móvil + fijo + internet)"))))</f>
        <v/>
      </c>
      <c r="Q1076">
        <f>$F1076+$H1076+$L1076</f>
        <v/>
      </c>
      <c r="R1076">
        <f>IFERROR(VLOOKUP($A1076,Registros!$B$2:$G$6000,6,0),IFERROR(VLOOKUP($D1076,Winback!$B$2:$C$300,2,0),""))</f>
        <v/>
      </c>
      <c r="S1076">
        <f>IF($E1076=1,"NP","")&amp;IF($G1076=1,"+MOV","")&amp;IF($I1076=1,"+CS","")&amp;IF($K1076=1,"+WB","")</f>
        <v/>
      </c>
      <c r="T1076">
        <f>$E1076+$G1076+$I1076+$K1076</f>
        <v/>
      </c>
    </row>
    <row r="1077">
      <c r="A1077" t="inlineStr">
        <is>
          <t>362006500000</t>
        </is>
      </c>
      <c r="B1077" t="inlineStr">
        <is>
          <t>36200650</t>
        </is>
      </c>
      <c r="C1077" t="inlineStr">
        <is>
          <t>JOSE GABRIEL MARCIAGA SMITH</t>
        </is>
      </c>
      <c r="D1077" t="inlineStr">
        <is>
          <t>JOSEGABRIELMARCIAGASMITH</t>
        </is>
      </c>
      <c r="E1077">
        <f>IF(COUNTIFS(Registros!$A$2:$A$6000,"NP",Registros!$B$2:$B$6000,$A1077)&gt;0,1,0)</f>
        <v/>
      </c>
      <c r="F1077">
        <f>IF($E1077=1,SUMIFS(Registros!$F$2:$F$6000,Registros!$A$2:$A$6000,"NP",Registros!$B$2:$B$6000,$A1077),0)</f>
        <v/>
      </c>
      <c r="G1077">
        <f>IF(COUNTIFS(Registros!$A$2:$A$6000,"MOV",Registros!$B$2:$B$6000,$A1077)&gt;0,1,0)</f>
        <v/>
      </c>
      <c r="H1077">
        <f>IF($G1077=1,SUMIFS(Registros!$F$2:$F$6000,Registros!$A$2:$A$6000,"MOV",Registros!$B$2:$B$6000,$A1077),0)</f>
        <v/>
      </c>
      <c r="I1077">
        <f>IF(COUNTIFS(Registros!$A$2:$A$6000,"CS",Registros!$B$2:$B$6000,$A1077)&gt;0,1,0)</f>
        <v/>
      </c>
      <c r="J1077">
        <f>IF($I1077=1,SUMIFS(Registros!$I$2:$I$6000,Registros!$A$2:$A$6000,"CS",Registros!$B$2:$B$6000,$A1077),0)</f>
        <v/>
      </c>
      <c r="K1077">
        <f>IF(COUNTIFS(Winback!$K$2:$K$300,$D1077)&gt;0,1,0)</f>
        <v/>
      </c>
      <c r="L1077">
        <f>IF(AND($K1077=1,LEFT($A1077,3)="WB-"),SUMIFS(Winback!$D$2:$D$300,Winback!$K$2:$K$300,$D1077),0)</f>
        <v/>
      </c>
      <c r="M1077">
        <f>IF(OR($E1077=1,$G1077=1,SUMIFS(Registros!$J$2:$J$6000,Registros!$B$2:$B$6000,$A1077)&gt;0),1,0)</f>
        <v/>
      </c>
      <c r="N1077">
        <f>IF($J1077&gt;0,1,IF(COUNTIFS(Registros!$A$2:$A$6000,"CS",Registros!$B$2:$B$6000,$A1077,Registros!$K$2:$K$6000,"&lt;&gt;")&gt;0,1,0))</f>
        <v/>
      </c>
      <c r="O1077">
        <f>IF(AND($K1077=1,$E1077=0,$G1077=0,$I1077=0),"WINBACK",IF(AND($M1077=1,$N1077&gt;0),"CONVERGENTE",IF($M1077=1,"SOLO MÓVIL",IF($N1077&gt;0,"SOLO FIJO / INTERNET","SIN SERVICIOS"))))</f>
        <v/>
      </c>
      <c r="P1077">
        <f>IF($O1077="WINBACK","Recuperar (winback)",IF($O1077="CONVERGENTE","Upgrade / más líneas",IF($O1077="SOLO MÓVIL","Ofrecer fijo + internet (FLBBTV)",IF($O1077="SOLO FIJO / INTERNET","Ofrecer línea móvil Nextphone","Oferta completa (móvil + fijo + internet)"))))</f>
        <v/>
      </c>
      <c r="Q1077">
        <f>$F1077+$H1077+$L1077</f>
        <v/>
      </c>
      <c r="R1077">
        <f>IFERROR(VLOOKUP($A1077,Registros!$B$2:$G$6000,6,0),IFERROR(VLOOKUP($D1077,Winback!$B$2:$C$300,2,0),""))</f>
        <v/>
      </c>
      <c r="S1077">
        <f>IF($E1077=1,"NP","")&amp;IF($G1077=1,"+MOV","")&amp;IF($I1077=1,"+CS","")&amp;IF($K1077=1,"+WB","")</f>
        <v/>
      </c>
      <c r="T1077">
        <f>$E1077+$G1077+$I1077+$K1077</f>
        <v/>
      </c>
    </row>
    <row r="1078">
      <c r="A1078" t="inlineStr">
        <is>
          <t>351227090000</t>
        </is>
      </c>
      <c r="B1078" t="inlineStr">
        <is>
          <t>35122709</t>
        </is>
      </c>
      <c r="C1078" t="inlineStr">
        <is>
          <t>CARLOS OSORIO</t>
        </is>
      </c>
      <c r="D1078" t="inlineStr">
        <is>
          <t>CARLOSOSORIO</t>
        </is>
      </c>
      <c r="E1078">
        <f>IF(COUNTIFS(Registros!$A$2:$A$6000,"NP",Registros!$B$2:$B$6000,$A1078)&gt;0,1,0)</f>
        <v/>
      </c>
      <c r="F1078">
        <f>IF($E1078=1,SUMIFS(Registros!$F$2:$F$6000,Registros!$A$2:$A$6000,"NP",Registros!$B$2:$B$6000,$A1078),0)</f>
        <v/>
      </c>
      <c r="G1078">
        <f>IF(COUNTIFS(Registros!$A$2:$A$6000,"MOV",Registros!$B$2:$B$6000,$A1078)&gt;0,1,0)</f>
        <v/>
      </c>
      <c r="H1078">
        <f>IF($G1078=1,SUMIFS(Registros!$F$2:$F$6000,Registros!$A$2:$A$6000,"MOV",Registros!$B$2:$B$6000,$A1078),0)</f>
        <v/>
      </c>
      <c r="I1078">
        <f>IF(COUNTIFS(Registros!$A$2:$A$6000,"CS",Registros!$B$2:$B$6000,$A1078)&gt;0,1,0)</f>
        <v/>
      </c>
      <c r="J1078">
        <f>IF($I1078=1,SUMIFS(Registros!$I$2:$I$6000,Registros!$A$2:$A$6000,"CS",Registros!$B$2:$B$6000,$A1078),0)</f>
        <v/>
      </c>
      <c r="K1078">
        <f>IF(COUNTIFS(Winback!$K$2:$K$300,$D1078)&gt;0,1,0)</f>
        <v/>
      </c>
      <c r="L1078">
        <f>IF(AND($K1078=1,LEFT($A1078,3)="WB-"),SUMIFS(Winback!$D$2:$D$300,Winback!$K$2:$K$300,$D1078),0)</f>
        <v/>
      </c>
      <c r="M1078">
        <f>IF(OR($E1078=1,$G1078=1,SUMIFS(Registros!$J$2:$J$6000,Registros!$B$2:$B$6000,$A1078)&gt;0),1,0)</f>
        <v/>
      </c>
      <c r="N1078">
        <f>IF($J1078&gt;0,1,IF(COUNTIFS(Registros!$A$2:$A$6000,"CS",Registros!$B$2:$B$6000,$A1078,Registros!$K$2:$K$6000,"&lt;&gt;")&gt;0,1,0))</f>
        <v/>
      </c>
      <c r="O1078">
        <f>IF(AND($K1078=1,$E1078=0,$G1078=0,$I1078=0),"WINBACK",IF(AND($M1078=1,$N1078&gt;0),"CONVERGENTE",IF($M1078=1,"SOLO MÓVIL",IF($N1078&gt;0,"SOLO FIJO / INTERNET","SIN SERVICIOS"))))</f>
        <v/>
      </c>
      <c r="P1078">
        <f>IF($O1078="WINBACK","Recuperar (winback)",IF($O1078="CONVERGENTE","Upgrade / más líneas",IF($O1078="SOLO MÓVIL","Ofrecer fijo + internet (FLBBTV)",IF($O1078="SOLO FIJO / INTERNET","Ofrecer línea móvil Nextphone","Oferta completa (móvil + fijo + internet)"))))</f>
        <v/>
      </c>
      <c r="Q1078">
        <f>$F1078+$H1078+$L1078</f>
        <v/>
      </c>
      <c r="R1078">
        <f>IFERROR(VLOOKUP($A1078,Registros!$B$2:$G$6000,6,0),IFERROR(VLOOKUP($D1078,Winback!$B$2:$C$300,2,0),""))</f>
        <v/>
      </c>
      <c r="S1078">
        <f>IF($E1078=1,"NP","")&amp;IF($G1078=1,"+MOV","")&amp;IF($I1078=1,"+CS","")&amp;IF($K1078=1,"+WB","")</f>
        <v/>
      </c>
      <c r="T1078">
        <f>$E1078+$G1078+$I1078+$K1078</f>
        <v/>
      </c>
    </row>
    <row r="1079">
      <c r="A1079" t="inlineStr">
        <is>
          <t>358062920000</t>
        </is>
      </c>
      <c r="B1079" t="inlineStr">
        <is>
          <t>35806292</t>
        </is>
      </c>
      <c r="C1079" t="inlineStr">
        <is>
          <t>RITA LIBRADA ROSAS</t>
        </is>
      </c>
      <c r="D1079" t="inlineStr">
        <is>
          <t>RITALIBRADAROSAS</t>
        </is>
      </c>
      <c r="E1079">
        <f>IF(COUNTIFS(Registros!$A$2:$A$6000,"NP",Registros!$B$2:$B$6000,$A1079)&gt;0,1,0)</f>
        <v/>
      </c>
      <c r="F1079">
        <f>IF($E1079=1,SUMIFS(Registros!$F$2:$F$6000,Registros!$A$2:$A$6000,"NP",Registros!$B$2:$B$6000,$A1079),0)</f>
        <v/>
      </c>
      <c r="G1079">
        <f>IF(COUNTIFS(Registros!$A$2:$A$6000,"MOV",Registros!$B$2:$B$6000,$A1079)&gt;0,1,0)</f>
        <v/>
      </c>
      <c r="H1079">
        <f>IF($G1079=1,SUMIFS(Registros!$F$2:$F$6000,Registros!$A$2:$A$6000,"MOV",Registros!$B$2:$B$6000,$A1079),0)</f>
        <v/>
      </c>
      <c r="I1079">
        <f>IF(COUNTIFS(Registros!$A$2:$A$6000,"CS",Registros!$B$2:$B$6000,$A1079)&gt;0,1,0)</f>
        <v/>
      </c>
      <c r="J1079">
        <f>IF($I1079=1,SUMIFS(Registros!$I$2:$I$6000,Registros!$A$2:$A$6000,"CS",Registros!$B$2:$B$6000,$A1079),0)</f>
        <v/>
      </c>
      <c r="K1079">
        <f>IF(COUNTIFS(Winback!$K$2:$K$300,$D1079)&gt;0,1,0)</f>
        <v/>
      </c>
      <c r="L1079">
        <f>IF(AND($K1079=1,LEFT($A1079,3)="WB-"),SUMIFS(Winback!$D$2:$D$300,Winback!$K$2:$K$300,$D1079),0)</f>
        <v/>
      </c>
      <c r="M1079">
        <f>IF(OR($E1079=1,$G1079=1,SUMIFS(Registros!$J$2:$J$6000,Registros!$B$2:$B$6000,$A1079)&gt;0),1,0)</f>
        <v/>
      </c>
      <c r="N1079">
        <f>IF($J1079&gt;0,1,IF(COUNTIFS(Registros!$A$2:$A$6000,"CS",Registros!$B$2:$B$6000,$A1079,Registros!$K$2:$K$6000,"&lt;&gt;")&gt;0,1,0))</f>
        <v/>
      </c>
      <c r="O1079">
        <f>IF(AND($K1079=1,$E1079=0,$G1079=0,$I1079=0),"WINBACK",IF(AND($M1079=1,$N1079&gt;0),"CONVERGENTE",IF($M1079=1,"SOLO MÓVIL",IF($N1079&gt;0,"SOLO FIJO / INTERNET","SIN SERVICIOS"))))</f>
        <v/>
      </c>
      <c r="P1079">
        <f>IF($O1079="WINBACK","Recuperar (winback)",IF($O1079="CONVERGENTE","Upgrade / más líneas",IF($O1079="SOLO MÓVIL","Ofrecer fijo + internet (FLBBTV)",IF($O1079="SOLO FIJO / INTERNET","Ofrecer línea móvil Nextphone","Oferta completa (móvil + fijo + internet)"))))</f>
        <v/>
      </c>
      <c r="Q1079">
        <f>$F1079+$H1079+$L1079</f>
        <v/>
      </c>
      <c r="R1079">
        <f>IFERROR(VLOOKUP($A1079,Registros!$B$2:$G$6000,6,0),IFERROR(VLOOKUP($D1079,Winback!$B$2:$C$300,2,0),""))</f>
        <v/>
      </c>
      <c r="S1079">
        <f>IF($E1079=1,"NP","")&amp;IF($G1079=1,"+MOV","")&amp;IF($I1079=1,"+CS","")&amp;IF($K1079=1,"+WB","")</f>
        <v/>
      </c>
      <c r="T1079">
        <f>$E1079+$G1079+$I1079+$K1079</f>
        <v/>
      </c>
    </row>
    <row r="1080">
      <c r="A1080" t="inlineStr">
        <is>
          <t>359236360000</t>
        </is>
      </c>
      <c r="B1080" t="inlineStr">
        <is>
          <t>35923636</t>
        </is>
      </c>
      <c r="C1080" t="inlineStr">
        <is>
          <t>LIDIER DE LEON</t>
        </is>
      </c>
      <c r="D1080" t="inlineStr">
        <is>
          <t>LIDIERDELEON</t>
        </is>
      </c>
      <c r="E1080">
        <f>IF(COUNTIFS(Registros!$A$2:$A$6000,"NP",Registros!$B$2:$B$6000,$A1080)&gt;0,1,0)</f>
        <v/>
      </c>
      <c r="F1080">
        <f>IF($E1080=1,SUMIFS(Registros!$F$2:$F$6000,Registros!$A$2:$A$6000,"NP",Registros!$B$2:$B$6000,$A1080),0)</f>
        <v/>
      </c>
      <c r="G1080">
        <f>IF(COUNTIFS(Registros!$A$2:$A$6000,"MOV",Registros!$B$2:$B$6000,$A1080)&gt;0,1,0)</f>
        <v/>
      </c>
      <c r="H1080">
        <f>IF($G1080=1,SUMIFS(Registros!$F$2:$F$6000,Registros!$A$2:$A$6000,"MOV",Registros!$B$2:$B$6000,$A1080),0)</f>
        <v/>
      </c>
      <c r="I1080">
        <f>IF(COUNTIFS(Registros!$A$2:$A$6000,"CS",Registros!$B$2:$B$6000,$A1080)&gt;0,1,0)</f>
        <v/>
      </c>
      <c r="J1080">
        <f>IF($I1080=1,SUMIFS(Registros!$I$2:$I$6000,Registros!$A$2:$A$6000,"CS",Registros!$B$2:$B$6000,$A1080),0)</f>
        <v/>
      </c>
      <c r="K1080">
        <f>IF(COUNTIFS(Winback!$K$2:$K$300,$D1080)&gt;0,1,0)</f>
        <v/>
      </c>
      <c r="L1080">
        <f>IF(AND($K1080=1,LEFT($A1080,3)="WB-"),SUMIFS(Winback!$D$2:$D$300,Winback!$K$2:$K$300,$D1080),0)</f>
        <v/>
      </c>
      <c r="M1080">
        <f>IF(OR($E1080=1,$G1080=1,SUMIFS(Registros!$J$2:$J$6000,Registros!$B$2:$B$6000,$A1080)&gt;0),1,0)</f>
        <v/>
      </c>
      <c r="N1080">
        <f>IF($J1080&gt;0,1,IF(COUNTIFS(Registros!$A$2:$A$6000,"CS",Registros!$B$2:$B$6000,$A1080,Registros!$K$2:$K$6000,"&lt;&gt;")&gt;0,1,0))</f>
        <v/>
      </c>
      <c r="O1080">
        <f>IF(AND($K1080=1,$E1080=0,$G1080=0,$I1080=0),"WINBACK",IF(AND($M1080=1,$N1080&gt;0),"CONVERGENTE",IF($M1080=1,"SOLO MÓVIL",IF($N1080&gt;0,"SOLO FIJO / INTERNET","SIN SERVICIOS"))))</f>
        <v/>
      </c>
      <c r="P1080">
        <f>IF($O1080="WINBACK","Recuperar (winback)",IF($O1080="CONVERGENTE","Upgrade / más líneas",IF($O1080="SOLO MÓVIL","Ofrecer fijo + internet (FLBBTV)",IF($O1080="SOLO FIJO / INTERNET","Ofrecer línea móvil Nextphone","Oferta completa (móvil + fijo + internet)"))))</f>
        <v/>
      </c>
      <c r="Q1080">
        <f>$F1080+$H1080+$L1080</f>
        <v/>
      </c>
      <c r="R1080">
        <f>IFERROR(VLOOKUP($A1080,Registros!$B$2:$G$6000,6,0),IFERROR(VLOOKUP($D1080,Winback!$B$2:$C$300,2,0),""))</f>
        <v/>
      </c>
      <c r="S1080">
        <f>IF($E1080=1,"NP","")&amp;IF($G1080=1,"+MOV","")&amp;IF($I1080=1,"+CS","")&amp;IF($K1080=1,"+WB","")</f>
        <v/>
      </c>
      <c r="T1080">
        <f>$E1080+$G1080+$I1080+$K1080</f>
        <v/>
      </c>
    </row>
    <row r="1081">
      <c r="A1081" t="inlineStr">
        <is>
          <t>359221020000</t>
        </is>
      </c>
      <c r="B1081" t="inlineStr">
        <is>
          <t>35922102</t>
        </is>
      </c>
      <c r="C1081" t="inlineStr">
        <is>
          <t>LUIS RODRIGUEZ</t>
        </is>
      </c>
      <c r="D1081" t="inlineStr">
        <is>
          <t>LUISRODRIGUEZ</t>
        </is>
      </c>
      <c r="E1081">
        <f>IF(COUNTIFS(Registros!$A$2:$A$6000,"NP",Registros!$B$2:$B$6000,$A1081)&gt;0,1,0)</f>
        <v/>
      </c>
      <c r="F1081">
        <f>IF($E1081=1,SUMIFS(Registros!$F$2:$F$6000,Registros!$A$2:$A$6000,"NP",Registros!$B$2:$B$6000,$A1081),0)</f>
        <v/>
      </c>
      <c r="G1081">
        <f>IF(COUNTIFS(Registros!$A$2:$A$6000,"MOV",Registros!$B$2:$B$6000,$A1081)&gt;0,1,0)</f>
        <v/>
      </c>
      <c r="H1081">
        <f>IF($G1081=1,SUMIFS(Registros!$F$2:$F$6000,Registros!$A$2:$A$6000,"MOV",Registros!$B$2:$B$6000,$A1081),0)</f>
        <v/>
      </c>
      <c r="I1081">
        <f>IF(COUNTIFS(Registros!$A$2:$A$6000,"CS",Registros!$B$2:$B$6000,$A1081)&gt;0,1,0)</f>
        <v/>
      </c>
      <c r="J1081">
        <f>IF($I1081=1,SUMIFS(Registros!$I$2:$I$6000,Registros!$A$2:$A$6000,"CS",Registros!$B$2:$B$6000,$A1081),0)</f>
        <v/>
      </c>
      <c r="K1081">
        <f>IF(COUNTIFS(Winback!$K$2:$K$300,$D1081)&gt;0,1,0)</f>
        <v/>
      </c>
      <c r="L1081">
        <f>IF(AND($K1081=1,LEFT($A1081,3)="WB-"),SUMIFS(Winback!$D$2:$D$300,Winback!$K$2:$K$300,$D1081),0)</f>
        <v/>
      </c>
      <c r="M1081">
        <f>IF(OR($E1081=1,$G1081=1,SUMIFS(Registros!$J$2:$J$6000,Registros!$B$2:$B$6000,$A1081)&gt;0),1,0)</f>
        <v/>
      </c>
      <c r="N1081">
        <f>IF($J1081&gt;0,1,IF(COUNTIFS(Registros!$A$2:$A$6000,"CS",Registros!$B$2:$B$6000,$A1081,Registros!$K$2:$K$6000,"&lt;&gt;")&gt;0,1,0))</f>
        <v/>
      </c>
      <c r="O1081">
        <f>IF(AND($K1081=1,$E1081=0,$G1081=0,$I1081=0),"WINBACK",IF(AND($M1081=1,$N1081&gt;0),"CONVERGENTE",IF($M1081=1,"SOLO MÓVIL",IF($N1081&gt;0,"SOLO FIJO / INTERNET","SIN SERVICIOS"))))</f>
        <v/>
      </c>
      <c r="P1081">
        <f>IF($O1081="WINBACK","Recuperar (winback)",IF($O1081="CONVERGENTE","Upgrade / más líneas",IF($O1081="SOLO MÓVIL","Ofrecer fijo + internet (FLBBTV)",IF($O1081="SOLO FIJO / INTERNET","Ofrecer línea móvil Nextphone","Oferta completa (móvil + fijo + internet)"))))</f>
        <v/>
      </c>
      <c r="Q1081">
        <f>$F1081+$H1081+$L1081</f>
        <v/>
      </c>
      <c r="R1081">
        <f>IFERROR(VLOOKUP($A1081,Registros!$B$2:$G$6000,6,0),IFERROR(VLOOKUP($D1081,Winback!$B$2:$C$300,2,0),""))</f>
        <v/>
      </c>
      <c r="S1081">
        <f>IF($E1081=1,"NP","")&amp;IF($G1081=1,"+MOV","")&amp;IF($I1081=1,"+CS","")&amp;IF($K1081=1,"+WB","")</f>
        <v/>
      </c>
      <c r="T1081">
        <f>$E1081+$G1081+$I1081+$K1081</f>
        <v/>
      </c>
    </row>
    <row r="1082">
      <c r="A1082" t="inlineStr">
        <is>
          <t>357090790000</t>
        </is>
      </c>
      <c r="B1082" t="inlineStr">
        <is>
          <t>35709079</t>
        </is>
      </c>
      <c r="C1082" t="inlineStr">
        <is>
          <t>GILBERTO JAVIER ESCOBAR AVILA</t>
        </is>
      </c>
      <c r="D1082" t="inlineStr">
        <is>
          <t>GILBERTOJAVIERESCOBARAVILA</t>
        </is>
      </c>
      <c r="E1082">
        <f>IF(COUNTIFS(Registros!$A$2:$A$6000,"NP",Registros!$B$2:$B$6000,$A1082)&gt;0,1,0)</f>
        <v/>
      </c>
      <c r="F1082">
        <f>IF($E1082=1,SUMIFS(Registros!$F$2:$F$6000,Registros!$A$2:$A$6000,"NP",Registros!$B$2:$B$6000,$A1082),0)</f>
        <v/>
      </c>
      <c r="G1082">
        <f>IF(COUNTIFS(Registros!$A$2:$A$6000,"MOV",Registros!$B$2:$B$6000,$A1082)&gt;0,1,0)</f>
        <v/>
      </c>
      <c r="H1082">
        <f>IF($G1082=1,SUMIFS(Registros!$F$2:$F$6000,Registros!$A$2:$A$6000,"MOV",Registros!$B$2:$B$6000,$A1082),0)</f>
        <v/>
      </c>
      <c r="I1082">
        <f>IF(COUNTIFS(Registros!$A$2:$A$6000,"CS",Registros!$B$2:$B$6000,$A1082)&gt;0,1,0)</f>
        <v/>
      </c>
      <c r="J1082">
        <f>IF($I1082=1,SUMIFS(Registros!$I$2:$I$6000,Registros!$A$2:$A$6000,"CS",Registros!$B$2:$B$6000,$A1082),0)</f>
        <v/>
      </c>
      <c r="K1082">
        <f>IF(COUNTIFS(Winback!$K$2:$K$300,$D1082)&gt;0,1,0)</f>
        <v/>
      </c>
      <c r="L1082">
        <f>IF(AND($K1082=1,LEFT($A1082,3)="WB-"),SUMIFS(Winback!$D$2:$D$300,Winback!$K$2:$K$300,$D1082),0)</f>
        <v/>
      </c>
      <c r="M1082">
        <f>IF(OR($E1082=1,$G1082=1,SUMIFS(Registros!$J$2:$J$6000,Registros!$B$2:$B$6000,$A1082)&gt;0),1,0)</f>
        <v/>
      </c>
      <c r="N1082">
        <f>IF($J1082&gt;0,1,IF(COUNTIFS(Registros!$A$2:$A$6000,"CS",Registros!$B$2:$B$6000,$A1082,Registros!$K$2:$K$6000,"&lt;&gt;")&gt;0,1,0))</f>
        <v/>
      </c>
      <c r="O1082">
        <f>IF(AND($K1082=1,$E1082=0,$G1082=0,$I1082=0),"WINBACK",IF(AND($M1082=1,$N1082&gt;0),"CONVERGENTE",IF($M1082=1,"SOLO MÓVIL",IF($N1082&gt;0,"SOLO FIJO / INTERNET","SIN SERVICIOS"))))</f>
        <v/>
      </c>
      <c r="P1082">
        <f>IF($O1082="WINBACK","Recuperar (winback)",IF($O1082="CONVERGENTE","Upgrade / más líneas",IF($O1082="SOLO MÓVIL","Ofrecer fijo + internet (FLBBTV)",IF($O1082="SOLO FIJO / INTERNET","Ofrecer línea móvil Nextphone","Oferta completa (móvil + fijo + internet)"))))</f>
        <v/>
      </c>
      <c r="Q1082">
        <f>$F1082+$H1082+$L1082</f>
        <v/>
      </c>
      <c r="R1082">
        <f>IFERROR(VLOOKUP($A1082,Registros!$B$2:$G$6000,6,0),IFERROR(VLOOKUP($D1082,Winback!$B$2:$C$300,2,0),""))</f>
        <v/>
      </c>
      <c r="S1082">
        <f>IF($E1082=1,"NP","")&amp;IF($G1082=1,"+MOV","")&amp;IF($I1082=1,"+CS","")&amp;IF($K1082=1,"+WB","")</f>
        <v/>
      </c>
      <c r="T1082">
        <f>$E1082+$G1082+$I1082+$K1082</f>
        <v/>
      </c>
    </row>
    <row r="1083">
      <c r="A1083" t="inlineStr">
        <is>
          <t>368025670000</t>
        </is>
      </c>
      <c r="B1083" t="inlineStr">
        <is>
          <t>36802567</t>
        </is>
      </c>
      <c r="C1083" t="inlineStr">
        <is>
          <t>MARIA ISABEL VAL GONZALES</t>
        </is>
      </c>
      <c r="D1083" t="inlineStr">
        <is>
          <t>MARIAISABELVALGONZALES</t>
        </is>
      </c>
      <c r="E1083">
        <f>IF(COUNTIFS(Registros!$A$2:$A$6000,"NP",Registros!$B$2:$B$6000,$A1083)&gt;0,1,0)</f>
        <v/>
      </c>
      <c r="F1083">
        <f>IF($E1083=1,SUMIFS(Registros!$F$2:$F$6000,Registros!$A$2:$A$6000,"NP",Registros!$B$2:$B$6000,$A1083),0)</f>
        <v/>
      </c>
      <c r="G1083">
        <f>IF(COUNTIFS(Registros!$A$2:$A$6000,"MOV",Registros!$B$2:$B$6000,$A1083)&gt;0,1,0)</f>
        <v/>
      </c>
      <c r="H1083">
        <f>IF($G1083=1,SUMIFS(Registros!$F$2:$F$6000,Registros!$A$2:$A$6000,"MOV",Registros!$B$2:$B$6000,$A1083),0)</f>
        <v/>
      </c>
      <c r="I1083">
        <f>IF(COUNTIFS(Registros!$A$2:$A$6000,"CS",Registros!$B$2:$B$6000,$A1083)&gt;0,1,0)</f>
        <v/>
      </c>
      <c r="J1083">
        <f>IF($I1083=1,SUMIFS(Registros!$I$2:$I$6000,Registros!$A$2:$A$6000,"CS",Registros!$B$2:$B$6000,$A1083),0)</f>
        <v/>
      </c>
      <c r="K1083">
        <f>IF(COUNTIFS(Winback!$K$2:$K$300,$D1083)&gt;0,1,0)</f>
        <v/>
      </c>
      <c r="L1083">
        <f>IF(AND($K1083=1,LEFT($A1083,3)="WB-"),SUMIFS(Winback!$D$2:$D$300,Winback!$K$2:$K$300,$D1083),0)</f>
        <v/>
      </c>
      <c r="M1083">
        <f>IF(OR($E1083=1,$G1083=1,SUMIFS(Registros!$J$2:$J$6000,Registros!$B$2:$B$6000,$A1083)&gt;0),1,0)</f>
        <v/>
      </c>
      <c r="N1083">
        <f>IF($J1083&gt;0,1,IF(COUNTIFS(Registros!$A$2:$A$6000,"CS",Registros!$B$2:$B$6000,$A1083,Registros!$K$2:$K$6000,"&lt;&gt;")&gt;0,1,0))</f>
        <v/>
      </c>
      <c r="O1083">
        <f>IF(AND($K1083=1,$E1083=0,$G1083=0,$I1083=0),"WINBACK",IF(AND($M1083=1,$N1083&gt;0),"CONVERGENTE",IF($M1083=1,"SOLO MÓVIL",IF($N1083&gt;0,"SOLO FIJO / INTERNET","SIN SERVICIOS"))))</f>
        <v/>
      </c>
      <c r="P1083">
        <f>IF($O1083="WINBACK","Recuperar (winback)",IF($O1083="CONVERGENTE","Upgrade / más líneas",IF($O1083="SOLO MÓVIL","Ofrecer fijo + internet (FLBBTV)",IF($O1083="SOLO FIJO / INTERNET","Ofrecer línea móvil Nextphone","Oferta completa (móvil + fijo + internet)"))))</f>
        <v/>
      </c>
      <c r="Q1083">
        <f>$F1083+$H1083+$L1083</f>
        <v/>
      </c>
      <c r="R1083">
        <f>IFERROR(VLOOKUP($A1083,Registros!$B$2:$G$6000,6,0),IFERROR(VLOOKUP($D1083,Winback!$B$2:$C$300,2,0),""))</f>
        <v/>
      </c>
      <c r="S1083">
        <f>IF($E1083=1,"NP","")&amp;IF($G1083=1,"+MOV","")&amp;IF($I1083=1,"+CS","")&amp;IF($K1083=1,"+WB","")</f>
        <v/>
      </c>
      <c r="T1083">
        <f>$E1083+$G1083+$I1083+$K1083</f>
        <v/>
      </c>
    </row>
    <row r="1084">
      <c r="A1084" t="inlineStr">
        <is>
          <t>357370370000</t>
        </is>
      </c>
      <c r="B1084" t="inlineStr">
        <is>
          <t>35737037</t>
        </is>
      </c>
      <c r="C1084" t="inlineStr">
        <is>
          <t>FÉLIX FRANCISCO BEITIA NIETO</t>
        </is>
      </c>
      <c r="D1084" t="inlineStr">
        <is>
          <t>FELIXFRANCISCOBEITIANIETO</t>
        </is>
      </c>
      <c r="E1084">
        <f>IF(COUNTIFS(Registros!$A$2:$A$6000,"NP",Registros!$B$2:$B$6000,$A1084)&gt;0,1,0)</f>
        <v/>
      </c>
      <c r="F1084">
        <f>IF($E1084=1,SUMIFS(Registros!$F$2:$F$6000,Registros!$A$2:$A$6000,"NP",Registros!$B$2:$B$6000,$A1084),0)</f>
        <v/>
      </c>
      <c r="G1084">
        <f>IF(COUNTIFS(Registros!$A$2:$A$6000,"MOV",Registros!$B$2:$B$6000,$A1084)&gt;0,1,0)</f>
        <v/>
      </c>
      <c r="H1084">
        <f>IF($G1084=1,SUMIFS(Registros!$F$2:$F$6000,Registros!$A$2:$A$6000,"MOV",Registros!$B$2:$B$6000,$A1084),0)</f>
        <v/>
      </c>
      <c r="I1084">
        <f>IF(COUNTIFS(Registros!$A$2:$A$6000,"CS",Registros!$B$2:$B$6000,$A1084)&gt;0,1,0)</f>
        <v/>
      </c>
      <c r="J1084">
        <f>IF($I1084=1,SUMIFS(Registros!$I$2:$I$6000,Registros!$A$2:$A$6000,"CS",Registros!$B$2:$B$6000,$A1084),0)</f>
        <v/>
      </c>
      <c r="K1084">
        <f>IF(COUNTIFS(Winback!$K$2:$K$300,$D1084)&gt;0,1,0)</f>
        <v/>
      </c>
      <c r="L1084">
        <f>IF(AND($K1084=1,LEFT($A1084,3)="WB-"),SUMIFS(Winback!$D$2:$D$300,Winback!$K$2:$K$300,$D1084),0)</f>
        <v/>
      </c>
      <c r="M1084">
        <f>IF(OR($E1084=1,$G1084=1,SUMIFS(Registros!$J$2:$J$6000,Registros!$B$2:$B$6000,$A1084)&gt;0),1,0)</f>
        <v/>
      </c>
      <c r="N1084">
        <f>IF($J1084&gt;0,1,IF(COUNTIFS(Registros!$A$2:$A$6000,"CS",Registros!$B$2:$B$6000,$A1084,Registros!$K$2:$K$6000,"&lt;&gt;")&gt;0,1,0))</f>
        <v/>
      </c>
      <c r="O1084">
        <f>IF(AND($K1084=1,$E1084=0,$G1084=0,$I1084=0),"WINBACK",IF(AND($M1084=1,$N1084&gt;0),"CONVERGENTE",IF($M1084=1,"SOLO MÓVIL",IF($N1084&gt;0,"SOLO FIJO / INTERNET","SIN SERVICIOS"))))</f>
        <v/>
      </c>
      <c r="P1084">
        <f>IF($O1084="WINBACK","Recuperar (winback)",IF($O1084="CONVERGENTE","Upgrade / más líneas",IF($O1084="SOLO MÓVIL","Ofrecer fijo + internet (FLBBTV)",IF($O1084="SOLO FIJO / INTERNET","Ofrecer línea móvil Nextphone","Oferta completa (móvil + fijo + internet)"))))</f>
        <v/>
      </c>
      <c r="Q1084">
        <f>$F1084+$H1084+$L1084</f>
        <v/>
      </c>
      <c r="R1084">
        <f>IFERROR(VLOOKUP($A1084,Registros!$B$2:$G$6000,6,0),IFERROR(VLOOKUP($D1084,Winback!$B$2:$C$300,2,0),""))</f>
        <v/>
      </c>
      <c r="S1084">
        <f>IF($E1084=1,"NP","")&amp;IF($G1084=1,"+MOV","")&amp;IF($I1084=1,"+CS","")&amp;IF($K1084=1,"+WB","")</f>
        <v/>
      </c>
      <c r="T1084">
        <f>$E1084+$G1084+$I1084+$K1084</f>
        <v/>
      </c>
    </row>
    <row r="1085">
      <c r="A1085" t="inlineStr">
        <is>
          <t>358251040000</t>
        </is>
      </c>
      <c r="B1085" t="inlineStr">
        <is>
          <t>35825104</t>
        </is>
      </c>
      <c r="C1085" t="inlineStr">
        <is>
          <t>FELIX FRANCISCO BEITIA NIETO</t>
        </is>
      </c>
      <c r="D1085" t="inlineStr">
        <is>
          <t>FELIXFRANCISCOBEITIANIETO</t>
        </is>
      </c>
      <c r="E1085">
        <f>IF(COUNTIFS(Registros!$A$2:$A$6000,"NP",Registros!$B$2:$B$6000,$A1085)&gt;0,1,0)</f>
        <v/>
      </c>
      <c r="F1085">
        <f>IF($E1085=1,SUMIFS(Registros!$F$2:$F$6000,Registros!$A$2:$A$6000,"NP",Registros!$B$2:$B$6000,$A1085),0)</f>
        <v/>
      </c>
      <c r="G1085">
        <f>IF(COUNTIFS(Registros!$A$2:$A$6000,"MOV",Registros!$B$2:$B$6000,$A1085)&gt;0,1,0)</f>
        <v/>
      </c>
      <c r="H1085">
        <f>IF($G1085=1,SUMIFS(Registros!$F$2:$F$6000,Registros!$A$2:$A$6000,"MOV",Registros!$B$2:$B$6000,$A1085),0)</f>
        <v/>
      </c>
      <c r="I1085">
        <f>IF(COUNTIFS(Registros!$A$2:$A$6000,"CS",Registros!$B$2:$B$6000,$A1085)&gt;0,1,0)</f>
        <v/>
      </c>
      <c r="J1085">
        <f>IF($I1085=1,SUMIFS(Registros!$I$2:$I$6000,Registros!$A$2:$A$6000,"CS",Registros!$B$2:$B$6000,$A1085),0)</f>
        <v/>
      </c>
      <c r="K1085">
        <f>IF(COUNTIFS(Winback!$K$2:$K$300,$D1085)&gt;0,1,0)</f>
        <v/>
      </c>
      <c r="L1085">
        <f>IF(AND($K1085=1,LEFT($A1085,3)="WB-"),SUMIFS(Winback!$D$2:$D$300,Winback!$K$2:$K$300,$D1085),0)</f>
        <v/>
      </c>
      <c r="M1085">
        <f>IF(OR($E1085=1,$G1085=1,SUMIFS(Registros!$J$2:$J$6000,Registros!$B$2:$B$6000,$A1085)&gt;0),1,0)</f>
        <v/>
      </c>
      <c r="N1085">
        <f>IF($J1085&gt;0,1,IF(COUNTIFS(Registros!$A$2:$A$6000,"CS",Registros!$B$2:$B$6000,$A1085,Registros!$K$2:$K$6000,"&lt;&gt;")&gt;0,1,0))</f>
        <v/>
      </c>
      <c r="O1085">
        <f>IF(AND($K1085=1,$E1085=0,$G1085=0,$I1085=0),"WINBACK",IF(AND($M1085=1,$N1085&gt;0),"CONVERGENTE",IF($M1085=1,"SOLO MÓVIL",IF($N1085&gt;0,"SOLO FIJO / INTERNET","SIN SERVICIOS"))))</f>
        <v/>
      </c>
      <c r="P1085">
        <f>IF($O1085="WINBACK","Recuperar (winback)",IF($O1085="CONVERGENTE","Upgrade / más líneas",IF($O1085="SOLO MÓVIL","Ofrecer fijo + internet (FLBBTV)",IF($O1085="SOLO FIJO / INTERNET","Ofrecer línea móvil Nextphone","Oferta completa (móvil + fijo + internet)"))))</f>
        <v/>
      </c>
      <c r="Q1085">
        <f>$F1085+$H1085+$L1085</f>
        <v/>
      </c>
      <c r="R1085">
        <f>IFERROR(VLOOKUP($A1085,Registros!$B$2:$G$6000,6,0),IFERROR(VLOOKUP($D1085,Winback!$B$2:$C$300,2,0),""))</f>
        <v/>
      </c>
      <c r="S1085">
        <f>IF($E1085=1,"NP","")&amp;IF($G1085=1,"+MOV","")&amp;IF($I1085=1,"+CS","")&amp;IF($K1085=1,"+WB","")</f>
        <v/>
      </c>
      <c r="T1085">
        <f>$E1085+$G1085+$I1085+$K1085</f>
        <v/>
      </c>
    </row>
    <row r="1086">
      <c r="A1086" t="inlineStr">
        <is>
          <t>336296760000</t>
        </is>
      </c>
      <c r="B1086" t="inlineStr">
        <is>
          <t>33629676</t>
        </is>
      </c>
      <c r="C1086" t="inlineStr">
        <is>
          <t>CLAYDER JOSUE PINILLA INDUNI</t>
        </is>
      </c>
      <c r="D1086" t="inlineStr">
        <is>
          <t>CLAYDERJOSUEPINILLAINDUNI</t>
        </is>
      </c>
      <c r="E1086">
        <f>IF(COUNTIFS(Registros!$A$2:$A$6000,"NP",Registros!$B$2:$B$6000,$A1086)&gt;0,1,0)</f>
        <v/>
      </c>
      <c r="F1086">
        <f>IF($E1086=1,SUMIFS(Registros!$F$2:$F$6000,Registros!$A$2:$A$6000,"NP",Registros!$B$2:$B$6000,$A1086),0)</f>
        <v/>
      </c>
      <c r="G1086">
        <f>IF(COUNTIFS(Registros!$A$2:$A$6000,"MOV",Registros!$B$2:$B$6000,$A1086)&gt;0,1,0)</f>
        <v/>
      </c>
      <c r="H1086">
        <f>IF($G1086=1,SUMIFS(Registros!$F$2:$F$6000,Registros!$A$2:$A$6000,"MOV",Registros!$B$2:$B$6000,$A1086),0)</f>
        <v/>
      </c>
      <c r="I1086">
        <f>IF(COUNTIFS(Registros!$A$2:$A$6000,"CS",Registros!$B$2:$B$6000,$A1086)&gt;0,1,0)</f>
        <v/>
      </c>
      <c r="J1086">
        <f>IF($I1086=1,SUMIFS(Registros!$I$2:$I$6000,Registros!$A$2:$A$6000,"CS",Registros!$B$2:$B$6000,$A1086),0)</f>
        <v/>
      </c>
      <c r="K1086">
        <f>IF(COUNTIFS(Winback!$K$2:$K$300,$D1086)&gt;0,1,0)</f>
        <v/>
      </c>
      <c r="L1086">
        <f>IF(AND($K1086=1,LEFT($A1086,3)="WB-"),SUMIFS(Winback!$D$2:$D$300,Winback!$K$2:$K$300,$D1086),0)</f>
        <v/>
      </c>
      <c r="M1086">
        <f>IF(OR($E1086=1,$G1086=1,SUMIFS(Registros!$J$2:$J$6000,Registros!$B$2:$B$6000,$A1086)&gt;0),1,0)</f>
        <v/>
      </c>
      <c r="N1086">
        <f>IF($J1086&gt;0,1,IF(COUNTIFS(Registros!$A$2:$A$6000,"CS",Registros!$B$2:$B$6000,$A1086,Registros!$K$2:$K$6000,"&lt;&gt;")&gt;0,1,0))</f>
        <v/>
      </c>
      <c r="O1086">
        <f>IF(AND($K1086=1,$E1086=0,$G1086=0,$I1086=0),"WINBACK",IF(AND($M1086=1,$N1086&gt;0),"CONVERGENTE",IF($M1086=1,"SOLO MÓVIL",IF($N1086&gt;0,"SOLO FIJO / INTERNET","SIN SERVICIOS"))))</f>
        <v/>
      </c>
      <c r="P1086">
        <f>IF($O1086="WINBACK","Recuperar (winback)",IF($O1086="CONVERGENTE","Upgrade / más líneas",IF($O1086="SOLO MÓVIL","Ofrecer fijo + internet (FLBBTV)",IF($O1086="SOLO FIJO / INTERNET","Ofrecer línea móvil Nextphone","Oferta completa (móvil + fijo + internet)"))))</f>
        <v/>
      </c>
      <c r="Q1086">
        <f>$F1086+$H1086+$L1086</f>
        <v/>
      </c>
      <c r="R1086">
        <f>IFERROR(VLOOKUP($A1086,Registros!$B$2:$G$6000,6,0),IFERROR(VLOOKUP($D1086,Winback!$B$2:$C$300,2,0),""))</f>
        <v/>
      </c>
      <c r="S1086">
        <f>IF($E1086=1,"NP","")&amp;IF($G1086=1,"+MOV","")&amp;IF($I1086=1,"+CS","")&amp;IF($K1086=1,"+WB","")</f>
        <v/>
      </c>
      <c r="T1086">
        <f>$E1086+$G1086+$I1086+$K1086</f>
        <v/>
      </c>
    </row>
    <row r="1087">
      <c r="A1087" t="inlineStr">
        <is>
          <t>357228150000</t>
        </is>
      </c>
      <c r="B1087" t="inlineStr">
        <is>
          <t>35722815</t>
        </is>
      </c>
      <c r="C1087" t="inlineStr">
        <is>
          <t>MULTISERVICIOS R.Q</t>
        </is>
      </c>
      <c r="D1087" t="inlineStr">
        <is>
          <t>MULTISERVICIOSRQ</t>
        </is>
      </c>
      <c r="E1087">
        <f>IF(COUNTIFS(Registros!$A$2:$A$6000,"NP",Registros!$B$2:$B$6000,$A1087)&gt;0,1,0)</f>
        <v/>
      </c>
      <c r="F1087">
        <f>IF($E1087=1,SUMIFS(Registros!$F$2:$F$6000,Registros!$A$2:$A$6000,"NP",Registros!$B$2:$B$6000,$A1087),0)</f>
        <v/>
      </c>
      <c r="G1087">
        <f>IF(COUNTIFS(Registros!$A$2:$A$6000,"MOV",Registros!$B$2:$B$6000,$A1087)&gt;0,1,0)</f>
        <v/>
      </c>
      <c r="H1087">
        <f>IF($G1087=1,SUMIFS(Registros!$F$2:$F$6000,Registros!$A$2:$A$6000,"MOV",Registros!$B$2:$B$6000,$A1087),0)</f>
        <v/>
      </c>
      <c r="I1087">
        <f>IF(COUNTIFS(Registros!$A$2:$A$6000,"CS",Registros!$B$2:$B$6000,$A1087)&gt;0,1,0)</f>
        <v/>
      </c>
      <c r="J1087">
        <f>IF($I1087=1,SUMIFS(Registros!$I$2:$I$6000,Registros!$A$2:$A$6000,"CS",Registros!$B$2:$B$6000,$A1087),0)</f>
        <v/>
      </c>
      <c r="K1087">
        <f>IF(COUNTIFS(Winback!$K$2:$K$300,$D1087)&gt;0,1,0)</f>
        <v/>
      </c>
      <c r="L1087">
        <f>IF(AND($K1087=1,LEFT($A1087,3)="WB-"),SUMIFS(Winback!$D$2:$D$300,Winback!$K$2:$K$300,$D1087),0)</f>
        <v/>
      </c>
      <c r="M1087">
        <f>IF(OR($E1087=1,$G1087=1,SUMIFS(Registros!$J$2:$J$6000,Registros!$B$2:$B$6000,$A1087)&gt;0),1,0)</f>
        <v/>
      </c>
      <c r="N1087">
        <f>IF($J1087&gt;0,1,IF(COUNTIFS(Registros!$A$2:$A$6000,"CS",Registros!$B$2:$B$6000,$A1087,Registros!$K$2:$K$6000,"&lt;&gt;")&gt;0,1,0))</f>
        <v/>
      </c>
      <c r="O1087">
        <f>IF(AND($K1087=1,$E1087=0,$G1087=0,$I1087=0),"WINBACK",IF(AND($M1087=1,$N1087&gt;0),"CONVERGENTE",IF($M1087=1,"SOLO MÓVIL",IF($N1087&gt;0,"SOLO FIJO / INTERNET","SIN SERVICIOS"))))</f>
        <v/>
      </c>
      <c r="P1087">
        <f>IF($O1087="WINBACK","Recuperar (winback)",IF($O1087="CONVERGENTE","Upgrade / más líneas",IF($O1087="SOLO MÓVIL","Ofrecer fijo + internet (FLBBTV)",IF($O1087="SOLO FIJO / INTERNET","Ofrecer línea móvil Nextphone","Oferta completa (móvil + fijo + internet)"))))</f>
        <v/>
      </c>
      <c r="Q1087">
        <f>$F1087+$H1087+$L1087</f>
        <v/>
      </c>
      <c r="R1087">
        <f>IFERROR(VLOOKUP($A1087,Registros!$B$2:$G$6000,6,0),IFERROR(VLOOKUP($D1087,Winback!$B$2:$C$300,2,0),""))</f>
        <v/>
      </c>
      <c r="S1087">
        <f>IF($E1087=1,"NP","")&amp;IF($G1087=1,"+MOV","")&amp;IF($I1087=1,"+CS","")&amp;IF($K1087=1,"+WB","")</f>
        <v/>
      </c>
      <c r="T1087">
        <f>$E1087+$G1087+$I1087+$K1087</f>
        <v/>
      </c>
    </row>
    <row r="1088">
      <c r="A1088" t="inlineStr">
        <is>
          <t>354169890000</t>
        </is>
      </c>
      <c r="B1088" t="inlineStr">
        <is>
          <t>35416989</t>
        </is>
      </c>
      <c r="C1088" t="inlineStr">
        <is>
          <t>OLIVER RIOS</t>
        </is>
      </c>
      <c r="D1088" t="inlineStr">
        <is>
          <t>OLIVERRIOS</t>
        </is>
      </c>
      <c r="E1088">
        <f>IF(COUNTIFS(Registros!$A$2:$A$6000,"NP",Registros!$B$2:$B$6000,$A1088)&gt;0,1,0)</f>
        <v/>
      </c>
      <c r="F1088">
        <f>IF($E1088=1,SUMIFS(Registros!$F$2:$F$6000,Registros!$A$2:$A$6000,"NP",Registros!$B$2:$B$6000,$A1088),0)</f>
        <v/>
      </c>
      <c r="G1088">
        <f>IF(COUNTIFS(Registros!$A$2:$A$6000,"MOV",Registros!$B$2:$B$6000,$A1088)&gt;0,1,0)</f>
        <v/>
      </c>
      <c r="H1088">
        <f>IF($G1088=1,SUMIFS(Registros!$F$2:$F$6000,Registros!$A$2:$A$6000,"MOV",Registros!$B$2:$B$6000,$A1088),0)</f>
        <v/>
      </c>
      <c r="I1088">
        <f>IF(COUNTIFS(Registros!$A$2:$A$6000,"CS",Registros!$B$2:$B$6000,$A1088)&gt;0,1,0)</f>
        <v/>
      </c>
      <c r="J1088">
        <f>IF($I1088=1,SUMIFS(Registros!$I$2:$I$6000,Registros!$A$2:$A$6000,"CS",Registros!$B$2:$B$6000,$A1088),0)</f>
        <v/>
      </c>
      <c r="K1088">
        <f>IF(COUNTIFS(Winback!$K$2:$K$300,$D1088)&gt;0,1,0)</f>
        <v/>
      </c>
      <c r="L1088">
        <f>IF(AND($K1088=1,LEFT($A1088,3)="WB-"),SUMIFS(Winback!$D$2:$D$300,Winback!$K$2:$K$300,$D1088),0)</f>
        <v/>
      </c>
      <c r="M1088">
        <f>IF(OR($E1088=1,$G1088=1,SUMIFS(Registros!$J$2:$J$6000,Registros!$B$2:$B$6000,$A1088)&gt;0),1,0)</f>
        <v/>
      </c>
      <c r="N1088">
        <f>IF($J1088&gt;0,1,IF(COUNTIFS(Registros!$A$2:$A$6000,"CS",Registros!$B$2:$B$6000,$A1088,Registros!$K$2:$K$6000,"&lt;&gt;")&gt;0,1,0))</f>
        <v/>
      </c>
      <c r="O1088">
        <f>IF(AND($K1088=1,$E1088=0,$G1088=0,$I1088=0),"WINBACK",IF(AND($M1088=1,$N1088&gt;0),"CONVERGENTE",IF($M1088=1,"SOLO MÓVIL",IF($N1088&gt;0,"SOLO FIJO / INTERNET","SIN SERVICIOS"))))</f>
        <v/>
      </c>
      <c r="P1088">
        <f>IF($O1088="WINBACK","Recuperar (winback)",IF($O1088="CONVERGENTE","Upgrade / más líneas",IF($O1088="SOLO MÓVIL","Ofrecer fijo + internet (FLBBTV)",IF($O1088="SOLO FIJO / INTERNET","Ofrecer línea móvil Nextphone","Oferta completa (móvil + fijo + internet)"))))</f>
        <v/>
      </c>
      <c r="Q1088">
        <f>$F1088+$H1088+$L1088</f>
        <v/>
      </c>
      <c r="R1088">
        <f>IFERROR(VLOOKUP($A1088,Registros!$B$2:$G$6000,6,0),IFERROR(VLOOKUP($D1088,Winback!$B$2:$C$300,2,0),""))</f>
        <v/>
      </c>
      <c r="S1088">
        <f>IF($E1088=1,"NP","")&amp;IF($G1088=1,"+MOV","")&amp;IF($I1088=1,"+CS","")&amp;IF($K1088=1,"+WB","")</f>
        <v/>
      </c>
      <c r="T1088">
        <f>$E1088+$G1088+$I1088+$K1088</f>
        <v/>
      </c>
    </row>
    <row r="1089">
      <c r="A1089" t="inlineStr">
        <is>
          <t>344301280000</t>
        </is>
      </c>
      <c r="B1089" t="inlineStr">
        <is>
          <t>34430128</t>
        </is>
      </c>
      <c r="C1089" t="inlineStr">
        <is>
          <t>RAMIRO OSCAR VALVERDE FLOREZ</t>
        </is>
      </c>
      <c r="D1089" t="inlineStr">
        <is>
          <t>RAMIROOSCARVALVERDEFLOREZ</t>
        </is>
      </c>
      <c r="E1089">
        <f>IF(COUNTIFS(Registros!$A$2:$A$6000,"NP",Registros!$B$2:$B$6000,$A1089)&gt;0,1,0)</f>
        <v/>
      </c>
      <c r="F1089">
        <f>IF($E1089=1,SUMIFS(Registros!$F$2:$F$6000,Registros!$A$2:$A$6000,"NP",Registros!$B$2:$B$6000,$A1089),0)</f>
        <v/>
      </c>
      <c r="G1089">
        <f>IF(COUNTIFS(Registros!$A$2:$A$6000,"MOV",Registros!$B$2:$B$6000,$A1089)&gt;0,1,0)</f>
        <v/>
      </c>
      <c r="H1089">
        <f>IF($G1089=1,SUMIFS(Registros!$F$2:$F$6000,Registros!$A$2:$A$6000,"MOV",Registros!$B$2:$B$6000,$A1089),0)</f>
        <v/>
      </c>
      <c r="I1089">
        <f>IF(COUNTIFS(Registros!$A$2:$A$6000,"CS",Registros!$B$2:$B$6000,$A1089)&gt;0,1,0)</f>
        <v/>
      </c>
      <c r="J1089">
        <f>IF($I1089=1,SUMIFS(Registros!$I$2:$I$6000,Registros!$A$2:$A$6000,"CS",Registros!$B$2:$B$6000,$A1089),0)</f>
        <v/>
      </c>
      <c r="K1089">
        <f>IF(COUNTIFS(Winback!$K$2:$K$300,$D1089)&gt;0,1,0)</f>
        <v/>
      </c>
      <c r="L1089">
        <f>IF(AND($K1089=1,LEFT($A1089,3)="WB-"),SUMIFS(Winback!$D$2:$D$300,Winback!$K$2:$K$300,$D1089),0)</f>
        <v/>
      </c>
      <c r="M1089">
        <f>IF(OR($E1089=1,$G1089=1,SUMIFS(Registros!$J$2:$J$6000,Registros!$B$2:$B$6000,$A1089)&gt;0),1,0)</f>
        <v/>
      </c>
      <c r="N1089">
        <f>IF($J1089&gt;0,1,IF(COUNTIFS(Registros!$A$2:$A$6000,"CS",Registros!$B$2:$B$6000,$A1089,Registros!$K$2:$K$6000,"&lt;&gt;")&gt;0,1,0))</f>
        <v/>
      </c>
      <c r="O1089">
        <f>IF(AND($K1089=1,$E1089=0,$G1089=0,$I1089=0),"WINBACK",IF(AND($M1089=1,$N1089&gt;0),"CONVERGENTE",IF($M1089=1,"SOLO MÓVIL",IF($N1089&gt;0,"SOLO FIJO / INTERNET","SIN SERVICIOS"))))</f>
        <v/>
      </c>
      <c r="P1089">
        <f>IF($O1089="WINBACK","Recuperar (winback)",IF($O1089="CONVERGENTE","Upgrade / más líneas",IF($O1089="SOLO MÓVIL","Ofrecer fijo + internet (FLBBTV)",IF($O1089="SOLO FIJO / INTERNET","Ofrecer línea móvil Nextphone","Oferta completa (móvil + fijo + internet)"))))</f>
        <v/>
      </c>
      <c r="Q1089">
        <f>$F1089+$H1089+$L1089</f>
        <v/>
      </c>
      <c r="R1089">
        <f>IFERROR(VLOOKUP($A1089,Registros!$B$2:$G$6000,6,0),IFERROR(VLOOKUP($D1089,Winback!$B$2:$C$300,2,0),""))</f>
        <v/>
      </c>
      <c r="S1089">
        <f>IF($E1089=1,"NP","")&amp;IF($G1089=1,"+MOV","")&amp;IF($I1089=1,"+CS","")&amp;IF($K1089=1,"+WB","")</f>
        <v/>
      </c>
      <c r="T1089">
        <f>$E1089+$G1089+$I1089+$K1089</f>
        <v/>
      </c>
    </row>
    <row r="1090">
      <c r="A1090" t="inlineStr">
        <is>
          <t>331321330000</t>
        </is>
      </c>
      <c r="B1090" t="inlineStr">
        <is>
          <t>33132133</t>
        </is>
      </c>
      <c r="C1090" t="inlineStr">
        <is>
          <t>RAYZA EDITH BERNAL BERNAL</t>
        </is>
      </c>
      <c r="D1090" t="inlineStr">
        <is>
          <t>RAYZAEDITHBERNALBERNAL</t>
        </is>
      </c>
      <c r="E1090">
        <f>IF(COUNTIFS(Registros!$A$2:$A$6000,"NP",Registros!$B$2:$B$6000,$A1090)&gt;0,1,0)</f>
        <v/>
      </c>
      <c r="F1090">
        <f>IF($E1090=1,SUMIFS(Registros!$F$2:$F$6000,Registros!$A$2:$A$6000,"NP",Registros!$B$2:$B$6000,$A1090),0)</f>
        <v/>
      </c>
      <c r="G1090">
        <f>IF(COUNTIFS(Registros!$A$2:$A$6000,"MOV",Registros!$B$2:$B$6000,$A1090)&gt;0,1,0)</f>
        <v/>
      </c>
      <c r="H1090">
        <f>IF($G1090=1,SUMIFS(Registros!$F$2:$F$6000,Registros!$A$2:$A$6000,"MOV",Registros!$B$2:$B$6000,$A1090),0)</f>
        <v/>
      </c>
      <c r="I1090">
        <f>IF(COUNTIFS(Registros!$A$2:$A$6000,"CS",Registros!$B$2:$B$6000,$A1090)&gt;0,1,0)</f>
        <v/>
      </c>
      <c r="J1090">
        <f>IF($I1090=1,SUMIFS(Registros!$I$2:$I$6000,Registros!$A$2:$A$6000,"CS",Registros!$B$2:$B$6000,$A1090),0)</f>
        <v/>
      </c>
      <c r="K1090">
        <f>IF(COUNTIFS(Winback!$K$2:$K$300,$D1090)&gt;0,1,0)</f>
        <v/>
      </c>
      <c r="L1090">
        <f>IF(AND($K1090=1,LEFT($A1090,3)="WB-"),SUMIFS(Winback!$D$2:$D$300,Winback!$K$2:$K$300,$D1090),0)</f>
        <v/>
      </c>
      <c r="M1090">
        <f>IF(OR($E1090=1,$G1090=1,SUMIFS(Registros!$J$2:$J$6000,Registros!$B$2:$B$6000,$A1090)&gt;0),1,0)</f>
        <v/>
      </c>
      <c r="N1090">
        <f>IF($J1090&gt;0,1,IF(COUNTIFS(Registros!$A$2:$A$6000,"CS",Registros!$B$2:$B$6000,$A1090,Registros!$K$2:$K$6000,"&lt;&gt;")&gt;0,1,0))</f>
        <v/>
      </c>
      <c r="O1090">
        <f>IF(AND($K1090=1,$E1090=0,$G1090=0,$I1090=0),"WINBACK",IF(AND($M1090=1,$N1090&gt;0),"CONVERGENTE",IF($M1090=1,"SOLO MÓVIL",IF($N1090&gt;0,"SOLO FIJO / INTERNET","SIN SERVICIOS"))))</f>
        <v/>
      </c>
      <c r="P1090">
        <f>IF($O1090="WINBACK","Recuperar (winback)",IF($O1090="CONVERGENTE","Upgrade / más líneas",IF($O1090="SOLO MÓVIL","Ofrecer fijo + internet (FLBBTV)",IF($O1090="SOLO FIJO / INTERNET","Ofrecer línea móvil Nextphone","Oferta completa (móvil + fijo + internet)"))))</f>
        <v/>
      </c>
      <c r="Q1090">
        <f>$F1090+$H1090+$L1090</f>
        <v/>
      </c>
      <c r="R1090">
        <f>IFERROR(VLOOKUP($A1090,Registros!$B$2:$G$6000,6,0),IFERROR(VLOOKUP($D1090,Winback!$B$2:$C$300,2,0),""))</f>
        <v/>
      </c>
      <c r="S1090">
        <f>IF($E1090=1,"NP","")&amp;IF($G1090=1,"+MOV","")&amp;IF($I1090=1,"+CS","")&amp;IF($K1090=1,"+WB","")</f>
        <v/>
      </c>
      <c r="T1090">
        <f>$E1090+$G1090+$I1090+$K1090</f>
        <v/>
      </c>
    </row>
    <row r="1091">
      <c r="A1091" t="inlineStr">
        <is>
          <t>356213890000</t>
        </is>
      </c>
      <c r="B1091" t="inlineStr">
        <is>
          <t>35621389</t>
        </is>
      </c>
      <c r="C1091" t="inlineStr">
        <is>
          <t>LAB CLINICO CAMPOS BRAVO</t>
        </is>
      </c>
      <c r="D1091" t="inlineStr">
        <is>
          <t>LABCLINICOCAMPOSBRAVO</t>
        </is>
      </c>
      <c r="E1091">
        <f>IF(COUNTIFS(Registros!$A$2:$A$6000,"NP",Registros!$B$2:$B$6000,$A1091)&gt;0,1,0)</f>
        <v/>
      </c>
      <c r="F1091">
        <f>IF($E1091=1,SUMIFS(Registros!$F$2:$F$6000,Registros!$A$2:$A$6000,"NP",Registros!$B$2:$B$6000,$A1091),0)</f>
        <v/>
      </c>
      <c r="G1091">
        <f>IF(COUNTIFS(Registros!$A$2:$A$6000,"MOV",Registros!$B$2:$B$6000,$A1091)&gt;0,1,0)</f>
        <v/>
      </c>
      <c r="H1091">
        <f>IF($G1091=1,SUMIFS(Registros!$F$2:$F$6000,Registros!$A$2:$A$6000,"MOV",Registros!$B$2:$B$6000,$A1091),0)</f>
        <v/>
      </c>
      <c r="I1091">
        <f>IF(COUNTIFS(Registros!$A$2:$A$6000,"CS",Registros!$B$2:$B$6000,$A1091)&gt;0,1,0)</f>
        <v/>
      </c>
      <c r="J1091">
        <f>IF($I1091=1,SUMIFS(Registros!$I$2:$I$6000,Registros!$A$2:$A$6000,"CS",Registros!$B$2:$B$6000,$A1091),0)</f>
        <v/>
      </c>
      <c r="K1091">
        <f>IF(COUNTIFS(Winback!$K$2:$K$300,$D1091)&gt;0,1,0)</f>
        <v/>
      </c>
      <c r="L1091">
        <f>IF(AND($K1091=1,LEFT($A1091,3)="WB-"),SUMIFS(Winback!$D$2:$D$300,Winback!$K$2:$K$300,$D1091),0)</f>
        <v/>
      </c>
      <c r="M1091">
        <f>IF(OR($E1091=1,$G1091=1,SUMIFS(Registros!$J$2:$J$6000,Registros!$B$2:$B$6000,$A1091)&gt;0),1,0)</f>
        <v/>
      </c>
      <c r="N1091">
        <f>IF($J1091&gt;0,1,IF(COUNTIFS(Registros!$A$2:$A$6000,"CS",Registros!$B$2:$B$6000,$A1091,Registros!$K$2:$K$6000,"&lt;&gt;")&gt;0,1,0))</f>
        <v/>
      </c>
      <c r="O1091">
        <f>IF(AND($K1091=1,$E1091=0,$G1091=0,$I1091=0),"WINBACK",IF(AND($M1091=1,$N1091&gt;0),"CONVERGENTE",IF($M1091=1,"SOLO MÓVIL",IF($N1091&gt;0,"SOLO FIJO / INTERNET","SIN SERVICIOS"))))</f>
        <v/>
      </c>
      <c r="P1091">
        <f>IF($O1091="WINBACK","Recuperar (winback)",IF($O1091="CONVERGENTE","Upgrade / más líneas",IF($O1091="SOLO MÓVIL","Ofrecer fijo + internet (FLBBTV)",IF($O1091="SOLO FIJO / INTERNET","Ofrecer línea móvil Nextphone","Oferta completa (móvil + fijo + internet)"))))</f>
        <v/>
      </c>
      <c r="Q1091">
        <f>$F1091+$H1091+$L1091</f>
        <v/>
      </c>
      <c r="R1091">
        <f>IFERROR(VLOOKUP($A1091,Registros!$B$2:$G$6000,6,0),IFERROR(VLOOKUP($D1091,Winback!$B$2:$C$300,2,0),""))</f>
        <v/>
      </c>
      <c r="S1091">
        <f>IF($E1091=1,"NP","")&amp;IF($G1091=1,"+MOV","")&amp;IF($I1091=1,"+CS","")&amp;IF($K1091=1,"+WB","")</f>
        <v/>
      </c>
      <c r="T1091">
        <f>$E1091+$G1091+$I1091+$K1091</f>
        <v/>
      </c>
    </row>
    <row r="1092">
      <c r="A1092" t="inlineStr">
        <is>
          <t>366039650000</t>
        </is>
      </c>
      <c r="B1092" t="inlineStr">
        <is>
          <t>36603965</t>
        </is>
      </c>
      <c r="C1092" t="inlineStr">
        <is>
          <t>RUBEN ALMANZA</t>
        </is>
      </c>
      <c r="D1092" t="inlineStr">
        <is>
          <t>RUBENALMANZA</t>
        </is>
      </c>
      <c r="E1092">
        <f>IF(COUNTIFS(Registros!$A$2:$A$6000,"NP",Registros!$B$2:$B$6000,$A1092)&gt;0,1,0)</f>
        <v/>
      </c>
      <c r="F1092">
        <f>IF($E1092=1,SUMIFS(Registros!$F$2:$F$6000,Registros!$A$2:$A$6000,"NP",Registros!$B$2:$B$6000,$A1092),0)</f>
        <v/>
      </c>
      <c r="G1092">
        <f>IF(COUNTIFS(Registros!$A$2:$A$6000,"MOV",Registros!$B$2:$B$6000,$A1092)&gt;0,1,0)</f>
        <v/>
      </c>
      <c r="H1092">
        <f>IF($G1092=1,SUMIFS(Registros!$F$2:$F$6000,Registros!$A$2:$A$6000,"MOV",Registros!$B$2:$B$6000,$A1092),0)</f>
        <v/>
      </c>
      <c r="I1092">
        <f>IF(COUNTIFS(Registros!$A$2:$A$6000,"CS",Registros!$B$2:$B$6000,$A1092)&gt;0,1,0)</f>
        <v/>
      </c>
      <c r="J1092">
        <f>IF($I1092=1,SUMIFS(Registros!$I$2:$I$6000,Registros!$A$2:$A$6000,"CS",Registros!$B$2:$B$6000,$A1092),0)</f>
        <v/>
      </c>
      <c r="K1092">
        <f>IF(COUNTIFS(Winback!$K$2:$K$300,$D1092)&gt;0,1,0)</f>
        <v/>
      </c>
      <c r="L1092">
        <f>IF(AND($K1092=1,LEFT($A1092,3)="WB-"),SUMIFS(Winback!$D$2:$D$300,Winback!$K$2:$K$300,$D1092),0)</f>
        <v/>
      </c>
      <c r="M1092">
        <f>IF(OR($E1092=1,$G1092=1,SUMIFS(Registros!$J$2:$J$6000,Registros!$B$2:$B$6000,$A1092)&gt;0),1,0)</f>
        <v/>
      </c>
      <c r="N1092">
        <f>IF($J1092&gt;0,1,IF(COUNTIFS(Registros!$A$2:$A$6000,"CS",Registros!$B$2:$B$6000,$A1092,Registros!$K$2:$K$6000,"&lt;&gt;")&gt;0,1,0))</f>
        <v/>
      </c>
      <c r="O1092">
        <f>IF(AND($K1092=1,$E1092=0,$G1092=0,$I1092=0),"WINBACK",IF(AND($M1092=1,$N1092&gt;0),"CONVERGENTE",IF($M1092=1,"SOLO MÓVIL",IF($N1092&gt;0,"SOLO FIJO / INTERNET","SIN SERVICIOS"))))</f>
        <v/>
      </c>
      <c r="P1092">
        <f>IF($O1092="WINBACK","Recuperar (winback)",IF($O1092="CONVERGENTE","Upgrade / más líneas",IF($O1092="SOLO MÓVIL","Ofrecer fijo + internet (FLBBTV)",IF($O1092="SOLO FIJO / INTERNET","Ofrecer línea móvil Nextphone","Oferta completa (móvil + fijo + internet)"))))</f>
        <v/>
      </c>
      <c r="Q1092">
        <f>$F1092+$H1092+$L1092</f>
        <v/>
      </c>
      <c r="R1092">
        <f>IFERROR(VLOOKUP($A1092,Registros!$B$2:$G$6000,6,0),IFERROR(VLOOKUP($D1092,Winback!$B$2:$C$300,2,0),""))</f>
        <v/>
      </c>
      <c r="S1092">
        <f>IF($E1092=1,"NP","")&amp;IF($G1092=1,"+MOV","")&amp;IF($I1092=1,"+CS","")&amp;IF($K1092=1,"+WB","")</f>
        <v/>
      </c>
      <c r="T1092">
        <f>$E1092+$G1092+$I1092+$K1092</f>
        <v/>
      </c>
    </row>
    <row r="1093">
      <c r="A1093" t="inlineStr">
        <is>
          <t>368030400000</t>
        </is>
      </c>
      <c r="B1093" t="inlineStr">
        <is>
          <t>36803040</t>
        </is>
      </c>
      <c r="C1093" t="inlineStr">
        <is>
          <t>KATHERINE ELIZABETH PINTO CORRALES</t>
        </is>
      </c>
      <c r="D1093" t="inlineStr">
        <is>
          <t>KATHERINEELIZABETHPINTOCORRALES</t>
        </is>
      </c>
      <c r="E1093">
        <f>IF(COUNTIFS(Registros!$A$2:$A$6000,"NP",Registros!$B$2:$B$6000,$A1093)&gt;0,1,0)</f>
        <v/>
      </c>
      <c r="F1093">
        <f>IF($E1093=1,SUMIFS(Registros!$F$2:$F$6000,Registros!$A$2:$A$6000,"NP",Registros!$B$2:$B$6000,$A1093),0)</f>
        <v/>
      </c>
      <c r="G1093">
        <f>IF(COUNTIFS(Registros!$A$2:$A$6000,"MOV",Registros!$B$2:$B$6000,$A1093)&gt;0,1,0)</f>
        <v/>
      </c>
      <c r="H1093">
        <f>IF($G1093=1,SUMIFS(Registros!$F$2:$F$6000,Registros!$A$2:$A$6000,"MOV",Registros!$B$2:$B$6000,$A1093),0)</f>
        <v/>
      </c>
      <c r="I1093">
        <f>IF(COUNTIFS(Registros!$A$2:$A$6000,"CS",Registros!$B$2:$B$6000,$A1093)&gt;0,1,0)</f>
        <v/>
      </c>
      <c r="J1093">
        <f>IF($I1093=1,SUMIFS(Registros!$I$2:$I$6000,Registros!$A$2:$A$6000,"CS",Registros!$B$2:$B$6000,$A1093),0)</f>
        <v/>
      </c>
      <c r="K1093">
        <f>IF(COUNTIFS(Winback!$K$2:$K$300,$D1093)&gt;0,1,0)</f>
        <v/>
      </c>
      <c r="L1093">
        <f>IF(AND($K1093=1,LEFT($A1093,3)="WB-"),SUMIFS(Winback!$D$2:$D$300,Winback!$K$2:$K$300,$D1093),0)</f>
        <v/>
      </c>
      <c r="M1093">
        <f>IF(OR($E1093=1,$G1093=1,SUMIFS(Registros!$J$2:$J$6000,Registros!$B$2:$B$6000,$A1093)&gt;0),1,0)</f>
        <v/>
      </c>
      <c r="N1093">
        <f>IF($J1093&gt;0,1,IF(COUNTIFS(Registros!$A$2:$A$6000,"CS",Registros!$B$2:$B$6000,$A1093,Registros!$K$2:$K$6000,"&lt;&gt;")&gt;0,1,0))</f>
        <v/>
      </c>
      <c r="O1093">
        <f>IF(AND($K1093=1,$E1093=0,$G1093=0,$I1093=0),"WINBACK",IF(AND($M1093=1,$N1093&gt;0),"CONVERGENTE",IF($M1093=1,"SOLO MÓVIL",IF($N1093&gt;0,"SOLO FIJO / INTERNET","SIN SERVICIOS"))))</f>
        <v/>
      </c>
      <c r="P1093">
        <f>IF($O1093="WINBACK","Recuperar (winback)",IF($O1093="CONVERGENTE","Upgrade / más líneas",IF($O1093="SOLO MÓVIL","Ofrecer fijo + internet (FLBBTV)",IF($O1093="SOLO FIJO / INTERNET","Ofrecer línea móvil Nextphone","Oferta completa (móvil + fijo + internet)"))))</f>
        <v/>
      </c>
      <c r="Q1093">
        <f>$F1093+$H1093+$L1093</f>
        <v/>
      </c>
      <c r="R1093">
        <f>IFERROR(VLOOKUP($A1093,Registros!$B$2:$G$6000,6,0),IFERROR(VLOOKUP($D1093,Winback!$B$2:$C$300,2,0),""))</f>
        <v/>
      </c>
      <c r="S1093">
        <f>IF($E1093=1,"NP","")&amp;IF($G1093=1,"+MOV","")&amp;IF($I1093=1,"+CS","")&amp;IF($K1093=1,"+WB","")</f>
        <v/>
      </c>
      <c r="T1093">
        <f>$E1093+$G1093+$I1093+$K1093</f>
        <v/>
      </c>
    </row>
    <row r="1094">
      <c r="A1094" t="inlineStr">
        <is>
          <t>359213090000</t>
        </is>
      </c>
      <c r="B1094" t="inlineStr">
        <is>
          <t>35921309</t>
        </is>
      </c>
      <c r="C1094" t="inlineStr">
        <is>
          <t>HARMODIIO MIRANDA</t>
        </is>
      </c>
      <c r="D1094" t="inlineStr">
        <is>
          <t>HARMODIIOMIRANDA</t>
        </is>
      </c>
      <c r="E1094">
        <f>IF(COUNTIFS(Registros!$A$2:$A$6000,"NP",Registros!$B$2:$B$6000,$A1094)&gt;0,1,0)</f>
        <v/>
      </c>
      <c r="F1094">
        <f>IF($E1094=1,SUMIFS(Registros!$F$2:$F$6000,Registros!$A$2:$A$6000,"NP",Registros!$B$2:$B$6000,$A1094),0)</f>
        <v/>
      </c>
      <c r="G1094">
        <f>IF(COUNTIFS(Registros!$A$2:$A$6000,"MOV",Registros!$B$2:$B$6000,$A1094)&gt;0,1,0)</f>
        <v/>
      </c>
      <c r="H1094">
        <f>IF($G1094=1,SUMIFS(Registros!$F$2:$F$6000,Registros!$A$2:$A$6000,"MOV",Registros!$B$2:$B$6000,$A1094),0)</f>
        <v/>
      </c>
      <c r="I1094">
        <f>IF(COUNTIFS(Registros!$A$2:$A$6000,"CS",Registros!$B$2:$B$6000,$A1094)&gt;0,1,0)</f>
        <v/>
      </c>
      <c r="J1094">
        <f>IF($I1094=1,SUMIFS(Registros!$I$2:$I$6000,Registros!$A$2:$A$6000,"CS",Registros!$B$2:$B$6000,$A1094),0)</f>
        <v/>
      </c>
      <c r="K1094">
        <f>IF(COUNTIFS(Winback!$K$2:$K$300,$D1094)&gt;0,1,0)</f>
        <v/>
      </c>
      <c r="L1094">
        <f>IF(AND($K1094=1,LEFT($A1094,3)="WB-"),SUMIFS(Winback!$D$2:$D$300,Winback!$K$2:$K$300,$D1094),0)</f>
        <v/>
      </c>
      <c r="M1094">
        <f>IF(OR($E1094=1,$G1094=1,SUMIFS(Registros!$J$2:$J$6000,Registros!$B$2:$B$6000,$A1094)&gt;0),1,0)</f>
        <v/>
      </c>
      <c r="N1094">
        <f>IF($J1094&gt;0,1,IF(COUNTIFS(Registros!$A$2:$A$6000,"CS",Registros!$B$2:$B$6000,$A1094,Registros!$K$2:$K$6000,"&lt;&gt;")&gt;0,1,0))</f>
        <v/>
      </c>
      <c r="O1094">
        <f>IF(AND($K1094=1,$E1094=0,$G1094=0,$I1094=0),"WINBACK",IF(AND($M1094=1,$N1094&gt;0),"CONVERGENTE",IF($M1094=1,"SOLO MÓVIL",IF($N1094&gt;0,"SOLO FIJO / INTERNET","SIN SERVICIOS"))))</f>
        <v/>
      </c>
      <c r="P1094">
        <f>IF($O1094="WINBACK","Recuperar (winback)",IF($O1094="CONVERGENTE","Upgrade / más líneas",IF($O1094="SOLO MÓVIL","Ofrecer fijo + internet (FLBBTV)",IF($O1094="SOLO FIJO / INTERNET","Ofrecer línea móvil Nextphone","Oferta completa (móvil + fijo + internet)"))))</f>
        <v/>
      </c>
      <c r="Q1094">
        <f>$F1094+$H1094+$L1094</f>
        <v/>
      </c>
      <c r="R1094">
        <f>IFERROR(VLOOKUP($A1094,Registros!$B$2:$G$6000,6,0),IFERROR(VLOOKUP($D1094,Winback!$B$2:$C$300,2,0),""))</f>
        <v/>
      </c>
      <c r="S1094">
        <f>IF($E1094=1,"NP","")&amp;IF($G1094=1,"+MOV","")&amp;IF($I1094=1,"+CS","")&amp;IF($K1094=1,"+WB","")</f>
        <v/>
      </c>
      <c r="T1094">
        <f>$E1094+$G1094+$I1094+$K1094</f>
        <v/>
      </c>
    </row>
    <row r="1095">
      <c r="A1095" t="inlineStr">
        <is>
          <t>329923030000</t>
        </is>
      </c>
      <c r="B1095" t="inlineStr">
        <is>
          <t>32992303</t>
        </is>
      </c>
      <c r="C1095" t="inlineStr">
        <is>
          <t>Katherine Doral ys Sanchez Ortega</t>
        </is>
      </c>
      <c r="D1095" t="inlineStr">
        <is>
          <t>KATHERINEDORALYSSANCHEZORTEGA</t>
        </is>
      </c>
      <c r="E1095">
        <f>IF(COUNTIFS(Registros!$A$2:$A$6000,"NP",Registros!$B$2:$B$6000,$A1095)&gt;0,1,0)</f>
        <v/>
      </c>
      <c r="F1095">
        <f>IF($E1095=1,SUMIFS(Registros!$F$2:$F$6000,Registros!$A$2:$A$6000,"NP",Registros!$B$2:$B$6000,$A1095),0)</f>
        <v/>
      </c>
      <c r="G1095">
        <f>IF(COUNTIFS(Registros!$A$2:$A$6000,"MOV",Registros!$B$2:$B$6000,$A1095)&gt;0,1,0)</f>
        <v/>
      </c>
      <c r="H1095">
        <f>IF($G1095=1,SUMIFS(Registros!$F$2:$F$6000,Registros!$A$2:$A$6000,"MOV",Registros!$B$2:$B$6000,$A1095),0)</f>
        <v/>
      </c>
      <c r="I1095">
        <f>IF(COUNTIFS(Registros!$A$2:$A$6000,"CS",Registros!$B$2:$B$6000,$A1095)&gt;0,1,0)</f>
        <v/>
      </c>
      <c r="J1095">
        <f>IF($I1095=1,SUMIFS(Registros!$I$2:$I$6000,Registros!$A$2:$A$6000,"CS",Registros!$B$2:$B$6000,$A1095),0)</f>
        <v/>
      </c>
      <c r="K1095">
        <f>IF(COUNTIFS(Winback!$K$2:$K$300,$D1095)&gt;0,1,0)</f>
        <v/>
      </c>
      <c r="L1095">
        <f>IF(AND($K1095=1,LEFT($A1095,3)="WB-"),SUMIFS(Winback!$D$2:$D$300,Winback!$K$2:$K$300,$D1095),0)</f>
        <v/>
      </c>
      <c r="M1095">
        <f>IF(OR($E1095=1,$G1095=1,SUMIFS(Registros!$J$2:$J$6000,Registros!$B$2:$B$6000,$A1095)&gt;0),1,0)</f>
        <v/>
      </c>
      <c r="N1095">
        <f>IF($J1095&gt;0,1,IF(COUNTIFS(Registros!$A$2:$A$6000,"CS",Registros!$B$2:$B$6000,$A1095,Registros!$K$2:$K$6000,"&lt;&gt;")&gt;0,1,0))</f>
        <v/>
      </c>
      <c r="O1095">
        <f>IF(AND($K1095=1,$E1095=0,$G1095=0,$I1095=0),"WINBACK",IF(AND($M1095=1,$N1095&gt;0),"CONVERGENTE",IF($M1095=1,"SOLO MÓVIL",IF($N1095&gt;0,"SOLO FIJO / INTERNET","SIN SERVICIOS"))))</f>
        <v/>
      </c>
      <c r="P1095">
        <f>IF($O1095="WINBACK","Recuperar (winback)",IF($O1095="CONVERGENTE","Upgrade / más líneas",IF($O1095="SOLO MÓVIL","Ofrecer fijo + internet (FLBBTV)",IF($O1095="SOLO FIJO / INTERNET","Ofrecer línea móvil Nextphone","Oferta completa (móvil + fijo + internet)"))))</f>
        <v/>
      </c>
      <c r="Q1095">
        <f>$F1095+$H1095+$L1095</f>
        <v/>
      </c>
      <c r="R1095">
        <f>IFERROR(VLOOKUP($A1095,Registros!$B$2:$G$6000,6,0),IFERROR(VLOOKUP($D1095,Winback!$B$2:$C$300,2,0),""))</f>
        <v/>
      </c>
      <c r="S1095">
        <f>IF($E1095=1,"NP","")&amp;IF($G1095=1,"+MOV","")&amp;IF($I1095=1,"+CS","")&amp;IF($K1095=1,"+WB","")</f>
        <v/>
      </c>
      <c r="T1095">
        <f>$E1095+$G1095+$I1095+$K1095</f>
        <v/>
      </c>
    </row>
    <row r="1096">
      <c r="A1096" t="inlineStr">
        <is>
          <t>357205590000</t>
        </is>
      </c>
      <c r="B1096" t="inlineStr">
        <is>
          <t>35720559</t>
        </is>
      </c>
      <c r="C1096" t="inlineStr">
        <is>
          <t>SILVIO ANTONIO ROJAS VASQUEZ</t>
        </is>
      </c>
      <c r="D1096" t="inlineStr">
        <is>
          <t>SILVIOANTONIOROJASVASQUEZ</t>
        </is>
      </c>
      <c r="E1096">
        <f>IF(COUNTIFS(Registros!$A$2:$A$6000,"NP",Registros!$B$2:$B$6000,$A1096)&gt;0,1,0)</f>
        <v/>
      </c>
      <c r="F1096">
        <f>IF($E1096=1,SUMIFS(Registros!$F$2:$F$6000,Registros!$A$2:$A$6000,"NP",Registros!$B$2:$B$6000,$A1096),0)</f>
        <v/>
      </c>
      <c r="G1096">
        <f>IF(COUNTIFS(Registros!$A$2:$A$6000,"MOV",Registros!$B$2:$B$6000,$A1096)&gt;0,1,0)</f>
        <v/>
      </c>
      <c r="H1096">
        <f>IF($G1096=1,SUMIFS(Registros!$F$2:$F$6000,Registros!$A$2:$A$6000,"MOV",Registros!$B$2:$B$6000,$A1096),0)</f>
        <v/>
      </c>
      <c r="I1096">
        <f>IF(COUNTIFS(Registros!$A$2:$A$6000,"CS",Registros!$B$2:$B$6000,$A1096)&gt;0,1,0)</f>
        <v/>
      </c>
      <c r="J1096">
        <f>IF($I1096=1,SUMIFS(Registros!$I$2:$I$6000,Registros!$A$2:$A$6000,"CS",Registros!$B$2:$B$6000,$A1096),0)</f>
        <v/>
      </c>
      <c r="K1096">
        <f>IF(COUNTIFS(Winback!$K$2:$K$300,$D1096)&gt;0,1,0)</f>
        <v/>
      </c>
      <c r="L1096">
        <f>IF(AND($K1096=1,LEFT($A1096,3)="WB-"),SUMIFS(Winback!$D$2:$D$300,Winback!$K$2:$K$300,$D1096),0)</f>
        <v/>
      </c>
      <c r="M1096">
        <f>IF(OR($E1096=1,$G1096=1,SUMIFS(Registros!$J$2:$J$6000,Registros!$B$2:$B$6000,$A1096)&gt;0),1,0)</f>
        <v/>
      </c>
      <c r="N1096">
        <f>IF($J1096&gt;0,1,IF(COUNTIFS(Registros!$A$2:$A$6000,"CS",Registros!$B$2:$B$6000,$A1096,Registros!$K$2:$K$6000,"&lt;&gt;")&gt;0,1,0))</f>
        <v/>
      </c>
      <c r="O1096">
        <f>IF(AND($K1096=1,$E1096=0,$G1096=0,$I1096=0),"WINBACK",IF(AND($M1096=1,$N1096&gt;0),"CONVERGENTE",IF($M1096=1,"SOLO MÓVIL",IF($N1096&gt;0,"SOLO FIJO / INTERNET","SIN SERVICIOS"))))</f>
        <v/>
      </c>
      <c r="P1096">
        <f>IF($O1096="WINBACK","Recuperar (winback)",IF($O1096="CONVERGENTE","Upgrade / más líneas",IF($O1096="SOLO MÓVIL","Ofrecer fijo + internet (FLBBTV)",IF($O1096="SOLO FIJO / INTERNET","Ofrecer línea móvil Nextphone","Oferta completa (móvil + fijo + internet)"))))</f>
        <v/>
      </c>
      <c r="Q1096">
        <f>$F1096+$H1096+$L1096</f>
        <v/>
      </c>
      <c r="R1096">
        <f>IFERROR(VLOOKUP($A1096,Registros!$B$2:$G$6000,6,0),IFERROR(VLOOKUP($D1096,Winback!$B$2:$C$300,2,0),""))</f>
        <v/>
      </c>
      <c r="S1096">
        <f>IF($E1096=1,"NP","")&amp;IF($G1096=1,"+MOV","")&amp;IF($I1096=1,"+CS","")&amp;IF($K1096=1,"+WB","")</f>
        <v/>
      </c>
      <c r="T1096">
        <f>$E1096+$G1096+$I1096+$K1096</f>
        <v/>
      </c>
    </row>
    <row r="1097">
      <c r="A1097" t="inlineStr">
        <is>
          <t>356272380000</t>
        </is>
      </c>
      <c r="B1097" t="inlineStr">
        <is>
          <t>35627238</t>
        </is>
      </c>
      <c r="C1097" t="inlineStr">
        <is>
          <t>PANAMÁ LOGISTIC</t>
        </is>
      </c>
      <c r="D1097" t="inlineStr">
        <is>
          <t>PANAMALOGISTIC</t>
        </is>
      </c>
      <c r="E1097">
        <f>IF(COUNTIFS(Registros!$A$2:$A$6000,"NP",Registros!$B$2:$B$6000,$A1097)&gt;0,1,0)</f>
        <v/>
      </c>
      <c r="F1097">
        <f>IF($E1097=1,SUMIFS(Registros!$F$2:$F$6000,Registros!$A$2:$A$6000,"NP",Registros!$B$2:$B$6000,$A1097),0)</f>
        <v/>
      </c>
      <c r="G1097">
        <f>IF(COUNTIFS(Registros!$A$2:$A$6000,"MOV",Registros!$B$2:$B$6000,$A1097)&gt;0,1,0)</f>
        <v/>
      </c>
      <c r="H1097">
        <f>IF($G1097=1,SUMIFS(Registros!$F$2:$F$6000,Registros!$A$2:$A$6000,"MOV",Registros!$B$2:$B$6000,$A1097),0)</f>
        <v/>
      </c>
      <c r="I1097">
        <f>IF(COUNTIFS(Registros!$A$2:$A$6000,"CS",Registros!$B$2:$B$6000,$A1097)&gt;0,1,0)</f>
        <v/>
      </c>
      <c r="J1097">
        <f>IF($I1097=1,SUMIFS(Registros!$I$2:$I$6000,Registros!$A$2:$A$6000,"CS",Registros!$B$2:$B$6000,$A1097),0)</f>
        <v/>
      </c>
      <c r="K1097">
        <f>IF(COUNTIFS(Winback!$K$2:$K$300,$D1097)&gt;0,1,0)</f>
        <v/>
      </c>
      <c r="L1097">
        <f>IF(AND($K1097=1,LEFT($A1097,3)="WB-"),SUMIFS(Winback!$D$2:$D$300,Winback!$K$2:$K$300,$D1097),0)</f>
        <v/>
      </c>
      <c r="M1097">
        <f>IF(OR($E1097=1,$G1097=1,SUMIFS(Registros!$J$2:$J$6000,Registros!$B$2:$B$6000,$A1097)&gt;0),1,0)</f>
        <v/>
      </c>
      <c r="N1097">
        <f>IF($J1097&gt;0,1,IF(COUNTIFS(Registros!$A$2:$A$6000,"CS",Registros!$B$2:$B$6000,$A1097,Registros!$K$2:$K$6000,"&lt;&gt;")&gt;0,1,0))</f>
        <v/>
      </c>
      <c r="O1097">
        <f>IF(AND($K1097=1,$E1097=0,$G1097=0,$I1097=0),"WINBACK",IF(AND($M1097=1,$N1097&gt;0),"CONVERGENTE",IF($M1097=1,"SOLO MÓVIL",IF($N1097&gt;0,"SOLO FIJO / INTERNET","SIN SERVICIOS"))))</f>
        <v/>
      </c>
      <c r="P1097">
        <f>IF($O1097="WINBACK","Recuperar (winback)",IF($O1097="CONVERGENTE","Upgrade / más líneas",IF($O1097="SOLO MÓVIL","Ofrecer fijo + internet (FLBBTV)",IF($O1097="SOLO FIJO / INTERNET","Ofrecer línea móvil Nextphone","Oferta completa (móvil + fijo + internet)"))))</f>
        <v/>
      </c>
      <c r="Q1097">
        <f>$F1097+$H1097+$L1097</f>
        <v/>
      </c>
      <c r="R1097">
        <f>IFERROR(VLOOKUP($A1097,Registros!$B$2:$G$6000,6,0),IFERROR(VLOOKUP($D1097,Winback!$B$2:$C$300,2,0),""))</f>
        <v/>
      </c>
      <c r="S1097">
        <f>IF($E1097=1,"NP","")&amp;IF($G1097=1,"+MOV","")&amp;IF($I1097=1,"+CS","")&amp;IF($K1097=1,"+WB","")</f>
        <v/>
      </c>
      <c r="T1097">
        <f>$E1097+$G1097+$I1097+$K1097</f>
        <v/>
      </c>
    </row>
    <row r="1098">
      <c r="A1098" t="inlineStr">
        <is>
          <t>346045220000</t>
        </is>
      </c>
      <c r="B1098" t="inlineStr">
        <is>
          <t>34604522</t>
        </is>
      </c>
      <c r="C1098" t="inlineStr">
        <is>
          <t>RUBEN ALEXANDER PINEDA RODRIGUEZ</t>
        </is>
      </c>
      <c r="D1098" t="inlineStr">
        <is>
          <t>RUBENALEXANDERPINEDARODRIGUEZ</t>
        </is>
      </c>
      <c r="E1098">
        <f>IF(COUNTIFS(Registros!$A$2:$A$6000,"NP",Registros!$B$2:$B$6000,$A1098)&gt;0,1,0)</f>
        <v/>
      </c>
      <c r="F1098">
        <f>IF($E1098=1,SUMIFS(Registros!$F$2:$F$6000,Registros!$A$2:$A$6000,"NP",Registros!$B$2:$B$6000,$A1098),0)</f>
        <v/>
      </c>
      <c r="G1098">
        <f>IF(COUNTIFS(Registros!$A$2:$A$6000,"MOV",Registros!$B$2:$B$6000,$A1098)&gt;0,1,0)</f>
        <v/>
      </c>
      <c r="H1098">
        <f>IF($G1098=1,SUMIFS(Registros!$F$2:$F$6000,Registros!$A$2:$A$6000,"MOV",Registros!$B$2:$B$6000,$A1098),0)</f>
        <v/>
      </c>
      <c r="I1098">
        <f>IF(COUNTIFS(Registros!$A$2:$A$6000,"CS",Registros!$B$2:$B$6000,$A1098)&gt;0,1,0)</f>
        <v/>
      </c>
      <c r="J1098">
        <f>IF($I1098=1,SUMIFS(Registros!$I$2:$I$6000,Registros!$A$2:$A$6000,"CS",Registros!$B$2:$B$6000,$A1098),0)</f>
        <v/>
      </c>
      <c r="K1098">
        <f>IF(COUNTIFS(Winback!$K$2:$K$300,$D1098)&gt;0,1,0)</f>
        <v/>
      </c>
      <c r="L1098">
        <f>IF(AND($K1098=1,LEFT($A1098,3)="WB-"),SUMIFS(Winback!$D$2:$D$300,Winback!$K$2:$K$300,$D1098),0)</f>
        <v/>
      </c>
      <c r="M1098">
        <f>IF(OR($E1098=1,$G1098=1,SUMIFS(Registros!$J$2:$J$6000,Registros!$B$2:$B$6000,$A1098)&gt;0),1,0)</f>
        <v/>
      </c>
      <c r="N1098">
        <f>IF($J1098&gt;0,1,IF(COUNTIFS(Registros!$A$2:$A$6000,"CS",Registros!$B$2:$B$6000,$A1098,Registros!$K$2:$K$6000,"&lt;&gt;")&gt;0,1,0))</f>
        <v/>
      </c>
      <c r="O1098">
        <f>IF(AND($K1098=1,$E1098=0,$G1098=0,$I1098=0),"WINBACK",IF(AND($M1098=1,$N1098&gt;0),"CONVERGENTE",IF($M1098=1,"SOLO MÓVIL",IF($N1098&gt;0,"SOLO FIJO / INTERNET","SIN SERVICIOS"))))</f>
        <v/>
      </c>
      <c r="P1098">
        <f>IF($O1098="WINBACK","Recuperar (winback)",IF($O1098="CONVERGENTE","Upgrade / más líneas",IF($O1098="SOLO MÓVIL","Ofrecer fijo + internet (FLBBTV)",IF($O1098="SOLO FIJO / INTERNET","Ofrecer línea móvil Nextphone","Oferta completa (móvil + fijo + internet)"))))</f>
        <v/>
      </c>
      <c r="Q1098">
        <f>$F1098+$H1098+$L1098</f>
        <v/>
      </c>
      <c r="R1098">
        <f>IFERROR(VLOOKUP($A1098,Registros!$B$2:$G$6000,6,0),IFERROR(VLOOKUP($D1098,Winback!$B$2:$C$300,2,0),""))</f>
        <v/>
      </c>
      <c r="S1098">
        <f>IF($E1098=1,"NP","")&amp;IF($G1098=1,"+MOV","")&amp;IF($I1098=1,"+CS","")&amp;IF($K1098=1,"+WB","")</f>
        <v/>
      </c>
      <c r="T1098">
        <f>$E1098+$G1098+$I1098+$K1098</f>
        <v/>
      </c>
    </row>
    <row r="1099">
      <c r="A1099" t="inlineStr">
        <is>
          <t>338198740000</t>
        </is>
      </c>
      <c r="B1099" t="inlineStr">
        <is>
          <t>33819874</t>
        </is>
      </c>
      <c r="C1099" t="inlineStr">
        <is>
          <t>LUIS ALBERTP SANDOVAL TELLO</t>
        </is>
      </c>
      <c r="D1099" t="inlineStr">
        <is>
          <t>LUISALBERTPSANDOVALTELLO</t>
        </is>
      </c>
      <c r="E1099">
        <f>IF(COUNTIFS(Registros!$A$2:$A$6000,"NP",Registros!$B$2:$B$6000,$A1099)&gt;0,1,0)</f>
        <v/>
      </c>
      <c r="F1099">
        <f>IF($E1099=1,SUMIFS(Registros!$F$2:$F$6000,Registros!$A$2:$A$6000,"NP",Registros!$B$2:$B$6000,$A1099),0)</f>
        <v/>
      </c>
      <c r="G1099">
        <f>IF(COUNTIFS(Registros!$A$2:$A$6000,"MOV",Registros!$B$2:$B$6000,$A1099)&gt;0,1,0)</f>
        <v/>
      </c>
      <c r="H1099">
        <f>IF($G1099=1,SUMIFS(Registros!$F$2:$F$6000,Registros!$A$2:$A$6000,"MOV",Registros!$B$2:$B$6000,$A1099),0)</f>
        <v/>
      </c>
      <c r="I1099">
        <f>IF(COUNTIFS(Registros!$A$2:$A$6000,"CS",Registros!$B$2:$B$6000,$A1099)&gt;0,1,0)</f>
        <v/>
      </c>
      <c r="J1099">
        <f>IF($I1099=1,SUMIFS(Registros!$I$2:$I$6000,Registros!$A$2:$A$6000,"CS",Registros!$B$2:$B$6000,$A1099),0)</f>
        <v/>
      </c>
      <c r="K1099">
        <f>IF(COUNTIFS(Winback!$K$2:$K$300,$D1099)&gt;0,1,0)</f>
        <v/>
      </c>
      <c r="L1099">
        <f>IF(AND($K1099=1,LEFT($A1099,3)="WB-"),SUMIFS(Winback!$D$2:$D$300,Winback!$K$2:$K$300,$D1099),0)</f>
        <v/>
      </c>
      <c r="M1099">
        <f>IF(OR($E1099=1,$G1099=1,SUMIFS(Registros!$J$2:$J$6000,Registros!$B$2:$B$6000,$A1099)&gt;0),1,0)</f>
        <v/>
      </c>
      <c r="N1099">
        <f>IF($J1099&gt;0,1,IF(COUNTIFS(Registros!$A$2:$A$6000,"CS",Registros!$B$2:$B$6000,$A1099,Registros!$K$2:$K$6000,"&lt;&gt;")&gt;0,1,0))</f>
        <v/>
      </c>
      <c r="O1099">
        <f>IF(AND($K1099=1,$E1099=0,$G1099=0,$I1099=0),"WINBACK",IF(AND($M1099=1,$N1099&gt;0),"CONVERGENTE",IF($M1099=1,"SOLO MÓVIL",IF($N1099&gt;0,"SOLO FIJO / INTERNET","SIN SERVICIOS"))))</f>
        <v/>
      </c>
      <c r="P1099">
        <f>IF($O1099="WINBACK","Recuperar (winback)",IF($O1099="CONVERGENTE","Upgrade / más líneas",IF($O1099="SOLO MÓVIL","Ofrecer fijo + internet (FLBBTV)",IF($O1099="SOLO FIJO / INTERNET","Ofrecer línea móvil Nextphone","Oferta completa (móvil + fijo + internet)"))))</f>
        <v/>
      </c>
      <c r="Q1099">
        <f>$F1099+$H1099+$L1099</f>
        <v/>
      </c>
      <c r="R1099">
        <f>IFERROR(VLOOKUP($A1099,Registros!$B$2:$G$6000,6,0),IFERROR(VLOOKUP($D1099,Winback!$B$2:$C$300,2,0),""))</f>
        <v/>
      </c>
      <c r="S1099">
        <f>IF($E1099=1,"NP","")&amp;IF($G1099=1,"+MOV","")&amp;IF($I1099=1,"+CS","")&amp;IF($K1099=1,"+WB","")</f>
        <v/>
      </c>
      <c r="T1099">
        <f>$E1099+$G1099+$I1099+$K1099</f>
        <v/>
      </c>
    </row>
    <row r="1100">
      <c r="A1100" t="inlineStr">
        <is>
          <t>358231740000</t>
        </is>
      </c>
      <c r="B1100" t="inlineStr">
        <is>
          <t>35823174</t>
        </is>
      </c>
      <c r="C1100" t="inlineStr">
        <is>
          <t>FELIX FRANCO</t>
        </is>
      </c>
      <c r="D1100" t="inlineStr">
        <is>
          <t>FELIXFRANCO</t>
        </is>
      </c>
      <c r="E1100">
        <f>IF(COUNTIFS(Registros!$A$2:$A$6000,"NP",Registros!$B$2:$B$6000,$A1100)&gt;0,1,0)</f>
        <v/>
      </c>
      <c r="F1100">
        <f>IF($E1100=1,SUMIFS(Registros!$F$2:$F$6000,Registros!$A$2:$A$6000,"NP",Registros!$B$2:$B$6000,$A1100),0)</f>
        <v/>
      </c>
      <c r="G1100">
        <f>IF(COUNTIFS(Registros!$A$2:$A$6000,"MOV",Registros!$B$2:$B$6000,$A1100)&gt;0,1,0)</f>
        <v/>
      </c>
      <c r="H1100">
        <f>IF($G1100=1,SUMIFS(Registros!$F$2:$F$6000,Registros!$A$2:$A$6000,"MOV",Registros!$B$2:$B$6000,$A1100),0)</f>
        <v/>
      </c>
      <c r="I1100">
        <f>IF(COUNTIFS(Registros!$A$2:$A$6000,"CS",Registros!$B$2:$B$6000,$A1100)&gt;0,1,0)</f>
        <v/>
      </c>
      <c r="J1100">
        <f>IF($I1100=1,SUMIFS(Registros!$I$2:$I$6000,Registros!$A$2:$A$6000,"CS",Registros!$B$2:$B$6000,$A1100),0)</f>
        <v/>
      </c>
      <c r="K1100">
        <f>IF(COUNTIFS(Winback!$K$2:$K$300,$D1100)&gt;0,1,0)</f>
        <v/>
      </c>
      <c r="L1100">
        <f>IF(AND($K1100=1,LEFT($A1100,3)="WB-"),SUMIFS(Winback!$D$2:$D$300,Winback!$K$2:$K$300,$D1100),0)</f>
        <v/>
      </c>
      <c r="M1100">
        <f>IF(OR($E1100=1,$G1100=1,SUMIFS(Registros!$J$2:$J$6000,Registros!$B$2:$B$6000,$A1100)&gt;0),1,0)</f>
        <v/>
      </c>
      <c r="N1100">
        <f>IF($J1100&gt;0,1,IF(COUNTIFS(Registros!$A$2:$A$6000,"CS",Registros!$B$2:$B$6000,$A1100,Registros!$K$2:$K$6000,"&lt;&gt;")&gt;0,1,0))</f>
        <v/>
      </c>
      <c r="O1100">
        <f>IF(AND($K1100=1,$E1100=0,$G1100=0,$I1100=0),"WINBACK",IF(AND($M1100=1,$N1100&gt;0),"CONVERGENTE",IF($M1100=1,"SOLO MÓVIL",IF($N1100&gt;0,"SOLO FIJO / INTERNET","SIN SERVICIOS"))))</f>
        <v/>
      </c>
      <c r="P1100">
        <f>IF($O1100="WINBACK","Recuperar (winback)",IF($O1100="CONVERGENTE","Upgrade / más líneas",IF($O1100="SOLO MÓVIL","Ofrecer fijo + internet (FLBBTV)",IF($O1100="SOLO FIJO / INTERNET","Ofrecer línea móvil Nextphone","Oferta completa (móvil + fijo + internet)"))))</f>
        <v/>
      </c>
      <c r="Q1100">
        <f>$F1100+$H1100+$L1100</f>
        <v/>
      </c>
      <c r="R1100">
        <f>IFERROR(VLOOKUP($A1100,Registros!$B$2:$G$6000,6,0),IFERROR(VLOOKUP($D1100,Winback!$B$2:$C$300,2,0),""))</f>
        <v/>
      </c>
      <c r="S1100">
        <f>IF($E1100=1,"NP","")&amp;IF($G1100=1,"+MOV","")&amp;IF($I1100=1,"+CS","")&amp;IF($K1100=1,"+WB","")</f>
        <v/>
      </c>
      <c r="T1100">
        <f>$E1100+$G1100+$I1100+$K1100</f>
        <v/>
      </c>
    </row>
    <row r="1101">
      <c r="A1101" t="inlineStr">
        <is>
          <t>352192160000</t>
        </is>
      </c>
      <c r="B1101" t="inlineStr">
        <is>
          <t>35219216</t>
        </is>
      </c>
      <c r="C1101" t="inlineStr">
        <is>
          <t>SUGEIDY CAMPOS</t>
        </is>
      </c>
      <c r="D1101" t="inlineStr">
        <is>
          <t>SUGEIDYCAMPOS</t>
        </is>
      </c>
      <c r="E1101">
        <f>IF(COUNTIFS(Registros!$A$2:$A$6000,"NP",Registros!$B$2:$B$6000,$A1101)&gt;0,1,0)</f>
        <v/>
      </c>
      <c r="F1101">
        <f>IF($E1101=1,SUMIFS(Registros!$F$2:$F$6000,Registros!$A$2:$A$6000,"NP",Registros!$B$2:$B$6000,$A1101),0)</f>
        <v/>
      </c>
      <c r="G1101">
        <f>IF(COUNTIFS(Registros!$A$2:$A$6000,"MOV",Registros!$B$2:$B$6000,$A1101)&gt;0,1,0)</f>
        <v/>
      </c>
      <c r="H1101">
        <f>IF($G1101=1,SUMIFS(Registros!$F$2:$F$6000,Registros!$A$2:$A$6000,"MOV",Registros!$B$2:$B$6000,$A1101),0)</f>
        <v/>
      </c>
      <c r="I1101">
        <f>IF(COUNTIFS(Registros!$A$2:$A$6000,"CS",Registros!$B$2:$B$6000,$A1101)&gt;0,1,0)</f>
        <v/>
      </c>
      <c r="J1101">
        <f>IF($I1101=1,SUMIFS(Registros!$I$2:$I$6000,Registros!$A$2:$A$6000,"CS",Registros!$B$2:$B$6000,$A1101),0)</f>
        <v/>
      </c>
      <c r="K1101">
        <f>IF(COUNTIFS(Winback!$K$2:$K$300,$D1101)&gt;0,1,0)</f>
        <v/>
      </c>
      <c r="L1101">
        <f>IF(AND($K1101=1,LEFT($A1101,3)="WB-"),SUMIFS(Winback!$D$2:$D$300,Winback!$K$2:$K$300,$D1101),0)</f>
        <v/>
      </c>
      <c r="M1101">
        <f>IF(OR($E1101=1,$G1101=1,SUMIFS(Registros!$J$2:$J$6000,Registros!$B$2:$B$6000,$A1101)&gt;0),1,0)</f>
        <v/>
      </c>
      <c r="N1101">
        <f>IF($J1101&gt;0,1,IF(COUNTIFS(Registros!$A$2:$A$6000,"CS",Registros!$B$2:$B$6000,$A1101,Registros!$K$2:$K$6000,"&lt;&gt;")&gt;0,1,0))</f>
        <v/>
      </c>
      <c r="O1101">
        <f>IF(AND($K1101=1,$E1101=0,$G1101=0,$I1101=0),"WINBACK",IF(AND($M1101=1,$N1101&gt;0),"CONVERGENTE",IF($M1101=1,"SOLO MÓVIL",IF($N1101&gt;0,"SOLO FIJO / INTERNET","SIN SERVICIOS"))))</f>
        <v/>
      </c>
      <c r="P1101">
        <f>IF($O1101="WINBACK","Recuperar (winback)",IF($O1101="CONVERGENTE","Upgrade / más líneas",IF($O1101="SOLO MÓVIL","Ofrecer fijo + internet (FLBBTV)",IF($O1101="SOLO FIJO / INTERNET","Ofrecer línea móvil Nextphone","Oferta completa (móvil + fijo + internet)"))))</f>
        <v/>
      </c>
      <c r="Q1101">
        <f>$F1101+$H1101+$L1101</f>
        <v/>
      </c>
      <c r="R1101">
        <f>IFERROR(VLOOKUP($A1101,Registros!$B$2:$G$6000,6,0),IFERROR(VLOOKUP($D1101,Winback!$B$2:$C$300,2,0),""))</f>
        <v/>
      </c>
      <c r="S1101">
        <f>IF($E1101=1,"NP","")&amp;IF($G1101=1,"+MOV","")&amp;IF($I1101=1,"+CS","")&amp;IF($K1101=1,"+WB","")</f>
        <v/>
      </c>
      <c r="T1101">
        <f>$E1101+$G1101+$I1101+$K1101</f>
        <v/>
      </c>
    </row>
    <row r="1102">
      <c r="A1102" t="inlineStr">
        <is>
          <t>366035530000</t>
        </is>
      </c>
      <c r="B1102" t="inlineStr">
        <is>
          <t>36603553</t>
        </is>
      </c>
      <c r="C1102" t="inlineStr">
        <is>
          <t>MALVIN NORIEL BARRIA CUEVAS</t>
        </is>
      </c>
      <c r="D1102" t="inlineStr">
        <is>
          <t>MALVINNORIELBARRIACUEVAS</t>
        </is>
      </c>
      <c r="E1102">
        <f>IF(COUNTIFS(Registros!$A$2:$A$6000,"NP",Registros!$B$2:$B$6000,$A1102)&gt;0,1,0)</f>
        <v/>
      </c>
      <c r="F1102">
        <f>IF($E1102=1,SUMIFS(Registros!$F$2:$F$6000,Registros!$A$2:$A$6000,"NP",Registros!$B$2:$B$6000,$A1102),0)</f>
        <v/>
      </c>
      <c r="G1102">
        <f>IF(COUNTIFS(Registros!$A$2:$A$6000,"MOV",Registros!$B$2:$B$6000,$A1102)&gt;0,1,0)</f>
        <v/>
      </c>
      <c r="H1102">
        <f>IF($G1102=1,SUMIFS(Registros!$F$2:$F$6000,Registros!$A$2:$A$6000,"MOV",Registros!$B$2:$B$6000,$A1102),0)</f>
        <v/>
      </c>
      <c r="I1102">
        <f>IF(COUNTIFS(Registros!$A$2:$A$6000,"CS",Registros!$B$2:$B$6000,$A1102)&gt;0,1,0)</f>
        <v/>
      </c>
      <c r="J1102">
        <f>IF($I1102=1,SUMIFS(Registros!$I$2:$I$6000,Registros!$A$2:$A$6000,"CS",Registros!$B$2:$B$6000,$A1102),0)</f>
        <v/>
      </c>
      <c r="K1102">
        <f>IF(COUNTIFS(Winback!$K$2:$K$300,$D1102)&gt;0,1,0)</f>
        <v/>
      </c>
      <c r="L1102">
        <f>IF(AND($K1102=1,LEFT($A1102,3)="WB-"),SUMIFS(Winback!$D$2:$D$300,Winback!$K$2:$K$300,$D1102),0)</f>
        <v/>
      </c>
      <c r="M1102">
        <f>IF(OR($E1102=1,$G1102=1,SUMIFS(Registros!$J$2:$J$6000,Registros!$B$2:$B$6000,$A1102)&gt;0),1,0)</f>
        <v/>
      </c>
      <c r="N1102">
        <f>IF($J1102&gt;0,1,IF(COUNTIFS(Registros!$A$2:$A$6000,"CS",Registros!$B$2:$B$6000,$A1102,Registros!$K$2:$K$6000,"&lt;&gt;")&gt;0,1,0))</f>
        <v/>
      </c>
      <c r="O1102">
        <f>IF(AND($K1102=1,$E1102=0,$G1102=0,$I1102=0),"WINBACK",IF(AND($M1102=1,$N1102&gt;0),"CONVERGENTE",IF($M1102=1,"SOLO MÓVIL",IF($N1102&gt;0,"SOLO FIJO / INTERNET","SIN SERVICIOS"))))</f>
        <v/>
      </c>
      <c r="P1102">
        <f>IF($O1102="WINBACK","Recuperar (winback)",IF($O1102="CONVERGENTE","Upgrade / más líneas",IF($O1102="SOLO MÓVIL","Ofrecer fijo + internet (FLBBTV)",IF($O1102="SOLO FIJO / INTERNET","Ofrecer línea móvil Nextphone","Oferta completa (móvil + fijo + internet)"))))</f>
        <v/>
      </c>
      <c r="Q1102">
        <f>$F1102+$H1102+$L1102</f>
        <v/>
      </c>
      <c r="R1102">
        <f>IFERROR(VLOOKUP($A1102,Registros!$B$2:$G$6000,6,0),IFERROR(VLOOKUP($D1102,Winback!$B$2:$C$300,2,0),""))</f>
        <v/>
      </c>
      <c r="S1102">
        <f>IF($E1102=1,"NP","")&amp;IF($G1102=1,"+MOV","")&amp;IF($I1102=1,"+CS","")&amp;IF($K1102=1,"+WB","")</f>
        <v/>
      </c>
      <c r="T1102">
        <f>$E1102+$G1102+$I1102+$K1102</f>
        <v/>
      </c>
    </row>
    <row r="1103">
      <c r="A1103" t="inlineStr">
        <is>
          <t>344430520000</t>
        </is>
      </c>
      <c r="B1103" t="inlineStr">
        <is>
          <t>34443052</t>
        </is>
      </c>
      <c r="C1103" t="inlineStr">
        <is>
          <t>MARYELIS ANAYANSI VARGAS CHAVEZ</t>
        </is>
      </c>
      <c r="D1103" t="inlineStr">
        <is>
          <t>MARYELISANAYANSIVARGASCHAVEZ</t>
        </is>
      </c>
      <c r="E1103">
        <f>IF(COUNTIFS(Registros!$A$2:$A$6000,"NP",Registros!$B$2:$B$6000,$A1103)&gt;0,1,0)</f>
        <v/>
      </c>
      <c r="F1103">
        <f>IF($E1103=1,SUMIFS(Registros!$F$2:$F$6000,Registros!$A$2:$A$6000,"NP",Registros!$B$2:$B$6000,$A1103),0)</f>
        <v/>
      </c>
      <c r="G1103">
        <f>IF(COUNTIFS(Registros!$A$2:$A$6000,"MOV",Registros!$B$2:$B$6000,$A1103)&gt;0,1,0)</f>
        <v/>
      </c>
      <c r="H1103">
        <f>IF($G1103=1,SUMIFS(Registros!$F$2:$F$6000,Registros!$A$2:$A$6000,"MOV",Registros!$B$2:$B$6000,$A1103),0)</f>
        <v/>
      </c>
      <c r="I1103">
        <f>IF(COUNTIFS(Registros!$A$2:$A$6000,"CS",Registros!$B$2:$B$6000,$A1103)&gt;0,1,0)</f>
        <v/>
      </c>
      <c r="J1103">
        <f>IF($I1103=1,SUMIFS(Registros!$I$2:$I$6000,Registros!$A$2:$A$6000,"CS",Registros!$B$2:$B$6000,$A1103),0)</f>
        <v/>
      </c>
      <c r="K1103">
        <f>IF(COUNTIFS(Winback!$K$2:$K$300,$D1103)&gt;0,1,0)</f>
        <v/>
      </c>
      <c r="L1103">
        <f>IF(AND($K1103=1,LEFT($A1103,3)="WB-"),SUMIFS(Winback!$D$2:$D$300,Winback!$K$2:$K$300,$D1103),0)</f>
        <v/>
      </c>
      <c r="M1103">
        <f>IF(OR($E1103=1,$G1103=1,SUMIFS(Registros!$J$2:$J$6000,Registros!$B$2:$B$6000,$A1103)&gt;0),1,0)</f>
        <v/>
      </c>
      <c r="N1103">
        <f>IF($J1103&gt;0,1,IF(COUNTIFS(Registros!$A$2:$A$6000,"CS",Registros!$B$2:$B$6000,$A1103,Registros!$K$2:$K$6000,"&lt;&gt;")&gt;0,1,0))</f>
        <v/>
      </c>
      <c r="O1103">
        <f>IF(AND($K1103=1,$E1103=0,$G1103=0,$I1103=0),"WINBACK",IF(AND($M1103=1,$N1103&gt;0),"CONVERGENTE",IF($M1103=1,"SOLO MÓVIL",IF($N1103&gt;0,"SOLO FIJO / INTERNET","SIN SERVICIOS"))))</f>
        <v/>
      </c>
      <c r="P1103">
        <f>IF($O1103="WINBACK","Recuperar (winback)",IF($O1103="CONVERGENTE","Upgrade / más líneas",IF($O1103="SOLO MÓVIL","Ofrecer fijo + internet (FLBBTV)",IF($O1103="SOLO FIJO / INTERNET","Ofrecer línea móvil Nextphone","Oferta completa (móvil + fijo + internet)"))))</f>
        <v/>
      </c>
      <c r="Q1103">
        <f>$F1103+$H1103+$L1103</f>
        <v/>
      </c>
      <c r="R1103">
        <f>IFERROR(VLOOKUP($A1103,Registros!$B$2:$G$6000,6,0),IFERROR(VLOOKUP($D1103,Winback!$B$2:$C$300,2,0),""))</f>
        <v/>
      </c>
      <c r="S1103">
        <f>IF($E1103=1,"NP","")&amp;IF($G1103=1,"+MOV","")&amp;IF($I1103=1,"+CS","")&amp;IF($K1103=1,"+WB","")</f>
        <v/>
      </c>
      <c r="T1103">
        <f>$E1103+$G1103+$I1103+$K1103</f>
        <v/>
      </c>
    </row>
    <row r="1104">
      <c r="A1104" t="inlineStr">
        <is>
          <t>355063540000</t>
        </is>
      </c>
      <c r="B1104" t="inlineStr">
        <is>
          <t>35506354</t>
        </is>
      </c>
      <c r="C1104" t="inlineStr">
        <is>
          <t>KATHERIN SANCHEZ</t>
        </is>
      </c>
      <c r="D1104" t="inlineStr">
        <is>
          <t>KATHERINSANCHEZ</t>
        </is>
      </c>
      <c r="E1104">
        <f>IF(COUNTIFS(Registros!$A$2:$A$6000,"NP",Registros!$B$2:$B$6000,$A1104)&gt;0,1,0)</f>
        <v/>
      </c>
      <c r="F1104">
        <f>IF($E1104=1,SUMIFS(Registros!$F$2:$F$6000,Registros!$A$2:$A$6000,"NP",Registros!$B$2:$B$6000,$A1104),0)</f>
        <v/>
      </c>
      <c r="G1104">
        <f>IF(COUNTIFS(Registros!$A$2:$A$6000,"MOV",Registros!$B$2:$B$6000,$A1104)&gt;0,1,0)</f>
        <v/>
      </c>
      <c r="H1104">
        <f>IF($G1104=1,SUMIFS(Registros!$F$2:$F$6000,Registros!$A$2:$A$6000,"MOV",Registros!$B$2:$B$6000,$A1104),0)</f>
        <v/>
      </c>
      <c r="I1104">
        <f>IF(COUNTIFS(Registros!$A$2:$A$6000,"CS",Registros!$B$2:$B$6000,$A1104)&gt;0,1,0)</f>
        <v/>
      </c>
      <c r="J1104">
        <f>IF($I1104=1,SUMIFS(Registros!$I$2:$I$6000,Registros!$A$2:$A$6000,"CS",Registros!$B$2:$B$6000,$A1104),0)</f>
        <v/>
      </c>
      <c r="K1104">
        <f>IF(COUNTIFS(Winback!$K$2:$K$300,$D1104)&gt;0,1,0)</f>
        <v/>
      </c>
      <c r="L1104">
        <f>IF(AND($K1104=1,LEFT($A1104,3)="WB-"),SUMIFS(Winback!$D$2:$D$300,Winback!$K$2:$K$300,$D1104),0)</f>
        <v/>
      </c>
      <c r="M1104">
        <f>IF(OR($E1104=1,$G1104=1,SUMIFS(Registros!$J$2:$J$6000,Registros!$B$2:$B$6000,$A1104)&gt;0),1,0)</f>
        <v/>
      </c>
      <c r="N1104">
        <f>IF($J1104&gt;0,1,IF(COUNTIFS(Registros!$A$2:$A$6000,"CS",Registros!$B$2:$B$6000,$A1104,Registros!$K$2:$K$6000,"&lt;&gt;")&gt;0,1,0))</f>
        <v/>
      </c>
      <c r="O1104">
        <f>IF(AND($K1104=1,$E1104=0,$G1104=0,$I1104=0),"WINBACK",IF(AND($M1104=1,$N1104&gt;0),"CONVERGENTE",IF($M1104=1,"SOLO MÓVIL",IF($N1104&gt;0,"SOLO FIJO / INTERNET","SIN SERVICIOS"))))</f>
        <v/>
      </c>
      <c r="P1104">
        <f>IF($O1104="WINBACK","Recuperar (winback)",IF($O1104="CONVERGENTE","Upgrade / más líneas",IF($O1104="SOLO MÓVIL","Ofrecer fijo + internet (FLBBTV)",IF($O1104="SOLO FIJO / INTERNET","Ofrecer línea móvil Nextphone","Oferta completa (móvil + fijo + internet)"))))</f>
        <v/>
      </c>
      <c r="Q1104">
        <f>$F1104+$H1104+$L1104</f>
        <v/>
      </c>
      <c r="R1104">
        <f>IFERROR(VLOOKUP($A1104,Registros!$B$2:$G$6000,6,0),IFERROR(VLOOKUP($D1104,Winback!$B$2:$C$300,2,0),""))</f>
        <v/>
      </c>
      <c r="S1104">
        <f>IF($E1104=1,"NP","")&amp;IF($G1104=1,"+MOV","")&amp;IF($I1104=1,"+CS","")&amp;IF($K1104=1,"+WB","")</f>
        <v/>
      </c>
      <c r="T1104">
        <f>$E1104+$G1104+$I1104+$K1104</f>
        <v/>
      </c>
    </row>
    <row r="1105">
      <c r="A1105" t="inlineStr">
        <is>
          <t>356153190000</t>
        </is>
      </c>
      <c r="B1105" t="inlineStr">
        <is>
          <t>35615319</t>
        </is>
      </c>
      <c r="C1105" t="inlineStr">
        <is>
          <t>CARS PARTS AZUERO</t>
        </is>
      </c>
      <c r="D1105" t="inlineStr">
        <is>
          <t>CARSPARTSAZUERO</t>
        </is>
      </c>
      <c r="E1105">
        <f>IF(COUNTIFS(Registros!$A$2:$A$6000,"NP",Registros!$B$2:$B$6000,$A1105)&gt;0,1,0)</f>
        <v/>
      </c>
      <c r="F1105">
        <f>IF($E1105=1,SUMIFS(Registros!$F$2:$F$6000,Registros!$A$2:$A$6000,"NP",Registros!$B$2:$B$6000,$A1105),0)</f>
        <v/>
      </c>
      <c r="G1105">
        <f>IF(COUNTIFS(Registros!$A$2:$A$6000,"MOV",Registros!$B$2:$B$6000,$A1105)&gt;0,1,0)</f>
        <v/>
      </c>
      <c r="H1105">
        <f>IF($G1105=1,SUMIFS(Registros!$F$2:$F$6000,Registros!$A$2:$A$6000,"MOV",Registros!$B$2:$B$6000,$A1105),0)</f>
        <v/>
      </c>
      <c r="I1105">
        <f>IF(COUNTIFS(Registros!$A$2:$A$6000,"CS",Registros!$B$2:$B$6000,$A1105)&gt;0,1,0)</f>
        <v/>
      </c>
      <c r="J1105">
        <f>IF($I1105=1,SUMIFS(Registros!$I$2:$I$6000,Registros!$A$2:$A$6000,"CS",Registros!$B$2:$B$6000,$A1105),0)</f>
        <v/>
      </c>
      <c r="K1105">
        <f>IF(COUNTIFS(Winback!$K$2:$K$300,$D1105)&gt;0,1,0)</f>
        <v/>
      </c>
      <c r="L1105">
        <f>IF(AND($K1105=1,LEFT($A1105,3)="WB-"),SUMIFS(Winback!$D$2:$D$300,Winback!$K$2:$K$300,$D1105),0)</f>
        <v/>
      </c>
      <c r="M1105">
        <f>IF(OR($E1105=1,$G1105=1,SUMIFS(Registros!$J$2:$J$6000,Registros!$B$2:$B$6000,$A1105)&gt;0),1,0)</f>
        <v/>
      </c>
      <c r="N1105">
        <f>IF($J1105&gt;0,1,IF(COUNTIFS(Registros!$A$2:$A$6000,"CS",Registros!$B$2:$B$6000,$A1105,Registros!$K$2:$K$6000,"&lt;&gt;")&gt;0,1,0))</f>
        <v/>
      </c>
      <c r="O1105">
        <f>IF(AND($K1105=1,$E1105=0,$G1105=0,$I1105=0),"WINBACK",IF(AND($M1105=1,$N1105&gt;0),"CONVERGENTE",IF($M1105=1,"SOLO MÓVIL",IF($N1105&gt;0,"SOLO FIJO / INTERNET","SIN SERVICIOS"))))</f>
        <v/>
      </c>
      <c r="P1105">
        <f>IF($O1105="WINBACK","Recuperar (winback)",IF($O1105="CONVERGENTE","Upgrade / más líneas",IF($O1105="SOLO MÓVIL","Ofrecer fijo + internet (FLBBTV)",IF($O1105="SOLO FIJO / INTERNET","Ofrecer línea móvil Nextphone","Oferta completa (móvil + fijo + internet)"))))</f>
        <v/>
      </c>
      <c r="Q1105">
        <f>$F1105+$H1105+$L1105</f>
        <v/>
      </c>
      <c r="R1105">
        <f>IFERROR(VLOOKUP($A1105,Registros!$B$2:$G$6000,6,0),IFERROR(VLOOKUP($D1105,Winback!$B$2:$C$300,2,0),""))</f>
        <v/>
      </c>
      <c r="S1105">
        <f>IF($E1105=1,"NP","")&amp;IF($G1105=1,"+MOV","")&amp;IF($I1105=1,"+CS","")&amp;IF($K1105=1,"+WB","")</f>
        <v/>
      </c>
      <c r="T1105">
        <f>$E1105+$G1105+$I1105+$K1105</f>
        <v/>
      </c>
    </row>
    <row r="1106">
      <c r="A1106" t="inlineStr">
        <is>
          <t>328849180000</t>
        </is>
      </c>
      <c r="B1106" t="inlineStr">
        <is>
          <t>32884918</t>
        </is>
      </c>
      <c r="C1106" t="inlineStr">
        <is>
          <t>Yair Al exander De Leon</t>
        </is>
      </c>
      <c r="D1106" t="inlineStr">
        <is>
          <t>YAIRALEXANDERDELEON</t>
        </is>
      </c>
      <c r="E1106">
        <f>IF(COUNTIFS(Registros!$A$2:$A$6000,"NP",Registros!$B$2:$B$6000,$A1106)&gt;0,1,0)</f>
        <v/>
      </c>
      <c r="F1106">
        <f>IF($E1106=1,SUMIFS(Registros!$F$2:$F$6000,Registros!$A$2:$A$6000,"NP",Registros!$B$2:$B$6000,$A1106),0)</f>
        <v/>
      </c>
      <c r="G1106">
        <f>IF(COUNTIFS(Registros!$A$2:$A$6000,"MOV",Registros!$B$2:$B$6000,$A1106)&gt;0,1,0)</f>
        <v/>
      </c>
      <c r="H1106">
        <f>IF($G1106=1,SUMIFS(Registros!$F$2:$F$6000,Registros!$A$2:$A$6000,"MOV",Registros!$B$2:$B$6000,$A1106),0)</f>
        <v/>
      </c>
      <c r="I1106">
        <f>IF(COUNTIFS(Registros!$A$2:$A$6000,"CS",Registros!$B$2:$B$6000,$A1106)&gt;0,1,0)</f>
        <v/>
      </c>
      <c r="J1106">
        <f>IF($I1106=1,SUMIFS(Registros!$I$2:$I$6000,Registros!$A$2:$A$6000,"CS",Registros!$B$2:$B$6000,$A1106),0)</f>
        <v/>
      </c>
      <c r="K1106">
        <f>IF(COUNTIFS(Winback!$K$2:$K$300,$D1106)&gt;0,1,0)</f>
        <v/>
      </c>
      <c r="L1106">
        <f>IF(AND($K1106=1,LEFT($A1106,3)="WB-"),SUMIFS(Winback!$D$2:$D$300,Winback!$K$2:$K$300,$D1106),0)</f>
        <v/>
      </c>
      <c r="M1106">
        <f>IF(OR($E1106=1,$G1106=1,SUMIFS(Registros!$J$2:$J$6000,Registros!$B$2:$B$6000,$A1106)&gt;0),1,0)</f>
        <v/>
      </c>
      <c r="N1106">
        <f>IF($J1106&gt;0,1,IF(COUNTIFS(Registros!$A$2:$A$6000,"CS",Registros!$B$2:$B$6000,$A1106,Registros!$K$2:$K$6000,"&lt;&gt;")&gt;0,1,0))</f>
        <v/>
      </c>
      <c r="O1106">
        <f>IF(AND($K1106=1,$E1106=0,$G1106=0,$I1106=0),"WINBACK",IF(AND($M1106=1,$N1106&gt;0),"CONVERGENTE",IF($M1106=1,"SOLO MÓVIL",IF($N1106&gt;0,"SOLO FIJO / INTERNET","SIN SERVICIOS"))))</f>
        <v/>
      </c>
      <c r="P1106">
        <f>IF($O1106="WINBACK","Recuperar (winback)",IF($O1106="CONVERGENTE","Upgrade / más líneas",IF($O1106="SOLO MÓVIL","Ofrecer fijo + internet (FLBBTV)",IF($O1106="SOLO FIJO / INTERNET","Ofrecer línea móvil Nextphone","Oferta completa (móvil + fijo + internet)"))))</f>
        <v/>
      </c>
      <c r="Q1106">
        <f>$F1106+$H1106+$L1106</f>
        <v/>
      </c>
      <c r="R1106">
        <f>IFERROR(VLOOKUP($A1106,Registros!$B$2:$G$6000,6,0),IFERROR(VLOOKUP($D1106,Winback!$B$2:$C$300,2,0),""))</f>
        <v/>
      </c>
      <c r="S1106">
        <f>IF($E1106=1,"NP","")&amp;IF($G1106=1,"+MOV","")&amp;IF($I1106=1,"+CS","")&amp;IF($K1106=1,"+WB","")</f>
        <v/>
      </c>
      <c r="T1106">
        <f>$E1106+$G1106+$I1106+$K1106</f>
        <v/>
      </c>
    </row>
    <row r="1107">
      <c r="A1107" t="inlineStr">
        <is>
          <t>354307030000</t>
        </is>
      </c>
      <c r="B1107" t="inlineStr">
        <is>
          <t>35430703</t>
        </is>
      </c>
      <c r="C1107" t="inlineStr">
        <is>
          <t>NORIEL IGNACIO BARRIA</t>
        </is>
      </c>
      <c r="D1107" t="inlineStr">
        <is>
          <t>NORIELIGNACIOBARRIA</t>
        </is>
      </c>
      <c r="E1107">
        <f>IF(COUNTIFS(Registros!$A$2:$A$6000,"NP",Registros!$B$2:$B$6000,$A1107)&gt;0,1,0)</f>
        <v/>
      </c>
      <c r="F1107">
        <f>IF($E1107=1,SUMIFS(Registros!$F$2:$F$6000,Registros!$A$2:$A$6000,"NP",Registros!$B$2:$B$6000,$A1107),0)</f>
        <v/>
      </c>
      <c r="G1107">
        <f>IF(COUNTIFS(Registros!$A$2:$A$6000,"MOV",Registros!$B$2:$B$6000,$A1107)&gt;0,1,0)</f>
        <v/>
      </c>
      <c r="H1107">
        <f>IF($G1107=1,SUMIFS(Registros!$F$2:$F$6000,Registros!$A$2:$A$6000,"MOV",Registros!$B$2:$B$6000,$A1107),0)</f>
        <v/>
      </c>
      <c r="I1107">
        <f>IF(COUNTIFS(Registros!$A$2:$A$6000,"CS",Registros!$B$2:$B$6000,$A1107)&gt;0,1,0)</f>
        <v/>
      </c>
      <c r="J1107">
        <f>IF($I1107=1,SUMIFS(Registros!$I$2:$I$6000,Registros!$A$2:$A$6000,"CS",Registros!$B$2:$B$6000,$A1107),0)</f>
        <v/>
      </c>
      <c r="K1107">
        <f>IF(COUNTIFS(Winback!$K$2:$K$300,$D1107)&gt;0,1,0)</f>
        <v/>
      </c>
      <c r="L1107">
        <f>IF(AND($K1107=1,LEFT($A1107,3)="WB-"),SUMIFS(Winback!$D$2:$D$300,Winback!$K$2:$K$300,$D1107),0)</f>
        <v/>
      </c>
      <c r="M1107">
        <f>IF(OR($E1107=1,$G1107=1,SUMIFS(Registros!$J$2:$J$6000,Registros!$B$2:$B$6000,$A1107)&gt;0),1,0)</f>
        <v/>
      </c>
      <c r="N1107">
        <f>IF($J1107&gt;0,1,IF(COUNTIFS(Registros!$A$2:$A$6000,"CS",Registros!$B$2:$B$6000,$A1107,Registros!$K$2:$K$6000,"&lt;&gt;")&gt;0,1,0))</f>
        <v/>
      </c>
      <c r="O1107">
        <f>IF(AND($K1107=1,$E1107=0,$G1107=0,$I1107=0),"WINBACK",IF(AND($M1107=1,$N1107&gt;0),"CONVERGENTE",IF($M1107=1,"SOLO MÓVIL",IF($N1107&gt;0,"SOLO FIJO / INTERNET","SIN SERVICIOS"))))</f>
        <v/>
      </c>
      <c r="P1107">
        <f>IF($O1107="WINBACK","Recuperar (winback)",IF($O1107="CONVERGENTE","Upgrade / más líneas",IF($O1107="SOLO MÓVIL","Ofrecer fijo + internet (FLBBTV)",IF($O1107="SOLO FIJO / INTERNET","Ofrecer línea móvil Nextphone","Oferta completa (móvil + fijo + internet)"))))</f>
        <v/>
      </c>
      <c r="Q1107">
        <f>$F1107+$H1107+$L1107</f>
        <v/>
      </c>
      <c r="R1107">
        <f>IFERROR(VLOOKUP($A1107,Registros!$B$2:$G$6000,6,0),IFERROR(VLOOKUP($D1107,Winback!$B$2:$C$300,2,0),""))</f>
        <v/>
      </c>
      <c r="S1107">
        <f>IF($E1107=1,"NP","")&amp;IF($G1107=1,"+MOV","")&amp;IF($I1107=1,"+CS","")&amp;IF($K1107=1,"+WB","")</f>
        <v/>
      </c>
      <c r="T1107">
        <f>$E1107+$G1107+$I1107+$K1107</f>
        <v/>
      </c>
    </row>
    <row r="1108">
      <c r="A1108" t="inlineStr">
        <is>
          <t>342257630000</t>
        </is>
      </c>
      <c r="B1108" t="inlineStr">
        <is>
          <t>34225763</t>
        </is>
      </c>
      <c r="C1108" t="inlineStr">
        <is>
          <t>MERIBETH YAIR VASQUEZ ROMERO</t>
        </is>
      </c>
      <c r="D1108" t="inlineStr">
        <is>
          <t>MERIBETHYAIRVASQUEZROMERO</t>
        </is>
      </c>
      <c r="E1108">
        <f>IF(COUNTIFS(Registros!$A$2:$A$6000,"NP",Registros!$B$2:$B$6000,$A1108)&gt;0,1,0)</f>
        <v/>
      </c>
      <c r="F1108">
        <f>IF($E1108=1,SUMIFS(Registros!$F$2:$F$6000,Registros!$A$2:$A$6000,"NP",Registros!$B$2:$B$6000,$A1108),0)</f>
        <v/>
      </c>
      <c r="G1108">
        <f>IF(COUNTIFS(Registros!$A$2:$A$6000,"MOV",Registros!$B$2:$B$6000,$A1108)&gt;0,1,0)</f>
        <v/>
      </c>
      <c r="H1108">
        <f>IF($G1108=1,SUMIFS(Registros!$F$2:$F$6000,Registros!$A$2:$A$6000,"MOV",Registros!$B$2:$B$6000,$A1108),0)</f>
        <v/>
      </c>
      <c r="I1108">
        <f>IF(COUNTIFS(Registros!$A$2:$A$6000,"CS",Registros!$B$2:$B$6000,$A1108)&gt;0,1,0)</f>
        <v/>
      </c>
      <c r="J1108">
        <f>IF($I1108=1,SUMIFS(Registros!$I$2:$I$6000,Registros!$A$2:$A$6000,"CS",Registros!$B$2:$B$6000,$A1108),0)</f>
        <v/>
      </c>
      <c r="K1108">
        <f>IF(COUNTIFS(Winback!$K$2:$K$300,$D1108)&gt;0,1,0)</f>
        <v/>
      </c>
      <c r="L1108">
        <f>IF(AND($K1108=1,LEFT($A1108,3)="WB-"),SUMIFS(Winback!$D$2:$D$300,Winback!$K$2:$K$300,$D1108),0)</f>
        <v/>
      </c>
      <c r="M1108">
        <f>IF(OR($E1108=1,$G1108=1,SUMIFS(Registros!$J$2:$J$6000,Registros!$B$2:$B$6000,$A1108)&gt;0),1,0)</f>
        <v/>
      </c>
      <c r="N1108">
        <f>IF($J1108&gt;0,1,IF(COUNTIFS(Registros!$A$2:$A$6000,"CS",Registros!$B$2:$B$6000,$A1108,Registros!$K$2:$K$6000,"&lt;&gt;")&gt;0,1,0))</f>
        <v/>
      </c>
      <c r="O1108">
        <f>IF(AND($K1108=1,$E1108=0,$G1108=0,$I1108=0),"WINBACK",IF(AND($M1108=1,$N1108&gt;0),"CONVERGENTE",IF($M1108=1,"SOLO MÓVIL",IF($N1108&gt;0,"SOLO FIJO / INTERNET","SIN SERVICIOS"))))</f>
        <v/>
      </c>
      <c r="P1108">
        <f>IF($O1108="WINBACK","Recuperar (winback)",IF($O1108="CONVERGENTE","Upgrade / más líneas",IF($O1108="SOLO MÓVIL","Ofrecer fijo + internet (FLBBTV)",IF($O1108="SOLO FIJO / INTERNET","Ofrecer línea móvil Nextphone","Oferta completa (móvil + fijo + internet)"))))</f>
        <v/>
      </c>
      <c r="Q1108">
        <f>$F1108+$H1108+$L1108</f>
        <v/>
      </c>
      <c r="R1108">
        <f>IFERROR(VLOOKUP($A1108,Registros!$B$2:$G$6000,6,0),IFERROR(VLOOKUP($D1108,Winback!$B$2:$C$300,2,0),""))</f>
        <v/>
      </c>
      <c r="S1108">
        <f>IF($E1108=1,"NP","")&amp;IF($G1108=1,"+MOV","")&amp;IF($I1108=1,"+CS","")&amp;IF($K1108=1,"+WB","")</f>
        <v/>
      </c>
      <c r="T1108">
        <f>$E1108+$G1108+$I1108+$K1108</f>
        <v/>
      </c>
    </row>
    <row r="1109">
      <c r="A1109" t="inlineStr">
        <is>
          <t>352374590000</t>
        </is>
      </c>
      <c r="B1109" t="inlineStr">
        <is>
          <t>35237459</t>
        </is>
      </c>
      <c r="C1109" t="inlineStr">
        <is>
          <t>ROSMERY VILLARREAL</t>
        </is>
      </c>
      <c r="D1109" t="inlineStr">
        <is>
          <t>ROSMERYVILLARREAL</t>
        </is>
      </c>
      <c r="E1109">
        <f>IF(COUNTIFS(Registros!$A$2:$A$6000,"NP",Registros!$B$2:$B$6000,$A1109)&gt;0,1,0)</f>
        <v/>
      </c>
      <c r="F1109">
        <f>IF($E1109=1,SUMIFS(Registros!$F$2:$F$6000,Registros!$A$2:$A$6000,"NP",Registros!$B$2:$B$6000,$A1109),0)</f>
        <v/>
      </c>
      <c r="G1109">
        <f>IF(COUNTIFS(Registros!$A$2:$A$6000,"MOV",Registros!$B$2:$B$6000,$A1109)&gt;0,1,0)</f>
        <v/>
      </c>
      <c r="H1109">
        <f>IF($G1109=1,SUMIFS(Registros!$F$2:$F$6000,Registros!$A$2:$A$6000,"MOV",Registros!$B$2:$B$6000,$A1109),0)</f>
        <v/>
      </c>
      <c r="I1109">
        <f>IF(COUNTIFS(Registros!$A$2:$A$6000,"CS",Registros!$B$2:$B$6000,$A1109)&gt;0,1,0)</f>
        <v/>
      </c>
      <c r="J1109">
        <f>IF($I1109=1,SUMIFS(Registros!$I$2:$I$6000,Registros!$A$2:$A$6000,"CS",Registros!$B$2:$B$6000,$A1109),0)</f>
        <v/>
      </c>
      <c r="K1109">
        <f>IF(COUNTIFS(Winback!$K$2:$K$300,$D1109)&gt;0,1,0)</f>
        <v/>
      </c>
      <c r="L1109">
        <f>IF(AND($K1109=1,LEFT($A1109,3)="WB-"),SUMIFS(Winback!$D$2:$D$300,Winback!$K$2:$K$300,$D1109),0)</f>
        <v/>
      </c>
      <c r="M1109">
        <f>IF(OR($E1109=1,$G1109=1,SUMIFS(Registros!$J$2:$J$6000,Registros!$B$2:$B$6000,$A1109)&gt;0),1,0)</f>
        <v/>
      </c>
      <c r="N1109">
        <f>IF($J1109&gt;0,1,IF(COUNTIFS(Registros!$A$2:$A$6000,"CS",Registros!$B$2:$B$6000,$A1109,Registros!$K$2:$K$6000,"&lt;&gt;")&gt;0,1,0))</f>
        <v/>
      </c>
      <c r="O1109">
        <f>IF(AND($K1109=1,$E1109=0,$G1109=0,$I1109=0),"WINBACK",IF(AND($M1109=1,$N1109&gt;0),"CONVERGENTE",IF($M1109=1,"SOLO MÓVIL",IF($N1109&gt;0,"SOLO FIJO / INTERNET","SIN SERVICIOS"))))</f>
        <v/>
      </c>
      <c r="P1109">
        <f>IF($O1109="WINBACK","Recuperar (winback)",IF($O1109="CONVERGENTE","Upgrade / más líneas",IF($O1109="SOLO MÓVIL","Ofrecer fijo + internet (FLBBTV)",IF($O1109="SOLO FIJO / INTERNET","Ofrecer línea móvil Nextphone","Oferta completa (móvil + fijo + internet)"))))</f>
        <v/>
      </c>
      <c r="Q1109">
        <f>$F1109+$H1109+$L1109</f>
        <v/>
      </c>
      <c r="R1109">
        <f>IFERROR(VLOOKUP($A1109,Registros!$B$2:$G$6000,6,0),IFERROR(VLOOKUP($D1109,Winback!$B$2:$C$300,2,0),""))</f>
        <v/>
      </c>
      <c r="S1109">
        <f>IF($E1109=1,"NP","")&amp;IF($G1109=1,"+MOV","")&amp;IF($I1109=1,"+CS","")&amp;IF($K1109=1,"+WB","")</f>
        <v/>
      </c>
      <c r="T1109">
        <f>$E1109+$G1109+$I1109+$K1109</f>
        <v/>
      </c>
    </row>
    <row r="1110">
      <c r="A1110" t="inlineStr">
        <is>
          <t>357256760000</t>
        </is>
      </c>
      <c r="B1110" t="inlineStr">
        <is>
          <t>35725676</t>
        </is>
      </c>
      <c r="C1110" t="inlineStr">
        <is>
          <t>MILAGROS DEL CARMEN CORRALES VALDES</t>
        </is>
      </c>
      <c r="D1110" t="inlineStr">
        <is>
          <t>MILAGROSDELCARMENCORRALESVALDES</t>
        </is>
      </c>
      <c r="E1110">
        <f>IF(COUNTIFS(Registros!$A$2:$A$6000,"NP",Registros!$B$2:$B$6000,$A1110)&gt;0,1,0)</f>
        <v/>
      </c>
      <c r="F1110">
        <f>IF($E1110=1,SUMIFS(Registros!$F$2:$F$6000,Registros!$A$2:$A$6000,"NP",Registros!$B$2:$B$6000,$A1110),0)</f>
        <v/>
      </c>
      <c r="G1110">
        <f>IF(COUNTIFS(Registros!$A$2:$A$6000,"MOV",Registros!$B$2:$B$6000,$A1110)&gt;0,1,0)</f>
        <v/>
      </c>
      <c r="H1110">
        <f>IF($G1110=1,SUMIFS(Registros!$F$2:$F$6000,Registros!$A$2:$A$6000,"MOV",Registros!$B$2:$B$6000,$A1110),0)</f>
        <v/>
      </c>
      <c r="I1110">
        <f>IF(COUNTIFS(Registros!$A$2:$A$6000,"CS",Registros!$B$2:$B$6000,$A1110)&gt;0,1,0)</f>
        <v/>
      </c>
      <c r="J1110">
        <f>IF($I1110=1,SUMIFS(Registros!$I$2:$I$6000,Registros!$A$2:$A$6000,"CS",Registros!$B$2:$B$6000,$A1110),0)</f>
        <v/>
      </c>
      <c r="K1110">
        <f>IF(COUNTIFS(Winback!$K$2:$K$300,$D1110)&gt;0,1,0)</f>
        <v/>
      </c>
      <c r="L1110">
        <f>IF(AND($K1110=1,LEFT($A1110,3)="WB-"),SUMIFS(Winback!$D$2:$D$300,Winback!$K$2:$K$300,$D1110),0)</f>
        <v/>
      </c>
      <c r="M1110">
        <f>IF(OR($E1110=1,$G1110=1,SUMIFS(Registros!$J$2:$J$6000,Registros!$B$2:$B$6000,$A1110)&gt;0),1,0)</f>
        <v/>
      </c>
      <c r="N1110">
        <f>IF($J1110&gt;0,1,IF(COUNTIFS(Registros!$A$2:$A$6000,"CS",Registros!$B$2:$B$6000,$A1110,Registros!$K$2:$K$6000,"&lt;&gt;")&gt;0,1,0))</f>
        <v/>
      </c>
      <c r="O1110">
        <f>IF(AND($K1110=1,$E1110=0,$G1110=0,$I1110=0),"WINBACK",IF(AND($M1110=1,$N1110&gt;0),"CONVERGENTE",IF($M1110=1,"SOLO MÓVIL",IF($N1110&gt;0,"SOLO FIJO / INTERNET","SIN SERVICIOS"))))</f>
        <v/>
      </c>
      <c r="P1110">
        <f>IF($O1110="WINBACK","Recuperar (winback)",IF($O1110="CONVERGENTE","Upgrade / más líneas",IF($O1110="SOLO MÓVIL","Ofrecer fijo + internet (FLBBTV)",IF($O1110="SOLO FIJO / INTERNET","Ofrecer línea móvil Nextphone","Oferta completa (móvil + fijo + internet)"))))</f>
        <v/>
      </c>
      <c r="Q1110">
        <f>$F1110+$H1110+$L1110</f>
        <v/>
      </c>
      <c r="R1110">
        <f>IFERROR(VLOOKUP($A1110,Registros!$B$2:$G$6000,6,0),IFERROR(VLOOKUP($D1110,Winback!$B$2:$C$300,2,0),""))</f>
        <v/>
      </c>
      <c r="S1110">
        <f>IF($E1110=1,"NP","")&amp;IF($G1110=1,"+MOV","")&amp;IF($I1110=1,"+CS","")&amp;IF($K1110=1,"+WB","")</f>
        <v/>
      </c>
      <c r="T1110">
        <f>$E1110+$G1110+$I1110+$K1110</f>
        <v/>
      </c>
    </row>
    <row r="1111">
      <c r="A1111" t="inlineStr">
        <is>
          <t>345104350000</t>
        </is>
      </c>
      <c r="B1111" t="inlineStr">
        <is>
          <t>34510435</t>
        </is>
      </c>
      <c r="C1111" t="inlineStr">
        <is>
          <t>ANA ELOISA RODRIGUEZ</t>
        </is>
      </c>
      <c r="D1111" t="inlineStr">
        <is>
          <t>ANAELOISARODRIGUEZ</t>
        </is>
      </c>
      <c r="E1111">
        <f>IF(COUNTIFS(Registros!$A$2:$A$6000,"NP",Registros!$B$2:$B$6000,$A1111)&gt;0,1,0)</f>
        <v/>
      </c>
      <c r="F1111">
        <f>IF($E1111=1,SUMIFS(Registros!$F$2:$F$6000,Registros!$A$2:$A$6000,"NP",Registros!$B$2:$B$6000,$A1111),0)</f>
        <v/>
      </c>
      <c r="G1111">
        <f>IF(COUNTIFS(Registros!$A$2:$A$6000,"MOV",Registros!$B$2:$B$6000,$A1111)&gt;0,1,0)</f>
        <v/>
      </c>
      <c r="H1111">
        <f>IF($G1111=1,SUMIFS(Registros!$F$2:$F$6000,Registros!$A$2:$A$6000,"MOV",Registros!$B$2:$B$6000,$A1111),0)</f>
        <v/>
      </c>
      <c r="I1111">
        <f>IF(COUNTIFS(Registros!$A$2:$A$6000,"CS",Registros!$B$2:$B$6000,$A1111)&gt;0,1,0)</f>
        <v/>
      </c>
      <c r="J1111">
        <f>IF($I1111=1,SUMIFS(Registros!$I$2:$I$6000,Registros!$A$2:$A$6000,"CS",Registros!$B$2:$B$6000,$A1111),0)</f>
        <v/>
      </c>
      <c r="K1111">
        <f>IF(COUNTIFS(Winback!$K$2:$K$300,$D1111)&gt;0,1,0)</f>
        <v/>
      </c>
      <c r="L1111">
        <f>IF(AND($K1111=1,LEFT($A1111,3)="WB-"),SUMIFS(Winback!$D$2:$D$300,Winback!$K$2:$K$300,$D1111),0)</f>
        <v/>
      </c>
      <c r="M1111">
        <f>IF(OR($E1111=1,$G1111=1,SUMIFS(Registros!$J$2:$J$6000,Registros!$B$2:$B$6000,$A1111)&gt;0),1,0)</f>
        <v/>
      </c>
      <c r="N1111">
        <f>IF($J1111&gt;0,1,IF(COUNTIFS(Registros!$A$2:$A$6000,"CS",Registros!$B$2:$B$6000,$A1111,Registros!$K$2:$K$6000,"&lt;&gt;")&gt;0,1,0))</f>
        <v/>
      </c>
      <c r="O1111">
        <f>IF(AND($K1111=1,$E1111=0,$G1111=0,$I1111=0),"WINBACK",IF(AND($M1111=1,$N1111&gt;0),"CONVERGENTE",IF($M1111=1,"SOLO MÓVIL",IF($N1111&gt;0,"SOLO FIJO / INTERNET","SIN SERVICIOS"))))</f>
        <v/>
      </c>
      <c r="P1111">
        <f>IF($O1111="WINBACK","Recuperar (winback)",IF($O1111="CONVERGENTE","Upgrade / más líneas",IF($O1111="SOLO MÓVIL","Ofrecer fijo + internet (FLBBTV)",IF($O1111="SOLO FIJO / INTERNET","Ofrecer línea móvil Nextphone","Oferta completa (móvil + fijo + internet)"))))</f>
        <v/>
      </c>
      <c r="Q1111">
        <f>$F1111+$H1111+$L1111</f>
        <v/>
      </c>
      <c r="R1111">
        <f>IFERROR(VLOOKUP($A1111,Registros!$B$2:$G$6000,6,0),IFERROR(VLOOKUP($D1111,Winback!$B$2:$C$300,2,0),""))</f>
        <v/>
      </c>
      <c r="S1111">
        <f>IF($E1111=1,"NP","")&amp;IF($G1111=1,"+MOV","")&amp;IF($I1111=1,"+CS","")&amp;IF($K1111=1,"+WB","")</f>
        <v/>
      </c>
      <c r="T1111">
        <f>$E1111+$G1111+$I1111+$K1111</f>
        <v/>
      </c>
    </row>
    <row r="1112">
      <c r="A1112" t="inlineStr">
        <is>
          <t>353062560000</t>
        </is>
      </c>
      <c r="B1112" t="inlineStr">
        <is>
          <t>35306256</t>
        </is>
      </c>
      <c r="C1112" t="inlineStr">
        <is>
          <t>JOSE EUGENIO MENDOZA PEREZ</t>
        </is>
      </c>
      <c r="D1112" t="inlineStr">
        <is>
          <t>JOSEEUGENIOMENDOZAPEREZ</t>
        </is>
      </c>
      <c r="E1112">
        <f>IF(COUNTIFS(Registros!$A$2:$A$6000,"NP",Registros!$B$2:$B$6000,$A1112)&gt;0,1,0)</f>
        <v/>
      </c>
      <c r="F1112">
        <f>IF($E1112=1,SUMIFS(Registros!$F$2:$F$6000,Registros!$A$2:$A$6000,"NP",Registros!$B$2:$B$6000,$A1112),0)</f>
        <v/>
      </c>
      <c r="G1112">
        <f>IF(COUNTIFS(Registros!$A$2:$A$6000,"MOV",Registros!$B$2:$B$6000,$A1112)&gt;0,1,0)</f>
        <v/>
      </c>
      <c r="H1112">
        <f>IF($G1112=1,SUMIFS(Registros!$F$2:$F$6000,Registros!$A$2:$A$6000,"MOV",Registros!$B$2:$B$6000,$A1112),0)</f>
        <v/>
      </c>
      <c r="I1112">
        <f>IF(COUNTIFS(Registros!$A$2:$A$6000,"CS",Registros!$B$2:$B$6000,$A1112)&gt;0,1,0)</f>
        <v/>
      </c>
      <c r="J1112">
        <f>IF($I1112=1,SUMIFS(Registros!$I$2:$I$6000,Registros!$A$2:$A$6000,"CS",Registros!$B$2:$B$6000,$A1112),0)</f>
        <v/>
      </c>
      <c r="K1112">
        <f>IF(COUNTIFS(Winback!$K$2:$K$300,$D1112)&gt;0,1,0)</f>
        <v/>
      </c>
      <c r="L1112">
        <f>IF(AND($K1112=1,LEFT($A1112,3)="WB-"),SUMIFS(Winback!$D$2:$D$300,Winback!$K$2:$K$300,$D1112),0)</f>
        <v/>
      </c>
      <c r="M1112">
        <f>IF(OR($E1112=1,$G1112=1,SUMIFS(Registros!$J$2:$J$6000,Registros!$B$2:$B$6000,$A1112)&gt;0),1,0)</f>
        <v/>
      </c>
      <c r="N1112">
        <f>IF($J1112&gt;0,1,IF(COUNTIFS(Registros!$A$2:$A$6000,"CS",Registros!$B$2:$B$6000,$A1112,Registros!$K$2:$K$6000,"&lt;&gt;")&gt;0,1,0))</f>
        <v/>
      </c>
      <c r="O1112">
        <f>IF(AND($K1112=1,$E1112=0,$G1112=0,$I1112=0),"WINBACK",IF(AND($M1112=1,$N1112&gt;0),"CONVERGENTE",IF($M1112=1,"SOLO MÓVIL",IF($N1112&gt;0,"SOLO FIJO / INTERNET","SIN SERVICIOS"))))</f>
        <v/>
      </c>
      <c r="P1112">
        <f>IF($O1112="WINBACK","Recuperar (winback)",IF($O1112="CONVERGENTE","Upgrade / más líneas",IF($O1112="SOLO MÓVIL","Ofrecer fijo + internet (FLBBTV)",IF($O1112="SOLO FIJO / INTERNET","Ofrecer línea móvil Nextphone","Oferta completa (móvil + fijo + internet)"))))</f>
        <v/>
      </c>
      <c r="Q1112">
        <f>$F1112+$H1112+$L1112</f>
        <v/>
      </c>
      <c r="R1112">
        <f>IFERROR(VLOOKUP($A1112,Registros!$B$2:$G$6000,6,0),IFERROR(VLOOKUP($D1112,Winback!$B$2:$C$300,2,0),""))</f>
        <v/>
      </c>
      <c r="S1112">
        <f>IF($E1112=1,"NP","")&amp;IF($G1112=1,"+MOV","")&amp;IF($I1112=1,"+CS","")&amp;IF($K1112=1,"+WB","")</f>
        <v/>
      </c>
      <c r="T1112">
        <f>$E1112+$G1112+$I1112+$K1112</f>
        <v/>
      </c>
    </row>
    <row r="1113">
      <c r="A1113" t="inlineStr">
        <is>
          <t>358343440000</t>
        </is>
      </c>
      <c r="B1113" t="inlineStr">
        <is>
          <t>35834344</t>
        </is>
      </c>
      <c r="C1113" t="inlineStr">
        <is>
          <t>CARMEN ESTHER NORIEGA CALDERON</t>
        </is>
      </c>
      <c r="D1113" t="inlineStr">
        <is>
          <t>CARMENESTHERNORIEGACALDERON</t>
        </is>
      </c>
      <c r="E1113">
        <f>IF(COUNTIFS(Registros!$A$2:$A$6000,"NP",Registros!$B$2:$B$6000,$A1113)&gt;0,1,0)</f>
        <v/>
      </c>
      <c r="F1113">
        <f>IF($E1113=1,SUMIFS(Registros!$F$2:$F$6000,Registros!$A$2:$A$6000,"NP",Registros!$B$2:$B$6000,$A1113),0)</f>
        <v/>
      </c>
      <c r="G1113">
        <f>IF(COUNTIFS(Registros!$A$2:$A$6000,"MOV",Registros!$B$2:$B$6000,$A1113)&gt;0,1,0)</f>
        <v/>
      </c>
      <c r="H1113">
        <f>IF($G1113=1,SUMIFS(Registros!$F$2:$F$6000,Registros!$A$2:$A$6000,"MOV",Registros!$B$2:$B$6000,$A1113),0)</f>
        <v/>
      </c>
      <c r="I1113">
        <f>IF(COUNTIFS(Registros!$A$2:$A$6000,"CS",Registros!$B$2:$B$6000,$A1113)&gt;0,1,0)</f>
        <v/>
      </c>
      <c r="J1113">
        <f>IF($I1113=1,SUMIFS(Registros!$I$2:$I$6000,Registros!$A$2:$A$6000,"CS",Registros!$B$2:$B$6000,$A1113),0)</f>
        <v/>
      </c>
      <c r="K1113">
        <f>IF(COUNTIFS(Winback!$K$2:$K$300,$D1113)&gt;0,1,0)</f>
        <v/>
      </c>
      <c r="L1113">
        <f>IF(AND($K1113=1,LEFT($A1113,3)="WB-"),SUMIFS(Winback!$D$2:$D$300,Winback!$K$2:$K$300,$D1113),0)</f>
        <v/>
      </c>
      <c r="M1113">
        <f>IF(OR($E1113=1,$G1113=1,SUMIFS(Registros!$J$2:$J$6000,Registros!$B$2:$B$6000,$A1113)&gt;0),1,0)</f>
        <v/>
      </c>
      <c r="N1113">
        <f>IF($J1113&gt;0,1,IF(COUNTIFS(Registros!$A$2:$A$6000,"CS",Registros!$B$2:$B$6000,$A1113,Registros!$K$2:$K$6000,"&lt;&gt;")&gt;0,1,0))</f>
        <v/>
      </c>
      <c r="O1113">
        <f>IF(AND($K1113=1,$E1113=0,$G1113=0,$I1113=0),"WINBACK",IF(AND($M1113=1,$N1113&gt;0),"CONVERGENTE",IF($M1113=1,"SOLO MÓVIL",IF($N1113&gt;0,"SOLO FIJO / INTERNET","SIN SERVICIOS"))))</f>
        <v/>
      </c>
      <c r="P1113">
        <f>IF($O1113="WINBACK","Recuperar (winback)",IF($O1113="CONVERGENTE","Upgrade / más líneas",IF($O1113="SOLO MÓVIL","Ofrecer fijo + internet (FLBBTV)",IF($O1113="SOLO FIJO / INTERNET","Ofrecer línea móvil Nextphone","Oferta completa (móvil + fijo + internet)"))))</f>
        <v/>
      </c>
      <c r="Q1113">
        <f>$F1113+$H1113+$L1113</f>
        <v/>
      </c>
      <c r="R1113">
        <f>IFERROR(VLOOKUP($A1113,Registros!$B$2:$G$6000,6,0),IFERROR(VLOOKUP($D1113,Winback!$B$2:$C$300,2,0),""))</f>
        <v/>
      </c>
      <c r="S1113">
        <f>IF($E1113=1,"NP","")&amp;IF($G1113=1,"+MOV","")&amp;IF($I1113=1,"+CS","")&amp;IF($K1113=1,"+WB","")</f>
        <v/>
      </c>
      <c r="T1113">
        <f>$E1113+$G1113+$I1113+$K1113</f>
        <v/>
      </c>
    </row>
    <row r="1114">
      <c r="A1114" t="inlineStr">
        <is>
          <t>353135130000</t>
        </is>
      </c>
      <c r="B1114" t="inlineStr">
        <is>
          <t>35313513</t>
        </is>
      </c>
      <c r="C1114" t="inlineStr">
        <is>
          <t>DEE DEE AIZPURUA</t>
        </is>
      </c>
      <c r="D1114" t="inlineStr">
        <is>
          <t>DEEDEEAIZPURUA</t>
        </is>
      </c>
      <c r="E1114">
        <f>IF(COUNTIFS(Registros!$A$2:$A$6000,"NP",Registros!$B$2:$B$6000,$A1114)&gt;0,1,0)</f>
        <v/>
      </c>
      <c r="F1114">
        <f>IF($E1114=1,SUMIFS(Registros!$F$2:$F$6000,Registros!$A$2:$A$6000,"NP",Registros!$B$2:$B$6000,$A1114),0)</f>
        <v/>
      </c>
      <c r="G1114">
        <f>IF(COUNTIFS(Registros!$A$2:$A$6000,"MOV",Registros!$B$2:$B$6000,$A1114)&gt;0,1,0)</f>
        <v/>
      </c>
      <c r="H1114">
        <f>IF($G1114=1,SUMIFS(Registros!$F$2:$F$6000,Registros!$A$2:$A$6000,"MOV",Registros!$B$2:$B$6000,$A1114),0)</f>
        <v/>
      </c>
      <c r="I1114">
        <f>IF(COUNTIFS(Registros!$A$2:$A$6000,"CS",Registros!$B$2:$B$6000,$A1114)&gt;0,1,0)</f>
        <v/>
      </c>
      <c r="J1114">
        <f>IF($I1114=1,SUMIFS(Registros!$I$2:$I$6000,Registros!$A$2:$A$6000,"CS",Registros!$B$2:$B$6000,$A1114),0)</f>
        <v/>
      </c>
      <c r="K1114">
        <f>IF(COUNTIFS(Winback!$K$2:$K$300,$D1114)&gt;0,1,0)</f>
        <v/>
      </c>
      <c r="L1114">
        <f>IF(AND($K1114=1,LEFT($A1114,3)="WB-"),SUMIFS(Winback!$D$2:$D$300,Winback!$K$2:$K$300,$D1114),0)</f>
        <v/>
      </c>
      <c r="M1114">
        <f>IF(OR($E1114=1,$G1114=1,SUMIFS(Registros!$J$2:$J$6000,Registros!$B$2:$B$6000,$A1114)&gt;0),1,0)</f>
        <v/>
      </c>
      <c r="N1114">
        <f>IF($J1114&gt;0,1,IF(COUNTIFS(Registros!$A$2:$A$6000,"CS",Registros!$B$2:$B$6000,$A1114,Registros!$K$2:$K$6000,"&lt;&gt;")&gt;0,1,0))</f>
        <v/>
      </c>
      <c r="O1114">
        <f>IF(AND($K1114=1,$E1114=0,$G1114=0,$I1114=0),"WINBACK",IF(AND($M1114=1,$N1114&gt;0),"CONVERGENTE",IF($M1114=1,"SOLO MÓVIL",IF($N1114&gt;0,"SOLO FIJO / INTERNET","SIN SERVICIOS"))))</f>
        <v/>
      </c>
      <c r="P1114">
        <f>IF($O1114="WINBACK","Recuperar (winback)",IF($O1114="CONVERGENTE","Upgrade / más líneas",IF($O1114="SOLO MÓVIL","Ofrecer fijo + internet (FLBBTV)",IF($O1114="SOLO FIJO / INTERNET","Ofrecer línea móvil Nextphone","Oferta completa (móvil + fijo + internet)"))))</f>
        <v/>
      </c>
      <c r="Q1114">
        <f>$F1114+$H1114+$L1114</f>
        <v/>
      </c>
      <c r="R1114">
        <f>IFERROR(VLOOKUP($A1114,Registros!$B$2:$G$6000,6,0),IFERROR(VLOOKUP($D1114,Winback!$B$2:$C$300,2,0),""))</f>
        <v/>
      </c>
      <c r="S1114">
        <f>IF($E1114=1,"NP","")&amp;IF($G1114=1,"+MOV","")&amp;IF($I1114=1,"+CS","")&amp;IF($K1114=1,"+WB","")</f>
        <v/>
      </c>
      <c r="T1114">
        <f>$E1114+$G1114+$I1114+$K1114</f>
        <v/>
      </c>
    </row>
    <row r="1115">
      <c r="A1115" t="inlineStr">
        <is>
          <t>353103410000</t>
        </is>
      </c>
      <c r="B1115" t="inlineStr">
        <is>
          <t>35310341</t>
        </is>
      </c>
      <c r="C1115" t="inlineStr">
        <is>
          <t>AILYN LOPEZ</t>
        </is>
      </c>
      <c r="D1115" t="inlineStr">
        <is>
          <t>AILYNLOPEZ</t>
        </is>
      </c>
      <c r="E1115">
        <f>IF(COUNTIFS(Registros!$A$2:$A$6000,"NP",Registros!$B$2:$B$6000,$A1115)&gt;0,1,0)</f>
        <v/>
      </c>
      <c r="F1115">
        <f>IF($E1115=1,SUMIFS(Registros!$F$2:$F$6000,Registros!$A$2:$A$6000,"NP",Registros!$B$2:$B$6000,$A1115),0)</f>
        <v/>
      </c>
      <c r="G1115">
        <f>IF(COUNTIFS(Registros!$A$2:$A$6000,"MOV",Registros!$B$2:$B$6000,$A1115)&gt;0,1,0)</f>
        <v/>
      </c>
      <c r="H1115">
        <f>IF($G1115=1,SUMIFS(Registros!$F$2:$F$6000,Registros!$A$2:$A$6000,"MOV",Registros!$B$2:$B$6000,$A1115),0)</f>
        <v/>
      </c>
      <c r="I1115">
        <f>IF(COUNTIFS(Registros!$A$2:$A$6000,"CS",Registros!$B$2:$B$6000,$A1115)&gt;0,1,0)</f>
        <v/>
      </c>
      <c r="J1115">
        <f>IF($I1115=1,SUMIFS(Registros!$I$2:$I$6000,Registros!$A$2:$A$6000,"CS",Registros!$B$2:$B$6000,$A1115),0)</f>
        <v/>
      </c>
      <c r="K1115">
        <f>IF(COUNTIFS(Winback!$K$2:$K$300,$D1115)&gt;0,1,0)</f>
        <v/>
      </c>
      <c r="L1115">
        <f>IF(AND($K1115=1,LEFT($A1115,3)="WB-"),SUMIFS(Winback!$D$2:$D$300,Winback!$K$2:$K$300,$D1115),0)</f>
        <v/>
      </c>
      <c r="M1115">
        <f>IF(OR($E1115=1,$G1115=1,SUMIFS(Registros!$J$2:$J$6000,Registros!$B$2:$B$6000,$A1115)&gt;0),1,0)</f>
        <v/>
      </c>
      <c r="N1115">
        <f>IF($J1115&gt;0,1,IF(COUNTIFS(Registros!$A$2:$A$6000,"CS",Registros!$B$2:$B$6000,$A1115,Registros!$K$2:$K$6000,"&lt;&gt;")&gt;0,1,0))</f>
        <v/>
      </c>
      <c r="O1115">
        <f>IF(AND($K1115=1,$E1115=0,$G1115=0,$I1115=0),"WINBACK",IF(AND($M1115=1,$N1115&gt;0),"CONVERGENTE",IF($M1115=1,"SOLO MÓVIL",IF($N1115&gt;0,"SOLO FIJO / INTERNET","SIN SERVICIOS"))))</f>
        <v/>
      </c>
      <c r="P1115">
        <f>IF($O1115="WINBACK","Recuperar (winback)",IF($O1115="CONVERGENTE","Upgrade / más líneas",IF($O1115="SOLO MÓVIL","Ofrecer fijo + internet (FLBBTV)",IF($O1115="SOLO FIJO / INTERNET","Ofrecer línea móvil Nextphone","Oferta completa (móvil + fijo + internet)"))))</f>
        <v/>
      </c>
      <c r="Q1115">
        <f>$F1115+$H1115+$L1115</f>
        <v/>
      </c>
      <c r="R1115">
        <f>IFERROR(VLOOKUP($A1115,Registros!$B$2:$G$6000,6,0),IFERROR(VLOOKUP($D1115,Winback!$B$2:$C$300,2,0),""))</f>
        <v/>
      </c>
      <c r="S1115">
        <f>IF($E1115=1,"NP","")&amp;IF($G1115=1,"+MOV","")&amp;IF($I1115=1,"+CS","")&amp;IF($K1115=1,"+WB","")</f>
        <v/>
      </c>
      <c r="T1115">
        <f>$E1115+$G1115+$I1115+$K1115</f>
        <v/>
      </c>
    </row>
    <row r="1116">
      <c r="A1116" t="inlineStr">
        <is>
          <t>349448940000</t>
        </is>
      </c>
      <c r="B1116" t="inlineStr">
        <is>
          <t>34944894</t>
        </is>
      </c>
      <c r="C1116" t="inlineStr">
        <is>
          <t>ASTRID PINILLA</t>
        </is>
      </c>
      <c r="D1116" t="inlineStr">
        <is>
          <t>ASTRIDPINILLA</t>
        </is>
      </c>
      <c r="E1116">
        <f>IF(COUNTIFS(Registros!$A$2:$A$6000,"NP",Registros!$B$2:$B$6000,$A1116)&gt;0,1,0)</f>
        <v/>
      </c>
      <c r="F1116">
        <f>IF($E1116=1,SUMIFS(Registros!$F$2:$F$6000,Registros!$A$2:$A$6000,"NP",Registros!$B$2:$B$6000,$A1116),0)</f>
        <v/>
      </c>
      <c r="G1116">
        <f>IF(COUNTIFS(Registros!$A$2:$A$6000,"MOV",Registros!$B$2:$B$6000,$A1116)&gt;0,1,0)</f>
        <v/>
      </c>
      <c r="H1116">
        <f>IF($G1116=1,SUMIFS(Registros!$F$2:$F$6000,Registros!$A$2:$A$6000,"MOV",Registros!$B$2:$B$6000,$A1116),0)</f>
        <v/>
      </c>
      <c r="I1116">
        <f>IF(COUNTIFS(Registros!$A$2:$A$6000,"CS",Registros!$B$2:$B$6000,$A1116)&gt;0,1,0)</f>
        <v/>
      </c>
      <c r="J1116">
        <f>IF($I1116=1,SUMIFS(Registros!$I$2:$I$6000,Registros!$A$2:$A$6000,"CS",Registros!$B$2:$B$6000,$A1116),0)</f>
        <v/>
      </c>
      <c r="K1116">
        <f>IF(COUNTIFS(Winback!$K$2:$K$300,$D1116)&gt;0,1,0)</f>
        <v/>
      </c>
      <c r="L1116">
        <f>IF(AND($K1116=1,LEFT($A1116,3)="WB-"),SUMIFS(Winback!$D$2:$D$300,Winback!$K$2:$K$300,$D1116),0)</f>
        <v/>
      </c>
      <c r="M1116">
        <f>IF(OR($E1116=1,$G1116=1,SUMIFS(Registros!$J$2:$J$6000,Registros!$B$2:$B$6000,$A1116)&gt;0),1,0)</f>
        <v/>
      </c>
      <c r="N1116">
        <f>IF($J1116&gt;0,1,IF(COUNTIFS(Registros!$A$2:$A$6000,"CS",Registros!$B$2:$B$6000,$A1116,Registros!$K$2:$K$6000,"&lt;&gt;")&gt;0,1,0))</f>
        <v/>
      </c>
      <c r="O1116">
        <f>IF(AND($K1116=1,$E1116=0,$G1116=0,$I1116=0),"WINBACK",IF(AND($M1116=1,$N1116&gt;0),"CONVERGENTE",IF($M1116=1,"SOLO MÓVIL",IF($N1116&gt;0,"SOLO FIJO / INTERNET","SIN SERVICIOS"))))</f>
        <v/>
      </c>
      <c r="P1116">
        <f>IF($O1116="WINBACK","Recuperar (winback)",IF($O1116="CONVERGENTE","Upgrade / más líneas",IF($O1116="SOLO MÓVIL","Ofrecer fijo + internet (FLBBTV)",IF($O1116="SOLO FIJO / INTERNET","Ofrecer línea móvil Nextphone","Oferta completa (móvil + fijo + internet)"))))</f>
        <v/>
      </c>
      <c r="Q1116">
        <f>$F1116+$H1116+$L1116</f>
        <v/>
      </c>
      <c r="R1116">
        <f>IFERROR(VLOOKUP($A1116,Registros!$B$2:$G$6000,6,0),IFERROR(VLOOKUP($D1116,Winback!$B$2:$C$300,2,0),""))</f>
        <v/>
      </c>
      <c r="S1116">
        <f>IF($E1116=1,"NP","")&amp;IF($G1116=1,"+MOV","")&amp;IF($I1116=1,"+CS","")&amp;IF($K1116=1,"+WB","")</f>
        <v/>
      </c>
      <c r="T1116">
        <f>$E1116+$G1116+$I1116+$K1116</f>
        <v/>
      </c>
    </row>
    <row r="1117">
      <c r="A1117" t="inlineStr">
        <is>
          <t>349327540000</t>
        </is>
      </c>
      <c r="B1117" t="inlineStr">
        <is>
          <t>34932754</t>
        </is>
      </c>
      <c r="C1117" t="inlineStr">
        <is>
          <t>ZULIMA NOEMI SANDOVAL KNIGHT</t>
        </is>
      </c>
      <c r="D1117" t="inlineStr">
        <is>
          <t>ZULIMANOEMISANDOVALKNIGHT</t>
        </is>
      </c>
      <c r="E1117">
        <f>IF(COUNTIFS(Registros!$A$2:$A$6000,"NP",Registros!$B$2:$B$6000,$A1117)&gt;0,1,0)</f>
        <v/>
      </c>
      <c r="F1117">
        <f>IF($E1117=1,SUMIFS(Registros!$F$2:$F$6000,Registros!$A$2:$A$6000,"NP",Registros!$B$2:$B$6000,$A1117),0)</f>
        <v/>
      </c>
      <c r="G1117">
        <f>IF(COUNTIFS(Registros!$A$2:$A$6000,"MOV",Registros!$B$2:$B$6000,$A1117)&gt;0,1,0)</f>
        <v/>
      </c>
      <c r="H1117">
        <f>IF($G1117=1,SUMIFS(Registros!$F$2:$F$6000,Registros!$A$2:$A$6000,"MOV",Registros!$B$2:$B$6000,$A1117),0)</f>
        <v/>
      </c>
      <c r="I1117">
        <f>IF(COUNTIFS(Registros!$A$2:$A$6000,"CS",Registros!$B$2:$B$6000,$A1117)&gt;0,1,0)</f>
        <v/>
      </c>
      <c r="J1117">
        <f>IF($I1117=1,SUMIFS(Registros!$I$2:$I$6000,Registros!$A$2:$A$6000,"CS",Registros!$B$2:$B$6000,$A1117),0)</f>
        <v/>
      </c>
      <c r="K1117">
        <f>IF(COUNTIFS(Winback!$K$2:$K$300,$D1117)&gt;0,1,0)</f>
        <v/>
      </c>
      <c r="L1117">
        <f>IF(AND($K1117=1,LEFT($A1117,3)="WB-"),SUMIFS(Winback!$D$2:$D$300,Winback!$K$2:$K$300,$D1117),0)</f>
        <v/>
      </c>
      <c r="M1117">
        <f>IF(OR($E1117=1,$G1117=1,SUMIFS(Registros!$J$2:$J$6000,Registros!$B$2:$B$6000,$A1117)&gt;0),1,0)</f>
        <v/>
      </c>
      <c r="N1117">
        <f>IF($J1117&gt;0,1,IF(COUNTIFS(Registros!$A$2:$A$6000,"CS",Registros!$B$2:$B$6000,$A1117,Registros!$K$2:$K$6000,"&lt;&gt;")&gt;0,1,0))</f>
        <v/>
      </c>
      <c r="O1117">
        <f>IF(AND($K1117=1,$E1117=0,$G1117=0,$I1117=0),"WINBACK",IF(AND($M1117=1,$N1117&gt;0),"CONVERGENTE",IF($M1117=1,"SOLO MÓVIL",IF($N1117&gt;0,"SOLO FIJO / INTERNET","SIN SERVICIOS"))))</f>
        <v/>
      </c>
      <c r="P1117">
        <f>IF($O1117="WINBACK","Recuperar (winback)",IF($O1117="CONVERGENTE","Upgrade / más líneas",IF($O1117="SOLO MÓVIL","Ofrecer fijo + internet (FLBBTV)",IF($O1117="SOLO FIJO / INTERNET","Ofrecer línea móvil Nextphone","Oferta completa (móvil + fijo + internet)"))))</f>
        <v/>
      </c>
      <c r="Q1117">
        <f>$F1117+$H1117+$L1117</f>
        <v/>
      </c>
      <c r="R1117">
        <f>IFERROR(VLOOKUP($A1117,Registros!$B$2:$G$6000,6,0),IFERROR(VLOOKUP($D1117,Winback!$B$2:$C$300,2,0),""))</f>
        <v/>
      </c>
      <c r="S1117">
        <f>IF($E1117=1,"NP","")&amp;IF($G1117=1,"+MOV","")&amp;IF($I1117=1,"+CS","")&amp;IF($K1117=1,"+WB","")</f>
        <v/>
      </c>
      <c r="T1117">
        <f>$E1117+$G1117+$I1117+$K1117</f>
        <v/>
      </c>
    </row>
    <row r="1118">
      <c r="A1118" t="inlineStr">
        <is>
          <t>364055240000</t>
        </is>
      </c>
      <c r="B1118" t="inlineStr">
        <is>
          <t>36405524</t>
        </is>
      </c>
      <c r="C1118" t="inlineStr">
        <is>
          <t>ANDRES JESUS GONZALEZ HERNANDEZ</t>
        </is>
      </c>
      <c r="D1118" t="inlineStr">
        <is>
          <t>ANDRESJESUSGONZALEZHERNANDEZ</t>
        </is>
      </c>
      <c r="E1118">
        <f>IF(COUNTIFS(Registros!$A$2:$A$6000,"NP",Registros!$B$2:$B$6000,$A1118)&gt;0,1,0)</f>
        <v/>
      </c>
      <c r="F1118">
        <f>IF($E1118=1,SUMIFS(Registros!$F$2:$F$6000,Registros!$A$2:$A$6000,"NP",Registros!$B$2:$B$6000,$A1118),0)</f>
        <v/>
      </c>
      <c r="G1118">
        <f>IF(COUNTIFS(Registros!$A$2:$A$6000,"MOV",Registros!$B$2:$B$6000,$A1118)&gt;0,1,0)</f>
        <v/>
      </c>
      <c r="H1118">
        <f>IF($G1118=1,SUMIFS(Registros!$F$2:$F$6000,Registros!$A$2:$A$6000,"MOV",Registros!$B$2:$B$6000,$A1118),0)</f>
        <v/>
      </c>
      <c r="I1118">
        <f>IF(COUNTIFS(Registros!$A$2:$A$6000,"CS",Registros!$B$2:$B$6000,$A1118)&gt;0,1,0)</f>
        <v/>
      </c>
      <c r="J1118">
        <f>IF($I1118=1,SUMIFS(Registros!$I$2:$I$6000,Registros!$A$2:$A$6000,"CS",Registros!$B$2:$B$6000,$A1118),0)</f>
        <v/>
      </c>
      <c r="K1118">
        <f>IF(COUNTIFS(Winback!$K$2:$K$300,$D1118)&gt;0,1,0)</f>
        <v/>
      </c>
      <c r="L1118">
        <f>IF(AND($K1118=1,LEFT($A1118,3)="WB-"),SUMIFS(Winback!$D$2:$D$300,Winback!$K$2:$K$300,$D1118),0)</f>
        <v/>
      </c>
      <c r="M1118">
        <f>IF(OR($E1118=1,$G1118=1,SUMIFS(Registros!$J$2:$J$6000,Registros!$B$2:$B$6000,$A1118)&gt;0),1,0)</f>
        <v/>
      </c>
      <c r="N1118">
        <f>IF($J1118&gt;0,1,IF(COUNTIFS(Registros!$A$2:$A$6000,"CS",Registros!$B$2:$B$6000,$A1118,Registros!$K$2:$K$6000,"&lt;&gt;")&gt;0,1,0))</f>
        <v/>
      </c>
      <c r="O1118">
        <f>IF(AND($K1118=1,$E1118=0,$G1118=0,$I1118=0),"WINBACK",IF(AND($M1118=1,$N1118&gt;0),"CONVERGENTE",IF($M1118=1,"SOLO MÓVIL",IF($N1118&gt;0,"SOLO FIJO / INTERNET","SIN SERVICIOS"))))</f>
        <v/>
      </c>
      <c r="P1118">
        <f>IF($O1118="WINBACK","Recuperar (winback)",IF($O1118="CONVERGENTE","Upgrade / más líneas",IF($O1118="SOLO MÓVIL","Ofrecer fijo + internet (FLBBTV)",IF($O1118="SOLO FIJO / INTERNET","Ofrecer línea móvil Nextphone","Oferta completa (móvil + fijo + internet)"))))</f>
        <v/>
      </c>
      <c r="Q1118">
        <f>$F1118+$H1118+$L1118</f>
        <v/>
      </c>
      <c r="R1118">
        <f>IFERROR(VLOOKUP($A1118,Registros!$B$2:$G$6000,6,0),IFERROR(VLOOKUP($D1118,Winback!$B$2:$C$300,2,0),""))</f>
        <v/>
      </c>
      <c r="S1118">
        <f>IF($E1118=1,"NP","")&amp;IF($G1118=1,"+MOV","")&amp;IF($I1118=1,"+CS","")&amp;IF($K1118=1,"+WB","")</f>
        <v/>
      </c>
      <c r="T1118">
        <f>$E1118+$G1118+$I1118+$K1118</f>
        <v/>
      </c>
    </row>
    <row r="1119">
      <c r="A1119" t="inlineStr">
        <is>
          <t>338116160000</t>
        </is>
      </c>
      <c r="B1119" t="inlineStr">
        <is>
          <t>33811616</t>
        </is>
      </c>
      <c r="C1119" t="inlineStr">
        <is>
          <t>PANAMA S CULINARY HERITAGE</t>
        </is>
      </c>
      <c r="D1119" t="inlineStr">
        <is>
          <t>PANAMASCULINARYHERITAGE</t>
        </is>
      </c>
      <c r="E1119">
        <f>IF(COUNTIFS(Registros!$A$2:$A$6000,"NP",Registros!$B$2:$B$6000,$A1119)&gt;0,1,0)</f>
        <v/>
      </c>
      <c r="F1119">
        <f>IF($E1119=1,SUMIFS(Registros!$F$2:$F$6000,Registros!$A$2:$A$6000,"NP",Registros!$B$2:$B$6000,$A1119),0)</f>
        <v/>
      </c>
      <c r="G1119">
        <f>IF(COUNTIFS(Registros!$A$2:$A$6000,"MOV",Registros!$B$2:$B$6000,$A1119)&gt;0,1,0)</f>
        <v/>
      </c>
      <c r="H1119">
        <f>IF($G1119=1,SUMIFS(Registros!$F$2:$F$6000,Registros!$A$2:$A$6000,"MOV",Registros!$B$2:$B$6000,$A1119),0)</f>
        <v/>
      </c>
      <c r="I1119">
        <f>IF(COUNTIFS(Registros!$A$2:$A$6000,"CS",Registros!$B$2:$B$6000,$A1119)&gt;0,1,0)</f>
        <v/>
      </c>
      <c r="J1119">
        <f>IF($I1119=1,SUMIFS(Registros!$I$2:$I$6000,Registros!$A$2:$A$6000,"CS",Registros!$B$2:$B$6000,$A1119),0)</f>
        <v/>
      </c>
      <c r="K1119">
        <f>IF(COUNTIFS(Winback!$K$2:$K$300,$D1119)&gt;0,1,0)</f>
        <v/>
      </c>
      <c r="L1119">
        <f>IF(AND($K1119=1,LEFT($A1119,3)="WB-"),SUMIFS(Winback!$D$2:$D$300,Winback!$K$2:$K$300,$D1119),0)</f>
        <v/>
      </c>
      <c r="M1119">
        <f>IF(OR($E1119=1,$G1119=1,SUMIFS(Registros!$J$2:$J$6000,Registros!$B$2:$B$6000,$A1119)&gt;0),1,0)</f>
        <v/>
      </c>
      <c r="N1119">
        <f>IF($J1119&gt;0,1,IF(COUNTIFS(Registros!$A$2:$A$6000,"CS",Registros!$B$2:$B$6000,$A1119,Registros!$K$2:$K$6000,"&lt;&gt;")&gt;0,1,0))</f>
        <v/>
      </c>
      <c r="O1119">
        <f>IF(AND($K1119=1,$E1119=0,$G1119=0,$I1119=0),"WINBACK",IF(AND($M1119=1,$N1119&gt;0),"CONVERGENTE",IF($M1119=1,"SOLO MÓVIL",IF($N1119&gt;0,"SOLO FIJO / INTERNET","SIN SERVICIOS"))))</f>
        <v/>
      </c>
      <c r="P1119">
        <f>IF($O1119="WINBACK","Recuperar (winback)",IF($O1119="CONVERGENTE","Upgrade / más líneas",IF($O1119="SOLO MÓVIL","Ofrecer fijo + internet (FLBBTV)",IF($O1119="SOLO FIJO / INTERNET","Ofrecer línea móvil Nextphone","Oferta completa (móvil + fijo + internet)"))))</f>
        <v/>
      </c>
      <c r="Q1119">
        <f>$F1119+$H1119+$L1119</f>
        <v/>
      </c>
      <c r="R1119">
        <f>IFERROR(VLOOKUP($A1119,Registros!$B$2:$G$6000,6,0),IFERROR(VLOOKUP($D1119,Winback!$B$2:$C$300,2,0),""))</f>
        <v/>
      </c>
      <c r="S1119">
        <f>IF($E1119=1,"NP","")&amp;IF($G1119=1,"+MOV","")&amp;IF($I1119=1,"+CS","")&amp;IF($K1119=1,"+WB","")</f>
        <v/>
      </c>
      <c r="T1119">
        <f>$E1119+$G1119+$I1119+$K1119</f>
        <v/>
      </c>
    </row>
    <row r="1120">
      <c r="A1120" t="inlineStr">
        <is>
          <t>343435540000</t>
        </is>
      </c>
      <c r="B1120" t="inlineStr">
        <is>
          <t>34343554</t>
        </is>
      </c>
      <c r="C1120" t="inlineStr">
        <is>
          <t>GISELA PIMENTEL</t>
        </is>
      </c>
      <c r="D1120" t="inlineStr">
        <is>
          <t>GISELAPIMENTEL</t>
        </is>
      </c>
      <c r="E1120">
        <f>IF(COUNTIFS(Registros!$A$2:$A$6000,"NP",Registros!$B$2:$B$6000,$A1120)&gt;0,1,0)</f>
        <v/>
      </c>
      <c r="F1120">
        <f>IF($E1120=1,SUMIFS(Registros!$F$2:$F$6000,Registros!$A$2:$A$6000,"NP",Registros!$B$2:$B$6000,$A1120),0)</f>
        <v/>
      </c>
      <c r="G1120">
        <f>IF(COUNTIFS(Registros!$A$2:$A$6000,"MOV",Registros!$B$2:$B$6000,$A1120)&gt;0,1,0)</f>
        <v/>
      </c>
      <c r="H1120">
        <f>IF($G1120=1,SUMIFS(Registros!$F$2:$F$6000,Registros!$A$2:$A$6000,"MOV",Registros!$B$2:$B$6000,$A1120),0)</f>
        <v/>
      </c>
      <c r="I1120">
        <f>IF(COUNTIFS(Registros!$A$2:$A$6000,"CS",Registros!$B$2:$B$6000,$A1120)&gt;0,1,0)</f>
        <v/>
      </c>
      <c r="J1120">
        <f>IF($I1120=1,SUMIFS(Registros!$I$2:$I$6000,Registros!$A$2:$A$6000,"CS",Registros!$B$2:$B$6000,$A1120),0)</f>
        <v/>
      </c>
      <c r="K1120">
        <f>IF(COUNTIFS(Winback!$K$2:$K$300,$D1120)&gt;0,1,0)</f>
        <v/>
      </c>
      <c r="L1120">
        <f>IF(AND($K1120=1,LEFT($A1120,3)="WB-"),SUMIFS(Winback!$D$2:$D$300,Winback!$K$2:$K$300,$D1120),0)</f>
        <v/>
      </c>
      <c r="M1120">
        <f>IF(OR($E1120=1,$G1120=1,SUMIFS(Registros!$J$2:$J$6000,Registros!$B$2:$B$6000,$A1120)&gt;0),1,0)</f>
        <v/>
      </c>
      <c r="N1120">
        <f>IF($J1120&gt;0,1,IF(COUNTIFS(Registros!$A$2:$A$6000,"CS",Registros!$B$2:$B$6000,$A1120,Registros!$K$2:$K$6000,"&lt;&gt;")&gt;0,1,0))</f>
        <v/>
      </c>
      <c r="O1120">
        <f>IF(AND($K1120=1,$E1120=0,$G1120=0,$I1120=0),"WINBACK",IF(AND($M1120=1,$N1120&gt;0),"CONVERGENTE",IF($M1120=1,"SOLO MÓVIL",IF($N1120&gt;0,"SOLO FIJO / INTERNET","SIN SERVICIOS"))))</f>
        <v/>
      </c>
      <c r="P1120">
        <f>IF($O1120="WINBACK","Recuperar (winback)",IF($O1120="CONVERGENTE","Upgrade / más líneas",IF($O1120="SOLO MÓVIL","Ofrecer fijo + internet (FLBBTV)",IF($O1120="SOLO FIJO / INTERNET","Ofrecer línea móvil Nextphone","Oferta completa (móvil + fijo + internet)"))))</f>
        <v/>
      </c>
      <c r="Q1120">
        <f>$F1120+$H1120+$L1120</f>
        <v/>
      </c>
      <c r="R1120">
        <f>IFERROR(VLOOKUP($A1120,Registros!$B$2:$G$6000,6,0),IFERROR(VLOOKUP($D1120,Winback!$B$2:$C$300,2,0),""))</f>
        <v/>
      </c>
      <c r="S1120">
        <f>IF($E1120=1,"NP","")&amp;IF($G1120=1,"+MOV","")&amp;IF($I1120=1,"+CS","")&amp;IF($K1120=1,"+WB","")</f>
        <v/>
      </c>
      <c r="T1120">
        <f>$E1120+$G1120+$I1120+$K1120</f>
        <v/>
      </c>
    </row>
    <row r="1121">
      <c r="A1121" t="inlineStr">
        <is>
          <t>356211120000</t>
        </is>
      </c>
      <c r="B1121" t="inlineStr">
        <is>
          <t>35621112</t>
        </is>
      </c>
      <c r="C1121" t="inlineStr">
        <is>
          <t>AGROFERRETERIAPONUGA</t>
        </is>
      </c>
      <c r="D1121" t="inlineStr">
        <is>
          <t>AGROFERRETERIAPONUGA</t>
        </is>
      </c>
      <c r="E1121">
        <f>IF(COUNTIFS(Registros!$A$2:$A$6000,"NP",Registros!$B$2:$B$6000,$A1121)&gt;0,1,0)</f>
        <v/>
      </c>
      <c r="F1121">
        <f>IF($E1121=1,SUMIFS(Registros!$F$2:$F$6000,Registros!$A$2:$A$6000,"NP",Registros!$B$2:$B$6000,$A1121),0)</f>
        <v/>
      </c>
      <c r="G1121">
        <f>IF(COUNTIFS(Registros!$A$2:$A$6000,"MOV",Registros!$B$2:$B$6000,$A1121)&gt;0,1,0)</f>
        <v/>
      </c>
      <c r="H1121">
        <f>IF($G1121=1,SUMIFS(Registros!$F$2:$F$6000,Registros!$A$2:$A$6000,"MOV",Registros!$B$2:$B$6000,$A1121),0)</f>
        <v/>
      </c>
      <c r="I1121">
        <f>IF(COUNTIFS(Registros!$A$2:$A$6000,"CS",Registros!$B$2:$B$6000,$A1121)&gt;0,1,0)</f>
        <v/>
      </c>
      <c r="J1121">
        <f>IF($I1121=1,SUMIFS(Registros!$I$2:$I$6000,Registros!$A$2:$A$6000,"CS",Registros!$B$2:$B$6000,$A1121),0)</f>
        <v/>
      </c>
      <c r="K1121">
        <f>IF(COUNTIFS(Winback!$K$2:$K$300,$D1121)&gt;0,1,0)</f>
        <v/>
      </c>
      <c r="L1121">
        <f>IF(AND($K1121=1,LEFT($A1121,3)="WB-"),SUMIFS(Winback!$D$2:$D$300,Winback!$K$2:$K$300,$D1121),0)</f>
        <v/>
      </c>
      <c r="M1121">
        <f>IF(OR($E1121=1,$G1121=1,SUMIFS(Registros!$J$2:$J$6000,Registros!$B$2:$B$6000,$A1121)&gt;0),1,0)</f>
        <v/>
      </c>
      <c r="N1121">
        <f>IF($J1121&gt;0,1,IF(COUNTIFS(Registros!$A$2:$A$6000,"CS",Registros!$B$2:$B$6000,$A1121,Registros!$K$2:$K$6000,"&lt;&gt;")&gt;0,1,0))</f>
        <v/>
      </c>
      <c r="O1121">
        <f>IF(AND($K1121=1,$E1121=0,$G1121=0,$I1121=0),"WINBACK",IF(AND($M1121=1,$N1121&gt;0),"CONVERGENTE",IF($M1121=1,"SOLO MÓVIL",IF($N1121&gt;0,"SOLO FIJO / INTERNET","SIN SERVICIOS"))))</f>
        <v/>
      </c>
      <c r="P1121">
        <f>IF($O1121="WINBACK","Recuperar (winback)",IF($O1121="CONVERGENTE","Upgrade / más líneas",IF($O1121="SOLO MÓVIL","Ofrecer fijo + internet (FLBBTV)",IF($O1121="SOLO FIJO / INTERNET","Ofrecer línea móvil Nextphone","Oferta completa (móvil + fijo + internet)"))))</f>
        <v/>
      </c>
      <c r="Q1121">
        <f>$F1121+$H1121+$L1121</f>
        <v/>
      </c>
      <c r="R1121">
        <f>IFERROR(VLOOKUP($A1121,Registros!$B$2:$G$6000,6,0),IFERROR(VLOOKUP($D1121,Winback!$B$2:$C$300,2,0),""))</f>
        <v/>
      </c>
      <c r="S1121">
        <f>IF($E1121=1,"NP","")&amp;IF($G1121=1,"+MOV","")&amp;IF($I1121=1,"+CS","")&amp;IF($K1121=1,"+WB","")</f>
        <v/>
      </c>
      <c r="T1121">
        <f>$E1121+$G1121+$I1121+$K1121</f>
        <v/>
      </c>
    </row>
    <row r="1122">
      <c r="A1122" t="inlineStr">
        <is>
          <t>359285960000</t>
        </is>
      </c>
      <c r="B1122" t="inlineStr">
        <is>
          <t>35928596</t>
        </is>
      </c>
      <c r="C1122" t="inlineStr">
        <is>
          <t>MARIO GOMEZ</t>
        </is>
      </c>
      <c r="D1122" t="inlineStr">
        <is>
          <t>MARIOGOMEZ</t>
        </is>
      </c>
      <c r="E1122">
        <f>IF(COUNTIFS(Registros!$A$2:$A$6000,"NP",Registros!$B$2:$B$6000,$A1122)&gt;0,1,0)</f>
        <v/>
      </c>
      <c r="F1122">
        <f>IF($E1122=1,SUMIFS(Registros!$F$2:$F$6000,Registros!$A$2:$A$6000,"NP",Registros!$B$2:$B$6000,$A1122),0)</f>
        <v/>
      </c>
      <c r="G1122">
        <f>IF(COUNTIFS(Registros!$A$2:$A$6000,"MOV",Registros!$B$2:$B$6000,$A1122)&gt;0,1,0)</f>
        <v/>
      </c>
      <c r="H1122">
        <f>IF($G1122=1,SUMIFS(Registros!$F$2:$F$6000,Registros!$A$2:$A$6000,"MOV",Registros!$B$2:$B$6000,$A1122),0)</f>
        <v/>
      </c>
      <c r="I1122">
        <f>IF(COUNTIFS(Registros!$A$2:$A$6000,"CS",Registros!$B$2:$B$6000,$A1122)&gt;0,1,0)</f>
        <v/>
      </c>
      <c r="J1122">
        <f>IF($I1122=1,SUMIFS(Registros!$I$2:$I$6000,Registros!$A$2:$A$6000,"CS",Registros!$B$2:$B$6000,$A1122),0)</f>
        <v/>
      </c>
      <c r="K1122">
        <f>IF(COUNTIFS(Winback!$K$2:$K$300,$D1122)&gt;0,1,0)</f>
        <v/>
      </c>
      <c r="L1122">
        <f>IF(AND($K1122=1,LEFT($A1122,3)="WB-"),SUMIFS(Winback!$D$2:$D$300,Winback!$K$2:$K$300,$D1122),0)</f>
        <v/>
      </c>
      <c r="M1122">
        <f>IF(OR($E1122=1,$G1122=1,SUMIFS(Registros!$J$2:$J$6000,Registros!$B$2:$B$6000,$A1122)&gt;0),1,0)</f>
        <v/>
      </c>
      <c r="N1122">
        <f>IF($J1122&gt;0,1,IF(COUNTIFS(Registros!$A$2:$A$6000,"CS",Registros!$B$2:$B$6000,$A1122,Registros!$K$2:$K$6000,"&lt;&gt;")&gt;0,1,0))</f>
        <v/>
      </c>
      <c r="O1122">
        <f>IF(AND($K1122=1,$E1122=0,$G1122=0,$I1122=0),"WINBACK",IF(AND($M1122=1,$N1122&gt;0),"CONVERGENTE",IF($M1122=1,"SOLO MÓVIL",IF($N1122&gt;0,"SOLO FIJO / INTERNET","SIN SERVICIOS"))))</f>
        <v/>
      </c>
      <c r="P1122">
        <f>IF($O1122="WINBACK","Recuperar (winback)",IF($O1122="CONVERGENTE","Upgrade / más líneas",IF($O1122="SOLO MÓVIL","Ofrecer fijo + internet (FLBBTV)",IF($O1122="SOLO FIJO / INTERNET","Ofrecer línea móvil Nextphone","Oferta completa (móvil + fijo + internet)"))))</f>
        <v/>
      </c>
      <c r="Q1122">
        <f>$F1122+$H1122+$L1122</f>
        <v/>
      </c>
      <c r="R1122">
        <f>IFERROR(VLOOKUP($A1122,Registros!$B$2:$G$6000,6,0),IFERROR(VLOOKUP($D1122,Winback!$B$2:$C$300,2,0),""))</f>
        <v/>
      </c>
      <c r="S1122">
        <f>IF($E1122=1,"NP","")&amp;IF($G1122=1,"+MOV","")&amp;IF($I1122=1,"+CS","")&amp;IF($K1122=1,"+WB","")</f>
        <v/>
      </c>
      <c r="T1122">
        <f>$E1122+$G1122+$I1122+$K1122</f>
        <v/>
      </c>
    </row>
    <row r="1123">
      <c r="A1123" t="inlineStr">
        <is>
          <t>338209670000</t>
        </is>
      </c>
      <c r="B1123" t="inlineStr">
        <is>
          <t>33820967</t>
        </is>
      </c>
      <c r="C1123" t="inlineStr">
        <is>
          <t>JENNIFER ESCRIBANO</t>
        </is>
      </c>
      <c r="D1123" t="inlineStr">
        <is>
          <t>JENNIFERESCRIBANO</t>
        </is>
      </c>
      <c r="E1123">
        <f>IF(COUNTIFS(Registros!$A$2:$A$6000,"NP",Registros!$B$2:$B$6000,$A1123)&gt;0,1,0)</f>
        <v/>
      </c>
      <c r="F1123">
        <f>IF($E1123=1,SUMIFS(Registros!$F$2:$F$6000,Registros!$A$2:$A$6000,"NP",Registros!$B$2:$B$6000,$A1123),0)</f>
        <v/>
      </c>
      <c r="G1123">
        <f>IF(COUNTIFS(Registros!$A$2:$A$6000,"MOV",Registros!$B$2:$B$6000,$A1123)&gt;0,1,0)</f>
        <v/>
      </c>
      <c r="H1123">
        <f>IF($G1123=1,SUMIFS(Registros!$F$2:$F$6000,Registros!$A$2:$A$6000,"MOV",Registros!$B$2:$B$6000,$A1123),0)</f>
        <v/>
      </c>
      <c r="I1123">
        <f>IF(COUNTIFS(Registros!$A$2:$A$6000,"CS",Registros!$B$2:$B$6000,$A1123)&gt;0,1,0)</f>
        <v/>
      </c>
      <c r="J1123">
        <f>IF($I1123=1,SUMIFS(Registros!$I$2:$I$6000,Registros!$A$2:$A$6000,"CS",Registros!$B$2:$B$6000,$A1123),0)</f>
        <v/>
      </c>
      <c r="K1123">
        <f>IF(COUNTIFS(Winback!$K$2:$K$300,$D1123)&gt;0,1,0)</f>
        <v/>
      </c>
      <c r="L1123">
        <f>IF(AND($K1123=1,LEFT($A1123,3)="WB-"),SUMIFS(Winback!$D$2:$D$300,Winback!$K$2:$K$300,$D1123),0)</f>
        <v/>
      </c>
      <c r="M1123">
        <f>IF(OR($E1123=1,$G1123=1,SUMIFS(Registros!$J$2:$J$6000,Registros!$B$2:$B$6000,$A1123)&gt;0),1,0)</f>
        <v/>
      </c>
      <c r="N1123">
        <f>IF($J1123&gt;0,1,IF(COUNTIFS(Registros!$A$2:$A$6000,"CS",Registros!$B$2:$B$6000,$A1123,Registros!$K$2:$K$6000,"&lt;&gt;")&gt;0,1,0))</f>
        <v/>
      </c>
      <c r="O1123">
        <f>IF(AND($K1123=1,$E1123=0,$G1123=0,$I1123=0),"WINBACK",IF(AND($M1123=1,$N1123&gt;0),"CONVERGENTE",IF($M1123=1,"SOLO MÓVIL",IF($N1123&gt;0,"SOLO FIJO / INTERNET","SIN SERVICIOS"))))</f>
        <v/>
      </c>
      <c r="P1123">
        <f>IF($O1123="WINBACK","Recuperar (winback)",IF($O1123="CONVERGENTE","Upgrade / más líneas",IF($O1123="SOLO MÓVIL","Ofrecer fijo + internet (FLBBTV)",IF($O1123="SOLO FIJO / INTERNET","Ofrecer línea móvil Nextphone","Oferta completa (móvil + fijo + internet)"))))</f>
        <v/>
      </c>
      <c r="Q1123">
        <f>$F1123+$H1123+$L1123</f>
        <v/>
      </c>
      <c r="R1123">
        <f>IFERROR(VLOOKUP($A1123,Registros!$B$2:$G$6000,6,0),IFERROR(VLOOKUP($D1123,Winback!$B$2:$C$300,2,0),""))</f>
        <v/>
      </c>
      <c r="S1123">
        <f>IF($E1123=1,"NP","")&amp;IF($G1123=1,"+MOV","")&amp;IF($I1123=1,"+CS","")&amp;IF($K1123=1,"+WB","")</f>
        <v/>
      </c>
      <c r="T1123">
        <f>$E1123+$G1123+$I1123+$K1123</f>
        <v/>
      </c>
    </row>
    <row r="1124">
      <c r="A1124" t="inlineStr">
        <is>
          <t>356169180000</t>
        </is>
      </c>
      <c r="B1124" t="inlineStr">
        <is>
          <t>35616918</t>
        </is>
      </c>
      <c r="C1124" t="inlineStr">
        <is>
          <t>CESAR CASTILLO</t>
        </is>
      </c>
      <c r="D1124" t="inlineStr">
        <is>
          <t>CESARCASTILLO</t>
        </is>
      </c>
      <c r="E1124">
        <f>IF(COUNTIFS(Registros!$A$2:$A$6000,"NP",Registros!$B$2:$B$6000,$A1124)&gt;0,1,0)</f>
        <v/>
      </c>
      <c r="F1124">
        <f>IF($E1124=1,SUMIFS(Registros!$F$2:$F$6000,Registros!$A$2:$A$6000,"NP",Registros!$B$2:$B$6000,$A1124),0)</f>
        <v/>
      </c>
      <c r="G1124">
        <f>IF(COUNTIFS(Registros!$A$2:$A$6000,"MOV",Registros!$B$2:$B$6000,$A1124)&gt;0,1,0)</f>
        <v/>
      </c>
      <c r="H1124">
        <f>IF($G1124=1,SUMIFS(Registros!$F$2:$F$6000,Registros!$A$2:$A$6000,"MOV",Registros!$B$2:$B$6000,$A1124),0)</f>
        <v/>
      </c>
      <c r="I1124">
        <f>IF(COUNTIFS(Registros!$A$2:$A$6000,"CS",Registros!$B$2:$B$6000,$A1124)&gt;0,1,0)</f>
        <v/>
      </c>
      <c r="J1124">
        <f>IF($I1124=1,SUMIFS(Registros!$I$2:$I$6000,Registros!$A$2:$A$6000,"CS",Registros!$B$2:$B$6000,$A1124),0)</f>
        <v/>
      </c>
      <c r="K1124">
        <f>IF(COUNTIFS(Winback!$K$2:$K$300,$D1124)&gt;0,1,0)</f>
        <v/>
      </c>
      <c r="L1124">
        <f>IF(AND($K1124=1,LEFT($A1124,3)="WB-"),SUMIFS(Winback!$D$2:$D$300,Winback!$K$2:$K$300,$D1124),0)</f>
        <v/>
      </c>
      <c r="M1124">
        <f>IF(OR($E1124=1,$G1124=1,SUMIFS(Registros!$J$2:$J$6000,Registros!$B$2:$B$6000,$A1124)&gt;0),1,0)</f>
        <v/>
      </c>
      <c r="N1124">
        <f>IF($J1124&gt;0,1,IF(COUNTIFS(Registros!$A$2:$A$6000,"CS",Registros!$B$2:$B$6000,$A1124,Registros!$K$2:$K$6000,"&lt;&gt;")&gt;0,1,0))</f>
        <v/>
      </c>
      <c r="O1124">
        <f>IF(AND($K1124=1,$E1124=0,$G1124=0,$I1124=0),"WINBACK",IF(AND($M1124=1,$N1124&gt;0),"CONVERGENTE",IF($M1124=1,"SOLO MÓVIL",IF($N1124&gt;0,"SOLO FIJO / INTERNET","SIN SERVICIOS"))))</f>
        <v/>
      </c>
      <c r="P1124">
        <f>IF($O1124="WINBACK","Recuperar (winback)",IF($O1124="CONVERGENTE","Upgrade / más líneas",IF($O1124="SOLO MÓVIL","Ofrecer fijo + internet (FLBBTV)",IF($O1124="SOLO FIJO / INTERNET","Ofrecer línea móvil Nextphone","Oferta completa (móvil + fijo + internet)"))))</f>
        <v/>
      </c>
      <c r="Q1124">
        <f>$F1124+$H1124+$L1124</f>
        <v/>
      </c>
      <c r="R1124">
        <f>IFERROR(VLOOKUP($A1124,Registros!$B$2:$G$6000,6,0),IFERROR(VLOOKUP($D1124,Winback!$B$2:$C$300,2,0),""))</f>
        <v/>
      </c>
      <c r="S1124">
        <f>IF($E1124=1,"NP","")&amp;IF($G1124=1,"+MOV","")&amp;IF($I1124=1,"+CS","")&amp;IF($K1124=1,"+WB","")</f>
        <v/>
      </c>
      <c r="T1124">
        <f>$E1124+$G1124+$I1124+$K1124</f>
        <v/>
      </c>
    </row>
    <row r="1125">
      <c r="A1125" t="inlineStr">
        <is>
          <t>329929060000</t>
        </is>
      </c>
      <c r="B1125" t="inlineStr">
        <is>
          <t>32992906</t>
        </is>
      </c>
      <c r="C1125" t="inlineStr">
        <is>
          <t>YeniferLisethAtencio</t>
        </is>
      </c>
      <c r="D1125" t="inlineStr">
        <is>
          <t>YENIFERLISETHATENCIO</t>
        </is>
      </c>
      <c r="E1125">
        <f>IF(COUNTIFS(Registros!$A$2:$A$6000,"NP",Registros!$B$2:$B$6000,$A1125)&gt;0,1,0)</f>
        <v/>
      </c>
      <c r="F1125">
        <f>IF($E1125=1,SUMIFS(Registros!$F$2:$F$6000,Registros!$A$2:$A$6000,"NP",Registros!$B$2:$B$6000,$A1125),0)</f>
        <v/>
      </c>
      <c r="G1125">
        <f>IF(COUNTIFS(Registros!$A$2:$A$6000,"MOV",Registros!$B$2:$B$6000,$A1125)&gt;0,1,0)</f>
        <v/>
      </c>
      <c r="H1125">
        <f>IF($G1125=1,SUMIFS(Registros!$F$2:$F$6000,Registros!$A$2:$A$6000,"MOV",Registros!$B$2:$B$6000,$A1125),0)</f>
        <v/>
      </c>
      <c r="I1125">
        <f>IF(COUNTIFS(Registros!$A$2:$A$6000,"CS",Registros!$B$2:$B$6000,$A1125)&gt;0,1,0)</f>
        <v/>
      </c>
      <c r="J1125">
        <f>IF($I1125=1,SUMIFS(Registros!$I$2:$I$6000,Registros!$A$2:$A$6000,"CS",Registros!$B$2:$B$6000,$A1125),0)</f>
        <v/>
      </c>
      <c r="K1125">
        <f>IF(COUNTIFS(Winback!$K$2:$K$300,$D1125)&gt;0,1,0)</f>
        <v/>
      </c>
      <c r="L1125">
        <f>IF(AND($K1125=1,LEFT($A1125,3)="WB-"),SUMIFS(Winback!$D$2:$D$300,Winback!$K$2:$K$300,$D1125),0)</f>
        <v/>
      </c>
      <c r="M1125">
        <f>IF(OR($E1125=1,$G1125=1,SUMIFS(Registros!$J$2:$J$6000,Registros!$B$2:$B$6000,$A1125)&gt;0),1,0)</f>
        <v/>
      </c>
      <c r="N1125">
        <f>IF($J1125&gt;0,1,IF(COUNTIFS(Registros!$A$2:$A$6000,"CS",Registros!$B$2:$B$6000,$A1125,Registros!$K$2:$K$6000,"&lt;&gt;")&gt;0,1,0))</f>
        <v/>
      </c>
      <c r="O1125">
        <f>IF(AND($K1125=1,$E1125=0,$G1125=0,$I1125=0),"WINBACK",IF(AND($M1125=1,$N1125&gt;0),"CONVERGENTE",IF($M1125=1,"SOLO MÓVIL",IF($N1125&gt;0,"SOLO FIJO / INTERNET","SIN SERVICIOS"))))</f>
        <v/>
      </c>
      <c r="P1125">
        <f>IF($O1125="WINBACK","Recuperar (winback)",IF($O1125="CONVERGENTE","Upgrade / más líneas",IF($O1125="SOLO MÓVIL","Ofrecer fijo + internet (FLBBTV)",IF($O1125="SOLO FIJO / INTERNET","Ofrecer línea móvil Nextphone","Oferta completa (móvil + fijo + internet)"))))</f>
        <v/>
      </c>
      <c r="Q1125">
        <f>$F1125+$H1125+$L1125</f>
        <v/>
      </c>
      <c r="R1125">
        <f>IFERROR(VLOOKUP($A1125,Registros!$B$2:$G$6000,6,0),IFERROR(VLOOKUP($D1125,Winback!$B$2:$C$300,2,0),""))</f>
        <v/>
      </c>
      <c r="S1125">
        <f>IF($E1125=1,"NP","")&amp;IF($G1125=1,"+MOV","")&amp;IF($I1125=1,"+CS","")&amp;IF($K1125=1,"+WB","")</f>
        <v/>
      </c>
      <c r="T1125">
        <f>$E1125+$G1125+$I1125+$K1125</f>
        <v/>
      </c>
    </row>
    <row r="1126">
      <c r="A1126" t="inlineStr">
        <is>
          <t>353085590000</t>
        </is>
      </c>
      <c r="B1126" t="inlineStr">
        <is>
          <t>35308559</t>
        </is>
      </c>
      <c r="C1126" t="inlineStr">
        <is>
          <t>YAILEEN TERESA CASTILLERO ALMANZA</t>
        </is>
      </c>
      <c r="D1126" t="inlineStr">
        <is>
          <t>YAILEENTERESACASTILLEROALMANZA</t>
        </is>
      </c>
      <c r="E1126">
        <f>IF(COUNTIFS(Registros!$A$2:$A$6000,"NP",Registros!$B$2:$B$6000,$A1126)&gt;0,1,0)</f>
        <v/>
      </c>
      <c r="F1126">
        <f>IF($E1126=1,SUMIFS(Registros!$F$2:$F$6000,Registros!$A$2:$A$6000,"NP",Registros!$B$2:$B$6000,$A1126),0)</f>
        <v/>
      </c>
      <c r="G1126">
        <f>IF(COUNTIFS(Registros!$A$2:$A$6000,"MOV",Registros!$B$2:$B$6000,$A1126)&gt;0,1,0)</f>
        <v/>
      </c>
      <c r="H1126">
        <f>IF($G1126=1,SUMIFS(Registros!$F$2:$F$6000,Registros!$A$2:$A$6000,"MOV",Registros!$B$2:$B$6000,$A1126),0)</f>
        <v/>
      </c>
      <c r="I1126">
        <f>IF(COUNTIFS(Registros!$A$2:$A$6000,"CS",Registros!$B$2:$B$6000,$A1126)&gt;0,1,0)</f>
        <v/>
      </c>
      <c r="J1126">
        <f>IF($I1126=1,SUMIFS(Registros!$I$2:$I$6000,Registros!$A$2:$A$6000,"CS",Registros!$B$2:$B$6000,$A1126),0)</f>
        <v/>
      </c>
      <c r="K1126">
        <f>IF(COUNTIFS(Winback!$K$2:$K$300,$D1126)&gt;0,1,0)</f>
        <v/>
      </c>
      <c r="L1126">
        <f>IF(AND($K1126=1,LEFT($A1126,3)="WB-"),SUMIFS(Winback!$D$2:$D$300,Winback!$K$2:$K$300,$D1126),0)</f>
        <v/>
      </c>
      <c r="M1126">
        <f>IF(OR($E1126=1,$G1126=1,SUMIFS(Registros!$J$2:$J$6000,Registros!$B$2:$B$6000,$A1126)&gt;0),1,0)</f>
        <v/>
      </c>
      <c r="N1126">
        <f>IF($J1126&gt;0,1,IF(COUNTIFS(Registros!$A$2:$A$6000,"CS",Registros!$B$2:$B$6000,$A1126,Registros!$K$2:$K$6000,"&lt;&gt;")&gt;0,1,0))</f>
        <v/>
      </c>
      <c r="O1126">
        <f>IF(AND($K1126=1,$E1126=0,$G1126=0,$I1126=0),"WINBACK",IF(AND($M1126=1,$N1126&gt;0),"CONVERGENTE",IF($M1126=1,"SOLO MÓVIL",IF($N1126&gt;0,"SOLO FIJO / INTERNET","SIN SERVICIOS"))))</f>
        <v/>
      </c>
      <c r="P1126">
        <f>IF($O1126="WINBACK","Recuperar (winback)",IF($O1126="CONVERGENTE","Upgrade / más líneas",IF($O1126="SOLO MÓVIL","Ofrecer fijo + internet (FLBBTV)",IF($O1126="SOLO FIJO / INTERNET","Ofrecer línea móvil Nextphone","Oferta completa (móvil + fijo + internet)"))))</f>
        <v/>
      </c>
      <c r="Q1126">
        <f>$F1126+$H1126+$L1126</f>
        <v/>
      </c>
      <c r="R1126">
        <f>IFERROR(VLOOKUP($A1126,Registros!$B$2:$G$6000,6,0),IFERROR(VLOOKUP($D1126,Winback!$B$2:$C$300,2,0),""))</f>
        <v/>
      </c>
      <c r="S1126">
        <f>IF($E1126=1,"NP","")&amp;IF($G1126=1,"+MOV","")&amp;IF($I1126=1,"+CS","")&amp;IF($K1126=1,"+WB","")</f>
        <v/>
      </c>
      <c r="T1126">
        <f>$E1126+$G1126+$I1126+$K1126</f>
        <v/>
      </c>
    </row>
    <row r="1127">
      <c r="A1127" t="inlineStr">
        <is>
          <t>346261340000</t>
        </is>
      </c>
      <c r="B1127" t="inlineStr">
        <is>
          <t>34626134</t>
        </is>
      </c>
      <c r="C1127" t="inlineStr">
        <is>
          <t>SIXTO ERNESTO GOMEZ PEREZ</t>
        </is>
      </c>
      <c r="D1127" t="inlineStr">
        <is>
          <t>SIXTOERNESTOGOMEZPEREZ</t>
        </is>
      </c>
      <c r="E1127">
        <f>IF(COUNTIFS(Registros!$A$2:$A$6000,"NP",Registros!$B$2:$B$6000,$A1127)&gt;0,1,0)</f>
        <v/>
      </c>
      <c r="F1127">
        <f>IF($E1127=1,SUMIFS(Registros!$F$2:$F$6000,Registros!$A$2:$A$6000,"NP",Registros!$B$2:$B$6000,$A1127),0)</f>
        <v/>
      </c>
      <c r="G1127">
        <f>IF(COUNTIFS(Registros!$A$2:$A$6000,"MOV",Registros!$B$2:$B$6000,$A1127)&gt;0,1,0)</f>
        <v/>
      </c>
      <c r="H1127">
        <f>IF($G1127=1,SUMIFS(Registros!$F$2:$F$6000,Registros!$A$2:$A$6000,"MOV",Registros!$B$2:$B$6000,$A1127),0)</f>
        <v/>
      </c>
      <c r="I1127">
        <f>IF(COUNTIFS(Registros!$A$2:$A$6000,"CS",Registros!$B$2:$B$6000,$A1127)&gt;0,1,0)</f>
        <v/>
      </c>
      <c r="J1127">
        <f>IF($I1127=1,SUMIFS(Registros!$I$2:$I$6000,Registros!$A$2:$A$6000,"CS",Registros!$B$2:$B$6000,$A1127),0)</f>
        <v/>
      </c>
      <c r="K1127">
        <f>IF(COUNTIFS(Winback!$K$2:$K$300,$D1127)&gt;0,1,0)</f>
        <v/>
      </c>
      <c r="L1127">
        <f>IF(AND($K1127=1,LEFT($A1127,3)="WB-"),SUMIFS(Winback!$D$2:$D$300,Winback!$K$2:$K$300,$D1127),0)</f>
        <v/>
      </c>
      <c r="M1127">
        <f>IF(OR($E1127=1,$G1127=1,SUMIFS(Registros!$J$2:$J$6000,Registros!$B$2:$B$6000,$A1127)&gt;0),1,0)</f>
        <v/>
      </c>
      <c r="N1127">
        <f>IF($J1127&gt;0,1,IF(COUNTIFS(Registros!$A$2:$A$6000,"CS",Registros!$B$2:$B$6000,$A1127,Registros!$K$2:$K$6000,"&lt;&gt;")&gt;0,1,0))</f>
        <v/>
      </c>
      <c r="O1127">
        <f>IF(AND($K1127=1,$E1127=0,$G1127=0,$I1127=0),"WINBACK",IF(AND($M1127=1,$N1127&gt;0),"CONVERGENTE",IF($M1127=1,"SOLO MÓVIL",IF($N1127&gt;0,"SOLO FIJO / INTERNET","SIN SERVICIOS"))))</f>
        <v/>
      </c>
      <c r="P1127">
        <f>IF($O1127="WINBACK","Recuperar (winback)",IF($O1127="CONVERGENTE","Upgrade / más líneas",IF($O1127="SOLO MÓVIL","Ofrecer fijo + internet (FLBBTV)",IF($O1127="SOLO FIJO / INTERNET","Ofrecer línea móvil Nextphone","Oferta completa (móvil + fijo + internet)"))))</f>
        <v/>
      </c>
      <c r="Q1127">
        <f>$F1127+$H1127+$L1127</f>
        <v/>
      </c>
      <c r="R1127">
        <f>IFERROR(VLOOKUP($A1127,Registros!$B$2:$G$6000,6,0),IFERROR(VLOOKUP($D1127,Winback!$B$2:$C$300,2,0),""))</f>
        <v/>
      </c>
      <c r="S1127">
        <f>IF($E1127=1,"NP","")&amp;IF($G1127=1,"+MOV","")&amp;IF($I1127=1,"+CS","")&amp;IF($K1127=1,"+WB","")</f>
        <v/>
      </c>
      <c r="T1127">
        <f>$E1127+$G1127+$I1127+$K1127</f>
        <v/>
      </c>
    </row>
    <row r="1128">
      <c r="A1128" t="inlineStr">
        <is>
          <t>349443650000</t>
        </is>
      </c>
      <c r="B1128" t="inlineStr">
        <is>
          <t>34944365</t>
        </is>
      </c>
      <c r="C1128" t="inlineStr">
        <is>
          <t>ABDIEL PÉREZ TEJEDOR</t>
        </is>
      </c>
      <c r="D1128" t="inlineStr">
        <is>
          <t>ABDIELPEREZTEJEDOR</t>
        </is>
      </c>
      <c r="E1128">
        <f>IF(COUNTIFS(Registros!$A$2:$A$6000,"NP",Registros!$B$2:$B$6000,$A1128)&gt;0,1,0)</f>
        <v/>
      </c>
      <c r="F1128">
        <f>IF($E1128=1,SUMIFS(Registros!$F$2:$F$6000,Registros!$A$2:$A$6000,"NP",Registros!$B$2:$B$6000,$A1128),0)</f>
        <v/>
      </c>
      <c r="G1128">
        <f>IF(COUNTIFS(Registros!$A$2:$A$6000,"MOV",Registros!$B$2:$B$6000,$A1128)&gt;0,1,0)</f>
        <v/>
      </c>
      <c r="H1128">
        <f>IF($G1128=1,SUMIFS(Registros!$F$2:$F$6000,Registros!$A$2:$A$6000,"MOV",Registros!$B$2:$B$6000,$A1128),0)</f>
        <v/>
      </c>
      <c r="I1128">
        <f>IF(COUNTIFS(Registros!$A$2:$A$6000,"CS",Registros!$B$2:$B$6000,$A1128)&gt;0,1,0)</f>
        <v/>
      </c>
      <c r="J1128">
        <f>IF($I1128=1,SUMIFS(Registros!$I$2:$I$6000,Registros!$A$2:$A$6000,"CS",Registros!$B$2:$B$6000,$A1128),0)</f>
        <v/>
      </c>
      <c r="K1128">
        <f>IF(COUNTIFS(Winback!$K$2:$K$300,$D1128)&gt;0,1,0)</f>
        <v/>
      </c>
      <c r="L1128">
        <f>IF(AND($K1128=1,LEFT($A1128,3)="WB-"),SUMIFS(Winback!$D$2:$D$300,Winback!$K$2:$K$300,$D1128),0)</f>
        <v/>
      </c>
      <c r="M1128">
        <f>IF(OR($E1128=1,$G1128=1,SUMIFS(Registros!$J$2:$J$6000,Registros!$B$2:$B$6000,$A1128)&gt;0),1,0)</f>
        <v/>
      </c>
      <c r="N1128">
        <f>IF($J1128&gt;0,1,IF(COUNTIFS(Registros!$A$2:$A$6000,"CS",Registros!$B$2:$B$6000,$A1128,Registros!$K$2:$K$6000,"&lt;&gt;")&gt;0,1,0))</f>
        <v/>
      </c>
      <c r="O1128">
        <f>IF(AND($K1128=1,$E1128=0,$G1128=0,$I1128=0),"WINBACK",IF(AND($M1128=1,$N1128&gt;0),"CONVERGENTE",IF($M1128=1,"SOLO MÓVIL",IF($N1128&gt;0,"SOLO FIJO / INTERNET","SIN SERVICIOS"))))</f>
        <v/>
      </c>
      <c r="P1128">
        <f>IF($O1128="WINBACK","Recuperar (winback)",IF($O1128="CONVERGENTE","Upgrade / más líneas",IF($O1128="SOLO MÓVIL","Ofrecer fijo + internet (FLBBTV)",IF($O1128="SOLO FIJO / INTERNET","Ofrecer línea móvil Nextphone","Oferta completa (móvil + fijo + internet)"))))</f>
        <v/>
      </c>
      <c r="Q1128">
        <f>$F1128+$H1128+$L1128</f>
        <v/>
      </c>
      <c r="R1128">
        <f>IFERROR(VLOOKUP($A1128,Registros!$B$2:$G$6000,6,0),IFERROR(VLOOKUP($D1128,Winback!$B$2:$C$300,2,0),""))</f>
        <v/>
      </c>
      <c r="S1128">
        <f>IF($E1128=1,"NP","")&amp;IF($G1128=1,"+MOV","")&amp;IF($I1128=1,"+CS","")&amp;IF($K1128=1,"+WB","")</f>
        <v/>
      </c>
      <c r="T1128">
        <f>$E1128+$G1128+$I1128+$K1128</f>
        <v/>
      </c>
    </row>
    <row r="1129">
      <c r="A1129" t="inlineStr">
        <is>
          <t>347419040000</t>
        </is>
      </c>
      <c r="B1129" t="inlineStr">
        <is>
          <t>34741904</t>
        </is>
      </c>
      <c r="C1129" t="inlineStr">
        <is>
          <t>ABIGAIL DE LOS ANGELES CEDEÑO</t>
        </is>
      </c>
      <c r="D1129" t="inlineStr">
        <is>
          <t>ABIGAILDELOSANGELESCEDENO</t>
        </is>
      </c>
      <c r="E1129">
        <f>IF(COUNTIFS(Registros!$A$2:$A$6000,"NP",Registros!$B$2:$B$6000,$A1129)&gt;0,1,0)</f>
        <v/>
      </c>
      <c r="F1129">
        <f>IF($E1129=1,SUMIFS(Registros!$F$2:$F$6000,Registros!$A$2:$A$6000,"NP",Registros!$B$2:$B$6000,$A1129),0)</f>
        <v/>
      </c>
      <c r="G1129">
        <f>IF(COUNTIFS(Registros!$A$2:$A$6000,"MOV",Registros!$B$2:$B$6000,$A1129)&gt;0,1,0)</f>
        <v/>
      </c>
      <c r="H1129">
        <f>IF($G1129=1,SUMIFS(Registros!$F$2:$F$6000,Registros!$A$2:$A$6000,"MOV",Registros!$B$2:$B$6000,$A1129),0)</f>
        <v/>
      </c>
      <c r="I1129">
        <f>IF(COUNTIFS(Registros!$A$2:$A$6000,"CS",Registros!$B$2:$B$6000,$A1129)&gt;0,1,0)</f>
        <v/>
      </c>
      <c r="J1129">
        <f>IF($I1129=1,SUMIFS(Registros!$I$2:$I$6000,Registros!$A$2:$A$6000,"CS",Registros!$B$2:$B$6000,$A1129),0)</f>
        <v/>
      </c>
      <c r="K1129">
        <f>IF(COUNTIFS(Winback!$K$2:$K$300,$D1129)&gt;0,1,0)</f>
        <v/>
      </c>
      <c r="L1129">
        <f>IF(AND($K1129=1,LEFT($A1129,3)="WB-"),SUMIFS(Winback!$D$2:$D$300,Winback!$K$2:$K$300,$D1129),0)</f>
        <v/>
      </c>
      <c r="M1129">
        <f>IF(OR($E1129=1,$G1129=1,SUMIFS(Registros!$J$2:$J$6000,Registros!$B$2:$B$6000,$A1129)&gt;0),1,0)</f>
        <v/>
      </c>
      <c r="N1129">
        <f>IF($J1129&gt;0,1,IF(COUNTIFS(Registros!$A$2:$A$6000,"CS",Registros!$B$2:$B$6000,$A1129,Registros!$K$2:$K$6000,"&lt;&gt;")&gt;0,1,0))</f>
        <v/>
      </c>
      <c r="O1129">
        <f>IF(AND($K1129=1,$E1129=0,$G1129=0,$I1129=0),"WINBACK",IF(AND($M1129=1,$N1129&gt;0),"CONVERGENTE",IF($M1129=1,"SOLO MÓVIL",IF($N1129&gt;0,"SOLO FIJO / INTERNET","SIN SERVICIOS"))))</f>
        <v/>
      </c>
      <c r="P1129">
        <f>IF($O1129="WINBACK","Recuperar (winback)",IF($O1129="CONVERGENTE","Upgrade / más líneas",IF($O1129="SOLO MÓVIL","Ofrecer fijo + internet (FLBBTV)",IF($O1129="SOLO FIJO / INTERNET","Ofrecer línea móvil Nextphone","Oferta completa (móvil + fijo + internet)"))))</f>
        <v/>
      </c>
      <c r="Q1129">
        <f>$F1129+$H1129+$L1129</f>
        <v/>
      </c>
      <c r="R1129">
        <f>IFERROR(VLOOKUP($A1129,Registros!$B$2:$G$6000,6,0),IFERROR(VLOOKUP($D1129,Winback!$B$2:$C$300,2,0),""))</f>
        <v/>
      </c>
      <c r="S1129">
        <f>IF($E1129=1,"NP","")&amp;IF($G1129=1,"+MOV","")&amp;IF($I1129=1,"+CS","")&amp;IF($K1129=1,"+WB","")</f>
        <v/>
      </c>
      <c r="T1129">
        <f>$E1129+$G1129+$I1129+$K1129</f>
        <v/>
      </c>
    </row>
    <row r="1130">
      <c r="A1130" t="inlineStr">
        <is>
          <t>342396800000</t>
        </is>
      </c>
      <c r="B1130" t="inlineStr">
        <is>
          <t>34239680</t>
        </is>
      </c>
      <c r="C1130" t="inlineStr">
        <is>
          <t>ARACELLYS CAMPOS</t>
        </is>
      </c>
      <c r="D1130" t="inlineStr">
        <is>
          <t>ARACELLYSCAMPOS</t>
        </is>
      </c>
      <c r="E1130">
        <f>IF(COUNTIFS(Registros!$A$2:$A$6000,"NP",Registros!$B$2:$B$6000,$A1130)&gt;0,1,0)</f>
        <v/>
      </c>
      <c r="F1130">
        <f>IF($E1130=1,SUMIFS(Registros!$F$2:$F$6000,Registros!$A$2:$A$6000,"NP",Registros!$B$2:$B$6000,$A1130),0)</f>
        <v/>
      </c>
      <c r="G1130">
        <f>IF(COUNTIFS(Registros!$A$2:$A$6000,"MOV",Registros!$B$2:$B$6000,$A1130)&gt;0,1,0)</f>
        <v/>
      </c>
      <c r="H1130">
        <f>IF($G1130=1,SUMIFS(Registros!$F$2:$F$6000,Registros!$A$2:$A$6000,"MOV",Registros!$B$2:$B$6000,$A1130),0)</f>
        <v/>
      </c>
      <c r="I1130">
        <f>IF(COUNTIFS(Registros!$A$2:$A$6000,"CS",Registros!$B$2:$B$6000,$A1130)&gt;0,1,0)</f>
        <v/>
      </c>
      <c r="J1130">
        <f>IF($I1130=1,SUMIFS(Registros!$I$2:$I$6000,Registros!$A$2:$A$6000,"CS",Registros!$B$2:$B$6000,$A1130),0)</f>
        <v/>
      </c>
      <c r="K1130">
        <f>IF(COUNTIFS(Winback!$K$2:$K$300,$D1130)&gt;0,1,0)</f>
        <v/>
      </c>
      <c r="L1130">
        <f>IF(AND($K1130=1,LEFT($A1130,3)="WB-"),SUMIFS(Winback!$D$2:$D$300,Winback!$K$2:$K$300,$D1130),0)</f>
        <v/>
      </c>
      <c r="M1130">
        <f>IF(OR($E1130=1,$G1130=1,SUMIFS(Registros!$J$2:$J$6000,Registros!$B$2:$B$6000,$A1130)&gt;0),1,0)</f>
        <v/>
      </c>
      <c r="N1130">
        <f>IF($J1130&gt;0,1,IF(COUNTIFS(Registros!$A$2:$A$6000,"CS",Registros!$B$2:$B$6000,$A1130,Registros!$K$2:$K$6000,"&lt;&gt;")&gt;0,1,0))</f>
        <v/>
      </c>
      <c r="O1130">
        <f>IF(AND($K1130=1,$E1130=0,$G1130=0,$I1130=0),"WINBACK",IF(AND($M1130=1,$N1130&gt;0),"CONVERGENTE",IF($M1130=1,"SOLO MÓVIL",IF($N1130&gt;0,"SOLO FIJO / INTERNET","SIN SERVICIOS"))))</f>
        <v/>
      </c>
      <c r="P1130">
        <f>IF($O1130="WINBACK","Recuperar (winback)",IF($O1130="CONVERGENTE","Upgrade / más líneas",IF($O1130="SOLO MÓVIL","Ofrecer fijo + internet (FLBBTV)",IF($O1130="SOLO FIJO / INTERNET","Ofrecer línea móvil Nextphone","Oferta completa (móvil + fijo + internet)"))))</f>
        <v/>
      </c>
      <c r="Q1130">
        <f>$F1130+$H1130+$L1130</f>
        <v/>
      </c>
      <c r="R1130">
        <f>IFERROR(VLOOKUP($A1130,Registros!$B$2:$G$6000,6,0),IFERROR(VLOOKUP($D1130,Winback!$B$2:$C$300,2,0),""))</f>
        <v/>
      </c>
      <c r="S1130">
        <f>IF($E1130=1,"NP","")&amp;IF($G1130=1,"+MOV","")&amp;IF($I1130=1,"+CS","")&amp;IF($K1130=1,"+WB","")</f>
        <v/>
      </c>
      <c r="T1130">
        <f>$E1130+$G1130+$I1130+$K1130</f>
        <v/>
      </c>
    </row>
    <row r="1131">
      <c r="A1131" t="inlineStr">
        <is>
          <t>351245700000</t>
        </is>
      </c>
      <c r="B1131" t="inlineStr">
        <is>
          <t>35124570</t>
        </is>
      </c>
      <c r="C1131" t="inlineStr">
        <is>
          <t>ARNULFO QUINTERO</t>
        </is>
      </c>
      <c r="D1131" t="inlineStr">
        <is>
          <t>ARNULFOQUINTERO</t>
        </is>
      </c>
      <c r="E1131">
        <f>IF(COUNTIFS(Registros!$A$2:$A$6000,"NP",Registros!$B$2:$B$6000,$A1131)&gt;0,1,0)</f>
        <v/>
      </c>
      <c r="F1131">
        <f>IF($E1131=1,SUMIFS(Registros!$F$2:$F$6000,Registros!$A$2:$A$6000,"NP",Registros!$B$2:$B$6000,$A1131),0)</f>
        <v/>
      </c>
      <c r="G1131">
        <f>IF(COUNTIFS(Registros!$A$2:$A$6000,"MOV",Registros!$B$2:$B$6000,$A1131)&gt;0,1,0)</f>
        <v/>
      </c>
      <c r="H1131">
        <f>IF($G1131=1,SUMIFS(Registros!$F$2:$F$6000,Registros!$A$2:$A$6000,"MOV",Registros!$B$2:$B$6000,$A1131),0)</f>
        <v/>
      </c>
      <c r="I1131">
        <f>IF(COUNTIFS(Registros!$A$2:$A$6000,"CS",Registros!$B$2:$B$6000,$A1131)&gt;0,1,0)</f>
        <v/>
      </c>
      <c r="J1131">
        <f>IF($I1131=1,SUMIFS(Registros!$I$2:$I$6000,Registros!$A$2:$A$6000,"CS",Registros!$B$2:$B$6000,$A1131),0)</f>
        <v/>
      </c>
      <c r="K1131">
        <f>IF(COUNTIFS(Winback!$K$2:$K$300,$D1131)&gt;0,1,0)</f>
        <v/>
      </c>
      <c r="L1131">
        <f>IF(AND($K1131=1,LEFT($A1131,3)="WB-"),SUMIFS(Winback!$D$2:$D$300,Winback!$K$2:$K$300,$D1131),0)</f>
        <v/>
      </c>
      <c r="M1131">
        <f>IF(OR($E1131=1,$G1131=1,SUMIFS(Registros!$J$2:$J$6000,Registros!$B$2:$B$6000,$A1131)&gt;0),1,0)</f>
        <v/>
      </c>
      <c r="N1131">
        <f>IF($J1131&gt;0,1,IF(COUNTIFS(Registros!$A$2:$A$6000,"CS",Registros!$B$2:$B$6000,$A1131,Registros!$K$2:$K$6000,"&lt;&gt;")&gt;0,1,0))</f>
        <v/>
      </c>
      <c r="O1131">
        <f>IF(AND($K1131=1,$E1131=0,$G1131=0,$I1131=0),"WINBACK",IF(AND($M1131=1,$N1131&gt;0),"CONVERGENTE",IF($M1131=1,"SOLO MÓVIL",IF($N1131&gt;0,"SOLO FIJO / INTERNET","SIN SERVICIOS"))))</f>
        <v/>
      </c>
      <c r="P1131">
        <f>IF($O1131="WINBACK","Recuperar (winback)",IF($O1131="CONVERGENTE","Upgrade / más líneas",IF($O1131="SOLO MÓVIL","Ofrecer fijo + internet (FLBBTV)",IF($O1131="SOLO FIJO / INTERNET","Ofrecer línea móvil Nextphone","Oferta completa (móvil + fijo + internet)"))))</f>
        <v/>
      </c>
      <c r="Q1131">
        <f>$F1131+$H1131+$L1131</f>
        <v/>
      </c>
      <c r="R1131">
        <f>IFERROR(VLOOKUP($A1131,Registros!$B$2:$G$6000,6,0),IFERROR(VLOOKUP($D1131,Winback!$B$2:$C$300,2,0),""))</f>
        <v/>
      </c>
      <c r="S1131">
        <f>IF($E1131=1,"NP","")&amp;IF($G1131=1,"+MOV","")&amp;IF($I1131=1,"+CS","")&amp;IF($K1131=1,"+WB","")</f>
        <v/>
      </c>
      <c r="T1131">
        <f>$E1131+$G1131+$I1131+$K1131</f>
        <v/>
      </c>
    </row>
    <row r="1132">
      <c r="A1132" t="inlineStr">
        <is>
          <t>352099070000</t>
        </is>
      </c>
      <c r="B1132" t="inlineStr">
        <is>
          <t>35209907</t>
        </is>
      </c>
      <c r="C1132" t="inlineStr">
        <is>
          <t>ARNULFO QUINTERO</t>
        </is>
      </c>
      <c r="D1132" t="inlineStr">
        <is>
          <t>ARNULFOQUINTERO</t>
        </is>
      </c>
      <c r="E1132">
        <f>IF(COUNTIFS(Registros!$A$2:$A$6000,"NP",Registros!$B$2:$B$6000,$A1132)&gt;0,1,0)</f>
        <v/>
      </c>
      <c r="F1132">
        <f>IF($E1132=1,SUMIFS(Registros!$F$2:$F$6000,Registros!$A$2:$A$6000,"NP",Registros!$B$2:$B$6000,$A1132),0)</f>
        <v/>
      </c>
      <c r="G1132">
        <f>IF(COUNTIFS(Registros!$A$2:$A$6000,"MOV",Registros!$B$2:$B$6000,$A1132)&gt;0,1,0)</f>
        <v/>
      </c>
      <c r="H1132">
        <f>IF($G1132=1,SUMIFS(Registros!$F$2:$F$6000,Registros!$A$2:$A$6000,"MOV",Registros!$B$2:$B$6000,$A1132),0)</f>
        <v/>
      </c>
      <c r="I1132">
        <f>IF(COUNTIFS(Registros!$A$2:$A$6000,"CS",Registros!$B$2:$B$6000,$A1132)&gt;0,1,0)</f>
        <v/>
      </c>
      <c r="J1132">
        <f>IF($I1132=1,SUMIFS(Registros!$I$2:$I$6000,Registros!$A$2:$A$6000,"CS",Registros!$B$2:$B$6000,$A1132),0)</f>
        <v/>
      </c>
      <c r="K1132">
        <f>IF(COUNTIFS(Winback!$K$2:$K$300,$D1132)&gt;0,1,0)</f>
        <v/>
      </c>
      <c r="L1132">
        <f>IF(AND($K1132=1,LEFT($A1132,3)="WB-"),SUMIFS(Winback!$D$2:$D$300,Winback!$K$2:$K$300,$D1132),0)</f>
        <v/>
      </c>
      <c r="M1132">
        <f>IF(OR($E1132=1,$G1132=1,SUMIFS(Registros!$J$2:$J$6000,Registros!$B$2:$B$6000,$A1132)&gt;0),1,0)</f>
        <v/>
      </c>
      <c r="N1132">
        <f>IF($J1132&gt;0,1,IF(COUNTIFS(Registros!$A$2:$A$6000,"CS",Registros!$B$2:$B$6000,$A1132,Registros!$K$2:$K$6000,"&lt;&gt;")&gt;0,1,0))</f>
        <v/>
      </c>
      <c r="O1132">
        <f>IF(AND($K1132=1,$E1132=0,$G1132=0,$I1132=0),"WINBACK",IF(AND($M1132=1,$N1132&gt;0),"CONVERGENTE",IF($M1132=1,"SOLO MÓVIL",IF($N1132&gt;0,"SOLO FIJO / INTERNET","SIN SERVICIOS"))))</f>
        <v/>
      </c>
      <c r="P1132">
        <f>IF($O1132="WINBACK","Recuperar (winback)",IF($O1132="CONVERGENTE","Upgrade / más líneas",IF($O1132="SOLO MÓVIL","Ofrecer fijo + internet (FLBBTV)",IF($O1132="SOLO FIJO / INTERNET","Ofrecer línea móvil Nextphone","Oferta completa (móvil + fijo + internet)"))))</f>
        <v/>
      </c>
      <c r="Q1132">
        <f>$F1132+$H1132+$L1132</f>
        <v/>
      </c>
      <c r="R1132">
        <f>IFERROR(VLOOKUP($A1132,Registros!$B$2:$G$6000,6,0),IFERROR(VLOOKUP($D1132,Winback!$B$2:$C$300,2,0),""))</f>
        <v/>
      </c>
      <c r="S1132">
        <f>IF($E1132=1,"NP","")&amp;IF($G1132=1,"+MOV","")&amp;IF($I1132=1,"+CS","")&amp;IF($K1132=1,"+WB","")</f>
        <v/>
      </c>
      <c r="T1132">
        <f>$E1132+$G1132+$I1132+$K1132</f>
        <v/>
      </c>
    </row>
    <row r="1133">
      <c r="A1133" t="inlineStr">
        <is>
          <t>341116090000</t>
        </is>
      </c>
      <c r="B1133" t="inlineStr">
        <is>
          <t>34111609</t>
        </is>
      </c>
      <c r="C1133" t="inlineStr">
        <is>
          <t>DILSA MARLENI AVILA MENDOZA</t>
        </is>
      </c>
      <c r="D1133" t="inlineStr">
        <is>
          <t>DILSAMARLENIAVILAMENDOZA</t>
        </is>
      </c>
      <c r="E1133">
        <f>IF(COUNTIFS(Registros!$A$2:$A$6000,"NP",Registros!$B$2:$B$6000,$A1133)&gt;0,1,0)</f>
        <v/>
      </c>
      <c r="F1133">
        <f>IF($E1133=1,SUMIFS(Registros!$F$2:$F$6000,Registros!$A$2:$A$6000,"NP",Registros!$B$2:$B$6000,$A1133),0)</f>
        <v/>
      </c>
      <c r="G1133">
        <f>IF(COUNTIFS(Registros!$A$2:$A$6000,"MOV",Registros!$B$2:$B$6000,$A1133)&gt;0,1,0)</f>
        <v/>
      </c>
      <c r="H1133">
        <f>IF($G1133=1,SUMIFS(Registros!$F$2:$F$6000,Registros!$A$2:$A$6000,"MOV",Registros!$B$2:$B$6000,$A1133),0)</f>
        <v/>
      </c>
      <c r="I1133">
        <f>IF(COUNTIFS(Registros!$A$2:$A$6000,"CS",Registros!$B$2:$B$6000,$A1133)&gt;0,1,0)</f>
        <v/>
      </c>
      <c r="J1133">
        <f>IF($I1133=1,SUMIFS(Registros!$I$2:$I$6000,Registros!$A$2:$A$6000,"CS",Registros!$B$2:$B$6000,$A1133),0)</f>
        <v/>
      </c>
      <c r="K1133">
        <f>IF(COUNTIFS(Winback!$K$2:$K$300,$D1133)&gt;0,1,0)</f>
        <v/>
      </c>
      <c r="L1133">
        <f>IF(AND($K1133=1,LEFT($A1133,3)="WB-"),SUMIFS(Winback!$D$2:$D$300,Winback!$K$2:$K$300,$D1133),0)</f>
        <v/>
      </c>
      <c r="M1133">
        <f>IF(OR($E1133=1,$G1133=1,SUMIFS(Registros!$J$2:$J$6000,Registros!$B$2:$B$6000,$A1133)&gt;0),1,0)</f>
        <v/>
      </c>
      <c r="N1133">
        <f>IF($J1133&gt;0,1,IF(COUNTIFS(Registros!$A$2:$A$6000,"CS",Registros!$B$2:$B$6000,$A1133,Registros!$K$2:$K$6000,"&lt;&gt;")&gt;0,1,0))</f>
        <v/>
      </c>
      <c r="O1133">
        <f>IF(AND($K1133=1,$E1133=0,$G1133=0,$I1133=0),"WINBACK",IF(AND($M1133=1,$N1133&gt;0),"CONVERGENTE",IF($M1133=1,"SOLO MÓVIL",IF($N1133&gt;0,"SOLO FIJO / INTERNET","SIN SERVICIOS"))))</f>
        <v/>
      </c>
      <c r="P1133">
        <f>IF($O1133="WINBACK","Recuperar (winback)",IF($O1133="CONVERGENTE","Upgrade / más líneas",IF($O1133="SOLO MÓVIL","Ofrecer fijo + internet (FLBBTV)",IF($O1133="SOLO FIJO / INTERNET","Ofrecer línea móvil Nextphone","Oferta completa (móvil + fijo + internet)"))))</f>
        <v/>
      </c>
      <c r="Q1133">
        <f>$F1133+$H1133+$L1133</f>
        <v/>
      </c>
      <c r="R1133">
        <f>IFERROR(VLOOKUP($A1133,Registros!$B$2:$G$6000,6,0),IFERROR(VLOOKUP($D1133,Winback!$B$2:$C$300,2,0),""))</f>
        <v/>
      </c>
      <c r="S1133">
        <f>IF($E1133=1,"NP","")&amp;IF($G1133=1,"+MOV","")&amp;IF($I1133=1,"+CS","")&amp;IF($K1133=1,"+WB","")</f>
        <v/>
      </c>
      <c r="T1133">
        <f>$E1133+$G1133+$I1133+$K1133</f>
        <v/>
      </c>
    </row>
    <row r="1134">
      <c r="A1134" t="inlineStr">
        <is>
          <t>369020690000</t>
        </is>
      </c>
      <c r="B1134" t="inlineStr">
        <is>
          <t>36902069</t>
        </is>
      </c>
      <c r="C1134" t="inlineStr">
        <is>
          <t>DAVID VERGARA</t>
        </is>
      </c>
      <c r="D1134" t="inlineStr">
        <is>
          <t>DAVIDVERGARA</t>
        </is>
      </c>
      <c r="E1134">
        <f>IF(COUNTIFS(Registros!$A$2:$A$6000,"NP",Registros!$B$2:$B$6000,$A1134)&gt;0,1,0)</f>
        <v/>
      </c>
      <c r="F1134">
        <f>IF($E1134=1,SUMIFS(Registros!$F$2:$F$6000,Registros!$A$2:$A$6000,"NP",Registros!$B$2:$B$6000,$A1134),0)</f>
        <v/>
      </c>
      <c r="G1134">
        <f>IF(COUNTIFS(Registros!$A$2:$A$6000,"MOV",Registros!$B$2:$B$6000,$A1134)&gt;0,1,0)</f>
        <v/>
      </c>
      <c r="H1134">
        <f>IF($G1134=1,SUMIFS(Registros!$F$2:$F$6000,Registros!$A$2:$A$6000,"MOV",Registros!$B$2:$B$6000,$A1134),0)</f>
        <v/>
      </c>
      <c r="I1134">
        <f>IF(COUNTIFS(Registros!$A$2:$A$6000,"CS",Registros!$B$2:$B$6000,$A1134)&gt;0,1,0)</f>
        <v/>
      </c>
      <c r="J1134">
        <f>IF($I1134=1,SUMIFS(Registros!$I$2:$I$6000,Registros!$A$2:$A$6000,"CS",Registros!$B$2:$B$6000,$A1134),0)</f>
        <v/>
      </c>
      <c r="K1134">
        <f>IF(COUNTIFS(Winback!$K$2:$K$300,$D1134)&gt;0,1,0)</f>
        <v/>
      </c>
      <c r="L1134">
        <f>IF(AND($K1134=1,LEFT($A1134,3)="WB-"),SUMIFS(Winback!$D$2:$D$300,Winback!$K$2:$K$300,$D1134),0)</f>
        <v/>
      </c>
      <c r="M1134">
        <f>IF(OR($E1134=1,$G1134=1,SUMIFS(Registros!$J$2:$J$6000,Registros!$B$2:$B$6000,$A1134)&gt;0),1,0)</f>
        <v/>
      </c>
      <c r="N1134">
        <f>IF($J1134&gt;0,1,IF(COUNTIFS(Registros!$A$2:$A$6000,"CS",Registros!$B$2:$B$6000,$A1134,Registros!$K$2:$K$6000,"&lt;&gt;")&gt;0,1,0))</f>
        <v/>
      </c>
      <c r="O1134">
        <f>IF(AND($K1134=1,$E1134=0,$G1134=0,$I1134=0),"WINBACK",IF(AND($M1134=1,$N1134&gt;0),"CONVERGENTE",IF($M1134=1,"SOLO MÓVIL",IF($N1134&gt;0,"SOLO FIJO / INTERNET","SIN SERVICIOS"))))</f>
        <v/>
      </c>
      <c r="P1134">
        <f>IF($O1134="WINBACK","Recuperar (winback)",IF($O1134="CONVERGENTE","Upgrade / más líneas",IF($O1134="SOLO MÓVIL","Ofrecer fijo + internet (FLBBTV)",IF($O1134="SOLO FIJO / INTERNET","Ofrecer línea móvil Nextphone","Oferta completa (móvil + fijo + internet)"))))</f>
        <v/>
      </c>
      <c r="Q1134">
        <f>$F1134+$H1134+$L1134</f>
        <v/>
      </c>
      <c r="R1134">
        <f>IFERROR(VLOOKUP($A1134,Registros!$B$2:$G$6000,6,0),IFERROR(VLOOKUP($D1134,Winback!$B$2:$C$300,2,0),""))</f>
        <v/>
      </c>
      <c r="S1134">
        <f>IF($E1134=1,"NP","")&amp;IF($G1134=1,"+MOV","")&amp;IF($I1134=1,"+CS","")&amp;IF($K1134=1,"+WB","")</f>
        <v/>
      </c>
      <c r="T1134">
        <f>$E1134+$G1134+$I1134+$K1134</f>
        <v/>
      </c>
    </row>
    <row r="1135">
      <c r="A1135" t="inlineStr">
        <is>
          <t>352025110000</t>
        </is>
      </c>
      <c r="B1135" t="inlineStr">
        <is>
          <t>35202511</t>
        </is>
      </c>
      <c r="C1135" t="inlineStr">
        <is>
          <t>JUAN HUERTA</t>
        </is>
      </c>
      <c r="D1135" t="inlineStr">
        <is>
          <t>JUANHUERTA</t>
        </is>
      </c>
      <c r="E1135">
        <f>IF(COUNTIFS(Registros!$A$2:$A$6000,"NP",Registros!$B$2:$B$6000,$A1135)&gt;0,1,0)</f>
        <v/>
      </c>
      <c r="F1135">
        <f>IF($E1135=1,SUMIFS(Registros!$F$2:$F$6000,Registros!$A$2:$A$6000,"NP",Registros!$B$2:$B$6000,$A1135),0)</f>
        <v/>
      </c>
      <c r="G1135">
        <f>IF(COUNTIFS(Registros!$A$2:$A$6000,"MOV",Registros!$B$2:$B$6000,$A1135)&gt;0,1,0)</f>
        <v/>
      </c>
      <c r="H1135">
        <f>IF($G1135=1,SUMIFS(Registros!$F$2:$F$6000,Registros!$A$2:$A$6000,"MOV",Registros!$B$2:$B$6000,$A1135),0)</f>
        <v/>
      </c>
      <c r="I1135">
        <f>IF(COUNTIFS(Registros!$A$2:$A$6000,"CS",Registros!$B$2:$B$6000,$A1135)&gt;0,1,0)</f>
        <v/>
      </c>
      <c r="J1135">
        <f>IF($I1135=1,SUMIFS(Registros!$I$2:$I$6000,Registros!$A$2:$A$6000,"CS",Registros!$B$2:$B$6000,$A1135),0)</f>
        <v/>
      </c>
      <c r="K1135">
        <f>IF(COUNTIFS(Winback!$K$2:$K$300,$D1135)&gt;0,1,0)</f>
        <v/>
      </c>
      <c r="L1135">
        <f>IF(AND($K1135=1,LEFT($A1135,3)="WB-"),SUMIFS(Winback!$D$2:$D$300,Winback!$K$2:$K$300,$D1135),0)</f>
        <v/>
      </c>
      <c r="M1135">
        <f>IF(OR($E1135=1,$G1135=1,SUMIFS(Registros!$J$2:$J$6000,Registros!$B$2:$B$6000,$A1135)&gt;0),1,0)</f>
        <v/>
      </c>
      <c r="N1135">
        <f>IF($J1135&gt;0,1,IF(COUNTIFS(Registros!$A$2:$A$6000,"CS",Registros!$B$2:$B$6000,$A1135,Registros!$K$2:$K$6000,"&lt;&gt;")&gt;0,1,0))</f>
        <v/>
      </c>
      <c r="O1135">
        <f>IF(AND($K1135=1,$E1135=0,$G1135=0,$I1135=0),"WINBACK",IF(AND($M1135=1,$N1135&gt;0),"CONVERGENTE",IF($M1135=1,"SOLO MÓVIL",IF($N1135&gt;0,"SOLO FIJO / INTERNET","SIN SERVICIOS"))))</f>
        <v/>
      </c>
      <c r="P1135">
        <f>IF($O1135="WINBACK","Recuperar (winback)",IF($O1135="CONVERGENTE","Upgrade / más líneas",IF($O1135="SOLO MÓVIL","Ofrecer fijo + internet (FLBBTV)",IF($O1135="SOLO FIJO / INTERNET","Ofrecer línea móvil Nextphone","Oferta completa (móvil + fijo + internet)"))))</f>
        <v/>
      </c>
      <c r="Q1135">
        <f>$F1135+$H1135+$L1135</f>
        <v/>
      </c>
      <c r="R1135">
        <f>IFERROR(VLOOKUP($A1135,Registros!$B$2:$G$6000,6,0),IFERROR(VLOOKUP($D1135,Winback!$B$2:$C$300,2,0),""))</f>
        <v/>
      </c>
      <c r="S1135">
        <f>IF($E1135=1,"NP","")&amp;IF($G1135=1,"+MOV","")&amp;IF($I1135=1,"+CS","")&amp;IF($K1135=1,"+WB","")</f>
        <v/>
      </c>
      <c r="T1135">
        <f>$E1135+$G1135+$I1135+$K1135</f>
        <v/>
      </c>
    </row>
    <row r="1136">
      <c r="A1136" t="inlineStr">
        <is>
          <t>363017440000</t>
        </is>
      </c>
      <c r="B1136" t="inlineStr">
        <is>
          <t>36301744</t>
        </is>
      </c>
      <c r="C1136" t="inlineStr">
        <is>
          <t>MARIA GIRON</t>
        </is>
      </c>
      <c r="D1136" t="inlineStr">
        <is>
          <t>MARIAGIRON</t>
        </is>
      </c>
      <c r="E1136">
        <f>IF(COUNTIFS(Registros!$A$2:$A$6000,"NP",Registros!$B$2:$B$6000,$A1136)&gt;0,1,0)</f>
        <v/>
      </c>
      <c r="F1136">
        <f>IF($E1136=1,SUMIFS(Registros!$F$2:$F$6000,Registros!$A$2:$A$6000,"NP",Registros!$B$2:$B$6000,$A1136),0)</f>
        <v/>
      </c>
      <c r="G1136">
        <f>IF(COUNTIFS(Registros!$A$2:$A$6000,"MOV",Registros!$B$2:$B$6000,$A1136)&gt;0,1,0)</f>
        <v/>
      </c>
      <c r="H1136">
        <f>IF($G1136=1,SUMIFS(Registros!$F$2:$F$6000,Registros!$A$2:$A$6000,"MOV",Registros!$B$2:$B$6000,$A1136),0)</f>
        <v/>
      </c>
      <c r="I1136">
        <f>IF(COUNTIFS(Registros!$A$2:$A$6000,"CS",Registros!$B$2:$B$6000,$A1136)&gt;0,1,0)</f>
        <v/>
      </c>
      <c r="J1136">
        <f>IF($I1136=1,SUMIFS(Registros!$I$2:$I$6000,Registros!$A$2:$A$6000,"CS",Registros!$B$2:$B$6000,$A1136),0)</f>
        <v/>
      </c>
      <c r="K1136">
        <f>IF(COUNTIFS(Winback!$K$2:$K$300,$D1136)&gt;0,1,0)</f>
        <v/>
      </c>
      <c r="L1136">
        <f>IF(AND($K1136=1,LEFT($A1136,3)="WB-"),SUMIFS(Winback!$D$2:$D$300,Winback!$K$2:$K$300,$D1136),0)</f>
        <v/>
      </c>
      <c r="M1136">
        <f>IF(OR($E1136=1,$G1136=1,SUMIFS(Registros!$J$2:$J$6000,Registros!$B$2:$B$6000,$A1136)&gt;0),1,0)</f>
        <v/>
      </c>
      <c r="N1136">
        <f>IF($J1136&gt;0,1,IF(COUNTIFS(Registros!$A$2:$A$6000,"CS",Registros!$B$2:$B$6000,$A1136,Registros!$K$2:$K$6000,"&lt;&gt;")&gt;0,1,0))</f>
        <v/>
      </c>
      <c r="O1136">
        <f>IF(AND($K1136=1,$E1136=0,$G1136=0,$I1136=0),"WINBACK",IF(AND($M1136=1,$N1136&gt;0),"CONVERGENTE",IF($M1136=1,"SOLO MÓVIL",IF($N1136&gt;0,"SOLO FIJO / INTERNET","SIN SERVICIOS"))))</f>
        <v/>
      </c>
      <c r="P1136">
        <f>IF($O1136="WINBACK","Recuperar (winback)",IF($O1136="CONVERGENTE","Upgrade / más líneas",IF($O1136="SOLO MÓVIL","Ofrecer fijo + internet (FLBBTV)",IF($O1136="SOLO FIJO / INTERNET","Ofrecer línea móvil Nextphone","Oferta completa (móvil + fijo + internet)"))))</f>
        <v/>
      </c>
      <c r="Q1136">
        <f>$F1136+$H1136+$L1136</f>
        <v/>
      </c>
      <c r="R1136">
        <f>IFERROR(VLOOKUP($A1136,Registros!$B$2:$G$6000,6,0),IFERROR(VLOOKUP($D1136,Winback!$B$2:$C$300,2,0),""))</f>
        <v/>
      </c>
      <c r="S1136">
        <f>IF($E1136=1,"NP","")&amp;IF($G1136=1,"+MOV","")&amp;IF($I1136=1,"+CS","")&amp;IF($K1136=1,"+WB","")</f>
        <v/>
      </c>
      <c r="T1136">
        <f>$E1136+$G1136+$I1136+$K1136</f>
        <v/>
      </c>
    </row>
    <row r="1137">
      <c r="A1137" t="inlineStr">
        <is>
          <t>365052120000</t>
        </is>
      </c>
      <c r="B1137" t="inlineStr">
        <is>
          <t>36505212</t>
        </is>
      </c>
      <c r="C1137" t="inlineStr">
        <is>
          <t>ARIANA RAMOS</t>
        </is>
      </c>
      <c r="D1137" t="inlineStr">
        <is>
          <t>ARIANARAMOS</t>
        </is>
      </c>
      <c r="E1137">
        <f>IF(COUNTIFS(Registros!$A$2:$A$6000,"NP",Registros!$B$2:$B$6000,$A1137)&gt;0,1,0)</f>
        <v/>
      </c>
      <c r="F1137">
        <f>IF($E1137=1,SUMIFS(Registros!$F$2:$F$6000,Registros!$A$2:$A$6000,"NP",Registros!$B$2:$B$6000,$A1137),0)</f>
        <v/>
      </c>
      <c r="G1137">
        <f>IF(COUNTIFS(Registros!$A$2:$A$6000,"MOV",Registros!$B$2:$B$6000,$A1137)&gt;0,1,0)</f>
        <v/>
      </c>
      <c r="H1137">
        <f>IF($G1137=1,SUMIFS(Registros!$F$2:$F$6000,Registros!$A$2:$A$6000,"MOV",Registros!$B$2:$B$6000,$A1137),0)</f>
        <v/>
      </c>
      <c r="I1137">
        <f>IF(COUNTIFS(Registros!$A$2:$A$6000,"CS",Registros!$B$2:$B$6000,$A1137)&gt;0,1,0)</f>
        <v/>
      </c>
      <c r="J1137">
        <f>IF($I1137=1,SUMIFS(Registros!$I$2:$I$6000,Registros!$A$2:$A$6000,"CS",Registros!$B$2:$B$6000,$A1137),0)</f>
        <v/>
      </c>
      <c r="K1137">
        <f>IF(COUNTIFS(Winback!$K$2:$K$300,$D1137)&gt;0,1,0)</f>
        <v/>
      </c>
      <c r="L1137">
        <f>IF(AND($K1137=1,LEFT($A1137,3)="WB-"),SUMIFS(Winback!$D$2:$D$300,Winback!$K$2:$K$300,$D1137),0)</f>
        <v/>
      </c>
      <c r="M1137">
        <f>IF(OR($E1137=1,$G1137=1,SUMIFS(Registros!$J$2:$J$6000,Registros!$B$2:$B$6000,$A1137)&gt;0),1,0)</f>
        <v/>
      </c>
      <c r="N1137">
        <f>IF($J1137&gt;0,1,IF(COUNTIFS(Registros!$A$2:$A$6000,"CS",Registros!$B$2:$B$6000,$A1137,Registros!$K$2:$K$6000,"&lt;&gt;")&gt;0,1,0))</f>
        <v/>
      </c>
      <c r="O1137">
        <f>IF(AND($K1137=1,$E1137=0,$G1137=0,$I1137=0),"WINBACK",IF(AND($M1137=1,$N1137&gt;0),"CONVERGENTE",IF($M1137=1,"SOLO MÓVIL",IF($N1137&gt;0,"SOLO FIJO / INTERNET","SIN SERVICIOS"))))</f>
        <v/>
      </c>
      <c r="P1137">
        <f>IF($O1137="WINBACK","Recuperar (winback)",IF($O1137="CONVERGENTE","Upgrade / más líneas",IF($O1137="SOLO MÓVIL","Ofrecer fijo + internet (FLBBTV)",IF($O1137="SOLO FIJO / INTERNET","Ofrecer línea móvil Nextphone","Oferta completa (móvil + fijo + internet)"))))</f>
        <v/>
      </c>
      <c r="Q1137">
        <f>$F1137+$H1137+$L1137</f>
        <v/>
      </c>
      <c r="R1137">
        <f>IFERROR(VLOOKUP($A1137,Registros!$B$2:$G$6000,6,0),IFERROR(VLOOKUP($D1137,Winback!$B$2:$C$300,2,0),""))</f>
        <v/>
      </c>
      <c r="S1137">
        <f>IF($E1137=1,"NP","")&amp;IF($G1137=1,"+MOV","")&amp;IF($I1137=1,"+CS","")&amp;IF($K1137=1,"+WB","")</f>
        <v/>
      </c>
      <c r="T1137">
        <f>$E1137+$G1137+$I1137+$K1137</f>
        <v/>
      </c>
    </row>
    <row r="1138">
      <c r="A1138" t="inlineStr">
        <is>
          <t>364028380000</t>
        </is>
      </c>
      <c r="B1138" t="inlineStr">
        <is>
          <t>36402838</t>
        </is>
      </c>
      <c r="C1138" t="inlineStr">
        <is>
          <t>HÉCTOR OJO</t>
        </is>
      </c>
      <c r="D1138" t="inlineStr">
        <is>
          <t>HECTOROJO</t>
        </is>
      </c>
      <c r="E1138">
        <f>IF(COUNTIFS(Registros!$A$2:$A$6000,"NP",Registros!$B$2:$B$6000,$A1138)&gt;0,1,0)</f>
        <v/>
      </c>
      <c r="F1138">
        <f>IF($E1138=1,SUMIFS(Registros!$F$2:$F$6000,Registros!$A$2:$A$6000,"NP",Registros!$B$2:$B$6000,$A1138),0)</f>
        <v/>
      </c>
      <c r="G1138">
        <f>IF(COUNTIFS(Registros!$A$2:$A$6000,"MOV",Registros!$B$2:$B$6000,$A1138)&gt;0,1,0)</f>
        <v/>
      </c>
      <c r="H1138">
        <f>IF($G1138=1,SUMIFS(Registros!$F$2:$F$6000,Registros!$A$2:$A$6000,"MOV",Registros!$B$2:$B$6000,$A1138),0)</f>
        <v/>
      </c>
      <c r="I1138">
        <f>IF(COUNTIFS(Registros!$A$2:$A$6000,"CS",Registros!$B$2:$B$6000,$A1138)&gt;0,1,0)</f>
        <v/>
      </c>
      <c r="J1138">
        <f>IF($I1138=1,SUMIFS(Registros!$I$2:$I$6000,Registros!$A$2:$A$6000,"CS",Registros!$B$2:$B$6000,$A1138),0)</f>
        <v/>
      </c>
      <c r="K1138">
        <f>IF(COUNTIFS(Winback!$K$2:$K$300,$D1138)&gt;0,1,0)</f>
        <v/>
      </c>
      <c r="L1138">
        <f>IF(AND($K1138=1,LEFT($A1138,3)="WB-"),SUMIFS(Winback!$D$2:$D$300,Winback!$K$2:$K$300,$D1138),0)</f>
        <v/>
      </c>
      <c r="M1138">
        <f>IF(OR($E1138=1,$G1138=1,SUMIFS(Registros!$J$2:$J$6000,Registros!$B$2:$B$6000,$A1138)&gt;0),1,0)</f>
        <v/>
      </c>
      <c r="N1138">
        <f>IF($J1138&gt;0,1,IF(COUNTIFS(Registros!$A$2:$A$6000,"CS",Registros!$B$2:$B$6000,$A1138,Registros!$K$2:$K$6000,"&lt;&gt;")&gt;0,1,0))</f>
        <v/>
      </c>
      <c r="O1138">
        <f>IF(AND($K1138=1,$E1138=0,$G1138=0,$I1138=0),"WINBACK",IF(AND($M1138=1,$N1138&gt;0),"CONVERGENTE",IF($M1138=1,"SOLO MÓVIL",IF($N1138&gt;0,"SOLO FIJO / INTERNET","SIN SERVICIOS"))))</f>
        <v/>
      </c>
      <c r="P1138">
        <f>IF($O1138="WINBACK","Recuperar (winback)",IF($O1138="CONVERGENTE","Upgrade / más líneas",IF($O1138="SOLO MÓVIL","Ofrecer fijo + internet (FLBBTV)",IF($O1138="SOLO FIJO / INTERNET","Ofrecer línea móvil Nextphone","Oferta completa (móvil + fijo + internet)"))))</f>
        <v/>
      </c>
      <c r="Q1138">
        <f>$F1138+$H1138+$L1138</f>
        <v/>
      </c>
      <c r="R1138">
        <f>IFERROR(VLOOKUP($A1138,Registros!$B$2:$G$6000,6,0),IFERROR(VLOOKUP($D1138,Winback!$B$2:$C$300,2,0),""))</f>
        <v/>
      </c>
      <c r="S1138">
        <f>IF($E1138=1,"NP","")&amp;IF($G1138=1,"+MOV","")&amp;IF($I1138=1,"+CS","")&amp;IF($K1138=1,"+WB","")</f>
        <v/>
      </c>
      <c r="T1138">
        <f>$E1138+$G1138+$I1138+$K1138</f>
        <v/>
      </c>
    </row>
    <row r="1139">
      <c r="A1139" t="inlineStr">
        <is>
          <t>356293850000</t>
        </is>
      </c>
      <c r="B1139" t="inlineStr">
        <is>
          <t>35629385</t>
        </is>
      </c>
      <c r="C1139" t="inlineStr">
        <is>
          <t>GIANNA GARCIA</t>
        </is>
      </c>
      <c r="D1139" t="inlineStr">
        <is>
          <t>GIANNAGARCIA</t>
        </is>
      </c>
      <c r="E1139">
        <f>IF(COUNTIFS(Registros!$A$2:$A$6000,"NP",Registros!$B$2:$B$6000,$A1139)&gt;0,1,0)</f>
        <v/>
      </c>
      <c r="F1139">
        <f>IF($E1139=1,SUMIFS(Registros!$F$2:$F$6000,Registros!$A$2:$A$6000,"NP",Registros!$B$2:$B$6000,$A1139),0)</f>
        <v/>
      </c>
      <c r="G1139">
        <f>IF(COUNTIFS(Registros!$A$2:$A$6000,"MOV",Registros!$B$2:$B$6000,$A1139)&gt;0,1,0)</f>
        <v/>
      </c>
      <c r="H1139">
        <f>IF($G1139=1,SUMIFS(Registros!$F$2:$F$6000,Registros!$A$2:$A$6000,"MOV",Registros!$B$2:$B$6000,$A1139),0)</f>
        <v/>
      </c>
      <c r="I1139">
        <f>IF(COUNTIFS(Registros!$A$2:$A$6000,"CS",Registros!$B$2:$B$6000,$A1139)&gt;0,1,0)</f>
        <v/>
      </c>
      <c r="J1139">
        <f>IF($I1139=1,SUMIFS(Registros!$I$2:$I$6000,Registros!$A$2:$A$6000,"CS",Registros!$B$2:$B$6000,$A1139),0)</f>
        <v/>
      </c>
      <c r="K1139">
        <f>IF(COUNTIFS(Winback!$K$2:$K$300,$D1139)&gt;0,1,0)</f>
        <v/>
      </c>
      <c r="L1139">
        <f>IF(AND($K1139=1,LEFT($A1139,3)="WB-"),SUMIFS(Winback!$D$2:$D$300,Winback!$K$2:$K$300,$D1139),0)</f>
        <v/>
      </c>
      <c r="M1139">
        <f>IF(OR($E1139=1,$G1139=1,SUMIFS(Registros!$J$2:$J$6000,Registros!$B$2:$B$6000,$A1139)&gt;0),1,0)</f>
        <v/>
      </c>
      <c r="N1139">
        <f>IF($J1139&gt;0,1,IF(COUNTIFS(Registros!$A$2:$A$6000,"CS",Registros!$B$2:$B$6000,$A1139,Registros!$K$2:$K$6000,"&lt;&gt;")&gt;0,1,0))</f>
        <v/>
      </c>
      <c r="O1139">
        <f>IF(AND($K1139=1,$E1139=0,$G1139=0,$I1139=0),"WINBACK",IF(AND($M1139=1,$N1139&gt;0),"CONVERGENTE",IF($M1139=1,"SOLO MÓVIL",IF($N1139&gt;0,"SOLO FIJO / INTERNET","SIN SERVICIOS"))))</f>
        <v/>
      </c>
      <c r="P1139">
        <f>IF($O1139="WINBACK","Recuperar (winback)",IF($O1139="CONVERGENTE","Upgrade / más líneas",IF($O1139="SOLO MÓVIL","Ofrecer fijo + internet (FLBBTV)",IF($O1139="SOLO FIJO / INTERNET","Ofrecer línea móvil Nextphone","Oferta completa (móvil + fijo + internet)"))))</f>
        <v/>
      </c>
      <c r="Q1139">
        <f>$F1139+$H1139+$L1139</f>
        <v/>
      </c>
      <c r="R1139">
        <f>IFERROR(VLOOKUP($A1139,Registros!$B$2:$G$6000,6,0),IFERROR(VLOOKUP($D1139,Winback!$B$2:$C$300,2,0),""))</f>
        <v/>
      </c>
      <c r="S1139">
        <f>IF($E1139=1,"NP","")&amp;IF($G1139=1,"+MOV","")&amp;IF($I1139=1,"+CS","")&amp;IF($K1139=1,"+WB","")</f>
        <v/>
      </c>
      <c r="T1139">
        <f>$E1139+$G1139+$I1139+$K1139</f>
        <v/>
      </c>
    </row>
    <row r="1140">
      <c r="A1140" t="inlineStr">
        <is>
          <t>356257940000</t>
        </is>
      </c>
      <c r="B1140" t="inlineStr">
        <is>
          <t>35625794</t>
        </is>
      </c>
      <c r="C1140" t="inlineStr">
        <is>
          <t>EDUARDO JAVIER PONZADA TORRES</t>
        </is>
      </c>
      <c r="D1140" t="inlineStr">
        <is>
          <t>EDUARDOJAVIERPONZADATORRES</t>
        </is>
      </c>
      <c r="E1140">
        <f>IF(COUNTIFS(Registros!$A$2:$A$6000,"NP",Registros!$B$2:$B$6000,$A1140)&gt;0,1,0)</f>
        <v/>
      </c>
      <c r="F1140">
        <f>IF($E1140=1,SUMIFS(Registros!$F$2:$F$6000,Registros!$A$2:$A$6000,"NP",Registros!$B$2:$B$6000,$A1140),0)</f>
        <v/>
      </c>
      <c r="G1140">
        <f>IF(COUNTIFS(Registros!$A$2:$A$6000,"MOV",Registros!$B$2:$B$6000,$A1140)&gt;0,1,0)</f>
        <v/>
      </c>
      <c r="H1140">
        <f>IF($G1140=1,SUMIFS(Registros!$F$2:$F$6000,Registros!$A$2:$A$6000,"MOV",Registros!$B$2:$B$6000,$A1140),0)</f>
        <v/>
      </c>
      <c r="I1140">
        <f>IF(COUNTIFS(Registros!$A$2:$A$6000,"CS",Registros!$B$2:$B$6000,$A1140)&gt;0,1,0)</f>
        <v/>
      </c>
      <c r="J1140">
        <f>IF($I1140=1,SUMIFS(Registros!$I$2:$I$6000,Registros!$A$2:$A$6000,"CS",Registros!$B$2:$B$6000,$A1140),0)</f>
        <v/>
      </c>
      <c r="K1140">
        <f>IF(COUNTIFS(Winback!$K$2:$K$300,$D1140)&gt;0,1,0)</f>
        <v/>
      </c>
      <c r="L1140">
        <f>IF(AND($K1140=1,LEFT($A1140,3)="WB-"),SUMIFS(Winback!$D$2:$D$300,Winback!$K$2:$K$300,$D1140),0)</f>
        <v/>
      </c>
      <c r="M1140">
        <f>IF(OR($E1140=1,$G1140=1,SUMIFS(Registros!$J$2:$J$6000,Registros!$B$2:$B$6000,$A1140)&gt;0),1,0)</f>
        <v/>
      </c>
      <c r="N1140">
        <f>IF($J1140&gt;0,1,IF(COUNTIFS(Registros!$A$2:$A$6000,"CS",Registros!$B$2:$B$6000,$A1140,Registros!$K$2:$K$6000,"&lt;&gt;")&gt;0,1,0))</f>
        <v/>
      </c>
      <c r="O1140">
        <f>IF(AND($K1140=1,$E1140=0,$G1140=0,$I1140=0),"WINBACK",IF(AND($M1140=1,$N1140&gt;0),"CONVERGENTE",IF($M1140=1,"SOLO MÓVIL",IF($N1140&gt;0,"SOLO FIJO / INTERNET","SIN SERVICIOS"))))</f>
        <v/>
      </c>
      <c r="P1140">
        <f>IF($O1140="WINBACK","Recuperar (winback)",IF($O1140="CONVERGENTE","Upgrade / más líneas",IF($O1140="SOLO MÓVIL","Ofrecer fijo + internet (FLBBTV)",IF($O1140="SOLO FIJO / INTERNET","Ofrecer línea móvil Nextphone","Oferta completa (móvil + fijo + internet)"))))</f>
        <v/>
      </c>
      <c r="Q1140">
        <f>$F1140+$H1140+$L1140</f>
        <v/>
      </c>
      <c r="R1140">
        <f>IFERROR(VLOOKUP($A1140,Registros!$B$2:$G$6000,6,0),IFERROR(VLOOKUP($D1140,Winback!$B$2:$C$300,2,0),""))</f>
        <v/>
      </c>
      <c r="S1140">
        <f>IF($E1140=1,"NP","")&amp;IF($G1140=1,"+MOV","")&amp;IF($I1140=1,"+CS","")&amp;IF($K1140=1,"+WB","")</f>
        <v/>
      </c>
      <c r="T1140">
        <f>$E1140+$G1140+$I1140+$K1140</f>
        <v/>
      </c>
    </row>
    <row r="1141">
      <c r="A1141" t="inlineStr">
        <is>
          <t>352102130000</t>
        </is>
      </c>
      <c r="B1141" t="inlineStr">
        <is>
          <t>35210213</t>
        </is>
      </c>
      <c r="C1141" t="inlineStr">
        <is>
          <t>GABRIEL CANTO</t>
        </is>
      </c>
      <c r="D1141" t="inlineStr">
        <is>
          <t>GABRIELCANTO</t>
        </is>
      </c>
      <c r="E1141">
        <f>IF(COUNTIFS(Registros!$A$2:$A$6000,"NP",Registros!$B$2:$B$6000,$A1141)&gt;0,1,0)</f>
        <v/>
      </c>
      <c r="F1141">
        <f>IF($E1141=1,SUMIFS(Registros!$F$2:$F$6000,Registros!$A$2:$A$6000,"NP",Registros!$B$2:$B$6000,$A1141),0)</f>
        <v/>
      </c>
      <c r="G1141">
        <f>IF(COUNTIFS(Registros!$A$2:$A$6000,"MOV",Registros!$B$2:$B$6000,$A1141)&gt;0,1,0)</f>
        <v/>
      </c>
      <c r="H1141">
        <f>IF($G1141=1,SUMIFS(Registros!$F$2:$F$6000,Registros!$A$2:$A$6000,"MOV",Registros!$B$2:$B$6000,$A1141),0)</f>
        <v/>
      </c>
      <c r="I1141">
        <f>IF(COUNTIFS(Registros!$A$2:$A$6000,"CS",Registros!$B$2:$B$6000,$A1141)&gt;0,1,0)</f>
        <v/>
      </c>
      <c r="J1141">
        <f>IF($I1141=1,SUMIFS(Registros!$I$2:$I$6000,Registros!$A$2:$A$6000,"CS",Registros!$B$2:$B$6000,$A1141),0)</f>
        <v/>
      </c>
      <c r="K1141">
        <f>IF(COUNTIFS(Winback!$K$2:$K$300,$D1141)&gt;0,1,0)</f>
        <v/>
      </c>
      <c r="L1141">
        <f>IF(AND($K1141=1,LEFT($A1141,3)="WB-"),SUMIFS(Winback!$D$2:$D$300,Winback!$K$2:$K$300,$D1141),0)</f>
        <v/>
      </c>
      <c r="M1141">
        <f>IF(OR($E1141=1,$G1141=1,SUMIFS(Registros!$J$2:$J$6000,Registros!$B$2:$B$6000,$A1141)&gt;0),1,0)</f>
        <v/>
      </c>
      <c r="N1141">
        <f>IF($J1141&gt;0,1,IF(COUNTIFS(Registros!$A$2:$A$6000,"CS",Registros!$B$2:$B$6000,$A1141,Registros!$K$2:$K$6000,"&lt;&gt;")&gt;0,1,0))</f>
        <v/>
      </c>
      <c r="O1141">
        <f>IF(AND($K1141=1,$E1141=0,$G1141=0,$I1141=0),"WINBACK",IF(AND($M1141=1,$N1141&gt;0),"CONVERGENTE",IF($M1141=1,"SOLO MÓVIL",IF($N1141&gt;0,"SOLO FIJO / INTERNET","SIN SERVICIOS"))))</f>
        <v/>
      </c>
      <c r="P1141">
        <f>IF($O1141="WINBACK","Recuperar (winback)",IF($O1141="CONVERGENTE","Upgrade / más líneas",IF($O1141="SOLO MÓVIL","Ofrecer fijo + internet (FLBBTV)",IF($O1141="SOLO FIJO / INTERNET","Ofrecer línea móvil Nextphone","Oferta completa (móvil + fijo + internet)"))))</f>
        <v/>
      </c>
      <c r="Q1141">
        <f>$F1141+$H1141+$L1141</f>
        <v/>
      </c>
      <c r="R1141">
        <f>IFERROR(VLOOKUP($A1141,Registros!$B$2:$G$6000,6,0),IFERROR(VLOOKUP($D1141,Winback!$B$2:$C$300,2,0),""))</f>
        <v/>
      </c>
      <c r="S1141">
        <f>IF($E1141=1,"NP","")&amp;IF($G1141=1,"+MOV","")&amp;IF($I1141=1,"+CS","")&amp;IF($K1141=1,"+WB","")</f>
        <v/>
      </c>
      <c r="T1141">
        <f>$E1141+$G1141+$I1141+$K1141</f>
        <v/>
      </c>
    </row>
    <row r="1142">
      <c r="A1142" t="inlineStr">
        <is>
          <t>355078060000</t>
        </is>
      </c>
      <c r="B1142" t="inlineStr">
        <is>
          <t>35507806</t>
        </is>
      </c>
      <c r="C1142" t="inlineStr">
        <is>
          <t>AMELIA YARISEL ESPINOZA HERNANDEZ</t>
        </is>
      </c>
      <c r="D1142" t="inlineStr">
        <is>
          <t>AMELIAYARISELESPINOZAHERNANDEZ</t>
        </is>
      </c>
      <c r="E1142">
        <f>IF(COUNTIFS(Registros!$A$2:$A$6000,"NP",Registros!$B$2:$B$6000,$A1142)&gt;0,1,0)</f>
        <v/>
      </c>
      <c r="F1142">
        <f>IF($E1142=1,SUMIFS(Registros!$F$2:$F$6000,Registros!$A$2:$A$6000,"NP",Registros!$B$2:$B$6000,$A1142),0)</f>
        <v/>
      </c>
      <c r="G1142">
        <f>IF(COUNTIFS(Registros!$A$2:$A$6000,"MOV",Registros!$B$2:$B$6000,$A1142)&gt;0,1,0)</f>
        <v/>
      </c>
      <c r="H1142">
        <f>IF($G1142=1,SUMIFS(Registros!$F$2:$F$6000,Registros!$A$2:$A$6000,"MOV",Registros!$B$2:$B$6000,$A1142),0)</f>
        <v/>
      </c>
      <c r="I1142">
        <f>IF(COUNTIFS(Registros!$A$2:$A$6000,"CS",Registros!$B$2:$B$6000,$A1142)&gt;0,1,0)</f>
        <v/>
      </c>
      <c r="J1142">
        <f>IF($I1142=1,SUMIFS(Registros!$I$2:$I$6000,Registros!$A$2:$A$6000,"CS",Registros!$B$2:$B$6000,$A1142),0)</f>
        <v/>
      </c>
      <c r="K1142">
        <f>IF(COUNTIFS(Winback!$K$2:$K$300,$D1142)&gt;0,1,0)</f>
        <v/>
      </c>
      <c r="L1142">
        <f>IF(AND($K1142=1,LEFT($A1142,3)="WB-"),SUMIFS(Winback!$D$2:$D$300,Winback!$K$2:$K$300,$D1142),0)</f>
        <v/>
      </c>
      <c r="M1142">
        <f>IF(OR($E1142=1,$G1142=1,SUMIFS(Registros!$J$2:$J$6000,Registros!$B$2:$B$6000,$A1142)&gt;0),1,0)</f>
        <v/>
      </c>
      <c r="N1142">
        <f>IF($J1142&gt;0,1,IF(COUNTIFS(Registros!$A$2:$A$6000,"CS",Registros!$B$2:$B$6000,$A1142,Registros!$K$2:$K$6000,"&lt;&gt;")&gt;0,1,0))</f>
        <v/>
      </c>
      <c r="O1142">
        <f>IF(AND($K1142=1,$E1142=0,$G1142=0,$I1142=0),"WINBACK",IF(AND($M1142=1,$N1142&gt;0),"CONVERGENTE",IF($M1142=1,"SOLO MÓVIL",IF($N1142&gt;0,"SOLO FIJO / INTERNET","SIN SERVICIOS"))))</f>
        <v/>
      </c>
      <c r="P1142">
        <f>IF($O1142="WINBACK","Recuperar (winback)",IF($O1142="CONVERGENTE","Upgrade / más líneas",IF($O1142="SOLO MÓVIL","Ofrecer fijo + internet (FLBBTV)",IF($O1142="SOLO FIJO / INTERNET","Ofrecer línea móvil Nextphone","Oferta completa (móvil + fijo + internet)"))))</f>
        <v/>
      </c>
      <c r="Q1142">
        <f>$F1142+$H1142+$L1142</f>
        <v/>
      </c>
      <c r="R1142">
        <f>IFERROR(VLOOKUP($A1142,Registros!$B$2:$G$6000,6,0),IFERROR(VLOOKUP($D1142,Winback!$B$2:$C$300,2,0),""))</f>
        <v/>
      </c>
      <c r="S1142">
        <f>IF($E1142=1,"NP","")&amp;IF($G1142=1,"+MOV","")&amp;IF($I1142=1,"+CS","")&amp;IF($K1142=1,"+WB","")</f>
        <v/>
      </c>
      <c r="T1142">
        <f>$E1142+$G1142+$I1142+$K1142</f>
        <v/>
      </c>
    </row>
    <row r="1143">
      <c r="A1143" t="inlineStr">
        <is>
          <t>357245680000</t>
        </is>
      </c>
      <c r="B1143" t="inlineStr">
        <is>
          <t>35724568</t>
        </is>
      </c>
      <c r="C1143" t="inlineStr">
        <is>
          <t>MILEYKA VALDES</t>
        </is>
      </c>
      <c r="D1143" t="inlineStr">
        <is>
          <t>MILEYKAVALDES</t>
        </is>
      </c>
      <c r="E1143">
        <f>IF(COUNTIFS(Registros!$A$2:$A$6000,"NP",Registros!$B$2:$B$6000,$A1143)&gt;0,1,0)</f>
        <v/>
      </c>
      <c r="F1143">
        <f>IF($E1143=1,SUMIFS(Registros!$F$2:$F$6000,Registros!$A$2:$A$6000,"NP",Registros!$B$2:$B$6000,$A1143),0)</f>
        <v/>
      </c>
      <c r="G1143">
        <f>IF(COUNTIFS(Registros!$A$2:$A$6000,"MOV",Registros!$B$2:$B$6000,$A1143)&gt;0,1,0)</f>
        <v/>
      </c>
      <c r="H1143">
        <f>IF($G1143=1,SUMIFS(Registros!$F$2:$F$6000,Registros!$A$2:$A$6000,"MOV",Registros!$B$2:$B$6000,$A1143),0)</f>
        <v/>
      </c>
      <c r="I1143">
        <f>IF(COUNTIFS(Registros!$A$2:$A$6000,"CS",Registros!$B$2:$B$6000,$A1143)&gt;0,1,0)</f>
        <v/>
      </c>
      <c r="J1143">
        <f>IF($I1143=1,SUMIFS(Registros!$I$2:$I$6000,Registros!$A$2:$A$6000,"CS",Registros!$B$2:$B$6000,$A1143),0)</f>
        <v/>
      </c>
      <c r="K1143">
        <f>IF(COUNTIFS(Winback!$K$2:$K$300,$D1143)&gt;0,1,0)</f>
        <v/>
      </c>
      <c r="L1143">
        <f>IF(AND($K1143=1,LEFT($A1143,3)="WB-"),SUMIFS(Winback!$D$2:$D$300,Winback!$K$2:$K$300,$D1143),0)</f>
        <v/>
      </c>
      <c r="M1143">
        <f>IF(OR($E1143=1,$G1143=1,SUMIFS(Registros!$J$2:$J$6000,Registros!$B$2:$B$6000,$A1143)&gt;0),1,0)</f>
        <v/>
      </c>
      <c r="N1143">
        <f>IF($J1143&gt;0,1,IF(COUNTIFS(Registros!$A$2:$A$6000,"CS",Registros!$B$2:$B$6000,$A1143,Registros!$K$2:$K$6000,"&lt;&gt;")&gt;0,1,0))</f>
        <v/>
      </c>
      <c r="O1143">
        <f>IF(AND($K1143=1,$E1143=0,$G1143=0,$I1143=0),"WINBACK",IF(AND($M1143=1,$N1143&gt;0),"CONVERGENTE",IF($M1143=1,"SOLO MÓVIL",IF($N1143&gt;0,"SOLO FIJO / INTERNET","SIN SERVICIOS"))))</f>
        <v/>
      </c>
      <c r="P1143">
        <f>IF($O1143="WINBACK","Recuperar (winback)",IF($O1143="CONVERGENTE","Upgrade / más líneas",IF($O1143="SOLO MÓVIL","Ofrecer fijo + internet (FLBBTV)",IF($O1143="SOLO FIJO / INTERNET","Ofrecer línea móvil Nextphone","Oferta completa (móvil + fijo + internet)"))))</f>
        <v/>
      </c>
      <c r="Q1143">
        <f>$F1143+$H1143+$L1143</f>
        <v/>
      </c>
      <c r="R1143">
        <f>IFERROR(VLOOKUP($A1143,Registros!$B$2:$G$6000,6,0),IFERROR(VLOOKUP($D1143,Winback!$B$2:$C$300,2,0),""))</f>
        <v/>
      </c>
      <c r="S1143">
        <f>IF($E1143=1,"NP","")&amp;IF($G1143=1,"+MOV","")&amp;IF($I1143=1,"+CS","")&amp;IF($K1143=1,"+WB","")</f>
        <v/>
      </c>
      <c r="T1143">
        <f>$E1143+$G1143+$I1143+$K1143</f>
        <v/>
      </c>
    </row>
    <row r="1144">
      <c r="A1144" t="inlineStr">
        <is>
          <t>358293320000</t>
        </is>
      </c>
      <c r="B1144" t="inlineStr">
        <is>
          <t>35829332</t>
        </is>
      </c>
      <c r="C1144" t="inlineStr">
        <is>
          <t>BLADIMIR RODRIGUEZ</t>
        </is>
      </c>
      <c r="D1144" t="inlineStr">
        <is>
          <t>BLADIMIRRODRIGUEZ</t>
        </is>
      </c>
      <c r="E1144">
        <f>IF(COUNTIFS(Registros!$A$2:$A$6000,"NP",Registros!$B$2:$B$6000,$A1144)&gt;0,1,0)</f>
        <v/>
      </c>
      <c r="F1144">
        <f>IF($E1144=1,SUMIFS(Registros!$F$2:$F$6000,Registros!$A$2:$A$6000,"NP",Registros!$B$2:$B$6000,$A1144),0)</f>
        <v/>
      </c>
      <c r="G1144">
        <f>IF(COUNTIFS(Registros!$A$2:$A$6000,"MOV",Registros!$B$2:$B$6000,$A1144)&gt;0,1,0)</f>
        <v/>
      </c>
      <c r="H1144">
        <f>IF($G1144=1,SUMIFS(Registros!$F$2:$F$6000,Registros!$A$2:$A$6000,"MOV",Registros!$B$2:$B$6000,$A1144),0)</f>
        <v/>
      </c>
      <c r="I1144">
        <f>IF(COUNTIFS(Registros!$A$2:$A$6000,"CS",Registros!$B$2:$B$6000,$A1144)&gt;0,1,0)</f>
        <v/>
      </c>
      <c r="J1144">
        <f>IF($I1144=1,SUMIFS(Registros!$I$2:$I$6000,Registros!$A$2:$A$6000,"CS",Registros!$B$2:$B$6000,$A1144),0)</f>
        <v/>
      </c>
      <c r="K1144">
        <f>IF(COUNTIFS(Winback!$K$2:$K$300,$D1144)&gt;0,1,0)</f>
        <v/>
      </c>
      <c r="L1144">
        <f>IF(AND($K1144=1,LEFT($A1144,3)="WB-"),SUMIFS(Winback!$D$2:$D$300,Winback!$K$2:$K$300,$D1144),0)</f>
        <v/>
      </c>
      <c r="M1144">
        <f>IF(OR($E1144=1,$G1144=1,SUMIFS(Registros!$J$2:$J$6000,Registros!$B$2:$B$6000,$A1144)&gt;0),1,0)</f>
        <v/>
      </c>
      <c r="N1144">
        <f>IF($J1144&gt;0,1,IF(COUNTIFS(Registros!$A$2:$A$6000,"CS",Registros!$B$2:$B$6000,$A1144,Registros!$K$2:$K$6000,"&lt;&gt;")&gt;0,1,0))</f>
        <v/>
      </c>
      <c r="O1144">
        <f>IF(AND($K1144=1,$E1144=0,$G1144=0,$I1144=0),"WINBACK",IF(AND($M1144=1,$N1144&gt;0),"CONVERGENTE",IF($M1144=1,"SOLO MÓVIL",IF($N1144&gt;0,"SOLO FIJO / INTERNET","SIN SERVICIOS"))))</f>
        <v/>
      </c>
      <c r="P1144">
        <f>IF($O1144="WINBACK","Recuperar (winback)",IF($O1144="CONVERGENTE","Upgrade / más líneas",IF($O1144="SOLO MÓVIL","Ofrecer fijo + internet (FLBBTV)",IF($O1144="SOLO FIJO / INTERNET","Ofrecer línea móvil Nextphone","Oferta completa (móvil + fijo + internet)"))))</f>
        <v/>
      </c>
      <c r="Q1144">
        <f>$F1144+$H1144+$L1144</f>
        <v/>
      </c>
      <c r="R1144">
        <f>IFERROR(VLOOKUP($A1144,Registros!$B$2:$G$6000,6,0),IFERROR(VLOOKUP($D1144,Winback!$B$2:$C$300,2,0),""))</f>
        <v/>
      </c>
      <c r="S1144">
        <f>IF($E1144=1,"NP","")&amp;IF($G1144=1,"+MOV","")&amp;IF($I1144=1,"+CS","")&amp;IF($K1144=1,"+WB","")</f>
        <v/>
      </c>
      <c r="T1144">
        <f>$E1144+$G1144+$I1144+$K1144</f>
        <v/>
      </c>
    </row>
    <row r="1145">
      <c r="A1145" t="inlineStr">
        <is>
          <t>336097550000</t>
        </is>
      </c>
      <c r="B1145" t="inlineStr">
        <is>
          <t>33609755</t>
        </is>
      </c>
      <c r="C1145" t="inlineStr">
        <is>
          <t>LUIS EDU ARDO BAZAN RODRIGUEZ</t>
        </is>
      </c>
      <c r="D1145" t="inlineStr">
        <is>
          <t>LUISEDUARDOBAZANRODRIGUEZ</t>
        </is>
      </c>
      <c r="E1145">
        <f>IF(COUNTIFS(Registros!$A$2:$A$6000,"NP",Registros!$B$2:$B$6000,$A1145)&gt;0,1,0)</f>
        <v/>
      </c>
      <c r="F1145">
        <f>IF($E1145=1,SUMIFS(Registros!$F$2:$F$6000,Registros!$A$2:$A$6000,"NP",Registros!$B$2:$B$6000,$A1145),0)</f>
        <v/>
      </c>
      <c r="G1145">
        <f>IF(COUNTIFS(Registros!$A$2:$A$6000,"MOV",Registros!$B$2:$B$6000,$A1145)&gt;0,1,0)</f>
        <v/>
      </c>
      <c r="H1145">
        <f>IF($G1145=1,SUMIFS(Registros!$F$2:$F$6000,Registros!$A$2:$A$6000,"MOV",Registros!$B$2:$B$6000,$A1145),0)</f>
        <v/>
      </c>
      <c r="I1145">
        <f>IF(COUNTIFS(Registros!$A$2:$A$6000,"CS",Registros!$B$2:$B$6000,$A1145)&gt;0,1,0)</f>
        <v/>
      </c>
      <c r="J1145">
        <f>IF($I1145=1,SUMIFS(Registros!$I$2:$I$6000,Registros!$A$2:$A$6000,"CS",Registros!$B$2:$B$6000,$A1145),0)</f>
        <v/>
      </c>
      <c r="K1145">
        <f>IF(COUNTIFS(Winback!$K$2:$K$300,$D1145)&gt;0,1,0)</f>
        <v/>
      </c>
      <c r="L1145">
        <f>IF(AND($K1145=1,LEFT($A1145,3)="WB-"),SUMIFS(Winback!$D$2:$D$300,Winback!$K$2:$K$300,$D1145),0)</f>
        <v/>
      </c>
      <c r="M1145">
        <f>IF(OR($E1145=1,$G1145=1,SUMIFS(Registros!$J$2:$J$6000,Registros!$B$2:$B$6000,$A1145)&gt;0),1,0)</f>
        <v/>
      </c>
      <c r="N1145">
        <f>IF($J1145&gt;0,1,IF(COUNTIFS(Registros!$A$2:$A$6000,"CS",Registros!$B$2:$B$6000,$A1145,Registros!$K$2:$K$6000,"&lt;&gt;")&gt;0,1,0))</f>
        <v/>
      </c>
      <c r="O1145">
        <f>IF(AND($K1145=1,$E1145=0,$G1145=0,$I1145=0),"WINBACK",IF(AND($M1145=1,$N1145&gt;0),"CONVERGENTE",IF($M1145=1,"SOLO MÓVIL",IF($N1145&gt;0,"SOLO FIJO / INTERNET","SIN SERVICIOS"))))</f>
        <v/>
      </c>
      <c r="P1145">
        <f>IF($O1145="WINBACK","Recuperar (winback)",IF($O1145="CONVERGENTE","Upgrade / más líneas",IF($O1145="SOLO MÓVIL","Ofrecer fijo + internet (FLBBTV)",IF($O1145="SOLO FIJO / INTERNET","Ofrecer línea móvil Nextphone","Oferta completa (móvil + fijo + internet)"))))</f>
        <v/>
      </c>
      <c r="Q1145">
        <f>$F1145+$H1145+$L1145</f>
        <v/>
      </c>
      <c r="R1145">
        <f>IFERROR(VLOOKUP($A1145,Registros!$B$2:$G$6000,6,0),IFERROR(VLOOKUP($D1145,Winback!$B$2:$C$300,2,0),""))</f>
        <v/>
      </c>
      <c r="S1145">
        <f>IF($E1145=1,"NP","")&amp;IF($G1145=1,"+MOV","")&amp;IF($I1145=1,"+CS","")&amp;IF($K1145=1,"+WB","")</f>
        <v/>
      </c>
      <c r="T1145">
        <f>$E1145+$G1145+$I1145+$K1145</f>
        <v/>
      </c>
    </row>
    <row r="1146">
      <c r="A1146" t="inlineStr">
        <is>
          <t>352084660000</t>
        </is>
      </c>
      <c r="B1146" t="inlineStr">
        <is>
          <t>35208466</t>
        </is>
      </c>
      <c r="C1146" t="inlineStr">
        <is>
          <t>ODILSON OSORIO</t>
        </is>
      </c>
      <c r="D1146" t="inlineStr">
        <is>
          <t>ODILSONOSORIO</t>
        </is>
      </c>
      <c r="E1146">
        <f>IF(COUNTIFS(Registros!$A$2:$A$6000,"NP",Registros!$B$2:$B$6000,$A1146)&gt;0,1,0)</f>
        <v/>
      </c>
      <c r="F1146">
        <f>IF($E1146=1,SUMIFS(Registros!$F$2:$F$6000,Registros!$A$2:$A$6000,"NP",Registros!$B$2:$B$6000,$A1146),0)</f>
        <v/>
      </c>
      <c r="G1146">
        <f>IF(COUNTIFS(Registros!$A$2:$A$6000,"MOV",Registros!$B$2:$B$6000,$A1146)&gt;0,1,0)</f>
        <v/>
      </c>
      <c r="H1146">
        <f>IF($G1146=1,SUMIFS(Registros!$F$2:$F$6000,Registros!$A$2:$A$6000,"MOV",Registros!$B$2:$B$6000,$A1146),0)</f>
        <v/>
      </c>
      <c r="I1146">
        <f>IF(COUNTIFS(Registros!$A$2:$A$6000,"CS",Registros!$B$2:$B$6000,$A1146)&gt;0,1,0)</f>
        <v/>
      </c>
      <c r="J1146">
        <f>IF($I1146=1,SUMIFS(Registros!$I$2:$I$6000,Registros!$A$2:$A$6000,"CS",Registros!$B$2:$B$6000,$A1146),0)</f>
        <v/>
      </c>
      <c r="K1146">
        <f>IF(COUNTIFS(Winback!$K$2:$K$300,$D1146)&gt;0,1,0)</f>
        <v/>
      </c>
      <c r="L1146">
        <f>IF(AND($K1146=1,LEFT($A1146,3)="WB-"),SUMIFS(Winback!$D$2:$D$300,Winback!$K$2:$K$300,$D1146),0)</f>
        <v/>
      </c>
      <c r="M1146">
        <f>IF(OR($E1146=1,$G1146=1,SUMIFS(Registros!$J$2:$J$6000,Registros!$B$2:$B$6000,$A1146)&gt;0),1,0)</f>
        <v/>
      </c>
      <c r="N1146">
        <f>IF($J1146&gt;0,1,IF(COUNTIFS(Registros!$A$2:$A$6000,"CS",Registros!$B$2:$B$6000,$A1146,Registros!$K$2:$K$6000,"&lt;&gt;")&gt;0,1,0))</f>
        <v/>
      </c>
      <c r="O1146">
        <f>IF(AND($K1146=1,$E1146=0,$G1146=0,$I1146=0),"WINBACK",IF(AND($M1146=1,$N1146&gt;0),"CONVERGENTE",IF($M1146=1,"SOLO MÓVIL",IF($N1146&gt;0,"SOLO FIJO / INTERNET","SIN SERVICIOS"))))</f>
        <v/>
      </c>
      <c r="P1146">
        <f>IF($O1146="WINBACK","Recuperar (winback)",IF($O1146="CONVERGENTE","Upgrade / más líneas",IF($O1146="SOLO MÓVIL","Ofrecer fijo + internet (FLBBTV)",IF($O1146="SOLO FIJO / INTERNET","Ofrecer línea móvil Nextphone","Oferta completa (móvil + fijo + internet)"))))</f>
        <v/>
      </c>
      <c r="Q1146">
        <f>$F1146+$H1146+$L1146</f>
        <v/>
      </c>
      <c r="R1146">
        <f>IFERROR(VLOOKUP($A1146,Registros!$B$2:$G$6000,6,0),IFERROR(VLOOKUP($D1146,Winback!$B$2:$C$300,2,0),""))</f>
        <v/>
      </c>
      <c r="S1146">
        <f>IF($E1146=1,"NP","")&amp;IF($G1146=1,"+MOV","")&amp;IF($I1146=1,"+CS","")&amp;IF($K1146=1,"+WB","")</f>
        <v/>
      </c>
      <c r="T1146">
        <f>$E1146+$G1146+$I1146+$K1146</f>
        <v/>
      </c>
    </row>
    <row r="1147">
      <c r="A1147" t="inlineStr">
        <is>
          <t>358084660000</t>
        </is>
      </c>
      <c r="B1147" t="inlineStr">
        <is>
          <t>35808466</t>
        </is>
      </c>
      <c r="C1147" t="inlineStr">
        <is>
          <t>DIOBELLYS ATENCIO</t>
        </is>
      </c>
      <c r="D1147" t="inlineStr">
        <is>
          <t>DIOBELLYSATENCIO</t>
        </is>
      </c>
      <c r="E1147">
        <f>IF(COUNTIFS(Registros!$A$2:$A$6000,"NP",Registros!$B$2:$B$6000,$A1147)&gt;0,1,0)</f>
        <v/>
      </c>
      <c r="F1147">
        <f>IF($E1147=1,SUMIFS(Registros!$F$2:$F$6000,Registros!$A$2:$A$6000,"NP",Registros!$B$2:$B$6000,$A1147),0)</f>
        <v/>
      </c>
      <c r="G1147">
        <f>IF(COUNTIFS(Registros!$A$2:$A$6000,"MOV",Registros!$B$2:$B$6000,$A1147)&gt;0,1,0)</f>
        <v/>
      </c>
      <c r="H1147">
        <f>IF($G1147=1,SUMIFS(Registros!$F$2:$F$6000,Registros!$A$2:$A$6000,"MOV",Registros!$B$2:$B$6000,$A1147),0)</f>
        <v/>
      </c>
      <c r="I1147">
        <f>IF(COUNTIFS(Registros!$A$2:$A$6000,"CS",Registros!$B$2:$B$6000,$A1147)&gt;0,1,0)</f>
        <v/>
      </c>
      <c r="J1147">
        <f>IF($I1147=1,SUMIFS(Registros!$I$2:$I$6000,Registros!$A$2:$A$6000,"CS",Registros!$B$2:$B$6000,$A1147),0)</f>
        <v/>
      </c>
      <c r="K1147">
        <f>IF(COUNTIFS(Winback!$K$2:$K$300,$D1147)&gt;0,1,0)</f>
        <v/>
      </c>
      <c r="L1147">
        <f>IF(AND($K1147=1,LEFT($A1147,3)="WB-"),SUMIFS(Winback!$D$2:$D$300,Winback!$K$2:$K$300,$D1147),0)</f>
        <v/>
      </c>
      <c r="M1147">
        <f>IF(OR($E1147=1,$G1147=1,SUMIFS(Registros!$J$2:$J$6000,Registros!$B$2:$B$6000,$A1147)&gt;0),1,0)</f>
        <v/>
      </c>
      <c r="N1147">
        <f>IF($J1147&gt;0,1,IF(COUNTIFS(Registros!$A$2:$A$6000,"CS",Registros!$B$2:$B$6000,$A1147,Registros!$K$2:$K$6000,"&lt;&gt;")&gt;0,1,0))</f>
        <v/>
      </c>
      <c r="O1147">
        <f>IF(AND($K1147=1,$E1147=0,$G1147=0,$I1147=0),"WINBACK",IF(AND($M1147=1,$N1147&gt;0),"CONVERGENTE",IF($M1147=1,"SOLO MÓVIL",IF($N1147&gt;0,"SOLO FIJO / INTERNET","SIN SERVICIOS"))))</f>
        <v/>
      </c>
      <c r="P1147">
        <f>IF($O1147="WINBACK","Recuperar (winback)",IF($O1147="CONVERGENTE","Upgrade / más líneas",IF($O1147="SOLO MÓVIL","Ofrecer fijo + internet (FLBBTV)",IF($O1147="SOLO FIJO / INTERNET","Ofrecer línea móvil Nextphone","Oferta completa (móvil + fijo + internet)"))))</f>
        <v/>
      </c>
      <c r="Q1147">
        <f>$F1147+$H1147+$L1147</f>
        <v/>
      </c>
      <c r="R1147">
        <f>IFERROR(VLOOKUP($A1147,Registros!$B$2:$G$6000,6,0),IFERROR(VLOOKUP($D1147,Winback!$B$2:$C$300,2,0),""))</f>
        <v/>
      </c>
      <c r="S1147">
        <f>IF($E1147=1,"NP","")&amp;IF($G1147=1,"+MOV","")&amp;IF($I1147=1,"+CS","")&amp;IF($K1147=1,"+WB","")</f>
        <v/>
      </c>
      <c r="T1147">
        <f>$E1147+$G1147+$I1147+$K1147</f>
        <v/>
      </c>
    </row>
    <row r="1148">
      <c r="A1148" t="inlineStr">
        <is>
          <t>364001540000</t>
        </is>
      </c>
      <c r="B1148" t="inlineStr">
        <is>
          <t>36400154</t>
        </is>
      </c>
      <c r="C1148" t="inlineStr">
        <is>
          <t>RONALD PEREZ</t>
        </is>
      </c>
      <c r="D1148" t="inlineStr">
        <is>
          <t>RONALDPEREZ</t>
        </is>
      </c>
      <c r="E1148">
        <f>IF(COUNTIFS(Registros!$A$2:$A$6000,"NP",Registros!$B$2:$B$6000,$A1148)&gt;0,1,0)</f>
        <v/>
      </c>
      <c r="F1148">
        <f>IF($E1148=1,SUMIFS(Registros!$F$2:$F$6000,Registros!$A$2:$A$6000,"NP",Registros!$B$2:$B$6000,$A1148),0)</f>
        <v/>
      </c>
      <c r="G1148">
        <f>IF(COUNTIFS(Registros!$A$2:$A$6000,"MOV",Registros!$B$2:$B$6000,$A1148)&gt;0,1,0)</f>
        <v/>
      </c>
      <c r="H1148">
        <f>IF($G1148=1,SUMIFS(Registros!$F$2:$F$6000,Registros!$A$2:$A$6000,"MOV",Registros!$B$2:$B$6000,$A1148),0)</f>
        <v/>
      </c>
      <c r="I1148">
        <f>IF(COUNTIFS(Registros!$A$2:$A$6000,"CS",Registros!$B$2:$B$6000,$A1148)&gt;0,1,0)</f>
        <v/>
      </c>
      <c r="J1148">
        <f>IF($I1148=1,SUMIFS(Registros!$I$2:$I$6000,Registros!$A$2:$A$6000,"CS",Registros!$B$2:$B$6000,$A1148),0)</f>
        <v/>
      </c>
      <c r="K1148">
        <f>IF(COUNTIFS(Winback!$K$2:$K$300,$D1148)&gt;0,1,0)</f>
        <v/>
      </c>
      <c r="L1148">
        <f>IF(AND($K1148=1,LEFT($A1148,3)="WB-"),SUMIFS(Winback!$D$2:$D$300,Winback!$K$2:$K$300,$D1148),0)</f>
        <v/>
      </c>
      <c r="M1148">
        <f>IF(OR($E1148=1,$G1148=1,SUMIFS(Registros!$J$2:$J$6000,Registros!$B$2:$B$6000,$A1148)&gt;0),1,0)</f>
        <v/>
      </c>
      <c r="N1148">
        <f>IF($J1148&gt;0,1,IF(COUNTIFS(Registros!$A$2:$A$6000,"CS",Registros!$B$2:$B$6000,$A1148,Registros!$K$2:$K$6000,"&lt;&gt;")&gt;0,1,0))</f>
        <v/>
      </c>
      <c r="O1148">
        <f>IF(AND($K1148=1,$E1148=0,$G1148=0,$I1148=0),"WINBACK",IF(AND($M1148=1,$N1148&gt;0),"CONVERGENTE",IF($M1148=1,"SOLO MÓVIL",IF($N1148&gt;0,"SOLO FIJO / INTERNET","SIN SERVICIOS"))))</f>
        <v/>
      </c>
      <c r="P1148">
        <f>IF($O1148="WINBACK","Recuperar (winback)",IF($O1148="CONVERGENTE","Upgrade / más líneas",IF($O1148="SOLO MÓVIL","Ofrecer fijo + internet (FLBBTV)",IF($O1148="SOLO FIJO / INTERNET","Ofrecer línea móvil Nextphone","Oferta completa (móvil + fijo + internet)"))))</f>
        <v/>
      </c>
      <c r="Q1148">
        <f>$F1148+$H1148+$L1148</f>
        <v/>
      </c>
      <c r="R1148">
        <f>IFERROR(VLOOKUP($A1148,Registros!$B$2:$G$6000,6,0),IFERROR(VLOOKUP($D1148,Winback!$B$2:$C$300,2,0),""))</f>
        <v/>
      </c>
      <c r="S1148">
        <f>IF($E1148=1,"NP","")&amp;IF($G1148=1,"+MOV","")&amp;IF($I1148=1,"+CS","")&amp;IF($K1148=1,"+WB","")</f>
        <v/>
      </c>
      <c r="T1148">
        <f>$E1148+$G1148+$I1148+$K1148</f>
        <v/>
      </c>
    </row>
    <row r="1149">
      <c r="A1149" t="inlineStr">
        <is>
          <t>326889380000</t>
        </is>
      </c>
      <c r="B1149" t="inlineStr">
        <is>
          <t>32688938</t>
        </is>
      </c>
      <c r="C1149" t="inlineStr">
        <is>
          <t>LEGUMBRES Y FRU a</t>
        </is>
      </c>
      <c r="D1149" t="inlineStr">
        <is>
          <t>LEGUMBRESYFRUA</t>
        </is>
      </c>
      <c r="E1149">
        <f>IF(COUNTIFS(Registros!$A$2:$A$6000,"NP",Registros!$B$2:$B$6000,$A1149)&gt;0,1,0)</f>
        <v/>
      </c>
      <c r="F1149">
        <f>IF($E1149=1,SUMIFS(Registros!$F$2:$F$6000,Registros!$A$2:$A$6000,"NP",Registros!$B$2:$B$6000,$A1149),0)</f>
        <v/>
      </c>
      <c r="G1149">
        <f>IF(COUNTIFS(Registros!$A$2:$A$6000,"MOV",Registros!$B$2:$B$6000,$A1149)&gt;0,1,0)</f>
        <v/>
      </c>
      <c r="H1149">
        <f>IF($G1149=1,SUMIFS(Registros!$F$2:$F$6000,Registros!$A$2:$A$6000,"MOV",Registros!$B$2:$B$6000,$A1149),0)</f>
        <v/>
      </c>
      <c r="I1149">
        <f>IF(COUNTIFS(Registros!$A$2:$A$6000,"CS",Registros!$B$2:$B$6000,$A1149)&gt;0,1,0)</f>
        <v/>
      </c>
      <c r="J1149">
        <f>IF($I1149=1,SUMIFS(Registros!$I$2:$I$6000,Registros!$A$2:$A$6000,"CS",Registros!$B$2:$B$6000,$A1149),0)</f>
        <v/>
      </c>
      <c r="K1149">
        <f>IF(COUNTIFS(Winback!$K$2:$K$300,$D1149)&gt;0,1,0)</f>
        <v/>
      </c>
      <c r="L1149">
        <f>IF(AND($K1149=1,LEFT($A1149,3)="WB-"),SUMIFS(Winback!$D$2:$D$300,Winback!$K$2:$K$300,$D1149),0)</f>
        <v/>
      </c>
      <c r="M1149">
        <f>IF(OR($E1149=1,$G1149=1,SUMIFS(Registros!$J$2:$J$6000,Registros!$B$2:$B$6000,$A1149)&gt;0),1,0)</f>
        <v/>
      </c>
      <c r="N1149">
        <f>IF($J1149&gt;0,1,IF(COUNTIFS(Registros!$A$2:$A$6000,"CS",Registros!$B$2:$B$6000,$A1149,Registros!$K$2:$K$6000,"&lt;&gt;")&gt;0,1,0))</f>
        <v/>
      </c>
      <c r="O1149">
        <f>IF(AND($K1149=1,$E1149=0,$G1149=0,$I1149=0),"WINBACK",IF(AND($M1149=1,$N1149&gt;0),"CONVERGENTE",IF($M1149=1,"SOLO MÓVIL",IF($N1149&gt;0,"SOLO FIJO / INTERNET","SIN SERVICIOS"))))</f>
        <v/>
      </c>
      <c r="P1149">
        <f>IF($O1149="WINBACK","Recuperar (winback)",IF($O1149="CONVERGENTE","Upgrade / más líneas",IF($O1149="SOLO MÓVIL","Ofrecer fijo + internet (FLBBTV)",IF($O1149="SOLO FIJO / INTERNET","Ofrecer línea móvil Nextphone","Oferta completa (móvil + fijo + internet)"))))</f>
        <v/>
      </c>
      <c r="Q1149">
        <f>$F1149+$H1149+$L1149</f>
        <v/>
      </c>
      <c r="R1149">
        <f>IFERROR(VLOOKUP($A1149,Registros!$B$2:$G$6000,6,0),IFERROR(VLOOKUP($D1149,Winback!$B$2:$C$300,2,0),""))</f>
        <v/>
      </c>
      <c r="S1149">
        <f>IF($E1149=1,"NP","")&amp;IF($G1149=1,"+MOV","")&amp;IF($I1149=1,"+CS","")&amp;IF($K1149=1,"+WB","")</f>
        <v/>
      </c>
      <c r="T1149">
        <f>$E1149+$G1149+$I1149+$K1149</f>
        <v/>
      </c>
    </row>
    <row r="1150">
      <c r="A1150" t="inlineStr">
        <is>
          <t>356126660000</t>
        </is>
      </c>
      <c r="B1150" t="inlineStr">
        <is>
          <t>35612666</t>
        </is>
      </c>
      <c r="C1150" t="inlineStr">
        <is>
          <t>ERICKSON ULLOA</t>
        </is>
      </c>
      <c r="D1150" t="inlineStr">
        <is>
          <t>ERICKSONULLOA</t>
        </is>
      </c>
      <c r="E1150">
        <f>IF(COUNTIFS(Registros!$A$2:$A$6000,"NP",Registros!$B$2:$B$6000,$A1150)&gt;0,1,0)</f>
        <v/>
      </c>
      <c r="F1150">
        <f>IF($E1150=1,SUMIFS(Registros!$F$2:$F$6000,Registros!$A$2:$A$6000,"NP",Registros!$B$2:$B$6000,$A1150),0)</f>
        <v/>
      </c>
      <c r="G1150">
        <f>IF(COUNTIFS(Registros!$A$2:$A$6000,"MOV",Registros!$B$2:$B$6000,$A1150)&gt;0,1,0)</f>
        <v/>
      </c>
      <c r="H1150">
        <f>IF($G1150=1,SUMIFS(Registros!$F$2:$F$6000,Registros!$A$2:$A$6000,"MOV",Registros!$B$2:$B$6000,$A1150),0)</f>
        <v/>
      </c>
      <c r="I1150">
        <f>IF(COUNTIFS(Registros!$A$2:$A$6000,"CS",Registros!$B$2:$B$6000,$A1150)&gt;0,1,0)</f>
        <v/>
      </c>
      <c r="J1150">
        <f>IF($I1150=1,SUMIFS(Registros!$I$2:$I$6000,Registros!$A$2:$A$6000,"CS",Registros!$B$2:$B$6000,$A1150),0)</f>
        <v/>
      </c>
      <c r="K1150">
        <f>IF(COUNTIFS(Winback!$K$2:$K$300,$D1150)&gt;0,1,0)</f>
        <v/>
      </c>
      <c r="L1150">
        <f>IF(AND($K1150=1,LEFT($A1150,3)="WB-"),SUMIFS(Winback!$D$2:$D$300,Winback!$K$2:$K$300,$D1150),0)</f>
        <v/>
      </c>
      <c r="M1150">
        <f>IF(OR($E1150=1,$G1150=1,SUMIFS(Registros!$J$2:$J$6000,Registros!$B$2:$B$6000,$A1150)&gt;0),1,0)</f>
        <v/>
      </c>
      <c r="N1150">
        <f>IF($J1150&gt;0,1,IF(COUNTIFS(Registros!$A$2:$A$6000,"CS",Registros!$B$2:$B$6000,$A1150,Registros!$K$2:$K$6000,"&lt;&gt;")&gt;0,1,0))</f>
        <v/>
      </c>
      <c r="O1150">
        <f>IF(AND($K1150=1,$E1150=0,$G1150=0,$I1150=0),"WINBACK",IF(AND($M1150=1,$N1150&gt;0),"CONVERGENTE",IF($M1150=1,"SOLO MÓVIL",IF($N1150&gt;0,"SOLO FIJO / INTERNET","SIN SERVICIOS"))))</f>
        <v/>
      </c>
      <c r="P1150">
        <f>IF($O1150="WINBACK","Recuperar (winback)",IF($O1150="CONVERGENTE","Upgrade / más líneas",IF($O1150="SOLO MÓVIL","Ofrecer fijo + internet (FLBBTV)",IF($O1150="SOLO FIJO / INTERNET","Ofrecer línea móvil Nextphone","Oferta completa (móvil + fijo + internet)"))))</f>
        <v/>
      </c>
      <c r="Q1150">
        <f>$F1150+$H1150+$L1150</f>
        <v/>
      </c>
      <c r="R1150">
        <f>IFERROR(VLOOKUP($A1150,Registros!$B$2:$G$6000,6,0),IFERROR(VLOOKUP($D1150,Winback!$B$2:$C$300,2,0),""))</f>
        <v/>
      </c>
      <c r="S1150">
        <f>IF($E1150=1,"NP","")&amp;IF($G1150=1,"+MOV","")&amp;IF($I1150=1,"+CS","")&amp;IF($K1150=1,"+WB","")</f>
        <v/>
      </c>
      <c r="T1150">
        <f>$E1150+$G1150+$I1150+$K1150</f>
        <v/>
      </c>
    </row>
    <row r="1151">
      <c r="A1151" t="inlineStr">
        <is>
          <t>356126780000</t>
        </is>
      </c>
      <c r="B1151" t="inlineStr">
        <is>
          <t>35612678</t>
        </is>
      </c>
      <c r="C1151" t="inlineStr">
        <is>
          <t>MIDCELY YANETH MENDOZA OCAÑA</t>
        </is>
      </c>
      <c r="D1151" t="inlineStr">
        <is>
          <t>MIDCELYYANETHMENDOZAOCANA</t>
        </is>
      </c>
      <c r="E1151">
        <f>IF(COUNTIFS(Registros!$A$2:$A$6000,"NP",Registros!$B$2:$B$6000,$A1151)&gt;0,1,0)</f>
        <v/>
      </c>
      <c r="F1151">
        <f>IF($E1151=1,SUMIFS(Registros!$F$2:$F$6000,Registros!$A$2:$A$6000,"NP",Registros!$B$2:$B$6000,$A1151),0)</f>
        <v/>
      </c>
      <c r="G1151">
        <f>IF(COUNTIFS(Registros!$A$2:$A$6000,"MOV",Registros!$B$2:$B$6000,$A1151)&gt;0,1,0)</f>
        <v/>
      </c>
      <c r="H1151">
        <f>IF($G1151=1,SUMIFS(Registros!$F$2:$F$6000,Registros!$A$2:$A$6000,"MOV",Registros!$B$2:$B$6000,$A1151),0)</f>
        <v/>
      </c>
      <c r="I1151">
        <f>IF(COUNTIFS(Registros!$A$2:$A$6000,"CS",Registros!$B$2:$B$6000,$A1151)&gt;0,1,0)</f>
        <v/>
      </c>
      <c r="J1151">
        <f>IF($I1151=1,SUMIFS(Registros!$I$2:$I$6000,Registros!$A$2:$A$6000,"CS",Registros!$B$2:$B$6000,$A1151),0)</f>
        <v/>
      </c>
      <c r="K1151">
        <f>IF(COUNTIFS(Winback!$K$2:$K$300,$D1151)&gt;0,1,0)</f>
        <v/>
      </c>
      <c r="L1151">
        <f>IF(AND($K1151=1,LEFT($A1151,3)="WB-"),SUMIFS(Winback!$D$2:$D$300,Winback!$K$2:$K$300,$D1151),0)</f>
        <v/>
      </c>
      <c r="M1151">
        <f>IF(OR($E1151=1,$G1151=1,SUMIFS(Registros!$J$2:$J$6000,Registros!$B$2:$B$6000,$A1151)&gt;0),1,0)</f>
        <v/>
      </c>
      <c r="N1151">
        <f>IF($J1151&gt;0,1,IF(COUNTIFS(Registros!$A$2:$A$6000,"CS",Registros!$B$2:$B$6000,$A1151,Registros!$K$2:$K$6000,"&lt;&gt;")&gt;0,1,0))</f>
        <v/>
      </c>
      <c r="O1151">
        <f>IF(AND($K1151=1,$E1151=0,$G1151=0,$I1151=0),"WINBACK",IF(AND($M1151=1,$N1151&gt;0),"CONVERGENTE",IF($M1151=1,"SOLO MÓVIL",IF($N1151&gt;0,"SOLO FIJO / INTERNET","SIN SERVICIOS"))))</f>
        <v/>
      </c>
      <c r="P1151">
        <f>IF($O1151="WINBACK","Recuperar (winback)",IF($O1151="CONVERGENTE","Upgrade / más líneas",IF($O1151="SOLO MÓVIL","Ofrecer fijo + internet (FLBBTV)",IF($O1151="SOLO FIJO / INTERNET","Ofrecer línea móvil Nextphone","Oferta completa (móvil + fijo + internet)"))))</f>
        <v/>
      </c>
      <c r="Q1151">
        <f>$F1151+$H1151+$L1151</f>
        <v/>
      </c>
      <c r="R1151">
        <f>IFERROR(VLOOKUP($A1151,Registros!$B$2:$G$6000,6,0),IFERROR(VLOOKUP($D1151,Winback!$B$2:$C$300,2,0),""))</f>
        <v/>
      </c>
      <c r="S1151">
        <f>IF($E1151=1,"NP","")&amp;IF($G1151=1,"+MOV","")&amp;IF($I1151=1,"+CS","")&amp;IF($K1151=1,"+WB","")</f>
        <v/>
      </c>
      <c r="T1151">
        <f>$E1151+$G1151+$I1151+$K1151</f>
        <v/>
      </c>
    </row>
    <row r="1152">
      <c r="A1152" t="inlineStr">
        <is>
          <t>354106290000</t>
        </is>
      </c>
      <c r="B1152" t="inlineStr">
        <is>
          <t>35410629</t>
        </is>
      </c>
      <c r="C1152" t="inlineStr">
        <is>
          <t>JESUS BONILLA</t>
        </is>
      </c>
      <c r="D1152" t="inlineStr">
        <is>
          <t>JESUSBONILLA</t>
        </is>
      </c>
      <c r="E1152">
        <f>IF(COUNTIFS(Registros!$A$2:$A$6000,"NP",Registros!$B$2:$B$6000,$A1152)&gt;0,1,0)</f>
        <v/>
      </c>
      <c r="F1152">
        <f>IF($E1152=1,SUMIFS(Registros!$F$2:$F$6000,Registros!$A$2:$A$6000,"NP",Registros!$B$2:$B$6000,$A1152),0)</f>
        <v/>
      </c>
      <c r="G1152">
        <f>IF(COUNTIFS(Registros!$A$2:$A$6000,"MOV",Registros!$B$2:$B$6000,$A1152)&gt;0,1,0)</f>
        <v/>
      </c>
      <c r="H1152">
        <f>IF($G1152=1,SUMIFS(Registros!$F$2:$F$6000,Registros!$A$2:$A$6000,"MOV",Registros!$B$2:$B$6000,$A1152),0)</f>
        <v/>
      </c>
      <c r="I1152">
        <f>IF(COUNTIFS(Registros!$A$2:$A$6000,"CS",Registros!$B$2:$B$6000,$A1152)&gt;0,1,0)</f>
        <v/>
      </c>
      <c r="J1152">
        <f>IF($I1152=1,SUMIFS(Registros!$I$2:$I$6000,Registros!$A$2:$A$6000,"CS",Registros!$B$2:$B$6000,$A1152),0)</f>
        <v/>
      </c>
      <c r="K1152">
        <f>IF(COUNTIFS(Winback!$K$2:$K$300,$D1152)&gt;0,1,0)</f>
        <v/>
      </c>
      <c r="L1152">
        <f>IF(AND($K1152=1,LEFT($A1152,3)="WB-"),SUMIFS(Winback!$D$2:$D$300,Winback!$K$2:$K$300,$D1152),0)</f>
        <v/>
      </c>
      <c r="M1152">
        <f>IF(OR($E1152=1,$G1152=1,SUMIFS(Registros!$J$2:$J$6000,Registros!$B$2:$B$6000,$A1152)&gt;0),1,0)</f>
        <v/>
      </c>
      <c r="N1152">
        <f>IF($J1152&gt;0,1,IF(COUNTIFS(Registros!$A$2:$A$6000,"CS",Registros!$B$2:$B$6000,$A1152,Registros!$K$2:$K$6000,"&lt;&gt;")&gt;0,1,0))</f>
        <v/>
      </c>
      <c r="O1152">
        <f>IF(AND($K1152=1,$E1152=0,$G1152=0,$I1152=0),"WINBACK",IF(AND($M1152=1,$N1152&gt;0),"CONVERGENTE",IF($M1152=1,"SOLO MÓVIL",IF($N1152&gt;0,"SOLO FIJO / INTERNET","SIN SERVICIOS"))))</f>
        <v/>
      </c>
      <c r="P1152">
        <f>IF($O1152="WINBACK","Recuperar (winback)",IF($O1152="CONVERGENTE","Upgrade / más líneas",IF($O1152="SOLO MÓVIL","Ofrecer fijo + internet (FLBBTV)",IF($O1152="SOLO FIJO / INTERNET","Ofrecer línea móvil Nextphone","Oferta completa (móvil + fijo + internet)"))))</f>
        <v/>
      </c>
      <c r="Q1152">
        <f>$F1152+$H1152+$L1152</f>
        <v/>
      </c>
      <c r="R1152">
        <f>IFERROR(VLOOKUP($A1152,Registros!$B$2:$G$6000,6,0),IFERROR(VLOOKUP($D1152,Winback!$B$2:$C$300,2,0),""))</f>
        <v/>
      </c>
      <c r="S1152">
        <f>IF($E1152=1,"NP","")&amp;IF($G1152=1,"+MOV","")&amp;IF($I1152=1,"+CS","")&amp;IF($K1152=1,"+WB","")</f>
        <v/>
      </c>
      <c r="T1152">
        <f>$E1152+$G1152+$I1152+$K1152</f>
        <v/>
      </c>
    </row>
    <row r="1153">
      <c r="A1153" t="inlineStr">
        <is>
          <t>351229510000</t>
        </is>
      </c>
      <c r="B1153" t="inlineStr">
        <is>
          <t>35122951</t>
        </is>
      </c>
      <c r="C1153" t="inlineStr">
        <is>
          <t>YOSEPHINE SOLANGEL CAMPOS</t>
        </is>
      </c>
      <c r="D1153" t="inlineStr">
        <is>
          <t>YOSEPHINESOLANGELCAMPOS</t>
        </is>
      </c>
      <c r="E1153">
        <f>IF(COUNTIFS(Registros!$A$2:$A$6000,"NP",Registros!$B$2:$B$6000,$A1153)&gt;0,1,0)</f>
        <v/>
      </c>
      <c r="F1153">
        <f>IF($E1153=1,SUMIFS(Registros!$F$2:$F$6000,Registros!$A$2:$A$6000,"NP",Registros!$B$2:$B$6000,$A1153),0)</f>
        <v/>
      </c>
      <c r="G1153">
        <f>IF(COUNTIFS(Registros!$A$2:$A$6000,"MOV",Registros!$B$2:$B$6000,$A1153)&gt;0,1,0)</f>
        <v/>
      </c>
      <c r="H1153">
        <f>IF($G1153=1,SUMIFS(Registros!$F$2:$F$6000,Registros!$A$2:$A$6000,"MOV",Registros!$B$2:$B$6000,$A1153),0)</f>
        <v/>
      </c>
      <c r="I1153">
        <f>IF(COUNTIFS(Registros!$A$2:$A$6000,"CS",Registros!$B$2:$B$6000,$A1153)&gt;0,1,0)</f>
        <v/>
      </c>
      <c r="J1153">
        <f>IF($I1153=1,SUMIFS(Registros!$I$2:$I$6000,Registros!$A$2:$A$6000,"CS",Registros!$B$2:$B$6000,$A1153),0)</f>
        <v/>
      </c>
      <c r="K1153">
        <f>IF(COUNTIFS(Winback!$K$2:$K$300,$D1153)&gt;0,1,0)</f>
        <v/>
      </c>
      <c r="L1153">
        <f>IF(AND($K1153=1,LEFT($A1153,3)="WB-"),SUMIFS(Winback!$D$2:$D$300,Winback!$K$2:$K$300,$D1153),0)</f>
        <v/>
      </c>
      <c r="M1153">
        <f>IF(OR($E1153=1,$G1153=1,SUMIFS(Registros!$J$2:$J$6000,Registros!$B$2:$B$6000,$A1153)&gt;0),1,0)</f>
        <v/>
      </c>
      <c r="N1153">
        <f>IF($J1153&gt;0,1,IF(COUNTIFS(Registros!$A$2:$A$6000,"CS",Registros!$B$2:$B$6000,$A1153,Registros!$K$2:$K$6000,"&lt;&gt;")&gt;0,1,0))</f>
        <v/>
      </c>
      <c r="O1153">
        <f>IF(AND($K1153=1,$E1153=0,$G1153=0,$I1153=0),"WINBACK",IF(AND($M1153=1,$N1153&gt;0),"CONVERGENTE",IF($M1153=1,"SOLO MÓVIL",IF($N1153&gt;0,"SOLO FIJO / INTERNET","SIN SERVICIOS"))))</f>
        <v/>
      </c>
      <c r="P1153">
        <f>IF($O1153="WINBACK","Recuperar (winback)",IF($O1153="CONVERGENTE","Upgrade / más líneas",IF($O1153="SOLO MÓVIL","Ofrecer fijo + internet (FLBBTV)",IF($O1153="SOLO FIJO / INTERNET","Ofrecer línea móvil Nextphone","Oferta completa (móvil + fijo + internet)"))))</f>
        <v/>
      </c>
      <c r="Q1153">
        <f>$F1153+$H1153+$L1153</f>
        <v/>
      </c>
      <c r="R1153">
        <f>IFERROR(VLOOKUP($A1153,Registros!$B$2:$G$6000,6,0),IFERROR(VLOOKUP($D1153,Winback!$B$2:$C$300,2,0),""))</f>
        <v/>
      </c>
      <c r="S1153">
        <f>IF($E1153=1,"NP","")&amp;IF($G1153=1,"+MOV","")&amp;IF($I1153=1,"+CS","")&amp;IF($K1153=1,"+WB","")</f>
        <v/>
      </c>
      <c r="T1153">
        <f>$E1153+$G1153+$I1153+$K1153</f>
        <v/>
      </c>
    </row>
    <row r="1154">
      <c r="A1154" t="inlineStr">
        <is>
          <t>328849280000</t>
        </is>
      </c>
      <c r="B1154" t="inlineStr">
        <is>
          <t>32884928</t>
        </is>
      </c>
      <c r="C1154" t="inlineStr">
        <is>
          <t>Richard Ale xander De Leon</t>
        </is>
      </c>
      <c r="D1154" t="inlineStr">
        <is>
          <t>RICHARDALEXANDERDELEON</t>
        </is>
      </c>
      <c r="E1154">
        <f>IF(COUNTIFS(Registros!$A$2:$A$6000,"NP",Registros!$B$2:$B$6000,$A1154)&gt;0,1,0)</f>
        <v/>
      </c>
      <c r="F1154">
        <f>IF($E1154=1,SUMIFS(Registros!$F$2:$F$6000,Registros!$A$2:$A$6000,"NP",Registros!$B$2:$B$6000,$A1154),0)</f>
        <v/>
      </c>
      <c r="G1154">
        <f>IF(COUNTIFS(Registros!$A$2:$A$6000,"MOV",Registros!$B$2:$B$6000,$A1154)&gt;0,1,0)</f>
        <v/>
      </c>
      <c r="H1154">
        <f>IF($G1154=1,SUMIFS(Registros!$F$2:$F$6000,Registros!$A$2:$A$6000,"MOV",Registros!$B$2:$B$6000,$A1154),0)</f>
        <v/>
      </c>
      <c r="I1154">
        <f>IF(COUNTIFS(Registros!$A$2:$A$6000,"CS",Registros!$B$2:$B$6000,$A1154)&gt;0,1,0)</f>
        <v/>
      </c>
      <c r="J1154">
        <f>IF($I1154=1,SUMIFS(Registros!$I$2:$I$6000,Registros!$A$2:$A$6000,"CS",Registros!$B$2:$B$6000,$A1154),0)</f>
        <v/>
      </c>
      <c r="K1154">
        <f>IF(COUNTIFS(Winback!$K$2:$K$300,$D1154)&gt;0,1,0)</f>
        <v/>
      </c>
      <c r="L1154">
        <f>IF(AND($K1154=1,LEFT($A1154,3)="WB-"),SUMIFS(Winback!$D$2:$D$300,Winback!$K$2:$K$300,$D1154),0)</f>
        <v/>
      </c>
      <c r="M1154">
        <f>IF(OR($E1154=1,$G1154=1,SUMIFS(Registros!$J$2:$J$6000,Registros!$B$2:$B$6000,$A1154)&gt;0),1,0)</f>
        <v/>
      </c>
      <c r="N1154">
        <f>IF($J1154&gt;0,1,IF(COUNTIFS(Registros!$A$2:$A$6000,"CS",Registros!$B$2:$B$6000,$A1154,Registros!$K$2:$K$6000,"&lt;&gt;")&gt;0,1,0))</f>
        <v/>
      </c>
      <c r="O1154">
        <f>IF(AND($K1154=1,$E1154=0,$G1154=0,$I1154=0),"WINBACK",IF(AND($M1154=1,$N1154&gt;0),"CONVERGENTE",IF($M1154=1,"SOLO MÓVIL",IF($N1154&gt;0,"SOLO FIJO / INTERNET","SIN SERVICIOS"))))</f>
        <v/>
      </c>
      <c r="P1154">
        <f>IF($O1154="WINBACK","Recuperar (winback)",IF($O1154="CONVERGENTE","Upgrade / más líneas",IF($O1154="SOLO MÓVIL","Ofrecer fijo + internet (FLBBTV)",IF($O1154="SOLO FIJO / INTERNET","Ofrecer línea móvil Nextphone","Oferta completa (móvil + fijo + internet)"))))</f>
        <v/>
      </c>
      <c r="Q1154">
        <f>$F1154+$H1154+$L1154</f>
        <v/>
      </c>
      <c r="R1154">
        <f>IFERROR(VLOOKUP($A1154,Registros!$B$2:$G$6000,6,0),IFERROR(VLOOKUP($D1154,Winback!$B$2:$C$300,2,0),""))</f>
        <v/>
      </c>
      <c r="S1154">
        <f>IF($E1154=1,"NP","")&amp;IF($G1154=1,"+MOV","")&amp;IF($I1154=1,"+CS","")&amp;IF($K1154=1,"+WB","")</f>
        <v/>
      </c>
      <c r="T1154">
        <f>$E1154+$G1154+$I1154+$K1154</f>
        <v/>
      </c>
    </row>
    <row r="1155">
      <c r="A1155" t="inlineStr">
        <is>
          <t>344382710000</t>
        </is>
      </c>
      <c r="B1155" t="inlineStr">
        <is>
          <t>34438271</t>
        </is>
      </c>
      <c r="C1155" t="inlineStr">
        <is>
          <t>CJK CARGO</t>
        </is>
      </c>
      <c r="D1155" t="inlineStr">
        <is>
          <t>CJKCARGO</t>
        </is>
      </c>
      <c r="E1155">
        <f>IF(COUNTIFS(Registros!$A$2:$A$6000,"NP",Registros!$B$2:$B$6000,$A1155)&gt;0,1,0)</f>
        <v/>
      </c>
      <c r="F1155">
        <f>IF($E1155=1,SUMIFS(Registros!$F$2:$F$6000,Registros!$A$2:$A$6000,"NP",Registros!$B$2:$B$6000,$A1155),0)</f>
        <v/>
      </c>
      <c r="G1155">
        <f>IF(COUNTIFS(Registros!$A$2:$A$6000,"MOV",Registros!$B$2:$B$6000,$A1155)&gt;0,1,0)</f>
        <v/>
      </c>
      <c r="H1155">
        <f>IF($G1155=1,SUMIFS(Registros!$F$2:$F$6000,Registros!$A$2:$A$6000,"MOV",Registros!$B$2:$B$6000,$A1155),0)</f>
        <v/>
      </c>
      <c r="I1155">
        <f>IF(COUNTIFS(Registros!$A$2:$A$6000,"CS",Registros!$B$2:$B$6000,$A1155)&gt;0,1,0)</f>
        <v/>
      </c>
      <c r="J1155">
        <f>IF($I1155=1,SUMIFS(Registros!$I$2:$I$6000,Registros!$A$2:$A$6000,"CS",Registros!$B$2:$B$6000,$A1155),0)</f>
        <v/>
      </c>
      <c r="K1155">
        <f>IF(COUNTIFS(Winback!$K$2:$K$300,$D1155)&gt;0,1,0)</f>
        <v/>
      </c>
      <c r="L1155">
        <f>IF(AND($K1155=1,LEFT($A1155,3)="WB-"),SUMIFS(Winback!$D$2:$D$300,Winback!$K$2:$K$300,$D1155),0)</f>
        <v/>
      </c>
      <c r="M1155">
        <f>IF(OR($E1155=1,$G1155=1,SUMIFS(Registros!$J$2:$J$6000,Registros!$B$2:$B$6000,$A1155)&gt;0),1,0)</f>
        <v/>
      </c>
      <c r="N1155">
        <f>IF($J1155&gt;0,1,IF(COUNTIFS(Registros!$A$2:$A$6000,"CS",Registros!$B$2:$B$6000,$A1155,Registros!$K$2:$K$6000,"&lt;&gt;")&gt;0,1,0))</f>
        <v/>
      </c>
      <c r="O1155">
        <f>IF(AND($K1155=1,$E1155=0,$G1155=0,$I1155=0),"WINBACK",IF(AND($M1155=1,$N1155&gt;0),"CONVERGENTE",IF($M1155=1,"SOLO MÓVIL",IF($N1155&gt;0,"SOLO FIJO / INTERNET","SIN SERVICIOS"))))</f>
        <v/>
      </c>
      <c r="P1155">
        <f>IF($O1155="WINBACK","Recuperar (winback)",IF($O1155="CONVERGENTE","Upgrade / más líneas",IF($O1155="SOLO MÓVIL","Ofrecer fijo + internet (FLBBTV)",IF($O1155="SOLO FIJO / INTERNET","Ofrecer línea móvil Nextphone","Oferta completa (móvil + fijo + internet)"))))</f>
        <v/>
      </c>
      <c r="Q1155">
        <f>$F1155+$H1155+$L1155</f>
        <v/>
      </c>
      <c r="R1155">
        <f>IFERROR(VLOOKUP($A1155,Registros!$B$2:$G$6000,6,0),IFERROR(VLOOKUP($D1155,Winback!$B$2:$C$300,2,0),""))</f>
        <v/>
      </c>
      <c r="S1155">
        <f>IF($E1155=1,"NP","")&amp;IF($G1155=1,"+MOV","")&amp;IF($I1155=1,"+CS","")&amp;IF($K1155=1,"+WB","")</f>
        <v/>
      </c>
      <c r="T1155">
        <f>$E1155+$G1155+$I1155+$K1155</f>
        <v/>
      </c>
    </row>
    <row r="1156">
      <c r="A1156" t="inlineStr">
        <is>
          <t>351239330000</t>
        </is>
      </c>
      <c r="B1156" t="inlineStr">
        <is>
          <t>35123933</t>
        </is>
      </c>
      <c r="C1156" t="inlineStr">
        <is>
          <t>MELISA MASSIEL OSORIO SALAMIN</t>
        </is>
      </c>
      <c r="D1156" t="inlineStr">
        <is>
          <t>MELISAMASSIELOSORIOSALAMIN</t>
        </is>
      </c>
      <c r="E1156">
        <f>IF(COUNTIFS(Registros!$A$2:$A$6000,"NP",Registros!$B$2:$B$6000,$A1156)&gt;0,1,0)</f>
        <v/>
      </c>
      <c r="F1156">
        <f>IF($E1156=1,SUMIFS(Registros!$F$2:$F$6000,Registros!$A$2:$A$6000,"NP",Registros!$B$2:$B$6000,$A1156),0)</f>
        <v/>
      </c>
      <c r="G1156">
        <f>IF(COUNTIFS(Registros!$A$2:$A$6000,"MOV",Registros!$B$2:$B$6000,$A1156)&gt;0,1,0)</f>
        <v/>
      </c>
      <c r="H1156">
        <f>IF($G1156=1,SUMIFS(Registros!$F$2:$F$6000,Registros!$A$2:$A$6000,"MOV",Registros!$B$2:$B$6000,$A1156),0)</f>
        <v/>
      </c>
      <c r="I1156">
        <f>IF(COUNTIFS(Registros!$A$2:$A$6000,"CS",Registros!$B$2:$B$6000,$A1156)&gt;0,1,0)</f>
        <v/>
      </c>
      <c r="J1156">
        <f>IF($I1156=1,SUMIFS(Registros!$I$2:$I$6000,Registros!$A$2:$A$6000,"CS",Registros!$B$2:$B$6000,$A1156),0)</f>
        <v/>
      </c>
      <c r="K1156">
        <f>IF(COUNTIFS(Winback!$K$2:$K$300,$D1156)&gt;0,1,0)</f>
        <v/>
      </c>
      <c r="L1156">
        <f>IF(AND($K1156=1,LEFT($A1156,3)="WB-"),SUMIFS(Winback!$D$2:$D$300,Winback!$K$2:$K$300,$D1156),0)</f>
        <v/>
      </c>
      <c r="M1156">
        <f>IF(OR($E1156=1,$G1156=1,SUMIFS(Registros!$J$2:$J$6000,Registros!$B$2:$B$6000,$A1156)&gt;0),1,0)</f>
        <v/>
      </c>
      <c r="N1156">
        <f>IF($J1156&gt;0,1,IF(COUNTIFS(Registros!$A$2:$A$6000,"CS",Registros!$B$2:$B$6000,$A1156,Registros!$K$2:$K$6000,"&lt;&gt;")&gt;0,1,0))</f>
        <v/>
      </c>
      <c r="O1156">
        <f>IF(AND($K1156=1,$E1156=0,$G1156=0,$I1156=0),"WINBACK",IF(AND($M1156=1,$N1156&gt;0),"CONVERGENTE",IF($M1156=1,"SOLO MÓVIL",IF($N1156&gt;0,"SOLO FIJO / INTERNET","SIN SERVICIOS"))))</f>
        <v/>
      </c>
      <c r="P1156">
        <f>IF($O1156="WINBACK","Recuperar (winback)",IF($O1156="CONVERGENTE","Upgrade / más líneas",IF($O1156="SOLO MÓVIL","Ofrecer fijo + internet (FLBBTV)",IF($O1156="SOLO FIJO / INTERNET","Ofrecer línea móvil Nextphone","Oferta completa (móvil + fijo + internet)"))))</f>
        <v/>
      </c>
      <c r="Q1156">
        <f>$F1156+$H1156+$L1156</f>
        <v/>
      </c>
      <c r="R1156">
        <f>IFERROR(VLOOKUP($A1156,Registros!$B$2:$G$6000,6,0),IFERROR(VLOOKUP($D1156,Winback!$B$2:$C$300,2,0),""))</f>
        <v/>
      </c>
      <c r="S1156">
        <f>IF($E1156=1,"NP","")&amp;IF($G1156=1,"+MOV","")&amp;IF($I1156=1,"+CS","")&amp;IF($K1156=1,"+WB","")</f>
        <v/>
      </c>
      <c r="T1156">
        <f>$E1156+$G1156+$I1156+$K1156</f>
        <v/>
      </c>
    </row>
    <row r="1157">
      <c r="A1157" t="inlineStr">
        <is>
          <t>356122350000</t>
        </is>
      </c>
      <c r="B1157" t="inlineStr">
        <is>
          <t>35612235</t>
        </is>
      </c>
      <c r="C1157" t="inlineStr">
        <is>
          <t>FELIX A HERAZO P</t>
        </is>
      </c>
      <c r="D1157" t="inlineStr">
        <is>
          <t>FELIXAHERAZOP</t>
        </is>
      </c>
      <c r="E1157">
        <f>IF(COUNTIFS(Registros!$A$2:$A$6000,"NP",Registros!$B$2:$B$6000,$A1157)&gt;0,1,0)</f>
        <v/>
      </c>
      <c r="F1157">
        <f>IF($E1157=1,SUMIFS(Registros!$F$2:$F$6000,Registros!$A$2:$A$6000,"NP",Registros!$B$2:$B$6000,$A1157),0)</f>
        <v/>
      </c>
      <c r="G1157">
        <f>IF(COUNTIFS(Registros!$A$2:$A$6000,"MOV",Registros!$B$2:$B$6000,$A1157)&gt;0,1,0)</f>
        <v/>
      </c>
      <c r="H1157">
        <f>IF($G1157=1,SUMIFS(Registros!$F$2:$F$6000,Registros!$A$2:$A$6000,"MOV",Registros!$B$2:$B$6000,$A1157),0)</f>
        <v/>
      </c>
      <c r="I1157">
        <f>IF(COUNTIFS(Registros!$A$2:$A$6000,"CS",Registros!$B$2:$B$6000,$A1157)&gt;0,1,0)</f>
        <v/>
      </c>
      <c r="J1157">
        <f>IF($I1157=1,SUMIFS(Registros!$I$2:$I$6000,Registros!$A$2:$A$6000,"CS",Registros!$B$2:$B$6000,$A1157),0)</f>
        <v/>
      </c>
      <c r="K1157">
        <f>IF(COUNTIFS(Winback!$K$2:$K$300,$D1157)&gt;0,1,0)</f>
        <v/>
      </c>
      <c r="L1157">
        <f>IF(AND($K1157=1,LEFT($A1157,3)="WB-"),SUMIFS(Winback!$D$2:$D$300,Winback!$K$2:$K$300,$D1157),0)</f>
        <v/>
      </c>
      <c r="M1157">
        <f>IF(OR($E1157=1,$G1157=1,SUMIFS(Registros!$J$2:$J$6000,Registros!$B$2:$B$6000,$A1157)&gt;0),1,0)</f>
        <v/>
      </c>
      <c r="N1157">
        <f>IF($J1157&gt;0,1,IF(COUNTIFS(Registros!$A$2:$A$6000,"CS",Registros!$B$2:$B$6000,$A1157,Registros!$K$2:$K$6000,"&lt;&gt;")&gt;0,1,0))</f>
        <v/>
      </c>
      <c r="O1157">
        <f>IF(AND($K1157=1,$E1157=0,$G1157=0,$I1157=0),"WINBACK",IF(AND($M1157=1,$N1157&gt;0),"CONVERGENTE",IF($M1157=1,"SOLO MÓVIL",IF($N1157&gt;0,"SOLO FIJO / INTERNET","SIN SERVICIOS"))))</f>
        <v/>
      </c>
      <c r="P1157">
        <f>IF($O1157="WINBACK","Recuperar (winback)",IF($O1157="CONVERGENTE","Upgrade / más líneas",IF($O1157="SOLO MÓVIL","Ofrecer fijo + internet (FLBBTV)",IF($O1157="SOLO FIJO / INTERNET","Ofrecer línea móvil Nextphone","Oferta completa (móvil + fijo + internet)"))))</f>
        <v/>
      </c>
      <c r="Q1157">
        <f>$F1157+$H1157+$L1157</f>
        <v/>
      </c>
      <c r="R1157">
        <f>IFERROR(VLOOKUP($A1157,Registros!$B$2:$G$6000,6,0),IFERROR(VLOOKUP($D1157,Winback!$B$2:$C$300,2,0),""))</f>
        <v/>
      </c>
      <c r="S1157">
        <f>IF($E1157=1,"NP","")&amp;IF($G1157=1,"+MOV","")&amp;IF($I1157=1,"+CS","")&amp;IF($K1157=1,"+WB","")</f>
        <v/>
      </c>
      <c r="T1157">
        <f>$E1157+$G1157+$I1157+$K1157</f>
        <v/>
      </c>
    </row>
    <row r="1158">
      <c r="A1158" t="inlineStr">
        <is>
          <t>352314380000</t>
        </is>
      </c>
      <c r="B1158" t="inlineStr">
        <is>
          <t>35231438</t>
        </is>
      </c>
      <c r="C1158" t="inlineStr">
        <is>
          <t>VICTOR MANUEL SANTOS HERNANDEZ</t>
        </is>
      </c>
      <c r="D1158" t="inlineStr">
        <is>
          <t>VICTORMANUELSANTOSHERNANDEZ</t>
        </is>
      </c>
      <c r="E1158">
        <f>IF(COUNTIFS(Registros!$A$2:$A$6000,"NP",Registros!$B$2:$B$6000,$A1158)&gt;0,1,0)</f>
        <v/>
      </c>
      <c r="F1158">
        <f>IF($E1158=1,SUMIFS(Registros!$F$2:$F$6000,Registros!$A$2:$A$6000,"NP",Registros!$B$2:$B$6000,$A1158),0)</f>
        <v/>
      </c>
      <c r="G1158">
        <f>IF(COUNTIFS(Registros!$A$2:$A$6000,"MOV",Registros!$B$2:$B$6000,$A1158)&gt;0,1,0)</f>
        <v/>
      </c>
      <c r="H1158">
        <f>IF($G1158=1,SUMIFS(Registros!$F$2:$F$6000,Registros!$A$2:$A$6000,"MOV",Registros!$B$2:$B$6000,$A1158),0)</f>
        <v/>
      </c>
      <c r="I1158">
        <f>IF(COUNTIFS(Registros!$A$2:$A$6000,"CS",Registros!$B$2:$B$6000,$A1158)&gt;0,1,0)</f>
        <v/>
      </c>
      <c r="J1158">
        <f>IF($I1158=1,SUMIFS(Registros!$I$2:$I$6000,Registros!$A$2:$A$6000,"CS",Registros!$B$2:$B$6000,$A1158),0)</f>
        <v/>
      </c>
      <c r="K1158">
        <f>IF(COUNTIFS(Winback!$K$2:$K$300,$D1158)&gt;0,1,0)</f>
        <v/>
      </c>
      <c r="L1158">
        <f>IF(AND($K1158=1,LEFT($A1158,3)="WB-"),SUMIFS(Winback!$D$2:$D$300,Winback!$K$2:$K$300,$D1158),0)</f>
        <v/>
      </c>
      <c r="M1158">
        <f>IF(OR($E1158=1,$G1158=1,SUMIFS(Registros!$J$2:$J$6000,Registros!$B$2:$B$6000,$A1158)&gt;0),1,0)</f>
        <v/>
      </c>
      <c r="N1158">
        <f>IF($J1158&gt;0,1,IF(COUNTIFS(Registros!$A$2:$A$6000,"CS",Registros!$B$2:$B$6000,$A1158,Registros!$K$2:$K$6000,"&lt;&gt;")&gt;0,1,0))</f>
        <v/>
      </c>
      <c r="O1158">
        <f>IF(AND($K1158=1,$E1158=0,$G1158=0,$I1158=0),"WINBACK",IF(AND($M1158=1,$N1158&gt;0),"CONVERGENTE",IF($M1158=1,"SOLO MÓVIL",IF($N1158&gt;0,"SOLO FIJO / INTERNET","SIN SERVICIOS"))))</f>
        <v/>
      </c>
      <c r="P1158">
        <f>IF($O1158="WINBACK","Recuperar (winback)",IF($O1158="CONVERGENTE","Upgrade / más líneas",IF($O1158="SOLO MÓVIL","Ofrecer fijo + internet (FLBBTV)",IF($O1158="SOLO FIJO / INTERNET","Ofrecer línea móvil Nextphone","Oferta completa (móvil + fijo + internet)"))))</f>
        <v/>
      </c>
      <c r="Q1158">
        <f>$F1158+$H1158+$L1158</f>
        <v/>
      </c>
      <c r="R1158">
        <f>IFERROR(VLOOKUP($A1158,Registros!$B$2:$G$6000,6,0),IFERROR(VLOOKUP($D1158,Winback!$B$2:$C$300,2,0),""))</f>
        <v/>
      </c>
      <c r="S1158">
        <f>IF($E1158=1,"NP","")&amp;IF($G1158=1,"+MOV","")&amp;IF($I1158=1,"+CS","")&amp;IF($K1158=1,"+WB","")</f>
        <v/>
      </c>
      <c r="T1158">
        <f>$E1158+$G1158+$I1158+$K1158</f>
        <v/>
      </c>
    </row>
    <row r="1159">
      <c r="A1159" t="inlineStr">
        <is>
          <t>356320050000</t>
        </is>
      </c>
      <c r="B1159" t="inlineStr">
        <is>
          <t>35632005</t>
        </is>
      </c>
      <c r="C1159" t="inlineStr">
        <is>
          <t>OLIVER AGUSTIN CAMPOS GONZALEZ</t>
        </is>
      </c>
      <c r="D1159" t="inlineStr">
        <is>
          <t>OLIVERAGUSTINCAMPOSGONZALEZ</t>
        </is>
      </c>
      <c r="E1159">
        <f>IF(COUNTIFS(Registros!$A$2:$A$6000,"NP",Registros!$B$2:$B$6000,$A1159)&gt;0,1,0)</f>
        <v/>
      </c>
      <c r="F1159">
        <f>IF($E1159=1,SUMIFS(Registros!$F$2:$F$6000,Registros!$A$2:$A$6000,"NP",Registros!$B$2:$B$6000,$A1159),0)</f>
        <v/>
      </c>
      <c r="G1159">
        <f>IF(COUNTIFS(Registros!$A$2:$A$6000,"MOV",Registros!$B$2:$B$6000,$A1159)&gt;0,1,0)</f>
        <v/>
      </c>
      <c r="H1159">
        <f>IF($G1159=1,SUMIFS(Registros!$F$2:$F$6000,Registros!$A$2:$A$6000,"MOV",Registros!$B$2:$B$6000,$A1159),0)</f>
        <v/>
      </c>
      <c r="I1159">
        <f>IF(COUNTIFS(Registros!$A$2:$A$6000,"CS",Registros!$B$2:$B$6000,$A1159)&gt;0,1,0)</f>
        <v/>
      </c>
      <c r="J1159">
        <f>IF($I1159=1,SUMIFS(Registros!$I$2:$I$6000,Registros!$A$2:$A$6000,"CS",Registros!$B$2:$B$6000,$A1159),0)</f>
        <v/>
      </c>
      <c r="K1159">
        <f>IF(COUNTIFS(Winback!$K$2:$K$300,$D1159)&gt;0,1,0)</f>
        <v/>
      </c>
      <c r="L1159">
        <f>IF(AND($K1159=1,LEFT($A1159,3)="WB-"),SUMIFS(Winback!$D$2:$D$300,Winback!$K$2:$K$300,$D1159),0)</f>
        <v/>
      </c>
      <c r="M1159">
        <f>IF(OR($E1159=1,$G1159=1,SUMIFS(Registros!$J$2:$J$6000,Registros!$B$2:$B$6000,$A1159)&gt;0),1,0)</f>
        <v/>
      </c>
      <c r="N1159">
        <f>IF($J1159&gt;0,1,IF(COUNTIFS(Registros!$A$2:$A$6000,"CS",Registros!$B$2:$B$6000,$A1159,Registros!$K$2:$K$6000,"&lt;&gt;")&gt;0,1,0))</f>
        <v/>
      </c>
      <c r="O1159">
        <f>IF(AND($K1159=1,$E1159=0,$G1159=0,$I1159=0),"WINBACK",IF(AND($M1159=1,$N1159&gt;0),"CONVERGENTE",IF($M1159=1,"SOLO MÓVIL",IF($N1159&gt;0,"SOLO FIJO / INTERNET","SIN SERVICIOS"))))</f>
        <v/>
      </c>
      <c r="P1159">
        <f>IF($O1159="WINBACK","Recuperar (winback)",IF($O1159="CONVERGENTE","Upgrade / más líneas",IF($O1159="SOLO MÓVIL","Ofrecer fijo + internet (FLBBTV)",IF($O1159="SOLO FIJO / INTERNET","Ofrecer línea móvil Nextphone","Oferta completa (móvil + fijo + internet)"))))</f>
        <v/>
      </c>
      <c r="Q1159">
        <f>$F1159+$H1159+$L1159</f>
        <v/>
      </c>
      <c r="R1159">
        <f>IFERROR(VLOOKUP($A1159,Registros!$B$2:$G$6000,6,0),IFERROR(VLOOKUP($D1159,Winback!$B$2:$C$300,2,0),""))</f>
        <v/>
      </c>
      <c r="S1159">
        <f>IF($E1159=1,"NP","")&amp;IF($G1159=1,"+MOV","")&amp;IF($I1159=1,"+CS","")&amp;IF($K1159=1,"+WB","")</f>
        <v/>
      </c>
      <c r="T1159">
        <f>$E1159+$G1159+$I1159+$K1159</f>
        <v/>
      </c>
    </row>
    <row r="1160">
      <c r="A1160" t="inlineStr">
        <is>
          <t>354077900000</t>
        </is>
      </c>
      <c r="B1160" t="inlineStr">
        <is>
          <t>35407790</t>
        </is>
      </c>
      <c r="C1160" t="inlineStr">
        <is>
          <t>BELKIS YOITZA SOLIS GONZALEZ</t>
        </is>
      </c>
      <c r="D1160" t="inlineStr">
        <is>
          <t>BELKISYOITZASOLISGONZALEZ</t>
        </is>
      </c>
      <c r="E1160">
        <f>IF(COUNTIFS(Registros!$A$2:$A$6000,"NP",Registros!$B$2:$B$6000,$A1160)&gt;0,1,0)</f>
        <v/>
      </c>
      <c r="F1160">
        <f>IF($E1160=1,SUMIFS(Registros!$F$2:$F$6000,Registros!$A$2:$A$6000,"NP",Registros!$B$2:$B$6000,$A1160),0)</f>
        <v/>
      </c>
      <c r="G1160">
        <f>IF(COUNTIFS(Registros!$A$2:$A$6000,"MOV",Registros!$B$2:$B$6000,$A1160)&gt;0,1,0)</f>
        <v/>
      </c>
      <c r="H1160">
        <f>IF($G1160=1,SUMIFS(Registros!$F$2:$F$6000,Registros!$A$2:$A$6000,"MOV",Registros!$B$2:$B$6000,$A1160),0)</f>
        <v/>
      </c>
      <c r="I1160">
        <f>IF(COUNTIFS(Registros!$A$2:$A$6000,"CS",Registros!$B$2:$B$6000,$A1160)&gt;0,1,0)</f>
        <v/>
      </c>
      <c r="J1160">
        <f>IF($I1160=1,SUMIFS(Registros!$I$2:$I$6000,Registros!$A$2:$A$6000,"CS",Registros!$B$2:$B$6000,$A1160),0)</f>
        <v/>
      </c>
      <c r="K1160">
        <f>IF(COUNTIFS(Winback!$K$2:$K$300,$D1160)&gt;0,1,0)</f>
        <v/>
      </c>
      <c r="L1160">
        <f>IF(AND($K1160=1,LEFT($A1160,3)="WB-"),SUMIFS(Winback!$D$2:$D$300,Winback!$K$2:$K$300,$D1160),0)</f>
        <v/>
      </c>
      <c r="M1160">
        <f>IF(OR($E1160=1,$G1160=1,SUMIFS(Registros!$J$2:$J$6000,Registros!$B$2:$B$6000,$A1160)&gt;0),1,0)</f>
        <v/>
      </c>
      <c r="N1160">
        <f>IF($J1160&gt;0,1,IF(COUNTIFS(Registros!$A$2:$A$6000,"CS",Registros!$B$2:$B$6000,$A1160,Registros!$K$2:$K$6000,"&lt;&gt;")&gt;0,1,0))</f>
        <v/>
      </c>
      <c r="O1160">
        <f>IF(AND($K1160=1,$E1160=0,$G1160=0,$I1160=0),"WINBACK",IF(AND($M1160=1,$N1160&gt;0),"CONVERGENTE",IF($M1160=1,"SOLO MÓVIL",IF($N1160&gt;0,"SOLO FIJO / INTERNET","SIN SERVICIOS"))))</f>
        <v/>
      </c>
      <c r="P1160">
        <f>IF($O1160="WINBACK","Recuperar (winback)",IF($O1160="CONVERGENTE","Upgrade / más líneas",IF($O1160="SOLO MÓVIL","Ofrecer fijo + internet (FLBBTV)",IF($O1160="SOLO FIJO / INTERNET","Ofrecer línea móvil Nextphone","Oferta completa (móvil + fijo + internet)"))))</f>
        <v/>
      </c>
      <c r="Q1160">
        <f>$F1160+$H1160+$L1160</f>
        <v/>
      </c>
      <c r="R1160">
        <f>IFERROR(VLOOKUP($A1160,Registros!$B$2:$G$6000,6,0),IFERROR(VLOOKUP($D1160,Winback!$B$2:$C$300,2,0),""))</f>
        <v/>
      </c>
      <c r="S1160">
        <f>IF($E1160=1,"NP","")&amp;IF($G1160=1,"+MOV","")&amp;IF($I1160=1,"+CS","")&amp;IF($K1160=1,"+WB","")</f>
        <v/>
      </c>
      <c r="T1160">
        <f>$E1160+$G1160+$I1160+$K1160</f>
        <v/>
      </c>
    </row>
    <row r="1161">
      <c r="A1161" t="inlineStr">
        <is>
          <t>351080120000</t>
        </is>
      </c>
      <c r="B1161" t="inlineStr">
        <is>
          <t>35108012</t>
        </is>
      </c>
      <c r="C1161" t="inlineStr">
        <is>
          <t>SAMUEL DAVID SOLIS PEÑA</t>
        </is>
      </c>
      <c r="D1161" t="inlineStr">
        <is>
          <t>SAMUELDAVIDSOLISPENA</t>
        </is>
      </c>
      <c r="E1161">
        <f>IF(COUNTIFS(Registros!$A$2:$A$6000,"NP",Registros!$B$2:$B$6000,$A1161)&gt;0,1,0)</f>
        <v/>
      </c>
      <c r="F1161">
        <f>IF($E1161=1,SUMIFS(Registros!$F$2:$F$6000,Registros!$A$2:$A$6000,"NP",Registros!$B$2:$B$6000,$A1161),0)</f>
        <v/>
      </c>
      <c r="G1161">
        <f>IF(COUNTIFS(Registros!$A$2:$A$6000,"MOV",Registros!$B$2:$B$6000,$A1161)&gt;0,1,0)</f>
        <v/>
      </c>
      <c r="H1161">
        <f>IF($G1161=1,SUMIFS(Registros!$F$2:$F$6000,Registros!$A$2:$A$6000,"MOV",Registros!$B$2:$B$6000,$A1161),0)</f>
        <v/>
      </c>
      <c r="I1161">
        <f>IF(COUNTIFS(Registros!$A$2:$A$6000,"CS",Registros!$B$2:$B$6000,$A1161)&gt;0,1,0)</f>
        <v/>
      </c>
      <c r="J1161">
        <f>IF($I1161=1,SUMIFS(Registros!$I$2:$I$6000,Registros!$A$2:$A$6000,"CS",Registros!$B$2:$B$6000,$A1161),0)</f>
        <v/>
      </c>
      <c r="K1161">
        <f>IF(COUNTIFS(Winback!$K$2:$K$300,$D1161)&gt;0,1,0)</f>
        <v/>
      </c>
      <c r="L1161">
        <f>IF(AND($K1161=1,LEFT($A1161,3)="WB-"),SUMIFS(Winback!$D$2:$D$300,Winback!$K$2:$K$300,$D1161),0)</f>
        <v/>
      </c>
      <c r="M1161">
        <f>IF(OR($E1161=1,$G1161=1,SUMIFS(Registros!$J$2:$J$6000,Registros!$B$2:$B$6000,$A1161)&gt;0),1,0)</f>
        <v/>
      </c>
      <c r="N1161">
        <f>IF($J1161&gt;0,1,IF(COUNTIFS(Registros!$A$2:$A$6000,"CS",Registros!$B$2:$B$6000,$A1161,Registros!$K$2:$K$6000,"&lt;&gt;")&gt;0,1,0))</f>
        <v/>
      </c>
      <c r="O1161">
        <f>IF(AND($K1161=1,$E1161=0,$G1161=0,$I1161=0),"WINBACK",IF(AND($M1161=1,$N1161&gt;0),"CONVERGENTE",IF($M1161=1,"SOLO MÓVIL",IF($N1161&gt;0,"SOLO FIJO / INTERNET","SIN SERVICIOS"))))</f>
        <v/>
      </c>
      <c r="P1161">
        <f>IF($O1161="WINBACK","Recuperar (winback)",IF($O1161="CONVERGENTE","Upgrade / más líneas",IF($O1161="SOLO MÓVIL","Ofrecer fijo + internet (FLBBTV)",IF($O1161="SOLO FIJO / INTERNET","Ofrecer línea móvil Nextphone","Oferta completa (móvil + fijo + internet)"))))</f>
        <v/>
      </c>
      <c r="Q1161">
        <f>$F1161+$H1161+$L1161</f>
        <v/>
      </c>
      <c r="R1161">
        <f>IFERROR(VLOOKUP($A1161,Registros!$B$2:$G$6000,6,0),IFERROR(VLOOKUP($D1161,Winback!$B$2:$C$300,2,0),""))</f>
        <v/>
      </c>
      <c r="S1161">
        <f>IF($E1161=1,"NP","")&amp;IF($G1161=1,"+MOV","")&amp;IF($I1161=1,"+CS","")&amp;IF($K1161=1,"+WB","")</f>
        <v/>
      </c>
      <c r="T1161">
        <f>$E1161+$G1161+$I1161+$K1161</f>
        <v/>
      </c>
    </row>
    <row r="1162">
      <c r="A1162" t="inlineStr">
        <is>
          <t>356335330000</t>
        </is>
      </c>
      <c r="B1162" t="inlineStr">
        <is>
          <t>35633533</t>
        </is>
      </c>
      <c r="C1162" t="inlineStr">
        <is>
          <t>ISAMAR DEL CARMEN OSORIO ALMANZA</t>
        </is>
      </c>
      <c r="D1162" t="inlineStr">
        <is>
          <t>ISAMARDELCARMENOSORIOALMANZA</t>
        </is>
      </c>
      <c r="E1162">
        <f>IF(COUNTIFS(Registros!$A$2:$A$6000,"NP",Registros!$B$2:$B$6000,$A1162)&gt;0,1,0)</f>
        <v/>
      </c>
      <c r="F1162">
        <f>IF($E1162=1,SUMIFS(Registros!$F$2:$F$6000,Registros!$A$2:$A$6000,"NP",Registros!$B$2:$B$6000,$A1162),0)</f>
        <v/>
      </c>
      <c r="G1162">
        <f>IF(COUNTIFS(Registros!$A$2:$A$6000,"MOV",Registros!$B$2:$B$6000,$A1162)&gt;0,1,0)</f>
        <v/>
      </c>
      <c r="H1162">
        <f>IF($G1162=1,SUMIFS(Registros!$F$2:$F$6000,Registros!$A$2:$A$6000,"MOV",Registros!$B$2:$B$6000,$A1162),0)</f>
        <v/>
      </c>
      <c r="I1162">
        <f>IF(COUNTIFS(Registros!$A$2:$A$6000,"CS",Registros!$B$2:$B$6000,$A1162)&gt;0,1,0)</f>
        <v/>
      </c>
      <c r="J1162">
        <f>IF($I1162=1,SUMIFS(Registros!$I$2:$I$6000,Registros!$A$2:$A$6000,"CS",Registros!$B$2:$B$6000,$A1162),0)</f>
        <v/>
      </c>
      <c r="K1162">
        <f>IF(COUNTIFS(Winback!$K$2:$K$300,$D1162)&gt;0,1,0)</f>
        <v/>
      </c>
      <c r="L1162">
        <f>IF(AND($K1162=1,LEFT($A1162,3)="WB-"),SUMIFS(Winback!$D$2:$D$300,Winback!$K$2:$K$300,$D1162),0)</f>
        <v/>
      </c>
      <c r="M1162">
        <f>IF(OR($E1162=1,$G1162=1,SUMIFS(Registros!$J$2:$J$6000,Registros!$B$2:$B$6000,$A1162)&gt;0),1,0)</f>
        <v/>
      </c>
      <c r="N1162">
        <f>IF($J1162&gt;0,1,IF(COUNTIFS(Registros!$A$2:$A$6000,"CS",Registros!$B$2:$B$6000,$A1162,Registros!$K$2:$K$6000,"&lt;&gt;")&gt;0,1,0))</f>
        <v/>
      </c>
      <c r="O1162">
        <f>IF(AND($K1162=1,$E1162=0,$G1162=0,$I1162=0),"WINBACK",IF(AND($M1162=1,$N1162&gt;0),"CONVERGENTE",IF($M1162=1,"SOLO MÓVIL",IF($N1162&gt;0,"SOLO FIJO / INTERNET","SIN SERVICIOS"))))</f>
        <v/>
      </c>
      <c r="P1162">
        <f>IF($O1162="WINBACK","Recuperar (winback)",IF($O1162="CONVERGENTE","Upgrade / más líneas",IF($O1162="SOLO MÓVIL","Ofrecer fijo + internet (FLBBTV)",IF($O1162="SOLO FIJO / INTERNET","Ofrecer línea móvil Nextphone","Oferta completa (móvil + fijo + internet)"))))</f>
        <v/>
      </c>
      <c r="Q1162">
        <f>$F1162+$H1162+$L1162</f>
        <v/>
      </c>
      <c r="R1162">
        <f>IFERROR(VLOOKUP($A1162,Registros!$B$2:$G$6000,6,0),IFERROR(VLOOKUP($D1162,Winback!$B$2:$C$300,2,0),""))</f>
        <v/>
      </c>
      <c r="S1162">
        <f>IF($E1162=1,"NP","")&amp;IF($G1162=1,"+MOV","")&amp;IF($I1162=1,"+CS","")&amp;IF($K1162=1,"+WB","")</f>
        <v/>
      </c>
      <c r="T1162">
        <f>$E1162+$G1162+$I1162+$K1162</f>
        <v/>
      </c>
    </row>
    <row r="1163">
      <c r="A1163" t="inlineStr">
        <is>
          <t>362044740000</t>
        </is>
      </c>
      <c r="B1163" t="inlineStr">
        <is>
          <t>36204474</t>
        </is>
      </c>
      <c r="C1163" t="inlineStr">
        <is>
          <t>FABIAN ENRIQUE OJO PEREZ</t>
        </is>
      </c>
      <c r="D1163" t="inlineStr">
        <is>
          <t>FABIANENRIQUEOJOPEREZ</t>
        </is>
      </c>
      <c r="E1163">
        <f>IF(COUNTIFS(Registros!$A$2:$A$6000,"NP",Registros!$B$2:$B$6000,$A1163)&gt;0,1,0)</f>
        <v/>
      </c>
      <c r="F1163">
        <f>IF($E1163=1,SUMIFS(Registros!$F$2:$F$6000,Registros!$A$2:$A$6000,"NP",Registros!$B$2:$B$6000,$A1163),0)</f>
        <v/>
      </c>
      <c r="G1163">
        <f>IF(COUNTIFS(Registros!$A$2:$A$6000,"MOV",Registros!$B$2:$B$6000,$A1163)&gt;0,1,0)</f>
        <v/>
      </c>
      <c r="H1163">
        <f>IF($G1163=1,SUMIFS(Registros!$F$2:$F$6000,Registros!$A$2:$A$6000,"MOV",Registros!$B$2:$B$6000,$A1163),0)</f>
        <v/>
      </c>
      <c r="I1163">
        <f>IF(COUNTIFS(Registros!$A$2:$A$6000,"CS",Registros!$B$2:$B$6000,$A1163)&gt;0,1,0)</f>
        <v/>
      </c>
      <c r="J1163">
        <f>IF($I1163=1,SUMIFS(Registros!$I$2:$I$6000,Registros!$A$2:$A$6000,"CS",Registros!$B$2:$B$6000,$A1163),0)</f>
        <v/>
      </c>
      <c r="K1163">
        <f>IF(COUNTIFS(Winback!$K$2:$K$300,$D1163)&gt;0,1,0)</f>
        <v/>
      </c>
      <c r="L1163">
        <f>IF(AND($K1163=1,LEFT($A1163,3)="WB-"),SUMIFS(Winback!$D$2:$D$300,Winback!$K$2:$K$300,$D1163),0)</f>
        <v/>
      </c>
      <c r="M1163">
        <f>IF(OR($E1163=1,$G1163=1,SUMIFS(Registros!$J$2:$J$6000,Registros!$B$2:$B$6000,$A1163)&gt;0),1,0)</f>
        <v/>
      </c>
      <c r="N1163">
        <f>IF($J1163&gt;0,1,IF(COUNTIFS(Registros!$A$2:$A$6000,"CS",Registros!$B$2:$B$6000,$A1163,Registros!$K$2:$K$6000,"&lt;&gt;")&gt;0,1,0))</f>
        <v/>
      </c>
      <c r="O1163">
        <f>IF(AND($K1163=1,$E1163=0,$G1163=0,$I1163=0),"WINBACK",IF(AND($M1163=1,$N1163&gt;0),"CONVERGENTE",IF($M1163=1,"SOLO MÓVIL",IF($N1163&gt;0,"SOLO FIJO / INTERNET","SIN SERVICIOS"))))</f>
        <v/>
      </c>
      <c r="P1163">
        <f>IF($O1163="WINBACK","Recuperar (winback)",IF($O1163="CONVERGENTE","Upgrade / más líneas",IF($O1163="SOLO MÓVIL","Ofrecer fijo + internet (FLBBTV)",IF($O1163="SOLO FIJO / INTERNET","Ofrecer línea móvil Nextphone","Oferta completa (móvil + fijo + internet)"))))</f>
        <v/>
      </c>
      <c r="Q1163">
        <f>$F1163+$H1163+$L1163</f>
        <v/>
      </c>
      <c r="R1163">
        <f>IFERROR(VLOOKUP($A1163,Registros!$B$2:$G$6000,6,0),IFERROR(VLOOKUP($D1163,Winback!$B$2:$C$300,2,0),""))</f>
        <v/>
      </c>
      <c r="S1163">
        <f>IF($E1163=1,"NP","")&amp;IF($G1163=1,"+MOV","")&amp;IF($I1163=1,"+CS","")&amp;IF($K1163=1,"+WB","")</f>
        <v/>
      </c>
      <c r="T1163">
        <f>$E1163+$G1163+$I1163+$K1163</f>
        <v/>
      </c>
    </row>
    <row r="1164">
      <c r="A1164" t="inlineStr">
        <is>
          <t>363044780000</t>
        </is>
      </c>
      <c r="B1164" t="inlineStr">
        <is>
          <t>36304478</t>
        </is>
      </c>
      <c r="C1164" t="inlineStr">
        <is>
          <t>FABIAN ENRIQUE OJO PEREZ</t>
        </is>
      </c>
      <c r="D1164" t="inlineStr">
        <is>
          <t>FABIANENRIQUEOJOPEREZ</t>
        </is>
      </c>
      <c r="E1164">
        <f>IF(COUNTIFS(Registros!$A$2:$A$6000,"NP",Registros!$B$2:$B$6000,$A1164)&gt;0,1,0)</f>
        <v/>
      </c>
      <c r="F1164">
        <f>IF($E1164=1,SUMIFS(Registros!$F$2:$F$6000,Registros!$A$2:$A$6000,"NP",Registros!$B$2:$B$6000,$A1164),0)</f>
        <v/>
      </c>
      <c r="G1164">
        <f>IF(COUNTIFS(Registros!$A$2:$A$6000,"MOV",Registros!$B$2:$B$6000,$A1164)&gt;0,1,0)</f>
        <v/>
      </c>
      <c r="H1164">
        <f>IF($G1164=1,SUMIFS(Registros!$F$2:$F$6000,Registros!$A$2:$A$6000,"MOV",Registros!$B$2:$B$6000,$A1164),0)</f>
        <v/>
      </c>
      <c r="I1164">
        <f>IF(COUNTIFS(Registros!$A$2:$A$6000,"CS",Registros!$B$2:$B$6000,$A1164)&gt;0,1,0)</f>
        <v/>
      </c>
      <c r="J1164">
        <f>IF($I1164=1,SUMIFS(Registros!$I$2:$I$6000,Registros!$A$2:$A$6000,"CS",Registros!$B$2:$B$6000,$A1164),0)</f>
        <v/>
      </c>
      <c r="K1164">
        <f>IF(COUNTIFS(Winback!$K$2:$K$300,$D1164)&gt;0,1,0)</f>
        <v/>
      </c>
      <c r="L1164">
        <f>IF(AND($K1164=1,LEFT($A1164,3)="WB-"),SUMIFS(Winback!$D$2:$D$300,Winback!$K$2:$K$300,$D1164),0)</f>
        <v/>
      </c>
      <c r="M1164">
        <f>IF(OR($E1164=1,$G1164=1,SUMIFS(Registros!$J$2:$J$6000,Registros!$B$2:$B$6000,$A1164)&gt;0),1,0)</f>
        <v/>
      </c>
      <c r="N1164">
        <f>IF($J1164&gt;0,1,IF(COUNTIFS(Registros!$A$2:$A$6000,"CS",Registros!$B$2:$B$6000,$A1164,Registros!$K$2:$K$6000,"&lt;&gt;")&gt;0,1,0))</f>
        <v/>
      </c>
      <c r="O1164">
        <f>IF(AND($K1164=1,$E1164=0,$G1164=0,$I1164=0),"WINBACK",IF(AND($M1164=1,$N1164&gt;0),"CONVERGENTE",IF($M1164=1,"SOLO MÓVIL",IF($N1164&gt;0,"SOLO FIJO / INTERNET","SIN SERVICIOS"))))</f>
        <v/>
      </c>
      <c r="P1164">
        <f>IF($O1164="WINBACK","Recuperar (winback)",IF($O1164="CONVERGENTE","Upgrade / más líneas",IF($O1164="SOLO MÓVIL","Ofrecer fijo + internet (FLBBTV)",IF($O1164="SOLO FIJO / INTERNET","Ofrecer línea móvil Nextphone","Oferta completa (móvil + fijo + internet)"))))</f>
        <v/>
      </c>
      <c r="Q1164">
        <f>$F1164+$H1164+$L1164</f>
        <v/>
      </c>
      <c r="R1164">
        <f>IFERROR(VLOOKUP($A1164,Registros!$B$2:$G$6000,6,0),IFERROR(VLOOKUP($D1164,Winback!$B$2:$C$300,2,0),""))</f>
        <v/>
      </c>
      <c r="S1164">
        <f>IF($E1164=1,"NP","")&amp;IF($G1164=1,"+MOV","")&amp;IF($I1164=1,"+CS","")&amp;IF($K1164=1,"+WB","")</f>
        <v/>
      </c>
      <c r="T1164">
        <f>$E1164+$G1164+$I1164+$K1164</f>
        <v/>
      </c>
    </row>
    <row r="1165">
      <c r="A1165" t="inlineStr">
        <is>
          <t>366040910000</t>
        </is>
      </c>
      <c r="B1165" t="inlineStr">
        <is>
          <t>36604091</t>
        </is>
      </c>
      <c r="C1165" t="inlineStr">
        <is>
          <t>JOSE PIMENTEL</t>
        </is>
      </c>
      <c r="D1165" t="inlineStr">
        <is>
          <t>JOSEPIMENTEL</t>
        </is>
      </c>
      <c r="E1165">
        <f>IF(COUNTIFS(Registros!$A$2:$A$6000,"NP",Registros!$B$2:$B$6000,$A1165)&gt;0,1,0)</f>
        <v/>
      </c>
      <c r="F1165">
        <f>IF($E1165=1,SUMIFS(Registros!$F$2:$F$6000,Registros!$A$2:$A$6000,"NP",Registros!$B$2:$B$6000,$A1165),0)</f>
        <v/>
      </c>
      <c r="G1165">
        <f>IF(COUNTIFS(Registros!$A$2:$A$6000,"MOV",Registros!$B$2:$B$6000,$A1165)&gt;0,1,0)</f>
        <v/>
      </c>
      <c r="H1165">
        <f>IF($G1165=1,SUMIFS(Registros!$F$2:$F$6000,Registros!$A$2:$A$6000,"MOV",Registros!$B$2:$B$6000,$A1165),0)</f>
        <v/>
      </c>
      <c r="I1165">
        <f>IF(COUNTIFS(Registros!$A$2:$A$6000,"CS",Registros!$B$2:$B$6000,$A1165)&gt;0,1,0)</f>
        <v/>
      </c>
      <c r="J1165">
        <f>IF($I1165=1,SUMIFS(Registros!$I$2:$I$6000,Registros!$A$2:$A$6000,"CS",Registros!$B$2:$B$6000,$A1165),0)</f>
        <v/>
      </c>
      <c r="K1165">
        <f>IF(COUNTIFS(Winback!$K$2:$K$300,$D1165)&gt;0,1,0)</f>
        <v/>
      </c>
      <c r="L1165">
        <f>IF(AND($K1165=1,LEFT($A1165,3)="WB-"),SUMIFS(Winback!$D$2:$D$300,Winback!$K$2:$K$300,$D1165),0)</f>
        <v/>
      </c>
      <c r="M1165">
        <f>IF(OR($E1165=1,$G1165=1,SUMIFS(Registros!$J$2:$J$6000,Registros!$B$2:$B$6000,$A1165)&gt;0),1,0)</f>
        <v/>
      </c>
      <c r="N1165">
        <f>IF($J1165&gt;0,1,IF(COUNTIFS(Registros!$A$2:$A$6000,"CS",Registros!$B$2:$B$6000,$A1165,Registros!$K$2:$K$6000,"&lt;&gt;")&gt;0,1,0))</f>
        <v/>
      </c>
      <c r="O1165">
        <f>IF(AND($K1165=1,$E1165=0,$G1165=0,$I1165=0),"WINBACK",IF(AND($M1165=1,$N1165&gt;0),"CONVERGENTE",IF($M1165=1,"SOLO MÓVIL",IF($N1165&gt;0,"SOLO FIJO / INTERNET","SIN SERVICIOS"))))</f>
        <v/>
      </c>
      <c r="P1165">
        <f>IF($O1165="WINBACK","Recuperar (winback)",IF($O1165="CONVERGENTE","Upgrade / más líneas",IF($O1165="SOLO MÓVIL","Ofrecer fijo + internet (FLBBTV)",IF($O1165="SOLO FIJO / INTERNET","Ofrecer línea móvil Nextphone","Oferta completa (móvil + fijo + internet)"))))</f>
        <v/>
      </c>
      <c r="Q1165">
        <f>$F1165+$H1165+$L1165</f>
        <v/>
      </c>
      <c r="R1165">
        <f>IFERROR(VLOOKUP($A1165,Registros!$B$2:$G$6000,6,0),IFERROR(VLOOKUP($D1165,Winback!$B$2:$C$300,2,0),""))</f>
        <v/>
      </c>
      <c r="S1165">
        <f>IF($E1165=1,"NP","")&amp;IF($G1165=1,"+MOV","")&amp;IF($I1165=1,"+CS","")&amp;IF($K1165=1,"+WB","")</f>
        <v/>
      </c>
      <c r="T1165">
        <f>$E1165+$G1165+$I1165+$K1165</f>
        <v/>
      </c>
    </row>
    <row r="1166">
      <c r="A1166" t="inlineStr">
        <is>
          <t>359257120000</t>
        </is>
      </c>
      <c r="B1166" t="inlineStr">
        <is>
          <t>35925712</t>
        </is>
      </c>
      <c r="C1166" t="inlineStr">
        <is>
          <t>MERCIN ORIEL CAEZ SERRANO</t>
        </is>
      </c>
      <c r="D1166" t="inlineStr">
        <is>
          <t>MERCINORIELCAEZSERRANO</t>
        </is>
      </c>
      <c r="E1166">
        <f>IF(COUNTIFS(Registros!$A$2:$A$6000,"NP",Registros!$B$2:$B$6000,$A1166)&gt;0,1,0)</f>
        <v/>
      </c>
      <c r="F1166">
        <f>IF($E1166=1,SUMIFS(Registros!$F$2:$F$6000,Registros!$A$2:$A$6000,"NP",Registros!$B$2:$B$6000,$A1166),0)</f>
        <v/>
      </c>
      <c r="G1166">
        <f>IF(COUNTIFS(Registros!$A$2:$A$6000,"MOV",Registros!$B$2:$B$6000,$A1166)&gt;0,1,0)</f>
        <v/>
      </c>
      <c r="H1166">
        <f>IF($G1166=1,SUMIFS(Registros!$F$2:$F$6000,Registros!$A$2:$A$6000,"MOV",Registros!$B$2:$B$6000,$A1166),0)</f>
        <v/>
      </c>
      <c r="I1166">
        <f>IF(COUNTIFS(Registros!$A$2:$A$6000,"CS",Registros!$B$2:$B$6000,$A1166)&gt;0,1,0)</f>
        <v/>
      </c>
      <c r="J1166">
        <f>IF($I1166=1,SUMIFS(Registros!$I$2:$I$6000,Registros!$A$2:$A$6000,"CS",Registros!$B$2:$B$6000,$A1166),0)</f>
        <v/>
      </c>
      <c r="K1166">
        <f>IF(COUNTIFS(Winback!$K$2:$K$300,$D1166)&gt;0,1,0)</f>
        <v/>
      </c>
      <c r="L1166">
        <f>IF(AND($K1166=1,LEFT($A1166,3)="WB-"),SUMIFS(Winback!$D$2:$D$300,Winback!$K$2:$K$300,$D1166),0)</f>
        <v/>
      </c>
      <c r="M1166">
        <f>IF(OR($E1166=1,$G1166=1,SUMIFS(Registros!$J$2:$J$6000,Registros!$B$2:$B$6000,$A1166)&gt;0),1,0)</f>
        <v/>
      </c>
      <c r="N1166">
        <f>IF($J1166&gt;0,1,IF(COUNTIFS(Registros!$A$2:$A$6000,"CS",Registros!$B$2:$B$6000,$A1166,Registros!$K$2:$K$6000,"&lt;&gt;")&gt;0,1,0))</f>
        <v/>
      </c>
      <c r="O1166">
        <f>IF(AND($K1166=1,$E1166=0,$G1166=0,$I1166=0),"WINBACK",IF(AND($M1166=1,$N1166&gt;0),"CONVERGENTE",IF($M1166=1,"SOLO MÓVIL",IF($N1166&gt;0,"SOLO FIJO / INTERNET","SIN SERVICIOS"))))</f>
        <v/>
      </c>
      <c r="P1166">
        <f>IF($O1166="WINBACK","Recuperar (winback)",IF($O1166="CONVERGENTE","Upgrade / más líneas",IF($O1166="SOLO MÓVIL","Ofrecer fijo + internet (FLBBTV)",IF($O1166="SOLO FIJO / INTERNET","Ofrecer línea móvil Nextphone","Oferta completa (móvil + fijo + internet)"))))</f>
        <v/>
      </c>
      <c r="Q1166">
        <f>$F1166+$H1166+$L1166</f>
        <v/>
      </c>
      <c r="R1166">
        <f>IFERROR(VLOOKUP($A1166,Registros!$B$2:$G$6000,6,0),IFERROR(VLOOKUP($D1166,Winback!$B$2:$C$300,2,0),""))</f>
        <v/>
      </c>
      <c r="S1166">
        <f>IF($E1166=1,"NP","")&amp;IF($G1166=1,"+MOV","")&amp;IF($I1166=1,"+CS","")&amp;IF($K1166=1,"+WB","")</f>
        <v/>
      </c>
      <c r="T1166">
        <f>$E1166+$G1166+$I1166+$K1166</f>
        <v/>
      </c>
    </row>
    <row r="1167">
      <c r="A1167" t="inlineStr">
        <is>
          <t>358092170000</t>
        </is>
      </c>
      <c r="B1167" t="inlineStr">
        <is>
          <t>35809217</t>
        </is>
      </c>
      <c r="C1167" t="inlineStr">
        <is>
          <t>DAVID ENRIQUE BARRIOS RIOS</t>
        </is>
      </c>
      <c r="D1167" t="inlineStr">
        <is>
          <t>DAVIDENRIQUEBARRIOSRIOS</t>
        </is>
      </c>
      <c r="E1167">
        <f>IF(COUNTIFS(Registros!$A$2:$A$6000,"NP",Registros!$B$2:$B$6000,$A1167)&gt;0,1,0)</f>
        <v/>
      </c>
      <c r="F1167">
        <f>IF($E1167=1,SUMIFS(Registros!$F$2:$F$6000,Registros!$A$2:$A$6000,"NP",Registros!$B$2:$B$6000,$A1167),0)</f>
        <v/>
      </c>
      <c r="G1167">
        <f>IF(COUNTIFS(Registros!$A$2:$A$6000,"MOV",Registros!$B$2:$B$6000,$A1167)&gt;0,1,0)</f>
        <v/>
      </c>
      <c r="H1167">
        <f>IF($G1167=1,SUMIFS(Registros!$F$2:$F$6000,Registros!$A$2:$A$6000,"MOV",Registros!$B$2:$B$6000,$A1167),0)</f>
        <v/>
      </c>
      <c r="I1167">
        <f>IF(COUNTIFS(Registros!$A$2:$A$6000,"CS",Registros!$B$2:$B$6000,$A1167)&gt;0,1,0)</f>
        <v/>
      </c>
      <c r="J1167">
        <f>IF($I1167=1,SUMIFS(Registros!$I$2:$I$6000,Registros!$A$2:$A$6000,"CS",Registros!$B$2:$B$6000,$A1167),0)</f>
        <v/>
      </c>
      <c r="K1167">
        <f>IF(COUNTIFS(Winback!$K$2:$K$300,$D1167)&gt;0,1,0)</f>
        <v/>
      </c>
      <c r="L1167">
        <f>IF(AND($K1167=1,LEFT($A1167,3)="WB-"),SUMIFS(Winback!$D$2:$D$300,Winback!$K$2:$K$300,$D1167),0)</f>
        <v/>
      </c>
      <c r="M1167">
        <f>IF(OR($E1167=1,$G1167=1,SUMIFS(Registros!$J$2:$J$6000,Registros!$B$2:$B$6000,$A1167)&gt;0),1,0)</f>
        <v/>
      </c>
      <c r="N1167">
        <f>IF($J1167&gt;0,1,IF(COUNTIFS(Registros!$A$2:$A$6000,"CS",Registros!$B$2:$B$6000,$A1167,Registros!$K$2:$K$6000,"&lt;&gt;")&gt;0,1,0))</f>
        <v/>
      </c>
      <c r="O1167">
        <f>IF(AND($K1167=1,$E1167=0,$G1167=0,$I1167=0),"WINBACK",IF(AND($M1167=1,$N1167&gt;0),"CONVERGENTE",IF($M1167=1,"SOLO MÓVIL",IF($N1167&gt;0,"SOLO FIJO / INTERNET","SIN SERVICIOS"))))</f>
        <v/>
      </c>
      <c r="P1167">
        <f>IF($O1167="WINBACK","Recuperar (winback)",IF($O1167="CONVERGENTE","Upgrade / más líneas",IF($O1167="SOLO MÓVIL","Ofrecer fijo + internet (FLBBTV)",IF($O1167="SOLO FIJO / INTERNET","Ofrecer línea móvil Nextphone","Oferta completa (móvil + fijo + internet)"))))</f>
        <v/>
      </c>
      <c r="Q1167">
        <f>$F1167+$H1167+$L1167</f>
        <v/>
      </c>
      <c r="R1167">
        <f>IFERROR(VLOOKUP($A1167,Registros!$B$2:$G$6000,6,0),IFERROR(VLOOKUP($D1167,Winback!$B$2:$C$300,2,0),""))</f>
        <v/>
      </c>
      <c r="S1167">
        <f>IF($E1167=1,"NP","")&amp;IF($G1167=1,"+MOV","")&amp;IF($I1167=1,"+CS","")&amp;IF($K1167=1,"+WB","")</f>
        <v/>
      </c>
      <c r="T1167">
        <f>$E1167+$G1167+$I1167+$K1167</f>
        <v/>
      </c>
    </row>
    <row r="1168">
      <c r="A1168" t="inlineStr">
        <is>
          <t>353351760000</t>
        </is>
      </c>
      <c r="B1168" t="inlineStr">
        <is>
          <t>35335176</t>
        </is>
      </c>
      <c r="C1168" t="inlineStr">
        <is>
          <t>YAIBEY E REYES C</t>
        </is>
      </c>
      <c r="D1168" t="inlineStr">
        <is>
          <t>YAIBEYEREYESC</t>
        </is>
      </c>
      <c r="E1168">
        <f>IF(COUNTIFS(Registros!$A$2:$A$6000,"NP",Registros!$B$2:$B$6000,$A1168)&gt;0,1,0)</f>
        <v/>
      </c>
      <c r="F1168">
        <f>IF($E1168=1,SUMIFS(Registros!$F$2:$F$6000,Registros!$A$2:$A$6000,"NP",Registros!$B$2:$B$6000,$A1168),0)</f>
        <v/>
      </c>
      <c r="G1168">
        <f>IF(COUNTIFS(Registros!$A$2:$A$6000,"MOV",Registros!$B$2:$B$6000,$A1168)&gt;0,1,0)</f>
        <v/>
      </c>
      <c r="H1168">
        <f>IF($G1168=1,SUMIFS(Registros!$F$2:$F$6000,Registros!$A$2:$A$6000,"MOV",Registros!$B$2:$B$6000,$A1168),0)</f>
        <v/>
      </c>
      <c r="I1168">
        <f>IF(COUNTIFS(Registros!$A$2:$A$6000,"CS",Registros!$B$2:$B$6000,$A1168)&gt;0,1,0)</f>
        <v/>
      </c>
      <c r="J1168">
        <f>IF($I1168=1,SUMIFS(Registros!$I$2:$I$6000,Registros!$A$2:$A$6000,"CS",Registros!$B$2:$B$6000,$A1168),0)</f>
        <v/>
      </c>
      <c r="K1168">
        <f>IF(COUNTIFS(Winback!$K$2:$K$300,$D1168)&gt;0,1,0)</f>
        <v/>
      </c>
      <c r="L1168">
        <f>IF(AND($K1168=1,LEFT($A1168,3)="WB-"),SUMIFS(Winback!$D$2:$D$300,Winback!$K$2:$K$300,$D1168),0)</f>
        <v/>
      </c>
      <c r="M1168">
        <f>IF(OR($E1168=1,$G1168=1,SUMIFS(Registros!$J$2:$J$6000,Registros!$B$2:$B$6000,$A1168)&gt;0),1,0)</f>
        <v/>
      </c>
      <c r="N1168">
        <f>IF($J1168&gt;0,1,IF(COUNTIFS(Registros!$A$2:$A$6000,"CS",Registros!$B$2:$B$6000,$A1168,Registros!$K$2:$K$6000,"&lt;&gt;")&gt;0,1,0))</f>
        <v/>
      </c>
      <c r="O1168">
        <f>IF(AND($K1168=1,$E1168=0,$G1168=0,$I1168=0),"WINBACK",IF(AND($M1168=1,$N1168&gt;0),"CONVERGENTE",IF($M1168=1,"SOLO MÓVIL",IF($N1168&gt;0,"SOLO FIJO / INTERNET","SIN SERVICIOS"))))</f>
        <v/>
      </c>
      <c r="P1168">
        <f>IF($O1168="WINBACK","Recuperar (winback)",IF($O1168="CONVERGENTE","Upgrade / más líneas",IF($O1168="SOLO MÓVIL","Ofrecer fijo + internet (FLBBTV)",IF($O1168="SOLO FIJO / INTERNET","Ofrecer línea móvil Nextphone","Oferta completa (móvil + fijo + internet)"))))</f>
        <v/>
      </c>
      <c r="Q1168">
        <f>$F1168+$H1168+$L1168</f>
        <v/>
      </c>
      <c r="R1168">
        <f>IFERROR(VLOOKUP($A1168,Registros!$B$2:$G$6000,6,0),IFERROR(VLOOKUP($D1168,Winback!$B$2:$C$300,2,0),""))</f>
        <v/>
      </c>
      <c r="S1168">
        <f>IF($E1168=1,"NP","")&amp;IF($G1168=1,"+MOV","")&amp;IF($I1168=1,"+CS","")&amp;IF($K1168=1,"+WB","")</f>
        <v/>
      </c>
      <c r="T1168">
        <f>$E1168+$G1168+$I1168+$K1168</f>
        <v/>
      </c>
    </row>
    <row r="1169">
      <c r="A1169" t="inlineStr">
        <is>
          <t>356175840000</t>
        </is>
      </c>
      <c r="B1169" t="inlineStr">
        <is>
          <t>35617584</t>
        </is>
      </c>
      <c r="C1169" t="inlineStr">
        <is>
          <t>CAROLINA PINEDA</t>
        </is>
      </c>
      <c r="D1169" t="inlineStr">
        <is>
          <t>CAROLINAPINEDA</t>
        </is>
      </c>
      <c r="E1169">
        <f>IF(COUNTIFS(Registros!$A$2:$A$6000,"NP",Registros!$B$2:$B$6000,$A1169)&gt;0,1,0)</f>
        <v/>
      </c>
      <c r="F1169">
        <f>IF($E1169=1,SUMIFS(Registros!$F$2:$F$6000,Registros!$A$2:$A$6000,"NP",Registros!$B$2:$B$6000,$A1169),0)</f>
        <v/>
      </c>
      <c r="G1169">
        <f>IF(COUNTIFS(Registros!$A$2:$A$6000,"MOV",Registros!$B$2:$B$6000,$A1169)&gt;0,1,0)</f>
        <v/>
      </c>
      <c r="H1169">
        <f>IF($G1169=1,SUMIFS(Registros!$F$2:$F$6000,Registros!$A$2:$A$6000,"MOV",Registros!$B$2:$B$6000,$A1169),0)</f>
        <v/>
      </c>
      <c r="I1169">
        <f>IF(COUNTIFS(Registros!$A$2:$A$6000,"CS",Registros!$B$2:$B$6000,$A1169)&gt;0,1,0)</f>
        <v/>
      </c>
      <c r="J1169">
        <f>IF($I1169=1,SUMIFS(Registros!$I$2:$I$6000,Registros!$A$2:$A$6000,"CS",Registros!$B$2:$B$6000,$A1169),0)</f>
        <v/>
      </c>
      <c r="K1169">
        <f>IF(COUNTIFS(Winback!$K$2:$K$300,$D1169)&gt;0,1,0)</f>
        <v/>
      </c>
      <c r="L1169">
        <f>IF(AND($K1169=1,LEFT($A1169,3)="WB-"),SUMIFS(Winback!$D$2:$D$300,Winback!$K$2:$K$300,$D1169),0)</f>
        <v/>
      </c>
      <c r="M1169">
        <f>IF(OR($E1169=1,$G1169=1,SUMIFS(Registros!$J$2:$J$6000,Registros!$B$2:$B$6000,$A1169)&gt;0),1,0)</f>
        <v/>
      </c>
      <c r="N1169">
        <f>IF($J1169&gt;0,1,IF(COUNTIFS(Registros!$A$2:$A$6000,"CS",Registros!$B$2:$B$6000,$A1169,Registros!$K$2:$K$6000,"&lt;&gt;")&gt;0,1,0))</f>
        <v/>
      </c>
      <c r="O1169">
        <f>IF(AND($K1169=1,$E1169=0,$G1169=0,$I1169=0),"WINBACK",IF(AND($M1169=1,$N1169&gt;0),"CONVERGENTE",IF($M1169=1,"SOLO MÓVIL",IF($N1169&gt;0,"SOLO FIJO / INTERNET","SIN SERVICIOS"))))</f>
        <v/>
      </c>
      <c r="P1169">
        <f>IF($O1169="WINBACK","Recuperar (winback)",IF($O1169="CONVERGENTE","Upgrade / más líneas",IF($O1169="SOLO MÓVIL","Ofrecer fijo + internet (FLBBTV)",IF($O1169="SOLO FIJO / INTERNET","Ofrecer línea móvil Nextphone","Oferta completa (móvil + fijo + internet)"))))</f>
        <v/>
      </c>
      <c r="Q1169">
        <f>$F1169+$H1169+$L1169</f>
        <v/>
      </c>
      <c r="R1169">
        <f>IFERROR(VLOOKUP($A1169,Registros!$B$2:$G$6000,6,0),IFERROR(VLOOKUP($D1169,Winback!$B$2:$C$300,2,0),""))</f>
        <v/>
      </c>
      <c r="S1169">
        <f>IF($E1169=1,"NP","")&amp;IF($G1169=1,"+MOV","")&amp;IF($I1169=1,"+CS","")&amp;IF($K1169=1,"+WB","")</f>
        <v/>
      </c>
      <c r="T1169">
        <f>$E1169+$G1169+$I1169+$K1169</f>
        <v/>
      </c>
    </row>
    <row r="1170">
      <c r="A1170" t="inlineStr">
        <is>
          <t>329207170000</t>
        </is>
      </c>
      <c r="B1170" t="inlineStr">
        <is>
          <t>32920717</t>
        </is>
      </c>
      <c r="C1170" t="inlineStr">
        <is>
          <t>HGCC (HUGO GARCIA CO NSTRUCCION Y CONSUL</t>
        </is>
      </c>
      <c r="D1170" t="inlineStr">
        <is>
          <t>HGCCHUGOGARCIACONSTRUCCIONYCONSUL</t>
        </is>
      </c>
      <c r="E1170">
        <f>IF(COUNTIFS(Registros!$A$2:$A$6000,"NP",Registros!$B$2:$B$6000,$A1170)&gt;0,1,0)</f>
        <v/>
      </c>
      <c r="F1170">
        <f>IF($E1170=1,SUMIFS(Registros!$F$2:$F$6000,Registros!$A$2:$A$6000,"NP",Registros!$B$2:$B$6000,$A1170),0)</f>
        <v/>
      </c>
      <c r="G1170">
        <f>IF(COUNTIFS(Registros!$A$2:$A$6000,"MOV",Registros!$B$2:$B$6000,$A1170)&gt;0,1,0)</f>
        <v/>
      </c>
      <c r="H1170">
        <f>IF($G1170=1,SUMIFS(Registros!$F$2:$F$6000,Registros!$A$2:$A$6000,"MOV",Registros!$B$2:$B$6000,$A1170),0)</f>
        <v/>
      </c>
      <c r="I1170">
        <f>IF(COUNTIFS(Registros!$A$2:$A$6000,"CS",Registros!$B$2:$B$6000,$A1170)&gt;0,1,0)</f>
        <v/>
      </c>
      <c r="J1170">
        <f>IF($I1170=1,SUMIFS(Registros!$I$2:$I$6000,Registros!$A$2:$A$6000,"CS",Registros!$B$2:$B$6000,$A1170),0)</f>
        <v/>
      </c>
      <c r="K1170">
        <f>IF(COUNTIFS(Winback!$K$2:$K$300,$D1170)&gt;0,1,0)</f>
        <v/>
      </c>
      <c r="L1170">
        <f>IF(AND($K1170=1,LEFT($A1170,3)="WB-"),SUMIFS(Winback!$D$2:$D$300,Winback!$K$2:$K$300,$D1170),0)</f>
        <v/>
      </c>
      <c r="M1170">
        <f>IF(OR($E1170=1,$G1170=1,SUMIFS(Registros!$J$2:$J$6000,Registros!$B$2:$B$6000,$A1170)&gt;0),1,0)</f>
        <v/>
      </c>
      <c r="N1170">
        <f>IF($J1170&gt;0,1,IF(COUNTIFS(Registros!$A$2:$A$6000,"CS",Registros!$B$2:$B$6000,$A1170,Registros!$K$2:$K$6000,"&lt;&gt;")&gt;0,1,0))</f>
        <v/>
      </c>
      <c r="O1170">
        <f>IF(AND($K1170=1,$E1170=0,$G1170=0,$I1170=0),"WINBACK",IF(AND($M1170=1,$N1170&gt;0),"CONVERGENTE",IF($M1170=1,"SOLO MÓVIL",IF($N1170&gt;0,"SOLO FIJO / INTERNET","SIN SERVICIOS"))))</f>
        <v/>
      </c>
      <c r="P1170">
        <f>IF($O1170="WINBACK","Recuperar (winback)",IF($O1170="CONVERGENTE","Upgrade / más líneas",IF($O1170="SOLO MÓVIL","Ofrecer fijo + internet (FLBBTV)",IF($O1170="SOLO FIJO / INTERNET","Ofrecer línea móvil Nextphone","Oferta completa (móvil + fijo + internet)"))))</f>
        <v/>
      </c>
      <c r="Q1170">
        <f>$F1170+$H1170+$L1170</f>
        <v/>
      </c>
      <c r="R1170">
        <f>IFERROR(VLOOKUP($A1170,Registros!$B$2:$G$6000,6,0),IFERROR(VLOOKUP($D1170,Winback!$B$2:$C$300,2,0),""))</f>
        <v/>
      </c>
      <c r="S1170">
        <f>IF($E1170=1,"NP","")&amp;IF($G1170=1,"+MOV","")&amp;IF($I1170=1,"+CS","")&amp;IF($K1170=1,"+WB","")</f>
        <v/>
      </c>
      <c r="T1170">
        <f>$E1170+$G1170+$I1170+$K1170</f>
        <v/>
      </c>
    </row>
    <row r="1171">
      <c r="A1171" t="inlineStr">
        <is>
          <t>351294370000</t>
        </is>
      </c>
      <c r="B1171" t="inlineStr">
        <is>
          <t>35129437</t>
        </is>
      </c>
      <c r="C1171" t="inlineStr">
        <is>
          <t>GREGORY CHARLIE ANTUNEZ TELLO</t>
        </is>
      </c>
      <c r="D1171" t="inlineStr">
        <is>
          <t>GREGORYCHARLIEANTUNEZTELLO</t>
        </is>
      </c>
      <c r="E1171">
        <f>IF(COUNTIFS(Registros!$A$2:$A$6000,"NP",Registros!$B$2:$B$6000,$A1171)&gt;0,1,0)</f>
        <v/>
      </c>
      <c r="F1171">
        <f>IF($E1171=1,SUMIFS(Registros!$F$2:$F$6000,Registros!$A$2:$A$6000,"NP",Registros!$B$2:$B$6000,$A1171),0)</f>
        <v/>
      </c>
      <c r="G1171">
        <f>IF(COUNTIFS(Registros!$A$2:$A$6000,"MOV",Registros!$B$2:$B$6000,$A1171)&gt;0,1,0)</f>
        <v/>
      </c>
      <c r="H1171">
        <f>IF($G1171=1,SUMIFS(Registros!$F$2:$F$6000,Registros!$A$2:$A$6000,"MOV",Registros!$B$2:$B$6000,$A1171),0)</f>
        <v/>
      </c>
      <c r="I1171">
        <f>IF(COUNTIFS(Registros!$A$2:$A$6000,"CS",Registros!$B$2:$B$6000,$A1171)&gt;0,1,0)</f>
        <v/>
      </c>
      <c r="J1171">
        <f>IF($I1171=1,SUMIFS(Registros!$I$2:$I$6000,Registros!$A$2:$A$6000,"CS",Registros!$B$2:$B$6000,$A1171),0)</f>
        <v/>
      </c>
      <c r="K1171">
        <f>IF(COUNTIFS(Winback!$K$2:$K$300,$D1171)&gt;0,1,0)</f>
        <v/>
      </c>
      <c r="L1171">
        <f>IF(AND($K1171=1,LEFT($A1171,3)="WB-"),SUMIFS(Winback!$D$2:$D$300,Winback!$K$2:$K$300,$D1171),0)</f>
        <v/>
      </c>
      <c r="M1171">
        <f>IF(OR($E1171=1,$G1171=1,SUMIFS(Registros!$J$2:$J$6000,Registros!$B$2:$B$6000,$A1171)&gt;0),1,0)</f>
        <v/>
      </c>
      <c r="N1171">
        <f>IF($J1171&gt;0,1,IF(COUNTIFS(Registros!$A$2:$A$6000,"CS",Registros!$B$2:$B$6000,$A1171,Registros!$K$2:$K$6000,"&lt;&gt;")&gt;0,1,0))</f>
        <v/>
      </c>
      <c r="O1171">
        <f>IF(AND($K1171=1,$E1171=0,$G1171=0,$I1171=0),"WINBACK",IF(AND($M1171=1,$N1171&gt;0),"CONVERGENTE",IF($M1171=1,"SOLO MÓVIL",IF($N1171&gt;0,"SOLO FIJO / INTERNET","SIN SERVICIOS"))))</f>
        <v/>
      </c>
      <c r="P1171">
        <f>IF($O1171="WINBACK","Recuperar (winback)",IF($O1171="CONVERGENTE","Upgrade / más líneas",IF($O1171="SOLO MÓVIL","Ofrecer fijo + internet (FLBBTV)",IF($O1171="SOLO FIJO / INTERNET","Ofrecer línea móvil Nextphone","Oferta completa (móvil + fijo + internet)"))))</f>
        <v/>
      </c>
      <c r="Q1171">
        <f>$F1171+$H1171+$L1171</f>
        <v/>
      </c>
      <c r="R1171">
        <f>IFERROR(VLOOKUP($A1171,Registros!$B$2:$G$6000,6,0),IFERROR(VLOOKUP($D1171,Winback!$B$2:$C$300,2,0),""))</f>
        <v/>
      </c>
      <c r="S1171">
        <f>IF($E1171=1,"NP","")&amp;IF($G1171=1,"+MOV","")&amp;IF($I1171=1,"+CS","")&amp;IF($K1171=1,"+WB","")</f>
        <v/>
      </c>
      <c r="T1171">
        <f>$E1171+$G1171+$I1171+$K1171</f>
        <v/>
      </c>
    </row>
    <row r="1172">
      <c r="A1172" t="inlineStr">
        <is>
          <t>359017020000</t>
        </is>
      </c>
      <c r="B1172" t="inlineStr">
        <is>
          <t>35901702</t>
        </is>
      </c>
      <c r="C1172" t="inlineStr">
        <is>
          <t>DARINEL JULIAN APARICIO GONZALEZ</t>
        </is>
      </c>
      <c r="D1172" t="inlineStr">
        <is>
          <t>DARINELJULIANAPARICIOGONZALEZ</t>
        </is>
      </c>
      <c r="E1172">
        <f>IF(COUNTIFS(Registros!$A$2:$A$6000,"NP",Registros!$B$2:$B$6000,$A1172)&gt;0,1,0)</f>
        <v/>
      </c>
      <c r="F1172">
        <f>IF($E1172=1,SUMIFS(Registros!$F$2:$F$6000,Registros!$A$2:$A$6000,"NP",Registros!$B$2:$B$6000,$A1172),0)</f>
        <v/>
      </c>
      <c r="G1172">
        <f>IF(COUNTIFS(Registros!$A$2:$A$6000,"MOV",Registros!$B$2:$B$6000,$A1172)&gt;0,1,0)</f>
        <v/>
      </c>
      <c r="H1172">
        <f>IF($G1172=1,SUMIFS(Registros!$F$2:$F$6000,Registros!$A$2:$A$6000,"MOV",Registros!$B$2:$B$6000,$A1172),0)</f>
        <v/>
      </c>
      <c r="I1172">
        <f>IF(COUNTIFS(Registros!$A$2:$A$6000,"CS",Registros!$B$2:$B$6000,$A1172)&gt;0,1,0)</f>
        <v/>
      </c>
      <c r="J1172">
        <f>IF($I1172=1,SUMIFS(Registros!$I$2:$I$6000,Registros!$A$2:$A$6000,"CS",Registros!$B$2:$B$6000,$A1172),0)</f>
        <v/>
      </c>
      <c r="K1172">
        <f>IF(COUNTIFS(Winback!$K$2:$K$300,$D1172)&gt;0,1,0)</f>
        <v/>
      </c>
      <c r="L1172">
        <f>IF(AND($K1172=1,LEFT($A1172,3)="WB-"),SUMIFS(Winback!$D$2:$D$300,Winback!$K$2:$K$300,$D1172),0)</f>
        <v/>
      </c>
      <c r="M1172">
        <f>IF(OR($E1172=1,$G1172=1,SUMIFS(Registros!$J$2:$J$6000,Registros!$B$2:$B$6000,$A1172)&gt;0),1,0)</f>
        <v/>
      </c>
      <c r="N1172">
        <f>IF($J1172&gt;0,1,IF(COUNTIFS(Registros!$A$2:$A$6000,"CS",Registros!$B$2:$B$6000,$A1172,Registros!$K$2:$K$6000,"&lt;&gt;")&gt;0,1,0))</f>
        <v/>
      </c>
      <c r="O1172">
        <f>IF(AND($K1172=1,$E1172=0,$G1172=0,$I1172=0),"WINBACK",IF(AND($M1172=1,$N1172&gt;0),"CONVERGENTE",IF($M1172=1,"SOLO MÓVIL",IF($N1172&gt;0,"SOLO FIJO / INTERNET","SIN SERVICIOS"))))</f>
        <v/>
      </c>
      <c r="P1172">
        <f>IF($O1172="WINBACK","Recuperar (winback)",IF($O1172="CONVERGENTE","Upgrade / más líneas",IF($O1172="SOLO MÓVIL","Ofrecer fijo + internet (FLBBTV)",IF($O1172="SOLO FIJO / INTERNET","Ofrecer línea móvil Nextphone","Oferta completa (móvil + fijo + internet)"))))</f>
        <v/>
      </c>
      <c r="Q1172">
        <f>$F1172+$H1172+$L1172</f>
        <v/>
      </c>
      <c r="R1172">
        <f>IFERROR(VLOOKUP($A1172,Registros!$B$2:$G$6000,6,0),IFERROR(VLOOKUP($D1172,Winback!$B$2:$C$300,2,0),""))</f>
        <v/>
      </c>
      <c r="S1172">
        <f>IF($E1172=1,"NP","")&amp;IF($G1172=1,"+MOV","")&amp;IF($I1172=1,"+CS","")&amp;IF($K1172=1,"+WB","")</f>
        <v/>
      </c>
      <c r="T1172">
        <f>$E1172+$G1172+$I1172+$K1172</f>
        <v/>
      </c>
    </row>
    <row r="1173">
      <c r="A1173" t="inlineStr">
        <is>
          <t>348036940000</t>
        </is>
      </c>
      <c r="B1173" t="inlineStr">
        <is>
          <t>34803694</t>
        </is>
      </c>
      <c r="C1173" t="inlineStr">
        <is>
          <t>DANIEL ENRIQUE MONTERREY GARRIDO</t>
        </is>
      </c>
      <c r="D1173" t="inlineStr">
        <is>
          <t>DANIELENRIQUEMONTERREYGARRIDO</t>
        </is>
      </c>
      <c r="E1173">
        <f>IF(COUNTIFS(Registros!$A$2:$A$6000,"NP",Registros!$B$2:$B$6000,$A1173)&gt;0,1,0)</f>
        <v/>
      </c>
      <c r="F1173">
        <f>IF($E1173=1,SUMIFS(Registros!$F$2:$F$6000,Registros!$A$2:$A$6000,"NP",Registros!$B$2:$B$6000,$A1173),0)</f>
        <v/>
      </c>
      <c r="G1173">
        <f>IF(COUNTIFS(Registros!$A$2:$A$6000,"MOV",Registros!$B$2:$B$6000,$A1173)&gt;0,1,0)</f>
        <v/>
      </c>
      <c r="H1173">
        <f>IF($G1173=1,SUMIFS(Registros!$F$2:$F$6000,Registros!$A$2:$A$6000,"MOV",Registros!$B$2:$B$6000,$A1173),0)</f>
        <v/>
      </c>
      <c r="I1173">
        <f>IF(COUNTIFS(Registros!$A$2:$A$6000,"CS",Registros!$B$2:$B$6000,$A1173)&gt;0,1,0)</f>
        <v/>
      </c>
      <c r="J1173">
        <f>IF($I1173=1,SUMIFS(Registros!$I$2:$I$6000,Registros!$A$2:$A$6000,"CS",Registros!$B$2:$B$6000,$A1173),0)</f>
        <v/>
      </c>
      <c r="K1173">
        <f>IF(COUNTIFS(Winback!$K$2:$K$300,$D1173)&gt;0,1,0)</f>
        <v/>
      </c>
      <c r="L1173">
        <f>IF(AND($K1173=1,LEFT($A1173,3)="WB-"),SUMIFS(Winback!$D$2:$D$300,Winback!$K$2:$K$300,$D1173),0)</f>
        <v/>
      </c>
      <c r="M1173">
        <f>IF(OR($E1173=1,$G1173=1,SUMIFS(Registros!$J$2:$J$6000,Registros!$B$2:$B$6000,$A1173)&gt;0),1,0)</f>
        <v/>
      </c>
      <c r="N1173">
        <f>IF($J1173&gt;0,1,IF(COUNTIFS(Registros!$A$2:$A$6000,"CS",Registros!$B$2:$B$6000,$A1173,Registros!$K$2:$K$6000,"&lt;&gt;")&gt;0,1,0))</f>
        <v/>
      </c>
      <c r="O1173">
        <f>IF(AND($K1173=1,$E1173=0,$G1173=0,$I1173=0),"WINBACK",IF(AND($M1173=1,$N1173&gt;0),"CONVERGENTE",IF($M1173=1,"SOLO MÓVIL",IF($N1173&gt;0,"SOLO FIJO / INTERNET","SIN SERVICIOS"))))</f>
        <v/>
      </c>
      <c r="P1173">
        <f>IF($O1173="WINBACK","Recuperar (winback)",IF($O1173="CONVERGENTE","Upgrade / más líneas",IF($O1173="SOLO MÓVIL","Ofrecer fijo + internet (FLBBTV)",IF($O1173="SOLO FIJO / INTERNET","Ofrecer línea móvil Nextphone","Oferta completa (móvil + fijo + internet)"))))</f>
        <v/>
      </c>
      <c r="Q1173">
        <f>$F1173+$H1173+$L1173</f>
        <v/>
      </c>
      <c r="R1173">
        <f>IFERROR(VLOOKUP($A1173,Registros!$B$2:$G$6000,6,0),IFERROR(VLOOKUP($D1173,Winback!$B$2:$C$300,2,0),""))</f>
        <v/>
      </c>
      <c r="S1173">
        <f>IF($E1173=1,"NP","")&amp;IF($G1173=1,"+MOV","")&amp;IF($I1173=1,"+CS","")&amp;IF($K1173=1,"+WB","")</f>
        <v/>
      </c>
      <c r="T1173">
        <f>$E1173+$G1173+$I1173+$K1173</f>
        <v/>
      </c>
    </row>
    <row r="1174">
      <c r="A1174" t="inlineStr">
        <is>
          <t>353354840000</t>
        </is>
      </c>
      <c r="B1174" t="inlineStr">
        <is>
          <t>35335484</t>
        </is>
      </c>
      <c r="C1174" t="inlineStr">
        <is>
          <t>EDWIN JAVIER ARENAS LOPEZ</t>
        </is>
      </c>
      <c r="D1174" t="inlineStr">
        <is>
          <t>EDWINJAVIERARENASLOPEZ</t>
        </is>
      </c>
      <c r="E1174">
        <f>IF(COUNTIFS(Registros!$A$2:$A$6000,"NP",Registros!$B$2:$B$6000,$A1174)&gt;0,1,0)</f>
        <v/>
      </c>
      <c r="F1174">
        <f>IF($E1174=1,SUMIFS(Registros!$F$2:$F$6000,Registros!$A$2:$A$6000,"NP",Registros!$B$2:$B$6000,$A1174),0)</f>
        <v/>
      </c>
      <c r="G1174">
        <f>IF(COUNTIFS(Registros!$A$2:$A$6000,"MOV",Registros!$B$2:$B$6000,$A1174)&gt;0,1,0)</f>
        <v/>
      </c>
      <c r="H1174">
        <f>IF($G1174=1,SUMIFS(Registros!$F$2:$F$6000,Registros!$A$2:$A$6000,"MOV",Registros!$B$2:$B$6000,$A1174),0)</f>
        <v/>
      </c>
      <c r="I1174">
        <f>IF(COUNTIFS(Registros!$A$2:$A$6000,"CS",Registros!$B$2:$B$6000,$A1174)&gt;0,1,0)</f>
        <v/>
      </c>
      <c r="J1174">
        <f>IF($I1174=1,SUMIFS(Registros!$I$2:$I$6000,Registros!$A$2:$A$6000,"CS",Registros!$B$2:$B$6000,$A1174),0)</f>
        <v/>
      </c>
      <c r="K1174">
        <f>IF(COUNTIFS(Winback!$K$2:$K$300,$D1174)&gt;0,1,0)</f>
        <v/>
      </c>
      <c r="L1174">
        <f>IF(AND($K1174=1,LEFT($A1174,3)="WB-"),SUMIFS(Winback!$D$2:$D$300,Winback!$K$2:$K$300,$D1174),0)</f>
        <v/>
      </c>
      <c r="M1174">
        <f>IF(OR($E1174=1,$G1174=1,SUMIFS(Registros!$J$2:$J$6000,Registros!$B$2:$B$6000,$A1174)&gt;0),1,0)</f>
        <v/>
      </c>
      <c r="N1174">
        <f>IF($J1174&gt;0,1,IF(COUNTIFS(Registros!$A$2:$A$6000,"CS",Registros!$B$2:$B$6000,$A1174,Registros!$K$2:$K$6000,"&lt;&gt;")&gt;0,1,0))</f>
        <v/>
      </c>
      <c r="O1174">
        <f>IF(AND($K1174=1,$E1174=0,$G1174=0,$I1174=0),"WINBACK",IF(AND($M1174=1,$N1174&gt;0),"CONVERGENTE",IF($M1174=1,"SOLO MÓVIL",IF($N1174&gt;0,"SOLO FIJO / INTERNET","SIN SERVICIOS"))))</f>
        <v/>
      </c>
      <c r="P1174">
        <f>IF($O1174="WINBACK","Recuperar (winback)",IF($O1174="CONVERGENTE","Upgrade / más líneas",IF($O1174="SOLO MÓVIL","Ofrecer fijo + internet (FLBBTV)",IF($O1174="SOLO FIJO / INTERNET","Ofrecer línea móvil Nextphone","Oferta completa (móvil + fijo + internet)"))))</f>
        <v/>
      </c>
      <c r="Q1174">
        <f>$F1174+$H1174+$L1174</f>
        <v/>
      </c>
      <c r="R1174">
        <f>IFERROR(VLOOKUP($A1174,Registros!$B$2:$G$6000,6,0),IFERROR(VLOOKUP($D1174,Winback!$B$2:$C$300,2,0),""))</f>
        <v/>
      </c>
      <c r="S1174">
        <f>IF($E1174=1,"NP","")&amp;IF($G1174=1,"+MOV","")&amp;IF($I1174=1,"+CS","")&amp;IF($K1174=1,"+WB","")</f>
        <v/>
      </c>
      <c r="T1174">
        <f>$E1174+$G1174+$I1174+$K1174</f>
        <v/>
      </c>
    </row>
    <row r="1175">
      <c r="A1175" t="inlineStr">
        <is>
          <t>346331450000</t>
        </is>
      </c>
      <c r="B1175" t="inlineStr">
        <is>
          <t>34633145</t>
        </is>
      </c>
      <c r="C1175" t="inlineStr">
        <is>
          <t>MAYDELIN MASSIEL SANDOVAL KNIGTH</t>
        </is>
      </c>
      <c r="D1175" t="inlineStr">
        <is>
          <t>MAYDELINMASSIELSANDOVALKNIGTH</t>
        </is>
      </c>
      <c r="E1175">
        <f>IF(COUNTIFS(Registros!$A$2:$A$6000,"NP",Registros!$B$2:$B$6000,$A1175)&gt;0,1,0)</f>
        <v/>
      </c>
      <c r="F1175">
        <f>IF($E1175=1,SUMIFS(Registros!$F$2:$F$6000,Registros!$A$2:$A$6000,"NP",Registros!$B$2:$B$6000,$A1175),0)</f>
        <v/>
      </c>
      <c r="G1175">
        <f>IF(COUNTIFS(Registros!$A$2:$A$6000,"MOV",Registros!$B$2:$B$6000,$A1175)&gt;0,1,0)</f>
        <v/>
      </c>
      <c r="H1175">
        <f>IF($G1175=1,SUMIFS(Registros!$F$2:$F$6000,Registros!$A$2:$A$6000,"MOV",Registros!$B$2:$B$6000,$A1175),0)</f>
        <v/>
      </c>
      <c r="I1175">
        <f>IF(COUNTIFS(Registros!$A$2:$A$6000,"CS",Registros!$B$2:$B$6000,$A1175)&gt;0,1,0)</f>
        <v/>
      </c>
      <c r="J1175">
        <f>IF($I1175=1,SUMIFS(Registros!$I$2:$I$6000,Registros!$A$2:$A$6000,"CS",Registros!$B$2:$B$6000,$A1175),0)</f>
        <v/>
      </c>
      <c r="K1175">
        <f>IF(COUNTIFS(Winback!$K$2:$K$300,$D1175)&gt;0,1,0)</f>
        <v/>
      </c>
      <c r="L1175">
        <f>IF(AND($K1175=1,LEFT($A1175,3)="WB-"),SUMIFS(Winback!$D$2:$D$300,Winback!$K$2:$K$300,$D1175),0)</f>
        <v/>
      </c>
      <c r="M1175">
        <f>IF(OR($E1175=1,$G1175=1,SUMIFS(Registros!$J$2:$J$6000,Registros!$B$2:$B$6000,$A1175)&gt;0),1,0)</f>
        <v/>
      </c>
      <c r="N1175">
        <f>IF($J1175&gt;0,1,IF(COUNTIFS(Registros!$A$2:$A$6000,"CS",Registros!$B$2:$B$6000,$A1175,Registros!$K$2:$K$6000,"&lt;&gt;")&gt;0,1,0))</f>
        <v/>
      </c>
      <c r="O1175">
        <f>IF(AND($K1175=1,$E1175=0,$G1175=0,$I1175=0),"WINBACK",IF(AND($M1175=1,$N1175&gt;0),"CONVERGENTE",IF($M1175=1,"SOLO MÓVIL",IF($N1175&gt;0,"SOLO FIJO / INTERNET","SIN SERVICIOS"))))</f>
        <v/>
      </c>
      <c r="P1175">
        <f>IF($O1175="WINBACK","Recuperar (winback)",IF($O1175="CONVERGENTE","Upgrade / más líneas",IF($O1175="SOLO MÓVIL","Ofrecer fijo + internet (FLBBTV)",IF($O1175="SOLO FIJO / INTERNET","Ofrecer línea móvil Nextphone","Oferta completa (móvil + fijo + internet)"))))</f>
        <v/>
      </c>
      <c r="Q1175">
        <f>$F1175+$H1175+$L1175</f>
        <v/>
      </c>
      <c r="R1175">
        <f>IFERROR(VLOOKUP($A1175,Registros!$B$2:$G$6000,6,0),IFERROR(VLOOKUP($D1175,Winback!$B$2:$C$300,2,0),""))</f>
        <v/>
      </c>
      <c r="S1175">
        <f>IF($E1175=1,"NP","")&amp;IF($G1175=1,"+MOV","")&amp;IF($I1175=1,"+CS","")&amp;IF($K1175=1,"+WB","")</f>
        <v/>
      </c>
      <c r="T1175">
        <f>$E1175+$G1175+$I1175+$K1175</f>
        <v/>
      </c>
    </row>
    <row r="1176">
      <c r="A1176" t="inlineStr">
        <is>
          <t>351286200000</t>
        </is>
      </c>
      <c r="B1176" t="inlineStr">
        <is>
          <t>35128620</t>
        </is>
      </c>
      <c r="C1176" t="inlineStr">
        <is>
          <t>CARLOS VEGA</t>
        </is>
      </c>
      <c r="D1176" t="inlineStr">
        <is>
          <t>CARLOSVEGA</t>
        </is>
      </c>
      <c r="E1176">
        <f>IF(COUNTIFS(Registros!$A$2:$A$6000,"NP",Registros!$B$2:$B$6000,$A1176)&gt;0,1,0)</f>
        <v/>
      </c>
      <c r="F1176">
        <f>IF($E1176=1,SUMIFS(Registros!$F$2:$F$6000,Registros!$A$2:$A$6000,"NP",Registros!$B$2:$B$6000,$A1176),0)</f>
        <v/>
      </c>
      <c r="G1176">
        <f>IF(COUNTIFS(Registros!$A$2:$A$6000,"MOV",Registros!$B$2:$B$6000,$A1176)&gt;0,1,0)</f>
        <v/>
      </c>
      <c r="H1176">
        <f>IF($G1176=1,SUMIFS(Registros!$F$2:$F$6000,Registros!$A$2:$A$6000,"MOV",Registros!$B$2:$B$6000,$A1176),0)</f>
        <v/>
      </c>
      <c r="I1176">
        <f>IF(COUNTIFS(Registros!$A$2:$A$6000,"CS",Registros!$B$2:$B$6000,$A1176)&gt;0,1,0)</f>
        <v/>
      </c>
      <c r="J1176">
        <f>IF($I1176=1,SUMIFS(Registros!$I$2:$I$6000,Registros!$A$2:$A$6000,"CS",Registros!$B$2:$B$6000,$A1176),0)</f>
        <v/>
      </c>
      <c r="K1176">
        <f>IF(COUNTIFS(Winback!$K$2:$K$300,$D1176)&gt;0,1,0)</f>
        <v/>
      </c>
      <c r="L1176">
        <f>IF(AND($K1176=1,LEFT($A1176,3)="WB-"),SUMIFS(Winback!$D$2:$D$300,Winback!$K$2:$K$300,$D1176),0)</f>
        <v/>
      </c>
      <c r="M1176">
        <f>IF(OR($E1176=1,$G1176=1,SUMIFS(Registros!$J$2:$J$6000,Registros!$B$2:$B$6000,$A1176)&gt;0),1,0)</f>
        <v/>
      </c>
      <c r="N1176">
        <f>IF($J1176&gt;0,1,IF(COUNTIFS(Registros!$A$2:$A$6000,"CS",Registros!$B$2:$B$6000,$A1176,Registros!$K$2:$K$6000,"&lt;&gt;")&gt;0,1,0))</f>
        <v/>
      </c>
      <c r="O1176">
        <f>IF(AND($K1176=1,$E1176=0,$G1176=0,$I1176=0),"WINBACK",IF(AND($M1176=1,$N1176&gt;0),"CONVERGENTE",IF($M1176=1,"SOLO MÓVIL",IF($N1176&gt;0,"SOLO FIJO / INTERNET","SIN SERVICIOS"))))</f>
        <v/>
      </c>
      <c r="P1176">
        <f>IF($O1176="WINBACK","Recuperar (winback)",IF($O1176="CONVERGENTE","Upgrade / más líneas",IF($O1176="SOLO MÓVIL","Ofrecer fijo + internet (FLBBTV)",IF($O1176="SOLO FIJO / INTERNET","Ofrecer línea móvil Nextphone","Oferta completa (móvil + fijo + internet)"))))</f>
        <v/>
      </c>
      <c r="Q1176">
        <f>$F1176+$H1176+$L1176</f>
        <v/>
      </c>
      <c r="R1176">
        <f>IFERROR(VLOOKUP($A1176,Registros!$B$2:$G$6000,6,0),IFERROR(VLOOKUP($D1176,Winback!$B$2:$C$300,2,0),""))</f>
        <v/>
      </c>
      <c r="S1176">
        <f>IF($E1176=1,"NP","")&amp;IF($G1176=1,"+MOV","")&amp;IF($I1176=1,"+CS","")&amp;IF($K1176=1,"+WB","")</f>
        <v/>
      </c>
      <c r="T1176">
        <f>$E1176+$G1176+$I1176+$K1176</f>
        <v/>
      </c>
    </row>
    <row r="1177">
      <c r="A1177" t="inlineStr">
        <is>
          <t>354223120000</t>
        </is>
      </c>
      <c r="B1177" t="inlineStr">
        <is>
          <t>35422312</t>
        </is>
      </c>
      <c r="C1177" t="inlineStr">
        <is>
          <t>JOSE ESPINO</t>
        </is>
      </c>
      <c r="D1177" t="inlineStr">
        <is>
          <t>JOSEESPINO</t>
        </is>
      </c>
      <c r="E1177">
        <f>IF(COUNTIFS(Registros!$A$2:$A$6000,"NP",Registros!$B$2:$B$6000,$A1177)&gt;0,1,0)</f>
        <v/>
      </c>
      <c r="F1177">
        <f>IF($E1177=1,SUMIFS(Registros!$F$2:$F$6000,Registros!$A$2:$A$6000,"NP",Registros!$B$2:$B$6000,$A1177),0)</f>
        <v/>
      </c>
      <c r="G1177">
        <f>IF(COUNTIFS(Registros!$A$2:$A$6000,"MOV",Registros!$B$2:$B$6000,$A1177)&gt;0,1,0)</f>
        <v/>
      </c>
      <c r="H1177">
        <f>IF($G1177=1,SUMIFS(Registros!$F$2:$F$6000,Registros!$A$2:$A$6000,"MOV",Registros!$B$2:$B$6000,$A1177),0)</f>
        <v/>
      </c>
      <c r="I1177">
        <f>IF(COUNTIFS(Registros!$A$2:$A$6000,"CS",Registros!$B$2:$B$6000,$A1177)&gt;0,1,0)</f>
        <v/>
      </c>
      <c r="J1177">
        <f>IF($I1177=1,SUMIFS(Registros!$I$2:$I$6000,Registros!$A$2:$A$6000,"CS",Registros!$B$2:$B$6000,$A1177),0)</f>
        <v/>
      </c>
      <c r="K1177">
        <f>IF(COUNTIFS(Winback!$K$2:$K$300,$D1177)&gt;0,1,0)</f>
        <v/>
      </c>
      <c r="L1177">
        <f>IF(AND($K1177=1,LEFT($A1177,3)="WB-"),SUMIFS(Winback!$D$2:$D$300,Winback!$K$2:$K$300,$D1177),0)</f>
        <v/>
      </c>
      <c r="M1177">
        <f>IF(OR($E1177=1,$G1177=1,SUMIFS(Registros!$J$2:$J$6000,Registros!$B$2:$B$6000,$A1177)&gt;0),1,0)</f>
        <v/>
      </c>
      <c r="N1177">
        <f>IF($J1177&gt;0,1,IF(COUNTIFS(Registros!$A$2:$A$6000,"CS",Registros!$B$2:$B$6000,$A1177,Registros!$K$2:$K$6000,"&lt;&gt;")&gt;0,1,0))</f>
        <v/>
      </c>
      <c r="O1177">
        <f>IF(AND($K1177=1,$E1177=0,$G1177=0,$I1177=0),"WINBACK",IF(AND($M1177=1,$N1177&gt;0),"CONVERGENTE",IF($M1177=1,"SOLO MÓVIL",IF($N1177&gt;0,"SOLO FIJO / INTERNET","SIN SERVICIOS"))))</f>
        <v/>
      </c>
      <c r="P1177">
        <f>IF($O1177="WINBACK","Recuperar (winback)",IF($O1177="CONVERGENTE","Upgrade / más líneas",IF($O1177="SOLO MÓVIL","Ofrecer fijo + internet (FLBBTV)",IF($O1177="SOLO FIJO / INTERNET","Ofrecer línea móvil Nextphone","Oferta completa (móvil + fijo + internet)"))))</f>
        <v/>
      </c>
      <c r="Q1177">
        <f>$F1177+$H1177+$L1177</f>
        <v/>
      </c>
      <c r="R1177">
        <f>IFERROR(VLOOKUP($A1177,Registros!$B$2:$G$6000,6,0),IFERROR(VLOOKUP($D1177,Winback!$B$2:$C$300,2,0),""))</f>
        <v/>
      </c>
      <c r="S1177">
        <f>IF($E1177=1,"NP","")&amp;IF($G1177=1,"+MOV","")&amp;IF($I1177=1,"+CS","")&amp;IF($K1177=1,"+WB","")</f>
        <v/>
      </c>
      <c r="T1177">
        <f>$E1177+$G1177+$I1177+$K1177</f>
        <v/>
      </c>
    </row>
    <row r="1178">
      <c r="A1178" t="inlineStr">
        <is>
          <t>351237600000</t>
        </is>
      </c>
      <c r="B1178" t="inlineStr">
        <is>
          <t>35123760</t>
        </is>
      </c>
      <c r="C1178" t="inlineStr">
        <is>
          <t>ANGHELO ALFONSO HERNANDEZ ESPINOSA</t>
        </is>
      </c>
      <c r="D1178" t="inlineStr">
        <is>
          <t>ANGHELOALFONSOHERNANDEZESPINOSA</t>
        </is>
      </c>
      <c r="E1178">
        <f>IF(COUNTIFS(Registros!$A$2:$A$6000,"NP",Registros!$B$2:$B$6000,$A1178)&gt;0,1,0)</f>
        <v/>
      </c>
      <c r="F1178">
        <f>IF($E1178=1,SUMIFS(Registros!$F$2:$F$6000,Registros!$A$2:$A$6000,"NP",Registros!$B$2:$B$6000,$A1178),0)</f>
        <v/>
      </c>
      <c r="G1178">
        <f>IF(COUNTIFS(Registros!$A$2:$A$6000,"MOV",Registros!$B$2:$B$6000,$A1178)&gt;0,1,0)</f>
        <v/>
      </c>
      <c r="H1178">
        <f>IF($G1178=1,SUMIFS(Registros!$F$2:$F$6000,Registros!$A$2:$A$6000,"MOV",Registros!$B$2:$B$6000,$A1178),0)</f>
        <v/>
      </c>
      <c r="I1178">
        <f>IF(COUNTIFS(Registros!$A$2:$A$6000,"CS",Registros!$B$2:$B$6000,$A1178)&gt;0,1,0)</f>
        <v/>
      </c>
      <c r="J1178">
        <f>IF($I1178=1,SUMIFS(Registros!$I$2:$I$6000,Registros!$A$2:$A$6000,"CS",Registros!$B$2:$B$6000,$A1178),0)</f>
        <v/>
      </c>
      <c r="K1178">
        <f>IF(COUNTIFS(Winback!$K$2:$K$300,$D1178)&gt;0,1,0)</f>
        <v/>
      </c>
      <c r="L1178">
        <f>IF(AND($K1178=1,LEFT($A1178,3)="WB-"),SUMIFS(Winback!$D$2:$D$300,Winback!$K$2:$K$300,$D1178),0)</f>
        <v/>
      </c>
      <c r="M1178">
        <f>IF(OR($E1178=1,$G1178=1,SUMIFS(Registros!$J$2:$J$6000,Registros!$B$2:$B$6000,$A1178)&gt;0),1,0)</f>
        <v/>
      </c>
      <c r="N1178">
        <f>IF($J1178&gt;0,1,IF(COUNTIFS(Registros!$A$2:$A$6000,"CS",Registros!$B$2:$B$6000,$A1178,Registros!$K$2:$K$6000,"&lt;&gt;")&gt;0,1,0))</f>
        <v/>
      </c>
      <c r="O1178">
        <f>IF(AND($K1178=1,$E1178=0,$G1178=0,$I1178=0),"WINBACK",IF(AND($M1178=1,$N1178&gt;0),"CONVERGENTE",IF($M1178=1,"SOLO MÓVIL",IF($N1178&gt;0,"SOLO FIJO / INTERNET","SIN SERVICIOS"))))</f>
        <v/>
      </c>
      <c r="P1178">
        <f>IF($O1178="WINBACK","Recuperar (winback)",IF($O1178="CONVERGENTE","Upgrade / más líneas",IF($O1178="SOLO MÓVIL","Ofrecer fijo + internet (FLBBTV)",IF($O1178="SOLO FIJO / INTERNET","Ofrecer línea móvil Nextphone","Oferta completa (móvil + fijo + internet)"))))</f>
        <v/>
      </c>
      <c r="Q1178">
        <f>$F1178+$H1178+$L1178</f>
        <v/>
      </c>
      <c r="R1178">
        <f>IFERROR(VLOOKUP($A1178,Registros!$B$2:$G$6000,6,0),IFERROR(VLOOKUP($D1178,Winback!$B$2:$C$300,2,0),""))</f>
        <v/>
      </c>
      <c r="S1178">
        <f>IF($E1178=1,"NP","")&amp;IF($G1178=1,"+MOV","")&amp;IF($I1178=1,"+CS","")&amp;IF($K1178=1,"+WB","")</f>
        <v/>
      </c>
      <c r="T1178">
        <f>$E1178+$G1178+$I1178+$K1178</f>
        <v/>
      </c>
    </row>
    <row r="1179">
      <c r="A1179" t="inlineStr">
        <is>
          <t>347122050000</t>
        </is>
      </c>
      <c r="B1179" t="inlineStr">
        <is>
          <t>34712205</t>
        </is>
      </c>
      <c r="C1179" t="inlineStr">
        <is>
          <t>LESLIZBETH TORIBIO SAEZ</t>
        </is>
      </c>
      <c r="D1179" t="inlineStr">
        <is>
          <t>LESLIZBETHTORIBIOSAEZ</t>
        </is>
      </c>
      <c r="E1179">
        <f>IF(COUNTIFS(Registros!$A$2:$A$6000,"NP",Registros!$B$2:$B$6000,$A1179)&gt;0,1,0)</f>
        <v/>
      </c>
      <c r="F1179">
        <f>IF($E1179=1,SUMIFS(Registros!$F$2:$F$6000,Registros!$A$2:$A$6000,"NP",Registros!$B$2:$B$6000,$A1179),0)</f>
        <v/>
      </c>
      <c r="G1179">
        <f>IF(COUNTIFS(Registros!$A$2:$A$6000,"MOV",Registros!$B$2:$B$6000,$A1179)&gt;0,1,0)</f>
        <v/>
      </c>
      <c r="H1179">
        <f>IF($G1179=1,SUMIFS(Registros!$F$2:$F$6000,Registros!$A$2:$A$6000,"MOV",Registros!$B$2:$B$6000,$A1179),0)</f>
        <v/>
      </c>
      <c r="I1179">
        <f>IF(COUNTIFS(Registros!$A$2:$A$6000,"CS",Registros!$B$2:$B$6000,$A1179)&gt;0,1,0)</f>
        <v/>
      </c>
      <c r="J1179">
        <f>IF($I1179=1,SUMIFS(Registros!$I$2:$I$6000,Registros!$A$2:$A$6000,"CS",Registros!$B$2:$B$6000,$A1179),0)</f>
        <v/>
      </c>
      <c r="K1179">
        <f>IF(COUNTIFS(Winback!$K$2:$K$300,$D1179)&gt;0,1,0)</f>
        <v/>
      </c>
      <c r="L1179">
        <f>IF(AND($K1179=1,LEFT($A1179,3)="WB-"),SUMIFS(Winback!$D$2:$D$300,Winback!$K$2:$K$300,$D1179),0)</f>
        <v/>
      </c>
      <c r="M1179">
        <f>IF(OR($E1179=1,$G1179=1,SUMIFS(Registros!$J$2:$J$6000,Registros!$B$2:$B$6000,$A1179)&gt;0),1,0)</f>
        <v/>
      </c>
      <c r="N1179">
        <f>IF($J1179&gt;0,1,IF(COUNTIFS(Registros!$A$2:$A$6000,"CS",Registros!$B$2:$B$6000,$A1179,Registros!$K$2:$K$6000,"&lt;&gt;")&gt;0,1,0))</f>
        <v/>
      </c>
      <c r="O1179">
        <f>IF(AND($K1179=1,$E1179=0,$G1179=0,$I1179=0),"WINBACK",IF(AND($M1179=1,$N1179&gt;0),"CONVERGENTE",IF($M1179=1,"SOLO MÓVIL",IF($N1179&gt;0,"SOLO FIJO / INTERNET","SIN SERVICIOS"))))</f>
        <v/>
      </c>
      <c r="P1179">
        <f>IF($O1179="WINBACK","Recuperar (winback)",IF($O1179="CONVERGENTE","Upgrade / más líneas",IF($O1179="SOLO MÓVIL","Ofrecer fijo + internet (FLBBTV)",IF($O1179="SOLO FIJO / INTERNET","Ofrecer línea móvil Nextphone","Oferta completa (móvil + fijo + internet)"))))</f>
        <v/>
      </c>
      <c r="Q1179">
        <f>$F1179+$H1179+$L1179</f>
        <v/>
      </c>
      <c r="R1179">
        <f>IFERROR(VLOOKUP($A1179,Registros!$B$2:$G$6000,6,0),IFERROR(VLOOKUP($D1179,Winback!$B$2:$C$300,2,0),""))</f>
        <v/>
      </c>
      <c r="S1179">
        <f>IF($E1179=1,"NP","")&amp;IF($G1179=1,"+MOV","")&amp;IF($I1179=1,"+CS","")&amp;IF($K1179=1,"+WB","")</f>
        <v/>
      </c>
      <c r="T1179">
        <f>$E1179+$G1179+$I1179+$K1179</f>
        <v/>
      </c>
    </row>
    <row r="1180">
      <c r="A1180" t="inlineStr">
        <is>
          <t>356384190000</t>
        </is>
      </c>
      <c r="B1180" t="inlineStr">
        <is>
          <t>35638419</t>
        </is>
      </c>
      <c r="C1180" t="inlineStr">
        <is>
          <t>CARLOS IVAN CHAVEZ MELGAR</t>
        </is>
      </c>
      <c r="D1180" t="inlineStr">
        <is>
          <t>CARLOSIVANCHAVEZMELGAR</t>
        </is>
      </c>
      <c r="E1180">
        <f>IF(COUNTIFS(Registros!$A$2:$A$6000,"NP",Registros!$B$2:$B$6000,$A1180)&gt;0,1,0)</f>
        <v/>
      </c>
      <c r="F1180">
        <f>IF($E1180=1,SUMIFS(Registros!$F$2:$F$6000,Registros!$A$2:$A$6000,"NP",Registros!$B$2:$B$6000,$A1180),0)</f>
        <v/>
      </c>
      <c r="G1180">
        <f>IF(COUNTIFS(Registros!$A$2:$A$6000,"MOV",Registros!$B$2:$B$6000,$A1180)&gt;0,1,0)</f>
        <v/>
      </c>
      <c r="H1180">
        <f>IF($G1180=1,SUMIFS(Registros!$F$2:$F$6000,Registros!$A$2:$A$6000,"MOV",Registros!$B$2:$B$6000,$A1180),0)</f>
        <v/>
      </c>
      <c r="I1180">
        <f>IF(COUNTIFS(Registros!$A$2:$A$6000,"CS",Registros!$B$2:$B$6000,$A1180)&gt;0,1,0)</f>
        <v/>
      </c>
      <c r="J1180">
        <f>IF($I1180=1,SUMIFS(Registros!$I$2:$I$6000,Registros!$A$2:$A$6000,"CS",Registros!$B$2:$B$6000,$A1180),0)</f>
        <v/>
      </c>
      <c r="K1180">
        <f>IF(COUNTIFS(Winback!$K$2:$K$300,$D1180)&gt;0,1,0)</f>
        <v/>
      </c>
      <c r="L1180">
        <f>IF(AND($K1180=1,LEFT($A1180,3)="WB-"),SUMIFS(Winback!$D$2:$D$300,Winback!$K$2:$K$300,$D1180),0)</f>
        <v/>
      </c>
      <c r="M1180">
        <f>IF(OR($E1180=1,$G1180=1,SUMIFS(Registros!$J$2:$J$6000,Registros!$B$2:$B$6000,$A1180)&gt;0),1,0)</f>
        <v/>
      </c>
      <c r="N1180">
        <f>IF($J1180&gt;0,1,IF(COUNTIFS(Registros!$A$2:$A$6000,"CS",Registros!$B$2:$B$6000,$A1180,Registros!$K$2:$K$6000,"&lt;&gt;")&gt;0,1,0))</f>
        <v/>
      </c>
      <c r="O1180">
        <f>IF(AND($K1180=1,$E1180=0,$G1180=0,$I1180=0),"WINBACK",IF(AND($M1180=1,$N1180&gt;0),"CONVERGENTE",IF($M1180=1,"SOLO MÓVIL",IF($N1180&gt;0,"SOLO FIJO / INTERNET","SIN SERVICIOS"))))</f>
        <v/>
      </c>
      <c r="P1180">
        <f>IF($O1180="WINBACK","Recuperar (winback)",IF($O1180="CONVERGENTE","Upgrade / más líneas",IF($O1180="SOLO MÓVIL","Ofrecer fijo + internet (FLBBTV)",IF($O1180="SOLO FIJO / INTERNET","Ofrecer línea móvil Nextphone","Oferta completa (móvil + fijo + internet)"))))</f>
        <v/>
      </c>
      <c r="Q1180">
        <f>$F1180+$H1180+$L1180</f>
        <v/>
      </c>
      <c r="R1180">
        <f>IFERROR(VLOOKUP($A1180,Registros!$B$2:$G$6000,6,0),IFERROR(VLOOKUP($D1180,Winback!$B$2:$C$300,2,0),""))</f>
        <v/>
      </c>
      <c r="S1180">
        <f>IF($E1180=1,"NP","")&amp;IF($G1180=1,"+MOV","")&amp;IF($I1180=1,"+CS","")&amp;IF($K1180=1,"+WB","")</f>
        <v/>
      </c>
      <c r="T1180">
        <f>$E1180+$G1180+$I1180+$K1180</f>
        <v/>
      </c>
    </row>
    <row r="1181">
      <c r="A1181" t="inlineStr">
        <is>
          <t>349090130000</t>
        </is>
      </c>
      <c r="B1181" t="inlineStr">
        <is>
          <t>34909013</t>
        </is>
      </c>
      <c r="C1181" t="inlineStr">
        <is>
          <t>EDGAR MANUEL RUIZ GONZALEZ</t>
        </is>
      </c>
      <c r="D1181" t="inlineStr">
        <is>
          <t>EDGARMANUELRUIZGONZALEZ</t>
        </is>
      </c>
      <c r="E1181">
        <f>IF(COUNTIFS(Registros!$A$2:$A$6000,"NP",Registros!$B$2:$B$6000,$A1181)&gt;0,1,0)</f>
        <v/>
      </c>
      <c r="F1181">
        <f>IF($E1181=1,SUMIFS(Registros!$F$2:$F$6000,Registros!$A$2:$A$6000,"NP",Registros!$B$2:$B$6000,$A1181),0)</f>
        <v/>
      </c>
      <c r="G1181">
        <f>IF(COUNTIFS(Registros!$A$2:$A$6000,"MOV",Registros!$B$2:$B$6000,$A1181)&gt;0,1,0)</f>
        <v/>
      </c>
      <c r="H1181">
        <f>IF($G1181=1,SUMIFS(Registros!$F$2:$F$6000,Registros!$A$2:$A$6000,"MOV",Registros!$B$2:$B$6000,$A1181),0)</f>
        <v/>
      </c>
      <c r="I1181">
        <f>IF(COUNTIFS(Registros!$A$2:$A$6000,"CS",Registros!$B$2:$B$6000,$A1181)&gt;0,1,0)</f>
        <v/>
      </c>
      <c r="J1181">
        <f>IF($I1181=1,SUMIFS(Registros!$I$2:$I$6000,Registros!$A$2:$A$6000,"CS",Registros!$B$2:$B$6000,$A1181),0)</f>
        <v/>
      </c>
      <c r="K1181">
        <f>IF(COUNTIFS(Winback!$K$2:$K$300,$D1181)&gt;0,1,0)</f>
        <v/>
      </c>
      <c r="L1181">
        <f>IF(AND($K1181=1,LEFT($A1181,3)="WB-"),SUMIFS(Winback!$D$2:$D$300,Winback!$K$2:$K$300,$D1181),0)</f>
        <v/>
      </c>
      <c r="M1181">
        <f>IF(OR($E1181=1,$G1181=1,SUMIFS(Registros!$J$2:$J$6000,Registros!$B$2:$B$6000,$A1181)&gt;0),1,0)</f>
        <v/>
      </c>
      <c r="N1181">
        <f>IF($J1181&gt;0,1,IF(COUNTIFS(Registros!$A$2:$A$6000,"CS",Registros!$B$2:$B$6000,$A1181,Registros!$K$2:$K$6000,"&lt;&gt;")&gt;0,1,0))</f>
        <v/>
      </c>
      <c r="O1181">
        <f>IF(AND($K1181=1,$E1181=0,$G1181=0,$I1181=0),"WINBACK",IF(AND($M1181=1,$N1181&gt;0),"CONVERGENTE",IF($M1181=1,"SOLO MÓVIL",IF($N1181&gt;0,"SOLO FIJO / INTERNET","SIN SERVICIOS"))))</f>
        <v/>
      </c>
      <c r="P1181">
        <f>IF($O1181="WINBACK","Recuperar (winback)",IF($O1181="CONVERGENTE","Upgrade / más líneas",IF($O1181="SOLO MÓVIL","Ofrecer fijo + internet (FLBBTV)",IF($O1181="SOLO FIJO / INTERNET","Ofrecer línea móvil Nextphone","Oferta completa (móvil + fijo + internet)"))))</f>
        <v/>
      </c>
      <c r="Q1181">
        <f>$F1181+$H1181+$L1181</f>
        <v/>
      </c>
      <c r="R1181">
        <f>IFERROR(VLOOKUP($A1181,Registros!$B$2:$G$6000,6,0),IFERROR(VLOOKUP($D1181,Winback!$B$2:$C$300,2,0),""))</f>
        <v/>
      </c>
      <c r="S1181">
        <f>IF($E1181=1,"NP","")&amp;IF($G1181=1,"+MOV","")&amp;IF($I1181=1,"+CS","")&amp;IF($K1181=1,"+WB","")</f>
        <v/>
      </c>
      <c r="T1181">
        <f>$E1181+$G1181+$I1181+$K1181</f>
        <v/>
      </c>
    </row>
    <row r="1182">
      <c r="A1182" t="inlineStr">
        <is>
          <t>353247070000</t>
        </is>
      </c>
      <c r="B1182" t="inlineStr">
        <is>
          <t>35324707</t>
        </is>
      </c>
      <c r="C1182" t="inlineStr">
        <is>
          <t>MARIA GUADALUPE GONZALEZ JAEN</t>
        </is>
      </c>
      <c r="D1182" t="inlineStr">
        <is>
          <t>MARIAGUADALUPEGONZALEZJAEN</t>
        </is>
      </c>
      <c r="E1182">
        <f>IF(COUNTIFS(Registros!$A$2:$A$6000,"NP",Registros!$B$2:$B$6000,$A1182)&gt;0,1,0)</f>
        <v/>
      </c>
      <c r="F1182">
        <f>IF($E1182=1,SUMIFS(Registros!$F$2:$F$6000,Registros!$A$2:$A$6000,"NP",Registros!$B$2:$B$6000,$A1182),0)</f>
        <v/>
      </c>
      <c r="G1182">
        <f>IF(COUNTIFS(Registros!$A$2:$A$6000,"MOV",Registros!$B$2:$B$6000,$A1182)&gt;0,1,0)</f>
        <v/>
      </c>
      <c r="H1182">
        <f>IF($G1182=1,SUMIFS(Registros!$F$2:$F$6000,Registros!$A$2:$A$6000,"MOV",Registros!$B$2:$B$6000,$A1182),0)</f>
        <v/>
      </c>
      <c r="I1182">
        <f>IF(COUNTIFS(Registros!$A$2:$A$6000,"CS",Registros!$B$2:$B$6000,$A1182)&gt;0,1,0)</f>
        <v/>
      </c>
      <c r="J1182">
        <f>IF($I1182=1,SUMIFS(Registros!$I$2:$I$6000,Registros!$A$2:$A$6000,"CS",Registros!$B$2:$B$6000,$A1182),0)</f>
        <v/>
      </c>
      <c r="K1182">
        <f>IF(COUNTIFS(Winback!$K$2:$K$300,$D1182)&gt;0,1,0)</f>
        <v/>
      </c>
      <c r="L1182">
        <f>IF(AND($K1182=1,LEFT($A1182,3)="WB-"),SUMIFS(Winback!$D$2:$D$300,Winback!$K$2:$K$300,$D1182),0)</f>
        <v/>
      </c>
      <c r="M1182">
        <f>IF(OR($E1182=1,$G1182=1,SUMIFS(Registros!$J$2:$J$6000,Registros!$B$2:$B$6000,$A1182)&gt;0),1,0)</f>
        <v/>
      </c>
      <c r="N1182">
        <f>IF($J1182&gt;0,1,IF(COUNTIFS(Registros!$A$2:$A$6000,"CS",Registros!$B$2:$B$6000,$A1182,Registros!$K$2:$K$6000,"&lt;&gt;")&gt;0,1,0))</f>
        <v/>
      </c>
      <c r="O1182">
        <f>IF(AND($K1182=1,$E1182=0,$G1182=0,$I1182=0),"WINBACK",IF(AND($M1182=1,$N1182&gt;0),"CONVERGENTE",IF($M1182=1,"SOLO MÓVIL",IF($N1182&gt;0,"SOLO FIJO / INTERNET","SIN SERVICIOS"))))</f>
        <v/>
      </c>
      <c r="P1182">
        <f>IF($O1182="WINBACK","Recuperar (winback)",IF($O1182="CONVERGENTE","Upgrade / más líneas",IF($O1182="SOLO MÓVIL","Ofrecer fijo + internet (FLBBTV)",IF($O1182="SOLO FIJO / INTERNET","Ofrecer línea móvil Nextphone","Oferta completa (móvil + fijo + internet)"))))</f>
        <v/>
      </c>
      <c r="Q1182">
        <f>$F1182+$H1182+$L1182</f>
        <v/>
      </c>
      <c r="R1182">
        <f>IFERROR(VLOOKUP($A1182,Registros!$B$2:$G$6000,6,0),IFERROR(VLOOKUP($D1182,Winback!$B$2:$C$300,2,0),""))</f>
        <v/>
      </c>
      <c r="S1182">
        <f>IF($E1182=1,"NP","")&amp;IF($G1182=1,"+MOV","")&amp;IF($I1182=1,"+CS","")&amp;IF($K1182=1,"+WB","")</f>
        <v/>
      </c>
      <c r="T1182">
        <f>$E1182+$G1182+$I1182+$K1182</f>
        <v/>
      </c>
    </row>
    <row r="1183">
      <c r="A1183" t="inlineStr">
        <is>
          <t>363033240000</t>
        </is>
      </c>
      <c r="B1183" t="inlineStr">
        <is>
          <t>36303324</t>
        </is>
      </c>
      <c r="C1183" t="inlineStr">
        <is>
          <t>PATRICIA NEREIDA CRESPO CAJAR</t>
        </is>
      </c>
      <c r="D1183" t="inlineStr">
        <is>
          <t>PATRICIANEREIDACRESPOCAJAR</t>
        </is>
      </c>
      <c r="E1183">
        <f>IF(COUNTIFS(Registros!$A$2:$A$6000,"NP",Registros!$B$2:$B$6000,$A1183)&gt;0,1,0)</f>
        <v/>
      </c>
      <c r="F1183">
        <f>IF($E1183=1,SUMIFS(Registros!$F$2:$F$6000,Registros!$A$2:$A$6000,"NP",Registros!$B$2:$B$6000,$A1183),0)</f>
        <v/>
      </c>
      <c r="G1183">
        <f>IF(COUNTIFS(Registros!$A$2:$A$6000,"MOV",Registros!$B$2:$B$6000,$A1183)&gt;0,1,0)</f>
        <v/>
      </c>
      <c r="H1183">
        <f>IF($G1183=1,SUMIFS(Registros!$F$2:$F$6000,Registros!$A$2:$A$6000,"MOV",Registros!$B$2:$B$6000,$A1183),0)</f>
        <v/>
      </c>
      <c r="I1183">
        <f>IF(COUNTIFS(Registros!$A$2:$A$6000,"CS",Registros!$B$2:$B$6000,$A1183)&gt;0,1,0)</f>
        <v/>
      </c>
      <c r="J1183">
        <f>IF($I1183=1,SUMIFS(Registros!$I$2:$I$6000,Registros!$A$2:$A$6000,"CS",Registros!$B$2:$B$6000,$A1183),0)</f>
        <v/>
      </c>
      <c r="K1183">
        <f>IF(COUNTIFS(Winback!$K$2:$K$300,$D1183)&gt;0,1,0)</f>
        <v/>
      </c>
      <c r="L1183">
        <f>IF(AND($K1183=1,LEFT($A1183,3)="WB-"),SUMIFS(Winback!$D$2:$D$300,Winback!$K$2:$K$300,$D1183),0)</f>
        <v/>
      </c>
      <c r="M1183">
        <f>IF(OR($E1183=1,$G1183=1,SUMIFS(Registros!$J$2:$J$6000,Registros!$B$2:$B$6000,$A1183)&gt;0),1,0)</f>
        <v/>
      </c>
      <c r="N1183">
        <f>IF($J1183&gt;0,1,IF(COUNTIFS(Registros!$A$2:$A$6000,"CS",Registros!$B$2:$B$6000,$A1183,Registros!$K$2:$K$6000,"&lt;&gt;")&gt;0,1,0))</f>
        <v/>
      </c>
      <c r="O1183">
        <f>IF(AND($K1183=1,$E1183=0,$G1183=0,$I1183=0),"WINBACK",IF(AND($M1183=1,$N1183&gt;0),"CONVERGENTE",IF($M1183=1,"SOLO MÓVIL",IF($N1183&gt;0,"SOLO FIJO / INTERNET","SIN SERVICIOS"))))</f>
        <v/>
      </c>
      <c r="P1183">
        <f>IF($O1183="WINBACK","Recuperar (winback)",IF($O1183="CONVERGENTE","Upgrade / más líneas",IF($O1183="SOLO MÓVIL","Ofrecer fijo + internet (FLBBTV)",IF($O1183="SOLO FIJO / INTERNET","Ofrecer línea móvil Nextphone","Oferta completa (móvil + fijo + internet)"))))</f>
        <v/>
      </c>
      <c r="Q1183">
        <f>$F1183+$H1183+$L1183</f>
        <v/>
      </c>
      <c r="R1183">
        <f>IFERROR(VLOOKUP($A1183,Registros!$B$2:$G$6000,6,0),IFERROR(VLOOKUP($D1183,Winback!$B$2:$C$300,2,0),""))</f>
        <v/>
      </c>
      <c r="S1183">
        <f>IF($E1183=1,"NP","")&amp;IF($G1183=1,"+MOV","")&amp;IF($I1183=1,"+CS","")&amp;IF($K1183=1,"+WB","")</f>
        <v/>
      </c>
      <c r="T1183">
        <f>$E1183+$G1183+$I1183+$K1183</f>
        <v/>
      </c>
    </row>
    <row r="1184">
      <c r="A1184" t="inlineStr">
        <is>
          <t>366029940000</t>
        </is>
      </c>
      <c r="B1184" t="inlineStr">
        <is>
          <t>36602994</t>
        </is>
      </c>
      <c r="C1184" t="inlineStr">
        <is>
          <t>NODIER ERNESTO RIOS HIDALGO</t>
        </is>
      </c>
      <c r="D1184" t="inlineStr">
        <is>
          <t>NODIERERNESTORIOSHIDALGO</t>
        </is>
      </c>
      <c r="E1184">
        <f>IF(COUNTIFS(Registros!$A$2:$A$6000,"NP",Registros!$B$2:$B$6000,$A1184)&gt;0,1,0)</f>
        <v/>
      </c>
      <c r="F1184">
        <f>IF($E1184=1,SUMIFS(Registros!$F$2:$F$6000,Registros!$A$2:$A$6000,"NP",Registros!$B$2:$B$6000,$A1184),0)</f>
        <v/>
      </c>
      <c r="G1184">
        <f>IF(COUNTIFS(Registros!$A$2:$A$6000,"MOV",Registros!$B$2:$B$6000,$A1184)&gt;0,1,0)</f>
        <v/>
      </c>
      <c r="H1184">
        <f>IF($G1184=1,SUMIFS(Registros!$F$2:$F$6000,Registros!$A$2:$A$6000,"MOV",Registros!$B$2:$B$6000,$A1184),0)</f>
        <v/>
      </c>
      <c r="I1184">
        <f>IF(COUNTIFS(Registros!$A$2:$A$6000,"CS",Registros!$B$2:$B$6000,$A1184)&gt;0,1,0)</f>
        <v/>
      </c>
      <c r="J1184">
        <f>IF($I1184=1,SUMIFS(Registros!$I$2:$I$6000,Registros!$A$2:$A$6000,"CS",Registros!$B$2:$B$6000,$A1184),0)</f>
        <v/>
      </c>
      <c r="K1184">
        <f>IF(COUNTIFS(Winback!$K$2:$K$300,$D1184)&gt;0,1,0)</f>
        <v/>
      </c>
      <c r="L1184">
        <f>IF(AND($K1184=1,LEFT($A1184,3)="WB-"),SUMIFS(Winback!$D$2:$D$300,Winback!$K$2:$K$300,$D1184),0)</f>
        <v/>
      </c>
      <c r="M1184">
        <f>IF(OR($E1184=1,$G1184=1,SUMIFS(Registros!$J$2:$J$6000,Registros!$B$2:$B$6000,$A1184)&gt;0),1,0)</f>
        <v/>
      </c>
      <c r="N1184">
        <f>IF($J1184&gt;0,1,IF(COUNTIFS(Registros!$A$2:$A$6000,"CS",Registros!$B$2:$B$6000,$A1184,Registros!$K$2:$K$6000,"&lt;&gt;")&gt;0,1,0))</f>
        <v/>
      </c>
      <c r="O1184">
        <f>IF(AND($K1184=1,$E1184=0,$G1184=0,$I1184=0),"WINBACK",IF(AND($M1184=1,$N1184&gt;0),"CONVERGENTE",IF($M1184=1,"SOLO MÓVIL",IF($N1184&gt;0,"SOLO FIJO / INTERNET","SIN SERVICIOS"))))</f>
        <v/>
      </c>
      <c r="P1184">
        <f>IF($O1184="WINBACK","Recuperar (winback)",IF($O1184="CONVERGENTE","Upgrade / más líneas",IF($O1184="SOLO MÓVIL","Ofrecer fijo + internet (FLBBTV)",IF($O1184="SOLO FIJO / INTERNET","Ofrecer línea móvil Nextphone","Oferta completa (móvil + fijo + internet)"))))</f>
        <v/>
      </c>
      <c r="Q1184">
        <f>$F1184+$H1184+$L1184</f>
        <v/>
      </c>
      <c r="R1184">
        <f>IFERROR(VLOOKUP($A1184,Registros!$B$2:$G$6000,6,0),IFERROR(VLOOKUP($D1184,Winback!$B$2:$C$300,2,0),""))</f>
        <v/>
      </c>
      <c r="S1184">
        <f>IF($E1184=1,"NP","")&amp;IF($G1184=1,"+MOV","")&amp;IF($I1184=1,"+CS","")&amp;IF($K1184=1,"+WB","")</f>
        <v/>
      </c>
      <c r="T1184">
        <f>$E1184+$G1184+$I1184+$K1184</f>
        <v/>
      </c>
    </row>
    <row r="1185">
      <c r="A1185" t="inlineStr">
        <is>
          <t>361027230000</t>
        </is>
      </c>
      <c r="B1185" t="inlineStr">
        <is>
          <t>36102723</t>
        </is>
      </c>
      <c r="C1185" t="inlineStr">
        <is>
          <t>EDELMIRA RODRIGUEZ</t>
        </is>
      </c>
      <c r="D1185" t="inlineStr">
        <is>
          <t>EDELMIRARODRIGUEZ</t>
        </is>
      </c>
      <c r="E1185">
        <f>IF(COUNTIFS(Registros!$A$2:$A$6000,"NP",Registros!$B$2:$B$6000,$A1185)&gt;0,1,0)</f>
        <v/>
      </c>
      <c r="F1185">
        <f>IF($E1185=1,SUMIFS(Registros!$F$2:$F$6000,Registros!$A$2:$A$6000,"NP",Registros!$B$2:$B$6000,$A1185),0)</f>
        <v/>
      </c>
      <c r="G1185">
        <f>IF(COUNTIFS(Registros!$A$2:$A$6000,"MOV",Registros!$B$2:$B$6000,$A1185)&gt;0,1,0)</f>
        <v/>
      </c>
      <c r="H1185">
        <f>IF($G1185=1,SUMIFS(Registros!$F$2:$F$6000,Registros!$A$2:$A$6000,"MOV",Registros!$B$2:$B$6000,$A1185),0)</f>
        <v/>
      </c>
      <c r="I1185">
        <f>IF(COUNTIFS(Registros!$A$2:$A$6000,"CS",Registros!$B$2:$B$6000,$A1185)&gt;0,1,0)</f>
        <v/>
      </c>
      <c r="J1185">
        <f>IF($I1185=1,SUMIFS(Registros!$I$2:$I$6000,Registros!$A$2:$A$6000,"CS",Registros!$B$2:$B$6000,$A1185),0)</f>
        <v/>
      </c>
      <c r="K1185">
        <f>IF(COUNTIFS(Winback!$K$2:$K$300,$D1185)&gt;0,1,0)</f>
        <v/>
      </c>
      <c r="L1185">
        <f>IF(AND($K1185=1,LEFT($A1185,3)="WB-"),SUMIFS(Winback!$D$2:$D$300,Winback!$K$2:$K$300,$D1185),0)</f>
        <v/>
      </c>
      <c r="M1185">
        <f>IF(OR($E1185=1,$G1185=1,SUMIFS(Registros!$J$2:$J$6000,Registros!$B$2:$B$6000,$A1185)&gt;0),1,0)</f>
        <v/>
      </c>
      <c r="N1185">
        <f>IF($J1185&gt;0,1,IF(COUNTIFS(Registros!$A$2:$A$6000,"CS",Registros!$B$2:$B$6000,$A1185,Registros!$K$2:$K$6000,"&lt;&gt;")&gt;0,1,0))</f>
        <v/>
      </c>
      <c r="O1185">
        <f>IF(AND($K1185=1,$E1185=0,$G1185=0,$I1185=0),"WINBACK",IF(AND($M1185=1,$N1185&gt;0),"CONVERGENTE",IF($M1185=1,"SOLO MÓVIL",IF($N1185&gt;0,"SOLO FIJO / INTERNET","SIN SERVICIOS"))))</f>
        <v/>
      </c>
      <c r="P1185">
        <f>IF($O1185="WINBACK","Recuperar (winback)",IF($O1185="CONVERGENTE","Upgrade / más líneas",IF($O1185="SOLO MÓVIL","Ofrecer fijo + internet (FLBBTV)",IF($O1185="SOLO FIJO / INTERNET","Ofrecer línea móvil Nextphone","Oferta completa (móvil + fijo + internet)"))))</f>
        <v/>
      </c>
      <c r="Q1185">
        <f>$F1185+$H1185+$L1185</f>
        <v/>
      </c>
      <c r="R1185">
        <f>IFERROR(VLOOKUP($A1185,Registros!$B$2:$G$6000,6,0),IFERROR(VLOOKUP($D1185,Winback!$B$2:$C$300,2,0),""))</f>
        <v/>
      </c>
      <c r="S1185">
        <f>IF($E1185=1,"NP","")&amp;IF($G1185=1,"+MOV","")&amp;IF($I1185=1,"+CS","")&amp;IF($K1185=1,"+WB","")</f>
        <v/>
      </c>
      <c r="T1185">
        <f>$E1185+$G1185+$I1185+$K1185</f>
        <v/>
      </c>
    </row>
    <row r="1186">
      <c r="A1186" t="inlineStr">
        <is>
          <t>359324770000</t>
        </is>
      </c>
      <c r="B1186" t="inlineStr">
        <is>
          <t>35932477</t>
        </is>
      </c>
      <c r="C1186" t="inlineStr">
        <is>
          <t>EYMI BRIGIDA UGARCIA RIOS</t>
        </is>
      </c>
      <c r="D1186" t="inlineStr">
        <is>
          <t>EYMIBRIGIDAUGARCIARIOS</t>
        </is>
      </c>
      <c r="E1186">
        <f>IF(COUNTIFS(Registros!$A$2:$A$6000,"NP",Registros!$B$2:$B$6000,$A1186)&gt;0,1,0)</f>
        <v/>
      </c>
      <c r="F1186">
        <f>IF($E1186=1,SUMIFS(Registros!$F$2:$F$6000,Registros!$A$2:$A$6000,"NP",Registros!$B$2:$B$6000,$A1186),0)</f>
        <v/>
      </c>
      <c r="G1186">
        <f>IF(COUNTIFS(Registros!$A$2:$A$6000,"MOV",Registros!$B$2:$B$6000,$A1186)&gt;0,1,0)</f>
        <v/>
      </c>
      <c r="H1186">
        <f>IF($G1186=1,SUMIFS(Registros!$F$2:$F$6000,Registros!$A$2:$A$6000,"MOV",Registros!$B$2:$B$6000,$A1186),0)</f>
        <v/>
      </c>
      <c r="I1186">
        <f>IF(COUNTIFS(Registros!$A$2:$A$6000,"CS",Registros!$B$2:$B$6000,$A1186)&gt;0,1,0)</f>
        <v/>
      </c>
      <c r="J1186">
        <f>IF($I1186=1,SUMIFS(Registros!$I$2:$I$6000,Registros!$A$2:$A$6000,"CS",Registros!$B$2:$B$6000,$A1186),0)</f>
        <v/>
      </c>
      <c r="K1186">
        <f>IF(COUNTIFS(Winback!$K$2:$K$300,$D1186)&gt;0,1,0)</f>
        <v/>
      </c>
      <c r="L1186">
        <f>IF(AND($K1186=1,LEFT($A1186,3)="WB-"),SUMIFS(Winback!$D$2:$D$300,Winback!$K$2:$K$300,$D1186),0)</f>
        <v/>
      </c>
      <c r="M1186">
        <f>IF(OR($E1186=1,$G1186=1,SUMIFS(Registros!$J$2:$J$6000,Registros!$B$2:$B$6000,$A1186)&gt;0),1,0)</f>
        <v/>
      </c>
      <c r="N1186">
        <f>IF($J1186&gt;0,1,IF(COUNTIFS(Registros!$A$2:$A$6000,"CS",Registros!$B$2:$B$6000,$A1186,Registros!$K$2:$K$6000,"&lt;&gt;")&gt;0,1,0))</f>
        <v/>
      </c>
      <c r="O1186">
        <f>IF(AND($K1186=1,$E1186=0,$G1186=0,$I1186=0),"WINBACK",IF(AND($M1186=1,$N1186&gt;0),"CONVERGENTE",IF($M1186=1,"SOLO MÓVIL",IF($N1186&gt;0,"SOLO FIJO / INTERNET","SIN SERVICIOS"))))</f>
        <v/>
      </c>
      <c r="P1186">
        <f>IF($O1186="WINBACK","Recuperar (winback)",IF($O1186="CONVERGENTE","Upgrade / más líneas",IF($O1186="SOLO MÓVIL","Ofrecer fijo + internet (FLBBTV)",IF($O1186="SOLO FIJO / INTERNET","Ofrecer línea móvil Nextphone","Oferta completa (móvil + fijo + internet)"))))</f>
        <v/>
      </c>
      <c r="Q1186">
        <f>$F1186+$H1186+$L1186</f>
        <v/>
      </c>
      <c r="R1186">
        <f>IFERROR(VLOOKUP($A1186,Registros!$B$2:$G$6000,6,0),IFERROR(VLOOKUP($D1186,Winback!$B$2:$C$300,2,0),""))</f>
        <v/>
      </c>
      <c r="S1186">
        <f>IF($E1186=1,"NP","")&amp;IF($G1186=1,"+MOV","")&amp;IF($I1186=1,"+CS","")&amp;IF($K1186=1,"+WB","")</f>
        <v/>
      </c>
      <c r="T1186">
        <f>$E1186+$G1186+$I1186+$K1186</f>
        <v/>
      </c>
    </row>
    <row r="1187">
      <c r="A1187" t="inlineStr">
        <is>
          <t>335221090000</t>
        </is>
      </c>
      <c r="B1187" t="inlineStr">
        <is>
          <t>33522109</t>
        </is>
      </c>
      <c r="C1187" t="inlineStr">
        <is>
          <t>Rosa Maria Wu Yang</t>
        </is>
      </c>
      <c r="D1187" t="inlineStr">
        <is>
          <t>ROSAMARIAWUYANG</t>
        </is>
      </c>
      <c r="E1187">
        <f>IF(COUNTIFS(Registros!$A$2:$A$6000,"NP",Registros!$B$2:$B$6000,$A1187)&gt;0,1,0)</f>
        <v/>
      </c>
      <c r="F1187">
        <f>IF($E1187=1,SUMIFS(Registros!$F$2:$F$6000,Registros!$A$2:$A$6000,"NP",Registros!$B$2:$B$6000,$A1187),0)</f>
        <v/>
      </c>
      <c r="G1187">
        <f>IF(COUNTIFS(Registros!$A$2:$A$6000,"MOV",Registros!$B$2:$B$6000,$A1187)&gt;0,1,0)</f>
        <v/>
      </c>
      <c r="H1187">
        <f>IF($G1187=1,SUMIFS(Registros!$F$2:$F$6000,Registros!$A$2:$A$6000,"MOV",Registros!$B$2:$B$6000,$A1187),0)</f>
        <v/>
      </c>
      <c r="I1187">
        <f>IF(COUNTIFS(Registros!$A$2:$A$6000,"CS",Registros!$B$2:$B$6000,$A1187)&gt;0,1,0)</f>
        <v/>
      </c>
      <c r="J1187">
        <f>IF($I1187=1,SUMIFS(Registros!$I$2:$I$6000,Registros!$A$2:$A$6000,"CS",Registros!$B$2:$B$6000,$A1187),0)</f>
        <v/>
      </c>
      <c r="K1187">
        <f>IF(COUNTIFS(Winback!$K$2:$K$300,$D1187)&gt;0,1,0)</f>
        <v/>
      </c>
      <c r="L1187">
        <f>IF(AND($K1187=1,LEFT($A1187,3)="WB-"),SUMIFS(Winback!$D$2:$D$300,Winback!$K$2:$K$300,$D1187),0)</f>
        <v/>
      </c>
      <c r="M1187">
        <f>IF(OR($E1187=1,$G1187=1,SUMIFS(Registros!$J$2:$J$6000,Registros!$B$2:$B$6000,$A1187)&gt;0),1,0)</f>
        <v/>
      </c>
      <c r="N1187">
        <f>IF($J1187&gt;0,1,IF(COUNTIFS(Registros!$A$2:$A$6000,"CS",Registros!$B$2:$B$6000,$A1187,Registros!$K$2:$K$6000,"&lt;&gt;")&gt;0,1,0))</f>
        <v/>
      </c>
      <c r="O1187">
        <f>IF(AND($K1187=1,$E1187=0,$G1187=0,$I1187=0),"WINBACK",IF(AND($M1187=1,$N1187&gt;0),"CONVERGENTE",IF($M1187=1,"SOLO MÓVIL",IF($N1187&gt;0,"SOLO FIJO / INTERNET","SIN SERVICIOS"))))</f>
        <v/>
      </c>
      <c r="P1187">
        <f>IF($O1187="WINBACK","Recuperar (winback)",IF($O1187="CONVERGENTE","Upgrade / más líneas",IF($O1187="SOLO MÓVIL","Ofrecer fijo + internet (FLBBTV)",IF($O1187="SOLO FIJO / INTERNET","Ofrecer línea móvil Nextphone","Oferta completa (móvil + fijo + internet)"))))</f>
        <v/>
      </c>
      <c r="Q1187">
        <f>$F1187+$H1187+$L1187</f>
        <v/>
      </c>
      <c r="R1187">
        <f>IFERROR(VLOOKUP($A1187,Registros!$B$2:$G$6000,6,0),IFERROR(VLOOKUP($D1187,Winback!$B$2:$C$300,2,0),""))</f>
        <v/>
      </c>
      <c r="S1187">
        <f>IF($E1187=1,"NP","")&amp;IF($G1187=1,"+MOV","")&amp;IF($I1187=1,"+CS","")&amp;IF($K1187=1,"+WB","")</f>
        <v/>
      </c>
      <c r="T1187">
        <f>$E1187+$G1187+$I1187+$K1187</f>
        <v/>
      </c>
    </row>
    <row r="1188">
      <c r="A1188" t="inlineStr">
        <is>
          <t>357064030000</t>
        </is>
      </c>
      <c r="B1188" t="inlineStr">
        <is>
          <t>35706403</t>
        </is>
      </c>
      <c r="C1188" t="inlineStr">
        <is>
          <t>JOSE AGUSTIN TREJOS MORENO</t>
        </is>
      </c>
      <c r="D1188" t="inlineStr">
        <is>
          <t>JOSEAGUSTINTREJOSMORENO</t>
        </is>
      </c>
      <c r="E1188">
        <f>IF(COUNTIFS(Registros!$A$2:$A$6000,"NP",Registros!$B$2:$B$6000,$A1188)&gt;0,1,0)</f>
        <v/>
      </c>
      <c r="F1188">
        <f>IF($E1188=1,SUMIFS(Registros!$F$2:$F$6000,Registros!$A$2:$A$6000,"NP",Registros!$B$2:$B$6000,$A1188),0)</f>
        <v/>
      </c>
      <c r="G1188">
        <f>IF(COUNTIFS(Registros!$A$2:$A$6000,"MOV",Registros!$B$2:$B$6000,$A1188)&gt;0,1,0)</f>
        <v/>
      </c>
      <c r="H1188">
        <f>IF($G1188=1,SUMIFS(Registros!$F$2:$F$6000,Registros!$A$2:$A$6000,"MOV",Registros!$B$2:$B$6000,$A1188),0)</f>
        <v/>
      </c>
      <c r="I1188">
        <f>IF(COUNTIFS(Registros!$A$2:$A$6000,"CS",Registros!$B$2:$B$6000,$A1188)&gt;0,1,0)</f>
        <v/>
      </c>
      <c r="J1188">
        <f>IF($I1188=1,SUMIFS(Registros!$I$2:$I$6000,Registros!$A$2:$A$6000,"CS",Registros!$B$2:$B$6000,$A1188),0)</f>
        <v/>
      </c>
      <c r="K1188">
        <f>IF(COUNTIFS(Winback!$K$2:$K$300,$D1188)&gt;0,1,0)</f>
        <v/>
      </c>
      <c r="L1188">
        <f>IF(AND($K1188=1,LEFT($A1188,3)="WB-"),SUMIFS(Winback!$D$2:$D$300,Winback!$K$2:$K$300,$D1188),0)</f>
        <v/>
      </c>
      <c r="M1188">
        <f>IF(OR($E1188=1,$G1188=1,SUMIFS(Registros!$J$2:$J$6000,Registros!$B$2:$B$6000,$A1188)&gt;0),1,0)</f>
        <v/>
      </c>
      <c r="N1188">
        <f>IF($J1188&gt;0,1,IF(COUNTIFS(Registros!$A$2:$A$6000,"CS",Registros!$B$2:$B$6000,$A1188,Registros!$K$2:$K$6000,"&lt;&gt;")&gt;0,1,0))</f>
        <v/>
      </c>
      <c r="O1188">
        <f>IF(AND($K1188=1,$E1188=0,$G1188=0,$I1188=0),"WINBACK",IF(AND($M1188=1,$N1188&gt;0),"CONVERGENTE",IF($M1188=1,"SOLO MÓVIL",IF($N1188&gt;0,"SOLO FIJO / INTERNET","SIN SERVICIOS"))))</f>
        <v/>
      </c>
      <c r="P1188">
        <f>IF($O1188="WINBACK","Recuperar (winback)",IF($O1188="CONVERGENTE","Upgrade / más líneas",IF($O1188="SOLO MÓVIL","Ofrecer fijo + internet (FLBBTV)",IF($O1188="SOLO FIJO / INTERNET","Ofrecer línea móvil Nextphone","Oferta completa (móvil + fijo + internet)"))))</f>
        <v/>
      </c>
      <c r="Q1188">
        <f>$F1188+$H1188+$L1188</f>
        <v/>
      </c>
      <c r="R1188">
        <f>IFERROR(VLOOKUP($A1188,Registros!$B$2:$G$6000,6,0),IFERROR(VLOOKUP($D1188,Winback!$B$2:$C$300,2,0),""))</f>
        <v/>
      </c>
      <c r="S1188">
        <f>IF($E1188=1,"NP","")&amp;IF($G1188=1,"+MOV","")&amp;IF($I1188=1,"+CS","")&amp;IF($K1188=1,"+WB","")</f>
        <v/>
      </c>
      <c r="T1188">
        <f>$E1188+$G1188+$I1188+$K1188</f>
        <v/>
      </c>
    </row>
    <row r="1189">
      <c r="A1189" t="inlineStr">
        <is>
          <t>356374980000</t>
        </is>
      </c>
      <c r="B1189" t="inlineStr">
        <is>
          <t>35637498</t>
        </is>
      </c>
      <c r="C1189" t="inlineStr">
        <is>
          <t>ALVIS PIMENTEL</t>
        </is>
      </c>
      <c r="D1189" t="inlineStr">
        <is>
          <t>ALVISPIMENTEL</t>
        </is>
      </c>
      <c r="E1189">
        <f>IF(COUNTIFS(Registros!$A$2:$A$6000,"NP",Registros!$B$2:$B$6000,$A1189)&gt;0,1,0)</f>
        <v/>
      </c>
      <c r="F1189">
        <f>IF($E1189=1,SUMIFS(Registros!$F$2:$F$6000,Registros!$A$2:$A$6000,"NP",Registros!$B$2:$B$6000,$A1189),0)</f>
        <v/>
      </c>
      <c r="G1189">
        <f>IF(COUNTIFS(Registros!$A$2:$A$6000,"MOV",Registros!$B$2:$B$6000,$A1189)&gt;0,1,0)</f>
        <v/>
      </c>
      <c r="H1189">
        <f>IF($G1189=1,SUMIFS(Registros!$F$2:$F$6000,Registros!$A$2:$A$6000,"MOV",Registros!$B$2:$B$6000,$A1189),0)</f>
        <v/>
      </c>
      <c r="I1189">
        <f>IF(COUNTIFS(Registros!$A$2:$A$6000,"CS",Registros!$B$2:$B$6000,$A1189)&gt;0,1,0)</f>
        <v/>
      </c>
      <c r="J1189">
        <f>IF($I1189=1,SUMIFS(Registros!$I$2:$I$6000,Registros!$A$2:$A$6000,"CS",Registros!$B$2:$B$6000,$A1189),0)</f>
        <v/>
      </c>
      <c r="K1189">
        <f>IF(COUNTIFS(Winback!$K$2:$K$300,$D1189)&gt;0,1,0)</f>
        <v/>
      </c>
      <c r="L1189">
        <f>IF(AND($K1189=1,LEFT($A1189,3)="WB-"),SUMIFS(Winback!$D$2:$D$300,Winback!$K$2:$K$300,$D1189),0)</f>
        <v/>
      </c>
      <c r="M1189">
        <f>IF(OR($E1189=1,$G1189=1,SUMIFS(Registros!$J$2:$J$6000,Registros!$B$2:$B$6000,$A1189)&gt;0),1,0)</f>
        <v/>
      </c>
      <c r="N1189">
        <f>IF($J1189&gt;0,1,IF(COUNTIFS(Registros!$A$2:$A$6000,"CS",Registros!$B$2:$B$6000,$A1189,Registros!$K$2:$K$6000,"&lt;&gt;")&gt;0,1,0))</f>
        <v/>
      </c>
      <c r="O1189">
        <f>IF(AND($K1189=1,$E1189=0,$G1189=0,$I1189=0),"WINBACK",IF(AND($M1189=1,$N1189&gt;0),"CONVERGENTE",IF($M1189=1,"SOLO MÓVIL",IF($N1189&gt;0,"SOLO FIJO / INTERNET","SIN SERVICIOS"))))</f>
        <v/>
      </c>
      <c r="P1189">
        <f>IF($O1189="WINBACK","Recuperar (winback)",IF($O1189="CONVERGENTE","Upgrade / más líneas",IF($O1189="SOLO MÓVIL","Ofrecer fijo + internet (FLBBTV)",IF($O1189="SOLO FIJO / INTERNET","Ofrecer línea móvil Nextphone","Oferta completa (móvil + fijo + internet)"))))</f>
        <v/>
      </c>
      <c r="Q1189">
        <f>$F1189+$H1189+$L1189</f>
        <v/>
      </c>
      <c r="R1189">
        <f>IFERROR(VLOOKUP($A1189,Registros!$B$2:$G$6000,6,0),IFERROR(VLOOKUP($D1189,Winback!$B$2:$C$300,2,0),""))</f>
        <v/>
      </c>
      <c r="S1189">
        <f>IF($E1189=1,"NP","")&amp;IF($G1189=1,"+MOV","")&amp;IF($I1189=1,"+CS","")&amp;IF($K1189=1,"+WB","")</f>
        <v/>
      </c>
      <c r="T1189">
        <f>$E1189+$G1189+$I1189+$K1189</f>
        <v/>
      </c>
    </row>
    <row r="1190">
      <c r="A1190" t="inlineStr">
        <is>
          <t>349027500000</t>
        </is>
      </c>
      <c r="B1190" t="inlineStr">
        <is>
          <t>34902750</t>
        </is>
      </c>
      <c r="C1190" t="inlineStr">
        <is>
          <t>EVA BRICEIDA MADRIGALES VEGA</t>
        </is>
      </c>
      <c r="D1190" t="inlineStr">
        <is>
          <t>EVABRICEIDAMADRIGALESVEGA</t>
        </is>
      </c>
      <c r="E1190">
        <f>IF(COUNTIFS(Registros!$A$2:$A$6000,"NP",Registros!$B$2:$B$6000,$A1190)&gt;0,1,0)</f>
        <v/>
      </c>
      <c r="F1190">
        <f>IF($E1190=1,SUMIFS(Registros!$F$2:$F$6000,Registros!$A$2:$A$6000,"NP",Registros!$B$2:$B$6000,$A1190),0)</f>
        <v/>
      </c>
      <c r="G1190">
        <f>IF(COUNTIFS(Registros!$A$2:$A$6000,"MOV",Registros!$B$2:$B$6000,$A1190)&gt;0,1,0)</f>
        <v/>
      </c>
      <c r="H1190">
        <f>IF($G1190=1,SUMIFS(Registros!$F$2:$F$6000,Registros!$A$2:$A$6000,"MOV",Registros!$B$2:$B$6000,$A1190),0)</f>
        <v/>
      </c>
      <c r="I1190">
        <f>IF(COUNTIFS(Registros!$A$2:$A$6000,"CS",Registros!$B$2:$B$6000,$A1190)&gt;0,1,0)</f>
        <v/>
      </c>
      <c r="J1190">
        <f>IF($I1190=1,SUMIFS(Registros!$I$2:$I$6000,Registros!$A$2:$A$6000,"CS",Registros!$B$2:$B$6000,$A1190),0)</f>
        <v/>
      </c>
      <c r="K1190">
        <f>IF(COUNTIFS(Winback!$K$2:$K$300,$D1190)&gt;0,1,0)</f>
        <v/>
      </c>
      <c r="L1190">
        <f>IF(AND($K1190=1,LEFT($A1190,3)="WB-"),SUMIFS(Winback!$D$2:$D$300,Winback!$K$2:$K$300,$D1190),0)</f>
        <v/>
      </c>
      <c r="M1190">
        <f>IF(OR($E1190=1,$G1190=1,SUMIFS(Registros!$J$2:$J$6000,Registros!$B$2:$B$6000,$A1190)&gt;0),1,0)</f>
        <v/>
      </c>
      <c r="N1190">
        <f>IF($J1190&gt;0,1,IF(COUNTIFS(Registros!$A$2:$A$6000,"CS",Registros!$B$2:$B$6000,$A1190,Registros!$K$2:$K$6000,"&lt;&gt;")&gt;0,1,0))</f>
        <v/>
      </c>
      <c r="O1190">
        <f>IF(AND($K1190=1,$E1190=0,$G1190=0,$I1190=0),"WINBACK",IF(AND($M1190=1,$N1190&gt;0),"CONVERGENTE",IF($M1190=1,"SOLO MÓVIL",IF($N1190&gt;0,"SOLO FIJO / INTERNET","SIN SERVICIOS"))))</f>
        <v/>
      </c>
      <c r="P1190">
        <f>IF($O1190="WINBACK","Recuperar (winback)",IF($O1190="CONVERGENTE","Upgrade / más líneas",IF($O1190="SOLO MÓVIL","Ofrecer fijo + internet (FLBBTV)",IF($O1190="SOLO FIJO / INTERNET","Ofrecer línea móvil Nextphone","Oferta completa (móvil + fijo + internet)"))))</f>
        <v/>
      </c>
      <c r="Q1190">
        <f>$F1190+$H1190+$L1190</f>
        <v/>
      </c>
      <c r="R1190">
        <f>IFERROR(VLOOKUP($A1190,Registros!$B$2:$G$6000,6,0),IFERROR(VLOOKUP($D1190,Winback!$B$2:$C$300,2,0),""))</f>
        <v/>
      </c>
      <c r="S1190">
        <f>IF($E1190=1,"NP","")&amp;IF($G1190=1,"+MOV","")&amp;IF($I1190=1,"+CS","")&amp;IF($K1190=1,"+WB","")</f>
        <v/>
      </c>
      <c r="T1190">
        <f>$E1190+$G1190+$I1190+$K1190</f>
        <v/>
      </c>
    </row>
    <row r="1191">
      <c r="A1191" t="inlineStr">
        <is>
          <t>356309540000</t>
        </is>
      </c>
      <c r="B1191" t="inlineStr">
        <is>
          <t>35630954</t>
        </is>
      </c>
      <c r="C1191" t="inlineStr">
        <is>
          <t>MARYELIS SOFIA RODRIGUEZ QUINTERO</t>
        </is>
      </c>
      <c r="D1191" t="inlineStr">
        <is>
          <t>MARYELISSOFIARODRIGUEZQUINTERO</t>
        </is>
      </c>
      <c r="E1191">
        <f>IF(COUNTIFS(Registros!$A$2:$A$6000,"NP",Registros!$B$2:$B$6000,$A1191)&gt;0,1,0)</f>
        <v/>
      </c>
      <c r="F1191">
        <f>IF($E1191=1,SUMIFS(Registros!$F$2:$F$6000,Registros!$A$2:$A$6000,"NP",Registros!$B$2:$B$6000,$A1191),0)</f>
        <v/>
      </c>
      <c r="G1191">
        <f>IF(COUNTIFS(Registros!$A$2:$A$6000,"MOV",Registros!$B$2:$B$6000,$A1191)&gt;0,1,0)</f>
        <v/>
      </c>
      <c r="H1191">
        <f>IF($G1191=1,SUMIFS(Registros!$F$2:$F$6000,Registros!$A$2:$A$6000,"MOV",Registros!$B$2:$B$6000,$A1191),0)</f>
        <v/>
      </c>
      <c r="I1191">
        <f>IF(COUNTIFS(Registros!$A$2:$A$6000,"CS",Registros!$B$2:$B$6000,$A1191)&gt;0,1,0)</f>
        <v/>
      </c>
      <c r="J1191">
        <f>IF($I1191=1,SUMIFS(Registros!$I$2:$I$6000,Registros!$A$2:$A$6000,"CS",Registros!$B$2:$B$6000,$A1191),0)</f>
        <v/>
      </c>
      <c r="K1191">
        <f>IF(COUNTIFS(Winback!$K$2:$K$300,$D1191)&gt;0,1,0)</f>
        <v/>
      </c>
      <c r="L1191">
        <f>IF(AND($K1191=1,LEFT($A1191,3)="WB-"),SUMIFS(Winback!$D$2:$D$300,Winback!$K$2:$K$300,$D1191),0)</f>
        <v/>
      </c>
      <c r="M1191">
        <f>IF(OR($E1191=1,$G1191=1,SUMIFS(Registros!$J$2:$J$6000,Registros!$B$2:$B$6000,$A1191)&gt;0),1,0)</f>
        <v/>
      </c>
      <c r="N1191">
        <f>IF($J1191&gt;0,1,IF(COUNTIFS(Registros!$A$2:$A$6000,"CS",Registros!$B$2:$B$6000,$A1191,Registros!$K$2:$K$6000,"&lt;&gt;")&gt;0,1,0))</f>
        <v/>
      </c>
      <c r="O1191">
        <f>IF(AND($K1191=1,$E1191=0,$G1191=0,$I1191=0),"WINBACK",IF(AND($M1191=1,$N1191&gt;0),"CONVERGENTE",IF($M1191=1,"SOLO MÓVIL",IF($N1191&gt;0,"SOLO FIJO / INTERNET","SIN SERVICIOS"))))</f>
        <v/>
      </c>
      <c r="P1191">
        <f>IF($O1191="WINBACK","Recuperar (winback)",IF($O1191="CONVERGENTE","Upgrade / más líneas",IF($O1191="SOLO MÓVIL","Ofrecer fijo + internet (FLBBTV)",IF($O1191="SOLO FIJO / INTERNET","Ofrecer línea móvil Nextphone","Oferta completa (móvil + fijo + internet)"))))</f>
        <v/>
      </c>
      <c r="Q1191">
        <f>$F1191+$H1191+$L1191</f>
        <v/>
      </c>
      <c r="R1191">
        <f>IFERROR(VLOOKUP($A1191,Registros!$B$2:$G$6000,6,0),IFERROR(VLOOKUP($D1191,Winback!$B$2:$C$300,2,0),""))</f>
        <v/>
      </c>
      <c r="S1191">
        <f>IF($E1191=1,"NP","")&amp;IF($G1191=1,"+MOV","")&amp;IF($I1191=1,"+CS","")&amp;IF($K1191=1,"+WB","")</f>
        <v/>
      </c>
      <c r="T1191">
        <f>$E1191+$G1191+$I1191+$K1191</f>
        <v/>
      </c>
    </row>
    <row r="1192">
      <c r="A1192" t="inlineStr">
        <is>
          <t>356361470000</t>
        </is>
      </c>
      <c r="B1192" t="inlineStr">
        <is>
          <t>35636147</t>
        </is>
      </c>
      <c r="C1192" t="inlineStr">
        <is>
          <t>JORGE PEREZ</t>
        </is>
      </c>
      <c r="D1192" t="inlineStr">
        <is>
          <t>JORGEPEREZ</t>
        </is>
      </c>
      <c r="E1192">
        <f>IF(COUNTIFS(Registros!$A$2:$A$6000,"NP",Registros!$B$2:$B$6000,$A1192)&gt;0,1,0)</f>
        <v/>
      </c>
      <c r="F1192">
        <f>IF($E1192=1,SUMIFS(Registros!$F$2:$F$6000,Registros!$A$2:$A$6000,"NP",Registros!$B$2:$B$6000,$A1192),0)</f>
        <v/>
      </c>
      <c r="G1192">
        <f>IF(COUNTIFS(Registros!$A$2:$A$6000,"MOV",Registros!$B$2:$B$6000,$A1192)&gt;0,1,0)</f>
        <v/>
      </c>
      <c r="H1192">
        <f>IF($G1192=1,SUMIFS(Registros!$F$2:$F$6000,Registros!$A$2:$A$6000,"MOV",Registros!$B$2:$B$6000,$A1192),0)</f>
        <v/>
      </c>
      <c r="I1192">
        <f>IF(COUNTIFS(Registros!$A$2:$A$6000,"CS",Registros!$B$2:$B$6000,$A1192)&gt;0,1,0)</f>
        <v/>
      </c>
      <c r="J1192">
        <f>IF($I1192=1,SUMIFS(Registros!$I$2:$I$6000,Registros!$A$2:$A$6000,"CS",Registros!$B$2:$B$6000,$A1192),0)</f>
        <v/>
      </c>
      <c r="K1192">
        <f>IF(COUNTIFS(Winback!$K$2:$K$300,$D1192)&gt;0,1,0)</f>
        <v/>
      </c>
      <c r="L1192">
        <f>IF(AND($K1192=1,LEFT($A1192,3)="WB-"),SUMIFS(Winback!$D$2:$D$300,Winback!$K$2:$K$300,$D1192),0)</f>
        <v/>
      </c>
      <c r="M1192">
        <f>IF(OR($E1192=1,$G1192=1,SUMIFS(Registros!$J$2:$J$6000,Registros!$B$2:$B$6000,$A1192)&gt;0),1,0)</f>
        <v/>
      </c>
      <c r="N1192">
        <f>IF($J1192&gt;0,1,IF(COUNTIFS(Registros!$A$2:$A$6000,"CS",Registros!$B$2:$B$6000,$A1192,Registros!$K$2:$K$6000,"&lt;&gt;")&gt;0,1,0))</f>
        <v/>
      </c>
      <c r="O1192">
        <f>IF(AND($K1192=1,$E1192=0,$G1192=0,$I1192=0),"WINBACK",IF(AND($M1192=1,$N1192&gt;0),"CONVERGENTE",IF($M1192=1,"SOLO MÓVIL",IF($N1192&gt;0,"SOLO FIJO / INTERNET","SIN SERVICIOS"))))</f>
        <v/>
      </c>
      <c r="P1192">
        <f>IF($O1192="WINBACK","Recuperar (winback)",IF($O1192="CONVERGENTE","Upgrade / más líneas",IF($O1192="SOLO MÓVIL","Ofrecer fijo + internet (FLBBTV)",IF($O1192="SOLO FIJO / INTERNET","Ofrecer línea móvil Nextphone","Oferta completa (móvil + fijo + internet)"))))</f>
        <v/>
      </c>
      <c r="Q1192">
        <f>$F1192+$H1192+$L1192</f>
        <v/>
      </c>
      <c r="R1192">
        <f>IFERROR(VLOOKUP($A1192,Registros!$B$2:$G$6000,6,0),IFERROR(VLOOKUP($D1192,Winback!$B$2:$C$300,2,0),""))</f>
        <v/>
      </c>
      <c r="S1192">
        <f>IF($E1192=1,"NP","")&amp;IF($G1192=1,"+MOV","")&amp;IF($I1192=1,"+CS","")&amp;IF($K1192=1,"+WB","")</f>
        <v/>
      </c>
      <c r="T1192">
        <f>$E1192+$G1192+$I1192+$K1192</f>
        <v/>
      </c>
    </row>
    <row r="1193">
      <c r="A1193" t="inlineStr">
        <is>
          <t>341271850000</t>
        </is>
      </c>
      <c r="B1193" t="inlineStr">
        <is>
          <t>34127185</t>
        </is>
      </c>
      <c r="C1193" t="inlineStr">
        <is>
          <t>JAVIER JOSE CANTO CANTO</t>
        </is>
      </c>
      <c r="D1193" t="inlineStr">
        <is>
          <t>JAVIERJOSECANTOCANTO</t>
        </is>
      </c>
      <c r="E1193">
        <f>IF(COUNTIFS(Registros!$A$2:$A$6000,"NP",Registros!$B$2:$B$6000,$A1193)&gt;0,1,0)</f>
        <v/>
      </c>
      <c r="F1193">
        <f>IF($E1193=1,SUMIFS(Registros!$F$2:$F$6000,Registros!$A$2:$A$6000,"NP",Registros!$B$2:$B$6000,$A1193),0)</f>
        <v/>
      </c>
      <c r="G1193">
        <f>IF(COUNTIFS(Registros!$A$2:$A$6000,"MOV",Registros!$B$2:$B$6000,$A1193)&gt;0,1,0)</f>
        <v/>
      </c>
      <c r="H1193">
        <f>IF($G1193=1,SUMIFS(Registros!$F$2:$F$6000,Registros!$A$2:$A$6000,"MOV",Registros!$B$2:$B$6000,$A1193),0)</f>
        <v/>
      </c>
      <c r="I1193">
        <f>IF(COUNTIFS(Registros!$A$2:$A$6000,"CS",Registros!$B$2:$B$6000,$A1193)&gt;0,1,0)</f>
        <v/>
      </c>
      <c r="J1193">
        <f>IF($I1193=1,SUMIFS(Registros!$I$2:$I$6000,Registros!$A$2:$A$6000,"CS",Registros!$B$2:$B$6000,$A1193),0)</f>
        <v/>
      </c>
      <c r="K1193">
        <f>IF(COUNTIFS(Winback!$K$2:$K$300,$D1193)&gt;0,1,0)</f>
        <v/>
      </c>
      <c r="L1193">
        <f>IF(AND($K1193=1,LEFT($A1193,3)="WB-"),SUMIFS(Winback!$D$2:$D$300,Winback!$K$2:$K$300,$D1193),0)</f>
        <v/>
      </c>
      <c r="M1193">
        <f>IF(OR($E1193=1,$G1193=1,SUMIFS(Registros!$J$2:$J$6000,Registros!$B$2:$B$6000,$A1193)&gt;0),1,0)</f>
        <v/>
      </c>
      <c r="N1193">
        <f>IF($J1193&gt;0,1,IF(COUNTIFS(Registros!$A$2:$A$6000,"CS",Registros!$B$2:$B$6000,$A1193,Registros!$K$2:$K$6000,"&lt;&gt;")&gt;0,1,0))</f>
        <v/>
      </c>
      <c r="O1193">
        <f>IF(AND($K1193=1,$E1193=0,$G1193=0,$I1193=0),"WINBACK",IF(AND($M1193=1,$N1193&gt;0),"CONVERGENTE",IF($M1193=1,"SOLO MÓVIL",IF($N1193&gt;0,"SOLO FIJO / INTERNET","SIN SERVICIOS"))))</f>
        <v/>
      </c>
      <c r="P1193">
        <f>IF($O1193="WINBACK","Recuperar (winback)",IF($O1193="CONVERGENTE","Upgrade / más líneas",IF($O1193="SOLO MÓVIL","Ofrecer fijo + internet (FLBBTV)",IF($O1193="SOLO FIJO / INTERNET","Ofrecer línea móvil Nextphone","Oferta completa (móvil + fijo + internet)"))))</f>
        <v/>
      </c>
      <c r="Q1193">
        <f>$F1193+$H1193+$L1193</f>
        <v/>
      </c>
      <c r="R1193">
        <f>IFERROR(VLOOKUP($A1193,Registros!$B$2:$G$6000,6,0),IFERROR(VLOOKUP($D1193,Winback!$B$2:$C$300,2,0),""))</f>
        <v/>
      </c>
      <c r="S1193">
        <f>IF($E1193=1,"NP","")&amp;IF($G1193=1,"+MOV","")&amp;IF($I1193=1,"+CS","")&amp;IF($K1193=1,"+WB","")</f>
        <v/>
      </c>
      <c r="T1193">
        <f>$E1193+$G1193+$I1193+$K1193</f>
        <v/>
      </c>
    </row>
    <row r="1194">
      <c r="A1194" t="inlineStr">
        <is>
          <t>358293670000</t>
        </is>
      </c>
      <c r="B1194" t="inlineStr">
        <is>
          <t>35829367</t>
        </is>
      </c>
      <c r="C1194" t="inlineStr">
        <is>
          <t>NAYELY GONZALEZ</t>
        </is>
      </c>
      <c r="D1194" t="inlineStr">
        <is>
          <t>NAYELYGONZALEZ</t>
        </is>
      </c>
      <c r="E1194">
        <f>IF(COUNTIFS(Registros!$A$2:$A$6000,"NP",Registros!$B$2:$B$6000,$A1194)&gt;0,1,0)</f>
        <v/>
      </c>
      <c r="F1194">
        <f>IF($E1194=1,SUMIFS(Registros!$F$2:$F$6000,Registros!$A$2:$A$6000,"NP",Registros!$B$2:$B$6000,$A1194),0)</f>
        <v/>
      </c>
      <c r="G1194">
        <f>IF(COUNTIFS(Registros!$A$2:$A$6000,"MOV",Registros!$B$2:$B$6000,$A1194)&gt;0,1,0)</f>
        <v/>
      </c>
      <c r="H1194">
        <f>IF($G1194=1,SUMIFS(Registros!$F$2:$F$6000,Registros!$A$2:$A$6000,"MOV",Registros!$B$2:$B$6000,$A1194),0)</f>
        <v/>
      </c>
      <c r="I1194">
        <f>IF(COUNTIFS(Registros!$A$2:$A$6000,"CS",Registros!$B$2:$B$6000,$A1194)&gt;0,1,0)</f>
        <v/>
      </c>
      <c r="J1194">
        <f>IF($I1194=1,SUMIFS(Registros!$I$2:$I$6000,Registros!$A$2:$A$6000,"CS",Registros!$B$2:$B$6000,$A1194),0)</f>
        <v/>
      </c>
      <c r="K1194">
        <f>IF(COUNTIFS(Winback!$K$2:$K$300,$D1194)&gt;0,1,0)</f>
        <v/>
      </c>
      <c r="L1194">
        <f>IF(AND($K1194=1,LEFT($A1194,3)="WB-"),SUMIFS(Winback!$D$2:$D$300,Winback!$K$2:$K$300,$D1194),0)</f>
        <v/>
      </c>
      <c r="M1194">
        <f>IF(OR($E1194=1,$G1194=1,SUMIFS(Registros!$J$2:$J$6000,Registros!$B$2:$B$6000,$A1194)&gt;0),1,0)</f>
        <v/>
      </c>
      <c r="N1194">
        <f>IF($J1194&gt;0,1,IF(COUNTIFS(Registros!$A$2:$A$6000,"CS",Registros!$B$2:$B$6000,$A1194,Registros!$K$2:$K$6000,"&lt;&gt;")&gt;0,1,0))</f>
        <v/>
      </c>
      <c r="O1194">
        <f>IF(AND($K1194=1,$E1194=0,$G1194=0,$I1194=0),"WINBACK",IF(AND($M1194=1,$N1194&gt;0),"CONVERGENTE",IF($M1194=1,"SOLO MÓVIL",IF($N1194&gt;0,"SOLO FIJO / INTERNET","SIN SERVICIOS"))))</f>
        <v/>
      </c>
      <c r="P1194">
        <f>IF($O1194="WINBACK","Recuperar (winback)",IF($O1194="CONVERGENTE","Upgrade / más líneas",IF($O1194="SOLO MÓVIL","Ofrecer fijo + internet (FLBBTV)",IF($O1194="SOLO FIJO / INTERNET","Ofrecer línea móvil Nextphone","Oferta completa (móvil + fijo + internet)"))))</f>
        <v/>
      </c>
      <c r="Q1194">
        <f>$F1194+$H1194+$L1194</f>
        <v/>
      </c>
      <c r="R1194">
        <f>IFERROR(VLOOKUP($A1194,Registros!$B$2:$G$6000,6,0),IFERROR(VLOOKUP($D1194,Winback!$B$2:$C$300,2,0),""))</f>
        <v/>
      </c>
      <c r="S1194">
        <f>IF($E1194=1,"NP","")&amp;IF($G1194=1,"+MOV","")&amp;IF($I1194=1,"+CS","")&amp;IF($K1194=1,"+WB","")</f>
        <v/>
      </c>
      <c r="T1194">
        <f>$E1194+$G1194+$I1194+$K1194</f>
        <v/>
      </c>
    </row>
    <row r="1195">
      <c r="A1195" t="inlineStr">
        <is>
          <t>358361470000</t>
        </is>
      </c>
      <c r="B1195" t="inlineStr">
        <is>
          <t>35836147</t>
        </is>
      </c>
      <c r="C1195" t="inlineStr">
        <is>
          <t>LURIS ATENCIÓ</t>
        </is>
      </c>
      <c r="D1195" t="inlineStr">
        <is>
          <t>LURISATENCIO</t>
        </is>
      </c>
      <c r="E1195">
        <f>IF(COUNTIFS(Registros!$A$2:$A$6000,"NP",Registros!$B$2:$B$6000,$A1195)&gt;0,1,0)</f>
        <v/>
      </c>
      <c r="F1195">
        <f>IF($E1195=1,SUMIFS(Registros!$F$2:$F$6000,Registros!$A$2:$A$6000,"NP",Registros!$B$2:$B$6000,$A1195),0)</f>
        <v/>
      </c>
      <c r="G1195">
        <f>IF(COUNTIFS(Registros!$A$2:$A$6000,"MOV",Registros!$B$2:$B$6000,$A1195)&gt;0,1,0)</f>
        <v/>
      </c>
      <c r="H1195">
        <f>IF($G1195=1,SUMIFS(Registros!$F$2:$F$6000,Registros!$A$2:$A$6000,"MOV",Registros!$B$2:$B$6000,$A1195),0)</f>
        <v/>
      </c>
      <c r="I1195">
        <f>IF(COUNTIFS(Registros!$A$2:$A$6000,"CS",Registros!$B$2:$B$6000,$A1195)&gt;0,1,0)</f>
        <v/>
      </c>
      <c r="J1195">
        <f>IF($I1195=1,SUMIFS(Registros!$I$2:$I$6000,Registros!$A$2:$A$6000,"CS",Registros!$B$2:$B$6000,$A1195),0)</f>
        <v/>
      </c>
      <c r="K1195">
        <f>IF(COUNTIFS(Winback!$K$2:$K$300,$D1195)&gt;0,1,0)</f>
        <v/>
      </c>
      <c r="L1195">
        <f>IF(AND($K1195=1,LEFT($A1195,3)="WB-"),SUMIFS(Winback!$D$2:$D$300,Winback!$K$2:$K$300,$D1195),0)</f>
        <v/>
      </c>
      <c r="M1195">
        <f>IF(OR($E1195=1,$G1195=1,SUMIFS(Registros!$J$2:$J$6000,Registros!$B$2:$B$6000,$A1195)&gt;0),1,0)</f>
        <v/>
      </c>
      <c r="N1195">
        <f>IF($J1195&gt;0,1,IF(COUNTIFS(Registros!$A$2:$A$6000,"CS",Registros!$B$2:$B$6000,$A1195,Registros!$K$2:$K$6000,"&lt;&gt;")&gt;0,1,0))</f>
        <v/>
      </c>
      <c r="O1195">
        <f>IF(AND($K1195=1,$E1195=0,$G1195=0,$I1195=0),"WINBACK",IF(AND($M1195=1,$N1195&gt;0),"CONVERGENTE",IF($M1195=1,"SOLO MÓVIL",IF($N1195&gt;0,"SOLO FIJO / INTERNET","SIN SERVICIOS"))))</f>
        <v/>
      </c>
      <c r="P1195">
        <f>IF($O1195="WINBACK","Recuperar (winback)",IF($O1195="CONVERGENTE","Upgrade / más líneas",IF($O1195="SOLO MÓVIL","Ofrecer fijo + internet (FLBBTV)",IF($O1195="SOLO FIJO / INTERNET","Ofrecer línea móvil Nextphone","Oferta completa (móvil + fijo + internet)"))))</f>
        <v/>
      </c>
      <c r="Q1195">
        <f>$F1195+$H1195+$L1195</f>
        <v/>
      </c>
      <c r="R1195">
        <f>IFERROR(VLOOKUP($A1195,Registros!$B$2:$G$6000,6,0),IFERROR(VLOOKUP($D1195,Winback!$B$2:$C$300,2,0),""))</f>
        <v/>
      </c>
      <c r="S1195">
        <f>IF($E1195=1,"NP","")&amp;IF($G1195=1,"+MOV","")&amp;IF($I1195=1,"+CS","")&amp;IF($K1195=1,"+WB","")</f>
        <v/>
      </c>
      <c r="T1195">
        <f>$E1195+$G1195+$I1195+$K1195</f>
        <v/>
      </c>
    </row>
    <row r="1196">
      <c r="A1196" t="inlineStr">
        <is>
          <t>354072580000</t>
        </is>
      </c>
      <c r="B1196" t="inlineStr">
        <is>
          <t>35407258</t>
        </is>
      </c>
      <c r="C1196" t="inlineStr">
        <is>
          <t>ENRIQUE ALEXANDER BARRIOS RIOS</t>
        </is>
      </c>
      <c r="D1196" t="inlineStr">
        <is>
          <t>ENRIQUEALEXANDERBARRIOSRIOS</t>
        </is>
      </c>
      <c r="E1196">
        <f>IF(COUNTIFS(Registros!$A$2:$A$6000,"NP",Registros!$B$2:$B$6000,$A1196)&gt;0,1,0)</f>
        <v/>
      </c>
      <c r="F1196">
        <f>IF($E1196=1,SUMIFS(Registros!$F$2:$F$6000,Registros!$A$2:$A$6000,"NP",Registros!$B$2:$B$6000,$A1196),0)</f>
        <v/>
      </c>
      <c r="G1196">
        <f>IF(COUNTIFS(Registros!$A$2:$A$6000,"MOV",Registros!$B$2:$B$6000,$A1196)&gt;0,1,0)</f>
        <v/>
      </c>
      <c r="H1196">
        <f>IF($G1196=1,SUMIFS(Registros!$F$2:$F$6000,Registros!$A$2:$A$6000,"MOV",Registros!$B$2:$B$6000,$A1196),0)</f>
        <v/>
      </c>
      <c r="I1196">
        <f>IF(COUNTIFS(Registros!$A$2:$A$6000,"CS",Registros!$B$2:$B$6000,$A1196)&gt;0,1,0)</f>
        <v/>
      </c>
      <c r="J1196">
        <f>IF($I1196=1,SUMIFS(Registros!$I$2:$I$6000,Registros!$A$2:$A$6000,"CS",Registros!$B$2:$B$6000,$A1196),0)</f>
        <v/>
      </c>
      <c r="K1196">
        <f>IF(COUNTIFS(Winback!$K$2:$K$300,$D1196)&gt;0,1,0)</f>
        <v/>
      </c>
      <c r="L1196">
        <f>IF(AND($K1196=1,LEFT($A1196,3)="WB-"),SUMIFS(Winback!$D$2:$D$300,Winback!$K$2:$K$300,$D1196),0)</f>
        <v/>
      </c>
      <c r="M1196">
        <f>IF(OR($E1196=1,$G1196=1,SUMIFS(Registros!$J$2:$J$6000,Registros!$B$2:$B$6000,$A1196)&gt;0),1,0)</f>
        <v/>
      </c>
      <c r="N1196">
        <f>IF($J1196&gt;0,1,IF(COUNTIFS(Registros!$A$2:$A$6000,"CS",Registros!$B$2:$B$6000,$A1196,Registros!$K$2:$K$6000,"&lt;&gt;")&gt;0,1,0))</f>
        <v/>
      </c>
      <c r="O1196">
        <f>IF(AND($K1196=1,$E1196=0,$G1196=0,$I1196=0),"WINBACK",IF(AND($M1196=1,$N1196&gt;0),"CONVERGENTE",IF($M1196=1,"SOLO MÓVIL",IF($N1196&gt;0,"SOLO FIJO / INTERNET","SIN SERVICIOS"))))</f>
        <v/>
      </c>
      <c r="P1196">
        <f>IF($O1196="WINBACK","Recuperar (winback)",IF($O1196="CONVERGENTE","Upgrade / más líneas",IF($O1196="SOLO MÓVIL","Ofrecer fijo + internet (FLBBTV)",IF($O1196="SOLO FIJO / INTERNET","Ofrecer línea móvil Nextphone","Oferta completa (móvil + fijo + internet)"))))</f>
        <v/>
      </c>
      <c r="Q1196">
        <f>$F1196+$H1196+$L1196</f>
        <v/>
      </c>
      <c r="R1196">
        <f>IFERROR(VLOOKUP($A1196,Registros!$B$2:$G$6000,6,0),IFERROR(VLOOKUP($D1196,Winback!$B$2:$C$300,2,0),""))</f>
        <v/>
      </c>
      <c r="S1196">
        <f>IF($E1196=1,"NP","")&amp;IF($G1196=1,"+MOV","")&amp;IF($I1196=1,"+CS","")&amp;IF($K1196=1,"+WB","")</f>
        <v/>
      </c>
      <c r="T1196">
        <f>$E1196+$G1196+$I1196+$K1196</f>
        <v/>
      </c>
    </row>
    <row r="1197">
      <c r="A1197" t="inlineStr">
        <is>
          <t>352173820000</t>
        </is>
      </c>
      <c r="B1197" t="inlineStr">
        <is>
          <t>35217382</t>
        </is>
      </c>
      <c r="C1197" t="inlineStr">
        <is>
          <t>MELANY LENICH TRUJILLO</t>
        </is>
      </c>
      <c r="D1197" t="inlineStr">
        <is>
          <t>MELANYLENICHTRUJILLO</t>
        </is>
      </c>
      <c r="E1197">
        <f>IF(COUNTIFS(Registros!$A$2:$A$6000,"NP",Registros!$B$2:$B$6000,$A1197)&gt;0,1,0)</f>
        <v/>
      </c>
      <c r="F1197">
        <f>IF($E1197=1,SUMIFS(Registros!$F$2:$F$6000,Registros!$A$2:$A$6000,"NP",Registros!$B$2:$B$6000,$A1197),0)</f>
        <v/>
      </c>
      <c r="G1197">
        <f>IF(COUNTIFS(Registros!$A$2:$A$6000,"MOV",Registros!$B$2:$B$6000,$A1197)&gt;0,1,0)</f>
        <v/>
      </c>
      <c r="H1197">
        <f>IF($G1197=1,SUMIFS(Registros!$F$2:$F$6000,Registros!$A$2:$A$6000,"MOV",Registros!$B$2:$B$6000,$A1197),0)</f>
        <v/>
      </c>
      <c r="I1197">
        <f>IF(COUNTIFS(Registros!$A$2:$A$6000,"CS",Registros!$B$2:$B$6000,$A1197)&gt;0,1,0)</f>
        <v/>
      </c>
      <c r="J1197">
        <f>IF($I1197=1,SUMIFS(Registros!$I$2:$I$6000,Registros!$A$2:$A$6000,"CS",Registros!$B$2:$B$6000,$A1197),0)</f>
        <v/>
      </c>
      <c r="K1197">
        <f>IF(COUNTIFS(Winback!$K$2:$K$300,$D1197)&gt;0,1,0)</f>
        <v/>
      </c>
      <c r="L1197">
        <f>IF(AND($K1197=1,LEFT($A1197,3)="WB-"),SUMIFS(Winback!$D$2:$D$300,Winback!$K$2:$K$300,$D1197),0)</f>
        <v/>
      </c>
      <c r="M1197">
        <f>IF(OR($E1197=1,$G1197=1,SUMIFS(Registros!$J$2:$J$6000,Registros!$B$2:$B$6000,$A1197)&gt;0),1,0)</f>
        <v/>
      </c>
      <c r="N1197">
        <f>IF($J1197&gt;0,1,IF(COUNTIFS(Registros!$A$2:$A$6000,"CS",Registros!$B$2:$B$6000,$A1197,Registros!$K$2:$K$6000,"&lt;&gt;")&gt;0,1,0))</f>
        <v/>
      </c>
      <c r="O1197">
        <f>IF(AND($K1197=1,$E1197=0,$G1197=0,$I1197=0),"WINBACK",IF(AND($M1197=1,$N1197&gt;0),"CONVERGENTE",IF($M1197=1,"SOLO MÓVIL",IF($N1197&gt;0,"SOLO FIJO / INTERNET","SIN SERVICIOS"))))</f>
        <v/>
      </c>
      <c r="P1197">
        <f>IF($O1197="WINBACK","Recuperar (winback)",IF($O1197="CONVERGENTE","Upgrade / más líneas",IF($O1197="SOLO MÓVIL","Ofrecer fijo + internet (FLBBTV)",IF($O1197="SOLO FIJO / INTERNET","Ofrecer línea móvil Nextphone","Oferta completa (móvil + fijo + internet)"))))</f>
        <v/>
      </c>
      <c r="Q1197">
        <f>$F1197+$H1197+$L1197</f>
        <v/>
      </c>
      <c r="R1197">
        <f>IFERROR(VLOOKUP($A1197,Registros!$B$2:$G$6000,6,0),IFERROR(VLOOKUP($D1197,Winback!$B$2:$C$300,2,0),""))</f>
        <v/>
      </c>
      <c r="S1197">
        <f>IF($E1197=1,"NP","")&amp;IF($G1197=1,"+MOV","")&amp;IF($I1197=1,"+CS","")&amp;IF($K1197=1,"+WB","")</f>
        <v/>
      </c>
      <c r="T1197">
        <f>$E1197+$G1197+$I1197+$K1197</f>
        <v/>
      </c>
    </row>
    <row r="1198">
      <c r="A1198" t="inlineStr">
        <is>
          <t>351374990000</t>
        </is>
      </c>
      <c r="B1198" t="inlineStr">
        <is>
          <t>35137499</t>
        </is>
      </c>
      <c r="C1198" t="inlineStr">
        <is>
          <t>NAYHELIE AGUILAR</t>
        </is>
      </c>
      <c r="D1198" t="inlineStr">
        <is>
          <t>NAYHELIEAGUILAR</t>
        </is>
      </c>
      <c r="E1198">
        <f>IF(COUNTIFS(Registros!$A$2:$A$6000,"NP",Registros!$B$2:$B$6000,$A1198)&gt;0,1,0)</f>
        <v/>
      </c>
      <c r="F1198">
        <f>IF($E1198=1,SUMIFS(Registros!$F$2:$F$6000,Registros!$A$2:$A$6000,"NP",Registros!$B$2:$B$6000,$A1198),0)</f>
        <v/>
      </c>
      <c r="G1198">
        <f>IF(COUNTIFS(Registros!$A$2:$A$6000,"MOV",Registros!$B$2:$B$6000,$A1198)&gt;0,1,0)</f>
        <v/>
      </c>
      <c r="H1198">
        <f>IF($G1198=1,SUMIFS(Registros!$F$2:$F$6000,Registros!$A$2:$A$6000,"MOV",Registros!$B$2:$B$6000,$A1198),0)</f>
        <v/>
      </c>
      <c r="I1198">
        <f>IF(COUNTIFS(Registros!$A$2:$A$6000,"CS",Registros!$B$2:$B$6000,$A1198)&gt;0,1,0)</f>
        <v/>
      </c>
      <c r="J1198">
        <f>IF($I1198=1,SUMIFS(Registros!$I$2:$I$6000,Registros!$A$2:$A$6000,"CS",Registros!$B$2:$B$6000,$A1198),0)</f>
        <v/>
      </c>
      <c r="K1198">
        <f>IF(COUNTIFS(Winback!$K$2:$K$300,$D1198)&gt;0,1,0)</f>
        <v/>
      </c>
      <c r="L1198">
        <f>IF(AND($K1198=1,LEFT($A1198,3)="WB-"),SUMIFS(Winback!$D$2:$D$300,Winback!$K$2:$K$300,$D1198),0)</f>
        <v/>
      </c>
      <c r="M1198">
        <f>IF(OR($E1198=1,$G1198=1,SUMIFS(Registros!$J$2:$J$6000,Registros!$B$2:$B$6000,$A1198)&gt;0),1,0)</f>
        <v/>
      </c>
      <c r="N1198">
        <f>IF($J1198&gt;0,1,IF(COUNTIFS(Registros!$A$2:$A$6000,"CS",Registros!$B$2:$B$6000,$A1198,Registros!$K$2:$K$6000,"&lt;&gt;")&gt;0,1,0))</f>
        <v/>
      </c>
      <c r="O1198">
        <f>IF(AND($K1198=1,$E1198=0,$G1198=0,$I1198=0),"WINBACK",IF(AND($M1198=1,$N1198&gt;0),"CONVERGENTE",IF($M1198=1,"SOLO MÓVIL",IF($N1198&gt;0,"SOLO FIJO / INTERNET","SIN SERVICIOS"))))</f>
        <v/>
      </c>
      <c r="P1198">
        <f>IF($O1198="WINBACK","Recuperar (winback)",IF($O1198="CONVERGENTE","Upgrade / más líneas",IF($O1198="SOLO MÓVIL","Ofrecer fijo + internet (FLBBTV)",IF($O1198="SOLO FIJO / INTERNET","Ofrecer línea móvil Nextphone","Oferta completa (móvil + fijo + internet)"))))</f>
        <v/>
      </c>
      <c r="Q1198">
        <f>$F1198+$H1198+$L1198</f>
        <v/>
      </c>
      <c r="R1198">
        <f>IFERROR(VLOOKUP($A1198,Registros!$B$2:$G$6000,6,0),IFERROR(VLOOKUP($D1198,Winback!$B$2:$C$300,2,0),""))</f>
        <v/>
      </c>
      <c r="S1198">
        <f>IF($E1198=1,"NP","")&amp;IF($G1198=1,"+MOV","")&amp;IF($I1198=1,"+CS","")&amp;IF($K1198=1,"+WB","")</f>
        <v/>
      </c>
      <c r="T1198">
        <f>$E1198+$G1198+$I1198+$K1198</f>
        <v/>
      </c>
    </row>
    <row r="1199">
      <c r="A1199" t="inlineStr">
        <is>
          <t>342385720000</t>
        </is>
      </c>
      <c r="B1199" t="inlineStr">
        <is>
          <t>34238572</t>
        </is>
      </c>
      <c r="C1199" t="inlineStr">
        <is>
          <t>ROLANDO BARBA</t>
        </is>
      </c>
      <c r="D1199" t="inlineStr">
        <is>
          <t>ROLANDOBARBA</t>
        </is>
      </c>
      <c r="E1199">
        <f>IF(COUNTIFS(Registros!$A$2:$A$6000,"NP",Registros!$B$2:$B$6000,$A1199)&gt;0,1,0)</f>
        <v/>
      </c>
      <c r="F1199">
        <f>IF($E1199=1,SUMIFS(Registros!$F$2:$F$6000,Registros!$A$2:$A$6000,"NP",Registros!$B$2:$B$6000,$A1199),0)</f>
        <v/>
      </c>
      <c r="G1199">
        <f>IF(COUNTIFS(Registros!$A$2:$A$6000,"MOV",Registros!$B$2:$B$6000,$A1199)&gt;0,1,0)</f>
        <v/>
      </c>
      <c r="H1199">
        <f>IF($G1199=1,SUMIFS(Registros!$F$2:$F$6000,Registros!$A$2:$A$6000,"MOV",Registros!$B$2:$B$6000,$A1199),0)</f>
        <v/>
      </c>
      <c r="I1199">
        <f>IF(COUNTIFS(Registros!$A$2:$A$6000,"CS",Registros!$B$2:$B$6000,$A1199)&gt;0,1,0)</f>
        <v/>
      </c>
      <c r="J1199">
        <f>IF($I1199=1,SUMIFS(Registros!$I$2:$I$6000,Registros!$A$2:$A$6000,"CS",Registros!$B$2:$B$6000,$A1199),0)</f>
        <v/>
      </c>
      <c r="K1199">
        <f>IF(COUNTIFS(Winback!$K$2:$K$300,$D1199)&gt;0,1,0)</f>
        <v/>
      </c>
      <c r="L1199">
        <f>IF(AND($K1199=1,LEFT($A1199,3)="WB-"),SUMIFS(Winback!$D$2:$D$300,Winback!$K$2:$K$300,$D1199),0)</f>
        <v/>
      </c>
      <c r="M1199">
        <f>IF(OR($E1199=1,$G1199=1,SUMIFS(Registros!$J$2:$J$6000,Registros!$B$2:$B$6000,$A1199)&gt;0),1,0)</f>
        <v/>
      </c>
      <c r="N1199">
        <f>IF($J1199&gt;0,1,IF(COUNTIFS(Registros!$A$2:$A$6000,"CS",Registros!$B$2:$B$6000,$A1199,Registros!$K$2:$K$6000,"&lt;&gt;")&gt;0,1,0))</f>
        <v/>
      </c>
      <c r="O1199">
        <f>IF(AND($K1199=1,$E1199=0,$G1199=0,$I1199=0),"WINBACK",IF(AND($M1199=1,$N1199&gt;0),"CONVERGENTE",IF($M1199=1,"SOLO MÓVIL",IF($N1199&gt;0,"SOLO FIJO / INTERNET","SIN SERVICIOS"))))</f>
        <v/>
      </c>
      <c r="P1199">
        <f>IF($O1199="WINBACK","Recuperar (winback)",IF($O1199="CONVERGENTE","Upgrade / más líneas",IF($O1199="SOLO MÓVIL","Ofrecer fijo + internet (FLBBTV)",IF($O1199="SOLO FIJO / INTERNET","Ofrecer línea móvil Nextphone","Oferta completa (móvil + fijo + internet)"))))</f>
        <v/>
      </c>
      <c r="Q1199">
        <f>$F1199+$H1199+$L1199</f>
        <v/>
      </c>
      <c r="R1199">
        <f>IFERROR(VLOOKUP($A1199,Registros!$B$2:$G$6000,6,0),IFERROR(VLOOKUP($D1199,Winback!$B$2:$C$300,2,0),""))</f>
        <v/>
      </c>
      <c r="S1199">
        <f>IF($E1199=1,"NP","")&amp;IF($G1199=1,"+MOV","")&amp;IF($I1199=1,"+CS","")&amp;IF($K1199=1,"+WB","")</f>
        <v/>
      </c>
      <c r="T1199">
        <f>$E1199+$G1199+$I1199+$K1199</f>
        <v/>
      </c>
    </row>
    <row r="1200">
      <c r="A1200" t="inlineStr">
        <is>
          <t>348385690000</t>
        </is>
      </c>
      <c r="B1200" t="inlineStr">
        <is>
          <t>34838569</t>
        </is>
      </c>
      <c r="C1200" t="inlineStr">
        <is>
          <t>ROLANDO BARBA</t>
        </is>
      </c>
      <c r="D1200" t="inlineStr">
        <is>
          <t>ROLANDOBARBA</t>
        </is>
      </c>
      <c r="E1200">
        <f>IF(COUNTIFS(Registros!$A$2:$A$6000,"NP",Registros!$B$2:$B$6000,$A1200)&gt;0,1,0)</f>
        <v/>
      </c>
      <c r="F1200">
        <f>IF($E1200=1,SUMIFS(Registros!$F$2:$F$6000,Registros!$A$2:$A$6000,"NP",Registros!$B$2:$B$6000,$A1200),0)</f>
        <v/>
      </c>
      <c r="G1200">
        <f>IF(COUNTIFS(Registros!$A$2:$A$6000,"MOV",Registros!$B$2:$B$6000,$A1200)&gt;0,1,0)</f>
        <v/>
      </c>
      <c r="H1200">
        <f>IF($G1200=1,SUMIFS(Registros!$F$2:$F$6000,Registros!$A$2:$A$6000,"MOV",Registros!$B$2:$B$6000,$A1200),0)</f>
        <v/>
      </c>
      <c r="I1200">
        <f>IF(COUNTIFS(Registros!$A$2:$A$6000,"CS",Registros!$B$2:$B$6000,$A1200)&gt;0,1,0)</f>
        <v/>
      </c>
      <c r="J1200">
        <f>IF($I1200=1,SUMIFS(Registros!$I$2:$I$6000,Registros!$A$2:$A$6000,"CS",Registros!$B$2:$B$6000,$A1200),0)</f>
        <v/>
      </c>
      <c r="K1200">
        <f>IF(COUNTIFS(Winback!$K$2:$K$300,$D1200)&gt;0,1,0)</f>
        <v/>
      </c>
      <c r="L1200">
        <f>IF(AND($K1200=1,LEFT($A1200,3)="WB-"),SUMIFS(Winback!$D$2:$D$300,Winback!$K$2:$K$300,$D1200),0)</f>
        <v/>
      </c>
      <c r="M1200">
        <f>IF(OR($E1200=1,$G1200=1,SUMIFS(Registros!$J$2:$J$6000,Registros!$B$2:$B$6000,$A1200)&gt;0),1,0)</f>
        <v/>
      </c>
      <c r="N1200">
        <f>IF($J1200&gt;0,1,IF(COUNTIFS(Registros!$A$2:$A$6000,"CS",Registros!$B$2:$B$6000,$A1200,Registros!$K$2:$K$6000,"&lt;&gt;")&gt;0,1,0))</f>
        <v/>
      </c>
      <c r="O1200">
        <f>IF(AND($K1200=1,$E1200=0,$G1200=0,$I1200=0),"WINBACK",IF(AND($M1200=1,$N1200&gt;0),"CONVERGENTE",IF($M1200=1,"SOLO MÓVIL",IF($N1200&gt;0,"SOLO FIJO / INTERNET","SIN SERVICIOS"))))</f>
        <v/>
      </c>
      <c r="P1200">
        <f>IF($O1200="WINBACK","Recuperar (winback)",IF($O1200="CONVERGENTE","Upgrade / más líneas",IF($O1200="SOLO MÓVIL","Ofrecer fijo + internet (FLBBTV)",IF($O1200="SOLO FIJO / INTERNET","Ofrecer línea móvil Nextphone","Oferta completa (móvil + fijo + internet)"))))</f>
        <v/>
      </c>
      <c r="Q1200">
        <f>$F1200+$H1200+$L1200</f>
        <v/>
      </c>
      <c r="R1200">
        <f>IFERROR(VLOOKUP($A1200,Registros!$B$2:$G$6000,6,0),IFERROR(VLOOKUP($D1200,Winback!$B$2:$C$300,2,0),""))</f>
        <v/>
      </c>
      <c r="S1200">
        <f>IF($E1200=1,"NP","")&amp;IF($G1200=1,"+MOV","")&amp;IF($I1200=1,"+CS","")&amp;IF($K1200=1,"+WB","")</f>
        <v/>
      </c>
      <c r="T1200">
        <f>$E1200+$G1200+$I1200+$K1200</f>
        <v/>
      </c>
    </row>
    <row r="1201">
      <c r="A1201" t="inlineStr">
        <is>
          <t>359244620000</t>
        </is>
      </c>
      <c r="B1201" t="inlineStr">
        <is>
          <t>35924462</t>
        </is>
      </c>
      <c r="C1201" t="inlineStr">
        <is>
          <t>JONHATAN HERNÁNDEZ</t>
        </is>
      </c>
      <c r="D1201" t="inlineStr">
        <is>
          <t>JONHATANHERNANDEZ</t>
        </is>
      </c>
      <c r="E1201">
        <f>IF(COUNTIFS(Registros!$A$2:$A$6000,"NP",Registros!$B$2:$B$6000,$A1201)&gt;0,1,0)</f>
        <v/>
      </c>
      <c r="F1201">
        <f>IF($E1201=1,SUMIFS(Registros!$F$2:$F$6000,Registros!$A$2:$A$6000,"NP",Registros!$B$2:$B$6000,$A1201),0)</f>
        <v/>
      </c>
      <c r="G1201">
        <f>IF(COUNTIFS(Registros!$A$2:$A$6000,"MOV",Registros!$B$2:$B$6000,$A1201)&gt;0,1,0)</f>
        <v/>
      </c>
      <c r="H1201">
        <f>IF($G1201=1,SUMIFS(Registros!$F$2:$F$6000,Registros!$A$2:$A$6000,"MOV",Registros!$B$2:$B$6000,$A1201),0)</f>
        <v/>
      </c>
      <c r="I1201">
        <f>IF(COUNTIFS(Registros!$A$2:$A$6000,"CS",Registros!$B$2:$B$6000,$A1201)&gt;0,1,0)</f>
        <v/>
      </c>
      <c r="J1201">
        <f>IF($I1201=1,SUMIFS(Registros!$I$2:$I$6000,Registros!$A$2:$A$6000,"CS",Registros!$B$2:$B$6000,$A1201),0)</f>
        <v/>
      </c>
      <c r="K1201">
        <f>IF(COUNTIFS(Winback!$K$2:$K$300,$D1201)&gt;0,1,0)</f>
        <v/>
      </c>
      <c r="L1201">
        <f>IF(AND($K1201=1,LEFT($A1201,3)="WB-"),SUMIFS(Winback!$D$2:$D$300,Winback!$K$2:$K$300,$D1201),0)</f>
        <v/>
      </c>
      <c r="M1201">
        <f>IF(OR($E1201=1,$G1201=1,SUMIFS(Registros!$J$2:$J$6000,Registros!$B$2:$B$6000,$A1201)&gt;0),1,0)</f>
        <v/>
      </c>
      <c r="N1201">
        <f>IF($J1201&gt;0,1,IF(COUNTIFS(Registros!$A$2:$A$6000,"CS",Registros!$B$2:$B$6000,$A1201,Registros!$K$2:$K$6000,"&lt;&gt;")&gt;0,1,0))</f>
        <v/>
      </c>
      <c r="O1201">
        <f>IF(AND($K1201=1,$E1201=0,$G1201=0,$I1201=0),"WINBACK",IF(AND($M1201=1,$N1201&gt;0),"CONVERGENTE",IF($M1201=1,"SOLO MÓVIL",IF($N1201&gt;0,"SOLO FIJO / INTERNET","SIN SERVICIOS"))))</f>
        <v/>
      </c>
      <c r="P1201">
        <f>IF($O1201="WINBACK","Recuperar (winback)",IF($O1201="CONVERGENTE","Upgrade / más líneas",IF($O1201="SOLO MÓVIL","Ofrecer fijo + internet (FLBBTV)",IF($O1201="SOLO FIJO / INTERNET","Ofrecer línea móvil Nextphone","Oferta completa (móvil + fijo + internet)"))))</f>
        <v/>
      </c>
      <c r="Q1201">
        <f>$F1201+$H1201+$L1201</f>
        <v/>
      </c>
      <c r="R1201">
        <f>IFERROR(VLOOKUP($A1201,Registros!$B$2:$G$6000,6,0),IFERROR(VLOOKUP($D1201,Winback!$B$2:$C$300,2,0),""))</f>
        <v/>
      </c>
      <c r="S1201">
        <f>IF($E1201=1,"NP","")&amp;IF($G1201=1,"+MOV","")&amp;IF($I1201=1,"+CS","")&amp;IF($K1201=1,"+WB","")</f>
        <v/>
      </c>
      <c r="T1201">
        <f>$E1201+$G1201+$I1201+$K1201</f>
        <v/>
      </c>
    </row>
    <row r="1202">
      <c r="A1202" t="inlineStr">
        <is>
          <t>351205930000</t>
        </is>
      </c>
      <c r="B1202" t="inlineStr">
        <is>
          <t>35120593</t>
        </is>
      </c>
      <c r="C1202" t="inlineStr">
        <is>
          <t>EMILY NOEMI GONZALEZ SAEZ</t>
        </is>
      </c>
      <c r="D1202" t="inlineStr">
        <is>
          <t>EMILYNOEMIGONZALEZSAEZ</t>
        </is>
      </c>
      <c r="E1202">
        <f>IF(COUNTIFS(Registros!$A$2:$A$6000,"NP",Registros!$B$2:$B$6000,$A1202)&gt;0,1,0)</f>
        <v/>
      </c>
      <c r="F1202">
        <f>IF($E1202=1,SUMIFS(Registros!$F$2:$F$6000,Registros!$A$2:$A$6000,"NP",Registros!$B$2:$B$6000,$A1202),0)</f>
        <v/>
      </c>
      <c r="G1202">
        <f>IF(COUNTIFS(Registros!$A$2:$A$6000,"MOV",Registros!$B$2:$B$6000,$A1202)&gt;0,1,0)</f>
        <v/>
      </c>
      <c r="H1202">
        <f>IF($G1202=1,SUMIFS(Registros!$F$2:$F$6000,Registros!$A$2:$A$6000,"MOV",Registros!$B$2:$B$6000,$A1202),0)</f>
        <v/>
      </c>
      <c r="I1202">
        <f>IF(COUNTIFS(Registros!$A$2:$A$6000,"CS",Registros!$B$2:$B$6000,$A1202)&gt;0,1,0)</f>
        <v/>
      </c>
      <c r="J1202">
        <f>IF($I1202=1,SUMIFS(Registros!$I$2:$I$6000,Registros!$A$2:$A$6000,"CS",Registros!$B$2:$B$6000,$A1202),0)</f>
        <v/>
      </c>
      <c r="K1202">
        <f>IF(COUNTIFS(Winback!$K$2:$K$300,$D1202)&gt;0,1,0)</f>
        <v/>
      </c>
      <c r="L1202">
        <f>IF(AND($K1202=1,LEFT($A1202,3)="WB-"),SUMIFS(Winback!$D$2:$D$300,Winback!$K$2:$K$300,$D1202),0)</f>
        <v/>
      </c>
      <c r="M1202">
        <f>IF(OR($E1202=1,$G1202=1,SUMIFS(Registros!$J$2:$J$6000,Registros!$B$2:$B$6000,$A1202)&gt;0),1,0)</f>
        <v/>
      </c>
      <c r="N1202">
        <f>IF($J1202&gt;0,1,IF(COUNTIFS(Registros!$A$2:$A$6000,"CS",Registros!$B$2:$B$6000,$A1202,Registros!$K$2:$K$6000,"&lt;&gt;")&gt;0,1,0))</f>
        <v/>
      </c>
      <c r="O1202">
        <f>IF(AND($K1202=1,$E1202=0,$G1202=0,$I1202=0),"WINBACK",IF(AND($M1202=1,$N1202&gt;0),"CONVERGENTE",IF($M1202=1,"SOLO MÓVIL",IF($N1202&gt;0,"SOLO FIJO / INTERNET","SIN SERVICIOS"))))</f>
        <v/>
      </c>
      <c r="P1202">
        <f>IF($O1202="WINBACK","Recuperar (winback)",IF($O1202="CONVERGENTE","Upgrade / más líneas",IF($O1202="SOLO MÓVIL","Ofrecer fijo + internet (FLBBTV)",IF($O1202="SOLO FIJO / INTERNET","Ofrecer línea móvil Nextphone","Oferta completa (móvil + fijo + internet)"))))</f>
        <v/>
      </c>
      <c r="Q1202">
        <f>$F1202+$H1202+$L1202</f>
        <v/>
      </c>
      <c r="R1202">
        <f>IFERROR(VLOOKUP($A1202,Registros!$B$2:$G$6000,6,0),IFERROR(VLOOKUP($D1202,Winback!$B$2:$C$300,2,0),""))</f>
        <v/>
      </c>
      <c r="S1202">
        <f>IF($E1202=1,"NP","")&amp;IF($G1202=1,"+MOV","")&amp;IF($I1202=1,"+CS","")&amp;IF($K1202=1,"+WB","")</f>
        <v/>
      </c>
      <c r="T1202">
        <f>$E1202+$G1202+$I1202+$K1202</f>
        <v/>
      </c>
    </row>
    <row r="1203">
      <c r="A1203" t="inlineStr">
        <is>
          <t>358202770000</t>
        </is>
      </c>
      <c r="B1203" t="inlineStr">
        <is>
          <t>35820277</t>
        </is>
      </c>
      <c r="C1203" t="inlineStr">
        <is>
          <t>MIKE ALEJANDRO VILLAREAL JARAMILLO</t>
        </is>
      </c>
      <c r="D1203" t="inlineStr">
        <is>
          <t>MIKEALEJANDROVILLAREALJARAMILLO</t>
        </is>
      </c>
      <c r="E1203">
        <f>IF(COUNTIFS(Registros!$A$2:$A$6000,"NP",Registros!$B$2:$B$6000,$A1203)&gt;0,1,0)</f>
        <v/>
      </c>
      <c r="F1203">
        <f>IF($E1203=1,SUMIFS(Registros!$F$2:$F$6000,Registros!$A$2:$A$6000,"NP",Registros!$B$2:$B$6000,$A1203),0)</f>
        <v/>
      </c>
      <c r="G1203">
        <f>IF(COUNTIFS(Registros!$A$2:$A$6000,"MOV",Registros!$B$2:$B$6000,$A1203)&gt;0,1,0)</f>
        <v/>
      </c>
      <c r="H1203">
        <f>IF($G1203=1,SUMIFS(Registros!$F$2:$F$6000,Registros!$A$2:$A$6000,"MOV",Registros!$B$2:$B$6000,$A1203),0)</f>
        <v/>
      </c>
      <c r="I1203">
        <f>IF(COUNTIFS(Registros!$A$2:$A$6000,"CS",Registros!$B$2:$B$6000,$A1203)&gt;0,1,0)</f>
        <v/>
      </c>
      <c r="J1203">
        <f>IF($I1203=1,SUMIFS(Registros!$I$2:$I$6000,Registros!$A$2:$A$6000,"CS",Registros!$B$2:$B$6000,$A1203),0)</f>
        <v/>
      </c>
      <c r="K1203">
        <f>IF(COUNTIFS(Winback!$K$2:$K$300,$D1203)&gt;0,1,0)</f>
        <v/>
      </c>
      <c r="L1203">
        <f>IF(AND($K1203=1,LEFT($A1203,3)="WB-"),SUMIFS(Winback!$D$2:$D$300,Winback!$K$2:$K$300,$D1203),0)</f>
        <v/>
      </c>
      <c r="M1203">
        <f>IF(OR($E1203=1,$G1203=1,SUMIFS(Registros!$J$2:$J$6000,Registros!$B$2:$B$6000,$A1203)&gt;0),1,0)</f>
        <v/>
      </c>
      <c r="N1203">
        <f>IF($J1203&gt;0,1,IF(COUNTIFS(Registros!$A$2:$A$6000,"CS",Registros!$B$2:$B$6000,$A1203,Registros!$K$2:$K$6000,"&lt;&gt;")&gt;0,1,0))</f>
        <v/>
      </c>
      <c r="O1203">
        <f>IF(AND($K1203=1,$E1203=0,$G1203=0,$I1203=0),"WINBACK",IF(AND($M1203=1,$N1203&gt;0),"CONVERGENTE",IF($M1203=1,"SOLO MÓVIL",IF($N1203&gt;0,"SOLO FIJO / INTERNET","SIN SERVICIOS"))))</f>
        <v/>
      </c>
      <c r="P1203">
        <f>IF($O1203="WINBACK","Recuperar (winback)",IF($O1203="CONVERGENTE","Upgrade / más líneas",IF($O1203="SOLO MÓVIL","Ofrecer fijo + internet (FLBBTV)",IF($O1203="SOLO FIJO / INTERNET","Ofrecer línea móvil Nextphone","Oferta completa (móvil + fijo + internet)"))))</f>
        <v/>
      </c>
      <c r="Q1203">
        <f>$F1203+$H1203+$L1203</f>
        <v/>
      </c>
      <c r="R1203">
        <f>IFERROR(VLOOKUP($A1203,Registros!$B$2:$G$6000,6,0),IFERROR(VLOOKUP($D1203,Winback!$B$2:$C$300,2,0),""))</f>
        <v/>
      </c>
      <c r="S1203">
        <f>IF($E1203=1,"NP","")&amp;IF($G1203=1,"+MOV","")&amp;IF($I1203=1,"+CS","")&amp;IF($K1203=1,"+WB","")</f>
        <v/>
      </c>
      <c r="T1203">
        <f>$E1203+$G1203+$I1203+$K1203</f>
        <v/>
      </c>
    </row>
    <row r="1204">
      <c r="A1204" t="inlineStr">
        <is>
          <t>342381970000</t>
        </is>
      </c>
      <c r="B1204" t="inlineStr">
        <is>
          <t>34238197</t>
        </is>
      </c>
      <c r="C1204" t="inlineStr">
        <is>
          <t>CARLOS ARTURO CHACÓN MORENO</t>
        </is>
      </c>
      <c r="D1204" t="inlineStr">
        <is>
          <t>CARLOSARTUROCHACONMORENO</t>
        </is>
      </c>
      <c r="E1204">
        <f>IF(COUNTIFS(Registros!$A$2:$A$6000,"NP",Registros!$B$2:$B$6000,$A1204)&gt;0,1,0)</f>
        <v/>
      </c>
      <c r="F1204">
        <f>IF($E1204=1,SUMIFS(Registros!$F$2:$F$6000,Registros!$A$2:$A$6000,"NP",Registros!$B$2:$B$6000,$A1204),0)</f>
        <v/>
      </c>
      <c r="G1204">
        <f>IF(COUNTIFS(Registros!$A$2:$A$6000,"MOV",Registros!$B$2:$B$6000,$A1204)&gt;0,1,0)</f>
        <v/>
      </c>
      <c r="H1204">
        <f>IF($G1204=1,SUMIFS(Registros!$F$2:$F$6000,Registros!$A$2:$A$6000,"MOV",Registros!$B$2:$B$6000,$A1204),0)</f>
        <v/>
      </c>
      <c r="I1204">
        <f>IF(COUNTIFS(Registros!$A$2:$A$6000,"CS",Registros!$B$2:$B$6000,$A1204)&gt;0,1,0)</f>
        <v/>
      </c>
      <c r="J1204">
        <f>IF($I1204=1,SUMIFS(Registros!$I$2:$I$6000,Registros!$A$2:$A$6000,"CS",Registros!$B$2:$B$6000,$A1204),0)</f>
        <v/>
      </c>
      <c r="K1204">
        <f>IF(COUNTIFS(Winback!$K$2:$K$300,$D1204)&gt;0,1,0)</f>
        <v/>
      </c>
      <c r="L1204">
        <f>IF(AND($K1204=1,LEFT($A1204,3)="WB-"),SUMIFS(Winback!$D$2:$D$300,Winback!$K$2:$K$300,$D1204),0)</f>
        <v/>
      </c>
      <c r="M1204">
        <f>IF(OR($E1204=1,$G1204=1,SUMIFS(Registros!$J$2:$J$6000,Registros!$B$2:$B$6000,$A1204)&gt;0),1,0)</f>
        <v/>
      </c>
      <c r="N1204">
        <f>IF($J1204&gt;0,1,IF(COUNTIFS(Registros!$A$2:$A$6000,"CS",Registros!$B$2:$B$6000,$A1204,Registros!$K$2:$K$6000,"&lt;&gt;")&gt;0,1,0))</f>
        <v/>
      </c>
      <c r="O1204">
        <f>IF(AND($K1204=1,$E1204=0,$G1204=0,$I1204=0),"WINBACK",IF(AND($M1204=1,$N1204&gt;0),"CONVERGENTE",IF($M1204=1,"SOLO MÓVIL",IF($N1204&gt;0,"SOLO FIJO / INTERNET","SIN SERVICIOS"))))</f>
        <v/>
      </c>
      <c r="P1204">
        <f>IF($O1204="WINBACK","Recuperar (winback)",IF($O1204="CONVERGENTE","Upgrade / más líneas",IF($O1204="SOLO MÓVIL","Ofrecer fijo + internet (FLBBTV)",IF($O1204="SOLO FIJO / INTERNET","Ofrecer línea móvil Nextphone","Oferta completa (móvil + fijo + internet)"))))</f>
        <v/>
      </c>
      <c r="Q1204">
        <f>$F1204+$H1204+$L1204</f>
        <v/>
      </c>
      <c r="R1204">
        <f>IFERROR(VLOOKUP($A1204,Registros!$B$2:$G$6000,6,0),IFERROR(VLOOKUP($D1204,Winback!$B$2:$C$300,2,0),""))</f>
        <v/>
      </c>
      <c r="S1204">
        <f>IF($E1204=1,"NP","")&amp;IF($G1204=1,"+MOV","")&amp;IF($I1204=1,"+CS","")&amp;IF($K1204=1,"+WB","")</f>
        <v/>
      </c>
      <c r="T1204">
        <f>$E1204+$G1204+$I1204+$K1204</f>
        <v/>
      </c>
    </row>
    <row r="1205">
      <c r="A1205" t="inlineStr">
        <is>
          <t>353373500000</t>
        </is>
      </c>
      <c r="B1205" t="inlineStr">
        <is>
          <t>35337350</t>
        </is>
      </c>
      <c r="C1205" t="inlineStr">
        <is>
          <t>JOSE A FRANCO B</t>
        </is>
      </c>
      <c r="D1205" t="inlineStr">
        <is>
          <t>JOSEAFRANCOB</t>
        </is>
      </c>
      <c r="E1205">
        <f>IF(COUNTIFS(Registros!$A$2:$A$6000,"NP",Registros!$B$2:$B$6000,$A1205)&gt;0,1,0)</f>
        <v/>
      </c>
      <c r="F1205">
        <f>IF($E1205=1,SUMIFS(Registros!$F$2:$F$6000,Registros!$A$2:$A$6000,"NP",Registros!$B$2:$B$6000,$A1205),0)</f>
        <v/>
      </c>
      <c r="G1205">
        <f>IF(COUNTIFS(Registros!$A$2:$A$6000,"MOV",Registros!$B$2:$B$6000,$A1205)&gt;0,1,0)</f>
        <v/>
      </c>
      <c r="H1205">
        <f>IF($G1205=1,SUMIFS(Registros!$F$2:$F$6000,Registros!$A$2:$A$6000,"MOV",Registros!$B$2:$B$6000,$A1205),0)</f>
        <v/>
      </c>
      <c r="I1205">
        <f>IF(COUNTIFS(Registros!$A$2:$A$6000,"CS",Registros!$B$2:$B$6000,$A1205)&gt;0,1,0)</f>
        <v/>
      </c>
      <c r="J1205">
        <f>IF($I1205=1,SUMIFS(Registros!$I$2:$I$6000,Registros!$A$2:$A$6000,"CS",Registros!$B$2:$B$6000,$A1205),0)</f>
        <v/>
      </c>
      <c r="K1205">
        <f>IF(COUNTIFS(Winback!$K$2:$K$300,$D1205)&gt;0,1,0)</f>
        <v/>
      </c>
      <c r="L1205">
        <f>IF(AND($K1205=1,LEFT($A1205,3)="WB-"),SUMIFS(Winback!$D$2:$D$300,Winback!$K$2:$K$300,$D1205),0)</f>
        <v/>
      </c>
      <c r="M1205">
        <f>IF(OR($E1205=1,$G1205=1,SUMIFS(Registros!$J$2:$J$6000,Registros!$B$2:$B$6000,$A1205)&gt;0),1,0)</f>
        <v/>
      </c>
      <c r="N1205">
        <f>IF($J1205&gt;0,1,IF(COUNTIFS(Registros!$A$2:$A$6000,"CS",Registros!$B$2:$B$6000,$A1205,Registros!$K$2:$K$6000,"&lt;&gt;")&gt;0,1,0))</f>
        <v/>
      </c>
      <c r="O1205">
        <f>IF(AND($K1205=1,$E1205=0,$G1205=0,$I1205=0),"WINBACK",IF(AND($M1205=1,$N1205&gt;0),"CONVERGENTE",IF($M1205=1,"SOLO MÓVIL",IF($N1205&gt;0,"SOLO FIJO / INTERNET","SIN SERVICIOS"))))</f>
        <v/>
      </c>
      <c r="P1205">
        <f>IF($O1205="WINBACK","Recuperar (winback)",IF($O1205="CONVERGENTE","Upgrade / más líneas",IF($O1205="SOLO MÓVIL","Ofrecer fijo + internet (FLBBTV)",IF($O1205="SOLO FIJO / INTERNET","Ofrecer línea móvil Nextphone","Oferta completa (móvil + fijo + internet)"))))</f>
        <v/>
      </c>
      <c r="Q1205">
        <f>$F1205+$H1205+$L1205</f>
        <v/>
      </c>
      <c r="R1205">
        <f>IFERROR(VLOOKUP($A1205,Registros!$B$2:$G$6000,6,0),IFERROR(VLOOKUP($D1205,Winback!$B$2:$C$300,2,0),""))</f>
        <v/>
      </c>
      <c r="S1205">
        <f>IF($E1205=1,"NP","")&amp;IF($G1205=1,"+MOV","")&amp;IF($I1205=1,"+CS","")&amp;IF($K1205=1,"+WB","")</f>
        <v/>
      </c>
      <c r="T1205">
        <f>$E1205+$G1205+$I1205+$K1205</f>
        <v/>
      </c>
    </row>
    <row r="1206">
      <c r="A1206" t="inlineStr">
        <is>
          <t>341124670000</t>
        </is>
      </c>
      <c r="B1206" t="inlineStr">
        <is>
          <t>34112467</t>
        </is>
      </c>
      <c r="C1206" t="inlineStr">
        <is>
          <t>PRODUCTO DON INO</t>
        </is>
      </c>
      <c r="D1206" t="inlineStr">
        <is>
          <t>PRODUCTODONINO</t>
        </is>
      </c>
      <c r="E1206">
        <f>IF(COUNTIFS(Registros!$A$2:$A$6000,"NP",Registros!$B$2:$B$6000,$A1206)&gt;0,1,0)</f>
        <v/>
      </c>
      <c r="F1206">
        <f>IF($E1206=1,SUMIFS(Registros!$F$2:$F$6000,Registros!$A$2:$A$6000,"NP",Registros!$B$2:$B$6000,$A1206),0)</f>
        <v/>
      </c>
      <c r="G1206">
        <f>IF(COUNTIFS(Registros!$A$2:$A$6000,"MOV",Registros!$B$2:$B$6000,$A1206)&gt;0,1,0)</f>
        <v/>
      </c>
      <c r="H1206">
        <f>IF($G1206=1,SUMIFS(Registros!$F$2:$F$6000,Registros!$A$2:$A$6000,"MOV",Registros!$B$2:$B$6000,$A1206),0)</f>
        <v/>
      </c>
      <c r="I1206">
        <f>IF(COUNTIFS(Registros!$A$2:$A$6000,"CS",Registros!$B$2:$B$6000,$A1206)&gt;0,1,0)</f>
        <v/>
      </c>
      <c r="J1206">
        <f>IF($I1206=1,SUMIFS(Registros!$I$2:$I$6000,Registros!$A$2:$A$6000,"CS",Registros!$B$2:$B$6000,$A1206),0)</f>
        <v/>
      </c>
      <c r="K1206">
        <f>IF(COUNTIFS(Winback!$K$2:$K$300,$D1206)&gt;0,1,0)</f>
        <v/>
      </c>
      <c r="L1206">
        <f>IF(AND($K1206=1,LEFT($A1206,3)="WB-"),SUMIFS(Winback!$D$2:$D$300,Winback!$K$2:$K$300,$D1206),0)</f>
        <v/>
      </c>
      <c r="M1206">
        <f>IF(OR($E1206=1,$G1206=1,SUMIFS(Registros!$J$2:$J$6000,Registros!$B$2:$B$6000,$A1206)&gt;0),1,0)</f>
        <v/>
      </c>
      <c r="N1206">
        <f>IF($J1206&gt;0,1,IF(COUNTIFS(Registros!$A$2:$A$6000,"CS",Registros!$B$2:$B$6000,$A1206,Registros!$K$2:$K$6000,"&lt;&gt;")&gt;0,1,0))</f>
        <v/>
      </c>
      <c r="O1206">
        <f>IF(AND($K1206=1,$E1206=0,$G1206=0,$I1206=0),"WINBACK",IF(AND($M1206=1,$N1206&gt;0),"CONVERGENTE",IF($M1206=1,"SOLO MÓVIL",IF($N1206&gt;0,"SOLO FIJO / INTERNET","SIN SERVICIOS"))))</f>
        <v/>
      </c>
      <c r="P1206">
        <f>IF($O1206="WINBACK","Recuperar (winback)",IF($O1206="CONVERGENTE","Upgrade / más líneas",IF($O1206="SOLO MÓVIL","Ofrecer fijo + internet (FLBBTV)",IF($O1206="SOLO FIJO / INTERNET","Ofrecer línea móvil Nextphone","Oferta completa (móvil + fijo + internet)"))))</f>
        <v/>
      </c>
      <c r="Q1206">
        <f>$F1206+$H1206+$L1206</f>
        <v/>
      </c>
      <c r="R1206">
        <f>IFERROR(VLOOKUP($A1206,Registros!$B$2:$G$6000,6,0),IFERROR(VLOOKUP($D1206,Winback!$B$2:$C$300,2,0),""))</f>
        <v/>
      </c>
      <c r="S1206">
        <f>IF($E1206=1,"NP","")&amp;IF($G1206=1,"+MOV","")&amp;IF($I1206=1,"+CS","")&amp;IF($K1206=1,"+WB","")</f>
        <v/>
      </c>
      <c r="T1206">
        <f>$E1206+$G1206+$I1206+$K1206</f>
        <v/>
      </c>
    </row>
    <row r="1207">
      <c r="A1207" t="inlineStr">
        <is>
          <t>354062350000</t>
        </is>
      </c>
      <c r="B1207" t="inlineStr">
        <is>
          <t>35406235</t>
        </is>
      </c>
      <c r="C1207" t="inlineStr">
        <is>
          <t>KATHERIN LINETH RAMOS ORTEGA</t>
        </is>
      </c>
      <c r="D1207" t="inlineStr">
        <is>
          <t>KATHERINLINETHRAMOSORTEGA</t>
        </is>
      </c>
      <c r="E1207">
        <f>IF(COUNTIFS(Registros!$A$2:$A$6000,"NP",Registros!$B$2:$B$6000,$A1207)&gt;0,1,0)</f>
        <v/>
      </c>
      <c r="F1207">
        <f>IF($E1207=1,SUMIFS(Registros!$F$2:$F$6000,Registros!$A$2:$A$6000,"NP",Registros!$B$2:$B$6000,$A1207),0)</f>
        <v/>
      </c>
      <c r="G1207">
        <f>IF(COUNTIFS(Registros!$A$2:$A$6000,"MOV",Registros!$B$2:$B$6000,$A1207)&gt;0,1,0)</f>
        <v/>
      </c>
      <c r="H1207">
        <f>IF($G1207=1,SUMIFS(Registros!$F$2:$F$6000,Registros!$A$2:$A$6000,"MOV",Registros!$B$2:$B$6000,$A1207),0)</f>
        <v/>
      </c>
      <c r="I1207">
        <f>IF(COUNTIFS(Registros!$A$2:$A$6000,"CS",Registros!$B$2:$B$6000,$A1207)&gt;0,1,0)</f>
        <v/>
      </c>
      <c r="J1207">
        <f>IF($I1207=1,SUMIFS(Registros!$I$2:$I$6000,Registros!$A$2:$A$6000,"CS",Registros!$B$2:$B$6000,$A1207),0)</f>
        <v/>
      </c>
      <c r="K1207">
        <f>IF(COUNTIFS(Winback!$K$2:$K$300,$D1207)&gt;0,1,0)</f>
        <v/>
      </c>
      <c r="L1207">
        <f>IF(AND($K1207=1,LEFT($A1207,3)="WB-"),SUMIFS(Winback!$D$2:$D$300,Winback!$K$2:$K$300,$D1207),0)</f>
        <v/>
      </c>
      <c r="M1207">
        <f>IF(OR($E1207=1,$G1207=1,SUMIFS(Registros!$J$2:$J$6000,Registros!$B$2:$B$6000,$A1207)&gt;0),1,0)</f>
        <v/>
      </c>
      <c r="N1207">
        <f>IF($J1207&gt;0,1,IF(COUNTIFS(Registros!$A$2:$A$6000,"CS",Registros!$B$2:$B$6000,$A1207,Registros!$K$2:$K$6000,"&lt;&gt;")&gt;0,1,0))</f>
        <v/>
      </c>
      <c r="O1207">
        <f>IF(AND($K1207=1,$E1207=0,$G1207=0,$I1207=0),"WINBACK",IF(AND($M1207=1,$N1207&gt;0),"CONVERGENTE",IF($M1207=1,"SOLO MÓVIL",IF($N1207&gt;0,"SOLO FIJO / INTERNET","SIN SERVICIOS"))))</f>
        <v/>
      </c>
      <c r="P1207">
        <f>IF($O1207="WINBACK","Recuperar (winback)",IF($O1207="CONVERGENTE","Upgrade / más líneas",IF($O1207="SOLO MÓVIL","Ofrecer fijo + internet (FLBBTV)",IF($O1207="SOLO FIJO / INTERNET","Ofrecer línea móvil Nextphone","Oferta completa (móvil + fijo + internet)"))))</f>
        <v/>
      </c>
      <c r="Q1207">
        <f>$F1207+$H1207+$L1207</f>
        <v/>
      </c>
      <c r="R1207">
        <f>IFERROR(VLOOKUP($A1207,Registros!$B$2:$G$6000,6,0),IFERROR(VLOOKUP($D1207,Winback!$B$2:$C$300,2,0),""))</f>
        <v/>
      </c>
      <c r="S1207">
        <f>IF($E1207=1,"NP","")&amp;IF($G1207=1,"+MOV","")&amp;IF($I1207=1,"+CS","")&amp;IF($K1207=1,"+WB","")</f>
        <v/>
      </c>
      <c r="T1207">
        <f>$E1207+$G1207+$I1207+$K1207</f>
        <v/>
      </c>
    </row>
    <row r="1208">
      <c r="A1208" t="inlineStr">
        <is>
          <t>337218060000</t>
        </is>
      </c>
      <c r="B1208" t="inlineStr">
        <is>
          <t>33721806</t>
        </is>
      </c>
      <c r="C1208" t="inlineStr">
        <is>
          <t>Samuel Elias Mendoza Jimenez</t>
        </is>
      </c>
      <c r="D1208" t="inlineStr">
        <is>
          <t>SAMUELELIASMENDOZAJIMENEZ</t>
        </is>
      </c>
      <c r="E1208">
        <f>IF(COUNTIFS(Registros!$A$2:$A$6000,"NP",Registros!$B$2:$B$6000,$A1208)&gt;0,1,0)</f>
        <v/>
      </c>
      <c r="F1208">
        <f>IF($E1208=1,SUMIFS(Registros!$F$2:$F$6000,Registros!$A$2:$A$6000,"NP",Registros!$B$2:$B$6000,$A1208),0)</f>
        <v/>
      </c>
      <c r="G1208">
        <f>IF(COUNTIFS(Registros!$A$2:$A$6000,"MOV",Registros!$B$2:$B$6000,$A1208)&gt;0,1,0)</f>
        <v/>
      </c>
      <c r="H1208">
        <f>IF($G1208=1,SUMIFS(Registros!$F$2:$F$6000,Registros!$A$2:$A$6000,"MOV",Registros!$B$2:$B$6000,$A1208),0)</f>
        <v/>
      </c>
      <c r="I1208">
        <f>IF(COUNTIFS(Registros!$A$2:$A$6000,"CS",Registros!$B$2:$B$6000,$A1208)&gt;0,1,0)</f>
        <v/>
      </c>
      <c r="J1208">
        <f>IF($I1208=1,SUMIFS(Registros!$I$2:$I$6000,Registros!$A$2:$A$6000,"CS",Registros!$B$2:$B$6000,$A1208),0)</f>
        <v/>
      </c>
      <c r="K1208">
        <f>IF(COUNTIFS(Winback!$K$2:$K$300,$D1208)&gt;0,1,0)</f>
        <v/>
      </c>
      <c r="L1208">
        <f>IF(AND($K1208=1,LEFT($A1208,3)="WB-"),SUMIFS(Winback!$D$2:$D$300,Winback!$K$2:$K$300,$D1208),0)</f>
        <v/>
      </c>
      <c r="M1208">
        <f>IF(OR($E1208=1,$G1208=1,SUMIFS(Registros!$J$2:$J$6000,Registros!$B$2:$B$6000,$A1208)&gt;0),1,0)</f>
        <v/>
      </c>
      <c r="N1208">
        <f>IF($J1208&gt;0,1,IF(COUNTIFS(Registros!$A$2:$A$6000,"CS",Registros!$B$2:$B$6000,$A1208,Registros!$K$2:$K$6000,"&lt;&gt;")&gt;0,1,0))</f>
        <v/>
      </c>
      <c r="O1208">
        <f>IF(AND($K1208=1,$E1208=0,$G1208=0,$I1208=0),"WINBACK",IF(AND($M1208=1,$N1208&gt;0),"CONVERGENTE",IF($M1208=1,"SOLO MÓVIL",IF($N1208&gt;0,"SOLO FIJO / INTERNET","SIN SERVICIOS"))))</f>
        <v/>
      </c>
      <c r="P1208">
        <f>IF($O1208="WINBACK","Recuperar (winback)",IF($O1208="CONVERGENTE","Upgrade / más líneas",IF($O1208="SOLO MÓVIL","Ofrecer fijo + internet (FLBBTV)",IF($O1208="SOLO FIJO / INTERNET","Ofrecer línea móvil Nextphone","Oferta completa (móvil + fijo + internet)"))))</f>
        <v/>
      </c>
      <c r="Q1208">
        <f>$F1208+$H1208+$L1208</f>
        <v/>
      </c>
      <c r="R1208">
        <f>IFERROR(VLOOKUP($A1208,Registros!$B$2:$G$6000,6,0),IFERROR(VLOOKUP($D1208,Winback!$B$2:$C$300,2,0),""))</f>
        <v/>
      </c>
      <c r="S1208">
        <f>IF($E1208=1,"NP","")&amp;IF($G1208=1,"+MOV","")&amp;IF($I1208=1,"+CS","")&amp;IF($K1208=1,"+WB","")</f>
        <v/>
      </c>
      <c r="T1208">
        <f>$E1208+$G1208+$I1208+$K1208</f>
        <v/>
      </c>
    </row>
    <row r="1209">
      <c r="A1209" t="inlineStr">
        <is>
          <t>357253980000</t>
        </is>
      </c>
      <c r="B1209" t="inlineStr">
        <is>
          <t>35725398</t>
        </is>
      </c>
      <c r="C1209" t="inlineStr">
        <is>
          <t>PANAMA SQUASH</t>
        </is>
      </c>
      <c r="D1209" t="inlineStr">
        <is>
          <t>PANAMASQUASH</t>
        </is>
      </c>
      <c r="E1209">
        <f>IF(COUNTIFS(Registros!$A$2:$A$6000,"NP",Registros!$B$2:$B$6000,$A1209)&gt;0,1,0)</f>
        <v/>
      </c>
      <c r="F1209">
        <f>IF($E1209=1,SUMIFS(Registros!$F$2:$F$6000,Registros!$A$2:$A$6000,"NP",Registros!$B$2:$B$6000,$A1209),0)</f>
        <v/>
      </c>
      <c r="G1209">
        <f>IF(COUNTIFS(Registros!$A$2:$A$6000,"MOV",Registros!$B$2:$B$6000,$A1209)&gt;0,1,0)</f>
        <v/>
      </c>
      <c r="H1209">
        <f>IF($G1209=1,SUMIFS(Registros!$F$2:$F$6000,Registros!$A$2:$A$6000,"MOV",Registros!$B$2:$B$6000,$A1209),0)</f>
        <v/>
      </c>
      <c r="I1209">
        <f>IF(COUNTIFS(Registros!$A$2:$A$6000,"CS",Registros!$B$2:$B$6000,$A1209)&gt;0,1,0)</f>
        <v/>
      </c>
      <c r="J1209">
        <f>IF($I1209=1,SUMIFS(Registros!$I$2:$I$6000,Registros!$A$2:$A$6000,"CS",Registros!$B$2:$B$6000,$A1209),0)</f>
        <v/>
      </c>
      <c r="K1209">
        <f>IF(COUNTIFS(Winback!$K$2:$K$300,$D1209)&gt;0,1,0)</f>
        <v/>
      </c>
      <c r="L1209">
        <f>IF(AND($K1209=1,LEFT($A1209,3)="WB-"),SUMIFS(Winback!$D$2:$D$300,Winback!$K$2:$K$300,$D1209),0)</f>
        <v/>
      </c>
      <c r="M1209">
        <f>IF(OR($E1209=1,$G1209=1,SUMIFS(Registros!$J$2:$J$6000,Registros!$B$2:$B$6000,$A1209)&gt;0),1,0)</f>
        <v/>
      </c>
      <c r="N1209">
        <f>IF($J1209&gt;0,1,IF(COUNTIFS(Registros!$A$2:$A$6000,"CS",Registros!$B$2:$B$6000,$A1209,Registros!$K$2:$K$6000,"&lt;&gt;")&gt;0,1,0))</f>
        <v/>
      </c>
      <c r="O1209">
        <f>IF(AND($K1209=1,$E1209=0,$G1209=0,$I1209=0),"WINBACK",IF(AND($M1209=1,$N1209&gt;0),"CONVERGENTE",IF($M1209=1,"SOLO MÓVIL",IF($N1209&gt;0,"SOLO FIJO / INTERNET","SIN SERVICIOS"))))</f>
        <v/>
      </c>
      <c r="P1209">
        <f>IF($O1209="WINBACK","Recuperar (winback)",IF($O1209="CONVERGENTE","Upgrade / más líneas",IF($O1209="SOLO MÓVIL","Ofrecer fijo + internet (FLBBTV)",IF($O1209="SOLO FIJO / INTERNET","Ofrecer línea móvil Nextphone","Oferta completa (móvil + fijo + internet)"))))</f>
        <v/>
      </c>
      <c r="Q1209">
        <f>$F1209+$H1209+$L1209</f>
        <v/>
      </c>
      <c r="R1209">
        <f>IFERROR(VLOOKUP($A1209,Registros!$B$2:$G$6000,6,0),IFERROR(VLOOKUP($D1209,Winback!$B$2:$C$300,2,0),""))</f>
        <v/>
      </c>
      <c r="S1209">
        <f>IF($E1209=1,"NP","")&amp;IF($G1209=1,"+MOV","")&amp;IF($I1209=1,"+CS","")&amp;IF($K1209=1,"+WB","")</f>
        <v/>
      </c>
      <c r="T1209">
        <f>$E1209+$G1209+$I1209+$K1209</f>
        <v/>
      </c>
    </row>
    <row r="1210">
      <c r="A1210" t="inlineStr">
        <is>
          <t>335228860000</t>
        </is>
      </c>
      <c r="B1210" t="inlineStr">
        <is>
          <t>33522886</t>
        </is>
      </c>
      <c r="C1210" t="inlineStr">
        <is>
          <t>Fernando Jose Pinto</t>
        </is>
      </c>
      <c r="D1210" t="inlineStr">
        <is>
          <t>FERNANDOJOSEPINTO</t>
        </is>
      </c>
      <c r="E1210">
        <f>IF(COUNTIFS(Registros!$A$2:$A$6000,"NP",Registros!$B$2:$B$6000,$A1210)&gt;0,1,0)</f>
        <v/>
      </c>
      <c r="F1210">
        <f>IF($E1210=1,SUMIFS(Registros!$F$2:$F$6000,Registros!$A$2:$A$6000,"NP",Registros!$B$2:$B$6000,$A1210),0)</f>
        <v/>
      </c>
      <c r="G1210">
        <f>IF(COUNTIFS(Registros!$A$2:$A$6000,"MOV",Registros!$B$2:$B$6000,$A1210)&gt;0,1,0)</f>
        <v/>
      </c>
      <c r="H1210">
        <f>IF($G1210=1,SUMIFS(Registros!$F$2:$F$6000,Registros!$A$2:$A$6000,"MOV",Registros!$B$2:$B$6000,$A1210),0)</f>
        <v/>
      </c>
      <c r="I1210">
        <f>IF(COUNTIFS(Registros!$A$2:$A$6000,"CS",Registros!$B$2:$B$6000,$A1210)&gt;0,1,0)</f>
        <v/>
      </c>
      <c r="J1210">
        <f>IF($I1210=1,SUMIFS(Registros!$I$2:$I$6000,Registros!$A$2:$A$6000,"CS",Registros!$B$2:$B$6000,$A1210),0)</f>
        <v/>
      </c>
      <c r="K1210">
        <f>IF(COUNTIFS(Winback!$K$2:$K$300,$D1210)&gt;0,1,0)</f>
        <v/>
      </c>
      <c r="L1210">
        <f>IF(AND($K1210=1,LEFT($A1210,3)="WB-"),SUMIFS(Winback!$D$2:$D$300,Winback!$K$2:$K$300,$D1210),0)</f>
        <v/>
      </c>
      <c r="M1210">
        <f>IF(OR($E1210=1,$G1210=1,SUMIFS(Registros!$J$2:$J$6000,Registros!$B$2:$B$6000,$A1210)&gt;0),1,0)</f>
        <v/>
      </c>
      <c r="N1210">
        <f>IF($J1210&gt;0,1,IF(COUNTIFS(Registros!$A$2:$A$6000,"CS",Registros!$B$2:$B$6000,$A1210,Registros!$K$2:$K$6000,"&lt;&gt;")&gt;0,1,0))</f>
        <v/>
      </c>
      <c r="O1210">
        <f>IF(AND($K1210=1,$E1210=0,$G1210=0,$I1210=0),"WINBACK",IF(AND($M1210=1,$N1210&gt;0),"CONVERGENTE",IF($M1210=1,"SOLO MÓVIL",IF($N1210&gt;0,"SOLO FIJO / INTERNET","SIN SERVICIOS"))))</f>
        <v/>
      </c>
      <c r="P1210">
        <f>IF($O1210="WINBACK","Recuperar (winback)",IF($O1210="CONVERGENTE","Upgrade / más líneas",IF($O1210="SOLO MÓVIL","Ofrecer fijo + internet (FLBBTV)",IF($O1210="SOLO FIJO / INTERNET","Ofrecer línea móvil Nextphone","Oferta completa (móvil + fijo + internet)"))))</f>
        <v/>
      </c>
      <c r="Q1210">
        <f>$F1210+$H1210+$L1210</f>
        <v/>
      </c>
      <c r="R1210">
        <f>IFERROR(VLOOKUP($A1210,Registros!$B$2:$G$6000,6,0),IFERROR(VLOOKUP($D1210,Winback!$B$2:$C$300,2,0),""))</f>
        <v/>
      </c>
      <c r="S1210">
        <f>IF($E1210=1,"NP","")&amp;IF($G1210=1,"+MOV","")&amp;IF($I1210=1,"+CS","")&amp;IF($K1210=1,"+WB","")</f>
        <v/>
      </c>
      <c r="T1210">
        <f>$E1210+$G1210+$I1210+$K1210</f>
        <v/>
      </c>
    </row>
    <row r="1211">
      <c r="A1211" t="inlineStr">
        <is>
          <t>367036910000</t>
        </is>
      </c>
      <c r="B1211" t="inlineStr">
        <is>
          <t>36703691</t>
        </is>
      </c>
      <c r="C1211" t="inlineStr">
        <is>
          <t>ALEXANDRA SMITH</t>
        </is>
      </c>
      <c r="D1211" t="inlineStr">
        <is>
          <t>ALEXANDRASMITH</t>
        </is>
      </c>
      <c r="E1211">
        <f>IF(COUNTIFS(Registros!$A$2:$A$6000,"NP",Registros!$B$2:$B$6000,$A1211)&gt;0,1,0)</f>
        <v/>
      </c>
      <c r="F1211">
        <f>IF($E1211=1,SUMIFS(Registros!$F$2:$F$6000,Registros!$A$2:$A$6000,"NP",Registros!$B$2:$B$6000,$A1211),0)</f>
        <v/>
      </c>
      <c r="G1211">
        <f>IF(COUNTIFS(Registros!$A$2:$A$6000,"MOV",Registros!$B$2:$B$6000,$A1211)&gt;0,1,0)</f>
        <v/>
      </c>
      <c r="H1211">
        <f>IF($G1211=1,SUMIFS(Registros!$F$2:$F$6000,Registros!$A$2:$A$6000,"MOV",Registros!$B$2:$B$6000,$A1211),0)</f>
        <v/>
      </c>
      <c r="I1211">
        <f>IF(COUNTIFS(Registros!$A$2:$A$6000,"CS",Registros!$B$2:$B$6000,$A1211)&gt;0,1,0)</f>
        <v/>
      </c>
      <c r="J1211">
        <f>IF($I1211=1,SUMIFS(Registros!$I$2:$I$6000,Registros!$A$2:$A$6000,"CS",Registros!$B$2:$B$6000,$A1211),0)</f>
        <v/>
      </c>
      <c r="K1211">
        <f>IF(COUNTIFS(Winback!$K$2:$K$300,$D1211)&gt;0,1,0)</f>
        <v/>
      </c>
      <c r="L1211">
        <f>IF(AND($K1211=1,LEFT($A1211,3)="WB-"),SUMIFS(Winback!$D$2:$D$300,Winback!$K$2:$K$300,$D1211),0)</f>
        <v/>
      </c>
      <c r="M1211">
        <f>IF(OR($E1211=1,$G1211=1,SUMIFS(Registros!$J$2:$J$6000,Registros!$B$2:$B$6000,$A1211)&gt;0),1,0)</f>
        <v/>
      </c>
      <c r="N1211">
        <f>IF($J1211&gt;0,1,IF(COUNTIFS(Registros!$A$2:$A$6000,"CS",Registros!$B$2:$B$6000,$A1211,Registros!$K$2:$K$6000,"&lt;&gt;")&gt;0,1,0))</f>
        <v/>
      </c>
      <c r="O1211">
        <f>IF(AND($K1211=1,$E1211=0,$G1211=0,$I1211=0),"WINBACK",IF(AND($M1211=1,$N1211&gt;0),"CONVERGENTE",IF($M1211=1,"SOLO MÓVIL",IF($N1211&gt;0,"SOLO FIJO / INTERNET","SIN SERVICIOS"))))</f>
        <v/>
      </c>
      <c r="P1211">
        <f>IF($O1211="WINBACK","Recuperar (winback)",IF($O1211="CONVERGENTE","Upgrade / más líneas",IF($O1211="SOLO MÓVIL","Ofrecer fijo + internet (FLBBTV)",IF($O1211="SOLO FIJO / INTERNET","Ofrecer línea móvil Nextphone","Oferta completa (móvil + fijo + internet)"))))</f>
        <v/>
      </c>
      <c r="Q1211">
        <f>$F1211+$H1211+$L1211</f>
        <v/>
      </c>
      <c r="R1211">
        <f>IFERROR(VLOOKUP($A1211,Registros!$B$2:$G$6000,6,0),IFERROR(VLOOKUP($D1211,Winback!$B$2:$C$300,2,0),""))</f>
        <v/>
      </c>
      <c r="S1211">
        <f>IF($E1211=1,"NP","")&amp;IF($G1211=1,"+MOV","")&amp;IF($I1211=1,"+CS","")&amp;IF($K1211=1,"+WB","")</f>
        <v/>
      </c>
      <c r="T1211">
        <f>$E1211+$G1211+$I1211+$K1211</f>
        <v/>
      </c>
    </row>
    <row r="1212">
      <c r="A1212" t="inlineStr">
        <is>
          <t>358243790000</t>
        </is>
      </c>
      <c r="B1212" t="inlineStr">
        <is>
          <t>35824379</t>
        </is>
      </c>
      <c r="C1212" t="inlineStr">
        <is>
          <t>GUILLERMO FERNANDEZ</t>
        </is>
      </c>
      <c r="D1212" t="inlineStr">
        <is>
          <t>GUILLERMOFERNANDEZ</t>
        </is>
      </c>
      <c r="E1212">
        <f>IF(COUNTIFS(Registros!$A$2:$A$6000,"NP",Registros!$B$2:$B$6000,$A1212)&gt;0,1,0)</f>
        <v/>
      </c>
      <c r="F1212">
        <f>IF($E1212=1,SUMIFS(Registros!$F$2:$F$6000,Registros!$A$2:$A$6000,"NP",Registros!$B$2:$B$6000,$A1212),0)</f>
        <v/>
      </c>
      <c r="G1212">
        <f>IF(COUNTIFS(Registros!$A$2:$A$6000,"MOV",Registros!$B$2:$B$6000,$A1212)&gt;0,1,0)</f>
        <v/>
      </c>
      <c r="H1212">
        <f>IF($G1212=1,SUMIFS(Registros!$F$2:$F$6000,Registros!$A$2:$A$6000,"MOV",Registros!$B$2:$B$6000,$A1212),0)</f>
        <v/>
      </c>
      <c r="I1212">
        <f>IF(COUNTIFS(Registros!$A$2:$A$6000,"CS",Registros!$B$2:$B$6000,$A1212)&gt;0,1,0)</f>
        <v/>
      </c>
      <c r="J1212">
        <f>IF($I1212=1,SUMIFS(Registros!$I$2:$I$6000,Registros!$A$2:$A$6000,"CS",Registros!$B$2:$B$6000,$A1212),0)</f>
        <v/>
      </c>
      <c r="K1212">
        <f>IF(COUNTIFS(Winback!$K$2:$K$300,$D1212)&gt;0,1,0)</f>
        <v/>
      </c>
      <c r="L1212">
        <f>IF(AND($K1212=1,LEFT($A1212,3)="WB-"),SUMIFS(Winback!$D$2:$D$300,Winback!$K$2:$K$300,$D1212),0)</f>
        <v/>
      </c>
      <c r="M1212">
        <f>IF(OR($E1212=1,$G1212=1,SUMIFS(Registros!$J$2:$J$6000,Registros!$B$2:$B$6000,$A1212)&gt;0),1,0)</f>
        <v/>
      </c>
      <c r="N1212">
        <f>IF($J1212&gt;0,1,IF(COUNTIFS(Registros!$A$2:$A$6000,"CS",Registros!$B$2:$B$6000,$A1212,Registros!$K$2:$K$6000,"&lt;&gt;")&gt;0,1,0))</f>
        <v/>
      </c>
      <c r="O1212">
        <f>IF(AND($K1212=1,$E1212=0,$G1212=0,$I1212=0),"WINBACK",IF(AND($M1212=1,$N1212&gt;0),"CONVERGENTE",IF($M1212=1,"SOLO MÓVIL",IF($N1212&gt;0,"SOLO FIJO / INTERNET","SIN SERVICIOS"))))</f>
        <v/>
      </c>
      <c r="P1212">
        <f>IF($O1212="WINBACK","Recuperar (winback)",IF($O1212="CONVERGENTE","Upgrade / más líneas",IF($O1212="SOLO MÓVIL","Ofrecer fijo + internet (FLBBTV)",IF($O1212="SOLO FIJO / INTERNET","Ofrecer línea móvil Nextphone","Oferta completa (móvil + fijo + internet)"))))</f>
        <v/>
      </c>
      <c r="Q1212">
        <f>$F1212+$H1212+$L1212</f>
        <v/>
      </c>
      <c r="R1212">
        <f>IFERROR(VLOOKUP($A1212,Registros!$B$2:$G$6000,6,0),IFERROR(VLOOKUP($D1212,Winback!$B$2:$C$300,2,0),""))</f>
        <v/>
      </c>
      <c r="S1212">
        <f>IF($E1212=1,"NP","")&amp;IF($G1212=1,"+MOV","")&amp;IF($I1212=1,"+CS","")&amp;IF($K1212=1,"+WB","")</f>
        <v/>
      </c>
      <c r="T1212">
        <f>$E1212+$G1212+$I1212+$K1212</f>
        <v/>
      </c>
    </row>
    <row r="1213">
      <c r="A1213" t="inlineStr">
        <is>
          <t>355206870000</t>
        </is>
      </c>
      <c r="B1213" t="inlineStr">
        <is>
          <t>35520687</t>
        </is>
      </c>
      <c r="C1213" t="inlineStr">
        <is>
          <t>DAYANA MILAGROS DE FRIAS MENA</t>
        </is>
      </c>
      <c r="D1213" t="inlineStr">
        <is>
          <t>DAYANAMILAGROSDEFRIASMENA</t>
        </is>
      </c>
      <c r="E1213">
        <f>IF(COUNTIFS(Registros!$A$2:$A$6000,"NP",Registros!$B$2:$B$6000,$A1213)&gt;0,1,0)</f>
        <v/>
      </c>
      <c r="F1213">
        <f>IF($E1213=1,SUMIFS(Registros!$F$2:$F$6000,Registros!$A$2:$A$6000,"NP",Registros!$B$2:$B$6000,$A1213),0)</f>
        <v/>
      </c>
      <c r="G1213">
        <f>IF(COUNTIFS(Registros!$A$2:$A$6000,"MOV",Registros!$B$2:$B$6000,$A1213)&gt;0,1,0)</f>
        <v/>
      </c>
      <c r="H1213">
        <f>IF($G1213=1,SUMIFS(Registros!$F$2:$F$6000,Registros!$A$2:$A$6000,"MOV",Registros!$B$2:$B$6000,$A1213),0)</f>
        <v/>
      </c>
      <c r="I1213">
        <f>IF(COUNTIFS(Registros!$A$2:$A$6000,"CS",Registros!$B$2:$B$6000,$A1213)&gt;0,1,0)</f>
        <v/>
      </c>
      <c r="J1213">
        <f>IF($I1213=1,SUMIFS(Registros!$I$2:$I$6000,Registros!$A$2:$A$6000,"CS",Registros!$B$2:$B$6000,$A1213),0)</f>
        <v/>
      </c>
      <c r="K1213">
        <f>IF(COUNTIFS(Winback!$K$2:$K$300,$D1213)&gt;0,1,0)</f>
        <v/>
      </c>
      <c r="L1213">
        <f>IF(AND($K1213=1,LEFT($A1213,3)="WB-"),SUMIFS(Winback!$D$2:$D$300,Winback!$K$2:$K$300,$D1213),0)</f>
        <v/>
      </c>
      <c r="M1213">
        <f>IF(OR($E1213=1,$G1213=1,SUMIFS(Registros!$J$2:$J$6000,Registros!$B$2:$B$6000,$A1213)&gt;0),1,0)</f>
        <v/>
      </c>
      <c r="N1213">
        <f>IF($J1213&gt;0,1,IF(COUNTIFS(Registros!$A$2:$A$6000,"CS",Registros!$B$2:$B$6000,$A1213,Registros!$K$2:$K$6000,"&lt;&gt;")&gt;0,1,0))</f>
        <v/>
      </c>
      <c r="O1213">
        <f>IF(AND($K1213=1,$E1213=0,$G1213=0,$I1213=0),"WINBACK",IF(AND($M1213=1,$N1213&gt;0),"CONVERGENTE",IF($M1213=1,"SOLO MÓVIL",IF($N1213&gt;0,"SOLO FIJO / INTERNET","SIN SERVICIOS"))))</f>
        <v/>
      </c>
      <c r="P1213">
        <f>IF($O1213="WINBACK","Recuperar (winback)",IF($O1213="CONVERGENTE","Upgrade / más líneas",IF($O1213="SOLO MÓVIL","Ofrecer fijo + internet (FLBBTV)",IF($O1213="SOLO FIJO / INTERNET","Ofrecer línea móvil Nextphone","Oferta completa (móvil + fijo + internet)"))))</f>
        <v/>
      </c>
      <c r="Q1213">
        <f>$F1213+$H1213+$L1213</f>
        <v/>
      </c>
      <c r="R1213">
        <f>IFERROR(VLOOKUP($A1213,Registros!$B$2:$G$6000,6,0),IFERROR(VLOOKUP($D1213,Winback!$B$2:$C$300,2,0),""))</f>
        <v/>
      </c>
      <c r="S1213">
        <f>IF($E1213=1,"NP","")&amp;IF($G1213=1,"+MOV","")&amp;IF($I1213=1,"+CS","")&amp;IF($K1213=1,"+WB","")</f>
        <v/>
      </c>
      <c r="T1213">
        <f>$E1213+$G1213+$I1213+$K1213</f>
        <v/>
      </c>
    </row>
    <row r="1214">
      <c r="A1214" t="inlineStr">
        <is>
          <t>357150120000</t>
        </is>
      </c>
      <c r="B1214" t="inlineStr">
        <is>
          <t>35715012</t>
        </is>
      </c>
      <c r="C1214" t="inlineStr">
        <is>
          <t>BORIS VILLALAZ</t>
        </is>
      </c>
      <c r="D1214" t="inlineStr">
        <is>
          <t>BORISVILLALAZ</t>
        </is>
      </c>
      <c r="E1214">
        <f>IF(COUNTIFS(Registros!$A$2:$A$6000,"NP",Registros!$B$2:$B$6000,$A1214)&gt;0,1,0)</f>
        <v/>
      </c>
      <c r="F1214">
        <f>IF($E1214=1,SUMIFS(Registros!$F$2:$F$6000,Registros!$A$2:$A$6000,"NP",Registros!$B$2:$B$6000,$A1214),0)</f>
        <v/>
      </c>
      <c r="G1214">
        <f>IF(COUNTIFS(Registros!$A$2:$A$6000,"MOV",Registros!$B$2:$B$6000,$A1214)&gt;0,1,0)</f>
        <v/>
      </c>
      <c r="H1214">
        <f>IF($G1214=1,SUMIFS(Registros!$F$2:$F$6000,Registros!$A$2:$A$6000,"MOV",Registros!$B$2:$B$6000,$A1214),0)</f>
        <v/>
      </c>
      <c r="I1214">
        <f>IF(COUNTIFS(Registros!$A$2:$A$6000,"CS",Registros!$B$2:$B$6000,$A1214)&gt;0,1,0)</f>
        <v/>
      </c>
      <c r="J1214">
        <f>IF($I1214=1,SUMIFS(Registros!$I$2:$I$6000,Registros!$A$2:$A$6000,"CS",Registros!$B$2:$B$6000,$A1214),0)</f>
        <v/>
      </c>
      <c r="K1214">
        <f>IF(COUNTIFS(Winback!$K$2:$K$300,$D1214)&gt;0,1,0)</f>
        <v/>
      </c>
      <c r="L1214">
        <f>IF(AND($K1214=1,LEFT($A1214,3)="WB-"),SUMIFS(Winback!$D$2:$D$300,Winback!$K$2:$K$300,$D1214),0)</f>
        <v/>
      </c>
      <c r="M1214">
        <f>IF(OR($E1214=1,$G1214=1,SUMIFS(Registros!$J$2:$J$6000,Registros!$B$2:$B$6000,$A1214)&gt;0),1,0)</f>
        <v/>
      </c>
      <c r="N1214">
        <f>IF($J1214&gt;0,1,IF(COUNTIFS(Registros!$A$2:$A$6000,"CS",Registros!$B$2:$B$6000,$A1214,Registros!$K$2:$K$6000,"&lt;&gt;")&gt;0,1,0))</f>
        <v/>
      </c>
      <c r="O1214">
        <f>IF(AND($K1214=1,$E1214=0,$G1214=0,$I1214=0),"WINBACK",IF(AND($M1214=1,$N1214&gt;0),"CONVERGENTE",IF($M1214=1,"SOLO MÓVIL",IF($N1214&gt;0,"SOLO FIJO / INTERNET","SIN SERVICIOS"))))</f>
        <v/>
      </c>
      <c r="P1214">
        <f>IF($O1214="WINBACK","Recuperar (winback)",IF($O1214="CONVERGENTE","Upgrade / más líneas",IF($O1214="SOLO MÓVIL","Ofrecer fijo + internet (FLBBTV)",IF($O1214="SOLO FIJO / INTERNET","Ofrecer línea móvil Nextphone","Oferta completa (móvil + fijo + internet)"))))</f>
        <v/>
      </c>
      <c r="Q1214">
        <f>$F1214+$H1214+$L1214</f>
        <v/>
      </c>
      <c r="R1214">
        <f>IFERROR(VLOOKUP($A1214,Registros!$B$2:$G$6000,6,0),IFERROR(VLOOKUP($D1214,Winback!$B$2:$C$300,2,0),""))</f>
        <v/>
      </c>
      <c r="S1214">
        <f>IF($E1214=1,"NP","")&amp;IF($G1214=1,"+MOV","")&amp;IF($I1214=1,"+CS","")&amp;IF($K1214=1,"+WB","")</f>
        <v/>
      </c>
      <c r="T1214">
        <f>$E1214+$G1214+$I1214+$K1214</f>
        <v/>
      </c>
    </row>
    <row r="1215">
      <c r="A1215" t="inlineStr">
        <is>
          <t>347026280000</t>
        </is>
      </c>
      <c r="B1215" t="inlineStr">
        <is>
          <t>34702628</t>
        </is>
      </c>
      <c r="C1215" t="inlineStr">
        <is>
          <t>KEILYN KRISTHIN PERALTA MADRIGALES</t>
        </is>
      </c>
      <c r="D1215" t="inlineStr">
        <is>
          <t>KEILYNKRISTHINPERALTAMADRIGALES</t>
        </is>
      </c>
      <c r="E1215">
        <f>IF(COUNTIFS(Registros!$A$2:$A$6000,"NP",Registros!$B$2:$B$6000,$A1215)&gt;0,1,0)</f>
        <v/>
      </c>
      <c r="F1215">
        <f>IF($E1215=1,SUMIFS(Registros!$F$2:$F$6000,Registros!$A$2:$A$6000,"NP",Registros!$B$2:$B$6000,$A1215),0)</f>
        <v/>
      </c>
      <c r="G1215">
        <f>IF(COUNTIFS(Registros!$A$2:$A$6000,"MOV",Registros!$B$2:$B$6000,$A1215)&gt;0,1,0)</f>
        <v/>
      </c>
      <c r="H1215">
        <f>IF($G1215=1,SUMIFS(Registros!$F$2:$F$6000,Registros!$A$2:$A$6000,"MOV",Registros!$B$2:$B$6000,$A1215),0)</f>
        <v/>
      </c>
      <c r="I1215">
        <f>IF(COUNTIFS(Registros!$A$2:$A$6000,"CS",Registros!$B$2:$B$6000,$A1215)&gt;0,1,0)</f>
        <v/>
      </c>
      <c r="J1215">
        <f>IF($I1215=1,SUMIFS(Registros!$I$2:$I$6000,Registros!$A$2:$A$6000,"CS",Registros!$B$2:$B$6000,$A1215),0)</f>
        <v/>
      </c>
      <c r="K1215">
        <f>IF(COUNTIFS(Winback!$K$2:$K$300,$D1215)&gt;0,1,0)</f>
        <v/>
      </c>
      <c r="L1215">
        <f>IF(AND($K1215=1,LEFT($A1215,3)="WB-"),SUMIFS(Winback!$D$2:$D$300,Winback!$K$2:$K$300,$D1215),0)</f>
        <v/>
      </c>
      <c r="M1215">
        <f>IF(OR($E1215=1,$G1215=1,SUMIFS(Registros!$J$2:$J$6000,Registros!$B$2:$B$6000,$A1215)&gt;0),1,0)</f>
        <v/>
      </c>
      <c r="N1215">
        <f>IF($J1215&gt;0,1,IF(COUNTIFS(Registros!$A$2:$A$6000,"CS",Registros!$B$2:$B$6000,$A1215,Registros!$K$2:$K$6000,"&lt;&gt;")&gt;0,1,0))</f>
        <v/>
      </c>
      <c r="O1215">
        <f>IF(AND($K1215=1,$E1215=0,$G1215=0,$I1215=0),"WINBACK",IF(AND($M1215=1,$N1215&gt;0),"CONVERGENTE",IF($M1215=1,"SOLO MÓVIL",IF($N1215&gt;0,"SOLO FIJO / INTERNET","SIN SERVICIOS"))))</f>
        <v/>
      </c>
      <c r="P1215">
        <f>IF($O1215="WINBACK","Recuperar (winback)",IF($O1215="CONVERGENTE","Upgrade / más líneas",IF($O1215="SOLO MÓVIL","Ofrecer fijo + internet (FLBBTV)",IF($O1215="SOLO FIJO / INTERNET","Ofrecer línea móvil Nextphone","Oferta completa (móvil + fijo + internet)"))))</f>
        <v/>
      </c>
      <c r="Q1215">
        <f>$F1215+$H1215+$L1215</f>
        <v/>
      </c>
      <c r="R1215">
        <f>IFERROR(VLOOKUP($A1215,Registros!$B$2:$G$6000,6,0),IFERROR(VLOOKUP($D1215,Winback!$B$2:$C$300,2,0),""))</f>
        <v/>
      </c>
      <c r="S1215">
        <f>IF($E1215=1,"NP","")&amp;IF($G1215=1,"+MOV","")&amp;IF($I1215=1,"+CS","")&amp;IF($K1215=1,"+WB","")</f>
        <v/>
      </c>
      <c r="T1215">
        <f>$E1215+$G1215+$I1215+$K1215</f>
        <v/>
      </c>
    </row>
    <row r="1216">
      <c r="A1216" t="inlineStr">
        <is>
          <t>359374710000</t>
        </is>
      </c>
      <c r="B1216" t="inlineStr">
        <is>
          <t>35937471</t>
        </is>
      </c>
      <c r="C1216" t="inlineStr">
        <is>
          <t>JASSON HERNANDEZ</t>
        </is>
      </c>
      <c r="D1216" t="inlineStr">
        <is>
          <t>JASSONHERNANDEZ</t>
        </is>
      </c>
      <c r="E1216">
        <f>IF(COUNTIFS(Registros!$A$2:$A$6000,"NP",Registros!$B$2:$B$6000,$A1216)&gt;0,1,0)</f>
        <v/>
      </c>
      <c r="F1216">
        <f>IF($E1216=1,SUMIFS(Registros!$F$2:$F$6000,Registros!$A$2:$A$6000,"NP",Registros!$B$2:$B$6000,$A1216),0)</f>
        <v/>
      </c>
      <c r="G1216">
        <f>IF(COUNTIFS(Registros!$A$2:$A$6000,"MOV",Registros!$B$2:$B$6000,$A1216)&gt;0,1,0)</f>
        <v/>
      </c>
      <c r="H1216">
        <f>IF($G1216=1,SUMIFS(Registros!$F$2:$F$6000,Registros!$A$2:$A$6000,"MOV",Registros!$B$2:$B$6000,$A1216),0)</f>
        <v/>
      </c>
      <c r="I1216">
        <f>IF(COUNTIFS(Registros!$A$2:$A$6000,"CS",Registros!$B$2:$B$6000,$A1216)&gt;0,1,0)</f>
        <v/>
      </c>
      <c r="J1216">
        <f>IF($I1216=1,SUMIFS(Registros!$I$2:$I$6000,Registros!$A$2:$A$6000,"CS",Registros!$B$2:$B$6000,$A1216),0)</f>
        <v/>
      </c>
      <c r="K1216">
        <f>IF(COUNTIFS(Winback!$K$2:$K$300,$D1216)&gt;0,1,0)</f>
        <v/>
      </c>
      <c r="L1216">
        <f>IF(AND($K1216=1,LEFT($A1216,3)="WB-"),SUMIFS(Winback!$D$2:$D$300,Winback!$K$2:$K$300,$D1216),0)</f>
        <v/>
      </c>
      <c r="M1216">
        <f>IF(OR($E1216=1,$G1216=1,SUMIFS(Registros!$J$2:$J$6000,Registros!$B$2:$B$6000,$A1216)&gt;0),1,0)</f>
        <v/>
      </c>
      <c r="N1216">
        <f>IF($J1216&gt;0,1,IF(COUNTIFS(Registros!$A$2:$A$6000,"CS",Registros!$B$2:$B$6000,$A1216,Registros!$K$2:$K$6000,"&lt;&gt;")&gt;0,1,0))</f>
        <v/>
      </c>
      <c r="O1216">
        <f>IF(AND($K1216=1,$E1216=0,$G1216=0,$I1216=0),"WINBACK",IF(AND($M1216=1,$N1216&gt;0),"CONVERGENTE",IF($M1216=1,"SOLO MÓVIL",IF($N1216&gt;0,"SOLO FIJO / INTERNET","SIN SERVICIOS"))))</f>
        <v/>
      </c>
      <c r="P1216">
        <f>IF($O1216="WINBACK","Recuperar (winback)",IF($O1216="CONVERGENTE","Upgrade / más líneas",IF($O1216="SOLO MÓVIL","Ofrecer fijo + internet (FLBBTV)",IF($O1216="SOLO FIJO / INTERNET","Ofrecer línea móvil Nextphone","Oferta completa (móvil + fijo + internet)"))))</f>
        <v/>
      </c>
      <c r="Q1216">
        <f>$F1216+$H1216+$L1216</f>
        <v/>
      </c>
      <c r="R1216">
        <f>IFERROR(VLOOKUP($A1216,Registros!$B$2:$G$6000,6,0),IFERROR(VLOOKUP($D1216,Winback!$B$2:$C$300,2,0),""))</f>
        <v/>
      </c>
      <c r="S1216">
        <f>IF($E1216=1,"NP","")&amp;IF($G1216=1,"+MOV","")&amp;IF($I1216=1,"+CS","")&amp;IF($K1216=1,"+WB","")</f>
        <v/>
      </c>
      <c r="T1216">
        <f>$E1216+$G1216+$I1216+$K1216</f>
        <v/>
      </c>
    </row>
    <row r="1217">
      <c r="A1217" t="inlineStr">
        <is>
          <t>355356850000</t>
        </is>
      </c>
      <c r="B1217" t="inlineStr">
        <is>
          <t>35535685</t>
        </is>
      </c>
      <c r="C1217" t="inlineStr">
        <is>
          <t>KATHERINE SOLIS ARAUZ</t>
        </is>
      </c>
      <c r="D1217" t="inlineStr">
        <is>
          <t>KATHERINESOLISARAUZ</t>
        </is>
      </c>
      <c r="E1217">
        <f>IF(COUNTIFS(Registros!$A$2:$A$6000,"NP",Registros!$B$2:$B$6000,$A1217)&gt;0,1,0)</f>
        <v/>
      </c>
      <c r="F1217">
        <f>IF($E1217=1,SUMIFS(Registros!$F$2:$F$6000,Registros!$A$2:$A$6000,"NP",Registros!$B$2:$B$6000,$A1217),0)</f>
        <v/>
      </c>
      <c r="G1217">
        <f>IF(COUNTIFS(Registros!$A$2:$A$6000,"MOV",Registros!$B$2:$B$6000,$A1217)&gt;0,1,0)</f>
        <v/>
      </c>
      <c r="H1217">
        <f>IF($G1217=1,SUMIFS(Registros!$F$2:$F$6000,Registros!$A$2:$A$6000,"MOV",Registros!$B$2:$B$6000,$A1217),0)</f>
        <v/>
      </c>
      <c r="I1217">
        <f>IF(COUNTIFS(Registros!$A$2:$A$6000,"CS",Registros!$B$2:$B$6000,$A1217)&gt;0,1,0)</f>
        <v/>
      </c>
      <c r="J1217">
        <f>IF($I1217=1,SUMIFS(Registros!$I$2:$I$6000,Registros!$A$2:$A$6000,"CS",Registros!$B$2:$B$6000,$A1217),0)</f>
        <v/>
      </c>
      <c r="K1217">
        <f>IF(COUNTIFS(Winback!$K$2:$K$300,$D1217)&gt;0,1,0)</f>
        <v/>
      </c>
      <c r="L1217">
        <f>IF(AND($K1217=1,LEFT($A1217,3)="WB-"),SUMIFS(Winback!$D$2:$D$300,Winback!$K$2:$K$300,$D1217),0)</f>
        <v/>
      </c>
      <c r="M1217">
        <f>IF(OR($E1217=1,$G1217=1,SUMIFS(Registros!$J$2:$J$6000,Registros!$B$2:$B$6000,$A1217)&gt;0),1,0)</f>
        <v/>
      </c>
      <c r="N1217">
        <f>IF($J1217&gt;0,1,IF(COUNTIFS(Registros!$A$2:$A$6000,"CS",Registros!$B$2:$B$6000,$A1217,Registros!$K$2:$K$6000,"&lt;&gt;")&gt;0,1,0))</f>
        <v/>
      </c>
      <c r="O1217">
        <f>IF(AND($K1217=1,$E1217=0,$G1217=0,$I1217=0),"WINBACK",IF(AND($M1217=1,$N1217&gt;0),"CONVERGENTE",IF($M1217=1,"SOLO MÓVIL",IF($N1217&gt;0,"SOLO FIJO / INTERNET","SIN SERVICIOS"))))</f>
        <v/>
      </c>
      <c r="P1217">
        <f>IF($O1217="WINBACK","Recuperar (winback)",IF($O1217="CONVERGENTE","Upgrade / más líneas",IF($O1217="SOLO MÓVIL","Ofrecer fijo + internet (FLBBTV)",IF($O1217="SOLO FIJO / INTERNET","Ofrecer línea móvil Nextphone","Oferta completa (móvil + fijo + internet)"))))</f>
        <v/>
      </c>
      <c r="Q1217">
        <f>$F1217+$H1217+$L1217</f>
        <v/>
      </c>
      <c r="R1217">
        <f>IFERROR(VLOOKUP($A1217,Registros!$B$2:$G$6000,6,0),IFERROR(VLOOKUP($D1217,Winback!$B$2:$C$300,2,0),""))</f>
        <v/>
      </c>
      <c r="S1217">
        <f>IF($E1217=1,"NP","")&amp;IF($G1217=1,"+MOV","")&amp;IF($I1217=1,"+CS","")&amp;IF($K1217=1,"+WB","")</f>
        <v/>
      </c>
      <c r="T1217">
        <f>$E1217+$G1217+$I1217+$K1217</f>
        <v/>
      </c>
    </row>
    <row r="1218">
      <c r="A1218" t="inlineStr">
        <is>
          <t>355223650000</t>
        </is>
      </c>
      <c r="B1218" t="inlineStr">
        <is>
          <t>35522365</t>
        </is>
      </c>
      <c r="C1218" t="inlineStr">
        <is>
          <t>IVANNA ISABELA INDUNI CEDEÑO</t>
        </is>
      </c>
      <c r="D1218" t="inlineStr">
        <is>
          <t>IVANNAISABELAINDUNICEDENO</t>
        </is>
      </c>
      <c r="E1218">
        <f>IF(COUNTIFS(Registros!$A$2:$A$6000,"NP",Registros!$B$2:$B$6000,$A1218)&gt;0,1,0)</f>
        <v/>
      </c>
      <c r="F1218">
        <f>IF($E1218=1,SUMIFS(Registros!$F$2:$F$6000,Registros!$A$2:$A$6000,"NP",Registros!$B$2:$B$6000,$A1218),0)</f>
        <v/>
      </c>
      <c r="G1218">
        <f>IF(COUNTIFS(Registros!$A$2:$A$6000,"MOV",Registros!$B$2:$B$6000,$A1218)&gt;0,1,0)</f>
        <v/>
      </c>
      <c r="H1218">
        <f>IF($G1218=1,SUMIFS(Registros!$F$2:$F$6000,Registros!$A$2:$A$6000,"MOV",Registros!$B$2:$B$6000,$A1218),0)</f>
        <v/>
      </c>
      <c r="I1218">
        <f>IF(COUNTIFS(Registros!$A$2:$A$6000,"CS",Registros!$B$2:$B$6000,$A1218)&gt;0,1,0)</f>
        <v/>
      </c>
      <c r="J1218">
        <f>IF($I1218=1,SUMIFS(Registros!$I$2:$I$6000,Registros!$A$2:$A$6000,"CS",Registros!$B$2:$B$6000,$A1218),0)</f>
        <v/>
      </c>
      <c r="K1218">
        <f>IF(COUNTIFS(Winback!$K$2:$K$300,$D1218)&gt;0,1,0)</f>
        <v/>
      </c>
      <c r="L1218">
        <f>IF(AND($K1218=1,LEFT($A1218,3)="WB-"),SUMIFS(Winback!$D$2:$D$300,Winback!$K$2:$K$300,$D1218),0)</f>
        <v/>
      </c>
      <c r="M1218">
        <f>IF(OR($E1218=1,$G1218=1,SUMIFS(Registros!$J$2:$J$6000,Registros!$B$2:$B$6000,$A1218)&gt;0),1,0)</f>
        <v/>
      </c>
      <c r="N1218">
        <f>IF($J1218&gt;0,1,IF(COUNTIFS(Registros!$A$2:$A$6000,"CS",Registros!$B$2:$B$6000,$A1218,Registros!$K$2:$K$6000,"&lt;&gt;")&gt;0,1,0))</f>
        <v/>
      </c>
      <c r="O1218">
        <f>IF(AND($K1218=1,$E1218=0,$G1218=0,$I1218=0),"WINBACK",IF(AND($M1218=1,$N1218&gt;0),"CONVERGENTE",IF($M1218=1,"SOLO MÓVIL",IF($N1218&gt;0,"SOLO FIJO / INTERNET","SIN SERVICIOS"))))</f>
        <v/>
      </c>
      <c r="P1218">
        <f>IF($O1218="WINBACK","Recuperar (winback)",IF($O1218="CONVERGENTE","Upgrade / más líneas",IF($O1218="SOLO MÓVIL","Ofrecer fijo + internet (FLBBTV)",IF($O1218="SOLO FIJO / INTERNET","Ofrecer línea móvil Nextphone","Oferta completa (móvil + fijo + internet)"))))</f>
        <v/>
      </c>
      <c r="Q1218">
        <f>$F1218+$H1218+$L1218</f>
        <v/>
      </c>
      <c r="R1218">
        <f>IFERROR(VLOOKUP($A1218,Registros!$B$2:$G$6000,6,0),IFERROR(VLOOKUP($D1218,Winback!$B$2:$C$300,2,0),""))</f>
        <v/>
      </c>
      <c r="S1218">
        <f>IF($E1218=1,"NP","")&amp;IF($G1218=1,"+MOV","")&amp;IF($I1218=1,"+CS","")&amp;IF($K1218=1,"+WB","")</f>
        <v/>
      </c>
      <c r="T1218">
        <f>$E1218+$G1218+$I1218+$K1218</f>
        <v/>
      </c>
    </row>
    <row r="1219">
      <c r="A1219" t="inlineStr">
        <is>
          <t>358170670000</t>
        </is>
      </c>
      <c r="B1219" t="inlineStr">
        <is>
          <t>35817067</t>
        </is>
      </c>
      <c r="C1219" t="inlineStr">
        <is>
          <t>CEDRICK JESUS CEDEÑO HIGUERA</t>
        </is>
      </c>
      <c r="D1219" t="inlineStr">
        <is>
          <t>CEDRICKJESUSCEDENOHIGUERA</t>
        </is>
      </c>
      <c r="E1219">
        <f>IF(COUNTIFS(Registros!$A$2:$A$6000,"NP",Registros!$B$2:$B$6000,$A1219)&gt;0,1,0)</f>
        <v/>
      </c>
      <c r="F1219">
        <f>IF($E1219=1,SUMIFS(Registros!$F$2:$F$6000,Registros!$A$2:$A$6000,"NP",Registros!$B$2:$B$6000,$A1219),0)</f>
        <v/>
      </c>
      <c r="G1219">
        <f>IF(COUNTIFS(Registros!$A$2:$A$6000,"MOV",Registros!$B$2:$B$6000,$A1219)&gt;0,1,0)</f>
        <v/>
      </c>
      <c r="H1219">
        <f>IF($G1219=1,SUMIFS(Registros!$F$2:$F$6000,Registros!$A$2:$A$6000,"MOV",Registros!$B$2:$B$6000,$A1219),0)</f>
        <v/>
      </c>
      <c r="I1219">
        <f>IF(COUNTIFS(Registros!$A$2:$A$6000,"CS",Registros!$B$2:$B$6000,$A1219)&gt;0,1,0)</f>
        <v/>
      </c>
      <c r="J1219">
        <f>IF($I1219=1,SUMIFS(Registros!$I$2:$I$6000,Registros!$A$2:$A$6000,"CS",Registros!$B$2:$B$6000,$A1219),0)</f>
        <v/>
      </c>
      <c r="K1219">
        <f>IF(COUNTIFS(Winback!$K$2:$K$300,$D1219)&gt;0,1,0)</f>
        <v/>
      </c>
      <c r="L1219">
        <f>IF(AND($K1219=1,LEFT($A1219,3)="WB-"),SUMIFS(Winback!$D$2:$D$300,Winback!$K$2:$K$300,$D1219),0)</f>
        <v/>
      </c>
      <c r="M1219">
        <f>IF(OR($E1219=1,$G1219=1,SUMIFS(Registros!$J$2:$J$6000,Registros!$B$2:$B$6000,$A1219)&gt;0),1,0)</f>
        <v/>
      </c>
      <c r="N1219">
        <f>IF($J1219&gt;0,1,IF(COUNTIFS(Registros!$A$2:$A$6000,"CS",Registros!$B$2:$B$6000,$A1219,Registros!$K$2:$K$6000,"&lt;&gt;")&gt;0,1,0))</f>
        <v/>
      </c>
      <c r="O1219">
        <f>IF(AND($K1219=1,$E1219=0,$G1219=0,$I1219=0),"WINBACK",IF(AND($M1219=1,$N1219&gt;0),"CONVERGENTE",IF($M1219=1,"SOLO MÓVIL",IF($N1219&gt;0,"SOLO FIJO / INTERNET","SIN SERVICIOS"))))</f>
        <v/>
      </c>
      <c r="P1219">
        <f>IF($O1219="WINBACK","Recuperar (winback)",IF($O1219="CONVERGENTE","Upgrade / más líneas",IF($O1219="SOLO MÓVIL","Ofrecer fijo + internet (FLBBTV)",IF($O1219="SOLO FIJO / INTERNET","Ofrecer línea móvil Nextphone","Oferta completa (móvil + fijo + internet)"))))</f>
        <v/>
      </c>
      <c r="Q1219">
        <f>$F1219+$H1219+$L1219</f>
        <v/>
      </c>
      <c r="R1219">
        <f>IFERROR(VLOOKUP($A1219,Registros!$B$2:$G$6000,6,0),IFERROR(VLOOKUP($D1219,Winback!$B$2:$C$300,2,0),""))</f>
        <v/>
      </c>
      <c r="S1219">
        <f>IF($E1219=1,"NP","")&amp;IF($G1219=1,"+MOV","")&amp;IF($I1219=1,"+CS","")&amp;IF($K1219=1,"+WB","")</f>
        <v/>
      </c>
      <c r="T1219">
        <f>$E1219+$G1219+$I1219+$K1219</f>
        <v/>
      </c>
    </row>
    <row r="1220">
      <c r="A1220" t="inlineStr">
        <is>
          <t>358350430000</t>
        </is>
      </c>
      <c r="B1220" t="inlineStr">
        <is>
          <t>35835043</t>
        </is>
      </c>
      <c r="C1220" t="inlineStr">
        <is>
          <t>MARIA QUINTERO</t>
        </is>
      </c>
      <c r="D1220" t="inlineStr">
        <is>
          <t>MARIAQUINTERO</t>
        </is>
      </c>
      <c r="E1220">
        <f>IF(COUNTIFS(Registros!$A$2:$A$6000,"NP",Registros!$B$2:$B$6000,$A1220)&gt;0,1,0)</f>
        <v/>
      </c>
      <c r="F1220">
        <f>IF($E1220=1,SUMIFS(Registros!$F$2:$F$6000,Registros!$A$2:$A$6000,"NP",Registros!$B$2:$B$6000,$A1220),0)</f>
        <v/>
      </c>
      <c r="G1220">
        <f>IF(COUNTIFS(Registros!$A$2:$A$6000,"MOV",Registros!$B$2:$B$6000,$A1220)&gt;0,1,0)</f>
        <v/>
      </c>
      <c r="H1220">
        <f>IF($G1220=1,SUMIFS(Registros!$F$2:$F$6000,Registros!$A$2:$A$6000,"MOV",Registros!$B$2:$B$6000,$A1220),0)</f>
        <v/>
      </c>
      <c r="I1220">
        <f>IF(COUNTIFS(Registros!$A$2:$A$6000,"CS",Registros!$B$2:$B$6000,$A1220)&gt;0,1,0)</f>
        <v/>
      </c>
      <c r="J1220">
        <f>IF($I1220=1,SUMIFS(Registros!$I$2:$I$6000,Registros!$A$2:$A$6000,"CS",Registros!$B$2:$B$6000,$A1220),0)</f>
        <v/>
      </c>
      <c r="K1220">
        <f>IF(COUNTIFS(Winback!$K$2:$K$300,$D1220)&gt;0,1,0)</f>
        <v/>
      </c>
      <c r="L1220">
        <f>IF(AND($K1220=1,LEFT($A1220,3)="WB-"),SUMIFS(Winback!$D$2:$D$300,Winback!$K$2:$K$300,$D1220),0)</f>
        <v/>
      </c>
      <c r="M1220">
        <f>IF(OR($E1220=1,$G1220=1,SUMIFS(Registros!$J$2:$J$6000,Registros!$B$2:$B$6000,$A1220)&gt;0),1,0)</f>
        <v/>
      </c>
      <c r="N1220">
        <f>IF($J1220&gt;0,1,IF(COUNTIFS(Registros!$A$2:$A$6000,"CS",Registros!$B$2:$B$6000,$A1220,Registros!$K$2:$K$6000,"&lt;&gt;")&gt;0,1,0))</f>
        <v/>
      </c>
      <c r="O1220">
        <f>IF(AND($K1220=1,$E1220=0,$G1220=0,$I1220=0),"WINBACK",IF(AND($M1220=1,$N1220&gt;0),"CONVERGENTE",IF($M1220=1,"SOLO MÓVIL",IF($N1220&gt;0,"SOLO FIJO / INTERNET","SIN SERVICIOS"))))</f>
        <v/>
      </c>
      <c r="P1220">
        <f>IF($O1220="WINBACK","Recuperar (winback)",IF($O1220="CONVERGENTE","Upgrade / más líneas",IF($O1220="SOLO MÓVIL","Ofrecer fijo + internet (FLBBTV)",IF($O1220="SOLO FIJO / INTERNET","Ofrecer línea móvil Nextphone","Oferta completa (móvil + fijo + internet)"))))</f>
        <v/>
      </c>
      <c r="Q1220">
        <f>$F1220+$H1220+$L1220</f>
        <v/>
      </c>
      <c r="R1220">
        <f>IFERROR(VLOOKUP($A1220,Registros!$B$2:$G$6000,6,0),IFERROR(VLOOKUP($D1220,Winback!$B$2:$C$300,2,0),""))</f>
        <v/>
      </c>
      <c r="S1220">
        <f>IF($E1220=1,"NP","")&amp;IF($G1220=1,"+MOV","")&amp;IF($I1220=1,"+CS","")&amp;IF($K1220=1,"+WB","")</f>
        <v/>
      </c>
      <c r="T1220">
        <f>$E1220+$G1220+$I1220+$K1220</f>
        <v/>
      </c>
    </row>
    <row r="1221">
      <c r="A1221" t="inlineStr">
        <is>
          <t>354084300000</t>
        </is>
      </c>
      <c r="B1221" t="inlineStr">
        <is>
          <t>35408430</t>
        </is>
      </c>
      <c r="C1221" t="inlineStr">
        <is>
          <t>DARIANYS MERCEDES RUIZ PEREZ</t>
        </is>
      </c>
      <c r="D1221" t="inlineStr">
        <is>
          <t>DARIANYSMERCEDESRUIZPEREZ</t>
        </is>
      </c>
      <c r="E1221">
        <f>IF(COUNTIFS(Registros!$A$2:$A$6000,"NP",Registros!$B$2:$B$6000,$A1221)&gt;0,1,0)</f>
        <v/>
      </c>
      <c r="F1221">
        <f>IF($E1221=1,SUMIFS(Registros!$F$2:$F$6000,Registros!$A$2:$A$6000,"NP",Registros!$B$2:$B$6000,$A1221),0)</f>
        <v/>
      </c>
      <c r="G1221">
        <f>IF(COUNTIFS(Registros!$A$2:$A$6000,"MOV",Registros!$B$2:$B$6000,$A1221)&gt;0,1,0)</f>
        <v/>
      </c>
      <c r="H1221">
        <f>IF($G1221=1,SUMIFS(Registros!$F$2:$F$6000,Registros!$A$2:$A$6000,"MOV",Registros!$B$2:$B$6000,$A1221),0)</f>
        <v/>
      </c>
      <c r="I1221">
        <f>IF(COUNTIFS(Registros!$A$2:$A$6000,"CS",Registros!$B$2:$B$6000,$A1221)&gt;0,1,0)</f>
        <v/>
      </c>
      <c r="J1221">
        <f>IF($I1221=1,SUMIFS(Registros!$I$2:$I$6000,Registros!$A$2:$A$6000,"CS",Registros!$B$2:$B$6000,$A1221),0)</f>
        <v/>
      </c>
      <c r="K1221">
        <f>IF(COUNTIFS(Winback!$K$2:$K$300,$D1221)&gt;0,1,0)</f>
        <v/>
      </c>
      <c r="L1221">
        <f>IF(AND($K1221=1,LEFT($A1221,3)="WB-"),SUMIFS(Winback!$D$2:$D$300,Winback!$K$2:$K$300,$D1221),0)</f>
        <v/>
      </c>
      <c r="M1221">
        <f>IF(OR($E1221=1,$G1221=1,SUMIFS(Registros!$J$2:$J$6000,Registros!$B$2:$B$6000,$A1221)&gt;0),1,0)</f>
        <v/>
      </c>
      <c r="N1221">
        <f>IF($J1221&gt;0,1,IF(COUNTIFS(Registros!$A$2:$A$6000,"CS",Registros!$B$2:$B$6000,$A1221,Registros!$K$2:$K$6000,"&lt;&gt;")&gt;0,1,0))</f>
        <v/>
      </c>
      <c r="O1221">
        <f>IF(AND($K1221=1,$E1221=0,$G1221=0,$I1221=0),"WINBACK",IF(AND($M1221=1,$N1221&gt;0),"CONVERGENTE",IF($M1221=1,"SOLO MÓVIL",IF($N1221&gt;0,"SOLO FIJO / INTERNET","SIN SERVICIOS"))))</f>
        <v/>
      </c>
      <c r="P1221">
        <f>IF($O1221="WINBACK","Recuperar (winback)",IF($O1221="CONVERGENTE","Upgrade / más líneas",IF($O1221="SOLO MÓVIL","Ofrecer fijo + internet (FLBBTV)",IF($O1221="SOLO FIJO / INTERNET","Ofrecer línea móvil Nextphone","Oferta completa (móvil + fijo + internet)"))))</f>
        <v/>
      </c>
      <c r="Q1221">
        <f>$F1221+$H1221+$L1221</f>
        <v/>
      </c>
      <c r="R1221">
        <f>IFERROR(VLOOKUP($A1221,Registros!$B$2:$G$6000,6,0),IFERROR(VLOOKUP($D1221,Winback!$B$2:$C$300,2,0),""))</f>
        <v/>
      </c>
      <c r="S1221">
        <f>IF($E1221=1,"NP","")&amp;IF($G1221=1,"+MOV","")&amp;IF($I1221=1,"+CS","")&amp;IF($K1221=1,"+WB","")</f>
        <v/>
      </c>
      <c r="T1221">
        <f>$E1221+$G1221+$I1221+$K1221</f>
        <v/>
      </c>
    </row>
    <row r="1222">
      <c r="A1222" t="inlineStr">
        <is>
          <t>356229690000</t>
        </is>
      </c>
      <c r="B1222" t="inlineStr">
        <is>
          <t>35622969</t>
        </is>
      </c>
      <c r="C1222" t="inlineStr">
        <is>
          <t>NELSON JAVIER VALDEZ ALMANZA</t>
        </is>
      </c>
      <c r="D1222" t="inlineStr">
        <is>
          <t>NELSONJAVIERVALDEZALMANZA</t>
        </is>
      </c>
      <c r="E1222">
        <f>IF(COUNTIFS(Registros!$A$2:$A$6000,"NP",Registros!$B$2:$B$6000,$A1222)&gt;0,1,0)</f>
        <v/>
      </c>
      <c r="F1222">
        <f>IF($E1222=1,SUMIFS(Registros!$F$2:$F$6000,Registros!$A$2:$A$6000,"NP",Registros!$B$2:$B$6000,$A1222),0)</f>
        <v/>
      </c>
      <c r="G1222">
        <f>IF(COUNTIFS(Registros!$A$2:$A$6000,"MOV",Registros!$B$2:$B$6000,$A1222)&gt;0,1,0)</f>
        <v/>
      </c>
      <c r="H1222">
        <f>IF($G1222=1,SUMIFS(Registros!$F$2:$F$6000,Registros!$A$2:$A$6000,"MOV",Registros!$B$2:$B$6000,$A1222),0)</f>
        <v/>
      </c>
      <c r="I1222">
        <f>IF(COUNTIFS(Registros!$A$2:$A$6000,"CS",Registros!$B$2:$B$6000,$A1222)&gt;0,1,0)</f>
        <v/>
      </c>
      <c r="J1222">
        <f>IF($I1222=1,SUMIFS(Registros!$I$2:$I$6000,Registros!$A$2:$A$6000,"CS",Registros!$B$2:$B$6000,$A1222),0)</f>
        <v/>
      </c>
      <c r="K1222">
        <f>IF(COUNTIFS(Winback!$K$2:$K$300,$D1222)&gt;0,1,0)</f>
        <v/>
      </c>
      <c r="L1222">
        <f>IF(AND($K1222=1,LEFT($A1222,3)="WB-"),SUMIFS(Winback!$D$2:$D$300,Winback!$K$2:$K$300,$D1222),0)</f>
        <v/>
      </c>
      <c r="M1222">
        <f>IF(OR($E1222=1,$G1222=1,SUMIFS(Registros!$J$2:$J$6000,Registros!$B$2:$B$6000,$A1222)&gt;0),1,0)</f>
        <v/>
      </c>
      <c r="N1222">
        <f>IF($J1222&gt;0,1,IF(COUNTIFS(Registros!$A$2:$A$6000,"CS",Registros!$B$2:$B$6000,$A1222,Registros!$K$2:$K$6000,"&lt;&gt;")&gt;0,1,0))</f>
        <v/>
      </c>
      <c r="O1222">
        <f>IF(AND($K1222=1,$E1222=0,$G1222=0,$I1222=0),"WINBACK",IF(AND($M1222=1,$N1222&gt;0),"CONVERGENTE",IF($M1222=1,"SOLO MÓVIL",IF($N1222&gt;0,"SOLO FIJO / INTERNET","SIN SERVICIOS"))))</f>
        <v/>
      </c>
      <c r="P1222">
        <f>IF($O1222="WINBACK","Recuperar (winback)",IF($O1222="CONVERGENTE","Upgrade / más líneas",IF($O1222="SOLO MÓVIL","Ofrecer fijo + internet (FLBBTV)",IF($O1222="SOLO FIJO / INTERNET","Ofrecer línea móvil Nextphone","Oferta completa (móvil + fijo + internet)"))))</f>
        <v/>
      </c>
      <c r="Q1222">
        <f>$F1222+$H1222+$L1222</f>
        <v/>
      </c>
      <c r="R1222">
        <f>IFERROR(VLOOKUP($A1222,Registros!$B$2:$G$6000,6,0),IFERROR(VLOOKUP($D1222,Winback!$B$2:$C$300,2,0),""))</f>
        <v/>
      </c>
      <c r="S1222">
        <f>IF($E1222=1,"NP","")&amp;IF($G1222=1,"+MOV","")&amp;IF($I1222=1,"+CS","")&amp;IF($K1222=1,"+WB","")</f>
        <v/>
      </c>
      <c r="T1222">
        <f>$E1222+$G1222+$I1222+$K1222</f>
        <v/>
      </c>
    </row>
    <row r="1223">
      <c r="A1223" t="inlineStr">
        <is>
          <t>352136860000</t>
        </is>
      </c>
      <c r="B1223" t="inlineStr">
        <is>
          <t>35213686</t>
        </is>
      </c>
      <c r="C1223" t="inlineStr">
        <is>
          <t>JANYELINE MAEROBIS MITRE CASTILLO</t>
        </is>
      </c>
      <c r="D1223" t="inlineStr">
        <is>
          <t>JANYELINEMAEROBISMITRECASTILLO</t>
        </is>
      </c>
      <c r="E1223">
        <f>IF(COUNTIFS(Registros!$A$2:$A$6000,"NP",Registros!$B$2:$B$6000,$A1223)&gt;0,1,0)</f>
        <v/>
      </c>
      <c r="F1223">
        <f>IF($E1223=1,SUMIFS(Registros!$F$2:$F$6000,Registros!$A$2:$A$6000,"NP",Registros!$B$2:$B$6000,$A1223),0)</f>
        <v/>
      </c>
      <c r="G1223">
        <f>IF(COUNTIFS(Registros!$A$2:$A$6000,"MOV",Registros!$B$2:$B$6000,$A1223)&gt;0,1,0)</f>
        <v/>
      </c>
      <c r="H1223">
        <f>IF($G1223=1,SUMIFS(Registros!$F$2:$F$6000,Registros!$A$2:$A$6000,"MOV",Registros!$B$2:$B$6000,$A1223),0)</f>
        <v/>
      </c>
      <c r="I1223">
        <f>IF(COUNTIFS(Registros!$A$2:$A$6000,"CS",Registros!$B$2:$B$6000,$A1223)&gt;0,1,0)</f>
        <v/>
      </c>
      <c r="J1223">
        <f>IF($I1223=1,SUMIFS(Registros!$I$2:$I$6000,Registros!$A$2:$A$6000,"CS",Registros!$B$2:$B$6000,$A1223),0)</f>
        <v/>
      </c>
      <c r="K1223">
        <f>IF(COUNTIFS(Winback!$K$2:$K$300,$D1223)&gt;0,1,0)</f>
        <v/>
      </c>
      <c r="L1223">
        <f>IF(AND($K1223=1,LEFT($A1223,3)="WB-"),SUMIFS(Winback!$D$2:$D$300,Winback!$K$2:$K$300,$D1223),0)</f>
        <v/>
      </c>
      <c r="M1223">
        <f>IF(OR($E1223=1,$G1223=1,SUMIFS(Registros!$J$2:$J$6000,Registros!$B$2:$B$6000,$A1223)&gt;0),1,0)</f>
        <v/>
      </c>
      <c r="N1223">
        <f>IF($J1223&gt;0,1,IF(COUNTIFS(Registros!$A$2:$A$6000,"CS",Registros!$B$2:$B$6000,$A1223,Registros!$K$2:$K$6000,"&lt;&gt;")&gt;0,1,0))</f>
        <v/>
      </c>
      <c r="O1223">
        <f>IF(AND($K1223=1,$E1223=0,$G1223=0,$I1223=0),"WINBACK",IF(AND($M1223=1,$N1223&gt;0),"CONVERGENTE",IF($M1223=1,"SOLO MÓVIL",IF($N1223&gt;0,"SOLO FIJO / INTERNET","SIN SERVICIOS"))))</f>
        <v/>
      </c>
      <c r="P1223">
        <f>IF($O1223="WINBACK","Recuperar (winback)",IF($O1223="CONVERGENTE","Upgrade / más líneas",IF($O1223="SOLO MÓVIL","Ofrecer fijo + internet (FLBBTV)",IF($O1223="SOLO FIJO / INTERNET","Ofrecer línea móvil Nextphone","Oferta completa (móvil + fijo + internet)"))))</f>
        <v/>
      </c>
      <c r="Q1223">
        <f>$F1223+$H1223+$L1223</f>
        <v/>
      </c>
      <c r="R1223">
        <f>IFERROR(VLOOKUP($A1223,Registros!$B$2:$G$6000,6,0),IFERROR(VLOOKUP($D1223,Winback!$B$2:$C$300,2,0),""))</f>
        <v/>
      </c>
      <c r="S1223">
        <f>IF($E1223=1,"NP","")&amp;IF($G1223=1,"+MOV","")&amp;IF($I1223=1,"+CS","")&amp;IF($K1223=1,"+WB","")</f>
        <v/>
      </c>
      <c r="T1223">
        <f>$E1223+$G1223+$I1223+$K1223</f>
        <v/>
      </c>
    </row>
    <row r="1224">
      <c r="A1224" t="inlineStr">
        <is>
          <t>354347830000</t>
        </is>
      </c>
      <c r="B1224" t="inlineStr">
        <is>
          <t>35434783</t>
        </is>
      </c>
      <c r="C1224" t="inlineStr">
        <is>
          <t>JOSE DUARTE</t>
        </is>
      </c>
      <c r="D1224" t="inlineStr">
        <is>
          <t>JOSEDUARTE</t>
        </is>
      </c>
      <c r="E1224">
        <f>IF(COUNTIFS(Registros!$A$2:$A$6000,"NP",Registros!$B$2:$B$6000,$A1224)&gt;0,1,0)</f>
        <v/>
      </c>
      <c r="F1224">
        <f>IF($E1224=1,SUMIFS(Registros!$F$2:$F$6000,Registros!$A$2:$A$6000,"NP",Registros!$B$2:$B$6000,$A1224),0)</f>
        <v/>
      </c>
      <c r="G1224">
        <f>IF(COUNTIFS(Registros!$A$2:$A$6000,"MOV",Registros!$B$2:$B$6000,$A1224)&gt;0,1,0)</f>
        <v/>
      </c>
      <c r="H1224">
        <f>IF($G1224=1,SUMIFS(Registros!$F$2:$F$6000,Registros!$A$2:$A$6000,"MOV",Registros!$B$2:$B$6000,$A1224),0)</f>
        <v/>
      </c>
      <c r="I1224">
        <f>IF(COUNTIFS(Registros!$A$2:$A$6000,"CS",Registros!$B$2:$B$6000,$A1224)&gt;0,1,0)</f>
        <v/>
      </c>
      <c r="J1224">
        <f>IF($I1224=1,SUMIFS(Registros!$I$2:$I$6000,Registros!$A$2:$A$6000,"CS",Registros!$B$2:$B$6000,$A1224),0)</f>
        <v/>
      </c>
      <c r="K1224">
        <f>IF(COUNTIFS(Winback!$K$2:$K$300,$D1224)&gt;0,1,0)</f>
        <v/>
      </c>
      <c r="L1224">
        <f>IF(AND($K1224=1,LEFT($A1224,3)="WB-"),SUMIFS(Winback!$D$2:$D$300,Winback!$K$2:$K$300,$D1224),0)</f>
        <v/>
      </c>
      <c r="M1224">
        <f>IF(OR($E1224=1,$G1224=1,SUMIFS(Registros!$J$2:$J$6000,Registros!$B$2:$B$6000,$A1224)&gt;0),1,0)</f>
        <v/>
      </c>
      <c r="N1224">
        <f>IF($J1224&gt;0,1,IF(COUNTIFS(Registros!$A$2:$A$6000,"CS",Registros!$B$2:$B$6000,$A1224,Registros!$K$2:$K$6000,"&lt;&gt;")&gt;0,1,0))</f>
        <v/>
      </c>
      <c r="O1224">
        <f>IF(AND($K1224=1,$E1224=0,$G1224=0,$I1224=0),"WINBACK",IF(AND($M1224=1,$N1224&gt;0),"CONVERGENTE",IF($M1224=1,"SOLO MÓVIL",IF($N1224&gt;0,"SOLO FIJO / INTERNET","SIN SERVICIOS"))))</f>
        <v/>
      </c>
      <c r="P1224">
        <f>IF($O1224="WINBACK","Recuperar (winback)",IF($O1224="CONVERGENTE","Upgrade / más líneas",IF($O1224="SOLO MÓVIL","Ofrecer fijo + internet (FLBBTV)",IF($O1224="SOLO FIJO / INTERNET","Ofrecer línea móvil Nextphone","Oferta completa (móvil + fijo + internet)"))))</f>
        <v/>
      </c>
      <c r="Q1224">
        <f>$F1224+$H1224+$L1224</f>
        <v/>
      </c>
      <c r="R1224">
        <f>IFERROR(VLOOKUP($A1224,Registros!$B$2:$G$6000,6,0),IFERROR(VLOOKUP($D1224,Winback!$B$2:$C$300,2,0),""))</f>
        <v/>
      </c>
      <c r="S1224">
        <f>IF($E1224=1,"NP","")&amp;IF($G1224=1,"+MOV","")&amp;IF($I1224=1,"+CS","")&amp;IF($K1224=1,"+WB","")</f>
        <v/>
      </c>
      <c r="T1224">
        <f>$E1224+$G1224+$I1224+$K1224</f>
        <v/>
      </c>
    </row>
    <row r="1225">
      <c r="A1225" t="inlineStr">
        <is>
          <t>351223870000</t>
        </is>
      </c>
      <c r="B1225" t="inlineStr">
        <is>
          <t>35122387</t>
        </is>
      </c>
      <c r="C1225" t="inlineStr">
        <is>
          <t>JOSCAR JAVIER SANCHEZ RODRIGUEZ</t>
        </is>
      </c>
      <c r="D1225" t="inlineStr">
        <is>
          <t>JOSCARJAVIERSANCHEZRODRIGUEZ</t>
        </is>
      </c>
      <c r="E1225">
        <f>IF(COUNTIFS(Registros!$A$2:$A$6000,"NP",Registros!$B$2:$B$6000,$A1225)&gt;0,1,0)</f>
        <v/>
      </c>
      <c r="F1225">
        <f>IF($E1225=1,SUMIFS(Registros!$F$2:$F$6000,Registros!$A$2:$A$6000,"NP",Registros!$B$2:$B$6000,$A1225),0)</f>
        <v/>
      </c>
      <c r="G1225">
        <f>IF(COUNTIFS(Registros!$A$2:$A$6000,"MOV",Registros!$B$2:$B$6000,$A1225)&gt;0,1,0)</f>
        <v/>
      </c>
      <c r="H1225">
        <f>IF($G1225=1,SUMIFS(Registros!$F$2:$F$6000,Registros!$A$2:$A$6000,"MOV",Registros!$B$2:$B$6000,$A1225),0)</f>
        <v/>
      </c>
      <c r="I1225">
        <f>IF(COUNTIFS(Registros!$A$2:$A$6000,"CS",Registros!$B$2:$B$6000,$A1225)&gt;0,1,0)</f>
        <v/>
      </c>
      <c r="J1225">
        <f>IF($I1225=1,SUMIFS(Registros!$I$2:$I$6000,Registros!$A$2:$A$6000,"CS",Registros!$B$2:$B$6000,$A1225),0)</f>
        <v/>
      </c>
      <c r="K1225">
        <f>IF(COUNTIFS(Winback!$K$2:$K$300,$D1225)&gt;0,1,0)</f>
        <v/>
      </c>
      <c r="L1225">
        <f>IF(AND($K1225=1,LEFT($A1225,3)="WB-"),SUMIFS(Winback!$D$2:$D$300,Winback!$K$2:$K$300,$D1225),0)</f>
        <v/>
      </c>
      <c r="M1225">
        <f>IF(OR($E1225=1,$G1225=1,SUMIFS(Registros!$J$2:$J$6000,Registros!$B$2:$B$6000,$A1225)&gt;0),1,0)</f>
        <v/>
      </c>
      <c r="N1225">
        <f>IF($J1225&gt;0,1,IF(COUNTIFS(Registros!$A$2:$A$6000,"CS",Registros!$B$2:$B$6000,$A1225,Registros!$K$2:$K$6000,"&lt;&gt;")&gt;0,1,0))</f>
        <v/>
      </c>
      <c r="O1225">
        <f>IF(AND($K1225=1,$E1225=0,$G1225=0,$I1225=0),"WINBACK",IF(AND($M1225=1,$N1225&gt;0),"CONVERGENTE",IF($M1225=1,"SOLO MÓVIL",IF($N1225&gt;0,"SOLO FIJO / INTERNET","SIN SERVICIOS"))))</f>
        <v/>
      </c>
      <c r="P1225">
        <f>IF($O1225="WINBACK","Recuperar (winback)",IF($O1225="CONVERGENTE","Upgrade / más líneas",IF($O1225="SOLO MÓVIL","Ofrecer fijo + internet (FLBBTV)",IF($O1225="SOLO FIJO / INTERNET","Ofrecer línea móvil Nextphone","Oferta completa (móvil + fijo + internet)"))))</f>
        <v/>
      </c>
      <c r="Q1225">
        <f>$F1225+$H1225+$L1225</f>
        <v/>
      </c>
      <c r="R1225">
        <f>IFERROR(VLOOKUP($A1225,Registros!$B$2:$G$6000,6,0),IFERROR(VLOOKUP($D1225,Winback!$B$2:$C$300,2,0),""))</f>
        <v/>
      </c>
      <c r="S1225">
        <f>IF($E1225=1,"NP","")&amp;IF($G1225=1,"+MOV","")&amp;IF($I1225=1,"+CS","")&amp;IF($K1225=1,"+WB","")</f>
        <v/>
      </c>
      <c r="T1225">
        <f>$E1225+$G1225+$I1225+$K1225</f>
        <v/>
      </c>
    </row>
    <row r="1226">
      <c r="A1226" t="inlineStr">
        <is>
          <t>364056830000</t>
        </is>
      </c>
      <c r="B1226" t="inlineStr">
        <is>
          <t>36405683</t>
        </is>
      </c>
      <c r="C1226" t="inlineStr">
        <is>
          <t>CHRISTINA CHAN</t>
        </is>
      </c>
      <c r="D1226" t="inlineStr">
        <is>
          <t>CHRISTINACHAN</t>
        </is>
      </c>
      <c r="E1226">
        <f>IF(COUNTIFS(Registros!$A$2:$A$6000,"NP",Registros!$B$2:$B$6000,$A1226)&gt;0,1,0)</f>
        <v/>
      </c>
      <c r="F1226">
        <f>IF($E1226=1,SUMIFS(Registros!$F$2:$F$6000,Registros!$A$2:$A$6000,"NP",Registros!$B$2:$B$6000,$A1226),0)</f>
        <v/>
      </c>
      <c r="G1226">
        <f>IF(COUNTIFS(Registros!$A$2:$A$6000,"MOV",Registros!$B$2:$B$6000,$A1226)&gt;0,1,0)</f>
        <v/>
      </c>
      <c r="H1226">
        <f>IF($G1226=1,SUMIFS(Registros!$F$2:$F$6000,Registros!$A$2:$A$6000,"MOV",Registros!$B$2:$B$6000,$A1226),0)</f>
        <v/>
      </c>
      <c r="I1226">
        <f>IF(COUNTIFS(Registros!$A$2:$A$6000,"CS",Registros!$B$2:$B$6000,$A1226)&gt;0,1,0)</f>
        <v/>
      </c>
      <c r="J1226">
        <f>IF($I1226=1,SUMIFS(Registros!$I$2:$I$6000,Registros!$A$2:$A$6000,"CS",Registros!$B$2:$B$6000,$A1226),0)</f>
        <v/>
      </c>
      <c r="K1226">
        <f>IF(COUNTIFS(Winback!$K$2:$K$300,$D1226)&gt;0,1,0)</f>
        <v/>
      </c>
      <c r="L1226">
        <f>IF(AND($K1226=1,LEFT($A1226,3)="WB-"),SUMIFS(Winback!$D$2:$D$300,Winback!$K$2:$K$300,$D1226),0)</f>
        <v/>
      </c>
      <c r="M1226">
        <f>IF(OR($E1226=1,$G1226=1,SUMIFS(Registros!$J$2:$J$6000,Registros!$B$2:$B$6000,$A1226)&gt;0),1,0)</f>
        <v/>
      </c>
      <c r="N1226">
        <f>IF($J1226&gt;0,1,IF(COUNTIFS(Registros!$A$2:$A$6000,"CS",Registros!$B$2:$B$6000,$A1226,Registros!$K$2:$K$6000,"&lt;&gt;")&gt;0,1,0))</f>
        <v/>
      </c>
      <c r="O1226">
        <f>IF(AND($K1226=1,$E1226=0,$G1226=0,$I1226=0),"WINBACK",IF(AND($M1226=1,$N1226&gt;0),"CONVERGENTE",IF($M1226=1,"SOLO MÓVIL",IF($N1226&gt;0,"SOLO FIJO / INTERNET","SIN SERVICIOS"))))</f>
        <v/>
      </c>
      <c r="P1226">
        <f>IF($O1226="WINBACK","Recuperar (winback)",IF($O1226="CONVERGENTE","Upgrade / más líneas",IF($O1226="SOLO MÓVIL","Ofrecer fijo + internet (FLBBTV)",IF($O1226="SOLO FIJO / INTERNET","Ofrecer línea móvil Nextphone","Oferta completa (móvil + fijo + internet)"))))</f>
        <v/>
      </c>
      <c r="Q1226">
        <f>$F1226+$H1226+$L1226</f>
        <v/>
      </c>
      <c r="R1226">
        <f>IFERROR(VLOOKUP($A1226,Registros!$B$2:$G$6000,6,0),IFERROR(VLOOKUP($D1226,Winback!$B$2:$C$300,2,0),""))</f>
        <v/>
      </c>
      <c r="S1226">
        <f>IF($E1226=1,"NP","")&amp;IF($G1226=1,"+MOV","")&amp;IF($I1226=1,"+CS","")&amp;IF($K1226=1,"+WB","")</f>
        <v/>
      </c>
      <c r="T1226">
        <f>$E1226+$G1226+$I1226+$K1226</f>
        <v/>
      </c>
    </row>
    <row r="1227">
      <c r="A1227" t="inlineStr">
        <is>
          <t>339297540000</t>
        </is>
      </c>
      <c r="B1227" t="inlineStr">
        <is>
          <t>33929754</t>
        </is>
      </c>
      <c r="C1227" t="inlineStr">
        <is>
          <t>ROGELIO ELIMELEC RUIZ ORTIZ</t>
        </is>
      </c>
      <c r="D1227" t="inlineStr">
        <is>
          <t>ROGELIOELIMELECRUIZORTIZ</t>
        </is>
      </c>
      <c r="E1227">
        <f>IF(COUNTIFS(Registros!$A$2:$A$6000,"NP",Registros!$B$2:$B$6000,$A1227)&gt;0,1,0)</f>
        <v/>
      </c>
      <c r="F1227">
        <f>IF($E1227=1,SUMIFS(Registros!$F$2:$F$6000,Registros!$A$2:$A$6000,"NP",Registros!$B$2:$B$6000,$A1227),0)</f>
        <v/>
      </c>
      <c r="G1227">
        <f>IF(COUNTIFS(Registros!$A$2:$A$6000,"MOV",Registros!$B$2:$B$6000,$A1227)&gt;0,1,0)</f>
        <v/>
      </c>
      <c r="H1227">
        <f>IF($G1227=1,SUMIFS(Registros!$F$2:$F$6000,Registros!$A$2:$A$6000,"MOV",Registros!$B$2:$B$6000,$A1227),0)</f>
        <v/>
      </c>
      <c r="I1227">
        <f>IF(COUNTIFS(Registros!$A$2:$A$6000,"CS",Registros!$B$2:$B$6000,$A1227)&gt;0,1,0)</f>
        <v/>
      </c>
      <c r="J1227">
        <f>IF($I1227=1,SUMIFS(Registros!$I$2:$I$6000,Registros!$A$2:$A$6000,"CS",Registros!$B$2:$B$6000,$A1227),0)</f>
        <v/>
      </c>
      <c r="K1227">
        <f>IF(COUNTIFS(Winback!$K$2:$K$300,$D1227)&gt;0,1,0)</f>
        <v/>
      </c>
      <c r="L1227">
        <f>IF(AND($K1227=1,LEFT($A1227,3)="WB-"),SUMIFS(Winback!$D$2:$D$300,Winback!$K$2:$K$300,$D1227),0)</f>
        <v/>
      </c>
      <c r="M1227">
        <f>IF(OR($E1227=1,$G1227=1,SUMIFS(Registros!$J$2:$J$6000,Registros!$B$2:$B$6000,$A1227)&gt;0),1,0)</f>
        <v/>
      </c>
      <c r="N1227">
        <f>IF($J1227&gt;0,1,IF(COUNTIFS(Registros!$A$2:$A$6000,"CS",Registros!$B$2:$B$6000,$A1227,Registros!$K$2:$K$6000,"&lt;&gt;")&gt;0,1,0))</f>
        <v/>
      </c>
      <c r="O1227">
        <f>IF(AND($K1227=1,$E1227=0,$G1227=0,$I1227=0),"WINBACK",IF(AND($M1227=1,$N1227&gt;0),"CONVERGENTE",IF($M1227=1,"SOLO MÓVIL",IF($N1227&gt;0,"SOLO FIJO / INTERNET","SIN SERVICIOS"))))</f>
        <v/>
      </c>
      <c r="P1227">
        <f>IF($O1227="WINBACK","Recuperar (winback)",IF($O1227="CONVERGENTE","Upgrade / más líneas",IF($O1227="SOLO MÓVIL","Ofrecer fijo + internet (FLBBTV)",IF($O1227="SOLO FIJO / INTERNET","Ofrecer línea móvil Nextphone","Oferta completa (móvil + fijo + internet)"))))</f>
        <v/>
      </c>
      <c r="Q1227">
        <f>$F1227+$H1227+$L1227</f>
        <v/>
      </c>
      <c r="R1227">
        <f>IFERROR(VLOOKUP($A1227,Registros!$B$2:$G$6000,6,0),IFERROR(VLOOKUP($D1227,Winback!$B$2:$C$300,2,0),""))</f>
        <v/>
      </c>
      <c r="S1227">
        <f>IF($E1227=1,"NP","")&amp;IF($G1227=1,"+MOV","")&amp;IF($I1227=1,"+CS","")&amp;IF($K1227=1,"+WB","")</f>
        <v/>
      </c>
      <c r="T1227">
        <f>$E1227+$G1227+$I1227+$K1227</f>
        <v/>
      </c>
    </row>
    <row r="1228">
      <c r="A1228" t="inlineStr">
        <is>
          <t>357130330000</t>
        </is>
      </c>
      <c r="B1228" t="inlineStr">
        <is>
          <t>35713033</t>
        </is>
      </c>
      <c r="C1228" t="inlineStr">
        <is>
          <t>KEVIN EULOGIO SOLIS PEREZ</t>
        </is>
      </c>
      <c r="D1228" t="inlineStr">
        <is>
          <t>KEVINEULOGIOSOLISPEREZ</t>
        </is>
      </c>
      <c r="E1228">
        <f>IF(COUNTIFS(Registros!$A$2:$A$6000,"NP",Registros!$B$2:$B$6000,$A1228)&gt;0,1,0)</f>
        <v/>
      </c>
      <c r="F1228">
        <f>IF($E1228=1,SUMIFS(Registros!$F$2:$F$6000,Registros!$A$2:$A$6000,"NP",Registros!$B$2:$B$6000,$A1228),0)</f>
        <v/>
      </c>
      <c r="G1228">
        <f>IF(COUNTIFS(Registros!$A$2:$A$6000,"MOV",Registros!$B$2:$B$6000,$A1228)&gt;0,1,0)</f>
        <v/>
      </c>
      <c r="H1228">
        <f>IF($G1228=1,SUMIFS(Registros!$F$2:$F$6000,Registros!$A$2:$A$6000,"MOV",Registros!$B$2:$B$6000,$A1228),0)</f>
        <v/>
      </c>
      <c r="I1228">
        <f>IF(COUNTIFS(Registros!$A$2:$A$6000,"CS",Registros!$B$2:$B$6000,$A1228)&gt;0,1,0)</f>
        <v/>
      </c>
      <c r="J1228">
        <f>IF($I1228=1,SUMIFS(Registros!$I$2:$I$6000,Registros!$A$2:$A$6000,"CS",Registros!$B$2:$B$6000,$A1228),0)</f>
        <v/>
      </c>
      <c r="K1228">
        <f>IF(COUNTIFS(Winback!$K$2:$K$300,$D1228)&gt;0,1,0)</f>
        <v/>
      </c>
      <c r="L1228">
        <f>IF(AND($K1228=1,LEFT($A1228,3)="WB-"),SUMIFS(Winback!$D$2:$D$300,Winback!$K$2:$K$300,$D1228),0)</f>
        <v/>
      </c>
      <c r="M1228">
        <f>IF(OR($E1228=1,$G1228=1,SUMIFS(Registros!$J$2:$J$6000,Registros!$B$2:$B$6000,$A1228)&gt;0),1,0)</f>
        <v/>
      </c>
      <c r="N1228">
        <f>IF($J1228&gt;0,1,IF(COUNTIFS(Registros!$A$2:$A$6000,"CS",Registros!$B$2:$B$6000,$A1228,Registros!$K$2:$K$6000,"&lt;&gt;")&gt;0,1,0))</f>
        <v/>
      </c>
      <c r="O1228">
        <f>IF(AND($K1228=1,$E1228=0,$G1228=0,$I1228=0),"WINBACK",IF(AND($M1228=1,$N1228&gt;0),"CONVERGENTE",IF($M1228=1,"SOLO MÓVIL",IF($N1228&gt;0,"SOLO FIJO / INTERNET","SIN SERVICIOS"))))</f>
        <v/>
      </c>
      <c r="P1228">
        <f>IF($O1228="WINBACK","Recuperar (winback)",IF($O1228="CONVERGENTE","Upgrade / más líneas",IF($O1228="SOLO MÓVIL","Ofrecer fijo + internet (FLBBTV)",IF($O1228="SOLO FIJO / INTERNET","Ofrecer línea móvil Nextphone","Oferta completa (móvil + fijo + internet)"))))</f>
        <v/>
      </c>
      <c r="Q1228">
        <f>$F1228+$H1228+$L1228</f>
        <v/>
      </c>
      <c r="R1228">
        <f>IFERROR(VLOOKUP($A1228,Registros!$B$2:$G$6000,6,0),IFERROR(VLOOKUP($D1228,Winback!$B$2:$C$300,2,0),""))</f>
        <v/>
      </c>
      <c r="S1228">
        <f>IF($E1228=1,"NP","")&amp;IF($G1228=1,"+MOV","")&amp;IF($I1228=1,"+CS","")&amp;IF($K1228=1,"+WB","")</f>
        <v/>
      </c>
      <c r="T1228">
        <f>$E1228+$G1228+$I1228+$K1228</f>
        <v/>
      </c>
    </row>
    <row r="1229">
      <c r="A1229" t="inlineStr">
        <is>
          <t>348214250000</t>
        </is>
      </c>
      <c r="B1229" t="inlineStr">
        <is>
          <t>34821425</t>
        </is>
      </c>
      <c r="C1229" t="inlineStr">
        <is>
          <t>ROLANDO OSCAR AMAYA RODRIGUEZ</t>
        </is>
      </c>
      <c r="D1229" t="inlineStr">
        <is>
          <t>ROLANDOOSCARAMAYARODRIGUEZ</t>
        </is>
      </c>
      <c r="E1229">
        <f>IF(COUNTIFS(Registros!$A$2:$A$6000,"NP",Registros!$B$2:$B$6000,$A1229)&gt;0,1,0)</f>
        <v/>
      </c>
      <c r="F1229">
        <f>IF($E1229=1,SUMIFS(Registros!$F$2:$F$6000,Registros!$A$2:$A$6000,"NP",Registros!$B$2:$B$6000,$A1229),0)</f>
        <v/>
      </c>
      <c r="G1229">
        <f>IF(COUNTIFS(Registros!$A$2:$A$6000,"MOV",Registros!$B$2:$B$6000,$A1229)&gt;0,1,0)</f>
        <v/>
      </c>
      <c r="H1229">
        <f>IF($G1229=1,SUMIFS(Registros!$F$2:$F$6000,Registros!$A$2:$A$6000,"MOV",Registros!$B$2:$B$6000,$A1229),0)</f>
        <v/>
      </c>
      <c r="I1229">
        <f>IF(COUNTIFS(Registros!$A$2:$A$6000,"CS",Registros!$B$2:$B$6000,$A1229)&gt;0,1,0)</f>
        <v/>
      </c>
      <c r="J1229">
        <f>IF($I1229=1,SUMIFS(Registros!$I$2:$I$6000,Registros!$A$2:$A$6000,"CS",Registros!$B$2:$B$6000,$A1229),0)</f>
        <v/>
      </c>
      <c r="K1229">
        <f>IF(COUNTIFS(Winback!$K$2:$K$300,$D1229)&gt;0,1,0)</f>
        <v/>
      </c>
      <c r="L1229">
        <f>IF(AND($K1229=1,LEFT($A1229,3)="WB-"),SUMIFS(Winback!$D$2:$D$300,Winback!$K$2:$K$300,$D1229),0)</f>
        <v/>
      </c>
      <c r="M1229">
        <f>IF(OR($E1229=1,$G1229=1,SUMIFS(Registros!$J$2:$J$6000,Registros!$B$2:$B$6000,$A1229)&gt;0),1,0)</f>
        <v/>
      </c>
      <c r="N1229">
        <f>IF($J1229&gt;0,1,IF(COUNTIFS(Registros!$A$2:$A$6000,"CS",Registros!$B$2:$B$6000,$A1229,Registros!$K$2:$K$6000,"&lt;&gt;")&gt;0,1,0))</f>
        <v/>
      </c>
      <c r="O1229">
        <f>IF(AND($K1229=1,$E1229=0,$G1229=0,$I1229=0),"WINBACK",IF(AND($M1229=1,$N1229&gt;0),"CONVERGENTE",IF($M1229=1,"SOLO MÓVIL",IF($N1229&gt;0,"SOLO FIJO / INTERNET","SIN SERVICIOS"))))</f>
        <v/>
      </c>
      <c r="P1229">
        <f>IF($O1229="WINBACK","Recuperar (winback)",IF($O1229="CONVERGENTE","Upgrade / más líneas",IF($O1229="SOLO MÓVIL","Ofrecer fijo + internet (FLBBTV)",IF($O1229="SOLO FIJO / INTERNET","Ofrecer línea móvil Nextphone","Oferta completa (móvil + fijo + internet)"))))</f>
        <v/>
      </c>
      <c r="Q1229">
        <f>$F1229+$H1229+$L1229</f>
        <v/>
      </c>
      <c r="R1229">
        <f>IFERROR(VLOOKUP($A1229,Registros!$B$2:$G$6000,6,0),IFERROR(VLOOKUP($D1229,Winback!$B$2:$C$300,2,0),""))</f>
        <v/>
      </c>
      <c r="S1229">
        <f>IF($E1229=1,"NP","")&amp;IF($G1229=1,"+MOV","")&amp;IF($I1229=1,"+CS","")&amp;IF($K1229=1,"+WB","")</f>
        <v/>
      </c>
      <c r="T1229">
        <f>$E1229+$G1229+$I1229+$K1229</f>
        <v/>
      </c>
    </row>
    <row r="1230">
      <c r="A1230" t="inlineStr">
        <is>
          <t>351066620000</t>
        </is>
      </c>
      <c r="B1230" t="inlineStr">
        <is>
          <t>35106662</t>
        </is>
      </c>
      <c r="C1230" t="inlineStr">
        <is>
          <t>ISABELLA IBARRA</t>
        </is>
      </c>
      <c r="D1230" t="inlineStr">
        <is>
          <t>ISABELLAIBARRA</t>
        </is>
      </c>
      <c r="E1230">
        <f>IF(COUNTIFS(Registros!$A$2:$A$6000,"NP",Registros!$B$2:$B$6000,$A1230)&gt;0,1,0)</f>
        <v/>
      </c>
      <c r="F1230">
        <f>IF($E1230=1,SUMIFS(Registros!$F$2:$F$6000,Registros!$A$2:$A$6000,"NP",Registros!$B$2:$B$6000,$A1230),0)</f>
        <v/>
      </c>
      <c r="G1230">
        <f>IF(COUNTIFS(Registros!$A$2:$A$6000,"MOV",Registros!$B$2:$B$6000,$A1230)&gt;0,1,0)</f>
        <v/>
      </c>
      <c r="H1230">
        <f>IF($G1230=1,SUMIFS(Registros!$F$2:$F$6000,Registros!$A$2:$A$6000,"MOV",Registros!$B$2:$B$6000,$A1230),0)</f>
        <v/>
      </c>
      <c r="I1230">
        <f>IF(COUNTIFS(Registros!$A$2:$A$6000,"CS",Registros!$B$2:$B$6000,$A1230)&gt;0,1,0)</f>
        <v/>
      </c>
      <c r="J1230">
        <f>IF($I1230=1,SUMIFS(Registros!$I$2:$I$6000,Registros!$A$2:$A$6000,"CS",Registros!$B$2:$B$6000,$A1230),0)</f>
        <v/>
      </c>
      <c r="K1230">
        <f>IF(COUNTIFS(Winback!$K$2:$K$300,$D1230)&gt;0,1,0)</f>
        <v/>
      </c>
      <c r="L1230">
        <f>IF(AND($K1230=1,LEFT($A1230,3)="WB-"),SUMIFS(Winback!$D$2:$D$300,Winback!$K$2:$K$300,$D1230),0)</f>
        <v/>
      </c>
      <c r="M1230">
        <f>IF(OR($E1230=1,$G1230=1,SUMIFS(Registros!$J$2:$J$6000,Registros!$B$2:$B$6000,$A1230)&gt;0),1,0)</f>
        <v/>
      </c>
      <c r="N1230">
        <f>IF($J1230&gt;0,1,IF(COUNTIFS(Registros!$A$2:$A$6000,"CS",Registros!$B$2:$B$6000,$A1230,Registros!$K$2:$K$6000,"&lt;&gt;")&gt;0,1,0))</f>
        <v/>
      </c>
      <c r="O1230">
        <f>IF(AND($K1230=1,$E1230=0,$G1230=0,$I1230=0),"WINBACK",IF(AND($M1230=1,$N1230&gt;0),"CONVERGENTE",IF($M1230=1,"SOLO MÓVIL",IF($N1230&gt;0,"SOLO FIJO / INTERNET","SIN SERVICIOS"))))</f>
        <v/>
      </c>
      <c r="P1230">
        <f>IF($O1230="WINBACK","Recuperar (winback)",IF($O1230="CONVERGENTE","Upgrade / más líneas",IF($O1230="SOLO MÓVIL","Ofrecer fijo + internet (FLBBTV)",IF($O1230="SOLO FIJO / INTERNET","Ofrecer línea móvil Nextphone","Oferta completa (móvil + fijo + internet)"))))</f>
        <v/>
      </c>
      <c r="Q1230">
        <f>$F1230+$H1230+$L1230</f>
        <v/>
      </c>
      <c r="R1230">
        <f>IFERROR(VLOOKUP($A1230,Registros!$B$2:$G$6000,6,0),IFERROR(VLOOKUP($D1230,Winback!$B$2:$C$300,2,0),""))</f>
        <v/>
      </c>
      <c r="S1230">
        <f>IF($E1230=1,"NP","")&amp;IF($G1230=1,"+MOV","")&amp;IF($I1230=1,"+CS","")&amp;IF($K1230=1,"+WB","")</f>
        <v/>
      </c>
      <c r="T1230">
        <f>$E1230+$G1230+$I1230+$K1230</f>
        <v/>
      </c>
    </row>
    <row r="1231">
      <c r="A1231" t="inlineStr">
        <is>
          <t>357347800000</t>
        </is>
      </c>
      <c r="B1231" t="inlineStr">
        <is>
          <t>35734780</t>
        </is>
      </c>
      <c r="C1231" t="inlineStr">
        <is>
          <t>JAIL HORACIO VERGARA MORENO</t>
        </is>
      </c>
      <c r="D1231" t="inlineStr">
        <is>
          <t>JAILHORACIOVERGARAMORENO</t>
        </is>
      </c>
      <c r="E1231">
        <f>IF(COUNTIFS(Registros!$A$2:$A$6000,"NP",Registros!$B$2:$B$6000,$A1231)&gt;0,1,0)</f>
        <v/>
      </c>
      <c r="F1231">
        <f>IF($E1231=1,SUMIFS(Registros!$F$2:$F$6000,Registros!$A$2:$A$6000,"NP",Registros!$B$2:$B$6000,$A1231),0)</f>
        <v/>
      </c>
      <c r="G1231">
        <f>IF(COUNTIFS(Registros!$A$2:$A$6000,"MOV",Registros!$B$2:$B$6000,$A1231)&gt;0,1,0)</f>
        <v/>
      </c>
      <c r="H1231">
        <f>IF($G1231=1,SUMIFS(Registros!$F$2:$F$6000,Registros!$A$2:$A$6000,"MOV",Registros!$B$2:$B$6000,$A1231),0)</f>
        <v/>
      </c>
      <c r="I1231">
        <f>IF(COUNTIFS(Registros!$A$2:$A$6000,"CS",Registros!$B$2:$B$6000,$A1231)&gt;0,1,0)</f>
        <v/>
      </c>
      <c r="J1231">
        <f>IF($I1231=1,SUMIFS(Registros!$I$2:$I$6000,Registros!$A$2:$A$6000,"CS",Registros!$B$2:$B$6000,$A1231),0)</f>
        <v/>
      </c>
      <c r="K1231">
        <f>IF(COUNTIFS(Winback!$K$2:$K$300,$D1231)&gt;0,1,0)</f>
        <v/>
      </c>
      <c r="L1231">
        <f>IF(AND($K1231=1,LEFT($A1231,3)="WB-"),SUMIFS(Winback!$D$2:$D$300,Winback!$K$2:$K$300,$D1231),0)</f>
        <v/>
      </c>
      <c r="M1231">
        <f>IF(OR($E1231=1,$G1231=1,SUMIFS(Registros!$J$2:$J$6000,Registros!$B$2:$B$6000,$A1231)&gt;0),1,0)</f>
        <v/>
      </c>
      <c r="N1231">
        <f>IF($J1231&gt;0,1,IF(COUNTIFS(Registros!$A$2:$A$6000,"CS",Registros!$B$2:$B$6000,$A1231,Registros!$K$2:$K$6000,"&lt;&gt;")&gt;0,1,0))</f>
        <v/>
      </c>
      <c r="O1231">
        <f>IF(AND($K1231=1,$E1231=0,$G1231=0,$I1231=0),"WINBACK",IF(AND($M1231=1,$N1231&gt;0),"CONVERGENTE",IF($M1231=1,"SOLO MÓVIL",IF($N1231&gt;0,"SOLO FIJO / INTERNET","SIN SERVICIOS"))))</f>
        <v/>
      </c>
      <c r="P1231">
        <f>IF($O1231="WINBACK","Recuperar (winback)",IF($O1231="CONVERGENTE","Upgrade / más líneas",IF($O1231="SOLO MÓVIL","Ofrecer fijo + internet (FLBBTV)",IF($O1231="SOLO FIJO / INTERNET","Ofrecer línea móvil Nextphone","Oferta completa (móvil + fijo + internet)"))))</f>
        <v/>
      </c>
      <c r="Q1231">
        <f>$F1231+$H1231+$L1231</f>
        <v/>
      </c>
      <c r="R1231">
        <f>IFERROR(VLOOKUP($A1231,Registros!$B$2:$G$6000,6,0),IFERROR(VLOOKUP($D1231,Winback!$B$2:$C$300,2,0),""))</f>
        <v/>
      </c>
      <c r="S1231">
        <f>IF($E1231=1,"NP","")&amp;IF($G1231=1,"+MOV","")&amp;IF($I1231=1,"+CS","")&amp;IF($K1231=1,"+WB","")</f>
        <v/>
      </c>
      <c r="T1231">
        <f>$E1231+$G1231+$I1231+$K1231</f>
        <v/>
      </c>
    </row>
    <row r="1232">
      <c r="A1232" t="inlineStr">
        <is>
          <t>353138870000</t>
        </is>
      </c>
      <c r="B1232" t="inlineStr">
        <is>
          <t>35313887</t>
        </is>
      </c>
      <c r="C1232" t="inlineStr">
        <is>
          <t>JOSHUA SAAVEDRA</t>
        </is>
      </c>
      <c r="D1232" t="inlineStr">
        <is>
          <t>JOSHUASAAVEDRA</t>
        </is>
      </c>
      <c r="E1232">
        <f>IF(COUNTIFS(Registros!$A$2:$A$6000,"NP",Registros!$B$2:$B$6000,$A1232)&gt;0,1,0)</f>
        <v/>
      </c>
      <c r="F1232">
        <f>IF($E1232=1,SUMIFS(Registros!$F$2:$F$6000,Registros!$A$2:$A$6000,"NP",Registros!$B$2:$B$6000,$A1232),0)</f>
        <v/>
      </c>
      <c r="G1232">
        <f>IF(COUNTIFS(Registros!$A$2:$A$6000,"MOV",Registros!$B$2:$B$6000,$A1232)&gt;0,1,0)</f>
        <v/>
      </c>
      <c r="H1232">
        <f>IF($G1232=1,SUMIFS(Registros!$F$2:$F$6000,Registros!$A$2:$A$6000,"MOV",Registros!$B$2:$B$6000,$A1232),0)</f>
        <v/>
      </c>
      <c r="I1232">
        <f>IF(COUNTIFS(Registros!$A$2:$A$6000,"CS",Registros!$B$2:$B$6000,$A1232)&gt;0,1,0)</f>
        <v/>
      </c>
      <c r="J1232">
        <f>IF($I1232=1,SUMIFS(Registros!$I$2:$I$6000,Registros!$A$2:$A$6000,"CS",Registros!$B$2:$B$6000,$A1232),0)</f>
        <v/>
      </c>
      <c r="K1232">
        <f>IF(COUNTIFS(Winback!$K$2:$K$300,$D1232)&gt;0,1,0)</f>
        <v/>
      </c>
      <c r="L1232">
        <f>IF(AND($K1232=1,LEFT($A1232,3)="WB-"),SUMIFS(Winback!$D$2:$D$300,Winback!$K$2:$K$300,$D1232),0)</f>
        <v/>
      </c>
      <c r="M1232">
        <f>IF(OR($E1232=1,$G1232=1,SUMIFS(Registros!$J$2:$J$6000,Registros!$B$2:$B$6000,$A1232)&gt;0),1,0)</f>
        <v/>
      </c>
      <c r="N1232">
        <f>IF($J1232&gt;0,1,IF(COUNTIFS(Registros!$A$2:$A$6000,"CS",Registros!$B$2:$B$6000,$A1232,Registros!$K$2:$K$6000,"&lt;&gt;")&gt;0,1,0))</f>
        <v/>
      </c>
      <c r="O1232">
        <f>IF(AND($K1232=1,$E1232=0,$G1232=0,$I1232=0),"WINBACK",IF(AND($M1232=1,$N1232&gt;0),"CONVERGENTE",IF($M1232=1,"SOLO MÓVIL",IF($N1232&gt;0,"SOLO FIJO / INTERNET","SIN SERVICIOS"))))</f>
        <v/>
      </c>
      <c r="P1232">
        <f>IF($O1232="WINBACK","Recuperar (winback)",IF($O1232="CONVERGENTE","Upgrade / más líneas",IF($O1232="SOLO MÓVIL","Ofrecer fijo + internet (FLBBTV)",IF($O1232="SOLO FIJO / INTERNET","Ofrecer línea móvil Nextphone","Oferta completa (móvil + fijo + internet)"))))</f>
        <v/>
      </c>
      <c r="Q1232">
        <f>$F1232+$H1232+$L1232</f>
        <v/>
      </c>
      <c r="R1232">
        <f>IFERROR(VLOOKUP($A1232,Registros!$B$2:$G$6000,6,0),IFERROR(VLOOKUP($D1232,Winback!$B$2:$C$300,2,0),""))</f>
        <v/>
      </c>
      <c r="S1232">
        <f>IF($E1232=1,"NP","")&amp;IF($G1232=1,"+MOV","")&amp;IF($I1232=1,"+CS","")&amp;IF($K1232=1,"+WB","")</f>
        <v/>
      </c>
      <c r="T1232">
        <f>$E1232+$G1232+$I1232+$K1232</f>
        <v/>
      </c>
    </row>
    <row r="1233">
      <c r="A1233" t="inlineStr">
        <is>
          <t>343002640000</t>
        </is>
      </c>
      <c r="B1233" t="inlineStr">
        <is>
          <t>34300264</t>
        </is>
      </c>
      <c r="C1233" t="inlineStr">
        <is>
          <t>YULEHIKIS YANETH BATISTA CAMPOS</t>
        </is>
      </c>
      <c r="D1233" t="inlineStr">
        <is>
          <t>YULEHIKISYANETHBATISTACAMPOS</t>
        </is>
      </c>
      <c r="E1233">
        <f>IF(COUNTIFS(Registros!$A$2:$A$6000,"NP",Registros!$B$2:$B$6000,$A1233)&gt;0,1,0)</f>
        <v/>
      </c>
      <c r="F1233">
        <f>IF($E1233=1,SUMIFS(Registros!$F$2:$F$6000,Registros!$A$2:$A$6000,"NP",Registros!$B$2:$B$6000,$A1233),0)</f>
        <v/>
      </c>
      <c r="G1233">
        <f>IF(COUNTIFS(Registros!$A$2:$A$6000,"MOV",Registros!$B$2:$B$6000,$A1233)&gt;0,1,0)</f>
        <v/>
      </c>
      <c r="H1233">
        <f>IF($G1233=1,SUMIFS(Registros!$F$2:$F$6000,Registros!$A$2:$A$6000,"MOV",Registros!$B$2:$B$6000,$A1233),0)</f>
        <v/>
      </c>
      <c r="I1233">
        <f>IF(COUNTIFS(Registros!$A$2:$A$6000,"CS",Registros!$B$2:$B$6000,$A1233)&gt;0,1,0)</f>
        <v/>
      </c>
      <c r="J1233">
        <f>IF($I1233=1,SUMIFS(Registros!$I$2:$I$6000,Registros!$A$2:$A$6000,"CS",Registros!$B$2:$B$6000,$A1233),0)</f>
        <v/>
      </c>
      <c r="K1233">
        <f>IF(COUNTIFS(Winback!$K$2:$K$300,$D1233)&gt;0,1,0)</f>
        <v/>
      </c>
      <c r="L1233">
        <f>IF(AND($K1233=1,LEFT($A1233,3)="WB-"),SUMIFS(Winback!$D$2:$D$300,Winback!$K$2:$K$300,$D1233),0)</f>
        <v/>
      </c>
      <c r="M1233">
        <f>IF(OR($E1233=1,$G1233=1,SUMIFS(Registros!$J$2:$J$6000,Registros!$B$2:$B$6000,$A1233)&gt;0),1,0)</f>
        <v/>
      </c>
      <c r="N1233">
        <f>IF($J1233&gt;0,1,IF(COUNTIFS(Registros!$A$2:$A$6000,"CS",Registros!$B$2:$B$6000,$A1233,Registros!$K$2:$K$6000,"&lt;&gt;")&gt;0,1,0))</f>
        <v/>
      </c>
      <c r="O1233">
        <f>IF(AND($K1233=1,$E1233=0,$G1233=0,$I1233=0),"WINBACK",IF(AND($M1233=1,$N1233&gt;0),"CONVERGENTE",IF($M1233=1,"SOLO MÓVIL",IF($N1233&gt;0,"SOLO FIJO / INTERNET","SIN SERVICIOS"))))</f>
        <v/>
      </c>
      <c r="P1233">
        <f>IF($O1233="WINBACK","Recuperar (winback)",IF($O1233="CONVERGENTE","Upgrade / más líneas",IF($O1233="SOLO MÓVIL","Ofrecer fijo + internet (FLBBTV)",IF($O1233="SOLO FIJO / INTERNET","Ofrecer línea móvil Nextphone","Oferta completa (móvil + fijo + internet)"))))</f>
        <v/>
      </c>
      <c r="Q1233">
        <f>$F1233+$H1233+$L1233</f>
        <v/>
      </c>
      <c r="R1233">
        <f>IFERROR(VLOOKUP($A1233,Registros!$B$2:$G$6000,6,0),IFERROR(VLOOKUP($D1233,Winback!$B$2:$C$300,2,0),""))</f>
        <v/>
      </c>
      <c r="S1233">
        <f>IF($E1233=1,"NP","")&amp;IF($G1233=1,"+MOV","")&amp;IF($I1233=1,"+CS","")&amp;IF($K1233=1,"+WB","")</f>
        <v/>
      </c>
      <c r="T1233">
        <f>$E1233+$G1233+$I1233+$K1233</f>
        <v/>
      </c>
    </row>
    <row r="1234">
      <c r="A1234" t="inlineStr">
        <is>
          <t>357111820000</t>
        </is>
      </c>
      <c r="B1234" t="inlineStr">
        <is>
          <t>35711182</t>
        </is>
      </c>
      <c r="C1234" t="inlineStr">
        <is>
          <t>MARIO RAFAEL GARCIA BARRAGAN</t>
        </is>
      </c>
      <c r="D1234" t="inlineStr">
        <is>
          <t>MARIORAFAELGARCIABARRAGAN</t>
        </is>
      </c>
      <c r="E1234">
        <f>IF(COUNTIFS(Registros!$A$2:$A$6000,"NP",Registros!$B$2:$B$6000,$A1234)&gt;0,1,0)</f>
        <v/>
      </c>
      <c r="F1234">
        <f>IF($E1234=1,SUMIFS(Registros!$F$2:$F$6000,Registros!$A$2:$A$6000,"NP",Registros!$B$2:$B$6000,$A1234),0)</f>
        <v/>
      </c>
      <c r="G1234">
        <f>IF(COUNTIFS(Registros!$A$2:$A$6000,"MOV",Registros!$B$2:$B$6000,$A1234)&gt;0,1,0)</f>
        <v/>
      </c>
      <c r="H1234">
        <f>IF($G1234=1,SUMIFS(Registros!$F$2:$F$6000,Registros!$A$2:$A$6000,"MOV",Registros!$B$2:$B$6000,$A1234),0)</f>
        <v/>
      </c>
      <c r="I1234">
        <f>IF(COUNTIFS(Registros!$A$2:$A$6000,"CS",Registros!$B$2:$B$6000,$A1234)&gt;0,1,0)</f>
        <v/>
      </c>
      <c r="J1234">
        <f>IF($I1234=1,SUMIFS(Registros!$I$2:$I$6000,Registros!$A$2:$A$6000,"CS",Registros!$B$2:$B$6000,$A1234),0)</f>
        <v/>
      </c>
      <c r="K1234">
        <f>IF(COUNTIFS(Winback!$K$2:$K$300,$D1234)&gt;0,1,0)</f>
        <v/>
      </c>
      <c r="L1234">
        <f>IF(AND($K1234=1,LEFT($A1234,3)="WB-"),SUMIFS(Winback!$D$2:$D$300,Winback!$K$2:$K$300,$D1234),0)</f>
        <v/>
      </c>
      <c r="M1234">
        <f>IF(OR($E1234=1,$G1234=1,SUMIFS(Registros!$J$2:$J$6000,Registros!$B$2:$B$6000,$A1234)&gt;0),1,0)</f>
        <v/>
      </c>
      <c r="N1234">
        <f>IF($J1234&gt;0,1,IF(COUNTIFS(Registros!$A$2:$A$6000,"CS",Registros!$B$2:$B$6000,$A1234,Registros!$K$2:$K$6000,"&lt;&gt;")&gt;0,1,0))</f>
        <v/>
      </c>
      <c r="O1234">
        <f>IF(AND($K1234=1,$E1234=0,$G1234=0,$I1234=0),"WINBACK",IF(AND($M1234=1,$N1234&gt;0),"CONVERGENTE",IF($M1234=1,"SOLO MÓVIL",IF($N1234&gt;0,"SOLO FIJO / INTERNET","SIN SERVICIOS"))))</f>
        <v/>
      </c>
      <c r="P1234">
        <f>IF($O1234="WINBACK","Recuperar (winback)",IF($O1234="CONVERGENTE","Upgrade / más líneas",IF($O1234="SOLO MÓVIL","Ofrecer fijo + internet (FLBBTV)",IF($O1234="SOLO FIJO / INTERNET","Ofrecer línea móvil Nextphone","Oferta completa (móvil + fijo + internet)"))))</f>
        <v/>
      </c>
      <c r="Q1234">
        <f>$F1234+$H1234+$L1234</f>
        <v/>
      </c>
      <c r="R1234">
        <f>IFERROR(VLOOKUP($A1234,Registros!$B$2:$G$6000,6,0),IFERROR(VLOOKUP($D1234,Winback!$B$2:$C$300,2,0),""))</f>
        <v/>
      </c>
      <c r="S1234">
        <f>IF($E1234=1,"NP","")&amp;IF($G1234=1,"+MOV","")&amp;IF($I1234=1,"+CS","")&amp;IF($K1234=1,"+WB","")</f>
        <v/>
      </c>
      <c r="T1234">
        <f>$E1234+$G1234+$I1234+$K1234</f>
        <v/>
      </c>
    </row>
    <row r="1235">
      <c r="A1235" t="inlineStr">
        <is>
          <t>333141820000</t>
        </is>
      </c>
      <c r="B1235" t="inlineStr">
        <is>
          <t>33314182</t>
        </is>
      </c>
      <c r="C1235" t="inlineStr">
        <is>
          <t>Miguel Antonio Bernal Rivera</t>
        </is>
      </c>
      <c r="D1235" t="inlineStr">
        <is>
          <t>MIGUELANTONIOBERNALRIVERA</t>
        </is>
      </c>
      <c r="E1235">
        <f>IF(COUNTIFS(Registros!$A$2:$A$6000,"NP",Registros!$B$2:$B$6000,$A1235)&gt;0,1,0)</f>
        <v/>
      </c>
      <c r="F1235">
        <f>IF($E1235=1,SUMIFS(Registros!$F$2:$F$6000,Registros!$A$2:$A$6000,"NP",Registros!$B$2:$B$6000,$A1235),0)</f>
        <v/>
      </c>
      <c r="G1235">
        <f>IF(COUNTIFS(Registros!$A$2:$A$6000,"MOV",Registros!$B$2:$B$6000,$A1235)&gt;0,1,0)</f>
        <v/>
      </c>
      <c r="H1235">
        <f>IF($G1235=1,SUMIFS(Registros!$F$2:$F$6000,Registros!$A$2:$A$6000,"MOV",Registros!$B$2:$B$6000,$A1235),0)</f>
        <v/>
      </c>
      <c r="I1235">
        <f>IF(COUNTIFS(Registros!$A$2:$A$6000,"CS",Registros!$B$2:$B$6000,$A1235)&gt;0,1,0)</f>
        <v/>
      </c>
      <c r="J1235">
        <f>IF($I1235=1,SUMIFS(Registros!$I$2:$I$6000,Registros!$A$2:$A$6000,"CS",Registros!$B$2:$B$6000,$A1235),0)</f>
        <v/>
      </c>
      <c r="K1235">
        <f>IF(COUNTIFS(Winback!$K$2:$K$300,$D1235)&gt;0,1,0)</f>
        <v/>
      </c>
      <c r="L1235">
        <f>IF(AND($K1235=1,LEFT($A1235,3)="WB-"),SUMIFS(Winback!$D$2:$D$300,Winback!$K$2:$K$300,$D1235),0)</f>
        <v/>
      </c>
      <c r="M1235">
        <f>IF(OR($E1235=1,$G1235=1,SUMIFS(Registros!$J$2:$J$6000,Registros!$B$2:$B$6000,$A1235)&gt;0),1,0)</f>
        <v/>
      </c>
      <c r="N1235">
        <f>IF($J1235&gt;0,1,IF(COUNTIFS(Registros!$A$2:$A$6000,"CS",Registros!$B$2:$B$6000,$A1235,Registros!$K$2:$K$6000,"&lt;&gt;")&gt;0,1,0))</f>
        <v/>
      </c>
      <c r="O1235">
        <f>IF(AND($K1235=1,$E1235=0,$G1235=0,$I1235=0),"WINBACK",IF(AND($M1235=1,$N1235&gt;0),"CONVERGENTE",IF($M1235=1,"SOLO MÓVIL",IF($N1235&gt;0,"SOLO FIJO / INTERNET","SIN SERVICIOS"))))</f>
        <v/>
      </c>
      <c r="P1235">
        <f>IF($O1235="WINBACK","Recuperar (winback)",IF($O1235="CONVERGENTE","Upgrade / más líneas",IF($O1235="SOLO MÓVIL","Ofrecer fijo + internet (FLBBTV)",IF($O1235="SOLO FIJO / INTERNET","Ofrecer línea móvil Nextphone","Oferta completa (móvil + fijo + internet)"))))</f>
        <v/>
      </c>
      <c r="Q1235">
        <f>$F1235+$H1235+$L1235</f>
        <v/>
      </c>
      <c r="R1235">
        <f>IFERROR(VLOOKUP($A1235,Registros!$B$2:$G$6000,6,0),IFERROR(VLOOKUP($D1235,Winback!$B$2:$C$300,2,0),""))</f>
        <v/>
      </c>
      <c r="S1235">
        <f>IF($E1235=1,"NP","")&amp;IF($G1235=1,"+MOV","")&amp;IF($I1235=1,"+CS","")&amp;IF($K1235=1,"+WB","")</f>
        <v/>
      </c>
      <c r="T1235">
        <f>$E1235+$G1235+$I1235+$K1235</f>
        <v/>
      </c>
    </row>
    <row r="1236">
      <c r="A1236" t="inlineStr">
        <is>
          <t>352090870000</t>
        </is>
      </c>
      <c r="B1236" t="inlineStr">
        <is>
          <t>35209087</t>
        </is>
      </c>
      <c r="C1236" t="inlineStr">
        <is>
          <t>MARIA MOJICA</t>
        </is>
      </c>
      <c r="D1236" t="inlineStr">
        <is>
          <t>MARIAMOJICA</t>
        </is>
      </c>
      <c r="E1236">
        <f>IF(COUNTIFS(Registros!$A$2:$A$6000,"NP",Registros!$B$2:$B$6000,$A1236)&gt;0,1,0)</f>
        <v/>
      </c>
      <c r="F1236">
        <f>IF($E1236=1,SUMIFS(Registros!$F$2:$F$6000,Registros!$A$2:$A$6000,"NP",Registros!$B$2:$B$6000,$A1236),0)</f>
        <v/>
      </c>
      <c r="G1236">
        <f>IF(COUNTIFS(Registros!$A$2:$A$6000,"MOV",Registros!$B$2:$B$6000,$A1236)&gt;0,1,0)</f>
        <v/>
      </c>
      <c r="H1236">
        <f>IF($G1236=1,SUMIFS(Registros!$F$2:$F$6000,Registros!$A$2:$A$6000,"MOV",Registros!$B$2:$B$6000,$A1236),0)</f>
        <v/>
      </c>
      <c r="I1236">
        <f>IF(COUNTIFS(Registros!$A$2:$A$6000,"CS",Registros!$B$2:$B$6000,$A1236)&gt;0,1,0)</f>
        <v/>
      </c>
      <c r="J1236">
        <f>IF($I1236=1,SUMIFS(Registros!$I$2:$I$6000,Registros!$A$2:$A$6000,"CS",Registros!$B$2:$B$6000,$A1236),0)</f>
        <v/>
      </c>
      <c r="K1236">
        <f>IF(COUNTIFS(Winback!$K$2:$K$300,$D1236)&gt;0,1,0)</f>
        <v/>
      </c>
      <c r="L1236">
        <f>IF(AND($K1236=1,LEFT($A1236,3)="WB-"),SUMIFS(Winback!$D$2:$D$300,Winback!$K$2:$K$300,$D1236),0)</f>
        <v/>
      </c>
      <c r="M1236">
        <f>IF(OR($E1236=1,$G1236=1,SUMIFS(Registros!$J$2:$J$6000,Registros!$B$2:$B$6000,$A1236)&gt;0),1,0)</f>
        <v/>
      </c>
      <c r="N1236">
        <f>IF($J1236&gt;0,1,IF(COUNTIFS(Registros!$A$2:$A$6000,"CS",Registros!$B$2:$B$6000,$A1236,Registros!$K$2:$K$6000,"&lt;&gt;")&gt;0,1,0))</f>
        <v/>
      </c>
      <c r="O1236">
        <f>IF(AND($K1236=1,$E1236=0,$G1236=0,$I1236=0),"WINBACK",IF(AND($M1236=1,$N1236&gt;0),"CONVERGENTE",IF($M1236=1,"SOLO MÓVIL",IF($N1236&gt;0,"SOLO FIJO / INTERNET","SIN SERVICIOS"))))</f>
        <v/>
      </c>
      <c r="P1236">
        <f>IF($O1236="WINBACK","Recuperar (winback)",IF($O1236="CONVERGENTE","Upgrade / más líneas",IF($O1236="SOLO MÓVIL","Ofrecer fijo + internet (FLBBTV)",IF($O1236="SOLO FIJO / INTERNET","Ofrecer línea móvil Nextphone","Oferta completa (móvil + fijo + internet)"))))</f>
        <v/>
      </c>
      <c r="Q1236">
        <f>$F1236+$H1236+$L1236</f>
        <v/>
      </c>
      <c r="R1236">
        <f>IFERROR(VLOOKUP($A1236,Registros!$B$2:$G$6000,6,0),IFERROR(VLOOKUP($D1236,Winback!$B$2:$C$300,2,0),""))</f>
        <v/>
      </c>
      <c r="S1236">
        <f>IF($E1236=1,"NP","")&amp;IF($G1236=1,"+MOV","")&amp;IF($I1236=1,"+CS","")&amp;IF($K1236=1,"+WB","")</f>
        <v/>
      </c>
      <c r="T1236">
        <f>$E1236+$G1236+$I1236+$K1236</f>
        <v/>
      </c>
    </row>
    <row r="1237">
      <c r="A1237" t="inlineStr">
        <is>
          <t>348409370000</t>
        </is>
      </c>
      <c r="B1237" t="inlineStr">
        <is>
          <t>34840937</t>
        </is>
      </c>
      <c r="C1237" t="inlineStr">
        <is>
          <t>EDUARDO CEDEÑO</t>
        </is>
      </c>
      <c r="D1237" t="inlineStr">
        <is>
          <t>EDUARDOCEDENO</t>
        </is>
      </c>
      <c r="E1237">
        <f>IF(COUNTIFS(Registros!$A$2:$A$6000,"NP",Registros!$B$2:$B$6000,$A1237)&gt;0,1,0)</f>
        <v/>
      </c>
      <c r="F1237">
        <f>IF($E1237=1,SUMIFS(Registros!$F$2:$F$6000,Registros!$A$2:$A$6000,"NP",Registros!$B$2:$B$6000,$A1237),0)</f>
        <v/>
      </c>
      <c r="G1237">
        <f>IF(COUNTIFS(Registros!$A$2:$A$6000,"MOV",Registros!$B$2:$B$6000,$A1237)&gt;0,1,0)</f>
        <v/>
      </c>
      <c r="H1237">
        <f>IF($G1237=1,SUMIFS(Registros!$F$2:$F$6000,Registros!$A$2:$A$6000,"MOV",Registros!$B$2:$B$6000,$A1237),0)</f>
        <v/>
      </c>
      <c r="I1237">
        <f>IF(COUNTIFS(Registros!$A$2:$A$6000,"CS",Registros!$B$2:$B$6000,$A1237)&gt;0,1,0)</f>
        <v/>
      </c>
      <c r="J1237">
        <f>IF($I1237=1,SUMIFS(Registros!$I$2:$I$6000,Registros!$A$2:$A$6000,"CS",Registros!$B$2:$B$6000,$A1237),0)</f>
        <v/>
      </c>
      <c r="K1237">
        <f>IF(COUNTIFS(Winback!$K$2:$K$300,$D1237)&gt;0,1,0)</f>
        <v/>
      </c>
      <c r="L1237">
        <f>IF(AND($K1237=1,LEFT($A1237,3)="WB-"),SUMIFS(Winback!$D$2:$D$300,Winback!$K$2:$K$300,$D1237),0)</f>
        <v/>
      </c>
      <c r="M1237">
        <f>IF(OR($E1237=1,$G1237=1,SUMIFS(Registros!$J$2:$J$6000,Registros!$B$2:$B$6000,$A1237)&gt;0),1,0)</f>
        <v/>
      </c>
      <c r="N1237">
        <f>IF($J1237&gt;0,1,IF(COUNTIFS(Registros!$A$2:$A$6000,"CS",Registros!$B$2:$B$6000,$A1237,Registros!$K$2:$K$6000,"&lt;&gt;")&gt;0,1,0))</f>
        <v/>
      </c>
      <c r="O1237">
        <f>IF(AND($K1237=1,$E1237=0,$G1237=0,$I1237=0),"WINBACK",IF(AND($M1237=1,$N1237&gt;0),"CONVERGENTE",IF($M1237=1,"SOLO MÓVIL",IF($N1237&gt;0,"SOLO FIJO / INTERNET","SIN SERVICIOS"))))</f>
        <v/>
      </c>
      <c r="P1237">
        <f>IF($O1237="WINBACK","Recuperar (winback)",IF($O1237="CONVERGENTE","Upgrade / más líneas",IF($O1237="SOLO MÓVIL","Ofrecer fijo + internet (FLBBTV)",IF($O1237="SOLO FIJO / INTERNET","Ofrecer línea móvil Nextphone","Oferta completa (móvil + fijo + internet)"))))</f>
        <v/>
      </c>
      <c r="Q1237">
        <f>$F1237+$H1237+$L1237</f>
        <v/>
      </c>
      <c r="R1237">
        <f>IFERROR(VLOOKUP($A1237,Registros!$B$2:$G$6000,6,0),IFERROR(VLOOKUP($D1237,Winback!$B$2:$C$300,2,0),""))</f>
        <v/>
      </c>
      <c r="S1237">
        <f>IF($E1237=1,"NP","")&amp;IF($G1237=1,"+MOV","")&amp;IF($I1237=1,"+CS","")&amp;IF($K1237=1,"+WB","")</f>
        <v/>
      </c>
      <c r="T1237">
        <f>$E1237+$G1237+$I1237+$K1237</f>
        <v/>
      </c>
    </row>
    <row r="1238">
      <c r="A1238" t="inlineStr">
        <is>
          <t>358294600000</t>
        </is>
      </c>
      <c r="B1238" t="inlineStr">
        <is>
          <t>35829460</t>
        </is>
      </c>
      <c r="C1238" t="inlineStr">
        <is>
          <t>HILARIO CASTILLO</t>
        </is>
      </c>
      <c r="D1238" t="inlineStr">
        <is>
          <t>HILARIOCASTILLO</t>
        </is>
      </c>
      <c r="E1238">
        <f>IF(COUNTIFS(Registros!$A$2:$A$6000,"NP",Registros!$B$2:$B$6000,$A1238)&gt;0,1,0)</f>
        <v/>
      </c>
      <c r="F1238">
        <f>IF($E1238=1,SUMIFS(Registros!$F$2:$F$6000,Registros!$A$2:$A$6000,"NP",Registros!$B$2:$B$6000,$A1238),0)</f>
        <v/>
      </c>
      <c r="G1238">
        <f>IF(COUNTIFS(Registros!$A$2:$A$6000,"MOV",Registros!$B$2:$B$6000,$A1238)&gt;0,1,0)</f>
        <v/>
      </c>
      <c r="H1238">
        <f>IF($G1238=1,SUMIFS(Registros!$F$2:$F$6000,Registros!$A$2:$A$6000,"MOV",Registros!$B$2:$B$6000,$A1238),0)</f>
        <v/>
      </c>
      <c r="I1238">
        <f>IF(COUNTIFS(Registros!$A$2:$A$6000,"CS",Registros!$B$2:$B$6000,$A1238)&gt;0,1,0)</f>
        <v/>
      </c>
      <c r="J1238">
        <f>IF($I1238=1,SUMIFS(Registros!$I$2:$I$6000,Registros!$A$2:$A$6000,"CS",Registros!$B$2:$B$6000,$A1238),0)</f>
        <v/>
      </c>
      <c r="K1238">
        <f>IF(COUNTIFS(Winback!$K$2:$K$300,$D1238)&gt;0,1,0)</f>
        <v/>
      </c>
      <c r="L1238">
        <f>IF(AND($K1238=1,LEFT($A1238,3)="WB-"),SUMIFS(Winback!$D$2:$D$300,Winback!$K$2:$K$300,$D1238),0)</f>
        <v/>
      </c>
      <c r="M1238">
        <f>IF(OR($E1238=1,$G1238=1,SUMIFS(Registros!$J$2:$J$6000,Registros!$B$2:$B$6000,$A1238)&gt;0),1,0)</f>
        <v/>
      </c>
      <c r="N1238">
        <f>IF($J1238&gt;0,1,IF(COUNTIFS(Registros!$A$2:$A$6000,"CS",Registros!$B$2:$B$6000,$A1238,Registros!$K$2:$K$6000,"&lt;&gt;")&gt;0,1,0))</f>
        <v/>
      </c>
      <c r="O1238">
        <f>IF(AND($K1238=1,$E1238=0,$G1238=0,$I1238=0),"WINBACK",IF(AND($M1238=1,$N1238&gt;0),"CONVERGENTE",IF($M1238=1,"SOLO MÓVIL",IF($N1238&gt;0,"SOLO FIJO / INTERNET","SIN SERVICIOS"))))</f>
        <v/>
      </c>
      <c r="P1238">
        <f>IF($O1238="WINBACK","Recuperar (winback)",IF($O1238="CONVERGENTE","Upgrade / más líneas",IF($O1238="SOLO MÓVIL","Ofrecer fijo + internet (FLBBTV)",IF($O1238="SOLO FIJO / INTERNET","Ofrecer línea móvil Nextphone","Oferta completa (móvil + fijo + internet)"))))</f>
        <v/>
      </c>
      <c r="Q1238">
        <f>$F1238+$H1238+$L1238</f>
        <v/>
      </c>
      <c r="R1238">
        <f>IFERROR(VLOOKUP($A1238,Registros!$B$2:$G$6000,6,0),IFERROR(VLOOKUP($D1238,Winback!$B$2:$C$300,2,0),""))</f>
        <v/>
      </c>
      <c r="S1238">
        <f>IF($E1238=1,"NP","")&amp;IF($G1238=1,"+MOV","")&amp;IF($I1238=1,"+CS","")&amp;IF($K1238=1,"+WB","")</f>
        <v/>
      </c>
      <c r="T1238">
        <f>$E1238+$G1238+$I1238+$K1238</f>
        <v/>
      </c>
    </row>
    <row r="1239">
      <c r="A1239" t="inlineStr">
        <is>
          <t>355382750000</t>
        </is>
      </c>
      <c r="B1239" t="inlineStr">
        <is>
          <t>35538275</t>
        </is>
      </c>
      <c r="C1239" t="inlineStr">
        <is>
          <t>CESAR ADAIR HIGUERA PINTO</t>
        </is>
      </c>
      <c r="D1239" t="inlineStr">
        <is>
          <t>CESARADAIRHIGUERAPINTO</t>
        </is>
      </c>
      <c r="E1239">
        <f>IF(COUNTIFS(Registros!$A$2:$A$6000,"NP",Registros!$B$2:$B$6000,$A1239)&gt;0,1,0)</f>
        <v/>
      </c>
      <c r="F1239">
        <f>IF($E1239=1,SUMIFS(Registros!$F$2:$F$6000,Registros!$A$2:$A$6000,"NP",Registros!$B$2:$B$6000,$A1239),0)</f>
        <v/>
      </c>
      <c r="G1239">
        <f>IF(COUNTIFS(Registros!$A$2:$A$6000,"MOV",Registros!$B$2:$B$6000,$A1239)&gt;0,1,0)</f>
        <v/>
      </c>
      <c r="H1239">
        <f>IF($G1239=1,SUMIFS(Registros!$F$2:$F$6000,Registros!$A$2:$A$6000,"MOV",Registros!$B$2:$B$6000,$A1239),0)</f>
        <v/>
      </c>
      <c r="I1239">
        <f>IF(COUNTIFS(Registros!$A$2:$A$6000,"CS",Registros!$B$2:$B$6000,$A1239)&gt;0,1,0)</f>
        <v/>
      </c>
      <c r="J1239">
        <f>IF($I1239=1,SUMIFS(Registros!$I$2:$I$6000,Registros!$A$2:$A$6000,"CS",Registros!$B$2:$B$6000,$A1239),0)</f>
        <v/>
      </c>
      <c r="K1239">
        <f>IF(COUNTIFS(Winback!$K$2:$K$300,$D1239)&gt;0,1,0)</f>
        <v/>
      </c>
      <c r="L1239">
        <f>IF(AND($K1239=1,LEFT($A1239,3)="WB-"),SUMIFS(Winback!$D$2:$D$300,Winback!$K$2:$K$300,$D1239),0)</f>
        <v/>
      </c>
      <c r="M1239">
        <f>IF(OR($E1239=1,$G1239=1,SUMIFS(Registros!$J$2:$J$6000,Registros!$B$2:$B$6000,$A1239)&gt;0),1,0)</f>
        <v/>
      </c>
      <c r="N1239">
        <f>IF($J1239&gt;0,1,IF(COUNTIFS(Registros!$A$2:$A$6000,"CS",Registros!$B$2:$B$6000,$A1239,Registros!$K$2:$K$6000,"&lt;&gt;")&gt;0,1,0))</f>
        <v/>
      </c>
      <c r="O1239">
        <f>IF(AND($K1239=1,$E1239=0,$G1239=0,$I1239=0),"WINBACK",IF(AND($M1239=1,$N1239&gt;0),"CONVERGENTE",IF($M1239=1,"SOLO MÓVIL",IF($N1239&gt;0,"SOLO FIJO / INTERNET","SIN SERVICIOS"))))</f>
        <v/>
      </c>
      <c r="P1239">
        <f>IF($O1239="WINBACK","Recuperar (winback)",IF($O1239="CONVERGENTE","Upgrade / más líneas",IF($O1239="SOLO MÓVIL","Ofrecer fijo + internet (FLBBTV)",IF($O1239="SOLO FIJO / INTERNET","Ofrecer línea móvil Nextphone","Oferta completa (móvil + fijo + internet)"))))</f>
        <v/>
      </c>
      <c r="Q1239">
        <f>$F1239+$H1239+$L1239</f>
        <v/>
      </c>
      <c r="R1239">
        <f>IFERROR(VLOOKUP($A1239,Registros!$B$2:$G$6000,6,0),IFERROR(VLOOKUP($D1239,Winback!$B$2:$C$300,2,0),""))</f>
        <v/>
      </c>
      <c r="S1239">
        <f>IF($E1239=1,"NP","")&amp;IF($G1239=1,"+MOV","")&amp;IF($I1239=1,"+CS","")&amp;IF($K1239=1,"+WB","")</f>
        <v/>
      </c>
      <c r="T1239">
        <f>$E1239+$G1239+$I1239+$K1239</f>
        <v/>
      </c>
    </row>
    <row r="1240">
      <c r="A1240" t="inlineStr">
        <is>
          <t>352277600000</t>
        </is>
      </c>
      <c r="B1240" t="inlineStr">
        <is>
          <t>35227760</t>
        </is>
      </c>
      <c r="C1240" t="inlineStr">
        <is>
          <t>JOSE BERNAL</t>
        </is>
      </c>
      <c r="D1240" t="inlineStr">
        <is>
          <t>JOSEBERNAL</t>
        </is>
      </c>
      <c r="E1240">
        <f>IF(COUNTIFS(Registros!$A$2:$A$6000,"NP",Registros!$B$2:$B$6000,$A1240)&gt;0,1,0)</f>
        <v/>
      </c>
      <c r="F1240">
        <f>IF($E1240=1,SUMIFS(Registros!$F$2:$F$6000,Registros!$A$2:$A$6000,"NP",Registros!$B$2:$B$6000,$A1240),0)</f>
        <v/>
      </c>
      <c r="G1240">
        <f>IF(COUNTIFS(Registros!$A$2:$A$6000,"MOV",Registros!$B$2:$B$6000,$A1240)&gt;0,1,0)</f>
        <v/>
      </c>
      <c r="H1240">
        <f>IF($G1240=1,SUMIFS(Registros!$F$2:$F$6000,Registros!$A$2:$A$6000,"MOV",Registros!$B$2:$B$6000,$A1240),0)</f>
        <v/>
      </c>
      <c r="I1240">
        <f>IF(COUNTIFS(Registros!$A$2:$A$6000,"CS",Registros!$B$2:$B$6000,$A1240)&gt;0,1,0)</f>
        <v/>
      </c>
      <c r="J1240">
        <f>IF($I1240=1,SUMIFS(Registros!$I$2:$I$6000,Registros!$A$2:$A$6000,"CS",Registros!$B$2:$B$6000,$A1240),0)</f>
        <v/>
      </c>
      <c r="K1240">
        <f>IF(COUNTIFS(Winback!$K$2:$K$300,$D1240)&gt;0,1,0)</f>
        <v/>
      </c>
      <c r="L1240">
        <f>IF(AND($K1240=1,LEFT($A1240,3)="WB-"),SUMIFS(Winback!$D$2:$D$300,Winback!$K$2:$K$300,$D1240),0)</f>
        <v/>
      </c>
      <c r="M1240">
        <f>IF(OR($E1240=1,$G1240=1,SUMIFS(Registros!$J$2:$J$6000,Registros!$B$2:$B$6000,$A1240)&gt;0),1,0)</f>
        <v/>
      </c>
      <c r="N1240">
        <f>IF($J1240&gt;0,1,IF(COUNTIFS(Registros!$A$2:$A$6000,"CS",Registros!$B$2:$B$6000,$A1240,Registros!$K$2:$K$6000,"&lt;&gt;")&gt;0,1,0))</f>
        <v/>
      </c>
      <c r="O1240">
        <f>IF(AND($K1240=1,$E1240=0,$G1240=0,$I1240=0),"WINBACK",IF(AND($M1240=1,$N1240&gt;0),"CONVERGENTE",IF($M1240=1,"SOLO MÓVIL",IF($N1240&gt;0,"SOLO FIJO / INTERNET","SIN SERVICIOS"))))</f>
        <v/>
      </c>
      <c r="P1240">
        <f>IF($O1240="WINBACK","Recuperar (winback)",IF($O1240="CONVERGENTE","Upgrade / más líneas",IF($O1240="SOLO MÓVIL","Ofrecer fijo + internet (FLBBTV)",IF($O1240="SOLO FIJO / INTERNET","Ofrecer línea móvil Nextphone","Oferta completa (móvil + fijo + internet)"))))</f>
        <v/>
      </c>
      <c r="Q1240">
        <f>$F1240+$H1240+$L1240</f>
        <v/>
      </c>
      <c r="R1240">
        <f>IFERROR(VLOOKUP($A1240,Registros!$B$2:$G$6000,6,0),IFERROR(VLOOKUP($D1240,Winback!$B$2:$C$300,2,0),""))</f>
        <v/>
      </c>
      <c r="S1240">
        <f>IF($E1240=1,"NP","")&amp;IF($G1240=1,"+MOV","")&amp;IF($I1240=1,"+CS","")&amp;IF($K1240=1,"+WB","")</f>
        <v/>
      </c>
      <c r="T1240">
        <f>$E1240+$G1240+$I1240+$K1240</f>
        <v/>
      </c>
    </row>
    <row r="1241">
      <c r="A1241" t="inlineStr">
        <is>
          <t>349463660000</t>
        </is>
      </c>
      <c r="B1241" t="inlineStr">
        <is>
          <t>34946366</t>
        </is>
      </c>
      <c r="C1241" t="inlineStr">
        <is>
          <t>VANESSA ZHONG</t>
        </is>
      </c>
      <c r="D1241" t="inlineStr">
        <is>
          <t>VANESSAZHONG</t>
        </is>
      </c>
      <c r="E1241">
        <f>IF(COUNTIFS(Registros!$A$2:$A$6000,"NP",Registros!$B$2:$B$6000,$A1241)&gt;0,1,0)</f>
        <v/>
      </c>
      <c r="F1241">
        <f>IF($E1241=1,SUMIFS(Registros!$F$2:$F$6000,Registros!$A$2:$A$6000,"NP",Registros!$B$2:$B$6000,$A1241),0)</f>
        <v/>
      </c>
      <c r="G1241">
        <f>IF(COUNTIFS(Registros!$A$2:$A$6000,"MOV",Registros!$B$2:$B$6000,$A1241)&gt;0,1,0)</f>
        <v/>
      </c>
      <c r="H1241">
        <f>IF($G1241=1,SUMIFS(Registros!$F$2:$F$6000,Registros!$A$2:$A$6000,"MOV",Registros!$B$2:$B$6000,$A1241),0)</f>
        <v/>
      </c>
      <c r="I1241">
        <f>IF(COUNTIFS(Registros!$A$2:$A$6000,"CS",Registros!$B$2:$B$6000,$A1241)&gt;0,1,0)</f>
        <v/>
      </c>
      <c r="J1241">
        <f>IF($I1241=1,SUMIFS(Registros!$I$2:$I$6000,Registros!$A$2:$A$6000,"CS",Registros!$B$2:$B$6000,$A1241),0)</f>
        <v/>
      </c>
      <c r="K1241">
        <f>IF(COUNTIFS(Winback!$K$2:$K$300,$D1241)&gt;0,1,0)</f>
        <v/>
      </c>
      <c r="L1241">
        <f>IF(AND($K1241=1,LEFT($A1241,3)="WB-"),SUMIFS(Winback!$D$2:$D$300,Winback!$K$2:$K$300,$D1241),0)</f>
        <v/>
      </c>
      <c r="M1241">
        <f>IF(OR($E1241=1,$G1241=1,SUMIFS(Registros!$J$2:$J$6000,Registros!$B$2:$B$6000,$A1241)&gt;0),1,0)</f>
        <v/>
      </c>
      <c r="N1241">
        <f>IF($J1241&gt;0,1,IF(COUNTIFS(Registros!$A$2:$A$6000,"CS",Registros!$B$2:$B$6000,$A1241,Registros!$K$2:$K$6000,"&lt;&gt;")&gt;0,1,0))</f>
        <v/>
      </c>
      <c r="O1241">
        <f>IF(AND($K1241=1,$E1241=0,$G1241=0,$I1241=0),"WINBACK",IF(AND($M1241=1,$N1241&gt;0),"CONVERGENTE",IF($M1241=1,"SOLO MÓVIL",IF($N1241&gt;0,"SOLO FIJO / INTERNET","SIN SERVICIOS"))))</f>
        <v/>
      </c>
      <c r="P1241">
        <f>IF($O1241="WINBACK","Recuperar (winback)",IF($O1241="CONVERGENTE","Upgrade / más líneas",IF($O1241="SOLO MÓVIL","Ofrecer fijo + internet (FLBBTV)",IF($O1241="SOLO FIJO / INTERNET","Ofrecer línea móvil Nextphone","Oferta completa (móvil + fijo + internet)"))))</f>
        <v/>
      </c>
      <c r="Q1241">
        <f>$F1241+$H1241+$L1241</f>
        <v/>
      </c>
      <c r="R1241">
        <f>IFERROR(VLOOKUP($A1241,Registros!$B$2:$G$6000,6,0),IFERROR(VLOOKUP($D1241,Winback!$B$2:$C$300,2,0),""))</f>
        <v/>
      </c>
      <c r="S1241">
        <f>IF($E1241=1,"NP","")&amp;IF($G1241=1,"+MOV","")&amp;IF($I1241=1,"+CS","")&amp;IF($K1241=1,"+WB","")</f>
        <v/>
      </c>
      <c r="T1241">
        <f>$E1241+$G1241+$I1241+$K1241</f>
        <v/>
      </c>
    </row>
    <row r="1242">
      <c r="A1242" t="inlineStr">
        <is>
          <t>355020490000</t>
        </is>
      </c>
      <c r="B1242" t="inlineStr">
        <is>
          <t>35502049</t>
        </is>
      </c>
      <c r="C1242" t="inlineStr">
        <is>
          <t>ISABEL YANETH GONZALEZ MORENO</t>
        </is>
      </c>
      <c r="D1242" t="inlineStr">
        <is>
          <t>ISABELYANETHGONZALEZMORENO</t>
        </is>
      </c>
      <c r="E1242">
        <f>IF(COUNTIFS(Registros!$A$2:$A$6000,"NP",Registros!$B$2:$B$6000,$A1242)&gt;0,1,0)</f>
        <v/>
      </c>
      <c r="F1242">
        <f>IF($E1242=1,SUMIFS(Registros!$F$2:$F$6000,Registros!$A$2:$A$6000,"NP",Registros!$B$2:$B$6000,$A1242),0)</f>
        <v/>
      </c>
      <c r="G1242">
        <f>IF(COUNTIFS(Registros!$A$2:$A$6000,"MOV",Registros!$B$2:$B$6000,$A1242)&gt;0,1,0)</f>
        <v/>
      </c>
      <c r="H1242">
        <f>IF($G1242=1,SUMIFS(Registros!$F$2:$F$6000,Registros!$A$2:$A$6000,"MOV",Registros!$B$2:$B$6000,$A1242),0)</f>
        <v/>
      </c>
      <c r="I1242">
        <f>IF(COUNTIFS(Registros!$A$2:$A$6000,"CS",Registros!$B$2:$B$6000,$A1242)&gt;0,1,0)</f>
        <v/>
      </c>
      <c r="J1242">
        <f>IF($I1242=1,SUMIFS(Registros!$I$2:$I$6000,Registros!$A$2:$A$6000,"CS",Registros!$B$2:$B$6000,$A1242),0)</f>
        <v/>
      </c>
      <c r="K1242">
        <f>IF(COUNTIFS(Winback!$K$2:$K$300,$D1242)&gt;0,1,0)</f>
        <v/>
      </c>
      <c r="L1242">
        <f>IF(AND($K1242=1,LEFT($A1242,3)="WB-"),SUMIFS(Winback!$D$2:$D$300,Winback!$K$2:$K$300,$D1242),0)</f>
        <v/>
      </c>
      <c r="M1242">
        <f>IF(OR($E1242=1,$G1242=1,SUMIFS(Registros!$J$2:$J$6000,Registros!$B$2:$B$6000,$A1242)&gt;0),1,0)</f>
        <v/>
      </c>
      <c r="N1242">
        <f>IF($J1242&gt;0,1,IF(COUNTIFS(Registros!$A$2:$A$6000,"CS",Registros!$B$2:$B$6000,$A1242,Registros!$K$2:$K$6000,"&lt;&gt;")&gt;0,1,0))</f>
        <v/>
      </c>
      <c r="O1242">
        <f>IF(AND($K1242=1,$E1242=0,$G1242=0,$I1242=0),"WINBACK",IF(AND($M1242=1,$N1242&gt;0),"CONVERGENTE",IF($M1242=1,"SOLO MÓVIL",IF($N1242&gt;0,"SOLO FIJO / INTERNET","SIN SERVICIOS"))))</f>
        <v/>
      </c>
      <c r="P1242">
        <f>IF($O1242="WINBACK","Recuperar (winback)",IF($O1242="CONVERGENTE","Upgrade / más líneas",IF($O1242="SOLO MÓVIL","Ofrecer fijo + internet (FLBBTV)",IF($O1242="SOLO FIJO / INTERNET","Ofrecer línea móvil Nextphone","Oferta completa (móvil + fijo + internet)"))))</f>
        <v/>
      </c>
      <c r="Q1242">
        <f>$F1242+$H1242+$L1242</f>
        <v/>
      </c>
      <c r="R1242">
        <f>IFERROR(VLOOKUP($A1242,Registros!$B$2:$G$6000,6,0),IFERROR(VLOOKUP($D1242,Winback!$B$2:$C$300,2,0),""))</f>
        <v/>
      </c>
      <c r="S1242">
        <f>IF($E1242=1,"NP","")&amp;IF($G1242=1,"+MOV","")&amp;IF($I1242=1,"+CS","")&amp;IF($K1242=1,"+WB","")</f>
        <v/>
      </c>
      <c r="T1242">
        <f>$E1242+$G1242+$I1242+$K1242</f>
        <v/>
      </c>
    </row>
    <row r="1243">
      <c r="A1243" t="inlineStr">
        <is>
          <t>357165610000</t>
        </is>
      </c>
      <c r="B1243" t="inlineStr">
        <is>
          <t>35716561</t>
        </is>
      </c>
      <c r="C1243" t="inlineStr">
        <is>
          <t>NODIER VILLARREAL</t>
        </is>
      </c>
      <c r="D1243" t="inlineStr">
        <is>
          <t>NODIERVILLARREAL</t>
        </is>
      </c>
      <c r="E1243">
        <f>IF(COUNTIFS(Registros!$A$2:$A$6000,"NP",Registros!$B$2:$B$6000,$A1243)&gt;0,1,0)</f>
        <v/>
      </c>
      <c r="F1243">
        <f>IF($E1243=1,SUMIFS(Registros!$F$2:$F$6000,Registros!$A$2:$A$6000,"NP",Registros!$B$2:$B$6000,$A1243),0)</f>
        <v/>
      </c>
      <c r="G1243">
        <f>IF(COUNTIFS(Registros!$A$2:$A$6000,"MOV",Registros!$B$2:$B$6000,$A1243)&gt;0,1,0)</f>
        <v/>
      </c>
      <c r="H1243">
        <f>IF($G1243=1,SUMIFS(Registros!$F$2:$F$6000,Registros!$A$2:$A$6000,"MOV",Registros!$B$2:$B$6000,$A1243),0)</f>
        <v/>
      </c>
      <c r="I1243">
        <f>IF(COUNTIFS(Registros!$A$2:$A$6000,"CS",Registros!$B$2:$B$6000,$A1243)&gt;0,1,0)</f>
        <v/>
      </c>
      <c r="J1243">
        <f>IF($I1243=1,SUMIFS(Registros!$I$2:$I$6000,Registros!$A$2:$A$6000,"CS",Registros!$B$2:$B$6000,$A1243),0)</f>
        <v/>
      </c>
      <c r="K1243">
        <f>IF(COUNTIFS(Winback!$K$2:$K$300,$D1243)&gt;0,1,0)</f>
        <v/>
      </c>
      <c r="L1243">
        <f>IF(AND($K1243=1,LEFT($A1243,3)="WB-"),SUMIFS(Winback!$D$2:$D$300,Winback!$K$2:$K$300,$D1243),0)</f>
        <v/>
      </c>
      <c r="M1243">
        <f>IF(OR($E1243=1,$G1243=1,SUMIFS(Registros!$J$2:$J$6000,Registros!$B$2:$B$6000,$A1243)&gt;0),1,0)</f>
        <v/>
      </c>
      <c r="N1243">
        <f>IF($J1243&gt;0,1,IF(COUNTIFS(Registros!$A$2:$A$6000,"CS",Registros!$B$2:$B$6000,$A1243,Registros!$K$2:$K$6000,"&lt;&gt;")&gt;0,1,0))</f>
        <v/>
      </c>
      <c r="O1243">
        <f>IF(AND($K1243=1,$E1243=0,$G1243=0,$I1243=0),"WINBACK",IF(AND($M1243=1,$N1243&gt;0),"CONVERGENTE",IF($M1243=1,"SOLO MÓVIL",IF($N1243&gt;0,"SOLO FIJO / INTERNET","SIN SERVICIOS"))))</f>
        <v/>
      </c>
      <c r="P1243">
        <f>IF($O1243="WINBACK","Recuperar (winback)",IF($O1243="CONVERGENTE","Upgrade / más líneas",IF($O1243="SOLO MÓVIL","Ofrecer fijo + internet (FLBBTV)",IF($O1243="SOLO FIJO / INTERNET","Ofrecer línea móvil Nextphone","Oferta completa (móvil + fijo + internet)"))))</f>
        <v/>
      </c>
      <c r="Q1243">
        <f>$F1243+$H1243+$L1243</f>
        <v/>
      </c>
      <c r="R1243">
        <f>IFERROR(VLOOKUP($A1243,Registros!$B$2:$G$6000,6,0),IFERROR(VLOOKUP($D1243,Winback!$B$2:$C$300,2,0),""))</f>
        <v/>
      </c>
      <c r="S1243">
        <f>IF($E1243=1,"NP","")&amp;IF($G1243=1,"+MOV","")&amp;IF($I1243=1,"+CS","")&amp;IF($K1243=1,"+WB","")</f>
        <v/>
      </c>
      <c r="T1243">
        <f>$E1243+$G1243+$I1243+$K1243</f>
        <v/>
      </c>
    </row>
    <row r="1244">
      <c r="A1244" t="inlineStr">
        <is>
          <t>357263500000</t>
        </is>
      </c>
      <c r="B1244" t="inlineStr">
        <is>
          <t>35726350</t>
        </is>
      </c>
      <c r="C1244" t="inlineStr">
        <is>
          <t>DANIEL JESUS ACOSTA MORENO</t>
        </is>
      </c>
      <c r="D1244" t="inlineStr">
        <is>
          <t>DANIELJESUSACOSTAMORENO</t>
        </is>
      </c>
      <c r="E1244">
        <f>IF(COUNTIFS(Registros!$A$2:$A$6000,"NP",Registros!$B$2:$B$6000,$A1244)&gt;0,1,0)</f>
        <v/>
      </c>
      <c r="F1244">
        <f>IF($E1244=1,SUMIFS(Registros!$F$2:$F$6000,Registros!$A$2:$A$6000,"NP",Registros!$B$2:$B$6000,$A1244),0)</f>
        <v/>
      </c>
      <c r="G1244">
        <f>IF(COUNTIFS(Registros!$A$2:$A$6000,"MOV",Registros!$B$2:$B$6000,$A1244)&gt;0,1,0)</f>
        <v/>
      </c>
      <c r="H1244">
        <f>IF($G1244=1,SUMIFS(Registros!$F$2:$F$6000,Registros!$A$2:$A$6000,"MOV",Registros!$B$2:$B$6000,$A1244),0)</f>
        <v/>
      </c>
      <c r="I1244">
        <f>IF(COUNTIFS(Registros!$A$2:$A$6000,"CS",Registros!$B$2:$B$6000,$A1244)&gt;0,1,0)</f>
        <v/>
      </c>
      <c r="J1244">
        <f>IF($I1244=1,SUMIFS(Registros!$I$2:$I$6000,Registros!$A$2:$A$6000,"CS",Registros!$B$2:$B$6000,$A1244),0)</f>
        <v/>
      </c>
      <c r="K1244">
        <f>IF(COUNTIFS(Winback!$K$2:$K$300,$D1244)&gt;0,1,0)</f>
        <v/>
      </c>
      <c r="L1244">
        <f>IF(AND($K1244=1,LEFT($A1244,3)="WB-"),SUMIFS(Winback!$D$2:$D$300,Winback!$K$2:$K$300,$D1244),0)</f>
        <v/>
      </c>
      <c r="M1244">
        <f>IF(OR($E1244=1,$G1244=1,SUMIFS(Registros!$J$2:$J$6000,Registros!$B$2:$B$6000,$A1244)&gt;0),1,0)</f>
        <v/>
      </c>
      <c r="N1244">
        <f>IF($J1244&gt;0,1,IF(COUNTIFS(Registros!$A$2:$A$6000,"CS",Registros!$B$2:$B$6000,$A1244,Registros!$K$2:$K$6000,"&lt;&gt;")&gt;0,1,0))</f>
        <v/>
      </c>
      <c r="O1244">
        <f>IF(AND($K1244=1,$E1244=0,$G1244=0,$I1244=0),"WINBACK",IF(AND($M1244=1,$N1244&gt;0),"CONVERGENTE",IF($M1244=1,"SOLO MÓVIL",IF($N1244&gt;0,"SOLO FIJO / INTERNET","SIN SERVICIOS"))))</f>
        <v/>
      </c>
      <c r="P1244">
        <f>IF($O1244="WINBACK","Recuperar (winback)",IF($O1244="CONVERGENTE","Upgrade / más líneas",IF($O1244="SOLO MÓVIL","Ofrecer fijo + internet (FLBBTV)",IF($O1244="SOLO FIJO / INTERNET","Ofrecer línea móvil Nextphone","Oferta completa (móvil + fijo + internet)"))))</f>
        <v/>
      </c>
      <c r="Q1244">
        <f>$F1244+$H1244+$L1244</f>
        <v/>
      </c>
      <c r="R1244">
        <f>IFERROR(VLOOKUP($A1244,Registros!$B$2:$G$6000,6,0),IFERROR(VLOOKUP($D1244,Winback!$B$2:$C$300,2,0),""))</f>
        <v/>
      </c>
      <c r="S1244">
        <f>IF($E1244=1,"NP","")&amp;IF($G1244=1,"+MOV","")&amp;IF($I1244=1,"+CS","")&amp;IF($K1244=1,"+WB","")</f>
        <v/>
      </c>
      <c r="T1244">
        <f>$E1244+$G1244+$I1244+$K1244</f>
        <v/>
      </c>
    </row>
    <row r="1245">
      <c r="A1245" t="inlineStr">
        <is>
          <t>356341730000</t>
        </is>
      </c>
      <c r="B1245" t="inlineStr">
        <is>
          <t>35634173</t>
        </is>
      </c>
      <c r="C1245" t="inlineStr">
        <is>
          <t>EMILY PUL LIU</t>
        </is>
      </c>
      <c r="D1245" t="inlineStr">
        <is>
          <t>EMILYPULLIU</t>
        </is>
      </c>
      <c r="E1245">
        <f>IF(COUNTIFS(Registros!$A$2:$A$6000,"NP",Registros!$B$2:$B$6000,$A1245)&gt;0,1,0)</f>
        <v/>
      </c>
      <c r="F1245">
        <f>IF($E1245=1,SUMIFS(Registros!$F$2:$F$6000,Registros!$A$2:$A$6000,"NP",Registros!$B$2:$B$6000,$A1245),0)</f>
        <v/>
      </c>
      <c r="G1245">
        <f>IF(COUNTIFS(Registros!$A$2:$A$6000,"MOV",Registros!$B$2:$B$6000,$A1245)&gt;0,1,0)</f>
        <v/>
      </c>
      <c r="H1245">
        <f>IF($G1245=1,SUMIFS(Registros!$F$2:$F$6000,Registros!$A$2:$A$6000,"MOV",Registros!$B$2:$B$6000,$A1245),0)</f>
        <v/>
      </c>
      <c r="I1245">
        <f>IF(COUNTIFS(Registros!$A$2:$A$6000,"CS",Registros!$B$2:$B$6000,$A1245)&gt;0,1,0)</f>
        <v/>
      </c>
      <c r="J1245">
        <f>IF($I1245=1,SUMIFS(Registros!$I$2:$I$6000,Registros!$A$2:$A$6000,"CS",Registros!$B$2:$B$6000,$A1245),0)</f>
        <v/>
      </c>
      <c r="K1245">
        <f>IF(COUNTIFS(Winback!$K$2:$K$300,$D1245)&gt;0,1,0)</f>
        <v/>
      </c>
      <c r="L1245">
        <f>IF(AND($K1245=1,LEFT($A1245,3)="WB-"),SUMIFS(Winback!$D$2:$D$300,Winback!$K$2:$K$300,$D1245),0)</f>
        <v/>
      </c>
      <c r="M1245">
        <f>IF(OR($E1245=1,$G1245=1,SUMIFS(Registros!$J$2:$J$6000,Registros!$B$2:$B$6000,$A1245)&gt;0),1,0)</f>
        <v/>
      </c>
      <c r="N1245">
        <f>IF($J1245&gt;0,1,IF(COUNTIFS(Registros!$A$2:$A$6000,"CS",Registros!$B$2:$B$6000,$A1245,Registros!$K$2:$K$6000,"&lt;&gt;")&gt;0,1,0))</f>
        <v/>
      </c>
      <c r="O1245">
        <f>IF(AND($K1245=1,$E1245=0,$G1245=0,$I1245=0),"WINBACK",IF(AND($M1245=1,$N1245&gt;0),"CONVERGENTE",IF($M1245=1,"SOLO MÓVIL",IF($N1245&gt;0,"SOLO FIJO / INTERNET","SIN SERVICIOS"))))</f>
        <v/>
      </c>
      <c r="P1245">
        <f>IF($O1245="WINBACK","Recuperar (winback)",IF($O1245="CONVERGENTE","Upgrade / más líneas",IF($O1245="SOLO MÓVIL","Ofrecer fijo + internet (FLBBTV)",IF($O1245="SOLO FIJO / INTERNET","Ofrecer línea móvil Nextphone","Oferta completa (móvil + fijo + internet)"))))</f>
        <v/>
      </c>
      <c r="Q1245">
        <f>$F1245+$H1245+$L1245</f>
        <v/>
      </c>
      <c r="R1245">
        <f>IFERROR(VLOOKUP($A1245,Registros!$B$2:$G$6000,6,0),IFERROR(VLOOKUP($D1245,Winback!$B$2:$C$300,2,0),""))</f>
        <v/>
      </c>
      <c r="S1245">
        <f>IF($E1245=1,"NP","")&amp;IF($G1245=1,"+MOV","")&amp;IF($I1245=1,"+CS","")&amp;IF($K1245=1,"+WB","")</f>
        <v/>
      </c>
      <c r="T1245">
        <f>$E1245+$G1245+$I1245+$K1245</f>
        <v/>
      </c>
    </row>
    <row r="1246">
      <c r="A1246" t="inlineStr">
        <is>
          <t>322374170000</t>
        </is>
      </c>
      <c r="B1246" t="inlineStr">
        <is>
          <t>32237417</t>
        </is>
      </c>
      <c r="C1246" t="inlineStr">
        <is>
          <t>FORTUNATO MANGRAVITA</t>
        </is>
      </c>
      <c r="D1246" t="inlineStr">
        <is>
          <t>FORTUNATOMANGRAVITA</t>
        </is>
      </c>
      <c r="E1246">
        <f>IF(COUNTIFS(Registros!$A$2:$A$6000,"NP",Registros!$B$2:$B$6000,$A1246)&gt;0,1,0)</f>
        <v/>
      </c>
      <c r="F1246">
        <f>IF($E1246=1,SUMIFS(Registros!$F$2:$F$6000,Registros!$A$2:$A$6000,"NP",Registros!$B$2:$B$6000,$A1246),0)</f>
        <v/>
      </c>
      <c r="G1246">
        <f>IF(COUNTIFS(Registros!$A$2:$A$6000,"MOV",Registros!$B$2:$B$6000,$A1246)&gt;0,1,0)</f>
        <v/>
      </c>
      <c r="H1246">
        <f>IF($G1246=1,SUMIFS(Registros!$F$2:$F$6000,Registros!$A$2:$A$6000,"MOV",Registros!$B$2:$B$6000,$A1246),0)</f>
        <v/>
      </c>
      <c r="I1246">
        <f>IF(COUNTIFS(Registros!$A$2:$A$6000,"CS",Registros!$B$2:$B$6000,$A1246)&gt;0,1,0)</f>
        <v/>
      </c>
      <c r="J1246">
        <f>IF($I1246=1,SUMIFS(Registros!$I$2:$I$6000,Registros!$A$2:$A$6000,"CS",Registros!$B$2:$B$6000,$A1246),0)</f>
        <v/>
      </c>
      <c r="K1246">
        <f>IF(COUNTIFS(Winback!$K$2:$K$300,$D1246)&gt;0,1,0)</f>
        <v/>
      </c>
      <c r="L1246">
        <f>IF(AND($K1246=1,LEFT($A1246,3)="WB-"),SUMIFS(Winback!$D$2:$D$300,Winback!$K$2:$K$300,$D1246),0)</f>
        <v/>
      </c>
      <c r="M1246">
        <f>IF(OR($E1246=1,$G1246=1,SUMIFS(Registros!$J$2:$J$6000,Registros!$B$2:$B$6000,$A1246)&gt;0),1,0)</f>
        <v/>
      </c>
      <c r="N1246">
        <f>IF($J1246&gt;0,1,IF(COUNTIFS(Registros!$A$2:$A$6000,"CS",Registros!$B$2:$B$6000,$A1246,Registros!$K$2:$K$6000,"&lt;&gt;")&gt;0,1,0))</f>
        <v/>
      </c>
      <c r="O1246">
        <f>IF(AND($K1246=1,$E1246=0,$G1246=0,$I1246=0),"WINBACK",IF(AND($M1246=1,$N1246&gt;0),"CONVERGENTE",IF($M1246=1,"SOLO MÓVIL",IF($N1246&gt;0,"SOLO FIJO / INTERNET","SIN SERVICIOS"))))</f>
        <v/>
      </c>
      <c r="P1246">
        <f>IF($O1246="WINBACK","Recuperar (winback)",IF($O1246="CONVERGENTE","Upgrade / más líneas",IF($O1246="SOLO MÓVIL","Ofrecer fijo + internet (FLBBTV)",IF($O1246="SOLO FIJO / INTERNET","Ofrecer línea móvil Nextphone","Oferta completa (móvil + fijo + internet)"))))</f>
        <v/>
      </c>
      <c r="Q1246">
        <f>$F1246+$H1246+$L1246</f>
        <v/>
      </c>
      <c r="R1246">
        <f>IFERROR(VLOOKUP($A1246,Registros!$B$2:$G$6000,6,0),IFERROR(VLOOKUP($D1246,Winback!$B$2:$C$300,2,0),""))</f>
        <v/>
      </c>
      <c r="S1246">
        <f>IF($E1246=1,"NP","")&amp;IF($G1246=1,"+MOV","")&amp;IF($I1246=1,"+CS","")&amp;IF($K1246=1,"+WB","")</f>
        <v/>
      </c>
      <c r="T1246">
        <f>$E1246+$G1246+$I1246+$K1246</f>
        <v/>
      </c>
    </row>
    <row r="1247">
      <c r="A1247" t="inlineStr">
        <is>
          <t>352098590000</t>
        </is>
      </c>
      <c r="B1247" t="inlineStr">
        <is>
          <t>35209859</t>
        </is>
      </c>
      <c r="C1247" t="inlineStr">
        <is>
          <t>SCHEREZADE RODRIGUEZ</t>
        </is>
      </c>
      <c r="D1247" t="inlineStr">
        <is>
          <t>SCHEREZADERODRIGUEZ</t>
        </is>
      </c>
      <c r="E1247">
        <f>IF(COUNTIFS(Registros!$A$2:$A$6000,"NP",Registros!$B$2:$B$6000,$A1247)&gt;0,1,0)</f>
        <v/>
      </c>
      <c r="F1247">
        <f>IF($E1247=1,SUMIFS(Registros!$F$2:$F$6000,Registros!$A$2:$A$6000,"NP",Registros!$B$2:$B$6000,$A1247),0)</f>
        <v/>
      </c>
      <c r="G1247">
        <f>IF(COUNTIFS(Registros!$A$2:$A$6000,"MOV",Registros!$B$2:$B$6000,$A1247)&gt;0,1,0)</f>
        <v/>
      </c>
      <c r="H1247">
        <f>IF($G1247=1,SUMIFS(Registros!$F$2:$F$6000,Registros!$A$2:$A$6000,"MOV",Registros!$B$2:$B$6000,$A1247),0)</f>
        <v/>
      </c>
      <c r="I1247">
        <f>IF(COUNTIFS(Registros!$A$2:$A$6000,"CS",Registros!$B$2:$B$6000,$A1247)&gt;0,1,0)</f>
        <v/>
      </c>
      <c r="J1247">
        <f>IF($I1247=1,SUMIFS(Registros!$I$2:$I$6000,Registros!$A$2:$A$6000,"CS",Registros!$B$2:$B$6000,$A1247),0)</f>
        <v/>
      </c>
      <c r="K1247">
        <f>IF(COUNTIFS(Winback!$K$2:$K$300,$D1247)&gt;0,1,0)</f>
        <v/>
      </c>
      <c r="L1247">
        <f>IF(AND($K1247=1,LEFT($A1247,3)="WB-"),SUMIFS(Winback!$D$2:$D$300,Winback!$K$2:$K$300,$D1247),0)</f>
        <v/>
      </c>
      <c r="M1247">
        <f>IF(OR($E1247=1,$G1247=1,SUMIFS(Registros!$J$2:$J$6000,Registros!$B$2:$B$6000,$A1247)&gt;0),1,0)</f>
        <v/>
      </c>
      <c r="N1247">
        <f>IF($J1247&gt;0,1,IF(COUNTIFS(Registros!$A$2:$A$6000,"CS",Registros!$B$2:$B$6000,$A1247,Registros!$K$2:$K$6000,"&lt;&gt;")&gt;0,1,0))</f>
        <v/>
      </c>
      <c r="O1247">
        <f>IF(AND($K1247=1,$E1247=0,$G1247=0,$I1247=0),"WINBACK",IF(AND($M1247=1,$N1247&gt;0),"CONVERGENTE",IF($M1247=1,"SOLO MÓVIL",IF($N1247&gt;0,"SOLO FIJO / INTERNET","SIN SERVICIOS"))))</f>
        <v/>
      </c>
      <c r="P1247">
        <f>IF($O1247="WINBACK","Recuperar (winback)",IF($O1247="CONVERGENTE","Upgrade / más líneas",IF($O1247="SOLO MÓVIL","Ofrecer fijo + internet (FLBBTV)",IF($O1247="SOLO FIJO / INTERNET","Ofrecer línea móvil Nextphone","Oferta completa (móvil + fijo + internet)"))))</f>
        <v/>
      </c>
      <c r="Q1247">
        <f>$F1247+$H1247+$L1247</f>
        <v/>
      </c>
      <c r="R1247">
        <f>IFERROR(VLOOKUP($A1247,Registros!$B$2:$G$6000,6,0),IFERROR(VLOOKUP($D1247,Winback!$B$2:$C$300,2,0),""))</f>
        <v/>
      </c>
      <c r="S1247">
        <f>IF($E1247=1,"NP","")&amp;IF($G1247=1,"+MOV","")&amp;IF($I1247=1,"+CS","")&amp;IF($K1247=1,"+WB","")</f>
        <v/>
      </c>
      <c r="T1247">
        <f>$E1247+$G1247+$I1247+$K1247</f>
        <v/>
      </c>
    </row>
    <row r="1248">
      <c r="A1248" t="inlineStr">
        <is>
          <t>354324840000</t>
        </is>
      </c>
      <c r="B1248" t="inlineStr">
        <is>
          <t>35432484</t>
        </is>
      </c>
      <c r="C1248" t="inlineStr">
        <is>
          <t>ALEX PEÑALBA</t>
        </is>
      </c>
      <c r="D1248" t="inlineStr">
        <is>
          <t>ALEXPENALBA</t>
        </is>
      </c>
      <c r="E1248">
        <f>IF(COUNTIFS(Registros!$A$2:$A$6000,"NP",Registros!$B$2:$B$6000,$A1248)&gt;0,1,0)</f>
        <v/>
      </c>
      <c r="F1248">
        <f>IF($E1248=1,SUMIFS(Registros!$F$2:$F$6000,Registros!$A$2:$A$6000,"NP",Registros!$B$2:$B$6000,$A1248),0)</f>
        <v/>
      </c>
      <c r="G1248">
        <f>IF(COUNTIFS(Registros!$A$2:$A$6000,"MOV",Registros!$B$2:$B$6000,$A1248)&gt;0,1,0)</f>
        <v/>
      </c>
      <c r="H1248">
        <f>IF($G1248=1,SUMIFS(Registros!$F$2:$F$6000,Registros!$A$2:$A$6000,"MOV",Registros!$B$2:$B$6000,$A1248),0)</f>
        <v/>
      </c>
      <c r="I1248">
        <f>IF(COUNTIFS(Registros!$A$2:$A$6000,"CS",Registros!$B$2:$B$6000,$A1248)&gt;0,1,0)</f>
        <v/>
      </c>
      <c r="J1248">
        <f>IF($I1248=1,SUMIFS(Registros!$I$2:$I$6000,Registros!$A$2:$A$6000,"CS",Registros!$B$2:$B$6000,$A1248),0)</f>
        <v/>
      </c>
      <c r="K1248">
        <f>IF(COUNTIFS(Winback!$K$2:$K$300,$D1248)&gt;0,1,0)</f>
        <v/>
      </c>
      <c r="L1248">
        <f>IF(AND($K1248=1,LEFT($A1248,3)="WB-"),SUMIFS(Winback!$D$2:$D$300,Winback!$K$2:$K$300,$D1248),0)</f>
        <v/>
      </c>
      <c r="M1248">
        <f>IF(OR($E1248=1,$G1248=1,SUMIFS(Registros!$J$2:$J$6000,Registros!$B$2:$B$6000,$A1248)&gt;0),1,0)</f>
        <v/>
      </c>
      <c r="N1248">
        <f>IF($J1248&gt;0,1,IF(COUNTIFS(Registros!$A$2:$A$6000,"CS",Registros!$B$2:$B$6000,$A1248,Registros!$K$2:$K$6000,"&lt;&gt;")&gt;0,1,0))</f>
        <v/>
      </c>
      <c r="O1248">
        <f>IF(AND($K1248=1,$E1248=0,$G1248=0,$I1248=0),"WINBACK",IF(AND($M1248=1,$N1248&gt;0),"CONVERGENTE",IF($M1248=1,"SOLO MÓVIL",IF($N1248&gt;0,"SOLO FIJO / INTERNET","SIN SERVICIOS"))))</f>
        <v/>
      </c>
      <c r="P1248">
        <f>IF($O1248="WINBACK","Recuperar (winback)",IF($O1248="CONVERGENTE","Upgrade / más líneas",IF($O1248="SOLO MÓVIL","Ofrecer fijo + internet (FLBBTV)",IF($O1248="SOLO FIJO / INTERNET","Ofrecer línea móvil Nextphone","Oferta completa (móvil + fijo + internet)"))))</f>
        <v/>
      </c>
      <c r="Q1248">
        <f>$F1248+$H1248+$L1248</f>
        <v/>
      </c>
      <c r="R1248">
        <f>IFERROR(VLOOKUP($A1248,Registros!$B$2:$G$6000,6,0),IFERROR(VLOOKUP($D1248,Winback!$B$2:$C$300,2,0),""))</f>
        <v/>
      </c>
      <c r="S1248">
        <f>IF($E1248=1,"NP","")&amp;IF($G1248=1,"+MOV","")&amp;IF($I1248=1,"+CS","")&amp;IF($K1248=1,"+WB","")</f>
        <v/>
      </c>
      <c r="T1248">
        <f>$E1248+$G1248+$I1248+$K1248</f>
        <v/>
      </c>
    </row>
    <row r="1249">
      <c r="A1249" t="inlineStr">
        <is>
          <t>369017480000</t>
        </is>
      </c>
      <c r="B1249" t="inlineStr">
        <is>
          <t>36901748</t>
        </is>
      </c>
      <c r="C1249" t="inlineStr">
        <is>
          <t>ALYAIR MARCEL RODRIGUEZ VERGARA</t>
        </is>
      </c>
      <c r="D1249" t="inlineStr">
        <is>
          <t>ALYAIRMARCELRODRIGUEZVERGARA</t>
        </is>
      </c>
      <c r="E1249">
        <f>IF(COUNTIFS(Registros!$A$2:$A$6000,"NP",Registros!$B$2:$B$6000,$A1249)&gt;0,1,0)</f>
        <v/>
      </c>
      <c r="F1249">
        <f>IF($E1249=1,SUMIFS(Registros!$F$2:$F$6000,Registros!$A$2:$A$6000,"NP",Registros!$B$2:$B$6000,$A1249),0)</f>
        <v/>
      </c>
      <c r="G1249">
        <f>IF(COUNTIFS(Registros!$A$2:$A$6000,"MOV",Registros!$B$2:$B$6000,$A1249)&gt;0,1,0)</f>
        <v/>
      </c>
      <c r="H1249">
        <f>IF($G1249=1,SUMIFS(Registros!$F$2:$F$6000,Registros!$A$2:$A$6000,"MOV",Registros!$B$2:$B$6000,$A1249),0)</f>
        <v/>
      </c>
      <c r="I1249">
        <f>IF(COUNTIFS(Registros!$A$2:$A$6000,"CS",Registros!$B$2:$B$6000,$A1249)&gt;0,1,0)</f>
        <v/>
      </c>
      <c r="J1249">
        <f>IF($I1249=1,SUMIFS(Registros!$I$2:$I$6000,Registros!$A$2:$A$6000,"CS",Registros!$B$2:$B$6000,$A1249),0)</f>
        <v/>
      </c>
      <c r="K1249">
        <f>IF(COUNTIFS(Winback!$K$2:$K$300,$D1249)&gt;0,1,0)</f>
        <v/>
      </c>
      <c r="L1249">
        <f>IF(AND($K1249=1,LEFT($A1249,3)="WB-"),SUMIFS(Winback!$D$2:$D$300,Winback!$K$2:$K$300,$D1249),0)</f>
        <v/>
      </c>
      <c r="M1249">
        <f>IF(OR($E1249=1,$G1249=1,SUMIFS(Registros!$J$2:$J$6000,Registros!$B$2:$B$6000,$A1249)&gt;0),1,0)</f>
        <v/>
      </c>
      <c r="N1249">
        <f>IF($J1249&gt;0,1,IF(COUNTIFS(Registros!$A$2:$A$6000,"CS",Registros!$B$2:$B$6000,$A1249,Registros!$K$2:$K$6000,"&lt;&gt;")&gt;0,1,0))</f>
        <v/>
      </c>
      <c r="O1249">
        <f>IF(AND($K1249=1,$E1249=0,$G1249=0,$I1249=0),"WINBACK",IF(AND($M1249=1,$N1249&gt;0),"CONVERGENTE",IF($M1249=1,"SOLO MÓVIL",IF($N1249&gt;0,"SOLO FIJO / INTERNET","SIN SERVICIOS"))))</f>
        <v/>
      </c>
      <c r="P1249">
        <f>IF($O1249="WINBACK","Recuperar (winback)",IF($O1249="CONVERGENTE","Upgrade / más líneas",IF($O1249="SOLO MÓVIL","Ofrecer fijo + internet (FLBBTV)",IF($O1249="SOLO FIJO / INTERNET","Ofrecer línea móvil Nextphone","Oferta completa (móvil + fijo + internet)"))))</f>
        <v/>
      </c>
      <c r="Q1249">
        <f>$F1249+$H1249+$L1249</f>
        <v/>
      </c>
      <c r="R1249">
        <f>IFERROR(VLOOKUP($A1249,Registros!$B$2:$G$6000,6,0),IFERROR(VLOOKUP($D1249,Winback!$B$2:$C$300,2,0),""))</f>
        <v/>
      </c>
      <c r="S1249">
        <f>IF($E1249=1,"NP","")&amp;IF($G1249=1,"+MOV","")&amp;IF($I1249=1,"+CS","")&amp;IF($K1249=1,"+WB","")</f>
        <v/>
      </c>
      <c r="T1249">
        <f>$E1249+$G1249+$I1249+$K1249</f>
        <v/>
      </c>
    </row>
    <row r="1250">
      <c r="A1250" t="inlineStr">
        <is>
          <t>359197600000</t>
        </is>
      </c>
      <c r="B1250" t="inlineStr">
        <is>
          <t>35919760</t>
        </is>
      </c>
      <c r="C1250" t="inlineStr">
        <is>
          <t>EDUARDO AMADO RODRIGUEZ CEDEÑO</t>
        </is>
      </c>
      <c r="D1250" t="inlineStr">
        <is>
          <t>EDUARDOAMADORODRIGUEZCEDENO</t>
        </is>
      </c>
      <c r="E1250">
        <f>IF(COUNTIFS(Registros!$A$2:$A$6000,"NP",Registros!$B$2:$B$6000,$A1250)&gt;0,1,0)</f>
        <v/>
      </c>
      <c r="F1250">
        <f>IF($E1250=1,SUMIFS(Registros!$F$2:$F$6000,Registros!$A$2:$A$6000,"NP",Registros!$B$2:$B$6000,$A1250),0)</f>
        <v/>
      </c>
      <c r="G1250">
        <f>IF(COUNTIFS(Registros!$A$2:$A$6000,"MOV",Registros!$B$2:$B$6000,$A1250)&gt;0,1,0)</f>
        <v/>
      </c>
      <c r="H1250">
        <f>IF($G1250=1,SUMIFS(Registros!$F$2:$F$6000,Registros!$A$2:$A$6000,"MOV",Registros!$B$2:$B$6000,$A1250),0)</f>
        <v/>
      </c>
      <c r="I1250">
        <f>IF(COUNTIFS(Registros!$A$2:$A$6000,"CS",Registros!$B$2:$B$6000,$A1250)&gt;0,1,0)</f>
        <v/>
      </c>
      <c r="J1250">
        <f>IF($I1250=1,SUMIFS(Registros!$I$2:$I$6000,Registros!$A$2:$A$6000,"CS",Registros!$B$2:$B$6000,$A1250),0)</f>
        <v/>
      </c>
      <c r="K1250">
        <f>IF(COUNTIFS(Winback!$K$2:$K$300,$D1250)&gt;0,1,0)</f>
        <v/>
      </c>
      <c r="L1250">
        <f>IF(AND($K1250=1,LEFT($A1250,3)="WB-"),SUMIFS(Winback!$D$2:$D$300,Winback!$K$2:$K$300,$D1250),0)</f>
        <v/>
      </c>
      <c r="M1250">
        <f>IF(OR($E1250=1,$G1250=1,SUMIFS(Registros!$J$2:$J$6000,Registros!$B$2:$B$6000,$A1250)&gt;0),1,0)</f>
        <v/>
      </c>
      <c r="N1250">
        <f>IF($J1250&gt;0,1,IF(COUNTIFS(Registros!$A$2:$A$6000,"CS",Registros!$B$2:$B$6000,$A1250,Registros!$K$2:$K$6000,"&lt;&gt;")&gt;0,1,0))</f>
        <v/>
      </c>
      <c r="O1250">
        <f>IF(AND($K1250=1,$E1250=0,$G1250=0,$I1250=0),"WINBACK",IF(AND($M1250=1,$N1250&gt;0),"CONVERGENTE",IF($M1250=1,"SOLO MÓVIL",IF($N1250&gt;0,"SOLO FIJO / INTERNET","SIN SERVICIOS"))))</f>
        <v/>
      </c>
      <c r="P1250">
        <f>IF($O1250="WINBACK","Recuperar (winback)",IF($O1250="CONVERGENTE","Upgrade / más líneas",IF($O1250="SOLO MÓVIL","Ofrecer fijo + internet (FLBBTV)",IF($O1250="SOLO FIJO / INTERNET","Ofrecer línea móvil Nextphone","Oferta completa (móvil + fijo + internet)"))))</f>
        <v/>
      </c>
      <c r="Q1250">
        <f>$F1250+$H1250+$L1250</f>
        <v/>
      </c>
      <c r="R1250">
        <f>IFERROR(VLOOKUP($A1250,Registros!$B$2:$G$6000,6,0),IFERROR(VLOOKUP($D1250,Winback!$B$2:$C$300,2,0),""))</f>
        <v/>
      </c>
      <c r="S1250">
        <f>IF($E1250=1,"NP","")&amp;IF($G1250=1,"+MOV","")&amp;IF($I1250=1,"+CS","")&amp;IF($K1250=1,"+WB","")</f>
        <v/>
      </c>
      <c r="T1250">
        <f>$E1250+$G1250+$I1250+$K1250</f>
        <v/>
      </c>
    </row>
    <row r="1251">
      <c r="A1251" t="inlineStr">
        <is>
          <t>359176580000</t>
        </is>
      </c>
      <c r="B1251" t="inlineStr">
        <is>
          <t>35917658</t>
        </is>
      </c>
      <c r="C1251" t="inlineStr">
        <is>
          <t>ELSY LÓPEZ</t>
        </is>
      </c>
      <c r="D1251" t="inlineStr">
        <is>
          <t>ELSYLOPEZ</t>
        </is>
      </c>
      <c r="E1251">
        <f>IF(COUNTIFS(Registros!$A$2:$A$6000,"NP",Registros!$B$2:$B$6000,$A1251)&gt;0,1,0)</f>
        <v/>
      </c>
      <c r="F1251">
        <f>IF($E1251=1,SUMIFS(Registros!$F$2:$F$6000,Registros!$A$2:$A$6000,"NP",Registros!$B$2:$B$6000,$A1251),0)</f>
        <v/>
      </c>
      <c r="G1251">
        <f>IF(COUNTIFS(Registros!$A$2:$A$6000,"MOV",Registros!$B$2:$B$6000,$A1251)&gt;0,1,0)</f>
        <v/>
      </c>
      <c r="H1251">
        <f>IF($G1251=1,SUMIFS(Registros!$F$2:$F$6000,Registros!$A$2:$A$6000,"MOV",Registros!$B$2:$B$6000,$A1251),0)</f>
        <v/>
      </c>
      <c r="I1251">
        <f>IF(COUNTIFS(Registros!$A$2:$A$6000,"CS",Registros!$B$2:$B$6000,$A1251)&gt;0,1,0)</f>
        <v/>
      </c>
      <c r="J1251">
        <f>IF($I1251=1,SUMIFS(Registros!$I$2:$I$6000,Registros!$A$2:$A$6000,"CS",Registros!$B$2:$B$6000,$A1251),0)</f>
        <v/>
      </c>
      <c r="K1251">
        <f>IF(COUNTIFS(Winback!$K$2:$K$300,$D1251)&gt;0,1,0)</f>
        <v/>
      </c>
      <c r="L1251">
        <f>IF(AND($K1251=1,LEFT($A1251,3)="WB-"),SUMIFS(Winback!$D$2:$D$300,Winback!$K$2:$K$300,$D1251),0)</f>
        <v/>
      </c>
      <c r="M1251">
        <f>IF(OR($E1251=1,$G1251=1,SUMIFS(Registros!$J$2:$J$6000,Registros!$B$2:$B$6000,$A1251)&gt;0),1,0)</f>
        <v/>
      </c>
      <c r="N1251">
        <f>IF($J1251&gt;0,1,IF(COUNTIFS(Registros!$A$2:$A$6000,"CS",Registros!$B$2:$B$6000,$A1251,Registros!$K$2:$K$6000,"&lt;&gt;")&gt;0,1,0))</f>
        <v/>
      </c>
      <c r="O1251">
        <f>IF(AND($K1251=1,$E1251=0,$G1251=0,$I1251=0),"WINBACK",IF(AND($M1251=1,$N1251&gt;0),"CONVERGENTE",IF($M1251=1,"SOLO MÓVIL",IF($N1251&gt;0,"SOLO FIJO / INTERNET","SIN SERVICIOS"))))</f>
        <v/>
      </c>
      <c r="P1251">
        <f>IF($O1251="WINBACK","Recuperar (winback)",IF($O1251="CONVERGENTE","Upgrade / más líneas",IF($O1251="SOLO MÓVIL","Ofrecer fijo + internet (FLBBTV)",IF($O1251="SOLO FIJO / INTERNET","Ofrecer línea móvil Nextphone","Oferta completa (móvil + fijo + internet)"))))</f>
        <v/>
      </c>
      <c r="Q1251">
        <f>$F1251+$H1251+$L1251</f>
        <v/>
      </c>
      <c r="R1251">
        <f>IFERROR(VLOOKUP($A1251,Registros!$B$2:$G$6000,6,0),IFERROR(VLOOKUP($D1251,Winback!$B$2:$C$300,2,0),""))</f>
        <v/>
      </c>
      <c r="S1251">
        <f>IF($E1251=1,"NP","")&amp;IF($G1251=1,"+MOV","")&amp;IF($I1251=1,"+CS","")&amp;IF($K1251=1,"+WB","")</f>
        <v/>
      </c>
      <c r="T1251">
        <f>$E1251+$G1251+$I1251+$K1251</f>
        <v/>
      </c>
    </row>
    <row r="1252">
      <c r="A1252" t="inlineStr">
        <is>
          <t>347290080000</t>
        </is>
      </c>
      <c r="B1252" t="inlineStr">
        <is>
          <t>34729008</t>
        </is>
      </c>
      <c r="C1252" t="inlineStr">
        <is>
          <t>LUIS ALBERTO GARCIA CERRUD</t>
        </is>
      </c>
      <c r="D1252" t="inlineStr">
        <is>
          <t>LUISALBERTOGARCIACERRUD</t>
        </is>
      </c>
      <c r="E1252">
        <f>IF(COUNTIFS(Registros!$A$2:$A$6000,"NP",Registros!$B$2:$B$6000,$A1252)&gt;0,1,0)</f>
        <v/>
      </c>
      <c r="F1252">
        <f>IF($E1252=1,SUMIFS(Registros!$F$2:$F$6000,Registros!$A$2:$A$6000,"NP",Registros!$B$2:$B$6000,$A1252),0)</f>
        <v/>
      </c>
      <c r="G1252">
        <f>IF(COUNTIFS(Registros!$A$2:$A$6000,"MOV",Registros!$B$2:$B$6000,$A1252)&gt;0,1,0)</f>
        <v/>
      </c>
      <c r="H1252">
        <f>IF($G1252=1,SUMIFS(Registros!$F$2:$F$6000,Registros!$A$2:$A$6000,"MOV",Registros!$B$2:$B$6000,$A1252),0)</f>
        <v/>
      </c>
      <c r="I1252">
        <f>IF(COUNTIFS(Registros!$A$2:$A$6000,"CS",Registros!$B$2:$B$6000,$A1252)&gt;0,1,0)</f>
        <v/>
      </c>
      <c r="J1252">
        <f>IF($I1252=1,SUMIFS(Registros!$I$2:$I$6000,Registros!$A$2:$A$6000,"CS",Registros!$B$2:$B$6000,$A1252),0)</f>
        <v/>
      </c>
      <c r="K1252">
        <f>IF(COUNTIFS(Winback!$K$2:$K$300,$D1252)&gt;0,1,0)</f>
        <v/>
      </c>
      <c r="L1252">
        <f>IF(AND($K1252=1,LEFT($A1252,3)="WB-"),SUMIFS(Winback!$D$2:$D$300,Winback!$K$2:$K$300,$D1252),0)</f>
        <v/>
      </c>
      <c r="M1252">
        <f>IF(OR($E1252=1,$G1252=1,SUMIFS(Registros!$J$2:$J$6000,Registros!$B$2:$B$6000,$A1252)&gt;0),1,0)</f>
        <v/>
      </c>
      <c r="N1252">
        <f>IF($J1252&gt;0,1,IF(COUNTIFS(Registros!$A$2:$A$6000,"CS",Registros!$B$2:$B$6000,$A1252,Registros!$K$2:$K$6000,"&lt;&gt;")&gt;0,1,0))</f>
        <v/>
      </c>
      <c r="O1252">
        <f>IF(AND($K1252=1,$E1252=0,$G1252=0,$I1252=0),"WINBACK",IF(AND($M1252=1,$N1252&gt;0),"CONVERGENTE",IF($M1252=1,"SOLO MÓVIL",IF($N1252&gt;0,"SOLO FIJO / INTERNET","SIN SERVICIOS"))))</f>
        <v/>
      </c>
      <c r="P1252">
        <f>IF($O1252="WINBACK","Recuperar (winback)",IF($O1252="CONVERGENTE","Upgrade / más líneas",IF($O1252="SOLO MÓVIL","Ofrecer fijo + internet (FLBBTV)",IF($O1252="SOLO FIJO / INTERNET","Ofrecer línea móvil Nextphone","Oferta completa (móvil + fijo + internet)"))))</f>
        <v/>
      </c>
      <c r="Q1252">
        <f>$F1252+$H1252+$L1252</f>
        <v/>
      </c>
      <c r="R1252">
        <f>IFERROR(VLOOKUP($A1252,Registros!$B$2:$G$6000,6,0),IFERROR(VLOOKUP($D1252,Winback!$B$2:$C$300,2,0),""))</f>
        <v/>
      </c>
      <c r="S1252">
        <f>IF($E1252=1,"NP","")&amp;IF($G1252=1,"+MOV","")&amp;IF($I1252=1,"+CS","")&amp;IF($K1252=1,"+WB","")</f>
        <v/>
      </c>
      <c r="T1252">
        <f>$E1252+$G1252+$I1252+$K1252</f>
        <v/>
      </c>
    </row>
    <row r="1253">
      <c r="A1253" t="inlineStr">
        <is>
          <t>358294960000</t>
        </is>
      </c>
      <c r="B1253" t="inlineStr">
        <is>
          <t>35829496</t>
        </is>
      </c>
      <c r="C1253" t="inlineStr">
        <is>
          <t>EIMI ABELINA TUÑON DE LEON</t>
        </is>
      </c>
      <c r="D1253" t="inlineStr">
        <is>
          <t>EIMIABELINATUNONDELEON</t>
        </is>
      </c>
      <c r="E1253">
        <f>IF(COUNTIFS(Registros!$A$2:$A$6000,"NP",Registros!$B$2:$B$6000,$A1253)&gt;0,1,0)</f>
        <v/>
      </c>
      <c r="F1253">
        <f>IF($E1253=1,SUMIFS(Registros!$F$2:$F$6000,Registros!$A$2:$A$6000,"NP",Registros!$B$2:$B$6000,$A1253),0)</f>
        <v/>
      </c>
      <c r="G1253">
        <f>IF(COUNTIFS(Registros!$A$2:$A$6000,"MOV",Registros!$B$2:$B$6000,$A1253)&gt;0,1,0)</f>
        <v/>
      </c>
      <c r="H1253">
        <f>IF($G1253=1,SUMIFS(Registros!$F$2:$F$6000,Registros!$A$2:$A$6000,"MOV",Registros!$B$2:$B$6000,$A1253),0)</f>
        <v/>
      </c>
      <c r="I1253">
        <f>IF(COUNTIFS(Registros!$A$2:$A$6000,"CS",Registros!$B$2:$B$6000,$A1253)&gt;0,1,0)</f>
        <v/>
      </c>
      <c r="J1253">
        <f>IF($I1253=1,SUMIFS(Registros!$I$2:$I$6000,Registros!$A$2:$A$6000,"CS",Registros!$B$2:$B$6000,$A1253),0)</f>
        <v/>
      </c>
      <c r="K1253">
        <f>IF(COUNTIFS(Winback!$K$2:$K$300,$D1253)&gt;0,1,0)</f>
        <v/>
      </c>
      <c r="L1253">
        <f>IF(AND($K1253=1,LEFT($A1253,3)="WB-"),SUMIFS(Winback!$D$2:$D$300,Winback!$K$2:$K$300,$D1253),0)</f>
        <v/>
      </c>
      <c r="M1253">
        <f>IF(OR($E1253=1,$G1253=1,SUMIFS(Registros!$J$2:$J$6000,Registros!$B$2:$B$6000,$A1253)&gt;0),1,0)</f>
        <v/>
      </c>
      <c r="N1253">
        <f>IF($J1253&gt;0,1,IF(COUNTIFS(Registros!$A$2:$A$6000,"CS",Registros!$B$2:$B$6000,$A1253,Registros!$K$2:$K$6000,"&lt;&gt;")&gt;0,1,0))</f>
        <v/>
      </c>
      <c r="O1253">
        <f>IF(AND($K1253=1,$E1253=0,$G1253=0,$I1253=0),"WINBACK",IF(AND($M1253=1,$N1253&gt;0),"CONVERGENTE",IF($M1253=1,"SOLO MÓVIL",IF($N1253&gt;0,"SOLO FIJO / INTERNET","SIN SERVICIOS"))))</f>
        <v/>
      </c>
      <c r="P1253">
        <f>IF($O1253="WINBACK","Recuperar (winback)",IF($O1253="CONVERGENTE","Upgrade / más líneas",IF($O1253="SOLO MÓVIL","Ofrecer fijo + internet (FLBBTV)",IF($O1253="SOLO FIJO / INTERNET","Ofrecer línea móvil Nextphone","Oferta completa (móvil + fijo + internet)"))))</f>
        <v/>
      </c>
      <c r="Q1253">
        <f>$F1253+$H1253+$L1253</f>
        <v/>
      </c>
      <c r="R1253">
        <f>IFERROR(VLOOKUP($A1253,Registros!$B$2:$G$6000,6,0),IFERROR(VLOOKUP($D1253,Winback!$B$2:$C$300,2,0),""))</f>
        <v/>
      </c>
      <c r="S1253">
        <f>IF($E1253=1,"NP","")&amp;IF($G1253=1,"+MOV","")&amp;IF($I1253=1,"+CS","")&amp;IF($K1253=1,"+WB","")</f>
        <v/>
      </c>
      <c r="T1253">
        <f>$E1253+$G1253+$I1253+$K1253</f>
        <v/>
      </c>
    </row>
    <row r="1254">
      <c r="A1254" t="inlineStr">
        <is>
          <t>358362800000</t>
        </is>
      </c>
      <c r="B1254" t="inlineStr">
        <is>
          <t>35836280</t>
        </is>
      </c>
      <c r="C1254" t="inlineStr">
        <is>
          <t>JONATAN FRIAS</t>
        </is>
      </c>
      <c r="D1254" t="inlineStr">
        <is>
          <t>JONATANFRIAS</t>
        </is>
      </c>
      <c r="E1254">
        <f>IF(COUNTIFS(Registros!$A$2:$A$6000,"NP",Registros!$B$2:$B$6000,$A1254)&gt;0,1,0)</f>
        <v/>
      </c>
      <c r="F1254">
        <f>IF($E1254=1,SUMIFS(Registros!$F$2:$F$6000,Registros!$A$2:$A$6000,"NP",Registros!$B$2:$B$6000,$A1254),0)</f>
        <v/>
      </c>
      <c r="G1254">
        <f>IF(COUNTIFS(Registros!$A$2:$A$6000,"MOV",Registros!$B$2:$B$6000,$A1254)&gt;0,1,0)</f>
        <v/>
      </c>
      <c r="H1254">
        <f>IF($G1254=1,SUMIFS(Registros!$F$2:$F$6000,Registros!$A$2:$A$6000,"MOV",Registros!$B$2:$B$6000,$A1254),0)</f>
        <v/>
      </c>
      <c r="I1254">
        <f>IF(COUNTIFS(Registros!$A$2:$A$6000,"CS",Registros!$B$2:$B$6000,$A1254)&gt;0,1,0)</f>
        <v/>
      </c>
      <c r="J1254">
        <f>IF($I1254=1,SUMIFS(Registros!$I$2:$I$6000,Registros!$A$2:$A$6000,"CS",Registros!$B$2:$B$6000,$A1254),0)</f>
        <v/>
      </c>
      <c r="K1254">
        <f>IF(COUNTIFS(Winback!$K$2:$K$300,$D1254)&gt;0,1,0)</f>
        <v/>
      </c>
      <c r="L1254">
        <f>IF(AND($K1254=1,LEFT($A1254,3)="WB-"),SUMIFS(Winback!$D$2:$D$300,Winback!$K$2:$K$300,$D1254),0)</f>
        <v/>
      </c>
      <c r="M1254">
        <f>IF(OR($E1254=1,$G1254=1,SUMIFS(Registros!$J$2:$J$6000,Registros!$B$2:$B$6000,$A1254)&gt;0),1,0)</f>
        <v/>
      </c>
      <c r="N1254">
        <f>IF($J1254&gt;0,1,IF(COUNTIFS(Registros!$A$2:$A$6000,"CS",Registros!$B$2:$B$6000,$A1254,Registros!$K$2:$K$6000,"&lt;&gt;")&gt;0,1,0))</f>
        <v/>
      </c>
      <c r="O1254">
        <f>IF(AND($K1254=1,$E1254=0,$G1254=0,$I1254=0),"WINBACK",IF(AND($M1254=1,$N1254&gt;0),"CONVERGENTE",IF($M1254=1,"SOLO MÓVIL",IF($N1254&gt;0,"SOLO FIJO / INTERNET","SIN SERVICIOS"))))</f>
        <v/>
      </c>
      <c r="P1254">
        <f>IF($O1254="WINBACK","Recuperar (winback)",IF($O1254="CONVERGENTE","Upgrade / más líneas",IF($O1254="SOLO MÓVIL","Ofrecer fijo + internet (FLBBTV)",IF($O1254="SOLO FIJO / INTERNET","Ofrecer línea móvil Nextphone","Oferta completa (móvil + fijo + internet)"))))</f>
        <v/>
      </c>
      <c r="Q1254">
        <f>$F1254+$H1254+$L1254</f>
        <v/>
      </c>
      <c r="R1254">
        <f>IFERROR(VLOOKUP($A1254,Registros!$B$2:$G$6000,6,0),IFERROR(VLOOKUP($D1254,Winback!$B$2:$C$300,2,0),""))</f>
        <v/>
      </c>
      <c r="S1254">
        <f>IF($E1254=1,"NP","")&amp;IF($G1254=1,"+MOV","")&amp;IF($I1254=1,"+CS","")&amp;IF($K1254=1,"+WB","")</f>
        <v/>
      </c>
      <c r="T1254">
        <f>$E1254+$G1254+$I1254+$K1254</f>
        <v/>
      </c>
    </row>
    <row r="1255">
      <c r="A1255" t="inlineStr">
        <is>
          <t>362012040000</t>
        </is>
      </c>
      <c r="B1255" t="inlineStr">
        <is>
          <t>36201204</t>
        </is>
      </c>
      <c r="C1255" t="inlineStr">
        <is>
          <t>GUADALUPE DE LEÓN</t>
        </is>
      </c>
      <c r="D1255" t="inlineStr">
        <is>
          <t>GUADALUPEDELEON</t>
        </is>
      </c>
      <c r="E1255">
        <f>IF(COUNTIFS(Registros!$A$2:$A$6000,"NP",Registros!$B$2:$B$6000,$A1255)&gt;0,1,0)</f>
        <v/>
      </c>
      <c r="F1255">
        <f>IF($E1255=1,SUMIFS(Registros!$F$2:$F$6000,Registros!$A$2:$A$6000,"NP",Registros!$B$2:$B$6000,$A1255),0)</f>
        <v/>
      </c>
      <c r="G1255">
        <f>IF(COUNTIFS(Registros!$A$2:$A$6000,"MOV",Registros!$B$2:$B$6000,$A1255)&gt;0,1,0)</f>
        <v/>
      </c>
      <c r="H1255">
        <f>IF($G1255=1,SUMIFS(Registros!$F$2:$F$6000,Registros!$A$2:$A$6000,"MOV",Registros!$B$2:$B$6000,$A1255),0)</f>
        <v/>
      </c>
      <c r="I1255">
        <f>IF(COUNTIFS(Registros!$A$2:$A$6000,"CS",Registros!$B$2:$B$6000,$A1255)&gt;0,1,0)</f>
        <v/>
      </c>
      <c r="J1255">
        <f>IF($I1255=1,SUMIFS(Registros!$I$2:$I$6000,Registros!$A$2:$A$6000,"CS",Registros!$B$2:$B$6000,$A1255),0)</f>
        <v/>
      </c>
      <c r="K1255">
        <f>IF(COUNTIFS(Winback!$K$2:$K$300,$D1255)&gt;0,1,0)</f>
        <v/>
      </c>
      <c r="L1255">
        <f>IF(AND($K1255=1,LEFT($A1255,3)="WB-"),SUMIFS(Winback!$D$2:$D$300,Winback!$K$2:$K$300,$D1255),0)</f>
        <v/>
      </c>
      <c r="M1255">
        <f>IF(OR($E1255=1,$G1255=1,SUMIFS(Registros!$J$2:$J$6000,Registros!$B$2:$B$6000,$A1255)&gt;0),1,0)</f>
        <v/>
      </c>
      <c r="N1255">
        <f>IF($J1255&gt;0,1,IF(COUNTIFS(Registros!$A$2:$A$6000,"CS",Registros!$B$2:$B$6000,$A1255,Registros!$K$2:$K$6000,"&lt;&gt;")&gt;0,1,0))</f>
        <v/>
      </c>
      <c r="O1255">
        <f>IF(AND($K1255=1,$E1255=0,$G1255=0,$I1255=0),"WINBACK",IF(AND($M1255=1,$N1255&gt;0),"CONVERGENTE",IF($M1255=1,"SOLO MÓVIL",IF($N1255&gt;0,"SOLO FIJO / INTERNET","SIN SERVICIOS"))))</f>
        <v/>
      </c>
      <c r="P1255">
        <f>IF($O1255="WINBACK","Recuperar (winback)",IF($O1255="CONVERGENTE","Upgrade / más líneas",IF($O1255="SOLO MÓVIL","Ofrecer fijo + internet (FLBBTV)",IF($O1255="SOLO FIJO / INTERNET","Ofrecer línea móvil Nextphone","Oferta completa (móvil + fijo + internet)"))))</f>
        <v/>
      </c>
      <c r="Q1255">
        <f>$F1255+$H1255+$L1255</f>
        <v/>
      </c>
      <c r="R1255">
        <f>IFERROR(VLOOKUP($A1255,Registros!$B$2:$G$6000,6,0),IFERROR(VLOOKUP($D1255,Winback!$B$2:$C$300,2,0),""))</f>
        <v/>
      </c>
      <c r="S1255">
        <f>IF($E1255=1,"NP","")&amp;IF($G1255=1,"+MOV","")&amp;IF($I1255=1,"+CS","")&amp;IF($K1255=1,"+WB","")</f>
        <v/>
      </c>
      <c r="T1255">
        <f>$E1255+$G1255+$I1255+$K1255</f>
        <v/>
      </c>
    </row>
    <row r="1256">
      <c r="A1256" t="inlineStr">
        <is>
          <t>356304400000</t>
        </is>
      </c>
      <c r="B1256" t="inlineStr">
        <is>
          <t>35630440</t>
        </is>
      </c>
      <c r="C1256" t="inlineStr">
        <is>
          <t>KENNEDY YIORI</t>
        </is>
      </c>
      <c r="D1256" t="inlineStr">
        <is>
          <t>KENNEDYYIORI</t>
        </is>
      </c>
      <c r="E1256">
        <f>IF(COUNTIFS(Registros!$A$2:$A$6000,"NP",Registros!$B$2:$B$6000,$A1256)&gt;0,1,0)</f>
        <v/>
      </c>
      <c r="F1256">
        <f>IF($E1256=1,SUMIFS(Registros!$F$2:$F$6000,Registros!$A$2:$A$6000,"NP",Registros!$B$2:$B$6000,$A1256),0)</f>
        <v/>
      </c>
      <c r="G1256">
        <f>IF(COUNTIFS(Registros!$A$2:$A$6000,"MOV",Registros!$B$2:$B$6000,$A1256)&gt;0,1,0)</f>
        <v/>
      </c>
      <c r="H1256">
        <f>IF($G1256=1,SUMIFS(Registros!$F$2:$F$6000,Registros!$A$2:$A$6000,"MOV",Registros!$B$2:$B$6000,$A1256),0)</f>
        <v/>
      </c>
      <c r="I1256">
        <f>IF(COUNTIFS(Registros!$A$2:$A$6000,"CS",Registros!$B$2:$B$6000,$A1256)&gt;0,1,0)</f>
        <v/>
      </c>
      <c r="J1256">
        <f>IF($I1256=1,SUMIFS(Registros!$I$2:$I$6000,Registros!$A$2:$A$6000,"CS",Registros!$B$2:$B$6000,$A1256),0)</f>
        <v/>
      </c>
      <c r="K1256">
        <f>IF(COUNTIFS(Winback!$K$2:$K$300,$D1256)&gt;0,1,0)</f>
        <v/>
      </c>
      <c r="L1256">
        <f>IF(AND($K1256=1,LEFT($A1256,3)="WB-"),SUMIFS(Winback!$D$2:$D$300,Winback!$K$2:$K$300,$D1256),0)</f>
        <v/>
      </c>
      <c r="M1256">
        <f>IF(OR($E1256=1,$G1256=1,SUMIFS(Registros!$J$2:$J$6000,Registros!$B$2:$B$6000,$A1256)&gt;0),1,0)</f>
        <v/>
      </c>
      <c r="N1256">
        <f>IF($J1256&gt;0,1,IF(COUNTIFS(Registros!$A$2:$A$6000,"CS",Registros!$B$2:$B$6000,$A1256,Registros!$K$2:$K$6000,"&lt;&gt;")&gt;0,1,0))</f>
        <v/>
      </c>
      <c r="O1256">
        <f>IF(AND($K1256=1,$E1256=0,$G1256=0,$I1256=0),"WINBACK",IF(AND($M1256=1,$N1256&gt;0),"CONVERGENTE",IF($M1256=1,"SOLO MÓVIL",IF($N1256&gt;0,"SOLO FIJO / INTERNET","SIN SERVICIOS"))))</f>
        <v/>
      </c>
      <c r="P1256">
        <f>IF($O1256="WINBACK","Recuperar (winback)",IF($O1256="CONVERGENTE","Upgrade / más líneas",IF($O1256="SOLO MÓVIL","Ofrecer fijo + internet (FLBBTV)",IF($O1256="SOLO FIJO / INTERNET","Ofrecer línea móvil Nextphone","Oferta completa (móvil + fijo + internet)"))))</f>
        <v/>
      </c>
      <c r="Q1256">
        <f>$F1256+$H1256+$L1256</f>
        <v/>
      </c>
      <c r="R1256">
        <f>IFERROR(VLOOKUP($A1256,Registros!$B$2:$G$6000,6,0),IFERROR(VLOOKUP($D1256,Winback!$B$2:$C$300,2,0),""))</f>
        <v/>
      </c>
      <c r="S1256">
        <f>IF($E1256=1,"NP","")&amp;IF($G1256=1,"+MOV","")&amp;IF($I1256=1,"+CS","")&amp;IF($K1256=1,"+WB","")</f>
        <v/>
      </c>
      <c r="T1256">
        <f>$E1256+$G1256+$I1256+$K1256</f>
        <v/>
      </c>
    </row>
    <row r="1257">
      <c r="A1257" t="inlineStr">
        <is>
          <t>348106360000</t>
        </is>
      </c>
      <c r="B1257" t="inlineStr">
        <is>
          <t>34810636</t>
        </is>
      </c>
      <c r="C1257" t="inlineStr">
        <is>
          <t>YEMS</t>
        </is>
      </c>
      <c r="D1257" t="inlineStr">
        <is>
          <t>YEMS</t>
        </is>
      </c>
      <c r="E1257">
        <f>IF(COUNTIFS(Registros!$A$2:$A$6000,"NP",Registros!$B$2:$B$6000,$A1257)&gt;0,1,0)</f>
        <v/>
      </c>
      <c r="F1257">
        <f>IF($E1257=1,SUMIFS(Registros!$F$2:$F$6000,Registros!$A$2:$A$6000,"NP",Registros!$B$2:$B$6000,$A1257),0)</f>
        <v/>
      </c>
      <c r="G1257">
        <f>IF(COUNTIFS(Registros!$A$2:$A$6000,"MOV",Registros!$B$2:$B$6000,$A1257)&gt;0,1,0)</f>
        <v/>
      </c>
      <c r="H1257">
        <f>IF($G1257=1,SUMIFS(Registros!$F$2:$F$6000,Registros!$A$2:$A$6000,"MOV",Registros!$B$2:$B$6000,$A1257),0)</f>
        <v/>
      </c>
      <c r="I1257">
        <f>IF(COUNTIFS(Registros!$A$2:$A$6000,"CS",Registros!$B$2:$B$6000,$A1257)&gt;0,1,0)</f>
        <v/>
      </c>
      <c r="J1257">
        <f>IF($I1257=1,SUMIFS(Registros!$I$2:$I$6000,Registros!$A$2:$A$6000,"CS",Registros!$B$2:$B$6000,$A1257),0)</f>
        <v/>
      </c>
      <c r="K1257">
        <f>IF(COUNTIFS(Winback!$K$2:$K$300,$D1257)&gt;0,1,0)</f>
        <v/>
      </c>
      <c r="L1257">
        <f>IF(AND($K1257=1,LEFT($A1257,3)="WB-"),SUMIFS(Winback!$D$2:$D$300,Winback!$K$2:$K$300,$D1257),0)</f>
        <v/>
      </c>
      <c r="M1257">
        <f>IF(OR($E1257=1,$G1257=1,SUMIFS(Registros!$J$2:$J$6000,Registros!$B$2:$B$6000,$A1257)&gt;0),1,0)</f>
        <v/>
      </c>
      <c r="N1257">
        <f>IF($J1257&gt;0,1,IF(COUNTIFS(Registros!$A$2:$A$6000,"CS",Registros!$B$2:$B$6000,$A1257,Registros!$K$2:$K$6000,"&lt;&gt;")&gt;0,1,0))</f>
        <v/>
      </c>
      <c r="O1257">
        <f>IF(AND($K1257=1,$E1257=0,$G1257=0,$I1257=0),"WINBACK",IF(AND($M1257=1,$N1257&gt;0),"CONVERGENTE",IF($M1257=1,"SOLO MÓVIL",IF($N1257&gt;0,"SOLO FIJO / INTERNET","SIN SERVICIOS"))))</f>
        <v/>
      </c>
      <c r="P1257">
        <f>IF($O1257="WINBACK","Recuperar (winback)",IF($O1257="CONVERGENTE","Upgrade / más líneas",IF($O1257="SOLO MÓVIL","Ofrecer fijo + internet (FLBBTV)",IF($O1257="SOLO FIJO / INTERNET","Ofrecer línea móvil Nextphone","Oferta completa (móvil + fijo + internet)"))))</f>
        <v/>
      </c>
      <c r="Q1257">
        <f>$F1257+$H1257+$L1257</f>
        <v/>
      </c>
      <c r="R1257">
        <f>IFERROR(VLOOKUP($A1257,Registros!$B$2:$G$6000,6,0),IFERROR(VLOOKUP($D1257,Winback!$B$2:$C$300,2,0),""))</f>
        <v/>
      </c>
      <c r="S1257">
        <f>IF($E1257=1,"NP","")&amp;IF($G1257=1,"+MOV","")&amp;IF($I1257=1,"+CS","")&amp;IF($K1257=1,"+WB","")</f>
        <v/>
      </c>
      <c r="T1257">
        <f>$E1257+$G1257+$I1257+$K1257</f>
        <v/>
      </c>
    </row>
    <row r="1258">
      <c r="A1258" t="inlineStr">
        <is>
          <t>362036210000</t>
        </is>
      </c>
      <c r="B1258" t="inlineStr">
        <is>
          <t>36203621</t>
        </is>
      </c>
      <c r="C1258" t="inlineStr">
        <is>
          <t>JULIO VARGAS</t>
        </is>
      </c>
      <c r="D1258" t="inlineStr">
        <is>
          <t>JULIOVARGAS</t>
        </is>
      </c>
      <c r="E1258">
        <f>IF(COUNTIFS(Registros!$A$2:$A$6000,"NP",Registros!$B$2:$B$6000,$A1258)&gt;0,1,0)</f>
        <v/>
      </c>
      <c r="F1258">
        <f>IF($E1258=1,SUMIFS(Registros!$F$2:$F$6000,Registros!$A$2:$A$6000,"NP",Registros!$B$2:$B$6000,$A1258),0)</f>
        <v/>
      </c>
      <c r="G1258">
        <f>IF(COUNTIFS(Registros!$A$2:$A$6000,"MOV",Registros!$B$2:$B$6000,$A1258)&gt;0,1,0)</f>
        <v/>
      </c>
      <c r="H1258">
        <f>IF($G1258=1,SUMIFS(Registros!$F$2:$F$6000,Registros!$A$2:$A$6000,"MOV",Registros!$B$2:$B$6000,$A1258),0)</f>
        <v/>
      </c>
      <c r="I1258">
        <f>IF(COUNTIFS(Registros!$A$2:$A$6000,"CS",Registros!$B$2:$B$6000,$A1258)&gt;0,1,0)</f>
        <v/>
      </c>
      <c r="J1258">
        <f>IF($I1258=1,SUMIFS(Registros!$I$2:$I$6000,Registros!$A$2:$A$6000,"CS",Registros!$B$2:$B$6000,$A1258),0)</f>
        <v/>
      </c>
      <c r="K1258">
        <f>IF(COUNTIFS(Winback!$K$2:$K$300,$D1258)&gt;0,1,0)</f>
        <v/>
      </c>
      <c r="L1258">
        <f>IF(AND($K1258=1,LEFT($A1258,3)="WB-"),SUMIFS(Winback!$D$2:$D$300,Winback!$K$2:$K$300,$D1258),0)</f>
        <v/>
      </c>
      <c r="M1258">
        <f>IF(OR($E1258=1,$G1258=1,SUMIFS(Registros!$J$2:$J$6000,Registros!$B$2:$B$6000,$A1258)&gt;0),1,0)</f>
        <v/>
      </c>
      <c r="N1258">
        <f>IF($J1258&gt;0,1,IF(COUNTIFS(Registros!$A$2:$A$6000,"CS",Registros!$B$2:$B$6000,$A1258,Registros!$K$2:$K$6000,"&lt;&gt;")&gt;0,1,0))</f>
        <v/>
      </c>
      <c r="O1258">
        <f>IF(AND($K1258=1,$E1258=0,$G1258=0,$I1258=0),"WINBACK",IF(AND($M1258=1,$N1258&gt;0),"CONVERGENTE",IF($M1258=1,"SOLO MÓVIL",IF($N1258&gt;0,"SOLO FIJO / INTERNET","SIN SERVICIOS"))))</f>
        <v/>
      </c>
      <c r="P1258">
        <f>IF($O1258="WINBACK","Recuperar (winback)",IF($O1258="CONVERGENTE","Upgrade / más líneas",IF($O1258="SOLO MÓVIL","Ofrecer fijo + internet (FLBBTV)",IF($O1258="SOLO FIJO / INTERNET","Ofrecer línea móvil Nextphone","Oferta completa (móvil + fijo + internet)"))))</f>
        <v/>
      </c>
      <c r="Q1258">
        <f>$F1258+$H1258+$L1258</f>
        <v/>
      </c>
      <c r="R1258">
        <f>IFERROR(VLOOKUP($A1258,Registros!$B$2:$G$6000,6,0),IFERROR(VLOOKUP($D1258,Winback!$B$2:$C$300,2,0),""))</f>
        <v/>
      </c>
      <c r="S1258">
        <f>IF($E1258=1,"NP","")&amp;IF($G1258=1,"+MOV","")&amp;IF($I1258=1,"+CS","")&amp;IF($K1258=1,"+WB","")</f>
        <v/>
      </c>
      <c r="T1258">
        <f>$E1258+$G1258+$I1258+$K1258</f>
        <v/>
      </c>
    </row>
    <row r="1259">
      <c r="A1259" t="inlineStr">
        <is>
          <t>348440300000</t>
        </is>
      </c>
      <c r="B1259" t="inlineStr">
        <is>
          <t>34844030</t>
        </is>
      </c>
      <c r="C1259" t="inlineStr">
        <is>
          <t>GRENELYS CRUZ</t>
        </is>
      </c>
      <c r="D1259" t="inlineStr">
        <is>
          <t>GRENELYSCRUZ</t>
        </is>
      </c>
      <c r="E1259">
        <f>IF(COUNTIFS(Registros!$A$2:$A$6000,"NP",Registros!$B$2:$B$6000,$A1259)&gt;0,1,0)</f>
        <v/>
      </c>
      <c r="F1259">
        <f>IF($E1259=1,SUMIFS(Registros!$F$2:$F$6000,Registros!$A$2:$A$6000,"NP",Registros!$B$2:$B$6000,$A1259),0)</f>
        <v/>
      </c>
      <c r="G1259">
        <f>IF(COUNTIFS(Registros!$A$2:$A$6000,"MOV",Registros!$B$2:$B$6000,$A1259)&gt;0,1,0)</f>
        <v/>
      </c>
      <c r="H1259">
        <f>IF($G1259=1,SUMIFS(Registros!$F$2:$F$6000,Registros!$A$2:$A$6000,"MOV",Registros!$B$2:$B$6000,$A1259),0)</f>
        <v/>
      </c>
      <c r="I1259">
        <f>IF(COUNTIFS(Registros!$A$2:$A$6000,"CS",Registros!$B$2:$B$6000,$A1259)&gt;0,1,0)</f>
        <v/>
      </c>
      <c r="J1259">
        <f>IF($I1259=1,SUMIFS(Registros!$I$2:$I$6000,Registros!$A$2:$A$6000,"CS",Registros!$B$2:$B$6000,$A1259),0)</f>
        <v/>
      </c>
      <c r="K1259">
        <f>IF(COUNTIFS(Winback!$K$2:$K$300,$D1259)&gt;0,1,0)</f>
        <v/>
      </c>
      <c r="L1259">
        <f>IF(AND($K1259=1,LEFT($A1259,3)="WB-"),SUMIFS(Winback!$D$2:$D$300,Winback!$K$2:$K$300,$D1259),0)</f>
        <v/>
      </c>
      <c r="M1259">
        <f>IF(OR($E1259=1,$G1259=1,SUMIFS(Registros!$J$2:$J$6000,Registros!$B$2:$B$6000,$A1259)&gt;0),1,0)</f>
        <v/>
      </c>
      <c r="N1259">
        <f>IF($J1259&gt;0,1,IF(COUNTIFS(Registros!$A$2:$A$6000,"CS",Registros!$B$2:$B$6000,$A1259,Registros!$K$2:$K$6000,"&lt;&gt;")&gt;0,1,0))</f>
        <v/>
      </c>
      <c r="O1259">
        <f>IF(AND($K1259=1,$E1259=0,$G1259=0,$I1259=0),"WINBACK",IF(AND($M1259=1,$N1259&gt;0),"CONVERGENTE",IF($M1259=1,"SOLO MÓVIL",IF($N1259&gt;0,"SOLO FIJO / INTERNET","SIN SERVICIOS"))))</f>
        <v/>
      </c>
      <c r="P1259">
        <f>IF($O1259="WINBACK","Recuperar (winback)",IF($O1259="CONVERGENTE","Upgrade / más líneas",IF($O1259="SOLO MÓVIL","Ofrecer fijo + internet (FLBBTV)",IF($O1259="SOLO FIJO / INTERNET","Ofrecer línea móvil Nextphone","Oferta completa (móvil + fijo + internet)"))))</f>
        <v/>
      </c>
      <c r="Q1259">
        <f>$F1259+$H1259+$L1259</f>
        <v/>
      </c>
      <c r="R1259">
        <f>IFERROR(VLOOKUP($A1259,Registros!$B$2:$G$6000,6,0),IFERROR(VLOOKUP($D1259,Winback!$B$2:$C$300,2,0),""))</f>
        <v/>
      </c>
      <c r="S1259">
        <f>IF($E1259=1,"NP","")&amp;IF($G1259=1,"+MOV","")&amp;IF($I1259=1,"+CS","")&amp;IF($K1259=1,"+WB","")</f>
        <v/>
      </c>
      <c r="T1259">
        <f>$E1259+$G1259+$I1259+$K1259</f>
        <v/>
      </c>
    </row>
    <row r="1260">
      <c r="A1260" t="inlineStr">
        <is>
          <t>356248160000</t>
        </is>
      </c>
      <c r="B1260" t="inlineStr">
        <is>
          <t>35624816</t>
        </is>
      </c>
      <c r="C1260" t="inlineStr">
        <is>
          <t>ANA MARIA GONZALEZ JAEN</t>
        </is>
      </c>
      <c r="D1260" t="inlineStr">
        <is>
          <t>ANAMARIAGONZALEZJAEN</t>
        </is>
      </c>
      <c r="E1260">
        <f>IF(COUNTIFS(Registros!$A$2:$A$6000,"NP",Registros!$B$2:$B$6000,$A1260)&gt;0,1,0)</f>
        <v/>
      </c>
      <c r="F1260">
        <f>IF($E1260=1,SUMIFS(Registros!$F$2:$F$6000,Registros!$A$2:$A$6000,"NP",Registros!$B$2:$B$6000,$A1260),0)</f>
        <v/>
      </c>
      <c r="G1260">
        <f>IF(COUNTIFS(Registros!$A$2:$A$6000,"MOV",Registros!$B$2:$B$6000,$A1260)&gt;0,1,0)</f>
        <v/>
      </c>
      <c r="H1260">
        <f>IF($G1260=1,SUMIFS(Registros!$F$2:$F$6000,Registros!$A$2:$A$6000,"MOV",Registros!$B$2:$B$6000,$A1260),0)</f>
        <v/>
      </c>
      <c r="I1260">
        <f>IF(COUNTIFS(Registros!$A$2:$A$6000,"CS",Registros!$B$2:$B$6000,$A1260)&gt;0,1,0)</f>
        <v/>
      </c>
      <c r="J1260">
        <f>IF($I1260=1,SUMIFS(Registros!$I$2:$I$6000,Registros!$A$2:$A$6000,"CS",Registros!$B$2:$B$6000,$A1260),0)</f>
        <v/>
      </c>
      <c r="K1260">
        <f>IF(COUNTIFS(Winback!$K$2:$K$300,$D1260)&gt;0,1,0)</f>
        <v/>
      </c>
      <c r="L1260">
        <f>IF(AND($K1260=1,LEFT($A1260,3)="WB-"),SUMIFS(Winback!$D$2:$D$300,Winback!$K$2:$K$300,$D1260),0)</f>
        <v/>
      </c>
      <c r="M1260">
        <f>IF(OR($E1260=1,$G1260=1,SUMIFS(Registros!$J$2:$J$6000,Registros!$B$2:$B$6000,$A1260)&gt;0),1,0)</f>
        <v/>
      </c>
      <c r="N1260">
        <f>IF($J1260&gt;0,1,IF(COUNTIFS(Registros!$A$2:$A$6000,"CS",Registros!$B$2:$B$6000,$A1260,Registros!$K$2:$K$6000,"&lt;&gt;")&gt;0,1,0))</f>
        <v/>
      </c>
      <c r="O1260">
        <f>IF(AND($K1260=1,$E1260=0,$G1260=0,$I1260=0),"WINBACK",IF(AND($M1260=1,$N1260&gt;0),"CONVERGENTE",IF($M1260=1,"SOLO MÓVIL",IF($N1260&gt;0,"SOLO FIJO / INTERNET","SIN SERVICIOS"))))</f>
        <v/>
      </c>
      <c r="P1260">
        <f>IF($O1260="WINBACK","Recuperar (winback)",IF($O1260="CONVERGENTE","Upgrade / más líneas",IF($O1260="SOLO MÓVIL","Ofrecer fijo + internet (FLBBTV)",IF($O1260="SOLO FIJO / INTERNET","Ofrecer línea móvil Nextphone","Oferta completa (móvil + fijo + internet)"))))</f>
        <v/>
      </c>
      <c r="Q1260">
        <f>$F1260+$H1260+$L1260</f>
        <v/>
      </c>
      <c r="R1260">
        <f>IFERROR(VLOOKUP($A1260,Registros!$B$2:$G$6000,6,0),IFERROR(VLOOKUP($D1260,Winback!$B$2:$C$300,2,0),""))</f>
        <v/>
      </c>
      <c r="S1260">
        <f>IF($E1260=1,"NP","")&amp;IF($G1260=1,"+MOV","")&amp;IF($I1260=1,"+CS","")&amp;IF($K1260=1,"+WB","")</f>
        <v/>
      </c>
      <c r="T1260">
        <f>$E1260+$G1260+$I1260+$K1260</f>
        <v/>
      </c>
    </row>
    <row r="1261">
      <c r="A1261" t="inlineStr">
        <is>
          <t>369014750000</t>
        </is>
      </c>
      <c r="B1261" t="inlineStr">
        <is>
          <t>36901475</t>
        </is>
      </c>
      <c r="C1261" t="inlineStr">
        <is>
          <t>YOSELIN NASARRED PINTO VERGARA</t>
        </is>
      </c>
      <c r="D1261" t="inlineStr">
        <is>
          <t>YOSELINNASARREDPINTOVERGARA</t>
        </is>
      </c>
      <c r="E1261">
        <f>IF(COUNTIFS(Registros!$A$2:$A$6000,"NP",Registros!$B$2:$B$6000,$A1261)&gt;0,1,0)</f>
        <v/>
      </c>
      <c r="F1261">
        <f>IF($E1261=1,SUMIFS(Registros!$F$2:$F$6000,Registros!$A$2:$A$6000,"NP",Registros!$B$2:$B$6000,$A1261),0)</f>
        <v/>
      </c>
      <c r="G1261">
        <f>IF(COUNTIFS(Registros!$A$2:$A$6000,"MOV",Registros!$B$2:$B$6000,$A1261)&gt;0,1,0)</f>
        <v/>
      </c>
      <c r="H1261">
        <f>IF($G1261=1,SUMIFS(Registros!$F$2:$F$6000,Registros!$A$2:$A$6000,"MOV",Registros!$B$2:$B$6000,$A1261),0)</f>
        <v/>
      </c>
      <c r="I1261">
        <f>IF(COUNTIFS(Registros!$A$2:$A$6000,"CS",Registros!$B$2:$B$6000,$A1261)&gt;0,1,0)</f>
        <v/>
      </c>
      <c r="J1261">
        <f>IF($I1261=1,SUMIFS(Registros!$I$2:$I$6000,Registros!$A$2:$A$6000,"CS",Registros!$B$2:$B$6000,$A1261),0)</f>
        <v/>
      </c>
      <c r="K1261">
        <f>IF(COUNTIFS(Winback!$K$2:$K$300,$D1261)&gt;0,1,0)</f>
        <v/>
      </c>
      <c r="L1261">
        <f>IF(AND($K1261=1,LEFT($A1261,3)="WB-"),SUMIFS(Winback!$D$2:$D$300,Winback!$K$2:$K$300,$D1261),0)</f>
        <v/>
      </c>
      <c r="M1261">
        <f>IF(OR($E1261=1,$G1261=1,SUMIFS(Registros!$J$2:$J$6000,Registros!$B$2:$B$6000,$A1261)&gt;0),1,0)</f>
        <v/>
      </c>
      <c r="N1261">
        <f>IF($J1261&gt;0,1,IF(COUNTIFS(Registros!$A$2:$A$6000,"CS",Registros!$B$2:$B$6000,$A1261,Registros!$K$2:$K$6000,"&lt;&gt;")&gt;0,1,0))</f>
        <v/>
      </c>
      <c r="O1261">
        <f>IF(AND($K1261=1,$E1261=0,$G1261=0,$I1261=0),"WINBACK",IF(AND($M1261=1,$N1261&gt;0),"CONVERGENTE",IF($M1261=1,"SOLO MÓVIL",IF($N1261&gt;0,"SOLO FIJO / INTERNET","SIN SERVICIOS"))))</f>
        <v/>
      </c>
      <c r="P1261">
        <f>IF($O1261="WINBACK","Recuperar (winback)",IF($O1261="CONVERGENTE","Upgrade / más líneas",IF($O1261="SOLO MÓVIL","Ofrecer fijo + internet (FLBBTV)",IF($O1261="SOLO FIJO / INTERNET","Ofrecer línea móvil Nextphone","Oferta completa (móvil + fijo + internet)"))))</f>
        <v/>
      </c>
      <c r="Q1261">
        <f>$F1261+$H1261+$L1261</f>
        <v/>
      </c>
      <c r="R1261">
        <f>IFERROR(VLOOKUP($A1261,Registros!$B$2:$G$6000,6,0),IFERROR(VLOOKUP($D1261,Winback!$B$2:$C$300,2,0),""))</f>
        <v/>
      </c>
      <c r="S1261">
        <f>IF($E1261=1,"NP","")&amp;IF($G1261=1,"+MOV","")&amp;IF($I1261=1,"+CS","")&amp;IF($K1261=1,"+WB","")</f>
        <v/>
      </c>
      <c r="T1261">
        <f>$E1261+$G1261+$I1261+$K1261</f>
        <v/>
      </c>
    </row>
    <row r="1262">
      <c r="A1262" t="inlineStr">
        <is>
          <t>368042030000</t>
        </is>
      </c>
      <c r="B1262" t="inlineStr">
        <is>
          <t>36804203</t>
        </is>
      </c>
      <c r="C1262" t="inlineStr">
        <is>
          <t>FRANCISCO ALEXANDER CASTILLO CRUZ</t>
        </is>
      </c>
      <c r="D1262" t="inlineStr">
        <is>
          <t>FRANCISCOALEXANDERCASTILLOCRUZ</t>
        </is>
      </c>
      <c r="E1262">
        <f>IF(COUNTIFS(Registros!$A$2:$A$6000,"NP",Registros!$B$2:$B$6000,$A1262)&gt;0,1,0)</f>
        <v/>
      </c>
      <c r="F1262">
        <f>IF($E1262=1,SUMIFS(Registros!$F$2:$F$6000,Registros!$A$2:$A$6000,"NP",Registros!$B$2:$B$6000,$A1262),0)</f>
        <v/>
      </c>
      <c r="G1262">
        <f>IF(COUNTIFS(Registros!$A$2:$A$6000,"MOV",Registros!$B$2:$B$6000,$A1262)&gt;0,1,0)</f>
        <v/>
      </c>
      <c r="H1262">
        <f>IF($G1262=1,SUMIFS(Registros!$F$2:$F$6000,Registros!$A$2:$A$6000,"MOV",Registros!$B$2:$B$6000,$A1262),0)</f>
        <v/>
      </c>
      <c r="I1262">
        <f>IF(COUNTIFS(Registros!$A$2:$A$6000,"CS",Registros!$B$2:$B$6000,$A1262)&gt;0,1,0)</f>
        <v/>
      </c>
      <c r="J1262">
        <f>IF($I1262=1,SUMIFS(Registros!$I$2:$I$6000,Registros!$A$2:$A$6000,"CS",Registros!$B$2:$B$6000,$A1262),0)</f>
        <v/>
      </c>
      <c r="K1262">
        <f>IF(COUNTIFS(Winback!$K$2:$K$300,$D1262)&gt;0,1,0)</f>
        <v/>
      </c>
      <c r="L1262">
        <f>IF(AND($K1262=1,LEFT($A1262,3)="WB-"),SUMIFS(Winback!$D$2:$D$300,Winback!$K$2:$K$300,$D1262),0)</f>
        <v/>
      </c>
      <c r="M1262">
        <f>IF(OR($E1262=1,$G1262=1,SUMIFS(Registros!$J$2:$J$6000,Registros!$B$2:$B$6000,$A1262)&gt;0),1,0)</f>
        <v/>
      </c>
      <c r="N1262">
        <f>IF($J1262&gt;0,1,IF(COUNTIFS(Registros!$A$2:$A$6000,"CS",Registros!$B$2:$B$6000,$A1262,Registros!$K$2:$K$6000,"&lt;&gt;")&gt;0,1,0))</f>
        <v/>
      </c>
      <c r="O1262">
        <f>IF(AND($K1262=1,$E1262=0,$G1262=0,$I1262=0),"WINBACK",IF(AND($M1262=1,$N1262&gt;0),"CONVERGENTE",IF($M1262=1,"SOLO MÓVIL",IF($N1262&gt;0,"SOLO FIJO / INTERNET","SIN SERVICIOS"))))</f>
        <v/>
      </c>
      <c r="P1262">
        <f>IF($O1262="WINBACK","Recuperar (winback)",IF($O1262="CONVERGENTE","Upgrade / más líneas",IF($O1262="SOLO MÓVIL","Ofrecer fijo + internet (FLBBTV)",IF($O1262="SOLO FIJO / INTERNET","Ofrecer línea móvil Nextphone","Oferta completa (móvil + fijo + internet)"))))</f>
        <v/>
      </c>
      <c r="Q1262">
        <f>$F1262+$H1262+$L1262</f>
        <v/>
      </c>
      <c r="R1262">
        <f>IFERROR(VLOOKUP($A1262,Registros!$B$2:$G$6000,6,0),IFERROR(VLOOKUP($D1262,Winback!$B$2:$C$300,2,0),""))</f>
        <v/>
      </c>
      <c r="S1262">
        <f>IF($E1262=1,"NP","")&amp;IF($G1262=1,"+MOV","")&amp;IF($I1262=1,"+CS","")&amp;IF($K1262=1,"+WB","")</f>
        <v/>
      </c>
      <c r="T1262">
        <f>$E1262+$G1262+$I1262+$K1262</f>
        <v/>
      </c>
    </row>
    <row r="1263">
      <c r="A1263" t="inlineStr">
        <is>
          <t>347059380000</t>
        </is>
      </c>
      <c r="B1263" t="inlineStr">
        <is>
          <t>34705938</t>
        </is>
      </c>
      <c r="C1263" t="inlineStr">
        <is>
          <t>ANAPAULA MARIE RODRIGUEZ</t>
        </is>
      </c>
      <c r="D1263" t="inlineStr">
        <is>
          <t>ANAPAULAMARIERODRIGUEZ</t>
        </is>
      </c>
      <c r="E1263">
        <f>IF(COUNTIFS(Registros!$A$2:$A$6000,"NP",Registros!$B$2:$B$6000,$A1263)&gt;0,1,0)</f>
        <v/>
      </c>
      <c r="F1263">
        <f>IF($E1263=1,SUMIFS(Registros!$F$2:$F$6000,Registros!$A$2:$A$6000,"NP",Registros!$B$2:$B$6000,$A1263),0)</f>
        <v/>
      </c>
      <c r="G1263">
        <f>IF(COUNTIFS(Registros!$A$2:$A$6000,"MOV",Registros!$B$2:$B$6000,$A1263)&gt;0,1,0)</f>
        <v/>
      </c>
      <c r="H1263">
        <f>IF($G1263=1,SUMIFS(Registros!$F$2:$F$6000,Registros!$A$2:$A$6000,"MOV",Registros!$B$2:$B$6000,$A1263),0)</f>
        <v/>
      </c>
      <c r="I1263">
        <f>IF(COUNTIFS(Registros!$A$2:$A$6000,"CS",Registros!$B$2:$B$6000,$A1263)&gt;0,1,0)</f>
        <v/>
      </c>
      <c r="J1263">
        <f>IF($I1263=1,SUMIFS(Registros!$I$2:$I$6000,Registros!$A$2:$A$6000,"CS",Registros!$B$2:$B$6000,$A1263),0)</f>
        <v/>
      </c>
      <c r="K1263">
        <f>IF(COUNTIFS(Winback!$K$2:$K$300,$D1263)&gt;0,1,0)</f>
        <v/>
      </c>
      <c r="L1263">
        <f>IF(AND($K1263=1,LEFT($A1263,3)="WB-"),SUMIFS(Winback!$D$2:$D$300,Winback!$K$2:$K$300,$D1263),0)</f>
        <v/>
      </c>
      <c r="M1263">
        <f>IF(OR($E1263=1,$G1263=1,SUMIFS(Registros!$J$2:$J$6000,Registros!$B$2:$B$6000,$A1263)&gt;0),1,0)</f>
        <v/>
      </c>
      <c r="N1263">
        <f>IF($J1263&gt;0,1,IF(COUNTIFS(Registros!$A$2:$A$6000,"CS",Registros!$B$2:$B$6000,$A1263,Registros!$K$2:$K$6000,"&lt;&gt;")&gt;0,1,0))</f>
        <v/>
      </c>
      <c r="O1263">
        <f>IF(AND($K1263=1,$E1263=0,$G1263=0,$I1263=0),"WINBACK",IF(AND($M1263=1,$N1263&gt;0),"CONVERGENTE",IF($M1263=1,"SOLO MÓVIL",IF($N1263&gt;0,"SOLO FIJO / INTERNET","SIN SERVICIOS"))))</f>
        <v/>
      </c>
      <c r="P1263">
        <f>IF($O1263="WINBACK","Recuperar (winback)",IF($O1263="CONVERGENTE","Upgrade / más líneas",IF($O1263="SOLO MÓVIL","Ofrecer fijo + internet (FLBBTV)",IF($O1263="SOLO FIJO / INTERNET","Ofrecer línea móvil Nextphone","Oferta completa (móvil + fijo + internet)"))))</f>
        <v/>
      </c>
      <c r="Q1263">
        <f>$F1263+$H1263+$L1263</f>
        <v/>
      </c>
      <c r="R1263">
        <f>IFERROR(VLOOKUP($A1263,Registros!$B$2:$G$6000,6,0),IFERROR(VLOOKUP($D1263,Winback!$B$2:$C$300,2,0),""))</f>
        <v/>
      </c>
      <c r="S1263">
        <f>IF($E1263=1,"NP","")&amp;IF($G1263=1,"+MOV","")&amp;IF($I1263=1,"+CS","")&amp;IF($K1263=1,"+WB","")</f>
        <v/>
      </c>
      <c r="T1263">
        <f>$E1263+$G1263+$I1263+$K1263</f>
        <v/>
      </c>
    </row>
    <row r="1264">
      <c r="A1264" t="inlineStr">
        <is>
          <t>343308370000</t>
        </is>
      </c>
      <c r="B1264" t="inlineStr">
        <is>
          <t>34330837</t>
        </is>
      </c>
      <c r="C1264" t="inlineStr">
        <is>
          <t>ANGELICA LORREINE DE ICAZA GUTIERREZ</t>
        </is>
      </c>
      <c r="D1264" t="inlineStr">
        <is>
          <t>ANGELICALORREINEDEICAZAGUTIERREZ</t>
        </is>
      </c>
      <c r="E1264">
        <f>IF(COUNTIFS(Registros!$A$2:$A$6000,"NP",Registros!$B$2:$B$6000,$A1264)&gt;0,1,0)</f>
        <v/>
      </c>
      <c r="F1264">
        <f>IF($E1264=1,SUMIFS(Registros!$F$2:$F$6000,Registros!$A$2:$A$6000,"NP",Registros!$B$2:$B$6000,$A1264),0)</f>
        <v/>
      </c>
      <c r="G1264">
        <f>IF(COUNTIFS(Registros!$A$2:$A$6000,"MOV",Registros!$B$2:$B$6000,$A1264)&gt;0,1,0)</f>
        <v/>
      </c>
      <c r="H1264">
        <f>IF($G1264=1,SUMIFS(Registros!$F$2:$F$6000,Registros!$A$2:$A$6000,"MOV",Registros!$B$2:$B$6000,$A1264),0)</f>
        <v/>
      </c>
      <c r="I1264">
        <f>IF(COUNTIFS(Registros!$A$2:$A$6000,"CS",Registros!$B$2:$B$6000,$A1264)&gt;0,1,0)</f>
        <v/>
      </c>
      <c r="J1264">
        <f>IF($I1264=1,SUMIFS(Registros!$I$2:$I$6000,Registros!$A$2:$A$6000,"CS",Registros!$B$2:$B$6000,$A1264),0)</f>
        <v/>
      </c>
      <c r="K1264">
        <f>IF(COUNTIFS(Winback!$K$2:$K$300,$D1264)&gt;0,1,0)</f>
        <v/>
      </c>
      <c r="L1264">
        <f>IF(AND($K1264=1,LEFT($A1264,3)="WB-"),SUMIFS(Winback!$D$2:$D$300,Winback!$K$2:$K$300,$D1264),0)</f>
        <v/>
      </c>
      <c r="M1264">
        <f>IF(OR($E1264=1,$G1264=1,SUMIFS(Registros!$J$2:$J$6000,Registros!$B$2:$B$6000,$A1264)&gt;0),1,0)</f>
        <v/>
      </c>
      <c r="N1264">
        <f>IF($J1264&gt;0,1,IF(COUNTIFS(Registros!$A$2:$A$6000,"CS",Registros!$B$2:$B$6000,$A1264,Registros!$K$2:$K$6000,"&lt;&gt;")&gt;0,1,0))</f>
        <v/>
      </c>
      <c r="O1264">
        <f>IF(AND($K1264=1,$E1264=0,$G1264=0,$I1264=0),"WINBACK",IF(AND($M1264=1,$N1264&gt;0),"CONVERGENTE",IF($M1264=1,"SOLO MÓVIL",IF($N1264&gt;0,"SOLO FIJO / INTERNET","SIN SERVICIOS"))))</f>
        <v/>
      </c>
      <c r="P1264">
        <f>IF($O1264="WINBACK","Recuperar (winback)",IF($O1264="CONVERGENTE","Upgrade / más líneas",IF($O1264="SOLO MÓVIL","Ofrecer fijo + internet (FLBBTV)",IF($O1264="SOLO FIJO / INTERNET","Ofrecer línea móvil Nextphone","Oferta completa (móvil + fijo + internet)"))))</f>
        <v/>
      </c>
      <c r="Q1264">
        <f>$F1264+$H1264+$L1264</f>
        <v/>
      </c>
      <c r="R1264">
        <f>IFERROR(VLOOKUP($A1264,Registros!$B$2:$G$6000,6,0),IFERROR(VLOOKUP($D1264,Winback!$B$2:$C$300,2,0),""))</f>
        <v/>
      </c>
      <c r="S1264">
        <f>IF($E1264=1,"NP","")&amp;IF($G1264=1,"+MOV","")&amp;IF($I1264=1,"+CS","")&amp;IF($K1264=1,"+WB","")</f>
        <v/>
      </c>
      <c r="T1264">
        <f>$E1264+$G1264+$I1264+$K1264</f>
        <v/>
      </c>
    </row>
    <row r="1265">
      <c r="A1265" t="inlineStr">
        <is>
          <t>357233920000</t>
        </is>
      </c>
      <c r="B1265" t="inlineStr">
        <is>
          <t>35723392</t>
        </is>
      </c>
      <c r="C1265" t="inlineStr">
        <is>
          <t>MAGALIS NUÑEZ MARTÍNEZ</t>
        </is>
      </c>
      <c r="D1265" t="inlineStr">
        <is>
          <t>MAGALISNUNEZMARTINEZ</t>
        </is>
      </c>
      <c r="E1265">
        <f>IF(COUNTIFS(Registros!$A$2:$A$6000,"NP",Registros!$B$2:$B$6000,$A1265)&gt;0,1,0)</f>
        <v/>
      </c>
      <c r="F1265">
        <f>IF($E1265=1,SUMIFS(Registros!$F$2:$F$6000,Registros!$A$2:$A$6000,"NP",Registros!$B$2:$B$6000,$A1265),0)</f>
        <v/>
      </c>
      <c r="G1265">
        <f>IF(COUNTIFS(Registros!$A$2:$A$6000,"MOV",Registros!$B$2:$B$6000,$A1265)&gt;0,1,0)</f>
        <v/>
      </c>
      <c r="H1265">
        <f>IF($G1265=1,SUMIFS(Registros!$F$2:$F$6000,Registros!$A$2:$A$6000,"MOV",Registros!$B$2:$B$6000,$A1265),0)</f>
        <v/>
      </c>
      <c r="I1265">
        <f>IF(COUNTIFS(Registros!$A$2:$A$6000,"CS",Registros!$B$2:$B$6000,$A1265)&gt;0,1,0)</f>
        <v/>
      </c>
      <c r="J1265">
        <f>IF($I1265=1,SUMIFS(Registros!$I$2:$I$6000,Registros!$A$2:$A$6000,"CS",Registros!$B$2:$B$6000,$A1265),0)</f>
        <v/>
      </c>
      <c r="K1265">
        <f>IF(COUNTIFS(Winback!$K$2:$K$300,$D1265)&gt;0,1,0)</f>
        <v/>
      </c>
      <c r="L1265">
        <f>IF(AND($K1265=1,LEFT($A1265,3)="WB-"),SUMIFS(Winback!$D$2:$D$300,Winback!$K$2:$K$300,$D1265),0)</f>
        <v/>
      </c>
      <c r="M1265">
        <f>IF(OR($E1265=1,$G1265=1,SUMIFS(Registros!$J$2:$J$6000,Registros!$B$2:$B$6000,$A1265)&gt;0),1,0)</f>
        <v/>
      </c>
      <c r="N1265">
        <f>IF($J1265&gt;0,1,IF(COUNTIFS(Registros!$A$2:$A$6000,"CS",Registros!$B$2:$B$6000,$A1265,Registros!$K$2:$K$6000,"&lt;&gt;")&gt;0,1,0))</f>
        <v/>
      </c>
      <c r="O1265">
        <f>IF(AND($K1265=1,$E1265=0,$G1265=0,$I1265=0),"WINBACK",IF(AND($M1265=1,$N1265&gt;0),"CONVERGENTE",IF($M1265=1,"SOLO MÓVIL",IF($N1265&gt;0,"SOLO FIJO / INTERNET","SIN SERVICIOS"))))</f>
        <v/>
      </c>
      <c r="P1265">
        <f>IF($O1265="WINBACK","Recuperar (winback)",IF($O1265="CONVERGENTE","Upgrade / más líneas",IF($O1265="SOLO MÓVIL","Ofrecer fijo + internet (FLBBTV)",IF($O1265="SOLO FIJO / INTERNET","Ofrecer línea móvil Nextphone","Oferta completa (móvil + fijo + internet)"))))</f>
        <v/>
      </c>
      <c r="Q1265">
        <f>$F1265+$H1265+$L1265</f>
        <v/>
      </c>
      <c r="R1265">
        <f>IFERROR(VLOOKUP($A1265,Registros!$B$2:$G$6000,6,0),IFERROR(VLOOKUP($D1265,Winback!$B$2:$C$300,2,0),""))</f>
        <v/>
      </c>
      <c r="S1265">
        <f>IF($E1265=1,"NP","")&amp;IF($G1265=1,"+MOV","")&amp;IF($I1265=1,"+CS","")&amp;IF($K1265=1,"+WB","")</f>
        <v/>
      </c>
      <c r="T1265">
        <f>$E1265+$G1265+$I1265+$K1265</f>
        <v/>
      </c>
    </row>
    <row r="1266">
      <c r="A1266" t="inlineStr">
        <is>
          <t>353233860000</t>
        </is>
      </c>
      <c r="B1266" t="inlineStr">
        <is>
          <t>35323386</t>
        </is>
      </c>
      <c r="C1266" t="inlineStr">
        <is>
          <t>MANUEL JOSE TREJOS MORENO</t>
        </is>
      </c>
      <c r="D1266" t="inlineStr">
        <is>
          <t>MANUELJOSETREJOSMORENO</t>
        </is>
      </c>
      <c r="E1266">
        <f>IF(COUNTIFS(Registros!$A$2:$A$6000,"NP",Registros!$B$2:$B$6000,$A1266)&gt;0,1,0)</f>
        <v/>
      </c>
      <c r="F1266">
        <f>IF($E1266=1,SUMIFS(Registros!$F$2:$F$6000,Registros!$A$2:$A$6000,"NP",Registros!$B$2:$B$6000,$A1266),0)</f>
        <v/>
      </c>
      <c r="G1266">
        <f>IF(COUNTIFS(Registros!$A$2:$A$6000,"MOV",Registros!$B$2:$B$6000,$A1266)&gt;0,1,0)</f>
        <v/>
      </c>
      <c r="H1266">
        <f>IF($G1266=1,SUMIFS(Registros!$F$2:$F$6000,Registros!$A$2:$A$6000,"MOV",Registros!$B$2:$B$6000,$A1266),0)</f>
        <v/>
      </c>
      <c r="I1266">
        <f>IF(COUNTIFS(Registros!$A$2:$A$6000,"CS",Registros!$B$2:$B$6000,$A1266)&gt;0,1,0)</f>
        <v/>
      </c>
      <c r="J1266">
        <f>IF($I1266=1,SUMIFS(Registros!$I$2:$I$6000,Registros!$A$2:$A$6000,"CS",Registros!$B$2:$B$6000,$A1266),0)</f>
        <v/>
      </c>
      <c r="K1266">
        <f>IF(COUNTIFS(Winback!$K$2:$K$300,$D1266)&gt;0,1,0)</f>
        <v/>
      </c>
      <c r="L1266">
        <f>IF(AND($K1266=1,LEFT($A1266,3)="WB-"),SUMIFS(Winback!$D$2:$D$300,Winback!$K$2:$K$300,$D1266),0)</f>
        <v/>
      </c>
      <c r="M1266">
        <f>IF(OR($E1266=1,$G1266=1,SUMIFS(Registros!$J$2:$J$6000,Registros!$B$2:$B$6000,$A1266)&gt;0),1,0)</f>
        <v/>
      </c>
      <c r="N1266">
        <f>IF($J1266&gt;0,1,IF(COUNTIFS(Registros!$A$2:$A$6000,"CS",Registros!$B$2:$B$6000,$A1266,Registros!$K$2:$K$6000,"&lt;&gt;")&gt;0,1,0))</f>
        <v/>
      </c>
      <c r="O1266">
        <f>IF(AND($K1266=1,$E1266=0,$G1266=0,$I1266=0),"WINBACK",IF(AND($M1266=1,$N1266&gt;0),"CONVERGENTE",IF($M1266=1,"SOLO MÓVIL",IF($N1266&gt;0,"SOLO FIJO / INTERNET","SIN SERVICIOS"))))</f>
        <v/>
      </c>
      <c r="P1266">
        <f>IF($O1266="WINBACK","Recuperar (winback)",IF($O1266="CONVERGENTE","Upgrade / más líneas",IF($O1266="SOLO MÓVIL","Ofrecer fijo + internet (FLBBTV)",IF($O1266="SOLO FIJO / INTERNET","Ofrecer línea móvil Nextphone","Oferta completa (móvil + fijo + internet)"))))</f>
        <v/>
      </c>
      <c r="Q1266">
        <f>$F1266+$H1266+$L1266</f>
        <v/>
      </c>
      <c r="R1266">
        <f>IFERROR(VLOOKUP($A1266,Registros!$B$2:$G$6000,6,0),IFERROR(VLOOKUP($D1266,Winback!$B$2:$C$300,2,0),""))</f>
        <v/>
      </c>
      <c r="S1266">
        <f>IF($E1266=1,"NP","")&amp;IF($G1266=1,"+MOV","")&amp;IF($I1266=1,"+CS","")&amp;IF($K1266=1,"+WB","")</f>
        <v/>
      </c>
      <c r="T1266">
        <f>$E1266+$G1266+$I1266+$K1266</f>
        <v/>
      </c>
    </row>
    <row r="1267">
      <c r="A1267" t="inlineStr">
        <is>
          <t>368035230000</t>
        </is>
      </c>
      <c r="B1267" t="inlineStr">
        <is>
          <t>36803523</t>
        </is>
      </c>
      <c r="C1267" t="inlineStr">
        <is>
          <t>JESUS VERGARA</t>
        </is>
      </c>
      <c r="D1267" t="inlineStr">
        <is>
          <t>JESUSVERGARA</t>
        </is>
      </c>
      <c r="E1267">
        <f>IF(COUNTIFS(Registros!$A$2:$A$6000,"NP",Registros!$B$2:$B$6000,$A1267)&gt;0,1,0)</f>
        <v/>
      </c>
      <c r="F1267">
        <f>IF($E1267=1,SUMIFS(Registros!$F$2:$F$6000,Registros!$A$2:$A$6000,"NP",Registros!$B$2:$B$6000,$A1267),0)</f>
        <v/>
      </c>
      <c r="G1267">
        <f>IF(COUNTIFS(Registros!$A$2:$A$6000,"MOV",Registros!$B$2:$B$6000,$A1267)&gt;0,1,0)</f>
        <v/>
      </c>
      <c r="H1267">
        <f>IF($G1267=1,SUMIFS(Registros!$F$2:$F$6000,Registros!$A$2:$A$6000,"MOV",Registros!$B$2:$B$6000,$A1267),0)</f>
        <v/>
      </c>
      <c r="I1267">
        <f>IF(COUNTIFS(Registros!$A$2:$A$6000,"CS",Registros!$B$2:$B$6000,$A1267)&gt;0,1,0)</f>
        <v/>
      </c>
      <c r="J1267">
        <f>IF($I1267=1,SUMIFS(Registros!$I$2:$I$6000,Registros!$A$2:$A$6000,"CS",Registros!$B$2:$B$6000,$A1267),0)</f>
        <v/>
      </c>
      <c r="K1267">
        <f>IF(COUNTIFS(Winback!$K$2:$K$300,$D1267)&gt;0,1,0)</f>
        <v/>
      </c>
      <c r="L1267">
        <f>IF(AND($K1267=1,LEFT($A1267,3)="WB-"),SUMIFS(Winback!$D$2:$D$300,Winback!$K$2:$K$300,$D1267),0)</f>
        <v/>
      </c>
      <c r="M1267">
        <f>IF(OR($E1267=1,$G1267=1,SUMIFS(Registros!$J$2:$J$6000,Registros!$B$2:$B$6000,$A1267)&gt;0),1,0)</f>
        <v/>
      </c>
      <c r="N1267">
        <f>IF($J1267&gt;0,1,IF(COUNTIFS(Registros!$A$2:$A$6000,"CS",Registros!$B$2:$B$6000,$A1267,Registros!$K$2:$K$6000,"&lt;&gt;")&gt;0,1,0))</f>
        <v/>
      </c>
      <c r="O1267">
        <f>IF(AND($K1267=1,$E1267=0,$G1267=0,$I1267=0),"WINBACK",IF(AND($M1267=1,$N1267&gt;0),"CONVERGENTE",IF($M1267=1,"SOLO MÓVIL",IF($N1267&gt;0,"SOLO FIJO / INTERNET","SIN SERVICIOS"))))</f>
        <v/>
      </c>
      <c r="P1267">
        <f>IF($O1267="WINBACK","Recuperar (winback)",IF($O1267="CONVERGENTE","Upgrade / más líneas",IF($O1267="SOLO MÓVIL","Ofrecer fijo + internet (FLBBTV)",IF($O1267="SOLO FIJO / INTERNET","Ofrecer línea móvil Nextphone","Oferta completa (móvil + fijo + internet)"))))</f>
        <v/>
      </c>
      <c r="Q1267">
        <f>$F1267+$H1267+$L1267</f>
        <v/>
      </c>
      <c r="R1267">
        <f>IFERROR(VLOOKUP($A1267,Registros!$B$2:$G$6000,6,0),IFERROR(VLOOKUP($D1267,Winback!$B$2:$C$300,2,0),""))</f>
        <v/>
      </c>
      <c r="S1267">
        <f>IF($E1267=1,"NP","")&amp;IF($G1267=1,"+MOV","")&amp;IF($I1267=1,"+CS","")&amp;IF($K1267=1,"+WB","")</f>
        <v/>
      </c>
      <c r="T1267">
        <f>$E1267+$G1267+$I1267+$K1267</f>
        <v/>
      </c>
    </row>
    <row r="1268">
      <c r="A1268" t="inlineStr">
        <is>
          <t>366060570000</t>
        </is>
      </c>
      <c r="B1268" t="inlineStr">
        <is>
          <t>36606057</t>
        </is>
      </c>
      <c r="C1268" t="inlineStr">
        <is>
          <t>ANA ACOSTA</t>
        </is>
      </c>
      <c r="D1268" t="inlineStr">
        <is>
          <t>ANAACOSTA</t>
        </is>
      </c>
      <c r="E1268">
        <f>IF(COUNTIFS(Registros!$A$2:$A$6000,"NP",Registros!$B$2:$B$6000,$A1268)&gt;0,1,0)</f>
        <v/>
      </c>
      <c r="F1268">
        <f>IF($E1268=1,SUMIFS(Registros!$F$2:$F$6000,Registros!$A$2:$A$6000,"NP",Registros!$B$2:$B$6000,$A1268),0)</f>
        <v/>
      </c>
      <c r="G1268">
        <f>IF(COUNTIFS(Registros!$A$2:$A$6000,"MOV",Registros!$B$2:$B$6000,$A1268)&gt;0,1,0)</f>
        <v/>
      </c>
      <c r="H1268">
        <f>IF($G1268=1,SUMIFS(Registros!$F$2:$F$6000,Registros!$A$2:$A$6000,"MOV",Registros!$B$2:$B$6000,$A1268),0)</f>
        <v/>
      </c>
      <c r="I1268">
        <f>IF(COUNTIFS(Registros!$A$2:$A$6000,"CS",Registros!$B$2:$B$6000,$A1268)&gt;0,1,0)</f>
        <v/>
      </c>
      <c r="J1268">
        <f>IF($I1268=1,SUMIFS(Registros!$I$2:$I$6000,Registros!$A$2:$A$6000,"CS",Registros!$B$2:$B$6000,$A1268),0)</f>
        <v/>
      </c>
      <c r="K1268">
        <f>IF(COUNTIFS(Winback!$K$2:$K$300,$D1268)&gt;0,1,0)</f>
        <v/>
      </c>
      <c r="L1268">
        <f>IF(AND($K1268=1,LEFT($A1268,3)="WB-"),SUMIFS(Winback!$D$2:$D$300,Winback!$K$2:$K$300,$D1268),0)</f>
        <v/>
      </c>
      <c r="M1268">
        <f>IF(OR($E1268=1,$G1268=1,SUMIFS(Registros!$J$2:$J$6000,Registros!$B$2:$B$6000,$A1268)&gt;0),1,0)</f>
        <v/>
      </c>
      <c r="N1268">
        <f>IF($J1268&gt;0,1,IF(COUNTIFS(Registros!$A$2:$A$6000,"CS",Registros!$B$2:$B$6000,$A1268,Registros!$K$2:$K$6000,"&lt;&gt;")&gt;0,1,0))</f>
        <v/>
      </c>
      <c r="O1268">
        <f>IF(AND($K1268=1,$E1268=0,$G1268=0,$I1268=0),"WINBACK",IF(AND($M1268=1,$N1268&gt;0),"CONVERGENTE",IF($M1268=1,"SOLO MÓVIL",IF($N1268&gt;0,"SOLO FIJO / INTERNET","SIN SERVICIOS"))))</f>
        <v/>
      </c>
      <c r="P1268">
        <f>IF($O1268="WINBACK","Recuperar (winback)",IF($O1268="CONVERGENTE","Upgrade / más líneas",IF($O1268="SOLO MÓVIL","Ofrecer fijo + internet (FLBBTV)",IF($O1268="SOLO FIJO / INTERNET","Ofrecer línea móvil Nextphone","Oferta completa (móvil + fijo + internet)"))))</f>
        <v/>
      </c>
      <c r="Q1268">
        <f>$F1268+$H1268+$L1268</f>
        <v/>
      </c>
      <c r="R1268">
        <f>IFERROR(VLOOKUP($A1268,Registros!$B$2:$G$6000,6,0),IFERROR(VLOOKUP($D1268,Winback!$B$2:$C$300,2,0),""))</f>
        <v/>
      </c>
      <c r="S1268">
        <f>IF($E1268=1,"NP","")&amp;IF($G1268=1,"+MOV","")&amp;IF($I1268=1,"+CS","")&amp;IF($K1268=1,"+WB","")</f>
        <v/>
      </c>
      <c r="T1268">
        <f>$E1268+$G1268+$I1268+$K1268</f>
        <v/>
      </c>
    </row>
    <row r="1269">
      <c r="A1269" t="inlineStr">
        <is>
          <t>353327890000</t>
        </is>
      </c>
      <c r="B1269" t="inlineStr">
        <is>
          <t>35332789</t>
        </is>
      </c>
      <c r="C1269" t="inlineStr">
        <is>
          <t>CAFETERÍA DOÑA RITA</t>
        </is>
      </c>
      <c r="D1269" t="inlineStr">
        <is>
          <t>CAFETERIADONARITA</t>
        </is>
      </c>
      <c r="E1269">
        <f>IF(COUNTIFS(Registros!$A$2:$A$6000,"NP",Registros!$B$2:$B$6000,$A1269)&gt;0,1,0)</f>
        <v/>
      </c>
      <c r="F1269">
        <f>IF($E1269=1,SUMIFS(Registros!$F$2:$F$6000,Registros!$A$2:$A$6000,"NP",Registros!$B$2:$B$6000,$A1269),0)</f>
        <v/>
      </c>
      <c r="G1269">
        <f>IF(COUNTIFS(Registros!$A$2:$A$6000,"MOV",Registros!$B$2:$B$6000,$A1269)&gt;0,1,0)</f>
        <v/>
      </c>
      <c r="H1269">
        <f>IF($G1269=1,SUMIFS(Registros!$F$2:$F$6000,Registros!$A$2:$A$6000,"MOV",Registros!$B$2:$B$6000,$A1269),0)</f>
        <v/>
      </c>
      <c r="I1269">
        <f>IF(COUNTIFS(Registros!$A$2:$A$6000,"CS",Registros!$B$2:$B$6000,$A1269)&gt;0,1,0)</f>
        <v/>
      </c>
      <c r="J1269">
        <f>IF($I1269=1,SUMIFS(Registros!$I$2:$I$6000,Registros!$A$2:$A$6000,"CS",Registros!$B$2:$B$6000,$A1269),0)</f>
        <v/>
      </c>
      <c r="K1269">
        <f>IF(COUNTIFS(Winback!$K$2:$K$300,$D1269)&gt;0,1,0)</f>
        <v/>
      </c>
      <c r="L1269">
        <f>IF(AND($K1269=1,LEFT($A1269,3)="WB-"),SUMIFS(Winback!$D$2:$D$300,Winback!$K$2:$K$300,$D1269),0)</f>
        <v/>
      </c>
      <c r="M1269">
        <f>IF(OR($E1269=1,$G1269=1,SUMIFS(Registros!$J$2:$J$6000,Registros!$B$2:$B$6000,$A1269)&gt;0),1,0)</f>
        <v/>
      </c>
      <c r="N1269">
        <f>IF($J1269&gt;0,1,IF(COUNTIFS(Registros!$A$2:$A$6000,"CS",Registros!$B$2:$B$6000,$A1269,Registros!$K$2:$K$6000,"&lt;&gt;")&gt;0,1,0))</f>
        <v/>
      </c>
      <c r="O1269">
        <f>IF(AND($K1269=1,$E1269=0,$G1269=0,$I1269=0),"WINBACK",IF(AND($M1269=1,$N1269&gt;0),"CONVERGENTE",IF($M1269=1,"SOLO MÓVIL",IF($N1269&gt;0,"SOLO FIJO / INTERNET","SIN SERVICIOS"))))</f>
        <v/>
      </c>
      <c r="P1269">
        <f>IF($O1269="WINBACK","Recuperar (winback)",IF($O1269="CONVERGENTE","Upgrade / más líneas",IF($O1269="SOLO MÓVIL","Ofrecer fijo + internet (FLBBTV)",IF($O1269="SOLO FIJO / INTERNET","Ofrecer línea móvil Nextphone","Oferta completa (móvil + fijo + internet)"))))</f>
        <v/>
      </c>
      <c r="Q1269">
        <f>$F1269+$H1269+$L1269</f>
        <v/>
      </c>
      <c r="R1269">
        <f>IFERROR(VLOOKUP($A1269,Registros!$B$2:$G$6000,6,0),IFERROR(VLOOKUP($D1269,Winback!$B$2:$C$300,2,0),""))</f>
        <v/>
      </c>
      <c r="S1269">
        <f>IF($E1269=1,"NP","")&amp;IF($G1269=1,"+MOV","")&amp;IF($I1269=1,"+CS","")&amp;IF($K1269=1,"+WB","")</f>
        <v/>
      </c>
      <c r="T1269">
        <f>$E1269+$G1269+$I1269+$K1269</f>
        <v/>
      </c>
    </row>
    <row r="1270">
      <c r="A1270" t="inlineStr">
        <is>
          <t>353349550000</t>
        </is>
      </c>
      <c r="B1270" t="inlineStr">
        <is>
          <t>35334955</t>
        </is>
      </c>
      <c r="C1270" t="inlineStr">
        <is>
          <t>CAFETERÍA DOÑA RITA</t>
        </is>
      </c>
      <c r="D1270" t="inlineStr">
        <is>
          <t>CAFETERIADONARITA</t>
        </is>
      </c>
      <c r="E1270">
        <f>IF(COUNTIFS(Registros!$A$2:$A$6000,"NP",Registros!$B$2:$B$6000,$A1270)&gt;0,1,0)</f>
        <v/>
      </c>
      <c r="F1270">
        <f>IF($E1270=1,SUMIFS(Registros!$F$2:$F$6000,Registros!$A$2:$A$6000,"NP",Registros!$B$2:$B$6000,$A1270),0)</f>
        <v/>
      </c>
      <c r="G1270">
        <f>IF(COUNTIFS(Registros!$A$2:$A$6000,"MOV",Registros!$B$2:$B$6000,$A1270)&gt;0,1,0)</f>
        <v/>
      </c>
      <c r="H1270">
        <f>IF($G1270=1,SUMIFS(Registros!$F$2:$F$6000,Registros!$A$2:$A$6000,"MOV",Registros!$B$2:$B$6000,$A1270),0)</f>
        <v/>
      </c>
      <c r="I1270">
        <f>IF(COUNTIFS(Registros!$A$2:$A$6000,"CS",Registros!$B$2:$B$6000,$A1270)&gt;0,1,0)</f>
        <v/>
      </c>
      <c r="J1270">
        <f>IF($I1270=1,SUMIFS(Registros!$I$2:$I$6000,Registros!$A$2:$A$6000,"CS",Registros!$B$2:$B$6000,$A1270),0)</f>
        <v/>
      </c>
      <c r="K1270">
        <f>IF(COUNTIFS(Winback!$K$2:$K$300,$D1270)&gt;0,1,0)</f>
        <v/>
      </c>
      <c r="L1270">
        <f>IF(AND($K1270=1,LEFT($A1270,3)="WB-"),SUMIFS(Winback!$D$2:$D$300,Winback!$K$2:$K$300,$D1270),0)</f>
        <v/>
      </c>
      <c r="M1270">
        <f>IF(OR($E1270=1,$G1270=1,SUMIFS(Registros!$J$2:$J$6000,Registros!$B$2:$B$6000,$A1270)&gt;0),1,0)</f>
        <v/>
      </c>
      <c r="N1270">
        <f>IF($J1270&gt;0,1,IF(COUNTIFS(Registros!$A$2:$A$6000,"CS",Registros!$B$2:$B$6000,$A1270,Registros!$K$2:$K$6000,"&lt;&gt;")&gt;0,1,0))</f>
        <v/>
      </c>
      <c r="O1270">
        <f>IF(AND($K1270=1,$E1270=0,$G1270=0,$I1270=0),"WINBACK",IF(AND($M1270=1,$N1270&gt;0),"CONVERGENTE",IF($M1270=1,"SOLO MÓVIL",IF($N1270&gt;0,"SOLO FIJO / INTERNET","SIN SERVICIOS"))))</f>
        <v/>
      </c>
      <c r="P1270">
        <f>IF($O1270="WINBACK","Recuperar (winback)",IF($O1270="CONVERGENTE","Upgrade / más líneas",IF($O1270="SOLO MÓVIL","Ofrecer fijo + internet (FLBBTV)",IF($O1270="SOLO FIJO / INTERNET","Ofrecer línea móvil Nextphone","Oferta completa (móvil + fijo + internet)"))))</f>
        <v/>
      </c>
      <c r="Q1270">
        <f>$F1270+$H1270+$L1270</f>
        <v/>
      </c>
      <c r="R1270">
        <f>IFERROR(VLOOKUP($A1270,Registros!$B$2:$G$6000,6,0),IFERROR(VLOOKUP($D1270,Winback!$B$2:$C$300,2,0),""))</f>
        <v/>
      </c>
      <c r="S1270">
        <f>IF($E1270=1,"NP","")&amp;IF($G1270=1,"+MOV","")&amp;IF($I1270=1,"+CS","")&amp;IF($K1270=1,"+WB","")</f>
        <v/>
      </c>
      <c r="T1270">
        <f>$E1270+$G1270+$I1270+$K1270</f>
        <v/>
      </c>
    </row>
    <row r="1271">
      <c r="A1271" t="inlineStr">
        <is>
          <t>356142680000</t>
        </is>
      </c>
      <c r="B1271" t="inlineStr">
        <is>
          <t>35614268</t>
        </is>
      </c>
      <c r="C1271" t="inlineStr">
        <is>
          <t>ANGEL BURGOS</t>
        </is>
      </c>
      <c r="D1271" t="inlineStr">
        <is>
          <t>ANGELBURGOS</t>
        </is>
      </c>
      <c r="E1271">
        <f>IF(COUNTIFS(Registros!$A$2:$A$6000,"NP",Registros!$B$2:$B$6000,$A1271)&gt;0,1,0)</f>
        <v/>
      </c>
      <c r="F1271">
        <f>IF($E1271=1,SUMIFS(Registros!$F$2:$F$6000,Registros!$A$2:$A$6000,"NP",Registros!$B$2:$B$6000,$A1271),0)</f>
        <v/>
      </c>
      <c r="G1271">
        <f>IF(COUNTIFS(Registros!$A$2:$A$6000,"MOV",Registros!$B$2:$B$6000,$A1271)&gt;0,1,0)</f>
        <v/>
      </c>
      <c r="H1271">
        <f>IF($G1271=1,SUMIFS(Registros!$F$2:$F$6000,Registros!$A$2:$A$6000,"MOV",Registros!$B$2:$B$6000,$A1271),0)</f>
        <v/>
      </c>
      <c r="I1271">
        <f>IF(COUNTIFS(Registros!$A$2:$A$6000,"CS",Registros!$B$2:$B$6000,$A1271)&gt;0,1,0)</f>
        <v/>
      </c>
      <c r="J1271">
        <f>IF($I1271=1,SUMIFS(Registros!$I$2:$I$6000,Registros!$A$2:$A$6000,"CS",Registros!$B$2:$B$6000,$A1271),0)</f>
        <v/>
      </c>
      <c r="K1271">
        <f>IF(COUNTIFS(Winback!$K$2:$K$300,$D1271)&gt;0,1,0)</f>
        <v/>
      </c>
      <c r="L1271">
        <f>IF(AND($K1271=1,LEFT($A1271,3)="WB-"),SUMIFS(Winback!$D$2:$D$300,Winback!$K$2:$K$300,$D1271),0)</f>
        <v/>
      </c>
      <c r="M1271">
        <f>IF(OR($E1271=1,$G1271=1,SUMIFS(Registros!$J$2:$J$6000,Registros!$B$2:$B$6000,$A1271)&gt;0),1,0)</f>
        <v/>
      </c>
      <c r="N1271">
        <f>IF($J1271&gt;0,1,IF(COUNTIFS(Registros!$A$2:$A$6000,"CS",Registros!$B$2:$B$6000,$A1271,Registros!$K$2:$K$6000,"&lt;&gt;")&gt;0,1,0))</f>
        <v/>
      </c>
      <c r="O1271">
        <f>IF(AND($K1271=1,$E1271=0,$G1271=0,$I1271=0),"WINBACK",IF(AND($M1271=1,$N1271&gt;0),"CONVERGENTE",IF($M1271=1,"SOLO MÓVIL",IF($N1271&gt;0,"SOLO FIJO / INTERNET","SIN SERVICIOS"))))</f>
        <v/>
      </c>
      <c r="P1271">
        <f>IF($O1271="WINBACK","Recuperar (winback)",IF($O1271="CONVERGENTE","Upgrade / más líneas",IF($O1271="SOLO MÓVIL","Ofrecer fijo + internet (FLBBTV)",IF($O1271="SOLO FIJO / INTERNET","Ofrecer línea móvil Nextphone","Oferta completa (móvil + fijo + internet)"))))</f>
        <v/>
      </c>
      <c r="Q1271">
        <f>$F1271+$H1271+$L1271</f>
        <v/>
      </c>
      <c r="R1271">
        <f>IFERROR(VLOOKUP($A1271,Registros!$B$2:$G$6000,6,0),IFERROR(VLOOKUP($D1271,Winback!$B$2:$C$300,2,0),""))</f>
        <v/>
      </c>
      <c r="S1271">
        <f>IF($E1271=1,"NP","")&amp;IF($G1271=1,"+MOV","")&amp;IF($I1271=1,"+CS","")&amp;IF($K1271=1,"+WB","")</f>
        <v/>
      </c>
      <c r="T1271">
        <f>$E1271+$G1271+$I1271+$K1271</f>
        <v/>
      </c>
    </row>
    <row r="1272">
      <c r="A1272" t="inlineStr">
        <is>
          <t>368057640000</t>
        </is>
      </c>
      <c r="B1272" t="inlineStr">
        <is>
          <t>36805764</t>
        </is>
      </c>
      <c r="C1272" t="inlineStr">
        <is>
          <t>ERICK CORRALES</t>
        </is>
      </c>
      <c r="D1272" t="inlineStr">
        <is>
          <t>ERICKCORRALES</t>
        </is>
      </c>
      <c r="E1272">
        <f>IF(COUNTIFS(Registros!$A$2:$A$6000,"NP",Registros!$B$2:$B$6000,$A1272)&gt;0,1,0)</f>
        <v/>
      </c>
      <c r="F1272">
        <f>IF($E1272=1,SUMIFS(Registros!$F$2:$F$6000,Registros!$A$2:$A$6000,"NP",Registros!$B$2:$B$6000,$A1272),0)</f>
        <v/>
      </c>
      <c r="G1272">
        <f>IF(COUNTIFS(Registros!$A$2:$A$6000,"MOV",Registros!$B$2:$B$6000,$A1272)&gt;0,1,0)</f>
        <v/>
      </c>
      <c r="H1272">
        <f>IF($G1272=1,SUMIFS(Registros!$F$2:$F$6000,Registros!$A$2:$A$6000,"MOV",Registros!$B$2:$B$6000,$A1272),0)</f>
        <v/>
      </c>
      <c r="I1272">
        <f>IF(COUNTIFS(Registros!$A$2:$A$6000,"CS",Registros!$B$2:$B$6000,$A1272)&gt;0,1,0)</f>
        <v/>
      </c>
      <c r="J1272">
        <f>IF($I1272=1,SUMIFS(Registros!$I$2:$I$6000,Registros!$A$2:$A$6000,"CS",Registros!$B$2:$B$6000,$A1272),0)</f>
        <v/>
      </c>
      <c r="K1272">
        <f>IF(COUNTIFS(Winback!$K$2:$K$300,$D1272)&gt;0,1,0)</f>
        <v/>
      </c>
      <c r="L1272">
        <f>IF(AND($K1272=1,LEFT($A1272,3)="WB-"),SUMIFS(Winback!$D$2:$D$300,Winback!$K$2:$K$300,$D1272),0)</f>
        <v/>
      </c>
      <c r="M1272">
        <f>IF(OR($E1272=1,$G1272=1,SUMIFS(Registros!$J$2:$J$6000,Registros!$B$2:$B$6000,$A1272)&gt;0),1,0)</f>
        <v/>
      </c>
      <c r="N1272">
        <f>IF($J1272&gt;0,1,IF(COUNTIFS(Registros!$A$2:$A$6000,"CS",Registros!$B$2:$B$6000,$A1272,Registros!$K$2:$K$6000,"&lt;&gt;")&gt;0,1,0))</f>
        <v/>
      </c>
      <c r="O1272">
        <f>IF(AND($K1272=1,$E1272=0,$G1272=0,$I1272=0),"WINBACK",IF(AND($M1272=1,$N1272&gt;0),"CONVERGENTE",IF($M1272=1,"SOLO MÓVIL",IF($N1272&gt;0,"SOLO FIJO / INTERNET","SIN SERVICIOS"))))</f>
        <v/>
      </c>
      <c r="P1272">
        <f>IF($O1272="WINBACK","Recuperar (winback)",IF($O1272="CONVERGENTE","Upgrade / más líneas",IF($O1272="SOLO MÓVIL","Ofrecer fijo + internet (FLBBTV)",IF($O1272="SOLO FIJO / INTERNET","Ofrecer línea móvil Nextphone","Oferta completa (móvil + fijo + internet)"))))</f>
        <v/>
      </c>
      <c r="Q1272">
        <f>$F1272+$H1272+$L1272</f>
        <v/>
      </c>
      <c r="R1272">
        <f>IFERROR(VLOOKUP($A1272,Registros!$B$2:$G$6000,6,0),IFERROR(VLOOKUP($D1272,Winback!$B$2:$C$300,2,0),""))</f>
        <v/>
      </c>
      <c r="S1272">
        <f>IF($E1272=1,"NP","")&amp;IF($G1272=1,"+MOV","")&amp;IF($I1272=1,"+CS","")&amp;IF($K1272=1,"+WB","")</f>
        <v/>
      </c>
      <c r="T1272">
        <f>$E1272+$G1272+$I1272+$K1272</f>
        <v/>
      </c>
    </row>
    <row r="1273">
      <c r="A1273" t="inlineStr">
        <is>
          <t>346463290000</t>
        </is>
      </c>
      <c r="B1273" t="inlineStr">
        <is>
          <t>34646329</t>
        </is>
      </c>
      <c r="C1273" t="inlineStr">
        <is>
          <t>KELYNETH ARADELIS ROJAS VEGA</t>
        </is>
      </c>
      <c r="D1273" t="inlineStr">
        <is>
          <t>KELYNETHARADELISROJASVEGA</t>
        </is>
      </c>
      <c r="E1273">
        <f>IF(COUNTIFS(Registros!$A$2:$A$6000,"NP",Registros!$B$2:$B$6000,$A1273)&gt;0,1,0)</f>
        <v/>
      </c>
      <c r="F1273">
        <f>IF($E1273=1,SUMIFS(Registros!$F$2:$F$6000,Registros!$A$2:$A$6000,"NP",Registros!$B$2:$B$6000,$A1273),0)</f>
        <v/>
      </c>
      <c r="G1273">
        <f>IF(COUNTIFS(Registros!$A$2:$A$6000,"MOV",Registros!$B$2:$B$6000,$A1273)&gt;0,1,0)</f>
        <v/>
      </c>
      <c r="H1273">
        <f>IF($G1273=1,SUMIFS(Registros!$F$2:$F$6000,Registros!$A$2:$A$6000,"MOV",Registros!$B$2:$B$6000,$A1273),0)</f>
        <v/>
      </c>
      <c r="I1273">
        <f>IF(COUNTIFS(Registros!$A$2:$A$6000,"CS",Registros!$B$2:$B$6000,$A1273)&gt;0,1,0)</f>
        <v/>
      </c>
      <c r="J1273">
        <f>IF($I1273=1,SUMIFS(Registros!$I$2:$I$6000,Registros!$A$2:$A$6000,"CS",Registros!$B$2:$B$6000,$A1273),0)</f>
        <v/>
      </c>
      <c r="K1273">
        <f>IF(COUNTIFS(Winback!$K$2:$K$300,$D1273)&gt;0,1,0)</f>
        <v/>
      </c>
      <c r="L1273">
        <f>IF(AND($K1273=1,LEFT($A1273,3)="WB-"),SUMIFS(Winback!$D$2:$D$300,Winback!$K$2:$K$300,$D1273),0)</f>
        <v/>
      </c>
      <c r="M1273">
        <f>IF(OR($E1273=1,$G1273=1,SUMIFS(Registros!$J$2:$J$6000,Registros!$B$2:$B$6000,$A1273)&gt;0),1,0)</f>
        <v/>
      </c>
      <c r="N1273">
        <f>IF($J1273&gt;0,1,IF(COUNTIFS(Registros!$A$2:$A$6000,"CS",Registros!$B$2:$B$6000,$A1273,Registros!$K$2:$K$6000,"&lt;&gt;")&gt;0,1,0))</f>
        <v/>
      </c>
      <c r="O1273">
        <f>IF(AND($K1273=1,$E1273=0,$G1273=0,$I1273=0),"WINBACK",IF(AND($M1273=1,$N1273&gt;0),"CONVERGENTE",IF($M1273=1,"SOLO MÓVIL",IF($N1273&gt;0,"SOLO FIJO / INTERNET","SIN SERVICIOS"))))</f>
        <v/>
      </c>
      <c r="P1273">
        <f>IF($O1273="WINBACK","Recuperar (winback)",IF($O1273="CONVERGENTE","Upgrade / más líneas",IF($O1273="SOLO MÓVIL","Ofrecer fijo + internet (FLBBTV)",IF($O1273="SOLO FIJO / INTERNET","Ofrecer línea móvil Nextphone","Oferta completa (móvil + fijo + internet)"))))</f>
        <v/>
      </c>
      <c r="Q1273">
        <f>$F1273+$H1273+$L1273</f>
        <v/>
      </c>
      <c r="R1273">
        <f>IFERROR(VLOOKUP($A1273,Registros!$B$2:$G$6000,6,0),IFERROR(VLOOKUP($D1273,Winback!$B$2:$C$300,2,0),""))</f>
        <v/>
      </c>
      <c r="S1273">
        <f>IF($E1273=1,"NP","")&amp;IF($G1273=1,"+MOV","")&amp;IF($I1273=1,"+CS","")&amp;IF($K1273=1,"+WB","")</f>
        <v/>
      </c>
      <c r="T1273">
        <f>$E1273+$G1273+$I1273+$K1273</f>
        <v/>
      </c>
    </row>
    <row r="1274">
      <c r="A1274" t="inlineStr">
        <is>
          <t>369020800000</t>
        </is>
      </c>
      <c r="B1274" t="inlineStr">
        <is>
          <t>36902080</t>
        </is>
      </c>
      <c r="C1274" t="inlineStr">
        <is>
          <t>KAREN SAAVEDRA</t>
        </is>
      </c>
      <c r="D1274" t="inlineStr">
        <is>
          <t>KARENSAAVEDRA</t>
        </is>
      </c>
      <c r="E1274">
        <f>IF(COUNTIFS(Registros!$A$2:$A$6000,"NP",Registros!$B$2:$B$6000,$A1274)&gt;0,1,0)</f>
        <v/>
      </c>
      <c r="F1274">
        <f>IF($E1274=1,SUMIFS(Registros!$F$2:$F$6000,Registros!$A$2:$A$6000,"NP",Registros!$B$2:$B$6000,$A1274),0)</f>
        <v/>
      </c>
      <c r="G1274">
        <f>IF(COUNTIFS(Registros!$A$2:$A$6000,"MOV",Registros!$B$2:$B$6000,$A1274)&gt;0,1,0)</f>
        <v/>
      </c>
      <c r="H1274">
        <f>IF($G1274=1,SUMIFS(Registros!$F$2:$F$6000,Registros!$A$2:$A$6000,"MOV",Registros!$B$2:$B$6000,$A1274),0)</f>
        <v/>
      </c>
      <c r="I1274">
        <f>IF(COUNTIFS(Registros!$A$2:$A$6000,"CS",Registros!$B$2:$B$6000,$A1274)&gt;0,1,0)</f>
        <v/>
      </c>
      <c r="J1274">
        <f>IF($I1274=1,SUMIFS(Registros!$I$2:$I$6000,Registros!$A$2:$A$6000,"CS",Registros!$B$2:$B$6000,$A1274),0)</f>
        <v/>
      </c>
      <c r="K1274">
        <f>IF(COUNTIFS(Winback!$K$2:$K$300,$D1274)&gt;0,1,0)</f>
        <v/>
      </c>
      <c r="L1274">
        <f>IF(AND($K1274=1,LEFT($A1274,3)="WB-"),SUMIFS(Winback!$D$2:$D$300,Winback!$K$2:$K$300,$D1274),0)</f>
        <v/>
      </c>
      <c r="M1274">
        <f>IF(OR($E1274=1,$G1274=1,SUMIFS(Registros!$J$2:$J$6000,Registros!$B$2:$B$6000,$A1274)&gt;0),1,0)</f>
        <v/>
      </c>
      <c r="N1274">
        <f>IF($J1274&gt;0,1,IF(COUNTIFS(Registros!$A$2:$A$6000,"CS",Registros!$B$2:$B$6000,$A1274,Registros!$K$2:$K$6000,"&lt;&gt;")&gt;0,1,0))</f>
        <v/>
      </c>
      <c r="O1274">
        <f>IF(AND($K1274=1,$E1274=0,$G1274=0,$I1274=0),"WINBACK",IF(AND($M1274=1,$N1274&gt;0),"CONVERGENTE",IF($M1274=1,"SOLO MÓVIL",IF($N1274&gt;0,"SOLO FIJO / INTERNET","SIN SERVICIOS"))))</f>
        <v/>
      </c>
      <c r="P1274">
        <f>IF($O1274="WINBACK","Recuperar (winback)",IF($O1274="CONVERGENTE","Upgrade / más líneas",IF($O1274="SOLO MÓVIL","Ofrecer fijo + internet (FLBBTV)",IF($O1274="SOLO FIJO / INTERNET","Ofrecer línea móvil Nextphone","Oferta completa (móvil + fijo + internet)"))))</f>
        <v/>
      </c>
      <c r="Q1274">
        <f>$F1274+$H1274+$L1274</f>
        <v/>
      </c>
      <c r="R1274">
        <f>IFERROR(VLOOKUP($A1274,Registros!$B$2:$G$6000,6,0),IFERROR(VLOOKUP($D1274,Winback!$B$2:$C$300,2,0),""))</f>
        <v/>
      </c>
      <c r="S1274">
        <f>IF($E1274=1,"NP","")&amp;IF($G1274=1,"+MOV","")&amp;IF($I1274=1,"+CS","")&amp;IF($K1274=1,"+WB","")</f>
        <v/>
      </c>
      <c r="T1274">
        <f>$E1274+$G1274+$I1274+$K1274</f>
        <v/>
      </c>
    </row>
    <row r="1275">
      <c r="A1275" t="inlineStr">
        <is>
          <t>363000450000</t>
        </is>
      </c>
      <c r="B1275" t="inlineStr">
        <is>
          <t>36300045</t>
        </is>
      </c>
      <c r="C1275" t="inlineStr">
        <is>
          <t>KELSEY XILEI OJO SAMANIEGO</t>
        </is>
      </c>
      <c r="D1275" t="inlineStr">
        <is>
          <t>KELSEYXILEIOJOSAMANIEGO</t>
        </is>
      </c>
      <c r="E1275">
        <f>IF(COUNTIFS(Registros!$A$2:$A$6000,"NP",Registros!$B$2:$B$6000,$A1275)&gt;0,1,0)</f>
        <v/>
      </c>
      <c r="F1275">
        <f>IF($E1275=1,SUMIFS(Registros!$F$2:$F$6000,Registros!$A$2:$A$6000,"NP",Registros!$B$2:$B$6000,$A1275),0)</f>
        <v/>
      </c>
      <c r="G1275">
        <f>IF(COUNTIFS(Registros!$A$2:$A$6000,"MOV",Registros!$B$2:$B$6000,$A1275)&gt;0,1,0)</f>
        <v/>
      </c>
      <c r="H1275">
        <f>IF($G1275=1,SUMIFS(Registros!$F$2:$F$6000,Registros!$A$2:$A$6000,"MOV",Registros!$B$2:$B$6000,$A1275),0)</f>
        <v/>
      </c>
      <c r="I1275">
        <f>IF(COUNTIFS(Registros!$A$2:$A$6000,"CS",Registros!$B$2:$B$6000,$A1275)&gt;0,1,0)</f>
        <v/>
      </c>
      <c r="J1275">
        <f>IF($I1275=1,SUMIFS(Registros!$I$2:$I$6000,Registros!$A$2:$A$6000,"CS",Registros!$B$2:$B$6000,$A1275),0)</f>
        <v/>
      </c>
      <c r="K1275">
        <f>IF(COUNTIFS(Winback!$K$2:$K$300,$D1275)&gt;0,1,0)</f>
        <v/>
      </c>
      <c r="L1275">
        <f>IF(AND($K1275=1,LEFT($A1275,3)="WB-"),SUMIFS(Winback!$D$2:$D$300,Winback!$K$2:$K$300,$D1275),0)</f>
        <v/>
      </c>
      <c r="M1275">
        <f>IF(OR($E1275=1,$G1275=1,SUMIFS(Registros!$J$2:$J$6000,Registros!$B$2:$B$6000,$A1275)&gt;0),1,0)</f>
        <v/>
      </c>
      <c r="N1275">
        <f>IF($J1275&gt;0,1,IF(COUNTIFS(Registros!$A$2:$A$6000,"CS",Registros!$B$2:$B$6000,$A1275,Registros!$K$2:$K$6000,"&lt;&gt;")&gt;0,1,0))</f>
        <v/>
      </c>
      <c r="O1275">
        <f>IF(AND($K1275=1,$E1275=0,$G1275=0,$I1275=0),"WINBACK",IF(AND($M1275=1,$N1275&gt;0),"CONVERGENTE",IF($M1275=1,"SOLO MÓVIL",IF($N1275&gt;0,"SOLO FIJO / INTERNET","SIN SERVICIOS"))))</f>
        <v/>
      </c>
      <c r="P1275">
        <f>IF($O1275="WINBACK","Recuperar (winback)",IF($O1275="CONVERGENTE","Upgrade / más líneas",IF($O1275="SOLO MÓVIL","Ofrecer fijo + internet (FLBBTV)",IF($O1275="SOLO FIJO / INTERNET","Ofrecer línea móvil Nextphone","Oferta completa (móvil + fijo + internet)"))))</f>
        <v/>
      </c>
      <c r="Q1275">
        <f>$F1275+$H1275+$L1275</f>
        <v/>
      </c>
      <c r="R1275">
        <f>IFERROR(VLOOKUP($A1275,Registros!$B$2:$G$6000,6,0),IFERROR(VLOOKUP($D1275,Winback!$B$2:$C$300,2,0),""))</f>
        <v/>
      </c>
      <c r="S1275">
        <f>IF($E1275=1,"NP","")&amp;IF($G1275=1,"+MOV","")&amp;IF($I1275=1,"+CS","")&amp;IF($K1275=1,"+WB","")</f>
        <v/>
      </c>
      <c r="T1275">
        <f>$E1275+$G1275+$I1275+$K1275</f>
        <v/>
      </c>
    </row>
    <row r="1276">
      <c r="A1276" t="inlineStr">
        <is>
          <t>358294330000</t>
        </is>
      </c>
      <c r="B1276" t="inlineStr">
        <is>
          <t>35829433</t>
        </is>
      </c>
      <c r="C1276" t="inlineStr">
        <is>
          <t>ELVIRA YARIELIS OSORIO FLORES</t>
        </is>
      </c>
      <c r="D1276" t="inlineStr">
        <is>
          <t>ELVIRAYARIELISOSORIOFLORES</t>
        </is>
      </c>
      <c r="E1276">
        <f>IF(COUNTIFS(Registros!$A$2:$A$6000,"NP",Registros!$B$2:$B$6000,$A1276)&gt;0,1,0)</f>
        <v/>
      </c>
      <c r="F1276">
        <f>IF($E1276=1,SUMIFS(Registros!$F$2:$F$6000,Registros!$A$2:$A$6000,"NP",Registros!$B$2:$B$6000,$A1276),0)</f>
        <v/>
      </c>
      <c r="G1276">
        <f>IF(COUNTIFS(Registros!$A$2:$A$6000,"MOV",Registros!$B$2:$B$6000,$A1276)&gt;0,1,0)</f>
        <v/>
      </c>
      <c r="H1276">
        <f>IF($G1276=1,SUMIFS(Registros!$F$2:$F$6000,Registros!$A$2:$A$6000,"MOV",Registros!$B$2:$B$6000,$A1276),0)</f>
        <v/>
      </c>
      <c r="I1276">
        <f>IF(COUNTIFS(Registros!$A$2:$A$6000,"CS",Registros!$B$2:$B$6000,$A1276)&gt;0,1,0)</f>
        <v/>
      </c>
      <c r="J1276">
        <f>IF($I1276=1,SUMIFS(Registros!$I$2:$I$6000,Registros!$A$2:$A$6000,"CS",Registros!$B$2:$B$6000,$A1276),0)</f>
        <v/>
      </c>
      <c r="K1276">
        <f>IF(COUNTIFS(Winback!$K$2:$K$300,$D1276)&gt;0,1,0)</f>
        <v/>
      </c>
      <c r="L1276">
        <f>IF(AND($K1276=1,LEFT($A1276,3)="WB-"),SUMIFS(Winback!$D$2:$D$300,Winback!$K$2:$K$300,$D1276),0)</f>
        <v/>
      </c>
      <c r="M1276">
        <f>IF(OR($E1276=1,$G1276=1,SUMIFS(Registros!$J$2:$J$6000,Registros!$B$2:$B$6000,$A1276)&gt;0),1,0)</f>
        <v/>
      </c>
      <c r="N1276">
        <f>IF($J1276&gt;0,1,IF(COUNTIFS(Registros!$A$2:$A$6000,"CS",Registros!$B$2:$B$6000,$A1276,Registros!$K$2:$K$6000,"&lt;&gt;")&gt;0,1,0))</f>
        <v/>
      </c>
      <c r="O1276">
        <f>IF(AND($K1276=1,$E1276=0,$G1276=0,$I1276=0),"WINBACK",IF(AND($M1276=1,$N1276&gt;0),"CONVERGENTE",IF($M1276=1,"SOLO MÓVIL",IF($N1276&gt;0,"SOLO FIJO / INTERNET","SIN SERVICIOS"))))</f>
        <v/>
      </c>
      <c r="P1276">
        <f>IF($O1276="WINBACK","Recuperar (winback)",IF($O1276="CONVERGENTE","Upgrade / más líneas",IF($O1276="SOLO MÓVIL","Ofrecer fijo + internet (FLBBTV)",IF($O1276="SOLO FIJO / INTERNET","Ofrecer línea móvil Nextphone","Oferta completa (móvil + fijo + internet)"))))</f>
        <v/>
      </c>
      <c r="Q1276">
        <f>$F1276+$H1276+$L1276</f>
        <v/>
      </c>
      <c r="R1276">
        <f>IFERROR(VLOOKUP($A1276,Registros!$B$2:$G$6000,6,0),IFERROR(VLOOKUP($D1276,Winback!$B$2:$C$300,2,0),""))</f>
        <v/>
      </c>
      <c r="S1276">
        <f>IF($E1276=1,"NP","")&amp;IF($G1276=1,"+MOV","")&amp;IF($I1276=1,"+CS","")&amp;IF($K1276=1,"+WB","")</f>
        <v/>
      </c>
      <c r="T1276">
        <f>$E1276+$G1276+$I1276+$K1276</f>
        <v/>
      </c>
    </row>
    <row r="1277">
      <c r="A1277" t="inlineStr">
        <is>
          <t>354302950000</t>
        </is>
      </c>
      <c r="B1277" t="inlineStr">
        <is>
          <t>35430295</t>
        </is>
      </c>
      <c r="C1277" t="inlineStr">
        <is>
          <t>BERTA ELIZABETH SANCHEZ CAMARBO</t>
        </is>
      </c>
      <c r="D1277" t="inlineStr">
        <is>
          <t>BERTAELIZABETHSANCHEZCAMARBO</t>
        </is>
      </c>
      <c r="E1277">
        <f>IF(COUNTIFS(Registros!$A$2:$A$6000,"NP",Registros!$B$2:$B$6000,$A1277)&gt;0,1,0)</f>
        <v/>
      </c>
      <c r="F1277">
        <f>IF($E1277=1,SUMIFS(Registros!$F$2:$F$6000,Registros!$A$2:$A$6000,"NP",Registros!$B$2:$B$6000,$A1277),0)</f>
        <v/>
      </c>
      <c r="G1277">
        <f>IF(COUNTIFS(Registros!$A$2:$A$6000,"MOV",Registros!$B$2:$B$6000,$A1277)&gt;0,1,0)</f>
        <v/>
      </c>
      <c r="H1277">
        <f>IF($G1277=1,SUMIFS(Registros!$F$2:$F$6000,Registros!$A$2:$A$6000,"MOV",Registros!$B$2:$B$6000,$A1277),0)</f>
        <v/>
      </c>
      <c r="I1277">
        <f>IF(COUNTIFS(Registros!$A$2:$A$6000,"CS",Registros!$B$2:$B$6000,$A1277)&gt;0,1,0)</f>
        <v/>
      </c>
      <c r="J1277">
        <f>IF($I1277=1,SUMIFS(Registros!$I$2:$I$6000,Registros!$A$2:$A$6000,"CS",Registros!$B$2:$B$6000,$A1277),0)</f>
        <v/>
      </c>
      <c r="K1277">
        <f>IF(COUNTIFS(Winback!$K$2:$K$300,$D1277)&gt;0,1,0)</f>
        <v/>
      </c>
      <c r="L1277">
        <f>IF(AND($K1277=1,LEFT($A1277,3)="WB-"),SUMIFS(Winback!$D$2:$D$300,Winback!$K$2:$K$300,$D1277),0)</f>
        <v/>
      </c>
      <c r="M1277">
        <f>IF(OR($E1277=1,$G1277=1,SUMIFS(Registros!$J$2:$J$6000,Registros!$B$2:$B$6000,$A1277)&gt;0),1,0)</f>
        <v/>
      </c>
      <c r="N1277">
        <f>IF($J1277&gt;0,1,IF(COUNTIFS(Registros!$A$2:$A$6000,"CS",Registros!$B$2:$B$6000,$A1277,Registros!$K$2:$K$6000,"&lt;&gt;")&gt;0,1,0))</f>
        <v/>
      </c>
      <c r="O1277">
        <f>IF(AND($K1277=1,$E1277=0,$G1277=0,$I1277=0),"WINBACK",IF(AND($M1277=1,$N1277&gt;0),"CONVERGENTE",IF($M1277=1,"SOLO MÓVIL",IF($N1277&gt;0,"SOLO FIJO / INTERNET","SIN SERVICIOS"))))</f>
        <v/>
      </c>
      <c r="P1277">
        <f>IF($O1277="WINBACK","Recuperar (winback)",IF($O1277="CONVERGENTE","Upgrade / más líneas",IF($O1277="SOLO MÓVIL","Ofrecer fijo + internet (FLBBTV)",IF($O1277="SOLO FIJO / INTERNET","Ofrecer línea móvil Nextphone","Oferta completa (móvil + fijo + internet)"))))</f>
        <v/>
      </c>
      <c r="Q1277">
        <f>$F1277+$H1277+$L1277</f>
        <v/>
      </c>
      <c r="R1277">
        <f>IFERROR(VLOOKUP($A1277,Registros!$B$2:$G$6000,6,0),IFERROR(VLOOKUP($D1277,Winback!$B$2:$C$300,2,0),""))</f>
        <v/>
      </c>
      <c r="S1277">
        <f>IF($E1277=1,"NP","")&amp;IF($G1277=1,"+MOV","")&amp;IF($I1277=1,"+CS","")&amp;IF($K1277=1,"+WB","")</f>
        <v/>
      </c>
      <c r="T1277">
        <f>$E1277+$G1277+$I1277+$K1277</f>
        <v/>
      </c>
    </row>
    <row r="1278">
      <c r="A1278" t="inlineStr">
        <is>
          <t>359215260000</t>
        </is>
      </c>
      <c r="B1278" t="inlineStr">
        <is>
          <t>35921526</t>
        </is>
      </c>
      <c r="C1278" t="inlineStr">
        <is>
          <t>DIANA ISABEL MEDINA CEDEÑO</t>
        </is>
      </c>
      <c r="D1278" t="inlineStr">
        <is>
          <t>DIANAISABELMEDINACEDENO</t>
        </is>
      </c>
      <c r="E1278">
        <f>IF(COUNTIFS(Registros!$A$2:$A$6000,"NP",Registros!$B$2:$B$6000,$A1278)&gt;0,1,0)</f>
        <v/>
      </c>
      <c r="F1278">
        <f>IF($E1278=1,SUMIFS(Registros!$F$2:$F$6000,Registros!$A$2:$A$6000,"NP",Registros!$B$2:$B$6000,$A1278),0)</f>
        <v/>
      </c>
      <c r="G1278">
        <f>IF(COUNTIFS(Registros!$A$2:$A$6000,"MOV",Registros!$B$2:$B$6000,$A1278)&gt;0,1,0)</f>
        <v/>
      </c>
      <c r="H1278">
        <f>IF($G1278=1,SUMIFS(Registros!$F$2:$F$6000,Registros!$A$2:$A$6000,"MOV",Registros!$B$2:$B$6000,$A1278),0)</f>
        <v/>
      </c>
      <c r="I1278">
        <f>IF(COUNTIFS(Registros!$A$2:$A$6000,"CS",Registros!$B$2:$B$6000,$A1278)&gt;0,1,0)</f>
        <v/>
      </c>
      <c r="J1278">
        <f>IF($I1278=1,SUMIFS(Registros!$I$2:$I$6000,Registros!$A$2:$A$6000,"CS",Registros!$B$2:$B$6000,$A1278),0)</f>
        <v/>
      </c>
      <c r="K1278">
        <f>IF(COUNTIFS(Winback!$K$2:$K$300,$D1278)&gt;0,1,0)</f>
        <v/>
      </c>
      <c r="L1278">
        <f>IF(AND($K1278=1,LEFT($A1278,3)="WB-"),SUMIFS(Winback!$D$2:$D$300,Winback!$K$2:$K$300,$D1278),0)</f>
        <v/>
      </c>
      <c r="M1278">
        <f>IF(OR($E1278=1,$G1278=1,SUMIFS(Registros!$J$2:$J$6000,Registros!$B$2:$B$6000,$A1278)&gt;0),1,0)</f>
        <v/>
      </c>
      <c r="N1278">
        <f>IF($J1278&gt;0,1,IF(COUNTIFS(Registros!$A$2:$A$6000,"CS",Registros!$B$2:$B$6000,$A1278,Registros!$K$2:$K$6000,"&lt;&gt;")&gt;0,1,0))</f>
        <v/>
      </c>
      <c r="O1278">
        <f>IF(AND($K1278=1,$E1278=0,$G1278=0,$I1278=0),"WINBACK",IF(AND($M1278=1,$N1278&gt;0),"CONVERGENTE",IF($M1278=1,"SOLO MÓVIL",IF($N1278&gt;0,"SOLO FIJO / INTERNET","SIN SERVICIOS"))))</f>
        <v/>
      </c>
      <c r="P1278">
        <f>IF($O1278="WINBACK","Recuperar (winback)",IF($O1278="CONVERGENTE","Upgrade / más líneas",IF($O1278="SOLO MÓVIL","Ofrecer fijo + internet (FLBBTV)",IF($O1278="SOLO FIJO / INTERNET","Ofrecer línea móvil Nextphone","Oferta completa (móvil + fijo + internet)"))))</f>
        <v/>
      </c>
      <c r="Q1278">
        <f>$F1278+$H1278+$L1278</f>
        <v/>
      </c>
      <c r="R1278">
        <f>IFERROR(VLOOKUP($A1278,Registros!$B$2:$G$6000,6,0),IFERROR(VLOOKUP($D1278,Winback!$B$2:$C$300,2,0),""))</f>
        <v/>
      </c>
      <c r="S1278">
        <f>IF($E1278=1,"NP","")&amp;IF($G1278=1,"+MOV","")&amp;IF($I1278=1,"+CS","")&amp;IF($K1278=1,"+WB","")</f>
        <v/>
      </c>
      <c r="T1278">
        <f>$E1278+$G1278+$I1278+$K1278</f>
        <v/>
      </c>
    </row>
    <row r="1279">
      <c r="A1279" t="inlineStr">
        <is>
          <t>312237940000</t>
        </is>
      </c>
      <c r="B1279" t="inlineStr">
        <is>
          <t>31223794</t>
        </is>
      </c>
      <c r="C1279" t="inlineStr">
        <is>
          <t>CONSULTORES PROFESIONALES DE I -</t>
        </is>
      </c>
      <c r="D1279" t="inlineStr">
        <is>
          <t>CONSULTORESPROFESIONALESDEI</t>
        </is>
      </c>
      <c r="E1279">
        <f>IF(COUNTIFS(Registros!$A$2:$A$6000,"NP",Registros!$B$2:$B$6000,$A1279)&gt;0,1,0)</f>
        <v/>
      </c>
      <c r="F1279">
        <f>IF($E1279=1,SUMIFS(Registros!$F$2:$F$6000,Registros!$A$2:$A$6000,"NP",Registros!$B$2:$B$6000,$A1279),0)</f>
        <v/>
      </c>
      <c r="G1279">
        <f>IF(COUNTIFS(Registros!$A$2:$A$6000,"MOV",Registros!$B$2:$B$6000,$A1279)&gt;0,1,0)</f>
        <v/>
      </c>
      <c r="H1279">
        <f>IF($G1279=1,SUMIFS(Registros!$F$2:$F$6000,Registros!$A$2:$A$6000,"MOV",Registros!$B$2:$B$6000,$A1279),0)</f>
        <v/>
      </c>
      <c r="I1279">
        <f>IF(COUNTIFS(Registros!$A$2:$A$6000,"CS",Registros!$B$2:$B$6000,$A1279)&gt;0,1,0)</f>
        <v/>
      </c>
      <c r="J1279">
        <f>IF($I1279=1,SUMIFS(Registros!$I$2:$I$6000,Registros!$A$2:$A$6000,"CS",Registros!$B$2:$B$6000,$A1279),0)</f>
        <v/>
      </c>
      <c r="K1279">
        <f>IF(COUNTIFS(Winback!$K$2:$K$300,$D1279)&gt;0,1,0)</f>
        <v/>
      </c>
      <c r="L1279">
        <f>IF(AND($K1279=1,LEFT($A1279,3)="WB-"),SUMIFS(Winback!$D$2:$D$300,Winback!$K$2:$K$300,$D1279),0)</f>
        <v/>
      </c>
      <c r="M1279">
        <f>IF(OR($E1279=1,$G1279=1,SUMIFS(Registros!$J$2:$J$6000,Registros!$B$2:$B$6000,$A1279)&gt;0),1,0)</f>
        <v/>
      </c>
      <c r="N1279">
        <f>IF($J1279&gt;0,1,IF(COUNTIFS(Registros!$A$2:$A$6000,"CS",Registros!$B$2:$B$6000,$A1279,Registros!$K$2:$K$6000,"&lt;&gt;")&gt;0,1,0))</f>
        <v/>
      </c>
      <c r="O1279">
        <f>IF(AND($K1279=1,$E1279=0,$G1279=0,$I1279=0),"WINBACK",IF(AND($M1279=1,$N1279&gt;0),"CONVERGENTE",IF($M1279=1,"SOLO MÓVIL",IF($N1279&gt;0,"SOLO FIJO / INTERNET","SIN SERVICIOS"))))</f>
        <v/>
      </c>
      <c r="P1279">
        <f>IF($O1279="WINBACK","Recuperar (winback)",IF($O1279="CONVERGENTE","Upgrade / más líneas",IF($O1279="SOLO MÓVIL","Ofrecer fijo + internet (FLBBTV)",IF($O1279="SOLO FIJO / INTERNET","Ofrecer línea móvil Nextphone","Oferta completa (móvil + fijo + internet)"))))</f>
        <v/>
      </c>
      <c r="Q1279">
        <f>$F1279+$H1279+$L1279</f>
        <v/>
      </c>
      <c r="R1279">
        <f>IFERROR(VLOOKUP($A1279,Registros!$B$2:$G$6000,6,0),IFERROR(VLOOKUP($D1279,Winback!$B$2:$C$300,2,0),""))</f>
        <v/>
      </c>
      <c r="S1279">
        <f>IF($E1279=1,"NP","")&amp;IF($G1279=1,"+MOV","")&amp;IF($I1279=1,"+CS","")&amp;IF($K1279=1,"+WB","")</f>
        <v/>
      </c>
      <c r="T1279">
        <f>$E1279+$G1279+$I1279+$K1279</f>
        <v/>
      </c>
    </row>
    <row r="1280">
      <c r="A1280" t="inlineStr">
        <is>
          <t>332203220000</t>
        </is>
      </c>
      <c r="B1280" t="inlineStr">
        <is>
          <t>33220322</t>
        </is>
      </c>
      <c r="C1280" t="inlineStr">
        <is>
          <t>Matilde Atencio</t>
        </is>
      </c>
      <c r="D1280" t="inlineStr">
        <is>
          <t>MATILDEATENCIO</t>
        </is>
      </c>
      <c r="E1280">
        <f>IF(COUNTIFS(Registros!$A$2:$A$6000,"NP",Registros!$B$2:$B$6000,$A1280)&gt;0,1,0)</f>
        <v/>
      </c>
      <c r="F1280">
        <f>IF($E1280=1,SUMIFS(Registros!$F$2:$F$6000,Registros!$A$2:$A$6000,"NP",Registros!$B$2:$B$6000,$A1280),0)</f>
        <v/>
      </c>
      <c r="G1280">
        <f>IF(COUNTIFS(Registros!$A$2:$A$6000,"MOV",Registros!$B$2:$B$6000,$A1280)&gt;0,1,0)</f>
        <v/>
      </c>
      <c r="H1280">
        <f>IF($G1280=1,SUMIFS(Registros!$F$2:$F$6000,Registros!$A$2:$A$6000,"MOV",Registros!$B$2:$B$6000,$A1280),0)</f>
        <v/>
      </c>
      <c r="I1280">
        <f>IF(COUNTIFS(Registros!$A$2:$A$6000,"CS",Registros!$B$2:$B$6000,$A1280)&gt;0,1,0)</f>
        <v/>
      </c>
      <c r="J1280">
        <f>IF($I1280=1,SUMIFS(Registros!$I$2:$I$6000,Registros!$A$2:$A$6000,"CS",Registros!$B$2:$B$6000,$A1280),0)</f>
        <v/>
      </c>
      <c r="K1280">
        <f>IF(COUNTIFS(Winback!$K$2:$K$300,$D1280)&gt;0,1,0)</f>
        <v/>
      </c>
      <c r="L1280">
        <f>IF(AND($K1280=1,LEFT($A1280,3)="WB-"),SUMIFS(Winback!$D$2:$D$300,Winback!$K$2:$K$300,$D1280),0)</f>
        <v/>
      </c>
      <c r="M1280">
        <f>IF(OR($E1280=1,$G1280=1,SUMIFS(Registros!$J$2:$J$6000,Registros!$B$2:$B$6000,$A1280)&gt;0),1,0)</f>
        <v/>
      </c>
      <c r="N1280">
        <f>IF($J1280&gt;0,1,IF(COUNTIFS(Registros!$A$2:$A$6000,"CS",Registros!$B$2:$B$6000,$A1280,Registros!$K$2:$K$6000,"&lt;&gt;")&gt;0,1,0))</f>
        <v/>
      </c>
      <c r="O1280">
        <f>IF(AND($K1280=1,$E1280=0,$G1280=0,$I1280=0),"WINBACK",IF(AND($M1280=1,$N1280&gt;0),"CONVERGENTE",IF($M1280=1,"SOLO MÓVIL",IF($N1280&gt;0,"SOLO FIJO / INTERNET","SIN SERVICIOS"))))</f>
        <v/>
      </c>
      <c r="P1280">
        <f>IF($O1280="WINBACK","Recuperar (winback)",IF($O1280="CONVERGENTE","Upgrade / más líneas",IF($O1280="SOLO MÓVIL","Ofrecer fijo + internet (FLBBTV)",IF($O1280="SOLO FIJO / INTERNET","Ofrecer línea móvil Nextphone","Oferta completa (móvil + fijo + internet)"))))</f>
        <v/>
      </c>
      <c r="Q1280">
        <f>$F1280+$H1280+$L1280</f>
        <v/>
      </c>
      <c r="R1280">
        <f>IFERROR(VLOOKUP($A1280,Registros!$B$2:$G$6000,6,0),IFERROR(VLOOKUP($D1280,Winback!$B$2:$C$300,2,0),""))</f>
        <v/>
      </c>
      <c r="S1280">
        <f>IF($E1280=1,"NP","")&amp;IF($G1280=1,"+MOV","")&amp;IF($I1280=1,"+CS","")&amp;IF($K1280=1,"+WB","")</f>
        <v/>
      </c>
      <c r="T1280">
        <f>$E1280+$G1280+$I1280+$K1280</f>
        <v/>
      </c>
    </row>
    <row r="1281">
      <c r="A1281" t="inlineStr">
        <is>
          <t>344445290000</t>
        </is>
      </c>
      <c r="B1281" t="inlineStr">
        <is>
          <t>34444529</t>
        </is>
      </c>
      <c r="C1281" t="inlineStr">
        <is>
          <t>JESUS IBARRA</t>
        </is>
      </c>
      <c r="D1281" t="inlineStr">
        <is>
          <t>JESUSIBARRA</t>
        </is>
      </c>
      <c r="E1281">
        <f>IF(COUNTIFS(Registros!$A$2:$A$6000,"NP",Registros!$B$2:$B$6000,$A1281)&gt;0,1,0)</f>
        <v/>
      </c>
      <c r="F1281">
        <f>IF($E1281=1,SUMIFS(Registros!$F$2:$F$6000,Registros!$A$2:$A$6000,"NP",Registros!$B$2:$B$6000,$A1281),0)</f>
        <v/>
      </c>
      <c r="G1281">
        <f>IF(COUNTIFS(Registros!$A$2:$A$6000,"MOV",Registros!$B$2:$B$6000,$A1281)&gt;0,1,0)</f>
        <v/>
      </c>
      <c r="H1281">
        <f>IF($G1281=1,SUMIFS(Registros!$F$2:$F$6000,Registros!$A$2:$A$6000,"MOV",Registros!$B$2:$B$6000,$A1281),0)</f>
        <v/>
      </c>
      <c r="I1281">
        <f>IF(COUNTIFS(Registros!$A$2:$A$6000,"CS",Registros!$B$2:$B$6000,$A1281)&gt;0,1,0)</f>
        <v/>
      </c>
      <c r="J1281">
        <f>IF($I1281=1,SUMIFS(Registros!$I$2:$I$6000,Registros!$A$2:$A$6000,"CS",Registros!$B$2:$B$6000,$A1281),0)</f>
        <v/>
      </c>
      <c r="K1281">
        <f>IF(COUNTIFS(Winback!$K$2:$K$300,$D1281)&gt;0,1,0)</f>
        <v/>
      </c>
      <c r="L1281">
        <f>IF(AND($K1281=1,LEFT($A1281,3)="WB-"),SUMIFS(Winback!$D$2:$D$300,Winback!$K$2:$K$300,$D1281),0)</f>
        <v/>
      </c>
      <c r="M1281">
        <f>IF(OR($E1281=1,$G1281=1,SUMIFS(Registros!$J$2:$J$6000,Registros!$B$2:$B$6000,$A1281)&gt;0),1,0)</f>
        <v/>
      </c>
      <c r="N1281">
        <f>IF($J1281&gt;0,1,IF(COUNTIFS(Registros!$A$2:$A$6000,"CS",Registros!$B$2:$B$6000,$A1281,Registros!$K$2:$K$6000,"&lt;&gt;")&gt;0,1,0))</f>
        <v/>
      </c>
      <c r="O1281">
        <f>IF(AND($K1281=1,$E1281=0,$G1281=0,$I1281=0),"WINBACK",IF(AND($M1281=1,$N1281&gt;0),"CONVERGENTE",IF($M1281=1,"SOLO MÓVIL",IF($N1281&gt;0,"SOLO FIJO / INTERNET","SIN SERVICIOS"))))</f>
        <v/>
      </c>
      <c r="P1281">
        <f>IF($O1281="WINBACK","Recuperar (winback)",IF($O1281="CONVERGENTE","Upgrade / más líneas",IF($O1281="SOLO MÓVIL","Ofrecer fijo + internet (FLBBTV)",IF($O1281="SOLO FIJO / INTERNET","Ofrecer línea móvil Nextphone","Oferta completa (móvil + fijo + internet)"))))</f>
        <v/>
      </c>
      <c r="Q1281">
        <f>$F1281+$H1281+$L1281</f>
        <v/>
      </c>
      <c r="R1281">
        <f>IFERROR(VLOOKUP($A1281,Registros!$B$2:$G$6000,6,0),IFERROR(VLOOKUP($D1281,Winback!$B$2:$C$300,2,0),""))</f>
        <v/>
      </c>
      <c r="S1281">
        <f>IF($E1281=1,"NP","")&amp;IF($G1281=1,"+MOV","")&amp;IF($I1281=1,"+CS","")&amp;IF($K1281=1,"+WB","")</f>
        <v/>
      </c>
      <c r="T1281">
        <f>$E1281+$G1281+$I1281+$K1281</f>
        <v/>
      </c>
    </row>
    <row r="1282">
      <c r="A1282" t="inlineStr">
        <is>
          <t>357357540000</t>
        </is>
      </c>
      <c r="B1282" t="inlineStr">
        <is>
          <t>35735754</t>
        </is>
      </c>
      <c r="C1282" t="inlineStr">
        <is>
          <t>JUAN BARBA</t>
        </is>
      </c>
      <c r="D1282" t="inlineStr">
        <is>
          <t>JUANBARBA</t>
        </is>
      </c>
      <c r="E1282">
        <f>IF(COUNTIFS(Registros!$A$2:$A$6000,"NP",Registros!$B$2:$B$6000,$A1282)&gt;0,1,0)</f>
        <v/>
      </c>
      <c r="F1282">
        <f>IF($E1282=1,SUMIFS(Registros!$F$2:$F$6000,Registros!$A$2:$A$6000,"NP",Registros!$B$2:$B$6000,$A1282),0)</f>
        <v/>
      </c>
      <c r="G1282">
        <f>IF(COUNTIFS(Registros!$A$2:$A$6000,"MOV",Registros!$B$2:$B$6000,$A1282)&gt;0,1,0)</f>
        <v/>
      </c>
      <c r="H1282">
        <f>IF($G1282=1,SUMIFS(Registros!$F$2:$F$6000,Registros!$A$2:$A$6000,"MOV",Registros!$B$2:$B$6000,$A1282),0)</f>
        <v/>
      </c>
      <c r="I1282">
        <f>IF(COUNTIFS(Registros!$A$2:$A$6000,"CS",Registros!$B$2:$B$6000,$A1282)&gt;0,1,0)</f>
        <v/>
      </c>
      <c r="J1282">
        <f>IF($I1282=1,SUMIFS(Registros!$I$2:$I$6000,Registros!$A$2:$A$6000,"CS",Registros!$B$2:$B$6000,$A1282),0)</f>
        <v/>
      </c>
      <c r="K1282">
        <f>IF(COUNTIFS(Winback!$K$2:$K$300,$D1282)&gt;0,1,0)</f>
        <v/>
      </c>
      <c r="L1282">
        <f>IF(AND($K1282=1,LEFT($A1282,3)="WB-"),SUMIFS(Winback!$D$2:$D$300,Winback!$K$2:$K$300,$D1282),0)</f>
        <v/>
      </c>
      <c r="M1282">
        <f>IF(OR($E1282=1,$G1282=1,SUMIFS(Registros!$J$2:$J$6000,Registros!$B$2:$B$6000,$A1282)&gt;0),1,0)</f>
        <v/>
      </c>
      <c r="N1282">
        <f>IF($J1282&gt;0,1,IF(COUNTIFS(Registros!$A$2:$A$6000,"CS",Registros!$B$2:$B$6000,$A1282,Registros!$K$2:$K$6000,"&lt;&gt;")&gt;0,1,0))</f>
        <v/>
      </c>
      <c r="O1282">
        <f>IF(AND($K1282=1,$E1282=0,$G1282=0,$I1282=0),"WINBACK",IF(AND($M1282=1,$N1282&gt;0),"CONVERGENTE",IF($M1282=1,"SOLO MÓVIL",IF($N1282&gt;0,"SOLO FIJO / INTERNET","SIN SERVICIOS"))))</f>
        <v/>
      </c>
      <c r="P1282">
        <f>IF($O1282="WINBACK","Recuperar (winback)",IF($O1282="CONVERGENTE","Upgrade / más líneas",IF($O1282="SOLO MÓVIL","Ofrecer fijo + internet (FLBBTV)",IF($O1282="SOLO FIJO / INTERNET","Ofrecer línea móvil Nextphone","Oferta completa (móvil + fijo + internet)"))))</f>
        <v/>
      </c>
      <c r="Q1282">
        <f>$F1282+$H1282+$L1282</f>
        <v/>
      </c>
      <c r="R1282">
        <f>IFERROR(VLOOKUP($A1282,Registros!$B$2:$G$6000,6,0),IFERROR(VLOOKUP($D1282,Winback!$B$2:$C$300,2,0),""))</f>
        <v/>
      </c>
      <c r="S1282">
        <f>IF($E1282=1,"NP","")&amp;IF($G1282=1,"+MOV","")&amp;IF($I1282=1,"+CS","")&amp;IF($K1282=1,"+WB","")</f>
        <v/>
      </c>
      <c r="T1282">
        <f>$E1282+$G1282+$I1282+$K1282</f>
        <v/>
      </c>
    </row>
    <row r="1283">
      <c r="A1283" t="inlineStr">
        <is>
          <t>357284120000</t>
        </is>
      </c>
      <c r="B1283" t="inlineStr">
        <is>
          <t>35728412</t>
        </is>
      </c>
      <c r="C1283" t="inlineStr">
        <is>
          <t>JOSE MANUEL RAJOY CERDEIRA</t>
        </is>
      </c>
      <c r="D1283" t="inlineStr">
        <is>
          <t>JOSEMANUELRAJOYCERDEIRA</t>
        </is>
      </c>
      <c r="E1283">
        <f>IF(COUNTIFS(Registros!$A$2:$A$6000,"NP",Registros!$B$2:$B$6000,$A1283)&gt;0,1,0)</f>
        <v/>
      </c>
      <c r="F1283">
        <f>IF($E1283=1,SUMIFS(Registros!$F$2:$F$6000,Registros!$A$2:$A$6000,"NP",Registros!$B$2:$B$6000,$A1283),0)</f>
        <v/>
      </c>
      <c r="G1283">
        <f>IF(COUNTIFS(Registros!$A$2:$A$6000,"MOV",Registros!$B$2:$B$6000,$A1283)&gt;0,1,0)</f>
        <v/>
      </c>
      <c r="H1283">
        <f>IF($G1283=1,SUMIFS(Registros!$F$2:$F$6000,Registros!$A$2:$A$6000,"MOV",Registros!$B$2:$B$6000,$A1283),0)</f>
        <v/>
      </c>
      <c r="I1283">
        <f>IF(COUNTIFS(Registros!$A$2:$A$6000,"CS",Registros!$B$2:$B$6000,$A1283)&gt;0,1,0)</f>
        <v/>
      </c>
      <c r="J1283">
        <f>IF($I1283=1,SUMIFS(Registros!$I$2:$I$6000,Registros!$A$2:$A$6000,"CS",Registros!$B$2:$B$6000,$A1283),0)</f>
        <v/>
      </c>
      <c r="K1283">
        <f>IF(COUNTIFS(Winback!$K$2:$K$300,$D1283)&gt;0,1,0)</f>
        <v/>
      </c>
      <c r="L1283">
        <f>IF(AND($K1283=1,LEFT($A1283,3)="WB-"),SUMIFS(Winback!$D$2:$D$300,Winback!$K$2:$K$300,$D1283),0)</f>
        <v/>
      </c>
      <c r="M1283">
        <f>IF(OR($E1283=1,$G1283=1,SUMIFS(Registros!$J$2:$J$6000,Registros!$B$2:$B$6000,$A1283)&gt;0),1,0)</f>
        <v/>
      </c>
      <c r="N1283">
        <f>IF($J1283&gt;0,1,IF(COUNTIFS(Registros!$A$2:$A$6000,"CS",Registros!$B$2:$B$6000,$A1283,Registros!$K$2:$K$6000,"&lt;&gt;")&gt;0,1,0))</f>
        <v/>
      </c>
      <c r="O1283">
        <f>IF(AND($K1283=1,$E1283=0,$G1283=0,$I1283=0),"WINBACK",IF(AND($M1283=1,$N1283&gt;0),"CONVERGENTE",IF($M1283=1,"SOLO MÓVIL",IF($N1283&gt;0,"SOLO FIJO / INTERNET","SIN SERVICIOS"))))</f>
        <v/>
      </c>
      <c r="P1283">
        <f>IF($O1283="WINBACK","Recuperar (winback)",IF($O1283="CONVERGENTE","Upgrade / más líneas",IF($O1283="SOLO MÓVIL","Ofrecer fijo + internet (FLBBTV)",IF($O1283="SOLO FIJO / INTERNET","Ofrecer línea móvil Nextphone","Oferta completa (móvil + fijo + internet)"))))</f>
        <v/>
      </c>
      <c r="Q1283">
        <f>$F1283+$H1283+$L1283</f>
        <v/>
      </c>
      <c r="R1283">
        <f>IFERROR(VLOOKUP($A1283,Registros!$B$2:$G$6000,6,0),IFERROR(VLOOKUP($D1283,Winback!$B$2:$C$300,2,0),""))</f>
        <v/>
      </c>
      <c r="S1283">
        <f>IF($E1283=1,"NP","")&amp;IF($G1283=1,"+MOV","")&amp;IF($I1283=1,"+CS","")&amp;IF($K1283=1,"+WB","")</f>
        <v/>
      </c>
      <c r="T1283">
        <f>$E1283+$G1283+$I1283+$K1283</f>
        <v/>
      </c>
    </row>
    <row r="1284">
      <c r="A1284" t="inlineStr">
        <is>
          <t>312214350000</t>
        </is>
      </c>
      <c r="B1284" t="inlineStr">
        <is>
          <t>31221435</t>
        </is>
      </c>
      <c r="C1284" t="inlineStr">
        <is>
          <t>ROMÃN JAÃ?N</t>
        </is>
      </c>
      <c r="D1284" t="inlineStr">
        <is>
          <t>ROMANJAAN</t>
        </is>
      </c>
      <c r="E1284">
        <f>IF(COUNTIFS(Registros!$A$2:$A$6000,"NP",Registros!$B$2:$B$6000,$A1284)&gt;0,1,0)</f>
        <v/>
      </c>
      <c r="F1284">
        <f>IF($E1284=1,SUMIFS(Registros!$F$2:$F$6000,Registros!$A$2:$A$6000,"NP",Registros!$B$2:$B$6000,$A1284),0)</f>
        <v/>
      </c>
      <c r="G1284">
        <f>IF(COUNTIFS(Registros!$A$2:$A$6000,"MOV",Registros!$B$2:$B$6000,$A1284)&gt;0,1,0)</f>
        <v/>
      </c>
      <c r="H1284">
        <f>IF($G1284=1,SUMIFS(Registros!$F$2:$F$6000,Registros!$A$2:$A$6000,"MOV",Registros!$B$2:$B$6000,$A1284),0)</f>
        <v/>
      </c>
      <c r="I1284">
        <f>IF(COUNTIFS(Registros!$A$2:$A$6000,"CS",Registros!$B$2:$B$6000,$A1284)&gt;0,1,0)</f>
        <v/>
      </c>
      <c r="J1284">
        <f>IF($I1284=1,SUMIFS(Registros!$I$2:$I$6000,Registros!$A$2:$A$6000,"CS",Registros!$B$2:$B$6000,$A1284),0)</f>
        <v/>
      </c>
      <c r="K1284">
        <f>IF(COUNTIFS(Winback!$K$2:$K$300,$D1284)&gt;0,1,0)</f>
        <v/>
      </c>
      <c r="L1284">
        <f>IF(AND($K1284=1,LEFT($A1284,3)="WB-"),SUMIFS(Winback!$D$2:$D$300,Winback!$K$2:$K$300,$D1284),0)</f>
        <v/>
      </c>
      <c r="M1284">
        <f>IF(OR($E1284=1,$G1284=1,SUMIFS(Registros!$J$2:$J$6000,Registros!$B$2:$B$6000,$A1284)&gt;0),1,0)</f>
        <v/>
      </c>
      <c r="N1284">
        <f>IF($J1284&gt;0,1,IF(COUNTIFS(Registros!$A$2:$A$6000,"CS",Registros!$B$2:$B$6000,$A1284,Registros!$K$2:$K$6000,"&lt;&gt;")&gt;0,1,0))</f>
        <v/>
      </c>
      <c r="O1284">
        <f>IF(AND($K1284=1,$E1284=0,$G1284=0,$I1284=0),"WINBACK",IF(AND($M1284=1,$N1284&gt;0),"CONVERGENTE",IF($M1284=1,"SOLO MÓVIL",IF($N1284&gt;0,"SOLO FIJO / INTERNET","SIN SERVICIOS"))))</f>
        <v/>
      </c>
      <c r="P1284">
        <f>IF($O1284="WINBACK","Recuperar (winback)",IF($O1284="CONVERGENTE","Upgrade / más líneas",IF($O1284="SOLO MÓVIL","Ofrecer fijo + internet (FLBBTV)",IF($O1284="SOLO FIJO / INTERNET","Ofrecer línea móvil Nextphone","Oferta completa (móvil + fijo + internet)"))))</f>
        <v/>
      </c>
      <c r="Q1284">
        <f>$F1284+$H1284+$L1284</f>
        <v/>
      </c>
      <c r="R1284">
        <f>IFERROR(VLOOKUP($A1284,Registros!$B$2:$G$6000,6,0),IFERROR(VLOOKUP($D1284,Winback!$B$2:$C$300,2,0),""))</f>
        <v/>
      </c>
      <c r="S1284">
        <f>IF($E1284=1,"NP","")&amp;IF($G1284=1,"+MOV","")&amp;IF($I1284=1,"+CS","")&amp;IF($K1284=1,"+WB","")</f>
        <v/>
      </c>
      <c r="T1284">
        <f>$E1284+$G1284+$I1284+$K1284</f>
        <v/>
      </c>
    </row>
    <row r="1285">
      <c r="A1285" t="inlineStr">
        <is>
          <t>357219480000</t>
        </is>
      </c>
      <c r="B1285" t="inlineStr">
        <is>
          <t>35721948</t>
        </is>
      </c>
      <c r="C1285" t="inlineStr">
        <is>
          <t>ARACELLIS ELIZABETH RODRIGUEZ MURILLO</t>
        </is>
      </c>
      <c r="D1285" t="inlineStr">
        <is>
          <t>ARACELLISELIZABETHRODRIGUEZMURILLO</t>
        </is>
      </c>
      <c r="E1285">
        <f>IF(COUNTIFS(Registros!$A$2:$A$6000,"NP",Registros!$B$2:$B$6000,$A1285)&gt;0,1,0)</f>
        <v/>
      </c>
      <c r="F1285">
        <f>IF($E1285=1,SUMIFS(Registros!$F$2:$F$6000,Registros!$A$2:$A$6000,"NP",Registros!$B$2:$B$6000,$A1285),0)</f>
        <v/>
      </c>
      <c r="G1285">
        <f>IF(COUNTIFS(Registros!$A$2:$A$6000,"MOV",Registros!$B$2:$B$6000,$A1285)&gt;0,1,0)</f>
        <v/>
      </c>
      <c r="H1285">
        <f>IF($G1285=1,SUMIFS(Registros!$F$2:$F$6000,Registros!$A$2:$A$6000,"MOV",Registros!$B$2:$B$6000,$A1285),0)</f>
        <v/>
      </c>
      <c r="I1285">
        <f>IF(COUNTIFS(Registros!$A$2:$A$6000,"CS",Registros!$B$2:$B$6000,$A1285)&gt;0,1,0)</f>
        <v/>
      </c>
      <c r="J1285">
        <f>IF($I1285=1,SUMIFS(Registros!$I$2:$I$6000,Registros!$A$2:$A$6000,"CS",Registros!$B$2:$B$6000,$A1285),0)</f>
        <v/>
      </c>
      <c r="K1285">
        <f>IF(COUNTIFS(Winback!$K$2:$K$300,$D1285)&gt;0,1,0)</f>
        <v/>
      </c>
      <c r="L1285">
        <f>IF(AND($K1285=1,LEFT($A1285,3)="WB-"),SUMIFS(Winback!$D$2:$D$300,Winback!$K$2:$K$300,$D1285),0)</f>
        <v/>
      </c>
      <c r="M1285">
        <f>IF(OR($E1285=1,$G1285=1,SUMIFS(Registros!$J$2:$J$6000,Registros!$B$2:$B$6000,$A1285)&gt;0),1,0)</f>
        <v/>
      </c>
      <c r="N1285">
        <f>IF($J1285&gt;0,1,IF(COUNTIFS(Registros!$A$2:$A$6000,"CS",Registros!$B$2:$B$6000,$A1285,Registros!$K$2:$K$6000,"&lt;&gt;")&gt;0,1,0))</f>
        <v/>
      </c>
      <c r="O1285">
        <f>IF(AND($K1285=1,$E1285=0,$G1285=0,$I1285=0),"WINBACK",IF(AND($M1285=1,$N1285&gt;0),"CONVERGENTE",IF($M1285=1,"SOLO MÓVIL",IF($N1285&gt;0,"SOLO FIJO / INTERNET","SIN SERVICIOS"))))</f>
        <v/>
      </c>
      <c r="P1285">
        <f>IF($O1285="WINBACK","Recuperar (winback)",IF($O1285="CONVERGENTE","Upgrade / más líneas",IF($O1285="SOLO MÓVIL","Ofrecer fijo + internet (FLBBTV)",IF($O1285="SOLO FIJO / INTERNET","Ofrecer línea móvil Nextphone","Oferta completa (móvil + fijo + internet)"))))</f>
        <v/>
      </c>
      <c r="Q1285">
        <f>$F1285+$H1285+$L1285</f>
        <v/>
      </c>
      <c r="R1285">
        <f>IFERROR(VLOOKUP($A1285,Registros!$B$2:$G$6000,6,0),IFERROR(VLOOKUP($D1285,Winback!$B$2:$C$300,2,0),""))</f>
        <v/>
      </c>
      <c r="S1285">
        <f>IF($E1285=1,"NP","")&amp;IF($G1285=1,"+MOV","")&amp;IF($I1285=1,"+CS","")&amp;IF($K1285=1,"+WB","")</f>
        <v/>
      </c>
      <c r="T1285">
        <f>$E1285+$G1285+$I1285+$K1285</f>
        <v/>
      </c>
    </row>
    <row r="1286">
      <c r="A1286" t="inlineStr">
        <is>
          <t>321481970000</t>
        </is>
      </c>
      <c r="B1286" t="inlineStr">
        <is>
          <t>32148197</t>
        </is>
      </c>
      <c r="C1286" t="inlineStr">
        <is>
          <t>Capitales e I</t>
        </is>
      </c>
      <c r="D1286" t="inlineStr">
        <is>
          <t>CAPITALESEI</t>
        </is>
      </c>
      <c r="E1286">
        <f>IF(COUNTIFS(Registros!$A$2:$A$6000,"NP",Registros!$B$2:$B$6000,$A1286)&gt;0,1,0)</f>
        <v/>
      </c>
      <c r="F1286">
        <f>IF($E1286=1,SUMIFS(Registros!$F$2:$F$6000,Registros!$A$2:$A$6000,"NP",Registros!$B$2:$B$6000,$A1286),0)</f>
        <v/>
      </c>
      <c r="G1286">
        <f>IF(COUNTIFS(Registros!$A$2:$A$6000,"MOV",Registros!$B$2:$B$6000,$A1286)&gt;0,1,0)</f>
        <v/>
      </c>
      <c r="H1286">
        <f>IF($G1286=1,SUMIFS(Registros!$F$2:$F$6000,Registros!$A$2:$A$6000,"MOV",Registros!$B$2:$B$6000,$A1286),0)</f>
        <v/>
      </c>
      <c r="I1286">
        <f>IF(COUNTIFS(Registros!$A$2:$A$6000,"CS",Registros!$B$2:$B$6000,$A1286)&gt;0,1,0)</f>
        <v/>
      </c>
      <c r="J1286">
        <f>IF($I1286=1,SUMIFS(Registros!$I$2:$I$6000,Registros!$A$2:$A$6000,"CS",Registros!$B$2:$B$6000,$A1286),0)</f>
        <v/>
      </c>
      <c r="K1286">
        <f>IF(COUNTIFS(Winback!$K$2:$K$300,$D1286)&gt;0,1,0)</f>
        <v/>
      </c>
      <c r="L1286">
        <f>IF(AND($K1286=1,LEFT($A1286,3)="WB-"),SUMIFS(Winback!$D$2:$D$300,Winback!$K$2:$K$300,$D1286),0)</f>
        <v/>
      </c>
      <c r="M1286">
        <f>IF(OR($E1286=1,$G1286=1,SUMIFS(Registros!$J$2:$J$6000,Registros!$B$2:$B$6000,$A1286)&gt;0),1,0)</f>
        <v/>
      </c>
      <c r="N1286">
        <f>IF($J1286&gt;0,1,IF(COUNTIFS(Registros!$A$2:$A$6000,"CS",Registros!$B$2:$B$6000,$A1286,Registros!$K$2:$K$6000,"&lt;&gt;")&gt;0,1,0))</f>
        <v/>
      </c>
      <c r="O1286">
        <f>IF(AND($K1286=1,$E1286=0,$G1286=0,$I1286=0),"WINBACK",IF(AND($M1286=1,$N1286&gt;0),"CONVERGENTE",IF($M1286=1,"SOLO MÓVIL",IF($N1286&gt;0,"SOLO FIJO / INTERNET","SIN SERVICIOS"))))</f>
        <v/>
      </c>
      <c r="P1286">
        <f>IF($O1286="WINBACK","Recuperar (winback)",IF($O1286="CONVERGENTE","Upgrade / más líneas",IF($O1286="SOLO MÓVIL","Ofrecer fijo + internet (FLBBTV)",IF($O1286="SOLO FIJO / INTERNET","Ofrecer línea móvil Nextphone","Oferta completa (móvil + fijo + internet)"))))</f>
        <v/>
      </c>
      <c r="Q1286">
        <f>$F1286+$H1286+$L1286</f>
        <v/>
      </c>
      <c r="R1286">
        <f>IFERROR(VLOOKUP($A1286,Registros!$B$2:$G$6000,6,0),IFERROR(VLOOKUP($D1286,Winback!$B$2:$C$300,2,0),""))</f>
        <v/>
      </c>
      <c r="S1286">
        <f>IF($E1286=1,"NP","")&amp;IF($G1286=1,"+MOV","")&amp;IF($I1286=1,"+CS","")&amp;IF($K1286=1,"+WB","")</f>
        <v/>
      </c>
      <c r="T1286">
        <f>$E1286+$G1286+$I1286+$K1286</f>
        <v/>
      </c>
    </row>
    <row r="1287">
      <c r="A1287" t="inlineStr">
        <is>
          <t>367039190000</t>
        </is>
      </c>
      <c r="B1287" t="inlineStr">
        <is>
          <t>36703919</t>
        </is>
      </c>
      <c r="C1287" t="inlineStr">
        <is>
          <t>JULIA MARIA RIVAS UREÑA</t>
        </is>
      </c>
      <c r="D1287" t="inlineStr">
        <is>
          <t>JULIAMARIARIVASURENA</t>
        </is>
      </c>
      <c r="E1287">
        <f>IF(COUNTIFS(Registros!$A$2:$A$6000,"NP",Registros!$B$2:$B$6000,$A1287)&gt;0,1,0)</f>
        <v/>
      </c>
      <c r="F1287">
        <f>IF($E1287=1,SUMIFS(Registros!$F$2:$F$6000,Registros!$A$2:$A$6000,"NP",Registros!$B$2:$B$6000,$A1287),0)</f>
        <v/>
      </c>
      <c r="G1287">
        <f>IF(COUNTIFS(Registros!$A$2:$A$6000,"MOV",Registros!$B$2:$B$6000,$A1287)&gt;0,1,0)</f>
        <v/>
      </c>
      <c r="H1287">
        <f>IF($G1287=1,SUMIFS(Registros!$F$2:$F$6000,Registros!$A$2:$A$6000,"MOV",Registros!$B$2:$B$6000,$A1287),0)</f>
        <v/>
      </c>
      <c r="I1287">
        <f>IF(COUNTIFS(Registros!$A$2:$A$6000,"CS",Registros!$B$2:$B$6000,$A1287)&gt;0,1,0)</f>
        <v/>
      </c>
      <c r="J1287">
        <f>IF($I1287=1,SUMIFS(Registros!$I$2:$I$6000,Registros!$A$2:$A$6000,"CS",Registros!$B$2:$B$6000,$A1287),0)</f>
        <v/>
      </c>
      <c r="K1287">
        <f>IF(COUNTIFS(Winback!$K$2:$K$300,$D1287)&gt;0,1,0)</f>
        <v/>
      </c>
      <c r="L1287">
        <f>IF(AND($K1287=1,LEFT($A1287,3)="WB-"),SUMIFS(Winback!$D$2:$D$300,Winback!$K$2:$K$300,$D1287),0)</f>
        <v/>
      </c>
      <c r="M1287">
        <f>IF(OR($E1287=1,$G1287=1,SUMIFS(Registros!$J$2:$J$6000,Registros!$B$2:$B$6000,$A1287)&gt;0),1,0)</f>
        <v/>
      </c>
      <c r="N1287">
        <f>IF($J1287&gt;0,1,IF(COUNTIFS(Registros!$A$2:$A$6000,"CS",Registros!$B$2:$B$6000,$A1287,Registros!$K$2:$K$6000,"&lt;&gt;")&gt;0,1,0))</f>
        <v/>
      </c>
      <c r="O1287">
        <f>IF(AND($K1287=1,$E1287=0,$G1287=0,$I1287=0),"WINBACK",IF(AND($M1287=1,$N1287&gt;0),"CONVERGENTE",IF($M1287=1,"SOLO MÓVIL",IF($N1287&gt;0,"SOLO FIJO / INTERNET","SIN SERVICIOS"))))</f>
        <v/>
      </c>
      <c r="P1287">
        <f>IF($O1287="WINBACK","Recuperar (winback)",IF($O1287="CONVERGENTE","Upgrade / más líneas",IF($O1287="SOLO MÓVIL","Ofrecer fijo + internet (FLBBTV)",IF($O1287="SOLO FIJO / INTERNET","Ofrecer línea móvil Nextphone","Oferta completa (móvil + fijo + internet)"))))</f>
        <v/>
      </c>
      <c r="Q1287">
        <f>$F1287+$H1287+$L1287</f>
        <v/>
      </c>
      <c r="R1287">
        <f>IFERROR(VLOOKUP($A1287,Registros!$B$2:$G$6000,6,0),IFERROR(VLOOKUP($D1287,Winback!$B$2:$C$300,2,0),""))</f>
        <v/>
      </c>
      <c r="S1287">
        <f>IF($E1287=1,"NP","")&amp;IF($G1287=1,"+MOV","")&amp;IF($I1287=1,"+CS","")&amp;IF($K1287=1,"+WB","")</f>
        <v/>
      </c>
      <c r="T1287">
        <f>$E1287+$G1287+$I1287+$K1287</f>
        <v/>
      </c>
    </row>
    <row r="1288">
      <c r="A1288" t="inlineStr">
        <is>
          <t>349166280000</t>
        </is>
      </c>
      <c r="B1288" t="inlineStr">
        <is>
          <t>34916628</t>
        </is>
      </c>
      <c r="C1288" t="inlineStr">
        <is>
          <t>ADRIAN ARJONA</t>
        </is>
      </c>
      <c r="D1288" t="inlineStr">
        <is>
          <t>ADRIANARJONA</t>
        </is>
      </c>
      <c r="E1288">
        <f>IF(COUNTIFS(Registros!$A$2:$A$6000,"NP",Registros!$B$2:$B$6000,$A1288)&gt;0,1,0)</f>
        <v/>
      </c>
      <c r="F1288">
        <f>IF($E1288=1,SUMIFS(Registros!$F$2:$F$6000,Registros!$A$2:$A$6000,"NP",Registros!$B$2:$B$6000,$A1288),0)</f>
        <v/>
      </c>
      <c r="G1288">
        <f>IF(COUNTIFS(Registros!$A$2:$A$6000,"MOV",Registros!$B$2:$B$6000,$A1288)&gt;0,1,0)</f>
        <v/>
      </c>
      <c r="H1288">
        <f>IF($G1288=1,SUMIFS(Registros!$F$2:$F$6000,Registros!$A$2:$A$6000,"MOV",Registros!$B$2:$B$6000,$A1288),0)</f>
        <v/>
      </c>
      <c r="I1288">
        <f>IF(COUNTIFS(Registros!$A$2:$A$6000,"CS",Registros!$B$2:$B$6000,$A1288)&gt;0,1,0)</f>
        <v/>
      </c>
      <c r="J1288">
        <f>IF($I1288=1,SUMIFS(Registros!$I$2:$I$6000,Registros!$A$2:$A$6000,"CS",Registros!$B$2:$B$6000,$A1288),0)</f>
        <v/>
      </c>
      <c r="K1288">
        <f>IF(COUNTIFS(Winback!$K$2:$K$300,$D1288)&gt;0,1,0)</f>
        <v/>
      </c>
      <c r="L1288">
        <f>IF(AND($K1288=1,LEFT($A1288,3)="WB-"),SUMIFS(Winback!$D$2:$D$300,Winback!$K$2:$K$300,$D1288),0)</f>
        <v/>
      </c>
      <c r="M1288">
        <f>IF(OR($E1288=1,$G1288=1,SUMIFS(Registros!$J$2:$J$6000,Registros!$B$2:$B$6000,$A1288)&gt;0),1,0)</f>
        <v/>
      </c>
      <c r="N1288">
        <f>IF($J1288&gt;0,1,IF(COUNTIFS(Registros!$A$2:$A$6000,"CS",Registros!$B$2:$B$6000,$A1288,Registros!$K$2:$K$6000,"&lt;&gt;")&gt;0,1,0))</f>
        <v/>
      </c>
      <c r="O1288">
        <f>IF(AND($K1288=1,$E1288=0,$G1288=0,$I1288=0),"WINBACK",IF(AND($M1288=1,$N1288&gt;0),"CONVERGENTE",IF($M1288=1,"SOLO MÓVIL",IF($N1288&gt;0,"SOLO FIJO / INTERNET","SIN SERVICIOS"))))</f>
        <v/>
      </c>
      <c r="P1288">
        <f>IF($O1288="WINBACK","Recuperar (winback)",IF($O1288="CONVERGENTE","Upgrade / más líneas",IF($O1288="SOLO MÓVIL","Ofrecer fijo + internet (FLBBTV)",IF($O1288="SOLO FIJO / INTERNET","Ofrecer línea móvil Nextphone","Oferta completa (móvil + fijo + internet)"))))</f>
        <v/>
      </c>
      <c r="Q1288">
        <f>$F1288+$H1288+$L1288</f>
        <v/>
      </c>
      <c r="R1288">
        <f>IFERROR(VLOOKUP($A1288,Registros!$B$2:$G$6000,6,0),IFERROR(VLOOKUP($D1288,Winback!$B$2:$C$300,2,0),""))</f>
        <v/>
      </c>
      <c r="S1288">
        <f>IF($E1288=1,"NP","")&amp;IF($G1288=1,"+MOV","")&amp;IF($I1288=1,"+CS","")&amp;IF($K1288=1,"+WB","")</f>
        <v/>
      </c>
      <c r="T1288">
        <f>$E1288+$G1288+$I1288+$K1288</f>
        <v/>
      </c>
    </row>
    <row r="1289">
      <c r="A1289" t="inlineStr">
        <is>
          <t>358357520000</t>
        </is>
      </c>
      <c r="B1289" t="inlineStr">
        <is>
          <t>35835752</t>
        </is>
      </c>
      <c r="C1289" t="inlineStr">
        <is>
          <t>PRUEBA SOHO MOVIL</t>
        </is>
      </c>
      <c r="D1289" t="inlineStr">
        <is>
          <t>PRUEBASOHOMOVIL</t>
        </is>
      </c>
      <c r="E1289">
        <f>IF(COUNTIFS(Registros!$A$2:$A$6000,"NP",Registros!$B$2:$B$6000,$A1289)&gt;0,1,0)</f>
        <v/>
      </c>
      <c r="F1289">
        <f>IF($E1289=1,SUMIFS(Registros!$F$2:$F$6000,Registros!$A$2:$A$6000,"NP",Registros!$B$2:$B$6000,$A1289),0)</f>
        <v/>
      </c>
      <c r="G1289">
        <f>IF(COUNTIFS(Registros!$A$2:$A$6000,"MOV",Registros!$B$2:$B$6000,$A1289)&gt;0,1,0)</f>
        <v/>
      </c>
      <c r="H1289">
        <f>IF($G1289=1,SUMIFS(Registros!$F$2:$F$6000,Registros!$A$2:$A$6000,"MOV",Registros!$B$2:$B$6000,$A1289),0)</f>
        <v/>
      </c>
      <c r="I1289">
        <f>IF(COUNTIFS(Registros!$A$2:$A$6000,"CS",Registros!$B$2:$B$6000,$A1289)&gt;0,1,0)</f>
        <v/>
      </c>
      <c r="J1289">
        <f>IF($I1289=1,SUMIFS(Registros!$I$2:$I$6000,Registros!$A$2:$A$6000,"CS",Registros!$B$2:$B$6000,$A1289),0)</f>
        <v/>
      </c>
      <c r="K1289">
        <f>IF(COUNTIFS(Winback!$K$2:$K$300,$D1289)&gt;0,1,0)</f>
        <v/>
      </c>
      <c r="L1289">
        <f>IF(AND($K1289=1,LEFT($A1289,3)="WB-"),SUMIFS(Winback!$D$2:$D$300,Winback!$K$2:$K$300,$D1289),0)</f>
        <v/>
      </c>
      <c r="M1289">
        <f>IF(OR($E1289=1,$G1289=1,SUMIFS(Registros!$J$2:$J$6000,Registros!$B$2:$B$6000,$A1289)&gt;0),1,0)</f>
        <v/>
      </c>
      <c r="N1289">
        <f>IF($J1289&gt;0,1,IF(COUNTIFS(Registros!$A$2:$A$6000,"CS",Registros!$B$2:$B$6000,$A1289,Registros!$K$2:$K$6000,"&lt;&gt;")&gt;0,1,0))</f>
        <v/>
      </c>
      <c r="O1289">
        <f>IF(AND($K1289=1,$E1289=0,$G1289=0,$I1289=0),"WINBACK",IF(AND($M1289=1,$N1289&gt;0),"CONVERGENTE",IF($M1289=1,"SOLO MÓVIL",IF($N1289&gt;0,"SOLO FIJO / INTERNET","SIN SERVICIOS"))))</f>
        <v/>
      </c>
      <c r="P1289">
        <f>IF($O1289="WINBACK","Recuperar (winback)",IF($O1289="CONVERGENTE","Upgrade / más líneas",IF($O1289="SOLO MÓVIL","Ofrecer fijo + internet (FLBBTV)",IF($O1289="SOLO FIJO / INTERNET","Ofrecer línea móvil Nextphone","Oferta completa (móvil + fijo + internet)"))))</f>
        <v/>
      </c>
      <c r="Q1289">
        <f>$F1289+$H1289+$L1289</f>
        <v/>
      </c>
      <c r="R1289">
        <f>IFERROR(VLOOKUP($A1289,Registros!$B$2:$G$6000,6,0),IFERROR(VLOOKUP($D1289,Winback!$B$2:$C$300,2,0),""))</f>
        <v/>
      </c>
      <c r="S1289">
        <f>IF($E1289=1,"NP","")&amp;IF($G1289=1,"+MOV","")&amp;IF($I1289=1,"+CS","")&amp;IF($K1289=1,"+WB","")</f>
        <v/>
      </c>
      <c r="T1289">
        <f>$E1289+$G1289+$I1289+$K1289</f>
        <v/>
      </c>
    </row>
    <row r="1290">
      <c r="A1290" t="inlineStr">
        <is>
          <t>343357970000</t>
        </is>
      </c>
      <c r="B1290" t="inlineStr">
        <is>
          <t>34335797</t>
        </is>
      </c>
      <c r="C1290" t="inlineStr">
        <is>
          <t>JULIO J SANTANA</t>
        </is>
      </c>
      <c r="D1290" t="inlineStr">
        <is>
          <t>JULIOJSANTANA</t>
        </is>
      </c>
      <c r="E1290">
        <f>IF(COUNTIFS(Registros!$A$2:$A$6000,"NP",Registros!$B$2:$B$6000,$A1290)&gt;0,1,0)</f>
        <v/>
      </c>
      <c r="F1290">
        <f>IF($E1290=1,SUMIFS(Registros!$F$2:$F$6000,Registros!$A$2:$A$6000,"NP",Registros!$B$2:$B$6000,$A1290),0)</f>
        <v/>
      </c>
      <c r="G1290">
        <f>IF(COUNTIFS(Registros!$A$2:$A$6000,"MOV",Registros!$B$2:$B$6000,$A1290)&gt;0,1,0)</f>
        <v/>
      </c>
      <c r="H1290">
        <f>IF($G1290=1,SUMIFS(Registros!$F$2:$F$6000,Registros!$A$2:$A$6000,"MOV",Registros!$B$2:$B$6000,$A1290),0)</f>
        <v/>
      </c>
      <c r="I1290">
        <f>IF(COUNTIFS(Registros!$A$2:$A$6000,"CS",Registros!$B$2:$B$6000,$A1290)&gt;0,1,0)</f>
        <v/>
      </c>
      <c r="J1290">
        <f>IF($I1290=1,SUMIFS(Registros!$I$2:$I$6000,Registros!$A$2:$A$6000,"CS",Registros!$B$2:$B$6000,$A1290),0)</f>
        <v/>
      </c>
      <c r="K1290">
        <f>IF(COUNTIFS(Winback!$K$2:$K$300,$D1290)&gt;0,1,0)</f>
        <v/>
      </c>
      <c r="L1290">
        <f>IF(AND($K1290=1,LEFT($A1290,3)="WB-"),SUMIFS(Winback!$D$2:$D$300,Winback!$K$2:$K$300,$D1290),0)</f>
        <v/>
      </c>
      <c r="M1290">
        <f>IF(OR($E1290=1,$G1290=1,SUMIFS(Registros!$J$2:$J$6000,Registros!$B$2:$B$6000,$A1290)&gt;0),1,0)</f>
        <v/>
      </c>
      <c r="N1290">
        <f>IF($J1290&gt;0,1,IF(COUNTIFS(Registros!$A$2:$A$6000,"CS",Registros!$B$2:$B$6000,$A1290,Registros!$K$2:$K$6000,"&lt;&gt;")&gt;0,1,0))</f>
        <v/>
      </c>
      <c r="O1290">
        <f>IF(AND($K1290=1,$E1290=0,$G1290=0,$I1290=0),"WINBACK",IF(AND($M1290=1,$N1290&gt;0),"CONVERGENTE",IF($M1290=1,"SOLO MÓVIL",IF($N1290&gt;0,"SOLO FIJO / INTERNET","SIN SERVICIOS"))))</f>
        <v/>
      </c>
      <c r="P1290">
        <f>IF($O1290="WINBACK","Recuperar (winback)",IF($O1290="CONVERGENTE","Upgrade / más líneas",IF($O1290="SOLO MÓVIL","Ofrecer fijo + internet (FLBBTV)",IF($O1290="SOLO FIJO / INTERNET","Ofrecer línea móvil Nextphone","Oferta completa (móvil + fijo + internet)"))))</f>
        <v/>
      </c>
      <c r="Q1290">
        <f>$F1290+$H1290+$L1290</f>
        <v/>
      </c>
      <c r="R1290">
        <f>IFERROR(VLOOKUP($A1290,Registros!$B$2:$G$6000,6,0),IFERROR(VLOOKUP($D1290,Winback!$B$2:$C$300,2,0),""))</f>
        <v/>
      </c>
      <c r="S1290">
        <f>IF($E1290=1,"NP","")&amp;IF($G1290=1,"+MOV","")&amp;IF($I1290=1,"+CS","")&amp;IF($K1290=1,"+WB","")</f>
        <v/>
      </c>
      <c r="T1290">
        <f>$E1290+$G1290+$I1290+$K1290</f>
        <v/>
      </c>
    </row>
    <row r="1291">
      <c r="A1291" t="inlineStr">
        <is>
          <t>332331590000</t>
        </is>
      </c>
      <c r="B1291" t="inlineStr">
        <is>
          <t>33233159</t>
        </is>
      </c>
      <c r="C1291" t="inlineStr">
        <is>
          <t>PH DUPON TOWER</t>
        </is>
      </c>
      <c r="D1291" t="inlineStr">
        <is>
          <t>PHDUPONTOWER</t>
        </is>
      </c>
      <c r="E1291">
        <f>IF(COUNTIFS(Registros!$A$2:$A$6000,"NP",Registros!$B$2:$B$6000,$A1291)&gt;0,1,0)</f>
        <v/>
      </c>
      <c r="F1291">
        <f>IF($E1291=1,SUMIFS(Registros!$F$2:$F$6000,Registros!$A$2:$A$6000,"NP",Registros!$B$2:$B$6000,$A1291),0)</f>
        <v/>
      </c>
      <c r="G1291">
        <f>IF(COUNTIFS(Registros!$A$2:$A$6000,"MOV",Registros!$B$2:$B$6000,$A1291)&gt;0,1,0)</f>
        <v/>
      </c>
      <c r="H1291">
        <f>IF($G1291=1,SUMIFS(Registros!$F$2:$F$6000,Registros!$A$2:$A$6000,"MOV",Registros!$B$2:$B$6000,$A1291),0)</f>
        <v/>
      </c>
      <c r="I1291">
        <f>IF(COUNTIFS(Registros!$A$2:$A$6000,"CS",Registros!$B$2:$B$6000,$A1291)&gt;0,1,0)</f>
        <v/>
      </c>
      <c r="J1291">
        <f>IF($I1291=1,SUMIFS(Registros!$I$2:$I$6000,Registros!$A$2:$A$6000,"CS",Registros!$B$2:$B$6000,$A1291),0)</f>
        <v/>
      </c>
      <c r="K1291">
        <f>IF(COUNTIFS(Winback!$K$2:$K$300,$D1291)&gt;0,1,0)</f>
        <v/>
      </c>
      <c r="L1291">
        <f>IF(AND($K1291=1,LEFT($A1291,3)="WB-"),SUMIFS(Winback!$D$2:$D$300,Winback!$K$2:$K$300,$D1291),0)</f>
        <v/>
      </c>
      <c r="M1291">
        <f>IF(OR($E1291=1,$G1291=1,SUMIFS(Registros!$J$2:$J$6000,Registros!$B$2:$B$6000,$A1291)&gt;0),1,0)</f>
        <v/>
      </c>
      <c r="N1291">
        <f>IF($J1291&gt;0,1,IF(COUNTIFS(Registros!$A$2:$A$6000,"CS",Registros!$B$2:$B$6000,$A1291,Registros!$K$2:$K$6000,"&lt;&gt;")&gt;0,1,0))</f>
        <v/>
      </c>
      <c r="O1291">
        <f>IF(AND($K1291=1,$E1291=0,$G1291=0,$I1291=0),"WINBACK",IF(AND($M1291=1,$N1291&gt;0),"CONVERGENTE",IF($M1291=1,"SOLO MÓVIL",IF($N1291&gt;0,"SOLO FIJO / INTERNET","SIN SERVICIOS"))))</f>
        <v/>
      </c>
      <c r="P1291">
        <f>IF($O1291="WINBACK","Recuperar (winback)",IF($O1291="CONVERGENTE","Upgrade / más líneas",IF($O1291="SOLO MÓVIL","Ofrecer fijo + internet (FLBBTV)",IF($O1291="SOLO FIJO / INTERNET","Ofrecer línea móvil Nextphone","Oferta completa (móvil + fijo + internet)"))))</f>
        <v/>
      </c>
      <c r="Q1291">
        <f>$F1291+$H1291+$L1291</f>
        <v/>
      </c>
      <c r="R1291">
        <f>IFERROR(VLOOKUP($A1291,Registros!$B$2:$G$6000,6,0),IFERROR(VLOOKUP($D1291,Winback!$B$2:$C$300,2,0),""))</f>
        <v/>
      </c>
      <c r="S1291">
        <f>IF($E1291=1,"NP","")&amp;IF($G1291=1,"+MOV","")&amp;IF($I1291=1,"+CS","")&amp;IF($K1291=1,"+WB","")</f>
        <v/>
      </c>
      <c r="T1291">
        <f>$E1291+$G1291+$I1291+$K1291</f>
        <v/>
      </c>
    </row>
    <row r="1292">
      <c r="A1292" t="inlineStr">
        <is>
          <t>347465300000</t>
        </is>
      </c>
      <c r="B1292" t="inlineStr">
        <is>
          <t>34746530</t>
        </is>
      </c>
      <c r="C1292" t="inlineStr">
        <is>
          <t>GUSTAVO QUINTERO</t>
        </is>
      </c>
      <c r="D1292" t="inlineStr">
        <is>
          <t>GUSTAVOQUINTERO</t>
        </is>
      </c>
      <c r="E1292">
        <f>IF(COUNTIFS(Registros!$A$2:$A$6000,"NP",Registros!$B$2:$B$6000,$A1292)&gt;0,1,0)</f>
        <v/>
      </c>
      <c r="F1292">
        <f>IF($E1292=1,SUMIFS(Registros!$F$2:$F$6000,Registros!$A$2:$A$6000,"NP",Registros!$B$2:$B$6000,$A1292),0)</f>
        <v/>
      </c>
      <c r="G1292">
        <f>IF(COUNTIFS(Registros!$A$2:$A$6000,"MOV",Registros!$B$2:$B$6000,$A1292)&gt;0,1,0)</f>
        <v/>
      </c>
      <c r="H1292">
        <f>IF($G1292=1,SUMIFS(Registros!$F$2:$F$6000,Registros!$A$2:$A$6000,"MOV",Registros!$B$2:$B$6000,$A1292),0)</f>
        <v/>
      </c>
      <c r="I1292">
        <f>IF(COUNTIFS(Registros!$A$2:$A$6000,"CS",Registros!$B$2:$B$6000,$A1292)&gt;0,1,0)</f>
        <v/>
      </c>
      <c r="J1292">
        <f>IF($I1292=1,SUMIFS(Registros!$I$2:$I$6000,Registros!$A$2:$A$6000,"CS",Registros!$B$2:$B$6000,$A1292),0)</f>
        <v/>
      </c>
      <c r="K1292">
        <f>IF(COUNTIFS(Winback!$K$2:$K$300,$D1292)&gt;0,1,0)</f>
        <v/>
      </c>
      <c r="L1292">
        <f>IF(AND($K1292=1,LEFT($A1292,3)="WB-"),SUMIFS(Winback!$D$2:$D$300,Winback!$K$2:$K$300,$D1292),0)</f>
        <v/>
      </c>
      <c r="M1292">
        <f>IF(OR($E1292=1,$G1292=1,SUMIFS(Registros!$J$2:$J$6000,Registros!$B$2:$B$6000,$A1292)&gt;0),1,0)</f>
        <v/>
      </c>
      <c r="N1292">
        <f>IF($J1292&gt;0,1,IF(COUNTIFS(Registros!$A$2:$A$6000,"CS",Registros!$B$2:$B$6000,$A1292,Registros!$K$2:$K$6000,"&lt;&gt;")&gt;0,1,0))</f>
        <v/>
      </c>
      <c r="O1292">
        <f>IF(AND($K1292=1,$E1292=0,$G1292=0,$I1292=0),"WINBACK",IF(AND($M1292=1,$N1292&gt;0),"CONVERGENTE",IF($M1292=1,"SOLO MÓVIL",IF($N1292&gt;0,"SOLO FIJO / INTERNET","SIN SERVICIOS"))))</f>
        <v/>
      </c>
      <c r="P1292">
        <f>IF($O1292="WINBACK","Recuperar (winback)",IF($O1292="CONVERGENTE","Upgrade / más líneas",IF($O1292="SOLO MÓVIL","Ofrecer fijo + internet (FLBBTV)",IF($O1292="SOLO FIJO / INTERNET","Ofrecer línea móvil Nextphone","Oferta completa (móvil + fijo + internet)"))))</f>
        <v/>
      </c>
      <c r="Q1292">
        <f>$F1292+$H1292+$L1292</f>
        <v/>
      </c>
      <c r="R1292">
        <f>IFERROR(VLOOKUP($A1292,Registros!$B$2:$G$6000,6,0),IFERROR(VLOOKUP($D1292,Winback!$B$2:$C$300,2,0),""))</f>
        <v/>
      </c>
      <c r="S1292">
        <f>IF($E1292=1,"NP","")&amp;IF($G1292=1,"+MOV","")&amp;IF($I1292=1,"+CS","")&amp;IF($K1292=1,"+WB","")</f>
        <v/>
      </c>
      <c r="T1292">
        <f>$E1292+$G1292+$I1292+$K1292</f>
        <v/>
      </c>
    </row>
    <row r="1293">
      <c r="A1293" t="inlineStr">
        <is>
          <t>358039120000</t>
        </is>
      </c>
      <c r="B1293" t="inlineStr">
        <is>
          <t>35803912</t>
        </is>
      </c>
      <c r="C1293" t="inlineStr">
        <is>
          <t>TOBIAS CEDENO</t>
        </is>
      </c>
      <c r="D1293" t="inlineStr">
        <is>
          <t>TOBIASCEDENO</t>
        </is>
      </c>
      <c r="E1293">
        <f>IF(COUNTIFS(Registros!$A$2:$A$6000,"NP",Registros!$B$2:$B$6000,$A1293)&gt;0,1,0)</f>
        <v/>
      </c>
      <c r="F1293">
        <f>IF($E1293=1,SUMIFS(Registros!$F$2:$F$6000,Registros!$A$2:$A$6000,"NP",Registros!$B$2:$B$6000,$A1293),0)</f>
        <v/>
      </c>
      <c r="G1293">
        <f>IF(COUNTIFS(Registros!$A$2:$A$6000,"MOV",Registros!$B$2:$B$6000,$A1293)&gt;0,1,0)</f>
        <v/>
      </c>
      <c r="H1293">
        <f>IF($G1293=1,SUMIFS(Registros!$F$2:$F$6000,Registros!$A$2:$A$6000,"MOV",Registros!$B$2:$B$6000,$A1293),0)</f>
        <v/>
      </c>
      <c r="I1293">
        <f>IF(COUNTIFS(Registros!$A$2:$A$6000,"CS",Registros!$B$2:$B$6000,$A1293)&gt;0,1,0)</f>
        <v/>
      </c>
      <c r="J1293">
        <f>IF($I1293=1,SUMIFS(Registros!$I$2:$I$6000,Registros!$A$2:$A$6000,"CS",Registros!$B$2:$B$6000,$A1293),0)</f>
        <v/>
      </c>
      <c r="K1293">
        <f>IF(COUNTIFS(Winback!$K$2:$K$300,$D1293)&gt;0,1,0)</f>
        <v/>
      </c>
      <c r="L1293">
        <f>IF(AND($K1293=1,LEFT($A1293,3)="WB-"),SUMIFS(Winback!$D$2:$D$300,Winback!$K$2:$K$300,$D1293),0)</f>
        <v/>
      </c>
      <c r="M1293">
        <f>IF(OR($E1293=1,$G1293=1,SUMIFS(Registros!$J$2:$J$6000,Registros!$B$2:$B$6000,$A1293)&gt;0),1,0)</f>
        <v/>
      </c>
      <c r="N1293">
        <f>IF($J1293&gt;0,1,IF(COUNTIFS(Registros!$A$2:$A$6000,"CS",Registros!$B$2:$B$6000,$A1293,Registros!$K$2:$K$6000,"&lt;&gt;")&gt;0,1,0))</f>
        <v/>
      </c>
      <c r="O1293">
        <f>IF(AND($K1293=1,$E1293=0,$G1293=0,$I1293=0),"WINBACK",IF(AND($M1293=1,$N1293&gt;0),"CONVERGENTE",IF($M1293=1,"SOLO MÓVIL",IF($N1293&gt;0,"SOLO FIJO / INTERNET","SIN SERVICIOS"))))</f>
        <v/>
      </c>
      <c r="P1293">
        <f>IF($O1293="WINBACK","Recuperar (winback)",IF($O1293="CONVERGENTE","Upgrade / más líneas",IF($O1293="SOLO MÓVIL","Ofrecer fijo + internet (FLBBTV)",IF($O1293="SOLO FIJO / INTERNET","Ofrecer línea móvil Nextphone","Oferta completa (móvil + fijo + internet)"))))</f>
        <v/>
      </c>
      <c r="Q1293">
        <f>$F1293+$H1293+$L1293</f>
        <v/>
      </c>
      <c r="R1293">
        <f>IFERROR(VLOOKUP($A1293,Registros!$B$2:$G$6000,6,0),IFERROR(VLOOKUP($D1293,Winback!$B$2:$C$300,2,0),""))</f>
        <v/>
      </c>
      <c r="S1293">
        <f>IF($E1293=1,"NP","")&amp;IF($G1293=1,"+MOV","")&amp;IF($I1293=1,"+CS","")&amp;IF($K1293=1,"+WB","")</f>
        <v/>
      </c>
      <c r="T1293">
        <f>$E1293+$G1293+$I1293+$K1293</f>
        <v/>
      </c>
    </row>
    <row r="1294">
      <c r="A1294" t="inlineStr">
        <is>
          <t>352326960000</t>
        </is>
      </c>
      <c r="B1294" t="inlineStr">
        <is>
          <t>35232696</t>
        </is>
      </c>
      <c r="C1294" t="inlineStr">
        <is>
          <t>MERCEDES PINO</t>
        </is>
      </c>
      <c r="D1294" t="inlineStr">
        <is>
          <t>MERCEDESPINO</t>
        </is>
      </c>
      <c r="E1294">
        <f>IF(COUNTIFS(Registros!$A$2:$A$6000,"NP",Registros!$B$2:$B$6000,$A1294)&gt;0,1,0)</f>
        <v/>
      </c>
      <c r="F1294">
        <f>IF($E1294=1,SUMIFS(Registros!$F$2:$F$6000,Registros!$A$2:$A$6000,"NP",Registros!$B$2:$B$6000,$A1294),0)</f>
        <v/>
      </c>
      <c r="G1294">
        <f>IF(COUNTIFS(Registros!$A$2:$A$6000,"MOV",Registros!$B$2:$B$6000,$A1294)&gt;0,1,0)</f>
        <v/>
      </c>
      <c r="H1294">
        <f>IF($G1294=1,SUMIFS(Registros!$F$2:$F$6000,Registros!$A$2:$A$6000,"MOV",Registros!$B$2:$B$6000,$A1294),0)</f>
        <v/>
      </c>
      <c r="I1294">
        <f>IF(COUNTIFS(Registros!$A$2:$A$6000,"CS",Registros!$B$2:$B$6000,$A1294)&gt;0,1,0)</f>
        <v/>
      </c>
      <c r="J1294">
        <f>IF($I1294=1,SUMIFS(Registros!$I$2:$I$6000,Registros!$A$2:$A$6000,"CS",Registros!$B$2:$B$6000,$A1294),0)</f>
        <v/>
      </c>
      <c r="K1294">
        <f>IF(COUNTIFS(Winback!$K$2:$K$300,$D1294)&gt;0,1,0)</f>
        <v/>
      </c>
      <c r="L1294">
        <f>IF(AND($K1294=1,LEFT($A1294,3)="WB-"),SUMIFS(Winback!$D$2:$D$300,Winback!$K$2:$K$300,$D1294),0)</f>
        <v/>
      </c>
      <c r="M1294">
        <f>IF(OR($E1294=1,$G1294=1,SUMIFS(Registros!$J$2:$J$6000,Registros!$B$2:$B$6000,$A1294)&gt;0),1,0)</f>
        <v/>
      </c>
      <c r="N1294">
        <f>IF($J1294&gt;0,1,IF(COUNTIFS(Registros!$A$2:$A$6000,"CS",Registros!$B$2:$B$6000,$A1294,Registros!$K$2:$K$6000,"&lt;&gt;")&gt;0,1,0))</f>
        <v/>
      </c>
      <c r="O1294">
        <f>IF(AND($K1294=1,$E1294=0,$G1294=0,$I1294=0),"WINBACK",IF(AND($M1294=1,$N1294&gt;0),"CONVERGENTE",IF($M1294=1,"SOLO MÓVIL",IF($N1294&gt;0,"SOLO FIJO / INTERNET","SIN SERVICIOS"))))</f>
        <v/>
      </c>
      <c r="P1294">
        <f>IF($O1294="WINBACK","Recuperar (winback)",IF($O1294="CONVERGENTE","Upgrade / más líneas",IF($O1294="SOLO MÓVIL","Ofrecer fijo + internet (FLBBTV)",IF($O1294="SOLO FIJO / INTERNET","Ofrecer línea móvil Nextphone","Oferta completa (móvil + fijo + internet)"))))</f>
        <v/>
      </c>
      <c r="Q1294">
        <f>$F1294+$H1294+$L1294</f>
        <v/>
      </c>
      <c r="R1294">
        <f>IFERROR(VLOOKUP($A1294,Registros!$B$2:$G$6000,6,0),IFERROR(VLOOKUP($D1294,Winback!$B$2:$C$300,2,0),""))</f>
        <v/>
      </c>
      <c r="S1294">
        <f>IF($E1294=1,"NP","")&amp;IF($G1294=1,"+MOV","")&amp;IF($I1294=1,"+CS","")&amp;IF($K1294=1,"+WB","")</f>
        <v/>
      </c>
      <c r="T1294">
        <f>$E1294+$G1294+$I1294+$K1294</f>
        <v/>
      </c>
    </row>
    <row r="1295">
      <c r="A1295" t="inlineStr">
        <is>
          <t>329295310000</t>
        </is>
      </c>
      <c r="B1295" t="inlineStr">
        <is>
          <t>32929531</t>
        </is>
      </c>
      <c r="C1295" t="inlineStr">
        <is>
          <t>Mega Partes</t>
        </is>
      </c>
      <c r="D1295" t="inlineStr">
        <is>
          <t>MEGAPARTES</t>
        </is>
      </c>
      <c r="E1295">
        <f>IF(COUNTIFS(Registros!$A$2:$A$6000,"NP",Registros!$B$2:$B$6000,$A1295)&gt;0,1,0)</f>
        <v/>
      </c>
      <c r="F1295">
        <f>IF($E1295=1,SUMIFS(Registros!$F$2:$F$6000,Registros!$A$2:$A$6000,"NP",Registros!$B$2:$B$6000,$A1295),0)</f>
        <v/>
      </c>
      <c r="G1295">
        <f>IF(COUNTIFS(Registros!$A$2:$A$6000,"MOV",Registros!$B$2:$B$6000,$A1295)&gt;0,1,0)</f>
        <v/>
      </c>
      <c r="H1295">
        <f>IF($G1295=1,SUMIFS(Registros!$F$2:$F$6000,Registros!$A$2:$A$6000,"MOV",Registros!$B$2:$B$6000,$A1295),0)</f>
        <v/>
      </c>
      <c r="I1295">
        <f>IF(COUNTIFS(Registros!$A$2:$A$6000,"CS",Registros!$B$2:$B$6000,$A1295)&gt;0,1,0)</f>
        <v/>
      </c>
      <c r="J1295">
        <f>IF($I1295=1,SUMIFS(Registros!$I$2:$I$6000,Registros!$A$2:$A$6000,"CS",Registros!$B$2:$B$6000,$A1295),0)</f>
        <v/>
      </c>
      <c r="K1295">
        <f>IF(COUNTIFS(Winback!$K$2:$K$300,$D1295)&gt;0,1,0)</f>
        <v/>
      </c>
      <c r="L1295">
        <f>IF(AND($K1295=1,LEFT($A1295,3)="WB-"),SUMIFS(Winback!$D$2:$D$300,Winback!$K$2:$K$300,$D1295),0)</f>
        <v/>
      </c>
      <c r="M1295">
        <f>IF(OR($E1295=1,$G1295=1,SUMIFS(Registros!$J$2:$J$6000,Registros!$B$2:$B$6000,$A1295)&gt;0),1,0)</f>
        <v/>
      </c>
      <c r="N1295">
        <f>IF($J1295&gt;0,1,IF(COUNTIFS(Registros!$A$2:$A$6000,"CS",Registros!$B$2:$B$6000,$A1295,Registros!$K$2:$K$6000,"&lt;&gt;")&gt;0,1,0))</f>
        <v/>
      </c>
      <c r="O1295">
        <f>IF(AND($K1295=1,$E1295=0,$G1295=0,$I1295=0),"WINBACK",IF(AND($M1295=1,$N1295&gt;0),"CONVERGENTE",IF($M1295=1,"SOLO MÓVIL",IF($N1295&gt;0,"SOLO FIJO / INTERNET","SIN SERVICIOS"))))</f>
        <v/>
      </c>
      <c r="P1295">
        <f>IF($O1295="WINBACK","Recuperar (winback)",IF($O1295="CONVERGENTE","Upgrade / más líneas",IF($O1295="SOLO MÓVIL","Ofrecer fijo + internet (FLBBTV)",IF($O1295="SOLO FIJO / INTERNET","Ofrecer línea móvil Nextphone","Oferta completa (móvil + fijo + internet)"))))</f>
        <v/>
      </c>
      <c r="Q1295">
        <f>$F1295+$H1295+$L1295</f>
        <v/>
      </c>
      <c r="R1295">
        <f>IFERROR(VLOOKUP($A1295,Registros!$B$2:$G$6000,6,0),IFERROR(VLOOKUP($D1295,Winback!$B$2:$C$300,2,0),""))</f>
        <v/>
      </c>
      <c r="S1295">
        <f>IF($E1295=1,"NP","")&amp;IF($G1295=1,"+MOV","")&amp;IF($I1295=1,"+CS","")&amp;IF($K1295=1,"+WB","")</f>
        <v/>
      </c>
      <c r="T1295">
        <f>$E1295+$G1295+$I1295+$K1295</f>
        <v/>
      </c>
    </row>
    <row r="1296">
      <c r="A1296" t="inlineStr">
        <is>
          <t>347126850000</t>
        </is>
      </c>
      <c r="B1296" t="inlineStr">
        <is>
          <t>34712685</t>
        </is>
      </c>
      <c r="C1296" t="inlineStr">
        <is>
          <t>YESUALDA RODRIGUEZ</t>
        </is>
      </c>
      <c r="D1296" t="inlineStr">
        <is>
          <t>YESUALDARODRIGUEZ</t>
        </is>
      </c>
      <c r="E1296">
        <f>IF(COUNTIFS(Registros!$A$2:$A$6000,"NP",Registros!$B$2:$B$6000,$A1296)&gt;0,1,0)</f>
        <v/>
      </c>
      <c r="F1296">
        <f>IF($E1296=1,SUMIFS(Registros!$F$2:$F$6000,Registros!$A$2:$A$6000,"NP",Registros!$B$2:$B$6000,$A1296),0)</f>
        <v/>
      </c>
      <c r="G1296">
        <f>IF(COUNTIFS(Registros!$A$2:$A$6000,"MOV",Registros!$B$2:$B$6000,$A1296)&gt;0,1,0)</f>
        <v/>
      </c>
      <c r="H1296">
        <f>IF($G1296=1,SUMIFS(Registros!$F$2:$F$6000,Registros!$A$2:$A$6000,"MOV",Registros!$B$2:$B$6000,$A1296),0)</f>
        <v/>
      </c>
      <c r="I1296">
        <f>IF(COUNTIFS(Registros!$A$2:$A$6000,"CS",Registros!$B$2:$B$6000,$A1296)&gt;0,1,0)</f>
        <v/>
      </c>
      <c r="J1296">
        <f>IF($I1296=1,SUMIFS(Registros!$I$2:$I$6000,Registros!$A$2:$A$6000,"CS",Registros!$B$2:$B$6000,$A1296),0)</f>
        <v/>
      </c>
      <c r="K1296">
        <f>IF(COUNTIFS(Winback!$K$2:$K$300,$D1296)&gt;0,1,0)</f>
        <v/>
      </c>
      <c r="L1296">
        <f>IF(AND($K1296=1,LEFT($A1296,3)="WB-"),SUMIFS(Winback!$D$2:$D$300,Winback!$K$2:$K$300,$D1296),0)</f>
        <v/>
      </c>
      <c r="M1296">
        <f>IF(OR($E1296=1,$G1296=1,SUMIFS(Registros!$J$2:$J$6000,Registros!$B$2:$B$6000,$A1296)&gt;0),1,0)</f>
        <v/>
      </c>
      <c r="N1296">
        <f>IF($J1296&gt;0,1,IF(COUNTIFS(Registros!$A$2:$A$6000,"CS",Registros!$B$2:$B$6000,$A1296,Registros!$K$2:$K$6000,"&lt;&gt;")&gt;0,1,0))</f>
        <v/>
      </c>
      <c r="O1296">
        <f>IF(AND($K1296=1,$E1296=0,$G1296=0,$I1296=0),"WINBACK",IF(AND($M1296=1,$N1296&gt;0),"CONVERGENTE",IF($M1296=1,"SOLO MÓVIL",IF($N1296&gt;0,"SOLO FIJO / INTERNET","SIN SERVICIOS"))))</f>
        <v/>
      </c>
      <c r="P1296">
        <f>IF($O1296="WINBACK","Recuperar (winback)",IF($O1296="CONVERGENTE","Upgrade / más líneas",IF($O1296="SOLO MÓVIL","Ofrecer fijo + internet (FLBBTV)",IF($O1296="SOLO FIJO / INTERNET","Ofrecer línea móvil Nextphone","Oferta completa (móvil + fijo + internet)"))))</f>
        <v/>
      </c>
      <c r="Q1296">
        <f>$F1296+$H1296+$L1296</f>
        <v/>
      </c>
      <c r="R1296">
        <f>IFERROR(VLOOKUP($A1296,Registros!$B$2:$G$6000,6,0),IFERROR(VLOOKUP($D1296,Winback!$B$2:$C$300,2,0),""))</f>
        <v/>
      </c>
      <c r="S1296">
        <f>IF($E1296=1,"NP","")&amp;IF($G1296=1,"+MOV","")&amp;IF($I1296=1,"+CS","")&amp;IF($K1296=1,"+WB","")</f>
        <v/>
      </c>
      <c r="T1296">
        <f>$E1296+$G1296+$I1296+$K1296</f>
        <v/>
      </c>
    </row>
    <row r="1297">
      <c r="A1297" t="inlineStr">
        <is>
          <t>326271570000</t>
        </is>
      </c>
      <c r="B1297" t="inlineStr">
        <is>
          <t>32627157</t>
        </is>
      </c>
      <c r="C1297" t="inlineStr">
        <is>
          <t>Hermanos Bee</t>
        </is>
      </c>
      <c r="D1297" t="inlineStr">
        <is>
          <t>HERMANOSBEE</t>
        </is>
      </c>
      <c r="E1297">
        <f>IF(COUNTIFS(Registros!$A$2:$A$6000,"NP",Registros!$B$2:$B$6000,$A1297)&gt;0,1,0)</f>
        <v/>
      </c>
      <c r="F1297">
        <f>IF($E1297=1,SUMIFS(Registros!$F$2:$F$6000,Registros!$A$2:$A$6000,"NP",Registros!$B$2:$B$6000,$A1297),0)</f>
        <v/>
      </c>
      <c r="G1297">
        <f>IF(COUNTIFS(Registros!$A$2:$A$6000,"MOV",Registros!$B$2:$B$6000,$A1297)&gt;0,1,0)</f>
        <v/>
      </c>
      <c r="H1297">
        <f>IF($G1297=1,SUMIFS(Registros!$F$2:$F$6000,Registros!$A$2:$A$6000,"MOV",Registros!$B$2:$B$6000,$A1297),0)</f>
        <v/>
      </c>
      <c r="I1297">
        <f>IF(COUNTIFS(Registros!$A$2:$A$6000,"CS",Registros!$B$2:$B$6000,$A1297)&gt;0,1,0)</f>
        <v/>
      </c>
      <c r="J1297">
        <f>IF($I1297=1,SUMIFS(Registros!$I$2:$I$6000,Registros!$A$2:$A$6000,"CS",Registros!$B$2:$B$6000,$A1297),0)</f>
        <v/>
      </c>
      <c r="K1297">
        <f>IF(COUNTIFS(Winback!$K$2:$K$300,$D1297)&gt;0,1,0)</f>
        <v/>
      </c>
      <c r="L1297">
        <f>IF(AND($K1297=1,LEFT($A1297,3)="WB-"),SUMIFS(Winback!$D$2:$D$300,Winback!$K$2:$K$300,$D1297),0)</f>
        <v/>
      </c>
      <c r="M1297">
        <f>IF(OR($E1297=1,$G1297=1,SUMIFS(Registros!$J$2:$J$6000,Registros!$B$2:$B$6000,$A1297)&gt;0),1,0)</f>
        <v/>
      </c>
      <c r="N1297">
        <f>IF($J1297&gt;0,1,IF(COUNTIFS(Registros!$A$2:$A$6000,"CS",Registros!$B$2:$B$6000,$A1297,Registros!$K$2:$K$6000,"&lt;&gt;")&gt;0,1,0))</f>
        <v/>
      </c>
      <c r="O1297">
        <f>IF(AND($K1297=1,$E1297=0,$G1297=0,$I1297=0),"WINBACK",IF(AND($M1297=1,$N1297&gt;0),"CONVERGENTE",IF($M1297=1,"SOLO MÓVIL",IF($N1297&gt;0,"SOLO FIJO / INTERNET","SIN SERVICIOS"))))</f>
        <v/>
      </c>
      <c r="P1297">
        <f>IF($O1297="WINBACK","Recuperar (winback)",IF($O1297="CONVERGENTE","Upgrade / más líneas",IF($O1297="SOLO MÓVIL","Ofrecer fijo + internet (FLBBTV)",IF($O1297="SOLO FIJO / INTERNET","Ofrecer línea móvil Nextphone","Oferta completa (móvil + fijo + internet)"))))</f>
        <v/>
      </c>
      <c r="Q1297">
        <f>$F1297+$H1297+$L1297</f>
        <v/>
      </c>
      <c r="R1297">
        <f>IFERROR(VLOOKUP($A1297,Registros!$B$2:$G$6000,6,0),IFERROR(VLOOKUP($D1297,Winback!$B$2:$C$300,2,0),""))</f>
        <v/>
      </c>
      <c r="S1297">
        <f>IF($E1297=1,"NP","")&amp;IF($G1297=1,"+MOV","")&amp;IF($I1297=1,"+CS","")&amp;IF($K1297=1,"+WB","")</f>
        <v/>
      </c>
      <c r="T1297">
        <f>$E1297+$G1297+$I1297+$K1297</f>
        <v/>
      </c>
    </row>
    <row r="1298">
      <c r="A1298" t="inlineStr">
        <is>
          <t>312226840000</t>
        </is>
      </c>
      <c r="B1298" t="inlineStr">
        <is>
          <t>31222684</t>
        </is>
      </c>
      <c r="C1298" t="inlineStr">
        <is>
          <t>HERMANOS BEE , SA</t>
        </is>
      </c>
      <c r="D1298" t="inlineStr">
        <is>
          <t>HERMANOSBEESA</t>
        </is>
      </c>
      <c r="E1298">
        <f>IF(COUNTIFS(Registros!$A$2:$A$6000,"NP",Registros!$B$2:$B$6000,$A1298)&gt;0,1,0)</f>
        <v/>
      </c>
      <c r="F1298">
        <f>IF($E1298=1,SUMIFS(Registros!$F$2:$F$6000,Registros!$A$2:$A$6000,"NP",Registros!$B$2:$B$6000,$A1298),0)</f>
        <v/>
      </c>
      <c r="G1298">
        <f>IF(COUNTIFS(Registros!$A$2:$A$6000,"MOV",Registros!$B$2:$B$6000,$A1298)&gt;0,1,0)</f>
        <v/>
      </c>
      <c r="H1298">
        <f>IF($G1298=1,SUMIFS(Registros!$F$2:$F$6000,Registros!$A$2:$A$6000,"MOV",Registros!$B$2:$B$6000,$A1298),0)</f>
        <v/>
      </c>
      <c r="I1298">
        <f>IF(COUNTIFS(Registros!$A$2:$A$6000,"CS",Registros!$B$2:$B$6000,$A1298)&gt;0,1,0)</f>
        <v/>
      </c>
      <c r="J1298">
        <f>IF($I1298=1,SUMIFS(Registros!$I$2:$I$6000,Registros!$A$2:$A$6000,"CS",Registros!$B$2:$B$6000,$A1298),0)</f>
        <v/>
      </c>
      <c r="K1298">
        <f>IF(COUNTIFS(Winback!$K$2:$K$300,$D1298)&gt;0,1,0)</f>
        <v/>
      </c>
      <c r="L1298">
        <f>IF(AND($K1298=1,LEFT($A1298,3)="WB-"),SUMIFS(Winback!$D$2:$D$300,Winback!$K$2:$K$300,$D1298),0)</f>
        <v/>
      </c>
      <c r="M1298">
        <f>IF(OR($E1298=1,$G1298=1,SUMIFS(Registros!$J$2:$J$6000,Registros!$B$2:$B$6000,$A1298)&gt;0),1,0)</f>
        <v/>
      </c>
      <c r="N1298">
        <f>IF($J1298&gt;0,1,IF(COUNTIFS(Registros!$A$2:$A$6000,"CS",Registros!$B$2:$B$6000,$A1298,Registros!$K$2:$K$6000,"&lt;&gt;")&gt;0,1,0))</f>
        <v/>
      </c>
      <c r="O1298">
        <f>IF(AND($K1298=1,$E1298=0,$G1298=0,$I1298=0),"WINBACK",IF(AND($M1298=1,$N1298&gt;0),"CONVERGENTE",IF($M1298=1,"SOLO MÓVIL",IF($N1298&gt;0,"SOLO FIJO / INTERNET","SIN SERVICIOS"))))</f>
        <v/>
      </c>
      <c r="P1298">
        <f>IF($O1298="WINBACK","Recuperar (winback)",IF($O1298="CONVERGENTE","Upgrade / más líneas",IF($O1298="SOLO MÓVIL","Ofrecer fijo + internet (FLBBTV)",IF($O1298="SOLO FIJO / INTERNET","Ofrecer línea móvil Nextphone","Oferta completa (móvil + fijo + internet)"))))</f>
        <v/>
      </c>
      <c r="Q1298">
        <f>$F1298+$H1298+$L1298</f>
        <v/>
      </c>
      <c r="R1298">
        <f>IFERROR(VLOOKUP($A1298,Registros!$B$2:$G$6000,6,0),IFERROR(VLOOKUP($D1298,Winback!$B$2:$C$300,2,0),""))</f>
        <v/>
      </c>
      <c r="S1298">
        <f>IF($E1298=1,"NP","")&amp;IF($G1298=1,"+MOV","")&amp;IF($I1298=1,"+CS","")&amp;IF($K1298=1,"+WB","")</f>
        <v/>
      </c>
      <c r="T1298">
        <f>$E1298+$G1298+$I1298+$K1298</f>
        <v/>
      </c>
    </row>
    <row r="1299">
      <c r="A1299" t="inlineStr">
        <is>
          <t>312201860000</t>
        </is>
      </c>
      <c r="B1299" t="inlineStr">
        <is>
          <t>31220186</t>
        </is>
      </c>
      <c r="C1299" t="inlineStr">
        <is>
          <t>IGNACIO MONTILLA MELA</t>
        </is>
      </c>
      <c r="D1299" t="inlineStr">
        <is>
          <t>IGNACIOMONTILLAMELA</t>
        </is>
      </c>
      <c r="E1299">
        <f>IF(COUNTIFS(Registros!$A$2:$A$6000,"NP",Registros!$B$2:$B$6000,$A1299)&gt;0,1,0)</f>
        <v/>
      </c>
      <c r="F1299">
        <f>IF($E1299=1,SUMIFS(Registros!$F$2:$F$6000,Registros!$A$2:$A$6000,"NP",Registros!$B$2:$B$6000,$A1299),0)</f>
        <v/>
      </c>
      <c r="G1299">
        <f>IF(COUNTIFS(Registros!$A$2:$A$6000,"MOV",Registros!$B$2:$B$6000,$A1299)&gt;0,1,0)</f>
        <v/>
      </c>
      <c r="H1299">
        <f>IF($G1299=1,SUMIFS(Registros!$F$2:$F$6000,Registros!$A$2:$A$6000,"MOV",Registros!$B$2:$B$6000,$A1299),0)</f>
        <v/>
      </c>
      <c r="I1299">
        <f>IF(COUNTIFS(Registros!$A$2:$A$6000,"CS",Registros!$B$2:$B$6000,$A1299)&gt;0,1,0)</f>
        <v/>
      </c>
      <c r="J1299">
        <f>IF($I1299=1,SUMIFS(Registros!$I$2:$I$6000,Registros!$A$2:$A$6000,"CS",Registros!$B$2:$B$6000,$A1299),0)</f>
        <v/>
      </c>
      <c r="K1299">
        <f>IF(COUNTIFS(Winback!$K$2:$K$300,$D1299)&gt;0,1,0)</f>
        <v/>
      </c>
      <c r="L1299">
        <f>IF(AND($K1299=1,LEFT($A1299,3)="WB-"),SUMIFS(Winback!$D$2:$D$300,Winback!$K$2:$K$300,$D1299),0)</f>
        <v/>
      </c>
      <c r="M1299">
        <f>IF(OR($E1299=1,$G1299=1,SUMIFS(Registros!$J$2:$J$6000,Registros!$B$2:$B$6000,$A1299)&gt;0),1,0)</f>
        <v/>
      </c>
      <c r="N1299">
        <f>IF($J1299&gt;0,1,IF(COUNTIFS(Registros!$A$2:$A$6000,"CS",Registros!$B$2:$B$6000,$A1299,Registros!$K$2:$K$6000,"&lt;&gt;")&gt;0,1,0))</f>
        <v/>
      </c>
      <c r="O1299">
        <f>IF(AND($K1299=1,$E1299=0,$G1299=0,$I1299=0),"WINBACK",IF(AND($M1299=1,$N1299&gt;0),"CONVERGENTE",IF($M1299=1,"SOLO MÓVIL",IF($N1299&gt;0,"SOLO FIJO / INTERNET","SIN SERVICIOS"))))</f>
        <v/>
      </c>
      <c r="P1299">
        <f>IF($O1299="WINBACK","Recuperar (winback)",IF($O1299="CONVERGENTE","Upgrade / más líneas",IF($O1299="SOLO MÓVIL","Ofrecer fijo + internet (FLBBTV)",IF($O1299="SOLO FIJO / INTERNET","Ofrecer línea móvil Nextphone","Oferta completa (móvil + fijo + internet)"))))</f>
        <v/>
      </c>
      <c r="Q1299">
        <f>$F1299+$H1299+$L1299</f>
        <v/>
      </c>
      <c r="R1299">
        <f>IFERROR(VLOOKUP($A1299,Registros!$B$2:$G$6000,6,0),IFERROR(VLOOKUP($D1299,Winback!$B$2:$C$300,2,0),""))</f>
        <v/>
      </c>
      <c r="S1299">
        <f>IF($E1299=1,"NP","")&amp;IF($G1299=1,"+MOV","")&amp;IF($I1299=1,"+CS","")&amp;IF($K1299=1,"+WB","")</f>
        <v/>
      </c>
      <c r="T1299">
        <f>$E1299+$G1299+$I1299+$K1299</f>
        <v/>
      </c>
    </row>
    <row r="1300">
      <c r="A1300" t="inlineStr">
        <is>
          <t>357341330000</t>
        </is>
      </c>
      <c r="B1300" t="inlineStr">
        <is>
          <t>35734133</t>
        </is>
      </c>
      <c r="C1300" t="inlineStr">
        <is>
          <t>SEVERINA G OJO</t>
        </is>
      </c>
      <c r="D1300" t="inlineStr">
        <is>
          <t>SEVERINAGOJO</t>
        </is>
      </c>
      <c r="E1300">
        <f>IF(COUNTIFS(Registros!$A$2:$A$6000,"NP",Registros!$B$2:$B$6000,$A1300)&gt;0,1,0)</f>
        <v/>
      </c>
      <c r="F1300">
        <f>IF($E1300=1,SUMIFS(Registros!$F$2:$F$6000,Registros!$A$2:$A$6000,"NP",Registros!$B$2:$B$6000,$A1300),0)</f>
        <v/>
      </c>
      <c r="G1300">
        <f>IF(COUNTIFS(Registros!$A$2:$A$6000,"MOV",Registros!$B$2:$B$6000,$A1300)&gt;0,1,0)</f>
        <v/>
      </c>
      <c r="H1300">
        <f>IF($G1300=1,SUMIFS(Registros!$F$2:$F$6000,Registros!$A$2:$A$6000,"MOV",Registros!$B$2:$B$6000,$A1300),0)</f>
        <v/>
      </c>
      <c r="I1300">
        <f>IF(COUNTIFS(Registros!$A$2:$A$6000,"CS",Registros!$B$2:$B$6000,$A1300)&gt;0,1,0)</f>
        <v/>
      </c>
      <c r="J1300">
        <f>IF($I1300=1,SUMIFS(Registros!$I$2:$I$6000,Registros!$A$2:$A$6000,"CS",Registros!$B$2:$B$6000,$A1300),0)</f>
        <v/>
      </c>
      <c r="K1300">
        <f>IF(COUNTIFS(Winback!$K$2:$K$300,$D1300)&gt;0,1,0)</f>
        <v/>
      </c>
      <c r="L1300">
        <f>IF(AND($K1300=1,LEFT($A1300,3)="WB-"),SUMIFS(Winback!$D$2:$D$300,Winback!$K$2:$K$300,$D1300),0)</f>
        <v/>
      </c>
      <c r="M1300">
        <f>IF(OR($E1300=1,$G1300=1,SUMIFS(Registros!$J$2:$J$6000,Registros!$B$2:$B$6000,$A1300)&gt;0),1,0)</f>
        <v/>
      </c>
      <c r="N1300">
        <f>IF($J1300&gt;0,1,IF(COUNTIFS(Registros!$A$2:$A$6000,"CS",Registros!$B$2:$B$6000,$A1300,Registros!$K$2:$K$6000,"&lt;&gt;")&gt;0,1,0))</f>
        <v/>
      </c>
      <c r="O1300">
        <f>IF(AND($K1300=1,$E1300=0,$G1300=0,$I1300=0),"WINBACK",IF(AND($M1300=1,$N1300&gt;0),"CONVERGENTE",IF($M1300=1,"SOLO MÓVIL",IF($N1300&gt;0,"SOLO FIJO / INTERNET","SIN SERVICIOS"))))</f>
        <v/>
      </c>
      <c r="P1300">
        <f>IF($O1300="WINBACK","Recuperar (winback)",IF($O1300="CONVERGENTE","Upgrade / más líneas",IF($O1300="SOLO MÓVIL","Ofrecer fijo + internet (FLBBTV)",IF($O1300="SOLO FIJO / INTERNET","Ofrecer línea móvil Nextphone","Oferta completa (móvil + fijo + internet)"))))</f>
        <v/>
      </c>
      <c r="Q1300">
        <f>$F1300+$H1300+$L1300</f>
        <v/>
      </c>
      <c r="R1300">
        <f>IFERROR(VLOOKUP($A1300,Registros!$B$2:$G$6000,6,0),IFERROR(VLOOKUP($D1300,Winback!$B$2:$C$300,2,0),""))</f>
        <v/>
      </c>
      <c r="S1300">
        <f>IF($E1300=1,"NP","")&amp;IF($G1300=1,"+MOV","")&amp;IF($I1300=1,"+CS","")&amp;IF($K1300=1,"+WB","")</f>
        <v/>
      </c>
      <c r="T1300">
        <f>$E1300+$G1300+$I1300+$K1300</f>
        <v/>
      </c>
    </row>
    <row r="1301">
      <c r="A1301" t="inlineStr">
        <is>
          <t>312214550000</t>
        </is>
      </c>
      <c r="B1301" t="inlineStr">
        <is>
          <t>31221455</t>
        </is>
      </c>
      <c r="C1301" t="inlineStr">
        <is>
          <t>FUNDACION COSTA DE ORO, S.A. -</t>
        </is>
      </c>
      <c r="D1301" t="inlineStr">
        <is>
          <t>FUNDACIONCOSTADEOROSA</t>
        </is>
      </c>
      <c r="E1301">
        <f>IF(COUNTIFS(Registros!$A$2:$A$6000,"NP",Registros!$B$2:$B$6000,$A1301)&gt;0,1,0)</f>
        <v/>
      </c>
      <c r="F1301">
        <f>IF($E1301=1,SUMIFS(Registros!$F$2:$F$6000,Registros!$A$2:$A$6000,"NP",Registros!$B$2:$B$6000,$A1301),0)</f>
        <v/>
      </c>
      <c r="G1301">
        <f>IF(COUNTIFS(Registros!$A$2:$A$6000,"MOV",Registros!$B$2:$B$6000,$A1301)&gt;0,1,0)</f>
        <v/>
      </c>
      <c r="H1301">
        <f>IF($G1301=1,SUMIFS(Registros!$F$2:$F$6000,Registros!$A$2:$A$6000,"MOV",Registros!$B$2:$B$6000,$A1301),0)</f>
        <v/>
      </c>
      <c r="I1301">
        <f>IF(COUNTIFS(Registros!$A$2:$A$6000,"CS",Registros!$B$2:$B$6000,$A1301)&gt;0,1,0)</f>
        <v/>
      </c>
      <c r="J1301">
        <f>IF($I1301=1,SUMIFS(Registros!$I$2:$I$6000,Registros!$A$2:$A$6000,"CS",Registros!$B$2:$B$6000,$A1301),0)</f>
        <v/>
      </c>
      <c r="K1301">
        <f>IF(COUNTIFS(Winback!$K$2:$K$300,$D1301)&gt;0,1,0)</f>
        <v/>
      </c>
      <c r="L1301">
        <f>IF(AND($K1301=1,LEFT($A1301,3)="WB-"),SUMIFS(Winback!$D$2:$D$300,Winback!$K$2:$K$300,$D1301),0)</f>
        <v/>
      </c>
      <c r="M1301">
        <f>IF(OR($E1301=1,$G1301=1,SUMIFS(Registros!$J$2:$J$6000,Registros!$B$2:$B$6000,$A1301)&gt;0),1,0)</f>
        <v/>
      </c>
      <c r="N1301">
        <f>IF($J1301&gt;0,1,IF(COUNTIFS(Registros!$A$2:$A$6000,"CS",Registros!$B$2:$B$6000,$A1301,Registros!$K$2:$K$6000,"&lt;&gt;")&gt;0,1,0))</f>
        <v/>
      </c>
      <c r="O1301">
        <f>IF(AND($K1301=1,$E1301=0,$G1301=0,$I1301=0),"WINBACK",IF(AND($M1301=1,$N1301&gt;0),"CONVERGENTE",IF($M1301=1,"SOLO MÓVIL",IF($N1301&gt;0,"SOLO FIJO / INTERNET","SIN SERVICIOS"))))</f>
        <v/>
      </c>
      <c r="P1301">
        <f>IF($O1301="WINBACK","Recuperar (winback)",IF($O1301="CONVERGENTE","Upgrade / más líneas",IF($O1301="SOLO MÓVIL","Ofrecer fijo + internet (FLBBTV)",IF($O1301="SOLO FIJO / INTERNET","Ofrecer línea móvil Nextphone","Oferta completa (móvil + fijo + internet)"))))</f>
        <v/>
      </c>
      <c r="Q1301">
        <f>$F1301+$H1301+$L1301</f>
        <v/>
      </c>
      <c r="R1301">
        <f>IFERROR(VLOOKUP($A1301,Registros!$B$2:$G$6000,6,0),IFERROR(VLOOKUP($D1301,Winback!$B$2:$C$300,2,0),""))</f>
        <v/>
      </c>
      <c r="S1301">
        <f>IF($E1301=1,"NP","")&amp;IF($G1301=1,"+MOV","")&amp;IF($I1301=1,"+CS","")&amp;IF($K1301=1,"+WB","")</f>
        <v/>
      </c>
      <c r="T1301">
        <f>$E1301+$G1301+$I1301+$K1301</f>
        <v/>
      </c>
    </row>
    <row r="1302">
      <c r="A1302" t="inlineStr">
        <is>
          <t>312237640000</t>
        </is>
      </c>
      <c r="B1302" t="inlineStr">
        <is>
          <t>31223764</t>
        </is>
      </c>
      <c r="C1302" t="inlineStr">
        <is>
          <t>FONDA Y DELICIAS EL SUMBIO -</t>
        </is>
      </c>
      <c r="D1302" t="inlineStr">
        <is>
          <t>FONDAYDELICIASELSUMBIO</t>
        </is>
      </c>
      <c r="E1302">
        <f>IF(COUNTIFS(Registros!$A$2:$A$6000,"NP",Registros!$B$2:$B$6000,$A1302)&gt;0,1,0)</f>
        <v/>
      </c>
      <c r="F1302">
        <f>IF($E1302=1,SUMIFS(Registros!$F$2:$F$6000,Registros!$A$2:$A$6000,"NP",Registros!$B$2:$B$6000,$A1302),0)</f>
        <v/>
      </c>
      <c r="G1302">
        <f>IF(COUNTIFS(Registros!$A$2:$A$6000,"MOV",Registros!$B$2:$B$6000,$A1302)&gt;0,1,0)</f>
        <v/>
      </c>
      <c r="H1302">
        <f>IF($G1302=1,SUMIFS(Registros!$F$2:$F$6000,Registros!$A$2:$A$6000,"MOV",Registros!$B$2:$B$6000,$A1302),0)</f>
        <v/>
      </c>
      <c r="I1302">
        <f>IF(COUNTIFS(Registros!$A$2:$A$6000,"CS",Registros!$B$2:$B$6000,$A1302)&gt;0,1,0)</f>
        <v/>
      </c>
      <c r="J1302">
        <f>IF($I1302=1,SUMIFS(Registros!$I$2:$I$6000,Registros!$A$2:$A$6000,"CS",Registros!$B$2:$B$6000,$A1302),0)</f>
        <v/>
      </c>
      <c r="K1302">
        <f>IF(COUNTIFS(Winback!$K$2:$K$300,$D1302)&gt;0,1,0)</f>
        <v/>
      </c>
      <c r="L1302">
        <f>IF(AND($K1302=1,LEFT($A1302,3)="WB-"),SUMIFS(Winback!$D$2:$D$300,Winback!$K$2:$K$300,$D1302),0)</f>
        <v/>
      </c>
      <c r="M1302">
        <f>IF(OR($E1302=1,$G1302=1,SUMIFS(Registros!$J$2:$J$6000,Registros!$B$2:$B$6000,$A1302)&gt;0),1,0)</f>
        <v/>
      </c>
      <c r="N1302">
        <f>IF($J1302&gt;0,1,IF(COUNTIFS(Registros!$A$2:$A$6000,"CS",Registros!$B$2:$B$6000,$A1302,Registros!$K$2:$K$6000,"&lt;&gt;")&gt;0,1,0))</f>
        <v/>
      </c>
      <c r="O1302">
        <f>IF(AND($K1302=1,$E1302=0,$G1302=0,$I1302=0),"WINBACK",IF(AND($M1302=1,$N1302&gt;0),"CONVERGENTE",IF($M1302=1,"SOLO MÓVIL",IF($N1302&gt;0,"SOLO FIJO / INTERNET","SIN SERVICIOS"))))</f>
        <v/>
      </c>
      <c r="P1302">
        <f>IF($O1302="WINBACK","Recuperar (winback)",IF($O1302="CONVERGENTE","Upgrade / más líneas",IF($O1302="SOLO MÓVIL","Ofrecer fijo + internet (FLBBTV)",IF($O1302="SOLO FIJO / INTERNET","Ofrecer línea móvil Nextphone","Oferta completa (móvil + fijo + internet)"))))</f>
        <v/>
      </c>
      <c r="Q1302">
        <f>$F1302+$H1302+$L1302</f>
        <v/>
      </c>
      <c r="R1302">
        <f>IFERROR(VLOOKUP($A1302,Registros!$B$2:$G$6000,6,0),IFERROR(VLOOKUP($D1302,Winback!$B$2:$C$300,2,0),""))</f>
        <v/>
      </c>
      <c r="S1302">
        <f>IF($E1302=1,"NP","")&amp;IF($G1302=1,"+MOV","")&amp;IF($I1302=1,"+CS","")&amp;IF($K1302=1,"+WB","")</f>
        <v/>
      </c>
      <c r="T1302">
        <f>$E1302+$G1302+$I1302+$K1302</f>
        <v/>
      </c>
    </row>
    <row r="1303">
      <c r="A1303" t="inlineStr">
        <is>
          <t>346192770000</t>
        </is>
      </c>
      <c r="B1303" t="inlineStr">
        <is>
          <t>34619277</t>
        </is>
      </c>
      <c r="C1303" t="inlineStr">
        <is>
          <t>PURIFICACION PINILLA</t>
        </is>
      </c>
      <c r="D1303" t="inlineStr">
        <is>
          <t>PURIFICACIONPINILLA</t>
        </is>
      </c>
      <c r="E1303">
        <f>IF(COUNTIFS(Registros!$A$2:$A$6000,"NP",Registros!$B$2:$B$6000,$A1303)&gt;0,1,0)</f>
        <v/>
      </c>
      <c r="F1303">
        <f>IF($E1303=1,SUMIFS(Registros!$F$2:$F$6000,Registros!$A$2:$A$6000,"NP",Registros!$B$2:$B$6000,$A1303),0)</f>
        <v/>
      </c>
      <c r="G1303">
        <f>IF(COUNTIFS(Registros!$A$2:$A$6000,"MOV",Registros!$B$2:$B$6000,$A1303)&gt;0,1,0)</f>
        <v/>
      </c>
      <c r="H1303">
        <f>IF($G1303=1,SUMIFS(Registros!$F$2:$F$6000,Registros!$A$2:$A$6000,"MOV",Registros!$B$2:$B$6000,$A1303),0)</f>
        <v/>
      </c>
      <c r="I1303">
        <f>IF(COUNTIFS(Registros!$A$2:$A$6000,"CS",Registros!$B$2:$B$6000,$A1303)&gt;0,1,0)</f>
        <v/>
      </c>
      <c r="J1303">
        <f>IF($I1303=1,SUMIFS(Registros!$I$2:$I$6000,Registros!$A$2:$A$6000,"CS",Registros!$B$2:$B$6000,$A1303),0)</f>
        <v/>
      </c>
      <c r="K1303">
        <f>IF(COUNTIFS(Winback!$K$2:$K$300,$D1303)&gt;0,1,0)</f>
        <v/>
      </c>
      <c r="L1303">
        <f>IF(AND($K1303=1,LEFT($A1303,3)="WB-"),SUMIFS(Winback!$D$2:$D$300,Winback!$K$2:$K$300,$D1303),0)</f>
        <v/>
      </c>
      <c r="M1303">
        <f>IF(OR($E1303=1,$G1303=1,SUMIFS(Registros!$J$2:$J$6000,Registros!$B$2:$B$6000,$A1303)&gt;0),1,0)</f>
        <v/>
      </c>
      <c r="N1303">
        <f>IF($J1303&gt;0,1,IF(COUNTIFS(Registros!$A$2:$A$6000,"CS",Registros!$B$2:$B$6000,$A1303,Registros!$K$2:$K$6000,"&lt;&gt;")&gt;0,1,0))</f>
        <v/>
      </c>
      <c r="O1303">
        <f>IF(AND($K1303=1,$E1303=0,$G1303=0,$I1303=0),"WINBACK",IF(AND($M1303=1,$N1303&gt;0),"CONVERGENTE",IF($M1303=1,"SOLO MÓVIL",IF($N1303&gt;0,"SOLO FIJO / INTERNET","SIN SERVICIOS"))))</f>
        <v/>
      </c>
      <c r="P1303">
        <f>IF($O1303="WINBACK","Recuperar (winback)",IF($O1303="CONVERGENTE","Upgrade / más líneas",IF($O1303="SOLO MÓVIL","Ofrecer fijo + internet (FLBBTV)",IF($O1303="SOLO FIJO / INTERNET","Ofrecer línea móvil Nextphone","Oferta completa (móvil + fijo + internet)"))))</f>
        <v/>
      </c>
      <c r="Q1303">
        <f>$F1303+$H1303+$L1303</f>
        <v/>
      </c>
      <c r="R1303">
        <f>IFERROR(VLOOKUP($A1303,Registros!$B$2:$G$6000,6,0),IFERROR(VLOOKUP($D1303,Winback!$B$2:$C$300,2,0),""))</f>
        <v/>
      </c>
      <c r="S1303">
        <f>IF($E1303=1,"NP","")&amp;IF($G1303=1,"+MOV","")&amp;IF($I1303=1,"+CS","")&amp;IF($K1303=1,"+WB","")</f>
        <v/>
      </c>
      <c r="T1303">
        <f>$E1303+$G1303+$I1303+$K1303</f>
        <v/>
      </c>
    </row>
    <row r="1304">
      <c r="A1304" t="inlineStr">
        <is>
          <t>354061590000</t>
        </is>
      </c>
      <c r="B1304" t="inlineStr">
        <is>
          <t>35406159</t>
        </is>
      </c>
      <c r="C1304" t="inlineStr">
        <is>
          <t>NORMA ISABEL POLANCO CORREA</t>
        </is>
      </c>
      <c r="D1304" t="inlineStr">
        <is>
          <t>NORMAISABELPOLANCOCORREA</t>
        </is>
      </c>
      <c r="E1304">
        <f>IF(COUNTIFS(Registros!$A$2:$A$6000,"NP",Registros!$B$2:$B$6000,$A1304)&gt;0,1,0)</f>
        <v/>
      </c>
      <c r="F1304">
        <f>IF($E1304=1,SUMIFS(Registros!$F$2:$F$6000,Registros!$A$2:$A$6000,"NP",Registros!$B$2:$B$6000,$A1304),0)</f>
        <v/>
      </c>
      <c r="G1304">
        <f>IF(COUNTIFS(Registros!$A$2:$A$6000,"MOV",Registros!$B$2:$B$6000,$A1304)&gt;0,1,0)</f>
        <v/>
      </c>
      <c r="H1304">
        <f>IF($G1304=1,SUMIFS(Registros!$F$2:$F$6000,Registros!$A$2:$A$6000,"MOV",Registros!$B$2:$B$6000,$A1304),0)</f>
        <v/>
      </c>
      <c r="I1304">
        <f>IF(COUNTIFS(Registros!$A$2:$A$6000,"CS",Registros!$B$2:$B$6000,$A1304)&gt;0,1,0)</f>
        <v/>
      </c>
      <c r="J1304">
        <f>IF($I1304=1,SUMIFS(Registros!$I$2:$I$6000,Registros!$A$2:$A$6000,"CS",Registros!$B$2:$B$6000,$A1304),0)</f>
        <v/>
      </c>
      <c r="K1304">
        <f>IF(COUNTIFS(Winback!$K$2:$K$300,$D1304)&gt;0,1,0)</f>
        <v/>
      </c>
      <c r="L1304">
        <f>IF(AND($K1304=1,LEFT($A1304,3)="WB-"),SUMIFS(Winback!$D$2:$D$300,Winback!$K$2:$K$300,$D1304),0)</f>
        <v/>
      </c>
      <c r="M1304">
        <f>IF(OR($E1304=1,$G1304=1,SUMIFS(Registros!$J$2:$J$6000,Registros!$B$2:$B$6000,$A1304)&gt;0),1,0)</f>
        <v/>
      </c>
      <c r="N1304">
        <f>IF($J1304&gt;0,1,IF(COUNTIFS(Registros!$A$2:$A$6000,"CS",Registros!$B$2:$B$6000,$A1304,Registros!$K$2:$K$6000,"&lt;&gt;")&gt;0,1,0))</f>
        <v/>
      </c>
      <c r="O1304">
        <f>IF(AND($K1304=1,$E1304=0,$G1304=0,$I1304=0),"WINBACK",IF(AND($M1304=1,$N1304&gt;0),"CONVERGENTE",IF($M1304=1,"SOLO MÓVIL",IF($N1304&gt;0,"SOLO FIJO / INTERNET","SIN SERVICIOS"))))</f>
        <v/>
      </c>
      <c r="P1304">
        <f>IF($O1304="WINBACK","Recuperar (winback)",IF($O1304="CONVERGENTE","Upgrade / más líneas",IF($O1304="SOLO MÓVIL","Ofrecer fijo + internet (FLBBTV)",IF($O1304="SOLO FIJO / INTERNET","Ofrecer línea móvil Nextphone","Oferta completa (móvil + fijo + internet)"))))</f>
        <v/>
      </c>
      <c r="Q1304">
        <f>$F1304+$H1304+$L1304</f>
        <v/>
      </c>
      <c r="R1304">
        <f>IFERROR(VLOOKUP($A1304,Registros!$B$2:$G$6000,6,0),IFERROR(VLOOKUP($D1304,Winback!$B$2:$C$300,2,0),""))</f>
        <v/>
      </c>
      <c r="S1304">
        <f>IF($E1304=1,"NP","")&amp;IF($G1304=1,"+MOV","")&amp;IF($I1304=1,"+CS","")&amp;IF($K1304=1,"+WB","")</f>
        <v/>
      </c>
      <c r="T1304">
        <f>$E1304+$G1304+$I1304+$K1304</f>
        <v/>
      </c>
    </row>
    <row r="1305">
      <c r="A1305" t="inlineStr">
        <is>
          <t>333130130000</t>
        </is>
      </c>
      <c r="B1305" t="inlineStr">
        <is>
          <t>33313013</t>
        </is>
      </c>
      <c r="C1305" t="inlineStr">
        <is>
          <t>Yessenia D esiree Saavedra</t>
        </is>
      </c>
      <c r="D1305" t="inlineStr">
        <is>
          <t>YESSENIADESIREESAAVEDRA</t>
        </is>
      </c>
      <c r="E1305">
        <f>IF(COUNTIFS(Registros!$A$2:$A$6000,"NP",Registros!$B$2:$B$6000,$A1305)&gt;0,1,0)</f>
        <v/>
      </c>
      <c r="F1305">
        <f>IF($E1305=1,SUMIFS(Registros!$F$2:$F$6000,Registros!$A$2:$A$6000,"NP",Registros!$B$2:$B$6000,$A1305),0)</f>
        <v/>
      </c>
      <c r="G1305">
        <f>IF(COUNTIFS(Registros!$A$2:$A$6000,"MOV",Registros!$B$2:$B$6000,$A1305)&gt;0,1,0)</f>
        <v/>
      </c>
      <c r="H1305">
        <f>IF($G1305=1,SUMIFS(Registros!$F$2:$F$6000,Registros!$A$2:$A$6000,"MOV",Registros!$B$2:$B$6000,$A1305),0)</f>
        <v/>
      </c>
      <c r="I1305">
        <f>IF(COUNTIFS(Registros!$A$2:$A$6000,"CS",Registros!$B$2:$B$6000,$A1305)&gt;0,1,0)</f>
        <v/>
      </c>
      <c r="J1305">
        <f>IF($I1305=1,SUMIFS(Registros!$I$2:$I$6000,Registros!$A$2:$A$6000,"CS",Registros!$B$2:$B$6000,$A1305),0)</f>
        <v/>
      </c>
      <c r="K1305">
        <f>IF(COUNTIFS(Winback!$K$2:$K$300,$D1305)&gt;0,1,0)</f>
        <v/>
      </c>
      <c r="L1305">
        <f>IF(AND($K1305=1,LEFT($A1305,3)="WB-"),SUMIFS(Winback!$D$2:$D$300,Winback!$K$2:$K$300,$D1305),0)</f>
        <v/>
      </c>
      <c r="M1305">
        <f>IF(OR($E1305=1,$G1305=1,SUMIFS(Registros!$J$2:$J$6000,Registros!$B$2:$B$6000,$A1305)&gt;0),1,0)</f>
        <v/>
      </c>
      <c r="N1305">
        <f>IF($J1305&gt;0,1,IF(COUNTIFS(Registros!$A$2:$A$6000,"CS",Registros!$B$2:$B$6000,$A1305,Registros!$K$2:$K$6000,"&lt;&gt;")&gt;0,1,0))</f>
        <v/>
      </c>
      <c r="O1305">
        <f>IF(AND($K1305=1,$E1305=0,$G1305=0,$I1305=0),"WINBACK",IF(AND($M1305=1,$N1305&gt;0),"CONVERGENTE",IF($M1305=1,"SOLO MÓVIL",IF($N1305&gt;0,"SOLO FIJO / INTERNET","SIN SERVICIOS"))))</f>
        <v/>
      </c>
      <c r="P1305">
        <f>IF($O1305="WINBACK","Recuperar (winback)",IF($O1305="CONVERGENTE","Upgrade / más líneas",IF($O1305="SOLO MÓVIL","Ofrecer fijo + internet (FLBBTV)",IF($O1305="SOLO FIJO / INTERNET","Ofrecer línea móvil Nextphone","Oferta completa (móvil + fijo + internet)"))))</f>
        <v/>
      </c>
      <c r="Q1305">
        <f>$F1305+$H1305+$L1305</f>
        <v/>
      </c>
      <c r="R1305">
        <f>IFERROR(VLOOKUP($A1305,Registros!$B$2:$G$6000,6,0),IFERROR(VLOOKUP($D1305,Winback!$B$2:$C$300,2,0),""))</f>
        <v/>
      </c>
      <c r="S1305">
        <f>IF($E1305=1,"NP","")&amp;IF($G1305=1,"+MOV","")&amp;IF($I1305=1,"+CS","")&amp;IF($K1305=1,"+WB","")</f>
        <v/>
      </c>
      <c r="T1305">
        <f>$E1305+$G1305+$I1305+$K1305</f>
        <v/>
      </c>
    </row>
    <row r="1306">
      <c r="A1306" t="inlineStr">
        <is>
          <t>325783630100</t>
        </is>
      </c>
      <c r="B1306" t="inlineStr">
        <is>
          <t>32578363</t>
        </is>
      </c>
      <c r="C1306" t="inlineStr">
        <is>
          <t>ELECTRICOS LOPCE</t>
        </is>
      </c>
      <c r="D1306" t="inlineStr">
        <is>
          <t>ELECTRICOSLOPCE</t>
        </is>
      </c>
      <c r="E1306">
        <f>IF(COUNTIFS(Registros!$A$2:$A$6000,"NP",Registros!$B$2:$B$6000,$A1306)&gt;0,1,0)</f>
        <v/>
      </c>
      <c r="F1306">
        <f>IF($E1306=1,SUMIFS(Registros!$F$2:$F$6000,Registros!$A$2:$A$6000,"NP",Registros!$B$2:$B$6000,$A1306),0)</f>
        <v/>
      </c>
      <c r="G1306">
        <f>IF(COUNTIFS(Registros!$A$2:$A$6000,"MOV",Registros!$B$2:$B$6000,$A1306)&gt;0,1,0)</f>
        <v/>
      </c>
      <c r="H1306">
        <f>IF($G1306=1,SUMIFS(Registros!$F$2:$F$6000,Registros!$A$2:$A$6000,"MOV",Registros!$B$2:$B$6000,$A1306),0)</f>
        <v/>
      </c>
      <c r="I1306">
        <f>IF(COUNTIFS(Registros!$A$2:$A$6000,"CS",Registros!$B$2:$B$6000,$A1306)&gt;0,1,0)</f>
        <v/>
      </c>
      <c r="J1306">
        <f>IF($I1306=1,SUMIFS(Registros!$I$2:$I$6000,Registros!$A$2:$A$6000,"CS",Registros!$B$2:$B$6000,$A1306),0)</f>
        <v/>
      </c>
      <c r="K1306">
        <f>IF(COUNTIFS(Winback!$K$2:$K$300,$D1306)&gt;0,1,0)</f>
        <v/>
      </c>
      <c r="L1306">
        <f>IF(AND($K1306=1,LEFT($A1306,3)="WB-"),SUMIFS(Winback!$D$2:$D$300,Winback!$K$2:$K$300,$D1306),0)</f>
        <v/>
      </c>
      <c r="M1306">
        <f>IF(OR($E1306=1,$G1306=1,SUMIFS(Registros!$J$2:$J$6000,Registros!$B$2:$B$6000,$A1306)&gt;0),1,0)</f>
        <v/>
      </c>
      <c r="N1306">
        <f>IF($J1306&gt;0,1,IF(COUNTIFS(Registros!$A$2:$A$6000,"CS",Registros!$B$2:$B$6000,$A1306,Registros!$K$2:$K$6000,"&lt;&gt;")&gt;0,1,0))</f>
        <v/>
      </c>
      <c r="O1306">
        <f>IF(AND($K1306=1,$E1306=0,$G1306=0,$I1306=0),"WINBACK",IF(AND($M1306=1,$N1306&gt;0),"CONVERGENTE",IF($M1306=1,"SOLO MÓVIL",IF($N1306&gt;0,"SOLO FIJO / INTERNET","SIN SERVICIOS"))))</f>
        <v/>
      </c>
      <c r="P1306">
        <f>IF($O1306="WINBACK","Recuperar (winback)",IF($O1306="CONVERGENTE","Upgrade / más líneas",IF($O1306="SOLO MÓVIL","Ofrecer fijo + internet (FLBBTV)",IF($O1306="SOLO FIJO / INTERNET","Ofrecer línea móvil Nextphone","Oferta completa (móvil + fijo + internet)"))))</f>
        <v/>
      </c>
      <c r="Q1306">
        <f>$F1306+$H1306+$L1306</f>
        <v/>
      </c>
      <c r="R1306">
        <f>IFERROR(VLOOKUP($A1306,Registros!$B$2:$G$6000,6,0),IFERROR(VLOOKUP($D1306,Winback!$B$2:$C$300,2,0),""))</f>
        <v/>
      </c>
      <c r="S1306">
        <f>IF($E1306=1,"NP","")&amp;IF($G1306=1,"+MOV","")&amp;IF($I1306=1,"+CS","")&amp;IF($K1306=1,"+WB","")</f>
        <v/>
      </c>
      <c r="T1306">
        <f>$E1306+$G1306+$I1306+$K1306</f>
        <v/>
      </c>
    </row>
    <row r="1307">
      <c r="A1307" t="inlineStr">
        <is>
          <t>324190010000</t>
        </is>
      </c>
      <c r="B1307" t="inlineStr">
        <is>
          <t>32419001</t>
        </is>
      </c>
      <c r="C1307" t="inlineStr">
        <is>
          <t>Monta Cargas</t>
        </is>
      </c>
      <c r="D1307" t="inlineStr">
        <is>
          <t>MONTACARGAS</t>
        </is>
      </c>
      <c r="E1307">
        <f>IF(COUNTIFS(Registros!$A$2:$A$6000,"NP",Registros!$B$2:$B$6000,$A1307)&gt;0,1,0)</f>
        <v/>
      </c>
      <c r="F1307">
        <f>IF($E1307=1,SUMIFS(Registros!$F$2:$F$6000,Registros!$A$2:$A$6000,"NP",Registros!$B$2:$B$6000,$A1307),0)</f>
        <v/>
      </c>
      <c r="G1307">
        <f>IF(COUNTIFS(Registros!$A$2:$A$6000,"MOV",Registros!$B$2:$B$6000,$A1307)&gt;0,1,0)</f>
        <v/>
      </c>
      <c r="H1307">
        <f>IF($G1307=1,SUMIFS(Registros!$F$2:$F$6000,Registros!$A$2:$A$6000,"MOV",Registros!$B$2:$B$6000,$A1307),0)</f>
        <v/>
      </c>
      <c r="I1307">
        <f>IF(COUNTIFS(Registros!$A$2:$A$6000,"CS",Registros!$B$2:$B$6000,$A1307)&gt;0,1,0)</f>
        <v/>
      </c>
      <c r="J1307">
        <f>IF($I1307=1,SUMIFS(Registros!$I$2:$I$6000,Registros!$A$2:$A$6000,"CS",Registros!$B$2:$B$6000,$A1307),0)</f>
        <v/>
      </c>
      <c r="K1307">
        <f>IF(COUNTIFS(Winback!$K$2:$K$300,$D1307)&gt;0,1,0)</f>
        <v/>
      </c>
      <c r="L1307">
        <f>IF(AND($K1307=1,LEFT($A1307,3)="WB-"),SUMIFS(Winback!$D$2:$D$300,Winback!$K$2:$K$300,$D1307),0)</f>
        <v/>
      </c>
      <c r="M1307">
        <f>IF(OR($E1307=1,$G1307=1,SUMIFS(Registros!$J$2:$J$6000,Registros!$B$2:$B$6000,$A1307)&gt;0),1,0)</f>
        <v/>
      </c>
      <c r="N1307">
        <f>IF($J1307&gt;0,1,IF(COUNTIFS(Registros!$A$2:$A$6000,"CS",Registros!$B$2:$B$6000,$A1307,Registros!$K$2:$K$6000,"&lt;&gt;")&gt;0,1,0))</f>
        <v/>
      </c>
      <c r="O1307">
        <f>IF(AND($K1307=1,$E1307=0,$G1307=0,$I1307=0),"WINBACK",IF(AND($M1307=1,$N1307&gt;0),"CONVERGENTE",IF($M1307=1,"SOLO MÓVIL",IF($N1307&gt;0,"SOLO FIJO / INTERNET","SIN SERVICIOS"))))</f>
        <v/>
      </c>
      <c r="P1307">
        <f>IF($O1307="WINBACK","Recuperar (winback)",IF($O1307="CONVERGENTE","Upgrade / más líneas",IF($O1307="SOLO MÓVIL","Ofrecer fijo + internet (FLBBTV)",IF($O1307="SOLO FIJO / INTERNET","Ofrecer línea móvil Nextphone","Oferta completa (móvil + fijo + internet)"))))</f>
        <v/>
      </c>
      <c r="Q1307">
        <f>$F1307+$H1307+$L1307</f>
        <v/>
      </c>
      <c r="R1307">
        <f>IFERROR(VLOOKUP($A1307,Registros!$B$2:$G$6000,6,0),IFERROR(VLOOKUP($D1307,Winback!$B$2:$C$300,2,0),""))</f>
        <v/>
      </c>
      <c r="S1307">
        <f>IF($E1307=1,"NP","")&amp;IF($G1307=1,"+MOV","")&amp;IF($I1307=1,"+CS","")&amp;IF($K1307=1,"+WB","")</f>
        <v/>
      </c>
      <c r="T1307">
        <f>$E1307+$G1307+$I1307+$K1307</f>
        <v/>
      </c>
    </row>
    <row r="1308">
      <c r="A1308" t="inlineStr">
        <is>
          <t>356385010000</t>
        </is>
      </c>
      <c r="B1308" t="inlineStr">
        <is>
          <t>35638501</t>
        </is>
      </c>
      <c r="C1308" t="inlineStr">
        <is>
          <t>MASSIEL PIMENTEL</t>
        </is>
      </c>
      <c r="D1308" t="inlineStr">
        <is>
          <t>MASSIELPIMENTEL</t>
        </is>
      </c>
      <c r="E1308">
        <f>IF(COUNTIFS(Registros!$A$2:$A$6000,"NP",Registros!$B$2:$B$6000,$A1308)&gt;0,1,0)</f>
        <v/>
      </c>
      <c r="F1308">
        <f>IF($E1308=1,SUMIFS(Registros!$F$2:$F$6000,Registros!$A$2:$A$6000,"NP",Registros!$B$2:$B$6000,$A1308),0)</f>
        <v/>
      </c>
      <c r="G1308">
        <f>IF(COUNTIFS(Registros!$A$2:$A$6000,"MOV",Registros!$B$2:$B$6000,$A1308)&gt;0,1,0)</f>
        <v/>
      </c>
      <c r="H1308">
        <f>IF($G1308=1,SUMIFS(Registros!$F$2:$F$6000,Registros!$A$2:$A$6000,"MOV",Registros!$B$2:$B$6000,$A1308),0)</f>
        <v/>
      </c>
      <c r="I1308">
        <f>IF(COUNTIFS(Registros!$A$2:$A$6000,"CS",Registros!$B$2:$B$6000,$A1308)&gt;0,1,0)</f>
        <v/>
      </c>
      <c r="J1308">
        <f>IF($I1308=1,SUMIFS(Registros!$I$2:$I$6000,Registros!$A$2:$A$6000,"CS",Registros!$B$2:$B$6000,$A1308),0)</f>
        <v/>
      </c>
      <c r="K1308">
        <f>IF(COUNTIFS(Winback!$K$2:$K$300,$D1308)&gt;0,1,0)</f>
        <v/>
      </c>
      <c r="L1308">
        <f>IF(AND($K1308=1,LEFT($A1308,3)="WB-"),SUMIFS(Winback!$D$2:$D$300,Winback!$K$2:$K$300,$D1308),0)</f>
        <v/>
      </c>
      <c r="M1308">
        <f>IF(OR($E1308=1,$G1308=1,SUMIFS(Registros!$J$2:$J$6000,Registros!$B$2:$B$6000,$A1308)&gt;0),1,0)</f>
        <v/>
      </c>
      <c r="N1308">
        <f>IF($J1308&gt;0,1,IF(COUNTIFS(Registros!$A$2:$A$6000,"CS",Registros!$B$2:$B$6000,$A1308,Registros!$K$2:$K$6000,"&lt;&gt;")&gt;0,1,0))</f>
        <v/>
      </c>
      <c r="O1308">
        <f>IF(AND($K1308=1,$E1308=0,$G1308=0,$I1308=0),"WINBACK",IF(AND($M1308=1,$N1308&gt;0),"CONVERGENTE",IF($M1308=1,"SOLO MÓVIL",IF($N1308&gt;0,"SOLO FIJO / INTERNET","SIN SERVICIOS"))))</f>
        <v/>
      </c>
      <c r="P1308">
        <f>IF($O1308="WINBACK","Recuperar (winback)",IF($O1308="CONVERGENTE","Upgrade / más líneas",IF($O1308="SOLO MÓVIL","Ofrecer fijo + internet (FLBBTV)",IF($O1308="SOLO FIJO / INTERNET","Ofrecer línea móvil Nextphone","Oferta completa (móvil + fijo + internet)"))))</f>
        <v/>
      </c>
      <c r="Q1308">
        <f>$F1308+$H1308+$L1308</f>
        <v/>
      </c>
      <c r="R1308">
        <f>IFERROR(VLOOKUP($A1308,Registros!$B$2:$G$6000,6,0),IFERROR(VLOOKUP($D1308,Winback!$B$2:$C$300,2,0),""))</f>
        <v/>
      </c>
      <c r="S1308">
        <f>IF($E1308=1,"NP","")&amp;IF($G1308=1,"+MOV","")&amp;IF($I1308=1,"+CS","")&amp;IF($K1308=1,"+WB","")</f>
        <v/>
      </c>
      <c r="T1308">
        <f>$E1308+$G1308+$I1308+$K1308</f>
        <v/>
      </c>
    </row>
    <row r="1309">
      <c r="A1309" t="inlineStr">
        <is>
          <t>365014050000</t>
        </is>
      </c>
      <c r="B1309" t="inlineStr">
        <is>
          <t>36501405</t>
        </is>
      </c>
      <c r="C1309" t="inlineStr">
        <is>
          <t>AURELIANO VEGA</t>
        </is>
      </c>
      <c r="D1309" t="inlineStr">
        <is>
          <t>AURELIANOVEGA</t>
        </is>
      </c>
      <c r="E1309">
        <f>IF(COUNTIFS(Registros!$A$2:$A$6000,"NP",Registros!$B$2:$B$6000,$A1309)&gt;0,1,0)</f>
        <v/>
      </c>
      <c r="F1309">
        <f>IF($E1309=1,SUMIFS(Registros!$F$2:$F$6000,Registros!$A$2:$A$6000,"NP",Registros!$B$2:$B$6000,$A1309),0)</f>
        <v/>
      </c>
      <c r="G1309">
        <f>IF(COUNTIFS(Registros!$A$2:$A$6000,"MOV",Registros!$B$2:$B$6000,$A1309)&gt;0,1,0)</f>
        <v/>
      </c>
      <c r="H1309">
        <f>IF($G1309=1,SUMIFS(Registros!$F$2:$F$6000,Registros!$A$2:$A$6000,"MOV",Registros!$B$2:$B$6000,$A1309),0)</f>
        <v/>
      </c>
      <c r="I1309">
        <f>IF(COUNTIFS(Registros!$A$2:$A$6000,"CS",Registros!$B$2:$B$6000,$A1309)&gt;0,1,0)</f>
        <v/>
      </c>
      <c r="J1309">
        <f>IF($I1309=1,SUMIFS(Registros!$I$2:$I$6000,Registros!$A$2:$A$6000,"CS",Registros!$B$2:$B$6000,$A1309),0)</f>
        <v/>
      </c>
      <c r="K1309">
        <f>IF(COUNTIFS(Winback!$K$2:$K$300,$D1309)&gt;0,1,0)</f>
        <v/>
      </c>
      <c r="L1309">
        <f>IF(AND($K1309=1,LEFT($A1309,3)="WB-"),SUMIFS(Winback!$D$2:$D$300,Winback!$K$2:$K$300,$D1309),0)</f>
        <v/>
      </c>
      <c r="M1309">
        <f>IF(OR($E1309=1,$G1309=1,SUMIFS(Registros!$J$2:$J$6000,Registros!$B$2:$B$6000,$A1309)&gt;0),1,0)</f>
        <v/>
      </c>
      <c r="N1309">
        <f>IF($J1309&gt;0,1,IF(COUNTIFS(Registros!$A$2:$A$6000,"CS",Registros!$B$2:$B$6000,$A1309,Registros!$K$2:$K$6000,"&lt;&gt;")&gt;0,1,0))</f>
        <v/>
      </c>
      <c r="O1309">
        <f>IF(AND($K1309=1,$E1309=0,$G1309=0,$I1309=0),"WINBACK",IF(AND($M1309=1,$N1309&gt;0),"CONVERGENTE",IF($M1309=1,"SOLO MÓVIL",IF($N1309&gt;0,"SOLO FIJO / INTERNET","SIN SERVICIOS"))))</f>
        <v/>
      </c>
      <c r="P1309">
        <f>IF($O1309="WINBACK","Recuperar (winback)",IF($O1309="CONVERGENTE","Upgrade / más líneas",IF($O1309="SOLO MÓVIL","Ofrecer fijo + internet (FLBBTV)",IF($O1309="SOLO FIJO / INTERNET","Ofrecer línea móvil Nextphone","Oferta completa (móvil + fijo + internet)"))))</f>
        <v/>
      </c>
      <c r="Q1309">
        <f>$F1309+$H1309+$L1309</f>
        <v/>
      </c>
      <c r="R1309">
        <f>IFERROR(VLOOKUP($A1309,Registros!$B$2:$G$6000,6,0),IFERROR(VLOOKUP($D1309,Winback!$B$2:$C$300,2,0),""))</f>
        <v/>
      </c>
      <c r="S1309">
        <f>IF($E1309=1,"NP","")&amp;IF($G1309=1,"+MOV","")&amp;IF($I1309=1,"+CS","")&amp;IF($K1309=1,"+WB","")</f>
        <v/>
      </c>
      <c r="T1309">
        <f>$E1309+$G1309+$I1309+$K1309</f>
        <v/>
      </c>
    </row>
    <row r="1310">
      <c r="A1310" t="inlineStr">
        <is>
          <t>361031730000</t>
        </is>
      </c>
      <c r="B1310" t="inlineStr">
        <is>
          <t>36103173</t>
        </is>
      </c>
      <c r="C1310" t="inlineStr">
        <is>
          <t>ROSA CRUZ PIMENTEL DE CASTILLO</t>
        </is>
      </c>
      <c r="D1310" t="inlineStr">
        <is>
          <t>ROSACRUZPIMENTELDECASTILLO</t>
        </is>
      </c>
      <c r="E1310">
        <f>IF(COUNTIFS(Registros!$A$2:$A$6000,"NP",Registros!$B$2:$B$6000,$A1310)&gt;0,1,0)</f>
        <v/>
      </c>
      <c r="F1310">
        <f>IF($E1310=1,SUMIFS(Registros!$F$2:$F$6000,Registros!$A$2:$A$6000,"NP",Registros!$B$2:$B$6000,$A1310),0)</f>
        <v/>
      </c>
      <c r="G1310">
        <f>IF(COUNTIFS(Registros!$A$2:$A$6000,"MOV",Registros!$B$2:$B$6000,$A1310)&gt;0,1,0)</f>
        <v/>
      </c>
      <c r="H1310">
        <f>IF($G1310=1,SUMIFS(Registros!$F$2:$F$6000,Registros!$A$2:$A$6000,"MOV",Registros!$B$2:$B$6000,$A1310),0)</f>
        <v/>
      </c>
      <c r="I1310">
        <f>IF(COUNTIFS(Registros!$A$2:$A$6000,"CS",Registros!$B$2:$B$6000,$A1310)&gt;0,1,0)</f>
        <v/>
      </c>
      <c r="J1310">
        <f>IF($I1310=1,SUMIFS(Registros!$I$2:$I$6000,Registros!$A$2:$A$6000,"CS",Registros!$B$2:$B$6000,$A1310),0)</f>
        <v/>
      </c>
      <c r="K1310">
        <f>IF(COUNTIFS(Winback!$K$2:$K$300,$D1310)&gt;0,1,0)</f>
        <v/>
      </c>
      <c r="L1310">
        <f>IF(AND($K1310=1,LEFT($A1310,3)="WB-"),SUMIFS(Winback!$D$2:$D$300,Winback!$K$2:$K$300,$D1310),0)</f>
        <v/>
      </c>
      <c r="M1310">
        <f>IF(OR($E1310=1,$G1310=1,SUMIFS(Registros!$J$2:$J$6000,Registros!$B$2:$B$6000,$A1310)&gt;0),1,0)</f>
        <v/>
      </c>
      <c r="N1310">
        <f>IF($J1310&gt;0,1,IF(COUNTIFS(Registros!$A$2:$A$6000,"CS",Registros!$B$2:$B$6000,$A1310,Registros!$K$2:$K$6000,"&lt;&gt;")&gt;0,1,0))</f>
        <v/>
      </c>
      <c r="O1310">
        <f>IF(AND($K1310=1,$E1310=0,$G1310=0,$I1310=0),"WINBACK",IF(AND($M1310=1,$N1310&gt;0),"CONVERGENTE",IF($M1310=1,"SOLO MÓVIL",IF($N1310&gt;0,"SOLO FIJO / INTERNET","SIN SERVICIOS"))))</f>
        <v/>
      </c>
      <c r="P1310">
        <f>IF($O1310="WINBACK","Recuperar (winback)",IF($O1310="CONVERGENTE","Upgrade / más líneas",IF($O1310="SOLO MÓVIL","Ofrecer fijo + internet (FLBBTV)",IF($O1310="SOLO FIJO / INTERNET","Ofrecer línea móvil Nextphone","Oferta completa (móvil + fijo + internet)"))))</f>
        <v/>
      </c>
      <c r="Q1310">
        <f>$F1310+$H1310+$L1310</f>
        <v/>
      </c>
      <c r="R1310">
        <f>IFERROR(VLOOKUP($A1310,Registros!$B$2:$G$6000,6,0),IFERROR(VLOOKUP($D1310,Winback!$B$2:$C$300,2,0),""))</f>
        <v/>
      </c>
      <c r="S1310">
        <f>IF($E1310=1,"NP","")&amp;IF($G1310=1,"+MOV","")&amp;IF($I1310=1,"+CS","")&amp;IF($K1310=1,"+WB","")</f>
        <v/>
      </c>
      <c r="T1310">
        <f>$E1310+$G1310+$I1310+$K1310</f>
        <v/>
      </c>
    </row>
    <row r="1311">
      <c r="A1311" t="inlineStr">
        <is>
          <t>343445870000</t>
        </is>
      </c>
      <c r="B1311" t="inlineStr">
        <is>
          <t>34344587</t>
        </is>
      </c>
      <c r="C1311" t="inlineStr">
        <is>
          <t>MANUEL SOLIS FERNANDEZ</t>
        </is>
      </c>
      <c r="D1311" t="inlineStr">
        <is>
          <t>MANUELSOLISFERNANDEZ</t>
        </is>
      </c>
      <c r="E1311">
        <f>IF(COUNTIFS(Registros!$A$2:$A$6000,"NP",Registros!$B$2:$B$6000,$A1311)&gt;0,1,0)</f>
        <v/>
      </c>
      <c r="F1311">
        <f>IF($E1311=1,SUMIFS(Registros!$F$2:$F$6000,Registros!$A$2:$A$6000,"NP",Registros!$B$2:$B$6000,$A1311),0)</f>
        <v/>
      </c>
      <c r="G1311">
        <f>IF(COUNTIFS(Registros!$A$2:$A$6000,"MOV",Registros!$B$2:$B$6000,$A1311)&gt;0,1,0)</f>
        <v/>
      </c>
      <c r="H1311">
        <f>IF($G1311=1,SUMIFS(Registros!$F$2:$F$6000,Registros!$A$2:$A$6000,"MOV",Registros!$B$2:$B$6000,$A1311),0)</f>
        <v/>
      </c>
      <c r="I1311">
        <f>IF(COUNTIFS(Registros!$A$2:$A$6000,"CS",Registros!$B$2:$B$6000,$A1311)&gt;0,1,0)</f>
        <v/>
      </c>
      <c r="J1311">
        <f>IF($I1311=1,SUMIFS(Registros!$I$2:$I$6000,Registros!$A$2:$A$6000,"CS",Registros!$B$2:$B$6000,$A1311),0)</f>
        <v/>
      </c>
      <c r="K1311">
        <f>IF(COUNTIFS(Winback!$K$2:$K$300,$D1311)&gt;0,1,0)</f>
        <v/>
      </c>
      <c r="L1311">
        <f>IF(AND($K1311=1,LEFT($A1311,3)="WB-"),SUMIFS(Winback!$D$2:$D$300,Winback!$K$2:$K$300,$D1311),0)</f>
        <v/>
      </c>
      <c r="M1311">
        <f>IF(OR($E1311=1,$G1311=1,SUMIFS(Registros!$J$2:$J$6000,Registros!$B$2:$B$6000,$A1311)&gt;0),1,0)</f>
        <v/>
      </c>
      <c r="N1311">
        <f>IF($J1311&gt;0,1,IF(COUNTIFS(Registros!$A$2:$A$6000,"CS",Registros!$B$2:$B$6000,$A1311,Registros!$K$2:$K$6000,"&lt;&gt;")&gt;0,1,0))</f>
        <v/>
      </c>
      <c r="O1311">
        <f>IF(AND($K1311=1,$E1311=0,$G1311=0,$I1311=0),"WINBACK",IF(AND($M1311=1,$N1311&gt;0),"CONVERGENTE",IF($M1311=1,"SOLO MÓVIL",IF($N1311&gt;0,"SOLO FIJO / INTERNET","SIN SERVICIOS"))))</f>
        <v/>
      </c>
      <c r="P1311">
        <f>IF($O1311="WINBACK","Recuperar (winback)",IF($O1311="CONVERGENTE","Upgrade / más líneas",IF($O1311="SOLO MÓVIL","Ofrecer fijo + internet (FLBBTV)",IF($O1311="SOLO FIJO / INTERNET","Ofrecer línea móvil Nextphone","Oferta completa (móvil + fijo + internet)"))))</f>
        <v/>
      </c>
      <c r="Q1311">
        <f>$F1311+$H1311+$L1311</f>
        <v/>
      </c>
      <c r="R1311">
        <f>IFERROR(VLOOKUP($A1311,Registros!$B$2:$G$6000,6,0),IFERROR(VLOOKUP($D1311,Winback!$B$2:$C$300,2,0),""))</f>
        <v/>
      </c>
      <c r="S1311">
        <f>IF($E1311=1,"NP","")&amp;IF($G1311=1,"+MOV","")&amp;IF($I1311=1,"+CS","")&amp;IF($K1311=1,"+WB","")</f>
        <v/>
      </c>
      <c r="T1311">
        <f>$E1311+$G1311+$I1311+$K1311</f>
        <v/>
      </c>
    </row>
    <row r="1312">
      <c r="A1312" t="inlineStr">
        <is>
          <t>363002720000</t>
        </is>
      </c>
      <c r="B1312" t="inlineStr">
        <is>
          <t>36300272</t>
        </is>
      </c>
      <c r="C1312" t="inlineStr">
        <is>
          <t>JOSE BATISTA</t>
        </is>
      </c>
      <c r="D1312" t="inlineStr">
        <is>
          <t>JOSEBATISTA</t>
        </is>
      </c>
      <c r="E1312">
        <f>IF(COUNTIFS(Registros!$A$2:$A$6000,"NP",Registros!$B$2:$B$6000,$A1312)&gt;0,1,0)</f>
        <v/>
      </c>
      <c r="F1312">
        <f>IF($E1312=1,SUMIFS(Registros!$F$2:$F$6000,Registros!$A$2:$A$6000,"NP",Registros!$B$2:$B$6000,$A1312),0)</f>
        <v/>
      </c>
      <c r="G1312">
        <f>IF(COUNTIFS(Registros!$A$2:$A$6000,"MOV",Registros!$B$2:$B$6000,$A1312)&gt;0,1,0)</f>
        <v/>
      </c>
      <c r="H1312">
        <f>IF($G1312=1,SUMIFS(Registros!$F$2:$F$6000,Registros!$A$2:$A$6000,"MOV",Registros!$B$2:$B$6000,$A1312),0)</f>
        <v/>
      </c>
      <c r="I1312">
        <f>IF(COUNTIFS(Registros!$A$2:$A$6000,"CS",Registros!$B$2:$B$6000,$A1312)&gt;0,1,0)</f>
        <v/>
      </c>
      <c r="J1312">
        <f>IF($I1312=1,SUMIFS(Registros!$I$2:$I$6000,Registros!$A$2:$A$6000,"CS",Registros!$B$2:$B$6000,$A1312),0)</f>
        <v/>
      </c>
      <c r="K1312">
        <f>IF(COUNTIFS(Winback!$K$2:$K$300,$D1312)&gt;0,1,0)</f>
        <v/>
      </c>
      <c r="L1312">
        <f>IF(AND($K1312=1,LEFT($A1312,3)="WB-"),SUMIFS(Winback!$D$2:$D$300,Winback!$K$2:$K$300,$D1312),0)</f>
        <v/>
      </c>
      <c r="M1312">
        <f>IF(OR($E1312=1,$G1312=1,SUMIFS(Registros!$J$2:$J$6000,Registros!$B$2:$B$6000,$A1312)&gt;0),1,0)</f>
        <v/>
      </c>
      <c r="N1312">
        <f>IF($J1312&gt;0,1,IF(COUNTIFS(Registros!$A$2:$A$6000,"CS",Registros!$B$2:$B$6000,$A1312,Registros!$K$2:$K$6000,"&lt;&gt;")&gt;0,1,0))</f>
        <v/>
      </c>
      <c r="O1312">
        <f>IF(AND($K1312=1,$E1312=0,$G1312=0,$I1312=0),"WINBACK",IF(AND($M1312=1,$N1312&gt;0),"CONVERGENTE",IF($M1312=1,"SOLO MÓVIL",IF($N1312&gt;0,"SOLO FIJO / INTERNET","SIN SERVICIOS"))))</f>
        <v/>
      </c>
      <c r="P1312">
        <f>IF($O1312="WINBACK","Recuperar (winback)",IF($O1312="CONVERGENTE","Upgrade / más líneas",IF($O1312="SOLO MÓVIL","Ofrecer fijo + internet (FLBBTV)",IF($O1312="SOLO FIJO / INTERNET","Ofrecer línea móvil Nextphone","Oferta completa (móvil + fijo + internet)"))))</f>
        <v/>
      </c>
      <c r="Q1312">
        <f>$F1312+$H1312+$L1312</f>
        <v/>
      </c>
      <c r="R1312">
        <f>IFERROR(VLOOKUP($A1312,Registros!$B$2:$G$6000,6,0),IFERROR(VLOOKUP($D1312,Winback!$B$2:$C$300,2,0),""))</f>
        <v/>
      </c>
      <c r="S1312">
        <f>IF($E1312=1,"NP","")&amp;IF($G1312=1,"+MOV","")&amp;IF($I1312=1,"+CS","")&amp;IF($K1312=1,"+WB","")</f>
        <v/>
      </c>
      <c r="T1312">
        <f>$E1312+$G1312+$I1312+$K1312</f>
        <v/>
      </c>
    </row>
    <row r="1313">
      <c r="A1313" t="inlineStr">
        <is>
          <t>341466000000</t>
        </is>
      </c>
      <c r="B1313" t="inlineStr">
        <is>
          <t>34146600</t>
        </is>
      </c>
      <c r="C1313" t="inlineStr">
        <is>
          <t>INDIRA MASIEL DE LA VICTORIA</t>
        </is>
      </c>
      <c r="D1313" t="inlineStr">
        <is>
          <t>INDIRAMASIELDELAVICTORIA</t>
        </is>
      </c>
      <c r="E1313">
        <f>IF(COUNTIFS(Registros!$A$2:$A$6000,"NP",Registros!$B$2:$B$6000,$A1313)&gt;0,1,0)</f>
        <v/>
      </c>
      <c r="F1313">
        <f>IF($E1313=1,SUMIFS(Registros!$F$2:$F$6000,Registros!$A$2:$A$6000,"NP",Registros!$B$2:$B$6000,$A1313),0)</f>
        <v/>
      </c>
      <c r="G1313">
        <f>IF(COUNTIFS(Registros!$A$2:$A$6000,"MOV",Registros!$B$2:$B$6000,$A1313)&gt;0,1,0)</f>
        <v/>
      </c>
      <c r="H1313">
        <f>IF($G1313=1,SUMIFS(Registros!$F$2:$F$6000,Registros!$A$2:$A$6000,"MOV",Registros!$B$2:$B$6000,$A1313),0)</f>
        <v/>
      </c>
      <c r="I1313">
        <f>IF(COUNTIFS(Registros!$A$2:$A$6000,"CS",Registros!$B$2:$B$6000,$A1313)&gt;0,1,0)</f>
        <v/>
      </c>
      <c r="J1313">
        <f>IF($I1313=1,SUMIFS(Registros!$I$2:$I$6000,Registros!$A$2:$A$6000,"CS",Registros!$B$2:$B$6000,$A1313),0)</f>
        <v/>
      </c>
      <c r="K1313">
        <f>IF(COUNTIFS(Winback!$K$2:$K$300,$D1313)&gt;0,1,0)</f>
        <v/>
      </c>
      <c r="L1313">
        <f>IF(AND($K1313=1,LEFT($A1313,3)="WB-"),SUMIFS(Winback!$D$2:$D$300,Winback!$K$2:$K$300,$D1313),0)</f>
        <v/>
      </c>
      <c r="M1313">
        <f>IF(OR($E1313=1,$G1313=1,SUMIFS(Registros!$J$2:$J$6000,Registros!$B$2:$B$6000,$A1313)&gt;0),1,0)</f>
        <v/>
      </c>
      <c r="N1313">
        <f>IF($J1313&gt;0,1,IF(COUNTIFS(Registros!$A$2:$A$6000,"CS",Registros!$B$2:$B$6000,$A1313,Registros!$K$2:$K$6000,"&lt;&gt;")&gt;0,1,0))</f>
        <v/>
      </c>
      <c r="O1313">
        <f>IF(AND($K1313=1,$E1313=0,$G1313=0,$I1313=0),"WINBACK",IF(AND($M1313=1,$N1313&gt;0),"CONVERGENTE",IF($M1313=1,"SOLO MÓVIL",IF($N1313&gt;0,"SOLO FIJO / INTERNET","SIN SERVICIOS"))))</f>
        <v/>
      </c>
      <c r="P1313">
        <f>IF($O1313="WINBACK","Recuperar (winback)",IF($O1313="CONVERGENTE","Upgrade / más líneas",IF($O1313="SOLO MÓVIL","Ofrecer fijo + internet (FLBBTV)",IF($O1313="SOLO FIJO / INTERNET","Ofrecer línea móvil Nextphone","Oferta completa (móvil + fijo + internet)"))))</f>
        <v/>
      </c>
      <c r="Q1313">
        <f>$F1313+$H1313+$L1313</f>
        <v/>
      </c>
      <c r="R1313">
        <f>IFERROR(VLOOKUP($A1313,Registros!$B$2:$G$6000,6,0),IFERROR(VLOOKUP($D1313,Winback!$B$2:$C$300,2,0),""))</f>
        <v/>
      </c>
      <c r="S1313">
        <f>IF($E1313=1,"NP","")&amp;IF($G1313=1,"+MOV","")&amp;IF($I1313=1,"+CS","")&amp;IF($K1313=1,"+WB","")</f>
        <v/>
      </c>
      <c r="T1313">
        <f>$E1313+$G1313+$I1313+$K1313</f>
        <v/>
      </c>
    </row>
    <row r="1314">
      <c r="A1314" t="inlineStr">
        <is>
          <t>357258110000</t>
        </is>
      </c>
      <c r="B1314" t="inlineStr">
        <is>
          <t>35725811</t>
        </is>
      </c>
      <c r="C1314" t="inlineStr">
        <is>
          <t>PRODUCTOS NUTRICIÓN</t>
        </is>
      </c>
      <c r="D1314" t="inlineStr">
        <is>
          <t>PRODUCTOSNUTRICION</t>
        </is>
      </c>
      <c r="E1314">
        <f>IF(COUNTIFS(Registros!$A$2:$A$6000,"NP",Registros!$B$2:$B$6000,$A1314)&gt;0,1,0)</f>
        <v/>
      </c>
      <c r="F1314">
        <f>IF($E1314=1,SUMIFS(Registros!$F$2:$F$6000,Registros!$A$2:$A$6000,"NP",Registros!$B$2:$B$6000,$A1314),0)</f>
        <v/>
      </c>
      <c r="G1314">
        <f>IF(COUNTIFS(Registros!$A$2:$A$6000,"MOV",Registros!$B$2:$B$6000,$A1314)&gt;0,1,0)</f>
        <v/>
      </c>
      <c r="H1314">
        <f>IF($G1314=1,SUMIFS(Registros!$F$2:$F$6000,Registros!$A$2:$A$6000,"MOV",Registros!$B$2:$B$6000,$A1314),0)</f>
        <v/>
      </c>
      <c r="I1314">
        <f>IF(COUNTIFS(Registros!$A$2:$A$6000,"CS",Registros!$B$2:$B$6000,$A1314)&gt;0,1,0)</f>
        <v/>
      </c>
      <c r="J1314">
        <f>IF($I1314=1,SUMIFS(Registros!$I$2:$I$6000,Registros!$A$2:$A$6000,"CS",Registros!$B$2:$B$6000,$A1314),0)</f>
        <v/>
      </c>
      <c r="K1314">
        <f>IF(COUNTIFS(Winback!$K$2:$K$300,$D1314)&gt;0,1,0)</f>
        <v/>
      </c>
      <c r="L1314">
        <f>IF(AND($K1314=1,LEFT($A1314,3)="WB-"),SUMIFS(Winback!$D$2:$D$300,Winback!$K$2:$K$300,$D1314),0)</f>
        <v/>
      </c>
      <c r="M1314">
        <f>IF(OR($E1314=1,$G1314=1,SUMIFS(Registros!$J$2:$J$6000,Registros!$B$2:$B$6000,$A1314)&gt;0),1,0)</f>
        <v/>
      </c>
      <c r="N1314">
        <f>IF($J1314&gt;0,1,IF(COUNTIFS(Registros!$A$2:$A$6000,"CS",Registros!$B$2:$B$6000,$A1314,Registros!$K$2:$K$6000,"&lt;&gt;")&gt;0,1,0))</f>
        <v/>
      </c>
      <c r="O1314">
        <f>IF(AND($K1314=1,$E1314=0,$G1314=0,$I1314=0),"WINBACK",IF(AND($M1314=1,$N1314&gt;0),"CONVERGENTE",IF($M1314=1,"SOLO MÓVIL",IF($N1314&gt;0,"SOLO FIJO / INTERNET","SIN SERVICIOS"))))</f>
        <v/>
      </c>
      <c r="P1314">
        <f>IF($O1314="WINBACK","Recuperar (winback)",IF($O1314="CONVERGENTE","Upgrade / más líneas",IF($O1314="SOLO MÓVIL","Ofrecer fijo + internet (FLBBTV)",IF($O1314="SOLO FIJO / INTERNET","Ofrecer línea móvil Nextphone","Oferta completa (móvil + fijo + internet)"))))</f>
        <v/>
      </c>
      <c r="Q1314">
        <f>$F1314+$H1314+$L1314</f>
        <v/>
      </c>
      <c r="R1314">
        <f>IFERROR(VLOOKUP($A1314,Registros!$B$2:$G$6000,6,0),IFERROR(VLOOKUP($D1314,Winback!$B$2:$C$300,2,0),""))</f>
        <v/>
      </c>
      <c r="S1314">
        <f>IF($E1314=1,"NP","")&amp;IF($G1314=1,"+MOV","")&amp;IF($I1314=1,"+CS","")&amp;IF($K1314=1,"+WB","")</f>
        <v/>
      </c>
      <c r="T1314">
        <f>$E1314+$G1314+$I1314+$K1314</f>
        <v/>
      </c>
    </row>
    <row r="1315">
      <c r="A1315" t="inlineStr">
        <is>
          <t>369055010000</t>
        </is>
      </c>
      <c r="B1315" t="inlineStr">
        <is>
          <t>36905501</t>
        </is>
      </c>
      <c r="C1315" t="inlineStr">
        <is>
          <t>AZAEL RODRIGUEZ</t>
        </is>
      </c>
      <c r="D1315" t="inlineStr">
        <is>
          <t>AZAELRODRIGUEZ</t>
        </is>
      </c>
      <c r="E1315">
        <f>IF(COUNTIFS(Registros!$A$2:$A$6000,"NP",Registros!$B$2:$B$6000,$A1315)&gt;0,1,0)</f>
        <v/>
      </c>
      <c r="F1315">
        <f>IF($E1315=1,SUMIFS(Registros!$F$2:$F$6000,Registros!$A$2:$A$6000,"NP",Registros!$B$2:$B$6000,$A1315),0)</f>
        <v/>
      </c>
      <c r="G1315">
        <f>IF(COUNTIFS(Registros!$A$2:$A$6000,"MOV",Registros!$B$2:$B$6000,$A1315)&gt;0,1,0)</f>
        <v/>
      </c>
      <c r="H1315">
        <f>IF($G1315=1,SUMIFS(Registros!$F$2:$F$6000,Registros!$A$2:$A$6000,"MOV",Registros!$B$2:$B$6000,$A1315),0)</f>
        <v/>
      </c>
      <c r="I1315">
        <f>IF(COUNTIFS(Registros!$A$2:$A$6000,"CS",Registros!$B$2:$B$6000,$A1315)&gt;0,1,0)</f>
        <v/>
      </c>
      <c r="J1315">
        <f>IF($I1315=1,SUMIFS(Registros!$I$2:$I$6000,Registros!$A$2:$A$6000,"CS",Registros!$B$2:$B$6000,$A1315),0)</f>
        <v/>
      </c>
      <c r="K1315">
        <f>IF(COUNTIFS(Winback!$K$2:$K$300,$D1315)&gt;0,1,0)</f>
        <v/>
      </c>
      <c r="L1315">
        <f>IF(AND($K1315=1,LEFT($A1315,3)="WB-"),SUMIFS(Winback!$D$2:$D$300,Winback!$K$2:$K$300,$D1315),0)</f>
        <v/>
      </c>
      <c r="M1315">
        <f>IF(OR($E1315=1,$G1315=1,SUMIFS(Registros!$J$2:$J$6000,Registros!$B$2:$B$6000,$A1315)&gt;0),1,0)</f>
        <v/>
      </c>
      <c r="N1315">
        <f>IF($J1315&gt;0,1,IF(COUNTIFS(Registros!$A$2:$A$6000,"CS",Registros!$B$2:$B$6000,$A1315,Registros!$K$2:$K$6000,"&lt;&gt;")&gt;0,1,0))</f>
        <v/>
      </c>
      <c r="O1315">
        <f>IF(AND($K1315=1,$E1315=0,$G1315=0,$I1315=0),"WINBACK",IF(AND($M1315=1,$N1315&gt;0),"CONVERGENTE",IF($M1315=1,"SOLO MÓVIL",IF($N1315&gt;0,"SOLO FIJO / INTERNET","SIN SERVICIOS"))))</f>
        <v/>
      </c>
      <c r="P1315">
        <f>IF($O1315="WINBACK","Recuperar (winback)",IF($O1315="CONVERGENTE","Upgrade / más líneas",IF($O1315="SOLO MÓVIL","Ofrecer fijo + internet (FLBBTV)",IF($O1315="SOLO FIJO / INTERNET","Ofrecer línea móvil Nextphone","Oferta completa (móvil + fijo + internet)"))))</f>
        <v/>
      </c>
      <c r="Q1315">
        <f>$F1315+$H1315+$L1315</f>
        <v/>
      </c>
      <c r="R1315">
        <f>IFERROR(VLOOKUP($A1315,Registros!$B$2:$G$6000,6,0),IFERROR(VLOOKUP($D1315,Winback!$B$2:$C$300,2,0),""))</f>
        <v/>
      </c>
      <c r="S1315">
        <f>IF($E1315=1,"NP","")&amp;IF($G1315=1,"+MOV","")&amp;IF($I1315=1,"+CS","")&amp;IF($K1315=1,"+WB","")</f>
        <v/>
      </c>
      <c r="T1315">
        <f>$E1315+$G1315+$I1315+$K1315</f>
        <v/>
      </c>
    </row>
    <row r="1316">
      <c r="A1316" t="inlineStr">
        <is>
          <t>358035470000</t>
        </is>
      </c>
      <c r="B1316" t="inlineStr">
        <is>
          <t>35803547</t>
        </is>
      </c>
      <c r="C1316" t="inlineStr">
        <is>
          <t>LUIS CALDERON</t>
        </is>
      </c>
      <c r="D1316" t="inlineStr">
        <is>
          <t>LUISCALDERON</t>
        </is>
      </c>
      <c r="E1316">
        <f>IF(COUNTIFS(Registros!$A$2:$A$6000,"NP",Registros!$B$2:$B$6000,$A1316)&gt;0,1,0)</f>
        <v/>
      </c>
      <c r="F1316">
        <f>IF($E1316=1,SUMIFS(Registros!$F$2:$F$6000,Registros!$A$2:$A$6000,"NP",Registros!$B$2:$B$6000,$A1316),0)</f>
        <v/>
      </c>
      <c r="G1316">
        <f>IF(COUNTIFS(Registros!$A$2:$A$6000,"MOV",Registros!$B$2:$B$6000,$A1316)&gt;0,1,0)</f>
        <v/>
      </c>
      <c r="H1316">
        <f>IF($G1316=1,SUMIFS(Registros!$F$2:$F$6000,Registros!$A$2:$A$6000,"MOV",Registros!$B$2:$B$6000,$A1316),0)</f>
        <v/>
      </c>
      <c r="I1316">
        <f>IF(COUNTIFS(Registros!$A$2:$A$6000,"CS",Registros!$B$2:$B$6000,$A1316)&gt;0,1,0)</f>
        <v/>
      </c>
      <c r="J1316">
        <f>IF($I1316=1,SUMIFS(Registros!$I$2:$I$6000,Registros!$A$2:$A$6000,"CS",Registros!$B$2:$B$6000,$A1316),0)</f>
        <v/>
      </c>
      <c r="K1316">
        <f>IF(COUNTIFS(Winback!$K$2:$K$300,$D1316)&gt;0,1,0)</f>
        <v/>
      </c>
      <c r="L1316">
        <f>IF(AND($K1316=1,LEFT($A1316,3)="WB-"),SUMIFS(Winback!$D$2:$D$300,Winback!$K$2:$K$300,$D1316),0)</f>
        <v/>
      </c>
      <c r="M1316">
        <f>IF(OR($E1316=1,$G1316=1,SUMIFS(Registros!$J$2:$J$6000,Registros!$B$2:$B$6000,$A1316)&gt;0),1,0)</f>
        <v/>
      </c>
      <c r="N1316">
        <f>IF($J1316&gt;0,1,IF(COUNTIFS(Registros!$A$2:$A$6000,"CS",Registros!$B$2:$B$6000,$A1316,Registros!$K$2:$K$6000,"&lt;&gt;")&gt;0,1,0))</f>
        <v/>
      </c>
      <c r="O1316">
        <f>IF(AND($K1316=1,$E1316=0,$G1316=0,$I1316=0),"WINBACK",IF(AND($M1316=1,$N1316&gt;0),"CONVERGENTE",IF($M1316=1,"SOLO MÓVIL",IF($N1316&gt;0,"SOLO FIJO / INTERNET","SIN SERVICIOS"))))</f>
        <v/>
      </c>
      <c r="P1316">
        <f>IF($O1316="WINBACK","Recuperar (winback)",IF($O1316="CONVERGENTE","Upgrade / más líneas",IF($O1316="SOLO MÓVIL","Ofrecer fijo + internet (FLBBTV)",IF($O1316="SOLO FIJO / INTERNET","Ofrecer línea móvil Nextphone","Oferta completa (móvil + fijo + internet)"))))</f>
        <v/>
      </c>
      <c r="Q1316">
        <f>$F1316+$H1316+$L1316</f>
        <v/>
      </c>
      <c r="R1316">
        <f>IFERROR(VLOOKUP($A1316,Registros!$B$2:$G$6000,6,0),IFERROR(VLOOKUP($D1316,Winback!$B$2:$C$300,2,0),""))</f>
        <v/>
      </c>
      <c r="S1316">
        <f>IF($E1316=1,"NP","")&amp;IF($G1316=1,"+MOV","")&amp;IF($I1316=1,"+CS","")&amp;IF($K1316=1,"+WB","")</f>
        <v/>
      </c>
      <c r="T1316">
        <f>$E1316+$G1316+$I1316+$K1316</f>
        <v/>
      </c>
    </row>
    <row r="1317">
      <c r="A1317" t="inlineStr">
        <is>
          <t>351355120000</t>
        </is>
      </c>
      <c r="B1317" t="inlineStr">
        <is>
          <t>35135512</t>
        </is>
      </c>
      <c r="C1317" t="inlineStr">
        <is>
          <t>GRUPO JTM, SA</t>
        </is>
      </c>
      <c r="D1317" t="inlineStr">
        <is>
          <t>GRUPOJTMSA</t>
        </is>
      </c>
      <c r="E1317">
        <f>IF(COUNTIFS(Registros!$A$2:$A$6000,"NP",Registros!$B$2:$B$6000,$A1317)&gt;0,1,0)</f>
        <v/>
      </c>
      <c r="F1317">
        <f>IF($E1317=1,SUMIFS(Registros!$F$2:$F$6000,Registros!$A$2:$A$6000,"NP",Registros!$B$2:$B$6000,$A1317),0)</f>
        <v/>
      </c>
      <c r="G1317">
        <f>IF(COUNTIFS(Registros!$A$2:$A$6000,"MOV",Registros!$B$2:$B$6000,$A1317)&gt;0,1,0)</f>
        <v/>
      </c>
      <c r="H1317">
        <f>IF($G1317=1,SUMIFS(Registros!$F$2:$F$6000,Registros!$A$2:$A$6000,"MOV",Registros!$B$2:$B$6000,$A1317),0)</f>
        <v/>
      </c>
      <c r="I1317">
        <f>IF(COUNTIFS(Registros!$A$2:$A$6000,"CS",Registros!$B$2:$B$6000,$A1317)&gt;0,1,0)</f>
        <v/>
      </c>
      <c r="J1317">
        <f>IF($I1317=1,SUMIFS(Registros!$I$2:$I$6000,Registros!$A$2:$A$6000,"CS",Registros!$B$2:$B$6000,$A1317),0)</f>
        <v/>
      </c>
      <c r="K1317">
        <f>IF(COUNTIFS(Winback!$K$2:$K$300,$D1317)&gt;0,1,0)</f>
        <v/>
      </c>
      <c r="L1317">
        <f>IF(AND($K1317=1,LEFT($A1317,3)="WB-"),SUMIFS(Winback!$D$2:$D$300,Winback!$K$2:$K$300,$D1317),0)</f>
        <v/>
      </c>
      <c r="M1317">
        <f>IF(OR($E1317=1,$G1317=1,SUMIFS(Registros!$J$2:$J$6000,Registros!$B$2:$B$6000,$A1317)&gt;0),1,0)</f>
        <v/>
      </c>
      <c r="N1317">
        <f>IF($J1317&gt;0,1,IF(COUNTIFS(Registros!$A$2:$A$6000,"CS",Registros!$B$2:$B$6000,$A1317,Registros!$K$2:$K$6000,"&lt;&gt;")&gt;0,1,0))</f>
        <v/>
      </c>
      <c r="O1317">
        <f>IF(AND($K1317=1,$E1317=0,$G1317=0,$I1317=0),"WINBACK",IF(AND($M1317=1,$N1317&gt;0),"CONVERGENTE",IF($M1317=1,"SOLO MÓVIL",IF($N1317&gt;0,"SOLO FIJO / INTERNET","SIN SERVICIOS"))))</f>
        <v/>
      </c>
      <c r="P1317">
        <f>IF($O1317="WINBACK","Recuperar (winback)",IF($O1317="CONVERGENTE","Upgrade / más líneas",IF($O1317="SOLO MÓVIL","Ofrecer fijo + internet (FLBBTV)",IF($O1317="SOLO FIJO / INTERNET","Ofrecer línea móvil Nextphone","Oferta completa (móvil + fijo + internet)"))))</f>
        <v/>
      </c>
      <c r="Q1317">
        <f>$F1317+$H1317+$L1317</f>
        <v/>
      </c>
      <c r="R1317">
        <f>IFERROR(VLOOKUP($A1317,Registros!$B$2:$G$6000,6,0),IFERROR(VLOOKUP($D1317,Winback!$B$2:$C$300,2,0),""))</f>
        <v/>
      </c>
      <c r="S1317">
        <f>IF($E1317=1,"NP","")&amp;IF($G1317=1,"+MOV","")&amp;IF($I1317=1,"+CS","")&amp;IF($K1317=1,"+WB","")</f>
        <v/>
      </c>
      <c r="T1317">
        <f>$E1317+$G1317+$I1317+$K1317</f>
        <v/>
      </c>
    </row>
    <row r="1318">
      <c r="A1318" t="inlineStr">
        <is>
          <t>358012110000</t>
        </is>
      </c>
      <c r="B1318" t="inlineStr">
        <is>
          <t>35801211</t>
        </is>
      </c>
      <c r="C1318" t="inlineStr">
        <is>
          <t>JAZMINA BERMUDEZ</t>
        </is>
      </c>
      <c r="D1318" t="inlineStr">
        <is>
          <t>JAZMINABERMUDEZ</t>
        </is>
      </c>
      <c r="E1318">
        <f>IF(COUNTIFS(Registros!$A$2:$A$6000,"NP",Registros!$B$2:$B$6000,$A1318)&gt;0,1,0)</f>
        <v/>
      </c>
      <c r="F1318">
        <f>IF($E1318=1,SUMIFS(Registros!$F$2:$F$6000,Registros!$A$2:$A$6000,"NP",Registros!$B$2:$B$6000,$A1318),0)</f>
        <v/>
      </c>
      <c r="G1318">
        <f>IF(COUNTIFS(Registros!$A$2:$A$6000,"MOV",Registros!$B$2:$B$6000,$A1318)&gt;0,1,0)</f>
        <v/>
      </c>
      <c r="H1318">
        <f>IF($G1318=1,SUMIFS(Registros!$F$2:$F$6000,Registros!$A$2:$A$6000,"MOV",Registros!$B$2:$B$6000,$A1318),0)</f>
        <v/>
      </c>
      <c r="I1318">
        <f>IF(COUNTIFS(Registros!$A$2:$A$6000,"CS",Registros!$B$2:$B$6000,$A1318)&gt;0,1,0)</f>
        <v/>
      </c>
      <c r="J1318">
        <f>IF($I1318=1,SUMIFS(Registros!$I$2:$I$6000,Registros!$A$2:$A$6000,"CS",Registros!$B$2:$B$6000,$A1318),0)</f>
        <v/>
      </c>
      <c r="K1318">
        <f>IF(COUNTIFS(Winback!$K$2:$K$300,$D1318)&gt;0,1,0)</f>
        <v/>
      </c>
      <c r="L1318">
        <f>IF(AND($K1318=1,LEFT($A1318,3)="WB-"),SUMIFS(Winback!$D$2:$D$300,Winback!$K$2:$K$300,$D1318),0)</f>
        <v/>
      </c>
      <c r="M1318">
        <f>IF(OR($E1318=1,$G1318=1,SUMIFS(Registros!$J$2:$J$6000,Registros!$B$2:$B$6000,$A1318)&gt;0),1,0)</f>
        <v/>
      </c>
      <c r="N1318">
        <f>IF($J1318&gt;0,1,IF(COUNTIFS(Registros!$A$2:$A$6000,"CS",Registros!$B$2:$B$6000,$A1318,Registros!$K$2:$K$6000,"&lt;&gt;")&gt;0,1,0))</f>
        <v/>
      </c>
      <c r="O1318">
        <f>IF(AND($K1318=1,$E1318=0,$G1318=0,$I1318=0),"WINBACK",IF(AND($M1318=1,$N1318&gt;0),"CONVERGENTE",IF($M1318=1,"SOLO MÓVIL",IF($N1318&gt;0,"SOLO FIJO / INTERNET","SIN SERVICIOS"))))</f>
        <v/>
      </c>
      <c r="P1318">
        <f>IF($O1318="WINBACK","Recuperar (winback)",IF($O1318="CONVERGENTE","Upgrade / más líneas",IF($O1318="SOLO MÓVIL","Ofrecer fijo + internet (FLBBTV)",IF($O1318="SOLO FIJO / INTERNET","Ofrecer línea móvil Nextphone","Oferta completa (móvil + fijo + internet)"))))</f>
        <v/>
      </c>
      <c r="Q1318">
        <f>$F1318+$H1318+$L1318</f>
        <v/>
      </c>
      <c r="R1318">
        <f>IFERROR(VLOOKUP($A1318,Registros!$B$2:$G$6000,6,0),IFERROR(VLOOKUP($D1318,Winback!$B$2:$C$300,2,0),""))</f>
        <v/>
      </c>
      <c r="S1318">
        <f>IF($E1318=1,"NP","")&amp;IF($G1318=1,"+MOV","")&amp;IF($I1318=1,"+CS","")&amp;IF($K1318=1,"+WB","")</f>
        <v/>
      </c>
      <c r="T1318">
        <f>$E1318+$G1318+$I1318+$K1318</f>
        <v/>
      </c>
    </row>
    <row r="1319">
      <c r="A1319" t="inlineStr">
        <is>
          <t>366002510000</t>
        </is>
      </c>
      <c r="B1319" t="inlineStr">
        <is>
          <t>36600251</t>
        </is>
      </c>
      <c r="C1319" t="inlineStr">
        <is>
          <t>DIOSELINA VALDES MENDOZA</t>
        </is>
      </c>
      <c r="D1319" t="inlineStr">
        <is>
          <t>DIOSELINAVALDESMENDOZA</t>
        </is>
      </c>
      <c r="E1319">
        <f>IF(COUNTIFS(Registros!$A$2:$A$6000,"NP",Registros!$B$2:$B$6000,$A1319)&gt;0,1,0)</f>
        <v/>
      </c>
      <c r="F1319">
        <f>IF($E1319=1,SUMIFS(Registros!$F$2:$F$6000,Registros!$A$2:$A$6000,"NP",Registros!$B$2:$B$6000,$A1319),0)</f>
        <v/>
      </c>
      <c r="G1319">
        <f>IF(COUNTIFS(Registros!$A$2:$A$6000,"MOV",Registros!$B$2:$B$6000,$A1319)&gt;0,1,0)</f>
        <v/>
      </c>
      <c r="H1319">
        <f>IF($G1319=1,SUMIFS(Registros!$F$2:$F$6000,Registros!$A$2:$A$6000,"MOV",Registros!$B$2:$B$6000,$A1319),0)</f>
        <v/>
      </c>
      <c r="I1319">
        <f>IF(COUNTIFS(Registros!$A$2:$A$6000,"CS",Registros!$B$2:$B$6000,$A1319)&gt;0,1,0)</f>
        <v/>
      </c>
      <c r="J1319">
        <f>IF($I1319=1,SUMIFS(Registros!$I$2:$I$6000,Registros!$A$2:$A$6000,"CS",Registros!$B$2:$B$6000,$A1319),0)</f>
        <v/>
      </c>
      <c r="K1319">
        <f>IF(COUNTIFS(Winback!$K$2:$K$300,$D1319)&gt;0,1,0)</f>
        <v/>
      </c>
      <c r="L1319">
        <f>IF(AND($K1319=1,LEFT($A1319,3)="WB-"),SUMIFS(Winback!$D$2:$D$300,Winback!$K$2:$K$300,$D1319),0)</f>
        <v/>
      </c>
      <c r="M1319">
        <f>IF(OR($E1319=1,$G1319=1,SUMIFS(Registros!$J$2:$J$6000,Registros!$B$2:$B$6000,$A1319)&gt;0),1,0)</f>
        <v/>
      </c>
      <c r="N1319">
        <f>IF($J1319&gt;0,1,IF(COUNTIFS(Registros!$A$2:$A$6000,"CS",Registros!$B$2:$B$6000,$A1319,Registros!$K$2:$K$6000,"&lt;&gt;")&gt;0,1,0))</f>
        <v/>
      </c>
      <c r="O1319">
        <f>IF(AND($K1319=1,$E1319=0,$G1319=0,$I1319=0),"WINBACK",IF(AND($M1319=1,$N1319&gt;0),"CONVERGENTE",IF($M1319=1,"SOLO MÓVIL",IF($N1319&gt;0,"SOLO FIJO / INTERNET","SIN SERVICIOS"))))</f>
        <v/>
      </c>
      <c r="P1319">
        <f>IF($O1319="WINBACK","Recuperar (winback)",IF($O1319="CONVERGENTE","Upgrade / más líneas",IF($O1319="SOLO MÓVIL","Ofrecer fijo + internet (FLBBTV)",IF($O1319="SOLO FIJO / INTERNET","Ofrecer línea móvil Nextphone","Oferta completa (móvil + fijo + internet)"))))</f>
        <v/>
      </c>
      <c r="Q1319">
        <f>$F1319+$H1319+$L1319</f>
        <v/>
      </c>
      <c r="R1319">
        <f>IFERROR(VLOOKUP($A1319,Registros!$B$2:$G$6000,6,0),IFERROR(VLOOKUP($D1319,Winback!$B$2:$C$300,2,0),""))</f>
        <v/>
      </c>
      <c r="S1319">
        <f>IF($E1319=1,"NP","")&amp;IF($G1319=1,"+MOV","")&amp;IF($I1319=1,"+CS","")&amp;IF($K1319=1,"+WB","")</f>
        <v/>
      </c>
      <c r="T1319">
        <f>$E1319+$G1319+$I1319+$K1319</f>
        <v/>
      </c>
    </row>
    <row r="1320">
      <c r="A1320" t="inlineStr">
        <is>
          <t>355081590000</t>
        </is>
      </c>
      <c r="B1320" t="inlineStr">
        <is>
          <t>35508159</t>
        </is>
      </c>
      <c r="C1320" t="inlineStr">
        <is>
          <t>EDUVIGES DEL CARMEN RIOS TELLO</t>
        </is>
      </c>
      <c r="D1320" t="inlineStr">
        <is>
          <t>EDUVIGESDELCARMENRIOSTELLO</t>
        </is>
      </c>
      <c r="E1320">
        <f>IF(COUNTIFS(Registros!$A$2:$A$6000,"NP",Registros!$B$2:$B$6000,$A1320)&gt;0,1,0)</f>
        <v/>
      </c>
      <c r="F1320">
        <f>IF($E1320=1,SUMIFS(Registros!$F$2:$F$6000,Registros!$A$2:$A$6000,"NP",Registros!$B$2:$B$6000,$A1320),0)</f>
        <v/>
      </c>
      <c r="G1320">
        <f>IF(COUNTIFS(Registros!$A$2:$A$6000,"MOV",Registros!$B$2:$B$6000,$A1320)&gt;0,1,0)</f>
        <v/>
      </c>
      <c r="H1320">
        <f>IF($G1320=1,SUMIFS(Registros!$F$2:$F$6000,Registros!$A$2:$A$6000,"MOV",Registros!$B$2:$B$6000,$A1320),0)</f>
        <v/>
      </c>
      <c r="I1320">
        <f>IF(COUNTIFS(Registros!$A$2:$A$6000,"CS",Registros!$B$2:$B$6000,$A1320)&gt;0,1,0)</f>
        <v/>
      </c>
      <c r="J1320">
        <f>IF($I1320=1,SUMIFS(Registros!$I$2:$I$6000,Registros!$A$2:$A$6000,"CS",Registros!$B$2:$B$6000,$A1320),0)</f>
        <v/>
      </c>
      <c r="K1320">
        <f>IF(COUNTIFS(Winback!$K$2:$K$300,$D1320)&gt;0,1,0)</f>
        <v/>
      </c>
      <c r="L1320">
        <f>IF(AND($K1320=1,LEFT($A1320,3)="WB-"),SUMIFS(Winback!$D$2:$D$300,Winback!$K$2:$K$300,$D1320),0)</f>
        <v/>
      </c>
      <c r="M1320">
        <f>IF(OR($E1320=1,$G1320=1,SUMIFS(Registros!$J$2:$J$6000,Registros!$B$2:$B$6000,$A1320)&gt;0),1,0)</f>
        <v/>
      </c>
      <c r="N1320">
        <f>IF($J1320&gt;0,1,IF(COUNTIFS(Registros!$A$2:$A$6000,"CS",Registros!$B$2:$B$6000,$A1320,Registros!$K$2:$K$6000,"&lt;&gt;")&gt;0,1,0))</f>
        <v/>
      </c>
      <c r="O1320">
        <f>IF(AND($K1320=1,$E1320=0,$G1320=0,$I1320=0),"WINBACK",IF(AND($M1320=1,$N1320&gt;0),"CONVERGENTE",IF($M1320=1,"SOLO MÓVIL",IF($N1320&gt;0,"SOLO FIJO / INTERNET","SIN SERVICIOS"))))</f>
        <v/>
      </c>
      <c r="P1320">
        <f>IF($O1320="WINBACK","Recuperar (winback)",IF($O1320="CONVERGENTE","Upgrade / más líneas",IF($O1320="SOLO MÓVIL","Ofrecer fijo + internet (FLBBTV)",IF($O1320="SOLO FIJO / INTERNET","Ofrecer línea móvil Nextphone","Oferta completa (móvil + fijo + internet)"))))</f>
        <v/>
      </c>
      <c r="Q1320">
        <f>$F1320+$H1320+$L1320</f>
        <v/>
      </c>
      <c r="R1320">
        <f>IFERROR(VLOOKUP($A1320,Registros!$B$2:$G$6000,6,0),IFERROR(VLOOKUP($D1320,Winback!$B$2:$C$300,2,0),""))</f>
        <v/>
      </c>
      <c r="S1320">
        <f>IF($E1320=1,"NP","")&amp;IF($G1320=1,"+MOV","")&amp;IF($I1320=1,"+CS","")&amp;IF($K1320=1,"+WB","")</f>
        <v/>
      </c>
      <c r="T1320">
        <f>$E1320+$G1320+$I1320+$K1320</f>
        <v/>
      </c>
    </row>
    <row r="1321">
      <c r="A1321" t="inlineStr">
        <is>
          <t>349186860000</t>
        </is>
      </c>
      <c r="B1321" t="inlineStr">
        <is>
          <t>34918686</t>
        </is>
      </c>
      <c r="C1321" t="inlineStr">
        <is>
          <t>MULTICAR GROUP INC</t>
        </is>
      </c>
      <c r="D1321" t="inlineStr">
        <is>
          <t>MULTICARGROUPINC</t>
        </is>
      </c>
      <c r="E1321">
        <f>IF(COUNTIFS(Registros!$A$2:$A$6000,"NP",Registros!$B$2:$B$6000,$A1321)&gt;0,1,0)</f>
        <v/>
      </c>
      <c r="F1321">
        <f>IF($E1321=1,SUMIFS(Registros!$F$2:$F$6000,Registros!$A$2:$A$6000,"NP",Registros!$B$2:$B$6000,$A1321),0)</f>
        <v/>
      </c>
      <c r="G1321">
        <f>IF(COUNTIFS(Registros!$A$2:$A$6000,"MOV",Registros!$B$2:$B$6000,$A1321)&gt;0,1,0)</f>
        <v/>
      </c>
      <c r="H1321">
        <f>IF($G1321=1,SUMIFS(Registros!$F$2:$F$6000,Registros!$A$2:$A$6000,"MOV",Registros!$B$2:$B$6000,$A1321),0)</f>
        <v/>
      </c>
      <c r="I1321">
        <f>IF(COUNTIFS(Registros!$A$2:$A$6000,"CS",Registros!$B$2:$B$6000,$A1321)&gt;0,1,0)</f>
        <v/>
      </c>
      <c r="J1321">
        <f>IF($I1321=1,SUMIFS(Registros!$I$2:$I$6000,Registros!$A$2:$A$6000,"CS",Registros!$B$2:$B$6000,$A1321),0)</f>
        <v/>
      </c>
      <c r="K1321">
        <f>IF(COUNTIFS(Winback!$K$2:$K$300,$D1321)&gt;0,1,0)</f>
        <v/>
      </c>
      <c r="L1321">
        <f>IF(AND($K1321=1,LEFT($A1321,3)="WB-"),SUMIFS(Winback!$D$2:$D$300,Winback!$K$2:$K$300,$D1321),0)</f>
        <v/>
      </c>
      <c r="M1321">
        <f>IF(OR($E1321=1,$G1321=1,SUMIFS(Registros!$J$2:$J$6000,Registros!$B$2:$B$6000,$A1321)&gt;0),1,0)</f>
        <v/>
      </c>
      <c r="N1321">
        <f>IF($J1321&gt;0,1,IF(COUNTIFS(Registros!$A$2:$A$6000,"CS",Registros!$B$2:$B$6000,$A1321,Registros!$K$2:$K$6000,"&lt;&gt;")&gt;0,1,0))</f>
        <v/>
      </c>
      <c r="O1321">
        <f>IF(AND($K1321=1,$E1321=0,$G1321=0,$I1321=0),"WINBACK",IF(AND($M1321=1,$N1321&gt;0),"CONVERGENTE",IF($M1321=1,"SOLO MÓVIL",IF($N1321&gt;0,"SOLO FIJO / INTERNET","SIN SERVICIOS"))))</f>
        <v/>
      </c>
      <c r="P1321">
        <f>IF($O1321="WINBACK","Recuperar (winback)",IF($O1321="CONVERGENTE","Upgrade / más líneas",IF($O1321="SOLO MÓVIL","Ofrecer fijo + internet (FLBBTV)",IF($O1321="SOLO FIJO / INTERNET","Ofrecer línea móvil Nextphone","Oferta completa (móvil + fijo + internet)"))))</f>
        <v/>
      </c>
      <c r="Q1321">
        <f>$F1321+$H1321+$L1321</f>
        <v/>
      </c>
      <c r="R1321">
        <f>IFERROR(VLOOKUP($A1321,Registros!$B$2:$G$6000,6,0),IFERROR(VLOOKUP($D1321,Winback!$B$2:$C$300,2,0),""))</f>
        <v/>
      </c>
      <c r="S1321">
        <f>IF($E1321=1,"NP","")&amp;IF($G1321=1,"+MOV","")&amp;IF($I1321=1,"+CS","")&amp;IF($K1321=1,"+WB","")</f>
        <v/>
      </c>
      <c r="T1321">
        <f>$E1321+$G1321+$I1321+$K1321</f>
        <v/>
      </c>
    </row>
    <row r="1322">
      <c r="A1322" t="inlineStr">
        <is>
          <t>349122370000</t>
        </is>
      </c>
      <c r="B1322" t="inlineStr">
        <is>
          <t>34912237</t>
        </is>
      </c>
      <c r="C1322" t="inlineStr">
        <is>
          <t>NILS MAGDUEL GONZALEZ</t>
        </is>
      </c>
      <c r="D1322" t="inlineStr">
        <is>
          <t>NILSMAGDUELGONZALEZ</t>
        </is>
      </c>
      <c r="E1322">
        <f>IF(COUNTIFS(Registros!$A$2:$A$6000,"NP",Registros!$B$2:$B$6000,$A1322)&gt;0,1,0)</f>
        <v/>
      </c>
      <c r="F1322">
        <f>IF($E1322=1,SUMIFS(Registros!$F$2:$F$6000,Registros!$A$2:$A$6000,"NP",Registros!$B$2:$B$6000,$A1322),0)</f>
        <v/>
      </c>
      <c r="G1322">
        <f>IF(COUNTIFS(Registros!$A$2:$A$6000,"MOV",Registros!$B$2:$B$6000,$A1322)&gt;0,1,0)</f>
        <v/>
      </c>
      <c r="H1322">
        <f>IF($G1322=1,SUMIFS(Registros!$F$2:$F$6000,Registros!$A$2:$A$6000,"MOV",Registros!$B$2:$B$6000,$A1322),0)</f>
        <v/>
      </c>
      <c r="I1322">
        <f>IF(COUNTIFS(Registros!$A$2:$A$6000,"CS",Registros!$B$2:$B$6000,$A1322)&gt;0,1,0)</f>
        <v/>
      </c>
      <c r="J1322">
        <f>IF($I1322=1,SUMIFS(Registros!$I$2:$I$6000,Registros!$A$2:$A$6000,"CS",Registros!$B$2:$B$6000,$A1322),0)</f>
        <v/>
      </c>
      <c r="K1322">
        <f>IF(COUNTIFS(Winback!$K$2:$K$300,$D1322)&gt;0,1,0)</f>
        <v/>
      </c>
      <c r="L1322">
        <f>IF(AND($K1322=1,LEFT($A1322,3)="WB-"),SUMIFS(Winback!$D$2:$D$300,Winback!$K$2:$K$300,$D1322),0)</f>
        <v/>
      </c>
      <c r="M1322">
        <f>IF(OR($E1322=1,$G1322=1,SUMIFS(Registros!$J$2:$J$6000,Registros!$B$2:$B$6000,$A1322)&gt;0),1,0)</f>
        <v/>
      </c>
      <c r="N1322">
        <f>IF($J1322&gt;0,1,IF(COUNTIFS(Registros!$A$2:$A$6000,"CS",Registros!$B$2:$B$6000,$A1322,Registros!$K$2:$K$6000,"&lt;&gt;")&gt;0,1,0))</f>
        <v/>
      </c>
      <c r="O1322">
        <f>IF(AND($K1322=1,$E1322=0,$G1322=0,$I1322=0),"WINBACK",IF(AND($M1322=1,$N1322&gt;0),"CONVERGENTE",IF($M1322=1,"SOLO MÓVIL",IF($N1322&gt;0,"SOLO FIJO / INTERNET","SIN SERVICIOS"))))</f>
        <v/>
      </c>
      <c r="P1322">
        <f>IF($O1322="WINBACK","Recuperar (winback)",IF($O1322="CONVERGENTE","Upgrade / más líneas",IF($O1322="SOLO MÓVIL","Ofrecer fijo + internet (FLBBTV)",IF($O1322="SOLO FIJO / INTERNET","Ofrecer línea móvil Nextphone","Oferta completa (móvil + fijo + internet)"))))</f>
        <v/>
      </c>
      <c r="Q1322">
        <f>$F1322+$H1322+$L1322</f>
        <v/>
      </c>
      <c r="R1322">
        <f>IFERROR(VLOOKUP($A1322,Registros!$B$2:$G$6000,6,0),IFERROR(VLOOKUP($D1322,Winback!$B$2:$C$300,2,0),""))</f>
        <v/>
      </c>
      <c r="S1322">
        <f>IF($E1322=1,"NP","")&amp;IF($G1322=1,"+MOV","")&amp;IF($I1322=1,"+CS","")&amp;IF($K1322=1,"+WB","")</f>
        <v/>
      </c>
      <c r="T1322">
        <f>$E1322+$G1322+$I1322+$K1322</f>
        <v/>
      </c>
    </row>
    <row r="1323">
      <c r="A1323" t="inlineStr">
        <is>
          <t>359078040000</t>
        </is>
      </c>
      <c r="B1323" t="inlineStr">
        <is>
          <t>35907804</t>
        </is>
      </c>
      <c r="C1323" t="inlineStr">
        <is>
          <t>VIELKA ELIZABETH AVILA BULTRON</t>
        </is>
      </c>
      <c r="D1323" t="inlineStr">
        <is>
          <t>VIELKAELIZABETHAVILABULTRON</t>
        </is>
      </c>
      <c r="E1323">
        <f>IF(COUNTIFS(Registros!$A$2:$A$6000,"NP",Registros!$B$2:$B$6000,$A1323)&gt;0,1,0)</f>
        <v/>
      </c>
      <c r="F1323">
        <f>IF($E1323=1,SUMIFS(Registros!$F$2:$F$6000,Registros!$A$2:$A$6000,"NP",Registros!$B$2:$B$6000,$A1323),0)</f>
        <v/>
      </c>
      <c r="G1323">
        <f>IF(COUNTIFS(Registros!$A$2:$A$6000,"MOV",Registros!$B$2:$B$6000,$A1323)&gt;0,1,0)</f>
        <v/>
      </c>
      <c r="H1323">
        <f>IF($G1323=1,SUMIFS(Registros!$F$2:$F$6000,Registros!$A$2:$A$6000,"MOV",Registros!$B$2:$B$6000,$A1323),0)</f>
        <v/>
      </c>
      <c r="I1323">
        <f>IF(COUNTIFS(Registros!$A$2:$A$6000,"CS",Registros!$B$2:$B$6000,$A1323)&gt;0,1,0)</f>
        <v/>
      </c>
      <c r="J1323">
        <f>IF($I1323=1,SUMIFS(Registros!$I$2:$I$6000,Registros!$A$2:$A$6000,"CS",Registros!$B$2:$B$6000,$A1323),0)</f>
        <v/>
      </c>
      <c r="K1323">
        <f>IF(COUNTIFS(Winback!$K$2:$K$300,$D1323)&gt;0,1,0)</f>
        <v/>
      </c>
      <c r="L1323">
        <f>IF(AND($K1323=1,LEFT($A1323,3)="WB-"),SUMIFS(Winback!$D$2:$D$300,Winback!$K$2:$K$300,$D1323),0)</f>
        <v/>
      </c>
      <c r="M1323">
        <f>IF(OR($E1323=1,$G1323=1,SUMIFS(Registros!$J$2:$J$6000,Registros!$B$2:$B$6000,$A1323)&gt;0),1,0)</f>
        <v/>
      </c>
      <c r="N1323">
        <f>IF($J1323&gt;0,1,IF(COUNTIFS(Registros!$A$2:$A$6000,"CS",Registros!$B$2:$B$6000,$A1323,Registros!$K$2:$K$6000,"&lt;&gt;")&gt;0,1,0))</f>
        <v/>
      </c>
      <c r="O1323">
        <f>IF(AND($K1323=1,$E1323=0,$G1323=0,$I1323=0),"WINBACK",IF(AND($M1323=1,$N1323&gt;0),"CONVERGENTE",IF($M1323=1,"SOLO MÓVIL",IF($N1323&gt;0,"SOLO FIJO / INTERNET","SIN SERVICIOS"))))</f>
        <v/>
      </c>
      <c r="P1323">
        <f>IF($O1323="WINBACK","Recuperar (winback)",IF($O1323="CONVERGENTE","Upgrade / más líneas",IF($O1323="SOLO MÓVIL","Ofrecer fijo + internet (FLBBTV)",IF($O1323="SOLO FIJO / INTERNET","Ofrecer línea móvil Nextphone","Oferta completa (móvil + fijo + internet)"))))</f>
        <v/>
      </c>
      <c r="Q1323">
        <f>$F1323+$H1323+$L1323</f>
        <v/>
      </c>
      <c r="R1323">
        <f>IFERROR(VLOOKUP($A1323,Registros!$B$2:$G$6000,6,0),IFERROR(VLOOKUP($D1323,Winback!$B$2:$C$300,2,0),""))</f>
        <v/>
      </c>
      <c r="S1323">
        <f>IF($E1323=1,"NP","")&amp;IF($G1323=1,"+MOV","")&amp;IF($I1323=1,"+CS","")&amp;IF($K1323=1,"+WB","")</f>
        <v/>
      </c>
      <c r="T1323">
        <f>$E1323+$G1323+$I1323+$K1323</f>
        <v/>
      </c>
    </row>
    <row r="1324">
      <c r="A1324" t="inlineStr">
        <is>
          <t>368047550000</t>
        </is>
      </c>
      <c r="B1324" t="inlineStr">
        <is>
          <t>36804755</t>
        </is>
      </c>
      <c r="C1324" t="inlineStr">
        <is>
          <t>EDGAR ELOY MORENO</t>
        </is>
      </c>
      <c r="D1324" t="inlineStr">
        <is>
          <t>EDGARELOYMORENO</t>
        </is>
      </c>
      <c r="E1324">
        <f>IF(COUNTIFS(Registros!$A$2:$A$6000,"NP",Registros!$B$2:$B$6000,$A1324)&gt;0,1,0)</f>
        <v/>
      </c>
      <c r="F1324">
        <f>IF($E1324=1,SUMIFS(Registros!$F$2:$F$6000,Registros!$A$2:$A$6000,"NP",Registros!$B$2:$B$6000,$A1324),0)</f>
        <v/>
      </c>
      <c r="G1324">
        <f>IF(COUNTIFS(Registros!$A$2:$A$6000,"MOV",Registros!$B$2:$B$6000,$A1324)&gt;0,1,0)</f>
        <v/>
      </c>
      <c r="H1324">
        <f>IF($G1324=1,SUMIFS(Registros!$F$2:$F$6000,Registros!$A$2:$A$6000,"MOV",Registros!$B$2:$B$6000,$A1324),0)</f>
        <v/>
      </c>
      <c r="I1324">
        <f>IF(COUNTIFS(Registros!$A$2:$A$6000,"CS",Registros!$B$2:$B$6000,$A1324)&gt;0,1,0)</f>
        <v/>
      </c>
      <c r="J1324">
        <f>IF($I1324=1,SUMIFS(Registros!$I$2:$I$6000,Registros!$A$2:$A$6000,"CS",Registros!$B$2:$B$6000,$A1324),0)</f>
        <v/>
      </c>
      <c r="K1324">
        <f>IF(COUNTIFS(Winback!$K$2:$K$300,$D1324)&gt;0,1,0)</f>
        <v/>
      </c>
      <c r="L1324">
        <f>IF(AND($K1324=1,LEFT($A1324,3)="WB-"),SUMIFS(Winback!$D$2:$D$300,Winback!$K$2:$K$300,$D1324),0)</f>
        <v/>
      </c>
      <c r="M1324">
        <f>IF(OR($E1324=1,$G1324=1,SUMIFS(Registros!$J$2:$J$6000,Registros!$B$2:$B$6000,$A1324)&gt;0),1,0)</f>
        <v/>
      </c>
      <c r="N1324">
        <f>IF($J1324&gt;0,1,IF(COUNTIFS(Registros!$A$2:$A$6000,"CS",Registros!$B$2:$B$6000,$A1324,Registros!$K$2:$K$6000,"&lt;&gt;")&gt;0,1,0))</f>
        <v/>
      </c>
      <c r="O1324">
        <f>IF(AND($K1324=1,$E1324=0,$G1324=0,$I1324=0),"WINBACK",IF(AND($M1324=1,$N1324&gt;0),"CONVERGENTE",IF($M1324=1,"SOLO MÓVIL",IF($N1324&gt;0,"SOLO FIJO / INTERNET","SIN SERVICIOS"))))</f>
        <v/>
      </c>
      <c r="P1324">
        <f>IF($O1324="WINBACK","Recuperar (winback)",IF($O1324="CONVERGENTE","Upgrade / más líneas",IF($O1324="SOLO MÓVIL","Ofrecer fijo + internet (FLBBTV)",IF($O1324="SOLO FIJO / INTERNET","Ofrecer línea móvil Nextphone","Oferta completa (móvil + fijo + internet)"))))</f>
        <v/>
      </c>
      <c r="Q1324">
        <f>$F1324+$H1324+$L1324</f>
        <v/>
      </c>
      <c r="R1324">
        <f>IFERROR(VLOOKUP($A1324,Registros!$B$2:$G$6000,6,0),IFERROR(VLOOKUP($D1324,Winback!$B$2:$C$300,2,0),""))</f>
        <v/>
      </c>
      <c r="S1324">
        <f>IF($E1324=1,"NP","")&amp;IF($G1324=1,"+MOV","")&amp;IF($I1324=1,"+CS","")&amp;IF($K1324=1,"+WB","")</f>
        <v/>
      </c>
      <c r="T1324">
        <f>$E1324+$G1324+$I1324+$K1324</f>
        <v/>
      </c>
    </row>
    <row r="1325">
      <c r="A1325" t="inlineStr">
        <is>
          <t>346122560000</t>
        </is>
      </c>
      <c r="B1325" t="inlineStr">
        <is>
          <t>34612256</t>
        </is>
      </c>
      <c r="C1325" t="inlineStr">
        <is>
          <t>IRA VICENT NICHOLSON GOMEZ</t>
        </is>
      </c>
      <c r="D1325" t="inlineStr">
        <is>
          <t>IRAVICENTNICHOLSONGOMEZ</t>
        </is>
      </c>
      <c r="E1325">
        <f>IF(COUNTIFS(Registros!$A$2:$A$6000,"NP",Registros!$B$2:$B$6000,$A1325)&gt;0,1,0)</f>
        <v/>
      </c>
      <c r="F1325">
        <f>IF($E1325=1,SUMIFS(Registros!$F$2:$F$6000,Registros!$A$2:$A$6000,"NP",Registros!$B$2:$B$6000,$A1325),0)</f>
        <v/>
      </c>
      <c r="G1325">
        <f>IF(COUNTIFS(Registros!$A$2:$A$6000,"MOV",Registros!$B$2:$B$6000,$A1325)&gt;0,1,0)</f>
        <v/>
      </c>
      <c r="H1325">
        <f>IF($G1325=1,SUMIFS(Registros!$F$2:$F$6000,Registros!$A$2:$A$6000,"MOV",Registros!$B$2:$B$6000,$A1325),0)</f>
        <v/>
      </c>
      <c r="I1325">
        <f>IF(COUNTIFS(Registros!$A$2:$A$6000,"CS",Registros!$B$2:$B$6000,$A1325)&gt;0,1,0)</f>
        <v/>
      </c>
      <c r="J1325">
        <f>IF($I1325=1,SUMIFS(Registros!$I$2:$I$6000,Registros!$A$2:$A$6000,"CS",Registros!$B$2:$B$6000,$A1325),0)</f>
        <v/>
      </c>
      <c r="K1325">
        <f>IF(COUNTIFS(Winback!$K$2:$K$300,$D1325)&gt;0,1,0)</f>
        <v/>
      </c>
      <c r="L1325">
        <f>IF(AND($K1325=1,LEFT($A1325,3)="WB-"),SUMIFS(Winback!$D$2:$D$300,Winback!$K$2:$K$300,$D1325),0)</f>
        <v/>
      </c>
      <c r="M1325">
        <f>IF(OR($E1325=1,$G1325=1,SUMIFS(Registros!$J$2:$J$6000,Registros!$B$2:$B$6000,$A1325)&gt;0),1,0)</f>
        <v/>
      </c>
      <c r="N1325">
        <f>IF($J1325&gt;0,1,IF(COUNTIFS(Registros!$A$2:$A$6000,"CS",Registros!$B$2:$B$6000,$A1325,Registros!$K$2:$K$6000,"&lt;&gt;")&gt;0,1,0))</f>
        <v/>
      </c>
      <c r="O1325">
        <f>IF(AND($K1325=1,$E1325=0,$G1325=0,$I1325=0),"WINBACK",IF(AND($M1325=1,$N1325&gt;0),"CONVERGENTE",IF($M1325=1,"SOLO MÓVIL",IF($N1325&gt;0,"SOLO FIJO / INTERNET","SIN SERVICIOS"))))</f>
        <v/>
      </c>
      <c r="P1325">
        <f>IF($O1325="WINBACK","Recuperar (winback)",IF($O1325="CONVERGENTE","Upgrade / más líneas",IF($O1325="SOLO MÓVIL","Ofrecer fijo + internet (FLBBTV)",IF($O1325="SOLO FIJO / INTERNET","Ofrecer línea móvil Nextphone","Oferta completa (móvil + fijo + internet)"))))</f>
        <v/>
      </c>
      <c r="Q1325">
        <f>$F1325+$H1325+$L1325</f>
        <v/>
      </c>
      <c r="R1325">
        <f>IFERROR(VLOOKUP($A1325,Registros!$B$2:$G$6000,6,0),IFERROR(VLOOKUP($D1325,Winback!$B$2:$C$300,2,0),""))</f>
        <v/>
      </c>
      <c r="S1325">
        <f>IF($E1325=1,"NP","")&amp;IF($G1325=1,"+MOV","")&amp;IF($I1325=1,"+CS","")&amp;IF($K1325=1,"+WB","")</f>
        <v/>
      </c>
      <c r="T1325">
        <f>$E1325+$G1325+$I1325+$K1325</f>
        <v/>
      </c>
    </row>
    <row r="1326">
      <c r="A1326" t="inlineStr">
        <is>
          <t>366019910000</t>
        </is>
      </c>
      <c r="B1326" t="inlineStr">
        <is>
          <t>36601991</t>
        </is>
      </c>
      <c r="C1326" t="inlineStr">
        <is>
          <t>WALKIRIA ALONSO</t>
        </is>
      </c>
      <c r="D1326" t="inlineStr">
        <is>
          <t>WALKIRIAALONSO</t>
        </is>
      </c>
      <c r="E1326">
        <f>IF(COUNTIFS(Registros!$A$2:$A$6000,"NP",Registros!$B$2:$B$6000,$A1326)&gt;0,1,0)</f>
        <v/>
      </c>
      <c r="F1326">
        <f>IF($E1326=1,SUMIFS(Registros!$F$2:$F$6000,Registros!$A$2:$A$6000,"NP",Registros!$B$2:$B$6000,$A1326),0)</f>
        <v/>
      </c>
      <c r="G1326">
        <f>IF(COUNTIFS(Registros!$A$2:$A$6000,"MOV",Registros!$B$2:$B$6000,$A1326)&gt;0,1,0)</f>
        <v/>
      </c>
      <c r="H1326">
        <f>IF($G1326=1,SUMIFS(Registros!$F$2:$F$6000,Registros!$A$2:$A$6000,"MOV",Registros!$B$2:$B$6000,$A1326),0)</f>
        <v/>
      </c>
      <c r="I1326">
        <f>IF(COUNTIFS(Registros!$A$2:$A$6000,"CS",Registros!$B$2:$B$6000,$A1326)&gt;0,1,0)</f>
        <v/>
      </c>
      <c r="J1326">
        <f>IF($I1326=1,SUMIFS(Registros!$I$2:$I$6000,Registros!$A$2:$A$6000,"CS",Registros!$B$2:$B$6000,$A1326),0)</f>
        <v/>
      </c>
      <c r="K1326">
        <f>IF(COUNTIFS(Winback!$K$2:$K$300,$D1326)&gt;0,1,0)</f>
        <v/>
      </c>
      <c r="L1326">
        <f>IF(AND($K1326=1,LEFT($A1326,3)="WB-"),SUMIFS(Winback!$D$2:$D$300,Winback!$K$2:$K$300,$D1326),0)</f>
        <v/>
      </c>
      <c r="M1326">
        <f>IF(OR($E1326=1,$G1326=1,SUMIFS(Registros!$J$2:$J$6000,Registros!$B$2:$B$6000,$A1326)&gt;0),1,0)</f>
        <v/>
      </c>
      <c r="N1326">
        <f>IF($J1326&gt;0,1,IF(COUNTIFS(Registros!$A$2:$A$6000,"CS",Registros!$B$2:$B$6000,$A1326,Registros!$K$2:$K$6000,"&lt;&gt;")&gt;0,1,0))</f>
        <v/>
      </c>
      <c r="O1326">
        <f>IF(AND($K1326=1,$E1326=0,$G1326=0,$I1326=0),"WINBACK",IF(AND($M1326=1,$N1326&gt;0),"CONVERGENTE",IF($M1326=1,"SOLO MÓVIL",IF($N1326&gt;0,"SOLO FIJO / INTERNET","SIN SERVICIOS"))))</f>
        <v/>
      </c>
      <c r="P1326">
        <f>IF($O1326="WINBACK","Recuperar (winback)",IF($O1326="CONVERGENTE","Upgrade / más líneas",IF($O1326="SOLO MÓVIL","Ofrecer fijo + internet (FLBBTV)",IF($O1326="SOLO FIJO / INTERNET","Ofrecer línea móvil Nextphone","Oferta completa (móvil + fijo + internet)"))))</f>
        <v/>
      </c>
      <c r="Q1326">
        <f>$F1326+$H1326+$L1326</f>
        <v/>
      </c>
      <c r="R1326">
        <f>IFERROR(VLOOKUP($A1326,Registros!$B$2:$G$6000,6,0),IFERROR(VLOOKUP($D1326,Winback!$B$2:$C$300,2,0),""))</f>
        <v/>
      </c>
      <c r="S1326">
        <f>IF($E1326=1,"NP","")&amp;IF($G1326=1,"+MOV","")&amp;IF($I1326=1,"+CS","")&amp;IF($K1326=1,"+WB","")</f>
        <v/>
      </c>
      <c r="T1326">
        <f>$E1326+$G1326+$I1326+$K1326</f>
        <v/>
      </c>
    </row>
    <row r="1327">
      <c r="A1327" t="inlineStr">
        <is>
          <t>331277080000</t>
        </is>
      </c>
      <c r="B1327" t="inlineStr">
        <is>
          <t>33127708</t>
        </is>
      </c>
      <c r="C1327" t="inlineStr">
        <is>
          <t>YARELLYS YAMILETH RIOS</t>
        </is>
      </c>
      <c r="D1327" t="inlineStr">
        <is>
          <t>YARELLYSYAMILETHRIOS</t>
        </is>
      </c>
      <c r="E1327">
        <f>IF(COUNTIFS(Registros!$A$2:$A$6000,"NP",Registros!$B$2:$B$6000,$A1327)&gt;0,1,0)</f>
        <v/>
      </c>
      <c r="F1327">
        <f>IF($E1327=1,SUMIFS(Registros!$F$2:$F$6000,Registros!$A$2:$A$6000,"NP",Registros!$B$2:$B$6000,$A1327),0)</f>
        <v/>
      </c>
      <c r="G1327">
        <f>IF(COUNTIFS(Registros!$A$2:$A$6000,"MOV",Registros!$B$2:$B$6000,$A1327)&gt;0,1,0)</f>
        <v/>
      </c>
      <c r="H1327">
        <f>IF($G1327=1,SUMIFS(Registros!$F$2:$F$6000,Registros!$A$2:$A$6000,"MOV",Registros!$B$2:$B$6000,$A1327),0)</f>
        <v/>
      </c>
      <c r="I1327">
        <f>IF(COUNTIFS(Registros!$A$2:$A$6000,"CS",Registros!$B$2:$B$6000,$A1327)&gt;0,1,0)</f>
        <v/>
      </c>
      <c r="J1327">
        <f>IF($I1327=1,SUMIFS(Registros!$I$2:$I$6000,Registros!$A$2:$A$6000,"CS",Registros!$B$2:$B$6000,$A1327),0)</f>
        <v/>
      </c>
      <c r="K1327">
        <f>IF(COUNTIFS(Winback!$K$2:$K$300,$D1327)&gt;0,1,0)</f>
        <v/>
      </c>
      <c r="L1327">
        <f>IF(AND($K1327=1,LEFT($A1327,3)="WB-"),SUMIFS(Winback!$D$2:$D$300,Winback!$K$2:$K$300,$D1327),0)</f>
        <v/>
      </c>
      <c r="M1327">
        <f>IF(OR($E1327=1,$G1327=1,SUMIFS(Registros!$J$2:$J$6000,Registros!$B$2:$B$6000,$A1327)&gt;0),1,0)</f>
        <v/>
      </c>
      <c r="N1327">
        <f>IF($J1327&gt;0,1,IF(COUNTIFS(Registros!$A$2:$A$6000,"CS",Registros!$B$2:$B$6000,$A1327,Registros!$K$2:$K$6000,"&lt;&gt;")&gt;0,1,0))</f>
        <v/>
      </c>
      <c r="O1327">
        <f>IF(AND($K1327=1,$E1327=0,$G1327=0,$I1327=0),"WINBACK",IF(AND($M1327=1,$N1327&gt;0),"CONVERGENTE",IF($M1327=1,"SOLO MÓVIL",IF($N1327&gt;0,"SOLO FIJO / INTERNET","SIN SERVICIOS"))))</f>
        <v/>
      </c>
      <c r="P1327">
        <f>IF($O1327="WINBACK","Recuperar (winback)",IF($O1327="CONVERGENTE","Upgrade / más líneas",IF($O1327="SOLO MÓVIL","Ofrecer fijo + internet (FLBBTV)",IF($O1327="SOLO FIJO / INTERNET","Ofrecer línea móvil Nextphone","Oferta completa (móvil + fijo + internet)"))))</f>
        <v/>
      </c>
      <c r="Q1327">
        <f>$F1327+$H1327+$L1327</f>
        <v/>
      </c>
      <c r="R1327">
        <f>IFERROR(VLOOKUP($A1327,Registros!$B$2:$G$6000,6,0),IFERROR(VLOOKUP($D1327,Winback!$B$2:$C$300,2,0),""))</f>
        <v/>
      </c>
      <c r="S1327">
        <f>IF($E1327=1,"NP","")&amp;IF($G1327=1,"+MOV","")&amp;IF($I1327=1,"+CS","")&amp;IF($K1327=1,"+WB","")</f>
        <v/>
      </c>
      <c r="T1327">
        <f>$E1327+$G1327+$I1327+$K1327</f>
        <v/>
      </c>
    </row>
    <row r="1328">
      <c r="A1328" t="inlineStr">
        <is>
          <t>349129740000</t>
        </is>
      </c>
      <c r="B1328" t="inlineStr">
        <is>
          <t>34912974</t>
        </is>
      </c>
      <c r="C1328" t="inlineStr">
        <is>
          <t>WILFREDO CEDENO MONTILLA</t>
        </is>
      </c>
      <c r="D1328" t="inlineStr">
        <is>
          <t>WILFREDOCEDENOMONTILLA</t>
        </is>
      </c>
      <c r="E1328">
        <f>IF(COUNTIFS(Registros!$A$2:$A$6000,"NP",Registros!$B$2:$B$6000,$A1328)&gt;0,1,0)</f>
        <v/>
      </c>
      <c r="F1328">
        <f>IF($E1328=1,SUMIFS(Registros!$F$2:$F$6000,Registros!$A$2:$A$6000,"NP",Registros!$B$2:$B$6000,$A1328),0)</f>
        <v/>
      </c>
      <c r="G1328">
        <f>IF(COUNTIFS(Registros!$A$2:$A$6000,"MOV",Registros!$B$2:$B$6000,$A1328)&gt;0,1,0)</f>
        <v/>
      </c>
      <c r="H1328">
        <f>IF($G1328=1,SUMIFS(Registros!$F$2:$F$6000,Registros!$A$2:$A$6000,"MOV",Registros!$B$2:$B$6000,$A1328),0)</f>
        <v/>
      </c>
      <c r="I1328">
        <f>IF(COUNTIFS(Registros!$A$2:$A$6000,"CS",Registros!$B$2:$B$6000,$A1328)&gt;0,1,0)</f>
        <v/>
      </c>
      <c r="J1328">
        <f>IF($I1328=1,SUMIFS(Registros!$I$2:$I$6000,Registros!$A$2:$A$6000,"CS",Registros!$B$2:$B$6000,$A1328),0)</f>
        <v/>
      </c>
      <c r="K1328">
        <f>IF(COUNTIFS(Winback!$K$2:$K$300,$D1328)&gt;0,1,0)</f>
        <v/>
      </c>
      <c r="L1328">
        <f>IF(AND($K1328=1,LEFT($A1328,3)="WB-"),SUMIFS(Winback!$D$2:$D$300,Winback!$K$2:$K$300,$D1328),0)</f>
        <v/>
      </c>
      <c r="M1328">
        <f>IF(OR($E1328=1,$G1328=1,SUMIFS(Registros!$J$2:$J$6000,Registros!$B$2:$B$6000,$A1328)&gt;0),1,0)</f>
        <v/>
      </c>
      <c r="N1328">
        <f>IF($J1328&gt;0,1,IF(COUNTIFS(Registros!$A$2:$A$6000,"CS",Registros!$B$2:$B$6000,$A1328,Registros!$K$2:$K$6000,"&lt;&gt;")&gt;0,1,0))</f>
        <v/>
      </c>
      <c r="O1328">
        <f>IF(AND($K1328=1,$E1328=0,$G1328=0,$I1328=0),"WINBACK",IF(AND($M1328=1,$N1328&gt;0),"CONVERGENTE",IF($M1328=1,"SOLO MÓVIL",IF($N1328&gt;0,"SOLO FIJO / INTERNET","SIN SERVICIOS"))))</f>
        <v/>
      </c>
      <c r="P1328">
        <f>IF($O1328="WINBACK","Recuperar (winback)",IF($O1328="CONVERGENTE","Upgrade / más líneas",IF($O1328="SOLO MÓVIL","Ofrecer fijo + internet (FLBBTV)",IF($O1328="SOLO FIJO / INTERNET","Ofrecer línea móvil Nextphone","Oferta completa (móvil + fijo + internet)"))))</f>
        <v/>
      </c>
      <c r="Q1328">
        <f>$F1328+$H1328+$L1328</f>
        <v/>
      </c>
      <c r="R1328">
        <f>IFERROR(VLOOKUP($A1328,Registros!$B$2:$G$6000,6,0),IFERROR(VLOOKUP($D1328,Winback!$B$2:$C$300,2,0),""))</f>
        <v/>
      </c>
      <c r="S1328">
        <f>IF($E1328=1,"NP","")&amp;IF($G1328=1,"+MOV","")&amp;IF($I1328=1,"+CS","")&amp;IF($K1328=1,"+WB","")</f>
        <v/>
      </c>
      <c r="T1328">
        <f>$E1328+$G1328+$I1328+$K1328</f>
        <v/>
      </c>
    </row>
    <row r="1329">
      <c r="A1329" t="inlineStr">
        <is>
          <t>352259390000</t>
        </is>
      </c>
      <c r="B1329" t="inlineStr">
        <is>
          <t>35225939</t>
        </is>
      </c>
      <c r="C1329" t="inlineStr">
        <is>
          <t>HECTOR JOVANY CARDENAS NIETO</t>
        </is>
      </c>
      <c r="D1329" t="inlineStr">
        <is>
          <t>HECTORJOVANYCARDENASNIETO</t>
        </is>
      </c>
      <c r="E1329">
        <f>IF(COUNTIFS(Registros!$A$2:$A$6000,"NP",Registros!$B$2:$B$6000,$A1329)&gt;0,1,0)</f>
        <v/>
      </c>
      <c r="F1329">
        <f>IF($E1329=1,SUMIFS(Registros!$F$2:$F$6000,Registros!$A$2:$A$6000,"NP",Registros!$B$2:$B$6000,$A1329),0)</f>
        <v/>
      </c>
      <c r="G1329">
        <f>IF(COUNTIFS(Registros!$A$2:$A$6000,"MOV",Registros!$B$2:$B$6000,$A1329)&gt;0,1,0)</f>
        <v/>
      </c>
      <c r="H1329">
        <f>IF($G1329=1,SUMIFS(Registros!$F$2:$F$6000,Registros!$A$2:$A$6000,"MOV",Registros!$B$2:$B$6000,$A1329),0)</f>
        <v/>
      </c>
      <c r="I1329">
        <f>IF(COUNTIFS(Registros!$A$2:$A$6000,"CS",Registros!$B$2:$B$6000,$A1329)&gt;0,1,0)</f>
        <v/>
      </c>
      <c r="J1329">
        <f>IF($I1329=1,SUMIFS(Registros!$I$2:$I$6000,Registros!$A$2:$A$6000,"CS",Registros!$B$2:$B$6000,$A1329),0)</f>
        <v/>
      </c>
      <c r="K1329">
        <f>IF(COUNTIFS(Winback!$K$2:$K$300,$D1329)&gt;0,1,0)</f>
        <v/>
      </c>
      <c r="L1329">
        <f>IF(AND($K1329=1,LEFT($A1329,3)="WB-"),SUMIFS(Winback!$D$2:$D$300,Winback!$K$2:$K$300,$D1329),0)</f>
        <v/>
      </c>
      <c r="M1329">
        <f>IF(OR($E1329=1,$G1329=1,SUMIFS(Registros!$J$2:$J$6000,Registros!$B$2:$B$6000,$A1329)&gt;0),1,0)</f>
        <v/>
      </c>
      <c r="N1329">
        <f>IF($J1329&gt;0,1,IF(COUNTIFS(Registros!$A$2:$A$6000,"CS",Registros!$B$2:$B$6000,$A1329,Registros!$K$2:$K$6000,"&lt;&gt;")&gt;0,1,0))</f>
        <v/>
      </c>
      <c r="O1329">
        <f>IF(AND($K1329=1,$E1329=0,$G1329=0,$I1329=0),"WINBACK",IF(AND($M1329=1,$N1329&gt;0),"CONVERGENTE",IF($M1329=1,"SOLO MÓVIL",IF($N1329&gt;0,"SOLO FIJO / INTERNET","SIN SERVICIOS"))))</f>
        <v/>
      </c>
      <c r="P1329">
        <f>IF($O1329="WINBACK","Recuperar (winback)",IF($O1329="CONVERGENTE","Upgrade / más líneas",IF($O1329="SOLO MÓVIL","Ofrecer fijo + internet (FLBBTV)",IF($O1329="SOLO FIJO / INTERNET","Ofrecer línea móvil Nextphone","Oferta completa (móvil + fijo + internet)"))))</f>
        <v/>
      </c>
      <c r="Q1329">
        <f>$F1329+$H1329+$L1329</f>
        <v/>
      </c>
      <c r="R1329">
        <f>IFERROR(VLOOKUP($A1329,Registros!$B$2:$G$6000,6,0),IFERROR(VLOOKUP($D1329,Winback!$B$2:$C$300,2,0),""))</f>
        <v/>
      </c>
      <c r="S1329">
        <f>IF($E1329=1,"NP","")&amp;IF($G1329=1,"+MOV","")&amp;IF($I1329=1,"+CS","")&amp;IF($K1329=1,"+WB","")</f>
        <v/>
      </c>
      <c r="T1329">
        <f>$E1329+$G1329+$I1329+$K1329</f>
        <v/>
      </c>
    </row>
    <row r="1330">
      <c r="A1330" t="inlineStr">
        <is>
          <t>356259380000</t>
        </is>
      </c>
      <c r="B1330" t="inlineStr">
        <is>
          <t>35625938</t>
        </is>
      </c>
      <c r="C1330" t="inlineStr">
        <is>
          <t>HECTOR JOVANY CARDENAS NIETO</t>
        </is>
      </c>
      <c r="D1330" t="inlineStr">
        <is>
          <t>HECTORJOVANYCARDENASNIETO</t>
        </is>
      </c>
      <c r="E1330">
        <f>IF(COUNTIFS(Registros!$A$2:$A$6000,"NP",Registros!$B$2:$B$6000,$A1330)&gt;0,1,0)</f>
        <v/>
      </c>
      <c r="F1330">
        <f>IF($E1330=1,SUMIFS(Registros!$F$2:$F$6000,Registros!$A$2:$A$6000,"NP",Registros!$B$2:$B$6000,$A1330),0)</f>
        <v/>
      </c>
      <c r="G1330">
        <f>IF(COUNTIFS(Registros!$A$2:$A$6000,"MOV",Registros!$B$2:$B$6000,$A1330)&gt;0,1,0)</f>
        <v/>
      </c>
      <c r="H1330">
        <f>IF($G1330=1,SUMIFS(Registros!$F$2:$F$6000,Registros!$A$2:$A$6000,"MOV",Registros!$B$2:$B$6000,$A1330),0)</f>
        <v/>
      </c>
      <c r="I1330">
        <f>IF(COUNTIFS(Registros!$A$2:$A$6000,"CS",Registros!$B$2:$B$6000,$A1330)&gt;0,1,0)</f>
        <v/>
      </c>
      <c r="J1330">
        <f>IF($I1330=1,SUMIFS(Registros!$I$2:$I$6000,Registros!$A$2:$A$6000,"CS",Registros!$B$2:$B$6000,$A1330),0)</f>
        <v/>
      </c>
      <c r="K1330">
        <f>IF(COUNTIFS(Winback!$K$2:$K$300,$D1330)&gt;0,1,0)</f>
        <v/>
      </c>
      <c r="L1330">
        <f>IF(AND($K1330=1,LEFT($A1330,3)="WB-"),SUMIFS(Winback!$D$2:$D$300,Winback!$K$2:$K$300,$D1330),0)</f>
        <v/>
      </c>
      <c r="M1330">
        <f>IF(OR($E1330=1,$G1330=1,SUMIFS(Registros!$J$2:$J$6000,Registros!$B$2:$B$6000,$A1330)&gt;0),1,0)</f>
        <v/>
      </c>
      <c r="N1330">
        <f>IF($J1330&gt;0,1,IF(COUNTIFS(Registros!$A$2:$A$6000,"CS",Registros!$B$2:$B$6000,$A1330,Registros!$K$2:$K$6000,"&lt;&gt;")&gt;0,1,0))</f>
        <v/>
      </c>
      <c r="O1330">
        <f>IF(AND($K1330=1,$E1330=0,$G1330=0,$I1330=0),"WINBACK",IF(AND($M1330=1,$N1330&gt;0),"CONVERGENTE",IF($M1330=1,"SOLO MÓVIL",IF($N1330&gt;0,"SOLO FIJO / INTERNET","SIN SERVICIOS"))))</f>
        <v/>
      </c>
      <c r="P1330">
        <f>IF($O1330="WINBACK","Recuperar (winback)",IF($O1330="CONVERGENTE","Upgrade / más líneas",IF($O1330="SOLO MÓVIL","Ofrecer fijo + internet (FLBBTV)",IF($O1330="SOLO FIJO / INTERNET","Ofrecer línea móvil Nextphone","Oferta completa (móvil + fijo + internet)"))))</f>
        <v/>
      </c>
      <c r="Q1330">
        <f>$F1330+$H1330+$L1330</f>
        <v/>
      </c>
      <c r="R1330">
        <f>IFERROR(VLOOKUP($A1330,Registros!$B$2:$G$6000,6,0),IFERROR(VLOOKUP($D1330,Winback!$B$2:$C$300,2,0),""))</f>
        <v/>
      </c>
      <c r="S1330">
        <f>IF($E1330=1,"NP","")&amp;IF($G1330=1,"+MOV","")&amp;IF($I1330=1,"+CS","")&amp;IF($K1330=1,"+WB","")</f>
        <v/>
      </c>
      <c r="T1330">
        <f>$E1330+$G1330+$I1330+$K1330</f>
        <v/>
      </c>
    </row>
    <row r="1331">
      <c r="A1331" t="inlineStr">
        <is>
          <t>348130780000</t>
        </is>
      </c>
      <c r="B1331" t="inlineStr">
        <is>
          <t>34813078</t>
        </is>
      </c>
      <c r="C1331" t="inlineStr">
        <is>
          <t>DANNY JAVIER PAZ CUMBRERA</t>
        </is>
      </c>
      <c r="D1331" t="inlineStr">
        <is>
          <t>DANNYJAVIERPAZCUMBRERA</t>
        </is>
      </c>
      <c r="E1331">
        <f>IF(COUNTIFS(Registros!$A$2:$A$6000,"NP",Registros!$B$2:$B$6000,$A1331)&gt;0,1,0)</f>
        <v/>
      </c>
      <c r="F1331">
        <f>IF($E1331=1,SUMIFS(Registros!$F$2:$F$6000,Registros!$A$2:$A$6000,"NP",Registros!$B$2:$B$6000,$A1331),0)</f>
        <v/>
      </c>
      <c r="G1331">
        <f>IF(COUNTIFS(Registros!$A$2:$A$6000,"MOV",Registros!$B$2:$B$6000,$A1331)&gt;0,1,0)</f>
        <v/>
      </c>
      <c r="H1331">
        <f>IF($G1331=1,SUMIFS(Registros!$F$2:$F$6000,Registros!$A$2:$A$6000,"MOV",Registros!$B$2:$B$6000,$A1331),0)</f>
        <v/>
      </c>
      <c r="I1331">
        <f>IF(COUNTIFS(Registros!$A$2:$A$6000,"CS",Registros!$B$2:$B$6000,$A1331)&gt;0,1,0)</f>
        <v/>
      </c>
      <c r="J1331">
        <f>IF($I1331=1,SUMIFS(Registros!$I$2:$I$6000,Registros!$A$2:$A$6000,"CS",Registros!$B$2:$B$6000,$A1331),0)</f>
        <v/>
      </c>
      <c r="K1331">
        <f>IF(COUNTIFS(Winback!$K$2:$K$300,$D1331)&gt;0,1,0)</f>
        <v/>
      </c>
      <c r="L1331">
        <f>IF(AND($K1331=1,LEFT($A1331,3)="WB-"),SUMIFS(Winback!$D$2:$D$300,Winback!$K$2:$K$300,$D1331),0)</f>
        <v/>
      </c>
      <c r="M1331">
        <f>IF(OR($E1331=1,$G1331=1,SUMIFS(Registros!$J$2:$J$6000,Registros!$B$2:$B$6000,$A1331)&gt;0),1,0)</f>
        <v/>
      </c>
      <c r="N1331">
        <f>IF($J1331&gt;0,1,IF(COUNTIFS(Registros!$A$2:$A$6000,"CS",Registros!$B$2:$B$6000,$A1331,Registros!$K$2:$K$6000,"&lt;&gt;")&gt;0,1,0))</f>
        <v/>
      </c>
      <c r="O1331">
        <f>IF(AND($K1331=1,$E1331=0,$G1331=0,$I1331=0),"WINBACK",IF(AND($M1331=1,$N1331&gt;0),"CONVERGENTE",IF($M1331=1,"SOLO MÓVIL",IF($N1331&gt;0,"SOLO FIJO / INTERNET","SIN SERVICIOS"))))</f>
        <v/>
      </c>
      <c r="P1331">
        <f>IF($O1331="WINBACK","Recuperar (winback)",IF($O1331="CONVERGENTE","Upgrade / más líneas",IF($O1331="SOLO MÓVIL","Ofrecer fijo + internet (FLBBTV)",IF($O1331="SOLO FIJO / INTERNET","Ofrecer línea móvil Nextphone","Oferta completa (móvil + fijo + internet)"))))</f>
        <v/>
      </c>
      <c r="Q1331">
        <f>$F1331+$H1331+$L1331</f>
        <v/>
      </c>
      <c r="R1331">
        <f>IFERROR(VLOOKUP($A1331,Registros!$B$2:$G$6000,6,0),IFERROR(VLOOKUP($D1331,Winback!$B$2:$C$300,2,0),""))</f>
        <v/>
      </c>
      <c r="S1331">
        <f>IF($E1331=1,"NP","")&amp;IF($G1331=1,"+MOV","")&amp;IF($I1331=1,"+CS","")&amp;IF($K1331=1,"+WB","")</f>
        <v/>
      </c>
      <c r="T1331">
        <f>$E1331+$G1331+$I1331+$K1331</f>
        <v/>
      </c>
    </row>
    <row r="1332">
      <c r="A1332" t="inlineStr">
        <is>
          <t>353302780000</t>
        </is>
      </c>
      <c r="B1332" t="inlineStr">
        <is>
          <t>35330278</t>
        </is>
      </c>
      <c r="C1332" t="inlineStr">
        <is>
          <t>ALEXIS NATIVIDAD GARCIA MONTILLA</t>
        </is>
      </c>
      <c r="D1332" t="inlineStr">
        <is>
          <t>ALEXISNATIVIDADGARCIAMONTILLA</t>
        </is>
      </c>
      <c r="E1332">
        <f>IF(COUNTIFS(Registros!$A$2:$A$6000,"NP",Registros!$B$2:$B$6000,$A1332)&gt;0,1,0)</f>
        <v/>
      </c>
      <c r="F1332">
        <f>IF($E1332=1,SUMIFS(Registros!$F$2:$F$6000,Registros!$A$2:$A$6000,"NP",Registros!$B$2:$B$6000,$A1332),0)</f>
        <v/>
      </c>
      <c r="G1332">
        <f>IF(COUNTIFS(Registros!$A$2:$A$6000,"MOV",Registros!$B$2:$B$6000,$A1332)&gt;0,1,0)</f>
        <v/>
      </c>
      <c r="H1332">
        <f>IF($G1332=1,SUMIFS(Registros!$F$2:$F$6000,Registros!$A$2:$A$6000,"MOV",Registros!$B$2:$B$6000,$A1332),0)</f>
        <v/>
      </c>
      <c r="I1332">
        <f>IF(COUNTIFS(Registros!$A$2:$A$6000,"CS",Registros!$B$2:$B$6000,$A1332)&gt;0,1,0)</f>
        <v/>
      </c>
      <c r="J1332">
        <f>IF($I1332=1,SUMIFS(Registros!$I$2:$I$6000,Registros!$A$2:$A$6000,"CS",Registros!$B$2:$B$6000,$A1332),0)</f>
        <v/>
      </c>
      <c r="K1332">
        <f>IF(COUNTIFS(Winback!$K$2:$K$300,$D1332)&gt;0,1,0)</f>
        <v/>
      </c>
      <c r="L1332">
        <f>IF(AND($K1332=1,LEFT($A1332,3)="WB-"),SUMIFS(Winback!$D$2:$D$300,Winback!$K$2:$K$300,$D1332),0)</f>
        <v/>
      </c>
      <c r="M1332">
        <f>IF(OR($E1332=1,$G1332=1,SUMIFS(Registros!$J$2:$J$6000,Registros!$B$2:$B$6000,$A1332)&gt;0),1,0)</f>
        <v/>
      </c>
      <c r="N1332">
        <f>IF($J1332&gt;0,1,IF(COUNTIFS(Registros!$A$2:$A$6000,"CS",Registros!$B$2:$B$6000,$A1332,Registros!$K$2:$K$6000,"&lt;&gt;")&gt;0,1,0))</f>
        <v/>
      </c>
      <c r="O1332">
        <f>IF(AND($K1332=1,$E1332=0,$G1332=0,$I1332=0),"WINBACK",IF(AND($M1332=1,$N1332&gt;0),"CONVERGENTE",IF($M1332=1,"SOLO MÓVIL",IF($N1332&gt;0,"SOLO FIJO / INTERNET","SIN SERVICIOS"))))</f>
        <v/>
      </c>
      <c r="P1332">
        <f>IF($O1332="WINBACK","Recuperar (winback)",IF($O1332="CONVERGENTE","Upgrade / más líneas",IF($O1332="SOLO MÓVIL","Ofrecer fijo + internet (FLBBTV)",IF($O1332="SOLO FIJO / INTERNET","Ofrecer línea móvil Nextphone","Oferta completa (móvil + fijo + internet)"))))</f>
        <v/>
      </c>
      <c r="Q1332">
        <f>$F1332+$H1332+$L1332</f>
        <v/>
      </c>
      <c r="R1332">
        <f>IFERROR(VLOOKUP($A1332,Registros!$B$2:$G$6000,6,0),IFERROR(VLOOKUP($D1332,Winback!$B$2:$C$300,2,0),""))</f>
        <v/>
      </c>
      <c r="S1332">
        <f>IF($E1332=1,"NP","")&amp;IF($G1332=1,"+MOV","")&amp;IF($I1332=1,"+CS","")&amp;IF($K1332=1,"+WB","")</f>
        <v/>
      </c>
      <c r="T1332">
        <f>$E1332+$G1332+$I1332+$K1332</f>
        <v/>
      </c>
    </row>
    <row r="1333">
      <c r="A1333" t="inlineStr">
        <is>
          <t>329758600000</t>
        </is>
      </c>
      <c r="B1333" t="inlineStr">
        <is>
          <t>32975860</t>
        </is>
      </c>
      <c r="C1333" t="inlineStr">
        <is>
          <t>Eleuterio Pinzon Campos</t>
        </is>
      </c>
      <c r="D1333" t="inlineStr">
        <is>
          <t>ELEUTERIOPINZONCAMPOS</t>
        </is>
      </c>
      <c r="E1333">
        <f>IF(COUNTIFS(Registros!$A$2:$A$6000,"NP",Registros!$B$2:$B$6000,$A1333)&gt;0,1,0)</f>
        <v/>
      </c>
      <c r="F1333">
        <f>IF($E1333=1,SUMIFS(Registros!$F$2:$F$6000,Registros!$A$2:$A$6000,"NP",Registros!$B$2:$B$6000,$A1333),0)</f>
        <v/>
      </c>
      <c r="G1333">
        <f>IF(COUNTIFS(Registros!$A$2:$A$6000,"MOV",Registros!$B$2:$B$6000,$A1333)&gt;0,1,0)</f>
        <v/>
      </c>
      <c r="H1333">
        <f>IF($G1333=1,SUMIFS(Registros!$F$2:$F$6000,Registros!$A$2:$A$6000,"MOV",Registros!$B$2:$B$6000,$A1333),0)</f>
        <v/>
      </c>
      <c r="I1333">
        <f>IF(COUNTIFS(Registros!$A$2:$A$6000,"CS",Registros!$B$2:$B$6000,$A1333)&gt;0,1,0)</f>
        <v/>
      </c>
      <c r="J1333">
        <f>IF($I1333=1,SUMIFS(Registros!$I$2:$I$6000,Registros!$A$2:$A$6000,"CS",Registros!$B$2:$B$6000,$A1333),0)</f>
        <v/>
      </c>
      <c r="K1333">
        <f>IF(COUNTIFS(Winback!$K$2:$K$300,$D1333)&gt;0,1,0)</f>
        <v/>
      </c>
      <c r="L1333">
        <f>IF(AND($K1333=1,LEFT($A1333,3)="WB-"),SUMIFS(Winback!$D$2:$D$300,Winback!$K$2:$K$300,$D1333),0)</f>
        <v/>
      </c>
      <c r="M1333">
        <f>IF(OR($E1333=1,$G1333=1,SUMIFS(Registros!$J$2:$J$6000,Registros!$B$2:$B$6000,$A1333)&gt;0),1,0)</f>
        <v/>
      </c>
      <c r="N1333">
        <f>IF($J1333&gt;0,1,IF(COUNTIFS(Registros!$A$2:$A$6000,"CS",Registros!$B$2:$B$6000,$A1333,Registros!$K$2:$K$6000,"&lt;&gt;")&gt;0,1,0))</f>
        <v/>
      </c>
      <c r="O1333">
        <f>IF(AND($K1333=1,$E1333=0,$G1333=0,$I1333=0),"WINBACK",IF(AND($M1333=1,$N1333&gt;0),"CONVERGENTE",IF($M1333=1,"SOLO MÓVIL",IF($N1333&gt;0,"SOLO FIJO / INTERNET","SIN SERVICIOS"))))</f>
        <v/>
      </c>
      <c r="P1333">
        <f>IF($O1333="WINBACK","Recuperar (winback)",IF($O1333="CONVERGENTE","Upgrade / más líneas",IF($O1333="SOLO MÓVIL","Ofrecer fijo + internet (FLBBTV)",IF($O1333="SOLO FIJO / INTERNET","Ofrecer línea móvil Nextphone","Oferta completa (móvil + fijo + internet)"))))</f>
        <v/>
      </c>
      <c r="Q1333">
        <f>$F1333+$H1333+$L1333</f>
        <v/>
      </c>
      <c r="R1333">
        <f>IFERROR(VLOOKUP($A1333,Registros!$B$2:$G$6000,6,0),IFERROR(VLOOKUP($D1333,Winback!$B$2:$C$300,2,0),""))</f>
        <v/>
      </c>
      <c r="S1333">
        <f>IF($E1333=1,"NP","")&amp;IF($G1333=1,"+MOV","")&amp;IF($I1333=1,"+CS","")&amp;IF($K1333=1,"+WB","")</f>
        <v/>
      </c>
      <c r="T1333">
        <f>$E1333+$G1333+$I1333+$K1333</f>
        <v/>
      </c>
    </row>
    <row r="1334">
      <c r="A1334" t="inlineStr">
        <is>
          <t>358358700000</t>
        </is>
      </c>
      <c r="B1334" t="inlineStr">
        <is>
          <t>35835870</t>
        </is>
      </c>
      <c r="C1334" t="inlineStr">
        <is>
          <t>SABU SAMUEL SAMANIEGO MORENO</t>
        </is>
      </c>
      <c r="D1334" t="inlineStr">
        <is>
          <t>SABUSAMUELSAMANIEGOMORENO</t>
        </is>
      </c>
      <c r="E1334">
        <f>IF(COUNTIFS(Registros!$A$2:$A$6000,"NP",Registros!$B$2:$B$6000,$A1334)&gt;0,1,0)</f>
        <v/>
      </c>
      <c r="F1334">
        <f>IF($E1334=1,SUMIFS(Registros!$F$2:$F$6000,Registros!$A$2:$A$6000,"NP",Registros!$B$2:$B$6000,$A1334),0)</f>
        <v/>
      </c>
      <c r="G1334">
        <f>IF(COUNTIFS(Registros!$A$2:$A$6000,"MOV",Registros!$B$2:$B$6000,$A1334)&gt;0,1,0)</f>
        <v/>
      </c>
      <c r="H1334">
        <f>IF($G1334=1,SUMIFS(Registros!$F$2:$F$6000,Registros!$A$2:$A$6000,"MOV",Registros!$B$2:$B$6000,$A1334),0)</f>
        <v/>
      </c>
      <c r="I1334">
        <f>IF(COUNTIFS(Registros!$A$2:$A$6000,"CS",Registros!$B$2:$B$6000,$A1334)&gt;0,1,0)</f>
        <v/>
      </c>
      <c r="J1334">
        <f>IF($I1334=1,SUMIFS(Registros!$I$2:$I$6000,Registros!$A$2:$A$6000,"CS",Registros!$B$2:$B$6000,$A1334),0)</f>
        <v/>
      </c>
      <c r="K1334">
        <f>IF(COUNTIFS(Winback!$K$2:$K$300,$D1334)&gt;0,1,0)</f>
        <v/>
      </c>
      <c r="L1334">
        <f>IF(AND($K1334=1,LEFT($A1334,3)="WB-"),SUMIFS(Winback!$D$2:$D$300,Winback!$K$2:$K$300,$D1334),0)</f>
        <v/>
      </c>
      <c r="M1334">
        <f>IF(OR($E1334=1,$G1334=1,SUMIFS(Registros!$J$2:$J$6000,Registros!$B$2:$B$6000,$A1334)&gt;0),1,0)</f>
        <v/>
      </c>
      <c r="N1334">
        <f>IF($J1334&gt;0,1,IF(COUNTIFS(Registros!$A$2:$A$6000,"CS",Registros!$B$2:$B$6000,$A1334,Registros!$K$2:$K$6000,"&lt;&gt;")&gt;0,1,0))</f>
        <v/>
      </c>
      <c r="O1334">
        <f>IF(AND($K1334=1,$E1334=0,$G1334=0,$I1334=0),"WINBACK",IF(AND($M1334=1,$N1334&gt;0),"CONVERGENTE",IF($M1334=1,"SOLO MÓVIL",IF($N1334&gt;0,"SOLO FIJO / INTERNET","SIN SERVICIOS"))))</f>
        <v/>
      </c>
      <c r="P1334">
        <f>IF($O1334="WINBACK","Recuperar (winback)",IF($O1334="CONVERGENTE","Upgrade / más líneas",IF($O1334="SOLO MÓVIL","Ofrecer fijo + internet (FLBBTV)",IF($O1334="SOLO FIJO / INTERNET","Ofrecer línea móvil Nextphone","Oferta completa (móvil + fijo + internet)"))))</f>
        <v/>
      </c>
      <c r="Q1334">
        <f>$F1334+$H1334+$L1334</f>
        <v/>
      </c>
      <c r="R1334">
        <f>IFERROR(VLOOKUP($A1334,Registros!$B$2:$G$6000,6,0),IFERROR(VLOOKUP($D1334,Winback!$B$2:$C$300,2,0),""))</f>
        <v/>
      </c>
      <c r="S1334">
        <f>IF($E1334=1,"NP","")&amp;IF($G1334=1,"+MOV","")&amp;IF($I1334=1,"+CS","")&amp;IF($K1334=1,"+WB","")</f>
        <v/>
      </c>
      <c r="T1334">
        <f>$E1334+$G1334+$I1334+$K1334</f>
        <v/>
      </c>
    </row>
    <row r="1335">
      <c r="A1335" t="inlineStr">
        <is>
          <t>322268450000</t>
        </is>
      </c>
      <c r="B1335" t="inlineStr">
        <is>
          <t>32226845</t>
        </is>
      </c>
      <c r="C1335" t="inlineStr">
        <is>
          <t>ELIAS VILLARREAL</t>
        </is>
      </c>
      <c r="D1335" t="inlineStr">
        <is>
          <t>ELIASVILLARREAL</t>
        </is>
      </c>
      <c r="E1335">
        <f>IF(COUNTIFS(Registros!$A$2:$A$6000,"NP",Registros!$B$2:$B$6000,$A1335)&gt;0,1,0)</f>
        <v/>
      </c>
      <c r="F1335">
        <f>IF($E1335=1,SUMIFS(Registros!$F$2:$F$6000,Registros!$A$2:$A$6000,"NP",Registros!$B$2:$B$6000,$A1335),0)</f>
        <v/>
      </c>
      <c r="G1335">
        <f>IF(COUNTIFS(Registros!$A$2:$A$6000,"MOV",Registros!$B$2:$B$6000,$A1335)&gt;0,1,0)</f>
        <v/>
      </c>
      <c r="H1335">
        <f>IF($G1335=1,SUMIFS(Registros!$F$2:$F$6000,Registros!$A$2:$A$6000,"MOV",Registros!$B$2:$B$6000,$A1335),0)</f>
        <v/>
      </c>
      <c r="I1335">
        <f>IF(COUNTIFS(Registros!$A$2:$A$6000,"CS",Registros!$B$2:$B$6000,$A1335)&gt;0,1,0)</f>
        <v/>
      </c>
      <c r="J1335">
        <f>IF($I1335=1,SUMIFS(Registros!$I$2:$I$6000,Registros!$A$2:$A$6000,"CS",Registros!$B$2:$B$6000,$A1335),0)</f>
        <v/>
      </c>
      <c r="K1335">
        <f>IF(COUNTIFS(Winback!$K$2:$K$300,$D1335)&gt;0,1,0)</f>
        <v/>
      </c>
      <c r="L1335">
        <f>IF(AND($K1335=1,LEFT($A1335,3)="WB-"),SUMIFS(Winback!$D$2:$D$300,Winback!$K$2:$K$300,$D1335),0)</f>
        <v/>
      </c>
      <c r="M1335">
        <f>IF(OR($E1335=1,$G1335=1,SUMIFS(Registros!$J$2:$J$6000,Registros!$B$2:$B$6000,$A1335)&gt;0),1,0)</f>
        <v/>
      </c>
      <c r="N1335">
        <f>IF($J1335&gt;0,1,IF(COUNTIFS(Registros!$A$2:$A$6000,"CS",Registros!$B$2:$B$6000,$A1335,Registros!$K$2:$K$6000,"&lt;&gt;")&gt;0,1,0))</f>
        <v/>
      </c>
      <c r="O1335">
        <f>IF(AND($K1335=1,$E1335=0,$G1335=0,$I1335=0),"WINBACK",IF(AND($M1335=1,$N1335&gt;0),"CONVERGENTE",IF($M1335=1,"SOLO MÓVIL",IF($N1335&gt;0,"SOLO FIJO / INTERNET","SIN SERVICIOS"))))</f>
        <v/>
      </c>
      <c r="P1335">
        <f>IF($O1335="WINBACK","Recuperar (winback)",IF($O1335="CONVERGENTE","Upgrade / más líneas",IF($O1335="SOLO MÓVIL","Ofrecer fijo + internet (FLBBTV)",IF($O1335="SOLO FIJO / INTERNET","Ofrecer línea móvil Nextphone","Oferta completa (móvil + fijo + internet)"))))</f>
        <v/>
      </c>
      <c r="Q1335">
        <f>$F1335+$H1335+$L1335</f>
        <v/>
      </c>
      <c r="R1335">
        <f>IFERROR(VLOOKUP($A1335,Registros!$B$2:$G$6000,6,0),IFERROR(VLOOKUP($D1335,Winback!$B$2:$C$300,2,0),""))</f>
        <v/>
      </c>
      <c r="S1335">
        <f>IF($E1335=1,"NP","")&amp;IF($G1335=1,"+MOV","")&amp;IF($I1335=1,"+CS","")&amp;IF($K1335=1,"+WB","")</f>
        <v/>
      </c>
      <c r="T1335">
        <f>$E1335+$G1335+$I1335+$K1335</f>
        <v/>
      </c>
    </row>
    <row r="1336">
      <c r="A1336" t="inlineStr">
        <is>
          <t>312197530000</t>
        </is>
      </c>
      <c r="B1336" t="inlineStr">
        <is>
          <t>31219753</t>
        </is>
      </c>
      <c r="C1336" t="inlineStr">
        <is>
          <t>ISRAEL EDILBERTO MORENO CABALLERO</t>
        </is>
      </c>
      <c r="D1336" t="inlineStr">
        <is>
          <t>ISRAELEDILBERTOMORENOCABALLERO</t>
        </is>
      </c>
      <c r="E1336">
        <f>IF(COUNTIFS(Registros!$A$2:$A$6000,"NP",Registros!$B$2:$B$6000,$A1336)&gt;0,1,0)</f>
        <v/>
      </c>
      <c r="F1336">
        <f>IF($E1336=1,SUMIFS(Registros!$F$2:$F$6000,Registros!$A$2:$A$6000,"NP",Registros!$B$2:$B$6000,$A1336),0)</f>
        <v/>
      </c>
      <c r="G1336">
        <f>IF(COUNTIFS(Registros!$A$2:$A$6000,"MOV",Registros!$B$2:$B$6000,$A1336)&gt;0,1,0)</f>
        <v/>
      </c>
      <c r="H1336">
        <f>IF($G1336=1,SUMIFS(Registros!$F$2:$F$6000,Registros!$A$2:$A$6000,"MOV",Registros!$B$2:$B$6000,$A1336),0)</f>
        <v/>
      </c>
      <c r="I1336">
        <f>IF(COUNTIFS(Registros!$A$2:$A$6000,"CS",Registros!$B$2:$B$6000,$A1336)&gt;0,1,0)</f>
        <v/>
      </c>
      <c r="J1336">
        <f>IF($I1336=1,SUMIFS(Registros!$I$2:$I$6000,Registros!$A$2:$A$6000,"CS",Registros!$B$2:$B$6000,$A1336),0)</f>
        <v/>
      </c>
      <c r="K1336">
        <f>IF(COUNTIFS(Winback!$K$2:$K$300,$D1336)&gt;0,1,0)</f>
        <v/>
      </c>
      <c r="L1336">
        <f>IF(AND($K1336=1,LEFT($A1336,3)="WB-"),SUMIFS(Winback!$D$2:$D$300,Winback!$K$2:$K$300,$D1336),0)</f>
        <v/>
      </c>
      <c r="M1336">
        <f>IF(OR($E1336=1,$G1336=1,SUMIFS(Registros!$J$2:$J$6000,Registros!$B$2:$B$6000,$A1336)&gt;0),1,0)</f>
        <v/>
      </c>
      <c r="N1336">
        <f>IF($J1336&gt;0,1,IF(COUNTIFS(Registros!$A$2:$A$6000,"CS",Registros!$B$2:$B$6000,$A1336,Registros!$K$2:$K$6000,"&lt;&gt;")&gt;0,1,0))</f>
        <v/>
      </c>
      <c r="O1336">
        <f>IF(AND($K1336=1,$E1336=0,$G1336=0,$I1336=0),"WINBACK",IF(AND($M1336=1,$N1336&gt;0),"CONVERGENTE",IF($M1336=1,"SOLO MÓVIL",IF($N1336&gt;0,"SOLO FIJO / INTERNET","SIN SERVICIOS"))))</f>
        <v/>
      </c>
      <c r="P1336">
        <f>IF($O1336="WINBACK","Recuperar (winback)",IF($O1336="CONVERGENTE","Upgrade / más líneas",IF($O1336="SOLO MÓVIL","Ofrecer fijo + internet (FLBBTV)",IF($O1336="SOLO FIJO / INTERNET","Ofrecer línea móvil Nextphone","Oferta completa (móvil + fijo + internet)"))))</f>
        <v/>
      </c>
      <c r="Q1336">
        <f>$F1336+$H1336+$L1336</f>
        <v/>
      </c>
      <c r="R1336">
        <f>IFERROR(VLOOKUP($A1336,Registros!$B$2:$G$6000,6,0),IFERROR(VLOOKUP($D1336,Winback!$B$2:$C$300,2,0),""))</f>
        <v/>
      </c>
      <c r="S1336">
        <f>IF($E1336=1,"NP","")&amp;IF($G1336=1,"+MOV","")&amp;IF($I1336=1,"+CS","")&amp;IF($K1336=1,"+WB","")</f>
        <v/>
      </c>
      <c r="T1336">
        <f>$E1336+$G1336+$I1336+$K1336</f>
        <v/>
      </c>
    </row>
    <row r="1337">
      <c r="A1337" t="inlineStr">
        <is>
          <t>354381300000</t>
        </is>
      </c>
      <c r="B1337" t="inlineStr">
        <is>
          <t>35438130</t>
        </is>
      </c>
      <c r="C1337" t="inlineStr">
        <is>
          <t>ALEXIS PEREZ</t>
        </is>
      </c>
      <c r="D1337" t="inlineStr">
        <is>
          <t>ALEXISPEREZ</t>
        </is>
      </c>
      <c r="E1337">
        <f>IF(COUNTIFS(Registros!$A$2:$A$6000,"NP",Registros!$B$2:$B$6000,$A1337)&gt;0,1,0)</f>
        <v/>
      </c>
      <c r="F1337">
        <f>IF($E1337=1,SUMIFS(Registros!$F$2:$F$6000,Registros!$A$2:$A$6000,"NP",Registros!$B$2:$B$6000,$A1337),0)</f>
        <v/>
      </c>
      <c r="G1337">
        <f>IF(COUNTIFS(Registros!$A$2:$A$6000,"MOV",Registros!$B$2:$B$6000,$A1337)&gt;0,1,0)</f>
        <v/>
      </c>
      <c r="H1337">
        <f>IF($G1337=1,SUMIFS(Registros!$F$2:$F$6000,Registros!$A$2:$A$6000,"MOV",Registros!$B$2:$B$6000,$A1337),0)</f>
        <v/>
      </c>
      <c r="I1337">
        <f>IF(COUNTIFS(Registros!$A$2:$A$6000,"CS",Registros!$B$2:$B$6000,$A1337)&gt;0,1,0)</f>
        <v/>
      </c>
      <c r="J1337">
        <f>IF($I1337=1,SUMIFS(Registros!$I$2:$I$6000,Registros!$A$2:$A$6000,"CS",Registros!$B$2:$B$6000,$A1337),0)</f>
        <v/>
      </c>
      <c r="K1337">
        <f>IF(COUNTIFS(Winback!$K$2:$K$300,$D1337)&gt;0,1,0)</f>
        <v/>
      </c>
      <c r="L1337">
        <f>IF(AND($K1337=1,LEFT($A1337,3)="WB-"),SUMIFS(Winback!$D$2:$D$300,Winback!$K$2:$K$300,$D1337),0)</f>
        <v/>
      </c>
      <c r="M1337">
        <f>IF(OR($E1337=1,$G1337=1,SUMIFS(Registros!$J$2:$J$6000,Registros!$B$2:$B$6000,$A1337)&gt;0),1,0)</f>
        <v/>
      </c>
      <c r="N1337">
        <f>IF($J1337&gt;0,1,IF(COUNTIFS(Registros!$A$2:$A$6000,"CS",Registros!$B$2:$B$6000,$A1337,Registros!$K$2:$K$6000,"&lt;&gt;")&gt;0,1,0))</f>
        <v/>
      </c>
      <c r="O1337">
        <f>IF(AND($K1337=1,$E1337=0,$G1337=0,$I1337=0),"WINBACK",IF(AND($M1337=1,$N1337&gt;0),"CONVERGENTE",IF($M1337=1,"SOLO MÓVIL",IF($N1337&gt;0,"SOLO FIJO / INTERNET","SIN SERVICIOS"))))</f>
        <v/>
      </c>
      <c r="P1337">
        <f>IF($O1337="WINBACK","Recuperar (winback)",IF($O1337="CONVERGENTE","Upgrade / más líneas",IF($O1337="SOLO MÓVIL","Ofrecer fijo + internet (FLBBTV)",IF($O1337="SOLO FIJO / INTERNET","Ofrecer línea móvil Nextphone","Oferta completa (móvil + fijo + internet)"))))</f>
        <v/>
      </c>
      <c r="Q1337">
        <f>$F1337+$H1337+$L1337</f>
        <v/>
      </c>
      <c r="R1337">
        <f>IFERROR(VLOOKUP($A1337,Registros!$B$2:$G$6000,6,0),IFERROR(VLOOKUP($D1337,Winback!$B$2:$C$300,2,0),""))</f>
        <v/>
      </c>
      <c r="S1337">
        <f>IF($E1337=1,"NP","")&amp;IF($G1337=1,"+MOV","")&amp;IF($I1337=1,"+CS","")&amp;IF($K1337=1,"+WB","")</f>
        <v/>
      </c>
      <c r="T1337">
        <f>$E1337+$G1337+$I1337+$K1337</f>
        <v/>
      </c>
    </row>
    <row r="1338">
      <c r="A1338" t="inlineStr">
        <is>
          <t>357200930000</t>
        </is>
      </c>
      <c r="B1338" t="inlineStr">
        <is>
          <t>35720093</t>
        </is>
      </c>
      <c r="C1338" t="inlineStr">
        <is>
          <t>KEIRA EDITH VASQUEZ</t>
        </is>
      </c>
      <c r="D1338" t="inlineStr">
        <is>
          <t>KEIRAEDITHVASQUEZ</t>
        </is>
      </c>
      <c r="E1338">
        <f>IF(COUNTIFS(Registros!$A$2:$A$6000,"NP",Registros!$B$2:$B$6000,$A1338)&gt;0,1,0)</f>
        <v/>
      </c>
      <c r="F1338">
        <f>IF($E1338=1,SUMIFS(Registros!$F$2:$F$6000,Registros!$A$2:$A$6000,"NP",Registros!$B$2:$B$6000,$A1338),0)</f>
        <v/>
      </c>
      <c r="G1338">
        <f>IF(COUNTIFS(Registros!$A$2:$A$6000,"MOV",Registros!$B$2:$B$6000,$A1338)&gt;0,1,0)</f>
        <v/>
      </c>
      <c r="H1338">
        <f>IF($G1338=1,SUMIFS(Registros!$F$2:$F$6000,Registros!$A$2:$A$6000,"MOV",Registros!$B$2:$B$6000,$A1338),0)</f>
        <v/>
      </c>
      <c r="I1338">
        <f>IF(COUNTIFS(Registros!$A$2:$A$6000,"CS",Registros!$B$2:$B$6000,$A1338)&gt;0,1,0)</f>
        <v/>
      </c>
      <c r="J1338">
        <f>IF($I1338=1,SUMIFS(Registros!$I$2:$I$6000,Registros!$A$2:$A$6000,"CS",Registros!$B$2:$B$6000,$A1338),0)</f>
        <v/>
      </c>
      <c r="K1338">
        <f>IF(COUNTIFS(Winback!$K$2:$K$300,$D1338)&gt;0,1,0)</f>
        <v/>
      </c>
      <c r="L1338">
        <f>IF(AND($K1338=1,LEFT($A1338,3)="WB-"),SUMIFS(Winback!$D$2:$D$300,Winback!$K$2:$K$300,$D1338),0)</f>
        <v/>
      </c>
      <c r="M1338">
        <f>IF(OR($E1338=1,$G1338=1,SUMIFS(Registros!$J$2:$J$6000,Registros!$B$2:$B$6000,$A1338)&gt;0),1,0)</f>
        <v/>
      </c>
      <c r="N1338">
        <f>IF($J1338&gt;0,1,IF(COUNTIFS(Registros!$A$2:$A$6000,"CS",Registros!$B$2:$B$6000,$A1338,Registros!$K$2:$K$6000,"&lt;&gt;")&gt;0,1,0))</f>
        <v/>
      </c>
      <c r="O1338">
        <f>IF(AND($K1338=1,$E1338=0,$G1338=0,$I1338=0),"WINBACK",IF(AND($M1338=1,$N1338&gt;0),"CONVERGENTE",IF($M1338=1,"SOLO MÓVIL",IF($N1338&gt;0,"SOLO FIJO / INTERNET","SIN SERVICIOS"))))</f>
        <v/>
      </c>
      <c r="P1338">
        <f>IF($O1338="WINBACK","Recuperar (winback)",IF($O1338="CONVERGENTE","Upgrade / más líneas",IF($O1338="SOLO MÓVIL","Ofrecer fijo + internet (FLBBTV)",IF($O1338="SOLO FIJO / INTERNET","Ofrecer línea móvil Nextphone","Oferta completa (móvil + fijo + internet)"))))</f>
        <v/>
      </c>
      <c r="Q1338">
        <f>$F1338+$H1338+$L1338</f>
        <v/>
      </c>
      <c r="R1338">
        <f>IFERROR(VLOOKUP($A1338,Registros!$B$2:$G$6000,6,0),IFERROR(VLOOKUP($D1338,Winback!$B$2:$C$300,2,0),""))</f>
        <v/>
      </c>
      <c r="S1338">
        <f>IF($E1338=1,"NP","")&amp;IF($G1338=1,"+MOV","")&amp;IF($I1338=1,"+CS","")&amp;IF($K1338=1,"+WB","")</f>
        <v/>
      </c>
      <c r="T1338">
        <f>$E1338+$G1338+$I1338+$K1338</f>
        <v/>
      </c>
    </row>
    <row r="1339">
      <c r="A1339" t="inlineStr">
        <is>
          <t>328813310000</t>
        </is>
      </c>
      <c r="B1339" t="inlineStr">
        <is>
          <t>32881331</t>
        </is>
      </c>
      <c r="C1339" t="inlineStr">
        <is>
          <t>Adier Armando Hernandez Poveda</t>
        </is>
      </c>
      <c r="D1339" t="inlineStr">
        <is>
          <t>ADIERARMANDOHERNANDEZPOVEDA</t>
        </is>
      </c>
      <c r="E1339">
        <f>IF(COUNTIFS(Registros!$A$2:$A$6000,"NP",Registros!$B$2:$B$6000,$A1339)&gt;0,1,0)</f>
        <v/>
      </c>
      <c r="F1339">
        <f>IF($E1339=1,SUMIFS(Registros!$F$2:$F$6000,Registros!$A$2:$A$6000,"NP",Registros!$B$2:$B$6000,$A1339),0)</f>
        <v/>
      </c>
      <c r="G1339">
        <f>IF(COUNTIFS(Registros!$A$2:$A$6000,"MOV",Registros!$B$2:$B$6000,$A1339)&gt;0,1,0)</f>
        <v/>
      </c>
      <c r="H1339">
        <f>IF($G1339=1,SUMIFS(Registros!$F$2:$F$6000,Registros!$A$2:$A$6000,"MOV",Registros!$B$2:$B$6000,$A1339),0)</f>
        <v/>
      </c>
      <c r="I1339">
        <f>IF(COUNTIFS(Registros!$A$2:$A$6000,"CS",Registros!$B$2:$B$6000,$A1339)&gt;0,1,0)</f>
        <v/>
      </c>
      <c r="J1339">
        <f>IF($I1339=1,SUMIFS(Registros!$I$2:$I$6000,Registros!$A$2:$A$6000,"CS",Registros!$B$2:$B$6000,$A1339),0)</f>
        <v/>
      </c>
      <c r="K1339">
        <f>IF(COUNTIFS(Winback!$K$2:$K$300,$D1339)&gt;0,1,0)</f>
        <v/>
      </c>
      <c r="L1339">
        <f>IF(AND($K1339=1,LEFT($A1339,3)="WB-"),SUMIFS(Winback!$D$2:$D$300,Winback!$K$2:$K$300,$D1339),0)</f>
        <v/>
      </c>
      <c r="M1339">
        <f>IF(OR($E1339=1,$G1339=1,SUMIFS(Registros!$J$2:$J$6000,Registros!$B$2:$B$6000,$A1339)&gt;0),1,0)</f>
        <v/>
      </c>
      <c r="N1339">
        <f>IF($J1339&gt;0,1,IF(COUNTIFS(Registros!$A$2:$A$6000,"CS",Registros!$B$2:$B$6000,$A1339,Registros!$K$2:$K$6000,"&lt;&gt;")&gt;0,1,0))</f>
        <v/>
      </c>
      <c r="O1339">
        <f>IF(AND($K1339=1,$E1339=0,$G1339=0,$I1339=0),"WINBACK",IF(AND($M1339=1,$N1339&gt;0),"CONVERGENTE",IF($M1339=1,"SOLO MÓVIL",IF($N1339&gt;0,"SOLO FIJO / INTERNET","SIN SERVICIOS"))))</f>
        <v/>
      </c>
      <c r="P1339">
        <f>IF($O1339="WINBACK","Recuperar (winback)",IF($O1339="CONVERGENTE","Upgrade / más líneas",IF($O1339="SOLO MÓVIL","Ofrecer fijo + internet (FLBBTV)",IF($O1339="SOLO FIJO / INTERNET","Ofrecer línea móvil Nextphone","Oferta completa (móvil + fijo + internet)"))))</f>
        <v/>
      </c>
      <c r="Q1339">
        <f>$F1339+$H1339+$L1339</f>
        <v/>
      </c>
      <c r="R1339">
        <f>IFERROR(VLOOKUP($A1339,Registros!$B$2:$G$6000,6,0),IFERROR(VLOOKUP($D1339,Winback!$B$2:$C$300,2,0),""))</f>
        <v/>
      </c>
      <c r="S1339">
        <f>IF($E1339=1,"NP","")&amp;IF($G1339=1,"+MOV","")&amp;IF($I1339=1,"+CS","")&amp;IF($K1339=1,"+WB","")</f>
        <v/>
      </c>
      <c r="T1339">
        <f>$E1339+$G1339+$I1339+$K1339</f>
        <v/>
      </c>
    </row>
    <row r="1340">
      <c r="A1340" t="inlineStr">
        <is>
          <t>346262900000</t>
        </is>
      </c>
      <c r="B1340" t="inlineStr">
        <is>
          <t>34626290</t>
        </is>
      </c>
      <c r="C1340" t="inlineStr">
        <is>
          <t>WILFREDO JOSE SANTOS GARCIA</t>
        </is>
      </c>
      <c r="D1340" t="inlineStr">
        <is>
          <t>WILFREDOJOSESANTOSGARCIA</t>
        </is>
      </c>
      <c r="E1340">
        <f>IF(COUNTIFS(Registros!$A$2:$A$6000,"NP",Registros!$B$2:$B$6000,$A1340)&gt;0,1,0)</f>
        <v/>
      </c>
      <c r="F1340">
        <f>IF($E1340=1,SUMIFS(Registros!$F$2:$F$6000,Registros!$A$2:$A$6000,"NP",Registros!$B$2:$B$6000,$A1340),0)</f>
        <v/>
      </c>
      <c r="G1340">
        <f>IF(COUNTIFS(Registros!$A$2:$A$6000,"MOV",Registros!$B$2:$B$6000,$A1340)&gt;0,1,0)</f>
        <v/>
      </c>
      <c r="H1340">
        <f>IF($G1340=1,SUMIFS(Registros!$F$2:$F$6000,Registros!$A$2:$A$6000,"MOV",Registros!$B$2:$B$6000,$A1340),0)</f>
        <v/>
      </c>
      <c r="I1340">
        <f>IF(COUNTIFS(Registros!$A$2:$A$6000,"CS",Registros!$B$2:$B$6000,$A1340)&gt;0,1,0)</f>
        <v/>
      </c>
      <c r="J1340">
        <f>IF($I1340=1,SUMIFS(Registros!$I$2:$I$6000,Registros!$A$2:$A$6000,"CS",Registros!$B$2:$B$6000,$A1340),0)</f>
        <v/>
      </c>
      <c r="K1340">
        <f>IF(COUNTIFS(Winback!$K$2:$K$300,$D1340)&gt;0,1,0)</f>
        <v/>
      </c>
      <c r="L1340">
        <f>IF(AND($K1340=1,LEFT($A1340,3)="WB-"),SUMIFS(Winback!$D$2:$D$300,Winback!$K$2:$K$300,$D1340),0)</f>
        <v/>
      </c>
      <c r="M1340">
        <f>IF(OR($E1340=1,$G1340=1,SUMIFS(Registros!$J$2:$J$6000,Registros!$B$2:$B$6000,$A1340)&gt;0),1,0)</f>
        <v/>
      </c>
      <c r="N1340">
        <f>IF($J1340&gt;0,1,IF(COUNTIFS(Registros!$A$2:$A$6000,"CS",Registros!$B$2:$B$6000,$A1340,Registros!$K$2:$K$6000,"&lt;&gt;")&gt;0,1,0))</f>
        <v/>
      </c>
      <c r="O1340">
        <f>IF(AND($K1340=1,$E1340=0,$G1340=0,$I1340=0),"WINBACK",IF(AND($M1340=1,$N1340&gt;0),"CONVERGENTE",IF($M1340=1,"SOLO MÓVIL",IF($N1340&gt;0,"SOLO FIJO / INTERNET","SIN SERVICIOS"))))</f>
        <v/>
      </c>
      <c r="P1340">
        <f>IF($O1340="WINBACK","Recuperar (winback)",IF($O1340="CONVERGENTE","Upgrade / más líneas",IF($O1340="SOLO MÓVIL","Ofrecer fijo + internet (FLBBTV)",IF($O1340="SOLO FIJO / INTERNET","Ofrecer línea móvil Nextphone","Oferta completa (móvil + fijo + internet)"))))</f>
        <v/>
      </c>
      <c r="Q1340">
        <f>$F1340+$H1340+$L1340</f>
        <v/>
      </c>
      <c r="R1340">
        <f>IFERROR(VLOOKUP($A1340,Registros!$B$2:$G$6000,6,0),IFERROR(VLOOKUP($D1340,Winback!$B$2:$C$300,2,0),""))</f>
        <v/>
      </c>
      <c r="S1340">
        <f>IF($E1340=1,"NP","")&amp;IF($G1340=1,"+MOV","")&amp;IF($I1340=1,"+CS","")&amp;IF($K1340=1,"+WB","")</f>
        <v/>
      </c>
      <c r="T1340">
        <f>$E1340+$G1340+$I1340+$K1340</f>
        <v/>
      </c>
    </row>
    <row r="1341">
      <c r="A1341" t="inlineStr">
        <is>
          <t>349115010000</t>
        </is>
      </c>
      <c r="B1341" t="inlineStr">
        <is>
          <t>34911501</t>
        </is>
      </c>
      <c r="C1341" t="inlineStr">
        <is>
          <t>ADAN IHOEL QUIROS BTISTA</t>
        </is>
      </c>
      <c r="D1341" t="inlineStr">
        <is>
          <t>ADANIHOELQUIROSBTISTA</t>
        </is>
      </c>
      <c r="E1341">
        <f>IF(COUNTIFS(Registros!$A$2:$A$6000,"NP",Registros!$B$2:$B$6000,$A1341)&gt;0,1,0)</f>
        <v/>
      </c>
      <c r="F1341">
        <f>IF($E1341=1,SUMIFS(Registros!$F$2:$F$6000,Registros!$A$2:$A$6000,"NP",Registros!$B$2:$B$6000,$A1341),0)</f>
        <v/>
      </c>
      <c r="G1341">
        <f>IF(COUNTIFS(Registros!$A$2:$A$6000,"MOV",Registros!$B$2:$B$6000,$A1341)&gt;0,1,0)</f>
        <v/>
      </c>
      <c r="H1341">
        <f>IF($G1341=1,SUMIFS(Registros!$F$2:$F$6000,Registros!$A$2:$A$6000,"MOV",Registros!$B$2:$B$6000,$A1341),0)</f>
        <v/>
      </c>
      <c r="I1341">
        <f>IF(COUNTIFS(Registros!$A$2:$A$6000,"CS",Registros!$B$2:$B$6000,$A1341)&gt;0,1,0)</f>
        <v/>
      </c>
      <c r="J1341">
        <f>IF($I1341=1,SUMIFS(Registros!$I$2:$I$6000,Registros!$A$2:$A$6000,"CS",Registros!$B$2:$B$6000,$A1341),0)</f>
        <v/>
      </c>
      <c r="K1341">
        <f>IF(COUNTIFS(Winback!$K$2:$K$300,$D1341)&gt;0,1,0)</f>
        <v/>
      </c>
      <c r="L1341">
        <f>IF(AND($K1341=1,LEFT($A1341,3)="WB-"),SUMIFS(Winback!$D$2:$D$300,Winback!$K$2:$K$300,$D1341),0)</f>
        <v/>
      </c>
      <c r="M1341">
        <f>IF(OR($E1341=1,$G1341=1,SUMIFS(Registros!$J$2:$J$6000,Registros!$B$2:$B$6000,$A1341)&gt;0),1,0)</f>
        <v/>
      </c>
      <c r="N1341">
        <f>IF($J1341&gt;0,1,IF(COUNTIFS(Registros!$A$2:$A$6000,"CS",Registros!$B$2:$B$6000,$A1341,Registros!$K$2:$K$6000,"&lt;&gt;")&gt;0,1,0))</f>
        <v/>
      </c>
      <c r="O1341">
        <f>IF(AND($K1341=1,$E1341=0,$G1341=0,$I1341=0),"WINBACK",IF(AND($M1341=1,$N1341&gt;0),"CONVERGENTE",IF($M1341=1,"SOLO MÓVIL",IF($N1341&gt;0,"SOLO FIJO / INTERNET","SIN SERVICIOS"))))</f>
        <v/>
      </c>
      <c r="P1341">
        <f>IF($O1341="WINBACK","Recuperar (winback)",IF($O1341="CONVERGENTE","Upgrade / más líneas",IF($O1341="SOLO MÓVIL","Ofrecer fijo + internet (FLBBTV)",IF($O1341="SOLO FIJO / INTERNET","Ofrecer línea móvil Nextphone","Oferta completa (móvil + fijo + internet)"))))</f>
        <v/>
      </c>
      <c r="Q1341">
        <f>$F1341+$H1341+$L1341</f>
        <v/>
      </c>
      <c r="R1341">
        <f>IFERROR(VLOOKUP($A1341,Registros!$B$2:$G$6000,6,0),IFERROR(VLOOKUP($D1341,Winback!$B$2:$C$300,2,0),""))</f>
        <v/>
      </c>
      <c r="S1341">
        <f>IF($E1341=1,"NP","")&amp;IF($G1341=1,"+MOV","")&amp;IF($I1341=1,"+CS","")&amp;IF($K1341=1,"+WB","")</f>
        <v/>
      </c>
      <c r="T1341">
        <f>$E1341+$G1341+$I1341+$K1341</f>
        <v/>
      </c>
    </row>
    <row r="1342">
      <c r="A1342" t="inlineStr">
        <is>
          <t>353017930000</t>
        </is>
      </c>
      <c r="B1342" t="inlineStr">
        <is>
          <t>35301793</t>
        </is>
      </c>
      <c r="C1342" t="inlineStr">
        <is>
          <t>LUZ HERRERA</t>
        </is>
      </c>
      <c r="D1342" t="inlineStr">
        <is>
          <t>LUZHERRERA</t>
        </is>
      </c>
      <c r="E1342">
        <f>IF(COUNTIFS(Registros!$A$2:$A$6000,"NP",Registros!$B$2:$B$6000,$A1342)&gt;0,1,0)</f>
        <v/>
      </c>
      <c r="F1342">
        <f>IF($E1342=1,SUMIFS(Registros!$F$2:$F$6000,Registros!$A$2:$A$6000,"NP",Registros!$B$2:$B$6000,$A1342),0)</f>
        <v/>
      </c>
      <c r="G1342">
        <f>IF(COUNTIFS(Registros!$A$2:$A$6000,"MOV",Registros!$B$2:$B$6000,$A1342)&gt;0,1,0)</f>
        <v/>
      </c>
      <c r="H1342">
        <f>IF($G1342=1,SUMIFS(Registros!$F$2:$F$6000,Registros!$A$2:$A$6000,"MOV",Registros!$B$2:$B$6000,$A1342),0)</f>
        <v/>
      </c>
      <c r="I1342">
        <f>IF(COUNTIFS(Registros!$A$2:$A$6000,"CS",Registros!$B$2:$B$6000,$A1342)&gt;0,1,0)</f>
        <v/>
      </c>
      <c r="J1342">
        <f>IF($I1342=1,SUMIFS(Registros!$I$2:$I$6000,Registros!$A$2:$A$6000,"CS",Registros!$B$2:$B$6000,$A1342),0)</f>
        <v/>
      </c>
      <c r="K1342">
        <f>IF(COUNTIFS(Winback!$K$2:$K$300,$D1342)&gt;0,1,0)</f>
        <v/>
      </c>
      <c r="L1342">
        <f>IF(AND($K1342=1,LEFT($A1342,3)="WB-"),SUMIFS(Winback!$D$2:$D$300,Winback!$K$2:$K$300,$D1342),0)</f>
        <v/>
      </c>
      <c r="M1342">
        <f>IF(OR($E1342=1,$G1342=1,SUMIFS(Registros!$J$2:$J$6000,Registros!$B$2:$B$6000,$A1342)&gt;0),1,0)</f>
        <v/>
      </c>
      <c r="N1342">
        <f>IF($J1342&gt;0,1,IF(COUNTIFS(Registros!$A$2:$A$6000,"CS",Registros!$B$2:$B$6000,$A1342,Registros!$K$2:$K$6000,"&lt;&gt;")&gt;0,1,0))</f>
        <v/>
      </c>
      <c r="O1342">
        <f>IF(AND($K1342=1,$E1342=0,$G1342=0,$I1342=0),"WINBACK",IF(AND($M1342=1,$N1342&gt;0),"CONVERGENTE",IF($M1342=1,"SOLO MÓVIL",IF($N1342&gt;0,"SOLO FIJO / INTERNET","SIN SERVICIOS"))))</f>
        <v/>
      </c>
      <c r="P1342">
        <f>IF($O1342="WINBACK","Recuperar (winback)",IF($O1342="CONVERGENTE","Upgrade / más líneas",IF($O1342="SOLO MÓVIL","Ofrecer fijo + internet (FLBBTV)",IF($O1342="SOLO FIJO / INTERNET","Ofrecer línea móvil Nextphone","Oferta completa (móvil + fijo + internet)"))))</f>
        <v/>
      </c>
      <c r="Q1342">
        <f>$F1342+$H1342+$L1342</f>
        <v/>
      </c>
      <c r="R1342">
        <f>IFERROR(VLOOKUP($A1342,Registros!$B$2:$G$6000,6,0),IFERROR(VLOOKUP($D1342,Winback!$B$2:$C$300,2,0),""))</f>
        <v/>
      </c>
      <c r="S1342">
        <f>IF($E1342=1,"NP","")&amp;IF($G1342=1,"+MOV","")&amp;IF($I1342=1,"+CS","")&amp;IF($K1342=1,"+WB","")</f>
        <v/>
      </c>
      <c r="T1342">
        <f>$E1342+$G1342+$I1342+$K1342</f>
        <v/>
      </c>
    </row>
    <row r="1343">
      <c r="A1343" t="inlineStr">
        <is>
          <t>356371310000</t>
        </is>
      </c>
      <c r="B1343" t="inlineStr">
        <is>
          <t>35637131</t>
        </is>
      </c>
      <c r="C1343" t="inlineStr">
        <is>
          <t>EG MODA Y DISEÑO SA</t>
        </is>
      </c>
      <c r="D1343" t="inlineStr">
        <is>
          <t>EGMODAYDISENOSA</t>
        </is>
      </c>
      <c r="E1343">
        <f>IF(COUNTIFS(Registros!$A$2:$A$6000,"NP",Registros!$B$2:$B$6000,$A1343)&gt;0,1,0)</f>
        <v/>
      </c>
      <c r="F1343">
        <f>IF($E1343=1,SUMIFS(Registros!$F$2:$F$6000,Registros!$A$2:$A$6000,"NP",Registros!$B$2:$B$6000,$A1343),0)</f>
        <v/>
      </c>
      <c r="G1343">
        <f>IF(COUNTIFS(Registros!$A$2:$A$6000,"MOV",Registros!$B$2:$B$6000,$A1343)&gt;0,1,0)</f>
        <v/>
      </c>
      <c r="H1343">
        <f>IF($G1343=1,SUMIFS(Registros!$F$2:$F$6000,Registros!$A$2:$A$6000,"MOV",Registros!$B$2:$B$6000,$A1343),0)</f>
        <v/>
      </c>
      <c r="I1343">
        <f>IF(COUNTIFS(Registros!$A$2:$A$6000,"CS",Registros!$B$2:$B$6000,$A1343)&gt;0,1,0)</f>
        <v/>
      </c>
      <c r="J1343">
        <f>IF($I1343=1,SUMIFS(Registros!$I$2:$I$6000,Registros!$A$2:$A$6000,"CS",Registros!$B$2:$B$6000,$A1343),0)</f>
        <v/>
      </c>
      <c r="K1343">
        <f>IF(COUNTIFS(Winback!$K$2:$K$300,$D1343)&gt;0,1,0)</f>
        <v/>
      </c>
      <c r="L1343">
        <f>IF(AND($K1343=1,LEFT($A1343,3)="WB-"),SUMIFS(Winback!$D$2:$D$300,Winback!$K$2:$K$300,$D1343),0)</f>
        <v/>
      </c>
      <c r="M1343">
        <f>IF(OR($E1343=1,$G1343=1,SUMIFS(Registros!$J$2:$J$6000,Registros!$B$2:$B$6000,$A1343)&gt;0),1,0)</f>
        <v/>
      </c>
      <c r="N1343">
        <f>IF($J1343&gt;0,1,IF(COUNTIFS(Registros!$A$2:$A$6000,"CS",Registros!$B$2:$B$6000,$A1343,Registros!$K$2:$K$6000,"&lt;&gt;")&gt;0,1,0))</f>
        <v/>
      </c>
      <c r="O1343">
        <f>IF(AND($K1343=1,$E1343=0,$G1343=0,$I1343=0),"WINBACK",IF(AND($M1343=1,$N1343&gt;0),"CONVERGENTE",IF($M1343=1,"SOLO MÓVIL",IF($N1343&gt;0,"SOLO FIJO / INTERNET","SIN SERVICIOS"))))</f>
        <v/>
      </c>
      <c r="P1343">
        <f>IF($O1343="WINBACK","Recuperar (winback)",IF($O1343="CONVERGENTE","Upgrade / más líneas",IF($O1343="SOLO MÓVIL","Ofrecer fijo + internet (FLBBTV)",IF($O1343="SOLO FIJO / INTERNET","Ofrecer línea móvil Nextphone","Oferta completa (móvil + fijo + internet)"))))</f>
        <v/>
      </c>
      <c r="Q1343">
        <f>$F1343+$H1343+$L1343</f>
        <v/>
      </c>
      <c r="R1343">
        <f>IFERROR(VLOOKUP($A1343,Registros!$B$2:$G$6000,6,0),IFERROR(VLOOKUP($D1343,Winback!$B$2:$C$300,2,0),""))</f>
        <v/>
      </c>
      <c r="S1343">
        <f>IF($E1343=1,"NP","")&amp;IF($G1343=1,"+MOV","")&amp;IF($I1343=1,"+CS","")&amp;IF($K1343=1,"+WB","")</f>
        <v/>
      </c>
      <c r="T1343">
        <f>$E1343+$G1343+$I1343+$K1343</f>
        <v/>
      </c>
    </row>
    <row r="1344">
      <c r="A1344" t="inlineStr">
        <is>
          <t>337316330000</t>
        </is>
      </c>
      <c r="B1344" t="inlineStr">
        <is>
          <t>33731633</t>
        </is>
      </c>
      <c r="C1344" t="inlineStr">
        <is>
          <t>EMPRESA PRO EVENTOS</t>
        </is>
      </c>
      <c r="D1344" t="inlineStr">
        <is>
          <t>EMPRESAPROEVENTOS</t>
        </is>
      </c>
      <c r="E1344">
        <f>IF(COUNTIFS(Registros!$A$2:$A$6000,"NP",Registros!$B$2:$B$6000,$A1344)&gt;0,1,0)</f>
        <v/>
      </c>
      <c r="F1344">
        <f>IF($E1344=1,SUMIFS(Registros!$F$2:$F$6000,Registros!$A$2:$A$6000,"NP",Registros!$B$2:$B$6000,$A1344),0)</f>
        <v/>
      </c>
      <c r="G1344">
        <f>IF(COUNTIFS(Registros!$A$2:$A$6000,"MOV",Registros!$B$2:$B$6000,$A1344)&gt;0,1,0)</f>
        <v/>
      </c>
      <c r="H1344">
        <f>IF($G1344=1,SUMIFS(Registros!$F$2:$F$6000,Registros!$A$2:$A$6000,"MOV",Registros!$B$2:$B$6000,$A1344),0)</f>
        <v/>
      </c>
      <c r="I1344">
        <f>IF(COUNTIFS(Registros!$A$2:$A$6000,"CS",Registros!$B$2:$B$6000,$A1344)&gt;0,1,0)</f>
        <v/>
      </c>
      <c r="J1344">
        <f>IF($I1344=1,SUMIFS(Registros!$I$2:$I$6000,Registros!$A$2:$A$6000,"CS",Registros!$B$2:$B$6000,$A1344),0)</f>
        <v/>
      </c>
      <c r="K1344">
        <f>IF(COUNTIFS(Winback!$K$2:$K$300,$D1344)&gt;0,1,0)</f>
        <v/>
      </c>
      <c r="L1344">
        <f>IF(AND($K1344=1,LEFT($A1344,3)="WB-"),SUMIFS(Winback!$D$2:$D$300,Winback!$K$2:$K$300,$D1344),0)</f>
        <v/>
      </c>
      <c r="M1344">
        <f>IF(OR($E1344=1,$G1344=1,SUMIFS(Registros!$J$2:$J$6000,Registros!$B$2:$B$6000,$A1344)&gt;0),1,0)</f>
        <v/>
      </c>
      <c r="N1344">
        <f>IF($J1344&gt;0,1,IF(COUNTIFS(Registros!$A$2:$A$6000,"CS",Registros!$B$2:$B$6000,$A1344,Registros!$K$2:$K$6000,"&lt;&gt;")&gt;0,1,0))</f>
        <v/>
      </c>
      <c r="O1344">
        <f>IF(AND($K1344=1,$E1344=0,$G1344=0,$I1344=0),"WINBACK",IF(AND($M1344=1,$N1344&gt;0),"CONVERGENTE",IF($M1344=1,"SOLO MÓVIL",IF($N1344&gt;0,"SOLO FIJO / INTERNET","SIN SERVICIOS"))))</f>
        <v/>
      </c>
      <c r="P1344">
        <f>IF($O1344="WINBACK","Recuperar (winback)",IF($O1344="CONVERGENTE","Upgrade / más líneas",IF($O1344="SOLO MÓVIL","Ofrecer fijo + internet (FLBBTV)",IF($O1344="SOLO FIJO / INTERNET","Ofrecer línea móvil Nextphone","Oferta completa (móvil + fijo + internet)"))))</f>
        <v/>
      </c>
      <c r="Q1344">
        <f>$F1344+$H1344+$L1344</f>
        <v/>
      </c>
      <c r="R1344">
        <f>IFERROR(VLOOKUP($A1344,Registros!$B$2:$G$6000,6,0),IFERROR(VLOOKUP($D1344,Winback!$B$2:$C$300,2,0),""))</f>
        <v/>
      </c>
      <c r="S1344">
        <f>IF($E1344=1,"NP","")&amp;IF($G1344=1,"+MOV","")&amp;IF($I1344=1,"+CS","")&amp;IF($K1344=1,"+WB","")</f>
        <v/>
      </c>
      <c r="T1344">
        <f>$E1344+$G1344+$I1344+$K1344</f>
        <v/>
      </c>
    </row>
    <row r="1345">
      <c r="A1345" t="inlineStr">
        <is>
          <t>359037720000</t>
        </is>
      </c>
      <c r="B1345" t="inlineStr">
        <is>
          <t>35903772</t>
        </is>
      </c>
      <c r="C1345" t="inlineStr">
        <is>
          <t>MARCELO ANTONIO RIVERA DIAZ</t>
        </is>
      </c>
      <c r="D1345" t="inlineStr">
        <is>
          <t>MARCELOANTONIORIVERADIAZ</t>
        </is>
      </c>
      <c r="E1345">
        <f>IF(COUNTIFS(Registros!$A$2:$A$6000,"NP",Registros!$B$2:$B$6000,$A1345)&gt;0,1,0)</f>
        <v/>
      </c>
      <c r="F1345">
        <f>IF($E1345=1,SUMIFS(Registros!$F$2:$F$6000,Registros!$A$2:$A$6000,"NP",Registros!$B$2:$B$6000,$A1345),0)</f>
        <v/>
      </c>
      <c r="G1345">
        <f>IF(COUNTIFS(Registros!$A$2:$A$6000,"MOV",Registros!$B$2:$B$6000,$A1345)&gt;0,1,0)</f>
        <v/>
      </c>
      <c r="H1345">
        <f>IF($G1345=1,SUMIFS(Registros!$F$2:$F$6000,Registros!$A$2:$A$6000,"MOV",Registros!$B$2:$B$6000,$A1345),0)</f>
        <v/>
      </c>
      <c r="I1345">
        <f>IF(COUNTIFS(Registros!$A$2:$A$6000,"CS",Registros!$B$2:$B$6000,$A1345)&gt;0,1,0)</f>
        <v/>
      </c>
      <c r="J1345">
        <f>IF($I1345=1,SUMIFS(Registros!$I$2:$I$6000,Registros!$A$2:$A$6000,"CS",Registros!$B$2:$B$6000,$A1345),0)</f>
        <v/>
      </c>
      <c r="K1345">
        <f>IF(COUNTIFS(Winback!$K$2:$K$300,$D1345)&gt;0,1,0)</f>
        <v/>
      </c>
      <c r="L1345">
        <f>IF(AND($K1345=1,LEFT($A1345,3)="WB-"),SUMIFS(Winback!$D$2:$D$300,Winback!$K$2:$K$300,$D1345),0)</f>
        <v/>
      </c>
      <c r="M1345">
        <f>IF(OR($E1345=1,$G1345=1,SUMIFS(Registros!$J$2:$J$6000,Registros!$B$2:$B$6000,$A1345)&gt;0),1,0)</f>
        <v/>
      </c>
      <c r="N1345">
        <f>IF($J1345&gt;0,1,IF(COUNTIFS(Registros!$A$2:$A$6000,"CS",Registros!$B$2:$B$6000,$A1345,Registros!$K$2:$K$6000,"&lt;&gt;")&gt;0,1,0))</f>
        <v/>
      </c>
      <c r="O1345">
        <f>IF(AND($K1345=1,$E1345=0,$G1345=0,$I1345=0),"WINBACK",IF(AND($M1345=1,$N1345&gt;0),"CONVERGENTE",IF($M1345=1,"SOLO MÓVIL",IF($N1345&gt;0,"SOLO FIJO / INTERNET","SIN SERVICIOS"))))</f>
        <v/>
      </c>
      <c r="P1345">
        <f>IF($O1345="WINBACK","Recuperar (winback)",IF($O1345="CONVERGENTE","Upgrade / más líneas",IF($O1345="SOLO MÓVIL","Ofrecer fijo + internet (FLBBTV)",IF($O1345="SOLO FIJO / INTERNET","Ofrecer línea móvil Nextphone","Oferta completa (móvil + fijo + internet)"))))</f>
        <v/>
      </c>
      <c r="Q1345">
        <f>$F1345+$H1345+$L1345</f>
        <v/>
      </c>
      <c r="R1345">
        <f>IFERROR(VLOOKUP($A1345,Registros!$B$2:$G$6000,6,0),IFERROR(VLOOKUP($D1345,Winback!$B$2:$C$300,2,0),""))</f>
        <v/>
      </c>
      <c r="S1345">
        <f>IF($E1345=1,"NP","")&amp;IF($G1345=1,"+MOV","")&amp;IF($I1345=1,"+CS","")&amp;IF($K1345=1,"+WB","")</f>
        <v/>
      </c>
      <c r="T1345">
        <f>$E1345+$G1345+$I1345+$K1345</f>
        <v/>
      </c>
    </row>
    <row r="1346">
      <c r="A1346" t="inlineStr">
        <is>
          <t>357228690000</t>
        </is>
      </c>
      <c r="B1346" t="inlineStr">
        <is>
          <t>35722869</t>
        </is>
      </c>
      <c r="C1346" t="inlineStr">
        <is>
          <t>PABLO MENDOZA PEREZ</t>
        </is>
      </c>
      <c r="D1346" t="inlineStr">
        <is>
          <t>PABLOMENDOZAPEREZ</t>
        </is>
      </c>
      <c r="E1346">
        <f>IF(COUNTIFS(Registros!$A$2:$A$6000,"NP",Registros!$B$2:$B$6000,$A1346)&gt;0,1,0)</f>
        <v/>
      </c>
      <c r="F1346">
        <f>IF($E1346=1,SUMIFS(Registros!$F$2:$F$6000,Registros!$A$2:$A$6000,"NP",Registros!$B$2:$B$6000,$A1346),0)</f>
        <v/>
      </c>
      <c r="G1346">
        <f>IF(COUNTIFS(Registros!$A$2:$A$6000,"MOV",Registros!$B$2:$B$6000,$A1346)&gt;0,1,0)</f>
        <v/>
      </c>
      <c r="H1346">
        <f>IF($G1346=1,SUMIFS(Registros!$F$2:$F$6000,Registros!$A$2:$A$6000,"MOV",Registros!$B$2:$B$6000,$A1346),0)</f>
        <v/>
      </c>
      <c r="I1346">
        <f>IF(COUNTIFS(Registros!$A$2:$A$6000,"CS",Registros!$B$2:$B$6000,$A1346)&gt;0,1,0)</f>
        <v/>
      </c>
      <c r="J1346">
        <f>IF($I1346=1,SUMIFS(Registros!$I$2:$I$6000,Registros!$A$2:$A$6000,"CS",Registros!$B$2:$B$6000,$A1346),0)</f>
        <v/>
      </c>
      <c r="K1346">
        <f>IF(COUNTIFS(Winback!$K$2:$K$300,$D1346)&gt;0,1,0)</f>
        <v/>
      </c>
      <c r="L1346">
        <f>IF(AND($K1346=1,LEFT($A1346,3)="WB-"),SUMIFS(Winback!$D$2:$D$300,Winback!$K$2:$K$300,$D1346),0)</f>
        <v/>
      </c>
      <c r="M1346">
        <f>IF(OR($E1346=1,$G1346=1,SUMIFS(Registros!$J$2:$J$6000,Registros!$B$2:$B$6000,$A1346)&gt;0),1,0)</f>
        <v/>
      </c>
      <c r="N1346">
        <f>IF($J1346&gt;0,1,IF(COUNTIFS(Registros!$A$2:$A$6000,"CS",Registros!$B$2:$B$6000,$A1346,Registros!$K$2:$K$6000,"&lt;&gt;")&gt;0,1,0))</f>
        <v/>
      </c>
      <c r="O1346">
        <f>IF(AND($K1346=1,$E1346=0,$G1346=0,$I1346=0),"WINBACK",IF(AND($M1346=1,$N1346&gt;0),"CONVERGENTE",IF($M1346=1,"SOLO MÓVIL",IF($N1346&gt;0,"SOLO FIJO / INTERNET","SIN SERVICIOS"))))</f>
        <v/>
      </c>
      <c r="P1346">
        <f>IF($O1346="WINBACK","Recuperar (winback)",IF($O1346="CONVERGENTE","Upgrade / más líneas",IF($O1346="SOLO MÓVIL","Ofrecer fijo + internet (FLBBTV)",IF($O1346="SOLO FIJO / INTERNET","Ofrecer línea móvil Nextphone","Oferta completa (móvil + fijo + internet)"))))</f>
        <v/>
      </c>
      <c r="Q1346">
        <f>$F1346+$H1346+$L1346</f>
        <v/>
      </c>
      <c r="R1346">
        <f>IFERROR(VLOOKUP($A1346,Registros!$B$2:$G$6000,6,0),IFERROR(VLOOKUP($D1346,Winback!$B$2:$C$300,2,0),""))</f>
        <v/>
      </c>
      <c r="S1346">
        <f>IF($E1346=1,"NP","")&amp;IF($G1346=1,"+MOV","")&amp;IF($I1346=1,"+CS","")&amp;IF($K1346=1,"+WB","")</f>
        <v/>
      </c>
      <c r="T1346">
        <f>$E1346+$G1346+$I1346+$K1346</f>
        <v/>
      </c>
    </row>
    <row r="1347">
      <c r="A1347" t="inlineStr">
        <is>
          <t>329423660000</t>
        </is>
      </c>
      <c r="B1347" t="inlineStr">
        <is>
          <t>32942366</t>
        </is>
      </c>
      <c r="C1347" t="inlineStr">
        <is>
          <t>Braulio Osorio</t>
        </is>
      </c>
      <c r="D1347" t="inlineStr">
        <is>
          <t>BRAULIOOSORIO</t>
        </is>
      </c>
      <c r="E1347">
        <f>IF(COUNTIFS(Registros!$A$2:$A$6000,"NP",Registros!$B$2:$B$6000,$A1347)&gt;0,1,0)</f>
        <v/>
      </c>
      <c r="F1347">
        <f>IF($E1347=1,SUMIFS(Registros!$F$2:$F$6000,Registros!$A$2:$A$6000,"NP",Registros!$B$2:$B$6000,$A1347),0)</f>
        <v/>
      </c>
      <c r="G1347">
        <f>IF(COUNTIFS(Registros!$A$2:$A$6000,"MOV",Registros!$B$2:$B$6000,$A1347)&gt;0,1,0)</f>
        <v/>
      </c>
      <c r="H1347">
        <f>IF($G1347=1,SUMIFS(Registros!$F$2:$F$6000,Registros!$A$2:$A$6000,"MOV",Registros!$B$2:$B$6000,$A1347),0)</f>
        <v/>
      </c>
      <c r="I1347">
        <f>IF(COUNTIFS(Registros!$A$2:$A$6000,"CS",Registros!$B$2:$B$6000,$A1347)&gt;0,1,0)</f>
        <v/>
      </c>
      <c r="J1347">
        <f>IF($I1347=1,SUMIFS(Registros!$I$2:$I$6000,Registros!$A$2:$A$6000,"CS",Registros!$B$2:$B$6000,$A1347),0)</f>
        <v/>
      </c>
      <c r="K1347">
        <f>IF(COUNTIFS(Winback!$K$2:$K$300,$D1347)&gt;0,1,0)</f>
        <v/>
      </c>
      <c r="L1347">
        <f>IF(AND($K1347=1,LEFT($A1347,3)="WB-"),SUMIFS(Winback!$D$2:$D$300,Winback!$K$2:$K$300,$D1347),0)</f>
        <v/>
      </c>
      <c r="M1347">
        <f>IF(OR($E1347=1,$G1347=1,SUMIFS(Registros!$J$2:$J$6000,Registros!$B$2:$B$6000,$A1347)&gt;0),1,0)</f>
        <v/>
      </c>
      <c r="N1347">
        <f>IF($J1347&gt;0,1,IF(COUNTIFS(Registros!$A$2:$A$6000,"CS",Registros!$B$2:$B$6000,$A1347,Registros!$K$2:$K$6000,"&lt;&gt;")&gt;0,1,0))</f>
        <v/>
      </c>
      <c r="O1347">
        <f>IF(AND($K1347=1,$E1347=0,$G1347=0,$I1347=0),"WINBACK",IF(AND($M1347=1,$N1347&gt;0),"CONVERGENTE",IF($M1347=1,"SOLO MÓVIL",IF($N1347&gt;0,"SOLO FIJO / INTERNET","SIN SERVICIOS"))))</f>
        <v/>
      </c>
      <c r="P1347">
        <f>IF($O1347="WINBACK","Recuperar (winback)",IF($O1347="CONVERGENTE","Upgrade / más líneas",IF($O1347="SOLO MÓVIL","Ofrecer fijo + internet (FLBBTV)",IF($O1347="SOLO FIJO / INTERNET","Ofrecer línea móvil Nextphone","Oferta completa (móvil + fijo + internet)"))))</f>
        <v/>
      </c>
      <c r="Q1347">
        <f>$F1347+$H1347+$L1347</f>
        <v/>
      </c>
      <c r="R1347">
        <f>IFERROR(VLOOKUP($A1347,Registros!$B$2:$G$6000,6,0),IFERROR(VLOOKUP($D1347,Winback!$B$2:$C$300,2,0),""))</f>
        <v/>
      </c>
      <c r="S1347">
        <f>IF($E1347=1,"NP","")&amp;IF($G1347=1,"+MOV","")&amp;IF($I1347=1,"+CS","")&amp;IF($K1347=1,"+WB","")</f>
        <v/>
      </c>
      <c r="T1347">
        <f>$E1347+$G1347+$I1347+$K1347</f>
        <v/>
      </c>
    </row>
    <row r="1348">
      <c r="A1348" t="inlineStr">
        <is>
          <t>344289270000</t>
        </is>
      </c>
      <c r="B1348" t="inlineStr">
        <is>
          <t>34428927</t>
        </is>
      </c>
      <c r="C1348" t="inlineStr">
        <is>
          <t>MIRELLA ESTHER AVILA RODRIGUEZ</t>
        </is>
      </c>
      <c r="D1348" t="inlineStr">
        <is>
          <t>MIRELLAESTHERAVILARODRIGUEZ</t>
        </is>
      </c>
      <c r="E1348">
        <f>IF(COUNTIFS(Registros!$A$2:$A$6000,"NP",Registros!$B$2:$B$6000,$A1348)&gt;0,1,0)</f>
        <v/>
      </c>
      <c r="F1348">
        <f>IF($E1348=1,SUMIFS(Registros!$F$2:$F$6000,Registros!$A$2:$A$6000,"NP",Registros!$B$2:$B$6000,$A1348),0)</f>
        <v/>
      </c>
      <c r="G1348">
        <f>IF(COUNTIFS(Registros!$A$2:$A$6000,"MOV",Registros!$B$2:$B$6000,$A1348)&gt;0,1,0)</f>
        <v/>
      </c>
      <c r="H1348">
        <f>IF($G1348=1,SUMIFS(Registros!$F$2:$F$6000,Registros!$A$2:$A$6000,"MOV",Registros!$B$2:$B$6000,$A1348),0)</f>
        <v/>
      </c>
      <c r="I1348">
        <f>IF(COUNTIFS(Registros!$A$2:$A$6000,"CS",Registros!$B$2:$B$6000,$A1348)&gt;0,1,0)</f>
        <v/>
      </c>
      <c r="J1348">
        <f>IF($I1348=1,SUMIFS(Registros!$I$2:$I$6000,Registros!$A$2:$A$6000,"CS",Registros!$B$2:$B$6000,$A1348),0)</f>
        <v/>
      </c>
      <c r="K1348">
        <f>IF(COUNTIFS(Winback!$K$2:$K$300,$D1348)&gt;0,1,0)</f>
        <v/>
      </c>
      <c r="L1348">
        <f>IF(AND($K1348=1,LEFT($A1348,3)="WB-"),SUMIFS(Winback!$D$2:$D$300,Winback!$K$2:$K$300,$D1348),0)</f>
        <v/>
      </c>
      <c r="M1348">
        <f>IF(OR($E1348=1,$G1348=1,SUMIFS(Registros!$J$2:$J$6000,Registros!$B$2:$B$6000,$A1348)&gt;0),1,0)</f>
        <v/>
      </c>
      <c r="N1348">
        <f>IF($J1348&gt;0,1,IF(COUNTIFS(Registros!$A$2:$A$6000,"CS",Registros!$B$2:$B$6000,$A1348,Registros!$K$2:$K$6000,"&lt;&gt;")&gt;0,1,0))</f>
        <v/>
      </c>
      <c r="O1348">
        <f>IF(AND($K1348=1,$E1348=0,$G1348=0,$I1348=0),"WINBACK",IF(AND($M1348=1,$N1348&gt;0),"CONVERGENTE",IF($M1348=1,"SOLO MÓVIL",IF($N1348&gt;0,"SOLO FIJO / INTERNET","SIN SERVICIOS"))))</f>
        <v/>
      </c>
      <c r="P1348">
        <f>IF($O1348="WINBACK","Recuperar (winback)",IF($O1348="CONVERGENTE","Upgrade / más líneas",IF($O1348="SOLO MÓVIL","Ofrecer fijo + internet (FLBBTV)",IF($O1348="SOLO FIJO / INTERNET","Ofrecer línea móvil Nextphone","Oferta completa (móvil + fijo + internet)"))))</f>
        <v/>
      </c>
      <c r="Q1348">
        <f>$F1348+$H1348+$L1348</f>
        <v/>
      </c>
      <c r="R1348">
        <f>IFERROR(VLOOKUP($A1348,Registros!$B$2:$G$6000,6,0),IFERROR(VLOOKUP($D1348,Winback!$B$2:$C$300,2,0),""))</f>
        <v/>
      </c>
      <c r="S1348">
        <f>IF($E1348=1,"NP","")&amp;IF($G1348=1,"+MOV","")&amp;IF($I1348=1,"+CS","")&amp;IF($K1348=1,"+WB","")</f>
        <v/>
      </c>
      <c r="T1348">
        <f>$E1348+$G1348+$I1348+$K1348</f>
        <v/>
      </c>
    </row>
    <row r="1349">
      <c r="A1349" t="inlineStr">
        <is>
          <t>355343550000</t>
        </is>
      </c>
      <c r="B1349" t="inlineStr">
        <is>
          <t>35534355</t>
        </is>
      </c>
      <c r="C1349" t="inlineStr">
        <is>
          <t>GISSEL SABINA TELLO RODRIGUEZ</t>
        </is>
      </c>
      <c r="D1349" t="inlineStr">
        <is>
          <t>GISSELSABINATELLORODRIGUEZ</t>
        </is>
      </c>
      <c r="E1349">
        <f>IF(COUNTIFS(Registros!$A$2:$A$6000,"NP",Registros!$B$2:$B$6000,$A1349)&gt;0,1,0)</f>
        <v/>
      </c>
      <c r="F1349">
        <f>IF($E1349=1,SUMIFS(Registros!$F$2:$F$6000,Registros!$A$2:$A$6000,"NP",Registros!$B$2:$B$6000,$A1349),0)</f>
        <v/>
      </c>
      <c r="G1349">
        <f>IF(COUNTIFS(Registros!$A$2:$A$6000,"MOV",Registros!$B$2:$B$6000,$A1349)&gt;0,1,0)</f>
        <v/>
      </c>
      <c r="H1349">
        <f>IF($G1349=1,SUMIFS(Registros!$F$2:$F$6000,Registros!$A$2:$A$6000,"MOV",Registros!$B$2:$B$6000,$A1349),0)</f>
        <v/>
      </c>
      <c r="I1349">
        <f>IF(COUNTIFS(Registros!$A$2:$A$6000,"CS",Registros!$B$2:$B$6000,$A1349)&gt;0,1,0)</f>
        <v/>
      </c>
      <c r="J1349">
        <f>IF($I1349=1,SUMIFS(Registros!$I$2:$I$6000,Registros!$A$2:$A$6000,"CS",Registros!$B$2:$B$6000,$A1349),0)</f>
        <v/>
      </c>
      <c r="K1349">
        <f>IF(COUNTIFS(Winback!$K$2:$K$300,$D1349)&gt;0,1,0)</f>
        <v/>
      </c>
      <c r="L1349">
        <f>IF(AND($K1349=1,LEFT($A1349,3)="WB-"),SUMIFS(Winback!$D$2:$D$300,Winback!$K$2:$K$300,$D1349),0)</f>
        <v/>
      </c>
      <c r="M1349">
        <f>IF(OR($E1349=1,$G1349=1,SUMIFS(Registros!$J$2:$J$6000,Registros!$B$2:$B$6000,$A1349)&gt;0),1,0)</f>
        <v/>
      </c>
      <c r="N1349">
        <f>IF($J1349&gt;0,1,IF(COUNTIFS(Registros!$A$2:$A$6000,"CS",Registros!$B$2:$B$6000,$A1349,Registros!$K$2:$K$6000,"&lt;&gt;")&gt;0,1,0))</f>
        <v/>
      </c>
      <c r="O1349">
        <f>IF(AND($K1349=1,$E1349=0,$G1349=0,$I1349=0),"WINBACK",IF(AND($M1349=1,$N1349&gt;0),"CONVERGENTE",IF($M1349=1,"SOLO MÓVIL",IF($N1349&gt;0,"SOLO FIJO / INTERNET","SIN SERVICIOS"))))</f>
        <v/>
      </c>
      <c r="P1349">
        <f>IF($O1349="WINBACK","Recuperar (winback)",IF($O1349="CONVERGENTE","Upgrade / más líneas",IF($O1349="SOLO MÓVIL","Ofrecer fijo + internet (FLBBTV)",IF($O1349="SOLO FIJO / INTERNET","Ofrecer línea móvil Nextphone","Oferta completa (móvil + fijo + internet)"))))</f>
        <v/>
      </c>
      <c r="Q1349">
        <f>$F1349+$H1349+$L1349</f>
        <v/>
      </c>
      <c r="R1349">
        <f>IFERROR(VLOOKUP($A1349,Registros!$B$2:$G$6000,6,0),IFERROR(VLOOKUP($D1349,Winback!$B$2:$C$300,2,0),""))</f>
        <v/>
      </c>
      <c r="S1349">
        <f>IF($E1349=1,"NP","")&amp;IF($G1349=1,"+MOV","")&amp;IF($I1349=1,"+CS","")&amp;IF($K1349=1,"+WB","")</f>
        <v/>
      </c>
      <c r="T1349">
        <f>$E1349+$G1349+$I1349+$K1349</f>
        <v/>
      </c>
    </row>
    <row r="1350">
      <c r="A1350" t="inlineStr">
        <is>
          <t>357257260000</t>
        </is>
      </c>
      <c r="B1350" t="inlineStr">
        <is>
          <t>35725726</t>
        </is>
      </c>
      <c r="C1350" t="inlineStr">
        <is>
          <t>JUAN CALERO</t>
        </is>
      </c>
      <c r="D1350" t="inlineStr">
        <is>
          <t>JUANCALERO</t>
        </is>
      </c>
      <c r="E1350">
        <f>IF(COUNTIFS(Registros!$A$2:$A$6000,"NP",Registros!$B$2:$B$6000,$A1350)&gt;0,1,0)</f>
        <v/>
      </c>
      <c r="F1350">
        <f>IF($E1350=1,SUMIFS(Registros!$F$2:$F$6000,Registros!$A$2:$A$6000,"NP",Registros!$B$2:$B$6000,$A1350),0)</f>
        <v/>
      </c>
      <c r="G1350">
        <f>IF(COUNTIFS(Registros!$A$2:$A$6000,"MOV",Registros!$B$2:$B$6000,$A1350)&gt;0,1,0)</f>
        <v/>
      </c>
      <c r="H1350">
        <f>IF($G1350=1,SUMIFS(Registros!$F$2:$F$6000,Registros!$A$2:$A$6000,"MOV",Registros!$B$2:$B$6000,$A1350),0)</f>
        <v/>
      </c>
      <c r="I1350">
        <f>IF(COUNTIFS(Registros!$A$2:$A$6000,"CS",Registros!$B$2:$B$6000,$A1350)&gt;0,1,0)</f>
        <v/>
      </c>
      <c r="J1350">
        <f>IF($I1350=1,SUMIFS(Registros!$I$2:$I$6000,Registros!$A$2:$A$6000,"CS",Registros!$B$2:$B$6000,$A1350),0)</f>
        <v/>
      </c>
      <c r="K1350">
        <f>IF(COUNTIFS(Winback!$K$2:$K$300,$D1350)&gt;0,1,0)</f>
        <v/>
      </c>
      <c r="L1350">
        <f>IF(AND($K1350=1,LEFT($A1350,3)="WB-"),SUMIFS(Winback!$D$2:$D$300,Winback!$K$2:$K$300,$D1350),0)</f>
        <v/>
      </c>
      <c r="M1350">
        <f>IF(OR($E1350=1,$G1350=1,SUMIFS(Registros!$J$2:$J$6000,Registros!$B$2:$B$6000,$A1350)&gt;0),1,0)</f>
        <v/>
      </c>
      <c r="N1350">
        <f>IF($J1350&gt;0,1,IF(COUNTIFS(Registros!$A$2:$A$6000,"CS",Registros!$B$2:$B$6000,$A1350,Registros!$K$2:$K$6000,"&lt;&gt;")&gt;0,1,0))</f>
        <v/>
      </c>
      <c r="O1350">
        <f>IF(AND($K1350=1,$E1350=0,$G1350=0,$I1350=0),"WINBACK",IF(AND($M1350=1,$N1350&gt;0),"CONVERGENTE",IF($M1350=1,"SOLO MÓVIL",IF($N1350&gt;0,"SOLO FIJO / INTERNET","SIN SERVICIOS"))))</f>
        <v/>
      </c>
      <c r="P1350">
        <f>IF($O1350="WINBACK","Recuperar (winback)",IF($O1350="CONVERGENTE","Upgrade / más líneas",IF($O1350="SOLO MÓVIL","Ofrecer fijo + internet (FLBBTV)",IF($O1350="SOLO FIJO / INTERNET","Ofrecer línea móvil Nextphone","Oferta completa (móvil + fijo + internet)"))))</f>
        <v/>
      </c>
      <c r="Q1350">
        <f>$F1350+$H1350+$L1350</f>
        <v/>
      </c>
      <c r="R1350">
        <f>IFERROR(VLOOKUP($A1350,Registros!$B$2:$G$6000,6,0),IFERROR(VLOOKUP($D1350,Winback!$B$2:$C$300,2,0),""))</f>
        <v/>
      </c>
      <c r="S1350">
        <f>IF($E1350=1,"NP","")&amp;IF($G1350=1,"+MOV","")&amp;IF($I1350=1,"+CS","")&amp;IF($K1350=1,"+WB","")</f>
        <v/>
      </c>
      <c r="T1350">
        <f>$E1350+$G1350+$I1350+$K1350</f>
        <v/>
      </c>
    </row>
    <row r="1351">
      <c r="A1351" t="inlineStr">
        <is>
          <t>357295870000</t>
        </is>
      </c>
      <c r="B1351" t="inlineStr">
        <is>
          <t>35729587</t>
        </is>
      </c>
      <c r="C1351" t="inlineStr">
        <is>
          <t>DIXA RAMOS</t>
        </is>
      </c>
      <c r="D1351" t="inlineStr">
        <is>
          <t>DIXARAMOS</t>
        </is>
      </c>
      <c r="E1351">
        <f>IF(COUNTIFS(Registros!$A$2:$A$6000,"NP",Registros!$B$2:$B$6000,$A1351)&gt;0,1,0)</f>
        <v/>
      </c>
      <c r="F1351">
        <f>IF($E1351=1,SUMIFS(Registros!$F$2:$F$6000,Registros!$A$2:$A$6000,"NP",Registros!$B$2:$B$6000,$A1351),0)</f>
        <v/>
      </c>
      <c r="G1351">
        <f>IF(COUNTIFS(Registros!$A$2:$A$6000,"MOV",Registros!$B$2:$B$6000,$A1351)&gt;0,1,0)</f>
        <v/>
      </c>
      <c r="H1351">
        <f>IF($G1351=1,SUMIFS(Registros!$F$2:$F$6000,Registros!$A$2:$A$6000,"MOV",Registros!$B$2:$B$6000,$A1351),0)</f>
        <v/>
      </c>
      <c r="I1351">
        <f>IF(COUNTIFS(Registros!$A$2:$A$6000,"CS",Registros!$B$2:$B$6000,$A1351)&gt;0,1,0)</f>
        <v/>
      </c>
      <c r="J1351">
        <f>IF($I1351=1,SUMIFS(Registros!$I$2:$I$6000,Registros!$A$2:$A$6000,"CS",Registros!$B$2:$B$6000,$A1351),0)</f>
        <v/>
      </c>
      <c r="K1351">
        <f>IF(COUNTIFS(Winback!$K$2:$K$300,$D1351)&gt;0,1,0)</f>
        <v/>
      </c>
      <c r="L1351">
        <f>IF(AND($K1351=1,LEFT($A1351,3)="WB-"),SUMIFS(Winback!$D$2:$D$300,Winback!$K$2:$K$300,$D1351),0)</f>
        <v/>
      </c>
      <c r="M1351">
        <f>IF(OR($E1351=1,$G1351=1,SUMIFS(Registros!$J$2:$J$6000,Registros!$B$2:$B$6000,$A1351)&gt;0),1,0)</f>
        <v/>
      </c>
      <c r="N1351">
        <f>IF($J1351&gt;0,1,IF(COUNTIFS(Registros!$A$2:$A$6000,"CS",Registros!$B$2:$B$6000,$A1351,Registros!$K$2:$K$6000,"&lt;&gt;")&gt;0,1,0))</f>
        <v/>
      </c>
      <c r="O1351">
        <f>IF(AND($K1351=1,$E1351=0,$G1351=0,$I1351=0),"WINBACK",IF(AND($M1351=1,$N1351&gt;0),"CONVERGENTE",IF($M1351=1,"SOLO MÓVIL",IF($N1351&gt;0,"SOLO FIJO / INTERNET","SIN SERVICIOS"))))</f>
        <v/>
      </c>
      <c r="P1351">
        <f>IF($O1351="WINBACK","Recuperar (winback)",IF($O1351="CONVERGENTE","Upgrade / más líneas",IF($O1351="SOLO MÓVIL","Ofrecer fijo + internet (FLBBTV)",IF($O1351="SOLO FIJO / INTERNET","Ofrecer línea móvil Nextphone","Oferta completa (móvil + fijo + internet)"))))</f>
        <v/>
      </c>
      <c r="Q1351">
        <f>$F1351+$H1351+$L1351</f>
        <v/>
      </c>
      <c r="R1351">
        <f>IFERROR(VLOOKUP($A1351,Registros!$B$2:$G$6000,6,0),IFERROR(VLOOKUP($D1351,Winback!$B$2:$C$300,2,0),""))</f>
        <v/>
      </c>
      <c r="S1351">
        <f>IF($E1351=1,"NP","")&amp;IF($G1351=1,"+MOV","")&amp;IF($I1351=1,"+CS","")&amp;IF($K1351=1,"+WB","")</f>
        <v/>
      </c>
      <c r="T1351">
        <f>$E1351+$G1351+$I1351+$K1351</f>
        <v/>
      </c>
    </row>
    <row r="1352">
      <c r="A1352" t="inlineStr">
        <is>
          <t>328786800000</t>
        </is>
      </c>
      <c r="B1352" t="inlineStr">
        <is>
          <t>32878680</t>
        </is>
      </c>
      <c r="C1352" t="inlineStr">
        <is>
          <t>JOSE SANTOS BRAVO</t>
        </is>
      </c>
      <c r="D1352" t="inlineStr">
        <is>
          <t>JOSESANTOSBRAVO</t>
        </is>
      </c>
      <c r="E1352">
        <f>IF(COUNTIFS(Registros!$A$2:$A$6000,"NP",Registros!$B$2:$B$6000,$A1352)&gt;0,1,0)</f>
        <v/>
      </c>
      <c r="F1352">
        <f>IF($E1352=1,SUMIFS(Registros!$F$2:$F$6000,Registros!$A$2:$A$6000,"NP",Registros!$B$2:$B$6000,$A1352),0)</f>
        <v/>
      </c>
      <c r="G1352">
        <f>IF(COUNTIFS(Registros!$A$2:$A$6000,"MOV",Registros!$B$2:$B$6000,$A1352)&gt;0,1,0)</f>
        <v/>
      </c>
      <c r="H1352">
        <f>IF($G1352=1,SUMIFS(Registros!$F$2:$F$6000,Registros!$A$2:$A$6000,"MOV",Registros!$B$2:$B$6000,$A1352),0)</f>
        <v/>
      </c>
      <c r="I1352">
        <f>IF(COUNTIFS(Registros!$A$2:$A$6000,"CS",Registros!$B$2:$B$6000,$A1352)&gt;0,1,0)</f>
        <v/>
      </c>
      <c r="J1352">
        <f>IF($I1352=1,SUMIFS(Registros!$I$2:$I$6000,Registros!$A$2:$A$6000,"CS",Registros!$B$2:$B$6000,$A1352),0)</f>
        <v/>
      </c>
      <c r="K1352">
        <f>IF(COUNTIFS(Winback!$K$2:$K$300,$D1352)&gt;0,1,0)</f>
        <v/>
      </c>
      <c r="L1352">
        <f>IF(AND($K1352=1,LEFT($A1352,3)="WB-"),SUMIFS(Winback!$D$2:$D$300,Winback!$K$2:$K$300,$D1352),0)</f>
        <v/>
      </c>
      <c r="M1352">
        <f>IF(OR($E1352=1,$G1352=1,SUMIFS(Registros!$J$2:$J$6000,Registros!$B$2:$B$6000,$A1352)&gt;0),1,0)</f>
        <v/>
      </c>
      <c r="N1352">
        <f>IF($J1352&gt;0,1,IF(COUNTIFS(Registros!$A$2:$A$6000,"CS",Registros!$B$2:$B$6000,$A1352,Registros!$K$2:$K$6000,"&lt;&gt;")&gt;0,1,0))</f>
        <v/>
      </c>
      <c r="O1352">
        <f>IF(AND($K1352=1,$E1352=0,$G1352=0,$I1352=0),"WINBACK",IF(AND($M1352=1,$N1352&gt;0),"CONVERGENTE",IF($M1352=1,"SOLO MÓVIL",IF($N1352&gt;0,"SOLO FIJO / INTERNET","SIN SERVICIOS"))))</f>
        <v/>
      </c>
      <c r="P1352">
        <f>IF($O1352="WINBACK","Recuperar (winback)",IF($O1352="CONVERGENTE","Upgrade / más líneas",IF($O1352="SOLO MÓVIL","Ofrecer fijo + internet (FLBBTV)",IF($O1352="SOLO FIJO / INTERNET","Ofrecer línea móvil Nextphone","Oferta completa (móvil + fijo + internet)"))))</f>
        <v/>
      </c>
      <c r="Q1352">
        <f>$F1352+$H1352+$L1352</f>
        <v/>
      </c>
      <c r="R1352">
        <f>IFERROR(VLOOKUP($A1352,Registros!$B$2:$G$6000,6,0),IFERROR(VLOOKUP($D1352,Winback!$B$2:$C$300,2,0),""))</f>
        <v/>
      </c>
      <c r="S1352">
        <f>IF($E1352=1,"NP","")&amp;IF($G1352=1,"+MOV","")&amp;IF($I1352=1,"+CS","")&amp;IF($K1352=1,"+WB","")</f>
        <v/>
      </c>
      <c r="T1352">
        <f>$E1352+$G1352+$I1352+$K1352</f>
        <v/>
      </c>
    </row>
    <row r="1353">
      <c r="A1353" t="inlineStr">
        <is>
          <t>361030780000</t>
        </is>
      </c>
      <c r="B1353" t="inlineStr">
        <is>
          <t>36103078</t>
        </is>
      </c>
      <c r="C1353" t="inlineStr">
        <is>
          <t>BENIGNO PINTO</t>
        </is>
      </c>
      <c r="D1353" t="inlineStr">
        <is>
          <t>BENIGNOPINTO</t>
        </is>
      </c>
      <c r="E1353">
        <f>IF(COUNTIFS(Registros!$A$2:$A$6000,"NP",Registros!$B$2:$B$6000,$A1353)&gt;0,1,0)</f>
        <v/>
      </c>
      <c r="F1353">
        <f>IF($E1353=1,SUMIFS(Registros!$F$2:$F$6000,Registros!$A$2:$A$6000,"NP",Registros!$B$2:$B$6000,$A1353),0)</f>
        <v/>
      </c>
      <c r="G1353">
        <f>IF(COUNTIFS(Registros!$A$2:$A$6000,"MOV",Registros!$B$2:$B$6000,$A1353)&gt;0,1,0)</f>
        <v/>
      </c>
      <c r="H1353">
        <f>IF($G1353=1,SUMIFS(Registros!$F$2:$F$6000,Registros!$A$2:$A$6000,"MOV",Registros!$B$2:$B$6000,$A1353),0)</f>
        <v/>
      </c>
      <c r="I1353">
        <f>IF(COUNTIFS(Registros!$A$2:$A$6000,"CS",Registros!$B$2:$B$6000,$A1353)&gt;0,1,0)</f>
        <v/>
      </c>
      <c r="J1353">
        <f>IF($I1353=1,SUMIFS(Registros!$I$2:$I$6000,Registros!$A$2:$A$6000,"CS",Registros!$B$2:$B$6000,$A1353),0)</f>
        <v/>
      </c>
      <c r="K1353">
        <f>IF(COUNTIFS(Winback!$K$2:$K$300,$D1353)&gt;0,1,0)</f>
        <v/>
      </c>
      <c r="L1353">
        <f>IF(AND($K1353=1,LEFT($A1353,3)="WB-"),SUMIFS(Winback!$D$2:$D$300,Winback!$K$2:$K$300,$D1353),0)</f>
        <v/>
      </c>
      <c r="M1353">
        <f>IF(OR($E1353=1,$G1353=1,SUMIFS(Registros!$J$2:$J$6000,Registros!$B$2:$B$6000,$A1353)&gt;0),1,0)</f>
        <v/>
      </c>
      <c r="N1353">
        <f>IF($J1353&gt;0,1,IF(COUNTIFS(Registros!$A$2:$A$6000,"CS",Registros!$B$2:$B$6000,$A1353,Registros!$K$2:$K$6000,"&lt;&gt;")&gt;0,1,0))</f>
        <v/>
      </c>
      <c r="O1353">
        <f>IF(AND($K1353=1,$E1353=0,$G1353=0,$I1353=0),"WINBACK",IF(AND($M1353=1,$N1353&gt;0),"CONVERGENTE",IF($M1353=1,"SOLO MÓVIL",IF($N1353&gt;0,"SOLO FIJO / INTERNET","SIN SERVICIOS"))))</f>
        <v/>
      </c>
      <c r="P1353">
        <f>IF($O1353="WINBACK","Recuperar (winback)",IF($O1353="CONVERGENTE","Upgrade / más líneas",IF($O1353="SOLO MÓVIL","Ofrecer fijo + internet (FLBBTV)",IF($O1353="SOLO FIJO / INTERNET","Ofrecer línea móvil Nextphone","Oferta completa (móvil + fijo + internet)"))))</f>
        <v/>
      </c>
      <c r="Q1353">
        <f>$F1353+$H1353+$L1353</f>
        <v/>
      </c>
      <c r="R1353">
        <f>IFERROR(VLOOKUP($A1353,Registros!$B$2:$G$6000,6,0),IFERROR(VLOOKUP($D1353,Winback!$B$2:$C$300,2,0),""))</f>
        <v/>
      </c>
      <c r="S1353">
        <f>IF($E1353=1,"NP","")&amp;IF($G1353=1,"+MOV","")&amp;IF($I1353=1,"+CS","")&amp;IF($K1353=1,"+WB","")</f>
        <v/>
      </c>
      <c r="T1353">
        <f>$E1353+$G1353+$I1353+$K1353</f>
        <v/>
      </c>
    </row>
    <row r="1354">
      <c r="A1354" t="inlineStr">
        <is>
          <t>364028710000</t>
        </is>
      </c>
      <c r="B1354" t="inlineStr">
        <is>
          <t>36402871</t>
        </is>
      </c>
      <c r="C1354" t="inlineStr">
        <is>
          <t>BETSY CEDEÑO</t>
        </is>
      </c>
      <c r="D1354" t="inlineStr">
        <is>
          <t>BETSYCEDENO</t>
        </is>
      </c>
      <c r="E1354">
        <f>IF(COUNTIFS(Registros!$A$2:$A$6000,"NP",Registros!$B$2:$B$6000,$A1354)&gt;0,1,0)</f>
        <v/>
      </c>
      <c r="F1354">
        <f>IF($E1354=1,SUMIFS(Registros!$F$2:$F$6000,Registros!$A$2:$A$6000,"NP",Registros!$B$2:$B$6000,$A1354),0)</f>
        <v/>
      </c>
      <c r="G1354">
        <f>IF(COUNTIFS(Registros!$A$2:$A$6000,"MOV",Registros!$B$2:$B$6000,$A1354)&gt;0,1,0)</f>
        <v/>
      </c>
      <c r="H1354">
        <f>IF($G1354=1,SUMIFS(Registros!$F$2:$F$6000,Registros!$A$2:$A$6000,"MOV",Registros!$B$2:$B$6000,$A1354),0)</f>
        <v/>
      </c>
      <c r="I1354">
        <f>IF(COUNTIFS(Registros!$A$2:$A$6000,"CS",Registros!$B$2:$B$6000,$A1354)&gt;0,1,0)</f>
        <v/>
      </c>
      <c r="J1354">
        <f>IF($I1354=1,SUMIFS(Registros!$I$2:$I$6000,Registros!$A$2:$A$6000,"CS",Registros!$B$2:$B$6000,$A1354),0)</f>
        <v/>
      </c>
      <c r="K1354">
        <f>IF(COUNTIFS(Winback!$K$2:$K$300,$D1354)&gt;0,1,0)</f>
        <v/>
      </c>
      <c r="L1354">
        <f>IF(AND($K1354=1,LEFT($A1354,3)="WB-"),SUMIFS(Winback!$D$2:$D$300,Winback!$K$2:$K$300,$D1354),0)</f>
        <v/>
      </c>
      <c r="M1354">
        <f>IF(OR($E1354=1,$G1354=1,SUMIFS(Registros!$J$2:$J$6000,Registros!$B$2:$B$6000,$A1354)&gt;0),1,0)</f>
        <v/>
      </c>
      <c r="N1354">
        <f>IF($J1354&gt;0,1,IF(COUNTIFS(Registros!$A$2:$A$6000,"CS",Registros!$B$2:$B$6000,$A1354,Registros!$K$2:$K$6000,"&lt;&gt;")&gt;0,1,0))</f>
        <v/>
      </c>
      <c r="O1354">
        <f>IF(AND($K1354=1,$E1354=0,$G1354=0,$I1354=0),"WINBACK",IF(AND($M1354=1,$N1354&gt;0),"CONVERGENTE",IF($M1354=1,"SOLO MÓVIL",IF($N1354&gt;0,"SOLO FIJO / INTERNET","SIN SERVICIOS"))))</f>
        <v/>
      </c>
      <c r="P1354">
        <f>IF($O1354="WINBACK","Recuperar (winback)",IF($O1354="CONVERGENTE","Upgrade / más líneas",IF($O1354="SOLO MÓVIL","Ofrecer fijo + internet (FLBBTV)",IF($O1354="SOLO FIJO / INTERNET","Ofrecer línea móvil Nextphone","Oferta completa (móvil + fijo + internet)"))))</f>
        <v/>
      </c>
      <c r="Q1354">
        <f>$F1354+$H1354+$L1354</f>
        <v/>
      </c>
      <c r="R1354">
        <f>IFERROR(VLOOKUP($A1354,Registros!$B$2:$G$6000,6,0),IFERROR(VLOOKUP($D1354,Winback!$B$2:$C$300,2,0),""))</f>
        <v/>
      </c>
      <c r="S1354">
        <f>IF($E1354=1,"NP","")&amp;IF($G1354=1,"+MOV","")&amp;IF($I1354=1,"+CS","")&amp;IF($K1354=1,"+WB","")</f>
        <v/>
      </c>
      <c r="T1354">
        <f>$E1354+$G1354+$I1354+$K1354</f>
        <v/>
      </c>
    </row>
    <row r="1355">
      <c r="A1355" t="inlineStr">
        <is>
          <t>312222090000</t>
        </is>
      </c>
      <c r="B1355" t="inlineStr">
        <is>
          <t>31222209</t>
        </is>
      </c>
      <c r="C1355" t="inlineStr">
        <is>
          <t>MORENO LAW FIRM -</t>
        </is>
      </c>
      <c r="D1355" t="inlineStr">
        <is>
          <t>MORENOLAWFIRM</t>
        </is>
      </c>
      <c r="E1355">
        <f>IF(COUNTIFS(Registros!$A$2:$A$6000,"NP",Registros!$B$2:$B$6000,$A1355)&gt;0,1,0)</f>
        <v/>
      </c>
      <c r="F1355">
        <f>IF($E1355=1,SUMIFS(Registros!$F$2:$F$6000,Registros!$A$2:$A$6000,"NP",Registros!$B$2:$B$6000,$A1355),0)</f>
        <v/>
      </c>
      <c r="G1355">
        <f>IF(COUNTIFS(Registros!$A$2:$A$6000,"MOV",Registros!$B$2:$B$6000,$A1355)&gt;0,1,0)</f>
        <v/>
      </c>
      <c r="H1355">
        <f>IF($G1355=1,SUMIFS(Registros!$F$2:$F$6000,Registros!$A$2:$A$6000,"MOV",Registros!$B$2:$B$6000,$A1355),0)</f>
        <v/>
      </c>
      <c r="I1355">
        <f>IF(COUNTIFS(Registros!$A$2:$A$6000,"CS",Registros!$B$2:$B$6000,$A1355)&gt;0,1,0)</f>
        <v/>
      </c>
      <c r="J1355">
        <f>IF($I1355=1,SUMIFS(Registros!$I$2:$I$6000,Registros!$A$2:$A$6000,"CS",Registros!$B$2:$B$6000,$A1355),0)</f>
        <v/>
      </c>
      <c r="K1355">
        <f>IF(COUNTIFS(Winback!$K$2:$K$300,$D1355)&gt;0,1,0)</f>
        <v/>
      </c>
      <c r="L1355">
        <f>IF(AND($K1355=1,LEFT($A1355,3)="WB-"),SUMIFS(Winback!$D$2:$D$300,Winback!$K$2:$K$300,$D1355),0)</f>
        <v/>
      </c>
      <c r="M1355">
        <f>IF(OR($E1355=1,$G1355=1,SUMIFS(Registros!$J$2:$J$6000,Registros!$B$2:$B$6000,$A1355)&gt;0),1,0)</f>
        <v/>
      </c>
      <c r="N1355">
        <f>IF($J1355&gt;0,1,IF(COUNTIFS(Registros!$A$2:$A$6000,"CS",Registros!$B$2:$B$6000,$A1355,Registros!$K$2:$K$6000,"&lt;&gt;")&gt;0,1,0))</f>
        <v/>
      </c>
      <c r="O1355">
        <f>IF(AND($K1355=1,$E1355=0,$G1355=0,$I1355=0),"WINBACK",IF(AND($M1355=1,$N1355&gt;0),"CONVERGENTE",IF($M1355=1,"SOLO MÓVIL",IF($N1355&gt;0,"SOLO FIJO / INTERNET","SIN SERVICIOS"))))</f>
        <v/>
      </c>
      <c r="P1355">
        <f>IF($O1355="WINBACK","Recuperar (winback)",IF($O1355="CONVERGENTE","Upgrade / más líneas",IF($O1355="SOLO MÓVIL","Ofrecer fijo + internet (FLBBTV)",IF($O1355="SOLO FIJO / INTERNET","Ofrecer línea móvil Nextphone","Oferta completa (móvil + fijo + internet)"))))</f>
        <v/>
      </c>
      <c r="Q1355">
        <f>$F1355+$H1355+$L1355</f>
        <v/>
      </c>
      <c r="R1355">
        <f>IFERROR(VLOOKUP($A1355,Registros!$B$2:$G$6000,6,0),IFERROR(VLOOKUP($D1355,Winback!$B$2:$C$300,2,0),""))</f>
        <v/>
      </c>
      <c r="S1355">
        <f>IF($E1355=1,"NP","")&amp;IF($G1355=1,"+MOV","")&amp;IF($I1355=1,"+CS","")&amp;IF($K1355=1,"+WB","")</f>
        <v/>
      </c>
      <c r="T1355">
        <f>$E1355+$G1355+$I1355+$K1355</f>
        <v/>
      </c>
    </row>
    <row r="1356">
      <c r="A1356" t="inlineStr">
        <is>
          <t>312222140000</t>
        </is>
      </c>
      <c r="B1356" t="inlineStr">
        <is>
          <t>31222214</t>
        </is>
      </c>
      <c r="C1356" t="inlineStr">
        <is>
          <t>MORENO LAW FIRM -</t>
        </is>
      </c>
      <c r="D1356" t="inlineStr">
        <is>
          <t>MORENOLAWFIRM</t>
        </is>
      </c>
      <c r="E1356">
        <f>IF(COUNTIFS(Registros!$A$2:$A$6000,"NP",Registros!$B$2:$B$6000,$A1356)&gt;0,1,0)</f>
        <v/>
      </c>
      <c r="F1356">
        <f>IF($E1356=1,SUMIFS(Registros!$F$2:$F$6000,Registros!$A$2:$A$6000,"NP",Registros!$B$2:$B$6000,$A1356),0)</f>
        <v/>
      </c>
      <c r="G1356">
        <f>IF(COUNTIFS(Registros!$A$2:$A$6000,"MOV",Registros!$B$2:$B$6000,$A1356)&gt;0,1,0)</f>
        <v/>
      </c>
      <c r="H1356">
        <f>IF($G1356=1,SUMIFS(Registros!$F$2:$F$6000,Registros!$A$2:$A$6000,"MOV",Registros!$B$2:$B$6000,$A1356),0)</f>
        <v/>
      </c>
      <c r="I1356">
        <f>IF(COUNTIFS(Registros!$A$2:$A$6000,"CS",Registros!$B$2:$B$6000,$A1356)&gt;0,1,0)</f>
        <v/>
      </c>
      <c r="J1356">
        <f>IF($I1356=1,SUMIFS(Registros!$I$2:$I$6000,Registros!$A$2:$A$6000,"CS",Registros!$B$2:$B$6000,$A1356),0)</f>
        <v/>
      </c>
      <c r="K1356">
        <f>IF(COUNTIFS(Winback!$K$2:$K$300,$D1356)&gt;0,1,0)</f>
        <v/>
      </c>
      <c r="L1356">
        <f>IF(AND($K1356=1,LEFT($A1356,3)="WB-"),SUMIFS(Winback!$D$2:$D$300,Winback!$K$2:$K$300,$D1356),0)</f>
        <v/>
      </c>
      <c r="M1356">
        <f>IF(OR($E1356=1,$G1356=1,SUMIFS(Registros!$J$2:$J$6000,Registros!$B$2:$B$6000,$A1356)&gt;0),1,0)</f>
        <v/>
      </c>
      <c r="N1356">
        <f>IF($J1356&gt;0,1,IF(COUNTIFS(Registros!$A$2:$A$6000,"CS",Registros!$B$2:$B$6000,$A1356,Registros!$K$2:$K$6000,"&lt;&gt;")&gt;0,1,0))</f>
        <v/>
      </c>
      <c r="O1356">
        <f>IF(AND($K1356=1,$E1356=0,$G1356=0,$I1356=0),"WINBACK",IF(AND($M1356=1,$N1356&gt;0),"CONVERGENTE",IF($M1356=1,"SOLO MÓVIL",IF($N1356&gt;0,"SOLO FIJO / INTERNET","SIN SERVICIOS"))))</f>
        <v/>
      </c>
      <c r="P1356">
        <f>IF($O1356="WINBACK","Recuperar (winback)",IF($O1356="CONVERGENTE","Upgrade / más líneas",IF($O1356="SOLO MÓVIL","Ofrecer fijo + internet (FLBBTV)",IF($O1356="SOLO FIJO / INTERNET","Ofrecer línea móvil Nextphone","Oferta completa (móvil + fijo + internet)"))))</f>
        <v/>
      </c>
      <c r="Q1356">
        <f>$F1356+$H1356+$L1356</f>
        <v/>
      </c>
      <c r="R1356">
        <f>IFERROR(VLOOKUP($A1356,Registros!$B$2:$G$6000,6,0),IFERROR(VLOOKUP($D1356,Winback!$B$2:$C$300,2,0),""))</f>
        <v/>
      </c>
      <c r="S1356">
        <f>IF($E1356=1,"NP","")&amp;IF($G1356=1,"+MOV","")&amp;IF($I1356=1,"+CS","")&amp;IF($K1356=1,"+WB","")</f>
        <v/>
      </c>
      <c r="T1356">
        <f>$E1356+$G1356+$I1356+$K1356</f>
        <v/>
      </c>
    </row>
    <row r="1357">
      <c r="A1357" t="inlineStr">
        <is>
          <t>312215720000</t>
        </is>
      </c>
      <c r="B1357" t="inlineStr">
        <is>
          <t>31221572</t>
        </is>
      </c>
      <c r="C1357" t="inlineStr">
        <is>
          <t>PLAN INTERNATIONAL INC</t>
        </is>
      </c>
      <c r="D1357" t="inlineStr">
        <is>
          <t>PLANINTERNATIONALINC</t>
        </is>
      </c>
      <c r="E1357">
        <f>IF(COUNTIFS(Registros!$A$2:$A$6000,"NP",Registros!$B$2:$B$6000,$A1357)&gt;0,1,0)</f>
        <v/>
      </c>
      <c r="F1357">
        <f>IF($E1357=1,SUMIFS(Registros!$F$2:$F$6000,Registros!$A$2:$A$6000,"NP",Registros!$B$2:$B$6000,$A1357),0)</f>
        <v/>
      </c>
      <c r="G1357">
        <f>IF(COUNTIFS(Registros!$A$2:$A$6000,"MOV",Registros!$B$2:$B$6000,$A1357)&gt;0,1,0)</f>
        <v/>
      </c>
      <c r="H1357">
        <f>IF($G1357=1,SUMIFS(Registros!$F$2:$F$6000,Registros!$A$2:$A$6000,"MOV",Registros!$B$2:$B$6000,$A1357),0)</f>
        <v/>
      </c>
      <c r="I1357">
        <f>IF(COUNTIFS(Registros!$A$2:$A$6000,"CS",Registros!$B$2:$B$6000,$A1357)&gt;0,1,0)</f>
        <v/>
      </c>
      <c r="J1357">
        <f>IF($I1357=1,SUMIFS(Registros!$I$2:$I$6000,Registros!$A$2:$A$6000,"CS",Registros!$B$2:$B$6000,$A1357),0)</f>
        <v/>
      </c>
      <c r="K1357">
        <f>IF(COUNTIFS(Winback!$K$2:$K$300,$D1357)&gt;0,1,0)</f>
        <v/>
      </c>
      <c r="L1357">
        <f>IF(AND($K1357=1,LEFT($A1357,3)="WB-"),SUMIFS(Winback!$D$2:$D$300,Winback!$K$2:$K$300,$D1357),0)</f>
        <v/>
      </c>
      <c r="M1357">
        <f>IF(OR($E1357=1,$G1357=1,SUMIFS(Registros!$J$2:$J$6000,Registros!$B$2:$B$6000,$A1357)&gt;0),1,0)</f>
        <v/>
      </c>
      <c r="N1357">
        <f>IF($J1357&gt;0,1,IF(COUNTIFS(Registros!$A$2:$A$6000,"CS",Registros!$B$2:$B$6000,$A1357,Registros!$K$2:$K$6000,"&lt;&gt;")&gt;0,1,0))</f>
        <v/>
      </c>
      <c r="O1357">
        <f>IF(AND($K1357=1,$E1357=0,$G1357=0,$I1357=0),"WINBACK",IF(AND($M1357=1,$N1357&gt;0),"CONVERGENTE",IF($M1357=1,"SOLO MÓVIL",IF($N1357&gt;0,"SOLO FIJO / INTERNET","SIN SERVICIOS"))))</f>
        <v/>
      </c>
      <c r="P1357">
        <f>IF($O1357="WINBACK","Recuperar (winback)",IF($O1357="CONVERGENTE","Upgrade / más líneas",IF($O1357="SOLO MÓVIL","Ofrecer fijo + internet (FLBBTV)",IF($O1357="SOLO FIJO / INTERNET","Ofrecer línea móvil Nextphone","Oferta completa (móvil + fijo + internet)"))))</f>
        <v/>
      </c>
      <c r="Q1357">
        <f>$F1357+$H1357+$L1357</f>
        <v/>
      </c>
      <c r="R1357">
        <f>IFERROR(VLOOKUP($A1357,Registros!$B$2:$G$6000,6,0),IFERROR(VLOOKUP($D1357,Winback!$B$2:$C$300,2,0),""))</f>
        <v/>
      </c>
      <c r="S1357">
        <f>IF($E1357=1,"NP","")&amp;IF($G1357=1,"+MOV","")&amp;IF($I1357=1,"+CS","")&amp;IF($K1357=1,"+WB","")</f>
        <v/>
      </c>
      <c r="T1357">
        <f>$E1357+$G1357+$I1357+$K1357</f>
        <v/>
      </c>
    </row>
    <row r="1358">
      <c r="A1358" t="inlineStr">
        <is>
          <t>355202750000</t>
        </is>
      </c>
      <c r="B1358" t="inlineStr">
        <is>
          <t>35520275</t>
        </is>
      </c>
      <c r="C1358" t="inlineStr">
        <is>
          <t>IGNACIA PARDO CANTO</t>
        </is>
      </c>
      <c r="D1358" t="inlineStr">
        <is>
          <t>IGNACIAPARDOCANTO</t>
        </is>
      </c>
      <c r="E1358">
        <f>IF(COUNTIFS(Registros!$A$2:$A$6000,"NP",Registros!$B$2:$B$6000,$A1358)&gt;0,1,0)</f>
        <v/>
      </c>
      <c r="F1358">
        <f>IF($E1358=1,SUMIFS(Registros!$F$2:$F$6000,Registros!$A$2:$A$6000,"NP",Registros!$B$2:$B$6000,$A1358),0)</f>
        <v/>
      </c>
      <c r="G1358">
        <f>IF(COUNTIFS(Registros!$A$2:$A$6000,"MOV",Registros!$B$2:$B$6000,$A1358)&gt;0,1,0)</f>
        <v/>
      </c>
      <c r="H1358">
        <f>IF($G1358=1,SUMIFS(Registros!$F$2:$F$6000,Registros!$A$2:$A$6000,"MOV",Registros!$B$2:$B$6000,$A1358),0)</f>
        <v/>
      </c>
      <c r="I1358">
        <f>IF(COUNTIFS(Registros!$A$2:$A$6000,"CS",Registros!$B$2:$B$6000,$A1358)&gt;0,1,0)</f>
        <v/>
      </c>
      <c r="J1358">
        <f>IF($I1358=1,SUMIFS(Registros!$I$2:$I$6000,Registros!$A$2:$A$6000,"CS",Registros!$B$2:$B$6000,$A1358),0)</f>
        <v/>
      </c>
      <c r="K1358">
        <f>IF(COUNTIFS(Winback!$K$2:$K$300,$D1358)&gt;0,1,0)</f>
        <v/>
      </c>
      <c r="L1358">
        <f>IF(AND($K1358=1,LEFT($A1358,3)="WB-"),SUMIFS(Winback!$D$2:$D$300,Winback!$K$2:$K$300,$D1358),0)</f>
        <v/>
      </c>
      <c r="M1358">
        <f>IF(OR($E1358=1,$G1358=1,SUMIFS(Registros!$J$2:$J$6000,Registros!$B$2:$B$6000,$A1358)&gt;0),1,0)</f>
        <v/>
      </c>
      <c r="N1358">
        <f>IF($J1358&gt;0,1,IF(COUNTIFS(Registros!$A$2:$A$6000,"CS",Registros!$B$2:$B$6000,$A1358,Registros!$K$2:$K$6000,"&lt;&gt;")&gt;0,1,0))</f>
        <v/>
      </c>
      <c r="O1358">
        <f>IF(AND($K1358=1,$E1358=0,$G1358=0,$I1358=0),"WINBACK",IF(AND($M1358=1,$N1358&gt;0),"CONVERGENTE",IF($M1358=1,"SOLO MÓVIL",IF($N1358&gt;0,"SOLO FIJO / INTERNET","SIN SERVICIOS"))))</f>
        <v/>
      </c>
      <c r="P1358">
        <f>IF($O1358="WINBACK","Recuperar (winback)",IF($O1358="CONVERGENTE","Upgrade / más líneas",IF($O1358="SOLO MÓVIL","Ofrecer fijo + internet (FLBBTV)",IF($O1358="SOLO FIJO / INTERNET","Ofrecer línea móvil Nextphone","Oferta completa (móvil + fijo + internet)"))))</f>
        <v/>
      </c>
      <c r="Q1358">
        <f>$F1358+$H1358+$L1358</f>
        <v/>
      </c>
      <c r="R1358">
        <f>IFERROR(VLOOKUP($A1358,Registros!$B$2:$G$6000,6,0),IFERROR(VLOOKUP($D1358,Winback!$B$2:$C$300,2,0),""))</f>
        <v/>
      </c>
      <c r="S1358">
        <f>IF($E1358=1,"NP","")&amp;IF($G1358=1,"+MOV","")&amp;IF($I1358=1,"+CS","")&amp;IF($K1358=1,"+WB","")</f>
        <v/>
      </c>
      <c r="T1358">
        <f>$E1358+$G1358+$I1358+$K1358</f>
        <v/>
      </c>
    </row>
    <row r="1359">
      <c r="A1359" t="inlineStr">
        <is>
          <t>342463610000</t>
        </is>
      </c>
      <c r="B1359" t="inlineStr">
        <is>
          <t>34246361</t>
        </is>
      </c>
      <c r="C1359" t="inlineStr">
        <is>
          <t>LUIS FLORES</t>
        </is>
      </c>
      <c r="D1359" t="inlineStr">
        <is>
          <t>LUISFLORES</t>
        </is>
      </c>
      <c r="E1359">
        <f>IF(COUNTIFS(Registros!$A$2:$A$6000,"NP",Registros!$B$2:$B$6000,$A1359)&gt;0,1,0)</f>
        <v/>
      </c>
      <c r="F1359">
        <f>IF($E1359=1,SUMIFS(Registros!$F$2:$F$6000,Registros!$A$2:$A$6000,"NP",Registros!$B$2:$B$6000,$A1359),0)</f>
        <v/>
      </c>
      <c r="G1359">
        <f>IF(COUNTIFS(Registros!$A$2:$A$6000,"MOV",Registros!$B$2:$B$6000,$A1359)&gt;0,1,0)</f>
        <v/>
      </c>
      <c r="H1359">
        <f>IF($G1359=1,SUMIFS(Registros!$F$2:$F$6000,Registros!$A$2:$A$6000,"MOV",Registros!$B$2:$B$6000,$A1359),0)</f>
        <v/>
      </c>
      <c r="I1359">
        <f>IF(COUNTIFS(Registros!$A$2:$A$6000,"CS",Registros!$B$2:$B$6000,$A1359)&gt;0,1,0)</f>
        <v/>
      </c>
      <c r="J1359">
        <f>IF($I1359=1,SUMIFS(Registros!$I$2:$I$6000,Registros!$A$2:$A$6000,"CS",Registros!$B$2:$B$6000,$A1359),0)</f>
        <v/>
      </c>
      <c r="K1359">
        <f>IF(COUNTIFS(Winback!$K$2:$K$300,$D1359)&gt;0,1,0)</f>
        <v/>
      </c>
      <c r="L1359">
        <f>IF(AND($K1359=1,LEFT($A1359,3)="WB-"),SUMIFS(Winback!$D$2:$D$300,Winback!$K$2:$K$300,$D1359),0)</f>
        <v/>
      </c>
      <c r="M1359">
        <f>IF(OR($E1359=1,$G1359=1,SUMIFS(Registros!$J$2:$J$6000,Registros!$B$2:$B$6000,$A1359)&gt;0),1,0)</f>
        <v/>
      </c>
      <c r="N1359">
        <f>IF($J1359&gt;0,1,IF(COUNTIFS(Registros!$A$2:$A$6000,"CS",Registros!$B$2:$B$6000,$A1359,Registros!$K$2:$K$6000,"&lt;&gt;")&gt;0,1,0))</f>
        <v/>
      </c>
      <c r="O1359">
        <f>IF(AND($K1359=1,$E1359=0,$G1359=0,$I1359=0),"WINBACK",IF(AND($M1359=1,$N1359&gt;0),"CONVERGENTE",IF($M1359=1,"SOLO MÓVIL",IF($N1359&gt;0,"SOLO FIJO / INTERNET","SIN SERVICIOS"))))</f>
        <v/>
      </c>
      <c r="P1359">
        <f>IF($O1359="WINBACK","Recuperar (winback)",IF($O1359="CONVERGENTE","Upgrade / más líneas",IF($O1359="SOLO MÓVIL","Ofrecer fijo + internet (FLBBTV)",IF($O1359="SOLO FIJO / INTERNET","Ofrecer línea móvil Nextphone","Oferta completa (móvil + fijo + internet)"))))</f>
        <v/>
      </c>
      <c r="Q1359">
        <f>$F1359+$H1359+$L1359</f>
        <v/>
      </c>
      <c r="R1359">
        <f>IFERROR(VLOOKUP($A1359,Registros!$B$2:$G$6000,6,0),IFERROR(VLOOKUP($D1359,Winback!$B$2:$C$300,2,0),""))</f>
        <v/>
      </c>
      <c r="S1359">
        <f>IF($E1359=1,"NP","")&amp;IF($G1359=1,"+MOV","")&amp;IF($I1359=1,"+CS","")&amp;IF($K1359=1,"+WB","")</f>
        <v/>
      </c>
      <c r="T1359">
        <f>$E1359+$G1359+$I1359+$K1359</f>
        <v/>
      </c>
    </row>
    <row r="1360">
      <c r="A1360" t="inlineStr">
        <is>
          <t>312198620000</t>
        </is>
      </c>
      <c r="B1360" t="inlineStr">
        <is>
          <t>31219862</t>
        </is>
      </c>
      <c r="C1360" t="inlineStr">
        <is>
          <t>RAFAEL DEAGO AVILA</t>
        </is>
      </c>
      <c r="D1360" t="inlineStr">
        <is>
          <t>RAFAELDEAGOAVILA</t>
        </is>
      </c>
      <c r="E1360">
        <f>IF(COUNTIFS(Registros!$A$2:$A$6000,"NP",Registros!$B$2:$B$6000,$A1360)&gt;0,1,0)</f>
        <v/>
      </c>
      <c r="F1360">
        <f>IF($E1360=1,SUMIFS(Registros!$F$2:$F$6000,Registros!$A$2:$A$6000,"NP",Registros!$B$2:$B$6000,$A1360),0)</f>
        <v/>
      </c>
      <c r="G1360">
        <f>IF(COUNTIFS(Registros!$A$2:$A$6000,"MOV",Registros!$B$2:$B$6000,$A1360)&gt;0,1,0)</f>
        <v/>
      </c>
      <c r="H1360">
        <f>IF($G1360=1,SUMIFS(Registros!$F$2:$F$6000,Registros!$A$2:$A$6000,"MOV",Registros!$B$2:$B$6000,$A1360),0)</f>
        <v/>
      </c>
      <c r="I1360">
        <f>IF(COUNTIFS(Registros!$A$2:$A$6000,"CS",Registros!$B$2:$B$6000,$A1360)&gt;0,1,0)</f>
        <v/>
      </c>
      <c r="J1360">
        <f>IF($I1360=1,SUMIFS(Registros!$I$2:$I$6000,Registros!$A$2:$A$6000,"CS",Registros!$B$2:$B$6000,$A1360),0)</f>
        <v/>
      </c>
      <c r="K1360">
        <f>IF(COUNTIFS(Winback!$K$2:$K$300,$D1360)&gt;0,1,0)</f>
        <v/>
      </c>
      <c r="L1360">
        <f>IF(AND($K1360=1,LEFT($A1360,3)="WB-"),SUMIFS(Winback!$D$2:$D$300,Winback!$K$2:$K$300,$D1360),0)</f>
        <v/>
      </c>
      <c r="M1360">
        <f>IF(OR($E1360=1,$G1360=1,SUMIFS(Registros!$J$2:$J$6000,Registros!$B$2:$B$6000,$A1360)&gt;0),1,0)</f>
        <v/>
      </c>
      <c r="N1360">
        <f>IF($J1360&gt;0,1,IF(COUNTIFS(Registros!$A$2:$A$6000,"CS",Registros!$B$2:$B$6000,$A1360,Registros!$K$2:$K$6000,"&lt;&gt;")&gt;0,1,0))</f>
        <v/>
      </c>
      <c r="O1360">
        <f>IF(AND($K1360=1,$E1360=0,$G1360=0,$I1360=0),"WINBACK",IF(AND($M1360=1,$N1360&gt;0),"CONVERGENTE",IF($M1360=1,"SOLO MÓVIL",IF($N1360&gt;0,"SOLO FIJO / INTERNET","SIN SERVICIOS"))))</f>
        <v/>
      </c>
      <c r="P1360">
        <f>IF($O1360="WINBACK","Recuperar (winback)",IF($O1360="CONVERGENTE","Upgrade / más líneas",IF($O1360="SOLO MÓVIL","Ofrecer fijo + internet (FLBBTV)",IF($O1360="SOLO FIJO / INTERNET","Ofrecer línea móvil Nextphone","Oferta completa (móvil + fijo + internet)"))))</f>
        <v/>
      </c>
      <c r="Q1360">
        <f>$F1360+$H1360+$L1360</f>
        <v/>
      </c>
      <c r="R1360">
        <f>IFERROR(VLOOKUP($A1360,Registros!$B$2:$G$6000,6,0),IFERROR(VLOOKUP($D1360,Winback!$B$2:$C$300,2,0),""))</f>
        <v/>
      </c>
      <c r="S1360">
        <f>IF($E1360=1,"NP","")&amp;IF($G1360=1,"+MOV","")&amp;IF($I1360=1,"+CS","")&amp;IF($K1360=1,"+WB","")</f>
        <v/>
      </c>
      <c r="T1360">
        <f>$E1360+$G1360+$I1360+$K1360</f>
        <v/>
      </c>
    </row>
    <row r="1361">
      <c r="A1361" t="inlineStr">
        <is>
          <t>367009360000</t>
        </is>
      </c>
      <c r="B1361" t="inlineStr">
        <is>
          <t>36700936</t>
        </is>
      </c>
      <c r="C1361" t="inlineStr">
        <is>
          <t>HEDILBERTO MARCIAGA GUILLEN</t>
        </is>
      </c>
      <c r="D1361" t="inlineStr">
        <is>
          <t>HEDILBERTOMARCIAGAGUILLEN</t>
        </is>
      </c>
      <c r="E1361">
        <f>IF(COUNTIFS(Registros!$A$2:$A$6000,"NP",Registros!$B$2:$B$6000,$A1361)&gt;0,1,0)</f>
        <v/>
      </c>
      <c r="F1361">
        <f>IF($E1361=1,SUMIFS(Registros!$F$2:$F$6000,Registros!$A$2:$A$6000,"NP",Registros!$B$2:$B$6000,$A1361),0)</f>
        <v/>
      </c>
      <c r="G1361">
        <f>IF(COUNTIFS(Registros!$A$2:$A$6000,"MOV",Registros!$B$2:$B$6000,$A1361)&gt;0,1,0)</f>
        <v/>
      </c>
      <c r="H1361">
        <f>IF($G1361=1,SUMIFS(Registros!$F$2:$F$6000,Registros!$A$2:$A$6000,"MOV",Registros!$B$2:$B$6000,$A1361),0)</f>
        <v/>
      </c>
      <c r="I1361">
        <f>IF(COUNTIFS(Registros!$A$2:$A$6000,"CS",Registros!$B$2:$B$6000,$A1361)&gt;0,1,0)</f>
        <v/>
      </c>
      <c r="J1361">
        <f>IF($I1361=1,SUMIFS(Registros!$I$2:$I$6000,Registros!$A$2:$A$6000,"CS",Registros!$B$2:$B$6000,$A1361),0)</f>
        <v/>
      </c>
      <c r="K1361">
        <f>IF(COUNTIFS(Winback!$K$2:$K$300,$D1361)&gt;0,1,0)</f>
        <v/>
      </c>
      <c r="L1361">
        <f>IF(AND($K1361=1,LEFT($A1361,3)="WB-"),SUMIFS(Winback!$D$2:$D$300,Winback!$K$2:$K$300,$D1361),0)</f>
        <v/>
      </c>
      <c r="M1361">
        <f>IF(OR($E1361=1,$G1361=1,SUMIFS(Registros!$J$2:$J$6000,Registros!$B$2:$B$6000,$A1361)&gt;0),1,0)</f>
        <v/>
      </c>
      <c r="N1361">
        <f>IF($J1361&gt;0,1,IF(COUNTIFS(Registros!$A$2:$A$6000,"CS",Registros!$B$2:$B$6000,$A1361,Registros!$K$2:$K$6000,"&lt;&gt;")&gt;0,1,0))</f>
        <v/>
      </c>
      <c r="O1361">
        <f>IF(AND($K1361=1,$E1361=0,$G1361=0,$I1361=0),"WINBACK",IF(AND($M1361=1,$N1361&gt;0),"CONVERGENTE",IF($M1361=1,"SOLO MÓVIL",IF($N1361&gt;0,"SOLO FIJO / INTERNET","SIN SERVICIOS"))))</f>
        <v/>
      </c>
      <c r="P1361">
        <f>IF($O1361="WINBACK","Recuperar (winback)",IF($O1361="CONVERGENTE","Upgrade / más líneas",IF($O1361="SOLO MÓVIL","Ofrecer fijo + internet (FLBBTV)",IF($O1361="SOLO FIJO / INTERNET","Ofrecer línea móvil Nextphone","Oferta completa (móvil + fijo + internet)"))))</f>
        <v/>
      </c>
      <c r="Q1361">
        <f>$F1361+$H1361+$L1361</f>
        <v/>
      </c>
      <c r="R1361">
        <f>IFERROR(VLOOKUP($A1361,Registros!$B$2:$G$6000,6,0),IFERROR(VLOOKUP($D1361,Winback!$B$2:$C$300,2,0),""))</f>
        <v/>
      </c>
      <c r="S1361">
        <f>IF($E1361=1,"NP","")&amp;IF($G1361=1,"+MOV","")&amp;IF($I1361=1,"+CS","")&amp;IF($K1361=1,"+WB","")</f>
        <v/>
      </c>
      <c r="T1361">
        <f>$E1361+$G1361+$I1361+$K1361</f>
        <v/>
      </c>
    </row>
    <row r="1362">
      <c r="A1362" t="inlineStr">
        <is>
          <t>312197430000</t>
        </is>
      </c>
      <c r="B1362" t="inlineStr">
        <is>
          <t>31219743</t>
        </is>
      </c>
      <c r="C1362" t="inlineStr">
        <is>
          <t>DANIA CELMIRA PINZON CASTILLO</t>
        </is>
      </c>
      <c r="D1362" t="inlineStr">
        <is>
          <t>DANIACELMIRAPINZONCASTILLO</t>
        </is>
      </c>
      <c r="E1362">
        <f>IF(COUNTIFS(Registros!$A$2:$A$6000,"NP",Registros!$B$2:$B$6000,$A1362)&gt;0,1,0)</f>
        <v/>
      </c>
      <c r="F1362">
        <f>IF($E1362=1,SUMIFS(Registros!$F$2:$F$6000,Registros!$A$2:$A$6000,"NP",Registros!$B$2:$B$6000,$A1362),0)</f>
        <v/>
      </c>
      <c r="G1362">
        <f>IF(COUNTIFS(Registros!$A$2:$A$6000,"MOV",Registros!$B$2:$B$6000,$A1362)&gt;0,1,0)</f>
        <v/>
      </c>
      <c r="H1362">
        <f>IF($G1362=1,SUMIFS(Registros!$F$2:$F$6000,Registros!$A$2:$A$6000,"MOV",Registros!$B$2:$B$6000,$A1362),0)</f>
        <v/>
      </c>
      <c r="I1362">
        <f>IF(COUNTIFS(Registros!$A$2:$A$6000,"CS",Registros!$B$2:$B$6000,$A1362)&gt;0,1,0)</f>
        <v/>
      </c>
      <c r="J1362">
        <f>IF($I1362=1,SUMIFS(Registros!$I$2:$I$6000,Registros!$A$2:$A$6000,"CS",Registros!$B$2:$B$6000,$A1362),0)</f>
        <v/>
      </c>
      <c r="K1362">
        <f>IF(COUNTIFS(Winback!$K$2:$K$300,$D1362)&gt;0,1,0)</f>
        <v/>
      </c>
      <c r="L1362">
        <f>IF(AND($K1362=1,LEFT($A1362,3)="WB-"),SUMIFS(Winback!$D$2:$D$300,Winback!$K$2:$K$300,$D1362),0)</f>
        <v/>
      </c>
      <c r="M1362">
        <f>IF(OR($E1362=1,$G1362=1,SUMIFS(Registros!$J$2:$J$6000,Registros!$B$2:$B$6000,$A1362)&gt;0),1,0)</f>
        <v/>
      </c>
      <c r="N1362">
        <f>IF($J1362&gt;0,1,IF(COUNTIFS(Registros!$A$2:$A$6000,"CS",Registros!$B$2:$B$6000,$A1362,Registros!$K$2:$K$6000,"&lt;&gt;")&gt;0,1,0))</f>
        <v/>
      </c>
      <c r="O1362">
        <f>IF(AND($K1362=1,$E1362=0,$G1362=0,$I1362=0),"WINBACK",IF(AND($M1362=1,$N1362&gt;0),"CONVERGENTE",IF($M1362=1,"SOLO MÓVIL",IF($N1362&gt;0,"SOLO FIJO / INTERNET","SIN SERVICIOS"))))</f>
        <v/>
      </c>
      <c r="P1362">
        <f>IF($O1362="WINBACK","Recuperar (winback)",IF($O1362="CONVERGENTE","Upgrade / más líneas",IF($O1362="SOLO MÓVIL","Ofrecer fijo + internet (FLBBTV)",IF($O1362="SOLO FIJO / INTERNET","Ofrecer línea móvil Nextphone","Oferta completa (móvil + fijo + internet)"))))</f>
        <v/>
      </c>
      <c r="Q1362">
        <f>$F1362+$H1362+$L1362</f>
        <v/>
      </c>
      <c r="R1362">
        <f>IFERROR(VLOOKUP($A1362,Registros!$B$2:$G$6000,6,0),IFERROR(VLOOKUP($D1362,Winback!$B$2:$C$300,2,0),""))</f>
        <v/>
      </c>
      <c r="S1362">
        <f>IF($E1362=1,"NP","")&amp;IF($G1362=1,"+MOV","")&amp;IF($I1362=1,"+CS","")&amp;IF($K1362=1,"+WB","")</f>
        <v/>
      </c>
      <c r="T1362">
        <f>$E1362+$G1362+$I1362+$K1362</f>
        <v/>
      </c>
    </row>
    <row r="1363">
      <c r="A1363" t="inlineStr">
        <is>
          <t>351167560000</t>
        </is>
      </c>
      <c r="B1363" t="inlineStr">
        <is>
          <t>35116756</t>
        </is>
      </c>
      <c r="C1363" t="inlineStr">
        <is>
          <t>CENTRO CEFALEAS DOLOR FACIAL</t>
        </is>
      </c>
      <c r="D1363" t="inlineStr">
        <is>
          <t>CENTROCEFALEASDOLORFACIAL</t>
        </is>
      </c>
      <c r="E1363">
        <f>IF(COUNTIFS(Registros!$A$2:$A$6000,"NP",Registros!$B$2:$B$6000,$A1363)&gt;0,1,0)</f>
        <v/>
      </c>
      <c r="F1363">
        <f>IF($E1363=1,SUMIFS(Registros!$F$2:$F$6000,Registros!$A$2:$A$6000,"NP",Registros!$B$2:$B$6000,$A1363),0)</f>
        <v/>
      </c>
      <c r="G1363">
        <f>IF(COUNTIFS(Registros!$A$2:$A$6000,"MOV",Registros!$B$2:$B$6000,$A1363)&gt;0,1,0)</f>
        <v/>
      </c>
      <c r="H1363">
        <f>IF($G1363=1,SUMIFS(Registros!$F$2:$F$6000,Registros!$A$2:$A$6000,"MOV",Registros!$B$2:$B$6000,$A1363),0)</f>
        <v/>
      </c>
      <c r="I1363">
        <f>IF(COUNTIFS(Registros!$A$2:$A$6000,"CS",Registros!$B$2:$B$6000,$A1363)&gt;0,1,0)</f>
        <v/>
      </c>
      <c r="J1363">
        <f>IF($I1363=1,SUMIFS(Registros!$I$2:$I$6000,Registros!$A$2:$A$6000,"CS",Registros!$B$2:$B$6000,$A1363),0)</f>
        <v/>
      </c>
      <c r="K1363">
        <f>IF(COUNTIFS(Winback!$K$2:$K$300,$D1363)&gt;0,1,0)</f>
        <v/>
      </c>
      <c r="L1363">
        <f>IF(AND($K1363=1,LEFT($A1363,3)="WB-"),SUMIFS(Winback!$D$2:$D$300,Winback!$K$2:$K$300,$D1363),0)</f>
        <v/>
      </c>
      <c r="M1363">
        <f>IF(OR($E1363=1,$G1363=1,SUMIFS(Registros!$J$2:$J$6000,Registros!$B$2:$B$6000,$A1363)&gt;0),1,0)</f>
        <v/>
      </c>
      <c r="N1363">
        <f>IF($J1363&gt;0,1,IF(COUNTIFS(Registros!$A$2:$A$6000,"CS",Registros!$B$2:$B$6000,$A1363,Registros!$K$2:$K$6000,"&lt;&gt;")&gt;0,1,0))</f>
        <v/>
      </c>
      <c r="O1363">
        <f>IF(AND($K1363=1,$E1363=0,$G1363=0,$I1363=0),"WINBACK",IF(AND($M1363=1,$N1363&gt;0),"CONVERGENTE",IF($M1363=1,"SOLO MÓVIL",IF($N1363&gt;0,"SOLO FIJO / INTERNET","SIN SERVICIOS"))))</f>
        <v/>
      </c>
      <c r="P1363">
        <f>IF($O1363="WINBACK","Recuperar (winback)",IF($O1363="CONVERGENTE","Upgrade / más líneas",IF($O1363="SOLO MÓVIL","Ofrecer fijo + internet (FLBBTV)",IF($O1363="SOLO FIJO / INTERNET","Ofrecer línea móvil Nextphone","Oferta completa (móvil + fijo + internet)"))))</f>
        <v/>
      </c>
      <c r="Q1363">
        <f>$F1363+$H1363+$L1363</f>
        <v/>
      </c>
      <c r="R1363">
        <f>IFERROR(VLOOKUP($A1363,Registros!$B$2:$G$6000,6,0),IFERROR(VLOOKUP($D1363,Winback!$B$2:$C$300,2,0),""))</f>
        <v/>
      </c>
      <c r="S1363">
        <f>IF($E1363=1,"NP","")&amp;IF($G1363=1,"+MOV","")&amp;IF($I1363=1,"+CS","")&amp;IF($K1363=1,"+WB","")</f>
        <v/>
      </c>
      <c r="T1363">
        <f>$E1363+$G1363+$I1363+$K1363</f>
        <v/>
      </c>
    </row>
    <row r="1364">
      <c r="A1364" t="inlineStr">
        <is>
          <t>312204560000</t>
        </is>
      </c>
      <c r="B1364" t="inlineStr">
        <is>
          <t>31220456</t>
        </is>
      </c>
      <c r="C1364" t="inlineStr">
        <is>
          <t>SERVICIOS TECNICOS BARRIBER</t>
        </is>
      </c>
      <c r="D1364" t="inlineStr">
        <is>
          <t>SERVICIOSTECNICOSBARRIBER</t>
        </is>
      </c>
      <c r="E1364">
        <f>IF(COUNTIFS(Registros!$A$2:$A$6000,"NP",Registros!$B$2:$B$6000,$A1364)&gt;0,1,0)</f>
        <v/>
      </c>
      <c r="F1364">
        <f>IF($E1364=1,SUMIFS(Registros!$F$2:$F$6000,Registros!$A$2:$A$6000,"NP",Registros!$B$2:$B$6000,$A1364),0)</f>
        <v/>
      </c>
      <c r="G1364">
        <f>IF(COUNTIFS(Registros!$A$2:$A$6000,"MOV",Registros!$B$2:$B$6000,$A1364)&gt;0,1,0)</f>
        <v/>
      </c>
      <c r="H1364">
        <f>IF($G1364=1,SUMIFS(Registros!$F$2:$F$6000,Registros!$A$2:$A$6000,"MOV",Registros!$B$2:$B$6000,$A1364),0)</f>
        <v/>
      </c>
      <c r="I1364">
        <f>IF(COUNTIFS(Registros!$A$2:$A$6000,"CS",Registros!$B$2:$B$6000,$A1364)&gt;0,1,0)</f>
        <v/>
      </c>
      <c r="J1364">
        <f>IF($I1364=1,SUMIFS(Registros!$I$2:$I$6000,Registros!$A$2:$A$6000,"CS",Registros!$B$2:$B$6000,$A1364),0)</f>
        <v/>
      </c>
      <c r="K1364">
        <f>IF(COUNTIFS(Winback!$K$2:$K$300,$D1364)&gt;0,1,0)</f>
        <v/>
      </c>
      <c r="L1364">
        <f>IF(AND($K1364=1,LEFT($A1364,3)="WB-"),SUMIFS(Winback!$D$2:$D$300,Winback!$K$2:$K$300,$D1364),0)</f>
        <v/>
      </c>
      <c r="M1364">
        <f>IF(OR($E1364=1,$G1364=1,SUMIFS(Registros!$J$2:$J$6000,Registros!$B$2:$B$6000,$A1364)&gt;0),1,0)</f>
        <v/>
      </c>
      <c r="N1364">
        <f>IF($J1364&gt;0,1,IF(COUNTIFS(Registros!$A$2:$A$6000,"CS",Registros!$B$2:$B$6000,$A1364,Registros!$K$2:$K$6000,"&lt;&gt;")&gt;0,1,0))</f>
        <v/>
      </c>
      <c r="O1364">
        <f>IF(AND($K1364=1,$E1364=0,$G1364=0,$I1364=0),"WINBACK",IF(AND($M1364=1,$N1364&gt;0),"CONVERGENTE",IF($M1364=1,"SOLO MÓVIL",IF($N1364&gt;0,"SOLO FIJO / INTERNET","SIN SERVICIOS"))))</f>
        <v/>
      </c>
      <c r="P1364">
        <f>IF($O1364="WINBACK","Recuperar (winback)",IF($O1364="CONVERGENTE","Upgrade / más líneas",IF($O1364="SOLO MÓVIL","Ofrecer fijo + internet (FLBBTV)",IF($O1364="SOLO FIJO / INTERNET","Ofrecer línea móvil Nextphone","Oferta completa (móvil + fijo + internet)"))))</f>
        <v/>
      </c>
      <c r="Q1364">
        <f>$F1364+$H1364+$L1364</f>
        <v/>
      </c>
      <c r="R1364">
        <f>IFERROR(VLOOKUP($A1364,Registros!$B$2:$G$6000,6,0),IFERROR(VLOOKUP($D1364,Winback!$B$2:$C$300,2,0),""))</f>
        <v/>
      </c>
      <c r="S1364">
        <f>IF($E1364=1,"NP","")&amp;IF($G1364=1,"+MOV","")&amp;IF($I1364=1,"+CS","")&amp;IF($K1364=1,"+WB","")</f>
        <v/>
      </c>
      <c r="T1364">
        <f>$E1364+$G1364+$I1364+$K1364</f>
        <v/>
      </c>
    </row>
    <row r="1365">
      <c r="A1365" t="inlineStr">
        <is>
          <t>349014010000</t>
        </is>
      </c>
      <c r="B1365" t="inlineStr">
        <is>
          <t>34901401</t>
        </is>
      </c>
      <c r="C1365" t="inlineStr">
        <is>
          <t>INVERSIONES MUINOZ</t>
        </is>
      </c>
      <c r="D1365" t="inlineStr">
        <is>
          <t>INVERSIONESMUINOZ</t>
        </is>
      </c>
      <c r="E1365">
        <f>IF(COUNTIFS(Registros!$A$2:$A$6000,"NP",Registros!$B$2:$B$6000,$A1365)&gt;0,1,0)</f>
        <v/>
      </c>
      <c r="F1365">
        <f>IF($E1365=1,SUMIFS(Registros!$F$2:$F$6000,Registros!$A$2:$A$6000,"NP",Registros!$B$2:$B$6000,$A1365),0)</f>
        <v/>
      </c>
      <c r="G1365">
        <f>IF(COUNTIFS(Registros!$A$2:$A$6000,"MOV",Registros!$B$2:$B$6000,$A1365)&gt;0,1,0)</f>
        <v/>
      </c>
      <c r="H1365">
        <f>IF($G1365=1,SUMIFS(Registros!$F$2:$F$6000,Registros!$A$2:$A$6000,"MOV",Registros!$B$2:$B$6000,$A1365),0)</f>
        <v/>
      </c>
      <c r="I1365">
        <f>IF(COUNTIFS(Registros!$A$2:$A$6000,"CS",Registros!$B$2:$B$6000,$A1365)&gt;0,1,0)</f>
        <v/>
      </c>
      <c r="J1365">
        <f>IF($I1365=1,SUMIFS(Registros!$I$2:$I$6000,Registros!$A$2:$A$6000,"CS",Registros!$B$2:$B$6000,$A1365),0)</f>
        <v/>
      </c>
      <c r="K1365">
        <f>IF(COUNTIFS(Winback!$K$2:$K$300,$D1365)&gt;0,1,0)</f>
        <v/>
      </c>
      <c r="L1365">
        <f>IF(AND($K1365=1,LEFT($A1365,3)="WB-"),SUMIFS(Winback!$D$2:$D$300,Winback!$K$2:$K$300,$D1365),0)</f>
        <v/>
      </c>
      <c r="M1365">
        <f>IF(OR($E1365=1,$G1365=1,SUMIFS(Registros!$J$2:$J$6000,Registros!$B$2:$B$6000,$A1365)&gt;0),1,0)</f>
        <v/>
      </c>
      <c r="N1365">
        <f>IF($J1365&gt;0,1,IF(COUNTIFS(Registros!$A$2:$A$6000,"CS",Registros!$B$2:$B$6000,$A1365,Registros!$K$2:$K$6000,"&lt;&gt;")&gt;0,1,0))</f>
        <v/>
      </c>
      <c r="O1365">
        <f>IF(AND($K1365=1,$E1365=0,$G1365=0,$I1365=0),"WINBACK",IF(AND($M1365=1,$N1365&gt;0),"CONVERGENTE",IF($M1365=1,"SOLO MÓVIL",IF($N1365&gt;0,"SOLO FIJO / INTERNET","SIN SERVICIOS"))))</f>
        <v/>
      </c>
      <c r="P1365">
        <f>IF($O1365="WINBACK","Recuperar (winback)",IF($O1365="CONVERGENTE","Upgrade / más líneas",IF($O1365="SOLO MÓVIL","Ofrecer fijo + internet (FLBBTV)",IF($O1365="SOLO FIJO / INTERNET","Ofrecer línea móvil Nextphone","Oferta completa (móvil + fijo + internet)"))))</f>
        <v/>
      </c>
      <c r="Q1365">
        <f>$F1365+$H1365+$L1365</f>
        <v/>
      </c>
      <c r="R1365">
        <f>IFERROR(VLOOKUP($A1365,Registros!$B$2:$G$6000,6,0),IFERROR(VLOOKUP($D1365,Winback!$B$2:$C$300,2,0),""))</f>
        <v/>
      </c>
      <c r="S1365">
        <f>IF($E1365=1,"NP","")&amp;IF($G1365=1,"+MOV","")&amp;IF($I1365=1,"+CS","")&amp;IF($K1365=1,"+WB","")</f>
        <v/>
      </c>
      <c r="T1365">
        <f>$E1365+$G1365+$I1365+$K1365</f>
        <v/>
      </c>
    </row>
    <row r="1366">
      <c r="A1366" t="inlineStr">
        <is>
          <t>337266060000</t>
        </is>
      </c>
      <c r="B1366" t="inlineStr">
        <is>
          <t>33726606</t>
        </is>
      </c>
      <c r="C1366" t="inlineStr">
        <is>
          <t>RAFAEL ANTONIO CORDOBA</t>
        </is>
      </c>
      <c r="D1366" t="inlineStr">
        <is>
          <t>RAFAELANTONIOCORDOBA</t>
        </is>
      </c>
      <c r="E1366">
        <f>IF(COUNTIFS(Registros!$A$2:$A$6000,"NP",Registros!$B$2:$B$6000,$A1366)&gt;0,1,0)</f>
        <v/>
      </c>
      <c r="F1366">
        <f>IF($E1366=1,SUMIFS(Registros!$F$2:$F$6000,Registros!$A$2:$A$6000,"NP",Registros!$B$2:$B$6000,$A1366),0)</f>
        <v/>
      </c>
      <c r="G1366">
        <f>IF(COUNTIFS(Registros!$A$2:$A$6000,"MOV",Registros!$B$2:$B$6000,$A1366)&gt;0,1,0)</f>
        <v/>
      </c>
      <c r="H1366">
        <f>IF($G1366=1,SUMIFS(Registros!$F$2:$F$6000,Registros!$A$2:$A$6000,"MOV",Registros!$B$2:$B$6000,$A1366),0)</f>
        <v/>
      </c>
      <c r="I1366">
        <f>IF(COUNTIFS(Registros!$A$2:$A$6000,"CS",Registros!$B$2:$B$6000,$A1366)&gt;0,1,0)</f>
        <v/>
      </c>
      <c r="J1366">
        <f>IF($I1366=1,SUMIFS(Registros!$I$2:$I$6000,Registros!$A$2:$A$6000,"CS",Registros!$B$2:$B$6000,$A1366),0)</f>
        <v/>
      </c>
      <c r="K1366">
        <f>IF(COUNTIFS(Winback!$K$2:$K$300,$D1366)&gt;0,1,0)</f>
        <v/>
      </c>
      <c r="L1366">
        <f>IF(AND($K1366=1,LEFT($A1366,3)="WB-"),SUMIFS(Winback!$D$2:$D$300,Winback!$K$2:$K$300,$D1366),0)</f>
        <v/>
      </c>
      <c r="M1366">
        <f>IF(OR($E1366=1,$G1366=1,SUMIFS(Registros!$J$2:$J$6000,Registros!$B$2:$B$6000,$A1366)&gt;0),1,0)</f>
        <v/>
      </c>
      <c r="N1366">
        <f>IF($J1366&gt;0,1,IF(COUNTIFS(Registros!$A$2:$A$6000,"CS",Registros!$B$2:$B$6000,$A1366,Registros!$K$2:$K$6000,"&lt;&gt;")&gt;0,1,0))</f>
        <v/>
      </c>
      <c r="O1366">
        <f>IF(AND($K1366=1,$E1366=0,$G1366=0,$I1366=0),"WINBACK",IF(AND($M1366=1,$N1366&gt;0),"CONVERGENTE",IF($M1366=1,"SOLO MÓVIL",IF($N1366&gt;0,"SOLO FIJO / INTERNET","SIN SERVICIOS"))))</f>
        <v/>
      </c>
      <c r="P1366">
        <f>IF($O1366="WINBACK","Recuperar (winback)",IF($O1366="CONVERGENTE","Upgrade / más líneas",IF($O1366="SOLO MÓVIL","Ofrecer fijo + internet (FLBBTV)",IF($O1366="SOLO FIJO / INTERNET","Ofrecer línea móvil Nextphone","Oferta completa (móvil + fijo + internet)"))))</f>
        <v/>
      </c>
      <c r="Q1366">
        <f>$F1366+$H1366+$L1366</f>
        <v/>
      </c>
      <c r="R1366">
        <f>IFERROR(VLOOKUP($A1366,Registros!$B$2:$G$6000,6,0),IFERROR(VLOOKUP($D1366,Winback!$B$2:$C$300,2,0),""))</f>
        <v/>
      </c>
      <c r="S1366">
        <f>IF($E1366=1,"NP","")&amp;IF($G1366=1,"+MOV","")&amp;IF($I1366=1,"+CS","")&amp;IF($K1366=1,"+WB","")</f>
        <v/>
      </c>
      <c r="T1366">
        <f>$E1366+$G1366+$I1366+$K1366</f>
        <v/>
      </c>
    </row>
    <row r="1367">
      <c r="A1367" t="inlineStr">
        <is>
          <t>341122060000</t>
        </is>
      </c>
      <c r="B1367" t="inlineStr">
        <is>
          <t>34112206</t>
        </is>
      </c>
      <c r="C1367" t="inlineStr">
        <is>
          <t>BRESCO ENERGY SA</t>
        </is>
      </c>
      <c r="D1367" t="inlineStr">
        <is>
          <t>BRESCOENERGYSA</t>
        </is>
      </c>
      <c r="E1367">
        <f>IF(COUNTIFS(Registros!$A$2:$A$6000,"NP",Registros!$B$2:$B$6000,$A1367)&gt;0,1,0)</f>
        <v/>
      </c>
      <c r="F1367">
        <f>IF($E1367=1,SUMIFS(Registros!$F$2:$F$6000,Registros!$A$2:$A$6000,"NP",Registros!$B$2:$B$6000,$A1367),0)</f>
        <v/>
      </c>
      <c r="G1367">
        <f>IF(COUNTIFS(Registros!$A$2:$A$6000,"MOV",Registros!$B$2:$B$6000,$A1367)&gt;0,1,0)</f>
        <v/>
      </c>
      <c r="H1367">
        <f>IF($G1367=1,SUMIFS(Registros!$F$2:$F$6000,Registros!$A$2:$A$6000,"MOV",Registros!$B$2:$B$6000,$A1367),0)</f>
        <v/>
      </c>
      <c r="I1367">
        <f>IF(COUNTIFS(Registros!$A$2:$A$6000,"CS",Registros!$B$2:$B$6000,$A1367)&gt;0,1,0)</f>
        <v/>
      </c>
      <c r="J1367">
        <f>IF($I1367=1,SUMIFS(Registros!$I$2:$I$6000,Registros!$A$2:$A$6000,"CS",Registros!$B$2:$B$6000,$A1367),0)</f>
        <v/>
      </c>
      <c r="K1367">
        <f>IF(COUNTIFS(Winback!$K$2:$K$300,$D1367)&gt;0,1,0)</f>
        <v/>
      </c>
      <c r="L1367">
        <f>IF(AND($K1367=1,LEFT($A1367,3)="WB-"),SUMIFS(Winback!$D$2:$D$300,Winback!$K$2:$K$300,$D1367),0)</f>
        <v/>
      </c>
      <c r="M1367">
        <f>IF(OR($E1367=1,$G1367=1,SUMIFS(Registros!$J$2:$J$6000,Registros!$B$2:$B$6000,$A1367)&gt;0),1,0)</f>
        <v/>
      </c>
      <c r="N1367">
        <f>IF($J1367&gt;0,1,IF(COUNTIFS(Registros!$A$2:$A$6000,"CS",Registros!$B$2:$B$6000,$A1367,Registros!$K$2:$K$6000,"&lt;&gt;")&gt;0,1,0))</f>
        <v/>
      </c>
      <c r="O1367">
        <f>IF(AND($K1367=1,$E1367=0,$G1367=0,$I1367=0),"WINBACK",IF(AND($M1367=1,$N1367&gt;0),"CONVERGENTE",IF($M1367=1,"SOLO MÓVIL",IF($N1367&gt;0,"SOLO FIJO / INTERNET","SIN SERVICIOS"))))</f>
        <v/>
      </c>
      <c r="P1367">
        <f>IF($O1367="WINBACK","Recuperar (winback)",IF($O1367="CONVERGENTE","Upgrade / más líneas",IF($O1367="SOLO MÓVIL","Ofrecer fijo + internet (FLBBTV)",IF($O1367="SOLO FIJO / INTERNET","Ofrecer línea móvil Nextphone","Oferta completa (móvil + fijo + internet)"))))</f>
        <v/>
      </c>
      <c r="Q1367">
        <f>$F1367+$H1367+$L1367</f>
        <v/>
      </c>
      <c r="R1367">
        <f>IFERROR(VLOOKUP($A1367,Registros!$B$2:$G$6000,6,0),IFERROR(VLOOKUP($D1367,Winback!$B$2:$C$300,2,0),""))</f>
        <v/>
      </c>
      <c r="S1367">
        <f>IF($E1367=1,"NP","")&amp;IF($G1367=1,"+MOV","")&amp;IF($I1367=1,"+CS","")&amp;IF($K1367=1,"+WB","")</f>
        <v/>
      </c>
      <c r="T1367">
        <f>$E1367+$G1367+$I1367+$K1367</f>
        <v/>
      </c>
    </row>
    <row r="1368">
      <c r="A1368" t="inlineStr">
        <is>
          <t>355226170000</t>
        </is>
      </c>
      <c r="B1368" t="inlineStr">
        <is>
          <t>35522617</t>
        </is>
      </c>
      <c r="C1368" t="inlineStr">
        <is>
          <t>EDUARDO GONZALEZ</t>
        </is>
      </c>
      <c r="D1368" t="inlineStr">
        <is>
          <t>EDUARDOGONZALEZ</t>
        </is>
      </c>
      <c r="E1368">
        <f>IF(COUNTIFS(Registros!$A$2:$A$6000,"NP",Registros!$B$2:$B$6000,$A1368)&gt;0,1,0)</f>
        <v/>
      </c>
      <c r="F1368">
        <f>IF($E1368=1,SUMIFS(Registros!$F$2:$F$6000,Registros!$A$2:$A$6000,"NP",Registros!$B$2:$B$6000,$A1368),0)</f>
        <v/>
      </c>
      <c r="G1368">
        <f>IF(COUNTIFS(Registros!$A$2:$A$6000,"MOV",Registros!$B$2:$B$6000,$A1368)&gt;0,1,0)</f>
        <v/>
      </c>
      <c r="H1368">
        <f>IF($G1368=1,SUMIFS(Registros!$F$2:$F$6000,Registros!$A$2:$A$6000,"MOV",Registros!$B$2:$B$6000,$A1368),0)</f>
        <v/>
      </c>
      <c r="I1368">
        <f>IF(COUNTIFS(Registros!$A$2:$A$6000,"CS",Registros!$B$2:$B$6000,$A1368)&gt;0,1,0)</f>
        <v/>
      </c>
      <c r="J1368">
        <f>IF($I1368=1,SUMIFS(Registros!$I$2:$I$6000,Registros!$A$2:$A$6000,"CS",Registros!$B$2:$B$6000,$A1368),0)</f>
        <v/>
      </c>
      <c r="K1368">
        <f>IF(COUNTIFS(Winback!$K$2:$K$300,$D1368)&gt;0,1,0)</f>
        <v/>
      </c>
      <c r="L1368">
        <f>IF(AND($K1368=1,LEFT($A1368,3)="WB-"),SUMIFS(Winback!$D$2:$D$300,Winback!$K$2:$K$300,$D1368),0)</f>
        <v/>
      </c>
      <c r="M1368">
        <f>IF(OR($E1368=1,$G1368=1,SUMIFS(Registros!$J$2:$J$6000,Registros!$B$2:$B$6000,$A1368)&gt;0),1,0)</f>
        <v/>
      </c>
      <c r="N1368">
        <f>IF($J1368&gt;0,1,IF(COUNTIFS(Registros!$A$2:$A$6000,"CS",Registros!$B$2:$B$6000,$A1368,Registros!$K$2:$K$6000,"&lt;&gt;")&gt;0,1,0))</f>
        <v/>
      </c>
      <c r="O1368">
        <f>IF(AND($K1368=1,$E1368=0,$G1368=0,$I1368=0),"WINBACK",IF(AND($M1368=1,$N1368&gt;0),"CONVERGENTE",IF($M1368=1,"SOLO MÓVIL",IF($N1368&gt;0,"SOLO FIJO / INTERNET","SIN SERVICIOS"))))</f>
        <v/>
      </c>
      <c r="P1368">
        <f>IF($O1368="WINBACK","Recuperar (winback)",IF($O1368="CONVERGENTE","Upgrade / más líneas",IF($O1368="SOLO MÓVIL","Ofrecer fijo + internet (FLBBTV)",IF($O1368="SOLO FIJO / INTERNET","Ofrecer línea móvil Nextphone","Oferta completa (móvil + fijo + internet)"))))</f>
        <v/>
      </c>
      <c r="Q1368">
        <f>$F1368+$H1368+$L1368</f>
        <v/>
      </c>
      <c r="R1368">
        <f>IFERROR(VLOOKUP($A1368,Registros!$B$2:$G$6000,6,0),IFERROR(VLOOKUP($D1368,Winback!$B$2:$C$300,2,0),""))</f>
        <v/>
      </c>
      <c r="S1368">
        <f>IF($E1368=1,"NP","")&amp;IF($G1368=1,"+MOV","")&amp;IF($I1368=1,"+CS","")&amp;IF($K1368=1,"+WB","")</f>
        <v/>
      </c>
      <c r="T1368">
        <f>$E1368+$G1368+$I1368+$K1368</f>
        <v/>
      </c>
    </row>
    <row r="1369">
      <c r="A1369" t="inlineStr">
        <is>
          <t>345126240000</t>
        </is>
      </c>
      <c r="B1369" t="inlineStr">
        <is>
          <t>34512624</t>
        </is>
      </c>
      <c r="C1369" t="inlineStr">
        <is>
          <t>ADRIAN FLORES CASTILLO</t>
        </is>
      </c>
      <c r="D1369" t="inlineStr">
        <is>
          <t>ADRIANFLORESCASTILLO</t>
        </is>
      </c>
      <c r="E1369">
        <f>IF(COUNTIFS(Registros!$A$2:$A$6000,"NP",Registros!$B$2:$B$6000,$A1369)&gt;0,1,0)</f>
        <v/>
      </c>
      <c r="F1369">
        <f>IF($E1369=1,SUMIFS(Registros!$F$2:$F$6000,Registros!$A$2:$A$6000,"NP",Registros!$B$2:$B$6000,$A1369),0)</f>
        <v/>
      </c>
      <c r="G1369">
        <f>IF(COUNTIFS(Registros!$A$2:$A$6000,"MOV",Registros!$B$2:$B$6000,$A1369)&gt;0,1,0)</f>
        <v/>
      </c>
      <c r="H1369">
        <f>IF($G1369=1,SUMIFS(Registros!$F$2:$F$6000,Registros!$A$2:$A$6000,"MOV",Registros!$B$2:$B$6000,$A1369),0)</f>
        <v/>
      </c>
      <c r="I1369">
        <f>IF(COUNTIFS(Registros!$A$2:$A$6000,"CS",Registros!$B$2:$B$6000,$A1369)&gt;0,1,0)</f>
        <v/>
      </c>
      <c r="J1369">
        <f>IF($I1369=1,SUMIFS(Registros!$I$2:$I$6000,Registros!$A$2:$A$6000,"CS",Registros!$B$2:$B$6000,$A1369),0)</f>
        <v/>
      </c>
      <c r="K1369">
        <f>IF(COUNTIFS(Winback!$K$2:$K$300,$D1369)&gt;0,1,0)</f>
        <v/>
      </c>
      <c r="L1369">
        <f>IF(AND($K1369=1,LEFT($A1369,3)="WB-"),SUMIFS(Winback!$D$2:$D$300,Winback!$K$2:$K$300,$D1369),0)</f>
        <v/>
      </c>
      <c r="M1369">
        <f>IF(OR($E1369=1,$G1369=1,SUMIFS(Registros!$J$2:$J$6000,Registros!$B$2:$B$6000,$A1369)&gt;0),1,0)</f>
        <v/>
      </c>
      <c r="N1369">
        <f>IF($J1369&gt;0,1,IF(COUNTIFS(Registros!$A$2:$A$6000,"CS",Registros!$B$2:$B$6000,$A1369,Registros!$K$2:$K$6000,"&lt;&gt;")&gt;0,1,0))</f>
        <v/>
      </c>
      <c r="O1369">
        <f>IF(AND($K1369=1,$E1369=0,$G1369=0,$I1369=0),"WINBACK",IF(AND($M1369=1,$N1369&gt;0),"CONVERGENTE",IF($M1369=1,"SOLO MÓVIL",IF($N1369&gt;0,"SOLO FIJO / INTERNET","SIN SERVICIOS"))))</f>
        <v/>
      </c>
      <c r="P1369">
        <f>IF($O1369="WINBACK","Recuperar (winback)",IF($O1369="CONVERGENTE","Upgrade / más líneas",IF($O1369="SOLO MÓVIL","Ofrecer fijo + internet (FLBBTV)",IF($O1369="SOLO FIJO / INTERNET","Ofrecer línea móvil Nextphone","Oferta completa (móvil + fijo + internet)"))))</f>
        <v/>
      </c>
      <c r="Q1369">
        <f>$F1369+$H1369+$L1369</f>
        <v/>
      </c>
      <c r="R1369">
        <f>IFERROR(VLOOKUP($A1369,Registros!$B$2:$G$6000,6,0),IFERROR(VLOOKUP($D1369,Winback!$B$2:$C$300,2,0),""))</f>
        <v/>
      </c>
      <c r="S1369">
        <f>IF($E1369=1,"NP","")&amp;IF($G1369=1,"+MOV","")&amp;IF($I1369=1,"+CS","")&amp;IF($K1369=1,"+WB","")</f>
        <v/>
      </c>
      <c r="T1369">
        <f>$E1369+$G1369+$I1369+$K1369</f>
        <v/>
      </c>
    </row>
    <row r="1370">
      <c r="A1370" t="inlineStr">
        <is>
          <t>353337290000</t>
        </is>
      </c>
      <c r="B1370" t="inlineStr">
        <is>
          <t>35333729</t>
        </is>
      </c>
      <c r="C1370" t="inlineStr">
        <is>
          <t>JOSÉ ANTONIO ERNESTO MARÍN TEJADA</t>
        </is>
      </c>
      <c r="D1370" t="inlineStr">
        <is>
          <t>JOSEANTONIOERNESTOMARINTEJADA</t>
        </is>
      </c>
      <c r="E1370">
        <f>IF(COUNTIFS(Registros!$A$2:$A$6000,"NP",Registros!$B$2:$B$6000,$A1370)&gt;0,1,0)</f>
        <v/>
      </c>
      <c r="F1370">
        <f>IF($E1370=1,SUMIFS(Registros!$F$2:$F$6000,Registros!$A$2:$A$6000,"NP",Registros!$B$2:$B$6000,$A1370),0)</f>
        <v/>
      </c>
      <c r="G1370">
        <f>IF(COUNTIFS(Registros!$A$2:$A$6000,"MOV",Registros!$B$2:$B$6000,$A1370)&gt;0,1,0)</f>
        <v/>
      </c>
      <c r="H1370">
        <f>IF($G1370=1,SUMIFS(Registros!$F$2:$F$6000,Registros!$A$2:$A$6000,"MOV",Registros!$B$2:$B$6000,$A1370),0)</f>
        <v/>
      </c>
      <c r="I1370">
        <f>IF(COUNTIFS(Registros!$A$2:$A$6000,"CS",Registros!$B$2:$B$6000,$A1370)&gt;0,1,0)</f>
        <v/>
      </c>
      <c r="J1370">
        <f>IF($I1370=1,SUMIFS(Registros!$I$2:$I$6000,Registros!$A$2:$A$6000,"CS",Registros!$B$2:$B$6000,$A1370),0)</f>
        <v/>
      </c>
      <c r="K1370">
        <f>IF(COUNTIFS(Winback!$K$2:$K$300,$D1370)&gt;0,1,0)</f>
        <v/>
      </c>
      <c r="L1370">
        <f>IF(AND($K1370=1,LEFT($A1370,3)="WB-"),SUMIFS(Winback!$D$2:$D$300,Winback!$K$2:$K$300,$D1370),0)</f>
        <v/>
      </c>
      <c r="M1370">
        <f>IF(OR($E1370=1,$G1370=1,SUMIFS(Registros!$J$2:$J$6000,Registros!$B$2:$B$6000,$A1370)&gt;0),1,0)</f>
        <v/>
      </c>
      <c r="N1370">
        <f>IF($J1370&gt;0,1,IF(COUNTIFS(Registros!$A$2:$A$6000,"CS",Registros!$B$2:$B$6000,$A1370,Registros!$K$2:$K$6000,"&lt;&gt;")&gt;0,1,0))</f>
        <v/>
      </c>
      <c r="O1370">
        <f>IF(AND($K1370=1,$E1370=0,$G1370=0,$I1370=0),"WINBACK",IF(AND($M1370=1,$N1370&gt;0),"CONVERGENTE",IF($M1370=1,"SOLO MÓVIL",IF($N1370&gt;0,"SOLO FIJO / INTERNET","SIN SERVICIOS"))))</f>
        <v/>
      </c>
      <c r="P1370">
        <f>IF($O1370="WINBACK","Recuperar (winback)",IF($O1370="CONVERGENTE","Upgrade / más líneas",IF($O1370="SOLO MÓVIL","Ofrecer fijo + internet (FLBBTV)",IF($O1370="SOLO FIJO / INTERNET","Ofrecer línea móvil Nextphone","Oferta completa (móvil + fijo + internet)"))))</f>
        <v/>
      </c>
      <c r="Q1370">
        <f>$F1370+$H1370+$L1370</f>
        <v/>
      </c>
      <c r="R1370">
        <f>IFERROR(VLOOKUP($A1370,Registros!$B$2:$G$6000,6,0),IFERROR(VLOOKUP($D1370,Winback!$B$2:$C$300,2,0),""))</f>
        <v/>
      </c>
      <c r="S1370">
        <f>IF($E1370=1,"NP","")&amp;IF($G1370=1,"+MOV","")&amp;IF($I1370=1,"+CS","")&amp;IF($K1370=1,"+WB","")</f>
        <v/>
      </c>
      <c r="T1370">
        <f>$E1370+$G1370+$I1370+$K1370</f>
        <v/>
      </c>
    </row>
    <row r="1371">
      <c r="A1371" t="inlineStr">
        <is>
          <t>354356280000</t>
        </is>
      </c>
      <c r="B1371" t="inlineStr">
        <is>
          <t>35435628</t>
        </is>
      </c>
      <c r="C1371" t="inlineStr">
        <is>
          <t>FERNANDO ACOSTA</t>
        </is>
      </c>
      <c r="D1371" t="inlineStr">
        <is>
          <t>FERNANDOACOSTA</t>
        </is>
      </c>
      <c r="E1371">
        <f>IF(COUNTIFS(Registros!$A$2:$A$6000,"NP",Registros!$B$2:$B$6000,$A1371)&gt;0,1,0)</f>
        <v/>
      </c>
      <c r="F1371">
        <f>IF($E1371=1,SUMIFS(Registros!$F$2:$F$6000,Registros!$A$2:$A$6000,"NP",Registros!$B$2:$B$6000,$A1371),0)</f>
        <v/>
      </c>
      <c r="G1371">
        <f>IF(COUNTIFS(Registros!$A$2:$A$6000,"MOV",Registros!$B$2:$B$6000,$A1371)&gt;0,1,0)</f>
        <v/>
      </c>
      <c r="H1371">
        <f>IF($G1371=1,SUMIFS(Registros!$F$2:$F$6000,Registros!$A$2:$A$6000,"MOV",Registros!$B$2:$B$6000,$A1371),0)</f>
        <v/>
      </c>
      <c r="I1371">
        <f>IF(COUNTIFS(Registros!$A$2:$A$6000,"CS",Registros!$B$2:$B$6000,$A1371)&gt;0,1,0)</f>
        <v/>
      </c>
      <c r="J1371">
        <f>IF($I1371=1,SUMIFS(Registros!$I$2:$I$6000,Registros!$A$2:$A$6000,"CS",Registros!$B$2:$B$6000,$A1371),0)</f>
        <v/>
      </c>
      <c r="K1371">
        <f>IF(COUNTIFS(Winback!$K$2:$K$300,$D1371)&gt;0,1,0)</f>
        <v/>
      </c>
      <c r="L1371">
        <f>IF(AND($K1371=1,LEFT($A1371,3)="WB-"),SUMIFS(Winback!$D$2:$D$300,Winback!$K$2:$K$300,$D1371),0)</f>
        <v/>
      </c>
      <c r="M1371">
        <f>IF(OR($E1371=1,$G1371=1,SUMIFS(Registros!$J$2:$J$6000,Registros!$B$2:$B$6000,$A1371)&gt;0),1,0)</f>
        <v/>
      </c>
      <c r="N1371">
        <f>IF($J1371&gt;0,1,IF(COUNTIFS(Registros!$A$2:$A$6000,"CS",Registros!$B$2:$B$6000,$A1371,Registros!$K$2:$K$6000,"&lt;&gt;")&gt;0,1,0))</f>
        <v/>
      </c>
      <c r="O1371">
        <f>IF(AND($K1371=1,$E1371=0,$G1371=0,$I1371=0),"WINBACK",IF(AND($M1371=1,$N1371&gt;0),"CONVERGENTE",IF($M1371=1,"SOLO MÓVIL",IF($N1371&gt;0,"SOLO FIJO / INTERNET","SIN SERVICIOS"))))</f>
        <v/>
      </c>
      <c r="P1371">
        <f>IF($O1371="WINBACK","Recuperar (winback)",IF($O1371="CONVERGENTE","Upgrade / más líneas",IF($O1371="SOLO MÓVIL","Ofrecer fijo + internet (FLBBTV)",IF($O1371="SOLO FIJO / INTERNET","Ofrecer línea móvil Nextphone","Oferta completa (móvil + fijo + internet)"))))</f>
        <v/>
      </c>
      <c r="Q1371">
        <f>$F1371+$H1371+$L1371</f>
        <v/>
      </c>
      <c r="R1371">
        <f>IFERROR(VLOOKUP($A1371,Registros!$B$2:$G$6000,6,0),IFERROR(VLOOKUP($D1371,Winback!$B$2:$C$300,2,0),""))</f>
        <v/>
      </c>
      <c r="S1371">
        <f>IF($E1371=1,"NP","")&amp;IF($G1371=1,"+MOV","")&amp;IF($I1371=1,"+CS","")&amp;IF($K1371=1,"+WB","")</f>
        <v/>
      </c>
      <c r="T1371">
        <f>$E1371+$G1371+$I1371+$K1371</f>
        <v/>
      </c>
    </row>
    <row r="1372">
      <c r="A1372" t="inlineStr">
        <is>
          <t>339184850000</t>
        </is>
      </c>
      <c r="B1372" t="inlineStr">
        <is>
          <t>33918485</t>
        </is>
      </c>
      <c r="C1372" t="inlineStr">
        <is>
          <t>Marlenis Del Carmen Rivera Robles</t>
        </is>
      </c>
      <c r="D1372" t="inlineStr">
        <is>
          <t>MARLENISDELCARMENRIVERAROBLES</t>
        </is>
      </c>
      <c r="E1372">
        <f>IF(COUNTIFS(Registros!$A$2:$A$6000,"NP",Registros!$B$2:$B$6000,$A1372)&gt;0,1,0)</f>
        <v/>
      </c>
      <c r="F1372">
        <f>IF($E1372=1,SUMIFS(Registros!$F$2:$F$6000,Registros!$A$2:$A$6000,"NP",Registros!$B$2:$B$6000,$A1372),0)</f>
        <v/>
      </c>
      <c r="G1372">
        <f>IF(COUNTIFS(Registros!$A$2:$A$6000,"MOV",Registros!$B$2:$B$6000,$A1372)&gt;0,1,0)</f>
        <v/>
      </c>
      <c r="H1372">
        <f>IF($G1372=1,SUMIFS(Registros!$F$2:$F$6000,Registros!$A$2:$A$6000,"MOV",Registros!$B$2:$B$6000,$A1372),0)</f>
        <v/>
      </c>
      <c r="I1372">
        <f>IF(COUNTIFS(Registros!$A$2:$A$6000,"CS",Registros!$B$2:$B$6000,$A1372)&gt;0,1,0)</f>
        <v/>
      </c>
      <c r="J1372">
        <f>IF($I1372=1,SUMIFS(Registros!$I$2:$I$6000,Registros!$A$2:$A$6000,"CS",Registros!$B$2:$B$6000,$A1372),0)</f>
        <v/>
      </c>
      <c r="K1372">
        <f>IF(COUNTIFS(Winback!$K$2:$K$300,$D1372)&gt;0,1,0)</f>
        <v/>
      </c>
      <c r="L1372">
        <f>IF(AND($K1372=1,LEFT($A1372,3)="WB-"),SUMIFS(Winback!$D$2:$D$300,Winback!$K$2:$K$300,$D1372),0)</f>
        <v/>
      </c>
      <c r="M1372">
        <f>IF(OR($E1372=1,$G1372=1,SUMIFS(Registros!$J$2:$J$6000,Registros!$B$2:$B$6000,$A1372)&gt;0),1,0)</f>
        <v/>
      </c>
      <c r="N1372">
        <f>IF($J1372&gt;0,1,IF(COUNTIFS(Registros!$A$2:$A$6000,"CS",Registros!$B$2:$B$6000,$A1372,Registros!$K$2:$K$6000,"&lt;&gt;")&gt;0,1,0))</f>
        <v/>
      </c>
      <c r="O1372">
        <f>IF(AND($K1372=1,$E1372=0,$G1372=0,$I1372=0),"WINBACK",IF(AND($M1372=1,$N1372&gt;0),"CONVERGENTE",IF($M1372=1,"SOLO MÓVIL",IF($N1372&gt;0,"SOLO FIJO / INTERNET","SIN SERVICIOS"))))</f>
        <v/>
      </c>
      <c r="P1372">
        <f>IF($O1372="WINBACK","Recuperar (winback)",IF($O1372="CONVERGENTE","Upgrade / más líneas",IF($O1372="SOLO MÓVIL","Ofrecer fijo + internet (FLBBTV)",IF($O1372="SOLO FIJO / INTERNET","Ofrecer línea móvil Nextphone","Oferta completa (móvil + fijo + internet)"))))</f>
        <v/>
      </c>
      <c r="Q1372">
        <f>$F1372+$H1372+$L1372</f>
        <v/>
      </c>
      <c r="R1372">
        <f>IFERROR(VLOOKUP($A1372,Registros!$B$2:$G$6000,6,0),IFERROR(VLOOKUP($D1372,Winback!$B$2:$C$300,2,0),""))</f>
        <v/>
      </c>
      <c r="S1372">
        <f>IF($E1372=1,"NP","")&amp;IF($G1372=1,"+MOV","")&amp;IF($I1372=1,"+CS","")&amp;IF($K1372=1,"+WB","")</f>
        <v/>
      </c>
      <c r="T1372">
        <f>$E1372+$G1372+$I1372+$K1372</f>
        <v/>
      </c>
    </row>
    <row r="1373">
      <c r="A1373" t="inlineStr">
        <is>
          <t>322650580400</t>
        </is>
      </c>
      <c r="B1373" t="inlineStr">
        <is>
          <t>32265058</t>
        </is>
      </c>
      <c r="C1373" t="inlineStr">
        <is>
          <t>Hector Ibarra</t>
        </is>
      </c>
      <c r="D1373" t="inlineStr">
        <is>
          <t>HECTORIBARRA</t>
        </is>
      </c>
      <c r="E1373">
        <f>IF(COUNTIFS(Registros!$A$2:$A$6000,"NP",Registros!$B$2:$B$6000,$A1373)&gt;0,1,0)</f>
        <v/>
      </c>
      <c r="F1373">
        <f>IF($E1373=1,SUMIFS(Registros!$F$2:$F$6000,Registros!$A$2:$A$6000,"NP",Registros!$B$2:$B$6000,$A1373),0)</f>
        <v/>
      </c>
      <c r="G1373">
        <f>IF(COUNTIFS(Registros!$A$2:$A$6000,"MOV",Registros!$B$2:$B$6000,$A1373)&gt;0,1,0)</f>
        <v/>
      </c>
      <c r="H1373">
        <f>IF($G1373=1,SUMIFS(Registros!$F$2:$F$6000,Registros!$A$2:$A$6000,"MOV",Registros!$B$2:$B$6000,$A1373),0)</f>
        <v/>
      </c>
      <c r="I1373">
        <f>IF(COUNTIFS(Registros!$A$2:$A$6000,"CS",Registros!$B$2:$B$6000,$A1373)&gt;0,1,0)</f>
        <v/>
      </c>
      <c r="J1373">
        <f>IF($I1373=1,SUMIFS(Registros!$I$2:$I$6000,Registros!$A$2:$A$6000,"CS",Registros!$B$2:$B$6000,$A1373),0)</f>
        <v/>
      </c>
      <c r="K1373">
        <f>IF(COUNTIFS(Winback!$K$2:$K$300,$D1373)&gt;0,1,0)</f>
        <v/>
      </c>
      <c r="L1373">
        <f>IF(AND($K1373=1,LEFT($A1373,3)="WB-"),SUMIFS(Winback!$D$2:$D$300,Winback!$K$2:$K$300,$D1373),0)</f>
        <v/>
      </c>
      <c r="M1373">
        <f>IF(OR($E1373=1,$G1373=1,SUMIFS(Registros!$J$2:$J$6000,Registros!$B$2:$B$6000,$A1373)&gt;0),1,0)</f>
        <v/>
      </c>
      <c r="N1373">
        <f>IF($J1373&gt;0,1,IF(COUNTIFS(Registros!$A$2:$A$6000,"CS",Registros!$B$2:$B$6000,$A1373,Registros!$K$2:$K$6000,"&lt;&gt;")&gt;0,1,0))</f>
        <v/>
      </c>
      <c r="O1373">
        <f>IF(AND($K1373=1,$E1373=0,$G1373=0,$I1373=0),"WINBACK",IF(AND($M1373=1,$N1373&gt;0),"CONVERGENTE",IF($M1373=1,"SOLO MÓVIL",IF($N1373&gt;0,"SOLO FIJO / INTERNET","SIN SERVICIOS"))))</f>
        <v/>
      </c>
      <c r="P1373">
        <f>IF($O1373="WINBACK","Recuperar (winback)",IF($O1373="CONVERGENTE","Upgrade / más líneas",IF($O1373="SOLO MÓVIL","Ofrecer fijo + internet (FLBBTV)",IF($O1373="SOLO FIJO / INTERNET","Ofrecer línea móvil Nextphone","Oferta completa (móvil + fijo + internet)"))))</f>
        <v/>
      </c>
      <c r="Q1373">
        <f>$F1373+$H1373+$L1373</f>
        <v/>
      </c>
      <c r="R1373">
        <f>IFERROR(VLOOKUP($A1373,Registros!$B$2:$G$6000,6,0),IFERROR(VLOOKUP($D1373,Winback!$B$2:$C$300,2,0),""))</f>
        <v/>
      </c>
      <c r="S1373">
        <f>IF($E1373=1,"NP","")&amp;IF($G1373=1,"+MOV","")&amp;IF($I1373=1,"+CS","")&amp;IF($K1373=1,"+WB","")</f>
        <v/>
      </c>
      <c r="T1373">
        <f>$E1373+$G1373+$I1373+$K1373</f>
        <v/>
      </c>
    </row>
    <row r="1374">
      <c r="A1374" t="inlineStr">
        <is>
          <t>331126790000</t>
        </is>
      </c>
      <c r="B1374" t="inlineStr">
        <is>
          <t>33112679</t>
        </is>
      </c>
      <c r="C1374" t="inlineStr">
        <is>
          <t>Jose Manue l Batista Tejeira</t>
        </is>
      </c>
      <c r="D1374" t="inlineStr">
        <is>
          <t>JOSEMANUELBATISTATEJEIRA</t>
        </is>
      </c>
      <c r="E1374">
        <f>IF(COUNTIFS(Registros!$A$2:$A$6000,"NP",Registros!$B$2:$B$6000,$A1374)&gt;0,1,0)</f>
        <v/>
      </c>
      <c r="F1374">
        <f>IF($E1374=1,SUMIFS(Registros!$F$2:$F$6000,Registros!$A$2:$A$6000,"NP",Registros!$B$2:$B$6000,$A1374),0)</f>
        <v/>
      </c>
      <c r="G1374">
        <f>IF(COUNTIFS(Registros!$A$2:$A$6000,"MOV",Registros!$B$2:$B$6000,$A1374)&gt;0,1,0)</f>
        <v/>
      </c>
      <c r="H1374">
        <f>IF($G1374=1,SUMIFS(Registros!$F$2:$F$6000,Registros!$A$2:$A$6000,"MOV",Registros!$B$2:$B$6000,$A1374),0)</f>
        <v/>
      </c>
      <c r="I1374">
        <f>IF(COUNTIFS(Registros!$A$2:$A$6000,"CS",Registros!$B$2:$B$6000,$A1374)&gt;0,1,0)</f>
        <v/>
      </c>
      <c r="J1374">
        <f>IF($I1374=1,SUMIFS(Registros!$I$2:$I$6000,Registros!$A$2:$A$6000,"CS",Registros!$B$2:$B$6000,$A1374),0)</f>
        <v/>
      </c>
      <c r="K1374">
        <f>IF(COUNTIFS(Winback!$K$2:$K$300,$D1374)&gt;0,1,0)</f>
        <v/>
      </c>
      <c r="L1374">
        <f>IF(AND($K1374=1,LEFT($A1374,3)="WB-"),SUMIFS(Winback!$D$2:$D$300,Winback!$K$2:$K$300,$D1374),0)</f>
        <v/>
      </c>
      <c r="M1374">
        <f>IF(OR($E1374=1,$G1374=1,SUMIFS(Registros!$J$2:$J$6000,Registros!$B$2:$B$6000,$A1374)&gt;0),1,0)</f>
        <v/>
      </c>
      <c r="N1374">
        <f>IF($J1374&gt;0,1,IF(COUNTIFS(Registros!$A$2:$A$6000,"CS",Registros!$B$2:$B$6000,$A1374,Registros!$K$2:$K$6000,"&lt;&gt;")&gt;0,1,0))</f>
        <v/>
      </c>
      <c r="O1374">
        <f>IF(AND($K1374=1,$E1374=0,$G1374=0,$I1374=0),"WINBACK",IF(AND($M1374=1,$N1374&gt;0),"CONVERGENTE",IF($M1374=1,"SOLO MÓVIL",IF($N1374&gt;0,"SOLO FIJO / INTERNET","SIN SERVICIOS"))))</f>
        <v/>
      </c>
      <c r="P1374">
        <f>IF($O1374="WINBACK","Recuperar (winback)",IF($O1374="CONVERGENTE","Upgrade / más líneas",IF($O1374="SOLO MÓVIL","Ofrecer fijo + internet (FLBBTV)",IF($O1374="SOLO FIJO / INTERNET","Ofrecer línea móvil Nextphone","Oferta completa (móvil + fijo + internet)"))))</f>
        <v/>
      </c>
      <c r="Q1374">
        <f>$F1374+$H1374+$L1374</f>
        <v/>
      </c>
      <c r="R1374">
        <f>IFERROR(VLOOKUP($A1374,Registros!$B$2:$G$6000,6,0),IFERROR(VLOOKUP($D1374,Winback!$B$2:$C$300,2,0),""))</f>
        <v/>
      </c>
      <c r="S1374">
        <f>IF($E1374=1,"NP","")&amp;IF($G1374=1,"+MOV","")&amp;IF($I1374=1,"+CS","")&amp;IF($K1374=1,"+WB","")</f>
        <v/>
      </c>
      <c r="T1374">
        <f>$E1374+$G1374+$I1374+$K1374</f>
        <v/>
      </c>
    </row>
    <row r="1375">
      <c r="A1375" t="inlineStr">
        <is>
          <t>352318740000</t>
        </is>
      </c>
      <c r="B1375" t="inlineStr">
        <is>
          <t>35231874</t>
        </is>
      </c>
      <c r="C1375" t="inlineStr">
        <is>
          <t>MUEBLERIA PISCIS</t>
        </is>
      </c>
      <c r="D1375" t="inlineStr">
        <is>
          <t>MUEBLERIAPISCIS</t>
        </is>
      </c>
      <c r="E1375">
        <f>IF(COUNTIFS(Registros!$A$2:$A$6000,"NP",Registros!$B$2:$B$6000,$A1375)&gt;0,1,0)</f>
        <v/>
      </c>
      <c r="F1375">
        <f>IF($E1375=1,SUMIFS(Registros!$F$2:$F$6000,Registros!$A$2:$A$6000,"NP",Registros!$B$2:$B$6000,$A1375),0)</f>
        <v/>
      </c>
      <c r="G1375">
        <f>IF(COUNTIFS(Registros!$A$2:$A$6000,"MOV",Registros!$B$2:$B$6000,$A1375)&gt;0,1,0)</f>
        <v/>
      </c>
      <c r="H1375">
        <f>IF($G1375=1,SUMIFS(Registros!$F$2:$F$6000,Registros!$A$2:$A$6000,"MOV",Registros!$B$2:$B$6000,$A1375),0)</f>
        <v/>
      </c>
      <c r="I1375">
        <f>IF(COUNTIFS(Registros!$A$2:$A$6000,"CS",Registros!$B$2:$B$6000,$A1375)&gt;0,1,0)</f>
        <v/>
      </c>
      <c r="J1375">
        <f>IF($I1375=1,SUMIFS(Registros!$I$2:$I$6000,Registros!$A$2:$A$6000,"CS",Registros!$B$2:$B$6000,$A1375),0)</f>
        <v/>
      </c>
      <c r="K1375">
        <f>IF(COUNTIFS(Winback!$K$2:$K$300,$D1375)&gt;0,1,0)</f>
        <v/>
      </c>
      <c r="L1375">
        <f>IF(AND($K1375=1,LEFT($A1375,3)="WB-"),SUMIFS(Winback!$D$2:$D$300,Winback!$K$2:$K$300,$D1375),0)</f>
        <v/>
      </c>
      <c r="M1375">
        <f>IF(OR($E1375=1,$G1375=1,SUMIFS(Registros!$J$2:$J$6000,Registros!$B$2:$B$6000,$A1375)&gt;0),1,0)</f>
        <v/>
      </c>
      <c r="N1375">
        <f>IF($J1375&gt;0,1,IF(COUNTIFS(Registros!$A$2:$A$6000,"CS",Registros!$B$2:$B$6000,$A1375,Registros!$K$2:$K$6000,"&lt;&gt;")&gt;0,1,0))</f>
        <v/>
      </c>
      <c r="O1375">
        <f>IF(AND($K1375=1,$E1375=0,$G1375=0,$I1375=0),"WINBACK",IF(AND($M1375=1,$N1375&gt;0),"CONVERGENTE",IF($M1375=1,"SOLO MÓVIL",IF($N1375&gt;0,"SOLO FIJO / INTERNET","SIN SERVICIOS"))))</f>
        <v/>
      </c>
      <c r="P1375">
        <f>IF($O1375="WINBACK","Recuperar (winback)",IF($O1375="CONVERGENTE","Upgrade / más líneas",IF($O1375="SOLO MÓVIL","Ofrecer fijo + internet (FLBBTV)",IF($O1375="SOLO FIJO / INTERNET","Ofrecer línea móvil Nextphone","Oferta completa (móvil + fijo + internet)"))))</f>
        <v/>
      </c>
      <c r="Q1375">
        <f>$F1375+$H1375+$L1375</f>
        <v/>
      </c>
      <c r="R1375">
        <f>IFERROR(VLOOKUP($A1375,Registros!$B$2:$G$6000,6,0),IFERROR(VLOOKUP($D1375,Winback!$B$2:$C$300,2,0),""))</f>
        <v/>
      </c>
      <c r="S1375">
        <f>IF($E1375=1,"NP","")&amp;IF($G1375=1,"+MOV","")&amp;IF($I1375=1,"+CS","")&amp;IF($K1375=1,"+WB","")</f>
        <v/>
      </c>
      <c r="T1375">
        <f>$E1375+$G1375+$I1375+$K1375</f>
        <v/>
      </c>
    </row>
    <row r="1376">
      <c r="A1376" t="inlineStr">
        <is>
          <t>312192420000</t>
        </is>
      </c>
      <c r="B1376" t="inlineStr">
        <is>
          <t>31219242</t>
        </is>
      </c>
      <c r="C1376" t="inlineStr">
        <is>
          <t>CLINICA DENTAL DELGADO</t>
        </is>
      </c>
      <c r="D1376" t="inlineStr">
        <is>
          <t>CLINICADENTALDELGADO</t>
        </is>
      </c>
      <c r="E1376">
        <f>IF(COUNTIFS(Registros!$A$2:$A$6000,"NP",Registros!$B$2:$B$6000,$A1376)&gt;0,1,0)</f>
        <v/>
      </c>
      <c r="F1376">
        <f>IF($E1376=1,SUMIFS(Registros!$F$2:$F$6000,Registros!$A$2:$A$6000,"NP",Registros!$B$2:$B$6000,$A1376),0)</f>
        <v/>
      </c>
      <c r="G1376">
        <f>IF(COUNTIFS(Registros!$A$2:$A$6000,"MOV",Registros!$B$2:$B$6000,$A1376)&gt;0,1,0)</f>
        <v/>
      </c>
      <c r="H1376">
        <f>IF($G1376=1,SUMIFS(Registros!$F$2:$F$6000,Registros!$A$2:$A$6000,"MOV",Registros!$B$2:$B$6000,$A1376),0)</f>
        <v/>
      </c>
      <c r="I1376">
        <f>IF(COUNTIFS(Registros!$A$2:$A$6000,"CS",Registros!$B$2:$B$6000,$A1376)&gt;0,1,0)</f>
        <v/>
      </c>
      <c r="J1376">
        <f>IF($I1376=1,SUMIFS(Registros!$I$2:$I$6000,Registros!$A$2:$A$6000,"CS",Registros!$B$2:$B$6000,$A1376),0)</f>
        <v/>
      </c>
      <c r="K1376">
        <f>IF(COUNTIFS(Winback!$K$2:$K$300,$D1376)&gt;0,1,0)</f>
        <v/>
      </c>
      <c r="L1376">
        <f>IF(AND($K1376=1,LEFT($A1376,3)="WB-"),SUMIFS(Winback!$D$2:$D$300,Winback!$K$2:$K$300,$D1376),0)</f>
        <v/>
      </c>
      <c r="M1376">
        <f>IF(OR($E1376=1,$G1376=1,SUMIFS(Registros!$J$2:$J$6000,Registros!$B$2:$B$6000,$A1376)&gt;0),1,0)</f>
        <v/>
      </c>
      <c r="N1376">
        <f>IF($J1376&gt;0,1,IF(COUNTIFS(Registros!$A$2:$A$6000,"CS",Registros!$B$2:$B$6000,$A1376,Registros!$K$2:$K$6000,"&lt;&gt;")&gt;0,1,0))</f>
        <v/>
      </c>
      <c r="O1376">
        <f>IF(AND($K1376=1,$E1376=0,$G1376=0,$I1376=0),"WINBACK",IF(AND($M1376=1,$N1376&gt;0),"CONVERGENTE",IF($M1376=1,"SOLO MÓVIL",IF($N1376&gt;0,"SOLO FIJO / INTERNET","SIN SERVICIOS"))))</f>
        <v/>
      </c>
      <c r="P1376">
        <f>IF($O1376="WINBACK","Recuperar (winback)",IF($O1376="CONVERGENTE","Upgrade / más líneas",IF($O1376="SOLO MÓVIL","Ofrecer fijo + internet (FLBBTV)",IF($O1376="SOLO FIJO / INTERNET","Ofrecer línea móvil Nextphone","Oferta completa (móvil + fijo + internet)"))))</f>
        <v/>
      </c>
      <c r="Q1376">
        <f>$F1376+$H1376+$L1376</f>
        <v/>
      </c>
      <c r="R1376">
        <f>IFERROR(VLOOKUP($A1376,Registros!$B$2:$G$6000,6,0),IFERROR(VLOOKUP($D1376,Winback!$B$2:$C$300,2,0),""))</f>
        <v/>
      </c>
      <c r="S1376">
        <f>IF($E1376=1,"NP","")&amp;IF($G1376=1,"+MOV","")&amp;IF($I1376=1,"+CS","")&amp;IF($K1376=1,"+WB","")</f>
        <v/>
      </c>
      <c r="T1376">
        <f>$E1376+$G1376+$I1376+$K1376</f>
        <v/>
      </c>
    </row>
    <row r="1377">
      <c r="A1377" t="inlineStr">
        <is>
          <t>312205890000</t>
        </is>
      </c>
      <c r="B1377" t="inlineStr">
        <is>
          <t>31220589</t>
        </is>
      </c>
      <c r="C1377" t="inlineStr">
        <is>
          <t>CLINICA DENTAL DELGADO MAESTRA NVA PORTA</t>
        </is>
      </c>
      <c r="D1377" t="inlineStr">
        <is>
          <t>CLINICADENTALDELGADOMAESTRANVAPORTA</t>
        </is>
      </c>
      <c r="E1377">
        <f>IF(COUNTIFS(Registros!$A$2:$A$6000,"NP",Registros!$B$2:$B$6000,$A1377)&gt;0,1,0)</f>
        <v/>
      </c>
      <c r="F1377">
        <f>IF($E1377=1,SUMIFS(Registros!$F$2:$F$6000,Registros!$A$2:$A$6000,"NP",Registros!$B$2:$B$6000,$A1377),0)</f>
        <v/>
      </c>
      <c r="G1377">
        <f>IF(COUNTIFS(Registros!$A$2:$A$6000,"MOV",Registros!$B$2:$B$6000,$A1377)&gt;0,1,0)</f>
        <v/>
      </c>
      <c r="H1377">
        <f>IF($G1377=1,SUMIFS(Registros!$F$2:$F$6000,Registros!$A$2:$A$6000,"MOV",Registros!$B$2:$B$6000,$A1377),0)</f>
        <v/>
      </c>
      <c r="I1377">
        <f>IF(COUNTIFS(Registros!$A$2:$A$6000,"CS",Registros!$B$2:$B$6000,$A1377)&gt;0,1,0)</f>
        <v/>
      </c>
      <c r="J1377">
        <f>IF($I1377=1,SUMIFS(Registros!$I$2:$I$6000,Registros!$A$2:$A$6000,"CS",Registros!$B$2:$B$6000,$A1377),0)</f>
        <v/>
      </c>
      <c r="K1377">
        <f>IF(COUNTIFS(Winback!$K$2:$K$300,$D1377)&gt;0,1,0)</f>
        <v/>
      </c>
      <c r="L1377">
        <f>IF(AND($K1377=1,LEFT($A1377,3)="WB-"),SUMIFS(Winback!$D$2:$D$300,Winback!$K$2:$K$300,$D1377),0)</f>
        <v/>
      </c>
      <c r="M1377">
        <f>IF(OR($E1377=1,$G1377=1,SUMIFS(Registros!$J$2:$J$6000,Registros!$B$2:$B$6000,$A1377)&gt;0),1,0)</f>
        <v/>
      </c>
      <c r="N1377">
        <f>IF($J1377&gt;0,1,IF(COUNTIFS(Registros!$A$2:$A$6000,"CS",Registros!$B$2:$B$6000,$A1377,Registros!$K$2:$K$6000,"&lt;&gt;")&gt;0,1,0))</f>
        <v/>
      </c>
      <c r="O1377">
        <f>IF(AND($K1377=1,$E1377=0,$G1377=0,$I1377=0),"WINBACK",IF(AND($M1377=1,$N1377&gt;0),"CONVERGENTE",IF($M1377=1,"SOLO MÓVIL",IF($N1377&gt;0,"SOLO FIJO / INTERNET","SIN SERVICIOS"))))</f>
        <v/>
      </c>
      <c r="P1377">
        <f>IF($O1377="WINBACK","Recuperar (winback)",IF($O1377="CONVERGENTE","Upgrade / más líneas",IF($O1377="SOLO MÓVIL","Ofrecer fijo + internet (FLBBTV)",IF($O1377="SOLO FIJO / INTERNET","Ofrecer línea móvil Nextphone","Oferta completa (móvil + fijo + internet)"))))</f>
        <v/>
      </c>
      <c r="Q1377">
        <f>$F1377+$H1377+$L1377</f>
        <v/>
      </c>
      <c r="R1377">
        <f>IFERROR(VLOOKUP($A1377,Registros!$B$2:$G$6000,6,0),IFERROR(VLOOKUP($D1377,Winback!$B$2:$C$300,2,0),""))</f>
        <v/>
      </c>
      <c r="S1377">
        <f>IF($E1377=1,"NP","")&amp;IF($G1377=1,"+MOV","")&amp;IF($I1377=1,"+CS","")&amp;IF($K1377=1,"+WB","")</f>
        <v/>
      </c>
      <c r="T1377">
        <f>$E1377+$G1377+$I1377+$K1377</f>
        <v/>
      </c>
    </row>
    <row r="1378">
      <c r="A1378" t="inlineStr">
        <is>
          <t>324809280000</t>
        </is>
      </c>
      <c r="B1378" t="inlineStr">
        <is>
          <t>32480928</t>
        </is>
      </c>
      <c r="C1378" t="inlineStr">
        <is>
          <t>Corporacion T</t>
        </is>
      </c>
      <c r="D1378" t="inlineStr">
        <is>
          <t>CORPORACIONT</t>
        </is>
      </c>
      <c r="E1378">
        <f>IF(COUNTIFS(Registros!$A$2:$A$6000,"NP",Registros!$B$2:$B$6000,$A1378)&gt;0,1,0)</f>
        <v/>
      </c>
      <c r="F1378">
        <f>IF($E1378=1,SUMIFS(Registros!$F$2:$F$6000,Registros!$A$2:$A$6000,"NP",Registros!$B$2:$B$6000,$A1378),0)</f>
        <v/>
      </c>
      <c r="G1378">
        <f>IF(COUNTIFS(Registros!$A$2:$A$6000,"MOV",Registros!$B$2:$B$6000,$A1378)&gt;0,1,0)</f>
        <v/>
      </c>
      <c r="H1378">
        <f>IF($G1378=1,SUMIFS(Registros!$F$2:$F$6000,Registros!$A$2:$A$6000,"MOV",Registros!$B$2:$B$6000,$A1378),0)</f>
        <v/>
      </c>
      <c r="I1378">
        <f>IF(COUNTIFS(Registros!$A$2:$A$6000,"CS",Registros!$B$2:$B$6000,$A1378)&gt;0,1,0)</f>
        <v/>
      </c>
      <c r="J1378">
        <f>IF($I1378=1,SUMIFS(Registros!$I$2:$I$6000,Registros!$A$2:$A$6000,"CS",Registros!$B$2:$B$6000,$A1378),0)</f>
        <v/>
      </c>
      <c r="K1378">
        <f>IF(COUNTIFS(Winback!$K$2:$K$300,$D1378)&gt;0,1,0)</f>
        <v/>
      </c>
      <c r="L1378">
        <f>IF(AND($K1378=1,LEFT($A1378,3)="WB-"),SUMIFS(Winback!$D$2:$D$300,Winback!$K$2:$K$300,$D1378),0)</f>
        <v/>
      </c>
      <c r="M1378">
        <f>IF(OR($E1378=1,$G1378=1,SUMIFS(Registros!$J$2:$J$6000,Registros!$B$2:$B$6000,$A1378)&gt;0),1,0)</f>
        <v/>
      </c>
      <c r="N1378">
        <f>IF($J1378&gt;0,1,IF(COUNTIFS(Registros!$A$2:$A$6000,"CS",Registros!$B$2:$B$6000,$A1378,Registros!$K$2:$K$6000,"&lt;&gt;")&gt;0,1,0))</f>
        <v/>
      </c>
      <c r="O1378">
        <f>IF(AND($K1378=1,$E1378=0,$G1378=0,$I1378=0),"WINBACK",IF(AND($M1378=1,$N1378&gt;0),"CONVERGENTE",IF($M1378=1,"SOLO MÓVIL",IF($N1378&gt;0,"SOLO FIJO / INTERNET","SIN SERVICIOS"))))</f>
        <v/>
      </c>
      <c r="P1378">
        <f>IF($O1378="WINBACK","Recuperar (winback)",IF($O1378="CONVERGENTE","Upgrade / más líneas",IF($O1378="SOLO MÓVIL","Ofrecer fijo + internet (FLBBTV)",IF($O1378="SOLO FIJO / INTERNET","Ofrecer línea móvil Nextphone","Oferta completa (móvil + fijo + internet)"))))</f>
        <v/>
      </c>
      <c r="Q1378">
        <f>$F1378+$H1378+$L1378</f>
        <v/>
      </c>
      <c r="R1378">
        <f>IFERROR(VLOOKUP($A1378,Registros!$B$2:$G$6000,6,0),IFERROR(VLOOKUP($D1378,Winback!$B$2:$C$300,2,0),""))</f>
        <v/>
      </c>
      <c r="S1378">
        <f>IF($E1378=1,"NP","")&amp;IF($G1378=1,"+MOV","")&amp;IF($I1378=1,"+CS","")&amp;IF($K1378=1,"+WB","")</f>
        <v/>
      </c>
      <c r="T1378">
        <f>$E1378+$G1378+$I1378+$K1378</f>
        <v/>
      </c>
    </row>
    <row r="1379">
      <c r="A1379" t="inlineStr">
        <is>
          <t>321840700000</t>
        </is>
      </c>
      <c r="B1379" t="inlineStr">
        <is>
          <t>32184070</t>
        </is>
      </c>
      <c r="C1379" t="inlineStr">
        <is>
          <t>PANAMA METAL</t>
        </is>
      </c>
      <c r="D1379" t="inlineStr">
        <is>
          <t>PANAMAMETAL</t>
        </is>
      </c>
      <c r="E1379">
        <f>IF(COUNTIFS(Registros!$A$2:$A$6000,"NP",Registros!$B$2:$B$6000,$A1379)&gt;0,1,0)</f>
        <v/>
      </c>
      <c r="F1379">
        <f>IF($E1379=1,SUMIFS(Registros!$F$2:$F$6000,Registros!$A$2:$A$6000,"NP",Registros!$B$2:$B$6000,$A1379),0)</f>
        <v/>
      </c>
      <c r="G1379">
        <f>IF(COUNTIFS(Registros!$A$2:$A$6000,"MOV",Registros!$B$2:$B$6000,$A1379)&gt;0,1,0)</f>
        <v/>
      </c>
      <c r="H1379">
        <f>IF($G1379=1,SUMIFS(Registros!$F$2:$F$6000,Registros!$A$2:$A$6000,"MOV",Registros!$B$2:$B$6000,$A1379),0)</f>
        <v/>
      </c>
      <c r="I1379">
        <f>IF(COUNTIFS(Registros!$A$2:$A$6000,"CS",Registros!$B$2:$B$6000,$A1379)&gt;0,1,0)</f>
        <v/>
      </c>
      <c r="J1379">
        <f>IF($I1379=1,SUMIFS(Registros!$I$2:$I$6000,Registros!$A$2:$A$6000,"CS",Registros!$B$2:$B$6000,$A1379),0)</f>
        <v/>
      </c>
      <c r="K1379">
        <f>IF(COUNTIFS(Winback!$K$2:$K$300,$D1379)&gt;0,1,0)</f>
        <v/>
      </c>
      <c r="L1379">
        <f>IF(AND($K1379=1,LEFT($A1379,3)="WB-"),SUMIFS(Winback!$D$2:$D$300,Winback!$K$2:$K$300,$D1379),0)</f>
        <v/>
      </c>
      <c r="M1379">
        <f>IF(OR($E1379=1,$G1379=1,SUMIFS(Registros!$J$2:$J$6000,Registros!$B$2:$B$6000,$A1379)&gt;0),1,0)</f>
        <v/>
      </c>
      <c r="N1379">
        <f>IF($J1379&gt;0,1,IF(COUNTIFS(Registros!$A$2:$A$6000,"CS",Registros!$B$2:$B$6000,$A1379,Registros!$K$2:$K$6000,"&lt;&gt;")&gt;0,1,0))</f>
        <v/>
      </c>
      <c r="O1379">
        <f>IF(AND($K1379=1,$E1379=0,$G1379=0,$I1379=0),"WINBACK",IF(AND($M1379=1,$N1379&gt;0),"CONVERGENTE",IF($M1379=1,"SOLO MÓVIL",IF($N1379&gt;0,"SOLO FIJO / INTERNET","SIN SERVICIOS"))))</f>
        <v/>
      </c>
      <c r="P1379">
        <f>IF($O1379="WINBACK","Recuperar (winback)",IF($O1379="CONVERGENTE","Upgrade / más líneas",IF($O1379="SOLO MÓVIL","Ofrecer fijo + internet (FLBBTV)",IF($O1379="SOLO FIJO / INTERNET","Ofrecer línea móvil Nextphone","Oferta completa (móvil + fijo + internet)"))))</f>
        <v/>
      </c>
      <c r="Q1379">
        <f>$F1379+$H1379+$L1379</f>
        <v/>
      </c>
      <c r="R1379">
        <f>IFERROR(VLOOKUP($A1379,Registros!$B$2:$G$6000,6,0),IFERROR(VLOOKUP($D1379,Winback!$B$2:$C$300,2,0),""))</f>
        <v/>
      </c>
      <c r="S1379">
        <f>IF($E1379=1,"NP","")&amp;IF($G1379=1,"+MOV","")&amp;IF($I1379=1,"+CS","")&amp;IF($K1379=1,"+WB","")</f>
        <v/>
      </c>
      <c r="T1379">
        <f>$E1379+$G1379+$I1379+$K1379</f>
        <v/>
      </c>
    </row>
    <row r="1380">
      <c r="A1380" t="inlineStr">
        <is>
          <t>326195960100</t>
        </is>
      </c>
      <c r="B1380" t="inlineStr">
        <is>
          <t>32619596</t>
        </is>
      </c>
      <c r="C1380" t="inlineStr">
        <is>
          <t>Jacinta Oda Iturralde</t>
        </is>
      </c>
      <c r="D1380" t="inlineStr">
        <is>
          <t>JACINTAODAITURRALDE</t>
        </is>
      </c>
      <c r="E1380">
        <f>IF(COUNTIFS(Registros!$A$2:$A$6000,"NP",Registros!$B$2:$B$6000,$A1380)&gt;0,1,0)</f>
        <v/>
      </c>
      <c r="F1380">
        <f>IF($E1380=1,SUMIFS(Registros!$F$2:$F$6000,Registros!$A$2:$A$6000,"NP",Registros!$B$2:$B$6000,$A1380),0)</f>
        <v/>
      </c>
      <c r="G1380">
        <f>IF(COUNTIFS(Registros!$A$2:$A$6000,"MOV",Registros!$B$2:$B$6000,$A1380)&gt;0,1,0)</f>
        <v/>
      </c>
      <c r="H1380">
        <f>IF($G1380=1,SUMIFS(Registros!$F$2:$F$6000,Registros!$A$2:$A$6000,"MOV",Registros!$B$2:$B$6000,$A1380),0)</f>
        <v/>
      </c>
      <c r="I1380">
        <f>IF(COUNTIFS(Registros!$A$2:$A$6000,"CS",Registros!$B$2:$B$6000,$A1380)&gt;0,1,0)</f>
        <v/>
      </c>
      <c r="J1380">
        <f>IF($I1380=1,SUMIFS(Registros!$I$2:$I$6000,Registros!$A$2:$A$6000,"CS",Registros!$B$2:$B$6000,$A1380),0)</f>
        <v/>
      </c>
      <c r="K1380">
        <f>IF(COUNTIFS(Winback!$K$2:$K$300,$D1380)&gt;0,1,0)</f>
        <v/>
      </c>
      <c r="L1380">
        <f>IF(AND($K1380=1,LEFT($A1380,3)="WB-"),SUMIFS(Winback!$D$2:$D$300,Winback!$K$2:$K$300,$D1380),0)</f>
        <v/>
      </c>
      <c r="M1380">
        <f>IF(OR($E1380=1,$G1380=1,SUMIFS(Registros!$J$2:$J$6000,Registros!$B$2:$B$6000,$A1380)&gt;0),1,0)</f>
        <v/>
      </c>
      <c r="N1380">
        <f>IF($J1380&gt;0,1,IF(COUNTIFS(Registros!$A$2:$A$6000,"CS",Registros!$B$2:$B$6000,$A1380,Registros!$K$2:$K$6000,"&lt;&gt;")&gt;0,1,0))</f>
        <v/>
      </c>
      <c r="O1380">
        <f>IF(AND($K1380=1,$E1380=0,$G1380=0,$I1380=0),"WINBACK",IF(AND($M1380=1,$N1380&gt;0),"CONVERGENTE",IF($M1380=1,"SOLO MÓVIL",IF($N1380&gt;0,"SOLO FIJO / INTERNET","SIN SERVICIOS"))))</f>
        <v/>
      </c>
      <c r="P1380">
        <f>IF($O1380="WINBACK","Recuperar (winback)",IF($O1380="CONVERGENTE","Upgrade / más líneas",IF($O1380="SOLO MÓVIL","Ofrecer fijo + internet (FLBBTV)",IF($O1380="SOLO FIJO / INTERNET","Ofrecer línea móvil Nextphone","Oferta completa (móvil + fijo + internet)"))))</f>
        <v/>
      </c>
      <c r="Q1380">
        <f>$F1380+$H1380+$L1380</f>
        <v/>
      </c>
      <c r="R1380">
        <f>IFERROR(VLOOKUP($A1380,Registros!$B$2:$G$6000,6,0),IFERROR(VLOOKUP($D1380,Winback!$B$2:$C$300,2,0),""))</f>
        <v/>
      </c>
      <c r="S1380">
        <f>IF($E1380=1,"NP","")&amp;IF($G1380=1,"+MOV","")&amp;IF($I1380=1,"+CS","")&amp;IF($K1380=1,"+WB","")</f>
        <v/>
      </c>
      <c r="T1380">
        <f>$E1380+$G1380+$I1380+$K1380</f>
        <v/>
      </c>
    </row>
    <row r="1381">
      <c r="A1381" t="inlineStr">
        <is>
          <t>348070260000</t>
        </is>
      </c>
      <c r="B1381" t="inlineStr">
        <is>
          <t>34807026</t>
        </is>
      </c>
      <c r="C1381" t="inlineStr">
        <is>
          <t>PEDRO HERNÁNDEZ MAURE</t>
        </is>
      </c>
      <c r="D1381" t="inlineStr">
        <is>
          <t>PEDROHERNANDEZMAURE</t>
        </is>
      </c>
      <c r="E1381">
        <f>IF(COUNTIFS(Registros!$A$2:$A$6000,"NP",Registros!$B$2:$B$6000,$A1381)&gt;0,1,0)</f>
        <v/>
      </c>
      <c r="F1381">
        <f>IF($E1381=1,SUMIFS(Registros!$F$2:$F$6000,Registros!$A$2:$A$6000,"NP",Registros!$B$2:$B$6000,$A1381),0)</f>
        <v/>
      </c>
      <c r="G1381">
        <f>IF(COUNTIFS(Registros!$A$2:$A$6000,"MOV",Registros!$B$2:$B$6000,$A1381)&gt;0,1,0)</f>
        <v/>
      </c>
      <c r="H1381">
        <f>IF($G1381=1,SUMIFS(Registros!$F$2:$F$6000,Registros!$A$2:$A$6000,"MOV",Registros!$B$2:$B$6000,$A1381),0)</f>
        <v/>
      </c>
      <c r="I1381">
        <f>IF(COUNTIFS(Registros!$A$2:$A$6000,"CS",Registros!$B$2:$B$6000,$A1381)&gt;0,1,0)</f>
        <v/>
      </c>
      <c r="J1381">
        <f>IF($I1381=1,SUMIFS(Registros!$I$2:$I$6000,Registros!$A$2:$A$6000,"CS",Registros!$B$2:$B$6000,$A1381),0)</f>
        <v/>
      </c>
      <c r="K1381">
        <f>IF(COUNTIFS(Winback!$K$2:$K$300,$D1381)&gt;0,1,0)</f>
        <v/>
      </c>
      <c r="L1381">
        <f>IF(AND($K1381=1,LEFT($A1381,3)="WB-"),SUMIFS(Winback!$D$2:$D$300,Winback!$K$2:$K$300,$D1381),0)</f>
        <v/>
      </c>
      <c r="M1381">
        <f>IF(OR($E1381=1,$G1381=1,SUMIFS(Registros!$J$2:$J$6000,Registros!$B$2:$B$6000,$A1381)&gt;0),1,0)</f>
        <v/>
      </c>
      <c r="N1381">
        <f>IF($J1381&gt;0,1,IF(COUNTIFS(Registros!$A$2:$A$6000,"CS",Registros!$B$2:$B$6000,$A1381,Registros!$K$2:$K$6000,"&lt;&gt;")&gt;0,1,0))</f>
        <v/>
      </c>
      <c r="O1381">
        <f>IF(AND($K1381=1,$E1381=0,$G1381=0,$I1381=0),"WINBACK",IF(AND($M1381=1,$N1381&gt;0),"CONVERGENTE",IF($M1381=1,"SOLO MÓVIL",IF($N1381&gt;0,"SOLO FIJO / INTERNET","SIN SERVICIOS"))))</f>
        <v/>
      </c>
      <c r="P1381">
        <f>IF($O1381="WINBACK","Recuperar (winback)",IF($O1381="CONVERGENTE","Upgrade / más líneas",IF($O1381="SOLO MÓVIL","Ofrecer fijo + internet (FLBBTV)",IF($O1381="SOLO FIJO / INTERNET","Ofrecer línea móvil Nextphone","Oferta completa (móvil + fijo + internet)"))))</f>
        <v/>
      </c>
      <c r="Q1381">
        <f>$F1381+$H1381+$L1381</f>
        <v/>
      </c>
      <c r="R1381">
        <f>IFERROR(VLOOKUP($A1381,Registros!$B$2:$G$6000,6,0),IFERROR(VLOOKUP($D1381,Winback!$B$2:$C$300,2,0),""))</f>
        <v/>
      </c>
      <c r="S1381">
        <f>IF($E1381=1,"NP","")&amp;IF($G1381=1,"+MOV","")&amp;IF($I1381=1,"+CS","")&amp;IF($K1381=1,"+WB","")</f>
        <v/>
      </c>
      <c r="T1381">
        <f>$E1381+$G1381+$I1381+$K1381</f>
        <v/>
      </c>
    </row>
    <row r="1382">
      <c r="A1382" t="inlineStr">
        <is>
          <t>355336280000</t>
        </is>
      </c>
      <c r="B1382" t="inlineStr">
        <is>
          <t>35533628</t>
        </is>
      </c>
      <c r="C1382" t="inlineStr">
        <is>
          <t>MARTA I RODRIGUEZ M</t>
        </is>
      </c>
      <c r="D1382" t="inlineStr">
        <is>
          <t>MARTAIRODRIGUEZM</t>
        </is>
      </c>
      <c r="E1382">
        <f>IF(COUNTIFS(Registros!$A$2:$A$6000,"NP",Registros!$B$2:$B$6000,$A1382)&gt;0,1,0)</f>
        <v/>
      </c>
      <c r="F1382">
        <f>IF($E1382=1,SUMIFS(Registros!$F$2:$F$6000,Registros!$A$2:$A$6000,"NP",Registros!$B$2:$B$6000,$A1382),0)</f>
        <v/>
      </c>
      <c r="G1382">
        <f>IF(COUNTIFS(Registros!$A$2:$A$6000,"MOV",Registros!$B$2:$B$6000,$A1382)&gt;0,1,0)</f>
        <v/>
      </c>
      <c r="H1382">
        <f>IF($G1382=1,SUMIFS(Registros!$F$2:$F$6000,Registros!$A$2:$A$6000,"MOV",Registros!$B$2:$B$6000,$A1382),0)</f>
        <v/>
      </c>
      <c r="I1382">
        <f>IF(COUNTIFS(Registros!$A$2:$A$6000,"CS",Registros!$B$2:$B$6000,$A1382)&gt;0,1,0)</f>
        <v/>
      </c>
      <c r="J1382">
        <f>IF($I1382=1,SUMIFS(Registros!$I$2:$I$6000,Registros!$A$2:$A$6000,"CS",Registros!$B$2:$B$6000,$A1382),0)</f>
        <v/>
      </c>
      <c r="K1382">
        <f>IF(COUNTIFS(Winback!$K$2:$K$300,$D1382)&gt;0,1,0)</f>
        <v/>
      </c>
      <c r="L1382">
        <f>IF(AND($K1382=1,LEFT($A1382,3)="WB-"),SUMIFS(Winback!$D$2:$D$300,Winback!$K$2:$K$300,$D1382),0)</f>
        <v/>
      </c>
      <c r="M1382">
        <f>IF(OR($E1382=1,$G1382=1,SUMIFS(Registros!$J$2:$J$6000,Registros!$B$2:$B$6000,$A1382)&gt;0),1,0)</f>
        <v/>
      </c>
      <c r="N1382">
        <f>IF($J1382&gt;0,1,IF(COUNTIFS(Registros!$A$2:$A$6000,"CS",Registros!$B$2:$B$6000,$A1382,Registros!$K$2:$K$6000,"&lt;&gt;")&gt;0,1,0))</f>
        <v/>
      </c>
      <c r="O1382">
        <f>IF(AND($K1382=1,$E1382=0,$G1382=0,$I1382=0),"WINBACK",IF(AND($M1382=1,$N1382&gt;0),"CONVERGENTE",IF($M1382=1,"SOLO MÓVIL",IF($N1382&gt;0,"SOLO FIJO / INTERNET","SIN SERVICIOS"))))</f>
        <v/>
      </c>
      <c r="P1382">
        <f>IF($O1382="WINBACK","Recuperar (winback)",IF($O1382="CONVERGENTE","Upgrade / más líneas",IF($O1382="SOLO MÓVIL","Ofrecer fijo + internet (FLBBTV)",IF($O1382="SOLO FIJO / INTERNET","Ofrecer línea móvil Nextphone","Oferta completa (móvil + fijo + internet)"))))</f>
        <v/>
      </c>
      <c r="Q1382">
        <f>$F1382+$H1382+$L1382</f>
        <v/>
      </c>
      <c r="R1382">
        <f>IFERROR(VLOOKUP($A1382,Registros!$B$2:$G$6000,6,0),IFERROR(VLOOKUP($D1382,Winback!$B$2:$C$300,2,0),""))</f>
        <v/>
      </c>
      <c r="S1382">
        <f>IF($E1382=1,"NP","")&amp;IF($G1382=1,"+MOV","")&amp;IF($I1382=1,"+CS","")&amp;IF($K1382=1,"+WB","")</f>
        <v/>
      </c>
      <c r="T1382">
        <f>$E1382+$G1382+$I1382+$K1382</f>
        <v/>
      </c>
    </row>
    <row r="1383">
      <c r="A1383" t="inlineStr">
        <is>
          <t>349150160000</t>
        </is>
      </c>
      <c r="B1383" t="inlineStr">
        <is>
          <t>34915016</t>
        </is>
      </c>
      <c r="C1383" t="inlineStr">
        <is>
          <t>MOISÉS SAEZ</t>
        </is>
      </c>
      <c r="D1383" t="inlineStr">
        <is>
          <t>MOISESSAEZ</t>
        </is>
      </c>
      <c r="E1383">
        <f>IF(COUNTIFS(Registros!$A$2:$A$6000,"NP",Registros!$B$2:$B$6000,$A1383)&gt;0,1,0)</f>
        <v/>
      </c>
      <c r="F1383">
        <f>IF($E1383=1,SUMIFS(Registros!$F$2:$F$6000,Registros!$A$2:$A$6000,"NP",Registros!$B$2:$B$6000,$A1383),0)</f>
        <v/>
      </c>
      <c r="G1383">
        <f>IF(COUNTIFS(Registros!$A$2:$A$6000,"MOV",Registros!$B$2:$B$6000,$A1383)&gt;0,1,0)</f>
        <v/>
      </c>
      <c r="H1383">
        <f>IF($G1383=1,SUMIFS(Registros!$F$2:$F$6000,Registros!$A$2:$A$6000,"MOV",Registros!$B$2:$B$6000,$A1383),0)</f>
        <v/>
      </c>
      <c r="I1383">
        <f>IF(COUNTIFS(Registros!$A$2:$A$6000,"CS",Registros!$B$2:$B$6000,$A1383)&gt;0,1,0)</f>
        <v/>
      </c>
      <c r="J1383">
        <f>IF($I1383=1,SUMIFS(Registros!$I$2:$I$6000,Registros!$A$2:$A$6000,"CS",Registros!$B$2:$B$6000,$A1383),0)</f>
        <v/>
      </c>
      <c r="K1383">
        <f>IF(COUNTIFS(Winback!$K$2:$K$300,$D1383)&gt;0,1,0)</f>
        <v/>
      </c>
      <c r="L1383">
        <f>IF(AND($K1383=1,LEFT($A1383,3)="WB-"),SUMIFS(Winback!$D$2:$D$300,Winback!$K$2:$K$300,$D1383),0)</f>
        <v/>
      </c>
      <c r="M1383">
        <f>IF(OR($E1383=1,$G1383=1,SUMIFS(Registros!$J$2:$J$6000,Registros!$B$2:$B$6000,$A1383)&gt;0),1,0)</f>
        <v/>
      </c>
      <c r="N1383">
        <f>IF($J1383&gt;0,1,IF(COUNTIFS(Registros!$A$2:$A$6000,"CS",Registros!$B$2:$B$6000,$A1383,Registros!$K$2:$K$6000,"&lt;&gt;")&gt;0,1,0))</f>
        <v/>
      </c>
      <c r="O1383">
        <f>IF(AND($K1383=1,$E1383=0,$G1383=0,$I1383=0),"WINBACK",IF(AND($M1383=1,$N1383&gt;0),"CONVERGENTE",IF($M1383=1,"SOLO MÓVIL",IF($N1383&gt;0,"SOLO FIJO / INTERNET","SIN SERVICIOS"))))</f>
        <v/>
      </c>
      <c r="P1383">
        <f>IF($O1383="WINBACK","Recuperar (winback)",IF($O1383="CONVERGENTE","Upgrade / más líneas",IF($O1383="SOLO MÓVIL","Ofrecer fijo + internet (FLBBTV)",IF($O1383="SOLO FIJO / INTERNET","Ofrecer línea móvil Nextphone","Oferta completa (móvil + fijo + internet)"))))</f>
        <v/>
      </c>
      <c r="Q1383">
        <f>$F1383+$H1383+$L1383</f>
        <v/>
      </c>
      <c r="R1383">
        <f>IFERROR(VLOOKUP($A1383,Registros!$B$2:$G$6000,6,0),IFERROR(VLOOKUP($D1383,Winback!$B$2:$C$300,2,0),""))</f>
        <v/>
      </c>
      <c r="S1383">
        <f>IF($E1383=1,"NP","")&amp;IF($G1383=1,"+MOV","")&amp;IF($I1383=1,"+CS","")&amp;IF($K1383=1,"+WB","")</f>
        <v/>
      </c>
      <c r="T1383">
        <f>$E1383+$G1383+$I1383+$K1383</f>
        <v/>
      </c>
    </row>
    <row r="1384">
      <c r="A1384" t="inlineStr">
        <is>
          <t>363000540000</t>
        </is>
      </c>
      <c r="B1384" t="inlineStr">
        <is>
          <t>36300054</t>
        </is>
      </c>
      <c r="C1384" t="inlineStr">
        <is>
          <t>VIELKA RODRIGUEZ</t>
        </is>
      </c>
      <c r="D1384" t="inlineStr">
        <is>
          <t>VIELKARODRIGUEZ</t>
        </is>
      </c>
      <c r="E1384">
        <f>IF(COUNTIFS(Registros!$A$2:$A$6000,"NP",Registros!$B$2:$B$6000,$A1384)&gt;0,1,0)</f>
        <v/>
      </c>
      <c r="F1384">
        <f>IF($E1384=1,SUMIFS(Registros!$F$2:$F$6000,Registros!$A$2:$A$6000,"NP",Registros!$B$2:$B$6000,$A1384),0)</f>
        <v/>
      </c>
      <c r="G1384">
        <f>IF(COUNTIFS(Registros!$A$2:$A$6000,"MOV",Registros!$B$2:$B$6000,$A1384)&gt;0,1,0)</f>
        <v/>
      </c>
      <c r="H1384">
        <f>IF($G1384=1,SUMIFS(Registros!$F$2:$F$6000,Registros!$A$2:$A$6000,"MOV",Registros!$B$2:$B$6000,$A1384),0)</f>
        <v/>
      </c>
      <c r="I1384">
        <f>IF(COUNTIFS(Registros!$A$2:$A$6000,"CS",Registros!$B$2:$B$6000,$A1384)&gt;0,1,0)</f>
        <v/>
      </c>
      <c r="J1384">
        <f>IF($I1384=1,SUMIFS(Registros!$I$2:$I$6000,Registros!$A$2:$A$6000,"CS",Registros!$B$2:$B$6000,$A1384),0)</f>
        <v/>
      </c>
      <c r="K1384">
        <f>IF(COUNTIFS(Winback!$K$2:$K$300,$D1384)&gt;0,1,0)</f>
        <v/>
      </c>
      <c r="L1384">
        <f>IF(AND($K1384=1,LEFT($A1384,3)="WB-"),SUMIFS(Winback!$D$2:$D$300,Winback!$K$2:$K$300,$D1384),0)</f>
        <v/>
      </c>
      <c r="M1384">
        <f>IF(OR($E1384=1,$G1384=1,SUMIFS(Registros!$J$2:$J$6000,Registros!$B$2:$B$6000,$A1384)&gt;0),1,0)</f>
        <v/>
      </c>
      <c r="N1384">
        <f>IF($J1384&gt;0,1,IF(COUNTIFS(Registros!$A$2:$A$6000,"CS",Registros!$B$2:$B$6000,$A1384,Registros!$K$2:$K$6000,"&lt;&gt;")&gt;0,1,0))</f>
        <v/>
      </c>
      <c r="O1384">
        <f>IF(AND($K1384=1,$E1384=0,$G1384=0,$I1384=0),"WINBACK",IF(AND($M1384=1,$N1384&gt;0),"CONVERGENTE",IF($M1384=1,"SOLO MÓVIL",IF($N1384&gt;0,"SOLO FIJO / INTERNET","SIN SERVICIOS"))))</f>
        <v/>
      </c>
      <c r="P1384">
        <f>IF($O1384="WINBACK","Recuperar (winback)",IF($O1384="CONVERGENTE","Upgrade / más líneas",IF($O1384="SOLO MÓVIL","Ofrecer fijo + internet (FLBBTV)",IF($O1384="SOLO FIJO / INTERNET","Ofrecer línea móvil Nextphone","Oferta completa (móvil + fijo + internet)"))))</f>
        <v/>
      </c>
      <c r="Q1384">
        <f>$F1384+$H1384+$L1384</f>
        <v/>
      </c>
      <c r="R1384">
        <f>IFERROR(VLOOKUP($A1384,Registros!$B$2:$G$6000,6,0),IFERROR(VLOOKUP($D1384,Winback!$B$2:$C$300,2,0),""))</f>
        <v/>
      </c>
      <c r="S1384">
        <f>IF($E1384=1,"NP","")&amp;IF($G1384=1,"+MOV","")&amp;IF($I1384=1,"+CS","")&amp;IF($K1384=1,"+WB","")</f>
        <v/>
      </c>
      <c r="T1384">
        <f>$E1384+$G1384+$I1384+$K1384</f>
        <v/>
      </c>
    </row>
    <row r="1385">
      <c r="A1385" t="inlineStr">
        <is>
          <t>352058170000</t>
        </is>
      </c>
      <c r="B1385" t="inlineStr">
        <is>
          <t>35205817</t>
        </is>
      </c>
      <c r="C1385" t="inlineStr">
        <is>
          <t>LUIS DE GRACIAS</t>
        </is>
      </c>
      <c r="D1385" t="inlineStr">
        <is>
          <t>LUISDEGRACIAS</t>
        </is>
      </c>
      <c r="E1385">
        <f>IF(COUNTIFS(Registros!$A$2:$A$6000,"NP",Registros!$B$2:$B$6000,$A1385)&gt;0,1,0)</f>
        <v/>
      </c>
      <c r="F1385">
        <f>IF($E1385=1,SUMIFS(Registros!$F$2:$F$6000,Registros!$A$2:$A$6000,"NP",Registros!$B$2:$B$6000,$A1385),0)</f>
        <v/>
      </c>
      <c r="G1385">
        <f>IF(COUNTIFS(Registros!$A$2:$A$6000,"MOV",Registros!$B$2:$B$6000,$A1385)&gt;0,1,0)</f>
        <v/>
      </c>
      <c r="H1385">
        <f>IF($G1385=1,SUMIFS(Registros!$F$2:$F$6000,Registros!$A$2:$A$6000,"MOV",Registros!$B$2:$B$6000,$A1385),0)</f>
        <v/>
      </c>
      <c r="I1385">
        <f>IF(COUNTIFS(Registros!$A$2:$A$6000,"CS",Registros!$B$2:$B$6000,$A1385)&gt;0,1,0)</f>
        <v/>
      </c>
      <c r="J1385">
        <f>IF($I1385=1,SUMIFS(Registros!$I$2:$I$6000,Registros!$A$2:$A$6000,"CS",Registros!$B$2:$B$6000,$A1385),0)</f>
        <v/>
      </c>
      <c r="K1385">
        <f>IF(COUNTIFS(Winback!$K$2:$K$300,$D1385)&gt;0,1,0)</f>
        <v/>
      </c>
      <c r="L1385">
        <f>IF(AND($K1385=1,LEFT($A1385,3)="WB-"),SUMIFS(Winback!$D$2:$D$300,Winback!$K$2:$K$300,$D1385),0)</f>
        <v/>
      </c>
      <c r="M1385">
        <f>IF(OR($E1385=1,$G1385=1,SUMIFS(Registros!$J$2:$J$6000,Registros!$B$2:$B$6000,$A1385)&gt;0),1,0)</f>
        <v/>
      </c>
      <c r="N1385">
        <f>IF($J1385&gt;0,1,IF(COUNTIFS(Registros!$A$2:$A$6000,"CS",Registros!$B$2:$B$6000,$A1385,Registros!$K$2:$K$6000,"&lt;&gt;")&gt;0,1,0))</f>
        <v/>
      </c>
      <c r="O1385">
        <f>IF(AND($K1385=1,$E1385=0,$G1385=0,$I1385=0),"WINBACK",IF(AND($M1385=1,$N1385&gt;0),"CONVERGENTE",IF($M1385=1,"SOLO MÓVIL",IF($N1385&gt;0,"SOLO FIJO / INTERNET","SIN SERVICIOS"))))</f>
        <v/>
      </c>
      <c r="P1385">
        <f>IF($O1385="WINBACK","Recuperar (winback)",IF($O1385="CONVERGENTE","Upgrade / más líneas",IF($O1385="SOLO MÓVIL","Ofrecer fijo + internet (FLBBTV)",IF($O1385="SOLO FIJO / INTERNET","Ofrecer línea móvil Nextphone","Oferta completa (móvil + fijo + internet)"))))</f>
        <v/>
      </c>
      <c r="Q1385">
        <f>$F1385+$H1385+$L1385</f>
        <v/>
      </c>
      <c r="R1385">
        <f>IFERROR(VLOOKUP($A1385,Registros!$B$2:$G$6000,6,0),IFERROR(VLOOKUP($D1385,Winback!$B$2:$C$300,2,0),""))</f>
        <v/>
      </c>
      <c r="S1385">
        <f>IF($E1385=1,"NP","")&amp;IF($G1385=1,"+MOV","")&amp;IF($I1385=1,"+CS","")&amp;IF($K1385=1,"+WB","")</f>
        <v/>
      </c>
      <c r="T1385">
        <f>$E1385+$G1385+$I1385+$K1385</f>
        <v/>
      </c>
    </row>
    <row r="1386">
      <c r="A1386" t="inlineStr">
        <is>
          <t>354309560000</t>
        </is>
      </c>
      <c r="B1386" t="inlineStr">
        <is>
          <t>35430956</t>
        </is>
      </c>
      <c r="C1386" t="inlineStr">
        <is>
          <t>MANUEL CHAVEZ</t>
        </is>
      </c>
      <c r="D1386" t="inlineStr">
        <is>
          <t>MANUELCHAVEZ</t>
        </is>
      </c>
      <c r="E1386">
        <f>IF(COUNTIFS(Registros!$A$2:$A$6000,"NP",Registros!$B$2:$B$6000,$A1386)&gt;0,1,0)</f>
        <v/>
      </c>
      <c r="F1386">
        <f>IF($E1386=1,SUMIFS(Registros!$F$2:$F$6000,Registros!$A$2:$A$6000,"NP",Registros!$B$2:$B$6000,$A1386),0)</f>
        <v/>
      </c>
      <c r="G1386">
        <f>IF(COUNTIFS(Registros!$A$2:$A$6000,"MOV",Registros!$B$2:$B$6000,$A1386)&gt;0,1,0)</f>
        <v/>
      </c>
      <c r="H1386">
        <f>IF($G1386=1,SUMIFS(Registros!$F$2:$F$6000,Registros!$A$2:$A$6000,"MOV",Registros!$B$2:$B$6000,$A1386),0)</f>
        <v/>
      </c>
      <c r="I1386">
        <f>IF(COUNTIFS(Registros!$A$2:$A$6000,"CS",Registros!$B$2:$B$6000,$A1386)&gt;0,1,0)</f>
        <v/>
      </c>
      <c r="J1386">
        <f>IF($I1386=1,SUMIFS(Registros!$I$2:$I$6000,Registros!$A$2:$A$6000,"CS",Registros!$B$2:$B$6000,$A1386),0)</f>
        <v/>
      </c>
      <c r="K1386">
        <f>IF(COUNTIFS(Winback!$K$2:$K$300,$D1386)&gt;0,1,0)</f>
        <v/>
      </c>
      <c r="L1386">
        <f>IF(AND($K1386=1,LEFT($A1386,3)="WB-"),SUMIFS(Winback!$D$2:$D$300,Winback!$K$2:$K$300,$D1386),0)</f>
        <v/>
      </c>
      <c r="M1386">
        <f>IF(OR($E1386=1,$G1386=1,SUMIFS(Registros!$J$2:$J$6000,Registros!$B$2:$B$6000,$A1386)&gt;0),1,0)</f>
        <v/>
      </c>
      <c r="N1386">
        <f>IF($J1386&gt;0,1,IF(COUNTIFS(Registros!$A$2:$A$6000,"CS",Registros!$B$2:$B$6000,$A1386,Registros!$K$2:$K$6000,"&lt;&gt;")&gt;0,1,0))</f>
        <v/>
      </c>
      <c r="O1386">
        <f>IF(AND($K1386=1,$E1386=0,$G1386=0,$I1386=0),"WINBACK",IF(AND($M1386=1,$N1386&gt;0),"CONVERGENTE",IF($M1386=1,"SOLO MÓVIL",IF($N1386&gt;0,"SOLO FIJO / INTERNET","SIN SERVICIOS"))))</f>
        <v/>
      </c>
      <c r="P1386">
        <f>IF($O1386="WINBACK","Recuperar (winback)",IF($O1386="CONVERGENTE","Upgrade / más líneas",IF($O1386="SOLO MÓVIL","Ofrecer fijo + internet (FLBBTV)",IF($O1386="SOLO FIJO / INTERNET","Ofrecer línea móvil Nextphone","Oferta completa (móvil + fijo + internet)"))))</f>
        <v/>
      </c>
      <c r="Q1386">
        <f>$F1386+$H1386+$L1386</f>
        <v/>
      </c>
      <c r="R1386">
        <f>IFERROR(VLOOKUP($A1386,Registros!$B$2:$G$6000,6,0),IFERROR(VLOOKUP($D1386,Winback!$B$2:$C$300,2,0),""))</f>
        <v/>
      </c>
      <c r="S1386">
        <f>IF($E1386=1,"NP","")&amp;IF($G1386=1,"+MOV","")&amp;IF($I1386=1,"+CS","")&amp;IF($K1386=1,"+WB","")</f>
        <v/>
      </c>
      <c r="T1386">
        <f>$E1386+$G1386+$I1386+$K1386</f>
        <v/>
      </c>
    </row>
    <row r="1387">
      <c r="A1387" t="inlineStr">
        <is>
          <t>366042180000</t>
        </is>
      </c>
      <c r="B1387" t="inlineStr">
        <is>
          <t>36604218</t>
        </is>
      </c>
      <c r="C1387" t="inlineStr">
        <is>
          <t>ISMAEL GUEVARRA</t>
        </is>
      </c>
      <c r="D1387" t="inlineStr">
        <is>
          <t>ISMAELGUEVARRA</t>
        </is>
      </c>
      <c r="E1387">
        <f>IF(COUNTIFS(Registros!$A$2:$A$6000,"NP",Registros!$B$2:$B$6000,$A1387)&gt;0,1,0)</f>
        <v/>
      </c>
      <c r="F1387">
        <f>IF($E1387=1,SUMIFS(Registros!$F$2:$F$6000,Registros!$A$2:$A$6000,"NP",Registros!$B$2:$B$6000,$A1387),0)</f>
        <v/>
      </c>
      <c r="G1387">
        <f>IF(COUNTIFS(Registros!$A$2:$A$6000,"MOV",Registros!$B$2:$B$6000,$A1387)&gt;0,1,0)</f>
        <v/>
      </c>
      <c r="H1387">
        <f>IF($G1387=1,SUMIFS(Registros!$F$2:$F$6000,Registros!$A$2:$A$6000,"MOV",Registros!$B$2:$B$6000,$A1387),0)</f>
        <v/>
      </c>
      <c r="I1387">
        <f>IF(COUNTIFS(Registros!$A$2:$A$6000,"CS",Registros!$B$2:$B$6000,$A1387)&gt;0,1,0)</f>
        <v/>
      </c>
      <c r="J1387">
        <f>IF($I1387=1,SUMIFS(Registros!$I$2:$I$6000,Registros!$A$2:$A$6000,"CS",Registros!$B$2:$B$6000,$A1387),0)</f>
        <v/>
      </c>
      <c r="K1387">
        <f>IF(COUNTIFS(Winback!$K$2:$K$300,$D1387)&gt;0,1,0)</f>
        <v/>
      </c>
      <c r="L1387">
        <f>IF(AND($K1387=1,LEFT($A1387,3)="WB-"),SUMIFS(Winback!$D$2:$D$300,Winback!$K$2:$K$300,$D1387),0)</f>
        <v/>
      </c>
      <c r="M1387">
        <f>IF(OR($E1387=1,$G1387=1,SUMIFS(Registros!$J$2:$J$6000,Registros!$B$2:$B$6000,$A1387)&gt;0),1,0)</f>
        <v/>
      </c>
      <c r="N1387">
        <f>IF($J1387&gt;0,1,IF(COUNTIFS(Registros!$A$2:$A$6000,"CS",Registros!$B$2:$B$6000,$A1387,Registros!$K$2:$K$6000,"&lt;&gt;")&gt;0,1,0))</f>
        <v/>
      </c>
      <c r="O1387">
        <f>IF(AND($K1387=1,$E1387=0,$G1387=0,$I1387=0),"WINBACK",IF(AND($M1387=1,$N1387&gt;0),"CONVERGENTE",IF($M1387=1,"SOLO MÓVIL",IF($N1387&gt;0,"SOLO FIJO / INTERNET","SIN SERVICIOS"))))</f>
        <v/>
      </c>
      <c r="P1387">
        <f>IF($O1387="WINBACK","Recuperar (winback)",IF($O1387="CONVERGENTE","Upgrade / más líneas",IF($O1387="SOLO MÓVIL","Ofrecer fijo + internet (FLBBTV)",IF($O1387="SOLO FIJO / INTERNET","Ofrecer línea móvil Nextphone","Oferta completa (móvil + fijo + internet)"))))</f>
        <v/>
      </c>
      <c r="Q1387">
        <f>$F1387+$H1387+$L1387</f>
        <v/>
      </c>
      <c r="R1387">
        <f>IFERROR(VLOOKUP($A1387,Registros!$B$2:$G$6000,6,0),IFERROR(VLOOKUP($D1387,Winback!$B$2:$C$300,2,0),""))</f>
        <v/>
      </c>
      <c r="S1387">
        <f>IF($E1387=1,"NP","")&amp;IF($G1387=1,"+MOV","")&amp;IF($I1387=1,"+CS","")&amp;IF($K1387=1,"+WB","")</f>
        <v/>
      </c>
      <c r="T1387">
        <f>$E1387+$G1387+$I1387+$K1387</f>
        <v/>
      </c>
    </row>
    <row r="1388">
      <c r="A1388" t="inlineStr">
        <is>
          <t>349290410000</t>
        </is>
      </c>
      <c r="B1388" t="inlineStr">
        <is>
          <t>34929041</t>
        </is>
      </c>
      <c r="C1388" t="inlineStr">
        <is>
          <t>ROLANDO DIAZ BARBA</t>
        </is>
      </c>
      <c r="D1388" t="inlineStr">
        <is>
          <t>ROLANDODIAZBARBA</t>
        </is>
      </c>
      <c r="E1388">
        <f>IF(COUNTIFS(Registros!$A$2:$A$6000,"NP",Registros!$B$2:$B$6000,$A1388)&gt;0,1,0)</f>
        <v/>
      </c>
      <c r="F1388">
        <f>IF($E1388=1,SUMIFS(Registros!$F$2:$F$6000,Registros!$A$2:$A$6000,"NP",Registros!$B$2:$B$6000,$A1388),0)</f>
        <v/>
      </c>
      <c r="G1388">
        <f>IF(COUNTIFS(Registros!$A$2:$A$6000,"MOV",Registros!$B$2:$B$6000,$A1388)&gt;0,1,0)</f>
        <v/>
      </c>
      <c r="H1388">
        <f>IF($G1388=1,SUMIFS(Registros!$F$2:$F$6000,Registros!$A$2:$A$6000,"MOV",Registros!$B$2:$B$6000,$A1388),0)</f>
        <v/>
      </c>
      <c r="I1388">
        <f>IF(COUNTIFS(Registros!$A$2:$A$6000,"CS",Registros!$B$2:$B$6000,$A1388)&gt;0,1,0)</f>
        <v/>
      </c>
      <c r="J1388">
        <f>IF($I1388=1,SUMIFS(Registros!$I$2:$I$6000,Registros!$A$2:$A$6000,"CS",Registros!$B$2:$B$6000,$A1388),0)</f>
        <v/>
      </c>
      <c r="K1388">
        <f>IF(COUNTIFS(Winback!$K$2:$K$300,$D1388)&gt;0,1,0)</f>
        <v/>
      </c>
      <c r="L1388">
        <f>IF(AND($K1388=1,LEFT($A1388,3)="WB-"),SUMIFS(Winback!$D$2:$D$300,Winback!$K$2:$K$300,$D1388),0)</f>
        <v/>
      </c>
      <c r="M1388">
        <f>IF(OR($E1388=1,$G1388=1,SUMIFS(Registros!$J$2:$J$6000,Registros!$B$2:$B$6000,$A1388)&gt;0),1,0)</f>
        <v/>
      </c>
      <c r="N1388">
        <f>IF($J1388&gt;0,1,IF(COUNTIFS(Registros!$A$2:$A$6000,"CS",Registros!$B$2:$B$6000,$A1388,Registros!$K$2:$K$6000,"&lt;&gt;")&gt;0,1,0))</f>
        <v/>
      </c>
      <c r="O1388">
        <f>IF(AND($K1388=1,$E1388=0,$G1388=0,$I1388=0),"WINBACK",IF(AND($M1388=1,$N1388&gt;0),"CONVERGENTE",IF($M1388=1,"SOLO MÓVIL",IF($N1388&gt;0,"SOLO FIJO / INTERNET","SIN SERVICIOS"))))</f>
        <v/>
      </c>
      <c r="P1388">
        <f>IF($O1388="WINBACK","Recuperar (winback)",IF($O1388="CONVERGENTE","Upgrade / más líneas",IF($O1388="SOLO MÓVIL","Ofrecer fijo + internet (FLBBTV)",IF($O1388="SOLO FIJO / INTERNET","Ofrecer línea móvil Nextphone","Oferta completa (móvil + fijo + internet)"))))</f>
        <v/>
      </c>
      <c r="Q1388">
        <f>$F1388+$H1388+$L1388</f>
        <v/>
      </c>
      <c r="R1388">
        <f>IFERROR(VLOOKUP($A1388,Registros!$B$2:$G$6000,6,0),IFERROR(VLOOKUP($D1388,Winback!$B$2:$C$300,2,0),""))</f>
        <v/>
      </c>
      <c r="S1388">
        <f>IF($E1388=1,"NP","")&amp;IF($G1388=1,"+MOV","")&amp;IF($I1388=1,"+CS","")&amp;IF($K1388=1,"+WB","")</f>
        <v/>
      </c>
      <c r="T1388">
        <f>$E1388+$G1388+$I1388+$K1388</f>
        <v/>
      </c>
    </row>
    <row r="1389">
      <c r="A1389" t="inlineStr">
        <is>
          <t>353098890000</t>
        </is>
      </c>
      <c r="B1389" t="inlineStr">
        <is>
          <t>35309889</t>
        </is>
      </c>
      <c r="C1389" t="inlineStr">
        <is>
          <t>TEODOLINDA VALDES</t>
        </is>
      </c>
      <c r="D1389" t="inlineStr">
        <is>
          <t>TEODOLINDAVALDES</t>
        </is>
      </c>
      <c r="E1389">
        <f>IF(COUNTIFS(Registros!$A$2:$A$6000,"NP",Registros!$B$2:$B$6000,$A1389)&gt;0,1,0)</f>
        <v/>
      </c>
      <c r="F1389">
        <f>IF($E1389=1,SUMIFS(Registros!$F$2:$F$6000,Registros!$A$2:$A$6000,"NP",Registros!$B$2:$B$6000,$A1389),0)</f>
        <v/>
      </c>
      <c r="G1389">
        <f>IF(COUNTIFS(Registros!$A$2:$A$6000,"MOV",Registros!$B$2:$B$6000,$A1389)&gt;0,1,0)</f>
        <v/>
      </c>
      <c r="H1389">
        <f>IF($G1389=1,SUMIFS(Registros!$F$2:$F$6000,Registros!$A$2:$A$6000,"MOV",Registros!$B$2:$B$6000,$A1389),0)</f>
        <v/>
      </c>
      <c r="I1389">
        <f>IF(COUNTIFS(Registros!$A$2:$A$6000,"CS",Registros!$B$2:$B$6000,$A1389)&gt;0,1,0)</f>
        <v/>
      </c>
      <c r="J1389">
        <f>IF($I1389=1,SUMIFS(Registros!$I$2:$I$6000,Registros!$A$2:$A$6000,"CS",Registros!$B$2:$B$6000,$A1389),0)</f>
        <v/>
      </c>
      <c r="K1389">
        <f>IF(COUNTIFS(Winback!$K$2:$K$300,$D1389)&gt;0,1,0)</f>
        <v/>
      </c>
      <c r="L1389">
        <f>IF(AND($K1389=1,LEFT($A1389,3)="WB-"),SUMIFS(Winback!$D$2:$D$300,Winback!$K$2:$K$300,$D1389),0)</f>
        <v/>
      </c>
      <c r="M1389">
        <f>IF(OR($E1389=1,$G1389=1,SUMIFS(Registros!$J$2:$J$6000,Registros!$B$2:$B$6000,$A1389)&gt;0),1,0)</f>
        <v/>
      </c>
      <c r="N1389">
        <f>IF($J1389&gt;0,1,IF(COUNTIFS(Registros!$A$2:$A$6000,"CS",Registros!$B$2:$B$6000,$A1389,Registros!$K$2:$K$6000,"&lt;&gt;")&gt;0,1,0))</f>
        <v/>
      </c>
      <c r="O1389">
        <f>IF(AND($K1389=1,$E1389=0,$G1389=0,$I1389=0),"WINBACK",IF(AND($M1389=1,$N1389&gt;0),"CONVERGENTE",IF($M1389=1,"SOLO MÓVIL",IF($N1389&gt;0,"SOLO FIJO / INTERNET","SIN SERVICIOS"))))</f>
        <v/>
      </c>
      <c r="P1389">
        <f>IF($O1389="WINBACK","Recuperar (winback)",IF($O1389="CONVERGENTE","Upgrade / más líneas",IF($O1389="SOLO MÓVIL","Ofrecer fijo + internet (FLBBTV)",IF($O1389="SOLO FIJO / INTERNET","Ofrecer línea móvil Nextphone","Oferta completa (móvil + fijo + internet)"))))</f>
        <v/>
      </c>
      <c r="Q1389">
        <f>$F1389+$H1389+$L1389</f>
        <v/>
      </c>
      <c r="R1389">
        <f>IFERROR(VLOOKUP($A1389,Registros!$B$2:$G$6000,6,0),IFERROR(VLOOKUP($D1389,Winback!$B$2:$C$300,2,0),""))</f>
        <v/>
      </c>
      <c r="S1389">
        <f>IF($E1389=1,"NP","")&amp;IF($G1389=1,"+MOV","")&amp;IF($I1389=1,"+CS","")&amp;IF($K1389=1,"+WB","")</f>
        <v/>
      </c>
      <c r="T1389">
        <f>$E1389+$G1389+$I1389+$K1389</f>
        <v/>
      </c>
    </row>
    <row r="1390">
      <c r="A1390" t="inlineStr">
        <is>
          <t>354095180000</t>
        </is>
      </c>
      <c r="B1390" t="inlineStr">
        <is>
          <t>35409518</t>
        </is>
      </c>
      <c r="C1390" t="inlineStr">
        <is>
          <t>TEODOLINDA VALDES</t>
        </is>
      </c>
      <c r="D1390" t="inlineStr">
        <is>
          <t>TEODOLINDAVALDES</t>
        </is>
      </c>
      <c r="E1390">
        <f>IF(COUNTIFS(Registros!$A$2:$A$6000,"NP",Registros!$B$2:$B$6000,$A1390)&gt;0,1,0)</f>
        <v/>
      </c>
      <c r="F1390">
        <f>IF($E1390=1,SUMIFS(Registros!$F$2:$F$6000,Registros!$A$2:$A$6000,"NP",Registros!$B$2:$B$6000,$A1390),0)</f>
        <v/>
      </c>
      <c r="G1390">
        <f>IF(COUNTIFS(Registros!$A$2:$A$6000,"MOV",Registros!$B$2:$B$6000,$A1390)&gt;0,1,0)</f>
        <v/>
      </c>
      <c r="H1390">
        <f>IF($G1390=1,SUMIFS(Registros!$F$2:$F$6000,Registros!$A$2:$A$6000,"MOV",Registros!$B$2:$B$6000,$A1390),0)</f>
        <v/>
      </c>
      <c r="I1390">
        <f>IF(COUNTIFS(Registros!$A$2:$A$6000,"CS",Registros!$B$2:$B$6000,$A1390)&gt;0,1,0)</f>
        <v/>
      </c>
      <c r="J1390">
        <f>IF($I1390=1,SUMIFS(Registros!$I$2:$I$6000,Registros!$A$2:$A$6000,"CS",Registros!$B$2:$B$6000,$A1390),0)</f>
        <v/>
      </c>
      <c r="K1390">
        <f>IF(COUNTIFS(Winback!$K$2:$K$300,$D1390)&gt;0,1,0)</f>
        <v/>
      </c>
      <c r="L1390">
        <f>IF(AND($K1390=1,LEFT($A1390,3)="WB-"),SUMIFS(Winback!$D$2:$D$300,Winback!$K$2:$K$300,$D1390),0)</f>
        <v/>
      </c>
      <c r="M1390">
        <f>IF(OR($E1390=1,$G1390=1,SUMIFS(Registros!$J$2:$J$6000,Registros!$B$2:$B$6000,$A1390)&gt;0),1,0)</f>
        <v/>
      </c>
      <c r="N1390">
        <f>IF($J1390&gt;0,1,IF(COUNTIFS(Registros!$A$2:$A$6000,"CS",Registros!$B$2:$B$6000,$A1390,Registros!$K$2:$K$6000,"&lt;&gt;")&gt;0,1,0))</f>
        <v/>
      </c>
      <c r="O1390">
        <f>IF(AND($K1390=1,$E1390=0,$G1390=0,$I1390=0),"WINBACK",IF(AND($M1390=1,$N1390&gt;0),"CONVERGENTE",IF($M1390=1,"SOLO MÓVIL",IF($N1390&gt;0,"SOLO FIJO / INTERNET","SIN SERVICIOS"))))</f>
        <v/>
      </c>
      <c r="P1390">
        <f>IF($O1390="WINBACK","Recuperar (winback)",IF($O1390="CONVERGENTE","Upgrade / más líneas",IF($O1390="SOLO MÓVIL","Ofrecer fijo + internet (FLBBTV)",IF($O1390="SOLO FIJO / INTERNET","Ofrecer línea móvil Nextphone","Oferta completa (móvil + fijo + internet)"))))</f>
        <v/>
      </c>
      <c r="Q1390">
        <f>$F1390+$H1390+$L1390</f>
        <v/>
      </c>
      <c r="R1390">
        <f>IFERROR(VLOOKUP($A1390,Registros!$B$2:$G$6000,6,0),IFERROR(VLOOKUP($D1390,Winback!$B$2:$C$300,2,0),""))</f>
        <v/>
      </c>
      <c r="S1390">
        <f>IF($E1390=1,"NP","")&amp;IF($G1390=1,"+MOV","")&amp;IF($I1390=1,"+CS","")&amp;IF($K1390=1,"+WB","")</f>
        <v/>
      </c>
      <c r="T1390">
        <f>$E1390+$G1390+$I1390+$K1390</f>
        <v/>
      </c>
    </row>
    <row r="1391">
      <c r="A1391" t="inlineStr">
        <is>
          <t>353343740000</t>
        </is>
      </c>
      <c r="B1391" t="inlineStr">
        <is>
          <t>35334374</t>
        </is>
      </c>
      <c r="C1391" t="inlineStr">
        <is>
          <t>ERNESTO VEGA</t>
        </is>
      </c>
      <c r="D1391" t="inlineStr">
        <is>
          <t>ERNESTOVEGA</t>
        </is>
      </c>
      <c r="E1391">
        <f>IF(COUNTIFS(Registros!$A$2:$A$6000,"NP",Registros!$B$2:$B$6000,$A1391)&gt;0,1,0)</f>
        <v/>
      </c>
      <c r="F1391">
        <f>IF($E1391=1,SUMIFS(Registros!$F$2:$F$6000,Registros!$A$2:$A$6000,"NP",Registros!$B$2:$B$6000,$A1391),0)</f>
        <v/>
      </c>
      <c r="G1391">
        <f>IF(COUNTIFS(Registros!$A$2:$A$6000,"MOV",Registros!$B$2:$B$6000,$A1391)&gt;0,1,0)</f>
        <v/>
      </c>
      <c r="H1391">
        <f>IF($G1391=1,SUMIFS(Registros!$F$2:$F$6000,Registros!$A$2:$A$6000,"MOV",Registros!$B$2:$B$6000,$A1391),0)</f>
        <v/>
      </c>
      <c r="I1391">
        <f>IF(COUNTIFS(Registros!$A$2:$A$6000,"CS",Registros!$B$2:$B$6000,$A1391)&gt;0,1,0)</f>
        <v/>
      </c>
      <c r="J1391">
        <f>IF($I1391=1,SUMIFS(Registros!$I$2:$I$6000,Registros!$A$2:$A$6000,"CS",Registros!$B$2:$B$6000,$A1391),0)</f>
        <v/>
      </c>
      <c r="K1391">
        <f>IF(COUNTIFS(Winback!$K$2:$K$300,$D1391)&gt;0,1,0)</f>
        <v/>
      </c>
      <c r="L1391">
        <f>IF(AND($K1391=1,LEFT($A1391,3)="WB-"),SUMIFS(Winback!$D$2:$D$300,Winback!$K$2:$K$300,$D1391),0)</f>
        <v/>
      </c>
      <c r="M1391">
        <f>IF(OR($E1391=1,$G1391=1,SUMIFS(Registros!$J$2:$J$6000,Registros!$B$2:$B$6000,$A1391)&gt;0),1,0)</f>
        <v/>
      </c>
      <c r="N1391">
        <f>IF($J1391&gt;0,1,IF(COUNTIFS(Registros!$A$2:$A$6000,"CS",Registros!$B$2:$B$6000,$A1391,Registros!$K$2:$K$6000,"&lt;&gt;")&gt;0,1,0))</f>
        <v/>
      </c>
      <c r="O1391">
        <f>IF(AND($K1391=1,$E1391=0,$G1391=0,$I1391=0),"WINBACK",IF(AND($M1391=1,$N1391&gt;0),"CONVERGENTE",IF($M1391=1,"SOLO MÓVIL",IF($N1391&gt;0,"SOLO FIJO / INTERNET","SIN SERVICIOS"))))</f>
        <v/>
      </c>
      <c r="P1391">
        <f>IF($O1391="WINBACK","Recuperar (winback)",IF($O1391="CONVERGENTE","Upgrade / más líneas",IF($O1391="SOLO MÓVIL","Ofrecer fijo + internet (FLBBTV)",IF($O1391="SOLO FIJO / INTERNET","Ofrecer línea móvil Nextphone","Oferta completa (móvil + fijo + internet)"))))</f>
        <v/>
      </c>
      <c r="Q1391">
        <f>$F1391+$H1391+$L1391</f>
        <v/>
      </c>
      <c r="R1391">
        <f>IFERROR(VLOOKUP($A1391,Registros!$B$2:$G$6000,6,0),IFERROR(VLOOKUP($D1391,Winback!$B$2:$C$300,2,0),""))</f>
        <v/>
      </c>
      <c r="S1391">
        <f>IF($E1391=1,"NP","")&amp;IF($G1391=1,"+MOV","")&amp;IF($I1391=1,"+CS","")&amp;IF($K1391=1,"+WB","")</f>
        <v/>
      </c>
      <c r="T1391">
        <f>$E1391+$G1391+$I1391+$K1391</f>
        <v/>
      </c>
    </row>
    <row r="1392">
      <c r="A1392" t="inlineStr">
        <is>
          <t>346133200000</t>
        </is>
      </c>
      <c r="B1392" t="inlineStr">
        <is>
          <t>34613320</t>
        </is>
      </c>
      <c r="C1392" t="inlineStr">
        <is>
          <t>LUZ ENEIDA ATENCIO</t>
        </is>
      </c>
      <c r="D1392" t="inlineStr">
        <is>
          <t>LUZENEIDAATENCIO</t>
        </is>
      </c>
      <c r="E1392">
        <f>IF(COUNTIFS(Registros!$A$2:$A$6000,"NP",Registros!$B$2:$B$6000,$A1392)&gt;0,1,0)</f>
        <v/>
      </c>
      <c r="F1392">
        <f>IF($E1392=1,SUMIFS(Registros!$F$2:$F$6000,Registros!$A$2:$A$6000,"NP",Registros!$B$2:$B$6000,$A1392),0)</f>
        <v/>
      </c>
      <c r="G1392">
        <f>IF(COUNTIFS(Registros!$A$2:$A$6000,"MOV",Registros!$B$2:$B$6000,$A1392)&gt;0,1,0)</f>
        <v/>
      </c>
      <c r="H1392">
        <f>IF($G1392=1,SUMIFS(Registros!$F$2:$F$6000,Registros!$A$2:$A$6000,"MOV",Registros!$B$2:$B$6000,$A1392),0)</f>
        <v/>
      </c>
      <c r="I1392">
        <f>IF(COUNTIFS(Registros!$A$2:$A$6000,"CS",Registros!$B$2:$B$6000,$A1392)&gt;0,1,0)</f>
        <v/>
      </c>
      <c r="J1392">
        <f>IF($I1392=1,SUMIFS(Registros!$I$2:$I$6000,Registros!$A$2:$A$6000,"CS",Registros!$B$2:$B$6000,$A1392),0)</f>
        <v/>
      </c>
      <c r="K1392">
        <f>IF(COUNTIFS(Winback!$K$2:$K$300,$D1392)&gt;0,1,0)</f>
        <v/>
      </c>
      <c r="L1392">
        <f>IF(AND($K1392=1,LEFT($A1392,3)="WB-"),SUMIFS(Winback!$D$2:$D$300,Winback!$K$2:$K$300,$D1392),0)</f>
        <v/>
      </c>
      <c r="M1392">
        <f>IF(OR($E1392=1,$G1392=1,SUMIFS(Registros!$J$2:$J$6000,Registros!$B$2:$B$6000,$A1392)&gt;0),1,0)</f>
        <v/>
      </c>
      <c r="N1392">
        <f>IF($J1392&gt;0,1,IF(COUNTIFS(Registros!$A$2:$A$6000,"CS",Registros!$B$2:$B$6000,$A1392,Registros!$K$2:$K$6000,"&lt;&gt;")&gt;0,1,0))</f>
        <v/>
      </c>
      <c r="O1392">
        <f>IF(AND($K1392=1,$E1392=0,$G1392=0,$I1392=0),"WINBACK",IF(AND($M1392=1,$N1392&gt;0),"CONVERGENTE",IF($M1392=1,"SOLO MÓVIL",IF($N1392&gt;0,"SOLO FIJO / INTERNET","SIN SERVICIOS"))))</f>
        <v/>
      </c>
      <c r="P1392">
        <f>IF($O1392="WINBACK","Recuperar (winback)",IF($O1392="CONVERGENTE","Upgrade / más líneas",IF($O1392="SOLO MÓVIL","Ofrecer fijo + internet (FLBBTV)",IF($O1392="SOLO FIJO / INTERNET","Ofrecer línea móvil Nextphone","Oferta completa (móvil + fijo + internet)"))))</f>
        <v/>
      </c>
      <c r="Q1392">
        <f>$F1392+$H1392+$L1392</f>
        <v/>
      </c>
      <c r="R1392">
        <f>IFERROR(VLOOKUP($A1392,Registros!$B$2:$G$6000,6,0),IFERROR(VLOOKUP($D1392,Winback!$B$2:$C$300,2,0),""))</f>
        <v/>
      </c>
      <c r="S1392">
        <f>IF($E1392=1,"NP","")&amp;IF($G1392=1,"+MOV","")&amp;IF($I1392=1,"+CS","")&amp;IF($K1392=1,"+WB","")</f>
        <v/>
      </c>
      <c r="T1392">
        <f>$E1392+$G1392+$I1392+$K1392</f>
        <v/>
      </c>
    </row>
    <row r="1393">
      <c r="A1393" t="inlineStr">
        <is>
          <t>322384340100</t>
        </is>
      </c>
      <c r="B1393" t="inlineStr">
        <is>
          <t>32238434</t>
        </is>
      </c>
      <c r="C1393" t="inlineStr">
        <is>
          <t>Elvis Rodriguez</t>
        </is>
      </c>
      <c r="D1393" t="inlineStr">
        <is>
          <t>ELVISRODRIGUEZ</t>
        </is>
      </c>
      <c r="E1393">
        <f>IF(COUNTIFS(Registros!$A$2:$A$6000,"NP",Registros!$B$2:$B$6000,$A1393)&gt;0,1,0)</f>
        <v/>
      </c>
      <c r="F1393">
        <f>IF($E1393=1,SUMIFS(Registros!$F$2:$F$6000,Registros!$A$2:$A$6000,"NP",Registros!$B$2:$B$6000,$A1393),0)</f>
        <v/>
      </c>
      <c r="G1393">
        <f>IF(COUNTIFS(Registros!$A$2:$A$6000,"MOV",Registros!$B$2:$B$6000,$A1393)&gt;0,1,0)</f>
        <v/>
      </c>
      <c r="H1393">
        <f>IF($G1393=1,SUMIFS(Registros!$F$2:$F$6000,Registros!$A$2:$A$6000,"MOV",Registros!$B$2:$B$6000,$A1393),0)</f>
        <v/>
      </c>
      <c r="I1393">
        <f>IF(COUNTIFS(Registros!$A$2:$A$6000,"CS",Registros!$B$2:$B$6000,$A1393)&gt;0,1,0)</f>
        <v/>
      </c>
      <c r="J1393">
        <f>IF($I1393=1,SUMIFS(Registros!$I$2:$I$6000,Registros!$A$2:$A$6000,"CS",Registros!$B$2:$B$6000,$A1393),0)</f>
        <v/>
      </c>
      <c r="K1393">
        <f>IF(COUNTIFS(Winback!$K$2:$K$300,$D1393)&gt;0,1,0)</f>
        <v/>
      </c>
      <c r="L1393">
        <f>IF(AND($K1393=1,LEFT($A1393,3)="WB-"),SUMIFS(Winback!$D$2:$D$300,Winback!$K$2:$K$300,$D1393),0)</f>
        <v/>
      </c>
      <c r="M1393">
        <f>IF(OR($E1393=1,$G1393=1,SUMIFS(Registros!$J$2:$J$6000,Registros!$B$2:$B$6000,$A1393)&gt;0),1,0)</f>
        <v/>
      </c>
      <c r="N1393">
        <f>IF($J1393&gt;0,1,IF(COUNTIFS(Registros!$A$2:$A$6000,"CS",Registros!$B$2:$B$6000,$A1393,Registros!$K$2:$K$6000,"&lt;&gt;")&gt;0,1,0))</f>
        <v/>
      </c>
      <c r="O1393">
        <f>IF(AND($K1393=1,$E1393=0,$G1393=0,$I1393=0),"WINBACK",IF(AND($M1393=1,$N1393&gt;0),"CONVERGENTE",IF($M1393=1,"SOLO MÓVIL",IF($N1393&gt;0,"SOLO FIJO / INTERNET","SIN SERVICIOS"))))</f>
        <v/>
      </c>
      <c r="P1393">
        <f>IF($O1393="WINBACK","Recuperar (winback)",IF($O1393="CONVERGENTE","Upgrade / más líneas",IF($O1393="SOLO MÓVIL","Ofrecer fijo + internet (FLBBTV)",IF($O1393="SOLO FIJO / INTERNET","Ofrecer línea móvil Nextphone","Oferta completa (móvil + fijo + internet)"))))</f>
        <v/>
      </c>
      <c r="Q1393">
        <f>$F1393+$H1393+$L1393</f>
        <v/>
      </c>
      <c r="R1393">
        <f>IFERROR(VLOOKUP($A1393,Registros!$B$2:$G$6000,6,0),IFERROR(VLOOKUP($D1393,Winback!$B$2:$C$300,2,0),""))</f>
        <v/>
      </c>
      <c r="S1393">
        <f>IF($E1393=1,"NP","")&amp;IF($G1393=1,"+MOV","")&amp;IF($I1393=1,"+CS","")&amp;IF($K1393=1,"+WB","")</f>
        <v/>
      </c>
      <c r="T1393">
        <f>$E1393+$G1393+$I1393+$K1393</f>
        <v/>
      </c>
    </row>
    <row r="1394">
      <c r="A1394" t="inlineStr">
        <is>
          <t>312234440000</t>
        </is>
      </c>
      <c r="B1394" t="inlineStr">
        <is>
          <t>31223444</t>
        </is>
      </c>
      <c r="C1394" t="inlineStr">
        <is>
          <t>FITLAB</t>
        </is>
      </c>
      <c r="D1394" t="inlineStr">
        <is>
          <t>FITLAB</t>
        </is>
      </c>
      <c r="E1394">
        <f>IF(COUNTIFS(Registros!$A$2:$A$6000,"NP",Registros!$B$2:$B$6000,$A1394)&gt;0,1,0)</f>
        <v/>
      </c>
      <c r="F1394">
        <f>IF($E1394=1,SUMIFS(Registros!$F$2:$F$6000,Registros!$A$2:$A$6000,"NP",Registros!$B$2:$B$6000,$A1394),0)</f>
        <v/>
      </c>
      <c r="G1394">
        <f>IF(COUNTIFS(Registros!$A$2:$A$6000,"MOV",Registros!$B$2:$B$6000,$A1394)&gt;0,1,0)</f>
        <v/>
      </c>
      <c r="H1394">
        <f>IF($G1394=1,SUMIFS(Registros!$F$2:$F$6000,Registros!$A$2:$A$6000,"MOV",Registros!$B$2:$B$6000,$A1394),0)</f>
        <v/>
      </c>
      <c r="I1394">
        <f>IF(COUNTIFS(Registros!$A$2:$A$6000,"CS",Registros!$B$2:$B$6000,$A1394)&gt;0,1,0)</f>
        <v/>
      </c>
      <c r="J1394">
        <f>IF($I1394=1,SUMIFS(Registros!$I$2:$I$6000,Registros!$A$2:$A$6000,"CS",Registros!$B$2:$B$6000,$A1394),0)</f>
        <v/>
      </c>
      <c r="K1394">
        <f>IF(COUNTIFS(Winback!$K$2:$K$300,$D1394)&gt;0,1,0)</f>
        <v/>
      </c>
      <c r="L1394">
        <f>IF(AND($K1394=1,LEFT($A1394,3)="WB-"),SUMIFS(Winback!$D$2:$D$300,Winback!$K$2:$K$300,$D1394),0)</f>
        <v/>
      </c>
      <c r="M1394">
        <f>IF(OR($E1394=1,$G1394=1,SUMIFS(Registros!$J$2:$J$6000,Registros!$B$2:$B$6000,$A1394)&gt;0),1,0)</f>
        <v/>
      </c>
      <c r="N1394">
        <f>IF($J1394&gt;0,1,IF(COUNTIFS(Registros!$A$2:$A$6000,"CS",Registros!$B$2:$B$6000,$A1394,Registros!$K$2:$K$6000,"&lt;&gt;")&gt;0,1,0))</f>
        <v/>
      </c>
      <c r="O1394">
        <f>IF(AND($K1394=1,$E1394=0,$G1394=0,$I1394=0),"WINBACK",IF(AND($M1394=1,$N1394&gt;0),"CONVERGENTE",IF($M1394=1,"SOLO MÓVIL",IF($N1394&gt;0,"SOLO FIJO / INTERNET","SIN SERVICIOS"))))</f>
        <v/>
      </c>
      <c r="P1394">
        <f>IF($O1394="WINBACK","Recuperar (winback)",IF($O1394="CONVERGENTE","Upgrade / más líneas",IF($O1394="SOLO MÓVIL","Ofrecer fijo + internet (FLBBTV)",IF($O1394="SOLO FIJO / INTERNET","Ofrecer línea móvil Nextphone","Oferta completa (móvil + fijo + internet)"))))</f>
        <v/>
      </c>
      <c r="Q1394">
        <f>$F1394+$H1394+$L1394</f>
        <v/>
      </c>
      <c r="R1394">
        <f>IFERROR(VLOOKUP($A1394,Registros!$B$2:$G$6000,6,0),IFERROR(VLOOKUP($D1394,Winback!$B$2:$C$300,2,0),""))</f>
        <v/>
      </c>
      <c r="S1394">
        <f>IF($E1394=1,"NP","")&amp;IF($G1394=1,"+MOV","")&amp;IF($I1394=1,"+CS","")&amp;IF($K1394=1,"+WB","")</f>
        <v/>
      </c>
      <c r="T1394">
        <f>$E1394+$G1394+$I1394+$K1394</f>
        <v/>
      </c>
    </row>
    <row r="1395">
      <c r="A1395" t="inlineStr">
        <is>
          <t>312222870000</t>
        </is>
      </c>
      <c r="B1395" t="inlineStr">
        <is>
          <t>31222287</t>
        </is>
      </c>
      <c r="C1395" t="inlineStr">
        <is>
          <t>FITLAB S,A</t>
        </is>
      </c>
      <c r="D1395" t="inlineStr">
        <is>
          <t>FITLABSA</t>
        </is>
      </c>
      <c r="E1395">
        <f>IF(COUNTIFS(Registros!$A$2:$A$6000,"NP",Registros!$B$2:$B$6000,$A1395)&gt;0,1,0)</f>
        <v/>
      </c>
      <c r="F1395">
        <f>IF($E1395=1,SUMIFS(Registros!$F$2:$F$6000,Registros!$A$2:$A$6000,"NP",Registros!$B$2:$B$6000,$A1395),0)</f>
        <v/>
      </c>
      <c r="G1395">
        <f>IF(COUNTIFS(Registros!$A$2:$A$6000,"MOV",Registros!$B$2:$B$6000,$A1395)&gt;0,1,0)</f>
        <v/>
      </c>
      <c r="H1395">
        <f>IF($G1395=1,SUMIFS(Registros!$F$2:$F$6000,Registros!$A$2:$A$6000,"MOV",Registros!$B$2:$B$6000,$A1395),0)</f>
        <v/>
      </c>
      <c r="I1395">
        <f>IF(COUNTIFS(Registros!$A$2:$A$6000,"CS",Registros!$B$2:$B$6000,$A1395)&gt;0,1,0)</f>
        <v/>
      </c>
      <c r="J1395">
        <f>IF($I1395=1,SUMIFS(Registros!$I$2:$I$6000,Registros!$A$2:$A$6000,"CS",Registros!$B$2:$B$6000,$A1395),0)</f>
        <v/>
      </c>
      <c r="K1395">
        <f>IF(COUNTIFS(Winback!$K$2:$K$300,$D1395)&gt;0,1,0)</f>
        <v/>
      </c>
      <c r="L1395">
        <f>IF(AND($K1395=1,LEFT($A1395,3)="WB-"),SUMIFS(Winback!$D$2:$D$300,Winback!$K$2:$K$300,$D1395),0)</f>
        <v/>
      </c>
      <c r="M1395">
        <f>IF(OR($E1395=1,$G1395=1,SUMIFS(Registros!$J$2:$J$6000,Registros!$B$2:$B$6000,$A1395)&gt;0),1,0)</f>
        <v/>
      </c>
      <c r="N1395">
        <f>IF($J1395&gt;0,1,IF(COUNTIFS(Registros!$A$2:$A$6000,"CS",Registros!$B$2:$B$6000,$A1395,Registros!$K$2:$K$6000,"&lt;&gt;")&gt;0,1,0))</f>
        <v/>
      </c>
      <c r="O1395">
        <f>IF(AND($K1395=1,$E1395=0,$G1395=0,$I1395=0),"WINBACK",IF(AND($M1395=1,$N1395&gt;0),"CONVERGENTE",IF($M1395=1,"SOLO MÓVIL",IF($N1395&gt;0,"SOLO FIJO / INTERNET","SIN SERVICIOS"))))</f>
        <v/>
      </c>
      <c r="P1395">
        <f>IF($O1395="WINBACK","Recuperar (winback)",IF($O1395="CONVERGENTE","Upgrade / más líneas",IF($O1395="SOLO MÓVIL","Ofrecer fijo + internet (FLBBTV)",IF($O1395="SOLO FIJO / INTERNET","Ofrecer línea móvil Nextphone","Oferta completa (móvil + fijo + internet)"))))</f>
        <v/>
      </c>
      <c r="Q1395">
        <f>$F1395+$H1395+$L1395</f>
        <v/>
      </c>
      <c r="R1395">
        <f>IFERROR(VLOOKUP($A1395,Registros!$B$2:$G$6000,6,0),IFERROR(VLOOKUP($D1395,Winback!$B$2:$C$300,2,0),""))</f>
        <v/>
      </c>
      <c r="S1395">
        <f>IF($E1395=1,"NP","")&amp;IF($G1395=1,"+MOV","")&amp;IF($I1395=1,"+CS","")&amp;IF($K1395=1,"+WB","")</f>
        <v/>
      </c>
      <c r="T1395">
        <f>$E1395+$G1395+$I1395+$K1395</f>
        <v/>
      </c>
    </row>
    <row r="1396">
      <c r="A1396" t="inlineStr">
        <is>
          <t>321760610100</t>
        </is>
      </c>
      <c r="B1396" t="inlineStr">
        <is>
          <t>32176061</t>
        </is>
      </c>
      <c r="C1396" t="inlineStr">
        <is>
          <t>Palms Services Group</t>
        </is>
      </c>
      <c r="D1396" t="inlineStr">
        <is>
          <t>PALMSSERVICESGROUP</t>
        </is>
      </c>
      <c r="E1396">
        <f>IF(COUNTIFS(Registros!$A$2:$A$6000,"NP",Registros!$B$2:$B$6000,$A1396)&gt;0,1,0)</f>
        <v/>
      </c>
      <c r="F1396">
        <f>IF($E1396=1,SUMIFS(Registros!$F$2:$F$6000,Registros!$A$2:$A$6000,"NP",Registros!$B$2:$B$6000,$A1396),0)</f>
        <v/>
      </c>
      <c r="G1396">
        <f>IF(COUNTIFS(Registros!$A$2:$A$6000,"MOV",Registros!$B$2:$B$6000,$A1396)&gt;0,1,0)</f>
        <v/>
      </c>
      <c r="H1396">
        <f>IF($G1396=1,SUMIFS(Registros!$F$2:$F$6000,Registros!$A$2:$A$6000,"MOV",Registros!$B$2:$B$6000,$A1396),0)</f>
        <v/>
      </c>
      <c r="I1396">
        <f>IF(COUNTIFS(Registros!$A$2:$A$6000,"CS",Registros!$B$2:$B$6000,$A1396)&gt;0,1,0)</f>
        <v/>
      </c>
      <c r="J1396">
        <f>IF($I1396=1,SUMIFS(Registros!$I$2:$I$6000,Registros!$A$2:$A$6000,"CS",Registros!$B$2:$B$6000,$A1396),0)</f>
        <v/>
      </c>
      <c r="K1396">
        <f>IF(COUNTIFS(Winback!$K$2:$K$300,$D1396)&gt;0,1,0)</f>
        <v/>
      </c>
      <c r="L1396">
        <f>IF(AND($K1396=1,LEFT($A1396,3)="WB-"),SUMIFS(Winback!$D$2:$D$300,Winback!$K$2:$K$300,$D1396),0)</f>
        <v/>
      </c>
      <c r="M1396">
        <f>IF(OR($E1396=1,$G1396=1,SUMIFS(Registros!$J$2:$J$6000,Registros!$B$2:$B$6000,$A1396)&gt;0),1,0)</f>
        <v/>
      </c>
      <c r="N1396">
        <f>IF($J1396&gt;0,1,IF(COUNTIFS(Registros!$A$2:$A$6000,"CS",Registros!$B$2:$B$6000,$A1396,Registros!$K$2:$K$6000,"&lt;&gt;")&gt;0,1,0))</f>
        <v/>
      </c>
      <c r="O1396">
        <f>IF(AND($K1396=1,$E1396=0,$G1396=0,$I1396=0),"WINBACK",IF(AND($M1396=1,$N1396&gt;0),"CONVERGENTE",IF($M1396=1,"SOLO MÓVIL",IF($N1396&gt;0,"SOLO FIJO / INTERNET","SIN SERVICIOS"))))</f>
        <v/>
      </c>
      <c r="P1396">
        <f>IF($O1396="WINBACK","Recuperar (winback)",IF($O1396="CONVERGENTE","Upgrade / más líneas",IF($O1396="SOLO MÓVIL","Ofrecer fijo + internet (FLBBTV)",IF($O1396="SOLO FIJO / INTERNET","Ofrecer línea móvil Nextphone","Oferta completa (móvil + fijo + internet)"))))</f>
        <v/>
      </c>
      <c r="Q1396">
        <f>$F1396+$H1396+$L1396</f>
        <v/>
      </c>
      <c r="R1396">
        <f>IFERROR(VLOOKUP($A1396,Registros!$B$2:$G$6000,6,0),IFERROR(VLOOKUP($D1396,Winback!$B$2:$C$300,2,0),""))</f>
        <v/>
      </c>
      <c r="S1396">
        <f>IF($E1396=1,"NP","")&amp;IF($G1396=1,"+MOV","")&amp;IF($I1396=1,"+CS","")&amp;IF($K1396=1,"+WB","")</f>
        <v/>
      </c>
      <c r="T1396">
        <f>$E1396+$G1396+$I1396+$K1396</f>
        <v/>
      </c>
    </row>
    <row r="1397">
      <c r="A1397" t="inlineStr">
        <is>
          <t>328853210000</t>
        </is>
      </c>
      <c r="B1397" t="inlineStr">
        <is>
          <t>32885321</t>
        </is>
      </c>
      <c r="C1397" t="inlineStr">
        <is>
          <t>PROYECTO CREATIVOS MODERNOS, S.A</t>
        </is>
      </c>
      <c r="D1397" t="inlineStr">
        <is>
          <t>PROYECTOCREATIVOSMODERNOSSA</t>
        </is>
      </c>
      <c r="E1397">
        <f>IF(COUNTIFS(Registros!$A$2:$A$6000,"NP",Registros!$B$2:$B$6000,$A1397)&gt;0,1,0)</f>
        <v/>
      </c>
      <c r="F1397">
        <f>IF($E1397=1,SUMIFS(Registros!$F$2:$F$6000,Registros!$A$2:$A$6000,"NP",Registros!$B$2:$B$6000,$A1397),0)</f>
        <v/>
      </c>
      <c r="G1397">
        <f>IF(COUNTIFS(Registros!$A$2:$A$6000,"MOV",Registros!$B$2:$B$6000,$A1397)&gt;0,1,0)</f>
        <v/>
      </c>
      <c r="H1397">
        <f>IF($G1397=1,SUMIFS(Registros!$F$2:$F$6000,Registros!$A$2:$A$6000,"MOV",Registros!$B$2:$B$6000,$A1397),0)</f>
        <v/>
      </c>
      <c r="I1397">
        <f>IF(COUNTIFS(Registros!$A$2:$A$6000,"CS",Registros!$B$2:$B$6000,$A1397)&gt;0,1,0)</f>
        <v/>
      </c>
      <c r="J1397">
        <f>IF($I1397=1,SUMIFS(Registros!$I$2:$I$6000,Registros!$A$2:$A$6000,"CS",Registros!$B$2:$B$6000,$A1397),0)</f>
        <v/>
      </c>
      <c r="K1397">
        <f>IF(COUNTIFS(Winback!$K$2:$K$300,$D1397)&gt;0,1,0)</f>
        <v/>
      </c>
      <c r="L1397">
        <f>IF(AND($K1397=1,LEFT($A1397,3)="WB-"),SUMIFS(Winback!$D$2:$D$300,Winback!$K$2:$K$300,$D1397),0)</f>
        <v/>
      </c>
      <c r="M1397">
        <f>IF(OR($E1397=1,$G1397=1,SUMIFS(Registros!$J$2:$J$6000,Registros!$B$2:$B$6000,$A1397)&gt;0),1,0)</f>
        <v/>
      </c>
      <c r="N1397">
        <f>IF($J1397&gt;0,1,IF(COUNTIFS(Registros!$A$2:$A$6000,"CS",Registros!$B$2:$B$6000,$A1397,Registros!$K$2:$K$6000,"&lt;&gt;")&gt;0,1,0))</f>
        <v/>
      </c>
      <c r="O1397">
        <f>IF(AND($K1397=1,$E1397=0,$G1397=0,$I1397=0),"WINBACK",IF(AND($M1397=1,$N1397&gt;0),"CONVERGENTE",IF($M1397=1,"SOLO MÓVIL",IF($N1397&gt;0,"SOLO FIJO / INTERNET","SIN SERVICIOS"))))</f>
        <v/>
      </c>
      <c r="P1397">
        <f>IF($O1397="WINBACK","Recuperar (winback)",IF($O1397="CONVERGENTE","Upgrade / más líneas",IF($O1397="SOLO MÓVIL","Ofrecer fijo + internet (FLBBTV)",IF($O1397="SOLO FIJO / INTERNET","Ofrecer línea móvil Nextphone","Oferta completa (móvil + fijo + internet)"))))</f>
        <v/>
      </c>
      <c r="Q1397">
        <f>$F1397+$H1397+$L1397</f>
        <v/>
      </c>
      <c r="R1397">
        <f>IFERROR(VLOOKUP($A1397,Registros!$B$2:$G$6000,6,0),IFERROR(VLOOKUP($D1397,Winback!$B$2:$C$300,2,0),""))</f>
        <v/>
      </c>
      <c r="S1397">
        <f>IF($E1397=1,"NP","")&amp;IF($G1397=1,"+MOV","")&amp;IF($I1397=1,"+CS","")&amp;IF($K1397=1,"+WB","")</f>
        <v/>
      </c>
      <c r="T1397">
        <f>$E1397+$G1397+$I1397+$K1397</f>
        <v/>
      </c>
    </row>
    <row r="1398">
      <c r="A1398" t="inlineStr">
        <is>
          <t>323668040100</t>
        </is>
      </c>
      <c r="B1398" t="inlineStr">
        <is>
          <t>32366804</t>
        </is>
      </c>
      <c r="C1398" t="inlineStr">
        <is>
          <t>Candanedo y Correa</t>
        </is>
      </c>
      <c r="D1398" t="inlineStr">
        <is>
          <t>CANDANEDOYCORREA</t>
        </is>
      </c>
      <c r="E1398">
        <f>IF(COUNTIFS(Registros!$A$2:$A$6000,"NP",Registros!$B$2:$B$6000,$A1398)&gt;0,1,0)</f>
        <v/>
      </c>
      <c r="F1398">
        <f>IF($E1398=1,SUMIFS(Registros!$F$2:$F$6000,Registros!$A$2:$A$6000,"NP",Registros!$B$2:$B$6000,$A1398),0)</f>
        <v/>
      </c>
      <c r="G1398">
        <f>IF(COUNTIFS(Registros!$A$2:$A$6000,"MOV",Registros!$B$2:$B$6000,$A1398)&gt;0,1,0)</f>
        <v/>
      </c>
      <c r="H1398">
        <f>IF($G1398=1,SUMIFS(Registros!$F$2:$F$6000,Registros!$A$2:$A$6000,"MOV",Registros!$B$2:$B$6000,$A1398),0)</f>
        <v/>
      </c>
      <c r="I1398">
        <f>IF(COUNTIFS(Registros!$A$2:$A$6000,"CS",Registros!$B$2:$B$6000,$A1398)&gt;0,1,0)</f>
        <v/>
      </c>
      <c r="J1398">
        <f>IF($I1398=1,SUMIFS(Registros!$I$2:$I$6000,Registros!$A$2:$A$6000,"CS",Registros!$B$2:$B$6000,$A1398),0)</f>
        <v/>
      </c>
      <c r="K1398">
        <f>IF(COUNTIFS(Winback!$K$2:$K$300,$D1398)&gt;0,1,0)</f>
        <v/>
      </c>
      <c r="L1398">
        <f>IF(AND($K1398=1,LEFT($A1398,3)="WB-"),SUMIFS(Winback!$D$2:$D$300,Winback!$K$2:$K$300,$D1398),0)</f>
        <v/>
      </c>
      <c r="M1398">
        <f>IF(OR($E1398=1,$G1398=1,SUMIFS(Registros!$J$2:$J$6000,Registros!$B$2:$B$6000,$A1398)&gt;0),1,0)</f>
        <v/>
      </c>
      <c r="N1398">
        <f>IF($J1398&gt;0,1,IF(COUNTIFS(Registros!$A$2:$A$6000,"CS",Registros!$B$2:$B$6000,$A1398,Registros!$K$2:$K$6000,"&lt;&gt;")&gt;0,1,0))</f>
        <v/>
      </c>
      <c r="O1398">
        <f>IF(AND($K1398=1,$E1398=0,$G1398=0,$I1398=0),"WINBACK",IF(AND($M1398=1,$N1398&gt;0),"CONVERGENTE",IF($M1398=1,"SOLO MÓVIL",IF($N1398&gt;0,"SOLO FIJO / INTERNET","SIN SERVICIOS"))))</f>
        <v/>
      </c>
      <c r="P1398">
        <f>IF($O1398="WINBACK","Recuperar (winback)",IF($O1398="CONVERGENTE","Upgrade / más líneas",IF($O1398="SOLO MÓVIL","Ofrecer fijo + internet (FLBBTV)",IF($O1398="SOLO FIJO / INTERNET","Ofrecer línea móvil Nextphone","Oferta completa (móvil + fijo + internet)"))))</f>
        <v/>
      </c>
      <c r="Q1398">
        <f>$F1398+$H1398+$L1398</f>
        <v/>
      </c>
      <c r="R1398">
        <f>IFERROR(VLOOKUP($A1398,Registros!$B$2:$G$6000,6,0),IFERROR(VLOOKUP($D1398,Winback!$B$2:$C$300,2,0),""))</f>
        <v/>
      </c>
      <c r="S1398">
        <f>IF($E1398=1,"NP","")&amp;IF($G1398=1,"+MOV","")&amp;IF($I1398=1,"+CS","")&amp;IF($K1398=1,"+WB","")</f>
        <v/>
      </c>
      <c r="T1398">
        <f>$E1398+$G1398+$I1398+$K1398</f>
        <v/>
      </c>
    </row>
    <row r="1399">
      <c r="A1399" t="inlineStr">
        <is>
          <t>322366300000</t>
        </is>
      </c>
      <c r="B1399" t="inlineStr">
        <is>
          <t>32236630</t>
        </is>
      </c>
      <c r="C1399" t="inlineStr">
        <is>
          <t>Cerbo Asoc. C</t>
        </is>
      </c>
      <c r="D1399" t="inlineStr">
        <is>
          <t>CERBOASOCC</t>
        </is>
      </c>
      <c r="E1399">
        <f>IF(COUNTIFS(Registros!$A$2:$A$6000,"NP",Registros!$B$2:$B$6000,$A1399)&gt;0,1,0)</f>
        <v/>
      </c>
      <c r="F1399">
        <f>IF($E1399=1,SUMIFS(Registros!$F$2:$F$6000,Registros!$A$2:$A$6000,"NP",Registros!$B$2:$B$6000,$A1399),0)</f>
        <v/>
      </c>
      <c r="G1399">
        <f>IF(COUNTIFS(Registros!$A$2:$A$6000,"MOV",Registros!$B$2:$B$6000,$A1399)&gt;0,1,0)</f>
        <v/>
      </c>
      <c r="H1399">
        <f>IF($G1399=1,SUMIFS(Registros!$F$2:$F$6000,Registros!$A$2:$A$6000,"MOV",Registros!$B$2:$B$6000,$A1399),0)</f>
        <v/>
      </c>
      <c r="I1399">
        <f>IF(COUNTIFS(Registros!$A$2:$A$6000,"CS",Registros!$B$2:$B$6000,$A1399)&gt;0,1,0)</f>
        <v/>
      </c>
      <c r="J1399">
        <f>IF($I1399=1,SUMIFS(Registros!$I$2:$I$6000,Registros!$A$2:$A$6000,"CS",Registros!$B$2:$B$6000,$A1399),0)</f>
        <v/>
      </c>
      <c r="K1399">
        <f>IF(COUNTIFS(Winback!$K$2:$K$300,$D1399)&gt;0,1,0)</f>
        <v/>
      </c>
      <c r="L1399">
        <f>IF(AND($K1399=1,LEFT($A1399,3)="WB-"),SUMIFS(Winback!$D$2:$D$300,Winback!$K$2:$K$300,$D1399),0)</f>
        <v/>
      </c>
      <c r="M1399">
        <f>IF(OR($E1399=1,$G1399=1,SUMIFS(Registros!$J$2:$J$6000,Registros!$B$2:$B$6000,$A1399)&gt;0),1,0)</f>
        <v/>
      </c>
      <c r="N1399">
        <f>IF($J1399&gt;0,1,IF(COUNTIFS(Registros!$A$2:$A$6000,"CS",Registros!$B$2:$B$6000,$A1399,Registros!$K$2:$K$6000,"&lt;&gt;")&gt;0,1,0))</f>
        <v/>
      </c>
      <c r="O1399">
        <f>IF(AND($K1399=1,$E1399=0,$G1399=0,$I1399=0),"WINBACK",IF(AND($M1399=1,$N1399&gt;0),"CONVERGENTE",IF($M1399=1,"SOLO MÓVIL",IF($N1399&gt;0,"SOLO FIJO / INTERNET","SIN SERVICIOS"))))</f>
        <v/>
      </c>
      <c r="P1399">
        <f>IF($O1399="WINBACK","Recuperar (winback)",IF($O1399="CONVERGENTE","Upgrade / más líneas",IF($O1399="SOLO MÓVIL","Ofrecer fijo + internet (FLBBTV)",IF($O1399="SOLO FIJO / INTERNET","Ofrecer línea móvil Nextphone","Oferta completa (móvil + fijo + internet)"))))</f>
        <v/>
      </c>
      <c r="Q1399">
        <f>$F1399+$H1399+$L1399</f>
        <v/>
      </c>
      <c r="R1399">
        <f>IFERROR(VLOOKUP($A1399,Registros!$B$2:$G$6000,6,0),IFERROR(VLOOKUP($D1399,Winback!$B$2:$C$300,2,0),""))</f>
        <v/>
      </c>
      <c r="S1399">
        <f>IF($E1399=1,"NP","")&amp;IF($G1399=1,"+MOV","")&amp;IF($I1399=1,"+CS","")&amp;IF($K1399=1,"+WB","")</f>
        <v/>
      </c>
      <c r="T1399">
        <f>$E1399+$G1399+$I1399+$K1399</f>
        <v/>
      </c>
    </row>
    <row r="1400">
      <c r="A1400" t="inlineStr">
        <is>
          <t>321947580000</t>
        </is>
      </c>
      <c r="B1400" t="inlineStr">
        <is>
          <t>32194758</t>
        </is>
      </c>
      <c r="C1400" t="inlineStr">
        <is>
          <t>LAS ESCLUSAS S.A.</t>
        </is>
      </c>
      <c r="D1400" t="inlineStr">
        <is>
          <t>LASESCLUSASSA</t>
        </is>
      </c>
      <c r="E1400">
        <f>IF(COUNTIFS(Registros!$A$2:$A$6000,"NP",Registros!$B$2:$B$6000,$A1400)&gt;0,1,0)</f>
        <v/>
      </c>
      <c r="F1400">
        <f>IF($E1400=1,SUMIFS(Registros!$F$2:$F$6000,Registros!$A$2:$A$6000,"NP",Registros!$B$2:$B$6000,$A1400),0)</f>
        <v/>
      </c>
      <c r="G1400">
        <f>IF(COUNTIFS(Registros!$A$2:$A$6000,"MOV",Registros!$B$2:$B$6000,$A1400)&gt;0,1,0)</f>
        <v/>
      </c>
      <c r="H1400">
        <f>IF($G1400=1,SUMIFS(Registros!$F$2:$F$6000,Registros!$A$2:$A$6000,"MOV",Registros!$B$2:$B$6000,$A1400),0)</f>
        <v/>
      </c>
      <c r="I1400">
        <f>IF(COUNTIFS(Registros!$A$2:$A$6000,"CS",Registros!$B$2:$B$6000,$A1400)&gt;0,1,0)</f>
        <v/>
      </c>
      <c r="J1400">
        <f>IF($I1400=1,SUMIFS(Registros!$I$2:$I$6000,Registros!$A$2:$A$6000,"CS",Registros!$B$2:$B$6000,$A1400),0)</f>
        <v/>
      </c>
      <c r="K1400">
        <f>IF(COUNTIFS(Winback!$K$2:$K$300,$D1400)&gt;0,1,0)</f>
        <v/>
      </c>
      <c r="L1400">
        <f>IF(AND($K1400=1,LEFT($A1400,3)="WB-"),SUMIFS(Winback!$D$2:$D$300,Winback!$K$2:$K$300,$D1400),0)</f>
        <v/>
      </c>
      <c r="M1400">
        <f>IF(OR($E1400=1,$G1400=1,SUMIFS(Registros!$J$2:$J$6000,Registros!$B$2:$B$6000,$A1400)&gt;0),1,0)</f>
        <v/>
      </c>
      <c r="N1400">
        <f>IF($J1400&gt;0,1,IF(COUNTIFS(Registros!$A$2:$A$6000,"CS",Registros!$B$2:$B$6000,$A1400,Registros!$K$2:$K$6000,"&lt;&gt;")&gt;0,1,0))</f>
        <v/>
      </c>
      <c r="O1400">
        <f>IF(AND($K1400=1,$E1400=0,$G1400=0,$I1400=0),"WINBACK",IF(AND($M1400=1,$N1400&gt;0),"CONVERGENTE",IF($M1400=1,"SOLO MÓVIL",IF($N1400&gt;0,"SOLO FIJO / INTERNET","SIN SERVICIOS"))))</f>
        <v/>
      </c>
      <c r="P1400">
        <f>IF($O1400="WINBACK","Recuperar (winback)",IF($O1400="CONVERGENTE","Upgrade / más líneas",IF($O1400="SOLO MÓVIL","Ofrecer fijo + internet (FLBBTV)",IF($O1400="SOLO FIJO / INTERNET","Ofrecer línea móvil Nextphone","Oferta completa (móvil + fijo + internet)"))))</f>
        <v/>
      </c>
      <c r="Q1400">
        <f>$F1400+$H1400+$L1400</f>
        <v/>
      </c>
      <c r="R1400">
        <f>IFERROR(VLOOKUP($A1400,Registros!$B$2:$G$6000,6,0),IFERROR(VLOOKUP($D1400,Winback!$B$2:$C$300,2,0),""))</f>
        <v/>
      </c>
      <c r="S1400">
        <f>IF($E1400=1,"NP","")&amp;IF($G1400=1,"+MOV","")&amp;IF($I1400=1,"+CS","")&amp;IF($K1400=1,"+WB","")</f>
        <v/>
      </c>
      <c r="T1400">
        <f>$E1400+$G1400+$I1400+$K1400</f>
        <v/>
      </c>
    </row>
    <row r="1401">
      <c r="A1401" t="inlineStr">
        <is>
          <t>321559060100</t>
        </is>
      </c>
      <c r="B1401" t="inlineStr">
        <is>
          <t>32155906</t>
        </is>
      </c>
      <c r="C1401" t="inlineStr">
        <is>
          <t>SMART HOUSE</t>
        </is>
      </c>
      <c r="D1401" t="inlineStr">
        <is>
          <t>SMARTHOUSE</t>
        </is>
      </c>
      <c r="E1401">
        <f>IF(COUNTIFS(Registros!$A$2:$A$6000,"NP",Registros!$B$2:$B$6000,$A1401)&gt;0,1,0)</f>
        <v/>
      </c>
      <c r="F1401">
        <f>IF($E1401=1,SUMIFS(Registros!$F$2:$F$6000,Registros!$A$2:$A$6000,"NP",Registros!$B$2:$B$6000,$A1401),0)</f>
        <v/>
      </c>
      <c r="G1401">
        <f>IF(COUNTIFS(Registros!$A$2:$A$6000,"MOV",Registros!$B$2:$B$6000,$A1401)&gt;0,1,0)</f>
        <v/>
      </c>
      <c r="H1401">
        <f>IF($G1401=1,SUMIFS(Registros!$F$2:$F$6000,Registros!$A$2:$A$6000,"MOV",Registros!$B$2:$B$6000,$A1401),0)</f>
        <v/>
      </c>
      <c r="I1401">
        <f>IF(COUNTIFS(Registros!$A$2:$A$6000,"CS",Registros!$B$2:$B$6000,$A1401)&gt;0,1,0)</f>
        <v/>
      </c>
      <c r="J1401">
        <f>IF($I1401=1,SUMIFS(Registros!$I$2:$I$6000,Registros!$A$2:$A$6000,"CS",Registros!$B$2:$B$6000,$A1401),0)</f>
        <v/>
      </c>
      <c r="K1401">
        <f>IF(COUNTIFS(Winback!$K$2:$K$300,$D1401)&gt;0,1,0)</f>
        <v/>
      </c>
      <c r="L1401">
        <f>IF(AND($K1401=1,LEFT($A1401,3)="WB-"),SUMIFS(Winback!$D$2:$D$300,Winback!$K$2:$K$300,$D1401),0)</f>
        <v/>
      </c>
      <c r="M1401">
        <f>IF(OR($E1401=1,$G1401=1,SUMIFS(Registros!$J$2:$J$6000,Registros!$B$2:$B$6000,$A1401)&gt;0),1,0)</f>
        <v/>
      </c>
      <c r="N1401">
        <f>IF($J1401&gt;0,1,IF(COUNTIFS(Registros!$A$2:$A$6000,"CS",Registros!$B$2:$B$6000,$A1401,Registros!$K$2:$K$6000,"&lt;&gt;")&gt;0,1,0))</f>
        <v/>
      </c>
      <c r="O1401">
        <f>IF(AND($K1401=1,$E1401=0,$G1401=0,$I1401=0),"WINBACK",IF(AND($M1401=1,$N1401&gt;0),"CONVERGENTE",IF($M1401=1,"SOLO MÓVIL",IF($N1401&gt;0,"SOLO FIJO / INTERNET","SIN SERVICIOS"))))</f>
        <v/>
      </c>
      <c r="P1401">
        <f>IF($O1401="WINBACK","Recuperar (winback)",IF($O1401="CONVERGENTE","Upgrade / más líneas",IF($O1401="SOLO MÓVIL","Ofrecer fijo + internet (FLBBTV)",IF($O1401="SOLO FIJO / INTERNET","Ofrecer línea móvil Nextphone","Oferta completa (móvil + fijo + internet)"))))</f>
        <v/>
      </c>
      <c r="Q1401">
        <f>$F1401+$H1401+$L1401</f>
        <v/>
      </c>
      <c r="R1401">
        <f>IFERROR(VLOOKUP($A1401,Registros!$B$2:$G$6000,6,0),IFERROR(VLOOKUP($D1401,Winback!$B$2:$C$300,2,0),""))</f>
        <v/>
      </c>
      <c r="S1401">
        <f>IF($E1401=1,"NP","")&amp;IF($G1401=1,"+MOV","")&amp;IF($I1401=1,"+CS","")&amp;IF($K1401=1,"+WB","")</f>
        <v/>
      </c>
      <c r="T1401">
        <f>$E1401+$G1401+$I1401+$K1401</f>
        <v/>
      </c>
    </row>
    <row r="1402">
      <c r="A1402" t="inlineStr">
        <is>
          <t>312237570000</t>
        </is>
      </c>
      <c r="B1402" t="inlineStr">
        <is>
          <t>31223757</t>
        </is>
      </c>
      <c r="C1402" t="inlineStr">
        <is>
          <t>KRIPTON SECURITY,S.A. _</t>
        </is>
      </c>
      <c r="D1402" t="inlineStr">
        <is>
          <t>KRIPTONSECURITYSA</t>
        </is>
      </c>
      <c r="E1402">
        <f>IF(COUNTIFS(Registros!$A$2:$A$6000,"NP",Registros!$B$2:$B$6000,$A1402)&gt;0,1,0)</f>
        <v/>
      </c>
      <c r="F1402">
        <f>IF($E1402=1,SUMIFS(Registros!$F$2:$F$6000,Registros!$A$2:$A$6000,"NP",Registros!$B$2:$B$6000,$A1402),0)</f>
        <v/>
      </c>
      <c r="G1402">
        <f>IF(COUNTIFS(Registros!$A$2:$A$6000,"MOV",Registros!$B$2:$B$6000,$A1402)&gt;0,1,0)</f>
        <v/>
      </c>
      <c r="H1402">
        <f>IF($G1402=1,SUMIFS(Registros!$F$2:$F$6000,Registros!$A$2:$A$6000,"MOV",Registros!$B$2:$B$6000,$A1402),0)</f>
        <v/>
      </c>
      <c r="I1402">
        <f>IF(COUNTIFS(Registros!$A$2:$A$6000,"CS",Registros!$B$2:$B$6000,$A1402)&gt;0,1,0)</f>
        <v/>
      </c>
      <c r="J1402">
        <f>IF($I1402=1,SUMIFS(Registros!$I$2:$I$6000,Registros!$A$2:$A$6000,"CS",Registros!$B$2:$B$6000,$A1402),0)</f>
        <v/>
      </c>
      <c r="K1402">
        <f>IF(COUNTIFS(Winback!$K$2:$K$300,$D1402)&gt;0,1,0)</f>
        <v/>
      </c>
      <c r="L1402">
        <f>IF(AND($K1402=1,LEFT($A1402,3)="WB-"),SUMIFS(Winback!$D$2:$D$300,Winback!$K$2:$K$300,$D1402),0)</f>
        <v/>
      </c>
      <c r="M1402">
        <f>IF(OR($E1402=1,$G1402=1,SUMIFS(Registros!$J$2:$J$6000,Registros!$B$2:$B$6000,$A1402)&gt;0),1,0)</f>
        <v/>
      </c>
      <c r="N1402">
        <f>IF($J1402&gt;0,1,IF(COUNTIFS(Registros!$A$2:$A$6000,"CS",Registros!$B$2:$B$6000,$A1402,Registros!$K$2:$K$6000,"&lt;&gt;")&gt;0,1,0))</f>
        <v/>
      </c>
      <c r="O1402">
        <f>IF(AND($K1402=1,$E1402=0,$G1402=0,$I1402=0),"WINBACK",IF(AND($M1402=1,$N1402&gt;0),"CONVERGENTE",IF($M1402=1,"SOLO MÓVIL",IF($N1402&gt;0,"SOLO FIJO / INTERNET","SIN SERVICIOS"))))</f>
        <v/>
      </c>
      <c r="P1402">
        <f>IF($O1402="WINBACK","Recuperar (winback)",IF($O1402="CONVERGENTE","Upgrade / más líneas",IF($O1402="SOLO MÓVIL","Ofrecer fijo + internet (FLBBTV)",IF($O1402="SOLO FIJO / INTERNET","Ofrecer línea móvil Nextphone","Oferta completa (móvil + fijo + internet)"))))</f>
        <v/>
      </c>
      <c r="Q1402">
        <f>$F1402+$H1402+$L1402</f>
        <v/>
      </c>
      <c r="R1402">
        <f>IFERROR(VLOOKUP($A1402,Registros!$B$2:$G$6000,6,0),IFERROR(VLOOKUP($D1402,Winback!$B$2:$C$300,2,0),""))</f>
        <v/>
      </c>
      <c r="S1402">
        <f>IF($E1402=1,"NP","")&amp;IF($G1402=1,"+MOV","")&amp;IF($I1402=1,"+CS","")&amp;IF($K1402=1,"+WB","")</f>
        <v/>
      </c>
      <c r="T1402">
        <f>$E1402+$G1402+$I1402+$K1402</f>
        <v/>
      </c>
    </row>
    <row r="1403">
      <c r="A1403" t="inlineStr">
        <is>
          <t>321702530000</t>
        </is>
      </c>
      <c r="B1403" t="inlineStr">
        <is>
          <t>32170253</t>
        </is>
      </c>
      <c r="C1403" t="inlineStr">
        <is>
          <t>Servicios de</t>
        </is>
      </c>
      <c r="D1403" t="inlineStr">
        <is>
          <t>SERVICIOSDE</t>
        </is>
      </c>
      <c r="E1403">
        <f>IF(COUNTIFS(Registros!$A$2:$A$6000,"NP",Registros!$B$2:$B$6000,$A1403)&gt;0,1,0)</f>
        <v/>
      </c>
      <c r="F1403">
        <f>IF($E1403=1,SUMIFS(Registros!$F$2:$F$6000,Registros!$A$2:$A$6000,"NP",Registros!$B$2:$B$6000,$A1403),0)</f>
        <v/>
      </c>
      <c r="G1403">
        <f>IF(COUNTIFS(Registros!$A$2:$A$6000,"MOV",Registros!$B$2:$B$6000,$A1403)&gt;0,1,0)</f>
        <v/>
      </c>
      <c r="H1403">
        <f>IF($G1403=1,SUMIFS(Registros!$F$2:$F$6000,Registros!$A$2:$A$6000,"MOV",Registros!$B$2:$B$6000,$A1403),0)</f>
        <v/>
      </c>
      <c r="I1403">
        <f>IF(COUNTIFS(Registros!$A$2:$A$6000,"CS",Registros!$B$2:$B$6000,$A1403)&gt;0,1,0)</f>
        <v/>
      </c>
      <c r="J1403">
        <f>IF($I1403=1,SUMIFS(Registros!$I$2:$I$6000,Registros!$A$2:$A$6000,"CS",Registros!$B$2:$B$6000,$A1403),0)</f>
        <v/>
      </c>
      <c r="K1403">
        <f>IF(COUNTIFS(Winback!$K$2:$K$300,$D1403)&gt;0,1,0)</f>
        <v/>
      </c>
      <c r="L1403">
        <f>IF(AND($K1403=1,LEFT($A1403,3)="WB-"),SUMIFS(Winback!$D$2:$D$300,Winback!$K$2:$K$300,$D1403),0)</f>
        <v/>
      </c>
      <c r="M1403">
        <f>IF(OR($E1403=1,$G1403=1,SUMIFS(Registros!$J$2:$J$6000,Registros!$B$2:$B$6000,$A1403)&gt;0),1,0)</f>
        <v/>
      </c>
      <c r="N1403">
        <f>IF($J1403&gt;0,1,IF(COUNTIFS(Registros!$A$2:$A$6000,"CS",Registros!$B$2:$B$6000,$A1403,Registros!$K$2:$K$6000,"&lt;&gt;")&gt;0,1,0))</f>
        <v/>
      </c>
      <c r="O1403">
        <f>IF(AND($K1403=1,$E1403=0,$G1403=0,$I1403=0),"WINBACK",IF(AND($M1403=1,$N1403&gt;0),"CONVERGENTE",IF($M1403=1,"SOLO MÓVIL",IF($N1403&gt;0,"SOLO FIJO / INTERNET","SIN SERVICIOS"))))</f>
        <v/>
      </c>
      <c r="P1403">
        <f>IF($O1403="WINBACK","Recuperar (winback)",IF($O1403="CONVERGENTE","Upgrade / más líneas",IF($O1403="SOLO MÓVIL","Ofrecer fijo + internet (FLBBTV)",IF($O1403="SOLO FIJO / INTERNET","Ofrecer línea móvil Nextphone","Oferta completa (móvil + fijo + internet)"))))</f>
        <v/>
      </c>
      <c r="Q1403">
        <f>$F1403+$H1403+$L1403</f>
        <v/>
      </c>
      <c r="R1403">
        <f>IFERROR(VLOOKUP($A1403,Registros!$B$2:$G$6000,6,0),IFERROR(VLOOKUP($D1403,Winback!$B$2:$C$300,2,0),""))</f>
        <v/>
      </c>
      <c r="S1403">
        <f>IF($E1403=1,"NP","")&amp;IF($G1403=1,"+MOV","")&amp;IF($I1403=1,"+CS","")&amp;IF($K1403=1,"+WB","")</f>
        <v/>
      </c>
      <c r="T1403">
        <f>$E1403+$G1403+$I1403+$K1403</f>
        <v/>
      </c>
    </row>
    <row r="1404">
      <c r="A1404" t="inlineStr">
        <is>
          <t>312229070000</t>
        </is>
      </c>
      <c r="B1404" t="inlineStr">
        <is>
          <t>31222907</t>
        </is>
      </c>
      <c r="C1404" t="inlineStr">
        <is>
          <t>COLEGIO NUESTRA SENORA DE LOURDES</t>
        </is>
      </c>
      <c r="D1404" t="inlineStr">
        <is>
          <t>COLEGIONUESTRASENORADELOURDES</t>
        </is>
      </c>
      <c r="E1404">
        <f>IF(COUNTIFS(Registros!$A$2:$A$6000,"NP",Registros!$B$2:$B$6000,$A1404)&gt;0,1,0)</f>
        <v/>
      </c>
      <c r="F1404">
        <f>IF($E1404=1,SUMIFS(Registros!$F$2:$F$6000,Registros!$A$2:$A$6000,"NP",Registros!$B$2:$B$6000,$A1404),0)</f>
        <v/>
      </c>
      <c r="G1404">
        <f>IF(COUNTIFS(Registros!$A$2:$A$6000,"MOV",Registros!$B$2:$B$6000,$A1404)&gt;0,1,0)</f>
        <v/>
      </c>
      <c r="H1404">
        <f>IF($G1404=1,SUMIFS(Registros!$F$2:$F$6000,Registros!$A$2:$A$6000,"MOV",Registros!$B$2:$B$6000,$A1404),0)</f>
        <v/>
      </c>
      <c r="I1404">
        <f>IF(COUNTIFS(Registros!$A$2:$A$6000,"CS",Registros!$B$2:$B$6000,$A1404)&gt;0,1,0)</f>
        <v/>
      </c>
      <c r="J1404">
        <f>IF($I1404=1,SUMIFS(Registros!$I$2:$I$6000,Registros!$A$2:$A$6000,"CS",Registros!$B$2:$B$6000,$A1404),0)</f>
        <v/>
      </c>
      <c r="K1404">
        <f>IF(COUNTIFS(Winback!$K$2:$K$300,$D1404)&gt;0,1,0)</f>
        <v/>
      </c>
      <c r="L1404">
        <f>IF(AND($K1404=1,LEFT($A1404,3)="WB-"),SUMIFS(Winback!$D$2:$D$300,Winback!$K$2:$K$300,$D1404),0)</f>
        <v/>
      </c>
      <c r="M1404">
        <f>IF(OR($E1404=1,$G1404=1,SUMIFS(Registros!$J$2:$J$6000,Registros!$B$2:$B$6000,$A1404)&gt;0),1,0)</f>
        <v/>
      </c>
      <c r="N1404">
        <f>IF($J1404&gt;0,1,IF(COUNTIFS(Registros!$A$2:$A$6000,"CS",Registros!$B$2:$B$6000,$A1404,Registros!$K$2:$K$6000,"&lt;&gt;")&gt;0,1,0))</f>
        <v/>
      </c>
      <c r="O1404">
        <f>IF(AND($K1404=1,$E1404=0,$G1404=0,$I1404=0),"WINBACK",IF(AND($M1404=1,$N1404&gt;0),"CONVERGENTE",IF($M1404=1,"SOLO MÓVIL",IF($N1404&gt;0,"SOLO FIJO / INTERNET","SIN SERVICIOS"))))</f>
        <v/>
      </c>
      <c r="P1404">
        <f>IF($O1404="WINBACK","Recuperar (winback)",IF($O1404="CONVERGENTE","Upgrade / más líneas",IF($O1404="SOLO MÓVIL","Ofrecer fijo + internet (FLBBTV)",IF($O1404="SOLO FIJO / INTERNET","Ofrecer línea móvil Nextphone","Oferta completa (móvil + fijo + internet)"))))</f>
        <v/>
      </c>
      <c r="Q1404">
        <f>$F1404+$H1404+$L1404</f>
        <v/>
      </c>
      <c r="R1404">
        <f>IFERROR(VLOOKUP($A1404,Registros!$B$2:$G$6000,6,0),IFERROR(VLOOKUP($D1404,Winback!$B$2:$C$300,2,0),""))</f>
        <v/>
      </c>
      <c r="S1404">
        <f>IF($E1404=1,"NP","")&amp;IF($G1404=1,"+MOV","")&amp;IF($I1404=1,"+CS","")&amp;IF($K1404=1,"+WB","")</f>
        <v/>
      </c>
      <c r="T1404">
        <f>$E1404+$G1404+$I1404+$K1404</f>
        <v/>
      </c>
    </row>
    <row r="1405">
      <c r="A1405" t="inlineStr">
        <is>
          <t>312227880000</t>
        </is>
      </c>
      <c r="B1405" t="inlineStr">
        <is>
          <t>31222788</t>
        </is>
      </c>
      <c r="C1405" t="inlineStr">
        <is>
          <t>FUNDACION LORETTO PANAMA -</t>
        </is>
      </c>
      <c r="D1405" t="inlineStr">
        <is>
          <t>FUNDACIONLORETTOPANAMA</t>
        </is>
      </c>
      <c r="E1405">
        <f>IF(COUNTIFS(Registros!$A$2:$A$6000,"NP",Registros!$B$2:$B$6000,$A1405)&gt;0,1,0)</f>
        <v/>
      </c>
      <c r="F1405">
        <f>IF($E1405=1,SUMIFS(Registros!$F$2:$F$6000,Registros!$A$2:$A$6000,"NP",Registros!$B$2:$B$6000,$A1405),0)</f>
        <v/>
      </c>
      <c r="G1405">
        <f>IF(COUNTIFS(Registros!$A$2:$A$6000,"MOV",Registros!$B$2:$B$6000,$A1405)&gt;0,1,0)</f>
        <v/>
      </c>
      <c r="H1405">
        <f>IF($G1405=1,SUMIFS(Registros!$F$2:$F$6000,Registros!$A$2:$A$6000,"MOV",Registros!$B$2:$B$6000,$A1405),0)</f>
        <v/>
      </c>
      <c r="I1405">
        <f>IF(COUNTIFS(Registros!$A$2:$A$6000,"CS",Registros!$B$2:$B$6000,$A1405)&gt;0,1,0)</f>
        <v/>
      </c>
      <c r="J1405">
        <f>IF($I1405=1,SUMIFS(Registros!$I$2:$I$6000,Registros!$A$2:$A$6000,"CS",Registros!$B$2:$B$6000,$A1405),0)</f>
        <v/>
      </c>
      <c r="K1405">
        <f>IF(COUNTIFS(Winback!$K$2:$K$300,$D1405)&gt;0,1,0)</f>
        <v/>
      </c>
      <c r="L1405">
        <f>IF(AND($K1405=1,LEFT($A1405,3)="WB-"),SUMIFS(Winback!$D$2:$D$300,Winback!$K$2:$K$300,$D1405),0)</f>
        <v/>
      </c>
      <c r="M1405">
        <f>IF(OR($E1405=1,$G1405=1,SUMIFS(Registros!$J$2:$J$6000,Registros!$B$2:$B$6000,$A1405)&gt;0),1,0)</f>
        <v/>
      </c>
      <c r="N1405">
        <f>IF($J1405&gt;0,1,IF(COUNTIFS(Registros!$A$2:$A$6000,"CS",Registros!$B$2:$B$6000,$A1405,Registros!$K$2:$K$6000,"&lt;&gt;")&gt;0,1,0))</f>
        <v/>
      </c>
      <c r="O1405">
        <f>IF(AND($K1405=1,$E1405=0,$G1405=0,$I1405=0),"WINBACK",IF(AND($M1405=1,$N1405&gt;0),"CONVERGENTE",IF($M1405=1,"SOLO MÓVIL",IF($N1405&gt;0,"SOLO FIJO / INTERNET","SIN SERVICIOS"))))</f>
        <v/>
      </c>
      <c r="P1405">
        <f>IF($O1405="WINBACK","Recuperar (winback)",IF($O1405="CONVERGENTE","Upgrade / más líneas",IF($O1405="SOLO MÓVIL","Ofrecer fijo + internet (FLBBTV)",IF($O1405="SOLO FIJO / INTERNET","Ofrecer línea móvil Nextphone","Oferta completa (móvil + fijo + internet)"))))</f>
        <v/>
      </c>
      <c r="Q1405">
        <f>$F1405+$H1405+$L1405</f>
        <v/>
      </c>
      <c r="R1405">
        <f>IFERROR(VLOOKUP($A1405,Registros!$B$2:$G$6000,6,0),IFERROR(VLOOKUP($D1405,Winback!$B$2:$C$300,2,0),""))</f>
        <v/>
      </c>
      <c r="S1405">
        <f>IF($E1405=1,"NP","")&amp;IF($G1405=1,"+MOV","")&amp;IF($I1405=1,"+CS","")&amp;IF($K1405=1,"+WB","")</f>
        <v/>
      </c>
      <c r="T1405">
        <f>$E1405+$G1405+$I1405+$K1405</f>
        <v/>
      </c>
    </row>
    <row r="1406">
      <c r="A1406" t="inlineStr">
        <is>
          <t>326375310000</t>
        </is>
      </c>
      <c r="B1406" t="inlineStr">
        <is>
          <t>32637531</t>
        </is>
      </c>
      <c r="C1406" t="inlineStr">
        <is>
          <t>MCSA</t>
        </is>
      </c>
      <c r="D1406" t="inlineStr">
        <is>
          <t>MCSA</t>
        </is>
      </c>
      <c r="E1406">
        <f>IF(COUNTIFS(Registros!$A$2:$A$6000,"NP",Registros!$B$2:$B$6000,$A1406)&gt;0,1,0)</f>
        <v/>
      </c>
      <c r="F1406">
        <f>IF($E1406=1,SUMIFS(Registros!$F$2:$F$6000,Registros!$A$2:$A$6000,"NP",Registros!$B$2:$B$6000,$A1406),0)</f>
        <v/>
      </c>
      <c r="G1406">
        <f>IF(COUNTIFS(Registros!$A$2:$A$6000,"MOV",Registros!$B$2:$B$6000,$A1406)&gt;0,1,0)</f>
        <v/>
      </c>
      <c r="H1406">
        <f>IF($G1406=1,SUMIFS(Registros!$F$2:$F$6000,Registros!$A$2:$A$6000,"MOV",Registros!$B$2:$B$6000,$A1406),0)</f>
        <v/>
      </c>
      <c r="I1406">
        <f>IF(COUNTIFS(Registros!$A$2:$A$6000,"CS",Registros!$B$2:$B$6000,$A1406)&gt;0,1,0)</f>
        <v/>
      </c>
      <c r="J1406">
        <f>IF($I1406=1,SUMIFS(Registros!$I$2:$I$6000,Registros!$A$2:$A$6000,"CS",Registros!$B$2:$B$6000,$A1406),0)</f>
        <v/>
      </c>
      <c r="K1406">
        <f>IF(COUNTIFS(Winback!$K$2:$K$300,$D1406)&gt;0,1,0)</f>
        <v/>
      </c>
      <c r="L1406">
        <f>IF(AND($K1406=1,LEFT($A1406,3)="WB-"),SUMIFS(Winback!$D$2:$D$300,Winback!$K$2:$K$300,$D1406),0)</f>
        <v/>
      </c>
      <c r="M1406">
        <f>IF(OR($E1406=1,$G1406=1,SUMIFS(Registros!$J$2:$J$6000,Registros!$B$2:$B$6000,$A1406)&gt;0),1,0)</f>
        <v/>
      </c>
      <c r="N1406">
        <f>IF($J1406&gt;0,1,IF(COUNTIFS(Registros!$A$2:$A$6000,"CS",Registros!$B$2:$B$6000,$A1406,Registros!$K$2:$K$6000,"&lt;&gt;")&gt;0,1,0))</f>
        <v/>
      </c>
      <c r="O1406">
        <f>IF(AND($K1406=1,$E1406=0,$G1406=0,$I1406=0),"WINBACK",IF(AND($M1406=1,$N1406&gt;0),"CONVERGENTE",IF($M1406=1,"SOLO MÓVIL",IF($N1406&gt;0,"SOLO FIJO / INTERNET","SIN SERVICIOS"))))</f>
        <v/>
      </c>
      <c r="P1406">
        <f>IF($O1406="WINBACK","Recuperar (winback)",IF($O1406="CONVERGENTE","Upgrade / más líneas",IF($O1406="SOLO MÓVIL","Ofrecer fijo + internet (FLBBTV)",IF($O1406="SOLO FIJO / INTERNET","Ofrecer línea móvil Nextphone","Oferta completa (móvil + fijo + internet)"))))</f>
        <v/>
      </c>
      <c r="Q1406">
        <f>$F1406+$H1406+$L1406</f>
        <v/>
      </c>
      <c r="R1406">
        <f>IFERROR(VLOOKUP($A1406,Registros!$B$2:$G$6000,6,0),IFERROR(VLOOKUP($D1406,Winback!$B$2:$C$300,2,0),""))</f>
        <v/>
      </c>
      <c r="S1406">
        <f>IF($E1406=1,"NP","")&amp;IF($G1406=1,"+MOV","")&amp;IF($I1406=1,"+CS","")&amp;IF($K1406=1,"+WB","")</f>
        <v/>
      </c>
      <c r="T1406">
        <f>$E1406+$G1406+$I1406+$K1406</f>
        <v/>
      </c>
    </row>
    <row r="1407">
      <c r="A1407" t="inlineStr">
        <is>
          <t>322435480300</t>
        </is>
      </c>
      <c r="B1407" t="inlineStr">
        <is>
          <t>32243548</t>
        </is>
      </c>
      <c r="C1407" t="inlineStr">
        <is>
          <t>El Paraiso</t>
        </is>
      </c>
      <c r="D1407" t="inlineStr">
        <is>
          <t>ELPARAISO</t>
        </is>
      </c>
      <c r="E1407">
        <f>IF(COUNTIFS(Registros!$A$2:$A$6000,"NP",Registros!$B$2:$B$6000,$A1407)&gt;0,1,0)</f>
        <v/>
      </c>
      <c r="F1407">
        <f>IF($E1407=1,SUMIFS(Registros!$F$2:$F$6000,Registros!$A$2:$A$6000,"NP",Registros!$B$2:$B$6000,$A1407),0)</f>
        <v/>
      </c>
      <c r="G1407">
        <f>IF(COUNTIFS(Registros!$A$2:$A$6000,"MOV",Registros!$B$2:$B$6000,$A1407)&gt;0,1,0)</f>
        <v/>
      </c>
      <c r="H1407">
        <f>IF($G1407=1,SUMIFS(Registros!$F$2:$F$6000,Registros!$A$2:$A$6000,"MOV",Registros!$B$2:$B$6000,$A1407),0)</f>
        <v/>
      </c>
      <c r="I1407">
        <f>IF(COUNTIFS(Registros!$A$2:$A$6000,"CS",Registros!$B$2:$B$6000,$A1407)&gt;0,1,0)</f>
        <v/>
      </c>
      <c r="J1407">
        <f>IF($I1407=1,SUMIFS(Registros!$I$2:$I$6000,Registros!$A$2:$A$6000,"CS",Registros!$B$2:$B$6000,$A1407),0)</f>
        <v/>
      </c>
      <c r="K1407">
        <f>IF(COUNTIFS(Winback!$K$2:$K$300,$D1407)&gt;0,1,0)</f>
        <v/>
      </c>
      <c r="L1407">
        <f>IF(AND($K1407=1,LEFT($A1407,3)="WB-"),SUMIFS(Winback!$D$2:$D$300,Winback!$K$2:$K$300,$D1407),0)</f>
        <v/>
      </c>
      <c r="M1407">
        <f>IF(OR($E1407=1,$G1407=1,SUMIFS(Registros!$J$2:$J$6000,Registros!$B$2:$B$6000,$A1407)&gt;0),1,0)</f>
        <v/>
      </c>
      <c r="N1407">
        <f>IF($J1407&gt;0,1,IF(COUNTIFS(Registros!$A$2:$A$6000,"CS",Registros!$B$2:$B$6000,$A1407,Registros!$K$2:$K$6000,"&lt;&gt;")&gt;0,1,0))</f>
        <v/>
      </c>
      <c r="O1407">
        <f>IF(AND($K1407=1,$E1407=0,$G1407=0,$I1407=0),"WINBACK",IF(AND($M1407=1,$N1407&gt;0),"CONVERGENTE",IF($M1407=1,"SOLO MÓVIL",IF($N1407&gt;0,"SOLO FIJO / INTERNET","SIN SERVICIOS"))))</f>
        <v/>
      </c>
      <c r="P1407">
        <f>IF($O1407="WINBACK","Recuperar (winback)",IF($O1407="CONVERGENTE","Upgrade / más líneas",IF($O1407="SOLO MÓVIL","Ofrecer fijo + internet (FLBBTV)",IF($O1407="SOLO FIJO / INTERNET","Ofrecer línea móvil Nextphone","Oferta completa (móvil + fijo + internet)"))))</f>
        <v/>
      </c>
      <c r="Q1407">
        <f>$F1407+$H1407+$L1407</f>
        <v/>
      </c>
      <c r="R1407">
        <f>IFERROR(VLOOKUP($A1407,Registros!$B$2:$G$6000,6,0),IFERROR(VLOOKUP($D1407,Winback!$B$2:$C$300,2,0),""))</f>
        <v/>
      </c>
      <c r="S1407">
        <f>IF($E1407=1,"NP","")&amp;IF($G1407=1,"+MOV","")&amp;IF($I1407=1,"+CS","")&amp;IF($K1407=1,"+WB","")</f>
        <v/>
      </c>
      <c r="T1407">
        <f>$E1407+$G1407+$I1407+$K1407</f>
        <v/>
      </c>
    </row>
    <row r="1408">
      <c r="A1408" t="inlineStr">
        <is>
          <t>322381120100</t>
        </is>
      </c>
      <c r="B1408" t="inlineStr">
        <is>
          <t>32238112</t>
        </is>
      </c>
      <c r="C1408" t="inlineStr">
        <is>
          <t>Corive S.A</t>
        </is>
      </c>
      <c r="D1408" t="inlineStr">
        <is>
          <t>CORIVESA</t>
        </is>
      </c>
      <c r="E1408">
        <f>IF(COUNTIFS(Registros!$A$2:$A$6000,"NP",Registros!$B$2:$B$6000,$A1408)&gt;0,1,0)</f>
        <v/>
      </c>
      <c r="F1408">
        <f>IF($E1408=1,SUMIFS(Registros!$F$2:$F$6000,Registros!$A$2:$A$6000,"NP",Registros!$B$2:$B$6000,$A1408),0)</f>
        <v/>
      </c>
      <c r="G1408">
        <f>IF(COUNTIFS(Registros!$A$2:$A$6000,"MOV",Registros!$B$2:$B$6000,$A1408)&gt;0,1,0)</f>
        <v/>
      </c>
      <c r="H1408">
        <f>IF($G1408=1,SUMIFS(Registros!$F$2:$F$6000,Registros!$A$2:$A$6000,"MOV",Registros!$B$2:$B$6000,$A1408),0)</f>
        <v/>
      </c>
      <c r="I1408">
        <f>IF(COUNTIFS(Registros!$A$2:$A$6000,"CS",Registros!$B$2:$B$6000,$A1408)&gt;0,1,0)</f>
        <v/>
      </c>
      <c r="J1408">
        <f>IF($I1408=1,SUMIFS(Registros!$I$2:$I$6000,Registros!$A$2:$A$6000,"CS",Registros!$B$2:$B$6000,$A1408),0)</f>
        <v/>
      </c>
      <c r="K1408">
        <f>IF(COUNTIFS(Winback!$K$2:$K$300,$D1408)&gt;0,1,0)</f>
        <v/>
      </c>
      <c r="L1408">
        <f>IF(AND($K1408=1,LEFT($A1408,3)="WB-"),SUMIFS(Winback!$D$2:$D$300,Winback!$K$2:$K$300,$D1408),0)</f>
        <v/>
      </c>
      <c r="M1408">
        <f>IF(OR($E1408=1,$G1408=1,SUMIFS(Registros!$J$2:$J$6000,Registros!$B$2:$B$6000,$A1408)&gt;0),1,0)</f>
        <v/>
      </c>
      <c r="N1408">
        <f>IF($J1408&gt;0,1,IF(COUNTIFS(Registros!$A$2:$A$6000,"CS",Registros!$B$2:$B$6000,$A1408,Registros!$K$2:$K$6000,"&lt;&gt;")&gt;0,1,0))</f>
        <v/>
      </c>
      <c r="O1408">
        <f>IF(AND($K1408=1,$E1408=0,$G1408=0,$I1408=0),"WINBACK",IF(AND($M1408=1,$N1408&gt;0),"CONVERGENTE",IF($M1408=1,"SOLO MÓVIL",IF($N1408&gt;0,"SOLO FIJO / INTERNET","SIN SERVICIOS"))))</f>
        <v/>
      </c>
      <c r="P1408">
        <f>IF($O1408="WINBACK","Recuperar (winback)",IF($O1408="CONVERGENTE","Upgrade / más líneas",IF($O1408="SOLO MÓVIL","Ofrecer fijo + internet (FLBBTV)",IF($O1408="SOLO FIJO / INTERNET","Ofrecer línea móvil Nextphone","Oferta completa (móvil + fijo + internet)"))))</f>
        <v/>
      </c>
      <c r="Q1408">
        <f>$F1408+$H1408+$L1408</f>
        <v/>
      </c>
      <c r="R1408">
        <f>IFERROR(VLOOKUP($A1408,Registros!$B$2:$G$6000,6,0),IFERROR(VLOOKUP($D1408,Winback!$B$2:$C$300,2,0),""))</f>
        <v/>
      </c>
      <c r="S1408">
        <f>IF($E1408=1,"NP","")&amp;IF($G1408=1,"+MOV","")&amp;IF($I1408=1,"+CS","")&amp;IF($K1408=1,"+WB","")</f>
        <v/>
      </c>
      <c r="T1408">
        <f>$E1408+$G1408+$I1408+$K1408</f>
        <v/>
      </c>
    </row>
    <row r="1409">
      <c r="A1409" t="inlineStr">
        <is>
          <t>312207180000</t>
        </is>
      </c>
      <c r="B1409" t="inlineStr">
        <is>
          <t>31220718</t>
        </is>
      </c>
      <c r="C1409" t="inlineStr">
        <is>
          <t>RED PHOENIX PANAMA, S.A. --</t>
        </is>
      </c>
      <c r="D1409" t="inlineStr">
        <is>
          <t>REDPHOENIXPANAMASA</t>
        </is>
      </c>
      <c r="E1409">
        <f>IF(COUNTIFS(Registros!$A$2:$A$6000,"NP",Registros!$B$2:$B$6000,$A1409)&gt;0,1,0)</f>
        <v/>
      </c>
      <c r="F1409">
        <f>IF($E1409=1,SUMIFS(Registros!$F$2:$F$6000,Registros!$A$2:$A$6000,"NP",Registros!$B$2:$B$6000,$A1409),0)</f>
        <v/>
      </c>
      <c r="G1409">
        <f>IF(COUNTIFS(Registros!$A$2:$A$6000,"MOV",Registros!$B$2:$B$6000,$A1409)&gt;0,1,0)</f>
        <v/>
      </c>
      <c r="H1409">
        <f>IF($G1409=1,SUMIFS(Registros!$F$2:$F$6000,Registros!$A$2:$A$6000,"MOV",Registros!$B$2:$B$6000,$A1409),0)</f>
        <v/>
      </c>
      <c r="I1409">
        <f>IF(COUNTIFS(Registros!$A$2:$A$6000,"CS",Registros!$B$2:$B$6000,$A1409)&gt;0,1,0)</f>
        <v/>
      </c>
      <c r="J1409">
        <f>IF($I1409=1,SUMIFS(Registros!$I$2:$I$6000,Registros!$A$2:$A$6000,"CS",Registros!$B$2:$B$6000,$A1409),0)</f>
        <v/>
      </c>
      <c r="K1409">
        <f>IF(COUNTIFS(Winback!$K$2:$K$300,$D1409)&gt;0,1,0)</f>
        <v/>
      </c>
      <c r="L1409">
        <f>IF(AND($K1409=1,LEFT($A1409,3)="WB-"),SUMIFS(Winback!$D$2:$D$300,Winback!$K$2:$K$300,$D1409),0)</f>
        <v/>
      </c>
      <c r="M1409">
        <f>IF(OR($E1409=1,$G1409=1,SUMIFS(Registros!$J$2:$J$6000,Registros!$B$2:$B$6000,$A1409)&gt;0),1,0)</f>
        <v/>
      </c>
      <c r="N1409">
        <f>IF($J1409&gt;0,1,IF(COUNTIFS(Registros!$A$2:$A$6000,"CS",Registros!$B$2:$B$6000,$A1409,Registros!$K$2:$K$6000,"&lt;&gt;")&gt;0,1,0))</f>
        <v/>
      </c>
      <c r="O1409">
        <f>IF(AND($K1409=1,$E1409=0,$G1409=0,$I1409=0),"WINBACK",IF(AND($M1409=1,$N1409&gt;0),"CONVERGENTE",IF($M1409=1,"SOLO MÓVIL",IF($N1409&gt;0,"SOLO FIJO / INTERNET","SIN SERVICIOS"))))</f>
        <v/>
      </c>
      <c r="P1409">
        <f>IF($O1409="WINBACK","Recuperar (winback)",IF($O1409="CONVERGENTE","Upgrade / más líneas",IF($O1409="SOLO MÓVIL","Ofrecer fijo + internet (FLBBTV)",IF($O1409="SOLO FIJO / INTERNET","Ofrecer línea móvil Nextphone","Oferta completa (móvil + fijo + internet)"))))</f>
        <v/>
      </c>
      <c r="Q1409">
        <f>$F1409+$H1409+$L1409</f>
        <v/>
      </c>
      <c r="R1409">
        <f>IFERROR(VLOOKUP($A1409,Registros!$B$2:$G$6000,6,0),IFERROR(VLOOKUP($D1409,Winback!$B$2:$C$300,2,0),""))</f>
        <v/>
      </c>
      <c r="S1409">
        <f>IF($E1409=1,"NP","")&amp;IF($G1409=1,"+MOV","")&amp;IF($I1409=1,"+CS","")&amp;IF($K1409=1,"+WB","")</f>
        <v/>
      </c>
      <c r="T1409">
        <f>$E1409+$G1409+$I1409+$K1409</f>
        <v/>
      </c>
    </row>
    <row r="1410">
      <c r="A1410" t="inlineStr">
        <is>
          <t>349135080000</t>
        </is>
      </c>
      <c r="B1410" t="inlineStr">
        <is>
          <t>34913508</t>
        </is>
      </c>
      <c r="C1410" t="inlineStr">
        <is>
          <t>REFRIMAX, SA</t>
        </is>
      </c>
      <c r="D1410" t="inlineStr">
        <is>
          <t>REFRIMAXSA</t>
        </is>
      </c>
      <c r="E1410">
        <f>IF(COUNTIFS(Registros!$A$2:$A$6000,"NP",Registros!$B$2:$B$6000,$A1410)&gt;0,1,0)</f>
        <v/>
      </c>
      <c r="F1410">
        <f>IF($E1410=1,SUMIFS(Registros!$F$2:$F$6000,Registros!$A$2:$A$6000,"NP",Registros!$B$2:$B$6000,$A1410),0)</f>
        <v/>
      </c>
      <c r="G1410">
        <f>IF(COUNTIFS(Registros!$A$2:$A$6000,"MOV",Registros!$B$2:$B$6000,$A1410)&gt;0,1,0)</f>
        <v/>
      </c>
      <c r="H1410">
        <f>IF($G1410=1,SUMIFS(Registros!$F$2:$F$6000,Registros!$A$2:$A$6000,"MOV",Registros!$B$2:$B$6000,$A1410),0)</f>
        <v/>
      </c>
      <c r="I1410">
        <f>IF(COUNTIFS(Registros!$A$2:$A$6000,"CS",Registros!$B$2:$B$6000,$A1410)&gt;0,1,0)</f>
        <v/>
      </c>
      <c r="J1410">
        <f>IF($I1410=1,SUMIFS(Registros!$I$2:$I$6000,Registros!$A$2:$A$6000,"CS",Registros!$B$2:$B$6000,$A1410),0)</f>
        <v/>
      </c>
      <c r="K1410">
        <f>IF(COUNTIFS(Winback!$K$2:$K$300,$D1410)&gt;0,1,0)</f>
        <v/>
      </c>
      <c r="L1410">
        <f>IF(AND($K1410=1,LEFT($A1410,3)="WB-"),SUMIFS(Winback!$D$2:$D$300,Winback!$K$2:$K$300,$D1410),0)</f>
        <v/>
      </c>
      <c r="M1410">
        <f>IF(OR($E1410=1,$G1410=1,SUMIFS(Registros!$J$2:$J$6000,Registros!$B$2:$B$6000,$A1410)&gt;0),1,0)</f>
        <v/>
      </c>
      <c r="N1410">
        <f>IF($J1410&gt;0,1,IF(COUNTIFS(Registros!$A$2:$A$6000,"CS",Registros!$B$2:$B$6000,$A1410,Registros!$K$2:$K$6000,"&lt;&gt;")&gt;0,1,0))</f>
        <v/>
      </c>
      <c r="O1410">
        <f>IF(AND($K1410=1,$E1410=0,$G1410=0,$I1410=0),"WINBACK",IF(AND($M1410=1,$N1410&gt;0),"CONVERGENTE",IF($M1410=1,"SOLO MÓVIL",IF($N1410&gt;0,"SOLO FIJO / INTERNET","SIN SERVICIOS"))))</f>
        <v/>
      </c>
      <c r="P1410">
        <f>IF($O1410="WINBACK","Recuperar (winback)",IF($O1410="CONVERGENTE","Upgrade / más líneas",IF($O1410="SOLO MÓVIL","Ofrecer fijo + internet (FLBBTV)",IF($O1410="SOLO FIJO / INTERNET","Ofrecer línea móvil Nextphone","Oferta completa (móvil + fijo + internet)"))))</f>
        <v/>
      </c>
      <c r="Q1410">
        <f>$F1410+$H1410+$L1410</f>
        <v/>
      </c>
      <c r="R1410">
        <f>IFERROR(VLOOKUP($A1410,Registros!$B$2:$G$6000,6,0),IFERROR(VLOOKUP($D1410,Winback!$B$2:$C$300,2,0),""))</f>
        <v/>
      </c>
      <c r="S1410">
        <f>IF($E1410=1,"NP","")&amp;IF($G1410=1,"+MOV","")&amp;IF($I1410=1,"+CS","")&amp;IF($K1410=1,"+WB","")</f>
        <v/>
      </c>
      <c r="T1410">
        <f>$E1410+$G1410+$I1410+$K1410</f>
        <v/>
      </c>
    </row>
    <row r="1411">
      <c r="A1411" t="inlineStr">
        <is>
          <t>352289860000</t>
        </is>
      </c>
      <c r="B1411" t="inlineStr">
        <is>
          <t>35228986</t>
        </is>
      </c>
      <c r="C1411" t="inlineStr">
        <is>
          <t>WINNER SPORT</t>
        </is>
      </c>
      <c r="D1411" t="inlineStr">
        <is>
          <t>WINNERSPORT</t>
        </is>
      </c>
      <c r="E1411">
        <f>IF(COUNTIFS(Registros!$A$2:$A$6000,"NP",Registros!$B$2:$B$6000,$A1411)&gt;0,1,0)</f>
        <v/>
      </c>
      <c r="F1411">
        <f>IF($E1411=1,SUMIFS(Registros!$F$2:$F$6000,Registros!$A$2:$A$6000,"NP",Registros!$B$2:$B$6000,$A1411),0)</f>
        <v/>
      </c>
      <c r="G1411">
        <f>IF(COUNTIFS(Registros!$A$2:$A$6000,"MOV",Registros!$B$2:$B$6000,$A1411)&gt;0,1,0)</f>
        <v/>
      </c>
      <c r="H1411">
        <f>IF($G1411=1,SUMIFS(Registros!$F$2:$F$6000,Registros!$A$2:$A$6000,"MOV",Registros!$B$2:$B$6000,$A1411),0)</f>
        <v/>
      </c>
      <c r="I1411">
        <f>IF(COUNTIFS(Registros!$A$2:$A$6000,"CS",Registros!$B$2:$B$6000,$A1411)&gt;0,1,0)</f>
        <v/>
      </c>
      <c r="J1411">
        <f>IF($I1411=1,SUMIFS(Registros!$I$2:$I$6000,Registros!$A$2:$A$6000,"CS",Registros!$B$2:$B$6000,$A1411),0)</f>
        <v/>
      </c>
      <c r="K1411">
        <f>IF(COUNTIFS(Winback!$K$2:$K$300,$D1411)&gt;0,1,0)</f>
        <v/>
      </c>
      <c r="L1411">
        <f>IF(AND($K1411=1,LEFT($A1411,3)="WB-"),SUMIFS(Winback!$D$2:$D$300,Winback!$K$2:$K$300,$D1411),0)</f>
        <v/>
      </c>
      <c r="M1411">
        <f>IF(OR($E1411=1,$G1411=1,SUMIFS(Registros!$J$2:$J$6000,Registros!$B$2:$B$6000,$A1411)&gt;0),1,0)</f>
        <v/>
      </c>
      <c r="N1411">
        <f>IF($J1411&gt;0,1,IF(COUNTIFS(Registros!$A$2:$A$6000,"CS",Registros!$B$2:$B$6000,$A1411,Registros!$K$2:$K$6000,"&lt;&gt;")&gt;0,1,0))</f>
        <v/>
      </c>
      <c r="O1411">
        <f>IF(AND($K1411=1,$E1411=0,$G1411=0,$I1411=0),"WINBACK",IF(AND($M1411=1,$N1411&gt;0),"CONVERGENTE",IF($M1411=1,"SOLO MÓVIL",IF($N1411&gt;0,"SOLO FIJO / INTERNET","SIN SERVICIOS"))))</f>
        <v/>
      </c>
      <c r="P1411">
        <f>IF($O1411="WINBACK","Recuperar (winback)",IF($O1411="CONVERGENTE","Upgrade / más líneas",IF($O1411="SOLO MÓVIL","Ofrecer fijo + internet (FLBBTV)",IF($O1411="SOLO FIJO / INTERNET","Ofrecer línea móvil Nextphone","Oferta completa (móvil + fijo + internet)"))))</f>
        <v/>
      </c>
      <c r="Q1411">
        <f>$F1411+$H1411+$L1411</f>
        <v/>
      </c>
      <c r="R1411">
        <f>IFERROR(VLOOKUP($A1411,Registros!$B$2:$G$6000,6,0),IFERROR(VLOOKUP($D1411,Winback!$B$2:$C$300,2,0),""))</f>
        <v/>
      </c>
      <c r="S1411">
        <f>IF($E1411=1,"NP","")&amp;IF($G1411=1,"+MOV","")&amp;IF($I1411=1,"+CS","")&amp;IF($K1411=1,"+WB","")</f>
        <v/>
      </c>
      <c r="T1411">
        <f>$E1411+$G1411+$I1411+$K1411</f>
        <v/>
      </c>
    </row>
    <row r="1412">
      <c r="A1412" t="inlineStr">
        <is>
          <t>359344820000</t>
        </is>
      </c>
      <c r="B1412" t="inlineStr">
        <is>
          <t>35934482</t>
        </is>
      </c>
      <c r="C1412" t="inlineStr">
        <is>
          <t>WINNER SPORT</t>
        </is>
      </c>
      <c r="D1412" t="inlineStr">
        <is>
          <t>WINNERSPORT</t>
        </is>
      </c>
      <c r="E1412">
        <f>IF(COUNTIFS(Registros!$A$2:$A$6000,"NP",Registros!$B$2:$B$6000,$A1412)&gt;0,1,0)</f>
        <v/>
      </c>
      <c r="F1412">
        <f>IF($E1412=1,SUMIFS(Registros!$F$2:$F$6000,Registros!$A$2:$A$6000,"NP",Registros!$B$2:$B$6000,$A1412),0)</f>
        <v/>
      </c>
      <c r="G1412">
        <f>IF(COUNTIFS(Registros!$A$2:$A$6000,"MOV",Registros!$B$2:$B$6000,$A1412)&gt;0,1,0)</f>
        <v/>
      </c>
      <c r="H1412">
        <f>IF($G1412=1,SUMIFS(Registros!$F$2:$F$6000,Registros!$A$2:$A$6000,"MOV",Registros!$B$2:$B$6000,$A1412),0)</f>
        <v/>
      </c>
      <c r="I1412">
        <f>IF(COUNTIFS(Registros!$A$2:$A$6000,"CS",Registros!$B$2:$B$6000,$A1412)&gt;0,1,0)</f>
        <v/>
      </c>
      <c r="J1412">
        <f>IF($I1412=1,SUMIFS(Registros!$I$2:$I$6000,Registros!$A$2:$A$6000,"CS",Registros!$B$2:$B$6000,$A1412),0)</f>
        <v/>
      </c>
      <c r="K1412">
        <f>IF(COUNTIFS(Winback!$K$2:$K$300,$D1412)&gt;0,1,0)</f>
        <v/>
      </c>
      <c r="L1412">
        <f>IF(AND($K1412=1,LEFT($A1412,3)="WB-"),SUMIFS(Winback!$D$2:$D$300,Winback!$K$2:$K$300,$D1412),0)</f>
        <v/>
      </c>
      <c r="M1412">
        <f>IF(OR($E1412=1,$G1412=1,SUMIFS(Registros!$J$2:$J$6000,Registros!$B$2:$B$6000,$A1412)&gt;0),1,0)</f>
        <v/>
      </c>
      <c r="N1412">
        <f>IF($J1412&gt;0,1,IF(COUNTIFS(Registros!$A$2:$A$6000,"CS",Registros!$B$2:$B$6000,$A1412,Registros!$K$2:$K$6000,"&lt;&gt;")&gt;0,1,0))</f>
        <v/>
      </c>
      <c r="O1412">
        <f>IF(AND($K1412=1,$E1412=0,$G1412=0,$I1412=0),"WINBACK",IF(AND($M1412=1,$N1412&gt;0),"CONVERGENTE",IF($M1412=1,"SOLO MÓVIL",IF($N1412&gt;0,"SOLO FIJO / INTERNET","SIN SERVICIOS"))))</f>
        <v/>
      </c>
      <c r="P1412">
        <f>IF($O1412="WINBACK","Recuperar (winback)",IF($O1412="CONVERGENTE","Upgrade / más líneas",IF($O1412="SOLO MÓVIL","Ofrecer fijo + internet (FLBBTV)",IF($O1412="SOLO FIJO / INTERNET","Ofrecer línea móvil Nextphone","Oferta completa (móvil + fijo + internet)"))))</f>
        <v/>
      </c>
      <c r="Q1412">
        <f>$F1412+$H1412+$L1412</f>
        <v/>
      </c>
      <c r="R1412">
        <f>IFERROR(VLOOKUP($A1412,Registros!$B$2:$G$6000,6,0),IFERROR(VLOOKUP($D1412,Winback!$B$2:$C$300,2,0),""))</f>
        <v/>
      </c>
      <c r="S1412">
        <f>IF($E1412=1,"NP","")&amp;IF($G1412=1,"+MOV","")&amp;IF($I1412=1,"+CS","")&amp;IF($K1412=1,"+WB","")</f>
        <v/>
      </c>
      <c r="T1412">
        <f>$E1412+$G1412+$I1412+$K1412</f>
        <v/>
      </c>
    </row>
    <row r="1413">
      <c r="A1413" t="inlineStr">
        <is>
          <t>312205490000</t>
        </is>
      </c>
      <c r="B1413" t="inlineStr">
        <is>
          <t>31220549</t>
        </is>
      </c>
      <c r="C1413" t="inlineStr">
        <is>
          <t>GERA ENTERPRISES S.A.</t>
        </is>
      </c>
      <c r="D1413" t="inlineStr">
        <is>
          <t>GERAENTERPRISESSA</t>
        </is>
      </c>
      <c r="E1413">
        <f>IF(COUNTIFS(Registros!$A$2:$A$6000,"NP",Registros!$B$2:$B$6000,$A1413)&gt;0,1,0)</f>
        <v/>
      </c>
      <c r="F1413">
        <f>IF($E1413=1,SUMIFS(Registros!$F$2:$F$6000,Registros!$A$2:$A$6000,"NP",Registros!$B$2:$B$6000,$A1413),0)</f>
        <v/>
      </c>
      <c r="G1413">
        <f>IF(COUNTIFS(Registros!$A$2:$A$6000,"MOV",Registros!$B$2:$B$6000,$A1413)&gt;0,1,0)</f>
        <v/>
      </c>
      <c r="H1413">
        <f>IF($G1413=1,SUMIFS(Registros!$F$2:$F$6000,Registros!$A$2:$A$6000,"MOV",Registros!$B$2:$B$6000,$A1413),0)</f>
        <v/>
      </c>
      <c r="I1413">
        <f>IF(COUNTIFS(Registros!$A$2:$A$6000,"CS",Registros!$B$2:$B$6000,$A1413)&gt;0,1,0)</f>
        <v/>
      </c>
      <c r="J1413">
        <f>IF($I1413=1,SUMIFS(Registros!$I$2:$I$6000,Registros!$A$2:$A$6000,"CS",Registros!$B$2:$B$6000,$A1413),0)</f>
        <v/>
      </c>
      <c r="K1413">
        <f>IF(COUNTIFS(Winback!$K$2:$K$300,$D1413)&gt;0,1,0)</f>
        <v/>
      </c>
      <c r="L1413">
        <f>IF(AND($K1413=1,LEFT($A1413,3)="WB-"),SUMIFS(Winback!$D$2:$D$300,Winback!$K$2:$K$300,$D1413),0)</f>
        <v/>
      </c>
      <c r="M1413">
        <f>IF(OR($E1413=1,$G1413=1,SUMIFS(Registros!$J$2:$J$6000,Registros!$B$2:$B$6000,$A1413)&gt;0),1,0)</f>
        <v/>
      </c>
      <c r="N1413">
        <f>IF($J1413&gt;0,1,IF(COUNTIFS(Registros!$A$2:$A$6000,"CS",Registros!$B$2:$B$6000,$A1413,Registros!$K$2:$K$6000,"&lt;&gt;")&gt;0,1,0))</f>
        <v/>
      </c>
      <c r="O1413">
        <f>IF(AND($K1413=1,$E1413=0,$G1413=0,$I1413=0),"WINBACK",IF(AND($M1413=1,$N1413&gt;0),"CONVERGENTE",IF($M1413=1,"SOLO MÓVIL",IF($N1413&gt;0,"SOLO FIJO / INTERNET","SIN SERVICIOS"))))</f>
        <v/>
      </c>
      <c r="P1413">
        <f>IF($O1413="WINBACK","Recuperar (winback)",IF($O1413="CONVERGENTE","Upgrade / más líneas",IF($O1413="SOLO MÓVIL","Ofrecer fijo + internet (FLBBTV)",IF($O1413="SOLO FIJO / INTERNET","Ofrecer línea móvil Nextphone","Oferta completa (móvil + fijo + internet)"))))</f>
        <v/>
      </c>
      <c r="Q1413">
        <f>$F1413+$H1413+$L1413</f>
        <v/>
      </c>
      <c r="R1413">
        <f>IFERROR(VLOOKUP($A1413,Registros!$B$2:$G$6000,6,0),IFERROR(VLOOKUP($D1413,Winback!$B$2:$C$300,2,0),""))</f>
        <v/>
      </c>
      <c r="S1413">
        <f>IF($E1413=1,"NP","")&amp;IF($G1413=1,"+MOV","")&amp;IF($I1413=1,"+CS","")&amp;IF($K1413=1,"+WB","")</f>
        <v/>
      </c>
      <c r="T1413">
        <f>$E1413+$G1413+$I1413+$K1413</f>
        <v/>
      </c>
    </row>
    <row r="1414">
      <c r="A1414" t="inlineStr">
        <is>
          <t>323838130000</t>
        </is>
      </c>
      <c r="B1414" t="inlineStr">
        <is>
          <t>32383813</t>
        </is>
      </c>
      <c r="C1414" t="inlineStr">
        <is>
          <t>CEFERINO BALLESTEROS</t>
        </is>
      </c>
      <c r="D1414" t="inlineStr">
        <is>
          <t>CEFERINOBALLESTEROS</t>
        </is>
      </c>
      <c r="E1414">
        <f>IF(COUNTIFS(Registros!$A$2:$A$6000,"NP",Registros!$B$2:$B$6000,$A1414)&gt;0,1,0)</f>
        <v/>
      </c>
      <c r="F1414">
        <f>IF($E1414=1,SUMIFS(Registros!$F$2:$F$6000,Registros!$A$2:$A$6000,"NP",Registros!$B$2:$B$6000,$A1414),0)</f>
        <v/>
      </c>
      <c r="G1414">
        <f>IF(COUNTIFS(Registros!$A$2:$A$6000,"MOV",Registros!$B$2:$B$6000,$A1414)&gt;0,1,0)</f>
        <v/>
      </c>
      <c r="H1414">
        <f>IF($G1414=1,SUMIFS(Registros!$F$2:$F$6000,Registros!$A$2:$A$6000,"MOV",Registros!$B$2:$B$6000,$A1414),0)</f>
        <v/>
      </c>
      <c r="I1414">
        <f>IF(COUNTIFS(Registros!$A$2:$A$6000,"CS",Registros!$B$2:$B$6000,$A1414)&gt;0,1,0)</f>
        <v/>
      </c>
      <c r="J1414">
        <f>IF($I1414=1,SUMIFS(Registros!$I$2:$I$6000,Registros!$A$2:$A$6000,"CS",Registros!$B$2:$B$6000,$A1414),0)</f>
        <v/>
      </c>
      <c r="K1414">
        <f>IF(COUNTIFS(Winback!$K$2:$K$300,$D1414)&gt;0,1,0)</f>
        <v/>
      </c>
      <c r="L1414">
        <f>IF(AND($K1414=1,LEFT($A1414,3)="WB-"),SUMIFS(Winback!$D$2:$D$300,Winback!$K$2:$K$300,$D1414),0)</f>
        <v/>
      </c>
      <c r="M1414">
        <f>IF(OR($E1414=1,$G1414=1,SUMIFS(Registros!$J$2:$J$6000,Registros!$B$2:$B$6000,$A1414)&gt;0),1,0)</f>
        <v/>
      </c>
      <c r="N1414">
        <f>IF($J1414&gt;0,1,IF(COUNTIFS(Registros!$A$2:$A$6000,"CS",Registros!$B$2:$B$6000,$A1414,Registros!$K$2:$K$6000,"&lt;&gt;")&gt;0,1,0))</f>
        <v/>
      </c>
      <c r="O1414">
        <f>IF(AND($K1414=1,$E1414=0,$G1414=0,$I1414=0),"WINBACK",IF(AND($M1414=1,$N1414&gt;0),"CONVERGENTE",IF($M1414=1,"SOLO MÓVIL",IF($N1414&gt;0,"SOLO FIJO / INTERNET","SIN SERVICIOS"))))</f>
        <v/>
      </c>
      <c r="P1414">
        <f>IF($O1414="WINBACK","Recuperar (winback)",IF($O1414="CONVERGENTE","Upgrade / más líneas",IF($O1414="SOLO MÓVIL","Ofrecer fijo + internet (FLBBTV)",IF($O1414="SOLO FIJO / INTERNET","Ofrecer línea móvil Nextphone","Oferta completa (móvil + fijo + internet)"))))</f>
        <v/>
      </c>
      <c r="Q1414">
        <f>$F1414+$H1414+$L1414</f>
        <v/>
      </c>
      <c r="R1414">
        <f>IFERROR(VLOOKUP($A1414,Registros!$B$2:$G$6000,6,0),IFERROR(VLOOKUP($D1414,Winback!$B$2:$C$300,2,0),""))</f>
        <v/>
      </c>
      <c r="S1414">
        <f>IF($E1414=1,"NP","")&amp;IF($G1414=1,"+MOV","")&amp;IF($I1414=1,"+CS","")&amp;IF($K1414=1,"+WB","")</f>
        <v/>
      </c>
      <c r="T1414">
        <f>$E1414+$G1414+$I1414+$K1414</f>
        <v/>
      </c>
    </row>
    <row r="1415">
      <c r="A1415" t="inlineStr">
        <is>
          <t>333125550000</t>
        </is>
      </c>
      <c r="B1415" t="inlineStr">
        <is>
          <t>33312555</t>
        </is>
      </c>
      <c r="C1415" t="inlineStr">
        <is>
          <t>JB GROUP, S.A.</t>
        </is>
      </c>
      <c r="D1415" t="inlineStr">
        <is>
          <t>JBGROUPSA</t>
        </is>
      </c>
      <c r="E1415">
        <f>IF(COUNTIFS(Registros!$A$2:$A$6000,"NP",Registros!$B$2:$B$6000,$A1415)&gt;0,1,0)</f>
        <v/>
      </c>
      <c r="F1415">
        <f>IF($E1415=1,SUMIFS(Registros!$F$2:$F$6000,Registros!$A$2:$A$6000,"NP",Registros!$B$2:$B$6000,$A1415),0)</f>
        <v/>
      </c>
      <c r="G1415">
        <f>IF(COUNTIFS(Registros!$A$2:$A$6000,"MOV",Registros!$B$2:$B$6000,$A1415)&gt;0,1,0)</f>
        <v/>
      </c>
      <c r="H1415">
        <f>IF($G1415=1,SUMIFS(Registros!$F$2:$F$6000,Registros!$A$2:$A$6000,"MOV",Registros!$B$2:$B$6000,$A1415),0)</f>
        <v/>
      </c>
      <c r="I1415">
        <f>IF(COUNTIFS(Registros!$A$2:$A$6000,"CS",Registros!$B$2:$B$6000,$A1415)&gt;0,1,0)</f>
        <v/>
      </c>
      <c r="J1415">
        <f>IF($I1415=1,SUMIFS(Registros!$I$2:$I$6000,Registros!$A$2:$A$6000,"CS",Registros!$B$2:$B$6000,$A1415),0)</f>
        <v/>
      </c>
      <c r="K1415">
        <f>IF(COUNTIFS(Winback!$K$2:$K$300,$D1415)&gt;0,1,0)</f>
        <v/>
      </c>
      <c r="L1415">
        <f>IF(AND($K1415=1,LEFT($A1415,3)="WB-"),SUMIFS(Winback!$D$2:$D$300,Winback!$K$2:$K$300,$D1415),0)</f>
        <v/>
      </c>
      <c r="M1415">
        <f>IF(OR($E1415=1,$G1415=1,SUMIFS(Registros!$J$2:$J$6000,Registros!$B$2:$B$6000,$A1415)&gt;0),1,0)</f>
        <v/>
      </c>
      <c r="N1415">
        <f>IF($J1415&gt;0,1,IF(COUNTIFS(Registros!$A$2:$A$6000,"CS",Registros!$B$2:$B$6000,$A1415,Registros!$K$2:$K$6000,"&lt;&gt;")&gt;0,1,0))</f>
        <v/>
      </c>
      <c r="O1415">
        <f>IF(AND($K1415=1,$E1415=0,$G1415=0,$I1415=0),"WINBACK",IF(AND($M1415=1,$N1415&gt;0),"CONVERGENTE",IF($M1415=1,"SOLO MÓVIL",IF($N1415&gt;0,"SOLO FIJO / INTERNET","SIN SERVICIOS"))))</f>
        <v/>
      </c>
      <c r="P1415">
        <f>IF($O1415="WINBACK","Recuperar (winback)",IF($O1415="CONVERGENTE","Upgrade / más líneas",IF($O1415="SOLO MÓVIL","Ofrecer fijo + internet (FLBBTV)",IF($O1415="SOLO FIJO / INTERNET","Ofrecer línea móvil Nextphone","Oferta completa (móvil + fijo + internet)"))))</f>
        <v/>
      </c>
      <c r="Q1415">
        <f>$F1415+$H1415+$L1415</f>
        <v/>
      </c>
      <c r="R1415">
        <f>IFERROR(VLOOKUP($A1415,Registros!$B$2:$G$6000,6,0),IFERROR(VLOOKUP($D1415,Winback!$B$2:$C$300,2,0),""))</f>
        <v/>
      </c>
      <c r="S1415">
        <f>IF($E1415=1,"NP","")&amp;IF($G1415=1,"+MOV","")&amp;IF($I1415=1,"+CS","")&amp;IF($K1415=1,"+WB","")</f>
        <v/>
      </c>
      <c r="T1415">
        <f>$E1415+$G1415+$I1415+$K1415</f>
        <v/>
      </c>
    </row>
    <row r="1416">
      <c r="A1416" t="inlineStr">
        <is>
          <t>312202250000</t>
        </is>
      </c>
      <c r="B1416" t="inlineStr">
        <is>
          <t>31220225</t>
        </is>
      </c>
      <c r="C1416" t="inlineStr">
        <is>
          <t>PACIFIC DEVELOPERS INC</t>
        </is>
      </c>
      <c r="D1416" t="inlineStr">
        <is>
          <t>PACIFICDEVELOPERSINC</t>
        </is>
      </c>
      <c r="E1416">
        <f>IF(COUNTIFS(Registros!$A$2:$A$6000,"NP",Registros!$B$2:$B$6000,$A1416)&gt;0,1,0)</f>
        <v/>
      </c>
      <c r="F1416">
        <f>IF($E1416=1,SUMIFS(Registros!$F$2:$F$6000,Registros!$A$2:$A$6000,"NP",Registros!$B$2:$B$6000,$A1416),0)</f>
        <v/>
      </c>
      <c r="G1416">
        <f>IF(COUNTIFS(Registros!$A$2:$A$6000,"MOV",Registros!$B$2:$B$6000,$A1416)&gt;0,1,0)</f>
        <v/>
      </c>
      <c r="H1416">
        <f>IF($G1416=1,SUMIFS(Registros!$F$2:$F$6000,Registros!$A$2:$A$6000,"MOV",Registros!$B$2:$B$6000,$A1416),0)</f>
        <v/>
      </c>
      <c r="I1416">
        <f>IF(COUNTIFS(Registros!$A$2:$A$6000,"CS",Registros!$B$2:$B$6000,$A1416)&gt;0,1,0)</f>
        <v/>
      </c>
      <c r="J1416">
        <f>IF($I1416=1,SUMIFS(Registros!$I$2:$I$6000,Registros!$A$2:$A$6000,"CS",Registros!$B$2:$B$6000,$A1416),0)</f>
        <v/>
      </c>
      <c r="K1416">
        <f>IF(COUNTIFS(Winback!$K$2:$K$300,$D1416)&gt;0,1,0)</f>
        <v/>
      </c>
      <c r="L1416">
        <f>IF(AND($K1416=1,LEFT($A1416,3)="WB-"),SUMIFS(Winback!$D$2:$D$300,Winback!$K$2:$K$300,$D1416),0)</f>
        <v/>
      </c>
      <c r="M1416">
        <f>IF(OR($E1416=1,$G1416=1,SUMIFS(Registros!$J$2:$J$6000,Registros!$B$2:$B$6000,$A1416)&gt;0),1,0)</f>
        <v/>
      </c>
      <c r="N1416">
        <f>IF($J1416&gt;0,1,IF(COUNTIFS(Registros!$A$2:$A$6000,"CS",Registros!$B$2:$B$6000,$A1416,Registros!$K$2:$K$6000,"&lt;&gt;")&gt;0,1,0))</f>
        <v/>
      </c>
      <c r="O1416">
        <f>IF(AND($K1416=1,$E1416=0,$G1416=0,$I1416=0),"WINBACK",IF(AND($M1416=1,$N1416&gt;0),"CONVERGENTE",IF($M1416=1,"SOLO MÓVIL",IF($N1416&gt;0,"SOLO FIJO / INTERNET","SIN SERVICIOS"))))</f>
        <v/>
      </c>
      <c r="P1416">
        <f>IF($O1416="WINBACK","Recuperar (winback)",IF($O1416="CONVERGENTE","Upgrade / más líneas",IF($O1416="SOLO MÓVIL","Ofrecer fijo + internet (FLBBTV)",IF($O1416="SOLO FIJO / INTERNET","Ofrecer línea móvil Nextphone","Oferta completa (móvil + fijo + internet)"))))</f>
        <v/>
      </c>
      <c r="Q1416">
        <f>$F1416+$H1416+$L1416</f>
        <v/>
      </c>
      <c r="R1416">
        <f>IFERROR(VLOOKUP($A1416,Registros!$B$2:$G$6000,6,0),IFERROR(VLOOKUP($D1416,Winback!$B$2:$C$300,2,0),""))</f>
        <v/>
      </c>
      <c r="S1416">
        <f>IF($E1416=1,"NP","")&amp;IF($G1416=1,"+MOV","")&amp;IF($I1416=1,"+CS","")&amp;IF($K1416=1,"+WB","")</f>
        <v/>
      </c>
      <c r="T1416">
        <f>$E1416+$G1416+$I1416+$K1416</f>
        <v/>
      </c>
    </row>
    <row r="1417">
      <c r="A1417" t="inlineStr">
        <is>
          <t>325671940000</t>
        </is>
      </c>
      <c r="B1417" t="inlineStr">
        <is>
          <t>32567194</t>
        </is>
      </c>
      <c r="C1417" t="inlineStr">
        <is>
          <t>PACIFIC DEVEL</t>
        </is>
      </c>
      <c r="D1417" t="inlineStr">
        <is>
          <t>PACIFICDEVEL</t>
        </is>
      </c>
      <c r="E1417">
        <f>IF(COUNTIFS(Registros!$A$2:$A$6000,"NP",Registros!$B$2:$B$6000,$A1417)&gt;0,1,0)</f>
        <v/>
      </c>
      <c r="F1417">
        <f>IF($E1417=1,SUMIFS(Registros!$F$2:$F$6000,Registros!$A$2:$A$6000,"NP",Registros!$B$2:$B$6000,$A1417),0)</f>
        <v/>
      </c>
      <c r="G1417">
        <f>IF(COUNTIFS(Registros!$A$2:$A$6000,"MOV",Registros!$B$2:$B$6000,$A1417)&gt;0,1,0)</f>
        <v/>
      </c>
      <c r="H1417">
        <f>IF($G1417=1,SUMIFS(Registros!$F$2:$F$6000,Registros!$A$2:$A$6000,"MOV",Registros!$B$2:$B$6000,$A1417),0)</f>
        <v/>
      </c>
      <c r="I1417">
        <f>IF(COUNTIFS(Registros!$A$2:$A$6000,"CS",Registros!$B$2:$B$6000,$A1417)&gt;0,1,0)</f>
        <v/>
      </c>
      <c r="J1417">
        <f>IF($I1417=1,SUMIFS(Registros!$I$2:$I$6000,Registros!$A$2:$A$6000,"CS",Registros!$B$2:$B$6000,$A1417),0)</f>
        <v/>
      </c>
      <c r="K1417">
        <f>IF(COUNTIFS(Winback!$K$2:$K$300,$D1417)&gt;0,1,0)</f>
        <v/>
      </c>
      <c r="L1417">
        <f>IF(AND($K1417=1,LEFT($A1417,3)="WB-"),SUMIFS(Winback!$D$2:$D$300,Winback!$K$2:$K$300,$D1417),0)</f>
        <v/>
      </c>
      <c r="M1417">
        <f>IF(OR($E1417=1,$G1417=1,SUMIFS(Registros!$J$2:$J$6000,Registros!$B$2:$B$6000,$A1417)&gt;0),1,0)</f>
        <v/>
      </c>
      <c r="N1417">
        <f>IF($J1417&gt;0,1,IF(COUNTIFS(Registros!$A$2:$A$6000,"CS",Registros!$B$2:$B$6000,$A1417,Registros!$K$2:$K$6000,"&lt;&gt;")&gt;0,1,0))</f>
        <v/>
      </c>
      <c r="O1417">
        <f>IF(AND($K1417=1,$E1417=0,$G1417=0,$I1417=0),"WINBACK",IF(AND($M1417=1,$N1417&gt;0),"CONVERGENTE",IF($M1417=1,"SOLO MÓVIL",IF($N1417&gt;0,"SOLO FIJO / INTERNET","SIN SERVICIOS"))))</f>
        <v/>
      </c>
      <c r="P1417">
        <f>IF($O1417="WINBACK","Recuperar (winback)",IF($O1417="CONVERGENTE","Upgrade / más líneas",IF($O1417="SOLO MÓVIL","Ofrecer fijo + internet (FLBBTV)",IF($O1417="SOLO FIJO / INTERNET","Ofrecer línea móvil Nextphone","Oferta completa (móvil + fijo + internet)"))))</f>
        <v/>
      </c>
      <c r="Q1417">
        <f>$F1417+$H1417+$L1417</f>
        <v/>
      </c>
      <c r="R1417">
        <f>IFERROR(VLOOKUP($A1417,Registros!$B$2:$G$6000,6,0),IFERROR(VLOOKUP($D1417,Winback!$B$2:$C$300,2,0),""))</f>
        <v/>
      </c>
      <c r="S1417">
        <f>IF($E1417=1,"NP","")&amp;IF($G1417=1,"+MOV","")&amp;IF($I1417=1,"+CS","")&amp;IF($K1417=1,"+WB","")</f>
        <v/>
      </c>
      <c r="T1417">
        <f>$E1417+$G1417+$I1417+$K1417</f>
        <v/>
      </c>
    </row>
    <row r="1418">
      <c r="A1418" t="inlineStr">
        <is>
          <t>325706830000</t>
        </is>
      </c>
      <c r="B1418" t="inlineStr">
        <is>
          <t>32570683</t>
        </is>
      </c>
      <c r="C1418" t="inlineStr">
        <is>
          <t>ROJAS BARBERA</t>
        </is>
      </c>
      <c r="D1418" t="inlineStr">
        <is>
          <t>ROJASBARBERA</t>
        </is>
      </c>
      <c r="E1418">
        <f>IF(COUNTIFS(Registros!$A$2:$A$6000,"NP",Registros!$B$2:$B$6000,$A1418)&gt;0,1,0)</f>
        <v/>
      </c>
      <c r="F1418">
        <f>IF($E1418=1,SUMIFS(Registros!$F$2:$F$6000,Registros!$A$2:$A$6000,"NP",Registros!$B$2:$B$6000,$A1418),0)</f>
        <v/>
      </c>
      <c r="G1418">
        <f>IF(COUNTIFS(Registros!$A$2:$A$6000,"MOV",Registros!$B$2:$B$6000,$A1418)&gt;0,1,0)</f>
        <v/>
      </c>
      <c r="H1418">
        <f>IF($G1418=1,SUMIFS(Registros!$F$2:$F$6000,Registros!$A$2:$A$6000,"MOV",Registros!$B$2:$B$6000,$A1418),0)</f>
        <v/>
      </c>
      <c r="I1418">
        <f>IF(COUNTIFS(Registros!$A$2:$A$6000,"CS",Registros!$B$2:$B$6000,$A1418)&gt;0,1,0)</f>
        <v/>
      </c>
      <c r="J1418">
        <f>IF($I1418=1,SUMIFS(Registros!$I$2:$I$6000,Registros!$A$2:$A$6000,"CS",Registros!$B$2:$B$6000,$A1418),0)</f>
        <v/>
      </c>
      <c r="K1418">
        <f>IF(COUNTIFS(Winback!$K$2:$K$300,$D1418)&gt;0,1,0)</f>
        <v/>
      </c>
      <c r="L1418">
        <f>IF(AND($K1418=1,LEFT($A1418,3)="WB-"),SUMIFS(Winback!$D$2:$D$300,Winback!$K$2:$K$300,$D1418),0)</f>
        <v/>
      </c>
      <c r="M1418">
        <f>IF(OR($E1418=1,$G1418=1,SUMIFS(Registros!$J$2:$J$6000,Registros!$B$2:$B$6000,$A1418)&gt;0),1,0)</f>
        <v/>
      </c>
      <c r="N1418">
        <f>IF($J1418&gt;0,1,IF(COUNTIFS(Registros!$A$2:$A$6000,"CS",Registros!$B$2:$B$6000,$A1418,Registros!$K$2:$K$6000,"&lt;&gt;")&gt;0,1,0))</f>
        <v/>
      </c>
      <c r="O1418">
        <f>IF(AND($K1418=1,$E1418=0,$G1418=0,$I1418=0),"WINBACK",IF(AND($M1418=1,$N1418&gt;0),"CONVERGENTE",IF($M1418=1,"SOLO MÓVIL",IF($N1418&gt;0,"SOLO FIJO / INTERNET","SIN SERVICIOS"))))</f>
        <v/>
      </c>
      <c r="P1418">
        <f>IF($O1418="WINBACK","Recuperar (winback)",IF($O1418="CONVERGENTE","Upgrade / más líneas",IF($O1418="SOLO MÓVIL","Ofrecer fijo + internet (FLBBTV)",IF($O1418="SOLO FIJO / INTERNET","Ofrecer línea móvil Nextphone","Oferta completa (móvil + fijo + internet)"))))</f>
        <v/>
      </c>
      <c r="Q1418">
        <f>$F1418+$H1418+$L1418</f>
        <v/>
      </c>
      <c r="R1418">
        <f>IFERROR(VLOOKUP($A1418,Registros!$B$2:$G$6000,6,0),IFERROR(VLOOKUP($D1418,Winback!$B$2:$C$300,2,0),""))</f>
        <v/>
      </c>
      <c r="S1418">
        <f>IF($E1418=1,"NP","")&amp;IF($G1418=1,"+MOV","")&amp;IF($I1418=1,"+CS","")&amp;IF($K1418=1,"+WB","")</f>
        <v/>
      </c>
      <c r="T1418">
        <f>$E1418+$G1418+$I1418+$K1418</f>
        <v/>
      </c>
    </row>
    <row r="1419">
      <c r="A1419" t="inlineStr">
        <is>
          <t>348052800000</t>
        </is>
      </c>
      <c r="B1419" t="inlineStr">
        <is>
          <t>34805280</t>
        </is>
      </c>
      <c r="C1419" t="inlineStr">
        <is>
          <t>LICEO FRANCES PAUL GAUGUIN</t>
        </is>
      </c>
      <c r="D1419" t="inlineStr">
        <is>
          <t>LICEOFRANCESPAULGAUGUIN</t>
        </is>
      </c>
      <c r="E1419">
        <f>IF(COUNTIFS(Registros!$A$2:$A$6000,"NP",Registros!$B$2:$B$6000,$A1419)&gt;0,1,0)</f>
        <v/>
      </c>
      <c r="F1419">
        <f>IF($E1419=1,SUMIFS(Registros!$F$2:$F$6000,Registros!$A$2:$A$6000,"NP",Registros!$B$2:$B$6000,$A1419),0)</f>
        <v/>
      </c>
      <c r="G1419">
        <f>IF(COUNTIFS(Registros!$A$2:$A$6000,"MOV",Registros!$B$2:$B$6000,$A1419)&gt;0,1,0)</f>
        <v/>
      </c>
      <c r="H1419">
        <f>IF($G1419=1,SUMIFS(Registros!$F$2:$F$6000,Registros!$A$2:$A$6000,"MOV",Registros!$B$2:$B$6000,$A1419),0)</f>
        <v/>
      </c>
      <c r="I1419">
        <f>IF(COUNTIFS(Registros!$A$2:$A$6000,"CS",Registros!$B$2:$B$6000,$A1419)&gt;0,1,0)</f>
        <v/>
      </c>
      <c r="J1419">
        <f>IF($I1419=1,SUMIFS(Registros!$I$2:$I$6000,Registros!$A$2:$A$6000,"CS",Registros!$B$2:$B$6000,$A1419),0)</f>
        <v/>
      </c>
      <c r="K1419">
        <f>IF(COUNTIFS(Winback!$K$2:$K$300,$D1419)&gt;0,1,0)</f>
        <v/>
      </c>
      <c r="L1419">
        <f>IF(AND($K1419=1,LEFT($A1419,3)="WB-"),SUMIFS(Winback!$D$2:$D$300,Winback!$K$2:$K$300,$D1419),0)</f>
        <v/>
      </c>
      <c r="M1419">
        <f>IF(OR($E1419=1,$G1419=1,SUMIFS(Registros!$J$2:$J$6000,Registros!$B$2:$B$6000,$A1419)&gt;0),1,0)</f>
        <v/>
      </c>
      <c r="N1419">
        <f>IF($J1419&gt;0,1,IF(COUNTIFS(Registros!$A$2:$A$6000,"CS",Registros!$B$2:$B$6000,$A1419,Registros!$K$2:$K$6000,"&lt;&gt;")&gt;0,1,0))</f>
        <v/>
      </c>
      <c r="O1419">
        <f>IF(AND($K1419=1,$E1419=0,$G1419=0,$I1419=0),"WINBACK",IF(AND($M1419=1,$N1419&gt;0),"CONVERGENTE",IF($M1419=1,"SOLO MÓVIL",IF($N1419&gt;0,"SOLO FIJO / INTERNET","SIN SERVICIOS"))))</f>
        <v/>
      </c>
      <c r="P1419">
        <f>IF($O1419="WINBACK","Recuperar (winback)",IF($O1419="CONVERGENTE","Upgrade / más líneas",IF($O1419="SOLO MÓVIL","Ofrecer fijo + internet (FLBBTV)",IF($O1419="SOLO FIJO / INTERNET","Ofrecer línea móvil Nextphone","Oferta completa (móvil + fijo + internet)"))))</f>
        <v/>
      </c>
      <c r="Q1419">
        <f>$F1419+$H1419+$L1419</f>
        <v/>
      </c>
      <c r="R1419">
        <f>IFERROR(VLOOKUP($A1419,Registros!$B$2:$G$6000,6,0),IFERROR(VLOOKUP($D1419,Winback!$B$2:$C$300,2,0),""))</f>
        <v/>
      </c>
      <c r="S1419">
        <f>IF($E1419=1,"NP","")&amp;IF($G1419=1,"+MOV","")&amp;IF($I1419=1,"+CS","")&amp;IF($K1419=1,"+WB","")</f>
        <v/>
      </c>
      <c r="T1419">
        <f>$E1419+$G1419+$I1419+$K1419</f>
        <v/>
      </c>
    </row>
    <row r="1420">
      <c r="A1420" t="inlineStr">
        <is>
          <t>321351530000</t>
        </is>
      </c>
      <c r="B1420" t="inlineStr">
        <is>
          <t>32135153</t>
        </is>
      </c>
      <c r="C1420" t="inlineStr">
        <is>
          <t>Dario Cedeqo</t>
        </is>
      </c>
      <c r="D1420" t="inlineStr">
        <is>
          <t>DARIOCEDEQO</t>
        </is>
      </c>
      <c r="E1420">
        <f>IF(COUNTIFS(Registros!$A$2:$A$6000,"NP",Registros!$B$2:$B$6000,$A1420)&gt;0,1,0)</f>
        <v/>
      </c>
      <c r="F1420">
        <f>IF($E1420=1,SUMIFS(Registros!$F$2:$F$6000,Registros!$A$2:$A$6000,"NP",Registros!$B$2:$B$6000,$A1420),0)</f>
        <v/>
      </c>
      <c r="G1420">
        <f>IF(COUNTIFS(Registros!$A$2:$A$6000,"MOV",Registros!$B$2:$B$6000,$A1420)&gt;0,1,0)</f>
        <v/>
      </c>
      <c r="H1420">
        <f>IF($G1420=1,SUMIFS(Registros!$F$2:$F$6000,Registros!$A$2:$A$6000,"MOV",Registros!$B$2:$B$6000,$A1420),0)</f>
        <v/>
      </c>
      <c r="I1420">
        <f>IF(COUNTIFS(Registros!$A$2:$A$6000,"CS",Registros!$B$2:$B$6000,$A1420)&gt;0,1,0)</f>
        <v/>
      </c>
      <c r="J1420">
        <f>IF($I1420=1,SUMIFS(Registros!$I$2:$I$6000,Registros!$A$2:$A$6000,"CS",Registros!$B$2:$B$6000,$A1420),0)</f>
        <v/>
      </c>
      <c r="K1420">
        <f>IF(COUNTIFS(Winback!$K$2:$K$300,$D1420)&gt;0,1,0)</f>
        <v/>
      </c>
      <c r="L1420">
        <f>IF(AND($K1420=1,LEFT($A1420,3)="WB-"),SUMIFS(Winback!$D$2:$D$300,Winback!$K$2:$K$300,$D1420),0)</f>
        <v/>
      </c>
      <c r="M1420">
        <f>IF(OR($E1420=1,$G1420=1,SUMIFS(Registros!$J$2:$J$6000,Registros!$B$2:$B$6000,$A1420)&gt;0),1,0)</f>
        <v/>
      </c>
      <c r="N1420">
        <f>IF($J1420&gt;0,1,IF(COUNTIFS(Registros!$A$2:$A$6000,"CS",Registros!$B$2:$B$6000,$A1420,Registros!$K$2:$K$6000,"&lt;&gt;")&gt;0,1,0))</f>
        <v/>
      </c>
      <c r="O1420">
        <f>IF(AND($K1420=1,$E1420=0,$G1420=0,$I1420=0),"WINBACK",IF(AND($M1420=1,$N1420&gt;0),"CONVERGENTE",IF($M1420=1,"SOLO MÓVIL",IF($N1420&gt;0,"SOLO FIJO / INTERNET","SIN SERVICIOS"))))</f>
        <v/>
      </c>
      <c r="P1420">
        <f>IF($O1420="WINBACK","Recuperar (winback)",IF($O1420="CONVERGENTE","Upgrade / más líneas",IF($O1420="SOLO MÓVIL","Ofrecer fijo + internet (FLBBTV)",IF($O1420="SOLO FIJO / INTERNET","Ofrecer línea móvil Nextphone","Oferta completa (móvil + fijo + internet)"))))</f>
        <v/>
      </c>
      <c r="Q1420">
        <f>$F1420+$H1420+$L1420</f>
        <v/>
      </c>
      <c r="R1420">
        <f>IFERROR(VLOOKUP($A1420,Registros!$B$2:$G$6000,6,0),IFERROR(VLOOKUP($D1420,Winback!$B$2:$C$300,2,0),""))</f>
        <v/>
      </c>
      <c r="S1420">
        <f>IF($E1420=1,"NP","")&amp;IF($G1420=1,"+MOV","")&amp;IF($I1420=1,"+CS","")&amp;IF($K1420=1,"+WB","")</f>
        <v/>
      </c>
      <c r="T1420">
        <f>$E1420+$G1420+$I1420+$K1420</f>
        <v/>
      </c>
    </row>
    <row r="1421">
      <c r="A1421" t="inlineStr">
        <is>
          <t>358144050000</t>
        </is>
      </c>
      <c r="B1421" t="inlineStr">
        <is>
          <t>35814405</t>
        </is>
      </c>
      <c r="C1421" t="inlineStr">
        <is>
          <t>JAVIER SOLIS</t>
        </is>
      </c>
      <c r="D1421" t="inlineStr">
        <is>
          <t>JAVIERSOLIS</t>
        </is>
      </c>
      <c r="E1421">
        <f>IF(COUNTIFS(Registros!$A$2:$A$6000,"NP",Registros!$B$2:$B$6000,$A1421)&gt;0,1,0)</f>
        <v/>
      </c>
      <c r="F1421">
        <f>IF($E1421=1,SUMIFS(Registros!$F$2:$F$6000,Registros!$A$2:$A$6000,"NP",Registros!$B$2:$B$6000,$A1421),0)</f>
        <v/>
      </c>
      <c r="G1421">
        <f>IF(COUNTIFS(Registros!$A$2:$A$6000,"MOV",Registros!$B$2:$B$6000,$A1421)&gt;0,1,0)</f>
        <v/>
      </c>
      <c r="H1421">
        <f>IF($G1421=1,SUMIFS(Registros!$F$2:$F$6000,Registros!$A$2:$A$6000,"MOV",Registros!$B$2:$B$6000,$A1421),0)</f>
        <v/>
      </c>
      <c r="I1421">
        <f>IF(COUNTIFS(Registros!$A$2:$A$6000,"CS",Registros!$B$2:$B$6000,$A1421)&gt;0,1,0)</f>
        <v/>
      </c>
      <c r="J1421">
        <f>IF($I1421=1,SUMIFS(Registros!$I$2:$I$6000,Registros!$A$2:$A$6000,"CS",Registros!$B$2:$B$6000,$A1421),0)</f>
        <v/>
      </c>
      <c r="K1421">
        <f>IF(COUNTIFS(Winback!$K$2:$K$300,$D1421)&gt;0,1,0)</f>
        <v/>
      </c>
      <c r="L1421">
        <f>IF(AND($K1421=1,LEFT($A1421,3)="WB-"),SUMIFS(Winback!$D$2:$D$300,Winback!$K$2:$K$300,$D1421),0)</f>
        <v/>
      </c>
      <c r="M1421">
        <f>IF(OR($E1421=1,$G1421=1,SUMIFS(Registros!$J$2:$J$6000,Registros!$B$2:$B$6000,$A1421)&gt;0),1,0)</f>
        <v/>
      </c>
      <c r="N1421">
        <f>IF($J1421&gt;0,1,IF(COUNTIFS(Registros!$A$2:$A$6000,"CS",Registros!$B$2:$B$6000,$A1421,Registros!$K$2:$K$6000,"&lt;&gt;")&gt;0,1,0))</f>
        <v/>
      </c>
      <c r="O1421">
        <f>IF(AND($K1421=1,$E1421=0,$G1421=0,$I1421=0),"WINBACK",IF(AND($M1421=1,$N1421&gt;0),"CONVERGENTE",IF($M1421=1,"SOLO MÓVIL",IF($N1421&gt;0,"SOLO FIJO / INTERNET","SIN SERVICIOS"))))</f>
        <v/>
      </c>
      <c r="P1421">
        <f>IF($O1421="WINBACK","Recuperar (winback)",IF($O1421="CONVERGENTE","Upgrade / más líneas",IF($O1421="SOLO MÓVIL","Ofrecer fijo + internet (FLBBTV)",IF($O1421="SOLO FIJO / INTERNET","Ofrecer línea móvil Nextphone","Oferta completa (móvil + fijo + internet)"))))</f>
        <v/>
      </c>
      <c r="Q1421">
        <f>$F1421+$H1421+$L1421</f>
        <v/>
      </c>
      <c r="R1421">
        <f>IFERROR(VLOOKUP($A1421,Registros!$B$2:$G$6000,6,0),IFERROR(VLOOKUP($D1421,Winback!$B$2:$C$300,2,0),""))</f>
        <v/>
      </c>
      <c r="S1421">
        <f>IF($E1421=1,"NP","")&amp;IF($G1421=1,"+MOV","")&amp;IF($I1421=1,"+CS","")&amp;IF($K1421=1,"+WB","")</f>
        <v/>
      </c>
      <c r="T1421">
        <f>$E1421+$G1421+$I1421+$K1421</f>
        <v/>
      </c>
    </row>
    <row r="1422">
      <c r="A1422" t="inlineStr">
        <is>
          <t>321930290000</t>
        </is>
      </c>
      <c r="B1422" t="inlineStr">
        <is>
          <t>32193029</t>
        </is>
      </c>
      <c r="C1422" t="inlineStr">
        <is>
          <t>MANUEL M VILLARREAL SAMANIEGO</t>
        </is>
      </c>
      <c r="D1422" t="inlineStr">
        <is>
          <t>MANUELMVILLARREALSAMANIEGO</t>
        </is>
      </c>
      <c r="E1422">
        <f>IF(COUNTIFS(Registros!$A$2:$A$6000,"NP",Registros!$B$2:$B$6000,$A1422)&gt;0,1,0)</f>
        <v/>
      </c>
      <c r="F1422">
        <f>IF($E1422=1,SUMIFS(Registros!$F$2:$F$6000,Registros!$A$2:$A$6000,"NP",Registros!$B$2:$B$6000,$A1422),0)</f>
        <v/>
      </c>
      <c r="G1422">
        <f>IF(COUNTIFS(Registros!$A$2:$A$6000,"MOV",Registros!$B$2:$B$6000,$A1422)&gt;0,1,0)</f>
        <v/>
      </c>
      <c r="H1422">
        <f>IF($G1422=1,SUMIFS(Registros!$F$2:$F$6000,Registros!$A$2:$A$6000,"MOV",Registros!$B$2:$B$6000,$A1422),0)</f>
        <v/>
      </c>
      <c r="I1422">
        <f>IF(COUNTIFS(Registros!$A$2:$A$6000,"CS",Registros!$B$2:$B$6000,$A1422)&gt;0,1,0)</f>
        <v/>
      </c>
      <c r="J1422">
        <f>IF($I1422=1,SUMIFS(Registros!$I$2:$I$6000,Registros!$A$2:$A$6000,"CS",Registros!$B$2:$B$6000,$A1422),0)</f>
        <v/>
      </c>
      <c r="K1422">
        <f>IF(COUNTIFS(Winback!$K$2:$K$300,$D1422)&gt;0,1,0)</f>
        <v/>
      </c>
      <c r="L1422">
        <f>IF(AND($K1422=1,LEFT($A1422,3)="WB-"),SUMIFS(Winback!$D$2:$D$300,Winback!$K$2:$K$300,$D1422),0)</f>
        <v/>
      </c>
      <c r="M1422">
        <f>IF(OR($E1422=1,$G1422=1,SUMIFS(Registros!$J$2:$J$6000,Registros!$B$2:$B$6000,$A1422)&gt;0),1,0)</f>
        <v/>
      </c>
      <c r="N1422">
        <f>IF($J1422&gt;0,1,IF(COUNTIFS(Registros!$A$2:$A$6000,"CS",Registros!$B$2:$B$6000,$A1422,Registros!$K$2:$K$6000,"&lt;&gt;")&gt;0,1,0))</f>
        <v/>
      </c>
      <c r="O1422">
        <f>IF(AND($K1422=1,$E1422=0,$G1422=0,$I1422=0),"WINBACK",IF(AND($M1422=1,$N1422&gt;0),"CONVERGENTE",IF($M1422=1,"SOLO MÓVIL",IF($N1422&gt;0,"SOLO FIJO / INTERNET","SIN SERVICIOS"))))</f>
        <v/>
      </c>
      <c r="P1422">
        <f>IF($O1422="WINBACK","Recuperar (winback)",IF($O1422="CONVERGENTE","Upgrade / más líneas",IF($O1422="SOLO MÓVIL","Ofrecer fijo + internet (FLBBTV)",IF($O1422="SOLO FIJO / INTERNET","Ofrecer línea móvil Nextphone","Oferta completa (móvil + fijo + internet)"))))</f>
        <v/>
      </c>
      <c r="Q1422">
        <f>$F1422+$H1422+$L1422</f>
        <v/>
      </c>
      <c r="R1422">
        <f>IFERROR(VLOOKUP($A1422,Registros!$B$2:$G$6000,6,0),IFERROR(VLOOKUP($D1422,Winback!$B$2:$C$300,2,0),""))</f>
        <v/>
      </c>
      <c r="S1422">
        <f>IF($E1422=1,"NP","")&amp;IF($G1422=1,"+MOV","")&amp;IF($I1422=1,"+CS","")&amp;IF($K1422=1,"+WB","")</f>
        <v/>
      </c>
      <c r="T1422">
        <f>$E1422+$G1422+$I1422+$K1422</f>
        <v/>
      </c>
    </row>
    <row r="1423">
      <c r="A1423" t="inlineStr">
        <is>
          <t>331293630000</t>
        </is>
      </c>
      <c r="B1423" t="inlineStr">
        <is>
          <t>33129363</t>
        </is>
      </c>
      <c r="C1423" t="inlineStr">
        <is>
          <t>JORGE LUIS ESCUDERO MENDIETA</t>
        </is>
      </c>
      <c r="D1423" t="inlineStr">
        <is>
          <t>JORGELUISESCUDEROMENDIETA</t>
        </is>
      </c>
      <c r="E1423">
        <f>IF(COUNTIFS(Registros!$A$2:$A$6000,"NP",Registros!$B$2:$B$6000,$A1423)&gt;0,1,0)</f>
        <v/>
      </c>
      <c r="F1423">
        <f>IF($E1423=1,SUMIFS(Registros!$F$2:$F$6000,Registros!$A$2:$A$6000,"NP",Registros!$B$2:$B$6000,$A1423),0)</f>
        <v/>
      </c>
      <c r="G1423">
        <f>IF(COUNTIFS(Registros!$A$2:$A$6000,"MOV",Registros!$B$2:$B$6000,$A1423)&gt;0,1,0)</f>
        <v/>
      </c>
      <c r="H1423">
        <f>IF($G1423=1,SUMIFS(Registros!$F$2:$F$6000,Registros!$A$2:$A$6000,"MOV",Registros!$B$2:$B$6000,$A1423),0)</f>
        <v/>
      </c>
      <c r="I1423">
        <f>IF(COUNTIFS(Registros!$A$2:$A$6000,"CS",Registros!$B$2:$B$6000,$A1423)&gt;0,1,0)</f>
        <v/>
      </c>
      <c r="J1423">
        <f>IF($I1423=1,SUMIFS(Registros!$I$2:$I$6000,Registros!$A$2:$A$6000,"CS",Registros!$B$2:$B$6000,$A1423),0)</f>
        <v/>
      </c>
      <c r="K1423">
        <f>IF(COUNTIFS(Winback!$K$2:$K$300,$D1423)&gt;0,1,0)</f>
        <v/>
      </c>
      <c r="L1423">
        <f>IF(AND($K1423=1,LEFT($A1423,3)="WB-"),SUMIFS(Winback!$D$2:$D$300,Winback!$K$2:$K$300,$D1423),0)</f>
        <v/>
      </c>
      <c r="M1423">
        <f>IF(OR($E1423=1,$G1423=1,SUMIFS(Registros!$J$2:$J$6000,Registros!$B$2:$B$6000,$A1423)&gt;0),1,0)</f>
        <v/>
      </c>
      <c r="N1423">
        <f>IF($J1423&gt;0,1,IF(COUNTIFS(Registros!$A$2:$A$6000,"CS",Registros!$B$2:$B$6000,$A1423,Registros!$K$2:$K$6000,"&lt;&gt;")&gt;0,1,0))</f>
        <v/>
      </c>
      <c r="O1423">
        <f>IF(AND($K1423=1,$E1423=0,$G1423=0,$I1423=0),"WINBACK",IF(AND($M1423=1,$N1423&gt;0),"CONVERGENTE",IF($M1423=1,"SOLO MÓVIL",IF($N1423&gt;0,"SOLO FIJO / INTERNET","SIN SERVICIOS"))))</f>
        <v/>
      </c>
      <c r="P1423">
        <f>IF($O1423="WINBACK","Recuperar (winback)",IF($O1423="CONVERGENTE","Upgrade / más líneas",IF($O1423="SOLO MÓVIL","Ofrecer fijo + internet (FLBBTV)",IF($O1423="SOLO FIJO / INTERNET","Ofrecer línea móvil Nextphone","Oferta completa (móvil + fijo + internet)"))))</f>
        <v/>
      </c>
      <c r="Q1423">
        <f>$F1423+$H1423+$L1423</f>
        <v/>
      </c>
      <c r="R1423">
        <f>IFERROR(VLOOKUP($A1423,Registros!$B$2:$G$6000,6,0),IFERROR(VLOOKUP($D1423,Winback!$B$2:$C$300,2,0),""))</f>
        <v/>
      </c>
      <c r="S1423">
        <f>IF($E1423=1,"NP","")&amp;IF($G1423=1,"+MOV","")&amp;IF($I1423=1,"+CS","")&amp;IF($K1423=1,"+WB","")</f>
        <v/>
      </c>
      <c r="T1423">
        <f>$E1423+$G1423+$I1423+$K1423</f>
        <v/>
      </c>
    </row>
    <row r="1424">
      <c r="A1424" t="inlineStr">
        <is>
          <t>352340830000</t>
        </is>
      </c>
      <c r="B1424" t="inlineStr">
        <is>
          <t>35234083</t>
        </is>
      </c>
      <c r="C1424" t="inlineStr">
        <is>
          <t>ENRIQUE ANTONIO ODA PINTO</t>
        </is>
      </c>
      <c r="D1424" t="inlineStr">
        <is>
          <t>ENRIQUEANTONIOODAPINTO</t>
        </is>
      </c>
      <c r="E1424">
        <f>IF(COUNTIFS(Registros!$A$2:$A$6000,"NP",Registros!$B$2:$B$6000,$A1424)&gt;0,1,0)</f>
        <v/>
      </c>
      <c r="F1424">
        <f>IF($E1424=1,SUMIFS(Registros!$F$2:$F$6000,Registros!$A$2:$A$6000,"NP",Registros!$B$2:$B$6000,$A1424),0)</f>
        <v/>
      </c>
      <c r="G1424">
        <f>IF(COUNTIFS(Registros!$A$2:$A$6000,"MOV",Registros!$B$2:$B$6000,$A1424)&gt;0,1,0)</f>
        <v/>
      </c>
      <c r="H1424">
        <f>IF($G1424=1,SUMIFS(Registros!$F$2:$F$6000,Registros!$A$2:$A$6000,"MOV",Registros!$B$2:$B$6000,$A1424),0)</f>
        <v/>
      </c>
      <c r="I1424">
        <f>IF(COUNTIFS(Registros!$A$2:$A$6000,"CS",Registros!$B$2:$B$6000,$A1424)&gt;0,1,0)</f>
        <v/>
      </c>
      <c r="J1424">
        <f>IF($I1424=1,SUMIFS(Registros!$I$2:$I$6000,Registros!$A$2:$A$6000,"CS",Registros!$B$2:$B$6000,$A1424),0)</f>
        <v/>
      </c>
      <c r="K1424">
        <f>IF(COUNTIFS(Winback!$K$2:$K$300,$D1424)&gt;0,1,0)</f>
        <v/>
      </c>
      <c r="L1424">
        <f>IF(AND($K1424=1,LEFT($A1424,3)="WB-"),SUMIFS(Winback!$D$2:$D$300,Winback!$K$2:$K$300,$D1424),0)</f>
        <v/>
      </c>
      <c r="M1424">
        <f>IF(OR($E1424=1,$G1424=1,SUMIFS(Registros!$J$2:$J$6000,Registros!$B$2:$B$6000,$A1424)&gt;0),1,0)</f>
        <v/>
      </c>
      <c r="N1424">
        <f>IF($J1424&gt;0,1,IF(COUNTIFS(Registros!$A$2:$A$6000,"CS",Registros!$B$2:$B$6000,$A1424,Registros!$K$2:$K$6000,"&lt;&gt;")&gt;0,1,0))</f>
        <v/>
      </c>
      <c r="O1424">
        <f>IF(AND($K1424=1,$E1424=0,$G1424=0,$I1424=0),"WINBACK",IF(AND($M1424=1,$N1424&gt;0),"CONVERGENTE",IF($M1424=1,"SOLO MÓVIL",IF($N1424&gt;0,"SOLO FIJO / INTERNET","SIN SERVICIOS"))))</f>
        <v/>
      </c>
      <c r="P1424">
        <f>IF($O1424="WINBACK","Recuperar (winback)",IF($O1424="CONVERGENTE","Upgrade / más líneas",IF($O1424="SOLO MÓVIL","Ofrecer fijo + internet (FLBBTV)",IF($O1424="SOLO FIJO / INTERNET","Ofrecer línea móvil Nextphone","Oferta completa (móvil + fijo + internet)"))))</f>
        <v/>
      </c>
      <c r="Q1424">
        <f>$F1424+$H1424+$L1424</f>
        <v/>
      </c>
      <c r="R1424">
        <f>IFERROR(VLOOKUP($A1424,Registros!$B$2:$G$6000,6,0),IFERROR(VLOOKUP($D1424,Winback!$B$2:$C$300,2,0),""))</f>
        <v/>
      </c>
      <c r="S1424">
        <f>IF($E1424=1,"NP","")&amp;IF($G1424=1,"+MOV","")&amp;IF($I1424=1,"+CS","")&amp;IF($K1424=1,"+WB","")</f>
        <v/>
      </c>
      <c r="T1424">
        <f>$E1424+$G1424+$I1424+$K1424</f>
        <v/>
      </c>
    </row>
    <row r="1425">
      <c r="A1425" t="inlineStr">
        <is>
          <t>354292360000</t>
        </is>
      </c>
      <c r="B1425" t="inlineStr">
        <is>
          <t>35429236</t>
        </is>
      </c>
      <c r="C1425" t="inlineStr">
        <is>
          <t>ENRIQUE ANTONIO ODA PINTO</t>
        </is>
      </c>
      <c r="D1425" t="inlineStr">
        <is>
          <t>ENRIQUEANTONIOODAPINTO</t>
        </is>
      </c>
      <c r="E1425">
        <f>IF(COUNTIFS(Registros!$A$2:$A$6000,"NP",Registros!$B$2:$B$6000,$A1425)&gt;0,1,0)</f>
        <v/>
      </c>
      <c r="F1425">
        <f>IF($E1425=1,SUMIFS(Registros!$F$2:$F$6000,Registros!$A$2:$A$6000,"NP",Registros!$B$2:$B$6000,$A1425),0)</f>
        <v/>
      </c>
      <c r="G1425">
        <f>IF(COUNTIFS(Registros!$A$2:$A$6000,"MOV",Registros!$B$2:$B$6000,$A1425)&gt;0,1,0)</f>
        <v/>
      </c>
      <c r="H1425">
        <f>IF($G1425=1,SUMIFS(Registros!$F$2:$F$6000,Registros!$A$2:$A$6000,"MOV",Registros!$B$2:$B$6000,$A1425),0)</f>
        <v/>
      </c>
      <c r="I1425">
        <f>IF(COUNTIFS(Registros!$A$2:$A$6000,"CS",Registros!$B$2:$B$6000,$A1425)&gt;0,1,0)</f>
        <v/>
      </c>
      <c r="J1425">
        <f>IF($I1425=1,SUMIFS(Registros!$I$2:$I$6000,Registros!$A$2:$A$6000,"CS",Registros!$B$2:$B$6000,$A1425),0)</f>
        <v/>
      </c>
      <c r="K1425">
        <f>IF(COUNTIFS(Winback!$K$2:$K$300,$D1425)&gt;0,1,0)</f>
        <v/>
      </c>
      <c r="L1425">
        <f>IF(AND($K1425=1,LEFT($A1425,3)="WB-"),SUMIFS(Winback!$D$2:$D$300,Winback!$K$2:$K$300,$D1425),0)</f>
        <v/>
      </c>
      <c r="M1425">
        <f>IF(OR($E1425=1,$G1425=1,SUMIFS(Registros!$J$2:$J$6000,Registros!$B$2:$B$6000,$A1425)&gt;0),1,0)</f>
        <v/>
      </c>
      <c r="N1425">
        <f>IF($J1425&gt;0,1,IF(COUNTIFS(Registros!$A$2:$A$6000,"CS",Registros!$B$2:$B$6000,$A1425,Registros!$K$2:$K$6000,"&lt;&gt;")&gt;0,1,0))</f>
        <v/>
      </c>
      <c r="O1425">
        <f>IF(AND($K1425=1,$E1425=0,$G1425=0,$I1425=0),"WINBACK",IF(AND($M1425=1,$N1425&gt;0),"CONVERGENTE",IF($M1425=1,"SOLO MÓVIL",IF($N1425&gt;0,"SOLO FIJO / INTERNET","SIN SERVICIOS"))))</f>
        <v/>
      </c>
      <c r="P1425">
        <f>IF($O1425="WINBACK","Recuperar (winback)",IF($O1425="CONVERGENTE","Upgrade / más líneas",IF($O1425="SOLO MÓVIL","Ofrecer fijo + internet (FLBBTV)",IF($O1425="SOLO FIJO / INTERNET","Ofrecer línea móvil Nextphone","Oferta completa (móvil + fijo + internet)"))))</f>
        <v/>
      </c>
      <c r="Q1425">
        <f>$F1425+$H1425+$L1425</f>
        <v/>
      </c>
      <c r="R1425">
        <f>IFERROR(VLOOKUP($A1425,Registros!$B$2:$G$6000,6,0),IFERROR(VLOOKUP($D1425,Winback!$B$2:$C$300,2,0),""))</f>
        <v/>
      </c>
      <c r="S1425">
        <f>IF($E1425=1,"NP","")&amp;IF($G1425=1,"+MOV","")&amp;IF($I1425=1,"+CS","")&amp;IF($K1425=1,"+WB","")</f>
        <v/>
      </c>
      <c r="T1425">
        <f>$E1425+$G1425+$I1425+$K1425</f>
        <v/>
      </c>
    </row>
    <row r="1426">
      <c r="A1426" t="inlineStr">
        <is>
          <t>352362930000</t>
        </is>
      </c>
      <c r="B1426" t="inlineStr">
        <is>
          <t>35236293</t>
        </is>
      </c>
      <c r="C1426" t="inlineStr">
        <is>
          <t>ROSA SAENZ</t>
        </is>
      </c>
      <c r="D1426" t="inlineStr">
        <is>
          <t>ROSASAENZ</t>
        </is>
      </c>
      <c r="E1426">
        <f>IF(COUNTIFS(Registros!$A$2:$A$6000,"NP",Registros!$B$2:$B$6000,$A1426)&gt;0,1,0)</f>
        <v/>
      </c>
      <c r="F1426">
        <f>IF($E1426=1,SUMIFS(Registros!$F$2:$F$6000,Registros!$A$2:$A$6000,"NP",Registros!$B$2:$B$6000,$A1426),0)</f>
        <v/>
      </c>
      <c r="G1426">
        <f>IF(COUNTIFS(Registros!$A$2:$A$6000,"MOV",Registros!$B$2:$B$6000,$A1426)&gt;0,1,0)</f>
        <v/>
      </c>
      <c r="H1426">
        <f>IF($G1426=1,SUMIFS(Registros!$F$2:$F$6000,Registros!$A$2:$A$6000,"MOV",Registros!$B$2:$B$6000,$A1426),0)</f>
        <v/>
      </c>
      <c r="I1426">
        <f>IF(COUNTIFS(Registros!$A$2:$A$6000,"CS",Registros!$B$2:$B$6000,$A1426)&gt;0,1,0)</f>
        <v/>
      </c>
      <c r="J1426">
        <f>IF($I1426=1,SUMIFS(Registros!$I$2:$I$6000,Registros!$A$2:$A$6000,"CS",Registros!$B$2:$B$6000,$A1426),0)</f>
        <v/>
      </c>
      <c r="K1426">
        <f>IF(COUNTIFS(Winback!$K$2:$K$300,$D1426)&gt;0,1,0)</f>
        <v/>
      </c>
      <c r="L1426">
        <f>IF(AND($K1426=1,LEFT($A1426,3)="WB-"),SUMIFS(Winback!$D$2:$D$300,Winback!$K$2:$K$300,$D1426),0)</f>
        <v/>
      </c>
      <c r="M1426">
        <f>IF(OR($E1426=1,$G1426=1,SUMIFS(Registros!$J$2:$J$6000,Registros!$B$2:$B$6000,$A1426)&gt;0),1,0)</f>
        <v/>
      </c>
      <c r="N1426">
        <f>IF($J1426&gt;0,1,IF(COUNTIFS(Registros!$A$2:$A$6000,"CS",Registros!$B$2:$B$6000,$A1426,Registros!$K$2:$K$6000,"&lt;&gt;")&gt;0,1,0))</f>
        <v/>
      </c>
      <c r="O1426">
        <f>IF(AND($K1426=1,$E1426=0,$G1426=0,$I1426=0),"WINBACK",IF(AND($M1426=1,$N1426&gt;0),"CONVERGENTE",IF($M1426=1,"SOLO MÓVIL",IF($N1426&gt;0,"SOLO FIJO / INTERNET","SIN SERVICIOS"))))</f>
        <v/>
      </c>
      <c r="P1426">
        <f>IF($O1426="WINBACK","Recuperar (winback)",IF($O1426="CONVERGENTE","Upgrade / más líneas",IF($O1426="SOLO MÓVIL","Ofrecer fijo + internet (FLBBTV)",IF($O1426="SOLO FIJO / INTERNET","Ofrecer línea móvil Nextphone","Oferta completa (móvil + fijo + internet)"))))</f>
        <v/>
      </c>
      <c r="Q1426">
        <f>$F1426+$H1426+$L1426</f>
        <v/>
      </c>
      <c r="R1426">
        <f>IFERROR(VLOOKUP($A1426,Registros!$B$2:$G$6000,6,0),IFERROR(VLOOKUP($D1426,Winback!$B$2:$C$300,2,0),""))</f>
        <v/>
      </c>
      <c r="S1426">
        <f>IF($E1426=1,"NP","")&amp;IF($G1426=1,"+MOV","")&amp;IF($I1426=1,"+CS","")&amp;IF($K1426=1,"+WB","")</f>
        <v/>
      </c>
      <c r="T1426">
        <f>$E1426+$G1426+$I1426+$K1426</f>
        <v/>
      </c>
    </row>
    <row r="1427">
      <c r="A1427" t="inlineStr">
        <is>
          <t>351344580000</t>
        </is>
      </c>
      <c r="B1427" t="inlineStr">
        <is>
          <t>35134458</t>
        </is>
      </c>
      <c r="C1427" t="inlineStr">
        <is>
          <t>DIMAS ESPINOSA</t>
        </is>
      </c>
      <c r="D1427" t="inlineStr">
        <is>
          <t>DIMASESPINOSA</t>
        </is>
      </c>
      <c r="E1427">
        <f>IF(COUNTIFS(Registros!$A$2:$A$6000,"NP",Registros!$B$2:$B$6000,$A1427)&gt;0,1,0)</f>
        <v/>
      </c>
      <c r="F1427">
        <f>IF($E1427=1,SUMIFS(Registros!$F$2:$F$6000,Registros!$A$2:$A$6000,"NP",Registros!$B$2:$B$6000,$A1427),0)</f>
        <v/>
      </c>
      <c r="G1427">
        <f>IF(COUNTIFS(Registros!$A$2:$A$6000,"MOV",Registros!$B$2:$B$6000,$A1427)&gt;0,1,0)</f>
        <v/>
      </c>
      <c r="H1427">
        <f>IF($G1427=1,SUMIFS(Registros!$F$2:$F$6000,Registros!$A$2:$A$6000,"MOV",Registros!$B$2:$B$6000,$A1427),0)</f>
        <v/>
      </c>
      <c r="I1427">
        <f>IF(COUNTIFS(Registros!$A$2:$A$6000,"CS",Registros!$B$2:$B$6000,$A1427)&gt;0,1,0)</f>
        <v/>
      </c>
      <c r="J1427">
        <f>IF($I1427=1,SUMIFS(Registros!$I$2:$I$6000,Registros!$A$2:$A$6000,"CS",Registros!$B$2:$B$6000,$A1427),0)</f>
        <v/>
      </c>
      <c r="K1427">
        <f>IF(COUNTIFS(Winback!$K$2:$K$300,$D1427)&gt;0,1,0)</f>
        <v/>
      </c>
      <c r="L1427">
        <f>IF(AND($K1427=1,LEFT($A1427,3)="WB-"),SUMIFS(Winback!$D$2:$D$300,Winback!$K$2:$K$300,$D1427),0)</f>
        <v/>
      </c>
      <c r="M1427">
        <f>IF(OR($E1427=1,$G1427=1,SUMIFS(Registros!$J$2:$J$6000,Registros!$B$2:$B$6000,$A1427)&gt;0),1,0)</f>
        <v/>
      </c>
      <c r="N1427">
        <f>IF($J1427&gt;0,1,IF(COUNTIFS(Registros!$A$2:$A$6000,"CS",Registros!$B$2:$B$6000,$A1427,Registros!$K$2:$K$6000,"&lt;&gt;")&gt;0,1,0))</f>
        <v/>
      </c>
      <c r="O1427">
        <f>IF(AND($K1427=1,$E1427=0,$G1427=0,$I1427=0),"WINBACK",IF(AND($M1427=1,$N1427&gt;0),"CONVERGENTE",IF($M1427=1,"SOLO MÓVIL",IF($N1427&gt;0,"SOLO FIJO / INTERNET","SIN SERVICIOS"))))</f>
        <v/>
      </c>
      <c r="P1427">
        <f>IF($O1427="WINBACK","Recuperar (winback)",IF($O1427="CONVERGENTE","Upgrade / más líneas",IF($O1427="SOLO MÓVIL","Ofrecer fijo + internet (FLBBTV)",IF($O1427="SOLO FIJO / INTERNET","Ofrecer línea móvil Nextphone","Oferta completa (móvil + fijo + internet)"))))</f>
        <v/>
      </c>
      <c r="Q1427">
        <f>$F1427+$H1427+$L1427</f>
        <v/>
      </c>
      <c r="R1427">
        <f>IFERROR(VLOOKUP($A1427,Registros!$B$2:$G$6000,6,0),IFERROR(VLOOKUP($D1427,Winback!$B$2:$C$300,2,0),""))</f>
        <v/>
      </c>
      <c r="S1427">
        <f>IF($E1427=1,"NP","")&amp;IF($G1427=1,"+MOV","")&amp;IF($I1427=1,"+CS","")&amp;IF($K1427=1,"+WB","")</f>
        <v/>
      </c>
      <c r="T1427">
        <f>$E1427+$G1427+$I1427+$K1427</f>
        <v/>
      </c>
    </row>
    <row r="1428">
      <c r="A1428" t="inlineStr">
        <is>
          <t>338128700000</t>
        </is>
      </c>
      <c r="B1428" t="inlineStr">
        <is>
          <t>33812870</t>
        </is>
      </c>
      <c r="C1428" t="inlineStr">
        <is>
          <t>ARACELLYS ESCOBAR</t>
        </is>
      </c>
      <c r="D1428" t="inlineStr">
        <is>
          <t>ARACELLYSESCOBAR</t>
        </is>
      </c>
      <c r="E1428">
        <f>IF(COUNTIFS(Registros!$A$2:$A$6000,"NP",Registros!$B$2:$B$6000,$A1428)&gt;0,1,0)</f>
        <v/>
      </c>
      <c r="F1428">
        <f>IF($E1428=1,SUMIFS(Registros!$F$2:$F$6000,Registros!$A$2:$A$6000,"NP",Registros!$B$2:$B$6000,$A1428),0)</f>
        <v/>
      </c>
      <c r="G1428">
        <f>IF(COUNTIFS(Registros!$A$2:$A$6000,"MOV",Registros!$B$2:$B$6000,$A1428)&gt;0,1,0)</f>
        <v/>
      </c>
      <c r="H1428">
        <f>IF($G1428=1,SUMIFS(Registros!$F$2:$F$6000,Registros!$A$2:$A$6000,"MOV",Registros!$B$2:$B$6000,$A1428),0)</f>
        <v/>
      </c>
      <c r="I1428">
        <f>IF(COUNTIFS(Registros!$A$2:$A$6000,"CS",Registros!$B$2:$B$6000,$A1428)&gt;0,1,0)</f>
        <v/>
      </c>
      <c r="J1428">
        <f>IF($I1428=1,SUMIFS(Registros!$I$2:$I$6000,Registros!$A$2:$A$6000,"CS",Registros!$B$2:$B$6000,$A1428),0)</f>
        <v/>
      </c>
      <c r="K1428">
        <f>IF(COUNTIFS(Winback!$K$2:$K$300,$D1428)&gt;0,1,0)</f>
        <v/>
      </c>
      <c r="L1428">
        <f>IF(AND($K1428=1,LEFT($A1428,3)="WB-"),SUMIFS(Winback!$D$2:$D$300,Winback!$K$2:$K$300,$D1428),0)</f>
        <v/>
      </c>
      <c r="M1428">
        <f>IF(OR($E1428=1,$G1428=1,SUMIFS(Registros!$J$2:$J$6000,Registros!$B$2:$B$6000,$A1428)&gt;0),1,0)</f>
        <v/>
      </c>
      <c r="N1428">
        <f>IF($J1428&gt;0,1,IF(COUNTIFS(Registros!$A$2:$A$6000,"CS",Registros!$B$2:$B$6000,$A1428,Registros!$K$2:$K$6000,"&lt;&gt;")&gt;0,1,0))</f>
        <v/>
      </c>
      <c r="O1428">
        <f>IF(AND($K1428=1,$E1428=0,$G1428=0,$I1428=0),"WINBACK",IF(AND($M1428=1,$N1428&gt;0),"CONVERGENTE",IF($M1428=1,"SOLO MÓVIL",IF($N1428&gt;0,"SOLO FIJO / INTERNET","SIN SERVICIOS"))))</f>
        <v/>
      </c>
      <c r="P1428">
        <f>IF($O1428="WINBACK","Recuperar (winback)",IF($O1428="CONVERGENTE","Upgrade / más líneas",IF($O1428="SOLO MÓVIL","Ofrecer fijo + internet (FLBBTV)",IF($O1428="SOLO FIJO / INTERNET","Ofrecer línea móvil Nextphone","Oferta completa (móvil + fijo + internet)"))))</f>
        <v/>
      </c>
      <c r="Q1428">
        <f>$F1428+$H1428+$L1428</f>
        <v/>
      </c>
      <c r="R1428">
        <f>IFERROR(VLOOKUP($A1428,Registros!$B$2:$G$6000,6,0),IFERROR(VLOOKUP($D1428,Winback!$B$2:$C$300,2,0),""))</f>
        <v/>
      </c>
      <c r="S1428">
        <f>IF($E1428=1,"NP","")&amp;IF($G1428=1,"+MOV","")&amp;IF($I1428=1,"+CS","")&amp;IF($K1428=1,"+WB","")</f>
        <v/>
      </c>
      <c r="T1428">
        <f>$E1428+$G1428+$I1428+$K1428</f>
        <v/>
      </c>
    </row>
    <row r="1429">
      <c r="A1429" t="inlineStr">
        <is>
          <t>352173840000</t>
        </is>
      </c>
      <c r="B1429" t="inlineStr">
        <is>
          <t>35217384</t>
        </is>
      </c>
      <c r="C1429" t="inlineStr">
        <is>
          <t>MARIA MATILDE SAMANIEGO JULIO</t>
        </is>
      </c>
      <c r="D1429" t="inlineStr">
        <is>
          <t>MARIAMATILDESAMANIEGOJULIO</t>
        </is>
      </c>
      <c r="E1429">
        <f>IF(COUNTIFS(Registros!$A$2:$A$6000,"NP",Registros!$B$2:$B$6000,$A1429)&gt;0,1,0)</f>
        <v/>
      </c>
      <c r="F1429">
        <f>IF($E1429=1,SUMIFS(Registros!$F$2:$F$6000,Registros!$A$2:$A$6000,"NP",Registros!$B$2:$B$6000,$A1429),0)</f>
        <v/>
      </c>
      <c r="G1429">
        <f>IF(COUNTIFS(Registros!$A$2:$A$6000,"MOV",Registros!$B$2:$B$6000,$A1429)&gt;0,1,0)</f>
        <v/>
      </c>
      <c r="H1429">
        <f>IF($G1429=1,SUMIFS(Registros!$F$2:$F$6000,Registros!$A$2:$A$6000,"MOV",Registros!$B$2:$B$6000,$A1429),0)</f>
        <v/>
      </c>
      <c r="I1429">
        <f>IF(COUNTIFS(Registros!$A$2:$A$6000,"CS",Registros!$B$2:$B$6000,$A1429)&gt;0,1,0)</f>
        <v/>
      </c>
      <c r="J1429">
        <f>IF($I1429=1,SUMIFS(Registros!$I$2:$I$6000,Registros!$A$2:$A$6000,"CS",Registros!$B$2:$B$6000,$A1429),0)</f>
        <v/>
      </c>
      <c r="K1429">
        <f>IF(COUNTIFS(Winback!$K$2:$K$300,$D1429)&gt;0,1,0)</f>
        <v/>
      </c>
      <c r="L1429">
        <f>IF(AND($K1429=1,LEFT($A1429,3)="WB-"),SUMIFS(Winback!$D$2:$D$300,Winback!$K$2:$K$300,$D1429),0)</f>
        <v/>
      </c>
      <c r="M1429">
        <f>IF(OR($E1429=1,$G1429=1,SUMIFS(Registros!$J$2:$J$6000,Registros!$B$2:$B$6000,$A1429)&gt;0),1,0)</f>
        <v/>
      </c>
      <c r="N1429">
        <f>IF($J1429&gt;0,1,IF(COUNTIFS(Registros!$A$2:$A$6000,"CS",Registros!$B$2:$B$6000,$A1429,Registros!$K$2:$K$6000,"&lt;&gt;")&gt;0,1,0))</f>
        <v/>
      </c>
      <c r="O1429">
        <f>IF(AND($K1429=1,$E1429=0,$G1429=0,$I1429=0),"WINBACK",IF(AND($M1429=1,$N1429&gt;0),"CONVERGENTE",IF($M1429=1,"SOLO MÓVIL",IF($N1429&gt;0,"SOLO FIJO / INTERNET","SIN SERVICIOS"))))</f>
        <v/>
      </c>
      <c r="P1429">
        <f>IF($O1429="WINBACK","Recuperar (winback)",IF($O1429="CONVERGENTE","Upgrade / más líneas",IF($O1429="SOLO MÓVIL","Ofrecer fijo + internet (FLBBTV)",IF($O1429="SOLO FIJO / INTERNET","Ofrecer línea móvil Nextphone","Oferta completa (móvil + fijo + internet)"))))</f>
        <v/>
      </c>
      <c r="Q1429">
        <f>$F1429+$H1429+$L1429</f>
        <v/>
      </c>
      <c r="R1429">
        <f>IFERROR(VLOOKUP($A1429,Registros!$B$2:$G$6000,6,0),IFERROR(VLOOKUP($D1429,Winback!$B$2:$C$300,2,0),""))</f>
        <v/>
      </c>
      <c r="S1429">
        <f>IF($E1429=1,"NP","")&amp;IF($G1429=1,"+MOV","")&amp;IF($I1429=1,"+CS","")&amp;IF($K1429=1,"+WB","")</f>
        <v/>
      </c>
      <c r="T1429">
        <f>$E1429+$G1429+$I1429+$K1429</f>
        <v/>
      </c>
    </row>
    <row r="1430">
      <c r="A1430" t="inlineStr">
        <is>
          <t>345316440000</t>
        </is>
      </c>
      <c r="B1430" t="inlineStr">
        <is>
          <t>34531644</t>
        </is>
      </c>
      <c r="C1430" t="inlineStr">
        <is>
          <t>U.P.R.A.</t>
        </is>
      </c>
      <c r="D1430" t="inlineStr">
        <is>
          <t>UPRA</t>
        </is>
      </c>
      <c r="E1430">
        <f>IF(COUNTIFS(Registros!$A$2:$A$6000,"NP",Registros!$B$2:$B$6000,$A1430)&gt;0,1,0)</f>
        <v/>
      </c>
      <c r="F1430">
        <f>IF($E1430=1,SUMIFS(Registros!$F$2:$F$6000,Registros!$A$2:$A$6000,"NP",Registros!$B$2:$B$6000,$A1430),0)</f>
        <v/>
      </c>
      <c r="G1430">
        <f>IF(COUNTIFS(Registros!$A$2:$A$6000,"MOV",Registros!$B$2:$B$6000,$A1430)&gt;0,1,0)</f>
        <v/>
      </c>
      <c r="H1430">
        <f>IF($G1430=1,SUMIFS(Registros!$F$2:$F$6000,Registros!$A$2:$A$6000,"MOV",Registros!$B$2:$B$6000,$A1430),0)</f>
        <v/>
      </c>
      <c r="I1430">
        <f>IF(COUNTIFS(Registros!$A$2:$A$6000,"CS",Registros!$B$2:$B$6000,$A1430)&gt;0,1,0)</f>
        <v/>
      </c>
      <c r="J1430">
        <f>IF($I1430=1,SUMIFS(Registros!$I$2:$I$6000,Registros!$A$2:$A$6000,"CS",Registros!$B$2:$B$6000,$A1430),0)</f>
        <v/>
      </c>
      <c r="K1430">
        <f>IF(COUNTIFS(Winback!$K$2:$K$300,$D1430)&gt;0,1,0)</f>
        <v/>
      </c>
      <c r="L1430">
        <f>IF(AND($K1430=1,LEFT($A1430,3)="WB-"),SUMIFS(Winback!$D$2:$D$300,Winback!$K$2:$K$300,$D1430),0)</f>
        <v/>
      </c>
      <c r="M1430">
        <f>IF(OR($E1430=1,$G1430=1,SUMIFS(Registros!$J$2:$J$6000,Registros!$B$2:$B$6000,$A1430)&gt;0),1,0)</f>
        <v/>
      </c>
      <c r="N1430">
        <f>IF($J1430&gt;0,1,IF(COUNTIFS(Registros!$A$2:$A$6000,"CS",Registros!$B$2:$B$6000,$A1430,Registros!$K$2:$K$6000,"&lt;&gt;")&gt;0,1,0))</f>
        <v/>
      </c>
      <c r="O1430">
        <f>IF(AND($K1430=1,$E1430=0,$G1430=0,$I1430=0),"WINBACK",IF(AND($M1430=1,$N1430&gt;0),"CONVERGENTE",IF($M1430=1,"SOLO MÓVIL",IF($N1430&gt;0,"SOLO FIJO / INTERNET","SIN SERVICIOS"))))</f>
        <v/>
      </c>
      <c r="P1430">
        <f>IF($O1430="WINBACK","Recuperar (winback)",IF($O1430="CONVERGENTE","Upgrade / más líneas",IF($O1430="SOLO MÓVIL","Ofrecer fijo + internet (FLBBTV)",IF($O1430="SOLO FIJO / INTERNET","Ofrecer línea móvil Nextphone","Oferta completa (móvil + fijo + internet)"))))</f>
        <v/>
      </c>
      <c r="Q1430">
        <f>$F1430+$H1430+$L1430</f>
        <v/>
      </c>
      <c r="R1430">
        <f>IFERROR(VLOOKUP($A1430,Registros!$B$2:$G$6000,6,0),IFERROR(VLOOKUP($D1430,Winback!$B$2:$C$300,2,0),""))</f>
        <v/>
      </c>
      <c r="S1430">
        <f>IF($E1430=1,"NP","")&amp;IF($G1430=1,"+MOV","")&amp;IF($I1430=1,"+CS","")&amp;IF($K1430=1,"+WB","")</f>
        <v/>
      </c>
      <c r="T1430">
        <f>$E1430+$G1430+$I1430+$K1430</f>
        <v/>
      </c>
    </row>
    <row r="1431">
      <c r="A1431" t="inlineStr">
        <is>
          <t>369015360000</t>
        </is>
      </c>
      <c r="B1431" t="inlineStr">
        <is>
          <t>36901536</t>
        </is>
      </c>
      <c r="C1431" t="inlineStr">
        <is>
          <t>JOSE BATISTA</t>
        </is>
      </c>
      <c r="D1431" t="inlineStr">
        <is>
          <t>JOSEBATISTA</t>
        </is>
      </c>
      <c r="E1431">
        <f>IF(COUNTIFS(Registros!$A$2:$A$6000,"NP",Registros!$B$2:$B$6000,$A1431)&gt;0,1,0)</f>
        <v/>
      </c>
      <c r="F1431">
        <f>IF($E1431=1,SUMIFS(Registros!$F$2:$F$6000,Registros!$A$2:$A$6000,"NP",Registros!$B$2:$B$6000,$A1431),0)</f>
        <v/>
      </c>
      <c r="G1431">
        <f>IF(COUNTIFS(Registros!$A$2:$A$6000,"MOV",Registros!$B$2:$B$6000,$A1431)&gt;0,1,0)</f>
        <v/>
      </c>
      <c r="H1431">
        <f>IF($G1431=1,SUMIFS(Registros!$F$2:$F$6000,Registros!$A$2:$A$6000,"MOV",Registros!$B$2:$B$6000,$A1431),0)</f>
        <v/>
      </c>
      <c r="I1431">
        <f>IF(COUNTIFS(Registros!$A$2:$A$6000,"CS",Registros!$B$2:$B$6000,$A1431)&gt;0,1,0)</f>
        <v/>
      </c>
      <c r="J1431">
        <f>IF($I1431=1,SUMIFS(Registros!$I$2:$I$6000,Registros!$A$2:$A$6000,"CS",Registros!$B$2:$B$6000,$A1431),0)</f>
        <v/>
      </c>
      <c r="K1431">
        <f>IF(COUNTIFS(Winback!$K$2:$K$300,$D1431)&gt;0,1,0)</f>
        <v/>
      </c>
      <c r="L1431">
        <f>IF(AND($K1431=1,LEFT($A1431,3)="WB-"),SUMIFS(Winback!$D$2:$D$300,Winback!$K$2:$K$300,$D1431),0)</f>
        <v/>
      </c>
      <c r="M1431">
        <f>IF(OR($E1431=1,$G1431=1,SUMIFS(Registros!$J$2:$J$6000,Registros!$B$2:$B$6000,$A1431)&gt;0),1,0)</f>
        <v/>
      </c>
      <c r="N1431">
        <f>IF($J1431&gt;0,1,IF(COUNTIFS(Registros!$A$2:$A$6000,"CS",Registros!$B$2:$B$6000,$A1431,Registros!$K$2:$K$6000,"&lt;&gt;")&gt;0,1,0))</f>
        <v/>
      </c>
      <c r="O1431">
        <f>IF(AND($K1431=1,$E1431=0,$G1431=0,$I1431=0),"WINBACK",IF(AND($M1431=1,$N1431&gt;0),"CONVERGENTE",IF($M1431=1,"SOLO MÓVIL",IF($N1431&gt;0,"SOLO FIJO / INTERNET","SIN SERVICIOS"))))</f>
        <v/>
      </c>
      <c r="P1431">
        <f>IF($O1431="WINBACK","Recuperar (winback)",IF($O1431="CONVERGENTE","Upgrade / más líneas",IF($O1431="SOLO MÓVIL","Ofrecer fijo + internet (FLBBTV)",IF($O1431="SOLO FIJO / INTERNET","Ofrecer línea móvil Nextphone","Oferta completa (móvil + fijo + internet)"))))</f>
        <v/>
      </c>
      <c r="Q1431">
        <f>$F1431+$H1431+$L1431</f>
        <v/>
      </c>
      <c r="R1431">
        <f>IFERROR(VLOOKUP($A1431,Registros!$B$2:$G$6000,6,0),IFERROR(VLOOKUP($D1431,Winback!$B$2:$C$300,2,0),""))</f>
        <v/>
      </c>
      <c r="S1431">
        <f>IF($E1431=1,"NP","")&amp;IF($G1431=1,"+MOV","")&amp;IF($I1431=1,"+CS","")&amp;IF($K1431=1,"+WB","")</f>
        <v/>
      </c>
      <c r="T1431">
        <f>$E1431+$G1431+$I1431+$K1431</f>
        <v/>
      </c>
    </row>
    <row r="1432">
      <c r="A1432" t="inlineStr">
        <is>
          <t>351164630000</t>
        </is>
      </c>
      <c r="B1432" t="inlineStr">
        <is>
          <t>35116463</t>
        </is>
      </c>
      <c r="C1432" t="inlineStr">
        <is>
          <t>ARISTIDES BONAGA</t>
        </is>
      </c>
      <c r="D1432" t="inlineStr">
        <is>
          <t>ARISTIDESBONAGA</t>
        </is>
      </c>
      <c r="E1432">
        <f>IF(COUNTIFS(Registros!$A$2:$A$6000,"NP",Registros!$B$2:$B$6000,$A1432)&gt;0,1,0)</f>
        <v/>
      </c>
      <c r="F1432">
        <f>IF($E1432=1,SUMIFS(Registros!$F$2:$F$6000,Registros!$A$2:$A$6000,"NP",Registros!$B$2:$B$6000,$A1432),0)</f>
        <v/>
      </c>
      <c r="G1432">
        <f>IF(COUNTIFS(Registros!$A$2:$A$6000,"MOV",Registros!$B$2:$B$6000,$A1432)&gt;0,1,0)</f>
        <v/>
      </c>
      <c r="H1432">
        <f>IF($G1432=1,SUMIFS(Registros!$F$2:$F$6000,Registros!$A$2:$A$6000,"MOV",Registros!$B$2:$B$6000,$A1432),0)</f>
        <v/>
      </c>
      <c r="I1432">
        <f>IF(COUNTIFS(Registros!$A$2:$A$6000,"CS",Registros!$B$2:$B$6000,$A1432)&gt;0,1,0)</f>
        <v/>
      </c>
      <c r="J1432">
        <f>IF($I1432=1,SUMIFS(Registros!$I$2:$I$6000,Registros!$A$2:$A$6000,"CS",Registros!$B$2:$B$6000,$A1432),0)</f>
        <v/>
      </c>
      <c r="K1432">
        <f>IF(COUNTIFS(Winback!$K$2:$K$300,$D1432)&gt;0,1,0)</f>
        <v/>
      </c>
      <c r="L1432">
        <f>IF(AND($K1432=1,LEFT($A1432,3)="WB-"),SUMIFS(Winback!$D$2:$D$300,Winback!$K$2:$K$300,$D1432),0)</f>
        <v/>
      </c>
      <c r="M1432">
        <f>IF(OR($E1432=1,$G1432=1,SUMIFS(Registros!$J$2:$J$6000,Registros!$B$2:$B$6000,$A1432)&gt;0),1,0)</f>
        <v/>
      </c>
      <c r="N1432">
        <f>IF($J1432&gt;0,1,IF(COUNTIFS(Registros!$A$2:$A$6000,"CS",Registros!$B$2:$B$6000,$A1432,Registros!$K$2:$K$6000,"&lt;&gt;")&gt;0,1,0))</f>
        <v/>
      </c>
      <c r="O1432">
        <f>IF(AND($K1432=1,$E1432=0,$G1432=0,$I1432=0),"WINBACK",IF(AND($M1432=1,$N1432&gt;0),"CONVERGENTE",IF($M1432=1,"SOLO MÓVIL",IF($N1432&gt;0,"SOLO FIJO / INTERNET","SIN SERVICIOS"))))</f>
        <v/>
      </c>
      <c r="P1432">
        <f>IF($O1432="WINBACK","Recuperar (winback)",IF($O1432="CONVERGENTE","Upgrade / más líneas",IF($O1432="SOLO MÓVIL","Ofrecer fijo + internet (FLBBTV)",IF($O1432="SOLO FIJO / INTERNET","Ofrecer línea móvil Nextphone","Oferta completa (móvil + fijo + internet)"))))</f>
        <v/>
      </c>
      <c r="Q1432">
        <f>$F1432+$H1432+$L1432</f>
        <v/>
      </c>
      <c r="R1432">
        <f>IFERROR(VLOOKUP($A1432,Registros!$B$2:$G$6000,6,0),IFERROR(VLOOKUP($D1432,Winback!$B$2:$C$300,2,0),""))</f>
        <v/>
      </c>
      <c r="S1432">
        <f>IF($E1432=1,"NP","")&amp;IF($G1432=1,"+MOV","")&amp;IF($I1432=1,"+CS","")&amp;IF($K1432=1,"+WB","")</f>
        <v/>
      </c>
      <c r="T1432">
        <f>$E1432+$G1432+$I1432+$K1432</f>
        <v/>
      </c>
    </row>
    <row r="1433">
      <c r="A1433" t="inlineStr">
        <is>
          <t>346115310000</t>
        </is>
      </c>
      <c r="B1433" t="inlineStr">
        <is>
          <t>34611531</t>
        </is>
      </c>
      <c r="C1433" t="inlineStr">
        <is>
          <t>YANELA OBELY ORTEGA MORENO</t>
        </is>
      </c>
      <c r="D1433" t="inlineStr">
        <is>
          <t>YANELAOBELYORTEGAMORENO</t>
        </is>
      </c>
      <c r="E1433">
        <f>IF(COUNTIFS(Registros!$A$2:$A$6000,"NP",Registros!$B$2:$B$6000,$A1433)&gt;0,1,0)</f>
        <v/>
      </c>
      <c r="F1433">
        <f>IF($E1433=1,SUMIFS(Registros!$F$2:$F$6000,Registros!$A$2:$A$6000,"NP",Registros!$B$2:$B$6000,$A1433),0)</f>
        <v/>
      </c>
      <c r="G1433">
        <f>IF(COUNTIFS(Registros!$A$2:$A$6000,"MOV",Registros!$B$2:$B$6000,$A1433)&gt;0,1,0)</f>
        <v/>
      </c>
      <c r="H1433">
        <f>IF($G1433=1,SUMIFS(Registros!$F$2:$F$6000,Registros!$A$2:$A$6000,"MOV",Registros!$B$2:$B$6000,$A1433),0)</f>
        <v/>
      </c>
      <c r="I1433">
        <f>IF(COUNTIFS(Registros!$A$2:$A$6000,"CS",Registros!$B$2:$B$6000,$A1433)&gt;0,1,0)</f>
        <v/>
      </c>
      <c r="J1433">
        <f>IF($I1433=1,SUMIFS(Registros!$I$2:$I$6000,Registros!$A$2:$A$6000,"CS",Registros!$B$2:$B$6000,$A1433),0)</f>
        <v/>
      </c>
      <c r="K1433">
        <f>IF(COUNTIFS(Winback!$K$2:$K$300,$D1433)&gt;0,1,0)</f>
        <v/>
      </c>
      <c r="L1433">
        <f>IF(AND($K1433=1,LEFT($A1433,3)="WB-"),SUMIFS(Winback!$D$2:$D$300,Winback!$K$2:$K$300,$D1433),0)</f>
        <v/>
      </c>
      <c r="M1433">
        <f>IF(OR($E1433=1,$G1433=1,SUMIFS(Registros!$J$2:$J$6000,Registros!$B$2:$B$6000,$A1433)&gt;0),1,0)</f>
        <v/>
      </c>
      <c r="N1433">
        <f>IF($J1433&gt;0,1,IF(COUNTIFS(Registros!$A$2:$A$6000,"CS",Registros!$B$2:$B$6000,$A1433,Registros!$K$2:$K$6000,"&lt;&gt;")&gt;0,1,0))</f>
        <v/>
      </c>
      <c r="O1433">
        <f>IF(AND($K1433=1,$E1433=0,$G1433=0,$I1433=0),"WINBACK",IF(AND($M1433=1,$N1433&gt;0),"CONVERGENTE",IF($M1433=1,"SOLO MÓVIL",IF($N1433&gt;0,"SOLO FIJO / INTERNET","SIN SERVICIOS"))))</f>
        <v/>
      </c>
      <c r="P1433">
        <f>IF($O1433="WINBACK","Recuperar (winback)",IF($O1433="CONVERGENTE","Upgrade / más líneas",IF($O1433="SOLO MÓVIL","Ofrecer fijo + internet (FLBBTV)",IF($O1433="SOLO FIJO / INTERNET","Ofrecer línea móvil Nextphone","Oferta completa (móvil + fijo + internet)"))))</f>
        <v/>
      </c>
      <c r="Q1433">
        <f>$F1433+$H1433+$L1433</f>
        <v/>
      </c>
      <c r="R1433">
        <f>IFERROR(VLOOKUP($A1433,Registros!$B$2:$G$6000,6,0),IFERROR(VLOOKUP($D1433,Winback!$B$2:$C$300,2,0),""))</f>
        <v/>
      </c>
      <c r="S1433">
        <f>IF($E1433=1,"NP","")&amp;IF($G1433=1,"+MOV","")&amp;IF($I1433=1,"+CS","")&amp;IF($K1433=1,"+WB","")</f>
        <v/>
      </c>
      <c r="T1433">
        <f>$E1433+$G1433+$I1433+$K1433</f>
        <v/>
      </c>
    </row>
    <row r="1434">
      <c r="A1434" t="inlineStr">
        <is>
          <t>329998780000</t>
        </is>
      </c>
      <c r="B1434" t="inlineStr">
        <is>
          <t>32999878</t>
        </is>
      </c>
      <c r="C1434" t="inlineStr">
        <is>
          <t>Maredith Del Carmen Saez Rivera</t>
        </is>
      </c>
      <c r="D1434" t="inlineStr">
        <is>
          <t>MAREDITHDELCARMENSAEZRIVERA</t>
        </is>
      </c>
      <c r="E1434">
        <f>IF(COUNTIFS(Registros!$A$2:$A$6000,"NP",Registros!$B$2:$B$6000,$A1434)&gt;0,1,0)</f>
        <v/>
      </c>
      <c r="F1434">
        <f>IF($E1434=1,SUMIFS(Registros!$F$2:$F$6000,Registros!$A$2:$A$6000,"NP",Registros!$B$2:$B$6000,$A1434),0)</f>
        <v/>
      </c>
      <c r="G1434">
        <f>IF(COUNTIFS(Registros!$A$2:$A$6000,"MOV",Registros!$B$2:$B$6000,$A1434)&gt;0,1,0)</f>
        <v/>
      </c>
      <c r="H1434">
        <f>IF($G1434=1,SUMIFS(Registros!$F$2:$F$6000,Registros!$A$2:$A$6000,"MOV",Registros!$B$2:$B$6000,$A1434),0)</f>
        <v/>
      </c>
      <c r="I1434">
        <f>IF(COUNTIFS(Registros!$A$2:$A$6000,"CS",Registros!$B$2:$B$6000,$A1434)&gt;0,1,0)</f>
        <v/>
      </c>
      <c r="J1434">
        <f>IF($I1434=1,SUMIFS(Registros!$I$2:$I$6000,Registros!$A$2:$A$6000,"CS",Registros!$B$2:$B$6000,$A1434),0)</f>
        <v/>
      </c>
      <c r="K1434">
        <f>IF(COUNTIFS(Winback!$K$2:$K$300,$D1434)&gt;0,1,0)</f>
        <v/>
      </c>
      <c r="L1434">
        <f>IF(AND($K1434=1,LEFT($A1434,3)="WB-"),SUMIFS(Winback!$D$2:$D$300,Winback!$K$2:$K$300,$D1434),0)</f>
        <v/>
      </c>
      <c r="M1434">
        <f>IF(OR($E1434=1,$G1434=1,SUMIFS(Registros!$J$2:$J$6000,Registros!$B$2:$B$6000,$A1434)&gt;0),1,0)</f>
        <v/>
      </c>
      <c r="N1434">
        <f>IF($J1434&gt;0,1,IF(COUNTIFS(Registros!$A$2:$A$6000,"CS",Registros!$B$2:$B$6000,$A1434,Registros!$K$2:$K$6000,"&lt;&gt;")&gt;0,1,0))</f>
        <v/>
      </c>
      <c r="O1434">
        <f>IF(AND($K1434=1,$E1434=0,$G1434=0,$I1434=0),"WINBACK",IF(AND($M1434=1,$N1434&gt;0),"CONVERGENTE",IF($M1434=1,"SOLO MÓVIL",IF($N1434&gt;0,"SOLO FIJO / INTERNET","SIN SERVICIOS"))))</f>
        <v/>
      </c>
      <c r="P1434">
        <f>IF($O1434="WINBACK","Recuperar (winback)",IF($O1434="CONVERGENTE","Upgrade / más líneas",IF($O1434="SOLO MÓVIL","Ofrecer fijo + internet (FLBBTV)",IF($O1434="SOLO FIJO / INTERNET","Ofrecer línea móvil Nextphone","Oferta completa (móvil + fijo + internet)"))))</f>
        <v/>
      </c>
      <c r="Q1434">
        <f>$F1434+$H1434+$L1434</f>
        <v/>
      </c>
      <c r="R1434">
        <f>IFERROR(VLOOKUP($A1434,Registros!$B$2:$G$6000,6,0),IFERROR(VLOOKUP($D1434,Winback!$B$2:$C$300,2,0),""))</f>
        <v/>
      </c>
      <c r="S1434">
        <f>IF($E1434=1,"NP","")&amp;IF($G1434=1,"+MOV","")&amp;IF($I1434=1,"+CS","")&amp;IF($K1434=1,"+WB","")</f>
        <v/>
      </c>
      <c r="T1434">
        <f>$E1434+$G1434+$I1434+$K1434</f>
        <v/>
      </c>
    </row>
    <row r="1435">
      <c r="A1435" t="inlineStr">
        <is>
          <t>321280690000</t>
        </is>
      </c>
      <c r="B1435" t="inlineStr">
        <is>
          <t>32128069</t>
        </is>
      </c>
      <c r="C1435" t="inlineStr">
        <is>
          <t>Fundacion Pro Panama</t>
        </is>
      </c>
      <c r="D1435" t="inlineStr">
        <is>
          <t>FUNDACIONPROPANAMA</t>
        </is>
      </c>
      <c r="E1435">
        <f>IF(COUNTIFS(Registros!$A$2:$A$6000,"NP",Registros!$B$2:$B$6000,$A1435)&gt;0,1,0)</f>
        <v/>
      </c>
      <c r="F1435">
        <f>IF($E1435=1,SUMIFS(Registros!$F$2:$F$6000,Registros!$A$2:$A$6000,"NP",Registros!$B$2:$B$6000,$A1435),0)</f>
        <v/>
      </c>
      <c r="G1435">
        <f>IF(COUNTIFS(Registros!$A$2:$A$6000,"MOV",Registros!$B$2:$B$6000,$A1435)&gt;0,1,0)</f>
        <v/>
      </c>
      <c r="H1435">
        <f>IF($G1435=1,SUMIFS(Registros!$F$2:$F$6000,Registros!$A$2:$A$6000,"MOV",Registros!$B$2:$B$6000,$A1435),0)</f>
        <v/>
      </c>
      <c r="I1435">
        <f>IF(COUNTIFS(Registros!$A$2:$A$6000,"CS",Registros!$B$2:$B$6000,$A1435)&gt;0,1,0)</f>
        <v/>
      </c>
      <c r="J1435">
        <f>IF($I1435=1,SUMIFS(Registros!$I$2:$I$6000,Registros!$A$2:$A$6000,"CS",Registros!$B$2:$B$6000,$A1435),0)</f>
        <v/>
      </c>
      <c r="K1435">
        <f>IF(COUNTIFS(Winback!$K$2:$K$300,$D1435)&gt;0,1,0)</f>
        <v/>
      </c>
      <c r="L1435">
        <f>IF(AND($K1435=1,LEFT($A1435,3)="WB-"),SUMIFS(Winback!$D$2:$D$300,Winback!$K$2:$K$300,$D1435),0)</f>
        <v/>
      </c>
      <c r="M1435">
        <f>IF(OR($E1435=1,$G1435=1,SUMIFS(Registros!$J$2:$J$6000,Registros!$B$2:$B$6000,$A1435)&gt;0),1,0)</f>
        <v/>
      </c>
      <c r="N1435">
        <f>IF($J1435&gt;0,1,IF(COUNTIFS(Registros!$A$2:$A$6000,"CS",Registros!$B$2:$B$6000,$A1435,Registros!$K$2:$K$6000,"&lt;&gt;")&gt;0,1,0))</f>
        <v/>
      </c>
      <c r="O1435">
        <f>IF(AND($K1435=1,$E1435=0,$G1435=0,$I1435=0),"WINBACK",IF(AND($M1435=1,$N1435&gt;0),"CONVERGENTE",IF($M1435=1,"SOLO MÓVIL",IF($N1435&gt;0,"SOLO FIJO / INTERNET","SIN SERVICIOS"))))</f>
        <v/>
      </c>
      <c r="P1435">
        <f>IF($O1435="WINBACK","Recuperar (winback)",IF($O1435="CONVERGENTE","Upgrade / más líneas",IF($O1435="SOLO MÓVIL","Ofrecer fijo + internet (FLBBTV)",IF($O1435="SOLO FIJO / INTERNET","Ofrecer línea móvil Nextphone","Oferta completa (móvil + fijo + internet)"))))</f>
        <v/>
      </c>
      <c r="Q1435">
        <f>$F1435+$H1435+$L1435</f>
        <v/>
      </c>
      <c r="R1435">
        <f>IFERROR(VLOOKUP($A1435,Registros!$B$2:$G$6000,6,0),IFERROR(VLOOKUP($D1435,Winback!$B$2:$C$300,2,0),""))</f>
        <v/>
      </c>
      <c r="S1435">
        <f>IF($E1435=1,"NP","")&amp;IF($G1435=1,"+MOV","")&amp;IF($I1435=1,"+CS","")&amp;IF($K1435=1,"+WB","")</f>
        <v/>
      </c>
      <c r="T1435">
        <f>$E1435+$G1435+$I1435+$K1435</f>
        <v/>
      </c>
    </row>
    <row r="1436">
      <c r="A1436" t="inlineStr">
        <is>
          <t>358268600000</t>
        </is>
      </c>
      <c r="B1436" t="inlineStr">
        <is>
          <t>35826860</t>
        </is>
      </c>
      <c r="C1436" t="inlineStr">
        <is>
          <t>VIELKA OMAIRA ARABA VASQUEZ DE LEON</t>
        </is>
      </c>
      <c r="D1436" t="inlineStr">
        <is>
          <t>VIELKAOMAIRAARABAVASQUEZDELEON</t>
        </is>
      </c>
      <c r="E1436">
        <f>IF(COUNTIFS(Registros!$A$2:$A$6000,"NP",Registros!$B$2:$B$6000,$A1436)&gt;0,1,0)</f>
        <v/>
      </c>
      <c r="F1436">
        <f>IF($E1436=1,SUMIFS(Registros!$F$2:$F$6000,Registros!$A$2:$A$6000,"NP",Registros!$B$2:$B$6000,$A1436),0)</f>
        <v/>
      </c>
      <c r="G1436">
        <f>IF(COUNTIFS(Registros!$A$2:$A$6000,"MOV",Registros!$B$2:$B$6000,$A1436)&gt;0,1,0)</f>
        <v/>
      </c>
      <c r="H1436">
        <f>IF($G1436=1,SUMIFS(Registros!$F$2:$F$6000,Registros!$A$2:$A$6000,"MOV",Registros!$B$2:$B$6000,$A1436),0)</f>
        <v/>
      </c>
      <c r="I1436">
        <f>IF(COUNTIFS(Registros!$A$2:$A$6000,"CS",Registros!$B$2:$B$6000,$A1436)&gt;0,1,0)</f>
        <v/>
      </c>
      <c r="J1436">
        <f>IF($I1436=1,SUMIFS(Registros!$I$2:$I$6000,Registros!$A$2:$A$6000,"CS",Registros!$B$2:$B$6000,$A1436),0)</f>
        <v/>
      </c>
      <c r="K1436">
        <f>IF(COUNTIFS(Winback!$K$2:$K$300,$D1436)&gt;0,1,0)</f>
        <v/>
      </c>
      <c r="L1436">
        <f>IF(AND($K1436=1,LEFT($A1436,3)="WB-"),SUMIFS(Winback!$D$2:$D$300,Winback!$K$2:$K$300,$D1436),0)</f>
        <v/>
      </c>
      <c r="M1436">
        <f>IF(OR($E1436=1,$G1436=1,SUMIFS(Registros!$J$2:$J$6000,Registros!$B$2:$B$6000,$A1436)&gt;0),1,0)</f>
        <v/>
      </c>
      <c r="N1436">
        <f>IF($J1436&gt;0,1,IF(COUNTIFS(Registros!$A$2:$A$6000,"CS",Registros!$B$2:$B$6000,$A1436,Registros!$K$2:$K$6000,"&lt;&gt;")&gt;0,1,0))</f>
        <v/>
      </c>
      <c r="O1436">
        <f>IF(AND($K1436=1,$E1436=0,$G1436=0,$I1436=0),"WINBACK",IF(AND($M1436=1,$N1436&gt;0),"CONVERGENTE",IF($M1436=1,"SOLO MÓVIL",IF($N1436&gt;0,"SOLO FIJO / INTERNET","SIN SERVICIOS"))))</f>
        <v/>
      </c>
      <c r="P1436">
        <f>IF($O1436="WINBACK","Recuperar (winback)",IF($O1436="CONVERGENTE","Upgrade / más líneas",IF($O1436="SOLO MÓVIL","Ofrecer fijo + internet (FLBBTV)",IF($O1436="SOLO FIJO / INTERNET","Ofrecer línea móvil Nextphone","Oferta completa (móvil + fijo + internet)"))))</f>
        <v/>
      </c>
      <c r="Q1436">
        <f>$F1436+$H1436+$L1436</f>
        <v/>
      </c>
      <c r="R1436">
        <f>IFERROR(VLOOKUP($A1436,Registros!$B$2:$G$6000,6,0),IFERROR(VLOOKUP($D1436,Winback!$B$2:$C$300,2,0),""))</f>
        <v/>
      </c>
      <c r="S1436">
        <f>IF($E1436=1,"NP","")&amp;IF($G1436=1,"+MOV","")&amp;IF($I1436=1,"+CS","")&amp;IF($K1436=1,"+WB","")</f>
        <v/>
      </c>
      <c r="T1436">
        <f>$E1436+$G1436+$I1436+$K1436</f>
        <v/>
      </c>
    </row>
    <row r="1437">
      <c r="A1437" t="inlineStr">
        <is>
          <t>326324430000</t>
        </is>
      </c>
      <c r="B1437" t="inlineStr">
        <is>
          <t>32632443</t>
        </is>
      </c>
      <c r="C1437" t="inlineStr">
        <is>
          <t>TRANSPORTE RIVERA</t>
        </is>
      </c>
      <c r="D1437" t="inlineStr">
        <is>
          <t>TRANSPORTERIVERA</t>
        </is>
      </c>
      <c r="E1437">
        <f>IF(COUNTIFS(Registros!$A$2:$A$6000,"NP",Registros!$B$2:$B$6000,$A1437)&gt;0,1,0)</f>
        <v/>
      </c>
      <c r="F1437">
        <f>IF($E1437=1,SUMIFS(Registros!$F$2:$F$6000,Registros!$A$2:$A$6000,"NP",Registros!$B$2:$B$6000,$A1437),0)</f>
        <v/>
      </c>
      <c r="G1437">
        <f>IF(COUNTIFS(Registros!$A$2:$A$6000,"MOV",Registros!$B$2:$B$6000,$A1437)&gt;0,1,0)</f>
        <v/>
      </c>
      <c r="H1437">
        <f>IF($G1437=1,SUMIFS(Registros!$F$2:$F$6000,Registros!$A$2:$A$6000,"MOV",Registros!$B$2:$B$6000,$A1437),0)</f>
        <v/>
      </c>
      <c r="I1437">
        <f>IF(COUNTIFS(Registros!$A$2:$A$6000,"CS",Registros!$B$2:$B$6000,$A1437)&gt;0,1,0)</f>
        <v/>
      </c>
      <c r="J1437">
        <f>IF($I1437=1,SUMIFS(Registros!$I$2:$I$6000,Registros!$A$2:$A$6000,"CS",Registros!$B$2:$B$6000,$A1437),0)</f>
        <v/>
      </c>
      <c r="K1437">
        <f>IF(COUNTIFS(Winback!$K$2:$K$300,$D1437)&gt;0,1,0)</f>
        <v/>
      </c>
      <c r="L1437">
        <f>IF(AND($K1437=1,LEFT($A1437,3)="WB-"),SUMIFS(Winback!$D$2:$D$300,Winback!$K$2:$K$300,$D1437),0)</f>
        <v/>
      </c>
      <c r="M1437">
        <f>IF(OR($E1437=1,$G1437=1,SUMIFS(Registros!$J$2:$J$6000,Registros!$B$2:$B$6000,$A1437)&gt;0),1,0)</f>
        <v/>
      </c>
      <c r="N1437">
        <f>IF($J1437&gt;0,1,IF(COUNTIFS(Registros!$A$2:$A$6000,"CS",Registros!$B$2:$B$6000,$A1437,Registros!$K$2:$K$6000,"&lt;&gt;")&gt;0,1,0))</f>
        <v/>
      </c>
      <c r="O1437">
        <f>IF(AND($K1437=1,$E1437=0,$G1437=0,$I1437=0),"WINBACK",IF(AND($M1437=1,$N1437&gt;0),"CONVERGENTE",IF($M1437=1,"SOLO MÓVIL",IF($N1437&gt;0,"SOLO FIJO / INTERNET","SIN SERVICIOS"))))</f>
        <v/>
      </c>
      <c r="P1437">
        <f>IF($O1437="WINBACK","Recuperar (winback)",IF($O1437="CONVERGENTE","Upgrade / más líneas",IF($O1437="SOLO MÓVIL","Ofrecer fijo + internet (FLBBTV)",IF($O1437="SOLO FIJO / INTERNET","Ofrecer línea móvil Nextphone","Oferta completa (móvil + fijo + internet)"))))</f>
        <v/>
      </c>
      <c r="Q1437">
        <f>$F1437+$H1437+$L1437</f>
        <v/>
      </c>
      <c r="R1437">
        <f>IFERROR(VLOOKUP($A1437,Registros!$B$2:$G$6000,6,0),IFERROR(VLOOKUP($D1437,Winback!$B$2:$C$300,2,0),""))</f>
        <v/>
      </c>
      <c r="S1437">
        <f>IF($E1437=1,"NP","")&amp;IF($G1437=1,"+MOV","")&amp;IF($I1437=1,"+CS","")&amp;IF($K1437=1,"+WB","")</f>
        <v/>
      </c>
      <c r="T1437">
        <f>$E1437+$G1437+$I1437+$K1437</f>
        <v/>
      </c>
    </row>
    <row r="1438">
      <c r="A1438" t="inlineStr">
        <is>
          <t>357344650000</t>
        </is>
      </c>
      <c r="B1438" t="inlineStr">
        <is>
          <t>35734465</t>
        </is>
      </c>
      <c r="C1438" t="inlineStr">
        <is>
          <t>EDWIN SAAVEDRA</t>
        </is>
      </c>
      <c r="D1438" t="inlineStr">
        <is>
          <t>EDWINSAAVEDRA</t>
        </is>
      </c>
      <c r="E1438">
        <f>IF(COUNTIFS(Registros!$A$2:$A$6000,"NP",Registros!$B$2:$B$6000,$A1438)&gt;0,1,0)</f>
        <v/>
      </c>
      <c r="F1438">
        <f>IF($E1438=1,SUMIFS(Registros!$F$2:$F$6000,Registros!$A$2:$A$6000,"NP",Registros!$B$2:$B$6000,$A1438),0)</f>
        <v/>
      </c>
      <c r="G1438">
        <f>IF(COUNTIFS(Registros!$A$2:$A$6000,"MOV",Registros!$B$2:$B$6000,$A1438)&gt;0,1,0)</f>
        <v/>
      </c>
      <c r="H1438">
        <f>IF($G1438=1,SUMIFS(Registros!$F$2:$F$6000,Registros!$A$2:$A$6000,"MOV",Registros!$B$2:$B$6000,$A1438),0)</f>
        <v/>
      </c>
      <c r="I1438">
        <f>IF(COUNTIFS(Registros!$A$2:$A$6000,"CS",Registros!$B$2:$B$6000,$A1438)&gt;0,1,0)</f>
        <v/>
      </c>
      <c r="J1438">
        <f>IF($I1438=1,SUMIFS(Registros!$I$2:$I$6000,Registros!$A$2:$A$6000,"CS",Registros!$B$2:$B$6000,$A1438),0)</f>
        <v/>
      </c>
      <c r="K1438">
        <f>IF(COUNTIFS(Winback!$K$2:$K$300,$D1438)&gt;0,1,0)</f>
        <v/>
      </c>
      <c r="L1438">
        <f>IF(AND($K1438=1,LEFT($A1438,3)="WB-"),SUMIFS(Winback!$D$2:$D$300,Winback!$K$2:$K$300,$D1438),0)</f>
        <v/>
      </c>
      <c r="M1438">
        <f>IF(OR($E1438=1,$G1438=1,SUMIFS(Registros!$J$2:$J$6000,Registros!$B$2:$B$6000,$A1438)&gt;0),1,0)</f>
        <v/>
      </c>
      <c r="N1438">
        <f>IF($J1438&gt;0,1,IF(COUNTIFS(Registros!$A$2:$A$6000,"CS",Registros!$B$2:$B$6000,$A1438,Registros!$K$2:$K$6000,"&lt;&gt;")&gt;0,1,0))</f>
        <v/>
      </c>
      <c r="O1438">
        <f>IF(AND($K1438=1,$E1438=0,$G1438=0,$I1438=0),"WINBACK",IF(AND($M1438=1,$N1438&gt;0),"CONVERGENTE",IF($M1438=1,"SOLO MÓVIL",IF($N1438&gt;0,"SOLO FIJO / INTERNET","SIN SERVICIOS"))))</f>
        <v/>
      </c>
      <c r="P1438">
        <f>IF($O1438="WINBACK","Recuperar (winback)",IF($O1438="CONVERGENTE","Upgrade / más líneas",IF($O1438="SOLO MÓVIL","Ofrecer fijo + internet (FLBBTV)",IF($O1438="SOLO FIJO / INTERNET","Ofrecer línea móvil Nextphone","Oferta completa (móvil + fijo + internet)"))))</f>
        <v/>
      </c>
      <c r="Q1438">
        <f>$F1438+$H1438+$L1438</f>
        <v/>
      </c>
      <c r="R1438">
        <f>IFERROR(VLOOKUP($A1438,Registros!$B$2:$G$6000,6,0),IFERROR(VLOOKUP($D1438,Winback!$B$2:$C$300,2,0),""))</f>
        <v/>
      </c>
      <c r="S1438">
        <f>IF($E1438=1,"NP","")&amp;IF($G1438=1,"+MOV","")&amp;IF($I1438=1,"+CS","")&amp;IF($K1438=1,"+WB","")</f>
        <v/>
      </c>
      <c r="T1438">
        <f>$E1438+$G1438+$I1438+$K1438</f>
        <v/>
      </c>
    </row>
    <row r="1439">
      <c r="A1439" t="inlineStr">
        <is>
          <t>326988190000</t>
        </is>
      </c>
      <c r="B1439" t="inlineStr">
        <is>
          <t>32698819</t>
        </is>
      </c>
      <c r="C1439" t="inlineStr">
        <is>
          <t>Restaurante T</t>
        </is>
      </c>
      <c r="D1439" t="inlineStr">
        <is>
          <t>RESTAURANTET</t>
        </is>
      </c>
      <c r="E1439">
        <f>IF(COUNTIFS(Registros!$A$2:$A$6000,"NP",Registros!$B$2:$B$6000,$A1439)&gt;0,1,0)</f>
        <v/>
      </c>
      <c r="F1439">
        <f>IF($E1439=1,SUMIFS(Registros!$F$2:$F$6000,Registros!$A$2:$A$6000,"NP",Registros!$B$2:$B$6000,$A1439),0)</f>
        <v/>
      </c>
      <c r="G1439">
        <f>IF(COUNTIFS(Registros!$A$2:$A$6000,"MOV",Registros!$B$2:$B$6000,$A1439)&gt;0,1,0)</f>
        <v/>
      </c>
      <c r="H1439">
        <f>IF($G1439=1,SUMIFS(Registros!$F$2:$F$6000,Registros!$A$2:$A$6000,"MOV",Registros!$B$2:$B$6000,$A1439),0)</f>
        <v/>
      </c>
      <c r="I1439">
        <f>IF(COUNTIFS(Registros!$A$2:$A$6000,"CS",Registros!$B$2:$B$6000,$A1439)&gt;0,1,0)</f>
        <v/>
      </c>
      <c r="J1439">
        <f>IF($I1439=1,SUMIFS(Registros!$I$2:$I$6000,Registros!$A$2:$A$6000,"CS",Registros!$B$2:$B$6000,$A1439),0)</f>
        <v/>
      </c>
      <c r="K1439">
        <f>IF(COUNTIFS(Winback!$K$2:$K$300,$D1439)&gt;0,1,0)</f>
        <v/>
      </c>
      <c r="L1439">
        <f>IF(AND($K1439=1,LEFT($A1439,3)="WB-"),SUMIFS(Winback!$D$2:$D$300,Winback!$K$2:$K$300,$D1439),0)</f>
        <v/>
      </c>
      <c r="M1439">
        <f>IF(OR($E1439=1,$G1439=1,SUMIFS(Registros!$J$2:$J$6000,Registros!$B$2:$B$6000,$A1439)&gt;0),1,0)</f>
        <v/>
      </c>
      <c r="N1439">
        <f>IF($J1439&gt;0,1,IF(COUNTIFS(Registros!$A$2:$A$6000,"CS",Registros!$B$2:$B$6000,$A1439,Registros!$K$2:$K$6000,"&lt;&gt;")&gt;0,1,0))</f>
        <v/>
      </c>
      <c r="O1439">
        <f>IF(AND($K1439=1,$E1439=0,$G1439=0,$I1439=0),"WINBACK",IF(AND($M1439=1,$N1439&gt;0),"CONVERGENTE",IF($M1439=1,"SOLO MÓVIL",IF($N1439&gt;0,"SOLO FIJO / INTERNET","SIN SERVICIOS"))))</f>
        <v/>
      </c>
      <c r="P1439">
        <f>IF($O1439="WINBACK","Recuperar (winback)",IF($O1439="CONVERGENTE","Upgrade / más líneas",IF($O1439="SOLO MÓVIL","Ofrecer fijo + internet (FLBBTV)",IF($O1439="SOLO FIJO / INTERNET","Ofrecer línea móvil Nextphone","Oferta completa (móvil + fijo + internet)"))))</f>
        <v/>
      </c>
      <c r="Q1439">
        <f>$F1439+$H1439+$L1439</f>
        <v/>
      </c>
      <c r="R1439">
        <f>IFERROR(VLOOKUP($A1439,Registros!$B$2:$G$6000,6,0),IFERROR(VLOOKUP($D1439,Winback!$B$2:$C$300,2,0),""))</f>
        <v/>
      </c>
      <c r="S1439">
        <f>IF($E1439=1,"NP","")&amp;IF($G1439=1,"+MOV","")&amp;IF($I1439=1,"+CS","")&amp;IF($K1439=1,"+WB","")</f>
        <v/>
      </c>
      <c r="T1439">
        <f>$E1439+$G1439+$I1439+$K1439</f>
        <v/>
      </c>
    </row>
    <row r="1440">
      <c r="A1440" t="inlineStr">
        <is>
          <t>349125890000</t>
        </is>
      </c>
      <c r="B1440" t="inlineStr">
        <is>
          <t>34912589</t>
        </is>
      </c>
      <c r="C1440" t="inlineStr">
        <is>
          <t>ROGER CASTILLO</t>
        </is>
      </c>
      <c r="D1440" t="inlineStr">
        <is>
          <t>ROGERCASTILLO</t>
        </is>
      </c>
      <c r="E1440">
        <f>IF(COUNTIFS(Registros!$A$2:$A$6000,"NP",Registros!$B$2:$B$6000,$A1440)&gt;0,1,0)</f>
        <v/>
      </c>
      <c r="F1440">
        <f>IF($E1440=1,SUMIFS(Registros!$F$2:$F$6000,Registros!$A$2:$A$6000,"NP",Registros!$B$2:$B$6000,$A1440),0)</f>
        <v/>
      </c>
      <c r="G1440">
        <f>IF(COUNTIFS(Registros!$A$2:$A$6000,"MOV",Registros!$B$2:$B$6000,$A1440)&gt;0,1,0)</f>
        <v/>
      </c>
      <c r="H1440">
        <f>IF($G1440=1,SUMIFS(Registros!$F$2:$F$6000,Registros!$A$2:$A$6000,"MOV",Registros!$B$2:$B$6000,$A1440),0)</f>
        <v/>
      </c>
      <c r="I1440">
        <f>IF(COUNTIFS(Registros!$A$2:$A$6000,"CS",Registros!$B$2:$B$6000,$A1440)&gt;0,1,0)</f>
        <v/>
      </c>
      <c r="J1440">
        <f>IF($I1440=1,SUMIFS(Registros!$I$2:$I$6000,Registros!$A$2:$A$6000,"CS",Registros!$B$2:$B$6000,$A1440),0)</f>
        <v/>
      </c>
      <c r="K1440">
        <f>IF(COUNTIFS(Winback!$K$2:$K$300,$D1440)&gt;0,1,0)</f>
        <v/>
      </c>
      <c r="L1440">
        <f>IF(AND($K1440=1,LEFT($A1440,3)="WB-"),SUMIFS(Winback!$D$2:$D$300,Winback!$K$2:$K$300,$D1440),0)</f>
        <v/>
      </c>
      <c r="M1440">
        <f>IF(OR($E1440=1,$G1440=1,SUMIFS(Registros!$J$2:$J$6000,Registros!$B$2:$B$6000,$A1440)&gt;0),1,0)</f>
        <v/>
      </c>
      <c r="N1440">
        <f>IF($J1440&gt;0,1,IF(COUNTIFS(Registros!$A$2:$A$6000,"CS",Registros!$B$2:$B$6000,$A1440,Registros!$K$2:$K$6000,"&lt;&gt;")&gt;0,1,0))</f>
        <v/>
      </c>
      <c r="O1440">
        <f>IF(AND($K1440=1,$E1440=0,$G1440=0,$I1440=0),"WINBACK",IF(AND($M1440=1,$N1440&gt;0),"CONVERGENTE",IF($M1440=1,"SOLO MÓVIL",IF($N1440&gt;0,"SOLO FIJO / INTERNET","SIN SERVICIOS"))))</f>
        <v/>
      </c>
      <c r="P1440">
        <f>IF($O1440="WINBACK","Recuperar (winback)",IF($O1440="CONVERGENTE","Upgrade / más líneas",IF($O1440="SOLO MÓVIL","Ofrecer fijo + internet (FLBBTV)",IF($O1440="SOLO FIJO / INTERNET","Ofrecer línea móvil Nextphone","Oferta completa (móvil + fijo + internet)"))))</f>
        <v/>
      </c>
      <c r="Q1440">
        <f>$F1440+$H1440+$L1440</f>
        <v/>
      </c>
      <c r="R1440">
        <f>IFERROR(VLOOKUP($A1440,Registros!$B$2:$G$6000,6,0),IFERROR(VLOOKUP($D1440,Winback!$B$2:$C$300,2,0),""))</f>
        <v/>
      </c>
      <c r="S1440">
        <f>IF($E1440=1,"NP","")&amp;IF($G1440=1,"+MOV","")&amp;IF($I1440=1,"+CS","")&amp;IF($K1440=1,"+WB","")</f>
        <v/>
      </c>
      <c r="T1440">
        <f>$E1440+$G1440+$I1440+$K1440</f>
        <v/>
      </c>
    </row>
    <row r="1441">
      <c r="A1441" t="inlineStr">
        <is>
          <t>344087740000</t>
        </is>
      </c>
      <c r="B1441" t="inlineStr">
        <is>
          <t>34408774</t>
        </is>
      </c>
      <c r="C1441" t="inlineStr">
        <is>
          <t>ROGER NESTOR VEGA</t>
        </is>
      </c>
      <c r="D1441" t="inlineStr">
        <is>
          <t>ROGERNESTORVEGA</t>
        </is>
      </c>
      <c r="E1441">
        <f>IF(COUNTIFS(Registros!$A$2:$A$6000,"NP",Registros!$B$2:$B$6000,$A1441)&gt;0,1,0)</f>
        <v/>
      </c>
      <c r="F1441">
        <f>IF($E1441=1,SUMIFS(Registros!$F$2:$F$6000,Registros!$A$2:$A$6000,"NP",Registros!$B$2:$B$6000,$A1441),0)</f>
        <v/>
      </c>
      <c r="G1441">
        <f>IF(COUNTIFS(Registros!$A$2:$A$6000,"MOV",Registros!$B$2:$B$6000,$A1441)&gt;0,1,0)</f>
        <v/>
      </c>
      <c r="H1441">
        <f>IF($G1441=1,SUMIFS(Registros!$F$2:$F$6000,Registros!$A$2:$A$6000,"MOV",Registros!$B$2:$B$6000,$A1441),0)</f>
        <v/>
      </c>
      <c r="I1441">
        <f>IF(COUNTIFS(Registros!$A$2:$A$6000,"CS",Registros!$B$2:$B$6000,$A1441)&gt;0,1,0)</f>
        <v/>
      </c>
      <c r="J1441">
        <f>IF($I1441=1,SUMIFS(Registros!$I$2:$I$6000,Registros!$A$2:$A$6000,"CS",Registros!$B$2:$B$6000,$A1441),0)</f>
        <v/>
      </c>
      <c r="K1441">
        <f>IF(COUNTIFS(Winback!$K$2:$K$300,$D1441)&gt;0,1,0)</f>
        <v/>
      </c>
      <c r="L1441">
        <f>IF(AND($K1441=1,LEFT($A1441,3)="WB-"),SUMIFS(Winback!$D$2:$D$300,Winback!$K$2:$K$300,$D1441),0)</f>
        <v/>
      </c>
      <c r="M1441">
        <f>IF(OR($E1441=1,$G1441=1,SUMIFS(Registros!$J$2:$J$6000,Registros!$B$2:$B$6000,$A1441)&gt;0),1,0)</f>
        <v/>
      </c>
      <c r="N1441">
        <f>IF($J1441&gt;0,1,IF(COUNTIFS(Registros!$A$2:$A$6000,"CS",Registros!$B$2:$B$6000,$A1441,Registros!$K$2:$K$6000,"&lt;&gt;")&gt;0,1,0))</f>
        <v/>
      </c>
      <c r="O1441">
        <f>IF(AND($K1441=1,$E1441=0,$G1441=0,$I1441=0),"WINBACK",IF(AND($M1441=1,$N1441&gt;0),"CONVERGENTE",IF($M1441=1,"SOLO MÓVIL",IF($N1441&gt;0,"SOLO FIJO / INTERNET","SIN SERVICIOS"))))</f>
        <v/>
      </c>
      <c r="P1441">
        <f>IF($O1441="WINBACK","Recuperar (winback)",IF($O1441="CONVERGENTE","Upgrade / más líneas",IF($O1441="SOLO MÓVIL","Ofrecer fijo + internet (FLBBTV)",IF($O1441="SOLO FIJO / INTERNET","Ofrecer línea móvil Nextphone","Oferta completa (móvil + fijo + internet)"))))</f>
        <v/>
      </c>
      <c r="Q1441">
        <f>$F1441+$H1441+$L1441</f>
        <v/>
      </c>
      <c r="R1441">
        <f>IFERROR(VLOOKUP($A1441,Registros!$B$2:$G$6000,6,0),IFERROR(VLOOKUP($D1441,Winback!$B$2:$C$300,2,0),""))</f>
        <v/>
      </c>
      <c r="S1441">
        <f>IF($E1441=1,"NP","")&amp;IF($G1441=1,"+MOV","")&amp;IF($I1441=1,"+CS","")&amp;IF($K1441=1,"+WB","")</f>
        <v/>
      </c>
      <c r="T1441">
        <f>$E1441+$G1441+$I1441+$K1441</f>
        <v/>
      </c>
    </row>
    <row r="1442">
      <c r="A1442" t="inlineStr">
        <is>
          <t>345155070000</t>
        </is>
      </c>
      <c r="B1442" t="inlineStr">
        <is>
          <t>34515507</t>
        </is>
      </c>
      <c r="C1442" t="inlineStr">
        <is>
          <t>MARIA CRISTELA AMAYA GONZALES</t>
        </is>
      </c>
      <c r="D1442" t="inlineStr">
        <is>
          <t>MARIACRISTELAAMAYAGONZALES</t>
        </is>
      </c>
      <c r="E1442">
        <f>IF(COUNTIFS(Registros!$A$2:$A$6000,"NP",Registros!$B$2:$B$6000,$A1442)&gt;0,1,0)</f>
        <v/>
      </c>
      <c r="F1442">
        <f>IF($E1442=1,SUMIFS(Registros!$F$2:$F$6000,Registros!$A$2:$A$6000,"NP",Registros!$B$2:$B$6000,$A1442),0)</f>
        <v/>
      </c>
      <c r="G1442">
        <f>IF(COUNTIFS(Registros!$A$2:$A$6000,"MOV",Registros!$B$2:$B$6000,$A1442)&gt;0,1,0)</f>
        <v/>
      </c>
      <c r="H1442">
        <f>IF($G1442=1,SUMIFS(Registros!$F$2:$F$6000,Registros!$A$2:$A$6000,"MOV",Registros!$B$2:$B$6000,$A1442),0)</f>
        <v/>
      </c>
      <c r="I1442">
        <f>IF(COUNTIFS(Registros!$A$2:$A$6000,"CS",Registros!$B$2:$B$6000,$A1442)&gt;0,1,0)</f>
        <v/>
      </c>
      <c r="J1442">
        <f>IF($I1442=1,SUMIFS(Registros!$I$2:$I$6000,Registros!$A$2:$A$6000,"CS",Registros!$B$2:$B$6000,$A1442),0)</f>
        <v/>
      </c>
      <c r="K1442">
        <f>IF(COUNTIFS(Winback!$K$2:$K$300,$D1442)&gt;0,1,0)</f>
        <v/>
      </c>
      <c r="L1442">
        <f>IF(AND($K1442=1,LEFT($A1442,3)="WB-"),SUMIFS(Winback!$D$2:$D$300,Winback!$K$2:$K$300,$D1442),0)</f>
        <v/>
      </c>
      <c r="M1442">
        <f>IF(OR($E1442=1,$G1442=1,SUMIFS(Registros!$J$2:$J$6000,Registros!$B$2:$B$6000,$A1442)&gt;0),1,0)</f>
        <v/>
      </c>
      <c r="N1442">
        <f>IF($J1442&gt;0,1,IF(COUNTIFS(Registros!$A$2:$A$6000,"CS",Registros!$B$2:$B$6000,$A1442,Registros!$K$2:$K$6000,"&lt;&gt;")&gt;0,1,0))</f>
        <v/>
      </c>
      <c r="O1442">
        <f>IF(AND($K1442=1,$E1442=0,$G1442=0,$I1442=0),"WINBACK",IF(AND($M1442=1,$N1442&gt;0),"CONVERGENTE",IF($M1442=1,"SOLO MÓVIL",IF($N1442&gt;0,"SOLO FIJO / INTERNET","SIN SERVICIOS"))))</f>
        <v/>
      </c>
      <c r="P1442">
        <f>IF($O1442="WINBACK","Recuperar (winback)",IF($O1442="CONVERGENTE","Upgrade / más líneas",IF($O1442="SOLO MÓVIL","Ofrecer fijo + internet (FLBBTV)",IF($O1442="SOLO FIJO / INTERNET","Ofrecer línea móvil Nextphone","Oferta completa (móvil + fijo + internet)"))))</f>
        <v/>
      </c>
      <c r="Q1442">
        <f>$F1442+$H1442+$L1442</f>
        <v/>
      </c>
      <c r="R1442">
        <f>IFERROR(VLOOKUP($A1442,Registros!$B$2:$G$6000,6,0),IFERROR(VLOOKUP($D1442,Winback!$B$2:$C$300,2,0),""))</f>
        <v/>
      </c>
      <c r="S1442">
        <f>IF($E1442=1,"NP","")&amp;IF($G1442=1,"+MOV","")&amp;IF($I1442=1,"+CS","")&amp;IF($K1442=1,"+WB","")</f>
        <v/>
      </c>
      <c r="T1442">
        <f>$E1442+$G1442+$I1442+$K1442</f>
        <v/>
      </c>
    </row>
    <row r="1443">
      <c r="A1443" t="inlineStr">
        <is>
          <t>331297100000</t>
        </is>
      </c>
      <c r="B1443" t="inlineStr">
        <is>
          <t>33129710</t>
        </is>
      </c>
      <c r="C1443" t="inlineStr">
        <is>
          <t>ALEXANDER DOMINGUEZ</t>
        </is>
      </c>
      <c r="D1443" t="inlineStr">
        <is>
          <t>ALEXANDERDOMINGUEZ</t>
        </is>
      </c>
      <c r="E1443">
        <f>IF(COUNTIFS(Registros!$A$2:$A$6000,"NP",Registros!$B$2:$B$6000,$A1443)&gt;0,1,0)</f>
        <v/>
      </c>
      <c r="F1443">
        <f>IF($E1443=1,SUMIFS(Registros!$F$2:$F$6000,Registros!$A$2:$A$6000,"NP",Registros!$B$2:$B$6000,$A1443),0)</f>
        <v/>
      </c>
      <c r="G1443">
        <f>IF(COUNTIFS(Registros!$A$2:$A$6000,"MOV",Registros!$B$2:$B$6000,$A1443)&gt;0,1,0)</f>
        <v/>
      </c>
      <c r="H1443">
        <f>IF($G1443=1,SUMIFS(Registros!$F$2:$F$6000,Registros!$A$2:$A$6000,"MOV",Registros!$B$2:$B$6000,$A1443),0)</f>
        <v/>
      </c>
      <c r="I1443">
        <f>IF(COUNTIFS(Registros!$A$2:$A$6000,"CS",Registros!$B$2:$B$6000,$A1443)&gt;0,1,0)</f>
        <v/>
      </c>
      <c r="J1443">
        <f>IF($I1443=1,SUMIFS(Registros!$I$2:$I$6000,Registros!$A$2:$A$6000,"CS",Registros!$B$2:$B$6000,$A1443),0)</f>
        <v/>
      </c>
      <c r="K1443">
        <f>IF(COUNTIFS(Winback!$K$2:$K$300,$D1443)&gt;0,1,0)</f>
        <v/>
      </c>
      <c r="L1443">
        <f>IF(AND($K1443=1,LEFT($A1443,3)="WB-"),SUMIFS(Winback!$D$2:$D$300,Winback!$K$2:$K$300,$D1443),0)</f>
        <v/>
      </c>
      <c r="M1443">
        <f>IF(OR($E1443=1,$G1443=1,SUMIFS(Registros!$J$2:$J$6000,Registros!$B$2:$B$6000,$A1443)&gt;0),1,0)</f>
        <v/>
      </c>
      <c r="N1443">
        <f>IF($J1443&gt;0,1,IF(COUNTIFS(Registros!$A$2:$A$6000,"CS",Registros!$B$2:$B$6000,$A1443,Registros!$K$2:$K$6000,"&lt;&gt;")&gt;0,1,0))</f>
        <v/>
      </c>
      <c r="O1443">
        <f>IF(AND($K1443=1,$E1443=0,$G1443=0,$I1443=0),"WINBACK",IF(AND($M1443=1,$N1443&gt;0),"CONVERGENTE",IF($M1443=1,"SOLO MÓVIL",IF($N1443&gt;0,"SOLO FIJO / INTERNET","SIN SERVICIOS"))))</f>
        <v/>
      </c>
      <c r="P1443">
        <f>IF($O1443="WINBACK","Recuperar (winback)",IF($O1443="CONVERGENTE","Upgrade / más líneas",IF($O1443="SOLO MÓVIL","Ofrecer fijo + internet (FLBBTV)",IF($O1443="SOLO FIJO / INTERNET","Ofrecer línea móvil Nextphone","Oferta completa (móvil + fijo + internet)"))))</f>
        <v/>
      </c>
      <c r="Q1443">
        <f>$F1443+$H1443+$L1443</f>
        <v/>
      </c>
      <c r="R1443">
        <f>IFERROR(VLOOKUP($A1443,Registros!$B$2:$G$6000,6,0),IFERROR(VLOOKUP($D1443,Winback!$B$2:$C$300,2,0),""))</f>
        <v/>
      </c>
      <c r="S1443">
        <f>IF($E1443=1,"NP","")&amp;IF($G1443=1,"+MOV","")&amp;IF($I1443=1,"+CS","")&amp;IF($K1443=1,"+WB","")</f>
        <v/>
      </c>
      <c r="T1443">
        <f>$E1443+$G1443+$I1443+$K1443</f>
        <v/>
      </c>
    </row>
    <row r="1444">
      <c r="A1444" t="inlineStr">
        <is>
          <t>347155290000</t>
        </is>
      </c>
      <c r="B1444" t="inlineStr">
        <is>
          <t>34715529</t>
        </is>
      </c>
      <c r="C1444" t="inlineStr">
        <is>
          <t>ORMA NELLYS VILLAREAL DE CASTILLO</t>
        </is>
      </c>
      <c r="D1444" t="inlineStr">
        <is>
          <t>ORMANELLYSVILLAREALDECASTILLO</t>
        </is>
      </c>
      <c r="E1444">
        <f>IF(COUNTIFS(Registros!$A$2:$A$6000,"NP",Registros!$B$2:$B$6000,$A1444)&gt;0,1,0)</f>
        <v/>
      </c>
      <c r="F1444">
        <f>IF($E1444=1,SUMIFS(Registros!$F$2:$F$6000,Registros!$A$2:$A$6000,"NP",Registros!$B$2:$B$6000,$A1444),0)</f>
        <v/>
      </c>
      <c r="G1444">
        <f>IF(COUNTIFS(Registros!$A$2:$A$6000,"MOV",Registros!$B$2:$B$6000,$A1444)&gt;0,1,0)</f>
        <v/>
      </c>
      <c r="H1444">
        <f>IF($G1444=1,SUMIFS(Registros!$F$2:$F$6000,Registros!$A$2:$A$6000,"MOV",Registros!$B$2:$B$6000,$A1444),0)</f>
        <v/>
      </c>
      <c r="I1444">
        <f>IF(COUNTIFS(Registros!$A$2:$A$6000,"CS",Registros!$B$2:$B$6000,$A1444)&gt;0,1,0)</f>
        <v/>
      </c>
      <c r="J1444">
        <f>IF($I1444=1,SUMIFS(Registros!$I$2:$I$6000,Registros!$A$2:$A$6000,"CS",Registros!$B$2:$B$6000,$A1444),0)</f>
        <v/>
      </c>
      <c r="K1444">
        <f>IF(COUNTIFS(Winback!$K$2:$K$300,$D1444)&gt;0,1,0)</f>
        <v/>
      </c>
      <c r="L1444">
        <f>IF(AND($K1444=1,LEFT($A1444,3)="WB-"),SUMIFS(Winback!$D$2:$D$300,Winback!$K$2:$K$300,$D1444),0)</f>
        <v/>
      </c>
      <c r="M1444">
        <f>IF(OR($E1444=1,$G1444=1,SUMIFS(Registros!$J$2:$J$6000,Registros!$B$2:$B$6000,$A1444)&gt;0),1,0)</f>
        <v/>
      </c>
      <c r="N1444">
        <f>IF($J1444&gt;0,1,IF(COUNTIFS(Registros!$A$2:$A$6000,"CS",Registros!$B$2:$B$6000,$A1444,Registros!$K$2:$K$6000,"&lt;&gt;")&gt;0,1,0))</f>
        <v/>
      </c>
      <c r="O1444">
        <f>IF(AND($K1444=1,$E1444=0,$G1444=0,$I1444=0),"WINBACK",IF(AND($M1444=1,$N1444&gt;0),"CONVERGENTE",IF($M1444=1,"SOLO MÓVIL",IF($N1444&gt;0,"SOLO FIJO / INTERNET","SIN SERVICIOS"))))</f>
        <v/>
      </c>
      <c r="P1444">
        <f>IF($O1444="WINBACK","Recuperar (winback)",IF($O1444="CONVERGENTE","Upgrade / más líneas",IF($O1444="SOLO MÓVIL","Ofrecer fijo + internet (FLBBTV)",IF($O1444="SOLO FIJO / INTERNET","Ofrecer línea móvil Nextphone","Oferta completa (móvil + fijo + internet)"))))</f>
        <v/>
      </c>
      <c r="Q1444">
        <f>$F1444+$H1444+$L1444</f>
        <v/>
      </c>
      <c r="R1444">
        <f>IFERROR(VLOOKUP($A1444,Registros!$B$2:$G$6000,6,0),IFERROR(VLOOKUP($D1444,Winback!$B$2:$C$300,2,0),""))</f>
        <v/>
      </c>
      <c r="S1444">
        <f>IF($E1444=1,"NP","")&amp;IF($G1444=1,"+MOV","")&amp;IF($I1444=1,"+CS","")&amp;IF($K1444=1,"+WB","")</f>
        <v/>
      </c>
      <c r="T1444">
        <f>$E1444+$G1444+$I1444+$K1444</f>
        <v/>
      </c>
    </row>
    <row r="1445">
      <c r="A1445" t="inlineStr">
        <is>
          <t>347140010000</t>
        </is>
      </c>
      <c r="B1445" t="inlineStr">
        <is>
          <t>34714001</t>
        </is>
      </c>
      <c r="C1445" t="inlineStr">
        <is>
          <t>OLMEDO CORTEZ</t>
        </is>
      </c>
      <c r="D1445" t="inlineStr">
        <is>
          <t>OLMEDOCORTEZ</t>
        </is>
      </c>
      <c r="E1445">
        <f>IF(COUNTIFS(Registros!$A$2:$A$6000,"NP",Registros!$B$2:$B$6000,$A1445)&gt;0,1,0)</f>
        <v/>
      </c>
      <c r="F1445">
        <f>IF($E1445=1,SUMIFS(Registros!$F$2:$F$6000,Registros!$A$2:$A$6000,"NP",Registros!$B$2:$B$6000,$A1445),0)</f>
        <v/>
      </c>
      <c r="G1445">
        <f>IF(COUNTIFS(Registros!$A$2:$A$6000,"MOV",Registros!$B$2:$B$6000,$A1445)&gt;0,1,0)</f>
        <v/>
      </c>
      <c r="H1445">
        <f>IF($G1445=1,SUMIFS(Registros!$F$2:$F$6000,Registros!$A$2:$A$6000,"MOV",Registros!$B$2:$B$6000,$A1445),0)</f>
        <v/>
      </c>
      <c r="I1445">
        <f>IF(COUNTIFS(Registros!$A$2:$A$6000,"CS",Registros!$B$2:$B$6000,$A1445)&gt;0,1,0)</f>
        <v/>
      </c>
      <c r="J1445">
        <f>IF($I1445=1,SUMIFS(Registros!$I$2:$I$6000,Registros!$A$2:$A$6000,"CS",Registros!$B$2:$B$6000,$A1445),0)</f>
        <v/>
      </c>
      <c r="K1445">
        <f>IF(COUNTIFS(Winback!$K$2:$K$300,$D1445)&gt;0,1,0)</f>
        <v/>
      </c>
      <c r="L1445">
        <f>IF(AND($K1445=1,LEFT($A1445,3)="WB-"),SUMIFS(Winback!$D$2:$D$300,Winback!$K$2:$K$300,$D1445),0)</f>
        <v/>
      </c>
      <c r="M1445">
        <f>IF(OR($E1445=1,$G1445=1,SUMIFS(Registros!$J$2:$J$6000,Registros!$B$2:$B$6000,$A1445)&gt;0),1,0)</f>
        <v/>
      </c>
      <c r="N1445">
        <f>IF($J1445&gt;0,1,IF(COUNTIFS(Registros!$A$2:$A$6000,"CS",Registros!$B$2:$B$6000,$A1445,Registros!$K$2:$K$6000,"&lt;&gt;")&gt;0,1,0))</f>
        <v/>
      </c>
      <c r="O1445">
        <f>IF(AND($K1445=1,$E1445=0,$G1445=0,$I1445=0),"WINBACK",IF(AND($M1445=1,$N1445&gt;0),"CONVERGENTE",IF($M1445=1,"SOLO MÓVIL",IF($N1445&gt;0,"SOLO FIJO / INTERNET","SIN SERVICIOS"))))</f>
        <v/>
      </c>
      <c r="P1445">
        <f>IF($O1445="WINBACK","Recuperar (winback)",IF($O1445="CONVERGENTE","Upgrade / más líneas",IF($O1445="SOLO MÓVIL","Ofrecer fijo + internet (FLBBTV)",IF($O1445="SOLO FIJO / INTERNET","Ofrecer línea móvil Nextphone","Oferta completa (móvil + fijo + internet)"))))</f>
        <v/>
      </c>
      <c r="Q1445">
        <f>$F1445+$H1445+$L1445</f>
        <v/>
      </c>
      <c r="R1445">
        <f>IFERROR(VLOOKUP($A1445,Registros!$B$2:$G$6000,6,0),IFERROR(VLOOKUP($D1445,Winback!$B$2:$C$300,2,0),""))</f>
        <v/>
      </c>
      <c r="S1445">
        <f>IF($E1445=1,"NP","")&amp;IF($G1445=1,"+MOV","")&amp;IF($I1445=1,"+CS","")&amp;IF($K1445=1,"+WB","")</f>
        <v/>
      </c>
      <c r="T1445">
        <f>$E1445+$G1445+$I1445+$K1445</f>
        <v/>
      </c>
    </row>
    <row r="1446">
      <c r="A1446" t="inlineStr">
        <is>
          <t>364032380000</t>
        </is>
      </c>
      <c r="B1446" t="inlineStr">
        <is>
          <t>36403238</t>
        </is>
      </c>
      <c r="C1446" t="inlineStr">
        <is>
          <t>MARIA DE GRACIA</t>
        </is>
      </c>
      <c r="D1446" t="inlineStr">
        <is>
          <t>MARIADEGRACIA</t>
        </is>
      </c>
      <c r="E1446">
        <f>IF(COUNTIFS(Registros!$A$2:$A$6000,"NP",Registros!$B$2:$B$6000,$A1446)&gt;0,1,0)</f>
        <v/>
      </c>
      <c r="F1446">
        <f>IF($E1446=1,SUMIFS(Registros!$F$2:$F$6000,Registros!$A$2:$A$6000,"NP",Registros!$B$2:$B$6000,$A1446),0)</f>
        <v/>
      </c>
      <c r="G1446">
        <f>IF(COUNTIFS(Registros!$A$2:$A$6000,"MOV",Registros!$B$2:$B$6000,$A1446)&gt;0,1,0)</f>
        <v/>
      </c>
      <c r="H1446">
        <f>IF($G1446=1,SUMIFS(Registros!$F$2:$F$6000,Registros!$A$2:$A$6000,"MOV",Registros!$B$2:$B$6000,$A1446),0)</f>
        <v/>
      </c>
      <c r="I1446">
        <f>IF(COUNTIFS(Registros!$A$2:$A$6000,"CS",Registros!$B$2:$B$6000,$A1446)&gt;0,1,0)</f>
        <v/>
      </c>
      <c r="J1446">
        <f>IF($I1446=1,SUMIFS(Registros!$I$2:$I$6000,Registros!$A$2:$A$6000,"CS",Registros!$B$2:$B$6000,$A1446),0)</f>
        <v/>
      </c>
      <c r="K1446">
        <f>IF(COUNTIFS(Winback!$K$2:$K$300,$D1446)&gt;0,1,0)</f>
        <v/>
      </c>
      <c r="L1446">
        <f>IF(AND($K1446=1,LEFT($A1446,3)="WB-"),SUMIFS(Winback!$D$2:$D$300,Winback!$K$2:$K$300,$D1446),0)</f>
        <v/>
      </c>
      <c r="M1446">
        <f>IF(OR($E1446=1,$G1446=1,SUMIFS(Registros!$J$2:$J$6000,Registros!$B$2:$B$6000,$A1446)&gt;0),1,0)</f>
        <v/>
      </c>
      <c r="N1446">
        <f>IF($J1446&gt;0,1,IF(COUNTIFS(Registros!$A$2:$A$6000,"CS",Registros!$B$2:$B$6000,$A1446,Registros!$K$2:$K$6000,"&lt;&gt;")&gt;0,1,0))</f>
        <v/>
      </c>
      <c r="O1446">
        <f>IF(AND($K1446=1,$E1446=0,$G1446=0,$I1446=0),"WINBACK",IF(AND($M1446=1,$N1446&gt;0),"CONVERGENTE",IF($M1446=1,"SOLO MÓVIL",IF($N1446&gt;0,"SOLO FIJO / INTERNET","SIN SERVICIOS"))))</f>
        <v/>
      </c>
      <c r="P1446">
        <f>IF($O1446="WINBACK","Recuperar (winback)",IF($O1446="CONVERGENTE","Upgrade / más líneas",IF($O1446="SOLO MÓVIL","Ofrecer fijo + internet (FLBBTV)",IF($O1446="SOLO FIJO / INTERNET","Ofrecer línea móvil Nextphone","Oferta completa (móvil + fijo + internet)"))))</f>
        <v/>
      </c>
      <c r="Q1446">
        <f>$F1446+$H1446+$L1446</f>
        <v/>
      </c>
      <c r="R1446">
        <f>IFERROR(VLOOKUP($A1446,Registros!$B$2:$G$6000,6,0),IFERROR(VLOOKUP($D1446,Winback!$B$2:$C$300,2,0),""))</f>
        <v/>
      </c>
      <c r="S1446">
        <f>IF($E1446=1,"NP","")&amp;IF($G1446=1,"+MOV","")&amp;IF($I1446=1,"+CS","")&amp;IF($K1446=1,"+WB","")</f>
        <v/>
      </c>
      <c r="T1446">
        <f>$E1446+$G1446+$I1446+$K1446</f>
        <v/>
      </c>
    </row>
    <row r="1447">
      <c r="A1447" t="inlineStr">
        <is>
          <t>346368190000</t>
        </is>
      </c>
      <c r="B1447" t="inlineStr">
        <is>
          <t>34636819</t>
        </is>
      </c>
      <c r="C1447" t="inlineStr">
        <is>
          <t>TRINIDAD ISABEL CORDOBA DE LEON</t>
        </is>
      </c>
      <c r="D1447" t="inlineStr">
        <is>
          <t>TRINIDADISABELCORDOBADELEON</t>
        </is>
      </c>
      <c r="E1447">
        <f>IF(COUNTIFS(Registros!$A$2:$A$6000,"NP",Registros!$B$2:$B$6000,$A1447)&gt;0,1,0)</f>
        <v/>
      </c>
      <c r="F1447">
        <f>IF($E1447=1,SUMIFS(Registros!$F$2:$F$6000,Registros!$A$2:$A$6000,"NP",Registros!$B$2:$B$6000,$A1447),0)</f>
        <v/>
      </c>
      <c r="G1447">
        <f>IF(COUNTIFS(Registros!$A$2:$A$6000,"MOV",Registros!$B$2:$B$6000,$A1447)&gt;0,1,0)</f>
        <v/>
      </c>
      <c r="H1447">
        <f>IF($G1447=1,SUMIFS(Registros!$F$2:$F$6000,Registros!$A$2:$A$6000,"MOV",Registros!$B$2:$B$6000,$A1447),0)</f>
        <v/>
      </c>
      <c r="I1447">
        <f>IF(COUNTIFS(Registros!$A$2:$A$6000,"CS",Registros!$B$2:$B$6000,$A1447)&gt;0,1,0)</f>
        <v/>
      </c>
      <c r="J1447">
        <f>IF($I1447=1,SUMIFS(Registros!$I$2:$I$6000,Registros!$A$2:$A$6000,"CS",Registros!$B$2:$B$6000,$A1447),0)</f>
        <v/>
      </c>
      <c r="K1447">
        <f>IF(COUNTIFS(Winback!$K$2:$K$300,$D1447)&gt;0,1,0)</f>
        <v/>
      </c>
      <c r="L1447">
        <f>IF(AND($K1447=1,LEFT($A1447,3)="WB-"),SUMIFS(Winback!$D$2:$D$300,Winback!$K$2:$K$300,$D1447),0)</f>
        <v/>
      </c>
      <c r="M1447">
        <f>IF(OR($E1447=1,$G1447=1,SUMIFS(Registros!$J$2:$J$6000,Registros!$B$2:$B$6000,$A1447)&gt;0),1,0)</f>
        <v/>
      </c>
      <c r="N1447">
        <f>IF($J1447&gt;0,1,IF(COUNTIFS(Registros!$A$2:$A$6000,"CS",Registros!$B$2:$B$6000,$A1447,Registros!$K$2:$K$6000,"&lt;&gt;")&gt;0,1,0))</f>
        <v/>
      </c>
      <c r="O1447">
        <f>IF(AND($K1447=1,$E1447=0,$G1447=0,$I1447=0),"WINBACK",IF(AND($M1447=1,$N1447&gt;0),"CONVERGENTE",IF($M1447=1,"SOLO MÓVIL",IF($N1447&gt;0,"SOLO FIJO / INTERNET","SIN SERVICIOS"))))</f>
        <v/>
      </c>
      <c r="P1447">
        <f>IF($O1447="WINBACK","Recuperar (winback)",IF($O1447="CONVERGENTE","Upgrade / más líneas",IF($O1447="SOLO MÓVIL","Ofrecer fijo + internet (FLBBTV)",IF($O1447="SOLO FIJO / INTERNET","Ofrecer línea móvil Nextphone","Oferta completa (móvil + fijo + internet)"))))</f>
        <v/>
      </c>
      <c r="Q1447">
        <f>$F1447+$H1447+$L1447</f>
        <v/>
      </c>
      <c r="R1447">
        <f>IFERROR(VLOOKUP($A1447,Registros!$B$2:$G$6000,6,0),IFERROR(VLOOKUP($D1447,Winback!$B$2:$C$300,2,0),""))</f>
        <v/>
      </c>
      <c r="S1447">
        <f>IF($E1447=1,"NP","")&amp;IF($G1447=1,"+MOV","")&amp;IF($I1447=1,"+CS","")&amp;IF($K1447=1,"+WB","")</f>
        <v/>
      </c>
      <c r="T1447">
        <f>$E1447+$G1447+$I1447+$K1447</f>
        <v/>
      </c>
    </row>
    <row r="1448">
      <c r="A1448" t="inlineStr">
        <is>
          <t>321625130000</t>
        </is>
      </c>
      <c r="B1448" t="inlineStr">
        <is>
          <t>32162513</t>
        </is>
      </c>
      <c r="C1448" t="inlineStr">
        <is>
          <t>M &amp; SH HOLDING</t>
        </is>
      </c>
      <c r="D1448" t="inlineStr">
        <is>
          <t>MSHHOLDING</t>
        </is>
      </c>
      <c r="E1448">
        <f>IF(COUNTIFS(Registros!$A$2:$A$6000,"NP",Registros!$B$2:$B$6000,$A1448)&gt;0,1,0)</f>
        <v/>
      </c>
      <c r="F1448">
        <f>IF($E1448=1,SUMIFS(Registros!$F$2:$F$6000,Registros!$A$2:$A$6000,"NP",Registros!$B$2:$B$6000,$A1448),0)</f>
        <v/>
      </c>
      <c r="G1448">
        <f>IF(COUNTIFS(Registros!$A$2:$A$6000,"MOV",Registros!$B$2:$B$6000,$A1448)&gt;0,1,0)</f>
        <v/>
      </c>
      <c r="H1448">
        <f>IF($G1448=1,SUMIFS(Registros!$F$2:$F$6000,Registros!$A$2:$A$6000,"MOV",Registros!$B$2:$B$6000,$A1448),0)</f>
        <v/>
      </c>
      <c r="I1448">
        <f>IF(COUNTIFS(Registros!$A$2:$A$6000,"CS",Registros!$B$2:$B$6000,$A1448)&gt;0,1,0)</f>
        <v/>
      </c>
      <c r="J1448">
        <f>IF($I1448=1,SUMIFS(Registros!$I$2:$I$6000,Registros!$A$2:$A$6000,"CS",Registros!$B$2:$B$6000,$A1448),0)</f>
        <v/>
      </c>
      <c r="K1448">
        <f>IF(COUNTIFS(Winback!$K$2:$K$300,$D1448)&gt;0,1,0)</f>
        <v/>
      </c>
      <c r="L1448">
        <f>IF(AND($K1448=1,LEFT($A1448,3)="WB-"),SUMIFS(Winback!$D$2:$D$300,Winback!$K$2:$K$300,$D1448),0)</f>
        <v/>
      </c>
      <c r="M1448">
        <f>IF(OR($E1448=1,$G1448=1,SUMIFS(Registros!$J$2:$J$6000,Registros!$B$2:$B$6000,$A1448)&gt;0),1,0)</f>
        <v/>
      </c>
      <c r="N1448">
        <f>IF($J1448&gt;0,1,IF(COUNTIFS(Registros!$A$2:$A$6000,"CS",Registros!$B$2:$B$6000,$A1448,Registros!$K$2:$K$6000,"&lt;&gt;")&gt;0,1,0))</f>
        <v/>
      </c>
      <c r="O1448">
        <f>IF(AND($K1448=1,$E1448=0,$G1448=0,$I1448=0),"WINBACK",IF(AND($M1448=1,$N1448&gt;0),"CONVERGENTE",IF($M1448=1,"SOLO MÓVIL",IF($N1448&gt;0,"SOLO FIJO / INTERNET","SIN SERVICIOS"))))</f>
        <v/>
      </c>
      <c r="P1448">
        <f>IF($O1448="WINBACK","Recuperar (winback)",IF($O1448="CONVERGENTE","Upgrade / más líneas",IF($O1448="SOLO MÓVIL","Ofrecer fijo + internet (FLBBTV)",IF($O1448="SOLO FIJO / INTERNET","Ofrecer línea móvil Nextphone","Oferta completa (móvil + fijo + internet)"))))</f>
        <v/>
      </c>
      <c r="Q1448">
        <f>$F1448+$H1448+$L1448</f>
        <v/>
      </c>
      <c r="R1448">
        <f>IFERROR(VLOOKUP($A1448,Registros!$B$2:$G$6000,6,0),IFERROR(VLOOKUP($D1448,Winback!$B$2:$C$300,2,0),""))</f>
        <v/>
      </c>
      <c r="S1448">
        <f>IF($E1448=1,"NP","")&amp;IF($G1448=1,"+MOV","")&amp;IF($I1448=1,"+CS","")&amp;IF($K1448=1,"+WB","")</f>
        <v/>
      </c>
      <c r="T1448">
        <f>$E1448+$G1448+$I1448+$K1448</f>
        <v/>
      </c>
    </row>
    <row r="1449">
      <c r="A1449" t="inlineStr">
        <is>
          <t>359039500000</t>
        </is>
      </c>
      <c r="B1449" t="inlineStr">
        <is>
          <t>35903950</t>
        </is>
      </c>
      <c r="C1449" t="inlineStr">
        <is>
          <t>ELEIDA ROSA VEGA VEGA DE DOMINGUEZ</t>
        </is>
      </c>
      <c r="D1449" t="inlineStr">
        <is>
          <t>ELEIDAROSAVEGAVEGADEDOMINGUEZ</t>
        </is>
      </c>
      <c r="E1449">
        <f>IF(COUNTIFS(Registros!$A$2:$A$6000,"NP",Registros!$B$2:$B$6000,$A1449)&gt;0,1,0)</f>
        <v/>
      </c>
      <c r="F1449">
        <f>IF($E1449=1,SUMIFS(Registros!$F$2:$F$6000,Registros!$A$2:$A$6000,"NP",Registros!$B$2:$B$6000,$A1449),0)</f>
        <v/>
      </c>
      <c r="G1449">
        <f>IF(COUNTIFS(Registros!$A$2:$A$6000,"MOV",Registros!$B$2:$B$6000,$A1449)&gt;0,1,0)</f>
        <v/>
      </c>
      <c r="H1449">
        <f>IF($G1449=1,SUMIFS(Registros!$F$2:$F$6000,Registros!$A$2:$A$6000,"MOV",Registros!$B$2:$B$6000,$A1449),0)</f>
        <v/>
      </c>
      <c r="I1449">
        <f>IF(COUNTIFS(Registros!$A$2:$A$6000,"CS",Registros!$B$2:$B$6000,$A1449)&gt;0,1,0)</f>
        <v/>
      </c>
      <c r="J1449">
        <f>IF($I1449=1,SUMIFS(Registros!$I$2:$I$6000,Registros!$A$2:$A$6000,"CS",Registros!$B$2:$B$6000,$A1449),0)</f>
        <v/>
      </c>
      <c r="K1449">
        <f>IF(COUNTIFS(Winback!$K$2:$K$300,$D1449)&gt;0,1,0)</f>
        <v/>
      </c>
      <c r="L1449">
        <f>IF(AND($K1449=1,LEFT($A1449,3)="WB-"),SUMIFS(Winback!$D$2:$D$300,Winback!$K$2:$K$300,$D1449),0)</f>
        <v/>
      </c>
      <c r="M1449">
        <f>IF(OR($E1449=1,$G1449=1,SUMIFS(Registros!$J$2:$J$6000,Registros!$B$2:$B$6000,$A1449)&gt;0),1,0)</f>
        <v/>
      </c>
      <c r="N1449">
        <f>IF($J1449&gt;0,1,IF(COUNTIFS(Registros!$A$2:$A$6000,"CS",Registros!$B$2:$B$6000,$A1449,Registros!$K$2:$K$6000,"&lt;&gt;")&gt;0,1,0))</f>
        <v/>
      </c>
      <c r="O1449">
        <f>IF(AND($K1449=1,$E1449=0,$G1449=0,$I1449=0),"WINBACK",IF(AND($M1449=1,$N1449&gt;0),"CONVERGENTE",IF($M1449=1,"SOLO MÓVIL",IF($N1449&gt;0,"SOLO FIJO / INTERNET","SIN SERVICIOS"))))</f>
        <v/>
      </c>
      <c r="P1449">
        <f>IF($O1449="WINBACK","Recuperar (winback)",IF($O1449="CONVERGENTE","Upgrade / más líneas",IF($O1449="SOLO MÓVIL","Ofrecer fijo + internet (FLBBTV)",IF($O1449="SOLO FIJO / INTERNET","Ofrecer línea móvil Nextphone","Oferta completa (móvil + fijo + internet)"))))</f>
        <v/>
      </c>
      <c r="Q1449">
        <f>$F1449+$H1449+$L1449</f>
        <v/>
      </c>
      <c r="R1449">
        <f>IFERROR(VLOOKUP($A1449,Registros!$B$2:$G$6000,6,0),IFERROR(VLOOKUP($D1449,Winback!$B$2:$C$300,2,0),""))</f>
        <v/>
      </c>
      <c r="S1449">
        <f>IF($E1449=1,"NP","")&amp;IF($G1449=1,"+MOV","")&amp;IF($I1449=1,"+CS","")&amp;IF($K1449=1,"+WB","")</f>
        <v/>
      </c>
      <c r="T1449">
        <f>$E1449+$G1449+$I1449+$K1449</f>
        <v/>
      </c>
    </row>
    <row r="1450">
      <c r="A1450" t="inlineStr">
        <is>
          <t>348448890000</t>
        </is>
      </c>
      <c r="B1450" t="inlineStr">
        <is>
          <t>34844889</t>
        </is>
      </c>
      <c r="C1450" t="inlineStr">
        <is>
          <t>ELIAS JAEN</t>
        </is>
      </c>
      <c r="D1450" t="inlineStr">
        <is>
          <t>ELIASJAEN</t>
        </is>
      </c>
      <c r="E1450">
        <f>IF(COUNTIFS(Registros!$A$2:$A$6000,"NP",Registros!$B$2:$B$6000,$A1450)&gt;0,1,0)</f>
        <v/>
      </c>
      <c r="F1450">
        <f>IF($E1450=1,SUMIFS(Registros!$F$2:$F$6000,Registros!$A$2:$A$6000,"NP",Registros!$B$2:$B$6000,$A1450),0)</f>
        <v/>
      </c>
      <c r="G1450">
        <f>IF(COUNTIFS(Registros!$A$2:$A$6000,"MOV",Registros!$B$2:$B$6000,$A1450)&gt;0,1,0)</f>
        <v/>
      </c>
      <c r="H1450">
        <f>IF($G1450=1,SUMIFS(Registros!$F$2:$F$6000,Registros!$A$2:$A$6000,"MOV",Registros!$B$2:$B$6000,$A1450),0)</f>
        <v/>
      </c>
      <c r="I1450">
        <f>IF(COUNTIFS(Registros!$A$2:$A$6000,"CS",Registros!$B$2:$B$6000,$A1450)&gt;0,1,0)</f>
        <v/>
      </c>
      <c r="J1450">
        <f>IF($I1450=1,SUMIFS(Registros!$I$2:$I$6000,Registros!$A$2:$A$6000,"CS",Registros!$B$2:$B$6000,$A1450),0)</f>
        <v/>
      </c>
      <c r="K1450">
        <f>IF(COUNTIFS(Winback!$K$2:$K$300,$D1450)&gt;0,1,0)</f>
        <v/>
      </c>
      <c r="L1450">
        <f>IF(AND($K1450=1,LEFT($A1450,3)="WB-"),SUMIFS(Winback!$D$2:$D$300,Winback!$K$2:$K$300,$D1450),0)</f>
        <v/>
      </c>
      <c r="M1450">
        <f>IF(OR($E1450=1,$G1450=1,SUMIFS(Registros!$J$2:$J$6000,Registros!$B$2:$B$6000,$A1450)&gt;0),1,0)</f>
        <v/>
      </c>
      <c r="N1450">
        <f>IF($J1450&gt;0,1,IF(COUNTIFS(Registros!$A$2:$A$6000,"CS",Registros!$B$2:$B$6000,$A1450,Registros!$K$2:$K$6000,"&lt;&gt;")&gt;0,1,0))</f>
        <v/>
      </c>
      <c r="O1450">
        <f>IF(AND($K1450=1,$E1450=0,$G1450=0,$I1450=0),"WINBACK",IF(AND($M1450=1,$N1450&gt;0),"CONVERGENTE",IF($M1450=1,"SOLO MÓVIL",IF($N1450&gt;0,"SOLO FIJO / INTERNET","SIN SERVICIOS"))))</f>
        <v/>
      </c>
      <c r="P1450">
        <f>IF($O1450="WINBACK","Recuperar (winback)",IF($O1450="CONVERGENTE","Upgrade / más líneas",IF($O1450="SOLO MÓVIL","Ofrecer fijo + internet (FLBBTV)",IF($O1450="SOLO FIJO / INTERNET","Ofrecer línea móvil Nextphone","Oferta completa (móvil + fijo + internet)"))))</f>
        <v/>
      </c>
      <c r="Q1450">
        <f>$F1450+$H1450+$L1450</f>
        <v/>
      </c>
      <c r="R1450">
        <f>IFERROR(VLOOKUP($A1450,Registros!$B$2:$G$6000,6,0),IFERROR(VLOOKUP($D1450,Winback!$B$2:$C$300,2,0),""))</f>
        <v/>
      </c>
      <c r="S1450">
        <f>IF($E1450=1,"NP","")&amp;IF($G1450=1,"+MOV","")&amp;IF($I1450=1,"+CS","")&amp;IF($K1450=1,"+WB","")</f>
        <v/>
      </c>
      <c r="T1450">
        <f>$E1450+$G1450+$I1450+$K1450</f>
        <v/>
      </c>
    </row>
    <row r="1451">
      <c r="A1451" t="inlineStr">
        <is>
          <t>356373090000</t>
        </is>
      </c>
      <c r="B1451" t="inlineStr">
        <is>
          <t>35637309</t>
        </is>
      </c>
      <c r="C1451" t="inlineStr">
        <is>
          <t>YERIS BANDA</t>
        </is>
      </c>
      <c r="D1451" t="inlineStr">
        <is>
          <t>YERISBANDA</t>
        </is>
      </c>
      <c r="E1451">
        <f>IF(COUNTIFS(Registros!$A$2:$A$6000,"NP",Registros!$B$2:$B$6000,$A1451)&gt;0,1,0)</f>
        <v/>
      </c>
      <c r="F1451">
        <f>IF($E1451=1,SUMIFS(Registros!$F$2:$F$6000,Registros!$A$2:$A$6000,"NP",Registros!$B$2:$B$6000,$A1451),0)</f>
        <v/>
      </c>
      <c r="G1451">
        <f>IF(COUNTIFS(Registros!$A$2:$A$6000,"MOV",Registros!$B$2:$B$6000,$A1451)&gt;0,1,0)</f>
        <v/>
      </c>
      <c r="H1451">
        <f>IF($G1451=1,SUMIFS(Registros!$F$2:$F$6000,Registros!$A$2:$A$6000,"MOV",Registros!$B$2:$B$6000,$A1451),0)</f>
        <v/>
      </c>
      <c r="I1451">
        <f>IF(COUNTIFS(Registros!$A$2:$A$6000,"CS",Registros!$B$2:$B$6000,$A1451)&gt;0,1,0)</f>
        <v/>
      </c>
      <c r="J1451">
        <f>IF($I1451=1,SUMIFS(Registros!$I$2:$I$6000,Registros!$A$2:$A$6000,"CS",Registros!$B$2:$B$6000,$A1451),0)</f>
        <v/>
      </c>
      <c r="K1451">
        <f>IF(COUNTIFS(Winback!$K$2:$K$300,$D1451)&gt;0,1,0)</f>
        <v/>
      </c>
      <c r="L1451">
        <f>IF(AND($K1451=1,LEFT($A1451,3)="WB-"),SUMIFS(Winback!$D$2:$D$300,Winback!$K$2:$K$300,$D1451),0)</f>
        <v/>
      </c>
      <c r="M1451">
        <f>IF(OR($E1451=1,$G1451=1,SUMIFS(Registros!$J$2:$J$6000,Registros!$B$2:$B$6000,$A1451)&gt;0),1,0)</f>
        <v/>
      </c>
      <c r="N1451">
        <f>IF($J1451&gt;0,1,IF(COUNTIFS(Registros!$A$2:$A$6000,"CS",Registros!$B$2:$B$6000,$A1451,Registros!$K$2:$K$6000,"&lt;&gt;")&gt;0,1,0))</f>
        <v/>
      </c>
      <c r="O1451">
        <f>IF(AND($K1451=1,$E1451=0,$G1451=0,$I1451=0),"WINBACK",IF(AND($M1451=1,$N1451&gt;0),"CONVERGENTE",IF($M1451=1,"SOLO MÓVIL",IF($N1451&gt;0,"SOLO FIJO / INTERNET","SIN SERVICIOS"))))</f>
        <v/>
      </c>
      <c r="P1451">
        <f>IF($O1451="WINBACK","Recuperar (winback)",IF($O1451="CONVERGENTE","Upgrade / más líneas",IF($O1451="SOLO MÓVIL","Ofrecer fijo + internet (FLBBTV)",IF($O1451="SOLO FIJO / INTERNET","Ofrecer línea móvil Nextphone","Oferta completa (móvil + fijo + internet)"))))</f>
        <v/>
      </c>
      <c r="Q1451">
        <f>$F1451+$H1451+$L1451</f>
        <v/>
      </c>
      <c r="R1451">
        <f>IFERROR(VLOOKUP($A1451,Registros!$B$2:$G$6000,6,0),IFERROR(VLOOKUP($D1451,Winback!$B$2:$C$300,2,0),""))</f>
        <v/>
      </c>
      <c r="S1451">
        <f>IF($E1451=1,"NP","")&amp;IF($G1451=1,"+MOV","")&amp;IF($I1451=1,"+CS","")&amp;IF($K1451=1,"+WB","")</f>
        <v/>
      </c>
      <c r="T1451">
        <f>$E1451+$G1451+$I1451+$K1451</f>
        <v/>
      </c>
    </row>
    <row r="1452">
      <c r="A1452" t="inlineStr">
        <is>
          <t>345133060000</t>
        </is>
      </c>
      <c r="B1452" t="inlineStr">
        <is>
          <t>34513306</t>
        </is>
      </c>
      <c r="C1452" t="inlineStr">
        <is>
          <t>RENE COMBE</t>
        </is>
      </c>
      <c r="D1452" t="inlineStr">
        <is>
          <t>RENECOMBE</t>
        </is>
      </c>
      <c r="E1452">
        <f>IF(COUNTIFS(Registros!$A$2:$A$6000,"NP",Registros!$B$2:$B$6000,$A1452)&gt;0,1,0)</f>
        <v/>
      </c>
      <c r="F1452">
        <f>IF($E1452=1,SUMIFS(Registros!$F$2:$F$6000,Registros!$A$2:$A$6000,"NP",Registros!$B$2:$B$6000,$A1452),0)</f>
        <v/>
      </c>
      <c r="G1452">
        <f>IF(COUNTIFS(Registros!$A$2:$A$6000,"MOV",Registros!$B$2:$B$6000,$A1452)&gt;0,1,0)</f>
        <v/>
      </c>
      <c r="H1452">
        <f>IF($G1452=1,SUMIFS(Registros!$F$2:$F$6000,Registros!$A$2:$A$6000,"MOV",Registros!$B$2:$B$6000,$A1452),0)</f>
        <v/>
      </c>
      <c r="I1452">
        <f>IF(COUNTIFS(Registros!$A$2:$A$6000,"CS",Registros!$B$2:$B$6000,$A1452)&gt;0,1,0)</f>
        <v/>
      </c>
      <c r="J1452">
        <f>IF($I1452=1,SUMIFS(Registros!$I$2:$I$6000,Registros!$A$2:$A$6000,"CS",Registros!$B$2:$B$6000,$A1452),0)</f>
        <v/>
      </c>
      <c r="K1452">
        <f>IF(COUNTIFS(Winback!$K$2:$K$300,$D1452)&gt;0,1,0)</f>
        <v/>
      </c>
      <c r="L1452">
        <f>IF(AND($K1452=1,LEFT($A1452,3)="WB-"),SUMIFS(Winback!$D$2:$D$300,Winback!$K$2:$K$300,$D1452),0)</f>
        <v/>
      </c>
      <c r="M1452">
        <f>IF(OR($E1452=1,$G1452=1,SUMIFS(Registros!$J$2:$J$6000,Registros!$B$2:$B$6000,$A1452)&gt;0),1,0)</f>
        <v/>
      </c>
      <c r="N1452">
        <f>IF($J1452&gt;0,1,IF(COUNTIFS(Registros!$A$2:$A$6000,"CS",Registros!$B$2:$B$6000,$A1452,Registros!$K$2:$K$6000,"&lt;&gt;")&gt;0,1,0))</f>
        <v/>
      </c>
      <c r="O1452">
        <f>IF(AND($K1452=1,$E1452=0,$G1452=0,$I1452=0),"WINBACK",IF(AND($M1452=1,$N1452&gt;0),"CONVERGENTE",IF($M1452=1,"SOLO MÓVIL",IF($N1452&gt;0,"SOLO FIJO / INTERNET","SIN SERVICIOS"))))</f>
        <v/>
      </c>
      <c r="P1452">
        <f>IF($O1452="WINBACK","Recuperar (winback)",IF($O1452="CONVERGENTE","Upgrade / más líneas",IF($O1452="SOLO MÓVIL","Ofrecer fijo + internet (FLBBTV)",IF($O1452="SOLO FIJO / INTERNET","Ofrecer línea móvil Nextphone","Oferta completa (móvil + fijo + internet)"))))</f>
        <v/>
      </c>
      <c r="Q1452">
        <f>$F1452+$H1452+$L1452</f>
        <v/>
      </c>
      <c r="R1452">
        <f>IFERROR(VLOOKUP($A1452,Registros!$B$2:$G$6000,6,0),IFERROR(VLOOKUP($D1452,Winback!$B$2:$C$300,2,0),""))</f>
        <v/>
      </c>
      <c r="S1452">
        <f>IF($E1452=1,"NP","")&amp;IF($G1452=1,"+MOV","")&amp;IF($I1452=1,"+CS","")&amp;IF($K1452=1,"+WB","")</f>
        <v/>
      </c>
      <c r="T1452">
        <f>$E1452+$G1452+$I1452+$K1452</f>
        <v/>
      </c>
    </row>
    <row r="1453">
      <c r="A1453" t="inlineStr">
        <is>
          <t>353162540000</t>
        </is>
      </c>
      <c r="B1453" t="inlineStr">
        <is>
          <t>35316254</t>
        </is>
      </c>
      <c r="C1453" t="inlineStr">
        <is>
          <t>RENE CORRALES MORENO</t>
        </is>
      </c>
      <c r="D1453" t="inlineStr">
        <is>
          <t>RENECORRALESMORENO</t>
        </is>
      </c>
      <c r="E1453">
        <f>IF(COUNTIFS(Registros!$A$2:$A$6000,"NP",Registros!$B$2:$B$6000,$A1453)&gt;0,1,0)</f>
        <v/>
      </c>
      <c r="F1453">
        <f>IF($E1453=1,SUMIFS(Registros!$F$2:$F$6000,Registros!$A$2:$A$6000,"NP",Registros!$B$2:$B$6000,$A1453),0)</f>
        <v/>
      </c>
      <c r="G1453">
        <f>IF(COUNTIFS(Registros!$A$2:$A$6000,"MOV",Registros!$B$2:$B$6000,$A1453)&gt;0,1,0)</f>
        <v/>
      </c>
      <c r="H1453">
        <f>IF($G1453=1,SUMIFS(Registros!$F$2:$F$6000,Registros!$A$2:$A$6000,"MOV",Registros!$B$2:$B$6000,$A1453),0)</f>
        <v/>
      </c>
      <c r="I1453">
        <f>IF(COUNTIFS(Registros!$A$2:$A$6000,"CS",Registros!$B$2:$B$6000,$A1453)&gt;0,1,0)</f>
        <v/>
      </c>
      <c r="J1453">
        <f>IF($I1453=1,SUMIFS(Registros!$I$2:$I$6000,Registros!$A$2:$A$6000,"CS",Registros!$B$2:$B$6000,$A1453),0)</f>
        <v/>
      </c>
      <c r="K1453">
        <f>IF(COUNTIFS(Winback!$K$2:$K$300,$D1453)&gt;0,1,0)</f>
        <v/>
      </c>
      <c r="L1453">
        <f>IF(AND($K1453=1,LEFT($A1453,3)="WB-"),SUMIFS(Winback!$D$2:$D$300,Winback!$K$2:$K$300,$D1453),0)</f>
        <v/>
      </c>
      <c r="M1453">
        <f>IF(OR($E1453=1,$G1453=1,SUMIFS(Registros!$J$2:$J$6000,Registros!$B$2:$B$6000,$A1453)&gt;0),1,0)</f>
        <v/>
      </c>
      <c r="N1453">
        <f>IF($J1453&gt;0,1,IF(COUNTIFS(Registros!$A$2:$A$6000,"CS",Registros!$B$2:$B$6000,$A1453,Registros!$K$2:$K$6000,"&lt;&gt;")&gt;0,1,0))</f>
        <v/>
      </c>
      <c r="O1453">
        <f>IF(AND($K1453=1,$E1453=0,$G1453=0,$I1453=0),"WINBACK",IF(AND($M1453=1,$N1453&gt;0),"CONVERGENTE",IF($M1453=1,"SOLO MÓVIL",IF($N1453&gt;0,"SOLO FIJO / INTERNET","SIN SERVICIOS"))))</f>
        <v/>
      </c>
      <c r="P1453">
        <f>IF($O1453="WINBACK","Recuperar (winback)",IF($O1453="CONVERGENTE","Upgrade / más líneas",IF($O1453="SOLO MÓVIL","Ofrecer fijo + internet (FLBBTV)",IF($O1453="SOLO FIJO / INTERNET","Ofrecer línea móvil Nextphone","Oferta completa (móvil + fijo + internet)"))))</f>
        <v/>
      </c>
      <c r="Q1453">
        <f>$F1453+$H1453+$L1453</f>
        <v/>
      </c>
      <c r="R1453">
        <f>IFERROR(VLOOKUP($A1453,Registros!$B$2:$G$6000,6,0),IFERROR(VLOOKUP($D1453,Winback!$B$2:$C$300,2,0),""))</f>
        <v/>
      </c>
      <c r="S1453">
        <f>IF($E1453=1,"NP","")&amp;IF($G1453=1,"+MOV","")&amp;IF($I1453=1,"+CS","")&amp;IF($K1453=1,"+WB","")</f>
        <v/>
      </c>
      <c r="T1453">
        <f>$E1453+$G1453+$I1453+$K1453</f>
        <v/>
      </c>
    </row>
    <row r="1454">
      <c r="A1454" t="inlineStr">
        <is>
          <t>361037400000</t>
        </is>
      </c>
      <c r="B1454" t="inlineStr">
        <is>
          <t>36103740</t>
        </is>
      </c>
      <c r="C1454" t="inlineStr">
        <is>
          <t>HORACIO DIAZ ACEVEDO</t>
        </is>
      </c>
      <c r="D1454" t="inlineStr">
        <is>
          <t>HORACIODIAZACEVEDO</t>
        </is>
      </c>
      <c r="E1454">
        <f>IF(COUNTIFS(Registros!$A$2:$A$6000,"NP",Registros!$B$2:$B$6000,$A1454)&gt;0,1,0)</f>
        <v/>
      </c>
      <c r="F1454">
        <f>IF($E1454=1,SUMIFS(Registros!$F$2:$F$6000,Registros!$A$2:$A$6000,"NP",Registros!$B$2:$B$6000,$A1454),0)</f>
        <v/>
      </c>
      <c r="G1454">
        <f>IF(COUNTIFS(Registros!$A$2:$A$6000,"MOV",Registros!$B$2:$B$6000,$A1454)&gt;0,1,0)</f>
        <v/>
      </c>
      <c r="H1454">
        <f>IF($G1454=1,SUMIFS(Registros!$F$2:$F$6000,Registros!$A$2:$A$6000,"MOV",Registros!$B$2:$B$6000,$A1454),0)</f>
        <v/>
      </c>
      <c r="I1454">
        <f>IF(COUNTIFS(Registros!$A$2:$A$6000,"CS",Registros!$B$2:$B$6000,$A1454)&gt;0,1,0)</f>
        <v/>
      </c>
      <c r="J1454">
        <f>IF($I1454=1,SUMIFS(Registros!$I$2:$I$6000,Registros!$A$2:$A$6000,"CS",Registros!$B$2:$B$6000,$A1454),0)</f>
        <v/>
      </c>
      <c r="K1454">
        <f>IF(COUNTIFS(Winback!$K$2:$K$300,$D1454)&gt;0,1,0)</f>
        <v/>
      </c>
      <c r="L1454">
        <f>IF(AND($K1454=1,LEFT($A1454,3)="WB-"),SUMIFS(Winback!$D$2:$D$300,Winback!$K$2:$K$300,$D1454),0)</f>
        <v/>
      </c>
      <c r="M1454">
        <f>IF(OR($E1454=1,$G1454=1,SUMIFS(Registros!$J$2:$J$6000,Registros!$B$2:$B$6000,$A1454)&gt;0),1,0)</f>
        <v/>
      </c>
      <c r="N1454">
        <f>IF($J1454&gt;0,1,IF(COUNTIFS(Registros!$A$2:$A$6000,"CS",Registros!$B$2:$B$6000,$A1454,Registros!$K$2:$K$6000,"&lt;&gt;")&gt;0,1,0))</f>
        <v/>
      </c>
      <c r="O1454">
        <f>IF(AND($K1454=1,$E1454=0,$G1454=0,$I1454=0),"WINBACK",IF(AND($M1454=1,$N1454&gt;0),"CONVERGENTE",IF($M1454=1,"SOLO MÓVIL",IF($N1454&gt;0,"SOLO FIJO / INTERNET","SIN SERVICIOS"))))</f>
        <v/>
      </c>
      <c r="P1454">
        <f>IF($O1454="WINBACK","Recuperar (winback)",IF($O1454="CONVERGENTE","Upgrade / más líneas",IF($O1454="SOLO MÓVIL","Ofrecer fijo + internet (FLBBTV)",IF($O1454="SOLO FIJO / INTERNET","Ofrecer línea móvil Nextphone","Oferta completa (móvil + fijo + internet)"))))</f>
        <v/>
      </c>
      <c r="Q1454">
        <f>$F1454+$H1454+$L1454</f>
        <v/>
      </c>
      <c r="R1454">
        <f>IFERROR(VLOOKUP($A1454,Registros!$B$2:$G$6000,6,0),IFERROR(VLOOKUP($D1454,Winback!$B$2:$C$300,2,0),""))</f>
        <v/>
      </c>
      <c r="S1454">
        <f>IF($E1454=1,"NP","")&amp;IF($G1454=1,"+MOV","")&amp;IF($I1454=1,"+CS","")&amp;IF($K1454=1,"+WB","")</f>
        <v/>
      </c>
      <c r="T1454">
        <f>$E1454+$G1454+$I1454+$K1454</f>
        <v/>
      </c>
    </row>
    <row r="1455">
      <c r="A1455" t="inlineStr">
        <is>
          <t>356094660000</t>
        </is>
      </c>
      <c r="B1455" t="inlineStr">
        <is>
          <t>35609466</t>
        </is>
      </c>
      <c r="C1455" t="inlineStr">
        <is>
          <t>IGNACIO MORENO MELGAR</t>
        </is>
      </c>
      <c r="D1455" t="inlineStr">
        <is>
          <t>IGNACIOMORENOMELGAR</t>
        </is>
      </c>
      <c r="E1455">
        <f>IF(COUNTIFS(Registros!$A$2:$A$6000,"NP",Registros!$B$2:$B$6000,$A1455)&gt;0,1,0)</f>
        <v/>
      </c>
      <c r="F1455">
        <f>IF($E1455=1,SUMIFS(Registros!$F$2:$F$6000,Registros!$A$2:$A$6000,"NP",Registros!$B$2:$B$6000,$A1455),0)</f>
        <v/>
      </c>
      <c r="G1455">
        <f>IF(COUNTIFS(Registros!$A$2:$A$6000,"MOV",Registros!$B$2:$B$6000,$A1455)&gt;0,1,0)</f>
        <v/>
      </c>
      <c r="H1455">
        <f>IF($G1455=1,SUMIFS(Registros!$F$2:$F$6000,Registros!$A$2:$A$6000,"MOV",Registros!$B$2:$B$6000,$A1455),0)</f>
        <v/>
      </c>
      <c r="I1455">
        <f>IF(COUNTIFS(Registros!$A$2:$A$6000,"CS",Registros!$B$2:$B$6000,$A1455)&gt;0,1,0)</f>
        <v/>
      </c>
      <c r="J1455">
        <f>IF($I1455=1,SUMIFS(Registros!$I$2:$I$6000,Registros!$A$2:$A$6000,"CS",Registros!$B$2:$B$6000,$A1455),0)</f>
        <v/>
      </c>
      <c r="K1455">
        <f>IF(COUNTIFS(Winback!$K$2:$K$300,$D1455)&gt;0,1,0)</f>
        <v/>
      </c>
      <c r="L1455">
        <f>IF(AND($K1455=1,LEFT($A1455,3)="WB-"),SUMIFS(Winback!$D$2:$D$300,Winback!$K$2:$K$300,$D1455),0)</f>
        <v/>
      </c>
      <c r="M1455">
        <f>IF(OR($E1455=1,$G1455=1,SUMIFS(Registros!$J$2:$J$6000,Registros!$B$2:$B$6000,$A1455)&gt;0),1,0)</f>
        <v/>
      </c>
      <c r="N1455">
        <f>IF($J1455&gt;0,1,IF(COUNTIFS(Registros!$A$2:$A$6000,"CS",Registros!$B$2:$B$6000,$A1455,Registros!$K$2:$K$6000,"&lt;&gt;")&gt;0,1,0))</f>
        <v/>
      </c>
      <c r="O1455">
        <f>IF(AND($K1455=1,$E1455=0,$G1455=0,$I1455=0),"WINBACK",IF(AND($M1455=1,$N1455&gt;0),"CONVERGENTE",IF($M1455=1,"SOLO MÓVIL",IF($N1455&gt;0,"SOLO FIJO / INTERNET","SIN SERVICIOS"))))</f>
        <v/>
      </c>
      <c r="P1455">
        <f>IF($O1455="WINBACK","Recuperar (winback)",IF($O1455="CONVERGENTE","Upgrade / más líneas",IF($O1455="SOLO MÓVIL","Ofrecer fijo + internet (FLBBTV)",IF($O1455="SOLO FIJO / INTERNET","Ofrecer línea móvil Nextphone","Oferta completa (móvil + fijo + internet)"))))</f>
        <v/>
      </c>
      <c r="Q1455">
        <f>$F1455+$H1455+$L1455</f>
        <v/>
      </c>
      <c r="R1455">
        <f>IFERROR(VLOOKUP($A1455,Registros!$B$2:$G$6000,6,0),IFERROR(VLOOKUP($D1455,Winback!$B$2:$C$300,2,0),""))</f>
        <v/>
      </c>
      <c r="S1455">
        <f>IF($E1455=1,"NP","")&amp;IF($G1455=1,"+MOV","")&amp;IF($I1455=1,"+CS","")&amp;IF($K1455=1,"+WB","")</f>
        <v/>
      </c>
      <c r="T1455">
        <f>$E1455+$G1455+$I1455+$K1455</f>
        <v/>
      </c>
    </row>
    <row r="1456">
      <c r="A1456" t="inlineStr">
        <is>
          <t>354275950000</t>
        </is>
      </c>
      <c r="B1456" t="inlineStr">
        <is>
          <t>35427595</t>
        </is>
      </c>
      <c r="C1456" t="inlineStr">
        <is>
          <t>MANUEL DOMÍNGUEZ</t>
        </is>
      </c>
      <c r="D1456" t="inlineStr">
        <is>
          <t>MANUELDOMINGUEZ</t>
        </is>
      </c>
      <c r="E1456">
        <f>IF(COUNTIFS(Registros!$A$2:$A$6000,"NP",Registros!$B$2:$B$6000,$A1456)&gt;0,1,0)</f>
        <v/>
      </c>
      <c r="F1456">
        <f>IF($E1456=1,SUMIFS(Registros!$F$2:$F$6000,Registros!$A$2:$A$6000,"NP",Registros!$B$2:$B$6000,$A1456),0)</f>
        <v/>
      </c>
      <c r="G1456">
        <f>IF(COUNTIFS(Registros!$A$2:$A$6000,"MOV",Registros!$B$2:$B$6000,$A1456)&gt;0,1,0)</f>
        <v/>
      </c>
      <c r="H1456">
        <f>IF($G1456=1,SUMIFS(Registros!$F$2:$F$6000,Registros!$A$2:$A$6000,"MOV",Registros!$B$2:$B$6000,$A1456),0)</f>
        <v/>
      </c>
      <c r="I1456">
        <f>IF(COUNTIFS(Registros!$A$2:$A$6000,"CS",Registros!$B$2:$B$6000,$A1456)&gt;0,1,0)</f>
        <v/>
      </c>
      <c r="J1456">
        <f>IF($I1456=1,SUMIFS(Registros!$I$2:$I$6000,Registros!$A$2:$A$6000,"CS",Registros!$B$2:$B$6000,$A1456),0)</f>
        <v/>
      </c>
      <c r="K1456">
        <f>IF(COUNTIFS(Winback!$K$2:$K$300,$D1456)&gt;0,1,0)</f>
        <v/>
      </c>
      <c r="L1456">
        <f>IF(AND($K1456=1,LEFT($A1456,3)="WB-"),SUMIFS(Winback!$D$2:$D$300,Winback!$K$2:$K$300,$D1456),0)</f>
        <v/>
      </c>
      <c r="M1456">
        <f>IF(OR($E1456=1,$G1456=1,SUMIFS(Registros!$J$2:$J$6000,Registros!$B$2:$B$6000,$A1456)&gt;0),1,0)</f>
        <v/>
      </c>
      <c r="N1456">
        <f>IF($J1456&gt;0,1,IF(COUNTIFS(Registros!$A$2:$A$6000,"CS",Registros!$B$2:$B$6000,$A1456,Registros!$K$2:$K$6000,"&lt;&gt;")&gt;0,1,0))</f>
        <v/>
      </c>
      <c r="O1456">
        <f>IF(AND($K1456=1,$E1456=0,$G1456=0,$I1456=0),"WINBACK",IF(AND($M1456=1,$N1456&gt;0),"CONVERGENTE",IF($M1456=1,"SOLO MÓVIL",IF($N1456&gt;0,"SOLO FIJO / INTERNET","SIN SERVICIOS"))))</f>
        <v/>
      </c>
      <c r="P1456">
        <f>IF($O1456="WINBACK","Recuperar (winback)",IF($O1456="CONVERGENTE","Upgrade / más líneas",IF($O1456="SOLO MÓVIL","Ofrecer fijo + internet (FLBBTV)",IF($O1456="SOLO FIJO / INTERNET","Ofrecer línea móvil Nextphone","Oferta completa (móvil + fijo + internet)"))))</f>
        <v/>
      </c>
      <c r="Q1456">
        <f>$F1456+$H1456+$L1456</f>
        <v/>
      </c>
      <c r="R1456">
        <f>IFERROR(VLOOKUP($A1456,Registros!$B$2:$G$6000,6,0),IFERROR(VLOOKUP($D1456,Winback!$B$2:$C$300,2,0),""))</f>
        <v/>
      </c>
      <c r="S1456">
        <f>IF($E1456=1,"NP","")&amp;IF($G1456=1,"+MOV","")&amp;IF($I1456=1,"+CS","")&amp;IF($K1456=1,"+WB","")</f>
        <v/>
      </c>
      <c r="T1456">
        <f>$E1456+$G1456+$I1456+$K1456</f>
        <v/>
      </c>
    </row>
    <row r="1457">
      <c r="A1457" t="inlineStr">
        <is>
          <t>347308840000</t>
        </is>
      </c>
      <c r="B1457" t="inlineStr">
        <is>
          <t>34730884</t>
        </is>
      </c>
      <c r="C1457" t="inlineStr">
        <is>
          <t>SONIA MARINA MONROY CORDOBA</t>
        </is>
      </c>
      <c r="D1457" t="inlineStr">
        <is>
          <t>SONIAMARINAMONROYCORDOBA</t>
        </is>
      </c>
      <c r="E1457">
        <f>IF(COUNTIFS(Registros!$A$2:$A$6000,"NP",Registros!$B$2:$B$6000,$A1457)&gt;0,1,0)</f>
        <v/>
      </c>
      <c r="F1457">
        <f>IF($E1457=1,SUMIFS(Registros!$F$2:$F$6000,Registros!$A$2:$A$6000,"NP",Registros!$B$2:$B$6000,$A1457),0)</f>
        <v/>
      </c>
      <c r="G1457">
        <f>IF(COUNTIFS(Registros!$A$2:$A$6000,"MOV",Registros!$B$2:$B$6000,$A1457)&gt;0,1,0)</f>
        <v/>
      </c>
      <c r="H1457">
        <f>IF($G1457=1,SUMIFS(Registros!$F$2:$F$6000,Registros!$A$2:$A$6000,"MOV",Registros!$B$2:$B$6000,$A1457),0)</f>
        <v/>
      </c>
      <c r="I1457">
        <f>IF(COUNTIFS(Registros!$A$2:$A$6000,"CS",Registros!$B$2:$B$6000,$A1457)&gt;0,1,0)</f>
        <v/>
      </c>
      <c r="J1457">
        <f>IF($I1457=1,SUMIFS(Registros!$I$2:$I$6000,Registros!$A$2:$A$6000,"CS",Registros!$B$2:$B$6000,$A1457),0)</f>
        <v/>
      </c>
      <c r="K1457">
        <f>IF(COUNTIFS(Winback!$K$2:$K$300,$D1457)&gt;0,1,0)</f>
        <v/>
      </c>
      <c r="L1457">
        <f>IF(AND($K1457=1,LEFT($A1457,3)="WB-"),SUMIFS(Winback!$D$2:$D$300,Winback!$K$2:$K$300,$D1457),0)</f>
        <v/>
      </c>
      <c r="M1457">
        <f>IF(OR($E1457=1,$G1457=1,SUMIFS(Registros!$J$2:$J$6000,Registros!$B$2:$B$6000,$A1457)&gt;0),1,0)</f>
        <v/>
      </c>
      <c r="N1457">
        <f>IF($J1457&gt;0,1,IF(COUNTIFS(Registros!$A$2:$A$6000,"CS",Registros!$B$2:$B$6000,$A1457,Registros!$K$2:$K$6000,"&lt;&gt;")&gt;0,1,0))</f>
        <v/>
      </c>
      <c r="O1457">
        <f>IF(AND($K1457=1,$E1457=0,$G1457=0,$I1457=0),"WINBACK",IF(AND($M1457=1,$N1457&gt;0),"CONVERGENTE",IF($M1457=1,"SOLO MÓVIL",IF($N1457&gt;0,"SOLO FIJO / INTERNET","SIN SERVICIOS"))))</f>
        <v/>
      </c>
      <c r="P1457">
        <f>IF($O1457="WINBACK","Recuperar (winback)",IF($O1457="CONVERGENTE","Upgrade / más líneas",IF($O1457="SOLO MÓVIL","Ofrecer fijo + internet (FLBBTV)",IF($O1457="SOLO FIJO / INTERNET","Ofrecer línea móvil Nextphone","Oferta completa (móvil + fijo + internet)"))))</f>
        <v/>
      </c>
      <c r="Q1457">
        <f>$F1457+$H1457+$L1457</f>
        <v/>
      </c>
      <c r="R1457">
        <f>IFERROR(VLOOKUP($A1457,Registros!$B$2:$G$6000,6,0),IFERROR(VLOOKUP($D1457,Winback!$B$2:$C$300,2,0),""))</f>
        <v/>
      </c>
      <c r="S1457">
        <f>IF($E1457=1,"NP","")&amp;IF($G1457=1,"+MOV","")&amp;IF($I1457=1,"+CS","")&amp;IF($K1457=1,"+WB","")</f>
        <v/>
      </c>
      <c r="T1457">
        <f>$E1457+$G1457+$I1457+$K1457</f>
        <v/>
      </c>
    </row>
    <row r="1458">
      <c r="A1458" t="inlineStr">
        <is>
          <t>352345330000</t>
        </is>
      </c>
      <c r="B1458" t="inlineStr">
        <is>
          <t>35234533</t>
        </is>
      </c>
      <c r="C1458" t="inlineStr">
        <is>
          <t>ELENA AURORA CORTEZ GUTIERREZ</t>
        </is>
      </c>
      <c r="D1458" t="inlineStr">
        <is>
          <t>ELENAAURORACORTEZGUTIERREZ</t>
        </is>
      </c>
      <c r="E1458">
        <f>IF(COUNTIFS(Registros!$A$2:$A$6000,"NP",Registros!$B$2:$B$6000,$A1458)&gt;0,1,0)</f>
        <v/>
      </c>
      <c r="F1458">
        <f>IF($E1458=1,SUMIFS(Registros!$F$2:$F$6000,Registros!$A$2:$A$6000,"NP",Registros!$B$2:$B$6000,$A1458),0)</f>
        <v/>
      </c>
      <c r="G1458">
        <f>IF(COUNTIFS(Registros!$A$2:$A$6000,"MOV",Registros!$B$2:$B$6000,$A1458)&gt;0,1,0)</f>
        <v/>
      </c>
      <c r="H1458">
        <f>IF($G1458=1,SUMIFS(Registros!$F$2:$F$6000,Registros!$A$2:$A$6000,"MOV",Registros!$B$2:$B$6000,$A1458),0)</f>
        <v/>
      </c>
      <c r="I1458">
        <f>IF(COUNTIFS(Registros!$A$2:$A$6000,"CS",Registros!$B$2:$B$6000,$A1458)&gt;0,1,0)</f>
        <v/>
      </c>
      <c r="J1458">
        <f>IF($I1458=1,SUMIFS(Registros!$I$2:$I$6000,Registros!$A$2:$A$6000,"CS",Registros!$B$2:$B$6000,$A1458),0)</f>
        <v/>
      </c>
      <c r="K1458">
        <f>IF(COUNTIFS(Winback!$K$2:$K$300,$D1458)&gt;0,1,0)</f>
        <v/>
      </c>
      <c r="L1458">
        <f>IF(AND($K1458=1,LEFT($A1458,3)="WB-"),SUMIFS(Winback!$D$2:$D$300,Winback!$K$2:$K$300,$D1458),0)</f>
        <v/>
      </c>
      <c r="M1458">
        <f>IF(OR($E1458=1,$G1458=1,SUMIFS(Registros!$J$2:$J$6000,Registros!$B$2:$B$6000,$A1458)&gt;0),1,0)</f>
        <v/>
      </c>
      <c r="N1458">
        <f>IF($J1458&gt;0,1,IF(COUNTIFS(Registros!$A$2:$A$6000,"CS",Registros!$B$2:$B$6000,$A1458,Registros!$K$2:$K$6000,"&lt;&gt;")&gt;0,1,0))</f>
        <v/>
      </c>
      <c r="O1458">
        <f>IF(AND($K1458=1,$E1458=0,$G1458=0,$I1458=0),"WINBACK",IF(AND($M1458=1,$N1458&gt;0),"CONVERGENTE",IF($M1458=1,"SOLO MÓVIL",IF($N1458&gt;0,"SOLO FIJO / INTERNET","SIN SERVICIOS"))))</f>
        <v/>
      </c>
      <c r="P1458">
        <f>IF($O1458="WINBACK","Recuperar (winback)",IF($O1458="CONVERGENTE","Upgrade / más líneas",IF($O1458="SOLO MÓVIL","Ofrecer fijo + internet (FLBBTV)",IF($O1458="SOLO FIJO / INTERNET","Ofrecer línea móvil Nextphone","Oferta completa (móvil + fijo + internet)"))))</f>
        <v/>
      </c>
      <c r="Q1458">
        <f>$F1458+$H1458+$L1458</f>
        <v/>
      </c>
      <c r="R1458">
        <f>IFERROR(VLOOKUP($A1458,Registros!$B$2:$G$6000,6,0),IFERROR(VLOOKUP($D1458,Winback!$B$2:$C$300,2,0),""))</f>
        <v/>
      </c>
      <c r="S1458">
        <f>IF($E1458=1,"NP","")&amp;IF($G1458=1,"+MOV","")&amp;IF($I1458=1,"+CS","")&amp;IF($K1458=1,"+WB","")</f>
        <v/>
      </c>
      <c r="T1458">
        <f>$E1458+$G1458+$I1458+$K1458</f>
        <v/>
      </c>
    </row>
    <row r="1459">
      <c r="A1459" t="inlineStr">
        <is>
          <t>351278010000</t>
        </is>
      </c>
      <c r="B1459" t="inlineStr">
        <is>
          <t>35127801</t>
        </is>
      </c>
      <c r="C1459" t="inlineStr">
        <is>
          <t>PLINIO A ALMENDAZ</t>
        </is>
      </c>
      <c r="D1459" t="inlineStr">
        <is>
          <t>PLINIOAALMENDAZ</t>
        </is>
      </c>
      <c r="E1459">
        <f>IF(COUNTIFS(Registros!$A$2:$A$6000,"NP",Registros!$B$2:$B$6000,$A1459)&gt;0,1,0)</f>
        <v/>
      </c>
      <c r="F1459">
        <f>IF($E1459=1,SUMIFS(Registros!$F$2:$F$6000,Registros!$A$2:$A$6000,"NP",Registros!$B$2:$B$6000,$A1459),0)</f>
        <v/>
      </c>
      <c r="G1459">
        <f>IF(COUNTIFS(Registros!$A$2:$A$6000,"MOV",Registros!$B$2:$B$6000,$A1459)&gt;0,1,0)</f>
        <v/>
      </c>
      <c r="H1459">
        <f>IF($G1459=1,SUMIFS(Registros!$F$2:$F$6000,Registros!$A$2:$A$6000,"MOV",Registros!$B$2:$B$6000,$A1459),0)</f>
        <v/>
      </c>
      <c r="I1459">
        <f>IF(COUNTIFS(Registros!$A$2:$A$6000,"CS",Registros!$B$2:$B$6000,$A1459)&gt;0,1,0)</f>
        <v/>
      </c>
      <c r="J1459">
        <f>IF($I1459=1,SUMIFS(Registros!$I$2:$I$6000,Registros!$A$2:$A$6000,"CS",Registros!$B$2:$B$6000,$A1459),0)</f>
        <v/>
      </c>
      <c r="K1459">
        <f>IF(COUNTIFS(Winback!$K$2:$K$300,$D1459)&gt;0,1,0)</f>
        <v/>
      </c>
      <c r="L1459">
        <f>IF(AND($K1459=1,LEFT($A1459,3)="WB-"),SUMIFS(Winback!$D$2:$D$300,Winback!$K$2:$K$300,$D1459),0)</f>
        <v/>
      </c>
      <c r="M1459">
        <f>IF(OR($E1459=1,$G1459=1,SUMIFS(Registros!$J$2:$J$6000,Registros!$B$2:$B$6000,$A1459)&gt;0),1,0)</f>
        <v/>
      </c>
      <c r="N1459">
        <f>IF($J1459&gt;0,1,IF(COUNTIFS(Registros!$A$2:$A$6000,"CS",Registros!$B$2:$B$6000,$A1459,Registros!$K$2:$K$6000,"&lt;&gt;")&gt;0,1,0))</f>
        <v/>
      </c>
      <c r="O1459">
        <f>IF(AND($K1459=1,$E1459=0,$G1459=0,$I1459=0),"WINBACK",IF(AND($M1459=1,$N1459&gt;0),"CONVERGENTE",IF($M1459=1,"SOLO MÓVIL",IF($N1459&gt;0,"SOLO FIJO / INTERNET","SIN SERVICIOS"))))</f>
        <v/>
      </c>
      <c r="P1459">
        <f>IF($O1459="WINBACK","Recuperar (winback)",IF($O1459="CONVERGENTE","Upgrade / más líneas",IF($O1459="SOLO MÓVIL","Ofrecer fijo + internet (FLBBTV)",IF($O1459="SOLO FIJO / INTERNET","Ofrecer línea móvil Nextphone","Oferta completa (móvil + fijo + internet)"))))</f>
        <v/>
      </c>
      <c r="Q1459">
        <f>$F1459+$H1459+$L1459</f>
        <v/>
      </c>
      <c r="R1459">
        <f>IFERROR(VLOOKUP($A1459,Registros!$B$2:$G$6000,6,0),IFERROR(VLOOKUP($D1459,Winback!$B$2:$C$300,2,0),""))</f>
        <v/>
      </c>
      <c r="S1459">
        <f>IF($E1459=1,"NP","")&amp;IF($G1459=1,"+MOV","")&amp;IF($I1459=1,"+CS","")&amp;IF($K1459=1,"+WB","")</f>
        <v/>
      </c>
      <c r="T1459">
        <f>$E1459+$G1459+$I1459+$K1459</f>
        <v/>
      </c>
    </row>
    <row r="1460">
      <c r="A1460" t="inlineStr">
        <is>
          <t>351312050000</t>
        </is>
      </c>
      <c r="B1460" t="inlineStr">
        <is>
          <t>35131205</t>
        </is>
      </c>
      <c r="C1460" t="inlineStr">
        <is>
          <t>CENTRO MEDICO LOS SANTOS</t>
        </is>
      </c>
      <c r="D1460" t="inlineStr">
        <is>
          <t>CENTROMEDICOLOSSANTOS</t>
        </is>
      </c>
      <c r="E1460">
        <f>IF(COUNTIFS(Registros!$A$2:$A$6000,"NP",Registros!$B$2:$B$6000,$A1460)&gt;0,1,0)</f>
        <v/>
      </c>
      <c r="F1460">
        <f>IF($E1460=1,SUMIFS(Registros!$F$2:$F$6000,Registros!$A$2:$A$6000,"NP",Registros!$B$2:$B$6000,$A1460),0)</f>
        <v/>
      </c>
      <c r="G1460">
        <f>IF(COUNTIFS(Registros!$A$2:$A$6000,"MOV",Registros!$B$2:$B$6000,$A1460)&gt;0,1,0)</f>
        <v/>
      </c>
      <c r="H1460">
        <f>IF($G1460=1,SUMIFS(Registros!$F$2:$F$6000,Registros!$A$2:$A$6000,"MOV",Registros!$B$2:$B$6000,$A1460),0)</f>
        <v/>
      </c>
      <c r="I1460">
        <f>IF(COUNTIFS(Registros!$A$2:$A$6000,"CS",Registros!$B$2:$B$6000,$A1460)&gt;0,1,0)</f>
        <v/>
      </c>
      <c r="J1460">
        <f>IF($I1460=1,SUMIFS(Registros!$I$2:$I$6000,Registros!$A$2:$A$6000,"CS",Registros!$B$2:$B$6000,$A1460),0)</f>
        <v/>
      </c>
      <c r="K1460">
        <f>IF(COUNTIFS(Winback!$K$2:$K$300,$D1460)&gt;0,1,0)</f>
        <v/>
      </c>
      <c r="L1460">
        <f>IF(AND($K1460=1,LEFT($A1460,3)="WB-"),SUMIFS(Winback!$D$2:$D$300,Winback!$K$2:$K$300,$D1460),0)</f>
        <v/>
      </c>
      <c r="M1460">
        <f>IF(OR($E1460=1,$G1460=1,SUMIFS(Registros!$J$2:$J$6000,Registros!$B$2:$B$6000,$A1460)&gt;0),1,0)</f>
        <v/>
      </c>
      <c r="N1460">
        <f>IF($J1460&gt;0,1,IF(COUNTIFS(Registros!$A$2:$A$6000,"CS",Registros!$B$2:$B$6000,$A1460,Registros!$K$2:$K$6000,"&lt;&gt;")&gt;0,1,0))</f>
        <v/>
      </c>
      <c r="O1460">
        <f>IF(AND($K1460=1,$E1460=0,$G1460=0,$I1460=0),"WINBACK",IF(AND($M1460=1,$N1460&gt;0),"CONVERGENTE",IF($M1460=1,"SOLO MÓVIL",IF($N1460&gt;0,"SOLO FIJO / INTERNET","SIN SERVICIOS"))))</f>
        <v/>
      </c>
      <c r="P1460">
        <f>IF($O1460="WINBACK","Recuperar (winback)",IF($O1460="CONVERGENTE","Upgrade / más líneas",IF($O1460="SOLO MÓVIL","Ofrecer fijo + internet (FLBBTV)",IF($O1460="SOLO FIJO / INTERNET","Ofrecer línea móvil Nextphone","Oferta completa (móvil + fijo + internet)"))))</f>
        <v/>
      </c>
      <c r="Q1460">
        <f>$F1460+$H1460+$L1460</f>
        <v/>
      </c>
      <c r="R1460">
        <f>IFERROR(VLOOKUP($A1460,Registros!$B$2:$G$6000,6,0),IFERROR(VLOOKUP($D1460,Winback!$B$2:$C$300,2,0),""))</f>
        <v/>
      </c>
      <c r="S1460">
        <f>IF($E1460=1,"NP","")&amp;IF($G1460=1,"+MOV","")&amp;IF($I1460=1,"+CS","")&amp;IF($K1460=1,"+WB","")</f>
        <v/>
      </c>
      <c r="T1460">
        <f>$E1460+$G1460+$I1460+$K1460</f>
        <v/>
      </c>
    </row>
    <row r="1461">
      <c r="A1461" t="inlineStr">
        <is>
          <t>356148610000</t>
        </is>
      </c>
      <c r="B1461" t="inlineStr">
        <is>
          <t>35614861</t>
        </is>
      </c>
      <c r="C1461" t="inlineStr">
        <is>
          <t>DELFINA MORENO</t>
        </is>
      </c>
      <c r="D1461" t="inlineStr">
        <is>
          <t>DELFINAMORENO</t>
        </is>
      </c>
      <c r="E1461">
        <f>IF(COUNTIFS(Registros!$A$2:$A$6000,"NP",Registros!$B$2:$B$6000,$A1461)&gt;0,1,0)</f>
        <v/>
      </c>
      <c r="F1461">
        <f>IF($E1461=1,SUMIFS(Registros!$F$2:$F$6000,Registros!$A$2:$A$6000,"NP",Registros!$B$2:$B$6000,$A1461),0)</f>
        <v/>
      </c>
      <c r="G1461">
        <f>IF(COUNTIFS(Registros!$A$2:$A$6000,"MOV",Registros!$B$2:$B$6000,$A1461)&gt;0,1,0)</f>
        <v/>
      </c>
      <c r="H1461">
        <f>IF($G1461=1,SUMIFS(Registros!$F$2:$F$6000,Registros!$A$2:$A$6000,"MOV",Registros!$B$2:$B$6000,$A1461),0)</f>
        <v/>
      </c>
      <c r="I1461">
        <f>IF(COUNTIFS(Registros!$A$2:$A$6000,"CS",Registros!$B$2:$B$6000,$A1461)&gt;0,1,0)</f>
        <v/>
      </c>
      <c r="J1461">
        <f>IF($I1461=1,SUMIFS(Registros!$I$2:$I$6000,Registros!$A$2:$A$6000,"CS",Registros!$B$2:$B$6000,$A1461),0)</f>
        <v/>
      </c>
      <c r="K1461">
        <f>IF(COUNTIFS(Winback!$K$2:$K$300,$D1461)&gt;0,1,0)</f>
        <v/>
      </c>
      <c r="L1461">
        <f>IF(AND($K1461=1,LEFT($A1461,3)="WB-"),SUMIFS(Winback!$D$2:$D$300,Winback!$K$2:$K$300,$D1461),0)</f>
        <v/>
      </c>
      <c r="M1461">
        <f>IF(OR($E1461=1,$G1461=1,SUMIFS(Registros!$J$2:$J$6000,Registros!$B$2:$B$6000,$A1461)&gt;0),1,0)</f>
        <v/>
      </c>
      <c r="N1461">
        <f>IF($J1461&gt;0,1,IF(COUNTIFS(Registros!$A$2:$A$6000,"CS",Registros!$B$2:$B$6000,$A1461,Registros!$K$2:$K$6000,"&lt;&gt;")&gt;0,1,0))</f>
        <v/>
      </c>
      <c r="O1461">
        <f>IF(AND($K1461=1,$E1461=0,$G1461=0,$I1461=0),"WINBACK",IF(AND($M1461=1,$N1461&gt;0),"CONVERGENTE",IF($M1461=1,"SOLO MÓVIL",IF($N1461&gt;0,"SOLO FIJO / INTERNET","SIN SERVICIOS"))))</f>
        <v/>
      </c>
      <c r="P1461">
        <f>IF($O1461="WINBACK","Recuperar (winback)",IF($O1461="CONVERGENTE","Upgrade / más líneas",IF($O1461="SOLO MÓVIL","Ofrecer fijo + internet (FLBBTV)",IF($O1461="SOLO FIJO / INTERNET","Ofrecer línea móvil Nextphone","Oferta completa (móvil + fijo + internet)"))))</f>
        <v/>
      </c>
      <c r="Q1461">
        <f>$F1461+$H1461+$L1461</f>
        <v/>
      </c>
      <c r="R1461">
        <f>IFERROR(VLOOKUP($A1461,Registros!$B$2:$G$6000,6,0),IFERROR(VLOOKUP($D1461,Winback!$B$2:$C$300,2,0),""))</f>
        <v/>
      </c>
      <c r="S1461">
        <f>IF($E1461=1,"NP","")&amp;IF($G1461=1,"+MOV","")&amp;IF($I1461=1,"+CS","")&amp;IF($K1461=1,"+WB","")</f>
        <v/>
      </c>
      <c r="T1461">
        <f>$E1461+$G1461+$I1461+$K1461</f>
        <v/>
      </c>
    </row>
    <row r="1462">
      <c r="A1462" t="inlineStr">
        <is>
          <t>368052090000</t>
        </is>
      </c>
      <c r="B1462" t="inlineStr">
        <is>
          <t>36805209</t>
        </is>
      </c>
      <c r="C1462" t="inlineStr">
        <is>
          <t>ISMAEL CASTRO</t>
        </is>
      </c>
      <c r="D1462" t="inlineStr">
        <is>
          <t>ISMAELCASTRO</t>
        </is>
      </c>
      <c r="E1462">
        <f>IF(COUNTIFS(Registros!$A$2:$A$6000,"NP",Registros!$B$2:$B$6000,$A1462)&gt;0,1,0)</f>
        <v/>
      </c>
      <c r="F1462">
        <f>IF($E1462=1,SUMIFS(Registros!$F$2:$F$6000,Registros!$A$2:$A$6000,"NP",Registros!$B$2:$B$6000,$A1462),0)</f>
        <v/>
      </c>
      <c r="G1462">
        <f>IF(COUNTIFS(Registros!$A$2:$A$6000,"MOV",Registros!$B$2:$B$6000,$A1462)&gt;0,1,0)</f>
        <v/>
      </c>
      <c r="H1462">
        <f>IF($G1462=1,SUMIFS(Registros!$F$2:$F$6000,Registros!$A$2:$A$6000,"MOV",Registros!$B$2:$B$6000,$A1462),0)</f>
        <v/>
      </c>
      <c r="I1462">
        <f>IF(COUNTIFS(Registros!$A$2:$A$6000,"CS",Registros!$B$2:$B$6000,$A1462)&gt;0,1,0)</f>
        <v/>
      </c>
      <c r="J1462">
        <f>IF($I1462=1,SUMIFS(Registros!$I$2:$I$6000,Registros!$A$2:$A$6000,"CS",Registros!$B$2:$B$6000,$A1462),0)</f>
        <v/>
      </c>
      <c r="K1462">
        <f>IF(COUNTIFS(Winback!$K$2:$K$300,$D1462)&gt;0,1,0)</f>
        <v/>
      </c>
      <c r="L1462">
        <f>IF(AND($K1462=1,LEFT($A1462,3)="WB-"),SUMIFS(Winback!$D$2:$D$300,Winback!$K$2:$K$300,$D1462),0)</f>
        <v/>
      </c>
      <c r="M1462">
        <f>IF(OR($E1462=1,$G1462=1,SUMIFS(Registros!$J$2:$J$6000,Registros!$B$2:$B$6000,$A1462)&gt;0),1,0)</f>
        <v/>
      </c>
      <c r="N1462">
        <f>IF($J1462&gt;0,1,IF(COUNTIFS(Registros!$A$2:$A$6000,"CS",Registros!$B$2:$B$6000,$A1462,Registros!$K$2:$K$6000,"&lt;&gt;")&gt;0,1,0))</f>
        <v/>
      </c>
      <c r="O1462">
        <f>IF(AND($K1462=1,$E1462=0,$G1462=0,$I1462=0),"WINBACK",IF(AND($M1462=1,$N1462&gt;0),"CONVERGENTE",IF($M1462=1,"SOLO MÓVIL",IF($N1462&gt;0,"SOLO FIJO / INTERNET","SIN SERVICIOS"))))</f>
        <v/>
      </c>
      <c r="P1462">
        <f>IF($O1462="WINBACK","Recuperar (winback)",IF($O1462="CONVERGENTE","Upgrade / más líneas",IF($O1462="SOLO MÓVIL","Ofrecer fijo + internet (FLBBTV)",IF($O1462="SOLO FIJO / INTERNET","Ofrecer línea móvil Nextphone","Oferta completa (móvil + fijo + internet)"))))</f>
        <v/>
      </c>
      <c r="Q1462">
        <f>$F1462+$H1462+$L1462</f>
        <v/>
      </c>
      <c r="R1462">
        <f>IFERROR(VLOOKUP($A1462,Registros!$B$2:$G$6000,6,0),IFERROR(VLOOKUP($D1462,Winback!$B$2:$C$300,2,0),""))</f>
        <v/>
      </c>
      <c r="S1462">
        <f>IF($E1462=1,"NP","")&amp;IF($G1462=1,"+MOV","")&amp;IF($I1462=1,"+CS","")&amp;IF($K1462=1,"+WB","")</f>
        <v/>
      </c>
      <c r="T1462">
        <f>$E1462+$G1462+$I1462+$K1462</f>
        <v/>
      </c>
    </row>
    <row r="1463">
      <c r="A1463" t="inlineStr">
        <is>
          <t>332224550000</t>
        </is>
      </c>
      <c r="B1463" t="inlineStr">
        <is>
          <t>33222455</t>
        </is>
      </c>
      <c r="C1463" t="inlineStr">
        <is>
          <t>Edwin Ramos</t>
        </is>
      </c>
      <c r="D1463" t="inlineStr">
        <is>
          <t>EDWINRAMOS</t>
        </is>
      </c>
      <c r="E1463">
        <f>IF(COUNTIFS(Registros!$A$2:$A$6000,"NP",Registros!$B$2:$B$6000,$A1463)&gt;0,1,0)</f>
        <v/>
      </c>
      <c r="F1463">
        <f>IF($E1463=1,SUMIFS(Registros!$F$2:$F$6000,Registros!$A$2:$A$6000,"NP",Registros!$B$2:$B$6000,$A1463),0)</f>
        <v/>
      </c>
      <c r="G1463">
        <f>IF(COUNTIFS(Registros!$A$2:$A$6000,"MOV",Registros!$B$2:$B$6000,$A1463)&gt;0,1,0)</f>
        <v/>
      </c>
      <c r="H1463">
        <f>IF($G1463=1,SUMIFS(Registros!$F$2:$F$6000,Registros!$A$2:$A$6000,"MOV",Registros!$B$2:$B$6000,$A1463),0)</f>
        <v/>
      </c>
      <c r="I1463">
        <f>IF(COUNTIFS(Registros!$A$2:$A$6000,"CS",Registros!$B$2:$B$6000,$A1463)&gt;0,1,0)</f>
        <v/>
      </c>
      <c r="J1463">
        <f>IF($I1463=1,SUMIFS(Registros!$I$2:$I$6000,Registros!$A$2:$A$6000,"CS",Registros!$B$2:$B$6000,$A1463),0)</f>
        <v/>
      </c>
      <c r="K1463">
        <f>IF(COUNTIFS(Winback!$K$2:$K$300,$D1463)&gt;0,1,0)</f>
        <v/>
      </c>
      <c r="L1463">
        <f>IF(AND($K1463=1,LEFT($A1463,3)="WB-"),SUMIFS(Winback!$D$2:$D$300,Winback!$K$2:$K$300,$D1463),0)</f>
        <v/>
      </c>
      <c r="M1463">
        <f>IF(OR($E1463=1,$G1463=1,SUMIFS(Registros!$J$2:$J$6000,Registros!$B$2:$B$6000,$A1463)&gt;0),1,0)</f>
        <v/>
      </c>
      <c r="N1463">
        <f>IF($J1463&gt;0,1,IF(COUNTIFS(Registros!$A$2:$A$6000,"CS",Registros!$B$2:$B$6000,$A1463,Registros!$K$2:$K$6000,"&lt;&gt;")&gt;0,1,0))</f>
        <v/>
      </c>
      <c r="O1463">
        <f>IF(AND($K1463=1,$E1463=0,$G1463=0,$I1463=0),"WINBACK",IF(AND($M1463=1,$N1463&gt;0),"CONVERGENTE",IF($M1463=1,"SOLO MÓVIL",IF($N1463&gt;0,"SOLO FIJO / INTERNET","SIN SERVICIOS"))))</f>
        <v/>
      </c>
      <c r="P1463">
        <f>IF($O1463="WINBACK","Recuperar (winback)",IF($O1463="CONVERGENTE","Upgrade / más líneas",IF($O1463="SOLO MÓVIL","Ofrecer fijo + internet (FLBBTV)",IF($O1463="SOLO FIJO / INTERNET","Ofrecer línea móvil Nextphone","Oferta completa (móvil + fijo + internet)"))))</f>
        <v/>
      </c>
      <c r="Q1463">
        <f>$F1463+$H1463+$L1463</f>
        <v/>
      </c>
      <c r="R1463">
        <f>IFERROR(VLOOKUP($A1463,Registros!$B$2:$G$6000,6,0),IFERROR(VLOOKUP($D1463,Winback!$B$2:$C$300,2,0),""))</f>
        <v/>
      </c>
      <c r="S1463">
        <f>IF($E1463=1,"NP","")&amp;IF($G1463=1,"+MOV","")&amp;IF($I1463=1,"+CS","")&amp;IF($K1463=1,"+WB","")</f>
        <v/>
      </c>
      <c r="T1463">
        <f>$E1463+$G1463+$I1463+$K1463</f>
        <v/>
      </c>
    </row>
    <row r="1464">
      <c r="A1464" t="inlineStr">
        <is>
          <t>351282090000</t>
        </is>
      </c>
      <c r="B1464" t="inlineStr">
        <is>
          <t>35128209</t>
        </is>
      </c>
      <c r="C1464" t="inlineStr">
        <is>
          <t>LUZ ESTHER</t>
        </is>
      </c>
      <c r="D1464" t="inlineStr">
        <is>
          <t>LUZESTHER</t>
        </is>
      </c>
      <c r="E1464">
        <f>IF(COUNTIFS(Registros!$A$2:$A$6000,"NP",Registros!$B$2:$B$6000,$A1464)&gt;0,1,0)</f>
        <v/>
      </c>
      <c r="F1464">
        <f>IF($E1464=1,SUMIFS(Registros!$F$2:$F$6000,Registros!$A$2:$A$6000,"NP",Registros!$B$2:$B$6000,$A1464),0)</f>
        <v/>
      </c>
      <c r="G1464">
        <f>IF(COUNTIFS(Registros!$A$2:$A$6000,"MOV",Registros!$B$2:$B$6000,$A1464)&gt;0,1,0)</f>
        <v/>
      </c>
      <c r="H1464">
        <f>IF($G1464=1,SUMIFS(Registros!$F$2:$F$6000,Registros!$A$2:$A$6000,"MOV",Registros!$B$2:$B$6000,$A1464),0)</f>
        <v/>
      </c>
      <c r="I1464">
        <f>IF(COUNTIFS(Registros!$A$2:$A$6000,"CS",Registros!$B$2:$B$6000,$A1464)&gt;0,1,0)</f>
        <v/>
      </c>
      <c r="J1464">
        <f>IF($I1464=1,SUMIFS(Registros!$I$2:$I$6000,Registros!$A$2:$A$6000,"CS",Registros!$B$2:$B$6000,$A1464),0)</f>
        <v/>
      </c>
      <c r="K1464">
        <f>IF(COUNTIFS(Winback!$K$2:$K$300,$D1464)&gt;0,1,0)</f>
        <v/>
      </c>
      <c r="L1464">
        <f>IF(AND($K1464=1,LEFT($A1464,3)="WB-"),SUMIFS(Winback!$D$2:$D$300,Winback!$K$2:$K$300,$D1464),0)</f>
        <v/>
      </c>
      <c r="M1464">
        <f>IF(OR($E1464=1,$G1464=1,SUMIFS(Registros!$J$2:$J$6000,Registros!$B$2:$B$6000,$A1464)&gt;0),1,0)</f>
        <v/>
      </c>
      <c r="N1464">
        <f>IF($J1464&gt;0,1,IF(COUNTIFS(Registros!$A$2:$A$6000,"CS",Registros!$B$2:$B$6000,$A1464,Registros!$K$2:$K$6000,"&lt;&gt;")&gt;0,1,0))</f>
        <v/>
      </c>
      <c r="O1464">
        <f>IF(AND($K1464=1,$E1464=0,$G1464=0,$I1464=0),"WINBACK",IF(AND($M1464=1,$N1464&gt;0),"CONVERGENTE",IF($M1464=1,"SOLO MÓVIL",IF($N1464&gt;0,"SOLO FIJO / INTERNET","SIN SERVICIOS"))))</f>
        <v/>
      </c>
      <c r="P1464">
        <f>IF($O1464="WINBACK","Recuperar (winback)",IF($O1464="CONVERGENTE","Upgrade / más líneas",IF($O1464="SOLO MÓVIL","Ofrecer fijo + internet (FLBBTV)",IF($O1464="SOLO FIJO / INTERNET","Ofrecer línea móvil Nextphone","Oferta completa (móvil + fijo + internet)"))))</f>
        <v/>
      </c>
      <c r="Q1464">
        <f>$F1464+$H1464+$L1464</f>
        <v/>
      </c>
      <c r="R1464">
        <f>IFERROR(VLOOKUP($A1464,Registros!$B$2:$G$6000,6,0),IFERROR(VLOOKUP($D1464,Winback!$B$2:$C$300,2,0),""))</f>
        <v/>
      </c>
      <c r="S1464">
        <f>IF($E1464=1,"NP","")&amp;IF($G1464=1,"+MOV","")&amp;IF($I1464=1,"+CS","")&amp;IF($K1464=1,"+WB","")</f>
        <v/>
      </c>
      <c r="T1464">
        <f>$E1464+$G1464+$I1464+$K1464</f>
        <v/>
      </c>
    </row>
    <row r="1465">
      <c r="A1465" t="inlineStr">
        <is>
          <t>353071230000</t>
        </is>
      </c>
      <c r="B1465" t="inlineStr">
        <is>
          <t>35307123</t>
        </is>
      </c>
      <c r="C1465" t="inlineStr">
        <is>
          <t>PABLO VAZQUEZ PEREZ</t>
        </is>
      </c>
      <c r="D1465" t="inlineStr">
        <is>
          <t>PABLOVAZQUEZPEREZ</t>
        </is>
      </c>
      <c r="E1465">
        <f>IF(COUNTIFS(Registros!$A$2:$A$6000,"NP",Registros!$B$2:$B$6000,$A1465)&gt;0,1,0)</f>
        <v/>
      </c>
      <c r="F1465">
        <f>IF($E1465=1,SUMIFS(Registros!$F$2:$F$6000,Registros!$A$2:$A$6000,"NP",Registros!$B$2:$B$6000,$A1465),0)</f>
        <v/>
      </c>
      <c r="G1465">
        <f>IF(COUNTIFS(Registros!$A$2:$A$6000,"MOV",Registros!$B$2:$B$6000,$A1465)&gt;0,1,0)</f>
        <v/>
      </c>
      <c r="H1465">
        <f>IF($G1465=1,SUMIFS(Registros!$F$2:$F$6000,Registros!$A$2:$A$6000,"MOV",Registros!$B$2:$B$6000,$A1465),0)</f>
        <v/>
      </c>
      <c r="I1465">
        <f>IF(COUNTIFS(Registros!$A$2:$A$6000,"CS",Registros!$B$2:$B$6000,$A1465)&gt;0,1,0)</f>
        <v/>
      </c>
      <c r="J1465">
        <f>IF($I1465=1,SUMIFS(Registros!$I$2:$I$6000,Registros!$A$2:$A$6000,"CS",Registros!$B$2:$B$6000,$A1465),0)</f>
        <v/>
      </c>
      <c r="K1465">
        <f>IF(COUNTIFS(Winback!$K$2:$K$300,$D1465)&gt;0,1,0)</f>
        <v/>
      </c>
      <c r="L1465">
        <f>IF(AND($K1465=1,LEFT($A1465,3)="WB-"),SUMIFS(Winback!$D$2:$D$300,Winback!$K$2:$K$300,$D1465),0)</f>
        <v/>
      </c>
      <c r="M1465">
        <f>IF(OR($E1465=1,$G1465=1,SUMIFS(Registros!$J$2:$J$6000,Registros!$B$2:$B$6000,$A1465)&gt;0),1,0)</f>
        <v/>
      </c>
      <c r="N1465">
        <f>IF($J1465&gt;0,1,IF(COUNTIFS(Registros!$A$2:$A$6000,"CS",Registros!$B$2:$B$6000,$A1465,Registros!$K$2:$K$6000,"&lt;&gt;")&gt;0,1,0))</f>
        <v/>
      </c>
      <c r="O1465">
        <f>IF(AND($K1465=1,$E1465=0,$G1465=0,$I1465=0),"WINBACK",IF(AND($M1465=1,$N1465&gt;0),"CONVERGENTE",IF($M1465=1,"SOLO MÓVIL",IF($N1465&gt;0,"SOLO FIJO / INTERNET","SIN SERVICIOS"))))</f>
        <v/>
      </c>
      <c r="P1465">
        <f>IF($O1465="WINBACK","Recuperar (winback)",IF($O1465="CONVERGENTE","Upgrade / más líneas",IF($O1465="SOLO MÓVIL","Ofrecer fijo + internet (FLBBTV)",IF($O1465="SOLO FIJO / INTERNET","Ofrecer línea móvil Nextphone","Oferta completa (móvil + fijo + internet)"))))</f>
        <v/>
      </c>
      <c r="Q1465">
        <f>$F1465+$H1465+$L1465</f>
        <v/>
      </c>
      <c r="R1465">
        <f>IFERROR(VLOOKUP($A1465,Registros!$B$2:$G$6000,6,0),IFERROR(VLOOKUP($D1465,Winback!$B$2:$C$300,2,0),""))</f>
        <v/>
      </c>
      <c r="S1465">
        <f>IF($E1465=1,"NP","")&amp;IF($G1465=1,"+MOV","")&amp;IF($I1465=1,"+CS","")&amp;IF($K1465=1,"+WB","")</f>
        <v/>
      </c>
      <c r="T1465">
        <f>$E1465+$G1465+$I1465+$K1465</f>
        <v/>
      </c>
    </row>
    <row r="1466">
      <c r="A1466" t="inlineStr">
        <is>
          <t>365013730000</t>
        </is>
      </c>
      <c r="B1466" t="inlineStr">
        <is>
          <t>36501373</t>
        </is>
      </c>
      <c r="C1466" t="inlineStr">
        <is>
          <t>GLIODILMA EVELIA ITURRALDE CASTILLERO</t>
        </is>
      </c>
      <c r="D1466" t="inlineStr">
        <is>
          <t>GLIODILMAEVELIAITURRALDECASTILLERO</t>
        </is>
      </c>
      <c r="E1466">
        <f>IF(COUNTIFS(Registros!$A$2:$A$6000,"NP",Registros!$B$2:$B$6000,$A1466)&gt;0,1,0)</f>
        <v/>
      </c>
      <c r="F1466">
        <f>IF($E1466=1,SUMIFS(Registros!$F$2:$F$6000,Registros!$A$2:$A$6000,"NP",Registros!$B$2:$B$6000,$A1466),0)</f>
        <v/>
      </c>
      <c r="G1466">
        <f>IF(COUNTIFS(Registros!$A$2:$A$6000,"MOV",Registros!$B$2:$B$6000,$A1466)&gt;0,1,0)</f>
        <v/>
      </c>
      <c r="H1466">
        <f>IF($G1466=1,SUMIFS(Registros!$F$2:$F$6000,Registros!$A$2:$A$6000,"MOV",Registros!$B$2:$B$6000,$A1466),0)</f>
        <v/>
      </c>
      <c r="I1466">
        <f>IF(COUNTIFS(Registros!$A$2:$A$6000,"CS",Registros!$B$2:$B$6000,$A1466)&gt;0,1,0)</f>
        <v/>
      </c>
      <c r="J1466">
        <f>IF($I1466=1,SUMIFS(Registros!$I$2:$I$6000,Registros!$A$2:$A$6000,"CS",Registros!$B$2:$B$6000,$A1466),0)</f>
        <v/>
      </c>
      <c r="K1466">
        <f>IF(COUNTIFS(Winback!$K$2:$K$300,$D1466)&gt;0,1,0)</f>
        <v/>
      </c>
      <c r="L1466">
        <f>IF(AND($K1466=1,LEFT($A1466,3)="WB-"),SUMIFS(Winback!$D$2:$D$300,Winback!$K$2:$K$300,$D1466),0)</f>
        <v/>
      </c>
      <c r="M1466">
        <f>IF(OR($E1466=1,$G1466=1,SUMIFS(Registros!$J$2:$J$6000,Registros!$B$2:$B$6000,$A1466)&gt;0),1,0)</f>
        <v/>
      </c>
      <c r="N1466">
        <f>IF($J1466&gt;0,1,IF(COUNTIFS(Registros!$A$2:$A$6000,"CS",Registros!$B$2:$B$6000,$A1466,Registros!$K$2:$K$6000,"&lt;&gt;")&gt;0,1,0))</f>
        <v/>
      </c>
      <c r="O1466">
        <f>IF(AND($K1466=1,$E1466=0,$G1466=0,$I1466=0),"WINBACK",IF(AND($M1466=1,$N1466&gt;0),"CONVERGENTE",IF($M1466=1,"SOLO MÓVIL",IF($N1466&gt;0,"SOLO FIJO / INTERNET","SIN SERVICIOS"))))</f>
        <v/>
      </c>
      <c r="P1466">
        <f>IF($O1466="WINBACK","Recuperar (winback)",IF($O1466="CONVERGENTE","Upgrade / más líneas",IF($O1466="SOLO MÓVIL","Ofrecer fijo + internet (FLBBTV)",IF($O1466="SOLO FIJO / INTERNET","Ofrecer línea móvil Nextphone","Oferta completa (móvil + fijo + internet)"))))</f>
        <v/>
      </c>
      <c r="Q1466">
        <f>$F1466+$H1466+$L1466</f>
        <v/>
      </c>
      <c r="R1466">
        <f>IFERROR(VLOOKUP($A1466,Registros!$B$2:$G$6000,6,0),IFERROR(VLOOKUP($D1466,Winback!$B$2:$C$300,2,0),""))</f>
        <v/>
      </c>
      <c r="S1466">
        <f>IF($E1466=1,"NP","")&amp;IF($G1466=1,"+MOV","")&amp;IF($I1466=1,"+CS","")&amp;IF($K1466=1,"+WB","")</f>
        <v/>
      </c>
      <c r="T1466">
        <f>$E1466+$G1466+$I1466+$K1466</f>
        <v/>
      </c>
    </row>
    <row r="1467">
      <c r="A1467" t="inlineStr">
        <is>
          <t>329521800000</t>
        </is>
      </c>
      <c r="B1467" t="inlineStr">
        <is>
          <t>32952180</t>
        </is>
      </c>
      <c r="C1467" t="inlineStr">
        <is>
          <t>Blanca Lilibeth Villarreal Barrios</t>
        </is>
      </c>
      <c r="D1467" t="inlineStr">
        <is>
          <t>BLANCALILIBETHVILLARREALBARRIOS</t>
        </is>
      </c>
      <c r="E1467">
        <f>IF(COUNTIFS(Registros!$A$2:$A$6000,"NP",Registros!$B$2:$B$6000,$A1467)&gt;0,1,0)</f>
        <v/>
      </c>
      <c r="F1467">
        <f>IF($E1467=1,SUMIFS(Registros!$F$2:$F$6000,Registros!$A$2:$A$6000,"NP",Registros!$B$2:$B$6000,$A1467),0)</f>
        <v/>
      </c>
      <c r="G1467">
        <f>IF(COUNTIFS(Registros!$A$2:$A$6000,"MOV",Registros!$B$2:$B$6000,$A1467)&gt;0,1,0)</f>
        <v/>
      </c>
      <c r="H1467">
        <f>IF($G1467=1,SUMIFS(Registros!$F$2:$F$6000,Registros!$A$2:$A$6000,"MOV",Registros!$B$2:$B$6000,$A1467),0)</f>
        <v/>
      </c>
      <c r="I1467">
        <f>IF(COUNTIFS(Registros!$A$2:$A$6000,"CS",Registros!$B$2:$B$6000,$A1467)&gt;0,1,0)</f>
        <v/>
      </c>
      <c r="J1467">
        <f>IF($I1467=1,SUMIFS(Registros!$I$2:$I$6000,Registros!$A$2:$A$6000,"CS",Registros!$B$2:$B$6000,$A1467),0)</f>
        <v/>
      </c>
      <c r="K1467">
        <f>IF(COUNTIFS(Winback!$K$2:$K$300,$D1467)&gt;0,1,0)</f>
        <v/>
      </c>
      <c r="L1467">
        <f>IF(AND($K1467=1,LEFT($A1467,3)="WB-"),SUMIFS(Winback!$D$2:$D$300,Winback!$K$2:$K$300,$D1467),0)</f>
        <v/>
      </c>
      <c r="M1467">
        <f>IF(OR($E1467=1,$G1467=1,SUMIFS(Registros!$J$2:$J$6000,Registros!$B$2:$B$6000,$A1467)&gt;0),1,0)</f>
        <v/>
      </c>
      <c r="N1467">
        <f>IF($J1467&gt;0,1,IF(COUNTIFS(Registros!$A$2:$A$6000,"CS",Registros!$B$2:$B$6000,$A1467,Registros!$K$2:$K$6000,"&lt;&gt;")&gt;0,1,0))</f>
        <v/>
      </c>
      <c r="O1467">
        <f>IF(AND($K1467=1,$E1467=0,$G1467=0,$I1467=0),"WINBACK",IF(AND($M1467=1,$N1467&gt;0),"CONVERGENTE",IF($M1467=1,"SOLO MÓVIL",IF($N1467&gt;0,"SOLO FIJO / INTERNET","SIN SERVICIOS"))))</f>
        <v/>
      </c>
      <c r="P1467">
        <f>IF($O1467="WINBACK","Recuperar (winback)",IF($O1467="CONVERGENTE","Upgrade / más líneas",IF($O1467="SOLO MÓVIL","Ofrecer fijo + internet (FLBBTV)",IF($O1467="SOLO FIJO / INTERNET","Ofrecer línea móvil Nextphone","Oferta completa (móvil + fijo + internet)"))))</f>
        <v/>
      </c>
      <c r="Q1467">
        <f>$F1467+$H1467+$L1467</f>
        <v/>
      </c>
      <c r="R1467">
        <f>IFERROR(VLOOKUP($A1467,Registros!$B$2:$G$6000,6,0),IFERROR(VLOOKUP($D1467,Winback!$B$2:$C$300,2,0),""))</f>
        <v/>
      </c>
      <c r="S1467">
        <f>IF($E1467=1,"NP","")&amp;IF($G1467=1,"+MOV","")&amp;IF($I1467=1,"+CS","")&amp;IF($K1467=1,"+WB","")</f>
        <v/>
      </c>
      <c r="T1467">
        <f>$E1467+$G1467+$I1467+$K1467</f>
        <v/>
      </c>
    </row>
    <row r="1468">
      <c r="A1468" t="inlineStr">
        <is>
          <t>321796390000</t>
        </is>
      </c>
      <c r="B1468" t="inlineStr">
        <is>
          <t>32179639</t>
        </is>
      </c>
      <c r="C1468" t="inlineStr">
        <is>
          <t>ENERGY STORE</t>
        </is>
      </c>
      <c r="D1468" t="inlineStr">
        <is>
          <t>ENERGYSTORE</t>
        </is>
      </c>
      <c r="E1468">
        <f>IF(COUNTIFS(Registros!$A$2:$A$6000,"NP",Registros!$B$2:$B$6000,$A1468)&gt;0,1,0)</f>
        <v/>
      </c>
      <c r="F1468">
        <f>IF($E1468=1,SUMIFS(Registros!$F$2:$F$6000,Registros!$A$2:$A$6000,"NP",Registros!$B$2:$B$6000,$A1468),0)</f>
        <v/>
      </c>
      <c r="G1468">
        <f>IF(COUNTIFS(Registros!$A$2:$A$6000,"MOV",Registros!$B$2:$B$6000,$A1468)&gt;0,1,0)</f>
        <v/>
      </c>
      <c r="H1468">
        <f>IF($G1468=1,SUMIFS(Registros!$F$2:$F$6000,Registros!$A$2:$A$6000,"MOV",Registros!$B$2:$B$6000,$A1468),0)</f>
        <v/>
      </c>
      <c r="I1468">
        <f>IF(COUNTIFS(Registros!$A$2:$A$6000,"CS",Registros!$B$2:$B$6000,$A1468)&gt;0,1,0)</f>
        <v/>
      </c>
      <c r="J1468">
        <f>IF($I1468=1,SUMIFS(Registros!$I$2:$I$6000,Registros!$A$2:$A$6000,"CS",Registros!$B$2:$B$6000,$A1468),0)</f>
        <v/>
      </c>
      <c r="K1468">
        <f>IF(COUNTIFS(Winback!$K$2:$K$300,$D1468)&gt;0,1,0)</f>
        <v/>
      </c>
      <c r="L1468">
        <f>IF(AND($K1468=1,LEFT($A1468,3)="WB-"),SUMIFS(Winback!$D$2:$D$300,Winback!$K$2:$K$300,$D1468),0)</f>
        <v/>
      </c>
      <c r="M1468">
        <f>IF(OR($E1468=1,$G1468=1,SUMIFS(Registros!$J$2:$J$6000,Registros!$B$2:$B$6000,$A1468)&gt;0),1,0)</f>
        <v/>
      </c>
      <c r="N1468">
        <f>IF($J1468&gt;0,1,IF(COUNTIFS(Registros!$A$2:$A$6000,"CS",Registros!$B$2:$B$6000,$A1468,Registros!$K$2:$K$6000,"&lt;&gt;")&gt;0,1,0))</f>
        <v/>
      </c>
      <c r="O1468">
        <f>IF(AND($K1468=1,$E1468=0,$G1468=0,$I1468=0),"WINBACK",IF(AND($M1468=1,$N1468&gt;0),"CONVERGENTE",IF($M1468=1,"SOLO MÓVIL",IF($N1468&gt;0,"SOLO FIJO / INTERNET","SIN SERVICIOS"))))</f>
        <v/>
      </c>
      <c r="P1468">
        <f>IF($O1468="WINBACK","Recuperar (winback)",IF($O1468="CONVERGENTE","Upgrade / más líneas",IF($O1468="SOLO MÓVIL","Ofrecer fijo + internet (FLBBTV)",IF($O1468="SOLO FIJO / INTERNET","Ofrecer línea móvil Nextphone","Oferta completa (móvil + fijo + internet)"))))</f>
        <v/>
      </c>
      <c r="Q1468">
        <f>$F1468+$H1468+$L1468</f>
        <v/>
      </c>
      <c r="R1468">
        <f>IFERROR(VLOOKUP($A1468,Registros!$B$2:$G$6000,6,0),IFERROR(VLOOKUP($D1468,Winback!$B$2:$C$300,2,0),""))</f>
        <v/>
      </c>
      <c r="S1468">
        <f>IF($E1468=1,"NP","")&amp;IF($G1468=1,"+MOV","")&amp;IF($I1468=1,"+CS","")&amp;IF($K1468=1,"+WB","")</f>
        <v/>
      </c>
      <c r="T1468">
        <f>$E1468+$G1468+$I1468+$K1468</f>
        <v/>
      </c>
    </row>
    <row r="1469">
      <c r="A1469" t="inlineStr">
        <is>
          <t>338268610000</t>
        </is>
      </c>
      <c r="B1469" t="inlineStr">
        <is>
          <t>33826861</t>
        </is>
      </c>
      <c r="C1469" t="inlineStr">
        <is>
          <t>OMAYRA DE GARCIA</t>
        </is>
      </c>
      <c r="D1469" t="inlineStr">
        <is>
          <t>OMAYRADEGARCIA</t>
        </is>
      </c>
      <c r="E1469">
        <f>IF(COUNTIFS(Registros!$A$2:$A$6000,"NP",Registros!$B$2:$B$6000,$A1469)&gt;0,1,0)</f>
        <v/>
      </c>
      <c r="F1469">
        <f>IF($E1469=1,SUMIFS(Registros!$F$2:$F$6000,Registros!$A$2:$A$6000,"NP",Registros!$B$2:$B$6000,$A1469),0)</f>
        <v/>
      </c>
      <c r="G1469">
        <f>IF(COUNTIFS(Registros!$A$2:$A$6000,"MOV",Registros!$B$2:$B$6000,$A1469)&gt;0,1,0)</f>
        <v/>
      </c>
      <c r="H1469">
        <f>IF($G1469=1,SUMIFS(Registros!$F$2:$F$6000,Registros!$A$2:$A$6000,"MOV",Registros!$B$2:$B$6000,$A1469),0)</f>
        <v/>
      </c>
      <c r="I1469">
        <f>IF(COUNTIFS(Registros!$A$2:$A$6000,"CS",Registros!$B$2:$B$6000,$A1469)&gt;0,1,0)</f>
        <v/>
      </c>
      <c r="J1469">
        <f>IF($I1469=1,SUMIFS(Registros!$I$2:$I$6000,Registros!$A$2:$A$6000,"CS",Registros!$B$2:$B$6000,$A1469),0)</f>
        <v/>
      </c>
      <c r="K1469">
        <f>IF(COUNTIFS(Winback!$K$2:$K$300,$D1469)&gt;0,1,0)</f>
        <v/>
      </c>
      <c r="L1469">
        <f>IF(AND($K1469=1,LEFT($A1469,3)="WB-"),SUMIFS(Winback!$D$2:$D$300,Winback!$K$2:$K$300,$D1469),0)</f>
        <v/>
      </c>
      <c r="M1469">
        <f>IF(OR($E1469=1,$G1469=1,SUMIFS(Registros!$J$2:$J$6000,Registros!$B$2:$B$6000,$A1469)&gt;0),1,0)</f>
        <v/>
      </c>
      <c r="N1469">
        <f>IF($J1469&gt;0,1,IF(COUNTIFS(Registros!$A$2:$A$6000,"CS",Registros!$B$2:$B$6000,$A1469,Registros!$K$2:$K$6000,"&lt;&gt;")&gt;0,1,0))</f>
        <v/>
      </c>
      <c r="O1469">
        <f>IF(AND($K1469=1,$E1469=0,$G1469=0,$I1469=0),"WINBACK",IF(AND($M1469=1,$N1469&gt;0),"CONVERGENTE",IF($M1469=1,"SOLO MÓVIL",IF($N1469&gt;0,"SOLO FIJO / INTERNET","SIN SERVICIOS"))))</f>
        <v/>
      </c>
      <c r="P1469">
        <f>IF($O1469="WINBACK","Recuperar (winback)",IF($O1469="CONVERGENTE","Upgrade / más líneas",IF($O1469="SOLO MÓVIL","Ofrecer fijo + internet (FLBBTV)",IF($O1469="SOLO FIJO / INTERNET","Ofrecer línea móvil Nextphone","Oferta completa (móvil + fijo + internet)"))))</f>
        <v/>
      </c>
      <c r="Q1469">
        <f>$F1469+$H1469+$L1469</f>
        <v/>
      </c>
      <c r="R1469">
        <f>IFERROR(VLOOKUP($A1469,Registros!$B$2:$G$6000,6,0),IFERROR(VLOOKUP($D1469,Winback!$B$2:$C$300,2,0),""))</f>
        <v/>
      </c>
      <c r="S1469">
        <f>IF($E1469=1,"NP","")&amp;IF($G1469=1,"+MOV","")&amp;IF($I1469=1,"+CS","")&amp;IF($K1469=1,"+WB","")</f>
        <v/>
      </c>
      <c r="T1469">
        <f>$E1469+$G1469+$I1469+$K1469</f>
        <v/>
      </c>
    </row>
    <row r="1470">
      <c r="A1470" t="inlineStr">
        <is>
          <t>341095080000</t>
        </is>
      </c>
      <c r="B1470" t="inlineStr">
        <is>
          <t>34109508</t>
        </is>
      </c>
      <c r="C1470" t="inlineStr">
        <is>
          <t>SERVICIOS Y NOVEDADES MAJA</t>
        </is>
      </c>
      <c r="D1470" t="inlineStr">
        <is>
          <t>SERVICIOSYNOVEDADESMAJA</t>
        </is>
      </c>
      <c r="E1470">
        <f>IF(COUNTIFS(Registros!$A$2:$A$6000,"NP",Registros!$B$2:$B$6000,$A1470)&gt;0,1,0)</f>
        <v/>
      </c>
      <c r="F1470">
        <f>IF($E1470=1,SUMIFS(Registros!$F$2:$F$6000,Registros!$A$2:$A$6000,"NP",Registros!$B$2:$B$6000,$A1470),0)</f>
        <v/>
      </c>
      <c r="G1470">
        <f>IF(COUNTIFS(Registros!$A$2:$A$6000,"MOV",Registros!$B$2:$B$6000,$A1470)&gt;0,1,0)</f>
        <v/>
      </c>
      <c r="H1470">
        <f>IF($G1470=1,SUMIFS(Registros!$F$2:$F$6000,Registros!$A$2:$A$6000,"MOV",Registros!$B$2:$B$6000,$A1470),0)</f>
        <v/>
      </c>
      <c r="I1470">
        <f>IF(COUNTIFS(Registros!$A$2:$A$6000,"CS",Registros!$B$2:$B$6000,$A1470)&gt;0,1,0)</f>
        <v/>
      </c>
      <c r="J1470">
        <f>IF($I1470=1,SUMIFS(Registros!$I$2:$I$6000,Registros!$A$2:$A$6000,"CS",Registros!$B$2:$B$6000,$A1470),0)</f>
        <v/>
      </c>
      <c r="K1470">
        <f>IF(COUNTIFS(Winback!$K$2:$K$300,$D1470)&gt;0,1,0)</f>
        <v/>
      </c>
      <c r="L1470">
        <f>IF(AND($K1470=1,LEFT($A1470,3)="WB-"),SUMIFS(Winback!$D$2:$D$300,Winback!$K$2:$K$300,$D1470),0)</f>
        <v/>
      </c>
      <c r="M1470">
        <f>IF(OR($E1470=1,$G1470=1,SUMIFS(Registros!$J$2:$J$6000,Registros!$B$2:$B$6000,$A1470)&gt;0),1,0)</f>
        <v/>
      </c>
      <c r="N1470">
        <f>IF($J1470&gt;0,1,IF(COUNTIFS(Registros!$A$2:$A$6000,"CS",Registros!$B$2:$B$6000,$A1470,Registros!$K$2:$K$6000,"&lt;&gt;")&gt;0,1,0))</f>
        <v/>
      </c>
      <c r="O1470">
        <f>IF(AND($K1470=1,$E1470=0,$G1470=0,$I1470=0),"WINBACK",IF(AND($M1470=1,$N1470&gt;0),"CONVERGENTE",IF($M1470=1,"SOLO MÓVIL",IF($N1470&gt;0,"SOLO FIJO / INTERNET","SIN SERVICIOS"))))</f>
        <v/>
      </c>
      <c r="P1470">
        <f>IF($O1470="WINBACK","Recuperar (winback)",IF($O1470="CONVERGENTE","Upgrade / más líneas",IF($O1470="SOLO MÓVIL","Ofrecer fijo + internet (FLBBTV)",IF($O1470="SOLO FIJO / INTERNET","Ofrecer línea móvil Nextphone","Oferta completa (móvil + fijo + internet)"))))</f>
        <v/>
      </c>
      <c r="Q1470">
        <f>$F1470+$H1470+$L1470</f>
        <v/>
      </c>
      <c r="R1470">
        <f>IFERROR(VLOOKUP($A1470,Registros!$B$2:$G$6000,6,0),IFERROR(VLOOKUP($D1470,Winback!$B$2:$C$300,2,0),""))</f>
        <v/>
      </c>
      <c r="S1470">
        <f>IF($E1470=1,"NP","")&amp;IF($G1470=1,"+MOV","")&amp;IF($I1470=1,"+CS","")&amp;IF($K1470=1,"+WB","")</f>
        <v/>
      </c>
      <c r="T1470">
        <f>$E1470+$G1470+$I1470+$K1470</f>
        <v/>
      </c>
    </row>
    <row r="1471">
      <c r="A1471" t="inlineStr">
        <is>
          <t>343125410000</t>
        </is>
      </c>
      <c r="B1471" t="inlineStr">
        <is>
          <t>34312541</t>
        </is>
      </c>
      <c r="C1471" t="inlineStr">
        <is>
          <t>MARIO ENRIQUE BARRIA DOMINGUEZ</t>
        </is>
      </c>
      <c r="D1471" t="inlineStr">
        <is>
          <t>MARIOENRIQUEBARRIADOMINGUEZ</t>
        </is>
      </c>
      <c r="E1471">
        <f>IF(COUNTIFS(Registros!$A$2:$A$6000,"NP",Registros!$B$2:$B$6000,$A1471)&gt;0,1,0)</f>
        <v/>
      </c>
      <c r="F1471">
        <f>IF($E1471=1,SUMIFS(Registros!$F$2:$F$6000,Registros!$A$2:$A$6000,"NP",Registros!$B$2:$B$6000,$A1471),0)</f>
        <v/>
      </c>
      <c r="G1471">
        <f>IF(COUNTIFS(Registros!$A$2:$A$6000,"MOV",Registros!$B$2:$B$6000,$A1471)&gt;0,1,0)</f>
        <v/>
      </c>
      <c r="H1471">
        <f>IF($G1471=1,SUMIFS(Registros!$F$2:$F$6000,Registros!$A$2:$A$6000,"MOV",Registros!$B$2:$B$6000,$A1471),0)</f>
        <v/>
      </c>
      <c r="I1471">
        <f>IF(COUNTIFS(Registros!$A$2:$A$6000,"CS",Registros!$B$2:$B$6000,$A1471)&gt;0,1,0)</f>
        <v/>
      </c>
      <c r="J1471">
        <f>IF($I1471=1,SUMIFS(Registros!$I$2:$I$6000,Registros!$A$2:$A$6000,"CS",Registros!$B$2:$B$6000,$A1471),0)</f>
        <v/>
      </c>
      <c r="K1471">
        <f>IF(COUNTIFS(Winback!$K$2:$K$300,$D1471)&gt;0,1,0)</f>
        <v/>
      </c>
      <c r="L1471">
        <f>IF(AND($K1471=1,LEFT($A1471,3)="WB-"),SUMIFS(Winback!$D$2:$D$300,Winback!$K$2:$K$300,$D1471),0)</f>
        <v/>
      </c>
      <c r="M1471">
        <f>IF(OR($E1471=1,$G1471=1,SUMIFS(Registros!$J$2:$J$6000,Registros!$B$2:$B$6000,$A1471)&gt;0),1,0)</f>
        <v/>
      </c>
      <c r="N1471">
        <f>IF($J1471&gt;0,1,IF(COUNTIFS(Registros!$A$2:$A$6000,"CS",Registros!$B$2:$B$6000,$A1471,Registros!$K$2:$K$6000,"&lt;&gt;")&gt;0,1,0))</f>
        <v/>
      </c>
      <c r="O1471">
        <f>IF(AND($K1471=1,$E1471=0,$G1471=0,$I1471=0),"WINBACK",IF(AND($M1471=1,$N1471&gt;0),"CONVERGENTE",IF($M1471=1,"SOLO MÓVIL",IF($N1471&gt;0,"SOLO FIJO / INTERNET","SIN SERVICIOS"))))</f>
        <v/>
      </c>
      <c r="P1471">
        <f>IF($O1471="WINBACK","Recuperar (winback)",IF($O1471="CONVERGENTE","Upgrade / más líneas",IF($O1471="SOLO MÓVIL","Ofrecer fijo + internet (FLBBTV)",IF($O1471="SOLO FIJO / INTERNET","Ofrecer línea móvil Nextphone","Oferta completa (móvil + fijo + internet)"))))</f>
        <v/>
      </c>
      <c r="Q1471">
        <f>$F1471+$H1471+$L1471</f>
        <v/>
      </c>
      <c r="R1471">
        <f>IFERROR(VLOOKUP($A1471,Registros!$B$2:$G$6000,6,0),IFERROR(VLOOKUP($D1471,Winback!$B$2:$C$300,2,0),""))</f>
        <v/>
      </c>
      <c r="S1471">
        <f>IF($E1471=1,"NP","")&amp;IF($G1471=1,"+MOV","")&amp;IF($I1471=1,"+CS","")&amp;IF($K1471=1,"+WB","")</f>
        <v/>
      </c>
      <c r="T1471">
        <f>$E1471+$G1471+$I1471+$K1471</f>
        <v/>
      </c>
    </row>
    <row r="1472">
      <c r="A1472" t="inlineStr">
        <is>
          <t>355247910000</t>
        </is>
      </c>
      <c r="B1472" t="inlineStr">
        <is>
          <t>35524791</t>
        </is>
      </c>
      <c r="C1472" t="inlineStr">
        <is>
          <t>AGUAS CORP</t>
        </is>
      </c>
      <c r="D1472" t="inlineStr">
        <is>
          <t>AGUASCORP</t>
        </is>
      </c>
      <c r="E1472">
        <f>IF(COUNTIFS(Registros!$A$2:$A$6000,"NP",Registros!$B$2:$B$6000,$A1472)&gt;0,1,0)</f>
        <v/>
      </c>
      <c r="F1472">
        <f>IF($E1472=1,SUMIFS(Registros!$F$2:$F$6000,Registros!$A$2:$A$6000,"NP",Registros!$B$2:$B$6000,$A1472),0)</f>
        <v/>
      </c>
      <c r="G1472">
        <f>IF(COUNTIFS(Registros!$A$2:$A$6000,"MOV",Registros!$B$2:$B$6000,$A1472)&gt;0,1,0)</f>
        <v/>
      </c>
      <c r="H1472">
        <f>IF($G1472=1,SUMIFS(Registros!$F$2:$F$6000,Registros!$A$2:$A$6000,"MOV",Registros!$B$2:$B$6000,$A1472),0)</f>
        <v/>
      </c>
      <c r="I1472">
        <f>IF(COUNTIFS(Registros!$A$2:$A$6000,"CS",Registros!$B$2:$B$6000,$A1472)&gt;0,1,0)</f>
        <v/>
      </c>
      <c r="J1472">
        <f>IF($I1472=1,SUMIFS(Registros!$I$2:$I$6000,Registros!$A$2:$A$6000,"CS",Registros!$B$2:$B$6000,$A1472),0)</f>
        <v/>
      </c>
      <c r="K1472">
        <f>IF(COUNTIFS(Winback!$K$2:$K$300,$D1472)&gt;0,1,0)</f>
        <v/>
      </c>
      <c r="L1472">
        <f>IF(AND($K1472=1,LEFT($A1472,3)="WB-"),SUMIFS(Winback!$D$2:$D$300,Winback!$K$2:$K$300,$D1472),0)</f>
        <v/>
      </c>
      <c r="M1472">
        <f>IF(OR($E1472=1,$G1472=1,SUMIFS(Registros!$J$2:$J$6000,Registros!$B$2:$B$6000,$A1472)&gt;0),1,0)</f>
        <v/>
      </c>
      <c r="N1472">
        <f>IF($J1472&gt;0,1,IF(COUNTIFS(Registros!$A$2:$A$6000,"CS",Registros!$B$2:$B$6000,$A1472,Registros!$K$2:$K$6000,"&lt;&gt;")&gt;0,1,0))</f>
        <v/>
      </c>
      <c r="O1472">
        <f>IF(AND($K1472=1,$E1472=0,$G1472=0,$I1472=0),"WINBACK",IF(AND($M1472=1,$N1472&gt;0),"CONVERGENTE",IF($M1472=1,"SOLO MÓVIL",IF($N1472&gt;0,"SOLO FIJO / INTERNET","SIN SERVICIOS"))))</f>
        <v/>
      </c>
      <c r="P1472">
        <f>IF($O1472="WINBACK","Recuperar (winback)",IF($O1472="CONVERGENTE","Upgrade / más líneas",IF($O1472="SOLO MÓVIL","Ofrecer fijo + internet (FLBBTV)",IF($O1472="SOLO FIJO / INTERNET","Ofrecer línea móvil Nextphone","Oferta completa (móvil + fijo + internet)"))))</f>
        <v/>
      </c>
      <c r="Q1472">
        <f>$F1472+$H1472+$L1472</f>
        <v/>
      </c>
      <c r="R1472">
        <f>IFERROR(VLOOKUP($A1472,Registros!$B$2:$G$6000,6,0),IFERROR(VLOOKUP($D1472,Winback!$B$2:$C$300,2,0),""))</f>
        <v/>
      </c>
      <c r="S1472">
        <f>IF($E1472=1,"NP","")&amp;IF($G1472=1,"+MOV","")&amp;IF($I1472=1,"+CS","")&amp;IF($K1472=1,"+WB","")</f>
        <v/>
      </c>
      <c r="T1472">
        <f>$E1472+$G1472+$I1472+$K1472</f>
        <v/>
      </c>
    </row>
    <row r="1473">
      <c r="A1473" t="inlineStr">
        <is>
          <t>321438280100</t>
        </is>
      </c>
      <c r="B1473" t="inlineStr">
        <is>
          <t>32143828</t>
        </is>
      </c>
      <c r="C1473" t="inlineStr">
        <is>
          <t>HOTEL EJECUTIVO</t>
        </is>
      </c>
      <c r="D1473" t="inlineStr">
        <is>
          <t>HOTELEJECUTIVO</t>
        </is>
      </c>
      <c r="E1473">
        <f>IF(COUNTIFS(Registros!$A$2:$A$6000,"NP",Registros!$B$2:$B$6000,$A1473)&gt;0,1,0)</f>
        <v/>
      </c>
      <c r="F1473">
        <f>IF($E1473=1,SUMIFS(Registros!$F$2:$F$6000,Registros!$A$2:$A$6000,"NP",Registros!$B$2:$B$6000,$A1473),0)</f>
        <v/>
      </c>
      <c r="G1473">
        <f>IF(COUNTIFS(Registros!$A$2:$A$6000,"MOV",Registros!$B$2:$B$6000,$A1473)&gt;0,1,0)</f>
        <v/>
      </c>
      <c r="H1473">
        <f>IF($G1473=1,SUMIFS(Registros!$F$2:$F$6000,Registros!$A$2:$A$6000,"MOV",Registros!$B$2:$B$6000,$A1473),0)</f>
        <v/>
      </c>
      <c r="I1473">
        <f>IF(COUNTIFS(Registros!$A$2:$A$6000,"CS",Registros!$B$2:$B$6000,$A1473)&gt;0,1,0)</f>
        <v/>
      </c>
      <c r="J1473">
        <f>IF($I1473=1,SUMIFS(Registros!$I$2:$I$6000,Registros!$A$2:$A$6000,"CS",Registros!$B$2:$B$6000,$A1473),0)</f>
        <v/>
      </c>
      <c r="K1473">
        <f>IF(COUNTIFS(Winback!$K$2:$K$300,$D1473)&gt;0,1,0)</f>
        <v/>
      </c>
      <c r="L1473">
        <f>IF(AND($K1473=1,LEFT($A1473,3)="WB-"),SUMIFS(Winback!$D$2:$D$300,Winback!$K$2:$K$300,$D1473),0)</f>
        <v/>
      </c>
      <c r="M1473">
        <f>IF(OR($E1473=1,$G1473=1,SUMIFS(Registros!$J$2:$J$6000,Registros!$B$2:$B$6000,$A1473)&gt;0),1,0)</f>
        <v/>
      </c>
      <c r="N1473">
        <f>IF($J1473&gt;0,1,IF(COUNTIFS(Registros!$A$2:$A$6000,"CS",Registros!$B$2:$B$6000,$A1473,Registros!$K$2:$K$6000,"&lt;&gt;")&gt;0,1,0))</f>
        <v/>
      </c>
      <c r="O1473">
        <f>IF(AND($K1473=1,$E1473=0,$G1473=0,$I1473=0),"WINBACK",IF(AND($M1473=1,$N1473&gt;0),"CONVERGENTE",IF($M1473=1,"SOLO MÓVIL",IF($N1473&gt;0,"SOLO FIJO / INTERNET","SIN SERVICIOS"))))</f>
        <v/>
      </c>
      <c r="P1473">
        <f>IF($O1473="WINBACK","Recuperar (winback)",IF($O1473="CONVERGENTE","Upgrade / más líneas",IF($O1473="SOLO MÓVIL","Ofrecer fijo + internet (FLBBTV)",IF($O1473="SOLO FIJO / INTERNET","Ofrecer línea móvil Nextphone","Oferta completa (móvil + fijo + internet)"))))</f>
        <v/>
      </c>
      <c r="Q1473">
        <f>$F1473+$H1473+$L1473</f>
        <v/>
      </c>
      <c r="R1473">
        <f>IFERROR(VLOOKUP($A1473,Registros!$B$2:$G$6000,6,0),IFERROR(VLOOKUP($D1473,Winback!$B$2:$C$300,2,0),""))</f>
        <v/>
      </c>
      <c r="S1473">
        <f>IF($E1473=1,"NP","")&amp;IF($G1473=1,"+MOV","")&amp;IF($I1473=1,"+CS","")&amp;IF($K1473=1,"+WB","")</f>
        <v/>
      </c>
      <c r="T1473">
        <f>$E1473+$G1473+$I1473+$K1473</f>
        <v/>
      </c>
    </row>
    <row r="1474">
      <c r="A1474" t="inlineStr">
        <is>
          <t>349276690000</t>
        </is>
      </c>
      <c r="B1474" t="inlineStr">
        <is>
          <t>34927669</t>
        </is>
      </c>
      <c r="C1474" t="inlineStr">
        <is>
          <t>EUSTORGIO CRUZ</t>
        </is>
      </c>
      <c r="D1474" t="inlineStr">
        <is>
          <t>EUSTORGIOCRUZ</t>
        </is>
      </c>
      <c r="E1474">
        <f>IF(COUNTIFS(Registros!$A$2:$A$6000,"NP",Registros!$B$2:$B$6000,$A1474)&gt;0,1,0)</f>
        <v/>
      </c>
      <c r="F1474">
        <f>IF($E1474=1,SUMIFS(Registros!$F$2:$F$6000,Registros!$A$2:$A$6000,"NP",Registros!$B$2:$B$6000,$A1474),0)</f>
        <v/>
      </c>
      <c r="G1474">
        <f>IF(COUNTIFS(Registros!$A$2:$A$6000,"MOV",Registros!$B$2:$B$6000,$A1474)&gt;0,1,0)</f>
        <v/>
      </c>
      <c r="H1474">
        <f>IF($G1474=1,SUMIFS(Registros!$F$2:$F$6000,Registros!$A$2:$A$6000,"MOV",Registros!$B$2:$B$6000,$A1474),0)</f>
        <v/>
      </c>
      <c r="I1474">
        <f>IF(COUNTIFS(Registros!$A$2:$A$6000,"CS",Registros!$B$2:$B$6000,$A1474)&gt;0,1,0)</f>
        <v/>
      </c>
      <c r="J1474">
        <f>IF($I1474=1,SUMIFS(Registros!$I$2:$I$6000,Registros!$A$2:$A$6000,"CS",Registros!$B$2:$B$6000,$A1474),0)</f>
        <v/>
      </c>
      <c r="K1474">
        <f>IF(COUNTIFS(Winback!$K$2:$K$300,$D1474)&gt;0,1,0)</f>
        <v/>
      </c>
      <c r="L1474">
        <f>IF(AND($K1474=1,LEFT($A1474,3)="WB-"),SUMIFS(Winback!$D$2:$D$300,Winback!$K$2:$K$300,$D1474),0)</f>
        <v/>
      </c>
      <c r="M1474">
        <f>IF(OR($E1474=1,$G1474=1,SUMIFS(Registros!$J$2:$J$6000,Registros!$B$2:$B$6000,$A1474)&gt;0),1,0)</f>
        <v/>
      </c>
      <c r="N1474">
        <f>IF($J1474&gt;0,1,IF(COUNTIFS(Registros!$A$2:$A$6000,"CS",Registros!$B$2:$B$6000,$A1474,Registros!$K$2:$K$6000,"&lt;&gt;")&gt;0,1,0))</f>
        <v/>
      </c>
      <c r="O1474">
        <f>IF(AND($K1474=1,$E1474=0,$G1474=0,$I1474=0),"WINBACK",IF(AND($M1474=1,$N1474&gt;0),"CONVERGENTE",IF($M1474=1,"SOLO MÓVIL",IF($N1474&gt;0,"SOLO FIJO / INTERNET","SIN SERVICIOS"))))</f>
        <v/>
      </c>
      <c r="P1474">
        <f>IF($O1474="WINBACK","Recuperar (winback)",IF($O1474="CONVERGENTE","Upgrade / más líneas",IF($O1474="SOLO MÓVIL","Ofrecer fijo + internet (FLBBTV)",IF($O1474="SOLO FIJO / INTERNET","Ofrecer línea móvil Nextphone","Oferta completa (móvil + fijo + internet)"))))</f>
        <v/>
      </c>
      <c r="Q1474">
        <f>$F1474+$H1474+$L1474</f>
        <v/>
      </c>
      <c r="R1474">
        <f>IFERROR(VLOOKUP($A1474,Registros!$B$2:$G$6000,6,0),IFERROR(VLOOKUP($D1474,Winback!$B$2:$C$300,2,0),""))</f>
        <v/>
      </c>
      <c r="S1474">
        <f>IF($E1474=1,"NP","")&amp;IF($G1474=1,"+MOV","")&amp;IF($I1474=1,"+CS","")&amp;IF($K1474=1,"+WB","")</f>
        <v/>
      </c>
      <c r="T1474">
        <f>$E1474+$G1474+$I1474+$K1474</f>
        <v/>
      </c>
    </row>
    <row r="1475">
      <c r="A1475" t="inlineStr">
        <is>
          <t>353178830000</t>
        </is>
      </c>
      <c r="B1475" t="inlineStr">
        <is>
          <t>35317883</t>
        </is>
      </c>
      <c r="C1475" t="inlineStr">
        <is>
          <t>DAMARIS DIAZ</t>
        </is>
      </c>
      <c r="D1475" t="inlineStr">
        <is>
          <t>DAMARISDIAZ</t>
        </is>
      </c>
      <c r="E1475">
        <f>IF(COUNTIFS(Registros!$A$2:$A$6000,"NP",Registros!$B$2:$B$6000,$A1475)&gt;0,1,0)</f>
        <v/>
      </c>
      <c r="F1475">
        <f>IF($E1475=1,SUMIFS(Registros!$F$2:$F$6000,Registros!$A$2:$A$6000,"NP",Registros!$B$2:$B$6000,$A1475),0)</f>
        <v/>
      </c>
      <c r="G1475">
        <f>IF(COUNTIFS(Registros!$A$2:$A$6000,"MOV",Registros!$B$2:$B$6000,$A1475)&gt;0,1,0)</f>
        <v/>
      </c>
      <c r="H1475">
        <f>IF($G1475=1,SUMIFS(Registros!$F$2:$F$6000,Registros!$A$2:$A$6000,"MOV",Registros!$B$2:$B$6000,$A1475),0)</f>
        <v/>
      </c>
      <c r="I1475">
        <f>IF(COUNTIFS(Registros!$A$2:$A$6000,"CS",Registros!$B$2:$B$6000,$A1475)&gt;0,1,0)</f>
        <v/>
      </c>
      <c r="J1475">
        <f>IF($I1475=1,SUMIFS(Registros!$I$2:$I$6000,Registros!$A$2:$A$6000,"CS",Registros!$B$2:$B$6000,$A1475),0)</f>
        <v/>
      </c>
      <c r="K1475">
        <f>IF(COUNTIFS(Winback!$K$2:$K$300,$D1475)&gt;0,1,0)</f>
        <v/>
      </c>
      <c r="L1475">
        <f>IF(AND($K1475=1,LEFT($A1475,3)="WB-"),SUMIFS(Winback!$D$2:$D$300,Winback!$K$2:$K$300,$D1475),0)</f>
        <v/>
      </c>
      <c r="M1475">
        <f>IF(OR($E1475=1,$G1475=1,SUMIFS(Registros!$J$2:$J$6000,Registros!$B$2:$B$6000,$A1475)&gt;0),1,0)</f>
        <v/>
      </c>
      <c r="N1475">
        <f>IF($J1475&gt;0,1,IF(COUNTIFS(Registros!$A$2:$A$6000,"CS",Registros!$B$2:$B$6000,$A1475,Registros!$K$2:$K$6000,"&lt;&gt;")&gt;0,1,0))</f>
        <v/>
      </c>
      <c r="O1475">
        <f>IF(AND($K1475=1,$E1475=0,$G1475=0,$I1475=0),"WINBACK",IF(AND($M1475=1,$N1475&gt;0),"CONVERGENTE",IF($M1475=1,"SOLO MÓVIL",IF($N1475&gt;0,"SOLO FIJO / INTERNET","SIN SERVICIOS"))))</f>
        <v/>
      </c>
      <c r="P1475">
        <f>IF($O1475="WINBACK","Recuperar (winback)",IF($O1475="CONVERGENTE","Upgrade / más líneas",IF($O1475="SOLO MÓVIL","Ofrecer fijo + internet (FLBBTV)",IF($O1475="SOLO FIJO / INTERNET","Ofrecer línea móvil Nextphone","Oferta completa (móvil + fijo + internet)"))))</f>
        <v/>
      </c>
      <c r="Q1475">
        <f>$F1475+$H1475+$L1475</f>
        <v/>
      </c>
      <c r="R1475">
        <f>IFERROR(VLOOKUP($A1475,Registros!$B$2:$G$6000,6,0),IFERROR(VLOOKUP($D1475,Winback!$B$2:$C$300,2,0),""))</f>
        <v/>
      </c>
      <c r="S1475">
        <f>IF($E1475=1,"NP","")&amp;IF($G1475=1,"+MOV","")&amp;IF($I1475=1,"+CS","")&amp;IF($K1475=1,"+WB","")</f>
        <v/>
      </c>
      <c r="T1475">
        <f>$E1475+$G1475+$I1475+$K1475</f>
        <v/>
      </c>
    </row>
    <row r="1476">
      <c r="A1476" t="inlineStr">
        <is>
          <t>335276540000</t>
        </is>
      </c>
      <c r="B1476" t="inlineStr">
        <is>
          <t>33527654</t>
        </is>
      </c>
      <c r="C1476" t="inlineStr">
        <is>
          <t>VIDA FELIZ</t>
        </is>
      </c>
      <c r="D1476" t="inlineStr">
        <is>
          <t>VIDAFELIZ</t>
        </is>
      </c>
      <c r="E1476">
        <f>IF(COUNTIFS(Registros!$A$2:$A$6000,"NP",Registros!$B$2:$B$6000,$A1476)&gt;0,1,0)</f>
        <v/>
      </c>
      <c r="F1476">
        <f>IF($E1476=1,SUMIFS(Registros!$F$2:$F$6000,Registros!$A$2:$A$6000,"NP",Registros!$B$2:$B$6000,$A1476),0)</f>
        <v/>
      </c>
      <c r="G1476">
        <f>IF(COUNTIFS(Registros!$A$2:$A$6000,"MOV",Registros!$B$2:$B$6000,$A1476)&gt;0,1,0)</f>
        <v/>
      </c>
      <c r="H1476">
        <f>IF($G1476=1,SUMIFS(Registros!$F$2:$F$6000,Registros!$A$2:$A$6000,"MOV",Registros!$B$2:$B$6000,$A1476),0)</f>
        <v/>
      </c>
      <c r="I1476">
        <f>IF(COUNTIFS(Registros!$A$2:$A$6000,"CS",Registros!$B$2:$B$6000,$A1476)&gt;0,1,0)</f>
        <v/>
      </c>
      <c r="J1476">
        <f>IF($I1476=1,SUMIFS(Registros!$I$2:$I$6000,Registros!$A$2:$A$6000,"CS",Registros!$B$2:$B$6000,$A1476),0)</f>
        <v/>
      </c>
      <c r="K1476">
        <f>IF(COUNTIFS(Winback!$K$2:$K$300,$D1476)&gt;0,1,0)</f>
        <v/>
      </c>
      <c r="L1476">
        <f>IF(AND($K1476=1,LEFT($A1476,3)="WB-"),SUMIFS(Winback!$D$2:$D$300,Winback!$K$2:$K$300,$D1476),0)</f>
        <v/>
      </c>
      <c r="M1476">
        <f>IF(OR($E1476=1,$G1476=1,SUMIFS(Registros!$J$2:$J$6000,Registros!$B$2:$B$6000,$A1476)&gt;0),1,0)</f>
        <v/>
      </c>
      <c r="N1476">
        <f>IF($J1476&gt;0,1,IF(COUNTIFS(Registros!$A$2:$A$6000,"CS",Registros!$B$2:$B$6000,$A1476,Registros!$K$2:$K$6000,"&lt;&gt;")&gt;0,1,0))</f>
        <v/>
      </c>
      <c r="O1476">
        <f>IF(AND($K1476=1,$E1476=0,$G1476=0,$I1476=0),"WINBACK",IF(AND($M1476=1,$N1476&gt;0),"CONVERGENTE",IF($M1476=1,"SOLO MÓVIL",IF($N1476&gt;0,"SOLO FIJO / INTERNET","SIN SERVICIOS"))))</f>
        <v/>
      </c>
      <c r="P1476">
        <f>IF($O1476="WINBACK","Recuperar (winback)",IF($O1476="CONVERGENTE","Upgrade / más líneas",IF($O1476="SOLO MÓVIL","Ofrecer fijo + internet (FLBBTV)",IF($O1476="SOLO FIJO / INTERNET","Ofrecer línea móvil Nextphone","Oferta completa (móvil + fijo + internet)"))))</f>
        <v/>
      </c>
      <c r="Q1476">
        <f>$F1476+$H1476+$L1476</f>
        <v/>
      </c>
      <c r="R1476">
        <f>IFERROR(VLOOKUP($A1476,Registros!$B$2:$G$6000,6,0),IFERROR(VLOOKUP($D1476,Winback!$B$2:$C$300,2,0),""))</f>
        <v/>
      </c>
      <c r="S1476">
        <f>IF($E1476=1,"NP","")&amp;IF($G1476=1,"+MOV","")&amp;IF($I1476=1,"+CS","")&amp;IF($K1476=1,"+WB","")</f>
        <v/>
      </c>
      <c r="T1476">
        <f>$E1476+$G1476+$I1476+$K1476</f>
        <v/>
      </c>
    </row>
    <row r="1477">
      <c r="A1477" t="inlineStr">
        <is>
          <t>368045740000</t>
        </is>
      </c>
      <c r="B1477" t="inlineStr">
        <is>
          <t>36804574</t>
        </is>
      </c>
      <c r="C1477" t="inlineStr">
        <is>
          <t>BOLÍVAR ANTONIO CHÁVEZ RODRÍGUEZ</t>
        </is>
      </c>
      <c r="D1477" t="inlineStr">
        <is>
          <t>BOLIVARANTONIOCHAVEZRODRIGUEZ</t>
        </is>
      </c>
      <c r="E1477">
        <f>IF(COUNTIFS(Registros!$A$2:$A$6000,"NP",Registros!$B$2:$B$6000,$A1477)&gt;0,1,0)</f>
        <v/>
      </c>
      <c r="F1477">
        <f>IF($E1477=1,SUMIFS(Registros!$F$2:$F$6000,Registros!$A$2:$A$6000,"NP",Registros!$B$2:$B$6000,$A1477),0)</f>
        <v/>
      </c>
      <c r="G1477">
        <f>IF(COUNTIFS(Registros!$A$2:$A$6000,"MOV",Registros!$B$2:$B$6000,$A1477)&gt;0,1,0)</f>
        <v/>
      </c>
      <c r="H1477">
        <f>IF($G1477=1,SUMIFS(Registros!$F$2:$F$6000,Registros!$A$2:$A$6000,"MOV",Registros!$B$2:$B$6000,$A1477),0)</f>
        <v/>
      </c>
      <c r="I1477">
        <f>IF(COUNTIFS(Registros!$A$2:$A$6000,"CS",Registros!$B$2:$B$6000,$A1477)&gt;0,1,0)</f>
        <v/>
      </c>
      <c r="J1477">
        <f>IF($I1477=1,SUMIFS(Registros!$I$2:$I$6000,Registros!$A$2:$A$6000,"CS",Registros!$B$2:$B$6000,$A1477),0)</f>
        <v/>
      </c>
      <c r="K1477">
        <f>IF(COUNTIFS(Winback!$K$2:$K$300,$D1477)&gt;0,1,0)</f>
        <v/>
      </c>
      <c r="L1477">
        <f>IF(AND($K1477=1,LEFT($A1477,3)="WB-"),SUMIFS(Winback!$D$2:$D$300,Winback!$K$2:$K$300,$D1477),0)</f>
        <v/>
      </c>
      <c r="M1477">
        <f>IF(OR($E1477=1,$G1477=1,SUMIFS(Registros!$J$2:$J$6000,Registros!$B$2:$B$6000,$A1477)&gt;0),1,0)</f>
        <v/>
      </c>
      <c r="N1477">
        <f>IF($J1477&gt;0,1,IF(COUNTIFS(Registros!$A$2:$A$6000,"CS",Registros!$B$2:$B$6000,$A1477,Registros!$K$2:$K$6000,"&lt;&gt;")&gt;0,1,0))</f>
        <v/>
      </c>
      <c r="O1477">
        <f>IF(AND($K1477=1,$E1477=0,$G1477=0,$I1477=0),"WINBACK",IF(AND($M1477=1,$N1477&gt;0),"CONVERGENTE",IF($M1477=1,"SOLO MÓVIL",IF($N1477&gt;0,"SOLO FIJO / INTERNET","SIN SERVICIOS"))))</f>
        <v/>
      </c>
      <c r="P1477">
        <f>IF($O1477="WINBACK","Recuperar (winback)",IF($O1477="CONVERGENTE","Upgrade / más líneas",IF($O1477="SOLO MÓVIL","Ofrecer fijo + internet (FLBBTV)",IF($O1477="SOLO FIJO / INTERNET","Ofrecer línea móvil Nextphone","Oferta completa (móvil + fijo + internet)"))))</f>
        <v/>
      </c>
      <c r="Q1477">
        <f>$F1477+$H1477+$L1477</f>
        <v/>
      </c>
      <c r="R1477">
        <f>IFERROR(VLOOKUP($A1477,Registros!$B$2:$G$6000,6,0),IFERROR(VLOOKUP($D1477,Winback!$B$2:$C$300,2,0),""))</f>
        <v/>
      </c>
      <c r="S1477">
        <f>IF($E1477=1,"NP","")&amp;IF($G1477=1,"+MOV","")&amp;IF($I1477=1,"+CS","")&amp;IF($K1477=1,"+WB","")</f>
        <v/>
      </c>
      <c r="T1477">
        <f>$E1477+$G1477+$I1477+$K1477</f>
        <v/>
      </c>
    </row>
    <row r="1478">
      <c r="A1478" t="inlineStr">
        <is>
          <t>365008870000</t>
        </is>
      </c>
      <c r="B1478" t="inlineStr">
        <is>
          <t>36500887</t>
        </is>
      </c>
      <c r="C1478" t="inlineStr">
        <is>
          <t>MARÍA VÁSQUEZ</t>
        </is>
      </c>
      <c r="D1478" t="inlineStr">
        <is>
          <t>MARIAVASQUEZ</t>
        </is>
      </c>
      <c r="E1478">
        <f>IF(COUNTIFS(Registros!$A$2:$A$6000,"NP",Registros!$B$2:$B$6000,$A1478)&gt;0,1,0)</f>
        <v/>
      </c>
      <c r="F1478">
        <f>IF($E1478=1,SUMIFS(Registros!$F$2:$F$6000,Registros!$A$2:$A$6000,"NP",Registros!$B$2:$B$6000,$A1478),0)</f>
        <v/>
      </c>
      <c r="G1478">
        <f>IF(COUNTIFS(Registros!$A$2:$A$6000,"MOV",Registros!$B$2:$B$6000,$A1478)&gt;0,1,0)</f>
        <v/>
      </c>
      <c r="H1478">
        <f>IF($G1478=1,SUMIFS(Registros!$F$2:$F$6000,Registros!$A$2:$A$6000,"MOV",Registros!$B$2:$B$6000,$A1478),0)</f>
        <v/>
      </c>
      <c r="I1478">
        <f>IF(COUNTIFS(Registros!$A$2:$A$6000,"CS",Registros!$B$2:$B$6000,$A1478)&gt;0,1,0)</f>
        <v/>
      </c>
      <c r="J1478">
        <f>IF($I1478=1,SUMIFS(Registros!$I$2:$I$6000,Registros!$A$2:$A$6000,"CS",Registros!$B$2:$B$6000,$A1478),0)</f>
        <v/>
      </c>
      <c r="K1478">
        <f>IF(COUNTIFS(Winback!$K$2:$K$300,$D1478)&gt;0,1,0)</f>
        <v/>
      </c>
      <c r="L1478">
        <f>IF(AND($K1478=1,LEFT($A1478,3)="WB-"),SUMIFS(Winback!$D$2:$D$300,Winback!$K$2:$K$300,$D1478),0)</f>
        <v/>
      </c>
      <c r="M1478">
        <f>IF(OR($E1478=1,$G1478=1,SUMIFS(Registros!$J$2:$J$6000,Registros!$B$2:$B$6000,$A1478)&gt;0),1,0)</f>
        <v/>
      </c>
      <c r="N1478">
        <f>IF($J1478&gt;0,1,IF(COUNTIFS(Registros!$A$2:$A$6000,"CS",Registros!$B$2:$B$6000,$A1478,Registros!$K$2:$K$6000,"&lt;&gt;")&gt;0,1,0))</f>
        <v/>
      </c>
      <c r="O1478">
        <f>IF(AND($K1478=1,$E1478=0,$G1478=0,$I1478=0),"WINBACK",IF(AND($M1478=1,$N1478&gt;0),"CONVERGENTE",IF($M1478=1,"SOLO MÓVIL",IF($N1478&gt;0,"SOLO FIJO / INTERNET","SIN SERVICIOS"))))</f>
        <v/>
      </c>
      <c r="P1478">
        <f>IF($O1478="WINBACK","Recuperar (winback)",IF($O1478="CONVERGENTE","Upgrade / más líneas",IF($O1478="SOLO MÓVIL","Ofrecer fijo + internet (FLBBTV)",IF($O1478="SOLO FIJO / INTERNET","Ofrecer línea móvil Nextphone","Oferta completa (móvil + fijo + internet)"))))</f>
        <v/>
      </c>
      <c r="Q1478">
        <f>$F1478+$H1478+$L1478</f>
        <v/>
      </c>
      <c r="R1478">
        <f>IFERROR(VLOOKUP($A1478,Registros!$B$2:$G$6000,6,0),IFERROR(VLOOKUP($D1478,Winback!$B$2:$C$300,2,0),""))</f>
        <v/>
      </c>
      <c r="S1478">
        <f>IF($E1478=1,"NP","")&amp;IF($G1478=1,"+MOV","")&amp;IF($I1478=1,"+CS","")&amp;IF($K1478=1,"+WB","")</f>
        <v/>
      </c>
      <c r="T1478">
        <f>$E1478+$G1478+$I1478+$K1478</f>
        <v/>
      </c>
    </row>
    <row r="1479">
      <c r="A1479" t="inlineStr">
        <is>
          <t>349245850000</t>
        </is>
      </c>
      <c r="B1479" t="inlineStr">
        <is>
          <t>34924585</t>
        </is>
      </c>
      <c r="C1479" t="inlineStr">
        <is>
          <t>EZEQUIEL MEDINA VASQUEZ</t>
        </is>
      </c>
      <c r="D1479" t="inlineStr">
        <is>
          <t>EZEQUIELMEDINAVASQUEZ</t>
        </is>
      </c>
      <c r="E1479">
        <f>IF(COUNTIFS(Registros!$A$2:$A$6000,"NP",Registros!$B$2:$B$6000,$A1479)&gt;0,1,0)</f>
        <v/>
      </c>
      <c r="F1479">
        <f>IF($E1479=1,SUMIFS(Registros!$F$2:$F$6000,Registros!$A$2:$A$6000,"NP",Registros!$B$2:$B$6000,$A1479),0)</f>
        <v/>
      </c>
      <c r="G1479">
        <f>IF(COUNTIFS(Registros!$A$2:$A$6000,"MOV",Registros!$B$2:$B$6000,$A1479)&gt;0,1,0)</f>
        <v/>
      </c>
      <c r="H1479">
        <f>IF($G1479=1,SUMIFS(Registros!$F$2:$F$6000,Registros!$A$2:$A$6000,"MOV",Registros!$B$2:$B$6000,$A1479),0)</f>
        <v/>
      </c>
      <c r="I1479">
        <f>IF(COUNTIFS(Registros!$A$2:$A$6000,"CS",Registros!$B$2:$B$6000,$A1479)&gt;0,1,0)</f>
        <v/>
      </c>
      <c r="J1479">
        <f>IF($I1479=1,SUMIFS(Registros!$I$2:$I$6000,Registros!$A$2:$A$6000,"CS",Registros!$B$2:$B$6000,$A1479),0)</f>
        <v/>
      </c>
      <c r="K1479">
        <f>IF(COUNTIFS(Winback!$K$2:$K$300,$D1479)&gt;0,1,0)</f>
        <v/>
      </c>
      <c r="L1479">
        <f>IF(AND($K1479=1,LEFT($A1479,3)="WB-"),SUMIFS(Winback!$D$2:$D$300,Winback!$K$2:$K$300,$D1479),0)</f>
        <v/>
      </c>
      <c r="M1479">
        <f>IF(OR($E1479=1,$G1479=1,SUMIFS(Registros!$J$2:$J$6000,Registros!$B$2:$B$6000,$A1479)&gt;0),1,0)</f>
        <v/>
      </c>
      <c r="N1479">
        <f>IF($J1479&gt;0,1,IF(COUNTIFS(Registros!$A$2:$A$6000,"CS",Registros!$B$2:$B$6000,$A1479,Registros!$K$2:$K$6000,"&lt;&gt;")&gt;0,1,0))</f>
        <v/>
      </c>
      <c r="O1479">
        <f>IF(AND($K1479=1,$E1479=0,$G1479=0,$I1479=0),"WINBACK",IF(AND($M1479=1,$N1479&gt;0),"CONVERGENTE",IF($M1479=1,"SOLO MÓVIL",IF($N1479&gt;0,"SOLO FIJO / INTERNET","SIN SERVICIOS"))))</f>
        <v/>
      </c>
      <c r="P1479">
        <f>IF($O1479="WINBACK","Recuperar (winback)",IF($O1479="CONVERGENTE","Upgrade / más líneas",IF($O1479="SOLO MÓVIL","Ofrecer fijo + internet (FLBBTV)",IF($O1479="SOLO FIJO / INTERNET","Ofrecer línea móvil Nextphone","Oferta completa (móvil + fijo + internet)"))))</f>
        <v/>
      </c>
      <c r="Q1479">
        <f>$F1479+$H1479+$L1479</f>
        <v/>
      </c>
      <c r="R1479">
        <f>IFERROR(VLOOKUP($A1479,Registros!$B$2:$G$6000,6,0),IFERROR(VLOOKUP($D1479,Winback!$B$2:$C$300,2,0),""))</f>
        <v/>
      </c>
      <c r="S1479">
        <f>IF($E1479=1,"NP","")&amp;IF($G1479=1,"+MOV","")&amp;IF($I1479=1,"+CS","")&amp;IF($K1479=1,"+WB","")</f>
        <v/>
      </c>
      <c r="T1479">
        <f>$E1479+$G1479+$I1479+$K1479</f>
        <v/>
      </c>
    </row>
    <row r="1480">
      <c r="A1480" t="inlineStr">
        <is>
          <t>335254790000</t>
        </is>
      </c>
      <c r="B1480" t="inlineStr">
        <is>
          <t>33525479</t>
        </is>
      </c>
      <c r="C1480" t="inlineStr">
        <is>
          <t>ALEXANDER AVELINO ARANIS CEDEÑO</t>
        </is>
      </c>
      <c r="D1480" t="inlineStr">
        <is>
          <t>ALEXANDERAVELINOARANISCEDENO</t>
        </is>
      </c>
      <c r="E1480">
        <f>IF(COUNTIFS(Registros!$A$2:$A$6000,"NP",Registros!$B$2:$B$6000,$A1480)&gt;0,1,0)</f>
        <v/>
      </c>
      <c r="F1480">
        <f>IF($E1480=1,SUMIFS(Registros!$F$2:$F$6000,Registros!$A$2:$A$6000,"NP",Registros!$B$2:$B$6000,$A1480),0)</f>
        <v/>
      </c>
      <c r="G1480">
        <f>IF(COUNTIFS(Registros!$A$2:$A$6000,"MOV",Registros!$B$2:$B$6000,$A1480)&gt;0,1,0)</f>
        <v/>
      </c>
      <c r="H1480">
        <f>IF($G1480=1,SUMIFS(Registros!$F$2:$F$6000,Registros!$A$2:$A$6000,"MOV",Registros!$B$2:$B$6000,$A1480),0)</f>
        <v/>
      </c>
      <c r="I1480">
        <f>IF(COUNTIFS(Registros!$A$2:$A$6000,"CS",Registros!$B$2:$B$6000,$A1480)&gt;0,1,0)</f>
        <v/>
      </c>
      <c r="J1480">
        <f>IF($I1480=1,SUMIFS(Registros!$I$2:$I$6000,Registros!$A$2:$A$6000,"CS",Registros!$B$2:$B$6000,$A1480),0)</f>
        <v/>
      </c>
      <c r="K1480">
        <f>IF(COUNTIFS(Winback!$K$2:$K$300,$D1480)&gt;0,1,0)</f>
        <v/>
      </c>
      <c r="L1480">
        <f>IF(AND($K1480=1,LEFT($A1480,3)="WB-"),SUMIFS(Winback!$D$2:$D$300,Winback!$K$2:$K$300,$D1480),0)</f>
        <v/>
      </c>
      <c r="M1480">
        <f>IF(OR($E1480=1,$G1480=1,SUMIFS(Registros!$J$2:$J$6000,Registros!$B$2:$B$6000,$A1480)&gt;0),1,0)</f>
        <v/>
      </c>
      <c r="N1480">
        <f>IF($J1480&gt;0,1,IF(COUNTIFS(Registros!$A$2:$A$6000,"CS",Registros!$B$2:$B$6000,$A1480,Registros!$K$2:$K$6000,"&lt;&gt;")&gt;0,1,0))</f>
        <v/>
      </c>
      <c r="O1480">
        <f>IF(AND($K1480=1,$E1480=0,$G1480=0,$I1480=0),"WINBACK",IF(AND($M1480=1,$N1480&gt;0),"CONVERGENTE",IF($M1480=1,"SOLO MÓVIL",IF($N1480&gt;0,"SOLO FIJO / INTERNET","SIN SERVICIOS"))))</f>
        <v/>
      </c>
      <c r="P1480">
        <f>IF($O1480="WINBACK","Recuperar (winback)",IF($O1480="CONVERGENTE","Upgrade / más líneas",IF($O1480="SOLO MÓVIL","Ofrecer fijo + internet (FLBBTV)",IF($O1480="SOLO FIJO / INTERNET","Ofrecer línea móvil Nextphone","Oferta completa (móvil + fijo + internet)"))))</f>
        <v/>
      </c>
      <c r="Q1480">
        <f>$F1480+$H1480+$L1480</f>
        <v/>
      </c>
      <c r="R1480">
        <f>IFERROR(VLOOKUP($A1480,Registros!$B$2:$G$6000,6,0),IFERROR(VLOOKUP($D1480,Winback!$B$2:$C$300,2,0),""))</f>
        <v/>
      </c>
      <c r="S1480">
        <f>IF($E1480=1,"NP","")&amp;IF($G1480=1,"+MOV","")&amp;IF($I1480=1,"+CS","")&amp;IF($K1480=1,"+WB","")</f>
        <v/>
      </c>
      <c r="T1480">
        <f>$E1480+$G1480+$I1480+$K1480</f>
        <v/>
      </c>
    </row>
    <row r="1481">
      <c r="A1481" t="inlineStr">
        <is>
          <t>339254900000</t>
        </is>
      </c>
      <c r="B1481" t="inlineStr">
        <is>
          <t>33925490</t>
        </is>
      </c>
      <c r="C1481" t="inlineStr">
        <is>
          <t>ALEXANDER AVELINO ARANIS CEDEÑO</t>
        </is>
      </c>
      <c r="D1481" t="inlineStr">
        <is>
          <t>ALEXANDERAVELINOARANISCEDENO</t>
        </is>
      </c>
      <c r="E1481">
        <f>IF(COUNTIFS(Registros!$A$2:$A$6000,"NP",Registros!$B$2:$B$6000,$A1481)&gt;0,1,0)</f>
        <v/>
      </c>
      <c r="F1481">
        <f>IF($E1481=1,SUMIFS(Registros!$F$2:$F$6000,Registros!$A$2:$A$6000,"NP",Registros!$B$2:$B$6000,$A1481),0)</f>
        <v/>
      </c>
      <c r="G1481">
        <f>IF(COUNTIFS(Registros!$A$2:$A$6000,"MOV",Registros!$B$2:$B$6000,$A1481)&gt;0,1,0)</f>
        <v/>
      </c>
      <c r="H1481">
        <f>IF($G1481=1,SUMIFS(Registros!$F$2:$F$6000,Registros!$A$2:$A$6000,"MOV",Registros!$B$2:$B$6000,$A1481),0)</f>
        <v/>
      </c>
      <c r="I1481">
        <f>IF(COUNTIFS(Registros!$A$2:$A$6000,"CS",Registros!$B$2:$B$6000,$A1481)&gt;0,1,0)</f>
        <v/>
      </c>
      <c r="J1481">
        <f>IF($I1481=1,SUMIFS(Registros!$I$2:$I$6000,Registros!$A$2:$A$6000,"CS",Registros!$B$2:$B$6000,$A1481),0)</f>
        <v/>
      </c>
      <c r="K1481">
        <f>IF(COUNTIFS(Winback!$K$2:$K$300,$D1481)&gt;0,1,0)</f>
        <v/>
      </c>
      <c r="L1481">
        <f>IF(AND($K1481=1,LEFT($A1481,3)="WB-"),SUMIFS(Winback!$D$2:$D$300,Winback!$K$2:$K$300,$D1481),0)</f>
        <v/>
      </c>
      <c r="M1481">
        <f>IF(OR($E1481=1,$G1481=1,SUMIFS(Registros!$J$2:$J$6000,Registros!$B$2:$B$6000,$A1481)&gt;0),1,0)</f>
        <v/>
      </c>
      <c r="N1481">
        <f>IF($J1481&gt;0,1,IF(COUNTIFS(Registros!$A$2:$A$6000,"CS",Registros!$B$2:$B$6000,$A1481,Registros!$K$2:$K$6000,"&lt;&gt;")&gt;0,1,0))</f>
        <v/>
      </c>
      <c r="O1481">
        <f>IF(AND($K1481=1,$E1481=0,$G1481=0,$I1481=0),"WINBACK",IF(AND($M1481=1,$N1481&gt;0),"CONVERGENTE",IF($M1481=1,"SOLO MÓVIL",IF($N1481&gt;0,"SOLO FIJO / INTERNET","SIN SERVICIOS"))))</f>
        <v/>
      </c>
      <c r="P1481">
        <f>IF($O1481="WINBACK","Recuperar (winback)",IF($O1481="CONVERGENTE","Upgrade / más líneas",IF($O1481="SOLO MÓVIL","Ofrecer fijo + internet (FLBBTV)",IF($O1481="SOLO FIJO / INTERNET","Ofrecer línea móvil Nextphone","Oferta completa (móvil + fijo + internet)"))))</f>
        <v/>
      </c>
      <c r="Q1481">
        <f>$F1481+$H1481+$L1481</f>
        <v/>
      </c>
      <c r="R1481">
        <f>IFERROR(VLOOKUP($A1481,Registros!$B$2:$G$6000,6,0),IFERROR(VLOOKUP($D1481,Winback!$B$2:$C$300,2,0),""))</f>
        <v/>
      </c>
      <c r="S1481">
        <f>IF($E1481=1,"NP","")&amp;IF($G1481=1,"+MOV","")&amp;IF($I1481=1,"+CS","")&amp;IF($K1481=1,"+WB","")</f>
        <v/>
      </c>
      <c r="T1481">
        <f>$E1481+$G1481+$I1481+$K1481</f>
        <v/>
      </c>
    </row>
    <row r="1482">
      <c r="A1482" t="inlineStr">
        <is>
          <t>345371370000</t>
        </is>
      </c>
      <c r="B1482" t="inlineStr">
        <is>
          <t>34537137</t>
        </is>
      </c>
      <c r="C1482" t="inlineStr">
        <is>
          <t>EDILMA EDITH VASQUEZ RODRIGUEZ</t>
        </is>
      </c>
      <c r="D1482" t="inlineStr">
        <is>
          <t>EDILMAEDITHVASQUEZRODRIGUEZ</t>
        </is>
      </c>
      <c r="E1482">
        <f>IF(COUNTIFS(Registros!$A$2:$A$6000,"NP",Registros!$B$2:$B$6000,$A1482)&gt;0,1,0)</f>
        <v/>
      </c>
      <c r="F1482">
        <f>IF($E1482=1,SUMIFS(Registros!$F$2:$F$6000,Registros!$A$2:$A$6000,"NP",Registros!$B$2:$B$6000,$A1482),0)</f>
        <v/>
      </c>
      <c r="G1482">
        <f>IF(COUNTIFS(Registros!$A$2:$A$6000,"MOV",Registros!$B$2:$B$6000,$A1482)&gt;0,1,0)</f>
        <v/>
      </c>
      <c r="H1482">
        <f>IF($G1482=1,SUMIFS(Registros!$F$2:$F$6000,Registros!$A$2:$A$6000,"MOV",Registros!$B$2:$B$6000,$A1482),0)</f>
        <v/>
      </c>
      <c r="I1482">
        <f>IF(COUNTIFS(Registros!$A$2:$A$6000,"CS",Registros!$B$2:$B$6000,$A1482)&gt;0,1,0)</f>
        <v/>
      </c>
      <c r="J1482">
        <f>IF($I1482=1,SUMIFS(Registros!$I$2:$I$6000,Registros!$A$2:$A$6000,"CS",Registros!$B$2:$B$6000,$A1482),0)</f>
        <v/>
      </c>
      <c r="K1482">
        <f>IF(COUNTIFS(Winback!$K$2:$K$300,$D1482)&gt;0,1,0)</f>
        <v/>
      </c>
      <c r="L1482">
        <f>IF(AND($K1482=1,LEFT($A1482,3)="WB-"),SUMIFS(Winback!$D$2:$D$300,Winback!$K$2:$K$300,$D1482),0)</f>
        <v/>
      </c>
      <c r="M1482">
        <f>IF(OR($E1482=1,$G1482=1,SUMIFS(Registros!$J$2:$J$6000,Registros!$B$2:$B$6000,$A1482)&gt;0),1,0)</f>
        <v/>
      </c>
      <c r="N1482">
        <f>IF($J1482&gt;0,1,IF(COUNTIFS(Registros!$A$2:$A$6000,"CS",Registros!$B$2:$B$6000,$A1482,Registros!$K$2:$K$6000,"&lt;&gt;")&gt;0,1,0))</f>
        <v/>
      </c>
      <c r="O1482">
        <f>IF(AND($K1482=1,$E1482=0,$G1482=0,$I1482=0),"WINBACK",IF(AND($M1482=1,$N1482&gt;0),"CONVERGENTE",IF($M1482=1,"SOLO MÓVIL",IF($N1482&gt;0,"SOLO FIJO / INTERNET","SIN SERVICIOS"))))</f>
        <v/>
      </c>
      <c r="P1482">
        <f>IF($O1482="WINBACK","Recuperar (winback)",IF($O1482="CONVERGENTE","Upgrade / más líneas",IF($O1482="SOLO MÓVIL","Ofrecer fijo + internet (FLBBTV)",IF($O1482="SOLO FIJO / INTERNET","Ofrecer línea móvil Nextphone","Oferta completa (móvil + fijo + internet)"))))</f>
        <v/>
      </c>
      <c r="Q1482">
        <f>$F1482+$H1482+$L1482</f>
        <v/>
      </c>
      <c r="R1482">
        <f>IFERROR(VLOOKUP($A1482,Registros!$B$2:$G$6000,6,0),IFERROR(VLOOKUP($D1482,Winback!$B$2:$C$300,2,0),""))</f>
        <v/>
      </c>
      <c r="S1482">
        <f>IF($E1482=1,"NP","")&amp;IF($G1482=1,"+MOV","")&amp;IF($I1482=1,"+CS","")&amp;IF($K1482=1,"+WB","")</f>
        <v/>
      </c>
      <c r="T1482">
        <f>$E1482+$G1482+$I1482+$K1482</f>
        <v/>
      </c>
    </row>
    <row r="1483">
      <c r="A1483" t="inlineStr">
        <is>
          <t>367044740000</t>
        </is>
      </c>
      <c r="B1483" t="inlineStr">
        <is>
          <t>36704474</t>
        </is>
      </c>
      <c r="C1483" t="inlineStr">
        <is>
          <t>MAURA DE LEON</t>
        </is>
      </c>
      <c r="D1483" t="inlineStr">
        <is>
          <t>MAURADELEON</t>
        </is>
      </c>
      <c r="E1483">
        <f>IF(COUNTIFS(Registros!$A$2:$A$6000,"NP",Registros!$B$2:$B$6000,$A1483)&gt;0,1,0)</f>
        <v/>
      </c>
      <c r="F1483">
        <f>IF($E1483=1,SUMIFS(Registros!$F$2:$F$6000,Registros!$A$2:$A$6000,"NP",Registros!$B$2:$B$6000,$A1483),0)</f>
        <v/>
      </c>
      <c r="G1483">
        <f>IF(COUNTIFS(Registros!$A$2:$A$6000,"MOV",Registros!$B$2:$B$6000,$A1483)&gt;0,1,0)</f>
        <v/>
      </c>
      <c r="H1483">
        <f>IF($G1483=1,SUMIFS(Registros!$F$2:$F$6000,Registros!$A$2:$A$6000,"MOV",Registros!$B$2:$B$6000,$A1483),0)</f>
        <v/>
      </c>
      <c r="I1483">
        <f>IF(COUNTIFS(Registros!$A$2:$A$6000,"CS",Registros!$B$2:$B$6000,$A1483)&gt;0,1,0)</f>
        <v/>
      </c>
      <c r="J1483">
        <f>IF($I1483=1,SUMIFS(Registros!$I$2:$I$6000,Registros!$A$2:$A$6000,"CS",Registros!$B$2:$B$6000,$A1483),0)</f>
        <v/>
      </c>
      <c r="K1483">
        <f>IF(COUNTIFS(Winback!$K$2:$K$300,$D1483)&gt;0,1,0)</f>
        <v/>
      </c>
      <c r="L1483">
        <f>IF(AND($K1483=1,LEFT($A1483,3)="WB-"),SUMIFS(Winback!$D$2:$D$300,Winback!$K$2:$K$300,$D1483),0)</f>
        <v/>
      </c>
      <c r="M1483">
        <f>IF(OR($E1483=1,$G1483=1,SUMIFS(Registros!$J$2:$J$6000,Registros!$B$2:$B$6000,$A1483)&gt;0),1,0)</f>
        <v/>
      </c>
      <c r="N1483">
        <f>IF($J1483&gt;0,1,IF(COUNTIFS(Registros!$A$2:$A$6000,"CS",Registros!$B$2:$B$6000,$A1483,Registros!$K$2:$K$6000,"&lt;&gt;")&gt;0,1,0))</f>
        <v/>
      </c>
      <c r="O1483">
        <f>IF(AND($K1483=1,$E1483=0,$G1483=0,$I1483=0),"WINBACK",IF(AND($M1483=1,$N1483&gt;0),"CONVERGENTE",IF($M1483=1,"SOLO MÓVIL",IF($N1483&gt;0,"SOLO FIJO / INTERNET","SIN SERVICIOS"))))</f>
        <v/>
      </c>
      <c r="P1483">
        <f>IF($O1483="WINBACK","Recuperar (winback)",IF($O1483="CONVERGENTE","Upgrade / más líneas",IF($O1483="SOLO MÓVIL","Ofrecer fijo + internet (FLBBTV)",IF($O1483="SOLO FIJO / INTERNET","Ofrecer línea móvil Nextphone","Oferta completa (móvil + fijo + internet)"))))</f>
        <v/>
      </c>
      <c r="Q1483">
        <f>$F1483+$H1483+$L1483</f>
        <v/>
      </c>
      <c r="R1483">
        <f>IFERROR(VLOOKUP($A1483,Registros!$B$2:$G$6000,6,0),IFERROR(VLOOKUP($D1483,Winback!$B$2:$C$300,2,0),""))</f>
        <v/>
      </c>
      <c r="S1483">
        <f>IF($E1483=1,"NP","")&amp;IF($G1483=1,"+MOV","")&amp;IF($I1483=1,"+CS","")&amp;IF($K1483=1,"+WB","")</f>
        <v/>
      </c>
      <c r="T1483">
        <f>$E1483+$G1483+$I1483+$K1483</f>
        <v/>
      </c>
    </row>
    <row r="1484">
      <c r="A1484" t="inlineStr">
        <is>
          <t>357069330000</t>
        </is>
      </c>
      <c r="B1484" t="inlineStr">
        <is>
          <t>35706933</t>
        </is>
      </c>
      <c r="C1484" t="inlineStr">
        <is>
          <t>ESTENIA ROSA NIETO BATISTA</t>
        </is>
      </c>
      <c r="D1484" t="inlineStr">
        <is>
          <t>ESTENIAROSANIETOBATISTA</t>
        </is>
      </c>
      <c r="E1484">
        <f>IF(COUNTIFS(Registros!$A$2:$A$6000,"NP",Registros!$B$2:$B$6000,$A1484)&gt;0,1,0)</f>
        <v/>
      </c>
      <c r="F1484">
        <f>IF($E1484=1,SUMIFS(Registros!$F$2:$F$6000,Registros!$A$2:$A$6000,"NP",Registros!$B$2:$B$6000,$A1484),0)</f>
        <v/>
      </c>
      <c r="G1484">
        <f>IF(COUNTIFS(Registros!$A$2:$A$6000,"MOV",Registros!$B$2:$B$6000,$A1484)&gt;0,1,0)</f>
        <v/>
      </c>
      <c r="H1484">
        <f>IF($G1484=1,SUMIFS(Registros!$F$2:$F$6000,Registros!$A$2:$A$6000,"MOV",Registros!$B$2:$B$6000,$A1484),0)</f>
        <v/>
      </c>
      <c r="I1484">
        <f>IF(COUNTIFS(Registros!$A$2:$A$6000,"CS",Registros!$B$2:$B$6000,$A1484)&gt;0,1,0)</f>
        <v/>
      </c>
      <c r="J1484">
        <f>IF($I1484=1,SUMIFS(Registros!$I$2:$I$6000,Registros!$A$2:$A$6000,"CS",Registros!$B$2:$B$6000,$A1484),0)</f>
        <v/>
      </c>
      <c r="K1484">
        <f>IF(COUNTIFS(Winback!$K$2:$K$300,$D1484)&gt;0,1,0)</f>
        <v/>
      </c>
      <c r="L1484">
        <f>IF(AND($K1484=1,LEFT($A1484,3)="WB-"),SUMIFS(Winback!$D$2:$D$300,Winback!$K$2:$K$300,$D1484),0)</f>
        <v/>
      </c>
      <c r="M1484">
        <f>IF(OR($E1484=1,$G1484=1,SUMIFS(Registros!$J$2:$J$6000,Registros!$B$2:$B$6000,$A1484)&gt;0),1,0)</f>
        <v/>
      </c>
      <c r="N1484">
        <f>IF($J1484&gt;0,1,IF(COUNTIFS(Registros!$A$2:$A$6000,"CS",Registros!$B$2:$B$6000,$A1484,Registros!$K$2:$K$6000,"&lt;&gt;")&gt;0,1,0))</f>
        <v/>
      </c>
      <c r="O1484">
        <f>IF(AND($K1484=1,$E1484=0,$G1484=0,$I1484=0),"WINBACK",IF(AND($M1484=1,$N1484&gt;0),"CONVERGENTE",IF($M1484=1,"SOLO MÓVIL",IF($N1484&gt;0,"SOLO FIJO / INTERNET","SIN SERVICIOS"))))</f>
        <v/>
      </c>
      <c r="P1484">
        <f>IF($O1484="WINBACK","Recuperar (winback)",IF($O1484="CONVERGENTE","Upgrade / más líneas",IF($O1484="SOLO MÓVIL","Ofrecer fijo + internet (FLBBTV)",IF($O1484="SOLO FIJO / INTERNET","Ofrecer línea móvil Nextphone","Oferta completa (móvil + fijo + internet)"))))</f>
        <v/>
      </c>
      <c r="Q1484">
        <f>$F1484+$H1484+$L1484</f>
        <v/>
      </c>
      <c r="R1484">
        <f>IFERROR(VLOOKUP($A1484,Registros!$B$2:$G$6000,6,0),IFERROR(VLOOKUP($D1484,Winback!$B$2:$C$300,2,0),""))</f>
        <v/>
      </c>
      <c r="S1484">
        <f>IF($E1484=1,"NP","")&amp;IF($G1484=1,"+MOV","")&amp;IF($I1484=1,"+CS","")&amp;IF($K1484=1,"+WB","")</f>
        <v/>
      </c>
      <c r="T1484">
        <f>$E1484+$G1484+$I1484+$K1484</f>
        <v/>
      </c>
    </row>
    <row r="1485">
      <c r="A1485" t="inlineStr">
        <is>
          <t>358159330000</t>
        </is>
      </c>
      <c r="B1485" t="inlineStr">
        <is>
          <t>35815933</t>
        </is>
      </c>
      <c r="C1485" t="inlineStr">
        <is>
          <t>CVB PANAMA BIENES</t>
        </is>
      </c>
      <c r="D1485" t="inlineStr">
        <is>
          <t>CVBPANAMABIENES</t>
        </is>
      </c>
      <c r="E1485">
        <f>IF(COUNTIFS(Registros!$A$2:$A$6000,"NP",Registros!$B$2:$B$6000,$A1485)&gt;0,1,0)</f>
        <v/>
      </c>
      <c r="F1485">
        <f>IF($E1485=1,SUMIFS(Registros!$F$2:$F$6000,Registros!$A$2:$A$6000,"NP",Registros!$B$2:$B$6000,$A1485),0)</f>
        <v/>
      </c>
      <c r="G1485">
        <f>IF(COUNTIFS(Registros!$A$2:$A$6000,"MOV",Registros!$B$2:$B$6000,$A1485)&gt;0,1,0)</f>
        <v/>
      </c>
      <c r="H1485">
        <f>IF($G1485=1,SUMIFS(Registros!$F$2:$F$6000,Registros!$A$2:$A$6000,"MOV",Registros!$B$2:$B$6000,$A1485),0)</f>
        <v/>
      </c>
      <c r="I1485">
        <f>IF(COUNTIFS(Registros!$A$2:$A$6000,"CS",Registros!$B$2:$B$6000,$A1485)&gt;0,1,0)</f>
        <v/>
      </c>
      <c r="J1485">
        <f>IF($I1485=1,SUMIFS(Registros!$I$2:$I$6000,Registros!$A$2:$A$6000,"CS",Registros!$B$2:$B$6000,$A1485),0)</f>
        <v/>
      </c>
      <c r="K1485">
        <f>IF(COUNTIFS(Winback!$K$2:$K$300,$D1485)&gt;0,1,0)</f>
        <v/>
      </c>
      <c r="L1485">
        <f>IF(AND($K1485=1,LEFT($A1485,3)="WB-"),SUMIFS(Winback!$D$2:$D$300,Winback!$K$2:$K$300,$D1485),0)</f>
        <v/>
      </c>
      <c r="M1485">
        <f>IF(OR($E1485=1,$G1485=1,SUMIFS(Registros!$J$2:$J$6000,Registros!$B$2:$B$6000,$A1485)&gt;0),1,0)</f>
        <v/>
      </c>
      <c r="N1485">
        <f>IF($J1485&gt;0,1,IF(COUNTIFS(Registros!$A$2:$A$6000,"CS",Registros!$B$2:$B$6000,$A1485,Registros!$K$2:$K$6000,"&lt;&gt;")&gt;0,1,0))</f>
        <v/>
      </c>
      <c r="O1485">
        <f>IF(AND($K1485=1,$E1485=0,$G1485=0,$I1485=0),"WINBACK",IF(AND($M1485=1,$N1485&gt;0),"CONVERGENTE",IF($M1485=1,"SOLO MÓVIL",IF($N1485&gt;0,"SOLO FIJO / INTERNET","SIN SERVICIOS"))))</f>
        <v/>
      </c>
      <c r="P1485">
        <f>IF($O1485="WINBACK","Recuperar (winback)",IF($O1485="CONVERGENTE","Upgrade / más líneas",IF($O1485="SOLO MÓVIL","Ofrecer fijo + internet (FLBBTV)",IF($O1485="SOLO FIJO / INTERNET","Ofrecer línea móvil Nextphone","Oferta completa (móvil + fijo + internet)"))))</f>
        <v/>
      </c>
      <c r="Q1485">
        <f>$F1485+$H1485+$L1485</f>
        <v/>
      </c>
      <c r="R1485">
        <f>IFERROR(VLOOKUP($A1485,Registros!$B$2:$G$6000,6,0),IFERROR(VLOOKUP($D1485,Winback!$B$2:$C$300,2,0),""))</f>
        <v/>
      </c>
      <c r="S1485">
        <f>IF($E1485=1,"NP","")&amp;IF($G1485=1,"+MOV","")&amp;IF($I1485=1,"+CS","")&amp;IF($K1485=1,"+WB","")</f>
        <v/>
      </c>
      <c r="T1485">
        <f>$E1485+$G1485+$I1485+$K1485</f>
        <v/>
      </c>
    </row>
    <row r="1486">
      <c r="A1486" t="inlineStr">
        <is>
          <t>365055680000</t>
        </is>
      </c>
      <c r="B1486" t="inlineStr">
        <is>
          <t>36505568</t>
        </is>
      </c>
      <c r="C1486" t="inlineStr">
        <is>
          <t>REINALDO ELIECER JIMÉNEZ ESPINO</t>
        </is>
      </c>
      <c r="D1486" t="inlineStr">
        <is>
          <t>REINALDOELIECERJIMENEZESPINO</t>
        </is>
      </c>
      <c r="E1486">
        <f>IF(COUNTIFS(Registros!$A$2:$A$6000,"NP",Registros!$B$2:$B$6000,$A1486)&gt;0,1,0)</f>
        <v/>
      </c>
      <c r="F1486">
        <f>IF($E1486=1,SUMIFS(Registros!$F$2:$F$6000,Registros!$A$2:$A$6000,"NP",Registros!$B$2:$B$6000,$A1486),0)</f>
        <v/>
      </c>
      <c r="G1486">
        <f>IF(COUNTIFS(Registros!$A$2:$A$6000,"MOV",Registros!$B$2:$B$6000,$A1486)&gt;0,1,0)</f>
        <v/>
      </c>
      <c r="H1486">
        <f>IF($G1486=1,SUMIFS(Registros!$F$2:$F$6000,Registros!$A$2:$A$6000,"MOV",Registros!$B$2:$B$6000,$A1486),0)</f>
        <v/>
      </c>
      <c r="I1486">
        <f>IF(COUNTIFS(Registros!$A$2:$A$6000,"CS",Registros!$B$2:$B$6000,$A1486)&gt;0,1,0)</f>
        <v/>
      </c>
      <c r="J1486">
        <f>IF($I1486=1,SUMIFS(Registros!$I$2:$I$6000,Registros!$A$2:$A$6000,"CS",Registros!$B$2:$B$6000,$A1486),0)</f>
        <v/>
      </c>
      <c r="K1486">
        <f>IF(COUNTIFS(Winback!$K$2:$K$300,$D1486)&gt;0,1,0)</f>
        <v/>
      </c>
      <c r="L1486">
        <f>IF(AND($K1486=1,LEFT($A1486,3)="WB-"),SUMIFS(Winback!$D$2:$D$300,Winback!$K$2:$K$300,$D1486),0)</f>
        <v/>
      </c>
      <c r="M1486">
        <f>IF(OR($E1486=1,$G1486=1,SUMIFS(Registros!$J$2:$J$6000,Registros!$B$2:$B$6000,$A1486)&gt;0),1,0)</f>
        <v/>
      </c>
      <c r="N1486">
        <f>IF($J1486&gt;0,1,IF(COUNTIFS(Registros!$A$2:$A$6000,"CS",Registros!$B$2:$B$6000,$A1486,Registros!$K$2:$K$6000,"&lt;&gt;")&gt;0,1,0))</f>
        <v/>
      </c>
      <c r="O1486">
        <f>IF(AND($K1486=1,$E1486=0,$G1486=0,$I1486=0),"WINBACK",IF(AND($M1486=1,$N1486&gt;0),"CONVERGENTE",IF($M1486=1,"SOLO MÓVIL",IF($N1486&gt;0,"SOLO FIJO / INTERNET","SIN SERVICIOS"))))</f>
        <v/>
      </c>
      <c r="P1486">
        <f>IF($O1486="WINBACK","Recuperar (winback)",IF($O1486="CONVERGENTE","Upgrade / más líneas",IF($O1486="SOLO MÓVIL","Ofrecer fijo + internet (FLBBTV)",IF($O1486="SOLO FIJO / INTERNET","Ofrecer línea móvil Nextphone","Oferta completa (móvil + fijo + internet)"))))</f>
        <v/>
      </c>
      <c r="Q1486">
        <f>$F1486+$H1486+$L1486</f>
        <v/>
      </c>
      <c r="R1486">
        <f>IFERROR(VLOOKUP($A1486,Registros!$B$2:$G$6000,6,0),IFERROR(VLOOKUP($D1486,Winback!$B$2:$C$300,2,0),""))</f>
        <v/>
      </c>
      <c r="S1486">
        <f>IF($E1486=1,"NP","")&amp;IF($G1486=1,"+MOV","")&amp;IF($I1486=1,"+CS","")&amp;IF($K1486=1,"+WB","")</f>
        <v/>
      </c>
      <c r="T1486">
        <f>$E1486+$G1486+$I1486+$K1486</f>
        <v/>
      </c>
    </row>
    <row r="1487">
      <c r="A1487" t="inlineStr">
        <is>
          <t>367037270000</t>
        </is>
      </c>
      <c r="B1487" t="inlineStr">
        <is>
          <t>36703727</t>
        </is>
      </c>
      <c r="C1487" t="inlineStr">
        <is>
          <t>ALEXIS REAL</t>
        </is>
      </c>
      <c r="D1487" t="inlineStr">
        <is>
          <t>ALEXISREAL</t>
        </is>
      </c>
      <c r="E1487">
        <f>IF(COUNTIFS(Registros!$A$2:$A$6000,"NP",Registros!$B$2:$B$6000,$A1487)&gt;0,1,0)</f>
        <v/>
      </c>
      <c r="F1487">
        <f>IF($E1487=1,SUMIFS(Registros!$F$2:$F$6000,Registros!$A$2:$A$6000,"NP",Registros!$B$2:$B$6000,$A1487),0)</f>
        <v/>
      </c>
      <c r="G1487">
        <f>IF(COUNTIFS(Registros!$A$2:$A$6000,"MOV",Registros!$B$2:$B$6000,$A1487)&gt;0,1,0)</f>
        <v/>
      </c>
      <c r="H1487">
        <f>IF($G1487=1,SUMIFS(Registros!$F$2:$F$6000,Registros!$A$2:$A$6000,"MOV",Registros!$B$2:$B$6000,$A1487),0)</f>
        <v/>
      </c>
      <c r="I1487">
        <f>IF(COUNTIFS(Registros!$A$2:$A$6000,"CS",Registros!$B$2:$B$6000,$A1487)&gt;0,1,0)</f>
        <v/>
      </c>
      <c r="J1487">
        <f>IF($I1487=1,SUMIFS(Registros!$I$2:$I$6000,Registros!$A$2:$A$6000,"CS",Registros!$B$2:$B$6000,$A1487),0)</f>
        <v/>
      </c>
      <c r="K1487">
        <f>IF(COUNTIFS(Winback!$K$2:$K$300,$D1487)&gt;0,1,0)</f>
        <v/>
      </c>
      <c r="L1487">
        <f>IF(AND($K1487=1,LEFT($A1487,3)="WB-"),SUMIFS(Winback!$D$2:$D$300,Winback!$K$2:$K$300,$D1487),0)</f>
        <v/>
      </c>
      <c r="M1487">
        <f>IF(OR($E1487=1,$G1487=1,SUMIFS(Registros!$J$2:$J$6000,Registros!$B$2:$B$6000,$A1487)&gt;0),1,0)</f>
        <v/>
      </c>
      <c r="N1487">
        <f>IF($J1487&gt;0,1,IF(COUNTIFS(Registros!$A$2:$A$6000,"CS",Registros!$B$2:$B$6000,$A1487,Registros!$K$2:$K$6000,"&lt;&gt;")&gt;0,1,0))</f>
        <v/>
      </c>
      <c r="O1487">
        <f>IF(AND($K1487=1,$E1487=0,$G1487=0,$I1487=0),"WINBACK",IF(AND($M1487=1,$N1487&gt;0),"CONVERGENTE",IF($M1487=1,"SOLO MÓVIL",IF($N1487&gt;0,"SOLO FIJO / INTERNET","SIN SERVICIOS"))))</f>
        <v/>
      </c>
      <c r="P1487">
        <f>IF($O1487="WINBACK","Recuperar (winback)",IF($O1487="CONVERGENTE","Upgrade / más líneas",IF($O1487="SOLO MÓVIL","Ofrecer fijo + internet (FLBBTV)",IF($O1487="SOLO FIJO / INTERNET","Ofrecer línea móvil Nextphone","Oferta completa (móvil + fijo + internet)"))))</f>
        <v/>
      </c>
      <c r="Q1487">
        <f>$F1487+$H1487+$L1487</f>
        <v/>
      </c>
      <c r="R1487">
        <f>IFERROR(VLOOKUP($A1487,Registros!$B$2:$G$6000,6,0),IFERROR(VLOOKUP($D1487,Winback!$B$2:$C$300,2,0),""))</f>
        <v/>
      </c>
      <c r="S1487">
        <f>IF($E1487=1,"NP","")&amp;IF($G1487=1,"+MOV","")&amp;IF($I1487=1,"+CS","")&amp;IF($K1487=1,"+WB","")</f>
        <v/>
      </c>
      <c r="T1487">
        <f>$E1487+$G1487+$I1487+$K1487</f>
        <v/>
      </c>
    </row>
    <row r="1488">
      <c r="A1488" t="inlineStr">
        <is>
          <t>353384450000</t>
        </is>
      </c>
      <c r="B1488" t="inlineStr">
        <is>
          <t>35338445</t>
        </is>
      </c>
      <c r="C1488" t="inlineStr">
        <is>
          <t>REAL CAFÉ</t>
        </is>
      </c>
      <c r="D1488" t="inlineStr">
        <is>
          <t>REALCAFE</t>
        </is>
      </c>
      <c r="E1488">
        <f>IF(COUNTIFS(Registros!$A$2:$A$6000,"NP",Registros!$B$2:$B$6000,$A1488)&gt;0,1,0)</f>
        <v/>
      </c>
      <c r="F1488">
        <f>IF($E1488=1,SUMIFS(Registros!$F$2:$F$6000,Registros!$A$2:$A$6000,"NP",Registros!$B$2:$B$6000,$A1488),0)</f>
        <v/>
      </c>
      <c r="G1488">
        <f>IF(COUNTIFS(Registros!$A$2:$A$6000,"MOV",Registros!$B$2:$B$6000,$A1488)&gt;0,1,0)</f>
        <v/>
      </c>
      <c r="H1488">
        <f>IF($G1488=1,SUMIFS(Registros!$F$2:$F$6000,Registros!$A$2:$A$6000,"MOV",Registros!$B$2:$B$6000,$A1488),0)</f>
        <v/>
      </c>
      <c r="I1488">
        <f>IF(COUNTIFS(Registros!$A$2:$A$6000,"CS",Registros!$B$2:$B$6000,$A1488)&gt;0,1,0)</f>
        <v/>
      </c>
      <c r="J1488">
        <f>IF($I1488=1,SUMIFS(Registros!$I$2:$I$6000,Registros!$A$2:$A$6000,"CS",Registros!$B$2:$B$6000,$A1488),0)</f>
        <v/>
      </c>
      <c r="K1488">
        <f>IF(COUNTIFS(Winback!$K$2:$K$300,$D1488)&gt;0,1,0)</f>
        <v/>
      </c>
      <c r="L1488">
        <f>IF(AND($K1488=1,LEFT($A1488,3)="WB-"),SUMIFS(Winback!$D$2:$D$300,Winback!$K$2:$K$300,$D1488),0)</f>
        <v/>
      </c>
      <c r="M1488">
        <f>IF(OR($E1488=1,$G1488=1,SUMIFS(Registros!$J$2:$J$6000,Registros!$B$2:$B$6000,$A1488)&gt;0),1,0)</f>
        <v/>
      </c>
      <c r="N1488">
        <f>IF($J1488&gt;0,1,IF(COUNTIFS(Registros!$A$2:$A$6000,"CS",Registros!$B$2:$B$6000,$A1488,Registros!$K$2:$K$6000,"&lt;&gt;")&gt;0,1,0))</f>
        <v/>
      </c>
      <c r="O1488">
        <f>IF(AND($K1488=1,$E1488=0,$G1488=0,$I1488=0),"WINBACK",IF(AND($M1488=1,$N1488&gt;0),"CONVERGENTE",IF($M1488=1,"SOLO MÓVIL",IF($N1488&gt;0,"SOLO FIJO / INTERNET","SIN SERVICIOS"))))</f>
        <v/>
      </c>
      <c r="P1488">
        <f>IF($O1488="WINBACK","Recuperar (winback)",IF($O1488="CONVERGENTE","Upgrade / más líneas",IF($O1488="SOLO MÓVIL","Ofrecer fijo + internet (FLBBTV)",IF($O1488="SOLO FIJO / INTERNET","Ofrecer línea móvil Nextphone","Oferta completa (móvil + fijo + internet)"))))</f>
        <v/>
      </c>
      <c r="Q1488">
        <f>$F1488+$H1488+$L1488</f>
        <v/>
      </c>
      <c r="R1488">
        <f>IFERROR(VLOOKUP($A1488,Registros!$B$2:$G$6000,6,0),IFERROR(VLOOKUP($D1488,Winback!$B$2:$C$300,2,0),""))</f>
        <v/>
      </c>
      <c r="S1488">
        <f>IF($E1488=1,"NP","")&amp;IF($G1488=1,"+MOV","")&amp;IF($I1488=1,"+CS","")&amp;IF($K1488=1,"+WB","")</f>
        <v/>
      </c>
      <c r="T1488">
        <f>$E1488+$G1488+$I1488+$K1488</f>
        <v/>
      </c>
    </row>
    <row r="1489">
      <c r="A1489" t="inlineStr">
        <is>
          <t>358000190000</t>
        </is>
      </c>
      <c r="B1489" t="inlineStr">
        <is>
          <t>35800019</t>
        </is>
      </c>
      <c r="C1489" t="inlineStr">
        <is>
          <t>EDWARD CEDENO</t>
        </is>
      </c>
      <c r="D1489" t="inlineStr">
        <is>
          <t>EDWARDCEDENO</t>
        </is>
      </c>
      <c r="E1489">
        <f>IF(COUNTIFS(Registros!$A$2:$A$6000,"NP",Registros!$B$2:$B$6000,$A1489)&gt;0,1,0)</f>
        <v/>
      </c>
      <c r="F1489">
        <f>IF($E1489=1,SUMIFS(Registros!$F$2:$F$6000,Registros!$A$2:$A$6000,"NP",Registros!$B$2:$B$6000,$A1489),0)</f>
        <v/>
      </c>
      <c r="G1489">
        <f>IF(COUNTIFS(Registros!$A$2:$A$6000,"MOV",Registros!$B$2:$B$6000,$A1489)&gt;0,1,0)</f>
        <v/>
      </c>
      <c r="H1489">
        <f>IF($G1489=1,SUMIFS(Registros!$F$2:$F$6000,Registros!$A$2:$A$6000,"MOV",Registros!$B$2:$B$6000,$A1489),0)</f>
        <v/>
      </c>
      <c r="I1489">
        <f>IF(COUNTIFS(Registros!$A$2:$A$6000,"CS",Registros!$B$2:$B$6000,$A1489)&gt;0,1,0)</f>
        <v/>
      </c>
      <c r="J1489">
        <f>IF($I1489=1,SUMIFS(Registros!$I$2:$I$6000,Registros!$A$2:$A$6000,"CS",Registros!$B$2:$B$6000,$A1489),0)</f>
        <v/>
      </c>
      <c r="K1489">
        <f>IF(COUNTIFS(Winback!$K$2:$K$300,$D1489)&gt;0,1,0)</f>
        <v/>
      </c>
      <c r="L1489">
        <f>IF(AND($K1489=1,LEFT($A1489,3)="WB-"),SUMIFS(Winback!$D$2:$D$300,Winback!$K$2:$K$300,$D1489),0)</f>
        <v/>
      </c>
      <c r="M1489">
        <f>IF(OR($E1489=1,$G1489=1,SUMIFS(Registros!$J$2:$J$6000,Registros!$B$2:$B$6000,$A1489)&gt;0),1,0)</f>
        <v/>
      </c>
      <c r="N1489">
        <f>IF($J1489&gt;0,1,IF(COUNTIFS(Registros!$A$2:$A$6000,"CS",Registros!$B$2:$B$6000,$A1489,Registros!$K$2:$K$6000,"&lt;&gt;")&gt;0,1,0))</f>
        <v/>
      </c>
      <c r="O1489">
        <f>IF(AND($K1489=1,$E1489=0,$G1489=0,$I1489=0),"WINBACK",IF(AND($M1489=1,$N1489&gt;0),"CONVERGENTE",IF($M1489=1,"SOLO MÓVIL",IF($N1489&gt;0,"SOLO FIJO / INTERNET","SIN SERVICIOS"))))</f>
        <v/>
      </c>
      <c r="P1489">
        <f>IF($O1489="WINBACK","Recuperar (winback)",IF($O1489="CONVERGENTE","Upgrade / más líneas",IF($O1489="SOLO MÓVIL","Ofrecer fijo + internet (FLBBTV)",IF($O1489="SOLO FIJO / INTERNET","Ofrecer línea móvil Nextphone","Oferta completa (móvil + fijo + internet)"))))</f>
        <v/>
      </c>
      <c r="Q1489">
        <f>$F1489+$H1489+$L1489</f>
        <v/>
      </c>
      <c r="R1489">
        <f>IFERROR(VLOOKUP($A1489,Registros!$B$2:$G$6000,6,0),IFERROR(VLOOKUP($D1489,Winback!$B$2:$C$300,2,0),""))</f>
        <v/>
      </c>
      <c r="S1489">
        <f>IF($E1489=1,"NP","")&amp;IF($G1489=1,"+MOV","")&amp;IF($I1489=1,"+CS","")&amp;IF($K1489=1,"+WB","")</f>
        <v/>
      </c>
      <c r="T1489">
        <f>$E1489+$G1489+$I1489+$K1489</f>
        <v/>
      </c>
    </row>
    <row r="1490">
      <c r="A1490" t="inlineStr">
        <is>
          <t>349324180000</t>
        </is>
      </c>
      <c r="B1490" t="inlineStr">
        <is>
          <t>34932418</t>
        </is>
      </c>
      <c r="C1490" t="inlineStr">
        <is>
          <t>GABRIEL DELGADO</t>
        </is>
      </c>
      <c r="D1490" t="inlineStr">
        <is>
          <t>GABRIELDELGADO</t>
        </is>
      </c>
      <c r="E1490">
        <f>IF(COUNTIFS(Registros!$A$2:$A$6000,"NP",Registros!$B$2:$B$6000,$A1490)&gt;0,1,0)</f>
        <v/>
      </c>
      <c r="F1490">
        <f>IF($E1490=1,SUMIFS(Registros!$F$2:$F$6000,Registros!$A$2:$A$6000,"NP",Registros!$B$2:$B$6000,$A1490),0)</f>
        <v/>
      </c>
      <c r="G1490">
        <f>IF(COUNTIFS(Registros!$A$2:$A$6000,"MOV",Registros!$B$2:$B$6000,$A1490)&gt;0,1,0)</f>
        <v/>
      </c>
      <c r="H1490">
        <f>IF($G1490=1,SUMIFS(Registros!$F$2:$F$6000,Registros!$A$2:$A$6000,"MOV",Registros!$B$2:$B$6000,$A1490),0)</f>
        <v/>
      </c>
      <c r="I1490">
        <f>IF(COUNTIFS(Registros!$A$2:$A$6000,"CS",Registros!$B$2:$B$6000,$A1490)&gt;0,1,0)</f>
        <v/>
      </c>
      <c r="J1490">
        <f>IF($I1490=1,SUMIFS(Registros!$I$2:$I$6000,Registros!$A$2:$A$6000,"CS",Registros!$B$2:$B$6000,$A1490),0)</f>
        <v/>
      </c>
      <c r="K1490">
        <f>IF(COUNTIFS(Winback!$K$2:$K$300,$D1490)&gt;0,1,0)</f>
        <v/>
      </c>
      <c r="L1490">
        <f>IF(AND($K1490=1,LEFT($A1490,3)="WB-"),SUMIFS(Winback!$D$2:$D$300,Winback!$K$2:$K$300,$D1490),0)</f>
        <v/>
      </c>
      <c r="M1490">
        <f>IF(OR($E1490=1,$G1490=1,SUMIFS(Registros!$J$2:$J$6000,Registros!$B$2:$B$6000,$A1490)&gt;0),1,0)</f>
        <v/>
      </c>
      <c r="N1490">
        <f>IF($J1490&gt;0,1,IF(COUNTIFS(Registros!$A$2:$A$6000,"CS",Registros!$B$2:$B$6000,$A1490,Registros!$K$2:$K$6000,"&lt;&gt;")&gt;0,1,0))</f>
        <v/>
      </c>
      <c r="O1490">
        <f>IF(AND($K1490=1,$E1490=0,$G1490=0,$I1490=0),"WINBACK",IF(AND($M1490=1,$N1490&gt;0),"CONVERGENTE",IF($M1490=1,"SOLO MÓVIL",IF($N1490&gt;0,"SOLO FIJO / INTERNET","SIN SERVICIOS"))))</f>
        <v/>
      </c>
      <c r="P1490">
        <f>IF($O1490="WINBACK","Recuperar (winback)",IF($O1490="CONVERGENTE","Upgrade / más líneas",IF($O1490="SOLO MÓVIL","Ofrecer fijo + internet (FLBBTV)",IF($O1490="SOLO FIJO / INTERNET","Ofrecer línea móvil Nextphone","Oferta completa (móvil + fijo + internet)"))))</f>
        <v/>
      </c>
      <c r="Q1490">
        <f>$F1490+$H1490+$L1490</f>
        <v/>
      </c>
      <c r="R1490">
        <f>IFERROR(VLOOKUP($A1490,Registros!$B$2:$G$6000,6,0),IFERROR(VLOOKUP($D1490,Winback!$B$2:$C$300,2,0),""))</f>
        <v/>
      </c>
      <c r="S1490">
        <f>IF($E1490=1,"NP","")&amp;IF($G1490=1,"+MOV","")&amp;IF($I1490=1,"+CS","")&amp;IF($K1490=1,"+WB","")</f>
        <v/>
      </c>
      <c r="T1490">
        <f>$E1490+$G1490+$I1490+$K1490</f>
        <v/>
      </c>
    </row>
    <row r="1491">
      <c r="A1491" t="inlineStr">
        <is>
          <t>355222010000</t>
        </is>
      </c>
      <c r="B1491" t="inlineStr">
        <is>
          <t>35522201</t>
        </is>
      </c>
      <c r="C1491" t="inlineStr">
        <is>
          <t>ESTEFANIA VARGAS</t>
        </is>
      </c>
      <c r="D1491" t="inlineStr">
        <is>
          <t>ESTEFANIAVARGAS</t>
        </is>
      </c>
      <c r="E1491">
        <f>IF(COUNTIFS(Registros!$A$2:$A$6000,"NP",Registros!$B$2:$B$6000,$A1491)&gt;0,1,0)</f>
        <v/>
      </c>
      <c r="F1491">
        <f>IF($E1491=1,SUMIFS(Registros!$F$2:$F$6000,Registros!$A$2:$A$6000,"NP",Registros!$B$2:$B$6000,$A1491),0)</f>
        <v/>
      </c>
      <c r="G1491">
        <f>IF(COUNTIFS(Registros!$A$2:$A$6000,"MOV",Registros!$B$2:$B$6000,$A1491)&gt;0,1,0)</f>
        <v/>
      </c>
      <c r="H1491">
        <f>IF($G1491=1,SUMIFS(Registros!$F$2:$F$6000,Registros!$A$2:$A$6000,"MOV",Registros!$B$2:$B$6000,$A1491),0)</f>
        <v/>
      </c>
      <c r="I1491">
        <f>IF(COUNTIFS(Registros!$A$2:$A$6000,"CS",Registros!$B$2:$B$6000,$A1491)&gt;0,1,0)</f>
        <v/>
      </c>
      <c r="J1491">
        <f>IF($I1491=1,SUMIFS(Registros!$I$2:$I$6000,Registros!$A$2:$A$6000,"CS",Registros!$B$2:$B$6000,$A1491),0)</f>
        <v/>
      </c>
      <c r="K1491">
        <f>IF(COUNTIFS(Winback!$K$2:$K$300,$D1491)&gt;0,1,0)</f>
        <v/>
      </c>
      <c r="L1491">
        <f>IF(AND($K1491=1,LEFT($A1491,3)="WB-"),SUMIFS(Winback!$D$2:$D$300,Winback!$K$2:$K$300,$D1491),0)</f>
        <v/>
      </c>
      <c r="M1491">
        <f>IF(OR($E1491=1,$G1491=1,SUMIFS(Registros!$J$2:$J$6000,Registros!$B$2:$B$6000,$A1491)&gt;0),1,0)</f>
        <v/>
      </c>
      <c r="N1491">
        <f>IF($J1491&gt;0,1,IF(COUNTIFS(Registros!$A$2:$A$6000,"CS",Registros!$B$2:$B$6000,$A1491,Registros!$K$2:$K$6000,"&lt;&gt;")&gt;0,1,0))</f>
        <v/>
      </c>
      <c r="O1491">
        <f>IF(AND($K1491=1,$E1491=0,$G1491=0,$I1491=0),"WINBACK",IF(AND($M1491=1,$N1491&gt;0),"CONVERGENTE",IF($M1491=1,"SOLO MÓVIL",IF($N1491&gt;0,"SOLO FIJO / INTERNET","SIN SERVICIOS"))))</f>
        <v/>
      </c>
      <c r="P1491">
        <f>IF($O1491="WINBACK","Recuperar (winback)",IF($O1491="CONVERGENTE","Upgrade / más líneas",IF($O1491="SOLO MÓVIL","Ofrecer fijo + internet (FLBBTV)",IF($O1491="SOLO FIJO / INTERNET","Ofrecer línea móvil Nextphone","Oferta completa (móvil + fijo + internet)"))))</f>
        <v/>
      </c>
      <c r="Q1491">
        <f>$F1491+$H1491+$L1491</f>
        <v/>
      </c>
      <c r="R1491">
        <f>IFERROR(VLOOKUP($A1491,Registros!$B$2:$G$6000,6,0),IFERROR(VLOOKUP($D1491,Winback!$B$2:$C$300,2,0),""))</f>
        <v/>
      </c>
      <c r="S1491">
        <f>IF($E1491=1,"NP","")&amp;IF($G1491=1,"+MOV","")&amp;IF($I1491=1,"+CS","")&amp;IF($K1491=1,"+WB","")</f>
        <v/>
      </c>
      <c r="T1491">
        <f>$E1491+$G1491+$I1491+$K1491</f>
        <v/>
      </c>
    </row>
    <row r="1492">
      <c r="A1492" t="inlineStr">
        <is>
          <t>366028050000</t>
        </is>
      </c>
      <c r="B1492" t="inlineStr">
        <is>
          <t>36602805</t>
        </is>
      </c>
      <c r="C1492" t="inlineStr">
        <is>
          <t>ALEXIS DELGADO</t>
        </is>
      </c>
      <c r="D1492" t="inlineStr">
        <is>
          <t>ALEXISDELGADO</t>
        </is>
      </c>
      <c r="E1492">
        <f>IF(COUNTIFS(Registros!$A$2:$A$6000,"NP",Registros!$B$2:$B$6000,$A1492)&gt;0,1,0)</f>
        <v/>
      </c>
      <c r="F1492">
        <f>IF($E1492=1,SUMIFS(Registros!$F$2:$F$6000,Registros!$A$2:$A$6000,"NP",Registros!$B$2:$B$6000,$A1492),0)</f>
        <v/>
      </c>
      <c r="G1492">
        <f>IF(COUNTIFS(Registros!$A$2:$A$6000,"MOV",Registros!$B$2:$B$6000,$A1492)&gt;0,1,0)</f>
        <v/>
      </c>
      <c r="H1492">
        <f>IF($G1492=1,SUMIFS(Registros!$F$2:$F$6000,Registros!$A$2:$A$6000,"MOV",Registros!$B$2:$B$6000,$A1492),0)</f>
        <v/>
      </c>
      <c r="I1492">
        <f>IF(COUNTIFS(Registros!$A$2:$A$6000,"CS",Registros!$B$2:$B$6000,$A1492)&gt;0,1,0)</f>
        <v/>
      </c>
      <c r="J1492">
        <f>IF($I1492=1,SUMIFS(Registros!$I$2:$I$6000,Registros!$A$2:$A$6000,"CS",Registros!$B$2:$B$6000,$A1492),0)</f>
        <v/>
      </c>
      <c r="K1492">
        <f>IF(COUNTIFS(Winback!$K$2:$K$300,$D1492)&gt;0,1,0)</f>
        <v/>
      </c>
      <c r="L1492">
        <f>IF(AND($K1492=1,LEFT($A1492,3)="WB-"),SUMIFS(Winback!$D$2:$D$300,Winback!$K$2:$K$300,$D1492),0)</f>
        <v/>
      </c>
      <c r="M1492">
        <f>IF(OR($E1492=1,$G1492=1,SUMIFS(Registros!$J$2:$J$6000,Registros!$B$2:$B$6000,$A1492)&gt;0),1,0)</f>
        <v/>
      </c>
      <c r="N1492">
        <f>IF($J1492&gt;0,1,IF(COUNTIFS(Registros!$A$2:$A$6000,"CS",Registros!$B$2:$B$6000,$A1492,Registros!$K$2:$K$6000,"&lt;&gt;")&gt;0,1,0))</f>
        <v/>
      </c>
      <c r="O1492">
        <f>IF(AND($K1492=1,$E1492=0,$G1492=0,$I1492=0),"WINBACK",IF(AND($M1492=1,$N1492&gt;0),"CONVERGENTE",IF($M1492=1,"SOLO MÓVIL",IF($N1492&gt;0,"SOLO FIJO / INTERNET","SIN SERVICIOS"))))</f>
        <v/>
      </c>
      <c r="P1492">
        <f>IF($O1492="WINBACK","Recuperar (winback)",IF($O1492="CONVERGENTE","Upgrade / más líneas",IF($O1492="SOLO MÓVIL","Ofrecer fijo + internet (FLBBTV)",IF($O1492="SOLO FIJO / INTERNET","Ofrecer línea móvil Nextphone","Oferta completa (móvil + fijo + internet)"))))</f>
        <v/>
      </c>
      <c r="Q1492">
        <f>$F1492+$H1492+$L1492</f>
        <v/>
      </c>
      <c r="R1492">
        <f>IFERROR(VLOOKUP($A1492,Registros!$B$2:$G$6000,6,0),IFERROR(VLOOKUP($D1492,Winback!$B$2:$C$300,2,0),""))</f>
        <v/>
      </c>
      <c r="S1492">
        <f>IF($E1492=1,"NP","")&amp;IF($G1492=1,"+MOV","")&amp;IF($I1492=1,"+CS","")&amp;IF($K1492=1,"+WB","")</f>
        <v/>
      </c>
      <c r="T1492">
        <f>$E1492+$G1492+$I1492+$K1492</f>
        <v/>
      </c>
    </row>
    <row r="1493">
      <c r="A1493" t="inlineStr">
        <is>
          <t>357196510000</t>
        </is>
      </c>
      <c r="B1493" t="inlineStr">
        <is>
          <t>35719651</t>
        </is>
      </c>
      <c r="C1493" t="inlineStr">
        <is>
          <t>GUMERCINDA ANAYS ACOSTA HERRERA</t>
        </is>
      </c>
      <c r="D1493" t="inlineStr">
        <is>
          <t>GUMERCINDAANAYSACOSTAHERRERA</t>
        </is>
      </c>
      <c r="E1493">
        <f>IF(COUNTIFS(Registros!$A$2:$A$6000,"NP",Registros!$B$2:$B$6000,$A1493)&gt;0,1,0)</f>
        <v/>
      </c>
      <c r="F1493">
        <f>IF($E1493=1,SUMIFS(Registros!$F$2:$F$6000,Registros!$A$2:$A$6000,"NP",Registros!$B$2:$B$6000,$A1493),0)</f>
        <v/>
      </c>
      <c r="G1493">
        <f>IF(COUNTIFS(Registros!$A$2:$A$6000,"MOV",Registros!$B$2:$B$6000,$A1493)&gt;0,1,0)</f>
        <v/>
      </c>
      <c r="H1493">
        <f>IF($G1493=1,SUMIFS(Registros!$F$2:$F$6000,Registros!$A$2:$A$6000,"MOV",Registros!$B$2:$B$6000,$A1493),0)</f>
        <v/>
      </c>
      <c r="I1493">
        <f>IF(COUNTIFS(Registros!$A$2:$A$6000,"CS",Registros!$B$2:$B$6000,$A1493)&gt;0,1,0)</f>
        <v/>
      </c>
      <c r="J1493">
        <f>IF($I1493=1,SUMIFS(Registros!$I$2:$I$6000,Registros!$A$2:$A$6000,"CS",Registros!$B$2:$B$6000,$A1493),0)</f>
        <v/>
      </c>
      <c r="K1493">
        <f>IF(COUNTIFS(Winback!$K$2:$K$300,$D1493)&gt;0,1,0)</f>
        <v/>
      </c>
      <c r="L1493">
        <f>IF(AND($K1493=1,LEFT($A1493,3)="WB-"),SUMIFS(Winback!$D$2:$D$300,Winback!$K$2:$K$300,$D1493),0)</f>
        <v/>
      </c>
      <c r="M1493">
        <f>IF(OR($E1493=1,$G1493=1,SUMIFS(Registros!$J$2:$J$6000,Registros!$B$2:$B$6000,$A1493)&gt;0),1,0)</f>
        <v/>
      </c>
      <c r="N1493">
        <f>IF($J1493&gt;0,1,IF(COUNTIFS(Registros!$A$2:$A$6000,"CS",Registros!$B$2:$B$6000,$A1493,Registros!$K$2:$K$6000,"&lt;&gt;")&gt;0,1,0))</f>
        <v/>
      </c>
      <c r="O1493">
        <f>IF(AND($K1493=1,$E1493=0,$G1493=0,$I1493=0),"WINBACK",IF(AND($M1493=1,$N1493&gt;0),"CONVERGENTE",IF($M1493=1,"SOLO MÓVIL",IF($N1493&gt;0,"SOLO FIJO / INTERNET","SIN SERVICIOS"))))</f>
        <v/>
      </c>
      <c r="P1493">
        <f>IF($O1493="WINBACK","Recuperar (winback)",IF($O1493="CONVERGENTE","Upgrade / más líneas",IF($O1493="SOLO MÓVIL","Ofrecer fijo + internet (FLBBTV)",IF($O1493="SOLO FIJO / INTERNET","Ofrecer línea móvil Nextphone","Oferta completa (móvil + fijo + internet)"))))</f>
        <v/>
      </c>
      <c r="Q1493">
        <f>$F1493+$H1493+$L1493</f>
        <v/>
      </c>
      <c r="R1493">
        <f>IFERROR(VLOOKUP($A1493,Registros!$B$2:$G$6000,6,0),IFERROR(VLOOKUP($D1493,Winback!$B$2:$C$300,2,0),""))</f>
        <v/>
      </c>
      <c r="S1493">
        <f>IF($E1493=1,"NP","")&amp;IF($G1493=1,"+MOV","")&amp;IF($I1493=1,"+CS","")&amp;IF($K1493=1,"+WB","")</f>
        <v/>
      </c>
      <c r="T1493">
        <f>$E1493+$G1493+$I1493+$K1493</f>
        <v/>
      </c>
    </row>
    <row r="1494">
      <c r="A1494" t="inlineStr">
        <is>
          <t>332124760000</t>
        </is>
      </c>
      <c r="B1494" t="inlineStr">
        <is>
          <t>33212476</t>
        </is>
      </c>
      <c r="C1494" t="inlineStr">
        <is>
          <t>Gloria Cede?o</t>
        </is>
      </c>
      <c r="D1494" t="inlineStr">
        <is>
          <t>GLORIACEDEO</t>
        </is>
      </c>
      <c r="E1494">
        <f>IF(COUNTIFS(Registros!$A$2:$A$6000,"NP",Registros!$B$2:$B$6000,$A1494)&gt;0,1,0)</f>
        <v/>
      </c>
      <c r="F1494">
        <f>IF($E1494=1,SUMIFS(Registros!$F$2:$F$6000,Registros!$A$2:$A$6000,"NP",Registros!$B$2:$B$6000,$A1494),0)</f>
        <v/>
      </c>
      <c r="G1494">
        <f>IF(COUNTIFS(Registros!$A$2:$A$6000,"MOV",Registros!$B$2:$B$6000,$A1494)&gt;0,1,0)</f>
        <v/>
      </c>
      <c r="H1494">
        <f>IF($G1494=1,SUMIFS(Registros!$F$2:$F$6000,Registros!$A$2:$A$6000,"MOV",Registros!$B$2:$B$6000,$A1494),0)</f>
        <v/>
      </c>
      <c r="I1494">
        <f>IF(COUNTIFS(Registros!$A$2:$A$6000,"CS",Registros!$B$2:$B$6000,$A1494)&gt;0,1,0)</f>
        <v/>
      </c>
      <c r="J1494">
        <f>IF($I1494=1,SUMIFS(Registros!$I$2:$I$6000,Registros!$A$2:$A$6000,"CS",Registros!$B$2:$B$6000,$A1494),0)</f>
        <v/>
      </c>
      <c r="K1494">
        <f>IF(COUNTIFS(Winback!$K$2:$K$300,$D1494)&gt;0,1,0)</f>
        <v/>
      </c>
      <c r="L1494">
        <f>IF(AND($K1494=1,LEFT($A1494,3)="WB-"),SUMIFS(Winback!$D$2:$D$300,Winback!$K$2:$K$300,$D1494),0)</f>
        <v/>
      </c>
      <c r="M1494">
        <f>IF(OR($E1494=1,$G1494=1,SUMIFS(Registros!$J$2:$J$6000,Registros!$B$2:$B$6000,$A1494)&gt;0),1,0)</f>
        <v/>
      </c>
      <c r="N1494">
        <f>IF($J1494&gt;0,1,IF(COUNTIFS(Registros!$A$2:$A$6000,"CS",Registros!$B$2:$B$6000,$A1494,Registros!$K$2:$K$6000,"&lt;&gt;")&gt;0,1,0))</f>
        <v/>
      </c>
      <c r="O1494">
        <f>IF(AND($K1494=1,$E1494=0,$G1494=0,$I1494=0),"WINBACK",IF(AND($M1494=1,$N1494&gt;0),"CONVERGENTE",IF($M1494=1,"SOLO MÓVIL",IF($N1494&gt;0,"SOLO FIJO / INTERNET","SIN SERVICIOS"))))</f>
        <v/>
      </c>
      <c r="P1494">
        <f>IF($O1494="WINBACK","Recuperar (winback)",IF($O1494="CONVERGENTE","Upgrade / más líneas",IF($O1494="SOLO MÓVIL","Ofrecer fijo + internet (FLBBTV)",IF($O1494="SOLO FIJO / INTERNET","Ofrecer línea móvil Nextphone","Oferta completa (móvil + fijo + internet)"))))</f>
        <v/>
      </c>
      <c r="Q1494">
        <f>$F1494+$H1494+$L1494</f>
        <v/>
      </c>
      <c r="R1494">
        <f>IFERROR(VLOOKUP($A1494,Registros!$B$2:$G$6000,6,0),IFERROR(VLOOKUP($D1494,Winback!$B$2:$C$300,2,0),""))</f>
        <v/>
      </c>
      <c r="S1494">
        <f>IF($E1494=1,"NP","")&amp;IF($G1494=1,"+MOV","")&amp;IF($I1494=1,"+CS","")&amp;IF($K1494=1,"+WB","")</f>
        <v/>
      </c>
      <c r="T1494">
        <f>$E1494+$G1494+$I1494+$K1494</f>
        <v/>
      </c>
    </row>
    <row r="1495">
      <c r="A1495" t="inlineStr">
        <is>
          <t>346202910000</t>
        </is>
      </c>
      <c r="B1495" t="inlineStr">
        <is>
          <t>34620291</t>
        </is>
      </c>
      <c r="C1495" t="inlineStr">
        <is>
          <t>CRISELDA SANCHEZ</t>
        </is>
      </c>
      <c r="D1495" t="inlineStr">
        <is>
          <t>CRISELDASANCHEZ</t>
        </is>
      </c>
      <c r="E1495">
        <f>IF(COUNTIFS(Registros!$A$2:$A$6000,"NP",Registros!$B$2:$B$6000,$A1495)&gt;0,1,0)</f>
        <v/>
      </c>
      <c r="F1495">
        <f>IF($E1495=1,SUMIFS(Registros!$F$2:$F$6000,Registros!$A$2:$A$6000,"NP",Registros!$B$2:$B$6000,$A1495),0)</f>
        <v/>
      </c>
      <c r="G1495">
        <f>IF(COUNTIFS(Registros!$A$2:$A$6000,"MOV",Registros!$B$2:$B$6000,$A1495)&gt;0,1,0)</f>
        <v/>
      </c>
      <c r="H1495">
        <f>IF($G1495=1,SUMIFS(Registros!$F$2:$F$6000,Registros!$A$2:$A$6000,"MOV",Registros!$B$2:$B$6000,$A1495),0)</f>
        <v/>
      </c>
      <c r="I1495">
        <f>IF(COUNTIFS(Registros!$A$2:$A$6000,"CS",Registros!$B$2:$B$6000,$A1495)&gt;0,1,0)</f>
        <v/>
      </c>
      <c r="J1495">
        <f>IF($I1495=1,SUMIFS(Registros!$I$2:$I$6000,Registros!$A$2:$A$6000,"CS",Registros!$B$2:$B$6000,$A1495),0)</f>
        <v/>
      </c>
      <c r="K1495">
        <f>IF(COUNTIFS(Winback!$K$2:$K$300,$D1495)&gt;0,1,0)</f>
        <v/>
      </c>
      <c r="L1495">
        <f>IF(AND($K1495=1,LEFT($A1495,3)="WB-"),SUMIFS(Winback!$D$2:$D$300,Winback!$K$2:$K$300,$D1495),0)</f>
        <v/>
      </c>
      <c r="M1495">
        <f>IF(OR($E1495=1,$G1495=1,SUMIFS(Registros!$J$2:$J$6000,Registros!$B$2:$B$6000,$A1495)&gt;0),1,0)</f>
        <v/>
      </c>
      <c r="N1495">
        <f>IF($J1495&gt;0,1,IF(COUNTIFS(Registros!$A$2:$A$6000,"CS",Registros!$B$2:$B$6000,$A1495,Registros!$K$2:$K$6000,"&lt;&gt;")&gt;0,1,0))</f>
        <v/>
      </c>
      <c r="O1495">
        <f>IF(AND($K1495=1,$E1495=0,$G1495=0,$I1495=0),"WINBACK",IF(AND($M1495=1,$N1495&gt;0),"CONVERGENTE",IF($M1495=1,"SOLO MÓVIL",IF($N1495&gt;0,"SOLO FIJO / INTERNET","SIN SERVICIOS"))))</f>
        <v/>
      </c>
      <c r="P1495">
        <f>IF($O1495="WINBACK","Recuperar (winback)",IF($O1495="CONVERGENTE","Upgrade / más líneas",IF($O1495="SOLO MÓVIL","Ofrecer fijo + internet (FLBBTV)",IF($O1495="SOLO FIJO / INTERNET","Ofrecer línea móvil Nextphone","Oferta completa (móvil + fijo + internet)"))))</f>
        <v/>
      </c>
      <c r="Q1495">
        <f>$F1495+$H1495+$L1495</f>
        <v/>
      </c>
      <c r="R1495">
        <f>IFERROR(VLOOKUP($A1495,Registros!$B$2:$G$6000,6,0),IFERROR(VLOOKUP($D1495,Winback!$B$2:$C$300,2,0),""))</f>
        <v/>
      </c>
      <c r="S1495">
        <f>IF($E1495=1,"NP","")&amp;IF($G1495=1,"+MOV","")&amp;IF($I1495=1,"+CS","")&amp;IF($K1495=1,"+WB","")</f>
        <v/>
      </c>
      <c r="T1495">
        <f>$E1495+$G1495+$I1495+$K1495</f>
        <v/>
      </c>
    </row>
    <row r="1496">
      <c r="A1496" t="inlineStr">
        <is>
          <t>355065520000</t>
        </is>
      </c>
      <c r="B1496" t="inlineStr">
        <is>
          <t>35506552</t>
        </is>
      </c>
      <c r="C1496" t="inlineStr">
        <is>
          <t>GABRIEL GASPAR GARRIDO MENDOZA</t>
        </is>
      </c>
      <c r="D1496" t="inlineStr">
        <is>
          <t>GABRIELGASPARGARRIDOMENDOZA</t>
        </is>
      </c>
      <c r="E1496">
        <f>IF(COUNTIFS(Registros!$A$2:$A$6000,"NP",Registros!$B$2:$B$6000,$A1496)&gt;0,1,0)</f>
        <v/>
      </c>
      <c r="F1496">
        <f>IF($E1496=1,SUMIFS(Registros!$F$2:$F$6000,Registros!$A$2:$A$6000,"NP",Registros!$B$2:$B$6000,$A1496),0)</f>
        <v/>
      </c>
      <c r="G1496">
        <f>IF(COUNTIFS(Registros!$A$2:$A$6000,"MOV",Registros!$B$2:$B$6000,$A1496)&gt;0,1,0)</f>
        <v/>
      </c>
      <c r="H1496">
        <f>IF($G1496=1,SUMIFS(Registros!$F$2:$F$6000,Registros!$A$2:$A$6000,"MOV",Registros!$B$2:$B$6000,$A1496),0)</f>
        <v/>
      </c>
      <c r="I1496">
        <f>IF(COUNTIFS(Registros!$A$2:$A$6000,"CS",Registros!$B$2:$B$6000,$A1496)&gt;0,1,0)</f>
        <v/>
      </c>
      <c r="J1496">
        <f>IF($I1496=1,SUMIFS(Registros!$I$2:$I$6000,Registros!$A$2:$A$6000,"CS",Registros!$B$2:$B$6000,$A1496),0)</f>
        <v/>
      </c>
      <c r="K1496">
        <f>IF(COUNTIFS(Winback!$K$2:$K$300,$D1496)&gt;0,1,0)</f>
        <v/>
      </c>
      <c r="L1496">
        <f>IF(AND($K1496=1,LEFT($A1496,3)="WB-"),SUMIFS(Winback!$D$2:$D$300,Winback!$K$2:$K$300,$D1496),0)</f>
        <v/>
      </c>
      <c r="M1496">
        <f>IF(OR($E1496=1,$G1496=1,SUMIFS(Registros!$J$2:$J$6000,Registros!$B$2:$B$6000,$A1496)&gt;0),1,0)</f>
        <v/>
      </c>
      <c r="N1496">
        <f>IF($J1496&gt;0,1,IF(COUNTIFS(Registros!$A$2:$A$6000,"CS",Registros!$B$2:$B$6000,$A1496,Registros!$K$2:$K$6000,"&lt;&gt;")&gt;0,1,0))</f>
        <v/>
      </c>
      <c r="O1496">
        <f>IF(AND($K1496=1,$E1496=0,$G1496=0,$I1496=0),"WINBACK",IF(AND($M1496=1,$N1496&gt;0),"CONVERGENTE",IF($M1496=1,"SOLO MÓVIL",IF($N1496&gt;0,"SOLO FIJO / INTERNET","SIN SERVICIOS"))))</f>
        <v/>
      </c>
      <c r="P1496">
        <f>IF($O1496="WINBACK","Recuperar (winback)",IF($O1496="CONVERGENTE","Upgrade / más líneas",IF($O1496="SOLO MÓVIL","Ofrecer fijo + internet (FLBBTV)",IF($O1496="SOLO FIJO / INTERNET","Ofrecer línea móvil Nextphone","Oferta completa (móvil + fijo + internet)"))))</f>
        <v/>
      </c>
      <c r="Q1496">
        <f>$F1496+$H1496+$L1496</f>
        <v/>
      </c>
      <c r="R1496">
        <f>IFERROR(VLOOKUP($A1496,Registros!$B$2:$G$6000,6,0),IFERROR(VLOOKUP($D1496,Winback!$B$2:$C$300,2,0),""))</f>
        <v/>
      </c>
      <c r="S1496">
        <f>IF($E1496=1,"NP","")&amp;IF($G1496=1,"+MOV","")&amp;IF($I1496=1,"+CS","")&amp;IF($K1496=1,"+WB","")</f>
        <v/>
      </c>
      <c r="T1496">
        <f>$E1496+$G1496+$I1496+$K1496</f>
        <v/>
      </c>
    </row>
    <row r="1497">
      <c r="A1497" t="inlineStr">
        <is>
          <t>352225470000</t>
        </is>
      </c>
      <c r="B1497" t="inlineStr">
        <is>
          <t>35222547</t>
        </is>
      </c>
      <c r="C1497" t="inlineStr">
        <is>
          <t>ELIONEL BARRIOS</t>
        </is>
      </c>
      <c r="D1497" t="inlineStr">
        <is>
          <t>ELIONELBARRIOS</t>
        </is>
      </c>
      <c r="E1497">
        <f>IF(COUNTIFS(Registros!$A$2:$A$6000,"NP",Registros!$B$2:$B$6000,$A1497)&gt;0,1,0)</f>
        <v/>
      </c>
      <c r="F1497">
        <f>IF($E1497=1,SUMIFS(Registros!$F$2:$F$6000,Registros!$A$2:$A$6000,"NP",Registros!$B$2:$B$6000,$A1497),0)</f>
        <v/>
      </c>
      <c r="G1497">
        <f>IF(COUNTIFS(Registros!$A$2:$A$6000,"MOV",Registros!$B$2:$B$6000,$A1497)&gt;0,1,0)</f>
        <v/>
      </c>
      <c r="H1497">
        <f>IF($G1497=1,SUMIFS(Registros!$F$2:$F$6000,Registros!$A$2:$A$6000,"MOV",Registros!$B$2:$B$6000,$A1497),0)</f>
        <v/>
      </c>
      <c r="I1497">
        <f>IF(COUNTIFS(Registros!$A$2:$A$6000,"CS",Registros!$B$2:$B$6000,$A1497)&gt;0,1,0)</f>
        <v/>
      </c>
      <c r="J1497">
        <f>IF($I1497=1,SUMIFS(Registros!$I$2:$I$6000,Registros!$A$2:$A$6000,"CS",Registros!$B$2:$B$6000,$A1497),0)</f>
        <v/>
      </c>
      <c r="K1497">
        <f>IF(COUNTIFS(Winback!$K$2:$K$300,$D1497)&gt;0,1,0)</f>
        <v/>
      </c>
      <c r="L1497">
        <f>IF(AND($K1497=1,LEFT($A1497,3)="WB-"),SUMIFS(Winback!$D$2:$D$300,Winback!$K$2:$K$300,$D1497),0)</f>
        <v/>
      </c>
      <c r="M1497">
        <f>IF(OR($E1497=1,$G1497=1,SUMIFS(Registros!$J$2:$J$6000,Registros!$B$2:$B$6000,$A1497)&gt;0),1,0)</f>
        <v/>
      </c>
      <c r="N1497">
        <f>IF($J1497&gt;0,1,IF(COUNTIFS(Registros!$A$2:$A$6000,"CS",Registros!$B$2:$B$6000,$A1497,Registros!$K$2:$K$6000,"&lt;&gt;")&gt;0,1,0))</f>
        <v/>
      </c>
      <c r="O1497">
        <f>IF(AND($K1497=1,$E1497=0,$G1497=0,$I1497=0),"WINBACK",IF(AND($M1497=1,$N1497&gt;0),"CONVERGENTE",IF($M1497=1,"SOLO MÓVIL",IF($N1497&gt;0,"SOLO FIJO / INTERNET","SIN SERVICIOS"))))</f>
        <v/>
      </c>
      <c r="P1497">
        <f>IF($O1497="WINBACK","Recuperar (winback)",IF($O1497="CONVERGENTE","Upgrade / más líneas",IF($O1497="SOLO MÓVIL","Ofrecer fijo + internet (FLBBTV)",IF($O1497="SOLO FIJO / INTERNET","Ofrecer línea móvil Nextphone","Oferta completa (móvil + fijo + internet)"))))</f>
        <v/>
      </c>
      <c r="Q1497">
        <f>$F1497+$H1497+$L1497</f>
        <v/>
      </c>
      <c r="R1497">
        <f>IFERROR(VLOOKUP($A1497,Registros!$B$2:$G$6000,6,0),IFERROR(VLOOKUP($D1497,Winback!$B$2:$C$300,2,0),""))</f>
        <v/>
      </c>
      <c r="S1497">
        <f>IF($E1497=1,"NP","")&amp;IF($G1497=1,"+MOV","")&amp;IF($I1497=1,"+CS","")&amp;IF($K1497=1,"+WB","")</f>
        <v/>
      </c>
      <c r="T1497">
        <f>$E1497+$G1497+$I1497+$K1497</f>
        <v/>
      </c>
    </row>
    <row r="1498">
      <c r="A1498" t="inlineStr">
        <is>
          <t>333153290000</t>
        </is>
      </c>
      <c r="B1498" t="inlineStr">
        <is>
          <t>33315329</t>
        </is>
      </c>
      <c r="C1498" t="inlineStr">
        <is>
          <t>CARMENARGELISVERGARA</t>
        </is>
      </c>
      <c r="D1498" t="inlineStr">
        <is>
          <t>CARMENARGELISVERGARA</t>
        </is>
      </c>
      <c r="E1498">
        <f>IF(COUNTIFS(Registros!$A$2:$A$6000,"NP",Registros!$B$2:$B$6000,$A1498)&gt;0,1,0)</f>
        <v/>
      </c>
      <c r="F1498">
        <f>IF($E1498=1,SUMIFS(Registros!$F$2:$F$6000,Registros!$A$2:$A$6000,"NP",Registros!$B$2:$B$6000,$A1498),0)</f>
        <v/>
      </c>
      <c r="G1498">
        <f>IF(COUNTIFS(Registros!$A$2:$A$6000,"MOV",Registros!$B$2:$B$6000,$A1498)&gt;0,1,0)</f>
        <v/>
      </c>
      <c r="H1498">
        <f>IF($G1498=1,SUMIFS(Registros!$F$2:$F$6000,Registros!$A$2:$A$6000,"MOV",Registros!$B$2:$B$6000,$A1498),0)</f>
        <v/>
      </c>
      <c r="I1498">
        <f>IF(COUNTIFS(Registros!$A$2:$A$6000,"CS",Registros!$B$2:$B$6000,$A1498)&gt;0,1,0)</f>
        <v/>
      </c>
      <c r="J1498">
        <f>IF($I1498=1,SUMIFS(Registros!$I$2:$I$6000,Registros!$A$2:$A$6000,"CS",Registros!$B$2:$B$6000,$A1498),0)</f>
        <v/>
      </c>
      <c r="K1498">
        <f>IF(COUNTIFS(Winback!$K$2:$K$300,$D1498)&gt;0,1,0)</f>
        <v/>
      </c>
      <c r="L1498">
        <f>IF(AND($K1498=1,LEFT($A1498,3)="WB-"),SUMIFS(Winback!$D$2:$D$300,Winback!$K$2:$K$300,$D1498),0)</f>
        <v/>
      </c>
      <c r="M1498">
        <f>IF(OR($E1498=1,$G1498=1,SUMIFS(Registros!$J$2:$J$6000,Registros!$B$2:$B$6000,$A1498)&gt;0),1,0)</f>
        <v/>
      </c>
      <c r="N1498">
        <f>IF($J1498&gt;0,1,IF(COUNTIFS(Registros!$A$2:$A$6000,"CS",Registros!$B$2:$B$6000,$A1498,Registros!$K$2:$K$6000,"&lt;&gt;")&gt;0,1,0))</f>
        <v/>
      </c>
      <c r="O1498">
        <f>IF(AND($K1498=1,$E1498=0,$G1498=0,$I1498=0),"WINBACK",IF(AND($M1498=1,$N1498&gt;0),"CONVERGENTE",IF($M1498=1,"SOLO MÓVIL",IF($N1498&gt;0,"SOLO FIJO / INTERNET","SIN SERVICIOS"))))</f>
        <v/>
      </c>
      <c r="P1498">
        <f>IF($O1498="WINBACK","Recuperar (winback)",IF($O1498="CONVERGENTE","Upgrade / más líneas",IF($O1498="SOLO MÓVIL","Ofrecer fijo + internet (FLBBTV)",IF($O1498="SOLO FIJO / INTERNET","Ofrecer línea móvil Nextphone","Oferta completa (móvil + fijo + internet)"))))</f>
        <v/>
      </c>
      <c r="Q1498">
        <f>$F1498+$H1498+$L1498</f>
        <v/>
      </c>
      <c r="R1498">
        <f>IFERROR(VLOOKUP($A1498,Registros!$B$2:$G$6000,6,0),IFERROR(VLOOKUP($D1498,Winback!$B$2:$C$300,2,0),""))</f>
        <v/>
      </c>
      <c r="S1498">
        <f>IF($E1498=1,"NP","")&amp;IF($G1498=1,"+MOV","")&amp;IF($I1498=1,"+CS","")&amp;IF($K1498=1,"+WB","")</f>
        <v/>
      </c>
      <c r="T1498">
        <f>$E1498+$G1498+$I1498+$K1498</f>
        <v/>
      </c>
    </row>
    <row r="1499">
      <c r="A1499" t="inlineStr">
        <is>
          <t>352068750000</t>
        </is>
      </c>
      <c r="B1499" t="inlineStr">
        <is>
          <t>35206875</t>
        </is>
      </c>
      <c r="C1499" t="inlineStr">
        <is>
          <t>JULIO CESAR DE LEON VARGAS</t>
        </is>
      </c>
      <c r="D1499" t="inlineStr">
        <is>
          <t>JULIOCESARDELEONVARGAS</t>
        </is>
      </c>
      <c r="E1499">
        <f>IF(COUNTIFS(Registros!$A$2:$A$6000,"NP",Registros!$B$2:$B$6000,$A1499)&gt;0,1,0)</f>
        <v/>
      </c>
      <c r="F1499">
        <f>IF($E1499=1,SUMIFS(Registros!$F$2:$F$6000,Registros!$A$2:$A$6000,"NP",Registros!$B$2:$B$6000,$A1499),0)</f>
        <v/>
      </c>
      <c r="G1499">
        <f>IF(COUNTIFS(Registros!$A$2:$A$6000,"MOV",Registros!$B$2:$B$6000,$A1499)&gt;0,1,0)</f>
        <v/>
      </c>
      <c r="H1499">
        <f>IF($G1499=1,SUMIFS(Registros!$F$2:$F$6000,Registros!$A$2:$A$6000,"MOV",Registros!$B$2:$B$6000,$A1499),0)</f>
        <v/>
      </c>
      <c r="I1499">
        <f>IF(COUNTIFS(Registros!$A$2:$A$6000,"CS",Registros!$B$2:$B$6000,$A1499)&gt;0,1,0)</f>
        <v/>
      </c>
      <c r="J1499">
        <f>IF($I1499=1,SUMIFS(Registros!$I$2:$I$6000,Registros!$A$2:$A$6000,"CS",Registros!$B$2:$B$6000,$A1499),0)</f>
        <v/>
      </c>
      <c r="K1499">
        <f>IF(COUNTIFS(Winback!$K$2:$K$300,$D1499)&gt;0,1,0)</f>
        <v/>
      </c>
      <c r="L1499">
        <f>IF(AND($K1499=1,LEFT($A1499,3)="WB-"),SUMIFS(Winback!$D$2:$D$300,Winback!$K$2:$K$300,$D1499),0)</f>
        <v/>
      </c>
      <c r="M1499">
        <f>IF(OR($E1499=1,$G1499=1,SUMIFS(Registros!$J$2:$J$6000,Registros!$B$2:$B$6000,$A1499)&gt;0),1,0)</f>
        <v/>
      </c>
      <c r="N1499">
        <f>IF($J1499&gt;0,1,IF(COUNTIFS(Registros!$A$2:$A$6000,"CS",Registros!$B$2:$B$6000,$A1499,Registros!$K$2:$K$6000,"&lt;&gt;")&gt;0,1,0))</f>
        <v/>
      </c>
      <c r="O1499">
        <f>IF(AND($K1499=1,$E1499=0,$G1499=0,$I1499=0),"WINBACK",IF(AND($M1499=1,$N1499&gt;0),"CONVERGENTE",IF($M1499=1,"SOLO MÓVIL",IF($N1499&gt;0,"SOLO FIJO / INTERNET","SIN SERVICIOS"))))</f>
        <v/>
      </c>
      <c r="P1499">
        <f>IF($O1499="WINBACK","Recuperar (winback)",IF($O1499="CONVERGENTE","Upgrade / más líneas",IF($O1499="SOLO MÓVIL","Ofrecer fijo + internet (FLBBTV)",IF($O1499="SOLO FIJO / INTERNET","Ofrecer línea móvil Nextphone","Oferta completa (móvil + fijo + internet)"))))</f>
        <v/>
      </c>
      <c r="Q1499">
        <f>$F1499+$H1499+$L1499</f>
        <v/>
      </c>
      <c r="R1499">
        <f>IFERROR(VLOOKUP($A1499,Registros!$B$2:$G$6000,6,0),IFERROR(VLOOKUP($D1499,Winback!$B$2:$C$300,2,0),""))</f>
        <v/>
      </c>
      <c r="S1499">
        <f>IF($E1499=1,"NP","")&amp;IF($G1499=1,"+MOV","")&amp;IF($I1499=1,"+CS","")&amp;IF($K1499=1,"+WB","")</f>
        <v/>
      </c>
      <c r="T1499">
        <f>$E1499+$G1499+$I1499+$K1499</f>
        <v/>
      </c>
    </row>
    <row r="1500">
      <c r="A1500" t="inlineStr">
        <is>
          <t>329962230000</t>
        </is>
      </c>
      <c r="B1500" t="inlineStr">
        <is>
          <t>32996223</t>
        </is>
      </c>
      <c r="C1500" t="inlineStr">
        <is>
          <t>ARIEL GUTIERREZ</t>
        </is>
      </c>
      <c r="D1500" t="inlineStr">
        <is>
          <t>ARIELGUTIERREZ</t>
        </is>
      </c>
      <c r="E1500">
        <f>IF(COUNTIFS(Registros!$A$2:$A$6000,"NP",Registros!$B$2:$B$6000,$A1500)&gt;0,1,0)</f>
        <v/>
      </c>
      <c r="F1500">
        <f>IF($E1500=1,SUMIFS(Registros!$F$2:$F$6000,Registros!$A$2:$A$6000,"NP",Registros!$B$2:$B$6000,$A1500),0)</f>
        <v/>
      </c>
      <c r="G1500">
        <f>IF(COUNTIFS(Registros!$A$2:$A$6000,"MOV",Registros!$B$2:$B$6000,$A1500)&gt;0,1,0)</f>
        <v/>
      </c>
      <c r="H1500">
        <f>IF($G1500=1,SUMIFS(Registros!$F$2:$F$6000,Registros!$A$2:$A$6000,"MOV",Registros!$B$2:$B$6000,$A1500),0)</f>
        <v/>
      </c>
      <c r="I1500">
        <f>IF(COUNTIFS(Registros!$A$2:$A$6000,"CS",Registros!$B$2:$B$6000,$A1500)&gt;0,1,0)</f>
        <v/>
      </c>
      <c r="J1500">
        <f>IF($I1500=1,SUMIFS(Registros!$I$2:$I$6000,Registros!$A$2:$A$6000,"CS",Registros!$B$2:$B$6000,$A1500),0)</f>
        <v/>
      </c>
      <c r="K1500">
        <f>IF(COUNTIFS(Winback!$K$2:$K$300,$D1500)&gt;0,1,0)</f>
        <v/>
      </c>
      <c r="L1500">
        <f>IF(AND($K1500=1,LEFT($A1500,3)="WB-"),SUMIFS(Winback!$D$2:$D$300,Winback!$K$2:$K$300,$D1500),0)</f>
        <v/>
      </c>
      <c r="M1500">
        <f>IF(OR($E1500=1,$G1500=1,SUMIFS(Registros!$J$2:$J$6000,Registros!$B$2:$B$6000,$A1500)&gt;0),1,0)</f>
        <v/>
      </c>
      <c r="N1500">
        <f>IF($J1500&gt;0,1,IF(COUNTIFS(Registros!$A$2:$A$6000,"CS",Registros!$B$2:$B$6000,$A1500,Registros!$K$2:$K$6000,"&lt;&gt;")&gt;0,1,0))</f>
        <v/>
      </c>
      <c r="O1500">
        <f>IF(AND($K1500=1,$E1500=0,$G1500=0,$I1500=0),"WINBACK",IF(AND($M1500=1,$N1500&gt;0),"CONVERGENTE",IF($M1500=1,"SOLO MÓVIL",IF($N1500&gt;0,"SOLO FIJO / INTERNET","SIN SERVICIOS"))))</f>
        <v/>
      </c>
      <c r="P1500">
        <f>IF($O1500="WINBACK","Recuperar (winback)",IF($O1500="CONVERGENTE","Upgrade / más líneas",IF($O1500="SOLO MÓVIL","Ofrecer fijo + internet (FLBBTV)",IF($O1500="SOLO FIJO / INTERNET","Ofrecer línea móvil Nextphone","Oferta completa (móvil + fijo + internet)"))))</f>
        <v/>
      </c>
      <c r="Q1500">
        <f>$F1500+$H1500+$L1500</f>
        <v/>
      </c>
      <c r="R1500">
        <f>IFERROR(VLOOKUP($A1500,Registros!$B$2:$G$6000,6,0),IFERROR(VLOOKUP($D1500,Winback!$B$2:$C$300,2,0),""))</f>
        <v/>
      </c>
      <c r="S1500">
        <f>IF($E1500=1,"NP","")&amp;IF($G1500=1,"+MOV","")&amp;IF($I1500=1,"+CS","")&amp;IF($K1500=1,"+WB","")</f>
        <v/>
      </c>
      <c r="T1500">
        <f>$E1500+$G1500+$I1500+$K1500</f>
        <v/>
      </c>
    </row>
    <row r="1501">
      <c r="A1501" t="inlineStr">
        <is>
          <t>353294750000</t>
        </is>
      </c>
      <c r="B1501" t="inlineStr">
        <is>
          <t>35329475</t>
        </is>
      </c>
      <c r="C1501" t="inlineStr">
        <is>
          <t>YADIRA LOPEZ</t>
        </is>
      </c>
      <c r="D1501" t="inlineStr">
        <is>
          <t>YADIRALOPEZ</t>
        </is>
      </c>
      <c r="E1501">
        <f>IF(COUNTIFS(Registros!$A$2:$A$6000,"NP",Registros!$B$2:$B$6000,$A1501)&gt;0,1,0)</f>
        <v/>
      </c>
      <c r="F1501">
        <f>IF($E1501=1,SUMIFS(Registros!$F$2:$F$6000,Registros!$A$2:$A$6000,"NP",Registros!$B$2:$B$6000,$A1501),0)</f>
        <v/>
      </c>
      <c r="G1501">
        <f>IF(COUNTIFS(Registros!$A$2:$A$6000,"MOV",Registros!$B$2:$B$6000,$A1501)&gt;0,1,0)</f>
        <v/>
      </c>
      <c r="H1501">
        <f>IF($G1501=1,SUMIFS(Registros!$F$2:$F$6000,Registros!$A$2:$A$6000,"MOV",Registros!$B$2:$B$6000,$A1501),0)</f>
        <v/>
      </c>
      <c r="I1501">
        <f>IF(COUNTIFS(Registros!$A$2:$A$6000,"CS",Registros!$B$2:$B$6000,$A1501)&gt;0,1,0)</f>
        <v/>
      </c>
      <c r="J1501">
        <f>IF($I1501=1,SUMIFS(Registros!$I$2:$I$6000,Registros!$A$2:$A$6000,"CS",Registros!$B$2:$B$6000,$A1501),0)</f>
        <v/>
      </c>
      <c r="K1501">
        <f>IF(COUNTIFS(Winback!$K$2:$K$300,$D1501)&gt;0,1,0)</f>
        <v/>
      </c>
      <c r="L1501">
        <f>IF(AND($K1501=1,LEFT($A1501,3)="WB-"),SUMIFS(Winback!$D$2:$D$300,Winback!$K$2:$K$300,$D1501),0)</f>
        <v/>
      </c>
      <c r="M1501">
        <f>IF(OR($E1501=1,$G1501=1,SUMIFS(Registros!$J$2:$J$6000,Registros!$B$2:$B$6000,$A1501)&gt;0),1,0)</f>
        <v/>
      </c>
      <c r="N1501">
        <f>IF($J1501&gt;0,1,IF(COUNTIFS(Registros!$A$2:$A$6000,"CS",Registros!$B$2:$B$6000,$A1501,Registros!$K$2:$K$6000,"&lt;&gt;")&gt;0,1,0))</f>
        <v/>
      </c>
      <c r="O1501">
        <f>IF(AND($K1501=1,$E1501=0,$G1501=0,$I1501=0),"WINBACK",IF(AND($M1501=1,$N1501&gt;0),"CONVERGENTE",IF($M1501=1,"SOLO MÓVIL",IF($N1501&gt;0,"SOLO FIJO / INTERNET","SIN SERVICIOS"))))</f>
        <v/>
      </c>
      <c r="P1501">
        <f>IF($O1501="WINBACK","Recuperar (winback)",IF($O1501="CONVERGENTE","Upgrade / más líneas",IF($O1501="SOLO MÓVIL","Ofrecer fijo + internet (FLBBTV)",IF($O1501="SOLO FIJO / INTERNET","Ofrecer línea móvil Nextphone","Oferta completa (móvil + fijo + internet)"))))</f>
        <v/>
      </c>
      <c r="Q1501">
        <f>$F1501+$H1501+$L1501</f>
        <v/>
      </c>
      <c r="R1501">
        <f>IFERROR(VLOOKUP($A1501,Registros!$B$2:$G$6000,6,0),IFERROR(VLOOKUP($D1501,Winback!$B$2:$C$300,2,0),""))</f>
        <v/>
      </c>
      <c r="S1501">
        <f>IF($E1501=1,"NP","")&amp;IF($G1501=1,"+MOV","")&amp;IF($I1501=1,"+CS","")&amp;IF($K1501=1,"+WB","")</f>
        <v/>
      </c>
      <c r="T1501">
        <f>$E1501+$G1501+$I1501+$K1501</f>
        <v/>
      </c>
    </row>
    <row r="1502">
      <c r="A1502" t="inlineStr">
        <is>
          <t>347444030000</t>
        </is>
      </c>
      <c r="B1502" t="inlineStr">
        <is>
          <t>34744403</t>
        </is>
      </c>
      <c r="C1502" t="inlineStr">
        <is>
          <t>SUPER MERCADO BUENA SUERTE</t>
        </is>
      </c>
      <c r="D1502" t="inlineStr">
        <is>
          <t>SUPERMERCADOBUENASUERTE</t>
        </is>
      </c>
      <c r="E1502">
        <f>IF(COUNTIFS(Registros!$A$2:$A$6000,"NP",Registros!$B$2:$B$6000,$A1502)&gt;0,1,0)</f>
        <v/>
      </c>
      <c r="F1502">
        <f>IF($E1502=1,SUMIFS(Registros!$F$2:$F$6000,Registros!$A$2:$A$6000,"NP",Registros!$B$2:$B$6000,$A1502),0)</f>
        <v/>
      </c>
      <c r="G1502">
        <f>IF(COUNTIFS(Registros!$A$2:$A$6000,"MOV",Registros!$B$2:$B$6000,$A1502)&gt;0,1,0)</f>
        <v/>
      </c>
      <c r="H1502">
        <f>IF($G1502=1,SUMIFS(Registros!$F$2:$F$6000,Registros!$A$2:$A$6000,"MOV",Registros!$B$2:$B$6000,$A1502),0)</f>
        <v/>
      </c>
      <c r="I1502">
        <f>IF(COUNTIFS(Registros!$A$2:$A$6000,"CS",Registros!$B$2:$B$6000,$A1502)&gt;0,1,0)</f>
        <v/>
      </c>
      <c r="J1502">
        <f>IF($I1502=1,SUMIFS(Registros!$I$2:$I$6000,Registros!$A$2:$A$6000,"CS",Registros!$B$2:$B$6000,$A1502),0)</f>
        <v/>
      </c>
      <c r="K1502">
        <f>IF(COUNTIFS(Winback!$K$2:$K$300,$D1502)&gt;0,1,0)</f>
        <v/>
      </c>
      <c r="L1502">
        <f>IF(AND($K1502=1,LEFT($A1502,3)="WB-"),SUMIFS(Winback!$D$2:$D$300,Winback!$K$2:$K$300,$D1502),0)</f>
        <v/>
      </c>
      <c r="M1502">
        <f>IF(OR($E1502=1,$G1502=1,SUMIFS(Registros!$J$2:$J$6000,Registros!$B$2:$B$6000,$A1502)&gt;0),1,0)</f>
        <v/>
      </c>
      <c r="N1502">
        <f>IF($J1502&gt;0,1,IF(COUNTIFS(Registros!$A$2:$A$6000,"CS",Registros!$B$2:$B$6000,$A1502,Registros!$K$2:$K$6000,"&lt;&gt;")&gt;0,1,0))</f>
        <v/>
      </c>
      <c r="O1502">
        <f>IF(AND($K1502=1,$E1502=0,$G1502=0,$I1502=0),"WINBACK",IF(AND($M1502=1,$N1502&gt;0),"CONVERGENTE",IF($M1502=1,"SOLO MÓVIL",IF($N1502&gt;0,"SOLO FIJO / INTERNET","SIN SERVICIOS"))))</f>
        <v/>
      </c>
      <c r="P1502">
        <f>IF($O1502="WINBACK","Recuperar (winback)",IF($O1502="CONVERGENTE","Upgrade / más líneas",IF($O1502="SOLO MÓVIL","Ofrecer fijo + internet (FLBBTV)",IF($O1502="SOLO FIJO / INTERNET","Ofrecer línea móvil Nextphone","Oferta completa (móvil + fijo + internet)"))))</f>
        <v/>
      </c>
      <c r="Q1502">
        <f>$F1502+$H1502+$L1502</f>
        <v/>
      </c>
      <c r="R1502">
        <f>IFERROR(VLOOKUP($A1502,Registros!$B$2:$G$6000,6,0),IFERROR(VLOOKUP($D1502,Winback!$B$2:$C$300,2,0),""))</f>
        <v/>
      </c>
      <c r="S1502">
        <f>IF($E1502=1,"NP","")&amp;IF($G1502=1,"+MOV","")&amp;IF($I1502=1,"+CS","")&amp;IF($K1502=1,"+WB","")</f>
        <v/>
      </c>
      <c r="T1502">
        <f>$E1502+$G1502+$I1502+$K1502</f>
        <v/>
      </c>
    </row>
    <row r="1503">
      <c r="A1503" t="inlineStr">
        <is>
          <t>351275760000</t>
        </is>
      </c>
      <c r="B1503" t="inlineStr">
        <is>
          <t>35127576</t>
        </is>
      </c>
      <c r="C1503" t="inlineStr">
        <is>
          <t>OBEISA GARCÍA</t>
        </is>
      </c>
      <c r="D1503" t="inlineStr">
        <is>
          <t>OBEISAGARCIA</t>
        </is>
      </c>
      <c r="E1503">
        <f>IF(COUNTIFS(Registros!$A$2:$A$6000,"NP",Registros!$B$2:$B$6000,$A1503)&gt;0,1,0)</f>
        <v/>
      </c>
      <c r="F1503">
        <f>IF($E1503=1,SUMIFS(Registros!$F$2:$F$6000,Registros!$A$2:$A$6000,"NP",Registros!$B$2:$B$6000,$A1503),0)</f>
        <v/>
      </c>
      <c r="G1503">
        <f>IF(COUNTIFS(Registros!$A$2:$A$6000,"MOV",Registros!$B$2:$B$6000,$A1503)&gt;0,1,0)</f>
        <v/>
      </c>
      <c r="H1503">
        <f>IF($G1503=1,SUMIFS(Registros!$F$2:$F$6000,Registros!$A$2:$A$6000,"MOV",Registros!$B$2:$B$6000,$A1503),0)</f>
        <v/>
      </c>
      <c r="I1503">
        <f>IF(COUNTIFS(Registros!$A$2:$A$6000,"CS",Registros!$B$2:$B$6000,$A1503)&gt;0,1,0)</f>
        <v/>
      </c>
      <c r="J1503">
        <f>IF($I1503=1,SUMIFS(Registros!$I$2:$I$6000,Registros!$A$2:$A$6000,"CS",Registros!$B$2:$B$6000,$A1503),0)</f>
        <v/>
      </c>
      <c r="K1503">
        <f>IF(COUNTIFS(Winback!$K$2:$K$300,$D1503)&gt;0,1,0)</f>
        <v/>
      </c>
      <c r="L1503">
        <f>IF(AND($K1503=1,LEFT($A1503,3)="WB-"),SUMIFS(Winback!$D$2:$D$300,Winback!$K$2:$K$300,$D1503),0)</f>
        <v/>
      </c>
      <c r="M1503">
        <f>IF(OR($E1503=1,$G1503=1,SUMIFS(Registros!$J$2:$J$6000,Registros!$B$2:$B$6000,$A1503)&gt;0),1,0)</f>
        <v/>
      </c>
      <c r="N1503">
        <f>IF($J1503&gt;0,1,IF(COUNTIFS(Registros!$A$2:$A$6000,"CS",Registros!$B$2:$B$6000,$A1503,Registros!$K$2:$K$6000,"&lt;&gt;")&gt;0,1,0))</f>
        <v/>
      </c>
      <c r="O1503">
        <f>IF(AND($K1503=1,$E1503=0,$G1503=0,$I1503=0),"WINBACK",IF(AND($M1503=1,$N1503&gt;0),"CONVERGENTE",IF($M1503=1,"SOLO MÓVIL",IF($N1503&gt;0,"SOLO FIJO / INTERNET","SIN SERVICIOS"))))</f>
        <v/>
      </c>
      <c r="P1503">
        <f>IF($O1503="WINBACK","Recuperar (winback)",IF($O1503="CONVERGENTE","Upgrade / más líneas",IF($O1503="SOLO MÓVIL","Ofrecer fijo + internet (FLBBTV)",IF($O1503="SOLO FIJO / INTERNET","Ofrecer línea móvil Nextphone","Oferta completa (móvil + fijo + internet)"))))</f>
        <v/>
      </c>
      <c r="Q1503">
        <f>$F1503+$H1503+$L1503</f>
        <v/>
      </c>
      <c r="R1503">
        <f>IFERROR(VLOOKUP($A1503,Registros!$B$2:$G$6000,6,0),IFERROR(VLOOKUP($D1503,Winback!$B$2:$C$300,2,0),""))</f>
        <v/>
      </c>
      <c r="S1503">
        <f>IF($E1503=1,"NP","")&amp;IF($G1503=1,"+MOV","")&amp;IF($I1503=1,"+CS","")&amp;IF($K1503=1,"+WB","")</f>
        <v/>
      </c>
      <c r="T1503">
        <f>$E1503+$G1503+$I1503+$K1503</f>
        <v/>
      </c>
    </row>
    <row r="1504">
      <c r="A1504" t="inlineStr">
        <is>
          <t>348423380000</t>
        </is>
      </c>
      <c r="B1504" t="inlineStr">
        <is>
          <t>34842338</t>
        </is>
      </c>
      <c r="C1504" t="inlineStr">
        <is>
          <t>GENERINA DE GRACIA</t>
        </is>
      </c>
      <c r="D1504" t="inlineStr">
        <is>
          <t>GENERINADEGRACIA</t>
        </is>
      </c>
      <c r="E1504">
        <f>IF(COUNTIFS(Registros!$A$2:$A$6000,"NP",Registros!$B$2:$B$6000,$A1504)&gt;0,1,0)</f>
        <v/>
      </c>
      <c r="F1504">
        <f>IF($E1504=1,SUMIFS(Registros!$F$2:$F$6000,Registros!$A$2:$A$6000,"NP",Registros!$B$2:$B$6000,$A1504),0)</f>
        <v/>
      </c>
      <c r="G1504">
        <f>IF(COUNTIFS(Registros!$A$2:$A$6000,"MOV",Registros!$B$2:$B$6000,$A1504)&gt;0,1,0)</f>
        <v/>
      </c>
      <c r="H1504">
        <f>IF($G1504=1,SUMIFS(Registros!$F$2:$F$6000,Registros!$A$2:$A$6000,"MOV",Registros!$B$2:$B$6000,$A1504),0)</f>
        <v/>
      </c>
      <c r="I1504">
        <f>IF(COUNTIFS(Registros!$A$2:$A$6000,"CS",Registros!$B$2:$B$6000,$A1504)&gt;0,1,0)</f>
        <v/>
      </c>
      <c r="J1504">
        <f>IF($I1504=1,SUMIFS(Registros!$I$2:$I$6000,Registros!$A$2:$A$6000,"CS",Registros!$B$2:$B$6000,$A1504),0)</f>
        <v/>
      </c>
      <c r="K1504">
        <f>IF(COUNTIFS(Winback!$K$2:$K$300,$D1504)&gt;0,1,0)</f>
        <v/>
      </c>
      <c r="L1504">
        <f>IF(AND($K1504=1,LEFT($A1504,3)="WB-"),SUMIFS(Winback!$D$2:$D$300,Winback!$K$2:$K$300,$D1504),0)</f>
        <v/>
      </c>
      <c r="M1504">
        <f>IF(OR($E1504=1,$G1504=1,SUMIFS(Registros!$J$2:$J$6000,Registros!$B$2:$B$6000,$A1504)&gt;0),1,0)</f>
        <v/>
      </c>
      <c r="N1504">
        <f>IF($J1504&gt;0,1,IF(COUNTIFS(Registros!$A$2:$A$6000,"CS",Registros!$B$2:$B$6000,$A1504,Registros!$K$2:$K$6000,"&lt;&gt;")&gt;0,1,0))</f>
        <v/>
      </c>
      <c r="O1504">
        <f>IF(AND($K1504=1,$E1504=0,$G1504=0,$I1504=0),"WINBACK",IF(AND($M1504=1,$N1504&gt;0),"CONVERGENTE",IF($M1504=1,"SOLO MÓVIL",IF($N1504&gt;0,"SOLO FIJO / INTERNET","SIN SERVICIOS"))))</f>
        <v/>
      </c>
      <c r="P1504">
        <f>IF($O1504="WINBACK","Recuperar (winback)",IF($O1504="CONVERGENTE","Upgrade / más líneas",IF($O1504="SOLO MÓVIL","Ofrecer fijo + internet (FLBBTV)",IF($O1504="SOLO FIJO / INTERNET","Ofrecer línea móvil Nextphone","Oferta completa (móvil + fijo + internet)"))))</f>
        <v/>
      </c>
      <c r="Q1504">
        <f>$F1504+$H1504+$L1504</f>
        <v/>
      </c>
      <c r="R1504">
        <f>IFERROR(VLOOKUP($A1504,Registros!$B$2:$G$6000,6,0),IFERROR(VLOOKUP($D1504,Winback!$B$2:$C$300,2,0),""))</f>
        <v/>
      </c>
      <c r="S1504">
        <f>IF($E1504=1,"NP","")&amp;IF($G1504=1,"+MOV","")&amp;IF($I1504=1,"+CS","")&amp;IF($K1504=1,"+WB","")</f>
        <v/>
      </c>
      <c r="T1504">
        <f>$E1504+$G1504+$I1504+$K1504</f>
        <v/>
      </c>
    </row>
    <row r="1505">
      <c r="A1505" t="inlineStr">
        <is>
          <t>325990980200</t>
        </is>
      </c>
      <c r="B1505" t="inlineStr">
        <is>
          <t>32599098</t>
        </is>
      </c>
      <c r="C1505" t="inlineStr">
        <is>
          <t>Carlos Espino Villarreal</t>
        </is>
      </c>
      <c r="D1505" t="inlineStr">
        <is>
          <t>CARLOSESPINOVILLARREAL</t>
        </is>
      </c>
      <c r="E1505">
        <f>IF(COUNTIFS(Registros!$A$2:$A$6000,"NP",Registros!$B$2:$B$6000,$A1505)&gt;0,1,0)</f>
        <v/>
      </c>
      <c r="F1505">
        <f>IF($E1505=1,SUMIFS(Registros!$F$2:$F$6000,Registros!$A$2:$A$6000,"NP",Registros!$B$2:$B$6000,$A1505),0)</f>
        <v/>
      </c>
      <c r="G1505">
        <f>IF(COUNTIFS(Registros!$A$2:$A$6000,"MOV",Registros!$B$2:$B$6000,$A1505)&gt;0,1,0)</f>
        <v/>
      </c>
      <c r="H1505">
        <f>IF($G1505=1,SUMIFS(Registros!$F$2:$F$6000,Registros!$A$2:$A$6000,"MOV",Registros!$B$2:$B$6000,$A1505),0)</f>
        <v/>
      </c>
      <c r="I1505">
        <f>IF(COUNTIFS(Registros!$A$2:$A$6000,"CS",Registros!$B$2:$B$6000,$A1505)&gt;0,1,0)</f>
        <v/>
      </c>
      <c r="J1505">
        <f>IF($I1505=1,SUMIFS(Registros!$I$2:$I$6000,Registros!$A$2:$A$6000,"CS",Registros!$B$2:$B$6000,$A1505),0)</f>
        <v/>
      </c>
      <c r="K1505">
        <f>IF(COUNTIFS(Winback!$K$2:$K$300,$D1505)&gt;0,1,0)</f>
        <v/>
      </c>
      <c r="L1505">
        <f>IF(AND($K1505=1,LEFT($A1505,3)="WB-"),SUMIFS(Winback!$D$2:$D$300,Winback!$K$2:$K$300,$D1505),0)</f>
        <v/>
      </c>
      <c r="M1505">
        <f>IF(OR($E1505=1,$G1505=1,SUMIFS(Registros!$J$2:$J$6000,Registros!$B$2:$B$6000,$A1505)&gt;0),1,0)</f>
        <v/>
      </c>
      <c r="N1505">
        <f>IF($J1505&gt;0,1,IF(COUNTIFS(Registros!$A$2:$A$6000,"CS",Registros!$B$2:$B$6000,$A1505,Registros!$K$2:$K$6000,"&lt;&gt;")&gt;0,1,0))</f>
        <v/>
      </c>
      <c r="O1505">
        <f>IF(AND($K1505=1,$E1505=0,$G1505=0,$I1505=0),"WINBACK",IF(AND($M1505=1,$N1505&gt;0),"CONVERGENTE",IF($M1505=1,"SOLO MÓVIL",IF($N1505&gt;0,"SOLO FIJO / INTERNET","SIN SERVICIOS"))))</f>
        <v/>
      </c>
      <c r="P1505">
        <f>IF($O1505="WINBACK","Recuperar (winback)",IF($O1505="CONVERGENTE","Upgrade / más líneas",IF($O1505="SOLO MÓVIL","Ofrecer fijo + internet (FLBBTV)",IF($O1505="SOLO FIJO / INTERNET","Ofrecer línea móvil Nextphone","Oferta completa (móvil + fijo + internet)"))))</f>
        <v/>
      </c>
      <c r="Q1505">
        <f>$F1505+$H1505+$L1505</f>
        <v/>
      </c>
      <c r="R1505">
        <f>IFERROR(VLOOKUP($A1505,Registros!$B$2:$G$6000,6,0),IFERROR(VLOOKUP($D1505,Winback!$B$2:$C$300,2,0),""))</f>
        <v/>
      </c>
      <c r="S1505">
        <f>IF($E1505=1,"NP","")&amp;IF($G1505=1,"+MOV","")&amp;IF($I1505=1,"+CS","")&amp;IF($K1505=1,"+WB","")</f>
        <v/>
      </c>
      <c r="T1505">
        <f>$E1505+$G1505+$I1505+$K1505</f>
        <v/>
      </c>
    </row>
    <row r="1506">
      <c r="A1506" t="inlineStr">
        <is>
          <t>353153840000</t>
        </is>
      </c>
      <c r="B1506" t="inlineStr">
        <is>
          <t>35315384</t>
        </is>
      </c>
      <c r="C1506" t="inlineStr">
        <is>
          <t>ENRIQUE CEDEÑOS PEREZ</t>
        </is>
      </c>
      <c r="D1506" t="inlineStr">
        <is>
          <t>ENRIQUECEDENOSPEREZ</t>
        </is>
      </c>
      <c r="E1506">
        <f>IF(COUNTIFS(Registros!$A$2:$A$6000,"NP",Registros!$B$2:$B$6000,$A1506)&gt;0,1,0)</f>
        <v/>
      </c>
      <c r="F1506">
        <f>IF($E1506=1,SUMIFS(Registros!$F$2:$F$6000,Registros!$A$2:$A$6000,"NP",Registros!$B$2:$B$6000,$A1506),0)</f>
        <v/>
      </c>
      <c r="G1506">
        <f>IF(COUNTIFS(Registros!$A$2:$A$6000,"MOV",Registros!$B$2:$B$6000,$A1506)&gt;0,1,0)</f>
        <v/>
      </c>
      <c r="H1506">
        <f>IF($G1506=1,SUMIFS(Registros!$F$2:$F$6000,Registros!$A$2:$A$6000,"MOV",Registros!$B$2:$B$6000,$A1506),0)</f>
        <v/>
      </c>
      <c r="I1506">
        <f>IF(COUNTIFS(Registros!$A$2:$A$6000,"CS",Registros!$B$2:$B$6000,$A1506)&gt;0,1,0)</f>
        <v/>
      </c>
      <c r="J1506">
        <f>IF($I1506=1,SUMIFS(Registros!$I$2:$I$6000,Registros!$A$2:$A$6000,"CS",Registros!$B$2:$B$6000,$A1506),0)</f>
        <v/>
      </c>
      <c r="K1506">
        <f>IF(COUNTIFS(Winback!$K$2:$K$300,$D1506)&gt;0,1,0)</f>
        <v/>
      </c>
      <c r="L1506">
        <f>IF(AND($K1506=1,LEFT($A1506,3)="WB-"),SUMIFS(Winback!$D$2:$D$300,Winback!$K$2:$K$300,$D1506),0)</f>
        <v/>
      </c>
      <c r="M1506">
        <f>IF(OR($E1506=1,$G1506=1,SUMIFS(Registros!$J$2:$J$6000,Registros!$B$2:$B$6000,$A1506)&gt;0),1,0)</f>
        <v/>
      </c>
      <c r="N1506">
        <f>IF($J1506&gt;0,1,IF(COUNTIFS(Registros!$A$2:$A$6000,"CS",Registros!$B$2:$B$6000,$A1506,Registros!$K$2:$K$6000,"&lt;&gt;")&gt;0,1,0))</f>
        <v/>
      </c>
      <c r="O1506">
        <f>IF(AND($K1506=1,$E1506=0,$G1506=0,$I1506=0),"WINBACK",IF(AND($M1506=1,$N1506&gt;0),"CONVERGENTE",IF($M1506=1,"SOLO MÓVIL",IF($N1506&gt;0,"SOLO FIJO / INTERNET","SIN SERVICIOS"))))</f>
        <v/>
      </c>
      <c r="P1506">
        <f>IF($O1506="WINBACK","Recuperar (winback)",IF($O1506="CONVERGENTE","Upgrade / más líneas",IF($O1506="SOLO MÓVIL","Ofrecer fijo + internet (FLBBTV)",IF($O1506="SOLO FIJO / INTERNET","Ofrecer línea móvil Nextphone","Oferta completa (móvil + fijo + internet)"))))</f>
        <v/>
      </c>
      <c r="Q1506">
        <f>$F1506+$H1506+$L1506</f>
        <v/>
      </c>
      <c r="R1506">
        <f>IFERROR(VLOOKUP($A1506,Registros!$B$2:$G$6000,6,0),IFERROR(VLOOKUP($D1506,Winback!$B$2:$C$300,2,0),""))</f>
        <v/>
      </c>
      <c r="S1506">
        <f>IF($E1506=1,"NP","")&amp;IF($G1506=1,"+MOV","")&amp;IF($I1506=1,"+CS","")&amp;IF($K1506=1,"+WB","")</f>
        <v/>
      </c>
      <c r="T1506">
        <f>$E1506+$G1506+$I1506+$K1506</f>
        <v/>
      </c>
    </row>
    <row r="1507">
      <c r="A1507" t="inlineStr">
        <is>
          <t>341393680000</t>
        </is>
      </c>
      <c r="B1507" t="inlineStr">
        <is>
          <t>34139368</t>
        </is>
      </c>
      <c r="C1507" t="inlineStr">
        <is>
          <t>CARLOS ESCUDERO</t>
        </is>
      </c>
      <c r="D1507" t="inlineStr">
        <is>
          <t>CARLOSESCUDERO</t>
        </is>
      </c>
      <c r="E1507">
        <f>IF(COUNTIFS(Registros!$A$2:$A$6000,"NP",Registros!$B$2:$B$6000,$A1507)&gt;0,1,0)</f>
        <v/>
      </c>
      <c r="F1507">
        <f>IF($E1507=1,SUMIFS(Registros!$F$2:$F$6000,Registros!$A$2:$A$6000,"NP",Registros!$B$2:$B$6000,$A1507),0)</f>
        <v/>
      </c>
      <c r="G1507">
        <f>IF(COUNTIFS(Registros!$A$2:$A$6000,"MOV",Registros!$B$2:$B$6000,$A1507)&gt;0,1,0)</f>
        <v/>
      </c>
      <c r="H1507">
        <f>IF($G1507=1,SUMIFS(Registros!$F$2:$F$6000,Registros!$A$2:$A$6000,"MOV",Registros!$B$2:$B$6000,$A1507),0)</f>
        <v/>
      </c>
      <c r="I1507">
        <f>IF(COUNTIFS(Registros!$A$2:$A$6000,"CS",Registros!$B$2:$B$6000,$A1507)&gt;0,1,0)</f>
        <v/>
      </c>
      <c r="J1507">
        <f>IF($I1507=1,SUMIFS(Registros!$I$2:$I$6000,Registros!$A$2:$A$6000,"CS",Registros!$B$2:$B$6000,$A1507),0)</f>
        <v/>
      </c>
      <c r="K1507">
        <f>IF(COUNTIFS(Winback!$K$2:$K$300,$D1507)&gt;0,1,0)</f>
        <v/>
      </c>
      <c r="L1507">
        <f>IF(AND($K1507=1,LEFT($A1507,3)="WB-"),SUMIFS(Winback!$D$2:$D$300,Winback!$K$2:$K$300,$D1507),0)</f>
        <v/>
      </c>
      <c r="M1507">
        <f>IF(OR($E1507=1,$G1507=1,SUMIFS(Registros!$J$2:$J$6000,Registros!$B$2:$B$6000,$A1507)&gt;0),1,0)</f>
        <v/>
      </c>
      <c r="N1507">
        <f>IF($J1507&gt;0,1,IF(COUNTIFS(Registros!$A$2:$A$6000,"CS",Registros!$B$2:$B$6000,$A1507,Registros!$K$2:$K$6000,"&lt;&gt;")&gt;0,1,0))</f>
        <v/>
      </c>
      <c r="O1507">
        <f>IF(AND($K1507=1,$E1507=0,$G1507=0,$I1507=0),"WINBACK",IF(AND($M1507=1,$N1507&gt;0),"CONVERGENTE",IF($M1507=1,"SOLO MÓVIL",IF($N1507&gt;0,"SOLO FIJO / INTERNET","SIN SERVICIOS"))))</f>
        <v/>
      </c>
      <c r="P1507">
        <f>IF($O1507="WINBACK","Recuperar (winback)",IF($O1507="CONVERGENTE","Upgrade / más líneas",IF($O1507="SOLO MÓVIL","Ofrecer fijo + internet (FLBBTV)",IF($O1507="SOLO FIJO / INTERNET","Ofrecer línea móvil Nextphone","Oferta completa (móvil + fijo + internet)"))))</f>
        <v/>
      </c>
      <c r="Q1507">
        <f>$F1507+$H1507+$L1507</f>
        <v/>
      </c>
      <c r="R1507">
        <f>IFERROR(VLOOKUP($A1507,Registros!$B$2:$G$6000,6,0),IFERROR(VLOOKUP($D1507,Winback!$B$2:$C$300,2,0),""))</f>
        <v/>
      </c>
      <c r="S1507">
        <f>IF($E1507=1,"NP","")&amp;IF($G1507=1,"+MOV","")&amp;IF($I1507=1,"+CS","")&amp;IF($K1507=1,"+WB","")</f>
        <v/>
      </c>
      <c r="T1507">
        <f>$E1507+$G1507+$I1507+$K1507</f>
        <v/>
      </c>
    </row>
    <row r="1508">
      <c r="A1508" t="inlineStr">
        <is>
          <t>352281220000</t>
        </is>
      </c>
      <c r="B1508" t="inlineStr">
        <is>
          <t>35228122</t>
        </is>
      </c>
      <c r="C1508" t="inlineStr">
        <is>
          <t>MISAEL VEGA</t>
        </is>
      </c>
      <c r="D1508" t="inlineStr">
        <is>
          <t>MISAELVEGA</t>
        </is>
      </c>
      <c r="E1508">
        <f>IF(COUNTIFS(Registros!$A$2:$A$6000,"NP",Registros!$B$2:$B$6000,$A1508)&gt;0,1,0)</f>
        <v/>
      </c>
      <c r="F1508">
        <f>IF($E1508=1,SUMIFS(Registros!$F$2:$F$6000,Registros!$A$2:$A$6000,"NP",Registros!$B$2:$B$6000,$A1508),0)</f>
        <v/>
      </c>
      <c r="G1508">
        <f>IF(COUNTIFS(Registros!$A$2:$A$6000,"MOV",Registros!$B$2:$B$6000,$A1508)&gt;0,1,0)</f>
        <v/>
      </c>
      <c r="H1508">
        <f>IF($G1508=1,SUMIFS(Registros!$F$2:$F$6000,Registros!$A$2:$A$6000,"MOV",Registros!$B$2:$B$6000,$A1508),0)</f>
        <v/>
      </c>
      <c r="I1508">
        <f>IF(COUNTIFS(Registros!$A$2:$A$6000,"CS",Registros!$B$2:$B$6000,$A1508)&gt;0,1,0)</f>
        <v/>
      </c>
      <c r="J1508">
        <f>IF($I1508=1,SUMIFS(Registros!$I$2:$I$6000,Registros!$A$2:$A$6000,"CS",Registros!$B$2:$B$6000,$A1508),0)</f>
        <v/>
      </c>
      <c r="K1508">
        <f>IF(COUNTIFS(Winback!$K$2:$K$300,$D1508)&gt;0,1,0)</f>
        <v/>
      </c>
      <c r="L1508">
        <f>IF(AND($K1508=1,LEFT($A1508,3)="WB-"),SUMIFS(Winback!$D$2:$D$300,Winback!$K$2:$K$300,$D1508),0)</f>
        <v/>
      </c>
      <c r="M1508">
        <f>IF(OR($E1508=1,$G1508=1,SUMIFS(Registros!$J$2:$J$6000,Registros!$B$2:$B$6000,$A1508)&gt;0),1,0)</f>
        <v/>
      </c>
      <c r="N1508">
        <f>IF($J1508&gt;0,1,IF(COUNTIFS(Registros!$A$2:$A$6000,"CS",Registros!$B$2:$B$6000,$A1508,Registros!$K$2:$K$6000,"&lt;&gt;")&gt;0,1,0))</f>
        <v/>
      </c>
      <c r="O1508">
        <f>IF(AND($K1508=1,$E1508=0,$G1508=0,$I1508=0),"WINBACK",IF(AND($M1508=1,$N1508&gt;0),"CONVERGENTE",IF($M1508=1,"SOLO MÓVIL",IF($N1508&gt;0,"SOLO FIJO / INTERNET","SIN SERVICIOS"))))</f>
        <v/>
      </c>
      <c r="P1508">
        <f>IF($O1508="WINBACK","Recuperar (winback)",IF($O1508="CONVERGENTE","Upgrade / más líneas",IF($O1508="SOLO MÓVIL","Ofrecer fijo + internet (FLBBTV)",IF($O1508="SOLO FIJO / INTERNET","Ofrecer línea móvil Nextphone","Oferta completa (móvil + fijo + internet)"))))</f>
        <v/>
      </c>
      <c r="Q1508">
        <f>$F1508+$H1508+$L1508</f>
        <v/>
      </c>
      <c r="R1508">
        <f>IFERROR(VLOOKUP($A1508,Registros!$B$2:$G$6000,6,0),IFERROR(VLOOKUP($D1508,Winback!$B$2:$C$300,2,0),""))</f>
        <v/>
      </c>
      <c r="S1508">
        <f>IF($E1508=1,"NP","")&amp;IF($G1508=1,"+MOV","")&amp;IF($I1508=1,"+CS","")&amp;IF($K1508=1,"+WB","")</f>
        <v/>
      </c>
      <c r="T1508">
        <f>$E1508+$G1508+$I1508+$K1508</f>
        <v/>
      </c>
    </row>
    <row r="1509">
      <c r="A1509" t="inlineStr">
        <is>
          <t>338220150000</t>
        </is>
      </c>
      <c r="B1509" t="inlineStr">
        <is>
          <t>33822015</t>
        </is>
      </c>
      <c r="C1509" t="inlineStr">
        <is>
          <t>Leonidas Cortez Mitre</t>
        </is>
      </c>
      <c r="D1509" t="inlineStr">
        <is>
          <t>LEONIDASCORTEZMITRE</t>
        </is>
      </c>
      <c r="E1509">
        <f>IF(COUNTIFS(Registros!$A$2:$A$6000,"NP",Registros!$B$2:$B$6000,$A1509)&gt;0,1,0)</f>
        <v/>
      </c>
      <c r="F1509">
        <f>IF($E1509=1,SUMIFS(Registros!$F$2:$F$6000,Registros!$A$2:$A$6000,"NP",Registros!$B$2:$B$6000,$A1509),0)</f>
        <v/>
      </c>
      <c r="G1509">
        <f>IF(COUNTIFS(Registros!$A$2:$A$6000,"MOV",Registros!$B$2:$B$6000,$A1509)&gt;0,1,0)</f>
        <v/>
      </c>
      <c r="H1509">
        <f>IF($G1509=1,SUMIFS(Registros!$F$2:$F$6000,Registros!$A$2:$A$6000,"MOV",Registros!$B$2:$B$6000,$A1509),0)</f>
        <v/>
      </c>
      <c r="I1509">
        <f>IF(COUNTIFS(Registros!$A$2:$A$6000,"CS",Registros!$B$2:$B$6000,$A1509)&gt;0,1,0)</f>
        <v/>
      </c>
      <c r="J1509">
        <f>IF($I1509=1,SUMIFS(Registros!$I$2:$I$6000,Registros!$A$2:$A$6000,"CS",Registros!$B$2:$B$6000,$A1509),0)</f>
        <v/>
      </c>
      <c r="K1509">
        <f>IF(COUNTIFS(Winback!$K$2:$K$300,$D1509)&gt;0,1,0)</f>
        <v/>
      </c>
      <c r="L1509">
        <f>IF(AND($K1509=1,LEFT($A1509,3)="WB-"),SUMIFS(Winback!$D$2:$D$300,Winback!$K$2:$K$300,$D1509),0)</f>
        <v/>
      </c>
      <c r="M1509">
        <f>IF(OR($E1509=1,$G1509=1,SUMIFS(Registros!$J$2:$J$6000,Registros!$B$2:$B$6000,$A1509)&gt;0),1,0)</f>
        <v/>
      </c>
      <c r="N1509">
        <f>IF($J1509&gt;0,1,IF(COUNTIFS(Registros!$A$2:$A$6000,"CS",Registros!$B$2:$B$6000,$A1509,Registros!$K$2:$K$6000,"&lt;&gt;")&gt;0,1,0))</f>
        <v/>
      </c>
      <c r="O1509">
        <f>IF(AND($K1509=1,$E1509=0,$G1509=0,$I1509=0),"WINBACK",IF(AND($M1509=1,$N1509&gt;0),"CONVERGENTE",IF($M1509=1,"SOLO MÓVIL",IF($N1509&gt;0,"SOLO FIJO / INTERNET","SIN SERVICIOS"))))</f>
        <v/>
      </c>
      <c r="P1509">
        <f>IF($O1509="WINBACK","Recuperar (winback)",IF($O1509="CONVERGENTE","Upgrade / más líneas",IF($O1509="SOLO MÓVIL","Ofrecer fijo + internet (FLBBTV)",IF($O1509="SOLO FIJO / INTERNET","Ofrecer línea móvil Nextphone","Oferta completa (móvil + fijo + internet)"))))</f>
        <v/>
      </c>
      <c r="Q1509">
        <f>$F1509+$H1509+$L1509</f>
        <v/>
      </c>
      <c r="R1509">
        <f>IFERROR(VLOOKUP($A1509,Registros!$B$2:$G$6000,6,0),IFERROR(VLOOKUP($D1509,Winback!$B$2:$C$300,2,0),""))</f>
        <v/>
      </c>
      <c r="S1509">
        <f>IF($E1509=1,"NP","")&amp;IF($G1509=1,"+MOV","")&amp;IF($I1509=1,"+CS","")&amp;IF($K1509=1,"+WB","")</f>
        <v/>
      </c>
      <c r="T1509">
        <f>$E1509+$G1509+$I1509+$K1509</f>
        <v/>
      </c>
    </row>
    <row r="1510">
      <c r="A1510" t="inlineStr">
        <is>
          <t>338130420000</t>
        </is>
      </c>
      <c r="B1510" t="inlineStr">
        <is>
          <t>33813042</t>
        </is>
      </c>
      <c r="C1510" t="inlineStr">
        <is>
          <t>Lina Ivet h Amaya Solis</t>
        </is>
      </c>
      <c r="D1510" t="inlineStr">
        <is>
          <t>LINAIVETHAMAYASOLIS</t>
        </is>
      </c>
      <c r="E1510">
        <f>IF(COUNTIFS(Registros!$A$2:$A$6000,"NP",Registros!$B$2:$B$6000,$A1510)&gt;0,1,0)</f>
        <v/>
      </c>
      <c r="F1510">
        <f>IF($E1510=1,SUMIFS(Registros!$F$2:$F$6000,Registros!$A$2:$A$6000,"NP",Registros!$B$2:$B$6000,$A1510),0)</f>
        <v/>
      </c>
      <c r="G1510">
        <f>IF(COUNTIFS(Registros!$A$2:$A$6000,"MOV",Registros!$B$2:$B$6000,$A1510)&gt;0,1,0)</f>
        <v/>
      </c>
      <c r="H1510">
        <f>IF($G1510=1,SUMIFS(Registros!$F$2:$F$6000,Registros!$A$2:$A$6000,"MOV",Registros!$B$2:$B$6000,$A1510),0)</f>
        <v/>
      </c>
      <c r="I1510">
        <f>IF(COUNTIFS(Registros!$A$2:$A$6000,"CS",Registros!$B$2:$B$6000,$A1510)&gt;0,1,0)</f>
        <v/>
      </c>
      <c r="J1510">
        <f>IF($I1510=1,SUMIFS(Registros!$I$2:$I$6000,Registros!$A$2:$A$6000,"CS",Registros!$B$2:$B$6000,$A1510),0)</f>
        <v/>
      </c>
      <c r="K1510">
        <f>IF(COUNTIFS(Winback!$K$2:$K$300,$D1510)&gt;0,1,0)</f>
        <v/>
      </c>
      <c r="L1510">
        <f>IF(AND($K1510=1,LEFT($A1510,3)="WB-"),SUMIFS(Winback!$D$2:$D$300,Winback!$K$2:$K$300,$D1510),0)</f>
        <v/>
      </c>
      <c r="M1510">
        <f>IF(OR($E1510=1,$G1510=1,SUMIFS(Registros!$J$2:$J$6000,Registros!$B$2:$B$6000,$A1510)&gt;0),1,0)</f>
        <v/>
      </c>
      <c r="N1510">
        <f>IF($J1510&gt;0,1,IF(COUNTIFS(Registros!$A$2:$A$6000,"CS",Registros!$B$2:$B$6000,$A1510,Registros!$K$2:$K$6000,"&lt;&gt;")&gt;0,1,0))</f>
        <v/>
      </c>
      <c r="O1510">
        <f>IF(AND($K1510=1,$E1510=0,$G1510=0,$I1510=0),"WINBACK",IF(AND($M1510=1,$N1510&gt;0),"CONVERGENTE",IF($M1510=1,"SOLO MÓVIL",IF($N1510&gt;0,"SOLO FIJO / INTERNET","SIN SERVICIOS"))))</f>
        <v/>
      </c>
      <c r="P1510">
        <f>IF($O1510="WINBACK","Recuperar (winback)",IF($O1510="CONVERGENTE","Upgrade / más líneas",IF($O1510="SOLO MÓVIL","Ofrecer fijo + internet (FLBBTV)",IF($O1510="SOLO FIJO / INTERNET","Ofrecer línea móvil Nextphone","Oferta completa (móvil + fijo + internet)"))))</f>
        <v/>
      </c>
      <c r="Q1510">
        <f>$F1510+$H1510+$L1510</f>
        <v/>
      </c>
      <c r="R1510">
        <f>IFERROR(VLOOKUP($A1510,Registros!$B$2:$G$6000,6,0),IFERROR(VLOOKUP($D1510,Winback!$B$2:$C$300,2,0),""))</f>
        <v/>
      </c>
      <c r="S1510">
        <f>IF($E1510=1,"NP","")&amp;IF($G1510=1,"+MOV","")&amp;IF($I1510=1,"+CS","")&amp;IF($K1510=1,"+WB","")</f>
        <v/>
      </c>
      <c r="T1510">
        <f>$E1510+$G1510+$I1510+$K1510</f>
        <v/>
      </c>
    </row>
    <row r="1511">
      <c r="A1511" t="inlineStr">
        <is>
          <t>359098690000</t>
        </is>
      </c>
      <c r="B1511" t="inlineStr">
        <is>
          <t>35909869</t>
        </is>
      </c>
      <c r="C1511" t="inlineStr">
        <is>
          <t>ENEREIDA IDALIDES NIETO</t>
        </is>
      </c>
      <c r="D1511" t="inlineStr">
        <is>
          <t>ENEREIDAIDALIDESNIETO</t>
        </is>
      </c>
      <c r="E1511">
        <f>IF(COUNTIFS(Registros!$A$2:$A$6000,"NP",Registros!$B$2:$B$6000,$A1511)&gt;0,1,0)</f>
        <v/>
      </c>
      <c r="F1511">
        <f>IF($E1511=1,SUMIFS(Registros!$F$2:$F$6000,Registros!$A$2:$A$6000,"NP",Registros!$B$2:$B$6000,$A1511),0)</f>
        <v/>
      </c>
      <c r="G1511">
        <f>IF(COUNTIFS(Registros!$A$2:$A$6000,"MOV",Registros!$B$2:$B$6000,$A1511)&gt;0,1,0)</f>
        <v/>
      </c>
      <c r="H1511">
        <f>IF($G1511=1,SUMIFS(Registros!$F$2:$F$6000,Registros!$A$2:$A$6000,"MOV",Registros!$B$2:$B$6000,$A1511),0)</f>
        <v/>
      </c>
      <c r="I1511">
        <f>IF(COUNTIFS(Registros!$A$2:$A$6000,"CS",Registros!$B$2:$B$6000,$A1511)&gt;0,1,0)</f>
        <v/>
      </c>
      <c r="J1511">
        <f>IF($I1511=1,SUMIFS(Registros!$I$2:$I$6000,Registros!$A$2:$A$6000,"CS",Registros!$B$2:$B$6000,$A1511),0)</f>
        <v/>
      </c>
      <c r="K1511">
        <f>IF(COUNTIFS(Winback!$K$2:$K$300,$D1511)&gt;0,1,0)</f>
        <v/>
      </c>
      <c r="L1511">
        <f>IF(AND($K1511=1,LEFT($A1511,3)="WB-"),SUMIFS(Winback!$D$2:$D$300,Winback!$K$2:$K$300,$D1511),0)</f>
        <v/>
      </c>
      <c r="M1511">
        <f>IF(OR($E1511=1,$G1511=1,SUMIFS(Registros!$J$2:$J$6000,Registros!$B$2:$B$6000,$A1511)&gt;0),1,0)</f>
        <v/>
      </c>
      <c r="N1511">
        <f>IF($J1511&gt;0,1,IF(COUNTIFS(Registros!$A$2:$A$6000,"CS",Registros!$B$2:$B$6000,$A1511,Registros!$K$2:$K$6000,"&lt;&gt;")&gt;0,1,0))</f>
        <v/>
      </c>
      <c r="O1511">
        <f>IF(AND($K1511=1,$E1511=0,$G1511=0,$I1511=0),"WINBACK",IF(AND($M1511=1,$N1511&gt;0),"CONVERGENTE",IF($M1511=1,"SOLO MÓVIL",IF($N1511&gt;0,"SOLO FIJO / INTERNET","SIN SERVICIOS"))))</f>
        <v/>
      </c>
      <c r="P1511">
        <f>IF($O1511="WINBACK","Recuperar (winback)",IF($O1511="CONVERGENTE","Upgrade / más líneas",IF($O1511="SOLO MÓVIL","Ofrecer fijo + internet (FLBBTV)",IF($O1511="SOLO FIJO / INTERNET","Ofrecer línea móvil Nextphone","Oferta completa (móvil + fijo + internet)"))))</f>
        <v/>
      </c>
      <c r="Q1511">
        <f>$F1511+$H1511+$L1511</f>
        <v/>
      </c>
      <c r="R1511">
        <f>IFERROR(VLOOKUP($A1511,Registros!$B$2:$G$6000,6,0),IFERROR(VLOOKUP($D1511,Winback!$B$2:$C$300,2,0),""))</f>
        <v/>
      </c>
      <c r="S1511">
        <f>IF($E1511=1,"NP","")&amp;IF($G1511=1,"+MOV","")&amp;IF($I1511=1,"+CS","")&amp;IF($K1511=1,"+WB","")</f>
        <v/>
      </c>
      <c r="T1511">
        <f>$E1511+$G1511+$I1511+$K1511</f>
        <v/>
      </c>
    </row>
    <row r="1512">
      <c r="A1512" t="inlineStr">
        <is>
          <t>358351250000</t>
        </is>
      </c>
      <c r="B1512" t="inlineStr">
        <is>
          <t>35835125</t>
        </is>
      </c>
      <c r="C1512" t="inlineStr">
        <is>
          <t>MARÍA DEL CARMEN CEDEÑO</t>
        </is>
      </c>
      <c r="D1512" t="inlineStr">
        <is>
          <t>MARIADELCARMENCEDENO</t>
        </is>
      </c>
      <c r="E1512">
        <f>IF(COUNTIFS(Registros!$A$2:$A$6000,"NP",Registros!$B$2:$B$6000,$A1512)&gt;0,1,0)</f>
        <v/>
      </c>
      <c r="F1512">
        <f>IF($E1512=1,SUMIFS(Registros!$F$2:$F$6000,Registros!$A$2:$A$6000,"NP",Registros!$B$2:$B$6000,$A1512),0)</f>
        <v/>
      </c>
      <c r="G1512">
        <f>IF(COUNTIFS(Registros!$A$2:$A$6000,"MOV",Registros!$B$2:$B$6000,$A1512)&gt;0,1,0)</f>
        <v/>
      </c>
      <c r="H1512">
        <f>IF($G1512=1,SUMIFS(Registros!$F$2:$F$6000,Registros!$A$2:$A$6000,"MOV",Registros!$B$2:$B$6000,$A1512),0)</f>
        <v/>
      </c>
      <c r="I1512">
        <f>IF(COUNTIFS(Registros!$A$2:$A$6000,"CS",Registros!$B$2:$B$6000,$A1512)&gt;0,1,0)</f>
        <v/>
      </c>
      <c r="J1512">
        <f>IF($I1512=1,SUMIFS(Registros!$I$2:$I$6000,Registros!$A$2:$A$6000,"CS",Registros!$B$2:$B$6000,$A1512),0)</f>
        <v/>
      </c>
      <c r="K1512">
        <f>IF(COUNTIFS(Winback!$K$2:$K$300,$D1512)&gt;0,1,0)</f>
        <v/>
      </c>
      <c r="L1512">
        <f>IF(AND($K1512=1,LEFT($A1512,3)="WB-"),SUMIFS(Winback!$D$2:$D$300,Winback!$K$2:$K$300,$D1512),0)</f>
        <v/>
      </c>
      <c r="M1512">
        <f>IF(OR($E1512=1,$G1512=1,SUMIFS(Registros!$J$2:$J$6000,Registros!$B$2:$B$6000,$A1512)&gt;0),1,0)</f>
        <v/>
      </c>
      <c r="N1512">
        <f>IF($J1512&gt;0,1,IF(COUNTIFS(Registros!$A$2:$A$6000,"CS",Registros!$B$2:$B$6000,$A1512,Registros!$K$2:$K$6000,"&lt;&gt;")&gt;0,1,0))</f>
        <v/>
      </c>
      <c r="O1512">
        <f>IF(AND($K1512=1,$E1512=0,$G1512=0,$I1512=0),"WINBACK",IF(AND($M1512=1,$N1512&gt;0),"CONVERGENTE",IF($M1512=1,"SOLO MÓVIL",IF($N1512&gt;0,"SOLO FIJO / INTERNET","SIN SERVICIOS"))))</f>
        <v/>
      </c>
      <c r="P1512">
        <f>IF($O1512="WINBACK","Recuperar (winback)",IF($O1512="CONVERGENTE","Upgrade / más líneas",IF($O1512="SOLO MÓVIL","Ofrecer fijo + internet (FLBBTV)",IF($O1512="SOLO FIJO / INTERNET","Ofrecer línea móvil Nextphone","Oferta completa (móvil + fijo + internet)"))))</f>
        <v/>
      </c>
      <c r="Q1512">
        <f>$F1512+$H1512+$L1512</f>
        <v/>
      </c>
      <c r="R1512">
        <f>IFERROR(VLOOKUP($A1512,Registros!$B$2:$G$6000,6,0),IFERROR(VLOOKUP($D1512,Winback!$B$2:$C$300,2,0),""))</f>
        <v/>
      </c>
      <c r="S1512">
        <f>IF($E1512=1,"NP","")&amp;IF($G1512=1,"+MOV","")&amp;IF($I1512=1,"+CS","")&amp;IF($K1512=1,"+WB","")</f>
        <v/>
      </c>
      <c r="T1512">
        <f>$E1512+$G1512+$I1512+$K1512</f>
        <v/>
      </c>
    </row>
    <row r="1513">
      <c r="A1513" t="inlineStr">
        <is>
          <t>347266370000</t>
        </is>
      </c>
      <c r="B1513" t="inlineStr">
        <is>
          <t>34726637</t>
        </is>
      </c>
      <c r="C1513" t="inlineStr">
        <is>
          <t>ELVINA SALDANA</t>
        </is>
      </c>
      <c r="D1513" t="inlineStr">
        <is>
          <t>ELVINASALDANA</t>
        </is>
      </c>
      <c r="E1513">
        <f>IF(COUNTIFS(Registros!$A$2:$A$6000,"NP",Registros!$B$2:$B$6000,$A1513)&gt;0,1,0)</f>
        <v/>
      </c>
      <c r="F1513">
        <f>IF($E1513=1,SUMIFS(Registros!$F$2:$F$6000,Registros!$A$2:$A$6000,"NP",Registros!$B$2:$B$6000,$A1513),0)</f>
        <v/>
      </c>
      <c r="G1513">
        <f>IF(COUNTIFS(Registros!$A$2:$A$6000,"MOV",Registros!$B$2:$B$6000,$A1513)&gt;0,1,0)</f>
        <v/>
      </c>
      <c r="H1513">
        <f>IF($G1513=1,SUMIFS(Registros!$F$2:$F$6000,Registros!$A$2:$A$6000,"MOV",Registros!$B$2:$B$6000,$A1513),0)</f>
        <v/>
      </c>
      <c r="I1513">
        <f>IF(COUNTIFS(Registros!$A$2:$A$6000,"CS",Registros!$B$2:$B$6000,$A1513)&gt;0,1,0)</f>
        <v/>
      </c>
      <c r="J1513">
        <f>IF($I1513=1,SUMIFS(Registros!$I$2:$I$6000,Registros!$A$2:$A$6000,"CS",Registros!$B$2:$B$6000,$A1513),0)</f>
        <v/>
      </c>
      <c r="K1513">
        <f>IF(COUNTIFS(Winback!$K$2:$K$300,$D1513)&gt;0,1,0)</f>
        <v/>
      </c>
      <c r="L1513">
        <f>IF(AND($K1513=1,LEFT($A1513,3)="WB-"),SUMIFS(Winback!$D$2:$D$300,Winback!$K$2:$K$300,$D1513),0)</f>
        <v/>
      </c>
      <c r="M1513">
        <f>IF(OR($E1513=1,$G1513=1,SUMIFS(Registros!$J$2:$J$6000,Registros!$B$2:$B$6000,$A1513)&gt;0),1,0)</f>
        <v/>
      </c>
      <c r="N1513">
        <f>IF($J1513&gt;0,1,IF(COUNTIFS(Registros!$A$2:$A$6000,"CS",Registros!$B$2:$B$6000,$A1513,Registros!$K$2:$K$6000,"&lt;&gt;")&gt;0,1,0))</f>
        <v/>
      </c>
      <c r="O1513">
        <f>IF(AND($K1513=1,$E1513=0,$G1513=0,$I1513=0),"WINBACK",IF(AND($M1513=1,$N1513&gt;0),"CONVERGENTE",IF($M1513=1,"SOLO MÓVIL",IF($N1513&gt;0,"SOLO FIJO / INTERNET","SIN SERVICIOS"))))</f>
        <v/>
      </c>
      <c r="P1513">
        <f>IF($O1513="WINBACK","Recuperar (winback)",IF($O1513="CONVERGENTE","Upgrade / más líneas",IF($O1513="SOLO MÓVIL","Ofrecer fijo + internet (FLBBTV)",IF($O1513="SOLO FIJO / INTERNET","Ofrecer línea móvil Nextphone","Oferta completa (móvil + fijo + internet)"))))</f>
        <v/>
      </c>
      <c r="Q1513">
        <f>$F1513+$H1513+$L1513</f>
        <v/>
      </c>
      <c r="R1513">
        <f>IFERROR(VLOOKUP($A1513,Registros!$B$2:$G$6000,6,0),IFERROR(VLOOKUP($D1513,Winback!$B$2:$C$300,2,0),""))</f>
        <v/>
      </c>
      <c r="S1513">
        <f>IF($E1513=1,"NP","")&amp;IF($G1513=1,"+MOV","")&amp;IF($I1513=1,"+CS","")&amp;IF($K1513=1,"+WB","")</f>
        <v/>
      </c>
      <c r="T1513">
        <f>$E1513+$G1513+$I1513+$K1513</f>
        <v/>
      </c>
    </row>
    <row r="1514">
      <c r="A1514" t="inlineStr">
        <is>
          <t>367043400000</t>
        </is>
      </c>
      <c r="B1514" t="inlineStr">
        <is>
          <t>36704340</t>
        </is>
      </c>
      <c r="C1514" t="inlineStr">
        <is>
          <t>RAMIRO ANTONIO PERALTA VEGA</t>
        </is>
      </c>
      <c r="D1514" t="inlineStr">
        <is>
          <t>RAMIROANTONIOPERALTAVEGA</t>
        </is>
      </c>
      <c r="E1514">
        <f>IF(COUNTIFS(Registros!$A$2:$A$6000,"NP",Registros!$B$2:$B$6000,$A1514)&gt;0,1,0)</f>
        <v/>
      </c>
      <c r="F1514">
        <f>IF($E1514=1,SUMIFS(Registros!$F$2:$F$6000,Registros!$A$2:$A$6000,"NP",Registros!$B$2:$B$6000,$A1514),0)</f>
        <v/>
      </c>
      <c r="G1514">
        <f>IF(COUNTIFS(Registros!$A$2:$A$6000,"MOV",Registros!$B$2:$B$6000,$A1514)&gt;0,1,0)</f>
        <v/>
      </c>
      <c r="H1514">
        <f>IF($G1514=1,SUMIFS(Registros!$F$2:$F$6000,Registros!$A$2:$A$6000,"MOV",Registros!$B$2:$B$6000,$A1514),0)</f>
        <v/>
      </c>
      <c r="I1514">
        <f>IF(COUNTIFS(Registros!$A$2:$A$6000,"CS",Registros!$B$2:$B$6000,$A1514)&gt;0,1,0)</f>
        <v/>
      </c>
      <c r="J1514">
        <f>IF($I1514=1,SUMIFS(Registros!$I$2:$I$6000,Registros!$A$2:$A$6000,"CS",Registros!$B$2:$B$6000,$A1514),0)</f>
        <v/>
      </c>
      <c r="K1514">
        <f>IF(COUNTIFS(Winback!$K$2:$K$300,$D1514)&gt;0,1,0)</f>
        <v/>
      </c>
      <c r="L1514">
        <f>IF(AND($K1514=1,LEFT($A1514,3)="WB-"),SUMIFS(Winback!$D$2:$D$300,Winback!$K$2:$K$300,$D1514),0)</f>
        <v/>
      </c>
      <c r="M1514">
        <f>IF(OR($E1514=1,$G1514=1,SUMIFS(Registros!$J$2:$J$6000,Registros!$B$2:$B$6000,$A1514)&gt;0),1,0)</f>
        <v/>
      </c>
      <c r="N1514">
        <f>IF($J1514&gt;0,1,IF(COUNTIFS(Registros!$A$2:$A$6000,"CS",Registros!$B$2:$B$6000,$A1514,Registros!$K$2:$K$6000,"&lt;&gt;")&gt;0,1,0))</f>
        <v/>
      </c>
      <c r="O1514">
        <f>IF(AND($K1514=1,$E1514=0,$G1514=0,$I1514=0),"WINBACK",IF(AND($M1514=1,$N1514&gt;0),"CONVERGENTE",IF($M1514=1,"SOLO MÓVIL",IF($N1514&gt;0,"SOLO FIJO / INTERNET","SIN SERVICIOS"))))</f>
        <v/>
      </c>
      <c r="P1514">
        <f>IF($O1514="WINBACK","Recuperar (winback)",IF($O1514="CONVERGENTE","Upgrade / más líneas",IF($O1514="SOLO MÓVIL","Ofrecer fijo + internet (FLBBTV)",IF($O1514="SOLO FIJO / INTERNET","Ofrecer línea móvil Nextphone","Oferta completa (móvil + fijo + internet)"))))</f>
        <v/>
      </c>
      <c r="Q1514">
        <f>$F1514+$H1514+$L1514</f>
        <v/>
      </c>
      <c r="R1514">
        <f>IFERROR(VLOOKUP($A1514,Registros!$B$2:$G$6000,6,0),IFERROR(VLOOKUP($D1514,Winback!$B$2:$C$300,2,0),""))</f>
        <v/>
      </c>
      <c r="S1514">
        <f>IF($E1514=1,"NP","")&amp;IF($G1514=1,"+MOV","")&amp;IF($I1514=1,"+CS","")&amp;IF($K1514=1,"+WB","")</f>
        <v/>
      </c>
      <c r="T1514">
        <f>$E1514+$G1514+$I1514+$K1514</f>
        <v/>
      </c>
    </row>
    <row r="1515">
      <c r="A1515" t="inlineStr">
        <is>
          <t>312210870000</t>
        </is>
      </c>
      <c r="B1515" t="inlineStr">
        <is>
          <t>31221087</t>
        </is>
      </c>
      <c r="C1515" t="inlineStr">
        <is>
          <t>RODEM S A -</t>
        </is>
      </c>
      <c r="D1515" t="inlineStr">
        <is>
          <t>RODEMSA</t>
        </is>
      </c>
      <c r="E1515">
        <f>IF(COUNTIFS(Registros!$A$2:$A$6000,"NP",Registros!$B$2:$B$6000,$A1515)&gt;0,1,0)</f>
        <v/>
      </c>
      <c r="F1515">
        <f>IF($E1515=1,SUMIFS(Registros!$F$2:$F$6000,Registros!$A$2:$A$6000,"NP",Registros!$B$2:$B$6000,$A1515),0)</f>
        <v/>
      </c>
      <c r="G1515">
        <f>IF(COUNTIFS(Registros!$A$2:$A$6000,"MOV",Registros!$B$2:$B$6000,$A1515)&gt;0,1,0)</f>
        <v/>
      </c>
      <c r="H1515">
        <f>IF($G1515=1,SUMIFS(Registros!$F$2:$F$6000,Registros!$A$2:$A$6000,"MOV",Registros!$B$2:$B$6000,$A1515),0)</f>
        <v/>
      </c>
      <c r="I1515">
        <f>IF(COUNTIFS(Registros!$A$2:$A$6000,"CS",Registros!$B$2:$B$6000,$A1515)&gt;0,1,0)</f>
        <v/>
      </c>
      <c r="J1515">
        <f>IF($I1515=1,SUMIFS(Registros!$I$2:$I$6000,Registros!$A$2:$A$6000,"CS",Registros!$B$2:$B$6000,$A1515),0)</f>
        <v/>
      </c>
      <c r="K1515">
        <f>IF(COUNTIFS(Winback!$K$2:$K$300,$D1515)&gt;0,1,0)</f>
        <v/>
      </c>
      <c r="L1515">
        <f>IF(AND($K1515=1,LEFT($A1515,3)="WB-"),SUMIFS(Winback!$D$2:$D$300,Winback!$K$2:$K$300,$D1515),0)</f>
        <v/>
      </c>
      <c r="M1515">
        <f>IF(OR($E1515=1,$G1515=1,SUMIFS(Registros!$J$2:$J$6000,Registros!$B$2:$B$6000,$A1515)&gt;0),1,0)</f>
        <v/>
      </c>
      <c r="N1515">
        <f>IF($J1515&gt;0,1,IF(COUNTIFS(Registros!$A$2:$A$6000,"CS",Registros!$B$2:$B$6000,$A1515,Registros!$K$2:$K$6000,"&lt;&gt;")&gt;0,1,0))</f>
        <v/>
      </c>
      <c r="O1515">
        <f>IF(AND($K1515=1,$E1515=0,$G1515=0,$I1515=0),"WINBACK",IF(AND($M1515=1,$N1515&gt;0),"CONVERGENTE",IF($M1515=1,"SOLO MÓVIL",IF($N1515&gt;0,"SOLO FIJO / INTERNET","SIN SERVICIOS"))))</f>
        <v/>
      </c>
      <c r="P1515">
        <f>IF($O1515="WINBACK","Recuperar (winback)",IF($O1515="CONVERGENTE","Upgrade / más líneas",IF($O1515="SOLO MÓVIL","Ofrecer fijo + internet (FLBBTV)",IF($O1515="SOLO FIJO / INTERNET","Ofrecer línea móvil Nextphone","Oferta completa (móvil + fijo + internet)"))))</f>
        <v/>
      </c>
      <c r="Q1515">
        <f>$F1515+$H1515+$L1515</f>
        <v/>
      </c>
      <c r="R1515">
        <f>IFERROR(VLOOKUP($A1515,Registros!$B$2:$G$6000,6,0),IFERROR(VLOOKUP($D1515,Winback!$B$2:$C$300,2,0),""))</f>
        <v/>
      </c>
      <c r="S1515">
        <f>IF($E1515=1,"NP","")&amp;IF($G1515=1,"+MOV","")&amp;IF($I1515=1,"+CS","")&amp;IF($K1515=1,"+WB","")</f>
        <v/>
      </c>
      <c r="T1515">
        <f>$E1515+$G1515+$I1515+$K1515</f>
        <v/>
      </c>
    </row>
    <row r="1516">
      <c r="A1516" t="inlineStr">
        <is>
          <t>333323720000</t>
        </is>
      </c>
      <c r="B1516" t="inlineStr">
        <is>
          <t>33332372</t>
        </is>
      </c>
      <c r="C1516" t="inlineStr">
        <is>
          <t>FUNDACION DE DESARROLLO COMUNITARIO</t>
        </is>
      </c>
      <c r="D1516" t="inlineStr">
        <is>
          <t>FUNDACIONDEDESARROLLOCOMUNITARIO</t>
        </is>
      </c>
      <c r="E1516">
        <f>IF(COUNTIFS(Registros!$A$2:$A$6000,"NP",Registros!$B$2:$B$6000,$A1516)&gt;0,1,0)</f>
        <v/>
      </c>
      <c r="F1516">
        <f>IF($E1516=1,SUMIFS(Registros!$F$2:$F$6000,Registros!$A$2:$A$6000,"NP",Registros!$B$2:$B$6000,$A1516),0)</f>
        <v/>
      </c>
      <c r="G1516">
        <f>IF(COUNTIFS(Registros!$A$2:$A$6000,"MOV",Registros!$B$2:$B$6000,$A1516)&gt;0,1,0)</f>
        <v/>
      </c>
      <c r="H1516">
        <f>IF($G1516=1,SUMIFS(Registros!$F$2:$F$6000,Registros!$A$2:$A$6000,"MOV",Registros!$B$2:$B$6000,$A1516),0)</f>
        <v/>
      </c>
      <c r="I1516">
        <f>IF(COUNTIFS(Registros!$A$2:$A$6000,"CS",Registros!$B$2:$B$6000,$A1516)&gt;0,1,0)</f>
        <v/>
      </c>
      <c r="J1516">
        <f>IF($I1516=1,SUMIFS(Registros!$I$2:$I$6000,Registros!$A$2:$A$6000,"CS",Registros!$B$2:$B$6000,$A1516),0)</f>
        <v/>
      </c>
      <c r="K1516">
        <f>IF(COUNTIFS(Winback!$K$2:$K$300,$D1516)&gt;0,1,0)</f>
        <v/>
      </c>
      <c r="L1516">
        <f>IF(AND($K1516=1,LEFT($A1516,3)="WB-"),SUMIFS(Winback!$D$2:$D$300,Winback!$K$2:$K$300,$D1516),0)</f>
        <v/>
      </c>
      <c r="M1516">
        <f>IF(OR($E1516=1,$G1516=1,SUMIFS(Registros!$J$2:$J$6000,Registros!$B$2:$B$6000,$A1516)&gt;0),1,0)</f>
        <v/>
      </c>
      <c r="N1516">
        <f>IF($J1516&gt;0,1,IF(COUNTIFS(Registros!$A$2:$A$6000,"CS",Registros!$B$2:$B$6000,$A1516,Registros!$K$2:$K$6000,"&lt;&gt;")&gt;0,1,0))</f>
        <v/>
      </c>
      <c r="O1516">
        <f>IF(AND($K1516=1,$E1516=0,$G1516=0,$I1516=0),"WINBACK",IF(AND($M1516=1,$N1516&gt;0),"CONVERGENTE",IF($M1516=1,"SOLO MÓVIL",IF($N1516&gt;0,"SOLO FIJO / INTERNET","SIN SERVICIOS"))))</f>
        <v/>
      </c>
      <c r="P1516">
        <f>IF($O1516="WINBACK","Recuperar (winback)",IF($O1516="CONVERGENTE","Upgrade / más líneas",IF($O1516="SOLO MÓVIL","Ofrecer fijo + internet (FLBBTV)",IF($O1516="SOLO FIJO / INTERNET","Ofrecer línea móvil Nextphone","Oferta completa (móvil + fijo + internet)"))))</f>
        <v/>
      </c>
      <c r="Q1516">
        <f>$F1516+$H1516+$L1516</f>
        <v/>
      </c>
      <c r="R1516">
        <f>IFERROR(VLOOKUP($A1516,Registros!$B$2:$G$6000,6,0),IFERROR(VLOOKUP($D1516,Winback!$B$2:$C$300,2,0),""))</f>
        <v/>
      </c>
      <c r="S1516">
        <f>IF($E1516=1,"NP","")&amp;IF($G1516=1,"+MOV","")&amp;IF($I1516=1,"+CS","")&amp;IF($K1516=1,"+WB","")</f>
        <v/>
      </c>
      <c r="T1516">
        <f>$E1516+$G1516+$I1516+$K1516</f>
        <v/>
      </c>
    </row>
    <row r="1517">
      <c r="A1517" t="inlineStr">
        <is>
          <t>324830220200</t>
        </is>
      </c>
      <c r="B1517" t="inlineStr">
        <is>
          <t>32483022</t>
        </is>
      </c>
      <c r="C1517" t="inlineStr">
        <is>
          <t>RASTRO KIME</t>
        </is>
      </c>
      <c r="D1517" t="inlineStr">
        <is>
          <t>RASTROKIME</t>
        </is>
      </c>
      <c r="E1517">
        <f>IF(COUNTIFS(Registros!$A$2:$A$6000,"NP",Registros!$B$2:$B$6000,$A1517)&gt;0,1,0)</f>
        <v/>
      </c>
      <c r="F1517">
        <f>IF($E1517=1,SUMIFS(Registros!$F$2:$F$6000,Registros!$A$2:$A$6000,"NP",Registros!$B$2:$B$6000,$A1517),0)</f>
        <v/>
      </c>
      <c r="G1517">
        <f>IF(COUNTIFS(Registros!$A$2:$A$6000,"MOV",Registros!$B$2:$B$6000,$A1517)&gt;0,1,0)</f>
        <v/>
      </c>
      <c r="H1517">
        <f>IF($G1517=1,SUMIFS(Registros!$F$2:$F$6000,Registros!$A$2:$A$6000,"MOV",Registros!$B$2:$B$6000,$A1517),0)</f>
        <v/>
      </c>
      <c r="I1517">
        <f>IF(COUNTIFS(Registros!$A$2:$A$6000,"CS",Registros!$B$2:$B$6000,$A1517)&gt;0,1,0)</f>
        <v/>
      </c>
      <c r="J1517">
        <f>IF($I1517=1,SUMIFS(Registros!$I$2:$I$6000,Registros!$A$2:$A$6000,"CS",Registros!$B$2:$B$6000,$A1517),0)</f>
        <v/>
      </c>
      <c r="K1517">
        <f>IF(COUNTIFS(Winback!$K$2:$K$300,$D1517)&gt;0,1,0)</f>
        <v/>
      </c>
      <c r="L1517">
        <f>IF(AND($K1517=1,LEFT($A1517,3)="WB-"),SUMIFS(Winback!$D$2:$D$300,Winback!$K$2:$K$300,$D1517),0)</f>
        <v/>
      </c>
      <c r="M1517">
        <f>IF(OR($E1517=1,$G1517=1,SUMIFS(Registros!$J$2:$J$6000,Registros!$B$2:$B$6000,$A1517)&gt;0),1,0)</f>
        <v/>
      </c>
      <c r="N1517">
        <f>IF($J1517&gt;0,1,IF(COUNTIFS(Registros!$A$2:$A$6000,"CS",Registros!$B$2:$B$6000,$A1517,Registros!$K$2:$K$6000,"&lt;&gt;")&gt;0,1,0))</f>
        <v/>
      </c>
      <c r="O1517">
        <f>IF(AND($K1517=1,$E1517=0,$G1517=0,$I1517=0),"WINBACK",IF(AND($M1517=1,$N1517&gt;0),"CONVERGENTE",IF($M1517=1,"SOLO MÓVIL",IF($N1517&gt;0,"SOLO FIJO / INTERNET","SIN SERVICIOS"))))</f>
        <v/>
      </c>
      <c r="P1517">
        <f>IF($O1517="WINBACK","Recuperar (winback)",IF($O1517="CONVERGENTE","Upgrade / más líneas",IF($O1517="SOLO MÓVIL","Ofrecer fijo + internet (FLBBTV)",IF($O1517="SOLO FIJO / INTERNET","Ofrecer línea móvil Nextphone","Oferta completa (móvil + fijo + internet)"))))</f>
        <v/>
      </c>
      <c r="Q1517">
        <f>$F1517+$H1517+$L1517</f>
        <v/>
      </c>
      <c r="R1517">
        <f>IFERROR(VLOOKUP($A1517,Registros!$B$2:$G$6000,6,0),IFERROR(VLOOKUP($D1517,Winback!$B$2:$C$300,2,0),""))</f>
        <v/>
      </c>
      <c r="S1517">
        <f>IF($E1517=1,"NP","")&amp;IF($G1517=1,"+MOV","")&amp;IF($I1517=1,"+CS","")&amp;IF($K1517=1,"+WB","")</f>
        <v/>
      </c>
      <c r="T1517">
        <f>$E1517+$G1517+$I1517+$K1517</f>
        <v/>
      </c>
    </row>
    <row r="1518">
      <c r="A1518" t="inlineStr">
        <is>
          <t>322387080000</t>
        </is>
      </c>
      <c r="B1518" t="inlineStr">
        <is>
          <t>32238708</t>
        </is>
      </c>
      <c r="C1518" t="inlineStr">
        <is>
          <t>LAURA MAR HOL</t>
        </is>
      </c>
      <c r="D1518" t="inlineStr">
        <is>
          <t>LAURAMARHOL</t>
        </is>
      </c>
      <c r="E1518">
        <f>IF(COUNTIFS(Registros!$A$2:$A$6000,"NP",Registros!$B$2:$B$6000,$A1518)&gt;0,1,0)</f>
        <v/>
      </c>
      <c r="F1518">
        <f>IF($E1518=1,SUMIFS(Registros!$F$2:$F$6000,Registros!$A$2:$A$6000,"NP",Registros!$B$2:$B$6000,$A1518),0)</f>
        <v/>
      </c>
      <c r="G1518">
        <f>IF(COUNTIFS(Registros!$A$2:$A$6000,"MOV",Registros!$B$2:$B$6000,$A1518)&gt;0,1,0)</f>
        <v/>
      </c>
      <c r="H1518">
        <f>IF($G1518=1,SUMIFS(Registros!$F$2:$F$6000,Registros!$A$2:$A$6000,"MOV",Registros!$B$2:$B$6000,$A1518),0)</f>
        <v/>
      </c>
      <c r="I1518">
        <f>IF(COUNTIFS(Registros!$A$2:$A$6000,"CS",Registros!$B$2:$B$6000,$A1518)&gt;0,1,0)</f>
        <v/>
      </c>
      <c r="J1518">
        <f>IF($I1518=1,SUMIFS(Registros!$I$2:$I$6000,Registros!$A$2:$A$6000,"CS",Registros!$B$2:$B$6000,$A1518),0)</f>
        <v/>
      </c>
      <c r="K1518">
        <f>IF(COUNTIFS(Winback!$K$2:$K$300,$D1518)&gt;0,1,0)</f>
        <v/>
      </c>
      <c r="L1518">
        <f>IF(AND($K1518=1,LEFT($A1518,3)="WB-"),SUMIFS(Winback!$D$2:$D$300,Winback!$K$2:$K$300,$D1518),0)</f>
        <v/>
      </c>
      <c r="M1518">
        <f>IF(OR($E1518=1,$G1518=1,SUMIFS(Registros!$J$2:$J$6000,Registros!$B$2:$B$6000,$A1518)&gt;0),1,0)</f>
        <v/>
      </c>
      <c r="N1518">
        <f>IF($J1518&gt;0,1,IF(COUNTIFS(Registros!$A$2:$A$6000,"CS",Registros!$B$2:$B$6000,$A1518,Registros!$K$2:$K$6000,"&lt;&gt;")&gt;0,1,0))</f>
        <v/>
      </c>
      <c r="O1518">
        <f>IF(AND($K1518=1,$E1518=0,$G1518=0,$I1518=0),"WINBACK",IF(AND($M1518=1,$N1518&gt;0),"CONVERGENTE",IF($M1518=1,"SOLO MÓVIL",IF($N1518&gt;0,"SOLO FIJO / INTERNET","SIN SERVICIOS"))))</f>
        <v/>
      </c>
      <c r="P1518">
        <f>IF($O1518="WINBACK","Recuperar (winback)",IF($O1518="CONVERGENTE","Upgrade / más líneas",IF($O1518="SOLO MÓVIL","Ofrecer fijo + internet (FLBBTV)",IF($O1518="SOLO FIJO / INTERNET","Ofrecer línea móvil Nextphone","Oferta completa (móvil + fijo + internet)"))))</f>
        <v/>
      </c>
      <c r="Q1518">
        <f>$F1518+$H1518+$L1518</f>
        <v/>
      </c>
      <c r="R1518">
        <f>IFERROR(VLOOKUP($A1518,Registros!$B$2:$G$6000,6,0),IFERROR(VLOOKUP($D1518,Winback!$B$2:$C$300,2,0),""))</f>
        <v/>
      </c>
      <c r="S1518">
        <f>IF($E1518=1,"NP","")&amp;IF($G1518=1,"+MOV","")&amp;IF($I1518=1,"+CS","")&amp;IF($K1518=1,"+WB","")</f>
        <v/>
      </c>
      <c r="T1518">
        <f>$E1518+$G1518+$I1518+$K1518</f>
        <v/>
      </c>
    </row>
    <row r="1519">
      <c r="A1519" t="inlineStr">
        <is>
          <t>323271790100</t>
        </is>
      </c>
      <c r="B1519" t="inlineStr">
        <is>
          <t>32327179</t>
        </is>
      </c>
      <c r="C1519" t="inlineStr">
        <is>
          <t>Carfel Servic</t>
        </is>
      </c>
      <c r="D1519" t="inlineStr">
        <is>
          <t>CARFELSERVIC</t>
        </is>
      </c>
      <c r="E1519">
        <f>IF(COUNTIFS(Registros!$A$2:$A$6000,"NP",Registros!$B$2:$B$6000,$A1519)&gt;0,1,0)</f>
        <v/>
      </c>
      <c r="F1519">
        <f>IF($E1519=1,SUMIFS(Registros!$F$2:$F$6000,Registros!$A$2:$A$6000,"NP",Registros!$B$2:$B$6000,$A1519),0)</f>
        <v/>
      </c>
      <c r="G1519">
        <f>IF(COUNTIFS(Registros!$A$2:$A$6000,"MOV",Registros!$B$2:$B$6000,$A1519)&gt;0,1,0)</f>
        <v/>
      </c>
      <c r="H1519">
        <f>IF($G1519=1,SUMIFS(Registros!$F$2:$F$6000,Registros!$A$2:$A$6000,"MOV",Registros!$B$2:$B$6000,$A1519),0)</f>
        <v/>
      </c>
      <c r="I1519">
        <f>IF(COUNTIFS(Registros!$A$2:$A$6000,"CS",Registros!$B$2:$B$6000,$A1519)&gt;0,1,0)</f>
        <v/>
      </c>
      <c r="J1519">
        <f>IF($I1519=1,SUMIFS(Registros!$I$2:$I$6000,Registros!$A$2:$A$6000,"CS",Registros!$B$2:$B$6000,$A1519),0)</f>
        <v/>
      </c>
      <c r="K1519">
        <f>IF(COUNTIFS(Winback!$K$2:$K$300,$D1519)&gt;0,1,0)</f>
        <v/>
      </c>
      <c r="L1519">
        <f>IF(AND($K1519=1,LEFT($A1519,3)="WB-"),SUMIFS(Winback!$D$2:$D$300,Winback!$K$2:$K$300,$D1519),0)</f>
        <v/>
      </c>
      <c r="M1519">
        <f>IF(OR($E1519=1,$G1519=1,SUMIFS(Registros!$J$2:$J$6000,Registros!$B$2:$B$6000,$A1519)&gt;0),1,0)</f>
        <v/>
      </c>
      <c r="N1519">
        <f>IF($J1519&gt;0,1,IF(COUNTIFS(Registros!$A$2:$A$6000,"CS",Registros!$B$2:$B$6000,$A1519,Registros!$K$2:$K$6000,"&lt;&gt;")&gt;0,1,0))</f>
        <v/>
      </c>
      <c r="O1519">
        <f>IF(AND($K1519=1,$E1519=0,$G1519=0,$I1519=0),"WINBACK",IF(AND($M1519=1,$N1519&gt;0),"CONVERGENTE",IF($M1519=1,"SOLO MÓVIL",IF($N1519&gt;0,"SOLO FIJO / INTERNET","SIN SERVICIOS"))))</f>
        <v/>
      </c>
      <c r="P1519">
        <f>IF($O1519="WINBACK","Recuperar (winback)",IF($O1519="CONVERGENTE","Upgrade / más líneas",IF($O1519="SOLO MÓVIL","Ofrecer fijo + internet (FLBBTV)",IF($O1519="SOLO FIJO / INTERNET","Ofrecer línea móvil Nextphone","Oferta completa (móvil + fijo + internet)"))))</f>
        <v/>
      </c>
      <c r="Q1519">
        <f>$F1519+$H1519+$L1519</f>
        <v/>
      </c>
      <c r="R1519">
        <f>IFERROR(VLOOKUP($A1519,Registros!$B$2:$G$6000,6,0),IFERROR(VLOOKUP($D1519,Winback!$B$2:$C$300,2,0),""))</f>
        <v/>
      </c>
      <c r="S1519">
        <f>IF($E1519=1,"NP","")&amp;IF($G1519=1,"+MOV","")&amp;IF($I1519=1,"+CS","")&amp;IF($K1519=1,"+WB","")</f>
        <v/>
      </c>
      <c r="T1519">
        <f>$E1519+$G1519+$I1519+$K1519</f>
        <v/>
      </c>
    </row>
    <row r="1520">
      <c r="A1520" t="inlineStr">
        <is>
          <t>334285480000</t>
        </is>
      </c>
      <c r="B1520" t="inlineStr">
        <is>
          <t>33428548</t>
        </is>
      </c>
      <c r="C1520" t="inlineStr">
        <is>
          <t>FG LOGISTICS SA</t>
        </is>
      </c>
      <c r="D1520" t="inlineStr">
        <is>
          <t>FGLOGISTICSSA</t>
        </is>
      </c>
      <c r="E1520">
        <f>IF(COUNTIFS(Registros!$A$2:$A$6000,"NP",Registros!$B$2:$B$6000,$A1520)&gt;0,1,0)</f>
        <v/>
      </c>
      <c r="F1520">
        <f>IF($E1520=1,SUMIFS(Registros!$F$2:$F$6000,Registros!$A$2:$A$6000,"NP",Registros!$B$2:$B$6000,$A1520),0)</f>
        <v/>
      </c>
      <c r="G1520">
        <f>IF(COUNTIFS(Registros!$A$2:$A$6000,"MOV",Registros!$B$2:$B$6000,$A1520)&gt;0,1,0)</f>
        <v/>
      </c>
      <c r="H1520">
        <f>IF($G1520=1,SUMIFS(Registros!$F$2:$F$6000,Registros!$A$2:$A$6000,"MOV",Registros!$B$2:$B$6000,$A1520),0)</f>
        <v/>
      </c>
      <c r="I1520">
        <f>IF(COUNTIFS(Registros!$A$2:$A$6000,"CS",Registros!$B$2:$B$6000,$A1520)&gt;0,1,0)</f>
        <v/>
      </c>
      <c r="J1520">
        <f>IF($I1520=1,SUMIFS(Registros!$I$2:$I$6000,Registros!$A$2:$A$6000,"CS",Registros!$B$2:$B$6000,$A1520),0)</f>
        <v/>
      </c>
      <c r="K1520">
        <f>IF(COUNTIFS(Winback!$K$2:$K$300,$D1520)&gt;0,1,0)</f>
        <v/>
      </c>
      <c r="L1520">
        <f>IF(AND($K1520=1,LEFT($A1520,3)="WB-"),SUMIFS(Winback!$D$2:$D$300,Winback!$K$2:$K$300,$D1520),0)</f>
        <v/>
      </c>
      <c r="M1520">
        <f>IF(OR($E1520=1,$G1520=1,SUMIFS(Registros!$J$2:$J$6000,Registros!$B$2:$B$6000,$A1520)&gt;0),1,0)</f>
        <v/>
      </c>
      <c r="N1520">
        <f>IF($J1520&gt;0,1,IF(COUNTIFS(Registros!$A$2:$A$6000,"CS",Registros!$B$2:$B$6000,$A1520,Registros!$K$2:$K$6000,"&lt;&gt;")&gt;0,1,0))</f>
        <v/>
      </c>
      <c r="O1520">
        <f>IF(AND($K1520=1,$E1520=0,$G1520=0,$I1520=0),"WINBACK",IF(AND($M1520=1,$N1520&gt;0),"CONVERGENTE",IF($M1520=1,"SOLO MÓVIL",IF($N1520&gt;0,"SOLO FIJO / INTERNET","SIN SERVICIOS"))))</f>
        <v/>
      </c>
      <c r="P1520">
        <f>IF($O1520="WINBACK","Recuperar (winback)",IF($O1520="CONVERGENTE","Upgrade / más líneas",IF($O1520="SOLO MÓVIL","Ofrecer fijo + internet (FLBBTV)",IF($O1520="SOLO FIJO / INTERNET","Ofrecer línea móvil Nextphone","Oferta completa (móvil + fijo + internet)"))))</f>
        <v/>
      </c>
      <c r="Q1520">
        <f>$F1520+$H1520+$L1520</f>
        <v/>
      </c>
      <c r="R1520">
        <f>IFERROR(VLOOKUP($A1520,Registros!$B$2:$G$6000,6,0),IFERROR(VLOOKUP($D1520,Winback!$B$2:$C$300,2,0),""))</f>
        <v/>
      </c>
      <c r="S1520">
        <f>IF($E1520=1,"NP","")&amp;IF($G1520=1,"+MOV","")&amp;IF($I1520=1,"+CS","")&amp;IF($K1520=1,"+WB","")</f>
        <v/>
      </c>
      <c r="T1520">
        <f>$E1520+$G1520+$I1520+$K1520</f>
        <v/>
      </c>
    </row>
    <row r="1521">
      <c r="A1521" t="inlineStr">
        <is>
          <t>321953330000</t>
        </is>
      </c>
      <c r="B1521" t="inlineStr">
        <is>
          <t>32195333</t>
        </is>
      </c>
      <c r="C1521" t="inlineStr">
        <is>
          <t>PLATAFORMA MA</t>
        </is>
      </c>
      <c r="D1521" t="inlineStr">
        <is>
          <t>PLATAFORMAMA</t>
        </is>
      </c>
      <c r="E1521">
        <f>IF(COUNTIFS(Registros!$A$2:$A$6000,"NP",Registros!$B$2:$B$6000,$A1521)&gt;0,1,0)</f>
        <v/>
      </c>
      <c r="F1521">
        <f>IF($E1521=1,SUMIFS(Registros!$F$2:$F$6000,Registros!$A$2:$A$6000,"NP",Registros!$B$2:$B$6000,$A1521),0)</f>
        <v/>
      </c>
      <c r="G1521">
        <f>IF(COUNTIFS(Registros!$A$2:$A$6000,"MOV",Registros!$B$2:$B$6000,$A1521)&gt;0,1,0)</f>
        <v/>
      </c>
      <c r="H1521">
        <f>IF($G1521=1,SUMIFS(Registros!$F$2:$F$6000,Registros!$A$2:$A$6000,"MOV",Registros!$B$2:$B$6000,$A1521),0)</f>
        <v/>
      </c>
      <c r="I1521">
        <f>IF(COUNTIFS(Registros!$A$2:$A$6000,"CS",Registros!$B$2:$B$6000,$A1521)&gt;0,1,0)</f>
        <v/>
      </c>
      <c r="J1521">
        <f>IF($I1521=1,SUMIFS(Registros!$I$2:$I$6000,Registros!$A$2:$A$6000,"CS",Registros!$B$2:$B$6000,$A1521),0)</f>
        <v/>
      </c>
      <c r="K1521">
        <f>IF(COUNTIFS(Winback!$K$2:$K$300,$D1521)&gt;0,1,0)</f>
        <v/>
      </c>
      <c r="L1521">
        <f>IF(AND($K1521=1,LEFT($A1521,3)="WB-"),SUMIFS(Winback!$D$2:$D$300,Winback!$K$2:$K$300,$D1521),0)</f>
        <v/>
      </c>
      <c r="M1521">
        <f>IF(OR($E1521=1,$G1521=1,SUMIFS(Registros!$J$2:$J$6000,Registros!$B$2:$B$6000,$A1521)&gt;0),1,0)</f>
        <v/>
      </c>
      <c r="N1521">
        <f>IF($J1521&gt;0,1,IF(COUNTIFS(Registros!$A$2:$A$6000,"CS",Registros!$B$2:$B$6000,$A1521,Registros!$K$2:$K$6000,"&lt;&gt;")&gt;0,1,0))</f>
        <v/>
      </c>
      <c r="O1521">
        <f>IF(AND($K1521=1,$E1521=0,$G1521=0,$I1521=0),"WINBACK",IF(AND($M1521=1,$N1521&gt;0),"CONVERGENTE",IF($M1521=1,"SOLO MÓVIL",IF($N1521&gt;0,"SOLO FIJO / INTERNET","SIN SERVICIOS"))))</f>
        <v/>
      </c>
      <c r="P1521">
        <f>IF($O1521="WINBACK","Recuperar (winback)",IF($O1521="CONVERGENTE","Upgrade / más líneas",IF($O1521="SOLO MÓVIL","Ofrecer fijo + internet (FLBBTV)",IF($O1521="SOLO FIJO / INTERNET","Ofrecer línea móvil Nextphone","Oferta completa (móvil + fijo + internet)"))))</f>
        <v/>
      </c>
      <c r="Q1521">
        <f>$F1521+$H1521+$L1521</f>
        <v/>
      </c>
      <c r="R1521">
        <f>IFERROR(VLOOKUP($A1521,Registros!$B$2:$G$6000,6,0),IFERROR(VLOOKUP($D1521,Winback!$B$2:$C$300,2,0),""))</f>
        <v/>
      </c>
      <c r="S1521">
        <f>IF($E1521=1,"NP","")&amp;IF($G1521=1,"+MOV","")&amp;IF($I1521=1,"+CS","")&amp;IF($K1521=1,"+WB","")</f>
        <v/>
      </c>
      <c r="T1521">
        <f>$E1521+$G1521+$I1521+$K1521</f>
        <v/>
      </c>
    </row>
    <row r="1522">
      <c r="A1522" t="inlineStr">
        <is>
          <t>338158090000</t>
        </is>
      </c>
      <c r="B1522" t="inlineStr">
        <is>
          <t>33815809</t>
        </is>
      </c>
      <c r="C1522" t="inlineStr">
        <is>
          <t>GRAN BAHIA HOTEL</t>
        </is>
      </c>
      <c r="D1522" t="inlineStr">
        <is>
          <t>GRANBAHIAHOTEL</t>
        </is>
      </c>
      <c r="E1522">
        <f>IF(COUNTIFS(Registros!$A$2:$A$6000,"NP",Registros!$B$2:$B$6000,$A1522)&gt;0,1,0)</f>
        <v/>
      </c>
      <c r="F1522">
        <f>IF($E1522=1,SUMIFS(Registros!$F$2:$F$6000,Registros!$A$2:$A$6000,"NP",Registros!$B$2:$B$6000,$A1522),0)</f>
        <v/>
      </c>
      <c r="G1522">
        <f>IF(COUNTIFS(Registros!$A$2:$A$6000,"MOV",Registros!$B$2:$B$6000,$A1522)&gt;0,1,0)</f>
        <v/>
      </c>
      <c r="H1522">
        <f>IF($G1522=1,SUMIFS(Registros!$F$2:$F$6000,Registros!$A$2:$A$6000,"MOV",Registros!$B$2:$B$6000,$A1522),0)</f>
        <v/>
      </c>
      <c r="I1522">
        <f>IF(COUNTIFS(Registros!$A$2:$A$6000,"CS",Registros!$B$2:$B$6000,$A1522)&gt;0,1,0)</f>
        <v/>
      </c>
      <c r="J1522">
        <f>IF($I1522=1,SUMIFS(Registros!$I$2:$I$6000,Registros!$A$2:$A$6000,"CS",Registros!$B$2:$B$6000,$A1522),0)</f>
        <v/>
      </c>
      <c r="K1522">
        <f>IF(COUNTIFS(Winback!$K$2:$K$300,$D1522)&gt;0,1,0)</f>
        <v/>
      </c>
      <c r="L1522">
        <f>IF(AND($K1522=1,LEFT($A1522,3)="WB-"),SUMIFS(Winback!$D$2:$D$300,Winback!$K$2:$K$300,$D1522),0)</f>
        <v/>
      </c>
      <c r="M1522">
        <f>IF(OR($E1522=1,$G1522=1,SUMIFS(Registros!$J$2:$J$6000,Registros!$B$2:$B$6000,$A1522)&gt;0),1,0)</f>
        <v/>
      </c>
      <c r="N1522">
        <f>IF($J1522&gt;0,1,IF(COUNTIFS(Registros!$A$2:$A$6000,"CS",Registros!$B$2:$B$6000,$A1522,Registros!$K$2:$K$6000,"&lt;&gt;")&gt;0,1,0))</f>
        <v/>
      </c>
      <c r="O1522">
        <f>IF(AND($K1522=1,$E1522=0,$G1522=0,$I1522=0),"WINBACK",IF(AND($M1522=1,$N1522&gt;0),"CONVERGENTE",IF($M1522=1,"SOLO MÓVIL",IF($N1522&gt;0,"SOLO FIJO / INTERNET","SIN SERVICIOS"))))</f>
        <v/>
      </c>
      <c r="P1522">
        <f>IF($O1522="WINBACK","Recuperar (winback)",IF($O1522="CONVERGENTE","Upgrade / más líneas",IF($O1522="SOLO MÓVIL","Ofrecer fijo + internet (FLBBTV)",IF($O1522="SOLO FIJO / INTERNET","Ofrecer línea móvil Nextphone","Oferta completa (móvil + fijo + internet)"))))</f>
        <v/>
      </c>
      <c r="Q1522">
        <f>$F1522+$H1522+$L1522</f>
        <v/>
      </c>
      <c r="R1522">
        <f>IFERROR(VLOOKUP($A1522,Registros!$B$2:$G$6000,6,0),IFERROR(VLOOKUP($D1522,Winback!$B$2:$C$300,2,0),""))</f>
        <v/>
      </c>
      <c r="S1522">
        <f>IF($E1522=1,"NP","")&amp;IF($G1522=1,"+MOV","")&amp;IF($I1522=1,"+CS","")&amp;IF($K1522=1,"+WB","")</f>
        <v/>
      </c>
      <c r="T1522">
        <f>$E1522+$G1522+$I1522+$K1522</f>
        <v/>
      </c>
    </row>
    <row r="1523">
      <c r="A1523" t="inlineStr">
        <is>
          <t>326349340000</t>
        </is>
      </c>
      <c r="B1523" t="inlineStr">
        <is>
          <t>32634934</t>
        </is>
      </c>
      <c r="C1523" t="inlineStr">
        <is>
          <t>FINCA MAGUEY S.A.</t>
        </is>
      </c>
      <c r="D1523" t="inlineStr">
        <is>
          <t>FINCAMAGUEYSA</t>
        </is>
      </c>
      <c r="E1523">
        <f>IF(COUNTIFS(Registros!$A$2:$A$6000,"NP",Registros!$B$2:$B$6000,$A1523)&gt;0,1,0)</f>
        <v/>
      </c>
      <c r="F1523">
        <f>IF($E1523=1,SUMIFS(Registros!$F$2:$F$6000,Registros!$A$2:$A$6000,"NP",Registros!$B$2:$B$6000,$A1523),0)</f>
        <v/>
      </c>
      <c r="G1523">
        <f>IF(COUNTIFS(Registros!$A$2:$A$6000,"MOV",Registros!$B$2:$B$6000,$A1523)&gt;0,1,0)</f>
        <v/>
      </c>
      <c r="H1523">
        <f>IF($G1523=1,SUMIFS(Registros!$F$2:$F$6000,Registros!$A$2:$A$6000,"MOV",Registros!$B$2:$B$6000,$A1523),0)</f>
        <v/>
      </c>
      <c r="I1523">
        <f>IF(COUNTIFS(Registros!$A$2:$A$6000,"CS",Registros!$B$2:$B$6000,$A1523)&gt;0,1,0)</f>
        <v/>
      </c>
      <c r="J1523">
        <f>IF($I1523=1,SUMIFS(Registros!$I$2:$I$6000,Registros!$A$2:$A$6000,"CS",Registros!$B$2:$B$6000,$A1523),0)</f>
        <v/>
      </c>
      <c r="K1523">
        <f>IF(COUNTIFS(Winback!$K$2:$K$300,$D1523)&gt;0,1,0)</f>
        <v/>
      </c>
      <c r="L1523">
        <f>IF(AND($K1523=1,LEFT($A1523,3)="WB-"),SUMIFS(Winback!$D$2:$D$300,Winback!$K$2:$K$300,$D1523),0)</f>
        <v/>
      </c>
      <c r="M1523">
        <f>IF(OR($E1523=1,$G1523=1,SUMIFS(Registros!$J$2:$J$6000,Registros!$B$2:$B$6000,$A1523)&gt;0),1,0)</f>
        <v/>
      </c>
      <c r="N1523">
        <f>IF($J1523&gt;0,1,IF(COUNTIFS(Registros!$A$2:$A$6000,"CS",Registros!$B$2:$B$6000,$A1523,Registros!$K$2:$K$6000,"&lt;&gt;")&gt;0,1,0))</f>
        <v/>
      </c>
      <c r="O1523">
        <f>IF(AND($K1523=1,$E1523=0,$G1523=0,$I1523=0),"WINBACK",IF(AND($M1523=1,$N1523&gt;0),"CONVERGENTE",IF($M1523=1,"SOLO MÓVIL",IF($N1523&gt;0,"SOLO FIJO / INTERNET","SIN SERVICIOS"))))</f>
        <v/>
      </c>
      <c r="P1523">
        <f>IF($O1523="WINBACK","Recuperar (winback)",IF($O1523="CONVERGENTE","Upgrade / más líneas",IF($O1523="SOLO MÓVIL","Ofrecer fijo + internet (FLBBTV)",IF($O1523="SOLO FIJO / INTERNET","Ofrecer línea móvil Nextphone","Oferta completa (móvil + fijo + internet)"))))</f>
        <v/>
      </c>
      <c r="Q1523">
        <f>$F1523+$H1523+$L1523</f>
        <v/>
      </c>
      <c r="R1523">
        <f>IFERROR(VLOOKUP($A1523,Registros!$B$2:$G$6000,6,0),IFERROR(VLOOKUP($D1523,Winback!$B$2:$C$300,2,0),""))</f>
        <v/>
      </c>
      <c r="S1523">
        <f>IF($E1523=1,"NP","")&amp;IF($G1523=1,"+MOV","")&amp;IF($I1523=1,"+CS","")&amp;IF($K1523=1,"+WB","")</f>
        <v/>
      </c>
      <c r="T1523">
        <f>$E1523+$G1523+$I1523+$K1523</f>
        <v/>
      </c>
    </row>
    <row r="1524">
      <c r="A1524" t="inlineStr">
        <is>
          <t>324391010000</t>
        </is>
      </c>
      <c r="B1524" t="inlineStr">
        <is>
          <t>32439101</t>
        </is>
      </c>
      <c r="C1524" t="inlineStr">
        <is>
          <t>DISTRIBUIDORA</t>
        </is>
      </c>
      <c r="D1524" t="inlineStr">
        <is>
          <t>DISTRIBUIDORA</t>
        </is>
      </c>
      <c r="E1524">
        <f>IF(COUNTIFS(Registros!$A$2:$A$6000,"NP",Registros!$B$2:$B$6000,$A1524)&gt;0,1,0)</f>
        <v/>
      </c>
      <c r="F1524">
        <f>IF($E1524=1,SUMIFS(Registros!$F$2:$F$6000,Registros!$A$2:$A$6000,"NP",Registros!$B$2:$B$6000,$A1524),0)</f>
        <v/>
      </c>
      <c r="G1524">
        <f>IF(COUNTIFS(Registros!$A$2:$A$6000,"MOV",Registros!$B$2:$B$6000,$A1524)&gt;0,1,0)</f>
        <v/>
      </c>
      <c r="H1524">
        <f>IF($G1524=1,SUMIFS(Registros!$F$2:$F$6000,Registros!$A$2:$A$6000,"MOV",Registros!$B$2:$B$6000,$A1524),0)</f>
        <v/>
      </c>
      <c r="I1524">
        <f>IF(COUNTIFS(Registros!$A$2:$A$6000,"CS",Registros!$B$2:$B$6000,$A1524)&gt;0,1,0)</f>
        <v/>
      </c>
      <c r="J1524">
        <f>IF($I1524=1,SUMIFS(Registros!$I$2:$I$6000,Registros!$A$2:$A$6000,"CS",Registros!$B$2:$B$6000,$A1524),0)</f>
        <v/>
      </c>
      <c r="K1524">
        <f>IF(COUNTIFS(Winback!$K$2:$K$300,$D1524)&gt;0,1,0)</f>
        <v/>
      </c>
      <c r="L1524">
        <f>IF(AND($K1524=1,LEFT($A1524,3)="WB-"),SUMIFS(Winback!$D$2:$D$300,Winback!$K$2:$K$300,$D1524),0)</f>
        <v/>
      </c>
      <c r="M1524">
        <f>IF(OR($E1524=1,$G1524=1,SUMIFS(Registros!$J$2:$J$6000,Registros!$B$2:$B$6000,$A1524)&gt;0),1,0)</f>
        <v/>
      </c>
      <c r="N1524">
        <f>IF($J1524&gt;0,1,IF(COUNTIFS(Registros!$A$2:$A$6000,"CS",Registros!$B$2:$B$6000,$A1524,Registros!$K$2:$K$6000,"&lt;&gt;")&gt;0,1,0))</f>
        <v/>
      </c>
      <c r="O1524">
        <f>IF(AND($K1524=1,$E1524=0,$G1524=0,$I1524=0),"WINBACK",IF(AND($M1524=1,$N1524&gt;0),"CONVERGENTE",IF($M1524=1,"SOLO MÓVIL",IF($N1524&gt;0,"SOLO FIJO / INTERNET","SIN SERVICIOS"))))</f>
        <v/>
      </c>
      <c r="P1524">
        <f>IF($O1524="WINBACK","Recuperar (winback)",IF($O1524="CONVERGENTE","Upgrade / más líneas",IF($O1524="SOLO MÓVIL","Ofrecer fijo + internet (FLBBTV)",IF($O1524="SOLO FIJO / INTERNET","Ofrecer línea móvil Nextphone","Oferta completa (móvil + fijo + internet)"))))</f>
        <v/>
      </c>
      <c r="Q1524">
        <f>$F1524+$H1524+$L1524</f>
        <v/>
      </c>
      <c r="R1524">
        <f>IFERROR(VLOOKUP($A1524,Registros!$B$2:$G$6000,6,0),IFERROR(VLOOKUP($D1524,Winback!$B$2:$C$300,2,0),""))</f>
        <v/>
      </c>
      <c r="S1524">
        <f>IF($E1524=1,"NP","")&amp;IF($G1524=1,"+MOV","")&amp;IF($I1524=1,"+CS","")&amp;IF($K1524=1,"+WB","")</f>
        <v/>
      </c>
      <c r="T1524">
        <f>$E1524+$G1524+$I1524+$K1524</f>
        <v/>
      </c>
    </row>
    <row r="1525">
      <c r="A1525" t="inlineStr">
        <is>
          <t>321409620300</t>
        </is>
      </c>
      <c r="B1525" t="inlineStr">
        <is>
          <t>32140962</t>
        </is>
      </c>
      <c r="C1525" t="inlineStr">
        <is>
          <t>Yamidet Palacios</t>
        </is>
      </c>
      <c r="D1525" t="inlineStr">
        <is>
          <t>YAMIDETPALACIOS</t>
        </is>
      </c>
      <c r="E1525">
        <f>IF(COUNTIFS(Registros!$A$2:$A$6000,"NP",Registros!$B$2:$B$6000,$A1525)&gt;0,1,0)</f>
        <v/>
      </c>
      <c r="F1525">
        <f>IF($E1525=1,SUMIFS(Registros!$F$2:$F$6000,Registros!$A$2:$A$6000,"NP",Registros!$B$2:$B$6000,$A1525),0)</f>
        <v/>
      </c>
      <c r="G1525">
        <f>IF(COUNTIFS(Registros!$A$2:$A$6000,"MOV",Registros!$B$2:$B$6000,$A1525)&gt;0,1,0)</f>
        <v/>
      </c>
      <c r="H1525">
        <f>IF($G1525=1,SUMIFS(Registros!$F$2:$F$6000,Registros!$A$2:$A$6000,"MOV",Registros!$B$2:$B$6000,$A1525),0)</f>
        <v/>
      </c>
      <c r="I1525">
        <f>IF(COUNTIFS(Registros!$A$2:$A$6000,"CS",Registros!$B$2:$B$6000,$A1525)&gt;0,1,0)</f>
        <v/>
      </c>
      <c r="J1525">
        <f>IF($I1525=1,SUMIFS(Registros!$I$2:$I$6000,Registros!$A$2:$A$6000,"CS",Registros!$B$2:$B$6000,$A1525),0)</f>
        <v/>
      </c>
      <c r="K1525">
        <f>IF(COUNTIFS(Winback!$K$2:$K$300,$D1525)&gt;0,1,0)</f>
        <v/>
      </c>
      <c r="L1525">
        <f>IF(AND($K1525=1,LEFT($A1525,3)="WB-"),SUMIFS(Winback!$D$2:$D$300,Winback!$K$2:$K$300,$D1525),0)</f>
        <v/>
      </c>
      <c r="M1525">
        <f>IF(OR($E1525=1,$G1525=1,SUMIFS(Registros!$J$2:$J$6000,Registros!$B$2:$B$6000,$A1525)&gt;0),1,0)</f>
        <v/>
      </c>
      <c r="N1525">
        <f>IF($J1525&gt;0,1,IF(COUNTIFS(Registros!$A$2:$A$6000,"CS",Registros!$B$2:$B$6000,$A1525,Registros!$K$2:$K$6000,"&lt;&gt;")&gt;0,1,0))</f>
        <v/>
      </c>
      <c r="O1525">
        <f>IF(AND($K1525=1,$E1525=0,$G1525=0,$I1525=0),"WINBACK",IF(AND($M1525=1,$N1525&gt;0),"CONVERGENTE",IF($M1525=1,"SOLO MÓVIL",IF($N1525&gt;0,"SOLO FIJO / INTERNET","SIN SERVICIOS"))))</f>
        <v/>
      </c>
      <c r="P1525">
        <f>IF($O1525="WINBACK","Recuperar (winback)",IF($O1525="CONVERGENTE","Upgrade / más líneas",IF($O1525="SOLO MÓVIL","Ofrecer fijo + internet (FLBBTV)",IF($O1525="SOLO FIJO / INTERNET","Ofrecer línea móvil Nextphone","Oferta completa (móvil + fijo + internet)"))))</f>
        <v/>
      </c>
      <c r="Q1525">
        <f>$F1525+$H1525+$L1525</f>
        <v/>
      </c>
      <c r="R1525">
        <f>IFERROR(VLOOKUP($A1525,Registros!$B$2:$G$6000,6,0),IFERROR(VLOOKUP($D1525,Winback!$B$2:$C$300,2,0),""))</f>
        <v/>
      </c>
      <c r="S1525">
        <f>IF($E1525=1,"NP","")&amp;IF($G1525=1,"+MOV","")&amp;IF($I1525=1,"+CS","")&amp;IF($K1525=1,"+WB","")</f>
        <v/>
      </c>
      <c r="T1525">
        <f>$E1525+$G1525+$I1525+$K1525</f>
        <v/>
      </c>
    </row>
    <row r="1526">
      <c r="A1526" t="inlineStr">
        <is>
          <t>351173070000</t>
        </is>
      </c>
      <c r="B1526" t="inlineStr">
        <is>
          <t>35117307</t>
        </is>
      </c>
      <c r="C1526" t="inlineStr">
        <is>
          <t>CONFIA SEGUROS</t>
        </is>
      </c>
      <c r="D1526" t="inlineStr">
        <is>
          <t>CONFIASEGUROS</t>
        </is>
      </c>
      <c r="E1526">
        <f>IF(COUNTIFS(Registros!$A$2:$A$6000,"NP",Registros!$B$2:$B$6000,$A1526)&gt;0,1,0)</f>
        <v/>
      </c>
      <c r="F1526">
        <f>IF($E1526=1,SUMIFS(Registros!$F$2:$F$6000,Registros!$A$2:$A$6000,"NP",Registros!$B$2:$B$6000,$A1526),0)</f>
        <v/>
      </c>
      <c r="G1526">
        <f>IF(COUNTIFS(Registros!$A$2:$A$6000,"MOV",Registros!$B$2:$B$6000,$A1526)&gt;0,1,0)</f>
        <v/>
      </c>
      <c r="H1526">
        <f>IF($G1526=1,SUMIFS(Registros!$F$2:$F$6000,Registros!$A$2:$A$6000,"MOV",Registros!$B$2:$B$6000,$A1526),0)</f>
        <v/>
      </c>
      <c r="I1526">
        <f>IF(COUNTIFS(Registros!$A$2:$A$6000,"CS",Registros!$B$2:$B$6000,$A1526)&gt;0,1,0)</f>
        <v/>
      </c>
      <c r="J1526">
        <f>IF($I1526=1,SUMIFS(Registros!$I$2:$I$6000,Registros!$A$2:$A$6000,"CS",Registros!$B$2:$B$6000,$A1526),0)</f>
        <v/>
      </c>
      <c r="K1526">
        <f>IF(COUNTIFS(Winback!$K$2:$K$300,$D1526)&gt;0,1,0)</f>
        <v/>
      </c>
      <c r="L1526">
        <f>IF(AND($K1526=1,LEFT($A1526,3)="WB-"),SUMIFS(Winback!$D$2:$D$300,Winback!$K$2:$K$300,$D1526),0)</f>
        <v/>
      </c>
      <c r="M1526">
        <f>IF(OR($E1526=1,$G1526=1,SUMIFS(Registros!$J$2:$J$6000,Registros!$B$2:$B$6000,$A1526)&gt;0),1,0)</f>
        <v/>
      </c>
      <c r="N1526">
        <f>IF($J1526&gt;0,1,IF(COUNTIFS(Registros!$A$2:$A$6000,"CS",Registros!$B$2:$B$6000,$A1526,Registros!$K$2:$K$6000,"&lt;&gt;")&gt;0,1,0))</f>
        <v/>
      </c>
      <c r="O1526">
        <f>IF(AND($K1526=1,$E1526=0,$G1526=0,$I1526=0),"WINBACK",IF(AND($M1526=1,$N1526&gt;0),"CONVERGENTE",IF($M1526=1,"SOLO MÓVIL",IF($N1526&gt;0,"SOLO FIJO / INTERNET","SIN SERVICIOS"))))</f>
        <v/>
      </c>
      <c r="P1526">
        <f>IF($O1526="WINBACK","Recuperar (winback)",IF($O1526="CONVERGENTE","Upgrade / más líneas",IF($O1526="SOLO MÓVIL","Ofrecer fijo + internet (FLBBTV)",IF($O1526="SOLO FIJO / INTERNET","Ofrecer línea móvil Nextphone","Oferta completa (móvil + fijo + internet)"))))</f>
        <v/>
      </c>
      <c r="Q1526">
        <f>$F1526+$H1526+$L1526</f>
        <v/>
      </c>
      <c r="R1526">
        <f>IFERROR(VLOOKUP($A1526,Registros!$B$2:$G$6000,6,0),IFERROR(VLOOKUP($D1526,Winback!$B$2:$C$300,2,0),""))</f>
        <v/>
      </c>
      <c r="S1526">
        <f>IF($E1526=1,"NP","")&amp;IF($G1526=1,"+MOV","")&amp;IF($I1526=1,"+CS","")&amp;IF($K1526=1,"+WB","")</f>
        <v/>
      </c>
      <c r="T1526">
        <f>$E1526+$G1526+$I1526+$K1526</f>
        <v/>
      </c>
    </row>
    <row r="1527">
      <c r="A1527" t="inlineStr">
        <is>
          <t>361058160000</t>
        </is>
      </c>
      <c r="B1527" t="inlineStr">
        <is>
          <t>36105816</t>
        </is>
      </c>
      <c r="C1527" t="inlineStr">
        <is>
          <t>EMILIANA RODRIGUEZ</t>
        </is>
      </c>
      <c r="D1527" t="inlineStr">
        <is>
          <t>EMILIANARODRIGUEZ</t>
        </is>
      </c>
      <c r="E1527">
        <f>IF(COUNTIFS(Registros!$A$2:$A$6000,"NP",Registros!$B$2:$B$6000,$A1527)&gt;0,1,0)</f>
        <v/>
      </c>
      <c r="F1527">
        <f>IF($E1527=1,SUMIFS(Registros!$F$2:$F$6000,Registros!$A$2:$A$6000,"NP",Registros!$B$2:$B$6000,$A1527),0)</f>
        <v/>
      </c>
      <c r="G1527">
        <f>IF(COUNTIFS(Registros!$A$2:$A$6000,"MOV",Registros!$B$2:$B$6000,$A1527)&gt;0,1,0)</f>
        <v/>
      </c>
      <c r="H1527">
        <f>IF($G1527=1,SUMIFS(Registros!$F$2:$F$6000,Registros!$A$2:$A$6000,"MOV",Registros!$B$2:$B$6000,$A1527),0)</f>
        <v/>
      </c>
      <c r="I1527">
        <f>IF(COUNTIFS(Registros!$A$2:$A$6000,"CS",Registros!$B$2:$B$6000,$A1527)&gt;0,1,0)</f>
        <v/>
      </c>
      <c r="J1527">
        <f>IF($I1527=1,SUMIFS(Registros!$I$2:$I$6000,Registros!$A$2:$A$6000,"CS",Registros!$B$2:$B$6000,$A1527),0)</f>
        <v/>
      </c>
      <c r="K1527">
        <f>IF(COUNTIFS(Winback!$K$2:$K$300,$D1527)&gt;0,1,0)</f>
        <v/>
      </c>
      <c r="L1527">
        <f>IF(AND($K1527=1,LEFT($A1527,3)="WB-"),SUMIFS(Winback!$D$2:$D$300,Winback!$K$2:$K$300,$D1527),0)</f>
        <v/>
      </c>
      <c r="M1527">
        <f>IF(OR($E1527=1,$G1527=1,SUMIFS(Registros!$J$2:$J$6000,Registros!$B$2:$B$6000,$A1527)&gt;0),1,0)</f>
        <v/>
      </c>
      <c r="N1527">
        <f>IF($J1527&gt;0,1,IF(COUNTIFS(Registros!$A$2:$A$6000,"CS",Registros!$B$2:$B$6000,$A1527,Registros!$K$2:$K$6000,"&lt;&gt;")&gt;0,1,0))</f>
        <v/>
      </c>
      <c r="O1527">
        <f>IF(AND($K1527=1,$E1527=0,$G1527=0,$I1527=0),"WINBACK",IF(AND($M1527=1,$N1527&gt;0),"CONVERGENTE",IF($M1527=1,"SOLO MÓVIL",IF($N1527&gt;0,"SOLO FIJO / INTERNET","SIN SERVICIOS"))))</f>
        <v/>
      </c>
      <c r="P1527">
        <f>IF($O1527="WINBACK","Recuperar (winback)",IF($O1527="CONVERGENTE","Upgrade / más líneas",IF($O1527="SOLO MÓVIL","Ofrecer fijo + internet (FLBBTV)",IF($O1527="SOLO FIJO / INTERNET","Ofrecer línea móvil Nextphone","Oferta completa (móvil + fijo + internet)"))))</f>
        <v/>
      </c>
      <c r="Q1527">
        <f>$F1527+$H1527+$L1527</f>
        <v/>
      </c>
      <c r="R1527">
        <f>IFERROR(VLOOKUP($A1527,Registros!$B$2:$G$6000,6,0),IFERROR(VLOOKUP($D1527,Winback!$B$2:$C$300,2,0),""))</f>
        <v/>
      </c>
      <c r="S1527">
        <f>IF($E1527=1,"NP","")&amp;IF($G1527=1,"+MOV","")&amp;IF($I1527=1,"+CS","")&amp;IF($K1527=1,"+WB","")</f>
        <v/>
      </c>
      <c r="T1527">
        <f>$E1527+$G1527+$I1527+$K1527</f>
        <v/>
      </c>
    </row>
    <row r="1528">
      <c r="A1528" t="inlineStr">
        <is>
          <t>321853170000</t>
        </is>
      </c>
      <c r="B1528" t="inlineStr">
        <is>
          <t>32185317</t>
        </is>
      </c>
      <c r="C1528" t="inlineStr">
        <is>
          <t>MIRANDA SAMUD</t>
        </is>
      </c>
      <c r="D1528" t="inlineStr">
        <is>
          <t>MIRANDASAMUD</t>
        </is>
      </c>
      <c r="E1528">
        <f>IF(COUNTIFS(Registros!$A$2:$A$6000,"NP",Registros!$B$2:$B$6000,$A1528)&gt;0,1,0)</f>
        <v/>
      </c>
      <c r="F1528">
        <f>IF($E1528=1,SUMIFS(Registros!$F$2:$F$6000,Registros!$A$2:$A$6000,"NP",Registros!$B$2:$B$6000,$A1528),0)</f>
        <v/>
      </c>
      <c r="G1528">
        <f>IF(COUNTIFS(Registros!$A$2:$A$6000,"MOV",Registros!$B$2:$B$6000,$A1528)&gt;0,1,0)</f>
        <v/>
      </c>
      <c r="H1528">
        <f>IF($G1528=1,SUMIFS(Registros!$F$2:$F$6000,Registros!$A$2:$A$6000,"MOV",Registros!$B$2:$B$6000,$A1528),0)</f>
        <v/>
      </c>
      <c r="I1528">
        <f>IF(COUNTIFS(Registros!$A$2:$A$6000,"CS",Registros!$B$2:$B$6000,$A1528)&gt;0,1,0)</f>
        <v/>
      </c>
      <c r="J1528">
        <f>IF($I1528=1,SUMIFS(Registros!$I$2:$I$6000,Registros!$A$2:$A$6000,"CS",Registros!$B$2:$B$6000,$A1528),0)</f>
        <v/>
      </c>
      <c r="K1528">
        <f>IF(COUNTIFS(Winback!$K$2:$K$300,$D1528)&gt;0,1,0)</f>
        <v/>
      </c>
      <c r="L1528">
        <f>IF(AND($K1528=1,LEFT($A1528,3)="WB-"),SUMIFS(Winback!$D$2:$D$300,Winback!$K$2:$K$300,$D1528),0)</f>
        <v/>
      </c>
      <c r="M1528">
        <f>IF(OR($E1528=1,$G1528=1,SUMIFS(Registros!$J$2:$J$6000,Registros!$B$2:$B$6000,$A1528)&gt;0),1,0)</f>
        <v/>
      </c>
      <c r="N1528">
        <f>IF($J1528&gt;0,1,IF(COUNTIFS(Registros!$A$2:$A$6000,"CS",Registros!$B$2:$B$6000,$A1528,Registros!$K$2:$K$6000,"&lt;&gt;")&gt;0,1,0))</f>
        <v/>
      </c>
      <c r="O1528">
        <f>IF(AND($K1528=1,$E1528=0,$G1528=0,$I1528=0),"WINBACK",IF(AND($M1528=1,$N1528&gt;0),"CONVERGENTE",IF($M1528=1,"SOLO MÓVIL",IF($N1528&gt;0,"SOLO FIJO / INTERNET","SIN SERVICIOS"))))</f>
        <v/>
      </c>
      <c r="P1528">
        <f>IF($O1528="WINBACK","Recuperar (winback)",IF($O1528="CONVERGENTE","Upgrade / más líneas",IF($O1528="SOLO MÓVIL","Ofrecer fijo + internet (FLBBTV)",IF($O1528="SOLO FIJO / INTERNET","Ofrecer línea móvil Nextphone","Oferta completa (móvil + fijo + internet)"))))</f>
        <v/>
      </c>
      <c r="Q1528">
        <f>$F1528+$H1528+$L1528</f>
        <v/>
      </c>
      <c r="R1528">
        <f>IFERROR(VLOOKUP($A1528,Registros!$B$2:$G$6000,6,0),IFERROR(VLOOKUP($D1528,Winback!$B$2:$C$300,2,0),""))</f>
        <v/>
      </c>
      <c r="S1528">
        <f>IF($E1528=1,"NP","")&amp;IF($G1528=1,"+MOV","")&amp;IF($I1528=1,"+CS","")&amp;IF($K1528=1,"+WB","")</f>
        <v/>
      </c>
      <c r="T1528">
        <f>$E1528+$G1528+$I1528+$K1528</f>
        <v/>
      </c>
    </row>
    <row r="1529">
      <c r="A1529" t="inlineStr">
        <is>
          <t>323733730200</t>
        </is>
      </c>
      <c r="B1529" t="inlineStr">
        <is>
          <t>32373373</t>
        </is>
      </c>
      <c r="C1529" t="inlineStr">
        <is>
          <t>DISTRIBUIDORA</t>
        </is>
      </c>
      <c r="D1529" t="inlineStr">
        <is>
          <t>DISTRIBUIDORA</t>
        </is>
      </c>
      <c r="E1529">
        <f>IF(COUNTIFS(Registros!$A$2:$A$6000,"NP",Registros!$B$2:$B$6000,$A1529)&gt;0,1,0)</f>
        <v/>
      </c>
      <c r="F1529">
        <f>IF($E1529=1,SUMIFS(Registros!$F$2:$F$6000,Registros!$A$2:$A$6000,"NP",Registros!$B$2:$B$6000,$A1529),0)</f>
        <v/>
      </c>
      <c r="G1529">
        <f>IF(COUNTIFS(Registros!$A$2:$A$6000,"MOV",Registros!$B$2:$B$6000,$A1529)&gt;0,1,0)</f>
        <v/>
      </c>
      <c r="H1529">
        <f>IF($G1529=1,SUMIFS(Registros!$F$2:$F$6000,Registros!$A$2:$A$6000,"MOV",Registros!$B$2:$B$6000,$A1529),0)</f>
        <v/>
      </c>
      <c r="I1529">
        <f>IF(COUNTIFS(Registros!$A$2:$A$6000,"CS",Registros!$B$2:$B$6000,$A1529)&gt;0,1,0)</f>
        <v/>
      </c>
      <c r="J1529">
        <f>IF($I1529=1,SUMIFS(Registros!$I$2:$I$6000,Registros!$A$2:$A$6000,"CS",Registros!$B$2:$B$6000,$A1529),0)</f>
        <v/>
      </c>
      <c r="K1529">
        <f>IF(COUNTIFS(Winback!$K$2:$K$300,$D1529)&gt;0,1,0)</f>
        <v/>
      </c>
      <c r="L1529">
        <f>IF(AND($K1529=1,LEFT($A1529,3)="WB-"),SUMIFS(Winback!$D$2:$D$300,Winback!$K$2:$K$300,$D1529),0)</f>
        <v/>
      </c>
      <c r="M1529">
        <f>IF(OR($E1529=1,$G1529=1,SUMIFS(Registros!$J$2:$J$6000,Registros!$B$2:$B$6000,$A1529)&gt;0),1,0)</f>
        <v/>
      </c>
      <c r="N1529">
        <f>IF($J1529&gt;0,1,IF(COUNTIFS(Registros!$A$2:$A$6000,"CS",Registros!$B$2:$B$6000,$A1529,Registros!$K$2:$K$6000,"&lt;&gt;")&gt;0,1,0))</f>
        <v/>
      </c>
      <c r="O1529">
        <f>IF(AND($K1529=1,$E1529=0,$G1529=0,$I1529=0),"WINBACK",IF(AND($M1529=1,$N1529&gt;0),"CONVERGENTE",IF($M1529=1,"SOLO MÓVIL",IF($N1529&gt;0,"SOLO FIJO / INTERNET","SIN SERVICIOS"))))</f>
        <v/>
      </c>
      <c r="P1529">
        <f>IF($O1529="WINBACK","Recuperar (winback)",IF($O1529="CONVERGENTE","Upgrade / más líneas",IF($O1529="SOLO MÓVIL","Ofrecer fijo + internet (FLBBTV)",IF($O1529="SOLO FIJO / INTERNET","Ofrecer línea móvil Nextphone","Oferta completa (móvil + fijo + internet)"))))</f>
        <v/>
      </c>
      <c r="Q1529">
        <f>$F1529+$H1529+$L1529</f>
        <v/>
      </c>
      <c r="R1529">
        <f>IFERROR(VLOOKUP($A1529,Registros!$B$2:$G$6000,6,0),IFERROR(VLOOKUP($D1529,Winback!$B$2:$C$300,2,0),""))</f>
        <v/>
      </c>
      <c r="S1529">
        <f>IF($E1529=1,"NP","")&amp;IF($G1529=1,"+MOV","")&amp;IF($I1529=1,"+CS","")&amp;IF($K1529=1,"+WB","")</f>
        <v/>
      </c>
      <c r="T1529">
        <f>$E1529+$G1529+$I1529+$K1529</f>
        <v/>
      </c>
    </row>
    <row r="1530">
      <c r="A1530" t="inlineStr">
        <is>
          <t>347122270000</t>
        </is>
      </c>
      <c r="B1530" t="inlineStr">
        <is>
          <t>34712227</t>
        </is>
      </c>
      <c r="C1530" t="inlineStr">
        <is>
          <t>IVETTE QUINTANAR</t>
        </is>
      </c>
      <c r="D1530" t="inlineStr">
        <is>
          <t>IVETTEQUINTANAR</t>
        </is>
      </c>
      <c r="E1530">
        <f>IF(COUNTIFS(Registros!$A$2:$A$6000,"NP",Registros!$B$2:$B$6000,$A1530)&gt;0,1,0)</f>
        <v/>
      </c>
      <c r="F1530">
        <f>IF($E1530=1,SUMIFS(Registros!$F$2:$F$6000,Registros!$A$2:$A$6000,"NP",Registros!$B$2:$B$6000,$A1530),0)</f>
        <v/>
      </c>
      <c r="G1530">
        <f>IF(COUNTIFS(Registros!$A$2:$A$6000,"MOV",Registros!$B$2:$B$6000,$A1530)&gt;0,1,0)</f>
        <v/>
      </c>
      <c r="H1530">
        <f>IF($G1530=1,SUMIFS(Registros!$F$2:$F$6000,Registros!$A$2:$A$6000,"MOV",Registros!$B$2:$B$6000,$A1530),0)</f>
        <v/>
      </c>
      <c r="I1530">
        <f>IF(COUNTIFS(Registros!$A$2:$A$6000,"CS",Registros!$B$2:$B$6000,$A1530)&gt;0,1,0)</f>
        <v/>
      </c>
      <c r="J1530">
        <f>IF($I1530=1,SUMIFS(Registros!$I$2:$I$6000,Registros!$A$2:$A$6000,"CS",Registros!$B$2:$B$6000,$A1530),0)</f>
        <v/>
      </c>
      <c r="K1530">
        <f>IF(COUNTIFS(Winback!$K$2:$K$300,$D1530)&gt;0,1,0)</f>
        <v/>
      </c>
      <c r="L1530">
        <f>IF(AND($K1530=1,LEFT($A1530,3)="WB-"),SUMIFS(Winback!$D$2:$D$300,Winback!$K$2:$K$300,$D1530),0)</f>
        <v/>
      </c>
      <c r="M1530">
        <f>IF(OR($E1530=1,$G1530=1,SUMIFS(Registros!$J$2:$J$6000,Registros!$B$2:$B$6000,$A1530)&gt;0),1,0)</f>
        <v/>
      </c>
      <c r="N1530">
        <f>IF($J1530&gt;0,1,IF(COUNTIFS(Registros!$A$2:$A$6000,"CS",Registros!$B$2:$B$6000,$A1530,Registros!$K$2:$K$6000,"&lt;&gt;")&gt;0,1,0))</f>
        <v/>
      </c>
      <c r="O1530">
        <f>IF(AND($K1530=1,$E1530=0,$G1530=0,$I1530=0),"WINBACK",IF(AND($M1530=1,$N1530&gt;0),"CONVERGENTE",IF($M1530=1,"SOLO MÓVIL",IF($N1530&gt;0,"SOLO FIJO / INTERNET","SIN SERVICIOS"))))</f>
        <v/>
      </c>
      <c r="P1530">
        <f>IF($O1530="WINBACK","Recuperar (winback)",IF($O1530="CONVERGENTE","Upgrade / más líneas",IF($O1530="SOLO MÓVIL","Ofrecer fijo + internet (FLBBTV)",IF($O1530="SOLO FIJO / INTERNET","Ofrecer línea móvil Nextphone","Oferta completa (móvil + fijo + internet)"))))</f>
        <v/>
      </c>
      <c r="Q1530">
        <f>$F1530+$H1530+$L1530</f>
        <v/>
      </c>
      <c r="R1530">
        <f>IFERROR(VLOOKUP($A1530,Registros!$B$2:$G$6000,6,0),IFERROR(VLOOKUP($D1530,Winback!$B$2:$C$300,2,0),""))</f>
        <v/>
      </c>
      <c r="S1530">
        <f>IF($E1530=1,"NP","")&amp;IF($G1530=1,"+MOV","")&amp;IF($I1530=1,"+CS","")&amp;IF($K1530=1,"+WB","")</f>
        <v/>
      </c>
      <c r="T1530">
        <f>$E1530+$G1530+$I1530+$K1530</f>
        <v/>
      </c>
    </row>
    <row r="1531">
      <c r="A1531" t="inlineStr">
        <is>
          <t>324608560000</t>
        </is>
      </c>
      <c r="B1531" t="inlineStr">
        <is>
          <t>32460856</t>
        </is>
      </c>
      <c r="C1531" t="inlineStr">
        <is>
          <t>DECO PANAMA S.A.</t>
        </is>
      </c>
      <c r="D1531" t="inlineStr">
        <is>
          <t>DECOPANAMASA</t>
        </is>
      </c>
      <c r="E1531">
        <f>IF(COUNTIFS(Registros!$A$2:$A$6000,"NP",Registros!$B$2:$B$6000,$A1531)&gt;0,1,0)</f>
        <v/>
      </c>
      <c r="F1531">
        <f>IF($E1531=1,SUMIFS(Registros!$F$2:$F$6000,Registros!$A$2:$A$6000,"NP",Registros!$B$2:$B$6000,$A1531),0)</f>
        <v/>
      </c>
      <c r="G1531">
        <f>IF(COUNTIFS(Registros!$A$2:$A$6000,"MOV",Registros!$B$2:$B$6000,$A1531)&gt;0,1,0)</f>
        <v/>
      </c>
      <c r="H1531">
        <f>IF($G1531=1,SUMIFS(Registros!$F$2:$F$6000,Registros!$A$2:$A$6000,"MOV",Registros!$B$2:$B$6000,$A1531),0)</f>
        <v/>
      </c>
      <c r="I1531">
        <f>IF(COUNTIFS(Registros!$A$2:$A$6000,"CS",Registros!$B$2:$B$6000,$A1531)&gt;0,1,0)</f>
        <v/>
      </c>
      <c r="J1531">
        <f>IF($I1531=1,SUMIFS(Registros!$I$2:$I$6000,Registros!$A$2:$A$6000,"CS",Registros!$B$2:$B$6000,$A1531),0)</f>
        <v/>
      </c>
      <c r="K1531">
        <f>IF(COUNTIFS(Winback!$K$2:$K$300,$D1531)&gt;0,1,0)</f>
        <v/>
      </c>
      <c r="L1531">
        <f>IF(AND($K1531=1,LEFT($A1531,3)="WB-"),SUMIFS(Winback!$D$2:$D$300,Winback!$K$2:$K$300,$D1531),0)</f>
        <v/>
      </c>
      <c r="M1531">
        <f>IF(OR($E1531=1,$G1531=1,SUMIFS(Registros!$J$2:$J$6000,Registros!$B$2:$B$6000,$A1531)&gt;0),1,0)</f>
        <v/>
      </c>
      <c r="N1531">
        <f>IF($J1531&gt;0,1,IF(COUNTIFS(Registros!$A$2:$A$6000,"CS",Registros!$B$2:$B$6000,$A1531,Registros!$K$2:$K$6000,"&lt;&gt;")&gt;0,1,0))</f>
        <v/>
      </c>
      <c r="O1531">
        <f>IF(AND($K1531=1,$E1531=0,$G1531=0,$I1531=0),"WINBACK",IF(AND($M1531=1,$N1531&gt;0),"CONVERGENTE",IF($M1531=1,"SOLO MÓVIL",IF($N1531&gt;0,"SOLO FIJO / INTERNET","SIN SERVICIOS"))))</f>
        <v/>
      </c>
      <c r="P1531">
        <f>IF($O1531="WINBACK","Recuperar (winback)",IF($O1531="CONVERGENTE","Upgrade / más líneas",IF($O1531="SOLO MÓVIL","Ofrecer fijo + internet (FLBBTV)",IF($O1531="SOLO FIJO / INTERNET","Ofrecer línea móvil Nextphone","Oferta completa (móvil + fijo + internet)"))))</f>
        <v/>
      </c>
      <c r="Q1531">
        <f>$F1531+$H1531+$L1531</f>
        <v/>
      </c>
      <c r="R1531">
        <f>IFERROR(VLOOKUP($A1531,Registros!$B$2:$G$6000,6,0),IFERROR(VLOOKUP($D1531,Winback!$B$2:$C$300,2,0),""))</f>
        <v/>
      </c>
      <c r="S1531">
        <f>IF($E1531=1,"NP","")&amp;IF($G1531=1,"+MOV","")&amp;IF($I1531=1,"+CS","")&amp;IF($K1531=1,"+WB","")</f>
        <v/>
      </c>
      <c r="T1531">
        <f>$E1531+$G1531+$I1531+$K1531</f>
        <v/>
      </c>
    </row>
    <row r="1532">
      <c r="A1532" t="inlineStr">
        <is>
          <t>352093220000</t>
        </is>
      </c>
      <c r="B1532" t="inlineStr">
        <is>
          <t>35209322</t>
        </is>
      </c>
      <c r="C1532" t="inlineStr">
        <is>
          <t>CUCURUCHO S.A</t>
        </is>
      </c>
      <c r="D1532" t="inlineStr">
        <is>
          <t>CUCURUCHOSA</t>
        </is>
      </c>
      <c r="E1532">
        <f>IF(COUNTIFS(Registros!$A$2:$A$6000,"NP",Registros!$B$2:$B$6000,$A1532)&gt;0,1,0)</f>
        <v/>
      </c>
      <c r="F1532">
        <f>IF($E1532=1,SUMIFS(Registros!$F$2:$F$6000,Registros!$A$2:$A$6000,"NP",Registros!$B$2:$B$6000,$A1532),0)</f>
        <v/>
      </c>
      <c r="G1532">
        <f>IF(COUNTIFS(Registros!$A$2:$A$6000,"MOV",Registros!$B$2:$B$6000,$A1532)&gt;0,1,0)</f>
        <v/>
      </c>
      <c r="H1532">
        <f>IF($G1532=1,SUMIFS(Registros!$F$2:$F$6000,Registros!$A$2:$A$6000,"MOV",Registros!$B$2:$B$6000,$A1532),0)</f>
        <v/>
      </c>
      <c r="I1532">
        <f>IF(COUNTIFS(Registros!$A$2:$A$6000,"CS",Registros!$B$2:$B$6000,$A1532)&gt;0,1,0)</f>
        <v/>
      </c>
      <c r="J1532">
        <f>IF($I1532=1,SUMIFS(Registros!$I$2:$I$6000,Registros!$A$2:$A$6000,"CS",Registros!$B$2:$B$6000,$A1532),0)</f>
        <v/>
      </c>
      <c r="K1532">
        <f>IF(COUNTIFS(Winback!$K$2:$K$300,$D1532)&gt;0,1,0)</f>
        <v/>
      </c>
      <c r="L1532">
        <f>IF(AND($K1532=1,LEFT($A1532,3)="WB-"),SUMIFS(Winback!$D$2:$D$300,Winback!$K$2:$K$300,$D1532),0)</f>
        <v/>
      </c>
      <c r="M1532">
        <f>IF(OR($E1532=1,$G1532=1,SUMIFS(Registros!$J$2:$J$6000,Registros!$B$2:$B$6000,$A1532)&gt;0),1,0)</f>
        <v/>
      </c>
      <c r="N1532">
        <f>IF($J1532&gt;0,1,IF(COUNTIFS(Registros!$A$2:$A$6000,"CS",Registros!$B$2:$B$6000,$A1532,Registros!$K$2:$K$6000,"&lt;&gt;")&gt;0,1,0))</f>
        <v/>
      </c>
      <c r="O1532">
        <f>IF(AND($K1532=1,$E1532=0,$G1532=0,$I1532=0),"WINBACK",IF(AND($M1532=1,$N1532&gt;0),"CONVERGENTE",IF($M1532=1,"SOLO MÓVIL",IF($N1532&gt;0,"SOLO FIJO / INTERNET","SIN SERVICIOS"))))</f>
        <v/>
      </c>
      <c r="P1532">
        <f>IF($O1532="WINBACK","Recuperar (winback)",IF($O1532="CONVERGENTE","Upgrade / más líneas",IF($O1532="SOLO MÓVIL","Ofrecer fijo + internet (FLBBTV)",IF($O1532="SOLO FIJO / INTERNET","Ofrecer línea móvil Nextphone","Oferta completa (móvil + fijo + internet)"))))</f>
        <v/>
      </c>
      <c r="Q1532">
        <f>$F1532+$H1532+$L1532</f>
        <v/>
      </c>
      <c r="R1532">
        <f>IFERROR(VLOOKUP($A1532,Registros!$B$2:$G$6000,6,0),IFERROR(VLOOKUP($D1532,Winback!$B$2:$C$300,2,0),""))</f>
        <v/>
      </c>
      <c r="S1532">
        <f>IF($E1532=1,"NP","")&amp;IF($G1532=1,"+MOV","")&amp;IF($I1532=1,"+CS","")&amp;IF($K1532=1,"+WB","")</f>
        <v/>
      </c>
      <c r="T1532">
        <f>$E1532+$G1532+$I1532+$K1532</f>
        <v/>
      </c>
    </row>
    <row r="1533">
      <c r="A1533" t="inlineStr">
        <is>
          <t>321804700200</t>
        </is>
      </c>
      <c r="B1533" t="inlineStr">
        <is>
          <t>32180470</t>
        </is>
      </c>
      <c r="C1533" t="inlineStr">
        <is>
          <t>Hermanos Zakay</t>
        </is>
      </c>
      <c r="D1533" t="inlineStr">
        <is>
          <t>HERMANOSZAKAY</t>
        </is>
      </c>
      <c r="E1533">
        <f>IF(COUNTIFS(Registros!$A$2:$A$6000,"NP",Registros!$B$2:$B$6000,$A1533)&gt;0,1,0)</f>
        <v/>
      </c>
      <c r="F1533">
        <f>IF($E1533=1,SUMIFS(Registros!$F$2:$F$6000,Registros!$A$2:$A$6000,"NP",Registros!$B$2:$B$6000,$A1533),0)</f>
        <v/>
      </c>
      <c r="G1533">
        <f>IF(COUNTIFS(Registros!$A$2:$A$6000,"MOV",Registros!$B$2:$B$6000,$A1533)&gt;0,1,0)</f>
        <v/>
      </c>
      <c r="H1533">
        <f>IF($G1533=1,SUMIFS(Registros!$F$2:$F$6000,Registros!$A$2:$A$6000,"MOV",Registros!$B$2:$B$6000,$A1533),0)</f>
        <v/>
      </c>
      <c r="I1533">
        <f>IF(COUNTIFS(Registros!$A$2:$A$6000,"CS",Registros!$B$2:$B$6000,$A1533)&gt;0,1,0)</f>
        <v/>
      </c>
      <c r="J1533">
        <f>IF($I1533=1,SUMIFS(Registros!$I$2:$I$6000,Registros!$A$2:$A$6000,"CS",Registros!$B$2:$B$6000,$A1533),0)</f>
        <v/>
      </c>
      <c r="K1533">
        <f>IF(COUNTIFS(Winback!$K$2:$K$300,$D1533)&gt;0,1,0)</f>
        <v/>
      </c>
      <c r="L1533">
        <f>IF(AND($K1533=1,LEFT($A1533,3)="WB-"),SUMIFS(Winback!$D$2:$D$300,Winback!$K$2:$K$300,$D1533),0)</f>
        <v/>
      </c>
      <c r="M1533">
        <f>IF(OR($E1533=1,$G1533=1,SUMIFS(Registros!$J$2:$J$6000,Registros!$B$2:$B$6000,$A1533)&gt;0),1,0)</f>
        <v/>
      </c>
      <c r="N1533">
        <f>IF($J1533&gt;0,1,IF(COUNTIFS(Registros!$A$2:$A$6000,"CS",Registros!$B$2:$B$6000,$A1533,Registros!$K$2:$K$6000,"&lt;&gt;")&gt;0,1,0))</f>
        <v/>
      </c>
      <c r="O1533">
        <f>IF(AND($K1533=1,$E1533=0,$G1533=0,$I1533=0),"WINBACK",IF(AND($M1533=1,$N1533&gt;0),"CONVERGENTE",IF($M1533=1,"SOLO MÓVIL",IF($N1533&gt;0,"SOLO FIJO / INTERNET","SIN SERVICIOS"))))</f>
        <v/>
      </c>
      <c r="P1533">
        <f>IF($O1533="WINBACK","Recuperar (winback)",IF($O1533="CONVERGENTE","Upgrade / más líneas",IF($O1533="SOLO MÓVIL","Ofrecer fijo + internet (FLBBTV)",IF($O1533="SOLO FIJO / INTERNET","Ofrecer línea móvil Nextphone","Oferta completa (móvil + fijo + internet)"))))</f>
        <v/>
      </c>
      <c r="Q1533">
        <f>$F1533+$H1533+$L1533</f>
        <v/>
      </c>
      <c r="R1533">
        <f>IFERROR(VLOOKUP($A1533,Registros!$B$2:$G$6000,6,0),IFERROR(VLOOKUP($D1533,Winback!$B$2:$C$300,2,0),""))</f>
        <v/>
      </c>
      <c r="S1533">
        <f>IF($E1533=1,"NP","")&amp;IF($G1533=1,"+MOV","")&amp;IF($I1533=1,"+CS","")&amp;IF($K1533=1,"+WB","")</f>
        <v/>
      </c>
      <c r="T1533">
        <f>$E1533+$G1533+$I1533+$K1533</f>
        <v/>
      </c>
    </row>
    <row r="1534">
      <c r="A1534" t="inlineStr">
        <is>
          <t>312208720000</t>
        </is>
      </c>
      <c r="B1534" t="inlineStr">
        <is>
          <t>31220872</t>
        </is>
      </c>
      <c r="C1534" t="inlineStr">
        <is>
          <t>INMOBILIARIA VISMAR S.A. OSVALDO MOINES</t>
        </is>
      </c>
      <c r="D1534" t="inlineStr">
        <is>
          <t>INMOBILIARIAVISMARSAOSVALDOMOINES</t>
        </is>
      </c>
      <c r="E1534">
        <f>IF(COUNTIFS(Registros!$A$2:$A$6000,"NP",Registros!$B$2:$B$6000,$A1534)&gt;0,1,0)</f>
        <v/>
      </c>
      <c r="F1534">
        <f>IF($E1534=1,SUMIFS(Registros!$F$2:$F$6000,Registros!$A$2:$A$6000,"NP",Registros!$B$2:$B$6000,$A1534),0)</f>
        <v/>
      </c>
      <c r="G1534">
        <f>IF(COUNTIFS(Registros!$A$2:$A$6000,"MOV",Registros!$B$2:$B$6000,$A1534)&gt;0,1,0)</f>
        <v/>
      </c>
      <c r="H1534">
        <f>IF($G1534=1,SUMIFS(Registros!$F$2:$F$6000,Registros!$A$2:$A$6000,"MOV",Registros!$B$2:$B$6000,$A1534),0)</f>
        <v/>
      </c>
      <c r="I1534">
        <f>IF(COUNTIFS(Registros!$A$2:$A$6000,"CS",Registros!$B$2:$B$6000,$A1534)&gt;0,1,0)</f>
        <v/>
      </c>
      <c r="J1534">
        <f>IF($I1534=1,SUMIFS(Registros!$I$2:$I$6000,Registros!$A$2:$A$6000,"CS",Registros!$B$2:$B$6000,$A1534),0)</f>
        <v/>
      </c>
      <c r="K1534">
        <f>IF(COUNTIFS(Winback!$K$2:$K$300,$D1534)&gt;0,1,0)</f>
        <v/>
      </c>
      <c r="L1534">
        <f>IF(AND($K1534=1,LEFT($A1534,3)="WB-"),SUMIFS(Winback!$D$2:$D$300,Winback!$K$2:$K$300,$D1534),0)</f>
        <v/>
      </c>
      <c r="M1534">
        <f>IF(OR($E1534=1,$G1534=1,SUMIFS(Registros!$J$2:$J$6000,Registros!$B$2:$B$6000,$A1534)&gt;0),1,0)</f>
        <v/>
      </c>
      <c r="N1534">
        <f>IF($J1534&gt;0,1,IF(COUNTIFS(Registros!$A$2:$A$6000,"CS",Registros!$B$2:$B$6000,$A1534,Registros!$K$2:$K$6000,"&lt;&gt;")&gt;0,1,0))</f>
        <v/>
      </c>
      <c r="O1534">
        <f>IF(AND($K1534=1,$E1534=0,$G1534=0,$I1534=0),"WINBACK",IF(AND($M1534=1,$N1534&gt;0),"CONVERGENTE",IF($M1534=1,"SOLO MÓVIL",IF($N1534&gt;0,"SOLO FIJO / INTERNET","SIN SERVICIOS"))))</f>
        <v/>
      </c>
      <c r="P1534">
        <f>IF($O1534="WINBACK","Recuperar (winback)",IF($O1534="CONVERGENTE","Upgrade / más líneas",IF($O1534="SOLO MÓVIL","Ofrecer fijo + internet (FLBBTV)",IF($O1534="SOLO FIJO / INTERNET","Ofrecer línea móvil Nextphone","Oferta completa (móvil + fijo + internet)"))))</f>
        <v/>
      </c>
      <c r="Q1534">
        <f>$F1534+$H1534+$L1534</f>
        <v/>
      </c>
      <c r="R1534">
        <f>IFERROR(VLOOKUP($A1534,Registros!$B$2:$G$6000,6,0),IFERROR(VLOOKUP($D1534,Winback!$B$2:$C$300,2,0),""))</f>
        <v/>
      </c>
      <c r="S1534">
        <f>IF($E1534=1,"NP","")&amp;IF($G1534=1,"+MOV","")&amp;IF($I1534=1,"+CS","")&amp;IF($K1534=1,"+WB","")</f>
        <v/>
      </c>
      <c r="T1534">
        <f>$E1534+$G1534+$I1534+$K1534</f>
        <v/>
      </c>
    </row>
    <row r="1535">
      <c r="A1535" t="inlineStr">
        <is>
          <t>312236880000</t>
        </is>
      </c>
      <c r="B1535" t="inlineStr">
        <is>
          <t>31223688</t>
        </is>
      </c>
      <c r="C1535" t="inlineStr">
        <is>
          <t>HIPOLITO ARROYAVE</t>
        </is>
      </c>
      <c r="D1535" t="inlineStr">
        <is>
          <t>HIPOLITOARROYAVE</t>
        </is>
      </c>
      <c r="E1535">
        <f>IF(COUNTIFS(Registros!$A$2:$A$6000,"NP",Registros!$B$2:$B$6000,$A1535)&gt;0,1,0)</f>
        <v/>
      </c>
      <c r="F1535">
        <f>IF($E1535=1,SUMIFS(Registros!$F$2:$F$6000,Registros!$A$2:$A$6000,"NP",Registros!$B$2:$B$6000,$A1535),0)</f>
        <v/>
      </c>
      <c r="G1535">
        <f>IF(COUNTIFS(Registros!$A$2:$A$6000,"MOV",Registros!$B$2:$B$6000,$A1535)&gt;0,1,0)</f>
        <v/>
      </c>
      <c r="H1535">
        <f>IF($G1535=1,SUMIFS(Registros!$F$2:$F$6000,Registros!$A$2:$A$6000,"MOV",Registros!$B$2:$B$6000,$A1535),0)</f>
        <v/>
      </c>
      <c r="I1535">
        <f>IF(COUNTIFS(Registros!$A$2:$A$6000,"CS",Registros!$B$2:$B$6000,$A1535)&gt;0,1,0)</f>
        <v/>
      </c>
      <c r="J1535">
        <f>IF($I1535=1,SUMIFS(Registros!$I$2:$I$6000,Registros!$A$2:$A$6000,"CS",Registros!$B$2:$B$6000,$A1535),0)</f>
        <v/>
      </c>
      <c r="K1535">
        <f>IF(COUNTIFS(Winback!$K$2:$K$300,$D1535)&gt;0,1,0)</f>
        <v/>
      </c>
      <c r="L1535">
        <f>IF(AND($K1535=1,LEFT($A1535,3)="WB-"),SUMIFS(Winback!$D$2:$D$300,Winback!$K$2:$K$300,$D1535),0)</f>
        <v/>
      </c>
      <c r="M1535">
        <f>IF(OR($E1535=1,$G1535=1,SUMIFS(Registros!$J$2:$J$6000,Registros!$B$2:$B$6000,$A1535)&gt;0),1,0)</f>
        <v/>
      </c>
      <c r="N1535">
        <f>IF($J1535&gt;0,1,IF(COUNTIFS(Registros!$A$2:$A$6000,"CS",Registros!$B$2:$B$6000,$A1535,Registros!$K$2:$K$6000,"&lt;&gt;")&gt;0,1,0))</f>
        <v/>
      </c>
      <c r="O1535">
        <f>IF(AND($K1535=1,$E1535=0,$G1535=0,$I1535=0),"WINBACK",IF(AND($M1535=1,$N1535&gt;0),"CONVERGENTE",IF($M1535=1,"SOLO MÓVIL",IF($N1535&gt;0,"SOLO FIJO / INTERNET","SIN SERVICIOS"))))</f>
        <v/>
      </c>
      <c r="P1535">
        <f>IF($O1535="WINBACK","Recuperar (winback)",IF($O1535="CONVERGENTE","Upgrade / más líneas",IF($O1535="SOLO MÓVIL","Ofrecer fijo + internet (FLBBTV)",IF($O1535="SOLO FIJO / INTERNET","Ofrecer línea móvil Nextphone","Oferta completa (móvil + fijo + internet)"))))</f>
        <v/>
      </c>
      <c r="Q1535">
        <f>$F1535+$H1535+$L1535</f>
        <v/>
      </c>
      <c r="R1535">
        <f>IFERROR(VLOOKUP($A1535,Registros!$B$2:$G$6000,6,0),IFERROR(VLOOKUP($D1535,Winback!$B$2:$C$300,2,0),""))</f>
        <v/>
      </c>
      <c r="S1535">
        <f>IF($E1535=1,"NP","")&amp;IF($G1535=1,"+MOV","")&amp;IF($I1535=1,"+CS","")&amp;IF($K1535=1,"+WB","")</f>
        <v/>
      </c>
      <c r="T1535">
        <f>$E1535+$G1535+$I1535+$K1535</f>
        <v/>
      </c>
    </row>
    <row r="1536">
      <c r="A1536" t="inlineStr">
        <is>
          <t>312236910000</t>
        </is>
      </c>
      <c r="B1536" t="inlineStr">
        <is>
          <t>31223691</t>
        </is>
      </c>
      <c r="C1536" t="inlineStr">
        <is>
          <t>AGENCIA ELGRO,S.A. ---</t>
        </is>
      </c>
      <c r="D1536" t="inlineStr">
        <is>
          <t>AGENCIAELGROSA</t>
        </is>
      </c>
      <c r="E1536">
        <f>IF(COUNTIFS(Registros!$A$2:$A$6000,"NP",Registros!$B$2:$B$6000,$A1536)&gt;0,1,0)</f>
        <v/>
      </c>
      <c r="F1536">
        <f>IF($E1536=1,SUMIFS(Registros!$F$2:$F$6000,Registros!$A$2:$A$6000,"NP",Registros!$B$2:$B$6000,$A1536),0)</f>
        <v/>
      </c>
      <c r="G1536">
        <f>IF(COUNTIFS(Registros!$A$2:$A$6000,"MOV",Registros!$B$2:$B$6000,$A1536)&gt;0,1,0)</f>
        <v/>
      </c>
      <c r="H1536">
        <f>IF($G1536=1,SUMIFS(Registros!$F$2:$F$6000,Registros!$A$2:$A$6000,"MOV",Registros!$B$2:$B$6000,$A1536),0)</f>
        <v/>
      </c>
      <c r="I1536">
        <f>IF(COUNTIFS(Registros!$A$2:$A$6000,"CS",Registros!$B$2:$B$6000,$A1536)&gt;0,1,0)</f>
        <v/>
      </c>
      <c r="J1536">
        <f>IF($I1536=1,SUMIFS(Registros!$I$2:$I$6000,Registros!$A$2:$A$6000,"CS",Registros!$B$2:$B$6000,$A1536),0)</f>
        <v/>
      </c>
      <c r="K1536">
        <f>IF(COUNTIFS(Winback!$K$2:$K$300,$D1536)&gt;0,1,0)</f>
        <v/>
      </c>
      <c r="L1536">
        <f>IF(AND($K1536=1,LEFT($A1536,3)="WB-"),SUMIFS(Winback!$D$2:$D$300,Winback!$K$2:$K$300,$D1536),0)</f>
        <v/>
      </c>
      <c r="M1536">
        <f>IF(OR($E1536=1,$G1536=1,SUMIFS(Registros!$J$2:$J$6000,Registros!$B$2:$B$6000,$A1536)&gt;0),1,0)</f>
        <v/>
      </c>
      <c r="N1536">
        <f>IF($J1536&gt;0,1,IF(COUNTIFS(Registros!$A$2:$A$6000,"CS",Registros!$B$2:$B$6000,$A1536,Registros!$K$2:$K$6000,"&lt;&gt;")&gt;0,1,0))</f>
        <v/>
      </c>
      <c r="O1536">
        <f>IF(AND($K1536=1,$E1536=0,$G1536=0,$I1536=0),"WINBACK",IF(AND($M1536=1,$N1536&gt;0),"CONVERGENTE",IF($M1536=1,"SOLO MÓVIL",IF($N1536&gt;0,"SOLO FIJO / INTERNET","SIN SERVICIOS"))))</f>
        <v/>
      </c>
      <c r="P1536">
        <f>IF($O1536="WINBACK","Recuperar (winback)",IF($O1536="CONVERGENTE","Upgrade / más líneas",IF($O1536="SOLO MÓVIL","Ofrecer fijo + internet (FLBBTV)",IF($O1536="SOLO FIJO / INTERNET","Ofrecer línea móvil Nextphone","Oferta completa (móvil + fijo + internet)"))))</f>
        <v/>
      </c>
      <c r="Q1536">
        <f>$F1536+$H1536+$L1536</f>
        <v/>
      </c>
      <c r="R1536">
        <f>IFERROR(VLOOKUP($A1536,Registros!$B$2:$G$6000,6,0),IFERROR(VLOOKUP($D1536,Winback!$B$2:$C$300,2,0),""))</f>
        <v/>
      </c>
      <c r="S1536">
        <f>IF($E1536=1,"NP","")&amp;IF($G1536=1,"+MOV","")&amp;IF($I1536=1,"+CS","")&amp;IF($K1536=1,"+WB","")</f>
        <v/>
      </c>
      <c r="T1536">
        <f>$E1536+$G1536+$I1536+$K1536</f>
        <v/>
      </c>
    </row>
    <row r="1537">
      <c r="A1537" t="inlineStr">
        <is>
          <t>312221740000</t>
        </is>
      </c>
      <c r="B1537" t="inlineStr">
        <is>
          <t>31222174</t>
        </is>
      </c>
      <c r="C1537" t="inlineStr">
        <is>
          <t>ASIA COMPANY SA -</t>
        </is>
      </c>
      <c r="D1537" t="inlineStr">
        <is>
          <t>ASIACOMPANYSA</t>
        </is>
      </c>
      <c r="E1537">
        <f>IF(COUNTIFS(Registros!$A$2:$A$6000,"NP",Registros!$B$2:$B$6000,$A1537)&gt;0,1,0)</f>
        <v/>
      </c>
      <c r="F1537">
        <f>IF($E1537=1,SUMIFS(Registros!$F$2:$F$6000,Registros!$A$2:$A$6000,"NP",Registros!$B$2:$B$6000,$A1537),0)</f>
        <v/>
      </c>
      <c r="G1537">
        <f>IF(COUNTIFS(Registros!$A$2:$A$6000,"MOV",Registros!$B$2:$B$6000,$A1537)&gt;0,1,0)</f>
        <v/>
      </c>
      <c r="H1537">
        <f>IF($G1537=1,SUMIFS(Registros!$F$2:$F$6000,Registros!$A$2:$A$6000,"MOV",Registros!$B$2:$B$6000,$A1537),0)</f>
        <v/>
      </c>
      <c r="I1537">
        <f>IF(COUNTIFS(Registros!$A$2:$A$6000,"CS",Registros!$B$2:$B$6000,$A1537)&gt;0,1,0)</f>
        <v/>
      </c>
      <c r="J1537">
        <f>IF($I1537=1,SUMIFS(Registros!$I$2:$I$6000,Registros!$A$2:$A$6000,"CS",Registros!$B$2:$B$6000,$A1537),0)</f>
        <v/>
      </c>
      <c r="K1537">
        <f>IF(COUNTIFS(Winback!$K$2:$K$300,$D1537)&gt;0,1,0)</f>
        <v/>
      </c>
      <c r="L1537">
        <f>IF(AND($K1537=1,LEFT($A1537,3)="WB-"),SUMIFS(Winback!$D$2:$D$300,Winback!$K$2:$K$300,$D1537),0)</f>
        <v/>
      </c>
      <c r="M1537">
        <f>IF(OR($E1537=1,$G1537=1,SUMIFS(Registros!$J$2:$J$6000,Registros!$B$2:$B$6000,$A1537)&gt;0),1,0)</f>
        <v/>
      </c>
      <c r="N1537">
        <f>IF($J1537&gt;0,1,IF(COUNTIFS(Registros!$A$2:$A$6000,"CS",Registros!$B$2:$B$6000,$A1537,Registros!$K$2:$K$6000,"&lt;&gt;")&gt;0,1,0))</f>
        <v/>
      </c>
      <c r="O1537">
        <f>IF(AND($K1537=1,$E1537=0,$G1537=0,$I1537=0),"WINBACK",IF(AND($M1537=1,$N1537&gt;0),"CONVERGENTE",IF($M1537=1,"SOLO MÓVIL",IF($N1537&gt;0,"SOLO FIJO / INTERNET","SIN SERVICIOS"))))</f>
        <v/>
      </c>
      <c r="P1537">
        <f>IF($O1537="WINBACK","Recuperar (winback)",IF($O1537="CONVERGENTE","Upgrade / más líneas",IF($O1537="SOLO MÓVIL","Ofrecer fijo + internet (FLBBTV)",IF($O1537="SOLO FIJO / INTERNET","Ofrecer línea móvil Nextphone","Oferta completa (móvil + fijo + internet)"))))</f>
        <v/>
      </c>
      <c r="Q1537">
        <f>$F1537+$H1537+$L1537</f>
        <v/>
      </c>
      <c r="R1537">
        <f>IFERROR(VLOOKUP($A1537,Registros!$B$2:$G$6000,6,0),IFERROR(VLOOKUP($D1537,Winback!$B$2:$C$300,2,0),""))</f>
        <v/>
      </c>
      <c r="S1537">
        <f>IF($E1537=1,"NP","")&amp;IF($G1537=1,"+MOV","")&amp;IF($I1537=1,"+CS","")&amp;IF($K1537=1,"+WB","")</f>
        <v/>
      </c>
      <c r="T1537">
        <f>$E1537+$G1537+$I1537+$K1537</f>
        <v/>
      </c>
    </row>
    <row r="1538">
      <c r="A1538" t="inlineStr">
        <is>
          <t>321713600000</t>
        </is>
      </c>
      <c r="B1538" t="inlineStr">
        <is>
          <t>32171360</t>
        </is>
      </c>
      <c r="C1538" t="inlineStr">
        <is>
          <t>C Y C INGENIE</t>
        </is>
      </c>
      <c r="D1538" t="inlineStr">
        <is>
          <t>CYCINGENIE</t>
        </is>
      </c>
      <c r="E1538">
        <f>IF(COUNTIFS(Registros!$A$2:$A$6000,"NP",Registros!$B$2:$B$6000,$A1538)&gt;0,1,0)</f>
        <v/>
      </c>
      <c r="F1538">
        <f>IF($E1538=1,SUMIFS(Registros!$F$2:$F$6000,Registros!$A$2:$A$6000,"NP",Registros!$B$2:$B$6000,$A1538),0)</f>
        <v/>
      </c>
      <c r="G1538">
        <f>IF(COUNTIFS(Registros!$A$2:$A$6000,"MOV",Registros!$B$2:$B$6000,$A1538)&gt;0,1,0)</f>
        <v/>
      </c>
      <c r="H1538">
        <f>IF($G1538=1,SUMIFS(Registros!$F$2:$F$6000,Registros!$A$2:$A$6000,"MOV",Registros!$B$2:$B$6000,$A1538),0)</f>
        <v/>
      </c>
      <c r="I1538">
        <f>IF(COUNTIFS(Registros!$A$2:$A$6000,"CS",Registros!$B$2:$B$6000,$A1538)&gt;0,1,0)</f>
        <v/>
      </c>
      <c r="J1538">
        <f>IF($I1538=1,SUMIFS(Registros!$I$2:$I$6000,Registros!$A$2:$A$6000,"CS",Registros!$B$2:$B$6000,$A1538),0)</f>
        <v/>
      </c>
      <c r="K1538">
        <f>IF(COUNTIFS(Winback!$K$2:$K$300,$D1538)&gt;0,1,0)</f>
        <v/>
      </c>
      <c r="L1538">
        <f>IF(AND($K1538=1,LEFT($A1538,3)="WB-"),SUMIFS(Winback!$D$2:$D$300,Winback!$K$2:$K$300,$D1538),0)</f>
        <v/>
      </c>
      <c r="M1538">
        <f>IF(OR($E1538=1,$G1538=1,SUMIFS(Registros!$J$2:$J$6000,Registros!$B$2:$B$6000,$A1538)&gt;0),1,0)</f>
        <v/>
      </c>
      <c r="N1538">
        <f>IF($J1538&gt;0,1,IF(COUNTIFS(Registros!$A$2:$A$6000,"CS",Registros!$B$2:$B$6000,$A1538,Registros!$K$2:$K$6000,"&lt;&gt;")&gt;0,1,0))</f>
        <v/>
      </c>
      <c r="O1538">
        <f>IF(AND($K1538=1,$E1538=0,$G1538=0,$I1538=0),"WINBACK",IF(AND($M1538=1,$N1538&gt;0),"CONVERGENTE",IF($M1538=1,"SOLO MÓVIL",IF($N1538&gt;0,"SOLO FIJO / INTERNET","SIN SERVICIOS"))))</f>
        <v/>
      </c>
      <c r="P1538">
        <f>IF($O1538="WINBACK","Recuperar (winback)",IF($O1538="CONVERGENTE","Upgrade / más líneas",IF($O1538="SOLO MÓVIL","Ofrecer fijo + internet (FLBBTV)",IF($O1538="SOLO FIJO / INTERNET","Ofrecer línea móvil Nextphone","Oferta completa (móvil + fijo + internet)"))))</f>
        <v/>
      </c>
      <c r="Q1538">
        <f>$F1538+$H1538+$L1538</f>
        <v/>
      </c>
      <c r="R1538">
        <f>IFERROR(VLOOKUP($A1538,Registros!$B$2:$G$6000,6,0),IFERROR(VLOOKUP($D1538,Winback!$B$2:$C$300,2,0),""))</f>
        <v/>
      </c>
      <c r="S1538">
        <f>IF($E1538=1,"NP","")&amp;IF($G1538=1,"+MOV","")&amp;IF($I1538=1,"+CS","")&amp;IF($K1538=1,"+WB","")</f>
        <v/>
      </c>
      <c r="T1538">
        <f>$E1538+$G1538+$I1538+$K1538</f>
        <v/>
      </c>
    </row>
    <row r="1539">
      <c r="A1539" t="inlineStr">
        <is>
          <t>351223890000</t>
        </is>
      </c>
      <c r="B1539" t="inlineStr">
        <is>
          <t>35122389</t>
        </is>
      </c>
      <c r="C1539" t="inlineStr">
        <is>
          <t>SIXTO MONTENEGRO</t>
        </is>
      </c>
      <c r="D1539" t="inlineStr">
        <is>
          <t>SIXTOMONTENEGRO</t>
        </is>
      </c>
      <c r="E1539">
        <f>IF(COUNTIFS(Registros!$A$2:$A$6000,"NP",Registros!$B$2:$B$6000,$A1539)&gt;0,1,0)</f>
        <v/>
      </c>
      <c r="F1539">
        <f>IF($E1539=1,SUMIFS(Registros!$F$2:$F$6000,Registros!$A$2:$A$6000,"NP",Registros!$B$2:$B$6000,$A1539),0)</f>
        <v/>
      </c>
      <c r="G1539">
        <f>IF(COUNTIFS(Registros!$A$2:$A$6000,"MOV",Registros!$B$2:$B$6000,$A1539)&gt;0,1,0)</f>
        <v/>
      </c>
      <c r="H1539">
        <f>IF($G1539=1,SUMIFS(Registros!$F$2:$F$6000,Registros!$A$2:$A$6000,"MOV",Registros!$B$2:$B$6000,$A1539),0)</f>
        <v/>
      </c>
      <c r="I1539">
        <f>IF(COUNTIFS(Registros!$A$2:$A$6000,"CS",Registros!$B$2:$B$6000,$A1539)&gt;0,1,0)</f>
        <v/>
      </c>
      <c r="J1539">
        <f>IF($I1539=1,SUMIFS(Registros!$I$2:$I$6000,Registros!$A$2:$A$6000,"CS",Registros!$B$2:$B$6000,$A1539),0)</f>
        <v/>
      </c>
      <c r="K1539">
        <f>IF(COUNTIFS(Winback!$K$2:$K$300,$D1539)&gt;0,1,0)</f>
        <v/>
      </c>
      <c r="L1539">
        <f>IF(AND($K1539=1,LEFT($A1539,3)="WB-"),SUMIFS(Winback!$D$2:$D$300,Winback!$K$2:$K$300,$D1539),0)</f>
        <v/>
      </c>
      <c r="M1539">
        <f>IF(OR($E1539=1,$G1539=1,SUMIFS(Registros!$J$2:$J$6000,Registros!$B$2:$B$6000,$A1539)&gt;0),1,0)</f>
        <v/>
      </c>
      <c r="N1539">
        <f>IF($J1539&gt;0,1,IF(COUNTIFS(Registros!$A$2:$A$6000,"CS",Registros!$B$2:$B$6000,$A1539,Registros!$K$2:$K$6000,"&lt;&gt;")&gt;0,1,0))</f>
        <v/>
      </c>
      <c r="O1539">
        <f>IF(AND($K1539=1,$E1539=0,$G1539=0,$I1539=0),"WINBACK",IF(AND($M1539=1,$N1539&gt;0),"CONVERGENTE",IF($M1539=1,"SOLO MÓVIL",IF($N1539&gt;0,"SOLO FIJO / INTERNET","SIN SERVICIOS"))))</f>
        <v/>
      </c>
      <c r="P1539">
        <f>IF($O1539="WINBACK","Recuperar (winback)",IF($O1539="CONVERGENTE","Upgrade / más líneas",IF($O1539="SOLO MÓVIL","Ofrecer fijo + internet (FLBBTV)",IF($O1539="SOLO FIJO / INTERNET","Ofrecer línea móvil Nextphone","Oferta completa (móvil + fijo + internet)"))))</f>
        <v/>
      </c>
      <c r="Q1539">
        <f>$F1539+$H1539+$L1539</f>
        <v/>
      </c>
      <c r="R1539">
        <f>IFERROR(VLOOKUP($A1539,Registros!$B$2:$G$6000,6,0),IFERROR(VLOOKUP($D1539,Winback!$B$2:$C$300,2,0),""))</f>
        <v/>
      </c>
      <c r="S1539">
        <f>IF($E1539=1,"NP","")&amp;IF($G1539=1,"+MOV","")&amp;IF($I1539=1,"+CS","")&amp;IF($K1539=1,"+WB","")</f>
        <v/>
      </c>
      <c r="T1539">
        <f>$E1539+$G1539+$I1539+$K1539</f>
        <v/>
      </c>
    </row>
    <row r="1540">
      <c r="A1540" t="inlineStr">
        <is>
          <t>347231860000</t>
        </is>
      </c>
      <c r="B1540" t="inlineStr">
        <is>
          <t>34723186</t>
        </is>
      </c>
      <c r="C1540" t="inlineStr">
        <is>
          <t>RAFAEL ANTONIO MORENO</t>
        </is>
      </c>
      <c r="D1540" t="inlineStr">
        <is>
          <t>RAFAELANTONIOMORENO</t>
        </is>
      </c>
      <c r="E1540">
        <f>IF(COUNTIFS(Registros!$A$2:$A$6000,"NP",Registros!$B$2:$B$6000,$A1540)&gt;0,1,0)</f>
        <v/>
      </c>
      <c r="F1540">
        <f>IF($E1540=1,SUMIFS(Registros!$F$2:$F$6000,Registros!$A$2:$A$6000,"NP",Registros!$B$2:$B$6000,$A1540),0)</f>
        <v/>
      </c>
      <c r="G1540">
        <f>IF(COUNTIFS(Registros!$A$2:$A$6000,"MOV",Registros!$B$2:$B$6000,$A1540)&gt;0,1,0)</f>
        <v/>
      </c>
      <c r="H1540">
        <f>IF($G1540=1,SUMIFS(Registros!$F$2:$F$6000,Registros!$A$2:$A$6000,"MOV",Registros!$B$2:$B$6000,$A1540),0)</f>
        <v/>
      </c>
      <c r="I1540">
        <f>IF(COUNTIFS(Registros!$A$2:$A$6000,"CS",Registros!$B$2:$B$6000,$A1540)&gt;0,1,0)</f>
        <v/>
      </c>
      <c r="J1540">
        <f>IF($I1540=1,SUMIFS(Registros!$I$2:$I$6000,Registros!$A$2:$A$6000,"CS",Registros!$B$2:$B$6000,$A1540),0)</f>
        <v/>
      </c>
      <c r="K1540">
        <f>IF(COUNTIFS(Winback!$K$2:$K$300,$D1540)&gt;0,1,0)</f>
        <v/>
      </c>
      <c r="L1540">
        <f>IF(AND($K1540=1,LEFT($A1540,3)="WB-"),SUMIFS(Winback!$D$2:$D$300,Winback!$K$2:$K$300,$D1540),0)</f>
        <v/>
      </c>
      <c r="M1540">
        <f>IF(OR($E1540=1,$G1540=1,SUMIFS(Registros!$J$2:$J$6000,Registros!$B$2:$B$6000,$A1540)&gt;0),1,0)</f>
        <v/>
      </c>
      <c r="N1540">
        <f>IF($J1540&gt;0,1,IF(COUNTIFS(Registros!$A$2:$A$6000,"CS",Registros!$B$2:$B$6000,$A1540,Registros!$K$2:$K$6000,"&lt;&gt;")&gt;0,1,0))</f>
        <v/>
      </c>
      <c r="O1540">
        <f>IF(AND($K1540=1,$E1540=0,$G1540=0,$I1540=0),"WINBACK",IF(AND($M1540=1,$N1540&gt;0),"CONVERGENTE",IF($M1540=1,"SOLO MÓVIL",IF($N1540&gt;0,"SOLO FIJO / INTERNET","SIN SERVICIOS"))))</f>
        <v/>
      </c>
      <c r="P1540">
        <f>IF($O1540="WINBACK","Recuperar (winback)",IF($O1540="CONVERGENTE","Upgrade / más líneas",IF($O1540="SOLO MÓVIL","Ofrecer fijo + internet (FLBBTV)",IF($O1540="SOLO FIJO / INTERNET","Ofrecer línea móvil Nextphone","Oferta completa (móvil + fijo + internet)"))))</f>
        <v/>
      </c>
      <c r="Q1540">
        <f>$F1540+$H1540+$L1540</f>
        <v/>
      </c>
      <c r="R1540">
        <f>IFERROR(VLOOKUP($A1540,Registros!$B$2:$G$6000,6,0),IFERROR(VLOOKUP($D1540,Winback!$B$2:$C$300,2,0),""))</f>
        <v/>
      </c>
      <c r="S1540">
        <f>IF($E1540=1,"NP","")&amp;IF($G1540=1,"+MOV","")&amp;IF($I1540=1,"+CS","")&amp;IF($K1540=1,"+WB","")</f>
        <v/>
      </c>
      <c r="T1540">
        <f>$E1540+$G1540+$I1540+$K1540</f>
        <v/>
      </c>
    </row>
    <row r="1541">
      <c r="A1541" t="inlineStr">
        <is>
          <t>322549230000</t>
        </is>
      </c>
      <c r="B1541" t="inlineStr">
        <is>
          <t>32254923</t>
        </is>
      </c>
      <c r="C1541" t="inlineStr">
        <is>
          <t>ECOTOPIA TEAK</t>
        </is>
      </c>
      <c r="D1541" t="inlineStr">
        <is>
          <t>ECOTOPIATEAK</t>
        </is>
      </c>
      <c r="E1541">
        <f>IF(COUNTIFS(Registros!$A$2:$A$6000,"NP",Registros!$B$2:$B$6000,$A1541)&gt;0,1,0)</f>
        <v/>
      </c>
      <c r="F1541">
        <f>IF($E1541=1,SUMIFS(Registros!$F$2:$F$6000,Registros!$A$2:$A$6000,"NP",Registros!$B$2:$B$6000,$A1541),0)</f>
        <v/>
      </c>
      <c r="G1541">
        <f>IF(COUNTIFS(Registros!$A$2:$A$6000,"MOV",Registros!$B$2:$B$6000,$A1541)&gt;0,1,0)</f>
        <v/>
      </c>
      <c r="H1541">
        <f>IF($G1541=1,SUMIFS(Registros!$F$2:$F$6000,Registros!$A$2:$A$6000,"MOV",Registros!$B$2:$B$6000,$A1541),0)</f>
        <v/>
      </c>
      <c r="I1541">
        <f>IF(COUNTIFS(Registros!$A$2:$A$6000,"CS",Registros!$B$2:$B$6000,$A1541)&gt;0,1,0)</f>
        <v/>
      </c>
      <c r="J1541">
        <f>IF($I1541=1,SUMIFS(Registros!$I$2:$I$6000,Registros!$A$2:$A$6000,"CS",Registros!$B$2:$B$6000,$A1541),0)</f>
        <v/>
      </c>
      <c r="K1541">
        <f>IF(COUNTIFS(Winback!$K$2:$K$300,$D1541)&gt;0,1,0)</f>
        <v/>
      </c>
      <c r="L1541">
        <f>IF(AND($K1541=1,LEFT($A1541,3)="WB-"),SUMIFS(Winback!$D$2:$D$300,Winback!$K$2:$K$300,$D1541),0)</f>
        <v/>
      </c>
      <c r="M1541">
        <f>IF(OR($E1541=1,$G1541=1,SUMIFS(Registros!$J$2:$J$6000,Registros!$B$2:$B$6000,$A1541)&gt;0),1,0)</f>
        <v/>
      </c>
      <c r="N1541">
        <f>IF($J1541&gt;0,1,IF(COUNTIFS(Registros!$A$2:$A$6000,"CS",Registros!$B$2:$B$6000,$A1541,Registros!$K$2:$K$6000,"&lt;&gt;")&gt;0,1,0))</f>
        <v/>
      </c>
      <c r="O1541">
        <f>IF(AND($K1541=1,$E1541=0,$G1541=0,$I1541=0),"WINBACK",IF(AND($M1541=1,$N1541&gt;0),"CONVERGENTE",IF($M1541=1,"SOLO MÓVIL",IF($N1541&gt;0,"SOLO FIJO / INTERNET","SIN SERVICIOS"))))</f>
        <v/>
      </c>
      <c r="P1541">
        <f>IF($O1541="WINBACK","Recuperar (winback)",IF($O1541="CONVERGENTE","Upgrade / más líneas",IF($O1541="SOLO MÓVIL","Ofrecer fijo + internet (FLBBTV)",IF($O1541="SOLO FIJO / INTERNET","Ofrecer línea móvil Nextphone","Oferta completa (móvil + fijo + internet)"))))</f>
        <v/>
      </c>
      <c r="Q1541">
        <f>$F1541+$H1541+$L1541</f>
        <v/>
      </c>
      <c r="R1541">
        <f>IFERROR(VLOOKUP($A1541,Registros!$B$2:$G$6000,6,0),IFERROR(VLOOKUP($D1541,Winback!$B$2:$C$300,2,0),""))</f>
        <v/>
      </c>
      <c r="S1541">
        <f>IF($E1541=1,"NP","")&amp;IF($G1541=1,"+MOV","")&amp;IF($I1541=1,"+CS","")&amp;IF($K1541=1,"+WB","")</f>
        <v/>
      </c>
      <c r="T1541">
        <f>$E1541+$G1541+$I1541+$K1541</f>
        <v/>
      </c>
    </row>
    <row r="1542">
      <c r="A1542" t="inlineStr">
        <is>
          <t>344350050000</t>
        </is>
      </c>
      <c r="B1542" t="inlineStr">
        <is>
          <t>34435005</t>
        </is>
      </c>
      <c r="C1542" t="inlineStr">
        <is>
          <t>ECOTOPIA TEAK INCORPORATED,S.A.</t>
        </is>
      </c>
      <c r="D1542" t="inlineStr">
        <is>
          <t>ECOTOPIATEAKINCORPORATEDSA</t>
        </is>
      </c>
      <c r="E1542">
        <f>IF(COUNTIFS(Registros!$A$2:$A$6000,"NP",Registros!$B$2:$B$6000,$A1542)&gt;0,1,0)</f>
        <v/>
      </c>
      <c r="F1542">
        <f>IF($E1542=1,SUMIFS(Registros!$F$2:$F$6000,Registros!$A$2:$A$6000,"NP",Registros!$B$2:$B$6000,$A1542),0)</f>
        <v/>
      </c>
      <c r="G1542">
        <f>IF(COUNTIFS(Registros!$A$2:$A$6000,"MOV",Registros!$B$2:$B$6000,$A1542)&gt;0,1,0)</f>
        <v/>
      </c>
      <c r="H1542">
        <f>IF($G1542=1,SUMIFS(Registros!$F$2:$F$6000,Registros!$A$2:$A$6000,"MOV",Registros!$B$2:$B$6000,$A1542),0)</f>
        <v/>
      </c>
      <c r="I1542">
        <f>IF(COUNTIFS(Registros!$A$2:$A$6000,"CS",Registros!$B$2:$B$6000,$A1542)&gt;0,1,0)</f>
        <v/>
      </c>
      <c r="J1542">
        <f>IF($I1542=1,SUMIFS(Registros!$I$2:$I$6000,Registros!$A$2:$A$6000,"CS",Registros!$B$2:$B$6000,$A1542),0)</f>
        <v/>
      </c>
      <c r="K1542">
        <f>IF(COUNTIFS(Winback!$K$2:$K$300,$D1542)&gt;0,1,0)</f>
        <v/>
      </c>
      <c r="L1542">
        <f>IF(AND($K1542=1,LEFT($A1542,3)="WB-"),SUMIFS(Winback!$D$2:$D$300,Winback!$K$2:$K$300,$D1542),0)</f>
        <v/>
      </c>
      <c r="M1542">
        <f>IF(OR($E1542=1,$G1542=1,SUMIFS(Registros!$J$2:$J$6000,Registros!$B$2:$B$6000,$A1542)&gt;0),1,0)</f>
        <v/>
      </c>
      <c r="N1542">
        <f>IF($J1542&gt;0,1,IF(COUNTIFS(Registros!$A$2:$A$6000,"CS",Registros!$B$2:$B$6000,$A1542,Registros!$K$2:$K$6000,"&lt;&gt;")&gt;0,1,0))</f>
        <v/>
      </c>
      <c r="O1542">
        <f>IF(AND($K1542=1,$E1542=0,$G1542=0,$I1542=0),"WINBACK",IF(AND($M1542=1,$N1542&gt;0),"CONVERGENTE",IF($M1542=1,"SOLO MÓVIL",IF($N1542&gt;0,"SOLO FIJO / INTERNET","SIN SERVICIOS"))))</f>
        <v/>
      </c>
      <c r="P1542">
        <f>IF($O1542="WINBACK","Recuperar (winback)",IF($O1542="CONVERGENTE","Upgrade / más líneas",IF($O1542="SOLO MÓVIL","Ofrecer fijo + internet (FLBBTV)",IF($O1542="SOLO FIJO / INTERNET","Ofrecer línea móvil Nextphone","Oferta completa (móvil + fijo + internet)"))))</f>
        <v/>
      </c>
      <c r="Q1542">
        <f>$F1542+$H1542+$L1542</f>
        <v/>
      </c>
      <c r="R1542">
        <f>IFERROR(VLOOKUP($A1542,Registros!$B$2:$G$6000,6,0),IFERROR(VLOOKUP($D1542,Winback!$B$2:$C$300,2,0),""))</f>
        <v/>
      </c>
      <c r="S1542">
        <f>IF($E1542=1,"NP","")&amp;IF($G1542=1,"+MOV","")&amp;IF($I1542=1,"+CS","")&amp;IF($K1542=1,"+WB","")</f>
        <v/>
      </c>
      <c r="T1542">
        <f>$E1542+$G1542+$I1542+$K1542</f>
        <v/>
      </c>
    </row>
    <row r="1543">
      <c r="A1543" t="inlineStr">
        <is>
          <t>357060820000</t>
        </is>
      </c>
      <c r="B1543" t="inlineStr">
        <is>
          <t>35706082</t>
        </is>
      </c>
      <c r="C1543" t="inlineStr">
        <is>
          <t>CONCEPCION MARTINEZ DE GRACIA</t>
        </is>
      </c>
      <c r="D1543" t="inlineStr">
        <is>
          <t>CONCEPCIONMARTINEZDEGRACIA</t>
        </is>
      </c>
      <c r="E1543">
        <f>IF(COUNTIFS(Registros!$A$2:$A$6000,"NP",Registros!$B$2:$B$6000,$A1543)&gt;0,1,0)</f>
        <v/>
      </c>
      <c r="F1543">
        <f>IF($E1543=1,SUMIFS(Registros!$F$2:$F$6000,Registros!$A$2:$A$6000,"NP",Registros!$B$2:$B$6000,$A1543),0)</f>
        <v/>
      </c>
      <c r="G1543">
        <f>IF(COUNTIFS(Registros!$A$2:$A$6000,"MOV",Registros!$B$2:$B$6000,$A1543)&gt;0,1,0)</f>
        <v/>
      </c>
      <c r="H1543">
        <f>IF($G1543=1,SUMIFS(Registros!$F$2:$F$6000,Registros!$A$2:$A$6000,"MOV",Registros!$B$2:$B$6000,$A1543),0)</f>
        <v/>
      </c>
      <c r="I1543">
        <f>IF(COUNTIFS(Registros!$A$2:$A$6000,"CS",Registros!$B$2:$B$6000,$A1543)&gt;0,1,0)</f>
        <v/>
      </c>
      <c r="J1543">
        <f>IF($I1543=1,SUMIFS(Registros!$I$2:$I$6000,Registros!$A$2:$A$6000,"CS",Registros!$B$2:$B$6000,$A1543),0)</f>
        <v/>
      </c>
      <c r="K1543">
        <f>IF(COUNTIFS(Winback!$K$2:$K$300,$D1543)&gt;0,1,0)</f>
        <v/>
      </c>
      <c r="L1543">
        <f>IF(AND($K1543=1,LEFT($A1543,3)="WB-"),SUMIFS(Winback!$D$2:$D$300,Winback!$K$2:$K$300,$D1543),0)</f>
        <v/>
      </c>
      <c r="M1543">
        <f>IF(OR($E1543=1,$G1543=1,SUMIFS(Registros!$J$2:$J$6000,Registros!$B$2:$B$6000,$A1543)&gt;0),1,0)</f>
        <v/>
      </c>
      <c r="N1543">
        <f>IF($J1543&gt;0,1,IF(COUNTIFS(Registros!$A$2:$A$6000,"CS",Registros!$B$2:$B$6000,$A1543,Registros!$K$2:$K$6000,"&lt;&gt;")&gt;0,1,0))</f>
        <v/>
      </c>
      <c r="O1543">
        <f>IF(AND($K1543=1,$E1543=0,$G1543=0,$I1543=0),"WINBACK",IF(AND($M1543=1,$N1543&gt;0),"CONVERGENTE",IF($M1543=1,"SOLO MÓVIL",IF($N1543&gt;0,"SOLO FIJO / INTERNET","SIN SERVICIOS"))))</f>
        <v/>
      </c>
      <c r="P1543">
        <f>IF($O1543="WINBACK","Recuperar (winback)",IF($O1543="CONVERGENTE","Upgrade / más líneas",IF($O1543="SOLO MÓVIL","Ofrecer fijo + internet (FLBBTV)",IF($O1543="SOLO FIJO / INTERNET","Ofrecer línea móvil Nextphone","Oferta completa (móvil + fijo + internet)"))))</f>
        <v/>
      </c>
      <c r="Q1543">
        <f>$F1543+$H1543+$L1543</f>
        <v/>
      </c>
      <c r="R1543">
        <f>IFERROR(VLOOKUP($A1543,Registros!$B$2:$G$6000,6,0),IFERROR(VLOOKUP($D1543,Winback!$B$2:$C$300,2,0),""))</f>
        <v/>
      </c>
      <c r="S1543">
        <f>IF($E1543=1,"NP","")&amp;IF($G1543=1,"+MOV","")&amp;IF($I1543=1,"+CS","")&amp;IF($K1543=1,"+WB","")</f>
        <v/>
      </c>
      <c r="T1543">
        <f>$E1543+$G1543+$I1543+$K1543</f>
        <v/>
      </c>
    </row>
    <row r="1544">
      <c r="A1544" t="inlineStr">
        <is>
          <t>321674650100</t>
        </is>
      </c>
      <c r="B1544" t="inlineStr">
        <is>
          <t>32167465</t>
        </is>
      </c>
      <c r="C1544" t="inlineStr">
        <is>
          <t>NOAH PRODUCTIONS SA.</t>
        </is>
      </c>
      <c r="D1544" t="inlineStr">
        <is>
          <t>NOAHPRODUCTIONSSA</t>
        </is>
      </c>
      <c r="E1544">
        <f>IF(COUNTIFS(Registros!$A$2:$A$6000,"NP",Registros!$B$2:$B$6000,$A1544)&gt;0,1,0)</f>
        <v/>
      </c>
      <c r="F1544">
        <f>IF($E1544=1,SUMIFS(Registros!$F$2:$F$6000,Registros!$A$2:$A$6000,"NP",Registros!$B$2:$B$6000,$A1544),0)</f>
        <v/>
      </c>
      <c r="G1544">
        <f>IF(COUNTIFS(Registros!$A$2:$A$6000,"MOV",Registros!$B$2:$B$6000,$A1544)&gt;0,1,0)</f>
        <v/>
      </c>
      <c r="H1544">
        <f>IF($G1544=1,SUMIFS(Registros!$F$2:$F$6000,Registros!$A$2:$A$6000,"MOV",Registros!$B$2:$B$6000,$A1544),0)</f>
        <v/>
      </c>
      <c r="I1544">
        <f>IF(COUNTIFS(Registros!$A$2:$A$6000,"CS",Registros!$B$2:$B$6000,$A1544)&gt;0,1,0)</f>
        <v/>
      </c>
      <c r="J1544">
        <f>IF($I1544=1,SUMIFS(Registros!$I$2:$I$6000,Registros!$A$2:$A$6000,"CS",Registros!$B$2:$B$6000,$A1544),0)</f>
        <v/>
      </c>
      <c r="K1544">
        <f>IF(COUNTIFS(Winback!$K$2:$K$300,$D1544)&gt;0,1,0)</f>
        <v/>
      </c>
      <c r="L1544">
        <f>IF(AND($K1544=1,LEFT($A1544,3)="WB-"),SUMIFS(Winback!$D$2:$D$300,Winback!$K$2:$K$300,$D1544),0)</f>
        <v/>
      </c>
      <c r="M1544">
        <f>IF(OR($E1544=1,$G1544=1,SUMIFS(Registros!$J$2:$J$6000,Registros!$B$2:$B$6000,$A1544)&gt;0),1,0)</f>
        <v/>
      </c>
      <c r="N1544">
        <f>IF($J1544&gt;0,1,IF(COUNTIFS(Registros!$A$2:$A$6000,"CS",Registros!$B$2:$B$6000,$A1544,Registros!$K$2:$K$6000,"&lt;&gt;")&gt;0,1,0))</f>
        <v/>
      </c>
      <c r="O1544">
        <f>IF(AND($K1544=1,$E1544=0,$G1544=0,$I1544=0),"WINBACK",IF(AND($M1544=1,$N1544&gt;0),"CONVERGENTE",IF($M1544=1,"SOLO MÓVIL",IF($N1544&gt;0,"SOLO FIJO / INTERNET","SIN SERVICIOS"))))</f>
        <v/>
      </c>
      <c r="P1544">
        <f>IF($O1544="WINBACK","Recuperar (winback)",IF($O1544="CONVERGENTE","Upgrade / más líneas",IF($O1544="SOLO MÓVIL","Ofrecer fijo + internet (FLBBTV)",IF($O1544="SOLO FIJO / INTERNET","Ofrecer línea móvil Nextphone","Oferta completa (móvil + fijo + internet)"))))</f>
        <v/>
      </c>
      <c r="Q1544">
        <f>$F1544+$H1544+$L1544</f>
        <v/>
      </c>
      <c r="R1544">
        <f>IFERROR(VLOOKUP($A1544,Registros!$B$2:$G$6000,6,0),IFERROR(VLOOKUP($D1544,Winback!$B$2:$C$300,2,0),""))</f>
        <v/>
      </c>
      <c r="S1544">
        <f>IF($E1544=1,"NP","")&amp;IF($G1544=1,"+MOV","")&amp;IF($I1544=1,"+CS","")&amp;IF($K1544=1,"+WB","")</f>
        <v/>
      </c>
      <c r="T1544">
        <f>$E1544+$G1544+$I1544+$K1544</f>
        <v/>
      </c>
    </row>
    <row r="1545">
      <c r="A1545" t="inlineStr">
        <is>
          <t>323665160100</t>
        </is>
      </c>
      <c r="B1545" t="inlineStr">
        <is>
          <t>32366516</t>
        </is>
      </c>
      <c r="C1545" t="inlineStr">
        <is>
          <t>J.V PANAMA</t>
        </is>
      </c>
      <c r="D1545" t="inlineStr">
        <is>
          <t>JVPANAMA</t>
        </is>
      </c>
      <c r="E1545">
        <f>IF(COUNTIFS(Registros!$A$2:$A$6000,"NP",Registros!$B$2:$B$6000,$A1545)&gt;0,1,0)</f>
        <v/>
      </c>
      <c r="F1545">
        <f>IF($E1545=1,SUMIFS(Registros!$F$2:$F$6000,Registros!$A$2:$A$6000,"NP",Registros!$B$2:$B$6000,$A1545),0)</f>
        <v/>
      </c>
      <c r="G1545">
        <f>IF(COUNTIFS(Registros!$A$2:$A$6000,"MOV",Registros!$B$2:$B$6000,$A1545)&gt;0,1,0)</f>
        <v/>
      </c>
      <c r="H1545">
        <f>IF($G1545=1,SUMIFS(Registros!$F$2:$F$6000,Registros!$A$2:$A$6000,"MOV",Registros!$B$2:$B$6000,$A1545),0)</f>
        <v/>
      </c>
      <c r="I1545">
        <f>IF(COUNTIFS(Registros!$A$2:$A$6000,"CS",Registros!$B$2:$B$6000,$A1545)&gt;0,1,0)</f>
        <v/>
      </c>
      <c r="J1545">
        <f>IF($I1545=1,SUMIFS(Registros!$I$2:$I$6000,Registros!$A$2:$A$6000,"CS",Registros!$B$2:$B$6000,$A1545),0)</f>
        <v/>
      </c>
      <c r="K1545">
        <f>IF(COUNTIFS(Winback!$K$2:$K$300,$D1545)&gt;0,1,0)</f>
        <v/>
      </c>
      <c r="L1545">
        <f>IF(AND($K1545=1,LEFT($A1545,3)="WB-"),SUMIFS(Winback!$D$2:$D$300,Winback!$K$2:$K$300,$D1545),0)</f>
        <v/>
      </c>
      <c r="M1545">
        <f>IF(OR($E1545=1,$G1545=1,SUMIFS(Registros!$J$2:$J$6000,Registros!$B$2:$B$6000,$A1545)&gt;0),1,0)</f>
        <v/>
      </c>
      <c r="N1545">
        <f>IF($J1545&gt;0,1,IF(COUNTIFS(Registros!$A$2:$A$6000,"CS",Registros!$B$2:$B$6000,$A1545,Registros!$K$2:$K$6000,"&lt;&gt;")&gt;0,1,0))</f>
        <v/>
      </c>
      <c r="O1545">
        <f>IF(AND($K1545=1,$E1545=0,$G1545=0,$I1545=0),"WINBACK",IF(AND($M1545=1,$N1545&gt;0),"CONVERGENTE",IF($M1545=1,"SOLO MÓVIL",IF($N1545&gt;0,"SOLO FIJO / INTERNET","SIN SERVICIOS"))))</f>
        <v/>
      </c>
      <c r="P1545">
        <f>IF($O1545="WINBACK","Recuperar (winback)",IF($O1545="CONVERGENTE","Upgrade / más líneas",IF($O1545="SOLO MÓVIL","Ofrecer fijo + internet (FLBBTV)",IF($O1545="SOLO FIJO / INTERNET","Ofrecer línea móvil Nextphone","Oferta completa (móvil + fijo + internet)"))))</f>
        <v/>
      </c>
      <c r="Q1545">
        <f>$F1545+$H1545+$L1545</f>
        <v/>
      </c>
      <c r="R1545">
        <f>IFERROR(VLOOKUP($A1545,Registros!$B$2:$G$6000,6,0),IFERROR(VLOOKUP($D1545,Winback!$B$2:$C$300,2,0),""))</f>
        <v/>
      </c>
      <c r="S1545">
        <f>IF($E1545=1,"NP","")&amp;IF($G1545=1,"+MOV","")&amp;IF($I1545=1,"+CS","")&amp;IF($K1545=1,"+WB","")</f>
        <v/>
      </c>
      <c r="T1545">
        <f>$E1545+$G1545+$I1545+$K1545</f>
        <v/>
      </c>
    </row>
    <row r="1546">
      <c r="A1546" t="inlineStr">
        <is>
          <t>348119800000</t>
        </is>
      </c>
      <c r="B1546" t="inlineStr">
        <is>
          <t>34811980</t>
        </is>
      </c>
      <c r="C1546" t="inlineStr">
        <is>
          <t>GERMAN TREJOS</t>
        </is>
      </c>
      <c r="D1546" t="inlineStr">
        <is>
          <t>GERMANTREJOS</t>
        </is>
      </c>
      <c r="E1546">
        <f>IF(COUNTIFS(Registros!$A$2:$A$6000,"NP",Registros!$B$2:$B$6000,$A1546)&gt;0,1,0)</f>
        <v/>
      </c>
      <c r="F1546">
        <f>IF($E1546=1,SUMIFS(Registros!$F$2:$F$6000,Registros!$A$2:$A$6000,"NP",Registros!$B$2:$B$6000,$A1546),0)</f>
        <v/>
      </c>
      <c r="G1546">
        <f>IF(COUNTIFS(Registros!$A$2:$A$6000,"MOV",Registros!$B$2:$B$6000,$A1546)&gt;0,1,0)</f>
        <v/>
      </c>
      <c r="H1546">
        <f>IF($G1546=1,SUMIFS(Registros!$F$2:$F$6000,Registros!$A$2:$A$6000,"MOV",Registros!$B$2:$B$6000,$A1546),0)</f>
        <v/>
      </c>
      <c r="I1546">
        <f>IF(COUNTIFS(Registros!$A$2:$A$6000,"CS",Registros!$B$2:$B$6000,$A1546)&gt;0,1,0)</f>
        <v/>
      </c>
      <c r="J1546">
        <f>IF($I1546=1,SUMIFS(Registros!$I$2:$I$6000,Registros!$A$2:$A$6000,"CS",Registros!$B$2:$B$6000,$A1546),0)</f>
        <v/>
      </c>
      <c r="K1546">
        <f>IF(COUNTIFS(Winback!$K$2:$K$300,$D1546)&gt;0,1,0)</f>
        <v/>
      </c>
      <c r="L1546">
        <f>IF(AND($K1546=1,LEFT($A1546,3)="WB-"),SUMIFS(Winback!$D$2:$D$300,Winback!$K$2:$K$300,$D1546),0)</f>
        <v/>
      </c>
      <c r="M1546">
        <f>IF(OR($E1546=1,$G1546=1,SUMIFS(Registros!$J$2:$J$6000,Registros!$B$2:$B$6000,$A1546)&gt;0),1,0)</f>
        <v/>
      </c>
      <c r="N1546">
        <f>IF($J1546&gt;0,1,IF(COUNTIFS(Registros!$A$2:$A$6000,"CS",Registros!$B$2:$B$6000,$A1546,Registros!$K$2:$K$6000,"&lt;&gt;")&gt;0,1,0))</f>
        <v/>
      </c>
      <c r="O1546">
        <f>IF(AND($K1546=1,$E1546=0,$G1546=0,$I1546=0),"WINBACK",IF(AND($M1546=1,$N1546&gt;0),"CONVERGENTE",IF($M1546=1,"SOLO MÓVIL",IF($N1546&gt;0,"SOLO FIJO / INTERNET","SIN SERVICIOS"))))</f>
        <v/>
      </c>
      <c r="P1546">
        <f>IF($O1546="WINBACK","Recuperar (winback)",IF($O1546="CONVERGENTE","Upgrade / más líneas",IF($O1546="SOLO MÓVIL","Ofrecer fijo + internet (FLBBTV)",IF($O1546="SOLO FIJO / INTERNET","Ofrecer línea móvil Nextphone","Oferta completa (móvil + fijo + internet)"))))</f>
        <v/>
      </c>
      <c r="Q1546">
        <f>$F1546+$H1546+$L1546</f>
        <v/>
      </c>
      <c r="R1546">
        <f>IFERROR(VLOOKUP($A1546,Registros!$B$2:$G$6000,6,0),IFERROR(VLOOKUP($D1546,Winback!$B$2:$C$300,2,0),""))</f>
        <v/>
      </c>
      <c r="S1546">
        <f>IF($E1546=1,"NP","")&amp;IF($G1546=1,"+MOV","")&amp;IF($I1546=1,"+CS","")&amp;IF($K1546=1,"+WB","")</f>
        <v/>
      </c>
      <c r="T1546">
        <f>$E1546+$G1546+$I1546+$K1546</f>
        <v/>
      </c>
    </row>
    <row r="1547">
      <c r="A1547" t="inlineStr">
        <is>
          <t>321656470100</t>
        </is>
      </c>
      <c r="B1547" t="inlineStr">
        <is>
          <t>32165647</t>
        </is>
      </c>
      <c r="C1547" t="inlineStr">
        <is>
          <t>MITSUBISHI IN</t>
        </is>
      </c>
      <c r="D1547" t="inlineStr">
        <is>
          <t>MITSUBISHIIN</t>
        </is>
      </c>
      <c r="E1547">
        <f>IF(COUNTIFS(Registros!$A$2:$A$6000,"NP",Registros!$B$2:$B$6000,$A1547)&gt;0,1,0)</f>
        <v/>
      </c>
      <c r="F1547">
        <f>IF($E1547=1,SUMIFS(Registros!$F$2:$F$6000,Registros!$A$2:$A$6000,"NP",Registros!$B$2:$B$6000,$A1547),0)</f>
        <v/>
      </c>
      <c r="G1547">
        <f>IF(COUNTIFS(Registros!$A$2:$A$6000,"MOV",Registros!$B$2:$B$6000,$A1547)&gt;0,1,0)</f>
        <v/>
      </c>
      <c r="H1547">
        <f>IF($G1547=1,SUMIFS(Registros!$F$2:$F$6000,Registros!$A$2:$A$6000,"MOV",Registros!$B$2:$B$6000,$A1547),0)</f>
        <v/>
      </c>
      <c r="I1547">
        <f>IF(COUNTIFS(Registros!$A$2:$A$6000,"CS",Registros!$B$2:$B$6000,$A1547)&gt;0,1,0)</f>
        <v/>
      </c>
      <c r="J1547">
        <f>IF($I1547=1,SUMIFS(Registros!$I$2:$I$6000,Registros!$A$2:$A$6000,"CS",Registros!$B$2:$B$6000,$A1547),0)</f>
        <v/>
      </c>
      <c r="K1547">
        <f>IF(COUNTIFS(Winback!$K$2:$K$300,$D1547)&gt;0,1,0)</f>
        <v/>
      </c>
      <c r="L1547">
        <f>IF(AND($K1547=1,LEFT($A1547,3)="WB-"),SUMIFS(Winback!$D$2:$D$300,Winback!$K$2:$K$300,$D1547),0)</f>
        <v/>
      </c>
      <c r="M1547">
        <f>IF(OR($E1547=1,$G1547=1,SUMIFS(Registros!$J$2:$J$6000,Registros!$B$2:$B$6000,$A1547)&gt;0),1,0)</f>
        <v/>
      </c>
      <c r="N1547">
        <f>IF($J1547&gt;0,1,IF(COUNTIFS(Registros!$A$2:$A$6000,"CS",Registros!$B$2:$B$6000,$A1547,Registros!$K$2:$K$6000,"&lt;&gt;")&gt;0,1,0))</f>
        <v/>
      </c>
      <c r="O1547">
        <f>IF(AND($K1547=1,$E1547=0,$G1547=0,$I1547=0),"WINBACK",IF(AND($M1547=1,$N1547&gt;0),"CONVERGENTE",IF($M1547=1,"SOLO MÓVIL",IF($N1547&gt;0,"SOLO FIJO / INTERNET","SIN SERVICIOS"))))</f>
        <v/>
      </c>
      <c r="P1547">
        <f>IF($O1547="WINBACK","Recuperar (winback)",IF($O1547="CONVERGENTE","Upgrade / más líneas",IF($O1547="SOLO MÓVIL","Ofrecer fijo + internet (FLBBTV)",IF($O1547="SOLO FIJO / INTERNET","Ofrecer línea móvil Nextphone","Oferta completa (móvil + fijo + internet)"))))</f>
        <v/>
      </c>
      <c r="Q1547">
        <f>$F1547+$H1547+$L1547</f>
        <v/>
      </c>
      <c r="R1547">
        <f>IFERROR(VLOOKUP($A1547,Registros!$B$2:$G$6000,6,0),IFERROR(VLOOKUP($D1547,Winback!$B$2:$C$300,2,0),""))</f>
        <v/>
      </c>
      <c r="S1547">
        <f>IF($E1547=1,"NP","")&amp;IF($G1547=1,"+MOV","")&amp;IF($I1547=1,"+CS","")&amp;IF($K1547=1,"+WB","")</f>
        <v/>
      </c>
      <c r="T1547">
        <f>$E1547+$G1547+$I1547+$K1547</f>
        <v/>
      </c>
    </row>
    <row r="1548">
      <c r="A1548" t="inlineStr">
        <is>
          <t>312227590000</t>
        </is>
      </c>
      <c r="B1548" t="inlineStr">
        <is>
          <t>31222759</t>
        </is>
      </c>
      <c r="C1548" t="inlineStr">
        <is>
          <t>ISTANA CLUB INC -</t>
        </is>
      </c>
      <c r="D1548" t="inlineStr">
        <is>
          <t>ISTANACLUBINC</t>
        </is>
      </c>
      <c r="E1548">
        <f>IF(COUNTIFS(Registros!$A$2:$A$6000,"NP",Registros!$B$2:$B$6000,$A1548)&gt;0,1,0)</f>
        <v/>
      </c>
      <c r="F1548">
        <f>IF($E1548=1,SUMIFS(Registros!$F$2:$F$6000,Registros!$A$2:$A$6000,"NP",Registros!$B$2:$B$6000,$A1548),0)</f>
        <v/>
      </c>
      <c r="G1548">
        <f>IF(COUNTIFS(Registros!$A$2:$A$6000,"MOV",Registros!$B$2:$B$6000,$A1548)&gt;0,1,0)</f>
        <v/>
      </c>
      <c r="H1548">
        <f>IF($G1548=1,SUMIFS(Registros!$F$2:$F$6000,Registros!$A$2:$A$6000,"MOV",Registros!$B$2:$B$6000,$A1548),0)</f>
        <v/>
      </c>
      <c r="I1548">
        <f>IF(COUNTIFS(Registros!$A$2:$A$6000,"CS",Registros!$B$2:$B$6000,$A1548)&gt;0,1,0)</f>
        <v/>
      </c>
      <c r="J1548">
        <f>IF($I1548=1,SUMIFS(Registros!$I$2:$I$6000,Registros!$A$2:$A$6000,"CS",Registros!$B$2:$B$6000,$A1548),0)</f>
        <v/>
      </c>
      <c r="K1548">
        <f>IF(COUNTIFS(Winback!$K$2:$K$300,$D1548)&gt;0,1,0)</f>
        <v/>
      </c>
      <c r="L1548">
        <f>IF(AND($K1548=1,LEFT($A1548,3)="WB-"),SUMIFS(Winback!$D$2:$D$300,Winback!$K$2:$K$300,$D1548),0)</f>
        <v/>
      </c>
      <c r="M1548">
        <f>IF(OR($E1548=1,$G1548=1,SUMIFS(Registros!$J$2:$J$6000,Registros!$B$2:$B$6000,$A1548)&gt;0),1,0)</f>
        <v/>
      </c>
      <c r="N1548">
        <f>IF($J1548&gt;0,1,IF(COUNTIFS(Registros!$A$2:$A$6000,"CS",Registros!$B$2:$B$6000,$A1548,Registros!$K$2:$K$6000,"&lt;&gt;")&gt;0,1,0))</f>
        <v/>
      </c>
      <c r="O1548">
        <f>IF(AND($K1548=1,$E1548=0,$G1548=0,$I1548=0),"WINBACK",IF(AND($M1548=1,$N1548&gt;0),"CONVERGENTE",IF($M1548=1,"SOLO MÓVIL",IF($N1548&gt;0,"SOLO FIJO / INTERNET","SIN SERVICIOS"))))</f>
        <v/>
      </c>
      <c r="P1548">
        <f>IF($O1548="WINBACK","Recuperar (winback)",IF($O1548="CONVERGENTE","Upgrade / más líneas",IF($O1548="SOLO MÓVIL","Ofrecer fijo + internet (FLBBTV)",IF($O1548="SOLO FIJO / INTERNET","Ofrecer línea móvil Nextphone","Oferta completa (móvil + fijo + internet)"))))</f>
        <v/>
      </c>
      <c r="Q1548">
        <f>$F1548+$H1548+$L1548</f>
        <v/>
      </c>
      <c r="R1548">
        <f>IFERROR(VLOOKUP($A1548,Registros!$B$2:$G$6000,6,0),IFERROR(VLOOKUP($D1548,Winback!$B$2:$C$300,2,0),""))</f>
        <v/>
      </c>
      <c r="S1548">
        <f>IF($E1548=1,"NP","")&amp;IF($G1548=1,"+MOV","")&amp;IF($I1548=1,"+CS","")&amp;IF($K1548=1,"+WB","")</f>
        <v/>
      </c>
      <c r="T1548">
        <f>$E1548+$G1548+$I1548+$K1548</f>
        <v/>
      </c>
    </row>
    <row r="1549">
      <c r="A1549" t="inlineStr">
        <is>
          <t>321699820100</t>
        </is>
      </c>
      <c r="B1549" t="inlineStr">
        <is>
          <t>32169982</t>
        </is>
      </c>
      <c r="C1549" t="inlineStr">
        <is>
          <t>Rosana Irigoyen Gutierrez</t>
        </is>
      </c>
      <c r="D1549" t="inlineStr">
        <is>
          <t>ROSANAIRIGOYENGUTIERREZ</t>
        </is>
      </c>
      <c r="E1549">
        <f>IF(COUNTIFS(Registros!$A$2:$A$6000,"NP",Registros!$B$2:$B$6000,$A1549)&gt;0,1,0)</f>
        <v/>
      </c>
      <c r="F1549">
        <f>IF($E1549=1,SUMIFS(Registros!$F$2:$F$6000,Registros!$A$2:$A$6000,"NP",Registros!$B$2:$B$6000,$A1549),0)</f>
        <v/>
      </c>
      <c r="G1549">
        <f>IF(COUNTIFS(Registros!$A$2:$A$6000,"MOV",Registros!$B$2:$B$6000,$A1549)&gt;0,1,0)</f>
        <v/>
      </c>
      <c r="H1549">
        <f>IF($G1549=1,SUMIFS(Registros!$F$2:$F$6000,Registros!$A$2:$A$6000,"MOV",Registros!$B$2:$B$6000,$A1549),0)</f>
        <v/>
      </c>
      <c r="I1549">
        <f>IF(COUNTIFS(Registros!$A$2:$A$6000,"CS",Registros!$B$2:$B$6000,$A1549)&gt;0,1,0)</f>
        <v/>
      </c>
      <c r="J1549">
        <f>IF($I1549=1,SUMIFS(Registros!$I$2:$I$6000,Registros!$A$2:$A$6000,"CS",Registros!$B$2:$B$6000,$A1549),0)</f>
        <v/>
      </c>
      <c r="K1549">
        <f>IF(COUNTIFS(Winback!$K$2:$K$300,$D1549)&gt;0,1,0)</f>
        <v/>
      </c>
      <c r="L1549">
        <f>IF(AND($K1549=1,LEFT($A1549,3)="WB-"),SUMIFS(Winback!$D$2:$D$300,Winback!$K$2:$K$300,$D1549),0)</f>
        <v/>
      </c>
      <c r="M1549">
        <f>IF(OR($E1549=1,$G1549=1,SUMIFS(Registros!$J$2:$J$6000,Registros!$B$2:$B$6000,$A1549)&gt;0),1,0)</f>
        <v/>
      </c>
      <c r="N1549">
        <f>IF($J1549&gt;0,1,IF(COUNTIFS(Registros!$A$2:$A$6000,"CS",Registros!$B$2:$B$6000,$A1549,Registros!$K$2:$K$6000,"&lt;&gt;")&gt;0,1,0))</f>
        <v/>
      </c>
      <c r="O1549">
        <f>IF(AND($K1549=1,$E1549=0,$G1549=0,$I1549=0),"WINBACK",IF(AND($M1549=1,$N1549&gt;0),"CONVERGENTE",IF($M1549=1,"SOLO MÓVIL",IF($N1549&gt;0,"SOLO FIJO / INTERNET","SIN SERVICIOS"))))</f>
        <v/>
      </c>
      <c r="P1549">
        <f>IF($O1549="WINBACK","Recuperar (winback)",IF($O1549="CONVERGENTE","Upgrade / más líneas",IF($O1549="SOLO MÓVIL","Ofrecer fijo + internet (FLBBTV)",IF($O1549="SOLO FIJO / INTERNET","Ofrecer línea móvil Nextphone","Oferta completa (móvil + fijo + internet)"))))</f>
        <v/>
      </c>
      <c r="Q1549">
        <f>$F1549+$H1549+$L1549</f>
        <v/>
      </c>
      <c r="R1549">
        <f>IFERROR(VLOOKUP($A1549,Registros!$B$2:$G$6000,6,0),IFERROR(VLOOKUP($D1549,Winback!$B$2:$C$300,2,0),""))</f>
        <v/>
      </c>
      <c r="S1549">
        <f>IF($E1549=1,"NP","")&amp;IF($G1549=1,"+MOV","")&amp;IF($I1549=1,"+CS","")&amp;IF($K1549=1,"+WB","")</f>
        <v/>
      </c>
      <c r="T1549">
        <f>$E1549+$G1549+$I1549+$K1549</f>
        <v/>
      </c>
    </row>
    <row r="1550">
      <c r="A1550" t="inlineStr">
        <is>
          <t>359281840000</t>
        </is>
      </c>
      <c r="B1550" t="inlineStr">
        <is>
          <t>35928184</t>
        </is>
      </c>
      <c r="C1550" t="inlineStr">
        <is>
          <t>EYRA BERENIA MURILLO</t>
        </is>
      </c>
      <c r="D1550" t="inlineStr">
        <is>
          <t>EYRABERENIAMURILLO</t>
        </is>
      </c>
      <c r="E1550">
        <f>IF(COUNTIFS(Registros!$A$2:$A$6000,"NP",Registros!$B$2:$B$6000,$A1550)&gt;0,1,0)</f>
        <v/>
      </c>
      <c r="F1550">
        <f>IF($E1550=1,SUMIFS(Registros!$F$2:$F$6000,Registros!$A$2:$A$6000,"NP",Registros!$B$2:$B$6000,$A1550),0)</f>
        <v/>
      </c>
      <c r="G1550">
        <f>IF(COUNTIFS(Registros!$A$2:$A$6000,"MOV",Registros!$B$2:$B$6000,$A1550)&gt;0,1,0)</f>
        <v/>
      </c>
      <c r="H1550">
        <f>IF($G1550=1,SUMIFS(Registros!$F$2:$F$6000,Registros!$A$2:$A$6000,"MOV",Registros!$B$2:$B$6000,$A1550),0)</f>
        <v/>
      </c>
      <c r="I1550">
        <f>IF(COUNTIFS(Registros!$A$2:$A$6000,"CS",Registros!$B$2:$B$6000,$A1550)&gt;0,1,0)</f>
        <v/>
      </c>
      <c r="J1550">
        <f>IF($I1550=1,SUMIFS(Registros!$I$2:$I$6000,Registros!$A$2:$A$6000,"CS",Registros!$B$2:$B$6000,$A1550),0)</f>
        <v/>
      </c>
      <c r="K1550">
        <f>IF(COUNTIFS(Winback!$K$2:$K$300,$D1550)&gt;0,1,0)</f>
        <v/>
      </c>
      <c r="L1550">
        <f>IF(AND($K1550=1,LEFT($A1550,3)="WB-"),SUMIFS(Winback!$D$2:$D$300,Winback!$K$2:$K$300,$D1550),0)</f>
        <v/>
      </c>
      <c r="M1550">
        <f>IF(OR($E1550=1,$G1550=1,SUMIFS(Registros!$J$2:$J$6000,Registros!$B$2:$B$6000,$A1550)&gt;0),1,0)</f>
        <v/>
      </c>
      <c r="N1550">
        <f>IF($J1550&gt;0,1,IF(COUNTIFS(Registros!$A$2:$A$6000,"CS",Registros!$B$2:$B$6000,$A1550,Registros!$K$2:$K$6000,"&lt;&gt;")&gt;0,1,0))</f>
        <v/>
      </c>
      <c r="O1550">
        <f>IF(AND($K1550=1,$E1550=0,$G1550=0,$I1550=0),"WINBACK",IF(AND($M1550=1,$N1550&gt;0),"CONVERGENTE",IF($M1550=1,"SOLO MÓVIL",IF($N1550&gt;0,"SOLO FIJO / INTERNET","SIN SERVICIOS"))))</f>
        <v/>
      </c>
      <c r="P1550">
        <f>IF($O1550="WINBACK","Recuperar (winback)",IF($O1550="CONVERGENTE","Upgrade / más líneas",IF($O1550="SOLO MÓVIL","Ofrecer fijo + internet (FLBBTV)",IF($O1550="SOLO FIJO / INTERNET","Ofrecer línea móvil Nextphone","Oferta completa (móvil + fijo + internet)"))))</f>
        <v/>
      </c>
      <c r="Q1550">
        <f>$F1550+$H1550+$L1550</f>
        <v/>
      </c>
      <c r="R1550">
        <f>IFERROR(VLOOKUP($A1550,Registros!$B$2:$G$6000,6,0),IFERROR(VLOOKUP($D1550,Winback!$B$2:$C$300,2,0),""))</f>
        <v/>
      </c>
      <c r="S1550">
        <f>IF($E1550=1,"NP","")&amp;IF($G1550=1,"+MOV","")&amp;IF($I1550=1,"+CS","")&amp;IF($K1550=1,"+WB","")</f>
        <v/>
      </c>
      <c r="T1550">
        <f>$E1550+$G1550+$I1550+$K1550</f>
        <v/>
      </c>
    </row>
    <row r="1551">
      <c r="A1551" t="inlineStr">
        <is>
          <t>312229730000</t>
        </is>
      </c>
      <c r="B1551" t="inlineStr">
        <is>
          <t>31222973</t>
        </is>
      </c>
      <c r="C1551" t="inlineStr">
        <is>
          <t>NOKIA SOLUTIONS AND NETWORKS BRANCH OPER</t>
        </is>
      </c>
      <c r="D1551" t="inlineStr">
        <is>
          <t>NOKIASOLUTIONSANDNETWORKSBRANCHOPER</t>
        </is>
      </c>
      <c r="E1551">
        <f>IF(COUNTIFS(Registros!$A$2:$A$6000,"NP",Registros!$B$2:$B$6000,$A1551)&gt;0,1,0)</f>
        <v/>
      </c>
      <c r="F1551">
        <f>IF($E1551=1,SUMIFS(Registros!$F$2:$F$6000,Registros!$A$2:$A$6000,"NP",Registros!$B$2:$B$6000,$A1551),0)</f>
        <v/>
      </c>
      <c r="G1551">
        <f>IF(COUNTIFS(Registros!$A$2:$A$6000,"MOV",Registros!$B$2:$B$6000,$A1551)&gt;0,1,0)</f>
        <v/>
      </c>
      <c r="H1551">
        <f>IF($G1551=1,SUMIFS(Registros!$F$2:$F$6000,Registros!$A$2:$A$6000,"MOV",Registros!$B$2:$B$6000,$A1551),0)</f>
        <v/>
      </c>
      <c r="I1551">
        <f>IF(COUNTIFS(Registros!$A$2:$A$6000,"CS",Registros!$B$2:$B$6000,$A1551)&gt;0,1,0)</f>
        <v/>
      </c>
      <c r="J1551">
        <f>IF($I1551=1,SUMIFS(Registros!$I$2:$I$6000,Registros!$A$2:$A$6000,"CS",Registros!$B$2:$B$6000,$A1551),0)</f>
        <v/>
      </c>
      <c r="K1551">
        <f>IF(COUNTIFS(Winback!$K$2:$K$300,$D1551)&gt;0,1,0)</f>
        <v/>
      </c>
      <c r="L1551">
        <f>IF(AND($K1551=1,LEFT($A1551,3)="WB-"),SUMIFS(Winback!$D$2:$D$300,Winback!$K$2:$K$300,$D1551),0)</f>
        <v/>
      </c>
      <c r="M1551">
        <f>IF(OR($E1551=1,$G1551=1,SUMIFS(Registros!$J$2:$J$6000,Registros!$B$2:$B$6000,$A1551)&gt;0),1,0)</f>
        <v/>
      </c>
      <c r="N1551">
        <f>IF($J1551&gt;0,1,IF(COUNTIFS(Registros!$A$2:$A$6000,"CS",Registros!$B$2:$B$6000,$A1551,Registros!$K$2:$K$6000,"&lt;&gt;")&gt;0,1,0))</f>
        <v/>
      </c>
      <c r="O1551">
        <f>IF(AND($K1551=1,$E1551=0,$G1551=0,$I1551=0),"WINBACK",IF(AND($M1551=1,$N1551&gt;0),"CONVERGENTE",IF($M1551=1,"SOLO MÓVIL",IF($N1551&gt;0,"SOLO FIJO / INTERNET","SIN SERVICIOS"))))</f>
        <v/>
      </c>
      <c r="P1551">
        <f>IF($O1551="WINBACK","Recuperar (winback)",IF($O1551="CONVERGENTE","Upgrade / más líneas",IF($O1551="SOLO MÓVIL","Ofrecer fijo + internet (FLBBTV)",IF($O1551="SOLO FIJO / INTERNET","Ofrecer línea móvil Nextphone","Oferta completa (móvil + fijo + internet)"))))</f>
        <v/>
      </c>
      <c r="Q1551">
        <f>$F1551+$H1551+$L1551</f>
        <v/>
      </c>
      <c r="R1551">
        <f>IFERROR(VLOOKUP($A1551,Registros!$B$2:$G$6000,6,0),IFERROR(VLOOKUP($D1551,Winback!$B$2:$C$300,2,0),""))</f>
        <v/>
      </c>
      <c r="S1551">
        <f>IF($E1551=1,"NP","")&amp;IF($G1551=1,"+MOV","")&amp;IF($I1551=1,"+CS","")&amp;IF($K1551=1,"+WB","")</f>
        <v/>
      </c>
      <c r="T1551">
        <f>$E1551+$G1551+$I1551+$K1551</f>
        <v/>
      </c>
    </row>
    <row r="1552">
      <c r="A1552" t="inlineStr">
        <is>
          <t>322861250000</t>
        </is>
      </c>
      <c r="B1552" t="inlineStr">
        <is>
          <t>32286125</t>
        </is>
      </c>
      <c r="C1552" t="inlineStr">
        <is>
          <t>EXPLORATOUR S.A</t>
        </is>
      </c>
      <c r="D1552" t="inlineStr">
        <is>
          <t>EXPLORATOURSA</t>
        </is>
      </c>
      <c r="E1552">
        <f>IF(COUNTIFS(Registros!$A$2:$A$6000,"NP",Registros!$B$2:$B$6000,$A1552)&gt;0,1,0)</f>
        <v/>
      </c>
      <c r="F1552">
        <f>IF($E1552=1,SUMIFS(Registros!$F$2:$F$6000,Registros!$A$2:$A$6000,"NP",Registros!$B$2:$B$6000,$A1552),0)</f>
        <v/>
      </c>
      <c r="G1552">
        <f>IF(COUNTIFS(Registros!$A$2:$A$6000,"MOV",Registros!$B$2:$B$6000,$A1552)&gt;0,1,0)</f>
        <v/>
      </c>
      <c r="H1552">
        <f>IF($G1552=1,SUMIFS(Registros!$F$2:$F$6000,Registros!$A$2:$A$6000,"MOV",Registros!$B$2:$B$6000,$A1552),0)</f>
        <v/>
      </c>
      <c r="I1552">
        <f>IF(COUNTIFS(Registros!$A$2:$A$6000,"CS",Registros!$B$2:$B$6000,$A1552)&gt;0,1,0)</f>
        <v/>
      </c>
      <c r="J1552">
        <f>IF($I1552=1,SUMIFS(Registros!$I$2:$I$6000,Registros!$A$2:$A$6000,"CS",Registros!$B$2:$B$6000,$A1552),0)</f>
        <v/>
      </c>
      <c r="K1552">
        <f>IF(COUNTIFS(Winback!$K$2:$K$300,$D1552)&gt;0,1,0)</f>
        <v/>
      </c>
      <c r="L1552">
        <f>IF(AND($K1552=1,LEFT($A1552,3)="WB-"),SUMIFS(Winback!$D$2:$D$300,Winback!$K$2:$K$300,$D1552),0)</f>
        <v/>
      </c>
      <c r="M1552">
        <f>IF(OR($E1552=1,$G1552=1,SUMIFS(Registros!$J$2:$J$6000,Registros!$B$2:$B$6000,$A1552)&gt;0),1,0)</f>
        <v/>
      </c>
      <c r="N1552">
        <f>IF($J1552&gt;0,1,IF(COUNTIFS(Registros!$A$2:$A$6000,"CS",Registros!$B$2:$B$6000,$A1552,Registros!$K$2:$K$6000,"&lt;&gt;")&gt;0,1,0))</f>
        <v/>
      </c>
      <c r="O1552">
        <f>IF(AND($K1552=1,$E1552=0,$G1552=0,$I1552=0),"WINBACK",IF(AND($M1552=1,$N1552&gt;0),"CONVERGENTE",IF($M1552=1,"SOLO MÓVIL",IF($N1552&gt;0,"SOLO FIJO / INTERNET","SIN SERVICIOS"))))</f>
        <v/>
      </c>
      <c r="P1552">
        <f>IF($O1552="WINBACK","Recuperar (winback)",IF($O1552="CONVERGENTE","Upgrade / más líneas",IF($O1552="SOLO MÓVIL","Ofrecer fijo + internet (FLBBTV)",IF($O1552="SOLO FIJO / INTERNET","Ofrecer línea móvil Nextphone","Oferta completa (móvil + fijo + internet)"))))</f>
        <v/>
      </c>
      <c r="Q1552">
        <f>$F1552+$H1552+$L1552</f>
        <v/>
      </c>
      <c r="R1552">
        <f>IFERROR(VLOOKUP($A1552,Registros!$B$2:$G$6000,6,0),IFERROR(VLOOKUP($D1552,Winback!$B$2:$C$300,2,0),""))</f>
        <v/>
      </c>
      <c r="S1552">
        <f>IF($E1552=1,"NP","")&amp;IF($G1552=1,"+MOV","")&amp;IF($I1552=1,"+CS","")&amp;IF($K1552=1,"+WB","")</f>
        <v/>
      </c>
      <c r="T1552">
        <f>$E1552+$G1552+$I1552+$K1552</f>
        <v/>
      </c>
    </row>
    <row r="1553">
      <c r="A1553" t="inlineStr">
        <is>
          <t>321996360100</t>
        </is>
      </c>
      <c r="B1553" t="inlineStr">
        <is>
          <t>32199636</t>
        </is>
      </c>
      <c r="C1553" t="inlineStr">
        <is>
          <t>SOTO CONST. Y</t>
        </is>
      </c>
      <c r="D1553" t="inlineStr">
        <is>
          <t>SOTOCONSTY</t>
        </is>
      </c>
      <c r="E1553">
        <f>IF(COUNTIFS(Registros!$A$2:$A$6000,"NP",Registros!$B$2:$B$6000,$A1553)&gt;0,1,0)</f>
        <v/>
      </c>
      <c r="F1553">
        <f>IF($E1553=1,SUMIFS(Registros!$F$2:$F$6000,Registros!$A$2:$A$6000,"NP",Registros!$B$2:$B$6000,$A1553),0)</f>
        <v/>
      </c>
      <c r="G1553">
        <f>IF(COUNTIFS(Registros!$A$2:$A$6000,"MOV",Registros!$B$2:$B$6000,$A1553)&gt;0,1,0)</f>
        <v/>
      </c>
      <c r="H1553">
        <f>IF($G1553=1,SUMIFS(Registros!$F$2:$F$6000,Registros!$A$2:$A$6000,"MOV",Registros!$B$2:$B$6000,$A1553),0)</f>
        <v/>
      </c>
      <c r="I1553">
        <f>IF(COUNTIFS(Registros!$A$2:$A$6000,"CS",Registros!$B$2:$B$6000,$A1553)&gt;0,1,0)</f>
        <v/>
      </c>
      <c r="J1553">
        <f>IF($I1553=1,SUMIFS(Registros!$I$2:$I$6000,Registros!$A$2:$A$6000,"CS",Registros!$B$2:$B$6000,$A1553),0)</f>
        <v/>
      </c>
      <c r="K1553">
        <f>IF(COUNTIFS(Winback!$K$2:$K$300,$D1553)&gt;0,1,0)</f>
        <v/>
      </c>
      <c r="L1553">
        <f>IF(AND($K1553=1,LEFT($A1553,3)="WB-"),SUMIFS(Winback!$D$2:$D$300,Winback!$K$2:$K$300,$D1553),0)</f>
        <v/>
      </c>
      <c r="M1553">
        <f>IF(OR($E1553=1,$G1553=1,SUMIFS(Registros!$J$2:$J$6000,Registros!$B$2:$B$6000,$A1553)&gt;0),1,0)</f>
        <v/>
      </c>
      <c r="N1553">
        <f>IF($J1553&gt;0,1,IF(COUNTIFS(Registros!$A$2:$A$6000,"CS",Registros!$B$2:$B$6000,$A1553,Registros!$K$2:$K$6000,"&lt;&gt;")&gt;0,1,0))</f>
        <v/>
      </c>
      <c r="O1553">
        <f>IF(AND($K1553=1,$E1553=0,$G1553=0,$I1553=0),"WINBACK",IF(AND($M1553=1,$N1553&gt;0),"CONVERGENTE",IF($M1553=1,"SOLO MÓVIL",IF($N1553&gt;0,"SOLO FIJO / INTERNET","SIN SERVICIOS"))))</f>
        <v/>
      </c>
      <c r="P1553">
        <f>IF($O1553="WINBACK","Recuperar (winback)",IF($O1553="CONVERGENTE","Upgrade / más líneas",IF($O1553="SOLO MÓVIL","Ofrecer fijo + internet (FLBBTV)",IF($O1553="SOLO FIJO / INTERNET","Ofrecer línea móvil Nextphone","Oferta completa (móvil + fijo + internet)"))))</f>
        <v/>
      </c>
      <c r="Q1553">
        <f>$F1553+$H1553+$L1553</f>
        <v/>
      </c>
      <c r="R1553">
        <f>IFERROR(VLOOKUP($A1553,Registros!$B$2:$G$6000,6,0),IFERROR(VLOOKUP($D1553,Winback!$B$2:$C$300,2,0),""))</f>
        <v/>
      </c>
      <c r="S1553">
        <f>IF($E1553=1,"NP","")&amp;IF($G1553=1,"+MOV","")&amp;IF($I1553=1,"+CS","")&amp;IF($K1553=1,"+WB","")</f>
        <v/>
      </c>
      <c r="T1553">
        <f>$E1553+$G1553+$I1553+$K1553</f>
        <v/>
      </c>
    </row>
    <row r="1554">
      <c r="A1554" t="inlineStr">
        <is>
          <t>326575020100</t>
        </is>
      </c>
      <c r="B1554" t="inlineStr">
        <is>
          <t>32657502</t>
        </is>
      </c>
      <c r="C1554" t="inlineStr">
        <is>
          <t>Inversiones J</t>
        </is>
      </c>
      <c r="D1554" t="inlineStr">
        <is>
          <t>INVERSIONESJ</t>
        </is>
      </c>
      <c r="E1554">
        <f>IF(COUNTIFS(Registros!$A$2:$A$6000,"NP",Registros!$B$2:$B$6000,$A1554)&gt;0,1,0)</f>
        <v/>
      </c>
      <c r="F1554">
        <f>IF($E1554=1,SUMIFS(Registros!$F$2:$F$6000,Registros!$A$2:$A$6000,"NP",Registros!$B$2:$B$6000,$A1554),0)</f>
        <v/>
      </c>
      <c r="G1554">
        <f>IF(COUNTIFS(Registros!$A$2:$A$6000,"MOV",Registros!$B$2:$B$6000,$A1554)&gt;0,1,0)</f>
        <v/>
      </c>
      <c r="H1554">
        <f>IF($G1554=1,SUMIFS(Registros!$F$2:$F$6000,Registros!$A$2:$A$6000,"MOV",Registros!$B$2:$B$6000,$A1554),0)</f>
        <v/>
      </c>
      <c r="I1554">
        <f>IF(COUNTIFS(Registros!$A$2:$A$6000,"CS",Registros!$B$2:$B$6000,$A1554)&gt;0,1,0)</f>
        <v/>
      </c>
      <c r="J1554">
        <f>IF($I1554=1,SUMIFS(Registros!$I$2:$I$6000,Registros!$A$2:$A$6000,"CS",Registros!$B$2:$B$6000,$A1554),0)</f>
        <v/>
      </c>
      <c r="K1554">
        <f>IF(COUNTIFS(Winback!$K$2:$K$300,$D1554)&gt;0,1,0)</f>
        <v/>
      </c>
      <c r="L1554">
        <f>IF(AND($K1554=1,LEFT($A1554,3)="WB-"),SUMIFS(Winback!$D$2:$D$300,Winback!$K$2:$K$300,$D1554),0)</f>
        <v/>
      </c>
      <c r="M1554">
        <f>IF(OR($E1554=1,$G1554=1,SUMIFS(Registros!$J$2:$J$6000,Registros!$B$2:$B$6000,$A1554)&gt;0),1,0)</f>
        <v/>
      </c>
      <c r="N1554">
        <f>IF($J1554&gt;0,1,IF(COUNTIFS(Registros!$A$2:$A$6000,"CS",Registros!$B$2:$B$6000,$A1554,Registros!$K$2:$K$6000,"&lt;&gt;")&gt;0,1,0))</f>
        <v/>
      </c>
      <c r="O1554">
        <f>IF(AND($K1554=1,$E1554=0,$G1554=0,$I1554=0),"WINBACK",IF(AND($M1554=1,$N1554&gt;0),"CONVERGENTE",IF($M1554=1,"SOLO MÓVIL",IF($N1554&gt;0,"SOLO FIJO / INTERNET","SIN SERVICIOS"))))</f>
        <v/>
      </c>
      <c r="P1554">
        <f>IF($O1554="WINBACK","Recuperar (winback)",IF($O1554="CONVERGENTE","Upgrade / más líneas",IF($O1554="SOLO MÓVIL","Ofrecer fijo + internet (FLBBTV)",IF($O1554="SOLO FIJO / INTERNET","Ofrecer línea móvil Nextphone","Oferta completa (móvil + fijo + internet)"))))</f>
        <v/>
      </c>
      <c r="Q1554">
        <f>$F1554+$H1554+$L1554</f>
        <v/>
      </c>
      <c r="R1554">
        <f>IFERROR(VLOOKUP($A1554,Registros!$B$2:$G$6000,6,0),IFERROR(VLOOKUP($D1554,Winback!$B$2:$C$300,2,0),""))</f>
        <v/>
      </c>
      <c r="S1554">
        <f>IF($E1554=1,"NP","")&amp;IF($G1554=1,"+MOV","")&amp;IF($I1554=1,"+CS","")&amp;IF($K1554=1,"+WB","")</f>
        <v/>
      </c>
      <c r="T1554">
        <f>$E1554+$G1554+$I1554+$K1554</f>
        <v/>
      </c>
    </row>
    <row r="1555">
      <c r="A1555" t="inlineStr">
        <is>
          <t>322442270100</t>
        </is>
      </c>
      <c r="B1555" t="inlineStr">
        <is>
          <t>32244227</t>
        </is>
      </c>
      <c r="C1555" t="inlineStr">
        <is>
          <t>INVERSIONES P</t>
        </is>
      </c>
      <c r="D1555" t="inlineStr">
        <is>
          <t>INVERSIONESP</t>
        </is>
      </c>
      <c r="E1555">
        <f>IF(COUNTIFS(Registros!$A$2:$A$6000,"NP",Registros!$B$2:$B$6000,$A1555)&gt;0,1,0)</f>
        <v/>
      </c>
      <c r="F1555">
        <f>IF($E1555=1,SUMIFS(Registros!$F$2:$F$6000,Registros!$A$2:$A$6000,"NP",Registros!$B$2:$B$6000,$A1555),0)</f>
        <v/>
      </c>
      <c r="G1555">
        <f>IF(COUNTIFS(Registros!$A$2:$A$6000,"MOV",Registros!$B$2:$B$6000,$A1555)&gt;0,1,0)</f>
        <v/>
      </c>
      <c r="H1555">
        <f>IF($G1555=1,SUMIFS(Registros!$F$2:$F$6000,Registros!$A$2:$A$6000,"MOV",Registros!$B$2:$B$6000,$A1555),0)</f>
        <v/>
      </c>
      <c r="I1555">
        <f>IF(COUNTIFS(Registros!$A$2:$A$6000,"CS",Registros!$B$2:$B$6000,$A1555)&gt;0,1,0)</f>
        <v/>
      </c>
      <c r="J1555">
        <f>IF($I1555=1,SUMIFS(Registros!$I$2:$I$6000,Registros!$A$2:$A$6000,"CS",Registros!$B$2:$B$6000,$A1555),0)</f>
        <v/>
      </c>
      <c r="K1555">
        <f>IF(COUNTIFS(Winback!$K$2:$K$300,$D1555)&gt;0,1,0)</f>
        <v/>
      </c>
      <c r="L1555">
        <f>IF(AND($K1555=1,LEFT($A1555,3)="WB-"),SUMIFS(Winback!$D$2:$D$300,Winback!$K$2:$K$300,$D1555),0)</f>
        <v/>
      </c>
      <c r="M1555">
        <f>IF(OR($E1555=1,$G1555=1,SUMIFS(Registros!$J$2:$J$6000,Registros!$B$2:$B$6000,$A1555)&gt;0),1,0)</f>
        <v/>
      </c>
      <c r="N1555">
        <f>IF($J1555&gt;0,1,IF(COUNTIFS(Registros!$A$2:$A$6000,"CS",Registros!$B$2:$B$6000,$A1555,Registros!$K$2:$K$6000,"&lt;&gt;")&gt;0,1,0))</f>
        <v/>
      </c>
      <c r="O1555">
        <f>IF(AND($K1555=1,$E1555=0,$G1555=0,$I1555=0),"WINBACK",IF(AND($M1555=1,$N1555&gt;0),"CONVERGENTE",IF($M1555=1,"SOLO MÓVIL",IF($N1555&gt;0,"SOLO FIJO / INTERNET","SIN SERVICIOS"))))</f>
        <v/>
      </c>
      <c r="P1555">
        <f>IF($O1555="WINBACK","Recuperar (winback)",IF($O1555="CONVERGENTE","Upgrade / más líneas",IF($O1555="SOLO MÓVIL","Ofrecer fijo + internet (FLBBTV)",IF($O1555="SOLO FIJO / INTERNET","Ofrecer línea móvil Nextphone","Oferta completa (móvil + fijo + internet)"))))</f>
        <v/>
      </c>
      <c r="Q1555">
        <f>$F1555+$H1555+$L1555</f>
        <v/>
      </c>
      <c r="R1555">
        <f>IFERROR(VLOOKUP($A1555,Registros!$B$2:$G$6000,6,0),IFERROR(VLOOKUP($D1555,Winback!$B$2:$C$300,2,0),""))</f>
        <v/>
      </c>
      <c r="S1555">
        <f>IF($E1555=1,"NP","")&amp;IF($G1555=1,"+MOV","")&amp;IF($I1555=1,"+CS","")&amp;IF($K1555=1,"+WB","")</f>
        <v/>
      </c>
      <c r="T1555">
        <f>$E1555+$G1555+$I1555+$K1555</f>
        <v/>
      </c>
    </row>
    <row r="1556">
      <c r="A1556" t="inlineStr">
        <is>
          <t>325345850000</t>
        </is>
      </c>
      <c r="B1556" t="inlineStr">
        <is>
          <t>32534585</t>
        </is>
      </c>
      <c r="C1556" t="inlineStr">
        <is>
          <t>CORPO. E INV. CORPO.EIV.ELCARME,.A</t>
        </is>
      </c>
      <c r="D1556" t="inlineStr">
        <is>
          <t>CORPOEINVCORPOEIVELCARMEA</t>
        </is>
      </c>
      <c r="E1556">
        <f>IF(COUNTIFS(Registros!$A$2:$A$6000,"NP",Registros!$B$2:$B$6000,$A1556)&gt;0,1,0)</f>
        <v/>
      </c>
      <c r="F1556">
        <f>IF($E1556=1,SUMIFS(Registros!$F$2:$F$6000,Registros!$A$2:$A$6000,"NP",Registros!$B$2:$B$6000,$A1556),0)</f>
        <v/>
      </c>
      <c r="G1556">
        <f>IF(COUNTIFS(Registros!$A$2:$A$6000,"MOV",Registros!$B$2:$B$6000,$A1556)&gt;0,1,0)</f>
        <v/>
      </c>
      <c r="H1556">
        <f>IF($G1556=1,SUMIFS(Registros!$F$2:$F$6000,Registros!$A$2:$A$6000,"MOV",Registros!$B$2:$B$6000,$A1556),0)</f>
        <v/>
      </c>
      <c r="I1556">
        <f>IF(COUNTIFS(Registros!$A$2:$A$6000,"CS",Registros!$B$2:$B$6000,$A1556)&gt;0,1,0)</f>
        <v/>
      </c>
      <c r="J1556">
        <f>IF($I1556=1,SUMIFS(Registros!$I$2:$I$6000,Registros!$A$2:$A$6000,"CS",Registros!$B$2:$B$6000,$A1556),0)</f>
        <v/>
      </c>
      <c r="K1556">
        <f>IF(COUNTIFS(Winback!$K$2:$K$300,$D1556)&gt;0,1,0)</f>
        <v/>
      </c>
      <c r="L1556">
        <f>IF(AND($K1556=1,LEFT($A1556,3)="WB-"),SUMIFS(Winback!$D$2:$D$300,Winback!$K$2:$K$300,$D1556),0)</f>
        <v/>
      </c>
      <c r="M1556">
        <f>IF(OR($E1556=1,$G1556=1,SUMIFS(Registros!$J$2:$J$6000,Registros!$B$2:$B$6000,$A1556)&gt;0),1,0)</f>
        <v/>
      </c>
      <c r="N1556">
        <f>IF($J1556&gt;0,1,IF(COUNTIFS(Registros!$A$2:$A$6000,"CS",Registros!$B$2:$B$6000,$A1556,Registros!$K$2:$K$6000,"&lt;&gt;")&gt;0,1,0))</f>
        <v/>
      </c>
      <c r="O1556">
        <f>IF(AND($K1556=1,$E1556=0,$G1556=0,$I1556=0),"WINBACK",IF(AND($M1556=1,$N1556&gt;0),"CONVERGENTE",IF($M1556=1,"SOLO MÓVIL",IF($N1556&gt;0,"SOLO FIJO / INTERNET","SIN SERVICIOS"))))</f>
        <v/>
      </c>
      <c r="P1556">
        <f>IF($O1556="WINBACK","Recuperar (winback)",IF($O1556="CONVERGENTE","Upgrade / más líneas",IF($O1556="SOLO MÓVIL","Ofrecer fijo + internet (FLBBTV)",IF($O1556="SOLO FIJO / INTERNET","Ofrecer línea móvil Nextphone","Oferta completa (móvil + fijo + internet)"))))</f>
        <v/>
      </c>
      <c r="Q1556">
        <f>$F1556+$H1556+$L1556</f>
        <v/>
      </c>
      <c r="R1556">
        <f>IFERROR(VLOOKUP($A1556,Registros!$B$2:$G$6000,6,0),IFERROR(VLOOKUP($D1556,Winback!$B$2:$C$300,2,0),""))</f>
        <v/>
      </c>
      <c r="S1556">
        <f>IF($E1556=1,"NP","")&amp;IF($G1556=1,"+MOV","")&amp;IF($I1556=1,"+CS","")&amp;IF($K1556=1,"+WB","")</f>
        <v/>
      </c>
      <c r="T1556">
        <f>$E1556+$G1556+$I1556+$K1556</f>
        <v/>
      </c>
    </row>
    <row r="1557">
      <c r="A1557" t="inlineStr">
        <is>
          <t>356289570000</t>
        </is>
      </c>
      <c r="B1557" t="inlineStr">
        <is>
          <t>35628957</t>
        </is>
      </c>
      <c r="C1557" t="inlineStr">
        <is>
          <t>LEONARDO RODRIGUEZ</t>
        </is>
      </c>
      <c r="D1557" t="inlineStr">
        <is>
          <t>LEONARDORODRIGUEZ</t>
        </is>
      </c>
      <c r="E1557">
        <f>IF(COUNTIFS(Registros!$A$2:$A$6000,"NP",Registros!$B$2:$B$6000,$A1557)&gt;0,1,0)</f>
        <v/>
      </c>
      <c r="F1557">
        <f>IF($E1557=1,SUMIFS(Registros!$F$2:$F$6000,Registros!$A$2:$A$6000,"NP",Registros!$B$2:$B$6000,$A1557),0)</f>
        <v/>
      </c>
      <c r="G1557">
        <f>IF(COUNTIFS(Registros!$A$2:$A$6000,"MOV",Registros!$B$2:$B$6000,$A1557)&gt;0,1,0)</f>
        <v/>
      </c>
      <c r="H1557">
        <f>IF($G1557=1,SUMIFS(Registros!$F$2:$F$6000,Registros!$A$2:$A$6000,"MOV",Registros!$B$2:$B$6000,$A1557),0)</f>
        <v/>
      </c>
      <c r="I1557">
        <f>IF(COUNTIFS(Registros!$A$2:$A$6000,"CS",Registros!$B$2:$B$6000,$A1557)&gt;0,1,0)</f>
        <v/>
      </c>
      <c r="J1557">
        <f>IF($I1557=1,SUMIFS(Registros!$I$2:$I$6000,Registros!$A$2:$A$6000,"CS",Registros!$B$2:$B$6000,$A1557),0)</f>
        <v/>
      </c>
      <c r="K1557">
        <f>IF(COUNTIFS(Winback!$K$2:$K$300,$D1557)&gt;0,1,0)</f>
        <v/>
      </c>
      <c r="L1557">
        <f>IF(AND($K1557=1,LEFT($A1557,3)="WB-"),SUMIFS(Winback!$D$2:$D$300,Winback!$K$2:$K$300,$D1557),0)</f>
        <v/>
      </c>
      <c r="M1557">
        <f>IF(OR($E1557=1,$G1557=1,SUMIFS(Registros!$J$2:$J$6000,Registros!$B$2:$B$6000,$A1557)&gt;0),1,0)</f>
        <v/>
      </c>
      <c r="N1557">
        <f>IF($J1557&gt;0,1,IF(COUNTIFS(Registros!$A$2:$A$6000,"CS",Registros!$B$2:$B$6000,$A1557,Registros!$K$2:$K$6000,"&lt;&gt;")&gt;0,1,0))</f>
        <v/>
      </c>
      <c r="O1557">
        <f>IF(AND($K1557=1,$E1557=0,$G1557=0,$I1557=0),"WINBACK",IF(AND($M1557=1,$N1557&gt;0),"CONVERGENTE",IF($M1557=1,"SOLO MÓVIL",IF($N1557&gt;0,"SOLO FIJO / INTERNET","SIN SERVICIOS"))))</f>
        <v/>
      </c>
      <c r="P1557">
        <f>IF($O1557="WINBACK","Recuperar (winback)",IF($O1557="CONVERGENTE","Upgrade / más líneas",IF($O1557="SOLO MÓVIL","Ofrecer fijo + internet (FLBBTV)",IF($O1557="SOLO FIJO / INTERNET","Ofrecer línea móvil Nextphone","Oferta completa (móvil + fijo + internet)"))))</f>
        <v/>
      </c>
      <c r="Q1557">
        <f>$F1557+$H1557+$L1557</f>
        <v/>
      </c>
      <c r="R1557">
        <f>IFERROR(VLOOKUP($A1557,Registros!$B$2:$G$6000,6,0),IFERROR(VLOOKUP($D1557,Winback!$B$2:$C$300,2,0),""))</f>
        <v/>
      </c>
      <c r="S1557">
        <f>IF($E1557=1,"NP","")&amp;IF($G1557=1,"+MOV","")&amp;IF($I1557=1,"+CS","")&amp;IF($K1557=1,"+WB","")</f>
        <v/>
      </c>
      <c r="T1557">
        <f>$E1557+$G1557+$I1557+$K1557</f>
        <v/>
      </c>
    </row>
    <row r="1558">
      <c r="A1558" t="inlineStr">
        <is>
          <t>326444260100</t>
        </is>
      </c>
      <c r="B1558" t="inlineStr">
        <is>
          <t>32644426</t>
        </is>
      </c>
      <c r="C1558" t="inlineStr">
        <is>
          <t>HOTEL LA MEJORANA</t>
        </is>
      </c>
      <c r="D1558" t="inlineStr">
        <is>
          <t>HOTELLAMEJORANA</t>
        </is>
      </c>
      <c r="E1558">
        <f>IF(COUNTIFS(Registros!$A$2:$A$6000,"NP",Registros!$B$2:$B$6000,$A1558)&gt;0,1,0)</f>
        <v/>
      </c>
      <c r="F1558">
        <f>IF($E1558=1,SUMIFS(Registros!$F$2:$F$6000,Registros!$A$2:$A$6000,"NP",Registros!$B$2:$B$6000,$A1558),0)</f>
        <v/>
      </c>
      <c r="G1558">
        <f>IF(COUNTIFS(Registros!$A$2:$A$6000,"MOV",Registros!$B$2:$B$6000,$A1558)&gt;0,1,0)</f>
        <v/>
      </c>
      <c r="H1558">
        <f>IF($G1558=1,SUMIFS(Registros!$F$2:$F$6000,Registros!$A$2:$A$6000,"MOV",Registros!$B$2:$B$6000,$A1558),0)</f>
        <v/>
      </c>
      <c r="I1558">
        <f>IF(COUNTIFS(Registros!$A$2:$A$6000,"CS",Registros!$B$2:$B$6000,$A1558)&gt;0,1,0)</f>
        <v/>
      </c>
      <c r="J1558">
        <f>IF($I1558=1,SUMIFS(Registros!$I$2:$I$6000,Registros!$A$2:$A$6000,"CS",Registros!$B$2:$B$6000,$A1558),0)</f>
        <v/>
      </c>
      <c r="K1558">
        <f>IF(COUNTIFS(Winback!$K$2:$K$300,$D1558)&gt;0,1,0)</f>
        <v/>
      </c>
      <c r="L1558">
        <f>IF(AND($K1558=1,LEFT($A1558,3)="WB-"),SUMIFS(Winback!$D$2:$D$300,Winback!$K$2:$K$300,$D1558),0)</f>
        <v/>
      </c>
      <c r="M1558">
        <f>IF(OR($E1558=1,$G1558=1,SUMIFS(Registros!$J$2:$J$6000,Registros!$B$2:$B$6000,$A1558)&gt;0),1,0)</f>
        <v/>
      </c>
      <c r="N1558">
        <f>IF($J1558&gt;0,1,IF(COUNTIFS(Registros!$A$2:$A$6000,"CS",Registros!$B$2:$B$6000,$A1558,Registros!$K$2:$K$6000,"&lt;&gt;")&gt;0,1,0))</f>
        <v/>
      </c>
      <c r="O1558">
        <f>IF(AND($K1558=1,$E1558=0,$G1558=0,$I1558=0),"WINBACK",IF(AND($M1558=1,$N1558&gt;0),"CONVERGENTE",IF($M1558=1,"SOLO MÓVIL",IF($N1558&gt;0,"SOLO FIJO / INTERNET","SIN SERVICIOS"))))</f>
        <v/>
      </c>
      <c r="P1558">
        <f>IF($O1558="WINBACK","Recuperar (winback)",IF($O1558="CONVERGENTE","Upgrade / más líneas",IF($O1558="SOLO MÓVIL","Ofrecer fijo + internet (FLBBTV)",IF($O1558="SOLO FIJO / INTERNET","Ofrecer línea móvil Nextphone","Oferta completa (móvil + fijo + internet)"))))</f>
        <v/>
      </c>
      <c r="Q1558">
        <f>$F1558+$H1558+$L1558</f>
        <v/>
      </c>
      <c r="R1558">
        <f>IFERROR(VLOOKUP($A1558,Registros!$B$2:$G$6000,6,0),IFERROR(VLOOKUP($D1558,Winback!$B$2:$C$300,2,0),""))</f>
        <v/>
      </c>
      <c r="S1558">
        <f>IF($E1558=1,"NP","")&amp;IF($G1558=1,"+MOV","")&amp;IF($I1558=1,"+CS","")&amp;IF($K1558=1,"+WB","")</f>
        <v/>
      </c>
      <c r="T1558">
        <f>$E1558+$G1558+$I1558+$K1558</f>
        <v/>
      </c>
    </row>
    <row r="1559">
      <c r="A1559" t="inlineStr">
        <is>
          <t>326227800100</t>
        </is>
      </c>
      <c r="B1559" t="inlineStr">
        <is>
          <t>32622780</t>
        </is>
      </c>
      <c r="C1559" t="inlineStr">
        <is>
          <t>Feliciano Garcia</t>
        </is>
      </c>
      <c r="D1559" t="inlineStr">
        <is>
          <t>FELICIANOGARCIA</t>
        </is>
      </c>
      <c r="E1559">
        <f>IF(COUNTIFS(Registros!$A$2:$A$6000,"NP",Registros!$B$2:$B$6000,$A1559)&gt;0,1,0)</f>
        <v/>
      </c>
      <c r="F1559">
        <f>IF($E1559=1,SUMIFS(Registros!$F$2:$F$6000,Registros!$A$2:$A$6000,"NP",Registros!$B$2:$B$6000,$A1559),0)</f>
        <v/>
      </c>
      <c r="G1559">
        <f>IF(COUNTIFS(Registros!$A$2:$A$6000,"MOV",Registros!$B$2:$B$6000,$A1559)&gt;0,1,0)</f>
        <v/>
      </c>
      <c r="H1559">
        <f>IF($G1559=1,SUMIFS(Registros!$F$2:$F$6000,Registros!$A$2:$A$6000,"MOV",Registros!$B$2:$B$6000,$A1559),0)</f>
        <v/>
      </c>
      <c r="I1559">
        <f>IF(COUNTIFS(Registros!$A$2:$A$6000,"CS",Registros!$B$2:$B$6000,$A1559)&gt;0,1,0)</f>
        <v/>
      </c>
      <c r="J1559">
        <f>IF($I1559=1,SUMIFS(Registros!$I$2:$I$6000,Registros!$A$2:$A$6000,"CS",Registros!$B$2:$B$6000,$A1559),0)</f>
        <v/>
      </c>
      <c r="K1559">
        <f>IF(COUNTIFS(Winback!$K$2:$K$300,$D1559)&gt;0,1,0)</f>
        <v/>
      </c>
      <c r="L1559">
        <f>IF(AND($K1559=1,LEFT($A1559,3)="WB-"),SUMIFS(Winback!$D$2:$D$300,Winback!$K$2:$K$300,$D1559),0)</f>
        <v/>
      </c>
      <c r="M1559">
        <f>IF(OR($E1559=1,$G1559=1,SUMIFS(Registros!$J$2:$J$6000,Registros!$B$2:$B$6000,$A1559)&gt;0),1,0)</f>
        <v/>
      </c>
      <c r="N1559">
        <f>IF($J1559&gt;0,1,IF(COUNTIFS(Registros!$A$2:$A$6000,"CS",Registros!$B$2:$B$6000,$A1559,Registros!$K$2:$K$6000,"&lt;&gt;")&gt;0,1,0))</f>
        <v/>
      </c>
      <c r="O1559">
        <f>IF(AND($K1559=1,$E1559=0,$G1559=0,$I1559=0),"WINBACK",IF(AND($M1559=1,$N1559&gt;0),"CONVERGENTE",IF($M1559=1,"SOLO MÓVIL",IF($N1559&gt;0,"SOLO FIJO / INTERNET","SIN SERVICIOS"))))</f>
        <v/>
      </c>
      <c r="P1559">
        <f>IF($O1559="WINBACK","Recuperar (winback)",IF($O1559="CONVERGENTE","Upgrade / más líneas",IF($O1559="SOLO MÓVIL","Ofrecer fijo + internet (FLBBTV)",IF($O1559="SOLO FIJO / INTERNET","Ofrecer línea móvil Nextphone","Oferta completa (móvil + fijo + internet)"))))</f>
        <v/>
      </c>
      <c r="Q1559">
        <f>$F1559+$H1559+$L1559</f>
        <v/>
      </c>
      <c r="R1559">
        <f>IFERROR(VLOOKUP($A1559,Registros!$B$2:$G$6000,6,0),IFERROR(VLOOKUP($D1559,Winback!$B$2:$C$300,2,0),""))</f>
        <v/>
      </c>
      <c r="S1559">
        <f>IF($E1559=1,"NP","")&amp;IF($G1559=1,"+MOV","")&amp;IF($I1559=1,"+CS","")&amp;IF($K1559=1,"+WB","")</f>
        <v/>
      </c>
      <c r="T1559">
        <f>$E1559+$G1559+$I1559+$K1559</f>
        <v/>
      </c>
    </row>
    <row r="1560">
      <c r="A1560" t="inlineStr">
        <is>
          <t>353277590000</t>
        </is>
      </c>
      <c r="B1560" t="inlineStr">
        <is>
          <t>35327759</t>
        </is>
      </c>
      <c r="C1560" t="inlineStr">
        <is>
          <t>CONT Y ASEO EDICEGAR</t>
        </is>
      </c>
      <c r="D1560" t="inlineStr">
        <is>
          <t>CONTYASEOEDICEGAR</t>
        </is>
      </c>
      <c r="E1560">
        <f>IF(COUNTIFS(Registros!$A$2:$A$6000,"NP",Registros!$B$2:$B$6000,$A1560)&gt;0,1,0)</f>
        <v/>
      </c>
      <c r="F1560">
        <f>IF($E1560=1,SUMIFS(Registros!$F$2:$F$6000,Registros!$A$2:$A$6000,"NP",Registros!$B$2:$B$6000,$A1560),0)</f>
        <v/>
      </c>
      <c r="G1560">
        <f>IF(COUNTIFS(Registros!$A$2:$A$6000,"MOV",Registros!$B$2:$B$6000,$A1560)&gt;0,1,0)</f>
        <v/>
      </c>
      <c r="H1560">
        <f>IF($G1560=1,SUMIFS(Registros!$F$2:$F$6000,Registros!$A$2:$A$6000,"MOV",Registros!$B$2:$B$6000,$A1560),0)</f>
        <v/>
      </c>
      <c r="I1560">
        <f>IF(COUNTIFS(Registros!$A$2:$A$6000,"CS",Registros!$B$2:$B$6000,$A1560)&gt;0,1,0)</f>
        <v/>
      </c>
      <c r="J1560">
        <f>IF($I1560=1,SUMIFS(Registros!$I$2:$I$6000,Registros!$A$2:$A$6000,"CS",Registros!$B$2:$B$6000,$A1560),0)</f>
        <v/>
      </c>
      <c r="K1560">
        <f>IF(COUNTIFS(Winback!$K$2:$K$300,$D1560)&gt;0,1,0)</f>
        <v/>
      </c>
      <c r="L1560">
        <f>IF(AND($K1560=1,LEFT($A1560,3)="WB-"),SUMIFS(Winback!$D$2:$D$300,Winback!$K$2:$K$300,$D1560),0)</f>
        <v/>
      </c>
      <c r="M1560">
        <f>IF(OR($E1560=1,$G1560=1,SUMIFS(Registros!$J$2:$J$6000,Registros!$B$2:$B$6000,$A1560)&gt;0),1,0)</f>
        <v/>
      </c>
      <c r="N1560">
        <f>IF($J1560&gt;0,1,IF(COUNTIFS(Registros!$A$2:$A$6000,"CS",Registros!$B$2:$B$6000,$A1560,Registros!$K$2:$K$6000,"&lt;&gt;")&gt;0,1,0))</f>
        <v/>
      </c>
      <c r="O1560">
        <f>IF(AND($K1560=1,$E1560=0,$G1560=0,$I1560=0),"WINBACK",IF(AND($M1560=1,$N1560&gt;0),"CONVERGENTE",IF($M1560=1,"SOLO MÓVIL",IF($N1560&gt;0,"SOLO FIJO / INTERNET","SIN SERVICIOS"))))</f>
        <v/>
      </c>
      <c r="P1560">
        <f>IF($O1560="WINBACK","Recuperar (winback)",IF($O1560="CONVERGENTE","Upgrade / más líneas",IF($O1560="SOLO MÓVIL","Ofrecer fijo + internet (FLBBTV)",IF($O1560="SOLO FIJO / INTERNET","Ofrecer línea móvil Nextphone","Oferta completa (móvil + fijo + internet)"))))</f>
        <v/>
      </c>
      <c r="Q1560">
        <f>$F1560+$H1560+$L1560</f>
        <v/>
      </c>
      <c r="R1560">
        <f>IFERROR(VLOOKUP($A1560,Registros!$B$2:$G$6000,6,0),IFERROR(VLOOKUP($D1560,Winback!$B$2:$C$300,2,0),""))</f>
        <v/>
      </c>
      <c r="S1560">
        <f>IF($E1560=1,"NP","")&amp;IF($G1560=1,"+MOV","")&amp;IF($I1560=1,"+CS","")&amp;IF($K1560=1,"+WB","")</f>
        <v/>
      </c>
      <c r="T1560">
        <f>$E1560+$G1560+$I1560+$K1560</f>
        <v/>
      </c>
    </row>
    <row r="1561">
      <c r="A1561" t="inlineStr">
        <is>
          <t>359361960000</t>
        </is>
      </c>
      <c r="B1561" t="inlineStr">
        <is>
          <t>35936196</t>
        </is>
      </c>
      <c r="C1561" t="inlineStr">
        <is>
          <t>IDA VILLARREAL</t>
        </is>
      </c>
      <c r="D1561" t="inlineStr">
        <is>
          <t>IDAVILLARREAL</t>
        </is>
      </c>
      <c r="E1561">
        <f>IF(COUNTIFS(Registros!$A$2:$A$6000,"NP",Registros!$B$2:$B$6000,$A1561)&gt;0,1,0)</f>
        <v/>
      </c>
      <c r="F1561">
        <f>IF($E1561=1,SUMIFS(Registros!$F$2:$F$6000,Registros!$A$2:$A$6000,"NP",Registros!$B$2:$B$6000,$A1561),0)</f>
        <v/>
      </c>
      <c r="G1561">
        <f>IF(COUNTIFS(Registros!$A$2:$A$6000,"MOV",Registros!$B$2:$B$6000,$A1561)&gt;0,1,0)</f>
        <v/>
      </c>
      <c r="H1561">
        <f>IF($G1561=1,SUMIFS(Registros!$F$2:$F$6000,Registros!$A$2:$A$6000,"MOV",Registros!$B$2:$B$6000,$A1561),0)</f>
        <v/>
      </c>
      <c r="I1561">
        <f>IF(COUNTIFS(Registros!$A$2:$A$6000,"CS",Registros!$B$2:$B$6000,$A1561)&gt;0,1,0)</f>
        <v/>
      </c>
      <c r="J1561">
        <f>IF($I1561=1,SUMIFS(Registros!$I$2:$I$6000,Registros!$A$2:$A$6000,"CS",Registros!$B$2:$B$6000,$A1561),0)</f>
        <v/>
      </c>
      <c r="K1561">
        <f>IF(COUNTIFS(Winback!$K$2:$K$300,$D1561)&gt;0,1,0)</f>
        <v/>
      </c>
      <c r="L1561">
        <f>IF(AND($K1561=1,LEFT($A1561,3)="WB-"),SUMIFS(Winback!$D$2:$D$300,Winback!$K$2:$K$300,$D1561),0)</f>
        <v/>
      </c>
      <c r="M1561">
        <f>IF(OR($E1561=1,$G1561=1,SUMIFS(Registros!$J$2:$J$6000,Registros!$B$2:$B$6000,$A1561)&gt;0),1,0)</f>
        <v/>
      </c>
      <c r="N1561">
        <f>IF($J1561&gt;0,1,IF(COUNTIFS(Registros!$A$2:$A$6000,"CS",Registros!$B$2:$B$6000,$A1561,Registros!$K$2:$K$6000,"&lt;&gt;")&gt;0,1,0))</f>
        <v/>
      </c>
      <c r="O1561">
        <f>IF(AND($K1561=1,$E1561=0,$G1561=0,$I1561=0),"WINBACK",IF(AND($M1561=1,$N1561&gt;0),"CONVERGENTE",IF($M1561=1,"SOLO MÓVIL",IF($N1561&gt;0,"SOLO FIJO / INTERNET","SIN SERVICIOS"))))</f>
        <v/>
      </c>
      <c r="P1561">
        <f>IF($O1561="WINBACK","Recuperar (winback)",IF($O1561="CONVERGENTE","Upgrade / más líneas",IF($O1561="SOLO MÓVIL","Ofrecer fijo + internet (FLBBTV)",IF($O1561="SOLO FIJO / INTERNET","Ofrecer línea móvil Nextphone","Oferta completa (móvil + fijo + internet)"))))</f>
        <v/>
      </c>
      <c r="Q1561">
        <f>$F1561+$H1561+$L1561</f>
        <v/>
      </c>
      <c r="R1561">
        <f>IFERROR(VLOOKUP($A1561,Registros!$B$2:$G$6000,6,0),IFERROR(VLOOKUP($D1561,Winback!$B$2:$C$300,2,0),""))</f>
        <v/>
      </c>
      <c r="S1561">
        <f>IF($E1561=1,"NP","")&amp;IF($G1561=1,"+MOV","")&amp;IF($I1561=1,"+CS","")&amp;IF($K1561=1,"+WB","")</f>
        <v/>
      </c>
      <c r="T1561">
        <f>$E1561+$G1561+$I1561+$K1561</f>
        <v/>
      </c>
    </row>
    <row r="1562">
      <c r="A1562" t="inlineStr">
        <is>
          <t>359115240000</t>
        </is>
      </c>
      <c r="B1562" t="inlineStr">
        <is>
          <t>35911524</t>
        </is>
      </c>
      <c r="C1562" t="inlineStr">
        <is>
          <t>JOSE MANUEL IBARRA CALDERON</t>
        </is>
      </c>
      <c r="D1562" t="inlineStr">
        <is>
          <t>JOSEMANUELIBARRACALDERON</t>
        </is>
      </c>
      <c r="E1562">
        <f>IF(COUNTIFS(Registros!$A$2:$A$6000,"NP",Registros!$B$2:$B$6000,$A1562)&gt;0,1,0)</f>
        <v/>
      </c>
      <c r="F1562">
        <f>IF($E1562=1,SUMIFS(Registros!$F$2:$F$6000,Registros!$A$2:$A$6000,"NP",Registros!$B$2:$B$6000,$A1562),0)</f>
        <v/>
      </c>
      <c r="G1562">
        <f>IF(COUNTIFS(Registros!$A$2:$A$6000,"MOV",Registros!$B$2:$B$6000,$A1562)&gt;0,1,0)</f>
        <v/>
      </c>
      <c r="H1562">
        <f>IF($G1562=1,SUMIFS(Registros!$F$2:$F$6000,Registros!$A$2:$A$6000,"MOV",Registros!$B$2:$B$6000,$A1562),0)</f>
        <v/>
      </c>
      <c r="I1562">
        <f>IF(COUNTIFS(Registros!$A$2:$A$6000,"CS",Registros!$B$2:$B$6000,$A1562)&gt;0,1,0)</f>
        <v/>
      </c>
      <c r="J1562">
        <f>IF($I1562=1,SUMIFS(Registros!$I$2:$I$6000,Registros!$A$2:$A$6000,"CS",Registros!$B$2:$B$6000,$A1562),0)</f>
        <v/>
      </c>
      <c r="K1562">
        <f>IF(COUNTIFS(Winback!$K$2:$K$300,$D1562)&gt;0,1,0)</f>
        <v/>
      </c>
      <c r="L1562">
        <f>IF(AND($K1562=1,LEFT($A1562,3)="WB-"),SUMIFS(Winback!$D$2:$D$300,Winback!$K$2:$K$300,$D1562),0)</f>
        <v/>
      </c>
      <c r="M1562">
        <f>IF(OR($E1562=1,$G1562=1,SUMIFS(Registros!$J$2:$J$6000,Registros!$B$2:$B$6000,$A1562)&gt;0),1,0)</f>
        <v/>
      </c>
      <c r="N1562">
        <f>IF($J1562&gt;0,1,IF(COUNTIFS(Registros!$A$2:$A$6000,"CS",Registros!$B$2:$B$6000,$A1562,Registros!$K$2:$K$6000,"&lt;&gt;")&gt;0,1,0))</f>
        <v/>
      </c>
      <c r="O1562">
        <f>IF(AND($K1562=1,$E1562=0,$G1562=0,$I1562=0),"WINBACK",IF(AND($M1562=1,$N1562&gt;0),"CONVERGENTE",IF($M1562=1,"SOLO MÓVIL",IF($N1562&gt;0,"SOLO FIJO / INTERNET","SIN SERVICIOS"))))</f>
        <v/>
      </c>
      <c r="P1562">
        <f>IF($O1562="WINBACK","Recuperar (winback)",IF($O1562="CONVERGENTE","Upgrade / más líneas",IF($O1562="SOLO MÓVIL","Ofrecer fijo + internet (FLBBTV)",IF($O1562="SOLO FIJO / INTERNET","Ofrecer línea móvil Nextphone","Oferta completa (móvil + fijo + internet)"))))</f>
        <v/>
      </c>
      <c r="Q1562">
        <f>$F1562+$H1562+$L1562</f>
        <v/>
      </c>
      <c r="R1562">
        <f>IFERROR(VLOOKUP($A1562,Registros!$B$2:$G$6000,6,0),IFERROR(VLOOKUP($D1562,Winback!$B$2:$C$300,2,0),""))</f>
        <v/>
      </c>
      <c r="S1562">
        <f>IF($E1562=1,"NP","")&amp;IF($G1562=1,"+MOV","")&amp;IF($I1562=1,"+CS","")&amp;IF($K1562=1,"+WB","")</f>
        <v/>
      </c>
      <c r="T1562">
        <f>$E1562+$G1562+$I1562+$K1562</f>
        <v/>
      </c>
    </row>
    <row r="1563">
      <c r="A1563" t="inlineStr">
        <is>
          <t>329474440000</t>
        </is>
      </c>
      <c r="B1563" t="inlineStr">
        <is>
          <t>32947444</t>
        </is>
      </c>
      <c r="C1563" t="inlineStr">
        <is>
          <t>Nelson E loy Acevedo Vasquez</t>
        </is>
      </c>
      <c r="D1563" t="inlineStr">
        <is>
          <t>NELSONELOYACEVEDOVASQUEZ</t>
        </is>
      </c>
      <c r="E1563">
        <f>IF(COUNTIFS(Registros!$A$2:$A$6000,"NP",Registros!$B$2:$B$6000,$A1563)&gt;0,1,0)</f>
        <v/>
      </c>
      <c r="F1563">
        <f>IF($E1563=1,SUMIFS(Registros!$F$2:$F$6000,Registros!$A$2:$A$6000,"NP",Registros!$B$2:$B$6000,$A1563),0)</f>
        <v/>
      </c>
      <c r="G1563">
        <f>IF(COUNTIFS(Registros!$A$2:$A$6000,"MOV",Registros!$B$2:$B$6000,$A1563)&gt;0,1,0)</f>
        <v/>
      </c>
      <c r="H1563">
        <f>IF($G1563=1,SUMIFS(Registros!$F$2:$F$6000,Registros!$A$2:$A$6000,"MOV",Registros!$B$2:$B$6000,$A1563),0)</f>
        <v/>
      </c>
      <c r="I1563">
        <f>IF(COUNTIFS(Registros!$A$2:$A$6000,"CS",Registros!$B$2:$B$6000,$A1563)&gt;0,1,0)</f>
        <v/>
      </c>
      <c r="J1563">
        <f>IF($I1563=1,SUMIFS(Registros!$I$2:$I$6000,Registros!$A$2:$A$6000,"CS",Registros!$B$2:$B$6000,$A1563),0)</f>
        <v/>
      </c>
      <c r="K1563">
        <f>IF(COUNTIFS(Winback!$K$2:$K$300,$D1563)&gt;0,1,0)</f>
        <v/>
      </c>
      <c r="L1563">
        <f>IF(AND($K1563=1,LEFT($A1563,3)="WB-"),SUMIFS(Winback!$D$2:$D$300,Winback!$K$2:$K$300,$D1563),0)</f>
        <v/>
      </c>
      <c r="M1563">
        <f>IF(OR($E1563=1,$G1563=1,SUMIFS(Registros!$J$2:$J$6000,Registros!$B$2:$B$6000,$A1563)&gt;0),1,0)</f>
        <v/>
      </c>
      <c r="N1563">
        <f>IF($J1563&gt;0,1,IF(COUNTIFS(Registros!$A$2:$A$6000,"CS",Registros!$B$2:$B$6000,$A1563,Registros!$K$2:$K$6000,"&lt;&gt;")&gt;0,1,0))</f>
        <v/>
      </c>
      <c r="O1563">
        <f>IF(AND($K1563=1,$E1563=0,$G1563=0,$I1563=0),"WINBACK",IF(AND($M1563=1,$N1563&gt;0),"CONVERGENTE",IF($M1563=1,"SOLO MÓVIL",IF($N1563&gt;0,"SOLO FIJO / INTERNET","SIN SERVICIOS"))))</f>
        <v/>
      </c>
      <c r="P1563">
        <f>IF($O1563="WINBACK","Recuperar (winback)",IF($O1563="CONVERGENTE","Upgrade / más líneas",IF($O1563="SOLO MÓVIL","Ofrecer fijo + internet (FLBBTV)",IF($O1563="SOLO FIJO / INTERNET","Ofrecer línea móvil Nextphone","Oferta completa (móvil + fijo + internet)"))))</f>
        <v/>
      </c>
      <c r="Q1563">
        <f>$F1563+$H1563+$L1563</f>
        <v/>
      </c>
      <c r="R1563">
        <f>IFERROR(VLOOKUP($A1563,Registros!$B$2:$G$6000,6,0),IFERROR(VLOOKUP($D1563,Winback!$B$2:$C$300,2,0),""))</f>
        <v/>
      </c>
      <c r="S1563">
        <f>IF($E1563=1,"NP","")&amp;IF($G1563=1,"+MOV","")&amp;IF($I1563=1,"+CS","")&amp;IF($K1563=1,"+WB","")</f>
        <v/>
      </c>
      <c r="T1563">
        <f>$E1563+$G1563+$I1563+$K1563</f>
        <v/>
      </c>
    </row>
    <row r="1564">
      <c r="A1564" t="inlineStr">
        <is>
          <t>321474140200</t>
        </is>
      </c>
      <c r="B1564" t="inlineStr">
        <is>
          <t>32147414</t>
        </is>
      </c>
      <c r="C1564" t="inlineStr">
        <is>
          <t>Constructora Quebec</t>
        </is>
      </c>
      <c r="D1564" t="inlineStr">
        <is>
          <t>CONSTRUCTORAQUEBEC</t>
        </is>
      </c>
      <c r="E1564">
        <f>IF(COUNTIFS(Registros!$A$2:$A$6000,"NP",Registros!$B$2:$B$6000,$A1564)&gt;0,1,0)</f>
        <v/>
      </c>
      <c r="F1564">
        <f>IF($E1564=1,SUMIFS(Registros!$F$2:$F$6000,Registros!$A$2:$A$6000,"NP",Registros!$B$2:$B$6000,$A1564),0)</f>
        <v/>
      </c>
      <c r="G1564">
        <f>IF(COUNTIFS(Registros!$A$2:$A$6000,"MOV",Registros!$B$2:$B$6000,$A1564)&gt;0,1,0)</f>
        <v/>
      </c>
      <c r="H1564">
        <f>IF($G1564=1,SUMIFS(Registros!$F$2:$F$6000,Registros!$A$2:$A$6000,"MOV",Registros!$B$2:$B$6000,$A1564),0)</f>
        <v/>
      </c>
      <c r="I1564">
        <f>IF(COUNTIFS(Registros!$A$2:$A$6000,"CS",Registros!$B$2:$B$6000,$A1564)&gt;0,1,0)</f>
        <v/>
      </c>
      <c r="J1564">
        <f>IF($I1564=1,SUMIFS(Registros!$I$2:$I$6000,Registros!$A$2:$A$6000,"CS",Registros!$B$2:$B$6000,$A1564),0)</f>
        <v/>
      </c>
      <c r="K1564">
        <f>IF(COUNTIFS(Winback!$K$2:$K$300,$D1564)&gt;0,1,0)</f>
        <v/>
      </c>
      <c r="L1564">
        <f>IF(AND($K1564=1,LEFT($A1564,3)="WB-"),SUMIFS(Winback!$D$2:$D$300,Winback!$K$2:$K$300,$D1564),0)</f>
        <v/>
      </c>
      <c r="M1564">
        <f>IF(OR($E1564=1,$G1564=1,SUMIFS(Registros!$J$2:$J$6000,Registros!$B$2:$B$6000,$A1564)&gt;0),1,0)</f>
        <v/>
      </c>
      <c r="N1564">
        <f>IF($J1564&gt;0,1,IF(COUNTIFS(Registros!$A$2:$A$6000,"CS",Registros!$B$2:$B$6000,$A1564,Registros!$K$2:$K$6000,"&lt;&gt;")&gt;0,1,0))</f>
        <v/>
      </c>
      <c r="O1564">
        <f>IF(AND($K1564=1,$E1564=0,$G1564=0,$I1564=0),"WINBACK",IF(AND($M1564=1,$N1564&gt;0),"CONVERGENTE",IF($M1564=1,"SOLO MÓVIL",IF($N1564&gt;0,"SOLO FIJO / INTERNET","SIN SERVICIOS"))))</f>
        <v/>
      </c>
      <c r="P1564">
        <f>IF($O1564="WINBACK","Recuperar (winback)",IF($O1564="CONVERGENTE","Upgrade / más líneas",IF($O1564="SOLO MÓVIL","Ofrecer fijo + internet (FLBBTV)",IF($O1564="SOLO FIJO / INTERNET","Ofrecer línea móvil Nextphone","Oferta completa (móvil + fijo + internet)"))))</f>
        <v/>
      </c>
      <c r="Q1564">
        <f>$F1564+$H1564+$L1564</f>
        <v/>
      </c>
      <c r="R1564">
        <f>IFERROR(VLOOKUP($A1564,Registros!$B$2:$G$6000,6,0),IFERROR(VLOOKUP($D1564,Winback!$B$2:$C$300,2,0),""))</f>
        <v/>
      </c>
      <c r="S1564">
        <f>IF($E1564=1,"NP","")&amp;IF($G1564=1,"+MOV","")&amp;IF($I1564=1,"+CS","")&amp;IF($K1564=1,"+WB","")</f>
        <v/>
      </c>
      <c r="T1564">
        <f>$E1564+$G1564+$I1564+$K1564</f>
        <v/>
      </c>
    </row>
    <row r="1565">
      <c r="A1565" t="inlineStr">
        <is>
          <t>353105280000</t>
        </is>
      </c>
      <c r="B1565" t="inlineStr">
        <is>
          <t>35310528</t>
        </is>
      </c>
      <c r="C1565" t="inlineStr">
        <is>
          <t>PLINIO MEDINA</t>
        </is>
      </c>
      <c r="D1565" t="inlineStr">
        <is>
          <t>PLINIOMEDINA</t>
        </is>
      </c>
      <c r="E1565">
        <f>IF(COUNTIFS(Registros!$A$2:$A$6000,"NP",Registros!$B$2:$B$6000,$A1565)&gt;0,1,0)</f>
        <v/>
      </c>
      <c r="F1565">
        <f>IF($E1565=1,SUMIFS(Registros!$F$2:$F$6000,Registros!$A$2:$A$6000,"NP",Registros!$B$2:$B$6000,$A1565),0)</f>
        <v/>
      </c>
      <c r="G1565">
        <f>IF(COUNTIFS(Registros!$A$2:$A$6000,"MOV",Registros!$B$2:$B$6000,$A1565)&gt;0,1,0)</f>
        <v/>
      </c>
      <c r="H1565">
        <f>IF($G1565=1,SUMIFS(Registros!$F$2:$F$6000,Registros!$A$2:$A$6000,"MOV",Registros!$B$2:$B$6000,$A1565),0)</f>
        <v/>
      </c>
      <c r="I1565">
        <f>IF(COUNTIFS(Registros!$A$2:$A$6000,"CS",Registros!$B$2:$B$6000,$A1565)&gt;0,1,0)</f>
        <v/>
      </c>
      <c r="J1565">
        <f>IF($I1565=1,SUMIFS(Registros!$I$2:$I$6000,Registros!$A$2:$A$6000,"CS",Registros!$B$2:$B$6000,$A1565),0)</f>
        <v/>
      </c>
      <c r="K1565">
        <f>IF(COUNTIFS(Winback!$K$2:$K$300,$D1565)&gt;0,1,0)</f>
        <v/>
      </c>
      <c r="L1565">
        <f>IF(AND($K1565=1,LEFT($A1565,3)="WB-"),SUMIFS(Winback!$D$2:$D$300,Winback!$K$2:$K$300,$D1565),0)</f>
        <v/>
      </c>
      <c r="M1565">
        <f>IF(OR($E1565=1,$G1565=1,SUMIFS(Registros!$J$2:$J$6000,Registros!$B$2:$B$6000,$A1565)&gt;0),1,0)</f>
        <v/>
      </c>
      <c r="N1565">
        <f>IF($J1565&gt;0,1,IF(COUNTIFS(Registros!$A$2:$A$6000,"CS",Registros!$B$2:$B$6000,$A1565,Registros!$K$2:$K$6000,"&lt;&gt;")&gt;0,1,0))</f>
        <v/>
      </c>
      <c r="O1565">
        <f>IF(AND($K1565=1,$E1565=0,$G1565=0,$I1565=0),"WINBACK",IF(AND($M1565=1,$N1565&gt;0),"CONVERGENTE",IF($M1565=1,"SOLO MÓVIL",IF($N1565&gt;0,"SOLO FIJO / INTERNET","SIN SERVICIOS"))))</f>
        <v/>
      </c>
      <c r="P1565">
        <f>IF($O1565="WINBACK","Recuperar (winback)",IF($O1565="CONVERGENTE","Upgrade / más líneas",IF($O1565="SOLO MÓVIL","Ofrecer fijo + internet (FLBBTV)",IF($O1565="SOLO FIJO / INTERNET","Ofrecer línea móvil Nextphone","Oferta completa (móvil + fijo + internet)"))))</f>
        <v/>
      </c>
      <c r="Q1565">
        <f>$F1565+$H1565+$L1565</f>
        <v/>
      </c>
      <c r="R1565">
        <f>IFERROR(VLOOKUP($A1565,Registros!$B$2:$G$6000,6,0),IFERROR(VLOOKUP($D1565,Winback!$B$2:$C$300,2,0),""))</f>
        <v/>
      </c>
      <c r="S1565">
        <f>IF($E1565=1,"NP","")&amp;IF($G1565=1,"+MOV","")&amp;IF($I1565=1,"+CS","")&amp;IF($K1565=1,"+WB","")</f>
        <v/>
      </c>
      <c r="T1565">
        <f>$E1565+$G1565+$I1565+$K1565</f>
        <v/>
      </c>
    </row>
    <row r="1566">
      <c r="A1566" t="inlineStr">
        <is>
          <t>351346630000</t>
        </is>
      </c>
      <c r="B1566" t="inlineStr">
        <is>
          <t>35134663</t>
        </is>
      </c>
      <c r="C1566" t="inlineStr">
        <is>
          <t>JOSEFINA MORENO</t>
        </is>
      </c>
      <c r="D1566" t="inlineStr">
        <is>
          <t>JOSEFINAMORENO</t>
        </is>
      </c>
      <c r="E1566">
        <f>IF(COUNTIFS(Registros!$A$2:$A$6000,"NP",Registros!$B$2:$B$6000,$A1566)&gt;0,1,0)</f>
        <v/>
      </c>
      <c r="F1566">
        <f>IF($E1566=1,SUMIFS(Registros!$F$2:$F$6000,Registros!$A$2:$A$6000,"NP",Registros!$B$2:$B$6000,$A1566),0)</f>
        <v/>
      </c>
      <c r="G1566">
        <f>IF(COUNTIFS(Registros!$A$2:$A$6000,"MOV",Registros!$B$2:$B$6000,$A1566)&gt;0,1,0)</f>
        <v/>
      </c>
      <c r="H1566">
        <f>IF($G1566=1,SUMIFS(Registros!$F$2:$F$6000,Registros!$A$2:$A$6000,"MOV",Registros!$B$2:$B$6000,$A1566),0)</f>
        <v/>
      </c>
      <c r="I1566">
        <f>IF(COUNTIFS(Registros!$A$2:$A$6000,"CS",Registros!$B$2:$B$6000,$A1566)&gt;0,1,0)</f>
        <v/>
      </c>
      <c r="J1566">
        <f>IF($I1566=1,SUMIFS(Registros!$I$2:$I$6000,Registros!$A$2:$A$6000,"CS",Registros!$B$2:$B$6000,$A1566),0)</f>
        <v/>
      </c>
      <c r="K1566">
        <f>IF(COUNTIFS(Winback!$K$2:$K$300,$D1566)&gt;0,1,0)</f>
        <v/>
      </c>
      <c r="L1566">
        <f>IF(AND($K1566=1,LEFT($A1566,3)="WB-"),SUMIFS(Winback!$D$2:$D$300,Winback!$K$2:$K$300,$D1566),0)</f>
        <v/>
      </c>
      <c r="M1566">
        <f>IF(OR($E1566=1,$G1566=1,SUMIFS(Registros!$J$2:$J$6000,Registros!$B$2:$B$6000,$A1566)&gt;0),1,0)</f>
        <v/>
      </c>
      <c r="N1566">
        <f>IF($J1566&gt;0,1,IF(COUNTIFS(Registros!$A$2:$A$6000,"CS",Registros!$B$2:$B$6000,$A1566,Registros!$K$2:$K$6000,"&lt;&gt;")&gt;0,1,0))</f>
        <v/>
      </c>
      <c r="O1566">
        <f>IF(AND($K1566=1,$E1566=0,$G1566=0,$I1566=0),"WINBACK",IF(AND($M1566=1,$N1566&gt;0),"CONVERGENTE",IF($M1566=1,"SOLO MÓVIL",IF($N1566&gt;0,"SOLO FIJO / INTERNET","SIN SERVICIOS"))))</f>
        <v/>
      </c>
      <c r="P1566">
        <f>IF($O1566="WINBACK","Recuperar (winback)",IF($O1566="CONVERGENTE","Upgrade / más líneas",IF($O1566="SOLO MÓVIL","Ofrecer fijo + internet (FLBBTV)",IF($O1566="SOLO FIJO / INTERNET","Ofrecer línea móvil Nextphone","Oferta completa (móvil + fijo + internet)"))))</f>
        <v/>
      </c>
      <c r="Q1566">
        <f>$F1566+$H1566+$L1566</f>
        <v/>
      </c>
      <c r="R1566">
        <f>IFERROR(VLOOKUP($A1566,Registros!$B$2:$G$6000,6,0),IFERROR(VLOOKUP($D1566,Winback!$B$2:$C$300,2,0),""))</f>
        <v/>
      </c>
      <c r="S1566">
        <f>IF($E1566=1,"NP","")&amp;IF($G1566=1,"+MOV","")&amp;IF($I1566=1,"+CS","")&amp;IF($K1566=1,"+WB","")</f>
        <v/>
      </c>
      <c r="T1566">
        <f>$E1566+$G1566+$I1566+$K1566</f>
        <v/>
      </c>
    </row>
    <row r="1567">
      <c r="A1567" t="inlineStr">
        <is>
          <t>351336310000</t>
        </is>
      </c>
      <c r="B1567" t="inlineStr">
        <is>
          <t>35133631</t>
        </is>
      </c>
      <c r="C1567" t="inlineStr">
        <is>
          <t>ISIDRO MITRE</t>
        </is>
      </c>
      <c r="D1567" t="inlineStr">
        <is>
          <t>ISIDROMITRE</t>
        </is>
      </c>
      <c r="E1567">
        <f>IF(COUNTIFS(Registros!$A$2:$A$6000,"NP",Registros!$B$2:$B$6000,$A1567)&gt;0,1,0)</f>
        <v/>
      </c>
      <c r="F1567">
        <f>IF($E1567=1,SUMIFS(Registros!$F$2:$F$6000,Registros!$A$2:$A$6000,"NP",Registros!$B$2:$B$6000,$A1567),0)</f>
        <v/>
      </c>
      <c r="G1567">
        <f>IF(COUNTIFS(Registros!$A$2:$A$6000,"MOV",Registros!$B$2:$B$6000,$A1567)&gt;0,1,0)</f>
        <v/>
      </c>
      <c r="H1567">
        <f>IF($G1567=1,SUMIFS(Registros!$F$2:$F$6000,Registros!$A$2:$A$6000,"MOV",Registros!$B$2:$B$6000,$A1567),0)</f>
        <v/>
      </c>
      <c r="I1567">
        <f>IF(COUNTIFS(Registros!$A$2:$A$6000,"CS",Registros!$B$2:$B$6000,$A1567)&gt;0,1,0)</f>
        <v/>
      </c>
      <c r="J1567">
        <f>IF($I1567=1,SUMIFS(Registros!$I$2:$I$6000,Registros!$A$2:$A$6000,"CS",Registros!$B$2:$B$6000,$A1567),0)</f>
        <v/>
      </c>
      <c r="K1567">
        <f>IF(COUNTIFS(Winback!$K$2:$K$300,$D1567)&gt;0,1,0)</f>
        <v/>
      </c>
      <c r="L1567">
        <f>IF(AND($K1567=1,LEFT($A1567,3)="WB-"),SUMIFS(Winback!$D$2:$D$300,Winback!$K$2:$K$300,$D1567),0)</f>
        <v/>
      </c>
      <c r="M1567">
        <f>IF(OR($E1567=1,$G1567=1,SUMIFS(Registros!$J$2:$J$6000,Registros!$B$2:$B$6000,$A1567)&gt;0),1,0)</f>
        <v/>
      </c>
      <c r="N1567">
        <f>IF($J1567&gt;0,1,IF(COUNTIFS(Registros!$A$2:$A$6000,"CS",Registros!$B$2:$B$6000,$A1567,Registros!$K$2:$K$6000,"&lt;&gt;")&gt;0,1,0))</f>
        <v/>
      </c>
      <c r="O1567">
        <f>IF(AND($K1567=1,$E1567=0,$G1567=0,$I1567=0),"WINBACK",IF(AND($M1567=1,$N1567&gt;0),"CONVERGENTE",IF($M1567=1,"SOLO MÓVIL",IF($N1567&gt;0,"SOLO FIJO / INTERNET","SIN SERVICIOS"))))</f>
        <v/>
      </c>
      <c r="P1567">
        <f>IF($O1567="WINBACK","Recuperar (winback)",IF($O1567="CONVERGENTE","Upgrade / más líneas",IF($O1567="SOLO MÓVIL","Ofrecer fijo + internet (FLBBTV)",IF($O1567="SOLO FIJO / INTERNET","Ofrecer línea móvil Nextphone","Oferta completa (móvil + fijo + internet)"))))</f>
        <v/>
      </c>
      <c r="Q1567">
        <f>$F1567+$H1567+$L1567</f>
        <v/>
      </c>
      <c r="R1567">
        <f>IFERROR(VLOOKUP($A1567,Registros!$B$2:$G$6000,6,0),IFERROR(VLOOKUP($D1567,Winback!$B$2:$C$300,2,0),""))</f>
        <v/>
      </c>
      <c r="S1567">
        <f>IF($E1567=1,"NP","")&amp;IF($G1567=1,"+MOV","")&amp;IF($I1567=1,"+CS","")&amp;IF($K1567=1,"+WB","")</f>
        <v/>
      </c>
      <c r="T1567">
        <f>$E1567+$G1567+$I1567+$K1567</f>
        <v/>
      </c>
    </row>
    <row r="1568">
      <c r="A1568" t="inlineStr">
        <is>
          <t>321858490100</t>
        </is>
      </c>
      <c r="B1568" t="inlineStr">
        <is>
          <t>32185849</t>
        </is>
      </c>
      <c r="C1568" t="inlineStr">
        <is>
          <t>Construccione</t>
        </is>
      </c>
      <c r="D1568" t="inlineStr">
        <is>
          <t>CONSTRUCCIONE</t>
        </is>
      </c>
      <c r="E1568">
        <f>IF(COUNTIFS(Registros!$A$2:$A$6000,"NP",Registros!$B$2:$B$6000,$A1568)&gt;0,1,0)</f>
        <v/>
      </c>
      <c r="F1568">
        <f>IF($E1568=1,SUMIFS(Registros!$F$2:$F$6000,Registros!$A$2:$A$6000,"NP",Registros!$B$2:$B$6000,$A1568),0)</f>
        <v/>
      </c>
      <c r="G1568">
        <f>IF(COUNTIFS(Registros!$A$2:$A$6000,"MOV",Registros!$B$2:$B$6000,$A1568)&gt;0,1,0)</f>
        <v/>
      </c>
      <c r="H1568">
        <f>IF($G1568=1,SUMIFS(Registros!$F$2:$F$6000,Registros!$A$2:$A$6000,"MOV",Registros!$B$2:$B$6000,$A1568),0)</f>
        <v/>
      </c>
      <c r="I1568">
        <f>IF(COUNTIFS(Registros!$A$2:$A$6000,"CS",Registros!$B$2:$B$6000,$A1568)&gt;0,1,0)</f>
        <v/>
      </c>
      <c r="J1568">
        <f>IF($I1568=1,SUMIFS(Registros!$I$2:$I$6000,Registros!$A$2:$A$6000,"CS",Registros!$B$2:$B$6000,$A1568),0)</f>
        <v/>
      </c>
      <c r="K1568">
        <f>IF(COUNTIFS(Winback!$K$2:$K$300,$D1568)&gt;0,1,0)</f>
        <v/>
      </c>
      <c r="L1568">
        <f>IF(AND($K1568=1,LEFT($A1568,3)="WB-"),SUMIFS(Winback!$D$2:$D$300,Winback!$K$2:$K$300,$D1568),0)</f>
        <v/>
      </c>
      <c r="M1568">
        <f>IF(OR($E1568=1,$G1568=1,SUMIFS(Registros!$J$2:$J$6000,Registros!$B$2:$B$6000,$A1568)&gt;0),1,0)</f>
        <v/>
      </c>
      <c r="N1568">
        <f>IF($J1568&gt;0,1,IF(COUNTIFS(Registros!$A$2:$A$6000,"CS",Registros!$B$2:$B$6000,$A1568,Registros!$K$2:$K$6000,"&lt;&gt;")&gt;0,1,0))</f>
        <v/>
      </c>
      <c r="O1568">
        <f>IF(AND($K1568=1,$E1568=0,$G1568=0,$I1568=0),"WINBACK",IF(AND($M1568=1,$N1568&gt;0),"CONVERGENTE",IF($M1568=1,"SOLO MÓVIL",IF($N1568&gt;0,"SOLO FIJO / INTERNET","SIN SERVICIOS"))))</f>
        <v/>
      </c>
      <c r="P1568">
        <f>IF($O1568="WINBACK","Recuperar (winback)",IF($O1568="CONVERGENTE","Upgrade / más líneas",IF($O1568="SOLO MÓVIL","Ofrecer fijo + internet (FLBBTV)",IF($O1568="SOLO FIJO / INTERNET","Ofrecer línea móvil Nextphone","Oferta completa (móvil + fijo + internet)"))))</f>
        <v/>
      </c>
      <c r="Q1568">
        <f>$F1568+$H1568+$L1568</f>
        <v/>
      </c>
      <c r="R1568">
        <f>IFERROR(VLOOKUP($A1568,Registros!$B$2:$G$6000,6,0),IFERROR(VLOOKUP($D1568,Winback!$B$2:$C$300,2,0),""))</f>
        <v/>
      </c>
      <c r="S1568">
        <f>IF($E1568=1,"NP","")&amp;IF($G1568=1,"+MOV","")&amp;IF($I1568=1,"+CS","")&amp;IF($K1568=1,"+WB","")</f>
        <v/>
      </c>
      <c r="T1568">
        <f>$E1568+$G1568+$I1568+$K1568</f>
        <v/>
      </c>
    </row>
    <row r="1569">
      <c r="A1569" t="inlineStr">
        <is>
          <t>312211880000</t>
        </is>
      </c>
      <c r="B1569" t="inlineStr">
        <is>
          <t>31221188</t>
        </is>
      </c>
      <c r="C1569" t="inlineStr">
        <is>
          <t>INMAQUIP PANAMA, S. A. -</t>
        </is>
      </c>
      <c r="D1569" t="inlineStr">
        <is>
          <t>INMAQUIPPANAMASA</t>
        </is>
      </c>
      <c r="E1569">
        <f>IF(COUNTIFS(Registros!$A$2:$A$6000,"NP",Registros!$B$2:$B$6000,$A1569)&gt;0,1,0)</f>
        <v/>
      </c>
      <c r="F1569">
        <f>IF($E1569=1,SUMIFS(Registros!$F$2:$F$6000,Registros!$A$2:$A$6000,"NP",Registros!$B$2:$B$6000,$A1569),0)</f>
        <v/>
      </c>
      <c r="G1569">
        <f>IF(COUNTIFS(Registros!$A$2:$A$6000,"MOV",Registros!$B$2:$B$6000,$A1569)&gt;0,1,0)</f>
        <v/>
      </c>
      <c r="H1569">
        <f>IF($G1569=1,SUMIFS(Registros!$F$2:$F$6000,Registros!$A$2:$A$6000,"MOV",Registros!$B$2:$B$6000,$A1569),0)</f>
        <v/>
      </c>
      <c r="I1569">
        <f>IF(COUNTIFS(Registros!$A$2:$A$6000,"CS",Registros!$B$2:$B$6000,$A1569)&gt;0,1,0)</f>
        <v/>
      </c>
      <c r="J1569">
        <f>IF($I1569=1,SUMIFS(Registros!$I$2:$I$6000,Registros!$A$2:$A$6000,"CS",Registros!$B$2:$B$6000,$A1569),0)</f>
        <v/>
      </c>
      <c r="K1569">
        <f>IF(COUNTIFS(Winback!$K$2:$K$300,$D1569)&gt;0,1,0)</f>
        <v/>
      </c>
      <c r="L1569">
        <f>IF(AND($K1569=1,LEFT($A1569,3)="WB-"),SUMIFS(Winback!$D$2:$D$300,Winback!$K$2:$K$300,$D1569),0)</f>
        <v/>
      </c>
      <c r="M1569">
        <f>IF(OR($E1569=1,$G1569=1,SUMIFS(Registros!$J$2:$J$6000,Registros!$B$2:$B$6000,$A1569)&gt;0),1,0)</f>
        <v/>
      </c>
      <c r="N1569">
        <f>IF($J1569&gt;0,1,IF(COUNTIFS(Registros!$A$2:$A$6000,"CS",Registros!$B$2:$B$6000,$A1569,Registros!$K$2:$K$6000,"&lt;&gt;")&gt;0,1,0))</f>
        <v/>
      </c>
      <c r="O1569">
        <f>IF(AND($K1569=1,$E1569=0,$G1569=0,$I1569=0),"WINBACK",IF(AND($M1569=1,$N1569&gt;0),"CONVERGENTE",IF($M1569=1,"SOLO MÓVIL",IF($N1569&gt;0,"SOLO FIJO / INTERNET","SIN SERVICIOS"))))</f>
        <v/>
      </c>
      <c r="P1569">
        <f>IF($O1569="WINBACK","Recuperar (winback)",IF($O1569="CONVERGENTE","Upgrade / más líneas",IF($O1569="SOLO MÓVIL","Ofrecer fijo + internet (FLBBTV)",IF($O1569="SOLO FIJO / INTERNET","Ofrecer línea móvil Nextphone","Oferta completa (móvil + fijo + internet)"))))</f>
        <v/>
      </c>
      <c r="Q1569">
        <f>$F1569+$H1569+$L1569</f>
        <v/>
      </c>
      <c r="R1569">
        <f>IFERROR(VLOOKUP($A1569,Registros!$B$2:$G$6000,6,0),IFERROR(VLOOKUP($D1569,Winback!$B$2:$C$300,2,0),""))</f>
        <v/>
      </c>
      <c r="S1569">
        <f>IF($E1569=1,"NP","")&amp;IF($G1569=1,"+MOV","")&amp;IF($I1569=1,"+CS","")&amp;IF($K1569=1,"+WB","")</f>
        <v/>
      </c>
      <c r="T1569">
        <f>$E1569+$G1569+$I1569+$K1569</f>
        <v/>
      </c>
    </row>
    <row r="1570">
      <c r="A1570" t="inlineStr">
        <is>
          <t>366039700000</t>
        </is>
      </c>
      <c r="B1570" t="inlineStr">
        <is>
          <t>36603970</t>
        </is>
      </c>
      <c r="C1570" t="inlineStr">
        <is>
          <t>DORIS ELVIRA BERNAL RIOS</t>
        </is>
      </c>
      <c r="D1570" t="inlineStr">
        <is>
          <t>DORISELVIRABERNALRIOS</t>
        </is>
      </c>
      <c r="E1570">
        <f>IF(COUNTIFS(Registros!$A$2:$A$6000,"NP",Registros!$B$2:$B$6000,$A1570)&gt;0,1,0)</f>
        <v/>
      </c>
      <c r="F1570">
        <f>IF($E1570=1,SUMIFS(Registros!$F$2:$F$6000,Registros!$A$2:$A$6000,"NP",Registros!$B$2:$B$6000,$A1570),0)</f>
        <v/>
      </c>
      <c r="G1570">
        <f>IF(COUNTIFS(Registros!$A$2:$A$6000,"MOV",Registros!$B$2:$B$6000,$A1570)&gt;0,1,0)</f>
        <v/>
      </c>
      <c r="H1570">
        <f>IF($G1570=1,SUMIFS(Registros!$F$2:$F$6000,Registros!$A$2:$A$6000,"MOV",Registros!$B$2:$B$6000,$A1570),0)</f>
        <v/>
      </c>
      <c r="I1570">
        <f>IF(COUNTIFS(Registros!$A$2:$A$6000,"CS",Registros!$B$2:$B$6000,$A1570)&gt;0,1,0)</f>
        <v/>
      </c>
      <c r="J1570">
        <f>IF($I1570=1,SUMIFS(Registros!$I$2:$I$6000,Registros!$A$2:$A$6000,"CS",Registros!$B$2:$B$6000,$A1570),0)</f>
        <v/>
      </c>
      <c r="K1570">
        <f>IF(COUNTIFS(Winback!$K$2:$K$300,$D1570)&gt;0,1,0)</f>
        <v/>
      </c>
      <c r="L1570">
        <f>IF(AND($K1570=1,LEFT($A1570,3)="WB-"),SUMIFS(Winback!$D$2:$D$300,Winback!$K$2:$K$300,$D1570),0)</f>
        <v/>
      </c>
      <c r="M1570">
        <f>IF(OR($E1570=1,$G1570=1,SUMIFS(Registros!$J$2:$J$6000,Registros!$B$2:$B$6000,$A1570)&gt;0),1,0)</f>
        <v/>
      </c>
      <c r="N1570">
        <f>IF($J1570&gt;0,1,IF(COUNTIFS(Registros!$A$2:$A$6000,"CS",Registros!$B$2:$B$6000,$A1570,Registros!$K$2:$K$6000,"&lt;&gt;")&gt;0,1,0))</f>
        <v/>
      </c>
      <c r="O1570">
        <f>IF(AND($K1570=1,$E1570=0,$G1570=0,$I1570=0),"WINBACK",IF(AND($M1570=1,$N1570&gt;0),"CONVERGENTE",IF($M1570=1,"SOLO MÓVIL",IF($N1570&gt;0,"SOLO FIJO / INTERNET","SIN SERVICIOS"))))</f>
        <v/>
      </c>
      <c r="P1570">
        <f>IF($O1570="WINBACK","Recuperar (winback)",IF($O1570="CONVERGENTE","Upgrade / más líneas",IF($O1570="SOLO MÓVIL","Ofrecer fijo + internet (FLBBTV)",IF($O1570="SOLO FIJO / INTERNET","Ofrecer línea móvil Nextphone","Oferta completa (móvil + fijo + internet)"))))</f>
        <v/>
      </c>
      <c r="Q1570">
        <f>$F1570+$H1570+$L1570</f>
        <v/>
      </c>
      <c r="R1570">
        <f>IFERROR(VLOOKUP($A1570,Registros!$B$2:$G$6000,6,0),IFERROR(VLOOKUP($D1570,Winback!$B$2:$C$300,2,0),""))</f>
        <v/>
      </c>
      <c r="S1570">
        <f>IF($E1570=1,"NP","")&amp;IF($G1570=1,"+MOV","")&amp;IF($I1570=1,"+CS","")&amp;IF($K1570=1,"+WB","")</f>
        <v/>
      </c>
      <c r="T1570">
        <f>$E1570+$G1570+$I1570+$K1570</f>
        <v/>
      </c>
    </row>
    <row r="1571">
      <c r="A1571" t="inlineStr">
        <is>
          <t>323595200000</t>
        </is>
      </c>
      <c r="B1571" t="inlineStr">
        <is>
          <t>32359520</t>
        </is>
      </c>
      <c r="C1571" t="inlineStr">
        <is>
          <t>Casa y estilos</t>
        </is>
      </c>
      <c r="D1571" t="inlineStr">
        <is>
          <t>CASAYESTILOS</t>
        </is>
      </c>
      <c r="E1571">
        <f>IF(COUNTIFS(Registros!$A$2:$A$6000,"NP",Registros!$B$2:$B$6000,$A1571)&gt;0,1,0)</f>
        <v/>
      </c>
      <c r="F1571">
        <f>IF($E1571=1,SUMIFS(Registros!$F$2:$F$6000,Registros!$A$2:$A$6000,"NP",Registros!$B$2:$B$6000,$A1571),0)</f>
        <v/>
      </c>
      <c r="G1571">
        <f>IF(COUNTIFS(Registros!$A$2:$A$6000,"MOV",Registros!$B$2:$B$6000,$A1571)&gt;0,1,0)</f>
        <v/>
      </c>
      <c r="H1571">
        <f>IF($G1571=1,SUMIFS(Registros!$F$2:$F$6000,Registros!$A$2:$A$6000,"MOV",Registros!$B$2:$B$6000,$A1571),0)</f>
        <v/>
      </c>
      <c r="I1571">
        <f>IF(COUNTIFS(Registros!$A$2:$A$6000,"CS",Registros!$B$2:$B$6000,$A1571)&gt;0,1,0)</f>
        <v/>
      </c>
      <c r="J1571">
        <f>IF($I1571=1,SUMIFS(Registros!$I$2:$I$6000,Registros!$A$2:$A$6000,"CS",Registros!$B$2:$B$6000,$A1571),0)</f>
        <v/>
      </c>
      <c r="K1571">
        <f>IF(COUNTIFS(Winback!$K$2:$K$300,$D1571)&gt;0,1,0)</f>
        <v/>
      </c>
      <c r="L1571">
        <f>IF(AND($K1571=1,LEFT($A1571,3)="WB-"),SUMIFS(Winback!$D$2:$D$300,Winback!$K$2:$K$300,$D1571),0)</f>
        <v/>
      </c>
      <c r="M1571">
        <f>IF(OR($E1571=1,$G1571=1,SUMIFS(Registros!$J$2:$J$6000,Registros!$B$2:$B$6000,$A1571)&gt;0),1,0)</f>
        <v/>
      </c>
      <c r="N1571">
        <f>IF($J1571&gt;0,1,IF(COUNTIFS(Registros!$A$2:$A$6000,"CS",Registros!$B$2:$B$6000,$A1571,Registros!$K$2:$K$6000,"&lt;&gt;")&gt;0,1,0))</f>
        <v/>
      </c>
      <c r="O1571">
        <f>IF(AND($K1571=1,$E1571=0,$G1571=0,$I1571=0),"WINBACK",IF(AND($M1571=1,$N1571&gt;0),"CONVERGENTE",IF($M1571=1,"SOLO MÓVIL",IF($N1571&gt;0,"SOLO FIJO / INTERNET","SIN SERVICIOS"))))</f>
        <v/>
      </c>
      <c r="P1571">
        <f>IF($O1571="WINBACK","Recuperar (winback)",IF($O1571="CONVERGENTE","Upgrade / más líneas",IF($O1571="SOLO MÓVIL","Ofrecer fijo + internet (FLBBTV)",IF($O1571="SOLO FIJO / INTERNET","Ofrecer línea móvil Nextphone","Oferta completa (móvil + fijo + internet)"))))</f>
        <v/>
      </c>
      <c r="Q1571">
        <f>$F1571+$H1571+$L1571</f>
        <v/>
      </c>
      <c r="R1571">
        <f>IFERROR(VLOOKUP($A1571,Registros!$B$2:$G$6000,6,0),IFERROR(VLOOKUP($D1571,Winback!$B$2:$C$300,2,0),""))</f>
        <v/>
      </c>
      <c r="S1571">
        <f>IF($E1571=1,"NP","")&amp;IF($G1571=1,"+MOV","")&amp;IF($I1571=1,"+CS","")&amp;IF($K1571=1,"+WB","")</f>
        <v/>
      </c>
      <c r="T1571">
        <f>$E1571+$G1571+$I1571+$K1571</f>
        <v/>
      </c>
    </row>
    <row r="1572">
      <c r="A1572" t="inlineStr">
        <is>
          <t>337272910000</t>
        </is>
      </c>
      <c r="B1572" t="inlineStr">
        <is>
          <t>33727291</t>
        </is>
      </c>
      <c r="C1572" t="inlineStr">
        <is>
          <t>RUNNER ATHLETIC, S.A.</t>
        </is>
      </c>
      <c r="D1572" t="inlineStr">
        <is>
          <t>RUNNERATHLETICSA</t>
        </is>
      </c>
      <c r="E1572">
        <f>IF(COUNTIFS(Registros!$A$2:$A$6000,"NP",Registros!$B$2:$B$6000,$A1572)&gt;0,1,0)</f>
        <v/>
      </c>
      <c r="F1572">
        <f>IF($E1572=1,SUMIFS(Registros!$F$2:$F$6000,Registros!$A$2:$A$6000,"NP",Registros!$B$2:$B$6000,$A1572),0)</f>
        <v/>
      </c>
      <c r="G1572">
        <f>IF(COUNTIFS(Registros!$A$2:$A$6000,"MOV",Registros!$B$2:$B$6000,$A1572)&gt;0,1,0)</f>
        <v/>
      </c>
      <c r="H1572">
        <f>IF($G1572=1,SUMIFS(Registros!$F$2:$F$6000,Registros!$A$2:$A$6000,"MOV",Registros!$B$2:$B$6000,$A1572),0)</f>
        <v/>
      </c>
      <c r="I1572">
        <f>IF(COUNTIFS(Registros!$A$2:$A$6000,"CS",Registros!$B$2:$B$6000,$A1572)&gt;0,1,0)</f>
        <v/>
      </c>
      <c r="J1572">
        <f>IF($I1572=1,SUMIFS(Registros!$I$2:$I$6000,Registros!$A$2:$A$6000,"CS",Registros!$B$2:$B$6000,$A1572),0)</f>
        <v/>
      </c>
      <c r="K1572">
        <f>IF(COUNTIFS(Winback!$K$2:$K$300,$D1572)&gt;0,1,0)</f>
        <v/>
      </c>
      <c r="L1572">
        <f>IF(AND($K1572=1,LEFT($A1572,3)="WB-"),SUMIFS(Winback!$D$2:$D$300,Winback!$K$2:$K$300,$D1572),0)</f>
        <v/>
      </c>
      <c r="M1572">
        <f>IF(OR($E1572=1,$G1572=1,SUMIFS(Registros!$J$2:$J$6000,Registros!$B$2:$B$6000,$A1572)&gt;0),1,0)</f>
        <v/>
      </c>
      <c r="N1572">
        <f>IF($J1572&gt;0,1,IF(COUNTIFS(Registros!$A$2:$A$6000,"CS",Registros!$B$2:$B$6000,$A1572,Registros!$K$2:$K$6000,"&lt;&gt;")&gt;0,1,0))</f>
        <v/>
      </c>
      <c r="O1572">
        <f>IF(AND($K1572=1,$E1572=0,$G1572=0,$I1572=0),"WINBACK",IF(AND($M1572=1,$N1572&gt;0),"CONVERGENTE",IF($M1572=1,"SOLO MÓVIL",IF($N1572&gt;0,"SOLO FIJO / INTERNET","SIN SERVICIOS"))))</f>
        <v/>
      </c>
      <c r="P1572">
        <f>IF($O1572="WINBACK","Recuperar (winback)",IF($O1572="CONVERGENTE","Upgrade / más líneas",IF($O1572="SOLO MÓVIL","Ofrecer fijo + internet (FLBBTV)",IF($O1572="SOLO FIJO / INTERNET","Ofrecer línea móvil Nextphone","Oferta completa (móvil + fijo + internet)"))))</f>
        <v/>
      </c>
      <c r="Q1572">
        <f>$F1572+$H1572+$L1572</f>
        <v/>
      </c>
      <c r="R1572">
        <f>IFERROR(VLOOKUP($A1572,Registros!$B$2:$G$6000,6,0),IFERROR(VLOOKUP($D1572,Winback!$B$2:$C$300,2,0),""))</f>
        <v/>
      </c>
      <c r="S1572">
        <f>IF($E1572=1,"NP","")&amp;IF($G1572=1,"+MOV","")&amp;IF($I1572=1,"+CS","")&amp;IF($K1572=1,"+WB","")</f>
        <v/>
      </c>
      <c r="T1572">
        <f>$E1572+$G1572+$I1572+$K1572</f>
        <v/>
      </c>
    </row>
    <row r="1573">
      <c r="A1573" t="inlineStr">
        <is>
          <t>353381720000</t>
        </is>
      </c>
      <c r="B1573" t="inlineStr">
        <is>
          <t>35338172</t>
        </is>
      </c>
      <c r="C1573" t="inlineStr">
        <is>
          <t>DOLORES GUERRERO</t>
        </is>
      </c>
      <c r="D1573" t="inlineStr">
        <is>
          <t>DOLORESGUERRERO</t>
        </is>
      </c>
      <c r="E1573">
        <f>IF(COUNTIFS(Registros!$A$2:$A$6000,"NP",Registros!$B$2:$B$6000,$A1573)&gt;0,1,0)</f>
        <v/>
      </c>
      <c r="F1573">
        <f>IF($E1573=1,SUMIFS(Registros!$F$2:$F$6000,Registros!$A$2:$A$6000,"NP",Registros!$B$2:$B$6000,$A1573),0)</f>
        <v/>
      </c>
      <c r="G1573">
        <f>IF(COUNTIFS(Registros!$A$2:$A$6000,"MOV",Registros!$B$2:$B$6000,$A1573)&gt;0,1,0)</f>
        <v/>
      </c>
      <c r="H1573">
        <f>IF($G1573=1,SUMIFS(Registros!$F$2:$F$6000,Registros!$A$2:$A$6000,"MOV",Registros!$B$2:$B$6000,$A1573),0)</f>
        <v/>
      </c>
      <c r="I1573">
        <f>IF(COUNTIFS(Registros!$A$2:$A$6000,"CS",Registros!$B$2:$B$6000,$A1573)&gt;0,1,0)</f>
        <v/>
      </c>
      <c r="J1573">
        <f>IF($I1573=1,SUMIFS(Registros!$I$2:$I$6000,Registros!$A$2:$A$6000,"CS",Registros!$B$2:$B$6000,$A1573),0)</f>
        <v/>
      </c>
      <c r="K1573">
        <f>IF(COUNTIFS(Winback!$K$2:$K$300,$D1573)&gt;0,1,0)</f>
        <v/>
      </c>
      <c r="L1573">
        <f>IF(AND($K1573=1,LEFT($A1573,3)="WB-"),SUMIFS(Winback!$D$2:$D$300,Winback!$K$2:$K$300,$D1573),0)</f>
        <v/>
      </c>
      <c r="M1573">
        <f>IF(OR($E1573=1,$G1573=1,SUMIFS(Registros!$J$2:$J$6000,Registros!$B$2:$B$6000,$A1573)&gt;0),1,0)</f>
        <v/>
      </c>
      <c r="N1573">
        <f>IF($J1573&gt;0,1,IF(COUNTIFS(Registros!$A$2:$A$6000,"CS",Registros!$B$2:$B$6000,$A1573,Registros!$K$2:$K$6000,"&lt;&gt;")&gt;0,1,0))</f>
        <v/>
      </c>
      <c r="O1573">
        <f>IF(AND($K1573=1,$E1573=0,$G1573=0,$I1573=0),"WINBACK",IF(AND($M1573=1,$N1573&gt;0),"CONVERGENTE",IF($M1573=1,"SOLO MÓVIL",IF($N1573&gt;0,"SOLO FIJO / INTERNET","SIN SERVICIOS"))))</f>
        <v/>
      </c>
      <c r="P1573">
        <f>IF($O1573="WINBACK","Recuperar (winback)",IF($O1573="CONVERGENTE","Upgrade / más líneas",IF($O1573="SOLO MÓVIL","Ofrecer fijo + internet (FLBBTV)",IF($O1573="SOLO FIJO / INTERNET","Ofrecer línea móvil Nextphone","Oferta completa (móvil + fijo + internet)"))))</f>
        <v/>
      </c>
      <c r="Q1573">
        <f>$F1573+$H1573+$L1573</f>
        <v/>
      </c>
      <c r="R1573">
        <f>IFERROR(VLOOKUP($A1573,Registros!$B$2:$G$6000,6,0),IFERROR(VLOOKUP($D1573,Winback!$B$2:$C$300,2,0),""))</f>
        <v/>
      </c>
      <c r="S1573">
        <f>IF($E1573=1,"NP","")&amp;IF($G1573=1,"+MOV","")&amp;IF($I1573=1,"+CS","")&amp;IF($K1573=1,"+WB","")</f>
        <v/>
      </c>
      <c r="T1573">
        <f>$E1573+$G1573+$I1573+$K1573</f>
        <v/>
      </c>
    </row>
    <row r="1574">
      <c r="A1574" t="inlineStr">
        <is>
          <t>312209700000</t>
        </is>
      </c>
      <c r="B1574" t="inlineStr">
        <is>
          <t>31220970</t>
        </is>
      </c>
      <c r="C1574" t="inlineStr">
        <is>
          <t>APEX -</t>
        </is>
      </c>
      <c r="D1574" t="inlineStr">
        <is>
          <t>APEX</t>
        </is>
      </c>
      <c r="E1574">
        <f>IF(COUNTIFS(Registros!$A$2:$A$6000,"NP",Registros!$B$2:$B$6000,$A1574)&gt;0,1,0)</f>
        <v/>
      </c>
      <c r="F1574">
        <f>IF($E1574=1,SUMIFS(Registros!$F$2:$F$6000,Registros!$A$2:$A$6000,"NP",Registros!$B$2:$B$6000,$A1574),0)</f>
        <v/>
      </c>
      <c r="G1574">
        <f>IF(COUNTIFS(Registros!$A$2:$A$6000,"MOV",Registros!$B$2:$B$6000,$A1574)&gt;0,1,0)</f>
        <v/>
      </c>
      <c r="H1574">
        <f>IF($G1574=1,SUMIFS(Registros!$F$2:$F$6000,Registros!$A$2:$A$6000,"MOV",Registros!$B$2:$B$6000,$A1574),0)</f>
        <v/>
      </c>
      <c r="I1574">
        <f>IF(COUNTIFS(Registros!$A$2:$A$6000,"CS",Registros!$B$2:$B$6000,$A1574)&gt;0,1,0)</f>
        <v/>
      </c>
      <c r="J1574">
        <f>IF($I1574=1,SUMIFS(Registros!$I$2:$I$6000,Registros!$A$2:$A$6000,"CS",Registros!$B$2:$B$6000,$A1574),0)</f>
        <v/>
      </c>
      <c r="K1574">
        <f>IF(COUNTIFS(Winback!$K$2:$K$300,$D1574)&gt;0,1,0)</f>
        <v/>
      </c>
      <c r="L1574">
        <f>IF(AND($K1574=1,LEFT($A1574,3)="WB-"),SUMIFS(Winback!$D$2:$D$300,Winback!$K$2:$K$300,$D1574),0)</f>
        <v/>
      </c>
      <c r="M1574">
        <f>IF(OR($E1574=1,$G1574=1,SUMIFS(Registros!$J$2:$J$6000,Registros!$B$2:$B$6000,$A1574)&gt;0),1,0)</f>
        <v/>
      </c>
      <c r="N1574">
        <f>IF($J1574&gt;0,1,IF(COUNTIFS(Registros!$A$2:$A$6000,"CS",Registros!$B$2:$B$6000,$A1574,Registros!$K$2:$K$6000,"&lt;&gt;")&gt;0,1,0))</f>
        <v/>
      </c>
      <c r="O1574">
        <f>IF(AND($K1574=1,$E1574=0,$G1574=0,$I1574=0),"WINBACK",IF(AND($M1574=1,$N1574&gt;0),"CONVERGENTE",IF($M1574=1,"SOLO MÓVIL",IF($N1574&gt;0,"SOLO FIJO / INTERNET","SIN SERVICIOS"))))</f>
        <v/>
      </c>
      <c r="P1574">
        <f>IF($O1574="WINBACK","Recuperar (winback)",IF($O1574="CONVERGENTE","Upgrade / más líneas",IF($O1574="SOLO MÓVIL","Ofrecer fijo + internet (FLBBTV)",IF($O1574="SOLO FIJO / INTERNET","Ofrecer línea móvil Nextphone","Oferta completa (móvil + fijo + internet)"))))</f>
        <v/>
      </c>
      <c r="Q1574">
        <f>$F1574+$H1574+$L1574</f>
        <v/>
      </c>
      <c r="R1574">
        <f>IFERROR(VLOOKUP($A1574,Registros!$B$2:$G$6000,6,0),IFERROR(VLOOKUP($D1574,Winback!$B$2:$C$300,2,0),""))</f>
        <v/>
      </c>
      <c r="S1574">
        <f>IF($E1574=1,"NP","")&amp;IF($G1574=1,"+MOV","")&amp;IF($I1574=1,"+CS","")&amp;IF($K1574=1,"+WB","")</f>
        <v/>
      </c>
      <c r="T1574">
        <f>$E1574+$G1574+$I1574+$K1574</f>
        <v/>
      </c>
    </row>
    <row r="1575">
      <c r="A1575" t="inlineStr">
        <is>
          <t>322327320000</t>
        </is>
      </c>
      <c r="B1575" t="inlineStr">
        <is>
          <t>32232732</t>
        </is>
      </c>
      <c r="C1575" t="inlineStr">
        <is>
          <t>RECTIFICACION DE MOTORES GONZALEZ</t>
        </is>
      </c>
      <c r="D1575" t="inlineStr">
        <is>
          <t>RECTIFICACIONDEMOTORESGONZALEZ</t>
        </is>
      </c>
      <c r="E1575">
        <f>IF(COUNTIFS(Registros!$A$2:$A$6000,"NP",Registros!$B$2:$B$6000,$A1575)&gt;0,1,0)</f>
        <v/>
      </c>
      <c r="F1575">
        <f>IF($E1575=1,SUMIFS(Registros!$F$2:$F$6000,Registros!$A$2:$A$6000,"NP",Registros!$B$2:$B$6000,$A1575),0)</f>
        <v/>
      </c>
      <c r="G1575">
        <f>IF(COUNTIFS(Registros!$A$2:$A$6000,"MOV",Registros!$B$2:$B$6000,$A1575)&gt;0,1,0)</f>
        <v/>
      </c>
      <c r="H1575">
        <f>IF($G1575=1,SUMIFS(Registros!$F$2:$F$6000,Registros!$A$2:$A$6000,"MOV",Registros!$B$2:$B$6000,$A1575),0)</f>
        <v/>
      </c>
      <c r="I1575">
        <f>IF(COUNTIFS(Registros!$A$2:$A$6000,"CS",Registros!$B$2:$B$6000,$A1575)&gt;0,1,0)</f>
        <v/>
      </c>
      <c r="J1575">
        <f>IF($I1575=1,SUMIFS(Registros!$I$2:$I$6000,Registros!$A$2:$A$6000,"CS",Registros!$B$2:$B$6000,$A1575),0)</f>
        <v/>
      </c>
      <c r="K1575">
        <f>IF(COUNTIFS(Winback!$K$2:$K$300,$D1575)&gt;0,1,0)</f>
        <v/>
      </c>
      <c r="L1575">
        <f>IF(AND($K1575=1,LEFT($A1575,3)="WB-"),SUMIFS(Winback!$D$2:$D$300,Winback!$K$2:$K$300,$D1575),0)</f>
        <v/>
      </c>
      <c r="M1575">
        <f>IF(OR($E1575=1,$G1575=1,SUMIFS(Registros!$J$2:$J$6000,Registros!$B$2:$B$6000,$A1575)&gt;0),1,0)</f>
        <v/>
      </c>
      <c r="N1575">
        <f>IF($J1575&gt;0,1,IF(COUNTIFS(Registros!$A$2:$A$6000,"CS",Registros!$B$2:$B$6000,$A1575,Registros!$K$2:$K$6000,"&lt;&gt;")&gt;0,1,0))</f>
        <v/>
      </c>
      <c r="O1575">
        <f>IF(AND($K1575=1,$E1575=0,$G1575=0,$I1575=0),"WINBACK",IF(AND($M1575=1,$N1575&gt;0),"CONVERGENTE",IF($M1575=1,"SOLO MÓVIL",IF($N1575&gt;0,"SOLO FIJO / INTERNET","SIN SERVICIOS"))))</f>
        <v/>
      </c>
      <c r="P1575">
        <f>IF($O1575="WINBACK","Recuperar (winback)",IF($O1575="CONVERGENTE","Upgrade / más líneas",IF($O1575="SOLO MÓVIL","Ofrecer fijo + internet (FLBBTV)",IF($O1575="SOLO FIJO / INTERNET","Ofrecer línea móvil Nextphone","Oferta completa (móvil + fijo + internet)"))))</f>
        <v/>
      </c>
      <c r="Q1575">
        <f>$F1575+$H1575+$L1575</f>
        <v/>
      </c>
      <c r="R1575">
        <f>IFERROR(VLOOKUP($A1575,Registros!$B$2:$G$6000,6,0),IFERROR(VLOOKUP($D1575,Winback!$B$2:$C$300,2,0),""))</f>
        <v/>
      </c>
      <c r="S1575">
        <f>IF($E1575=1,"NP","")&amp;IF($G1575=1,"+MOV","")&amp;IF($I1575=1,"+CS","")&amp;IF($K1575=1,"+WB","")</f>
        <v/>
      </c>
      <c r="T1575">
        <f>$E1575+$G1575+$I1575+$K1575</f>
        <v/>
      </c>
    </row>
    <row r="1576">
      <c r="A1576" t="inlineStr">
        <is>
          <t>326496080000</t>
        </is>
      </c>
      <c r="B1576" t="inlineStr">
        <is>
          <t>32649608</t>
        </is>
      </c>
      <c r="C1576" t="inlineStr">
        <is>
          <t>PH TOSCANA DEL ESTE PH TOSCANA DEL ESTE</t>
        </is>
      </c>
      <c r="D1576" t="inlineStr">
        <is>
          <t>PHTOSCANADELESTEPHTOSCANADELESTE</t>
        </is>
      </c>
      <c r="E1576">
        <f>IF(COUNTIFS(Registros!$A$2:$A$6000,"NP",Registros!$B$2:$B$6000,$A1576)&gt;0,1,0)</f>
        <v/>
      </c>
      <c r="F1576">
        <f>IF($E1576=1,SUMIFS(Registros!$F$2:$F$6000,Registros!$A$2:$A$6000,"NP",Registros!$B$2:$B$6000,$A1576),0)</f>
        <v/>
      </c>
      <c r="G1576">
        <f>IF(COUNTIFS(Registros!$A$2:$A$6000,"MOV",Registros!$B$2:$B$6000,$A1576)&gt;0,1,0)</f>
        <v/>
      </c>
      <c r="H1576">
        <f>IF($G1576=1,SUMIFS(Registros!$F$2:$F$6000,Registros!$A$2:$A$6000,"MOV",Registros!$B$2:$B$6000,$A1576),0)</f>
        <v/>
      </c>
      <c r="I1576">
        <f>IF(COUNTIFS(Registros!$A$2:$A$6000,"CS",Registros!$B$2:$B$6000,$A1576)&gt;0,1,0)</f>
        <v/>
      </c>
      <c r="J1576">
        <f>IF($I1576=1,SUMIFS(Registros!$I$2:$I$6000,Registros!$A$2:$A$6000,"CS",Registros!$B$2:$B$6000,$A1576),0)</f>
        <v/>
      </c>
      <c r="K1576">
        <f>IF(COUNTIFS(Winback!$K$2:$K$300,$D1576)&gt;0,1,0)</f>
        <v/>
      </c>
      <c r="L1576">
        <f>IF(AND($K1576=1,LEFT($A1576,3)="WB-"),SUMIFS(Winback!$D$2:$D$300,Winback!$K$2:$K$300,$D1576),0)</f>
        <v/>
      </c>
      <c r="M1576">
        <f>IF(OR($E1576=1,$G1576=1,SUMIFS(Registros!$J$2:$J$6000,Registros!$B$2:$B$6000,$A1576)&gt;0),1,0)</f>
        <v/>
      </c>
      <c r="N1576">
        <f>IF($J1576&gt;0,1,IF(COUNTIFS(Registros!$A$2:$A$6000,"CS",Registros!$B$2:$B$6000,$A1576,Registros!$K$2:$K$6000,"&lt;&gt;")&gt;0,1,0))</f>
        <v/>
      </c>
      <c r="O1576">
        <f>IF(AND($K1576=1,$E1576=0,$G1576=0,$I1576=0),"WINBACK",IF(AND($M1576=1,$N1576&gt;0),"CONVERGENTE",IF($M1576=1,"SOLO MÓVIL",IF($N1576&gt;0,"SOLO FIJO / INTERNET","SIN SERVICIOS"))))</f>
        <v/>
      </c>
      <c r="P1576">
        <f>IF($O1576="WINBACK","Recuperar (winback)",IF($O1576="CONVERGENTE","Upgrade / más líneas",IF($O1576="SOLO MÓVIL","Ofrecer fijo + internet (FLBBTV)",IF($O1576="SOLO FIJO / INTERNET","Ofrecer línea móvil Nextphone","Oferta completa (móvil + fijo + internet)"))))</f>
        <v/>
      </c>
      <c r="Q1576">
        <f>$F1576+$H1576+$L1576</f>
        <v/>
      </c>
      <c r="R1576">
        <f>IFERROR(VLOOKUP($A1576,Registros!$B$2:$G$6000,6,0),IFERROR(VLOOKUP($D1576,Winback!$B$2:$C$300,2,0),""))</f>
        <v/>
      </c>
      <c r="S1576">
        <f>IF($E1576=1,"NP","")&amp;IF($G1576=1,"+MOV","")&amp;IF($I1576=1,"+CS","")&amp;IF($K1576=1,"+WB","")</f>
        <v/>
      </c>
      <c r="T1576">
        <f>$E1576+$G1576+$I1576+$K1576</f>
        <v/>
      </c>
    </row>
    <row r="1577">
      <c r="A1577" t="inlineStr">
        <is>
          <t>332165270000</t>
        </is>
      </c>
      <c r="B1577" t="inlineStr">
        <is>
          <t>33216527</t>
        </is>
      </c>
      <c r="C1577" t="inlineStr">
        <is>
          <t>Margarita Varga s Diaz De Arosemena</t>
        </is>
      </c>
      <c r="D1577" t="inlineStr">
        <is>
          <t>MARGARITAVARGASDIAZDEAROSEMENA</t>
        </is>
      </c>
      <c r="E1577">
        <f>IF(COUNTIFS(Registros!$A$2:$A$6000,"NP",Registros!$B$2:$B$6000,$A1577)&gt;0,1,0)</f>
        <v/>
      </c>
      <c r="F1577">
        <f>IF($E1577=1,SUMIFS(Registros!$F$2:$F$6000,Registros!$A$2:$A$6000,"NP",Registros!$B$2:$B$6000,$A1577),0)</f>
        <v/>
      </c>
      <c r="G1577">
        <f>IF(COUNTIFS(Registros!$A$2:$A$6000,"MOV",Registros!$B$2:$B$6000,$A1577)&gt;0,1,0)</f>
        <v/>
      </c>
      <c r="H1577">
        <f>IF($G1577=1,SUMIFS(Registros!$F$2:$F$6000,Registros!$A$2:$A$6000,"MOV",Registros!$B$2:$B$6000,$A1577),0)</f>
        <v/>
      </c>
      <c r="I1577">
        <f>IF(COUNTIFS(Registros!$A$2:$A$6000,"CS",Registros!$B$2:$B$6000,$A1577)&gt;0,1,0)</f>
        <v/>
      </c>
      <c r="J1577">
        <f>IF($I1577=1,SUMIFS(Registros!$I$2:$I$6000,Registros!$A$2:$A$6000,"CS",Registros!$B$2:$B$6000,$A1577),0)</f>
        <v/>
      </c>
      <c r="K1577">
        <f>IF(COUNTIFS(Winback!$K$2:$K$300,$D1577)&gt;0,1,0)</f>
        <v/>
      </c>
      <c r="L1577">
        <f>IF(AND($K1577=1,LEFT($A1577,3)="WB-"),SUMIFS(Winback!$D$2:$D$300,Winback!$K$2:$K$300,$D1577),0)</f>
        <v/>
      </c>
      <c r="M1577">
        <f>IF(OR($E1577=1,$G1577=1,SUMIFS(Registros!$J$2:$J$6000,Registros!$B$2:$B$6000,$A1577)&gt;0),1,0)</f>
        <v/>
      </c>
      <c r="N1577">
        <f>IF($J1577&gt;0,1,IF(COUNTIFS(Registros!$A$2:$A$6000,"CS",Registros!$B$2:$B$6000,$A1577,Registros!$K$2:$K$6000,"&lt;&gt;")&gt;0,1,0))</f>
        <v/>
      </c>
      <c r="O1577">
        <f>IF(AND($K1577=1,$E1577=0,$G1577=0,$I1577=0),"WINBACK",IF(AND($M1577=1,$N1577&gt;0),"CONVERGENTE",IF($M1577=1,"SOLO MÓVIL",IF($N1577&gt;0,"SOLO FIJO / INTERNET","SIN SERVICIOS"))))</f>
        <v/>
      </c>
      <c r="P1577">
        <f>IF($O1577="WINBACK","Recuperar (winback)",IF($O1577="CONVERGENTE","Upgrade / más líneas",IF($O1577="SOLO MÓVIL","Ofrecer fijo + internet (FLBBTV)",IF($O1577="SOLO FIJO / INTERNET","Ofrecer línea móvil Nextphone","Oferta completa (móvil + fijo + internet)"))))</f>
        <v/>
      </c>
      <c r="Q1577">
        <f>$F1577+$H1577+$L1577</f>
        <v/>
      </c>
      <c r="R1577">
        <f>IFERROR(VLOOKUP($A1577,Registros!$B$2:$G$6000,6,0),IFERROR(VLOOKUP($D1577,Winback!$B$2:$C$300,2,0),""))</f>
        <v/>
      </c>
      <c r="S1577">
        <f>IF($E1577=1,"NP","")&amp;IF($G1577=1,"+MOV","")&amp;IF($I1577=1,"+CS","")&amp;IF($K1577=1,"+WB","")</f>
        <v/>
      </c>
      <c r="T1577">
        <f>$E1577+$G1577+$I1577+$K1577</f>
        <v/>
      </c>
    </row>
    <row r="1578">
      <c r="A1578" t="inlineStr">
        <is>
          <t>327357630100</t>
        </is>
      </c>
      <c r="B1578" t="inlineStr">
        <is>
          <t>32735763</t>
        </is>
      </c>
      <c r="C1578" t="inlineStr">
        <is>
          <t>ADOLFO NORIEG</t>
        </is>
      </c>
      <c r="D1578" t="inlineStr">
        <is>
          <t>ADOLFONORIEG</t>
        </is>
      </c>
      <c r="E1578">
        <f>IF(COUNTIFS(Registros!$A$2:$A$6000,"NP",Registros!$B$2:$B$6000,$A1578)&gt;0,1,0)</f>
        <v/>
      </c>
      <c r="F1578">
        <f>IF($E1578=1,SUMIFS(Registros!$F$2:$F$6000,Registros!$A$2:$A$6000,"NP",Registros!$B$2:$B$6000,$A1578),0)</f>
        <v/>
      </c>
      <c r="G1578">
        <f>IF(COUNTIFS(Registros!$A$2:$A$6000,"MOV",Registros!$B$2:$B$6000,$A1578)&gt;0,1,0)</f>
        <v/>
      </c>
      <c r="H1578">
        <f>IF($G1578=1,SUMIFS(Registros!$F$2:$F$6000,Registros!$A$2:$A$6000,"MOV",Registros!$B$2:$B$6000,$A1578),0)</f>
        <v/>
      </c>
      <c r="I1578">
        <f>IF(COUNTIFS(Registros!$A$2:$A$6000,"CS",Registros!$B$2:$B$6000,$A1578)&gt;0,1,0)</f>
        <v/>
      </c>
      <c r="J1578">
        <f>IF($I1578=1,SUMIFS(Registros!$I$2:$I$6000,Registros!$A$2:$A$6000,"CS",Registros!$B$2:$B$6000,$A1578),0)</f>
        <v/>
      </c>
      <c r="K1578">
        <f>IF(COUNTIFS(Winback!$K$2:$K$300,$D1578)&gt;0,1,0)</f>
        <v/>
      </c>
      <c r="L1578">
        <f>IF(AND($K1578=1,LEFT($A1578,3)="WB-"),SUMIFS(Winback!$D$2:$D$300,Winback!$K$2:$K$300,$D1578),0)</f>
        <v/>
      </c>
      <c r="M1578">
        <f>IF(OR($E1578=1,$G1578=1,SUMIFS(Registros!$J$2:$J$6000,Registros!$B$2:$B$6000,$A1578)&gt;0),1,0)</f>
        <v/>
      </c>
      <c r="N1578">
        <f>IF($J1578&gt;0,1,IF(COUNTIFS(Registros!$A$2:$A$6000,"CS",Registros!$B$2:$B$6000,$A1578,Registros!$K$2:$K$6000,"&lt;&gt;")&gt;0,1,0))</f>
        <v/>
      </c>
      <c r="O1578">
        <f>IF(AND($K1578=1,$E1578=0,$G1578=0,$I1578=0),"WINBACK",IF(AND($M1578=1,$N1578&gt;0),"CONVERGENTE",IF($M1578=1,"SOLO MÓVIL",IF($N1578&gt;0,"SOLO FIJO / INTERNET","SIN SERVICIOS"))))</f>
        <v/>
      </c>
      <c r="P1578">
        <f>IF($O1578="WINBACK","Recuperar (winback)",IF($O1578="CONVERGENTE","Upgrade / más líneas",IF($O1578="SOLO MÓVIL","Ofrecer fijo + internet (FLBBTV)",IF($O1578="SOLO FIJO / INTERNET","Ofrecer línea móvil Nextphone","Oferta completa (móvil + fijo + internet)"))))</f>
        <v/>
      </c>
      <c r="Q1578">
        <f>$F1578+$H1578+$L1578</f>
        <v/>
      </c>
      <c r="R1578">
        <f>IFERROR(VLOOKUP($A1578,Registros!$B$2:$G$6000,6,0),IFERROR(VLOOKUP($D1578,Winback!$B$2:$C$300,2,0),""))</f>
        <v/>
      </c>
      <c r="S1578">
        <f>IF($E1578=1,"NP","")&amp;IF($G1578=1,"+MOV","")&amp;IF($I1578=1,"+CS","")&amp;IF($K1578=1,"+WB","")</f>
        <v/>
      </c>
      <c r="T1578">
        <f>$E1578+$G1578+$I1578+$K1578</f>
        <v/>
      </c>
    </row>
    <row r="1579">
      <c r="A1579" t="inlineStr">
        <is>
          <t>338290380000</t>
        </is>
      </c>
      <c r="B1579" t="inlineStr">
        <is>
          <t>33829038</t>
        </is>
      </c>
      <c r="C1579" t="inlineStr">
        <is>
          <t>NUTRIMED PANAMA S A</t>
        </is>
      </c>
      <c r="D1579" t="inlineStr">
        <is>
          <t>NUTRIMEDPANAMASA</t>
        </is>
      </c>
      <c r="E1579">
        <f>IF(COUNTIFS(Registros!$A$2:$A$6000,"NP",Registros!$B$2:$B$6000,$A1579)&gt;0,1,0)</f>
        <v/>
      </c>
      <c r="F1579">
        <f>IF($E1579=1,SUMIFS(Registros!$F$2:$F$6000,Registros!$A$2:$A$6000,"NP",Registros!$B$2:$B$6000,$A1579),0)</f>
        <v/>
      </c>
      <c r="G1579">
        <f>IF(COUNTIFS(Registros!$A$2:$A$6000,"MOV",Registros!$B$2:$B$6000,$A1579)&gt;0,1,0)</f>
        <v/>
      </c>
      <c r="H1579">
        <f>IF($G1579=1,SUMIFS(Registros!$F$2:$F$6000,Registros!$A$2:$A$6000,"MOV",Registros!$B$2:$B$6000,$A1579),0)</f>
        <v/>
      </c>
      <c r="I1579">
        <f>IF(COUNTIFS(Registros!$A$2:$A$6000,"CS",Registros!$B$2:$B$6000,$A1579)&gt;0,1,0)</f>
        <v/>
      </c>
      <c r="J1579">
        <f>IF($I1579=1,SUMIFS(Registros!$I$2:$I$6000,Registros!$A$2:$A$6000,"CS",Registros!$B$2:$B$6000,$A1579),0)</f>
        <v/>
      </c>
      <c r="K1579">
        <f>IF(COUNTIFS(Winback!$K$2:$K$300,$D1579)&gt;0,1,0)</f>
        <v/>
      </c>
      <c r="L1579">
        <f>IF(AND($K1579=1,LEFT($A1579,3)="WB-"),SUMIFS(Winback!$D$2:$D$300,Winback!$K$2:$K$300,$D1579),0)</f>
        <v/>
      </c>
      <c r="M1579">
        <f>IF(OR($E1579=1,$G1579=1,SUMIFS(Registros!$J$2:$J$6000,Registros!$B$2:$B$6000,$A1579)&gt;0),1,0)</f>
        <v/>
      </c>
      <c r="N1579">
        <f>IF($J1579&gt;0,1,IF(COUNTIFS(Registros!$A$2:$A$6000,"CS",Registros!$B$2:$B$6000,$A1579,Registros!$K$2:$K$6000,"&lt;&gt;")&gt;0,1,0))</f>
        <v/>
      </c>
      <c r="O1579">
        <f>IF(AND($K1579=1,$E1579=0,$G1579=0,$I1579=0),"WINBACK",IF(AND($M1579=1,$N1579&gt;0),"CONVERGENTE",IF($M1579=1,"SOLO MÓVIL",IF($N1579&gt;0,"SOLO FIJO / INTERNET","SIN SERVICIOS"))))</f>
        <v/>
      </c>
      <c r="P1579">
        <f>IF($O1579="WINBACK","Recuperar (winback)",IF($O1579="CONVERGENTE","Upgrade / más líneas",IF($O1579="SOLO MÓVIL","Ofrecer fijo + internet (FLBBTV)",IF($O1579="SOLO FIJO / INTERNET","Ofrecer línea móvil Nextphone","Oferta completa (móvil + fijo + internet)"))))</f>
        <v/>
      </c>
      <c r="Q1579">
        <f>$F1579+$H1579+$L1579</f>
        <v/>
      </c>
      <c r="R1579">
        <f>IFERROR(VLOOKUP($A1579,Registros!$B$2:$G$6000,6,0),IFERROR(VLOOKUP($D1579,Winback!$B$2:$C$300,2,0),""))</f>
        <v/>
      </c>
      <c r="S1579">
        <f>IF($E1579=1,"NP","")&amp;IF($G1579=1,"+MOV","")&amp;IF($I1579=1,"+CS","")&amp;IF($K1579=1,"+WB","")</f>
        <v/>
      </c>
      <c r="T1579">
        <f>$E1579+$G1579+$I1579+$K1579</f>
        <v/>
      </c>
    </row>
    <row r="1580">
      <c r="A1580" t="inlineStr">
        <is>
          <t>358218130000</t>
        </is>
      </c>
      <c r="B1580" t="inlineStr">
        <is>
          <t>35821813</t>
        </is>
      </c>
      <c r="C1580" t="inlineStr">
        <is>
          <t>SABINA VARGAS</t>
        </is>
      </c>
      <c r="D1580" t="inlineStr">
        <is>
          <t>SABINAVARGAS</t>
        </is>
      </c>
      <c r="E1580">
        <f>IF(COUNTIFS(Registros!$A$2:$A$6000,"NP",Registros!$B$2:$B$6000,$A1580)&gt;0,1,0)</f>
        <v/>
      </c>
      <c r="F1580">
        <f>IF($E1580=1,SUMIFS(Registros!$F$2:$F$6000,Registros!$A$2:$A$6000,"NP",Registros!$B$2:$B$6000,$A1580),0)</f>
        <v/>
      </c>
      <c r="G1580">
        <f>IF(COUNTIFS(Registros!$A$2:$A$6000,"MOV",Registros!$B$2:$B$6000,$A1580)&gt;0,1,0)</f>
        <v/>
      </c>
      <c r="H1580">
        <f>IF($G1580=1,SUMIFS(Registros!$F$2:$F$6000,Registros!$A$2:$A$6000,"MOV",Registros!$B$2:$B$6000,$A1580),0)</f>
        <v/>
      </c>
      <c r="I1580">
        <f>IF(COUNTIFS(Registros!$A$2:$A$6000,"CS",Registros!$B$2:$B$6000,$A1580)&gt;0,1,0)</f>
        <v/>
      </c>
      <c r="J1580">
        <f>IF($I1580=1,SUMIFS(Registros!$I$2:$I$6000,Registros!$A$2:$A$6000,"CS",Registros!$B$2:$B$6000,$A1580),0)</f>
        <v/>
      </c>
      <c r="K1580">
        <f>IF(COUNTIFS(Winback!$K$2:$K$300,$D1580)&gt;0,1,0)</f>
        <v/>
      </c>
      <c r="L1580">
        <f>IF(AND($K1580=1,LEFT($A1580,3)="WB-"),SUMIFS(Winback!$D$2:$D$300,Winback!$K$2:$K$300,$D1580),0)</f>
        <v/>
      </c>
      <c r="M1580">
        <f>IF(OR($E1580=1,$G1580=1,SUMIFS(Registros!$J$2:$J$6000,Registros!$B$2:$B$6000,$A1580)&gt;0),1,0)</f>
        <v/>
      </c>
      <c r="N1580">
        <f>IF($J1580&gt;0,1,IF(COUNTIFS(Registros!$A$2:$A$6000,"CS",Registros!$B$2:$B$6000,$A1580,Registros!$K$2:$K$6000,"&lt;&gt;")&gt;0,1,0))</f>
        <v/>
      </c>
      <c r="O1580">
        <f>IF(AND($K1580=1,$E1580=0,$G1580=0,$I1580=0),"WINBACK",IF(AND($M1580=1,$N1580&gt;0),"CONVERGENTE",IF($M1580=1,"SOLO MÓVIL",IF($N1580&gt;0,"SOLO FIJO / INTERNET","SIN SERVICIOS"))))</f>
        <v/>
      </c>
      <c r="P1580">
        <f>IF($O1580="WINBACK","Recuperar (winback)",IF($O1580="CONVERGENTE","Upgrade / más líneas",IF($O1580="SOLO MÓVIL","Ofrecer fijo + internet (FLBBTV)",IF($O1580="SOLO FIJO / INTERNET","Ofrecer línea móvil Nextphone","Oferta completa (móvil + fijo + internet)"))))</f>
        <v/>
      </c>
      <c r="Q1580">
        <f>$F1580+$H1580+$L1580</f>
        <v/>
      </c>
      <c r="R1580">
        <f>IFERROR(VLOOKUP($A1580,Registros!$B$2:$G$6000,6,0),IFERROR(VLOOKUP($D1580,Winback!$B$2:$C$300,2,0),""))</f>
        <v/>
      </c>
      <c r="S1580">
        <f>IF($E1580=1,"NP","")&amp;IF($G1580=1,"+MOV","")&amp;IF($I1580=1,"+CS","")&amp;IF($K1580=1,"+WB","")</f>
        <v/>
      </c>
      <c r="T1580">
        <f>$E1580+$G1580+$I1580+$K1580</f>
        <v/>
      </c>
    </row>
    <row r="1581">
      <c r="A1581" t="inlineStr">
        <is>
          <t>329856050000</t>
        </is>
      </c>
      <c r="B1581" t="inlineStr">
        <is>
          <t>32985605</t>
        </is>
      </c>
      <c r="C1581" t="inlineStr">
        <is>
          <t>Efrain Acevedo</t>
        </is>
      </c>
      <c r="D1581" t="inlineStr">
        <is>
          <t>EFRAINACEVEDO</t>
        </is>
      </c>
      <c r="E1581">
        <f>IF(COUNTIFS(Registros!$A$2:$A$6000,"NP",Registros!$B$2:$B$6000,$A1581)&gt;0,1,0)</f>
        <v/>
      </c>
      <c r="F1581">
        <f>IF($E1581=1,SUMIFS(Registros!$F$2:$F$6000,Registros!$A$2:$A$6000,"NP",Registros!$B$2:$B$6000,$A1581),0)</f>
        <v/>
      </c>
      <c r="G1581">
        <f>IF(COUNTIFS(Registros!$A$2:$A$6000,"MOV",Registros!$B$2:$B$6000,$A1581)&gt;0,1,0)</f>
        <v/>
      </c>
      <c r="H1581">
        <f>IF($G1581=1,SUMIFS(Registros!$F$2:$F$6000,Registros!$A$2:$A$6000,"MOV",Registros!$B$2:$B$6000,$A1581),0)</f>
        <v/>
      </c>
      <c r="I1581">
        <f>IF(COUNTIFS(Registros!$A$2:$A$6000,"CS",Registros!$B$2:$B$6000,$A1581)&gt;0,1,0)</f>
        <v/>
      </c>
      <c r="J1581">
        <f>IF($I1581=1,SUMIFS(Registros!$I$2:$I$6000,Registros!$A$2:$A$6000,"CS",Registros!$B$2:$B$6000,$A1581),0)</f>
        <v/>
      </c>
      <c r="K1581">
        <f>IF(COUNTIFS(Winback!$K$2:$K$300,$D1581)&gt;0,1,0)</f>
        <v/>
      </c>
      <c r="L1581">
        <f>IF(AND($K1581=1,LEFT($A1581,3)="WB-"),SUMIFS(Winback!$D$2:$D$300,Winback!$K$2:$K$300,$D1581),0)</f>
        <v/>
      </c>
      <c r="M1581">
        <f>IF(OR($E1581=1,$G1581=1,SUMIFS(Registros!$J$2:$J$6000,Registros!$B$2:$B$6000,$A1581)&gt;0),1,0)</f>
        <v/>
      </c>
      <c r="N1581">
        <f>IF($J1581&gt;0,1,IF(COUNTIFS(Registros!$A$2:$A$6000,"CS",Registros!$B$2:$B$6000,$A1581,Registros!$K$2:$K$6000,"&lt;&gt;")&gt;0,1,0))</f>
        <v/>
      </c>
      <c r="O1581">
        <f>IF(AND($K1581=1,$E1581=0,$G1581=0,$I1581=0),"WINBACK",IF(AND($M1581=1,$N1581&gt;0),"CONVERGENTE",IF($M1581=1,"SOLO MÓVIL",IF($N1581&gt;0,"SOLO FIJO / INTERNET","SIN SERVICIOS"))))</f>
        <v/>
      </c>
      <c r="P1581">
        <f>IF($O1581="WINBACK","Recuperar (winback)",IF($O1581="CONVERGENTE","Upgrade / más líneas",IF($O1581="SOLO MÓVIL","Ofrecer fijo + internet (FLBBTV)",IF($O1581="SOLO FIJO / INTERNET","Ofrecer línea móvil Nextphone","Oferta completa (móvil + fijo + internet)"))))</f>
        <v/>
      </c>
      <c r="Q1581">
        <f>$F1581+$H1581+$L1581</f>
        <v/>
      </c>
      <c r="R1581">
        <f>IFERROR(VLOOKUP($A1581,Registros!$B$2:$G$6000,6,0),IFERROR(VLOOKUP($D1581,Winback!$B$2:$C$300,2,0),""))</f>
        <v/>
      </c>
      <c r="S1581">
        <f>IF($E1581=1,"NP","")&amp;IF($G1581=1,"+MOV","")&amp;IF($I1581=1,"+CS","")&amp;IF($K1581=1,"+WB","")</f>
        <v/>
      </c>
      <c r="T1581">
        <f>$E1581+$G1581+$I1581+$K1581</f>
        <v/>
      </c>
    </row>
    <row r="1582">
      <c r="A1582" t="inlineStr">
        <is>
          <t>321929360000</t>
        </is>
      </c>
      <c r="B1582" t="inlineStr">
        <is>
          <t>32192936</t>
        </is>
      </c>
      <c r="C1582" t="inlineStr">
        <is>
          <t>Delyciosuras</t>
        </is>
      </c>
      <c r="D1582" t="inlineStr">
        <is>
          <t>DELYCIOSURAS</t>
        </is>
      </c>
      <c r="E1582">
        <f>IF(COUNTIFS(Registros!$A$2:$A$6000,"NP",Registros!$B$2:$B$6000,$A1582)&gt;0,1,0)</f>
        <v/>
      </c>
      <c r="F1582">
        <f>IF($E1582=1,SUMIFS(Registros!$F$2:$F$6000,Registros!$A$2:$A$6000,"NP",Registros!$B$2:$B$6000,$A1582),0)</f>
        <v/>
      </c>
      <c r="G1582">
        <f>IF(COUNTIFS(Registros!$A$2:$A$6000,"MOV",Registros!$B$2:$B$6000,$A1582)&gt;0,1,0)</f>
        <v/>
      </c>
      <c r="H1582">
        <f>IF($G1582=1,SUMIFS(Registros!$F$2:$F$6000,Registros!$A$2:$A$6000,"MOV",Registros!$B$2:$B$6000,$A1582),0)</f>
        <v/>
      </c>
      <c r="I1582">
        <f>IF(COUNTIFS(Registros!$A$2:$A$6000,"CS",Registros!$B$2:$B$6000,$A1582)&gt;0,1,0)</f>
        <v/>
      </c>
      <c r="J1582">
        <f>IF($I1582=1,SUMIFS(Registros!$I$2:$I$6000,Registros!$A$2:$A$6000,"CS",Registros!$B$2:$B$6000,$A1582),0)</f>
        <v/>
      </c>
      <c r="K1582">
        <f>IF(COUNTIFS(Winback!$K$2:$K$300,$D1582)&gt;0,1,0)</f>
        <v/>
      </c>
      <c r="L1582">
        <f>IF(AND($K1582=1,LEFT($A1582,3)="WB-"),SUMIFS(Winback!$D$2:$D$300,Winback!$K$2:$K$300,$D1582),0)</f>
        <v/>
      </c>
      <c r="M1582">
        <f>IF(OR($E1582=1,$G1582=1,SUMIFS(Registros!$J$2:$J$6000,Registros!$B$2:$B$6000,$A1582)&gt;0),1,0)</f>
        <v/>
      </c>
      <c r="N1582">
        <f>IF($J1582&gt;0,1,IF(COUNTIFS(Registros!$A$2:$A$6000,"CS",Registros!$B$2:$B$6000,$A1582,Registros!$K$2:$K$6000,"&lt;&gt;")&gt;0,1,0))</f>
        <v/>
      </c>
      <c r="O1582">
        <f>IF(AND($K1582=1,$E1582=0,$G1582=0,$I1582=0),"WINBACK",IF(AND($M1582=1,$N1582&gt;0),"CONVERGENTE",IF($M1582=1,"SOLO MÓVIL",IF($N1582&gt;0,"SOLO FIJO / INTERNET","SIN SERVICIOS"))))</f>
        <v/>
      </c>
      <c r="P1582">
        <f>IF($O1582="WINBACK","Recuperar (winback)",IF($O1582="CONVERGENTE","Upgrade / más líneas",IF($O1582="SOLO MÓVIL","Ofrecer fijo + internet (FLBBTV)",IF($O1582="SOLO FIJO / INTERNET","Ofrecer línea móvil Nextphone","Oferta completa (móvil + fijo + internet)"))))</f>
        <v/>
      </c>
      <c r="Q1582">
        <f>$F1582+$H1582+$L1582</f>
        <v/>
      </c>
      <c r="R1582">
        <f>IFERROR(VLOOKUP($A1582,Registros!$B$2:$G$6000,6,0),IFERROR(VLOOKUP($D1582,Winback!$B$2:$C$300,2,0),""))</f>
        <v/>
      </c>
      <c r="S1582">
        <f>IF($E1582=1,"NP","")&amp;IF($G1582=1,"+MOV","")&amp;IF($I1582=1,"+CS","")&amp;IF($K1582=1,"+WB","")</f>
        <v/>
      </c>
      <c r="T1582">
        <f>$E1582+$G1582+$I1582+$K1582</f>
        <v/>
      </c>
    </row>
    <row r="1583">
      <c r="A1583" t="inlineStr">
        <is>
          <t>347425010000</t>
        </is>
      </c>
      <c r="B1583" t="inlineStr">
        <is>
          <t>34742501</t>
        </is>
      </c>
      <c r="C1583" t="inlineStr">
        <is>
          <t>LUIS CHAVEZ</t>
        </is>
      </c>
      <c r="D1583" t="inlineStr">
        <is>
          <t>LUISCHAVEZ</t>
        </is>
      </c>
      <c r="E1583">
        <f>IF(COUNTIFS(Registros!$A$2:$A$6000,"NP",Registros!$B$2:$B$6000,$A1583)&gt;0,1,0)</f>
        <v/>
      </c>
      <c r="F1583">
        <f>IF($E1583=1,SUMIFS(Registros!$F$2:$F$6000,Registros!$A$2:$A$6000,"NP",Registros!$B$2:$B$6000,$A1583),0)</f>
        <v/>
      </c>
      <c r="G1583">
        <f>IF(COUNTIFS(Registros!$A$2:$A$6000,"MOV",Registros!$B$2:$B$6000,$A1583)&gt;0,1,0)</f>
        <v/>
      </c>
      <c r="H1583">
        <f>IF($G1583=1,SUMIFS(Registros!$F$2:$F$6000,Registros!$A$2:$A$6000,"MOV",Registros!$B$2:$B$6000,$A1583),0)</f>
        <v/>
      </c>
      <c r="I1583">
        <f>IF(COUNTIFS(Registros!$A$2:$A$6000,"CS",Registros!$B$2:$B$6000,$A1583)&gt;0,1,0)</f>
        <v/>
      </c>
      <c r="J1583">
        <f>IF($I1583=1,SUMIFS(Registros!$I$2:$I$6000,Registros!$A$2:$A$6000,"CS",Registros!$B$2:$B$6000,$A1583),0)</f>
        <v/>
      </c>
      <c r="K1583">
        <f>IF(COUNTIFS(Winback!$K$2:$K$300,$D1583)&gt;0,1,0)</f>
        <v/>
      </c>
      <c r="L1583">
        <f>IF(AND($K1583=1,LEFT($A1583,3)="WB-"),SUMIFS(Winback!$D$2:$D$300,Winback!$K$2:$K$300,$D1583),0)</f>
        <v/>
      </c>
      <c r="M1583">
        <f>IF(OR($E1583=1,$G1583=1,SUMIFS(Registros!$J$2:$J$6000,Registros!$B$2:$B$6000,$A1583)&gt;0),1,0)</f>
        <v/>
      </c>
      <c r="N1583">
        <f>IF($J1583&gt;0,1,IF(COUNTIFS(Registros!$A$2:$A$6000,"CS",Registros!$B$2:$B$6000,$A1583,Registros!$K$2:$K$6000,"&lt;&gt;")&gt;0,1,0))</f>
        <v/>
      </c>
      <c r="O1583">
        <f>IF(AND($K1583=1,$E1583=0,$G1583=0,$I1583=0),"WINBACK",IF(AND($M1583=1,$N1583&gt;0),"CONVERGENTE",IF($M1583=1,"SOLO MÓVIL",IF($N1583&gt;0,"SOLO FIJO / INTERNET","SIN SERVICIOS"))))</f>
        <v/>
      </c>
      <c r="P1583">
        <f>IF($O1583="WINBACK","Recuperar (winback)",IF($O1583="CONVERGENTE","Upgrade / más líneas",IF($O1583="SOLO MÓVIL","Ofrecer fijo + internet (FLBBTV)",IF($O1583="SOLO FIJO / INTERNET","Ofrecer línea móvil Nextphone","Oferta completa (móvil + fijo + internet)"))))</f>
        <v/>
      </c>
      <c r="Q1583">
        <f>$F1583+$H1583+$L1583</f>
        <v/>
      </c>
      <c r="R1583">
        <f>IFERROR(VLOOKUP($A1583,Registros!$B$2:$G$6000,6,0),IFERROR(VLOOKUP($D1583,Winback!$B$2:$C$300,2,0),""))</f>
        <v/>
      </c>
      <c r="S1583">
        <f>IF($E1583=1,"NP","")&amp;IF($G1583=1,"+MOV","")&amp;IF($I1583=1,"+CS","")&amp;IF($K1583=1,"+WB","")</f>
        <v/>
      </c>
      <c r="T1583">
        <f>$E1583+$G1583+$I1583+$K1583</f>
        <v/>
      </c>
    </row>
    <row r="1584">
      <c r="A1584" t="inlineStr">
        <is>
          <t>312215690000</t>
        </is>
      </c>
      <c r="B1584" t="inlineStr">
        <is>
          <t>31221569</t>
        </is>
      </c>
      <c r="C1584" t="inlineStr">
        <is>
          <t>SERVICIOS EMPRESARIALES Y ADMI -</t>
        </is>
      </c>
      <c r="D1584" t="inlineStr">
        <is>
          <t>SERVICIOSEMPRESARIALESYADMI</t>
        </is>
      </c>
      <c r="E1584">
        <f>IF(COUNTIFS(Registros!$A$2:$A$6000,"NP",Registros!$B$2:$B$6000,$A1584)&gt;0,1,0)</f>
        <v/>
      </c>
      <c r="F1584">
        <f>IF($E1584=1,SUMIFS(Registros!$F$2:$F$6000,Registros!$A$2:$A$6000,"NP",Registros!$B$2:$B$6000,$A1584),0)</f>
        <v/>
      </c>
      <c r="G1584">
        <f>IF(COUNTIFS(Registros!$A$2:$A$6000,"MOV",Registros!$B$2:$B$6000,$A1584)&gt;0,1,0)</f>
        <v/>
      </c>
      <c r="H1584">
        <f>IF($G1584=1,SUMIFS(Registros!$F$2:$F$6000,Registros!$A$2:$A$6000,"MOV",Registros!$B$2:$B$6000,$A1584),0)</f>
        <v/>
      </c>
      <c r="I1584">
        <f>IF(COUNTIFS(Registros!$A$2:$A$6000,"CS",Registros!$B$2:$B$6000,$A1584)&gt;0,1,0)</f>
        <v/>
      </c>
      <c r="J1584">
        <f>IF($I1584=1,SUMIFS(Registros!$I$2:$I$6000,Registros!$A$2:$A$6000,"CS",Registros!$B$2:$B$6000,$A1584),0)</f>
        <v/>
      </c>
      <c r="K1584">
        <f>IF(COUNTIFS(Winback!$K$2:$K$300,$D1584)&gt;0,1,0)</f>
        <v/>
      </c>
      <c r="L1584">
        <f>IF(AND($K1584=1,LEFT($A1584,3)="WB-"),SUMIFS(Winback!$D$2:$D$300,Winback!$K$2:$K$300,$D1584),0)</f>
        <v/>
      </c>
      <c r="M1584">
        <f>IF(OR($E1584=1,$G1584=1,SUMIFS(Registros!$J$2:$J$6000,Registros!$B$2:$B$6000,$A1584)&gt;0),1,0)</f>
        <v/>
      </c>
      <c r="N1584">
        <f>IF($J1584&gt;0,1,IF(COUNTIFS(Registros!$A$2:$A$6000,"CS",Registros!$B$2:$B$6000,$A1584,Registros!$K$2:$K$6000,"&lt;&gt;")&gt;0,1,0))</f>
        <v/>
      </c>
      <c r="O1584">
        <f>IF(AND($K1584=1,$E1584=0,$G1584=0,$I1584=0),"WINBACK",IF(AND($M1584=1,$N1584&gt;0),"CONVERGENTE",IF($M1584=1,"SOLO MÓVIL",IF($N1584&gt;0,"SOLO FIJO / INTERNET","SIN SERVICIOS"))))</f>
        <v/>
      </c>
      <c r="P1584">
        <f>IF($O1584="WINBACK","Recuperar (winback)",IF($O1584="CONVERGENTE","Upgrade / más líneas",IF($O1584="SOLO MÓVIL","Ofrecer fijo + internet (FLBBTV)",IF($O1584="SOLO FIJO / INTERNET","Ofrecer línea móvil Nextphone","Oferta completa (móvil + fijo + internet)"))))</f>
        <v/>
      </c>
      <c r="Q1584">
        <f>$F1584+$H1584+$L1584</f>
        <v/>
      </c>
      <c r="R1584">
        <f>IFERROR(VLOOKUP($A1584,Registros!$B$2:$G$6000,6,0),IFERROR(VLOOKUP($D1584,Winback!$B$2:$C$300,2,0),""))</f>
        <v/>
      </c>
      <c r="S1584">
        <f>IF($E1584=1,"NP","")&amp;IF($G1584=1,"+MOV","")&amp;IF($I1584=1,"+CS","")&amp;IF($K1584=1,"+WB","")</f>
        <v/>
      </c>
      <c r="T1584">
        <f>$E1584+$G1584+$I1584+$K1584</f>
        <v/>
      </c>
    </row>
    <row r="1585">
      <c r="A1585" t="inlineStr">
        <is>
          <t>357288330000</t>
        </is>
      </c>
      <c r="B1585" t="inlineStr">
        <is>
          <t>35728833</t>
        </is>
      </c>
      <c r="C1585" t="inlineStr">
        <is>
          <t>DIGNA MIREYA CABALLERO ESPINO</t>
        </is>
      </c>
      <c r="D1585" t="inlineStr">
        <is>
          <t>DIGNAMIREYACABALLEROESPINO</t>
        </is>
      </c>
      <c r="E1585">
        <f>IF(COUNTIFS(Registros!$A$2:$A$6000,"NP",Registros!$B$2:$B$6000,$A1585)&gt;0,1,0)</f>
        <v/>
      </c>
      <c r="F1585">
        <f>IF($E1585=1,SUMIFS(Registros!$F$2:$F$6000,Registros!$A$2:$A$6000,"NP",Registros!$B$2:$B$6000,$A1585),0)</f>
        <v/>
      </c>
      <c r="G1585">
        <f>IF(COUNTIFS(Registros!$A$2:$A$6000,"MOV",Registros!$B$2:$B$6000,$A1585)&gt;0,1,0)</f>
        <v/>
      </c>
      <c r="H1585">
        <f>IF($G1585=1,SUMIFS(Registros!$F$2:$F$6000,Registros!$A$2:$A$6000,"MOV",Registros!$B$2:$B$6000,$A1585),0)</f>
        <v/>
      </c>
      <c r="I1585">
        <f>IF(COUNTIFS(Registros!$A$2:$A$6000,"CS",Registros!$B$2:$B$6000,$A1585)&gt;0,1,0)</f>
        <v/>
      </c>
      <c r="J1585">
        <f>IF($I1585=1,SUMIFS(Registros!$I$2:$I$6000,Registros!$A$2:$A$6000,"CS",Registros!$B$2:$B$6000,$A1585),0)</f>
        <v/>
      </c>
      <c r="K1585">
        <f>IF(COUNTIFS(Winback!$K$2:$K$300,$D1585)&gt;0,1,0)</f>
        <v/>
      </c>
      <c r="L1585">
        <f>IF(AND($K1585=1,LEFT($A1585,3)="WB-"),SUMIFS(Winback!$D$2:$D$300,Winback!$K$2:$K$300,$D1585),0)</f>
        <v/>
      </c>
      <c r="M1585">
        <f>IF(OR($E1585=1,$G1585=1,SUMIFS(Registros!$J$2:$J$6000,Registros!$B$2:$B$6000,$A1585)&gt;0),1,0)</f>
        <v/>
      </c>
      <c r="N1585">
        <f>IF($J1585&gt;0,1,IF(COUNTIFS(Registros!$A$2:$A$6000,"CS",Registros!$B$2:$B$6000,$A1585,Registros!$K$2:$K$6000,"&lt;&gt;")&gt;0,1,0))</f>
        <v/>
      </c>
      <c r="O1585">
        <f>IF(AND($K1585=1,$E1585=0,$G1585=0,$I1585=0),"WINBACK",IF(AND($M1585=1,$N1585&gt;0),"CONVERGENTE",IF($M1585=1,"SOLO MÓVIL",IF($N1585&gt;0,"SOLO FIJO / INTERNET","SIN SERVICIOS"))))</f>
        <v/>
      </c>
      <c r="P1585">
        <f>IF($O1585="WINBACK","Recuperar (winback)",IF($O1585="CONVERGENTE","Upgrade / más líneas",IF($O1585="SOLO MÓVIL","Ofrecer fijo + internet (FLBBTV)",IF($O1585="SOLO FIJO / INTERNET","Ofrecer línea móvil Nextphone","Oferta completa (móvil + fijo + internet)"))))</f>
        <v/>
      </c>
      <c r="Q1585">
        <f>$F1585+$H1585+$L1585</f>
        <v/>
      </c>
      <c r="R1585">
        <f>IFERROR(VLOOKUP($A1585,Registros!$B$2:$G$6000,6,0),IFERROR(VLOOKUP($D1585,Winback!$B$2:$C$300,2,0),""))</f>
        <v/>
      </c>
      <c r="S1585">
        <f>IF($E1585=1,"NP","")&amp;IF($G1585=1,"+MOV","")&amp;IF($I1585=1,"+CS","")&amp;IF($K1585=1,"+WB","")</f>
        <v/>
      </c>
      <c r="T1585">
        <f>$E1585+$G1585+$I1585+$K1585</f>
        <v/>
      </c>
    </row>
    <row r="1586">
      <c r="A1586" t="inlineStr">
        <is>
          <t>322178710000</t>
        </is>
      </c>
      <c r="B1586" t="inlineStr">
        <is>
          <t>32217871</t>
        </is>
      </c>
      <c r="C1586" t="inlineStr">
        <is>
          <t>Helitrag, S.A.</t>
        </is>
      </c>
      <c r="D1586" t="inlineStr">
        <is>
          <t>HELITRAGSA</t>
        </is>
      </c>
      <c r="E1586">
        <f>IF(COUNTIFS(Registros!$A$2:$A$6000,"NP",Registros!$B$2:$B$6000,$A1586)&gt;0,1,0)</f>
        <v/>
      </c>
      <c r="F1586">
        <f>IF($E1586=1,SUMIFS(Registros!$F$2:$F$6000,Registros!$A$2:$A$6000,"NP",Registros!$B$2:$B$6000,$A1586),0)</f>
        <v/>
      </c>
      <c r="G1586">
        <f>IF(COUNTIFS(Registros!$A$2:$A$6000,"MOV",Registros!$B$2:$B$6000,$A1586)&gt;0,1,0)</f>
        <v/>
      </c>
      <c r="H1586">
        <f>IF($G1586=1,SUMIFS(Registros!$F$2:$F$6000,Registros!$A$2:$A$6000,"MOV",Registros!$B$2:$B$6000,$A1586),0)</f>
        <v/>
      </c>
      <c r="I1586">
        <f>IF(COUNTIFS(Registros!$A$2:$A$6000,"CS",Registros!$B$2:$B$6000,$A1586)&gt;0,1,0)</f>
        <v/>
      </c>
      <c r="J1586">
        <f>IF($I1586=1,SUMIFS(Registros!$I$2:$I$6000,Registros!$A$2:$A$6000,"CS",Registros!$B$2:$B$6000,$A1586),0)</f>
        <v/>
      </c>
      <c r="K1586">
        <f>IF(COUNTIFS(Winback!$K$2:$K$300,$D1586)&gt;0,1,0)</f>
        <v/>
      </c>
      <c r="L1586">
        <f>IF(AND($K1586=1,LEFT($A1586,3)="WB-"),SUMIFS(Winback!$D$2:$D$300,Winback!$K$2:$K$300,$D1586),0)</f>
        <v/>
      </c>
      <c r="M1586">
        <f>IF(OR($E1586=1,$G1586=1,SUMIFS(Registros!$J$2:$J$6000,Registros!$B$2:$B$6000,$A1586)&gt;0),1,0)</f>
        <v/>
      </c>
      <c r="N1586">
        <f>IF($J1586&gt;0,1,IF(COUNTIFS(Registros!$A$2:$A$6000,"CS",Registros!$B$2:$B$6000,$A1586,Registros!$K$2:$K$6000,"&lt;&gt;")&gt;0,1,0))</f>
        <v/>
      </c>
      <c r="O1586">
        <f>IF(AND($K1586=1,$E1586=0,$G1586=0,$I1586=0),"WINBACK",IF(AND($M1586=1,$N1586&gt;0),"CONVERGENTE",IF($M1586=1,"SOLO MÓVIL",IF($N1586&gt;0,"SOLO FIJO / INTERNET","SIN SERVICIOS"))))</f>
        <v/>
      </c>
      <c r="P1586">
        <f>IF($O1586="WINBACK","Recuperar (winback)",IF($O1586="CONVERGENTE","Upgrade / más líneas",IF($O1586="SOLO MÓVIL","Ofrecer fijo + internet (FLBBTV)",IF($O1586="SOLO FIJO / INTERNET","Ofrecer línea móvil Nextphone","Oferta completa (móvil + fijo + internet)"))))</f>
        <v/>
      </c>
      <c r="Q1586">
        <f>$F1586+$H1586+$L1586</f>
        <v/>
      </c>
      <c r="R1586">
        <f>IFERROR(VLOOKUP($A1586,Registros!$B$2:$G$6000,6,0),IFERROR(VLOOKUP($D1586,Winback!$B$2:$C$300,2,0),""))</f>
        <v/>
      </c>
      <c r="S1586">
        <f>IF($E1586=1,"NP","")&amp;IF($G1586=1,"+MOV","")&amp;IF($I1586=1,"+CS","")&amp;IF($K1586=1,"+WB","")</f>
        <v/>
      </c>
      <c r="T1586">
        <f>$E1586+$G1586+$I1586+$K1586</f>
        <v/>
      </c>
    </row>
    <row r="1587">
      <c r="A1587" t="inlineStr">
        <is>
          <t>339310790000</t>
        </is>
      </c>
      <c r="B1587" t="inlineStr">
        <is>
          <t>33931079</t>
        </is>
      </c>
      <c r="C1587" t="inlineStr">
        <is>
          <t>ISIDRO SAMUEL PERALTA GUERRA</t>
        </is>
      </c>
      <c r="D1587" t="inlineStr">
        <is>
          <t>ISIDROSAMUELPERALTAGUERRA</t>
        </is>
      </c>
      <c r="E1587">
        <f>IF(COUNTIFS(Registros!$A$2:$A$6000,"NP",Registros!$B$2:$B$6000,$A1587)&gt;0,1,0)</f>
        <v/>
      </c>
      <c r="F1587">
        <f>IF($E1587=1,SUMIFS(Registros!$F$2:$F$6000,Registros!$A$2:$A$6000,"NP",Registros!$B$2:$B$6000,$A1587),0)</f>
        <v/>
      </c>
      <c r="G1587">
        <f>IF(COUNTIFS(Registros!$A$2:$A$6000,"MOV",Registros!$B$2:$B$6000,$A1587)&gt;0,1,0)</f>
        <v/>
      </c>
      <c r="H1587">
        <f>IF($G1587=1,SUMIFS(Registros!$F$2:$F$6000,Registros!$A$2:$A$6000,"MOV",Registros!$B$2:$B$6000,$A1587),0)</f>
        <v/>
      </c>
      <c r="I1587">
        <f>IF(COUNTIFS(Registros!$A$2:$A$6000,"CS",Registros!$B$2:$B$6000,$A1587)&gt;0,1,0)</f>
        <v/>
      </c>
      <c r="J1587">
        <f>IF($I1587=1,SUMIFS(Registros!$I$2:$I$6000,Registros!$A$2:$A$6000,"CS",Registros!$B$2:$B$6000,$A1587),0)</f>
        <v/>
      </c>
      <c r="K1587">
        <f>IF(COUNTIFS(Winback!$K$2:$K$300,$D1587)&gt;0,1,0)</f>
        <v/>
      </c>
      <c r="L1587">
        <f>IF(AND($K1587=1,LEFT($A1587,3)="WB-"),SUMIFS(Winback!$D$2:$D$300,Winback!$K$2:$K$300,$D1587),0)</f>
        <v/>
      </c>
      <c r="M1587">
        <f>IF(OR($E1587=1,$G1587=1,SUMIFS(Registros!$J$2:$J$6000,Registros!$B$2:$B$6000,$A1587)&gt;0),1,0)</f>
        <v/>
      </c>
      <c r="N1587">
        <f>IF($J1587&gt;0,1,IF(COUNTIFS(Registros!$A$2:$A$6000,"CS",Registros!$B$2:$B$6000,$A1587,Registros!$K$2:$K$6000,"&lt;&gt;")&gt;0,1,0))</f>
        <v/>
      </c>
      <c r="O1587">
        <f>IF(AND($K1587=1,$E1587=0,$G1587=0,$I1587=0),"WINBACK",IF(AND($M1587=1,$N1587&gt;0),"CONVERGENTE",IF($M1587=1,"SOLO MÓVIL",IF($N1587&gt;0,"SOLO FIJO / INTERNET","SIN SERVICIOS"))))</f>
        <v/>
      </c>
      <c r="P1587">
        <f>IF($O1587="WINBACK","Recuperar (winback)",IF($O1587="CONVERGENTE","Upgrade / más líneas",IF($O1587="SOLO MÓVIL","Ofrecer fijo + internet (FLBBTV)",IF($O1587="SOLO FIJO / INTERNET","Ofrecer línea móvil Nextphone","Oferta completa (móvil + fijo + internet)"))))</f>
        <v/>
      </c>
      <c r="Q1587">
        <f>$F1587+$H1587+$L1587</f>
        <v/>
      </c>
      <c r="R1587">
        <f>IFERROR(VLOOKUP($A1587,Registros!$B$2:$G$6000,6,0),IFERROR(VLOOKUP($D1587,Winback!$B$2:$C$300,2,0),""))</f>
        <v/>
      </c>
      <c r="S1587">
        <f>IF($E1587=1,"NP","")&amp;IF($G1587=1,"+MOV","")&amp;IF($I1587=1,"+CS","")&amp;IF($K1587=1,"+WB","")</f>
        <v/>
      </c>
      <c r="T1587">
        <f>$E1587+$G1587+$I1587+$K1587</f>
        <v/>
      </c>
    </row>
    <row r="1588">
      <c r="A1588" t="inlineStr">
        <is>
          <t>344073020000</t>
        </is>
      </c>
      <c r="B1588" t="inlineStr">
        <is>
          <t>34407302</t>
        </is>
      </c>
      <c r="C1588" t="inlineStr">
        <is>
          <t>ISIDRO SAMUEL PERALTA GUERRA</t>
        </is>
      </c>
      <c r="D1588" t="inlineStr">
        <is>
          <t>ISIDROSAMUELPERALTAGUERRA</t>
        </is>
      </c>
      <c r="E1588">
        <f>IF(COUNTIFS(Registros!$A$2:$A$6000,"NP",Registros!$B$2:$B$6000,$A1588)&gt;0,1,0)</f>
        <v/>
      </c>
      <c r="F1588">
        <f>IF($E1588=1,SUMIFS(Registros!$F$2:$F$6000,Registros!$A$2:$A$6000,"NP",Registros!$B$2:$B$6000,$A1588),0)</f>
        <v/>
      </c>
      <c r="G1588">
        <f>IF(COUNTIFS(Registros!$A$2:$A$6000,"MOV",Registros!$B$2:$B$6000,$A1588)&gt;0,1,0)</f>
        <v/>
      </c>
      <c r="H1588">
        <f>IF($G1588=1,SUMIFS(Registros!$F$2:$F$6000,Registros!$A$2:$A$6000,"MOV",Registros!$B$2:$B$6000,$A1588),0)</f>
        <v/>
      </c>
      <c r="I1588">
        <f>IF(COUNTIFS(Registros!$A$2:$A$6000,"CS",Registros!$B$2:$B$6000,$A1588)&gt;0,1,0)</f>
        <v/>
      </c>
      <c r="J1588">
        <f>IF($I1588=1,SUMIFS(Registros!$I$2:$I$6000,Registros!$A$2:$A$6000,"CS",Registros!$B$2:$B$6000,$A1588),0)</f>
        <v/>
      </c>
      <c r="K1588">
        <f>IF(COUNTIFS(Winback!$K$2:$K$300,$D1588)&gt;0,1,0)</f>
        <v/>
      </c>
      <c r="L1588">
        <f>IF(AND($K1588=1,LEFT($A1588,3)="WB-"),SUMIFS(Winback!$D$2:$D$300,Winback!$K$2:$K$300,$D1588),0)</f>
        <v/>
      </c>
      <c r="M1588">
        <f>IF(OR($E1588=1,$G1588=1,SUMIFS(Registros!$J$2:$J$6000,Registros!$B$2:$B$6000,$A1588)&gt;0),1,0)</f>
        <v/>
      </c>
      <c r="N1588">
        <f>IF($J1588&gt;0,1,IF(COUNTIFS(Registros!$A$2:$A$6000,"CS",Registros!$B$2:$B$6000,$A1588,Registros!$K$2:$K$6000,"&lt;&gt;")&gt;0,1,0))</f>
        <v/>
      </c>
      <c r="O1588">
        <f>IF(AND($K1588=1,$E1588=0,$G1588=0,$I1588=0),"WINBACK",IF(AND($M1588=1,$N1588&gt;0),"CONVERGENTE",IF($M1588=1,"SOLO MÓVIL",IF($N1588&gt;0,"SOLO FIJO / INTERNET","SIN SERVICIOS"))))</f>
        <v/>
      </c>
      <c r="P1588">
        <f>IF($O1588="WINBACK","Recuperar (winback)",IF($O1588="CONVERGENTE","Upgrade / más líneas",IF($O1588="SOLO MÓVIL","Ofrecer fijo + internet (FLBBTV)",IF($O1588="SOLO FIJO / INTERNET","Ofrecer línea móvil Nextphone","Oferta completa (móvil + fijo + internet)"))))</f>
        <v/>
      </c>
      <c r="Q1588">
        <f>$F1588+$H1588+$L1588</f>
        <v/>
      </c>
      <c r="R1588">
        <f>IFERROR(VLOOKUP($A1588,Registros!$B$2:$G$6000,6,0),IFERROR(VLOOKUP($D1588,Winback!$B$2:$C$300,2,0),""))</f>
        <v/>
      </c>
      <c r="S1588">
        <f>IF($E1588=1,"NP","")&amp;IF($G1588=1,"+MOV","")&amp;IF($I1588=1,"+CS","")&amp;IF($K1588=1,"+WB","")</f>
        <v/>
      </c>
      <c r="T1588">
        <f>$E1588+$G1588+$I1588+$K1588</f>
        <v/>
      </c>
    </row>
    <row r="1589">
      <c r="A1589" t="inlineStr">
        <is>
          <t>347451650000</t>
        </is>
      </c>
      <c r="B1589" t="inlineStr">
        <is>
          <t>34745165</t>
        </is>
      </c>
      <c r="C1589" t="inlineStr">
        <is>
          <t>MALVIS VASQUEZ</t>
        </is>
      </c>
      <c r="D1589" t="inlineStr">
        <is>
          <t>MALVISVASQUEZ</t>
        </is>
      </c>
      <c r="E1589">
        <f>IF(COUNTIFS(Registros!$A$2:$A$6000,"NP",Registros!$B$2:$B$6000,$A1589)&gt;0,1,0)</f>
        <v/>
      </c>
      <c r="F1589">
        <f>IF($E1589=1,SUMIFS(Registros!$F$2:$F$6000,Registros!$A$2:$A$6000,"NP",Registros!$B$2:$B$6000,$A1589),0)</f>
        <v/>
      </c>
      <c r="G1589">
        <f>IF(COUNTIFS(Registros!$A$2:$A$6000,"MOV",Registros!$B$2:$B$6000,$A1589)&gt;0,1,0)</f>
        <v/>
      </c>
      <c r="H1589">
        <f>IF($G1589=1,SUMIFS(Registros!$F$2:$F$6000,Registros!$A$2:$A$6000,"MOV",Registros!$B$2:$B$6000,$A1589),0)</f>
        <v/>
      </c>
      <c r="I1589">
        <f>IF(COUNTIFS(Registros!$A$2:$A$6000,"CS",Registros!$B$2:$B$6000,$A1589)&gt;0,1,0)</f>
        <v/>
      </c>
      <c r="J1589">
        <f>IF($I1589=1,SUMIFS(Registros!$I$2:$I$6000,Registros!$A$2:$A$6000,"CS",Registros!$B$2:$B$6000,$A1589),0)</f>
        <v/>
      </c>
      <c r="K1589">
        <f>IF(COUNTIFS(Winback!$K$2:$K$300,$D1589)&gt;0,1,0)</f>
        <v/>
      </c>
      <c r="L1589">
        <f>IF(AND($K1589=1,LEFT($A1589,3)="WB-"),SUMIFS(Winback!$D$2:$D$300,Winback!$K$2:$K$300,$D1589),0)</f>
        <v/>
      </c>
      <c r="M1589">
        <f>IF(OR($E1589=1,$G1589=1,SUMIFS(Registros!$J$2:$J$6000,Registros!$B$2:$B$6000,$A1589)&gt;0),1,0)</f>
        <v/>
      </c>
      <c r="N1589">
        <f>IF($J1589&gt;0,1,IF(COUNTIFS(Registros!$A$2:$A$6000,"CS",Registros!$B$2:$B$6000,$A1589,Registros!$K$2:$K$6000,"&lt;&gt;")&gt;0,1,0))</f>
        <v/>
      </c>
      <c r="O1589">
        <f>IF(AND($K1589=1,$E1589=0,$G1589=0,$I1589=0),"WINBACK",IF(AND($M1589=1,$N1589&gt;0),"CONVERGENTE",IF($M1589=1,"SOLO MÓVIL",IF($N1589&gt;0,"SOLO FIJO / INTERNET","SIN SERVICIOS"))))</f>
        <v/>
      </c>
      <c r="P1589">
        <f>IF($O1589="WINBACK","Recuperar (winback)",IF($O1589="CONVERGENTE","Upgrade / más líneas",IF($O1589="SOLO MÓVIL","Ofrecer fijo + internet (FLBBTV)",IF($O1589="SOLO FIJO / INTERNET","Ofrecer línea móvil Nextphone","Oferta completa (móvil + fijo + internet)"))))</f>
        <v/>
      </c>
      <c r="Q1589">
        <f>$F1589+$H1589+$L1589</f>
        <v/>
      </c>
      <c r="R1589">
        <f>IFERROR(VLOOKUP($A1589,Registros!$B$2:$G$6000,6,0),IFERROR(VLOOKUP($D1589,Winback!$B$2:$C$300,2,0),""))</f>
        <v/>
      </c>
      <c r="S1589">
        <f>IF($E1589=1,"NP","")&amp;IF($G1589=1,"+MOV","")&amp;IF($I1589=1,"+CS","")&amp;IF($K1589=1,"+WB","")</f>
        <v/>
      </c>
      <c r="T1589">
        <f>$E1589+$G1589+$I1589+$K1589</f>
        <v/>
      </c>
    </row>
    <row r="1590">
      <c r="A1590" t="inlineStr">
        <is>
          <t>355230060000</t>
        </is>
      </c>
      <c r="B1590" t="inlineStr">
        <is>
          <t>35523006</t>
        </is>
      </c>
      <c r="C1590" t="inlineStr">
        <is>
          <t>JOSE YANGUES</t>
        </is>
      </c>
      <c r="D1590" t="inlineStr">
        <is>
          <t>JOSEYANGUES</t>
        </is>
      </c>
      <c r="E1590">
        <f>IF(COUNTIFS(Registros!$A$2:$A$6000,"NP",Registros!$B$2:$B$6000,$A1590)&gt;0,1,0)</f>
        <v/>
      </c>
      <c r="F1590">
        <f>IF($E1590=1,SUMIFS(Registros!$F$2:$F$6000,Registros!$A$2:$A$6000,"NP",Registros!$B$2:$B$6000,$A1590),0)</f>
        <v/>
      </c>
      <c r="G1590">
        <f>IF(COUNTIFS(Registros!$A$2:$A$6000,"MOV",Registros!$B$2:$B$6000,$A1590)&gt;0,1,0)</f>
        <v/>
      </c>
      <c r="H1590">
        <f>IF($G1590=1,SUMIFS(Registros!$F$2:$F$6000,Registros!$A$2:$A$6000,"MOV",Registros!$B$2:$B$6000,$A1590),0)</f>
        <v/>
      </c>
      <c r="I1590">
        <f>IF(COUNTIFS(Registros!$A$2:$A$6000,"CS",Registros!$B$2:$B$6000,$A1590)&gt;0,1,0)</f>
        <v/>
      </c>
      <c r="J1590">
        <f>IF($I1590=1,SUMIFS(Registros!$I$2:$I$6000,Registros!$A$2:$A$6000,"CS",Registros!$B$2:$B$6000,$A1590),0)</f>
        <v/>
      </c>
      <c r="K1590">
        <f>IF(COUNTIFS(Winback!$K$2:$K$300,$D1590)&gt;0,1,0)</f>
        <v/>
      </c>
      <c r="L1590">
        <f>IF(AND($K1590=1,LEFT($A1590,3)="WB-"),SUMIFS(Winback!$D$2:$D$300,Winback!$K$2:$K$300,$D1590),0)</f>
        <v/>
      </c>
      <c r="M1590">
        <f>IF(OR($E1590=1,$G1590=1,SUMIFS(Registros!$J$2:$J$6000,Registros!$B$2:$B$6000,$A1590)&gt;0),1,0)</f>
        <v/>
      </c>
      <c r="N1590">
        <f>IF($J1590&gt;0,1,IF(COUNTIFS(Registros!$A$2:$A$6000,"CS",Registros!$B$2:$B$6000,$A1590,Registros!$K$2:$K$6000,"&lt;&gt;")&gt;0,1,0))</f>
        <v/>
      </c>
      <c r="O1590">
        <f>IF(AND($K1590=1,$E1590=0,$G1590=0,$I1590=0),"WINBACK",IF(AND($M1590=1,$N1590&gt;0),"CONVERGENTE",IF($M1590=1,"SOLO MÓVIL",IF($N1590&gt;0,"SOLO FIJO / INTERNET","SIN SERVICIOS"))))</f>
        <v/>
      </c>
      <c r="P1590">
        <f>IF($O1590="WINBACK","Recuperar (winback)",IF($O1590="CONVERGENTE","Upgrade / más líneas",IF($O1590="SOLO MÓVIL","Ofrecer fijo + internet (FLBBTV)",IF($O1590="SOLO FIJO / INTERNET","Ofrecer línea móvil Nextphone","Oferta completa (móvil + fijo + internet)"))))</f>
        <v/>
      </c>
      <c r="Q1590">
        <f>$F1590+$H1590+$L1590</f>
        <v/>
      </c>
      <c r="R1590">
        <f>IFERROR(VLOOKUP($A1590,Registros!$B$2:$G$6000,6,0),IFERROR(VLOOKUP($D1590,Winback!$B$2:$C$300,2,0),""))</f>
        <v/>
      </c>
      <c r="S1590">
        <f>IF($E1590=1,"NP","")&amp;IF($G1590=1,"+MOV","")&amp;IF($I1590=1,"+CS","")&amp;IF($K1590=1,"+WB","")</f>
        <v/>
      </c>
      <c r="T1590">
        <f>$E1590+$G1590+$I1590+$K1590</f>
        <v/>
      </c>
    </row>
    <row r="1591">
      <c r="A1591" t="inlineStr">
        <is>
          <t>352050640000</t>
        </is>
      </c>
      <c r="B1591" t="inlineStr">
        <is>
          <t>35205064</t>
        </is>
      </c>
      <c r="C1591" t="inlineStr">
        <is>
          <t>EDILDA GALVEZ</t>
        </is>
      </c>
      <c r="D1591" t="inlineStr">
        <is>
          <t>EDILDAGALVEZ</t>
        </is>
      </c>
      <c r="E1591">
        <f>IF(COUNTIFS(Registros!$A$2:$A$6000,"NP",Registros!$B$2:$B$6000,$A1591)&gt;0,1,0)</f>
        <v/>
      </c>
      <c r="F1591">
        <f>IF($E1591=1,SUMIFS(Registros!$F$2:$F$6000,Registros!$A$2:$A$6000,"NP",Registros!$B$2:$B$6000,$A1591),0)</f>
        <v/>
      </c>
      <c r="G1591">
        <f>IF(COUNTIFS(Registros!$A$2:$A$6000,"MOV",Registros!$B$2:$B$6000,$A1591)&gt;0,1,0)</f>
        <v/>
      </c>
      <c r="H1591">
        <f>IF($G1591=1,SUMIFS(Registros!$F$2:$F$6000,Registros!$A$2:$A$6000,"MOV",Registros!$B$2:$B$6000,$A1591),0)</f>
        <v/>
      </c>
      <c r="I1591">
        <f>IF(COUNTIFS(Registros!$A$2:$A$6000,"CS",Registros!$B$2:$B$6000,$A1591)&gt;0,1,0)</f>
        <v/>
      </c>
      <c r="J1591">
        <f>IF($I1591=1,SUMIFS(Registros!$I$2:$I$6000,Registros!$A$2:$A$6000,"CS",Registros!$B$2:$B$6000,$A1591),0)</f>
        <v/>
      </c>
      <c r="K1591">
        <f>IF(COUNTIFS(Winback!$K$2:$K$300,$D1591)&gt;0,1,0)</f>
        <v/>
      </c>
      <c r="L1591">
        <f>IF(AND($K1591=1,LEFT($A1591,3)="WB-"),SUMIFS(Winback!$D$2:$D$300,Winback!$K$2:$K$300,$D1591),0)</f>
        <v/>
      </c>
      <c r="M1591">
        <f>IF(OR($E1591=1,$G1591=1,SUMIFS(Registros!$J$2:$J$6000,Registros!$B$2:$B$6000,$A1591)&gt;0),1,0)</f>
        <v/>
      </c>
      <c r="N1591">
        <f>IF($J1591&gt;0,1,IF(COUNTIFS(Registros!$A$2:$A$6000,"CS",Registros!$B$2:$B$6000,$A1591,Registros!$K$2:$K$6000,"&lt;&gt;")&gt;0,1,0))</f>
        <v/>
      </c>
      <c r="O1591">
        <f>IF(AND($K1591=1,$E1591=0,$G1591=0,$I1591=0),"WINBACK",IF(AND($M1591=1,$N1591&gt;0),"CONVERGENTE",IF($M1591=1,"SOLO MÓVIL",IF($N1591&gt;0,"SOLO FIJO / INTERNET","SIN SERVICIOS"))))</f>
        <v/>
      </c>
      <c r="P1591">
        <f>IF($O1591="WINBACK","Recuperar (winback)",IF($O1591="CONVERGENTE","Upgrade / más líneas",IF($O1591="SOLO MÓVIL","Ofrecer fijo + internet (FLBBTV)",IF($O1591="SOLO FIJO / INTERNET","Ofrecer línea móvil Nextphone","Oferta completa (móvil + fijo + internet)"))))</f>
        <v/>
      </c>
      <c r="Q1591">
        <f>$F1591+$H1591+$L1591</f>
        <v/>
      </c>
      <c r="R1591">
        <f>IFERROR(VLOOKUP($A1591,Registros!$B$2:$G$6000,6,0),IFERROR(VLOOKUP($D1591,Winback!$B$2:$C$300,2,0),""))</f>
        <v/>
      </c>
      <c r="S1591">
        <f>IF($E1591=1,"NP","")&amp;IF($G1591=1,"+MOV","")&amp;IF($I1591=1,"+CS","")&amp;IF($K1591=1,"+WB","")</f>
        <v/>
      </c>
      <c r="T1591">
        <f>$E1591+$G1591+$I1591+$K1591</f>
        <v/>
      </c>
    </row>
    <row r="1592">
      <c r="A1592" t="inlineStr">
        <is>
          <t>355231760000</t>
        </is>
      </c>
      <c r="B1592" t="inlineStr">
        <is>
          <t>35523176</t>
        </is>
      </c>
      <c r="C1592" t="inlineStr">
        <is>
          <t>RAUL FRIAS</t>
        </is>
      </c>
      <c r="D1592" t="inlineStr">
        <is>
          <t>RAULFRIAS</t>
        </is>
      </c>
      <c r="E1592">
        <f>IF(COUNTIFS(Registros!$A$2:$A$6000,"NP",Registros!$B$2:$B$6000,$A1592)&gt;0,1,0)</f>
        <v/>
      </c>
      <c r="F1592">
        <f>IF($E1592=1,SUMIFS(Registros!$F$2:$F$6000,Registros!$A$2:$A$6000,"NP",Registros!$B$2:$B$6000,$A1592),0)</f>
        <v/>
      </c>
      <c r="G1592">
        <f>IF(COUNTIFS(Registros!$A$2:$A$6000,"MOV",Registros!$B$2:$B$6000,$A1592)&gt;0,1,0)</f>
        <v/>
      </c>
      <c r="H1592">
        <f>IF($G1592=1,SUMIFS(Registros!$F$2:$F$6000,Registros!$A$2:$A$6000,"MOV",Registros!$B$2:$B$6000,$A1592),0)</f>
        <v/>
      </c>
      <c r="I1592">
        <f>IF(COUNTIFS(Registros!$A$2:$A$6000,"CS",Registros!$B$2:$B$6000,$A1592)&gt;0,1,0)</f>
        <v/>
      </c>
      <c r="J1592">
        <f>IF($I1592=1,SUMIFS(Registros!$I$2:$I$6000,Registros!$A$2:$A$6000,"CS",Registros!$B$2:$B$6000,$A1592),0)</f>
        <v/>
      </c>
      <c r="K1592">
        <f>IF(COUNTIFS(Winback!$K$2:$K$300,$D1592)&gt;0,1,0)</f>
        <v/>
      </c>
      <c r="L1592">
        <f>IF(AND($K1592=1,LEFT($A1592,3)="WB-"),SUMIFS(Winback!$D$2:$D$300,Winback!$K$2:$K$300,$D1592),0)</f>
        <v/>
      </c>
      <c r="M1592">
        <f>IF(OR($E1592=1,$G1592=1,SUMIFS(Registros!$J$2:$J$6000,Registros!$B$2:$B$6000,$A1592)&gt;0),1,0)</f>
        <v/>
      </c>
      <c r="N1592">
        <f>IF($J1592&gt;0,1,IF(COUNTIFS(Registros!$A$2:$A$6000,"CS",Registros!$B$2:$B$6000,$A1592,Registros!$K$2:$K$6000,"&lt;&gt;")&gt;0,1,0))</f>
        <v/>
      </c>
      <c r="O1592">
        <f>IF(AND($K1592=1,$E1592=0,$G1592=0,$I1592=0),"WINBACK",IF(AND($M1592=1,$N1592&gt;0),"CONVERGENTE",IF($M1592=1,"SOLO MÓVIL",IF($N1592&gt;0,"SOLO FIJO / INTERNET","SIN SERVICIOS"))))</f>
        <v/>
      </c>
      <c r="P1592">
        <f>IF($O1592="WINBACK","Recuperar (winback)",IF($O1592="CONVERGENTE","Upgrade / más líneas",IF($O1592="SOLO MÓVIL","Ofrecer fijo + internet (FLBBTV)",IF($O1592="SOLO FIJO / INTERNET","Ofrecer línea móvil Nextphone","Oferta completa (móvil + fijo + internet)"))))</f>
        <v/>
      </c>
      <c r="Q1592">
        <f>$F1592+$H1592+$L1592</f>
        <v/>
      </c>
      <c r="R1592">
        <f>IFERROR(VLOOKUP($A1592,Registros!$B$2:$G$6000,6,0),IFERROR(VLOOKUP($D1592,Winback!$B$2:$C$300,2,0),""))</f>
        <v/>
      </c>
      <c r="S1592">
        <f>IF($E1592=1,"NP","")&amp;IF($G1592=1,"+MOV","")&amp;IF($I1592=1,"+CS","")&amp;IF($K1592=1,"+WB","")</f>
        <v/>
      </c>
      <c r="T1592">
        <f>$E1592+$G1592+$I1592+$K1592</f>
        <v/>
      </c>
    </row>
    <row r="1593">
      <c r="A1593" t="inlineStr">
        <is>
          <t>358289160000</t>
        </is>
      </c>
      <c r="B1593" t="inlineStr">
        <is>
          <t>35828916</t>
        </is>
      </c>
      <c r="C1593" t="inlineStr">
        <is>
          <t>FERNANDO BERNAL</t>
        </is>
      </c>
      <c r="D1593" t="inlineStr">
        <is>
          <t>FERNANDOBERNAL</t>
        </is>
      </c>
      <c r="E1593">
        <f>IF(COUNTIFS(Registros!$A$2:$A$6000,"NP",Registros!$B$2:$B$6000,$A1593)&gt;0,1,0)</f>
        <v/>
      </c>
      <c r="F1593">
        <f>IF($E1593=1,SUMIFS(Registros!$F$2:$F$6000,Registros!$A$2:$A$6000,"NP",Registros!$B$2:$B$6000,$A1593),0)</f>
        <v/>
      </c>
      <c r="G1593">
        <f>IF(COUNTIFS(Registros!$A$2:$A$6000,"MOV",Registros!$B$2:$B$6000,$A1593)&gt;0,1,0)</f>
        <v/>
      </c>
      <c r="H1593">
        <f>IF($G1593=1,SUMIFS(Registros!$F$2:$F$6000,Registros!$A$2:$A$6000,"MOV",Registros!$B$2:$B$6000,$A1593),0)</f>
        <v/>
      </c>
      <c r="I1593">
        <f>IF(COUNTIFS(Registros!$A$2:$A$6000,"CS",Registros!$B$2:$B$6000,$A1593)&gt;0,1,0)</f>
        <v/>
      </c>
      <c r="J1593">
        <f>IF($I1593=1,SUMIFS(Registros!$I$2:$I$6000,Registros!$A$2:$A$6000,"CS",Registros!$B$2:$B$6000,$A1593),0)</f>
        <v/>
      </c>
      <c r="K1593">
        <f>IF(COUNTIFS(Winback!$K$2:$K$300,$D1593)&gt;0,1,0)</f>
        <v/>
      </c>
      <c r="L1593">
        <f>IF(AND($K1593=1,LEFT($A1593,3)="WB-"),SUMIFS(Winback!$D$2:$D$300,Winback!$K$2:$K$300,$D1593),0)</f>
        <v/>
      </c>
      <c r="M1593">
        <f>IF(OR($E1593=1,$G1593=1,SUMIFS(Registros!$J$2:$J$6000,Registros!$B$2:$B$6000,$A1593)&gt;0),1,0)</f>
        <v/>
      </c>
      <c r="N1593">
        <f>IF($J1593&gt;0,1,IF(COUNTIFS(Registros!$A$2:$A$6000,"CS",Registros!$B$2:$B$6000,$A1593,Registros!$K$2:$K$6000,"&lt;&gt;")&gt;0,1,0))</f>
        <v/>
      </c>
      <c r="O1593">
        <f>IF(AND($K1593=1,$E1593=0,$G1593=0,$I1593=0),"WINBACK",IF(AND($M1593=1,$N1593&gt;0),"CONVERGENTE",IF($M1593=1,"SOLO MÓVIL",IF($N1593&gt;0,"SOLO FIJO / INTERNET","SIN SERVICIOS"))))</f>
        <v/>
      </c>
      <c r="P1593">
        <f>IF($O1593="WINBACK","Recuperar (winback)",IF($O1593="CONVERGENTE","Upgrade / más líneas",IF($O1593="SOLO MÓVIL","Ofrecer fijo + internet (FLBBTV)",IF($O1593="SOLO FIJO / INTERNET","Ofrecer línea móvil Nextphone","Oferta completa (móvil + fijo + internet)"))))</f>
        <v/>
      </c>
      <c r="Q1593">
        <f>$F1593+$H1593+$L1593</f>
        <v/>
      </c>
      <c r="R1593">
        <f>IFERROR(VLOOKUP($A1593,Registros!$B$2:$G$6000,6,0),IFERROR(VLOOKUP($D1593,Winback!$B$2:$C$300,2,0),""))</f>
        <v/>
      </c>
      <c r="S1593">
        <f>IF($E1593=1,"NP","")&amp;IF($G1593=1,"+MOV","")&amp;IF($I1593=1,"+CS","")&amp;IF($K1593=1,"+WB","")</f>
        <v/>
      </c>
      <c r="T1593">
        <f>$E1593+$G1593+$I1593+$K1593</f>
        <v/>
      </c>
    </row>
    <row r="1594">
      <c r="A1594" t="inlineStr">
        <is>
          <t>344327420000</t>
        </is>
      </c>
      <c r="B1594" t="inlineStr">
        <is>
          <t>34432742</t>
        </is>
      </c>
      <c r="C1594" t="inlineStr">
        <is>
          <t>JOHANA ZULEIKA BARRIOS GARCIA</t>
        </is>
      </c>
      <c r="D1594" t="inlineStr">
        <is>
          <t>JOHANAZULEIKABARRIOSGARCIA</t>
        </is>
      </c>
      <c r="E1594">
        <f>IF(COUNTIFS(Registros!$A$2:$A$6000,"NP",Registros!$B$2:$B$6000,$A1594)&gt;0,1,0)</f>
        <v/>
      </c>
      <c r="F1594">
        <f>IF($E1594=1,SUMIFS(Registros!$F$2:$F$6000,Registros!$A$2:$A$6000,"NP",Registros!$B$2:$B$6000,$A1594),0)</f>
        <v/>
      </c>
      <c r="G1594">
        <f>IF(COUNTIFS(Registros!$A$2:$A$6000,"MOV",Registros!$B$2:$B$6000,$A1594)&gt;0,1,0)</f>
        <v/>
      </c>
      <c r="H1594">
        <f>IF($G1594=1,SUMIFS(Registros!$F$2:$F$6000,Registros!$A$2:$A$6000,"MOV",Registros!$B$2:$B$6000,$A1594),0)</f>
        <v/>
      </c>
      <c r="I1594">
        <f>IF(COUNTIFS(Registros!$A$2:$A$6000,"CS",Registros!$B$2:$B$6000,$A1594)&gt;0,1,0)</f>
        <v/>
      </c>
      <c r="J1594">
        <f>IF($I1594=1,SUMIFS(Registros!$I$2:$I$6000,Registros!$A$2:$A$6000,"CS",Registros!$B$2:$B$6000,$A1594),0)</f>
        <v/>
      </c>
      <c r="K1594">
        <f>IF(COUNTIFS(Winback!$K$2:$K$300,$D1594)&gt;0,1,0)</f>
        <v/>
      </c>
      <c r="L1594">
        <f>IF(AND($K1594=1,LEFT($A1594,3)="WB-"),SUMIFS(Winback!$D$2:$D$300,Winback!$K$2:$K$300,$D1594),0)</f>
        <v/>
      </c>
      <c r="M1594">
        <f>IF(OR($E1594=1,$G1594=1,SUMIFS(Registros!$J$2:$J$6000,Registros!$B$2:$B$6000,$A1594)&gt;0),1,0)</f>
        <v/>
      </c>
      <c r="N1594">
        <f>IF($J1594&gt;0,1,IF(COUNTIFS(Registros!$A$2:$A$6000,"CS",Registros!$B$2:$B$6000,$A1594,Registros!$K$2:$K$6000,"&lt;&gt;")&gt;0,1,0))</f>
        <v/>
      </c>
      <c r="O1594">
        <f>IF(AND($K1594=1,$E1594=0,$G1594=0,$I1594=0),"WINBACK",IF(AND($M1594=1,$N1594&gt;0),"CONVERGENTE",IF($M1594=1,"SOLO MÓVIL",IF($N1594&gt;0,"SOLO FIJO / INTERNET","SIN SERVICIOS"))))</f>
        <v/>
      </c>
      <c r="P1594">
        <f>IF($O1594="WINBACK","Recuperar (winback)",IF($O1594="CONVERGENTE","Upgrade / más líneas",IF($O1594="SOLO MÓVIL","Ofrecer fijo + internet (FLBBTV)",IF($O1594="SOLO FIJO / INTERNET","Ofrecer línea móvil Nextphone","Oferta completa (móvil + fijo + internet)"))))</f>
        <v/>
      </c>
      <c r="Q1594">
        <f>$F1594+$H1594+$L1594</f>
        <v/>
      </c>
      <c r="R1594">
        <f>IFERROR(VLOOKUP($A1594,Registros!$B$2:$G$6000,6,0),IFERROR(VLOOKUP($D1594,Winback!$B$2:$C$300,2,0),""))</f>
        <v/>
      </c>
      <c r="S1594">
        <f>IF($E1594=1,"NP","")&amp;IF($G1594=1,"+MOV","")&amp;IF($I1594=1,"+CS","")&amp;IF($K1594=1,"+WB","")</f>
        <v/>
      </c>
      <c r="T1594">
        <f>$E1594+$G1594+$I1594+$K1594</f>
        <v/>
      </c>
    </row>
    <row r="1595">
      <c r="A1595" t="inlineStr">
        <is>
          <t>354058800000</t>
        </is>
      </c>
      <c r="B1595" t="inlineStr">
        <is>
          <t>35405880</t>
        </is>
      </c>
      <c r="C1595" t="inlineStr">
        <is>
          <t>GLORIA MARILENA DIAZ FALCONETT DE TIJE</t>
        </is>
      </c>
      <c r="D1595" t="inlineStr">
        <is>
          <t>GLORIAMARILENADIAZFALCONETTDETIJE</t>
        </is>
      </c>
      <c r="E1595">
        <f>IF(COUNTIFS(Registros!$A$2:$A$6000,"NP",Registros!$B$2:$B$6000,$A1595)&gt;0,1,0)</f>
        <v/>
      </c>
      <c r="F1595">
        <f>IF($E1595=1,SUMIFS(Registros!$F$2:$F$6000,Registros!$A$2:$A$6000,"NP",Registros!$B$2:$B$6000,$A1595),0)</f>
        <v/>
      </c>
      <c r="G1595">
        <f>IF(COUNTIFS(Registros!$A$2:$A$6000,"MOV",Registros!$B$2:$B$6000,$A1595)&gt;0,1,0)</f>
        <v/>
      </c>
      <c r="H1595">
        <f>IF($G1595=1,SUMIFS(Registros!$F$2:$F$6000,Registros!$A$2:$A$6000,"MOV",Registros!$B$2:$B$6000,$A1595),0)</f>
        <v/>
      </c>
      <c r="I1595">
        <f>IF(COUNTIFS(Registros!$A$2:$A$6000,"CS",Registros!$B$2:$B$6000,$A1595)&gt;0,1,0)</f>
        <v/>
      </c>
      <c r="J1595">
        <f>IF($I1595=1,SUMIFS(Registros!$I$2:$I$6000,Registros!$A$2:$A$6000,"CS",Registros!$B$2:$B$6000,$A1595),0)</f>
        <v/>
      </c>
      <c r="K1595">
        <f>IF(COUNTIFS(Winback!$K$2:$K$300,$D1595)&gt;0,1,0)</f>
        <v/>
      </c>
      <c r="L1595">
        <f>IF(AND($K1595=1,LEFT($A1595,3)="WB-"),SUMIFS(Winback!$D$2:$D$300,Winback!$K$2:$K$300,$D1595),0)</f>
        <v/>
      </c>
      <c r="M1595">
        <f>IF(OR($E1595=1,$G1595=1,SUMIFS(Registros!$J$2:$J$6000,Registros!$B$2:$B$6000,$A1595)&gt;0),1,0)</f>
        <v/>
      </c>
      <c r="N1595">
        <f>IF($J1595&gt;0,1,IF(COUNTIFS(Registros!$A$2:$A$6000,"CS",Registros!$B$2:$B$6000,$A1595,Registros!$K$2:$K$6000,"&lt;&gt;")&gt;0,1,0))</f>
        <v/>
      </c>
      <c r="O1595">
        <f>IF(AND($K1595=1,$E1595=0,$G1595=0,$I1595=0),"WINBACK",IF(AND($M1595=1,$N1595&gt;0),"CONVERGENTE",IF($M1595=1,"SOLO MÓVIL",IF($N1595&gt;0,"SOLO FIJO / INTERNET","SIN SERVICIOS"))))</f>
        <v/>
      </c>
      <c r="P1595">
        <f>IF($O1595="WINBACK","Recuperar (winback)",IF($O1595="CONVERGENTE","Upgrade / más líneas",IF($O1595="SOLO MÓVIL","Ofrecer fijo + internet (FLBBTV)",IF($O1595="SOLO FIJO / INTERNET","Ofrecer línea móvil Nextphone","Oferta completa (móvil + fijo + internet)"))))</f>
        <v/>
      </c>
      <c r="Q1595">
        <f>$F1595+$H1595+$L1595</f>
        <v/>
      </c>
      <c r="R1595">
        <f>IFERROR(VLOOKUP($A1595,Registros!$B$2:$G$6000,6,0),IFERROR(VLOOKUP($D1595,Winback!$B$2:$C$300,2,0),""))</f>
        <v/>
      </c>
      <c r="S1595">
        <f>IF($E1595=1,"NP","")&amp;IF($G1595=1,"+MOV","")&amp;IF($I1595=1,"+CS","")&amp;IF($K1595=1,"+WB","")</f>
        <v/>
      </c>
      <c r="T1595">
        <f>$E1595+$G1595+$I1595+$K1595</f>
        <v/>
      </c>
    </row>
    <row r="1596">
      <c r="A1596" t="inlineStr">
        <is>
          <t>328136470100</t>
        </is>
      </c>
      <c r="B1596" t="inlineStr">
        <is>
          <t>32813647</t>
        </is>
      </c>
      <c r="C1596" t="inlineStr">
        <is>
          <t>ALMACEN D LIRIOS</t>
        </is>
      </c>
      <c r="D1596" t="inlineStr">
        <is>
          <t>ALMACENDLIRIOS</t>
        </is>
      </c>
      <c r="E1596">
        <f>IF(COUNTIFS(Registros!$A$2:$A$6000,"NP",Registros!$B$2:$B$6000,$A1596)&gt;0,1,0)</f>
        <v/>
      </c>
      <c r="F1596">
        <f>IF($E1596=1,SUMIFS(Registros!$F$2:$F$6000,Registros!$A$2:$A$6000,"NP",Registros!$B$2:$B$6000,$A1596),0)</f>
        <v/>
      </c>
      <c r="G1596">
        <f>IF(COUNTIFS(Registros!$A$2:$A$6000,"MOV",Registros!$B$2:$B$6000,$A1596)&gt;0,1,0)</f>
        <v/>
      </c>
      <c r="H1596">
        <f>IF($G1596=1,SUMIFS(Registros!$F$2:$F$6000,Registros!$A$2:$A$6000,"MOV",Registros!$B$2:$B$6000,$A1596),0)</f>
        <v/>
      </c>
      <c r="I1596">
        <f>IF(COUNTIFS(Registros!$A$2:$A$6000,"CS",Registros!$B$2:$B$6000,$A1596)&gt;0,1,0)</f>
        <v/>
      </c>
      <c r="J1596">
        <f>IF($I1596=1,SUMIFS(Registros!$I$2:$I$6000,Registros!$A$2:$A$6000,"CS",Registros!$B$2:$B$6000,$A1596),0)</f>
        <v/>
      </c>
      <c r="K1596">
        <f>IF(COUNTIFS(Winback!$K$2:$K$300,$D1596)&gt;0,1,0)</f>
        <v/>
      </c>
      <c r="L1596">
        <f>IF(AND($K1596=1,LEFT($A1596,3)="WB-"),SUMIFS(Winback!$D$2:$D$300,Winback!$K$2:$K$300,$D1596),0)</f>
        <v/>
      </c>
      <c r="M1596">
        <f>IF(OR($E1596=1,$G1596=1,SUMIFS(Registros!$J$2:$J$6000,Registros!$B$2:$B$6000,$A1596)&gt;0),1,0)</f>
        <v/>
      </c>
      <c r="N1596">
        <f>IF($J1596&gt;0,1,IF(COUNTIFS(Registros!$A$2:$A$6000,"CS",Registros!$B$2:$B$6000,$A1596,Registros!$K$2:$K$6000,"&lt;&gt;")&gt;0,1,0))</f>
        <v/>
      </c>
      <c r="O1596">
        <f>IF(AND($K1596=1,$E1596=0,$G1596=0,$I1596=0),"WINBACK",IF(AND($M1596=1,$N1596&gt;0),"CONVERGENTE",IF($M1596=1,"SOLO MÓVIL",IF($N1596&gt;0,"SOLO FIJO / INTERNET","SIN SERVICIOS"))))</f>
        <v/>
      </c>
      <c r="P1596">
        <f>IF($O1596="WINBACK","Recuperar (winback)",IF($O1596="CONVERGENTE","Upgrade / más líneas",IF($O1596="SOLO MÓVIL","Ofrecer fijo + internet (FLBBTV)",IF($O1596="SOLO FIJO / INTERNET","Ofrecer línea móvil Nextphone","Oferta completa (móvil + fijo + internet)"))))</f>
        <v/>
      </c>
      <c r="Q1596">
        <f>$F1596+$H1596+$L1596</f>
        <v/>
      </c>
      <c r="R1596">
        <f>IFERROR(VLOOKUP($A1596,Registros!$B$2:$G$6000,6,0),IFERROR(VLOOKUP($D1596,Winback!$B$2:$C$300,2,0),""))</f>
        <v/>
      </c>
      <c r="S1596">
        <f>IF($E1596=1,"NP","")&amp;IF($G1596=1,"+MOV","")&amp;IF($I1596=1,"+CS","")&amp;IF($K1596=1,"+WB","")</f>
        <v/>
      </c>
      <c r="T1596">
        <f>$E1596+$G1596+$I1596+$K1596</f>
        <v/>
      </c>
    </row>
    <row r="1597">
      <c r="A1597" t="inlineStr">
        <is>
          <t>358182180000</t>
        </is>
      </c>
      <c r="B1597" t="inlineStr">
        <is>
          <t>35818218</t>
        </is>
      </c>
      <c r="C1597" t="inlineStr">
        <is>
          <t>TRANSPORTE CARL</t>
        </is>
      </c>
      <c r="D1597" t="inlineStr">
        <is>
          <t>TRANSPORTECARL</t>
        </is>
      </c>
      <c r="E1597">
        <f>IF(COUNTIFS(Registros!$A$2:$A$6000,"NP",Registros!$B$2:$B$6000,$A1597)&gt;0,1,0)</f>
        <v/>
      </c>
      <c r="F1597">
        <f>IF($E1597=1,SUMIFS(Registros!$F$2:$F$6000,Registros!$A$2:$A$6000,"NP",Registros!$B$2:$B$6000,$A1597),0)</f>
        <v/>
      </c>
      <c r="G1597">
        <f>IF(COUNTIFS(Registros!$A$2:$A$6000,"MOV",Registros!$B$2:$B$6000,$A1597)&gt;0,1,0)</f>
        <v/>
      </c>
      <c r="H1597">
        <f>IF($G1597=1,SUMIFS(Registros!$F$2:$F$6000,Registros!$A$2:$A$6000,"MOV",Registros!$B$2:$B$6000,$A1597),0)</f>
        <v/>
      </c>
      <c r="I1597">
        <f>IF(COUNTIFS(Registros!$A$2:$A$6000,"CS",Registros!$B$2:$B$6000,$A1597)&gt;0,1,0)</f>
        <v/>
      </c>
      <c r="J1597">
        <f>IF($I1597=1,SUMIFS(Registros!$I$2:$I$6000,Registros!$A$2:$A$6000,"CS",Registros!$B$2:$B$6000,$A1597),0)</f>
        <v/>
      </c>
      <c r="K1597">
        <f>IF(COUNTIFS(Winback!$K$2:$K$300,$D1597)&gt;0,1,0)</f>
        <v/>
      </c>
      <c r="L1597">
        <f>IF(AND($K1597=1,LEFT($A1597,3)="WB-"),SUMIFS(Winback!$D$2:$D$300,Winback!$K$2:$K$300,$D1597),0)</f>
        <v/>
      </c>
      <c r="M1597">
        <f>IF(OR($E1597=1,$G1597=1,SUMIFS(Registros!$J$2:$J$6000,Registros!$B$2:$B$6000,$A1597)&gt;0),1,0)</f>
        <v/>
      </c>
      <c r="N1597">
        <f>IF($J1597&gt;0,1,IF(COUNTIFS(Registros!$A$2:$A$6000,"CS",Registros!$B$2:$B$6000,$A1597,Registros!$K$2:$K$6000,"&lt;&gt;")&gt;0,1,0))</f>
        <v/>
      </c>
      <c r="O1597">
        <f>IF(AND($K1597=1,$E1597=0,$G1597=0,$I1597=0),"WINBACK",IF(AND($M1597=1,$N1597&gt;0),"CONVERGENTE",IF($M1597=1,"SOLO MÓVIL",IF($N1597&gt;0,"SOLO FIJO / INTERNET","SIN SERVICIOS"))))</f>
        <v/>
      </c>
      <c r="P1597">
        <f>IF($O1597="WINBACK","Recuperar (winback)",IF($O1597="CONVERGENTE","Upgrade / más líneas",IF($O1597="SOLO MÓVIL","Ofrecer fijo + internet (FLBBTV)",IF($O1597="SOLO FIJO / INTERNET","Ofrecer línea móvil Nextphone","Oferta completa (móvil + fijo + internet)"))))</f>
        <v/>
      </c>
      <c r="Q1597">
        <f>$F1597+$H1597+$L1597</f>
        <v/>
      </c>
      <c r="R1597">
        <f>IFERROR(VLOOKUP($A1597,Registros!$B$2:$G$6000,6,0),IFERROR(VLOOKUP($D1597,Winback!$B$2:$C$300,2,0),""))</f>
        <v/>
      </c>
      <c r="S1597">
        <f>IF($E1597=1,"NP","")&amp;IF($G1597=1,"+MOV","")&amp;IF($I1597=1,"+CS","")&amp;IF($K1597=1,"+WB","")</f>
        <v/>
      </c>
      <c r="T1597">
        <f>$E1597+$G1597+$I1597+$K1597</f>
        <v/>
      </c>
    </row>
    <row r="1598">
      <c r="A1598" t="inlineStr">
        <is>
          <t>354187360000</t>
        </is>
      </c>
      <c r="B1598" t="inlineStr">
        <is>
          <t>35418736</t>
        </is>
      </c>
      <c r="C1598" t="inlineStr">
        <is>
          <t>HECTOR NÚÑEZ</t>
        </is>
      </c>
      <c r="D1598" t="inlineStr">
        <is>
          <t>HECTORNUNEZ</t>
        </is>
      </c>
      <c r="E1598">
        <f>IF(COUNTIFS(Registros!$A$2:$A$6000,"NP",Registros!$B$2:$B$6000,$A1598)&gt;0,1,0)</f>
        <v/>
      </c>
      <c r="F1598">
        <f>IF($E1598=1,SUMIFS(Registros!$F$2:$F$6000,Registros!$A$2:$A$6000,"NP",Registros!$B$2:$B$6000,$A1598),0)</f>
        <v/>
      </c>
      <c r="G1598">
        <f>IF(COUNTIFS(Registros!$A$2:$A$6000,"MOV",Registros!$B$2:$B$6000,$A1598)&gt;0,1,0)</f>
        <v/>
      </c>
      <c r="H1598">
        <f>IF($G1598=1,SUMIFS(Registros!$F$2:$F$6000,Registros!$A$2:$A$6000,"MOV",Registros!$B$2:$B$6000,$A1598),0)</f>
        <v/>
      </c>
      <c r="I1598">
        <f>IF(COUNTIFS(Registros!$A$2:$A$6000,"CS",Registros!$B$2:$B$6000,$A1598)&gt;0,1,0)</f>
        <v/>
      </c>
      <c r="J1598">
        <f>IF($I1598=1,SUMIFS(Registros!$I$2:$I$6000,Registros!$A$2:$A$6000,"CS",Registros!$B$2:$B$6000,$A1598),0)</f>
        <v/>
      </c>
      <c r="K1598">
        <f>IF(COUNTIFS(Winback!$K$2:$K$300,$D1598)&gt;0,1,0)</f>
        <v/>
      </c>
      <c r="L1598">
        <f>IF(AND($K1598=1,LEFT($A1598,3)="WB-"),SUMIFS(Winback!$D$2:$D$300,Winback!$K$2:$K$300,$D1598),0)</f>
        <v/>
      </c>
      <c r="M1598">
        <f>IF(OR($E1598=1,$G1598=1,SUMIFS(Registros!$J$2:$J$6000,Registros!$B$2:$B$6000,$A1598)&gt;0),1,0)</f>
        <v/>
      </c>
      <c r="N1598">
        <f>IF($J1598&gt;0,1,IF(COUNTIFS(Registros!$A$2:$A$6000,"CS",Registros!$B$2:$B$6000,$A1598,Registros!$K$2:$K$6000,"&lt;&gt;")&gt;0,1,0))</f>
        <v/>
      </c>
      <c r="O1598">
        <f>IF(AND($K1598=1,$E1598=0,$G1598=0,$I1598=0),"WINBACK",IF(AND($M1598=1,$N1598&gt;0),"CONVERGENTE",IF($M1598=1,"SOLO MÓVIL",IF($N1598&gt;0,"SOLO FIJO / INTERNET","SIN SERVICIOS"))))</f>
        <v/>
      </c>
      <c r="P1598">
        <f>IF($O1598="WINBACK","Recuperar (winback)",IF($O1598="CONVERGENTE","Upgrade / más líneas",IF($O1598="SOLO MÓVIL","Ofrecer fijo + internet (FLBBTV)",IF($O1598="SOLO FIJO / INTERNET","Ofrecer línea móvil Nextphone","Oferta completa (móvil + fijo + internet)"))))</f>
        <v/>
      </c>
      <c r="Q1598">
        <f>$F1598+$H1598+$L1598</f>
        <v/>
      </c>
      <c r="R1598">
        <f>IFERROR(VLOOKUP($A1598,Registros!$B$2:$G$6000,6,0),IFERROR(VLOOKUP($D1598,Winback!$B$2:$C$300,2,0),""))</f>
        <v/>
      </c>
      <c r="S1598">
        <f>IF($E1598=1,"NP","")&amp;IF($G1598=1,"+MOV","")&amp;IF($I1598=1,"+CS","")&amp;IF($K1598=1,"+WB","")</f>
        <v/>
      </c>
      <c r="T1598">
        <f>$E1598+$G1598+$I1598+$K1598</f>
        <v/>
      </c>
    </row>
    <row r="1599">
      <c r="A1599" t="inlineStr">
        <is>
          <t>347318540000</t>
        </is>
      </c>
      <c r="B1599" t="inlineStr">
        <is>
          <t>34731854</t>
        </is>
      </c>
      <c r="C1599" t="inlineStr">
        <is>
          <t>AMALIA RAMOS PINTO</t>
        </is>
      </c>
      <c r="D1599" t="inlineStr">
        <is>
          <t>AMALIARAMOSPINTO</t>
        </is>
      </c>
      <c r="E1599">
        <f>IF(COUNTIFS(Registros!$A$2:$A$6000,"NP",Registros!$B$2:$B$6000,$A1599)&gt;0,1,0)</f>
        <v/>
      </c>
      <c r="F1599">
        <f>IF($E1599=1,SUMIFS(Registros!$F$2:$F$6000,Registros!$A$2:$A$6000,"NP",Registros!$B$2:$B$6000,$A1599),0)</f>
        <v/>
      </c>
      <c r="G1599">
        <f>IF(COUNTIFS(Registros!$A$2:$A$6000,"MOV",Registros!$B$2:$B$6000,$A1599)&gt;0,1,0)</f>
        <v/>
      </c>
      <c r="H1599">
        <f>IF($G1599=1,SUMIFS(Registros!$F$2:$F$6000,Registros!$A$2:$A$6000,"MOV",Registros!$B$2:$B$6000,$A1599),0)</f>
        <v/>
      </c>
      <c r="I1599">
        <f>IF(COUNTIFS(Registros!$A$2:$A$6000,"CS",Registros!$B$2:$B$6000,$A1599)&gt;0,1,0)</f>
        <v/>
      </c>
      <c r="J1599">
        <f>IF($I1599=1,SUMIFS(Registros!$I$2:$I$6000,Registros!$A$2:$A$6000,"CS",Registros!$B$2:$B$6000,$A1599),0)</f>
        <v/>
      </c>
      <c r="K1599">
        <f>IF(COUNTIFS(Winback!$K$2:$K$300,$D1599)&gt;0,1,0)</f>
        <v/>
      </c>
      <c r="L1599">
        <f>IF(AND($K1599=1,LEFT($A1599,3)="WB-"),SUMIFS(Winback!$D$2:$D$300,Winback!$K$2:$K$300,$D1599),0)</f>
        <v/>
      </c>
      <c r="M1599">
        <f>IF(OR($E1599=1,$G1599=1,SUMIFS(Registros!$J$2:$J$6000,Registros!$B$2:$B$6000,$A1599)&gt;0),1,0)</f>
        <v/>
      </c>
      <c r="N1599">
        <f>IF($J1599&gt;0,1,IF(COUNTIFS(Registros!$A$2:$A$6000,"CS",Registros!$B$2:$B$6000,$A1599,Registros!$K$2:$K$6000,"&lt;&gt;")&gt;0,1,0))</f>
        <v/>
      </c>
      <c r="O1599">
        <f>IF(AND($K1599=1,$E1599=0,$G1599=0,$I1599=0),"WINBACK",IF(AND($M1599=1,$N1599&gt;0),"CONVERGENTE",IF($M1599=1,"SOLO MÓVIL",IF($N1599&gt;0,"SOLO FIJO / INTERNET","SIN SERVICIOS"))))</f>
        <v/>
      </c>
      <c r="P1599">
        <f>IF($O1599="WINBACK","Recuperar (winback)",IF($O1599="CONVERGENTE","Upgrade / más líneas",IF($O1599="SOLO MÓVIL","Ofrecer fijo + internet (FLBBTV)",IF($O1599="SOLO FIJO / INTERNET","Ofrecer línea móvil Nextphone","Oferta completa (móvil + fijo + internet)"))))</f>
        <v/>
      </c>
      <c r="Q1599">
        <f>$F1599+$H1599+$L1599</f>
        <v/>
      </c>
      <c r="R1599">
        <f>IFERROR(VLOOKUP($A1599,Registros!$B$2:$G$6000,6,0),IFERROR(VLOOKUP($D1599,Winback!$B$2:$C$300,2,0),""))</f>
        <v/>
      </c>
      <c r="S1599">
        <f>IF($E1599=1,"NP","")&amp;IF($G1599=1,"+MOV","")&amp;IF($I1599=1,"+CS","")&amp;IF($K1599=1,"+WB","")</f>
        <v/>
      </c>
      <c r="T1599">
        <f>$E1599+$G1599+$I1599+$K1599</f>
        <v/>
      </c>
    </row>
    <row r="1600">
      <c r="A1600" t="inlineStr">
        <is>
          <t>336145040000</t>
        </is>
      </c>
      <c r="B1600" t="inlineStr">
        <is>
          <t>33614504</t>
        </is>
      </c>
      <c r="C1600" t="inlineStr">
        <is>
          <t>JAIME ER NESTO DOMINGUEZ GUTIERREZ</t>
        </is>
      </c>
      <c r="D1600" t="inlineStr">
        <is>
          <t>JAIMEERNESTODOMINGUEZGUTIERREZ</t>
        </is>
      </c>
      <c r="E1600">
        <f>IF(COUNTIFS(Registros!$A$2:$A$6000,"NP",Registros!$B$2:$B$6000,$A1600)&gt;0,1,0)</f>
        <v/>
      </c>
      <c r="F1600">
        <f>IF($E1600=1,SUMIFS(Registros!$F$2:$F$6000,Registros!$A$2:$A$6000,"NP",Registros!$B$2:$B$6000,$A1600),0)</f>
        <v/>
      </c>
      <c r="G1600">
        <f>IF(COUNTIFS(Registros!$A$2:$A$6000,"MOV",Registros!$B$2:$B$6000,$A1600)&gt;0,1,0)</f>
        <v/>
      </c>
      <c r="H1600">
        <f>IF($G1600=1,SUMIFS(Registros!$F$2:$F$6000,Registros!$A$2:$A$6000,"MOV",Registros!$B$2:$B$6000,$A1600),0)</f>
        <v/>
      </c>
      <c r="I1600">
        <f>IF(COUNTIFS(Registros!$A$2:$A$6000,"CS",Registros!$B$2:$B$6000,$A1600)&gt;0,1,0)</f>
        <v/>
      </c>
      <c r="J1600">
        <f>IF($I1600=1,SUMIFS(Registros!$I$2:$I$6000,Registros!$A$2:$A$6000,"CS",Registros!$B$2:$B$6000,$A1600),0)</f>
        <v/>
      </c>
      <c r="K1600">
        <f>IF(COUNTIFS(Winback!$K$2:$K$300,$D1600)&gt;0,1,0)</f>
        <v/>
      </c>
      <c r="L1600">
        <f>IF(AND($K1600=1,LEFT($A1600,3)="WB-"),SUMIFS(Winback!$D$2:$D$300,Winback!$K$2:$K$300,$D1600),0)</f>
        <v/>
      </c>
      <c r="M1600">
        <f>IF(OR($E1600=1,$G1600=1,SUMIFS(Registros!$J$2:$J$6000,Registros!$B$2:$B$6000,$A1600)&gt;0),1,0)</f>
        <v/>
      </c>
      <c r="N1600">
        <f>IF($J1600&gt;0,1,IF(COUNTIFS(Registros!$A$2:$A$6000,"CS",Registros!$B$2:$B$6000,$A1600,Registros!$K$2:$K$6000,"&lt;&gt;")&gt;0,1,0))</f>
        <v/>
      </c>
      <c r="O1600">
        <f>IF(AND($K1600=1,$E1600=0,$G1600=0,$I1600=0),"WINBACK",IF(AND($M1600=1,$N1600&gt;0),"CONVERGENTE",IF($M1600=1,"SOLO MÓVIL",IF($N1600&gt;0,"SOLO FIJO / INTERNET","SIN SERVICIOS"))))</f>
        <v/>
      </c>
      <c r="P1600">
        <f>IF($O1600="WINBACK","Recuperar (winback)",IF($O1600="CONVERGENTE","Upgrade / más líneas",IF($O1600="SOLO MÓVIL","Ofrecer fijo + internet (FLBBTV)",IF($O1600="SOLO FIJO / INTERNET","Ofrecer línea móvil Nextphone","Oferta completa (móvil + fijo + internet)"))))</f>
        <v/>
      </c>
      <c r="Q1600">
        <f>$F1600+$H1600+$L1600</f>
        <v/>
      </c>
      <c r="R1600">
        <f>IFERROR(VLOOKUP($A1600,Registros!$B$2:$G$6000,6,0),IFERROR(VLOOKUP($D1600,Winback!$B$2:$C$300,2,0),""))</f>
        <v/>
      </c>
      <c r="S1600">
        <f>IF($E1600=1,"NP","")&amp;IF($G1600=1,"+MOV","")&amp;IF($I1600=1,"+CS","")&amp;IF($K1600=1,"+WB","")</f>
        <v/>
      </c>
      <c r="T1600">
        <f>$E1600+$G1600+$I1600+$K1600</f>
        <v/>
      </c>
    </row>
    <row r="1601">
      <c r="A1601" t="inlineStr">
        <is>
          <t>357327670000</t>
        </is>
      </c>
      <c r="B1601" t="inlineStr">
        <is>
          <t>35732767</t>
        </is>
      </c>
      <c r="C1601" t="inlineStr">
        <is>
          <t>JOSÉ AMADOR GARCÍA CANO</t>
        </is>
      </c>
      <c r="D1601" t="inlineStr">
        <is>
          <t>JOSEAMADORGARCIACANO</t>
        </is>
      </c>
      <c r="E1601">
        <f>IF(COUNTIFS(Registros!$A$2:$A$6000,"NP",Registros!$B$2:$B$6000,$A1601)&gt;0,1,0)</f>
        <v/>
      </c>
      <c r="F1601">
        <f>IF($E1601=1,SUMIFS(Registros!$F$2:$F$6000,Registros!$A$2:$A$6000,"NP",Registros!$B$2:$B$6000,$A1601),0)</f>
        <v/>
      </c>
      <c r="G1601">
        <f>IF(COUNTIFS(Registros!$A$2:$A$6000,"MOV",Registros!$B$2:$B$6000,$A1601)&gt;0,1,0)</f>
        <v/>
      </c>
      <c r="H1601">
        <f>IF($G1601=1,SUMIFS(Registros!$F$2:$F$6000,Registros!$A$2:$A$6000,"MOV",Registros!$B$2:$B$6000,$A1601),0)</f>
        <v/>
      </c>
      <c r="I1601">
        <f>IF(COUNTIFS(Registros!$A$2:$A$6000,"CS",Registros!$B$2:$B$6000,$A1601)&gt;0,1,0)</f>
        <v/>
      </c>
      <c r="J1601">
        <f>IF($I1601=1,SUMIFS(Registros!$I$2:$I$6000,Registros!$A$2:$A$6000,"CS",Registros!$B$2:$B$6000,$A1601),0)</f>
        <v/>
      </c>
      <c r="K1601">
        <f>IF(COUNTIFS(Winback!$K$2:$K$300,$D1601)&gt;0,1,0)</f>
        <v/>
      </c>
      <c r="L1601">
        <f>IF(AND($K1601=1,LEFT($A1601,3)="WB-"),SUMIFS(Winback!$D$2:$D$300,Winback!$K$2:$K$300,$D1601),0)</f>
        <v/>
      </c>
      <c r="M1601">
        <f>IF(OR($E1601=1,$G1601=1,SUMIFS(Registros!$J$2:$J$6000,Registros!$B$2:$B$6000,$A1601)&gt;0),1,0)</f>
        <v/>
      </c>
      <c r="N1601">
        <f>IF($J1601&gt;0,1,IF(COUNTIFS(Registros!$A$2:$A$6000,"CS",Registros!$B$2:$B$6000,$A1601,Registros!$K$2:$K$6000,"&lt;&gt;")&gt;0,1,0))</f>
        <v/>
      </c>
      <c r="O1601">
        <f>IF(AND($K1601=1,$E1601=0,$G1601=0,$I1601=0),"WINBACK",IF(AND($M1601=1,$N1601&gt;0),"CONVERGENTE",IF($M1601=1,"SOLO MÓVIL",IF($N1601&gt;0,"SOLO FIJO / INTERNET","SIN SERVICIOS"))))</f>
        <v/>
      </c>
      <c r="P1601">
        <f>IF($O1601="WINBACK","Recuperar (winback)",IF($O1601="CONVERGENTE","Upgrade / más líneas",IF($O1601="SOLO MÓVIL","Ofrecer fijo + internet (FLBBTV)",IF($O1601="SOLO FIJO / INTERNET","Ofrecer línea móvil Nextphone","Oferta completa (móvil + fijo + internet)"))))</f>
        <v/>
      </c>
      <c r="Q1601">
        <f>$F1601+$H1601+$L1601</f>
        <v/>
      </c>
      <c r="R1601">
        <f>IFERROR(VLOOKUP($A1601,Registros!$B$2:$G$6000,6,0),IFERROR(VLOOKUP($D1601,Winback!$B$2:$C$300,2,0),""))</f>
        <v/>
      </c>
      <c r="S1601">
        <f>IF($E1601=1,"NP","")&amp;IF($G1601=1,"+MOV","")&amp;IF($I1601=1,"+CS","")&amp;IF($K1601=1,"+WB","")</f>
        <v/>
      </c>
      <c r="T1601">
        <f>$E1601+$G1601+$I1601+$K1601</f>
        <v/>
      </c>
    </row>
    <row r="1602">
      <c r="A1602" t="inlineStr">
        <is>
          <t>326282890000</t>
        </is>
      </c>
      <c r="B1602" t="inlineStr">
        <is>
          <t>32628289</t>
        </is>
      </c>
      <c r="C1602" t="inlineStr">
        <is>
          <t>Impresora Her</t>
        </is>
      </c>
      <c r="D1602" t="inlineStr">
        <is>
          <t>IMPRESORAHER</t>
        </is>
      </c>
      <c r="E1602">
        <f>IF(COUNTIFS(Registros!$A$2:$A$6000,"NP",Registros!$B$2:$B$6000,$A1602)&gt;0,1,0)</f>
        <v/>
      </c>
      <c r="F1602">
        <f>IF($E1602=1,SUMIFS(Registros!$F$2:$F$6000,Registros!$A$2:$A$6000,"NP",Registros!$B$2:$B$6000,$A1602),0)</f>
        <v/>
      </c>
      <c r="G1602">
        <f>IF(COUNTIFS(Registros!$A$2:$A$6000,"MOV",Registros!$B$2:$B$6000,$A1602)&gt;0,1,0)</f>
        <v/>
      </c>
      <c r="H1602">
        <f>IF($G1602=1,SUMIFS(Registros!$F$2:$F$6000,Registros!$A$2:$A$6000,"MOV",Registros!$B$2:$B$6000,$A1602),0)</f>
        <v/>
      </c>
      <c r="I1602">
        <f>IF(COUNTIFS(Registros!$A$2:$A$6000,"CS",Registros!$B$2:$B$6000,$A1602)&gt;0,1,0)</f>
        <v/>
      </c>
      <c r="J1602">
        <f>IF($I1602=1,SUMIFS(Registros!$I$2:$I$6000,Registros!$A$2:$A$6000,"CS",Registros!$B$2:$B$6000,$A1602),0)</f>
        <v/>
      </c>
      <c r="K1602">
        <f>IF(COUNTIFS(Winback!$K$2:$K$300,$D1602)&gt;0,1,0)</f>
        <v/>
      </c>
      <c r="L1602">
        <f>IF(AND($K1602=1,LEFT($A1602,3)="WB-"),SUMIFS(Winback!$D$2:$D$300,Winback!$K$2:$K$300,$D1602),0)</f>
        <v/>
      </c>
      <c r="M1602">
        <f>IF(OR($E1602=1,$G1602=1,SUMIFS(Registros!$J$2:$J$6000,Registros!$B$2:$B$6000,$A1602)&gt;0),1,0)</f>
        <v/>
      </c>
      <c r="N1602">
        <f>IF($J1602&gt;0,1,IF(COUNTIFS(Registros!$A$2:$A$6000,"CS",Registros!$B$2:$B$6000,$A1602,Registros!$K$2:$K$6000,"&lt;&gt;")&gt;0,1,0))</f>
        <v/>
      </c>
      <c r="O1602">
        <f>IF(AND($K1602=1,$E1602=0,$G1602=0,$I1602=0),"WINBACK",IF(AND($M1602=1,$N1602&gt;0),"CONVERGENTE",IF($M1602=1,"SOLO MÓVIL",IF($N1602&gt;0,"SOLO FIJO / INTERNET","SIN SERVICIOS"))))</f>
        <v/>
      </c>
      <c r="P1602">
        <f>IF($O1602="WINBACK","Recuperar (winback)",IF($O1602="CONVERGENTE","Upgrade / más líneas",IF($O1602="SOLO MÓVIL","Ofrecer fijo + internet (FLBBTV)",IF($O1602="SOLO FIJO / INTERNET","Ofrecer línea móvil Nextphone","Oferta completa (móvil + fijo + internet)"))))</f>
        <v/>
      </c>
      <c r="Q1602">
        <f>$F1602+$H1602+$L1602</f>
        <v/>
      </c>
      <c r="R1602">
        <f>IFERROR(VLOOKUP($A1602,Registros!$B$2:$G$6000,6,0),IFERROR(VLOOKUP($D1602,Winback!$B$2:$C$300,2,0),""))</f>
        <v/>
      </c>
      <c r="S1602">
        <f>IF($E1602=1,"NP","")&amp;IF($G1602=1,"+MOV","")&amp;IF($I1602=1,"+CS","")&amp;IF($K1602=1,"+WB","")</f>
        <v/>
      </c>
      <c r="T1602">
        <f>$E1602+$G1602+$I1602+$K1602</f>
        <v/>
      </c>
    </row>
    <row r="1603">
      <c r="A1603" t="inlineStr">
        <is>
          <t>345196450000</t>
        </is>
      </c>
      <c r="B1603" t="inlineStr">
        <is>
          <t>34519645</t>
        </is>
      </c>
      <c r="C1603" t="inlineStr">
        <is>
          <t>EDWARDS ALBERTO VILLARREAL</t>
        </is>
      </c>
      <c r="D1603" t="inlineStr">
        <is>
          <t>EDWARDSALBERTOVILLARREAL</t>
        </is>
      </c>
      <c r="E1603">
        <f>IF(COUNTIFS(Registros!$A$2:$A$6000,"NP",Registros!$B$2:$B$6000,$A1603)&gt;0,1,0)</f>
        <v/>
      </c>
      <c r="F1603">
        <f>IF($E1603=1,SUMIFS(Registros!$F$2:$F$6000,Registros!$A$2:$A$6000,"NP",Registros!$B$2:$B$6000,$A1603),0)</f>
        <v/>
      </c>
      <c r="G1603">
        <f>IF(COUNTIFS(Registros!$A$2:$A$6000,"MOV",Registros!$B$2:$B$6000,$A1603)&gt;0,1,0)</f>
        <v/>
      </c>
      <c r="H1603">
        <f>IF($G1603=1,SUMIFS(Registros!$F$2:$F$6000,Registros!$A$2:$A$6000,"MOV",Registros!$B$2:$B$6000,$A1603),0)</f>
        <v/>
      </c>
      <c r="I1603">
        <f>IF(COUNTIFS(Registros!$A$2:$A$6000,"CS",Registros!$B$2:$B$6000,$A1603)&gt;0,1,0)</f>
        <v/>
      </c>
      <c r="J1603">
        <f>IF($I1603=1,SUMIFS(Registros!$I$2:$I$6000,Registros!$A$2:$A$6000,"CS",Registros!$B$2:$B$6000,$A1603),0)</f>
        <v/>
      </c>
      <c r="K1603">
        <f>IF(COUNTIFS(Winback!$K$2:$K$300,$D1603)&gt;0,1,0)</f>
        <v/>
      </c>
      <c r="L1603">
        <f>IF(AND($K1603=1,LEFT($A1603,3)="WB-"),SUMIFS(Winback!$D$2:$D$300,Winback!$K$2:$K$300,$D1603),0)</f>
        <v/>
      </c>
      <c r="M1603">
        <f>IF(OR($E1603=1,$G1603=1,SUMIFS(Registros!$J$2:$J$6000,Registros!$B$2:$B$6000,$A1603)&gt;0),1,0)</f>
        <v/>
      </c>
      <c r="N1603">
        <f>IF($J1603&gt;0,1,IF(COUNTIFS(Registros!$A$2:$A$6000,"CS",Registros!$B$2:$B$6000,$A1603,Registros!$K$2:$K$6000,"&lt;&gt;")&gt;0,1,0))</f>
        <v/>
      </c>
      <c r="O1603">
        <f>IF(AND($K1603=1,$E1603=0,$G1603=0,$I1603=0),"WINBACK",IF(AND($M1603=1,$N1603&gt;0),"CONVERGENTE",IF($M1603=1,"SOLO MÓVIL",IF($N1603&gt;0,"SOLO FIJO / INTERNET","SIN SERVICIOS"))))</f>
        <v/>
      </c>
      <c r="P1603">
        <f>IF($O1603="WINBACK","Recuperar (winback)",IF($O1603="CONVERGENTE","Upgrade / más líneas",IF($O1603="SOLO MÓVIL","Ofrecer fijo + internet (FLBBTV)",IF($O1603="SOLO FIJO / INTERNET","Ofrecer línea móvil Nextphone","Oferta completa (móvil + fijo + internet)"))))</f>
        <v/>
      </c>
      <c r="Q1603">
        <f>$F1603+$H1603+$L1603</f>
        <v/>
      </c>
      <c r="R1603">
        <f>IFERROR(VLOOKUP($A1603,Registros!$B$2:$G$6000,6,0),IFERROR(VLOOKUP($D1603,Winback!$B$2:$C$300,2,0),""))</f>
        <v/>
      </c>
      <c r="S1603">
        <f>IF($E1603=1,"NP","")&amp;IF($G1603=1,"+MOV","")&amp;IF($I1603=1,"+CS","")&amp;IF($K1603=1,"+WB","")</f>
        <v/>
      </c>
      <c r="T1603">
        <f>$E1603+$G1603+$I1603+$K1603</f>
        <v/>
      </c>
    </row>
    <row r="1604">
      <c r="A1604" t="inlineStr">
        <is>
          <t>357237130000</t>
        </is>
      </c>
      <c r="B1604" t="inlineStr">
        <is>
          <t>35723713</t>
        </is>
      </c>
      <c r="C1604" t="inlineStr">
        <is>
          <t>YIRLANIA VEGA</t>
        </is>
      </c>
      <c r="D1604" t="inlineStr">
        <is>
          <t>YIRLANIAVEGA</t>
        </is>
      </c>
      <c r="E1604">
        <f>IF(COUNTIFS(Registros!$A$2:$A$6000,"NP",Registros!$B$2:$B$6000,$A1604)&gt;0,1,0)</f>
        <v/>
      </c>
      <c r="F1604">
        <f>IF($E1604=1,SUMIFS(Registros!$F$2:$F$6000,Registros!$A$2:$A$6000,"NP",Registros!$B$2:$B$6000,$A1604),0)</f>
        <v/>
      </c>
      <c r="G1604">
        <f>IF(COUNTIFS(Registros!$A$2:$A$6000,"MOV",Registros!$B$2:$B$6000,$A1604)&gt;0,1,0)</f>
        <v/>
      </c>
      <c r="H1604">
        <f>IF($G1604=1,SUMIFS(Registros!$F$2:$F$6000,Registros!$A$2:$A$6000,"MOV",Registros!$B$2:$B$6000,$A1604),0)</f>
        <v/>
      </c>
      <c r="I1604">
        <f>IF(COUNTIFS(Registros!$A$2:$A$6000,"CS",Registros!$B$2:$B$6000,$A1604)&gt;0,1,0)</f>
        <v/>
      </c>
      <c r="J1604">
        <f>IF($I1604=1,SUMIFS(Registros!$I$2:$I$6000,Registros!$A$2:$A$6000,"CS",Registros!$B$2:$B$6000,$A1604),0)</f>
        <v/>
      </c>
      <c r="K1604">
        <f>IF(COUNTIFS(Winback!$K$2:$K$300,$D1604)&gt;0,1,0)</f>
        <v/>
      </c>
      <c r="L1604">
        <f>IF(AND($K1604=1,LEFT($A1604,3)="WB-"),SUMIFS(Winback!$D$2:$D$300,Winback!$K$2:$K$300,$D1604),0)</f>
        <v/>
      </c>
      <c r="M1604">
        <f>IF(OR($E1604=1,$G1604=1,SUMIFS(Registros!$J$2:$J$6000,Registros!$B$2:$B$6000,$A1604)&gt;0),1,0)</f>
        <v/>
      </c>
      <c r="N1604">
        <f>IF($J1604&gt;0,1,IF(COUNTIFS(Registros!$A$2:$A$6000,"CS",Registros!$B$2:$B$6000,$A1604,Registros!$K$2:$K$6000,"&lt;&gt;")&gt;0,1,0))</f>
        <v/>
      </c>
      <c r="O1604">
        <f>IF(AND($K1604=1,$E1604=0,$G1604=0,$I1604=0),"WINBACK",IF(AND($M1604=1,$N1604&gt;0),"CONVERGENTE",IF($M1604=1,"SOLO MÓVIL",IF($N1604&gt;0,"SOLO FIJO / INTERNET","SIN SERVICIOS"))))</f>
        <v/>
      </c>
      <c r="P1604">
        <f>IF($O1604="WINBACK","Recuperar (winback)",IF($O1604="CONVERGENTE","Upgrade / más líneas",IF($O1604="SOLO MÓVIL","Ofrecer fijo + internet (FLBBTV)",IF($O1604="SOLO FIJO / INTERNET","Ofrecer línea móvil Nextphone","Oferta completa (móvil + fijo + internet)"))))</f>
        <v/>
      </c>
      <c r="Q1604">
        <f>$F1604+$H1604+$L1604</f>
        <v/>
      </c>
      <c r="R1604">
        <f>IFERROR(VLOOKUP($A1604,Registros!$B$2:$G$6000,6,0),IFERROR(VLOOKUP($D1604,Winback!$B$2:$C$300,2,0),""))</f>
        <v/>
      </c>
      <c r="S1604">
        <f>IF($E1604=1,"NP","")&amp;IF($G1604=1,"+MOV","")&amp;IF($I1604=1,"+CS","")&amp;IF($K1604=1,"+WB","")</f>
        <v/>
      </c>
      <c r="T1604">
        <f>$E1604+$G1604+$I1604+$K1604</f>
        <v/>
      </c>
    </row>
    <row r="1605">
      <c r="A1605" t="inlineStr">
        <is>
          <t>365030800000</t>
        </is>
      </c>
      <c r="B1605" t="inlineStr">
        <is>
          <t>36503080</t>
        </is>
      </c>
      <c r="C1605" t="inlineStr">
        <is>
          <t>NEDELKA YAMILETH HERNÁNDEZ ZARZAVILLA</t>
        </is>
      </c>
      <c r="D1605" t="inlineStr">
        <is>
          <t>NEDELKAYAMILETHHERNANDEZZARZAVILLA</t>
        </is>
      </c>
      <c r="E1605">
        <f>IF(COUNTIFS(Registros!$A$2:$A$6000,"NP",Registros!$B$2:$B$6000,$A1605)&gt;0,1,0)</f>
        <v/>
      </c>
      <c r="F1605">
        <f>IF($E1605=1,SUMIFS(Registros!$F$2:$F$6000,Registros!$A$2:$A$6000,"NP",Registros!$B$2:$B$6000,$A1605),0)</f>
        <v/>
      </c>
      <c r="G1605">
        <f>IF(COUNTIFS(Registros!$A$2:$A$6000,"MOV",Registros!$B$2:$B$6000,$A1605)&gt;0,1,0)</f>
        <v/>
      </c>
      <c r="H1605">
        <f>IF($G1605=1,SUMIFS(Registros!$F$2:$F$6000,Registros!$A$2:$A$6000,"MOV",Registros!$B$2:$B$6000,$A1605),0)</f>
        <v/>
      </c>
      <c r="I1605">
        <f>IF(COUNTIFS(Registros!$A$2:$A$6000,"CS",Registros!$B$2:$B$6000,$A1605)&gt;0,1,0)</f>
        <v/>
      </c>
      <c r="J1605">
        <f>IF($I1605=1,SUMIFS(Registros!$I$2:$I$6000,Registros!$A$2:$A$6000,"CS",Registros!$B$2:$B$6000,$A1605),0)</f>
        <v/>
      </c>
      <c r="K1605">
        <f>IF(COUNTIFS(Winback!$K$2:$K$300,$D1605)&gt;0,1,0)</f>
        <v/>
      </c>
      <c r="L1605">
        <f>IF(AND($K1605=1,LEFT($A1605,3)="WB-"),SUMIFS(Winback!$D$2:$D$300,Winback!$K$2:$K$300,$D1605),0)</f>
        <v/>
      </c>
      <c r="M1605">
        <f>IF(OR($E1605=1,$G1605=1,SUMIFS(Registros!$J$2:$J$6000,Registros!$B$2:$B$6000,$A1605)&gt;0),1,0)</f>
        <v/>
      </c>
      <c r="N1605">
        <f>IF($J1605&gt;0,1,IF(COUNTIFS(Registros!$A$2:$A$6000,"CS",Registros!$B$2:$B$6000,$A1605,Registros!$K$2:$K$6000,"&lt;&gt;")&gt;0,1,0))</f>
        <v/>
      </c>
      <c r="O1605">
        <f>IF(AND($K1605=1,$E1605=0,$G1605=0,$I1605=0),"WINBACK",IF(AND($M1605=1,$N1605&gt;0),"CONVERGENTE",IF($M1605=1,"SOLO MÓVIL",IF($N1605&gt;0,"SOLO FIJO / INTERNET","SIN SERVICIOS"))))</f>
        <v/>
      </c>
      <c r="P1605">
        <f>IF($O1605="WINBACK","Recuperar (winback)",IF($O1605="CONVERGENTE","Upgrade / más líneas",IF($O1605="SOLO MÓVIL","Ofrecer fijo + internet (FLBBTV)",IF($O1605="SOLO FIJO / INTERNET","Ofrecer línea móvil Nextphone","Oferta completa (móvil + fijo + internet)"))))</f>
        <v/>
      </c>
      <c r="Q1605">
        <f>$F1605+$H1605+$L1605</f>
        <v/>
      </c>
      <c r="R1605">
        <f>IFERROR(VLOOKUP($A1605,Registros!$B$2:$G$6000,6,0),IFERROR(VLOOKUP($D1605,Winback!$B$2:$C$300,2,0),""))</f>
        <v/>
      </c>
      <c r="S1605">
        <f>IF($E1605=1,"NP","")&amp;IF($G1605=1,"+MOV","")&amp;IF($I1605=1,"+CS","")&amp;IF($K1605=1,"+WB","")</f>
        <v/>
      </c>
      <c r="T1605">
        <f>$E1605+$G1605+$I1605+$K1605</f>
        <v/>
      </c>
    </row>
    <row r="1606">
      <c r="A1606" t="inlineStr">
        <is>
          <t>329721290000</t>
        </is>
      </c>
      <c r="B1606" t="inlineStr">
        <is>
          <t>32972129</t>
        </is>
      </c>
      <c r="C1606" t="inlineStr">
        <is>
          <t>YITA SADITH VERGARA</t>
        </is>
      </c>
      <c r="D1606" t="inlineStr">
        <is>
          <t>YITASADITHVERGARA</t>
        </is>
      </c>
      <c r="E1606">
        <f>IF(COUNTIFS(Registros!$A$2:$A$6000,"NP",Registros!$B$2:$B$6000,$A1606)&gt;0,1,0)</f>
        <v/>
      </c>
      <c r="F1606">
        <f>IF($E1606=1,SUMIFS(Registros!$F$2:$F$6000,Registros!$A$2:$A$6000,"NP",Registros!$B$2:$B$6000,$A1606),0)</f>
        <v/>
      </c>
      <c r="G1606">
        <f>IF(COUNTIFS(Registros!$A$2:$A$6000,"MOV",Registros!$B$2:$B$6000,$A1606)&gt;0,1,0)</f>
        <v/>
      </c>
      <c r="H1606">
        <f>IF($G1606=1,SUMIFS(Registros!$F$2:$F$6000,Registros!$A$2:$A$6000,"MOV",Registros!$B$2:$B$6000,$A1606),0)</f>
        <v/>
      </c>
      <c r="I1606">
        <f>IF(COUNTIFS(Registros!$A$2:$A$6000,"CS",Registros!$B$2:$B$6000,$A1606)&gt;0,1,0)</f>
        <v/>
      </c>
      <c r="J1606">
        <f>IF($I1606=1,SUMIFS(Registros!$I$2:$I$6000,Registros!$A$2:$A$6000,"CS",Registros!$B$2:$B$6000,$A1606),0)</f>
        <v/>
      </c>
      <c r="K1606">
        <f>IF(COUNTIFS(Winback!$K$2:$K$300,$D1606)&gt;0,1,0)</f>
        <v/>
      </c>
      <c r="L1606">
        <f>IF(AND($K1606=1,LEFT($A1606,3)="WB-"),SUMIFS(Winback!$D$2:$D$300,Winback!$K$2:$K$300,$D1606),0)</f>
        <v/>
      </c>
      <c r="M1606">
        <f>IF(OR($E1606=1,$G1606=1,SUMIFS(Registros!$J$2:$J$6000,Registros!$B$2:$B$6000,$A1606)&gt;0),1,0)</f>
        <v/>
      </c>
      <c r="N1606">
        <f>IF($J1606&gt;0,1,IF(COUNTIFS(Registros!$A$2:$A$6000,"CS",Registros!$B$2:$B$6000,$A1606,Registros!$K$2:$K$6000,"&lt;&gt;")&gt;0,1,0))</f>
        <v/>
      </c>
      <c r="O1606">
        <f>IF(AND($K1606=1,$E1606=0,$G1606=0,$I1606=0),"WINBACK",IF(AND($M1606=1,$N1606&gt;0),"CONVERGENTE",IF($M1606=1,"SOLO MÓVIL",IF($N1606&gt;0,"SOLO FIJO / INTERNET","SIN SERVICIOS"))))</f>
        <v/>
      </c>
      <c r="P1606">
        <f>IF($O1606="WINBACK","Recuperar (winback)",IF($O1606="CONVERGENTE","Upgrade / más líneas",IF($O1606="SOLO MÓVIL","Ofrecer fijo + internet (FLBBTV)",IF($O1606="SOLO FIJO / INTERNET","Ofrecer línea móvil Nextphone","Oferta completa (móvil + fijo + internet)"))))</f>
        <v/>
      </c>
      <c r="Q1606">
        <f>$F1606+$H1606+$L1606</f>
        <v/>
      </c>
      <c r="R1606">
        <f>IFERROR(VLOOKUP($A1606,Registros!$B$2:$G$6000,6,0),IFERROR(VLOOKUP($D1606,Winback!$B$2:$C$300,2,0),""))</f>
        <v/>
      </c>
      <c r="S1606">
        <f>IF($E1606=1,"NP","")&amp;IF($G1606=1,"+MOV","")&amp;IF($I1606=1,"+CS","")&amp;IF($K1606=1,"+WB","")</f>
        <v/>
      </c>
      <c r="T1606">
        <f>$E1606+$G1606+$I1606+$K1606</f>
        <v/>
      </c>
    </row>
    <row r="1607">
      <c r="A1607" t="inlineStr">
        <is>
          <t>339299700000</t>
        </is>
      </c>
      <c r="B1607" t="inlineStr">
        <is>
          <t>33929970</t>
        </is>
      </c>
      <c r="C1607" t="inlineStr">
        <is>
          <t>ROXANA LISBETH CEDEÑO DE GRACIA</t>
        </is>
      </c>
      <c r="D1607" t="inlineStr">
        <is>
          <t>ROXANALISBETHCEDENODEGRACIA</t>
        </is>
      </c>
      <c r="E1607">
        <f>IF(COUNTIFS(Registros!$A$2:$A$6000,"NP",Registros!$B$2:$B$6000,$A1607)&gt;0,1,0)</f>
        <v/>
      </c>
      <c r="F1607">
        <f>IF($E1607=1,SUMIFS(Registros!$F$2:$F$6000,Registros!$A$2:$A$6000,"NP",Registros!$B$2:$B$6000,$A1607),0)</f>
        <v/>
      </c>
      <c r="G1607">
        <f>IF(COUNTIFS(Registros!$A$2:$A$6000,"MOV",Registros!$B$2:$B$6000,$A1607)&gt;0,1,0)</f>
        <v/>
      </c>
      <c r="H1607">
        <f>IF($G1607=1,SUMIFS(Registros!$F$2:$F$6000,Registros!$A$2:$A$6000,"MOV",Registros!$B$2:$B$6000,$A1607),0)</f>
        <v/>
      </c>
      <c r="I1607">
        <f>IF(COUNTIFS(Registros!$A$2:$A$6000,"CS",Registros!$B$2:$B$6000,$A1607)&gt;0,1,0)</f>
        <v/>
      </c>
      <c r="J1607">
        <f>IF($I1607=1,SUMIFS(Registros!$I$2:$I$6000,Registros!$A$2:$A$6000,"CS",Registros!$B$2:$B$6000,$A1607),0)</f>
        <v/>
      </c>
      <c r="K1607">
        <f>IF(COUNTIFS(Winback!$K$2:$K$300,$D1607)&gt;0,1,0)</f>
        <v/>
      </c>
      <c r="L1607">
        <f>IF(AND($K1607=1,LEFT($A1607,3)="WB-"),SUMIFS(Winback!$D$2:$D$300,Winback!$K$2:$K$300,$D1607),0)</f>
        <v/>
      </c>
      <c r="M1607">
        <f>IF(OR($E1607=1,$G1607=1,SUMIFS(Registros!$J$2:$J$6000,Registros!$B$2:$B$6000,$A1607)&gt;0),1,0)</f>
        <v/>
      </c>
      <c r="N1607">
        <f>IF($J1607&gt;0,1,IF(COUNTIFS(Registros!$A$2:$A$6000,"CS",Registros!$B$2:$B$6000,$A1607,Registros!$K$2:$K$6000,"&lt;&gt;")&gt;0,1,0))</f>
        <v/>
      </c>
      <c r="O1607">
        <f>IF(AND($K1607=1,$E1607=0,$G1607=0,$I1607=0),"WINBACK",IF(AND($M1607=1,$N1607&gt;0),"CONVERGENTE",IF($M1607=1,"SOLO MÓVIL",IF($N1607&gt;0,"SOLO FIJO / INTERNET","SIN SERVICIOS"))))</f>
        <v/>
      </c>
      <c r="P1607">
        <f>IF($O1607="WINBACK","Recuperar (winback)",IF($O1607="CONVERGENTE","Upgrade / más líneas",IF($O1607="SOLO MÓVIL","Ofrecer fijo + internet (FLBBTV)",IF($O1607="SOLO FIJO / INTERNET","Ofrecer línea móvil Nextphone","Oferta completa (móvil + fijo + internet)"))))</f>
        <v/>
      </c>
      <c r="Q1607">
        <f>$F1607+$H1607+$L1607</f>
        <v/>
      </c>
      <c r="R1607">
        <f>IFERROR(VLOOKUP($A1607,Registros!$B$2:$G$6000,6,0),IFERROR(VLOOKUP($D1607,Winback!$B$2:$C$300,2,0),""))</f>
        <v/>
      </c>
      <c r="S1607">
        <f>IF($E1607=1,"NP","")&amp;IF($G1607=1,"+MOV","")&amp;IF($I1607=1,"+CS","")&amp;IF($K1607=1,"+WB","")</f>
        <v/>
      </c>
      <c r="T1607">
        <f>$E1607+$G1607+$I1607+$K1607</f>
        <v/>
      </c>
    </row>
    <row r="1608">
      <c r="A1608" t="inlineStr">
        <is>
          <t>338330760000</t>
        </is>
      </c>
      <c r="B1608" t="inlineStr">
        <is>
          <t>33833076</t>
        </is>
      </c>
      <c r="C1608" t="inlineStr">
        <is>
          <t>DARIO ALVERTO FRIAS</t>
        </is>
      </c>
      <c r="D1608" t="inlineStr">
        <is>
          <t>DARIOALVERTOFRIAS</t>
        </is>
      </c>
      <c r="E1608">
        <f>IF(COUNTIFS(Registros!$A$2:$A$6000,"NP",Registros!$B$2:$B$6000,$A1608)&gt;0,1,0)</f>
        <v/>
      </c>
      <c r="F1608">
        <f>IF($E1608=1,SUMIFS(Registros!$F$2:$F$6000,Registros!$A$2:$A$6000,"NP",Registros!$B$2:$B$6000,$A1608),0)</f>
        <v/>
      </c>
      <c r="G1608">
        <f>IF(COUNTIFS(Registros!$A$2:$A$6000,"MOV",Registros!$B$2:$B$6000,$A1608)&gt;0,1,0)</f>
        <v/>
      </c>
      <c r="H1608">
        <f>IF($G1608=1,SUMIFS(Registros!$F$2:$F$6000,Registros!$A$2:$A$6000,"MOV",Registros!$B$2:$B$6000,$A1608),0)</f>
        <v/>
      </c>
      <c r="I1608">
        <f>IF(COUNTIFS(Registros!$A$2:$A$6000,"CS",Registros!$B$2:$B$6000,$A1608)&gt;0,1,0)</f>
        <v/>
      </c>
      <c r="J1608">
        <f>IF($I1608=1,SUMIFS(Registros!$I$2:$I$6000,Registros!$A$2:$A$6000,"CS",Registros!$B$2:$B$6000,$A1608),0)</f>
        <v/>
      </c>
      <c r="K1608">
        <f>IF(COUNTIFS(Winback!$K$2:$K$300,$D1608)&gt;0,1,0)</f>
        <v/>
      </c>
      <c r="L1608">
        <f>IF(AND($K1608=1,LEFT($A1608,3)="WB-"),SUMIFS(Winback!$D$2:$D$300,Winback!$K$2:$K$300,$D1608),0)</f>
        <v/>
      </c>
      <c r="M1608">
        <f>IF(OR($E1608=1,$G1608=1,SUMIFS(Registros!$J$2:$J$6000,Registros!$B$2:$B$6000,$A1608)&gt;0),1,0)</f>
        <v/>
      </c>
      <c r="N1608">
        <f>IF($J1608&gt;0,1,IF(COUNTIFS(Registros!$A$2:$A$6000,"CS",Registros!$B$2:$B$6000,$A1608,Registros!$K$2:$K$6000,"&lt;&gt;")&gt;0,1,0))</f>
        <v/>
      </c>
      <c r="O1608">
        <f>IF(AND($K1608=1,$E1608=0,$G1608=0,$I1608=0),"WINBACK",IF(AND($M1608=1,$N1608&gt;0),"CONVERGENTE",IF($M1608=1,"SOLO MÓVIL",IF($N1608&gt;0,"SOLO FIJO / INTERNET","SIN SERVICIOS"))))</f>
        <v/>
      </c>
      <c r="P1608">
        <f>IF($O1608="WINBACK","Recuperar (winback)",IF($O1608="CONVERGENTE","Upgrade / más líneas",IF($O1608="SOLO MÓVIL","Ofrecer fijo + internet (FLBBTV)",IF($O1608="SOLO FIJO / INTERNET","Ofrecer línea móvil Nextphone","Oferta completa (móvil + fijo + internet)"))))</f>
        <v/>
      </c>
      <c r="Q1608">
        <f>$F1608+$H1608+$L1608</f>
        <v/>
      </c>
      <c r="R1608">
        <f>IFERROR(VLOOKUP($A1608,Registros!$B$2:$G$6000,6,0),IFERROR(VLOOKUP($D1608,Winback!$B$2:$C$300,2,0),""))</f>
        <v/>
      </c>
      <c r="S1608">
        <f>IF($E1608=1,"NP","")&amp;IF($G1608=1,"+MOV","")&amp;IF($I1608=1,"+CS","")&amp;IF($K1608=1,"+WB","")</f>
        <v/>
      </c>
      <c r="T1608">
        <f>$E1608+$G1608+$I1608+$K1608</f>
        <v/>
      </c>
    </row>
    <row r="1609">
      <c r="A1609" t="inlineStr">
        <is>
          <t>352237320000</t>
        </is>
      </c>
      <c r="B1609" t="inlineStr">
        <is>
          <t>35223732</t>
        </is>
      </c>
      <c r="C1609" t="inlineStr">
        <is>
          <t>CELIDED ELEDEISI BERMUDEZ FRIAS</t>
        </is>
      </c>
      <c r="D1609" t="inlineStr">
        <is>
          <t>CELIDEDELEDEISIBERMUDEZFRIAS</t>
        </is>
      </c>
      <c r="E1609">
        <f>IF(COUNTIFS(Registros!$A$2:$A$6000,"NP",Registros!$B$2:$B$6000,$A1609)&gt;0,1,0)</f>
        <v/>
      </c>
      <c r="F1609">
        <f>IF($E1609=1,SUMIFS(Registros!$F$2:$F$6000,Registros!$A$2:$A$6000,"NP",Registros!$B$2:$B$6000,$A1609),0)</f>
        <v/>
      </c>
      <c r="G1609">
        <f>IF(COUNTIFS(Registros!$A$2:$A$6000,"MOV",Registros!$B$2:$B$6000,$A1609)&gt;0,1,0)</f>
        <v/>
      </c>
      <c r="H1609">
        <f>IF($G1609=1,SUMIFS(Registros!$F$2:$F$6000,Registros!$A$2:$A$6000,"MOV",Registros!$B$2:$B$6000,$A1609),0)</f>
        <v/>
      </c>
      <c r="I1609">
        <f>IF(COUNTIFS(Registros!$A$2:$A$6000,"CS",Registros!$B$2:$B$6000,$A1609)&gt;0,1,0)</f>
        <v/>
      </c>
      <c r="J1609">
        <f>IF($I1609=1,SUMIFS(Registros!$I$2:$I$6000,Registros!$A$2:$A$6000,"CS",Registros!$B$2:$B$6000,$A1609),0)</f>
        <v/>
      </c>
      <c r="K1609">
        <f>IF(COUNTIFS(Winback!$K$2:$K$300,$D1609)&gt;0,1,0)</f>
        <v/>
      </c>
      <c r="L1609">
        <f>IF(AND($K1609=1,LEFT($A1609,3)="WB-"),SUMIFS(Winback!$D$2:$D$300,Winback!$K$2:$K$300,$D1609),0)</f>
        <v/>
      </c>
      <c r="M1609">
        <f>IF(OR($E1609=1,$G1609=1,SUMIFS(Registros!$J$2:$J$6000,Registros!$B$2:$B$6000,$A1609)&gt;0),1,0)</f>
        <v/>
      </c>
      <c r="N1609">
        <f>IF($J1609&gt;0,1,IF(COUNTIFS(Registros!$A$2:$A$6000,"CS",Registros!$B$2:$B$6000,$A1609,Registros!$K$2:$K$6000,"&lt;&gt;")&gt;0,1,0))</f>
        <v/>
      </c>
      <c r="O1609">
        <f>IF(AND($K1609=1,$E1609=0,$G1609=0,$I1609=0),"WINBACK",IF(AND($M1609=1,$N1609&gt;0),"CONVERGENTE",IF($M1609=1,"SOLO MÓVIL",IF($N1609&gt;0,"SOLO FIJO / INTERNET","SIN SERVICIOS"))))</f>
        <v/>
      </c>
      <c r="P1609">
        <f>IF($O1609="WINBACK","Recuperar (winback)",IF($O1609="CONVERGENTE","Upgrade / más líneas",IF($O1609="SOLO MÓVIL","Ofrecer fijo + internet (FLBBTV)",IF($O1609="SOLO FIJO / INTERNET","Ofrecer línea móvil Nextphone","Oferta completa (móvil + fijo + internet)"))))</f>
        <v/>
      </c>
      <c r="Q1609">
        <f>$F1609+$H1609+$L1609</f>
        <v/>
      </c>
      <c r="R1609">
        <f>IFERROR(VLOOKUP($A1609,Registros!$B$2:$G$6000,6,0),IFERROR(VLOOKUP($D1609,Winback!$B$2:$C$300,2,0),""))</f>
        <v/>
      </c>
      <c r="S1609">
        <f>IF($E1609=1,"NP","")&amp;IF($G1609=1,"+MOV","")&amp;IF($I1609=1,"+CS","")&amp;IF($K1609=1,"+WB","")</f>
        <v/>
      </c>
      <c r="T1609">
        <f>$E1609+$G1609+$I1609+$K1609</f>
        <v/>
      </c>
    </row>
    <row r="1610">
      <c r="A1610" t="inlineStr">
        <is>
          <t>367044060000</t>
        </is>
      </c>
      <c r="B1610" t="inlineStr">
        <is>
          <t>36704406</t>
        </is>
      </c>
      <c r="C1610" t="inlineStr">
        <is>
          <t>ERIC A VARGAS V</t>
        </is>
      </c>
      <c r="D1610" t="inlineStr">
        <is>
          <t>ERICAVARGASV</t>
        </is>
      </c>
      <c r="E1610">
        <f>IF(COUNTIFS(Registros!$A$2:$A$6000,"NP",Registros!$B$2:$B$6000,$A1610)&gt;0,1,0)</f>
        <v/>
      </c>
      <c r="F1610">
        <f>IF($E1610=1,SUMIFS(Registros!$F$2:$F$6000,Registros!$A$2:$A$6000,"NP",Registros!$B$2:$B$6000,$A1610),0)</f>
        <v/>
      </c>
      <c r="G1610">
        <f>IF(COUNTIFS(Registros!$A$2:$A$6000,"MOV",Registros!$B$2:$B$6000,$A1610)&gt;0,1,0)</f>
        <v/>
      </c>
      <c r="H1610">
        <f>IF($G1610=1,SUMIFS(Registros!$F$2:$F$6000,Registros!$A$2:$A$6000,"MOV",Registros!$B$2:$B$6000,$A1610),0)</f>
        <v/>
      </c>
      <c r="I1610">
        <f>IF(COUNTIFS(Registros!$A$2:$A$6000,"CS",Registros!$B$2:$B$6000,$A1610)&gt;0,1,0)</f>
        <v/>
      </c>
      <c r="J1610">
        <f>IF($I1610=1,SUMIFS(Registros!$I$2:$I$6000,Registros!$A$2:$A$6000,"CS",Registros!$B$2:$B$6000,$A1610),0)</f>
        <v/>
      </c>
      <c r="K1610">
        <f>IF(COUNTIFS(Winback!$K$2:$K$300,$D1610)&gt;0,1,0)</f>
        <v/>
      </c>
      <c r="L1610">
        <f>IF(AND($K1610=1,LEFT($A1610,3)="WB-"),SUMIFS(Winback!$D$2:$D$300,Winback!$K$2:$K$300,$D1610),0)</f>
        <v/>
      </c>
      <c r="M1610">
        <f>IF(OR($E1610=1,$G1610=1,SUMIFS(Registros!$J$2:$J$6000,Registros!$B$2:$B$6000,$A1610)&gt;0),1,0)</f>
        <v/>
      </c>
      <c r="N1610">
        <f>IF($J1610&gt;0,1,IF(COUNTIFS(Registros!$A$2:$A$6000,"CS",Registros!$B$2:$B$6000,$A1610,Registros!$K$2:$K$6000,"&lt;&gt;")&gt;0,1,0))</f>
        <v/>
      </c>
      <c r="O1610">
        <f>IF(AND($K1610=1,$E1610=0,$G1610=0,$I1610=0),"WINBACK",IF(AND($M1610=1,$N1610&gt;0),"CONVERGENTE",IF($M1610=1,"SOLO MÓVIL",IF($N1610&gt;0,"SOLO FIJO / INTERNET","SIN SERVICIOS"))))</f>
        <v/>
      </c>
      <c r="P1610">
        <f>IF($O1610="WINBACK","Recuperar (winback)",IF($O1610="CONVERGENTE","Upgrade / más líneas",IF($O1610="SOLO MÓVIL","Ofrecer fijo + internet (FLBBTV)",IF($O1610="SOLO FIJO / INTERNET","Ofrecer línea móvil Nextphone","Oferta completa (móvil + fijo + internet)"))))</f>
        <v/>
      </c>
      <c r="Q1610">
        <f>$F1610+$H1610+$L1610</f>
        <v/>
      </c>
      <c r="R1610">
        <f>IFERROR(VLOOKUP($A1610,Registros!$B$2:$G$6000,6,0),IFERROR(VLOOKUP($D1610,Winback!$B$2:$C$300,2,0),""))</f>
        <v/>
      </c>
      <c r="S1610">
        <f>IF($E1610=1,"NP","")&amp;IF($G1610=1,"+MOV","")&amp;IF($I1610=1,"+CS","")&amp;IF($K1610=1,"+WB","")</f>
        <v/>
      </c>
      <c r="T1610">
        <f>$E1610+$G1610+$I1610+$K1610</f>
        <v/>
      </c>
    </row>
    <row r="1611">
      <c r="A1611" t="inlineStr">
        <is>
          <t>344372200000</t>
        </is>
      </c>
      <c r="B1611" t="inlineStr">
        <is>
          <t>34437220</t>
        </is>
      </c>
      <c r="C1611" t="inlineStr">
        <is>
          <t>CHARLIE MITCHELLE BROCE GONZALEZ</t>
        </is>
      </c>
      <c r="D1611" t="inlineStr">
        <is>
          <t>CHARLIEMITCHELLEBROCEGONZALEZ</t>
        </is>
      </c>
      <c r="E1611">
        <f>IF(COUNTIFS(Registros!$A$2:$A$6000,"NP",Registros!$B$2:$B$6000,$A1611)&gt;0,1,0)</f>
        <v/>
      </c>
      <c r="F1611">
        <f>IF($E1611=1,SUMIFS(Registros!$F$2:$F$6000,Registros!$A$2:$A$6000,"NP",Registros!$B$2:$B$6000,$A1611),0)</f>
        <v/>
      </c>
      <c r="G1611">
        <f>IF(COUNTIFS(Registros!$A$2:$A$6000,"MOV",Registros!$B$2:$B$6000,$A1611)&gt;0,1,0)</f>
        <v/>
      </c>
      <c r="H1611">
        <f>IF($G1611=1,SUMIFS(Registros!$F$2:$F$6000,Registros!$A$2:$A$6000,"MOV",Registros!$B$2:$B$6000,$A1611),0)</f>
        <v/>
      </c>
      <c r="I1611">
        <f>IF(COUNTIFS(Registros!$A$2:$A$6000,"CS",Registros!$B$2:$B$6000,$A1611)&gt;0,1,0)</f>
        <v/>
      </c>
      <c r="J1611">
        <f>IF($I1611=1,SUMIFS(Registros!$I$2:$I$6000,Registros!$A$2:$A$6000,"CS",Registros!$B$2:$B$6000,$A1611),0)</f>
        <v/>
      </c>
      <c r="K1611">
        <f>IF(COUNTIFS(Winback!$K$2:$K$300,$D1611)&gt;0,1,0)</f>
        <v/>
      </c>
      <c r="L1611">
        <f>IF(AND($K1611=1,LEFT($A1611,3)="WB-"),SUMIFS(Winback!$D$2:$D$300,Winback!$K$2:$K$300,$D1611),0)</f>
        <v/>
      </c>
      <c r="M1611">
        <f>IF(OR($E1611=1,$G1611=1,SUMIFS(Registros!$J$2:$J$6000,Registros!$B$2:$B$6000,$A1611)&gt;0),1,0)</f>
        <v/>
      </c>
      <c r="N1611">
        <f>IF($J1611&gt;0,1,IF(COUNTIFS(Registros!$A$2:$A$6000,"CS",Registros!$B$2:$B$6000,$A1611,Registros!$K$2:$K$6000,"&lt;&gt;")&gt;0,1,0))</f>
        <v/>
      </c>
      <c r="O1611">
        <f>IF(AND($K1611=1,$E1611=0,$G1611=0,$I1611=0),"WINBACK",IF(AND($M1611=1,$N1611&gt;0),"CONVERGENTE",IF($M1611=1,"SOLO MÓVIL",IF($N1611&gt;0,"SOLO FIJO / INTERNET","SIN SERVICIOS"))))</f>
        <v/>
      </c>
      <c r="P1611">
        <f>IF($O1611="WINBACK","Recuperar (winback)",IF($O1611="CONVERGENTE","Upgrade / más líneas",IF($O1611="SOLO MÓVIL","Ofrecer fijo + internet (FLBBTV)",IF($O1611="SOLO FIJO / INTERNET","Ofrecer línea móvil Nextphone","Oferta completa (móvil + fijo + internet)"))))</f>
        <v/>
      </c>
      <c r="Q1611">
        <f>$F1611+$H1611+$L1611</f>
        <v/>
      </c>
      <c r="R1611">
        <f>IFERROR(VLOOKUP($A1611,Registros!$B$2:$G$6000,6,0),IFERROR(VLOOKUP($D1611,Winback!$B$2:$C$300,2,0),""))</f>
        <v/>
      </c>
      <c r="S1611">
        <f>IF($E1611=1,"NP","")&amp;IF($G1611=1,"+MOV","")&amp;IF($I1611=1,"+CS","")&amp;IF($K1611=1,"+WB","")</f>
        <v/>
      </c>
      <c r="T1611">
        <f>$E1611+$G1611+$I1611+$K1611</f>
        <v/>
      </c>
    </row>
    <row r="1612">
      <c r="A1612" t="inlineStr">
        <is>
          <t>352268890000</t>
        </is>
      </c>
      <c r="B1612" t="inlineStr">
        <is>
          <t>35226889</t>
        </is>
      </c>
      <c r="C1612" t="inlineStr">
        <is>
          <t>ZAYRO VLDEZ</t>
        </is>
      </c>
      <c r="D1612" t="inlineStr">
        <is>
          <t>ZAYROVLDEZ</t>
        </is>
      </c>
      <c r="E1612">
        <f>IF(COUNTIFS(Registros!$A$2:$A$6000,"NP",Registros!$B$2:$B$6000,$A1612)&gt;0,1,0)</f>
        <v/>
      </c>
      <c r="F1612">
        <f>IF($E1612=1,SUMIFS(Registros!$F$2:$F$6000,Registros!$A$2:$A$6000,"NP",Registros!$B$2:$B$6000,$A1612),0)</f>
        <v/>
      </c>
      <c r="G1612">
        <f>IF(COUNTIFS(Registros!$A$2:$A$6000,"MOV",Registros!$B$2:$B$6000,$A1612)&gt;0,1,0)</f>
        <v/>
      </c>
      <c r="H1612">
        <f>IF($G1612=1,SUMIFS(Registros!$F$2:$F$6000,Registros!$A$2:$A$6000,"MOV",Registros!$B$2:$B$6000,$A1612),0)</f>
        <v/>
      </c>
      <c r="I1612">
        <f>IF(COUNTIFS(Registros!$A$2:$A$6000,"CS",Registros!$B$2:$B$6000,$A1612)&gt;0,1,0)</f>
        <v/>
      </c>
      <c r="J1612">
        <f>IF($I1612=1,SUMIFS(Registros!$I$2:$I$6000,Registros!$A$2:$A$6000,"CS",Registros!$B$2:$B$6000,$A1612),0)</f>
        <v/>
      </c>
      <c r="K1612">
        <f>IF(COUNTIFS(Winback!$K$2:$K$300,$D1612)&gt;0,1,0)</f>
        <v/>
      </c>
      <c r="L1612">
        <f>IF(AND($K1612=1,LEFT($A1612,3)="WB-"),SUMIFS(Winback!$D$2:$D$300,Winback!$K$2:$K$300,$D1612),0)</f>
        <v/>
      </c>
      <c r="M1612">
        <f>IF(OR($E1612=1,$G1612=1,SUMIFS(Registros!$J$2:$J$6000,Registros!$B$2:$B$6000,$A1612)&gt;0),1,0)</f>
        <v/>
      </c>
      <c r="N1612">
        <f>IF($J1612&gt;0,1,IF(COUNTIFS(Registros!$A$2:$A$6000,"CS",Registros!$B$2:$B$6000,$A1612,Registros!$K$2:$K$6000,"&lt;&gt;")&gt;0,1,0))</f>
        <v/>
      </c>
      <c r="O1612">
        <f>IF(AND($K1612=1,$E1612=0,$G1612=0,$I1612=0),"WINBACK",IF(AND($M1612=1,$N1612&gt;0),"CONVERGENTE",IF($M1612=1,"SOLO MÓVIL",IF($N1612&gt;0,"SOLO FIJO / INTERNET","SIN SERVICIOS"))))</f>
        <v/>
      </c>
      <c r="P1612">
        <f>IF($O1612="WINBACK","Recuperar (winback)",IF($O1612="CONVERGENTE","Upgrade / más líneas",IF($O1612="SOLO MÓVIL","Ofrecer fijo + internet (FLBBTV)",IF($O1612="SOLO FIJO / INTERNET","Ofrecer línea móvil Nextphone","Oferta completa (móvil + fijo + internet)"))))</f>
        <v/>
      </c>
      <c r="Q1612">
        <f>$F1612+$H1612+$L1612</f>
        <v/>
      </c>
      <c r="R1612">
        <f>IFERROR(VLOOKUP($A1612,Registros!$B$2:$G$6000,6,0),IFERROR(VLOOKUP($D1612,Winback!$B$2:$C$300,2,0),""))</f>
        <v/>
      </c>
      <c r="S1612">
        <f>IF($E1612=1,"NP","")&amp;IF($G1612=1,"+MOV","")&amp;IF($I1612=1,"+CS","")&amp;IF($K1612=1,"+WB","")</f>
        <v/>
      </c>
      <c r="T1612">
        <f>$E1612+$G1612+$I1612+$K1612</f>
        <v/>
      </c>
    </row>
    <row r="1613">
      <c r="A1613" t="inlineStr">
        <is>
          <t>329521630000</t>
        </is>
      </c>
      <c r="B1613" t="inlineStr">
        <is>
          <t>32952163</t>
        </is>
      </c>
      <c r="C1613" t="inlineStr">
        <is>
          <t>Fulvia Dor alys Cede?o Saavedra</t>
        </is>
      </c>
      <c r="D1613" t="inlineStr">
        <is>
          <t>FULVIADORALYSCEDEOSAAVEDRA</t>
        </is>
      </c>
      <c r="E1613">
        <f>IF(COUNTIFS(Registros!$A$2:$A$6000,"NP",Registros!$B$2:$B$6000,$A1613)&gt;0,1,0)</f>
        <v/>
      </c>
      <c r="F1613">
        <f>IF($E1613=1,SUMIFS(Registros!$F$2:$F$6000,Registros!$A$2:$A$6000,"NP",Registros!$B$2:$B$6000,$A1613),0)</f>
        <v/>
      </c>
      <c r="G1613">
        <f>IF(COUNTIFS(Registros!$A$2:$A$6000,"MOV",Registros!$B$2:$B$6000,$A1613)&gt;0,1,0)</f>
        <v/>
      </c>
      <c r="H1613">
        <f>IF($G1613=1,SUMIFS(Registros!$F$2:$F$6000,Registros!$A$2:$A$6000,"MOV",Registros!$B$2:$B$6000,$A1613),0)</f>
        <v/>
      </c>
      <c r="I1613">
        <f>IF(COUNTIFS(Registros!$A$2:$A$6000,"CS",Registros!$B$2:$B$6000,$A1613)&gt;0,1,0)</f>
        <v/>
      </c>
      <c r="J1613">
        <f>IF($I1613=1,SUMIFS(Registros!$I$2:$I$6000,Registros!$A$2:$A$6000,"CS",Registros!$B$2:$B$6000,$A1613),0)</f>
        <v/>
      </c>
      <c r="K1613">
        <f>IF(COUNTIFS(Winback!$K$2:$K$300,$D1613)&gt;0,1,0)</f>
        <v/>
      </c>
      <c r="L1613">
        <f>IF(AND($K1613=1,LEFT($A1613,3)="WB-"),SUMIFS(Winback!$D$2:$D$300,Winback!$K$2:$K$300,$D1613),0)</f>
        <v/>
      </c>
      <c r="M1613">
        <f>IF(OR($E1613=1,$G1613=1,SUMIFS(Registros!$J$2:$J$6000,Registros!$B$2:$B$6000,$A1613)&gt;0),1,0)</f>
        <v/>
      </c>
      <c r="N1613">
        <f>IF($J1613&gt;0,1,IF(COUNTIFS(Registros!$A$2:$A$6000,"CS",Registros!$B$2:$B$6000,$A1613,Registros!$K$2:$K$6000,"&lt;&gt;")&gt;0,1,0))</f>
        <v/>
      </c>
      <c r="O1613">
        <f>IF(AND($K1613=1,$E1613=0,$G1613=0,$I1613=0),"WINBACK",IF(AND($M1613=1,$N1613&gt;0),"CONVERGENTE",IF($M1613=1,"SOLO MÓVIL",IF($N1613&gt;0,"SOLO FIJO / INTERNET","SIN SERVICIOS"))))</f>
        <v/>
      </c>
      <c r="P1613">
        <f>IF($O1613="WINBACK","Recuperar (winback)",IF($O1613="CONVERGENTE","Upgrade / más líneas",IF($O1613="SOLO MÓVIL","Ofrecer fijo + internet (FLBBTV)",IF($O1613="SOLO FIJO / INTERNET","Ofrecer línea móvil Nextphone","Oferta completa (móvil + fijo + internet)"))))</f>
        <v/>
      </c>
      <c r="Q1613">
        <f>$F1613+$H1613+$L1613</f>
        <v/>
      </c>
      <c r="R1613">
        <f>IFERROR(VLOOKUP($A1613,Registros!$B$2:$G$6000,6,0),IFERROR(VLOOKUP($D1613,Winback!$B$2:$C$300,2,0),""))</f>
        <v/>
      </c>
      <c r="S1613">
        <f>IF($E1613=1,"NP","")&amp;IF($G1613=1,"+MOV","")&amp;IF($I1613=1,"+CS","")&amp;IF($K1613=1,"+WB","")</f>
        <v/>
      </c>
      <c r="T1613">
        <f>$E1613+$G1613+$I1613+$K1613</f>
        <v/>
      </c>
    </row>
    <row r="1614">
      <c r="A1614" t="inlineStr">
        <is>
          <t>348429960000</t>
        </is>
      </c>
      <c r="B1614" t="inlineStr">
        <is>
          <t>34842996</t>
        </is>
      </c>
      <c r="C1614" t="inlineStr">
        <is>
          <t>NINSKI NORATO</t>
        </is>
      </c>
      <c r="D1614" t="inlineStr">
        <is>
          <t>NINSKINORATO</t>
        </is>
      </c>
      <c r="E1614">
        <f>IF(COUNTIFS(Registros!$A$2:$A$6000,"NP",Registros!$B$2:$B$6000,$A1614)&gt;0,1,0)</f>
        <v/>
      </c>
      <c r="F1614">
        <f>IF($E1614=1,SUMIFS(Registros!$F$2:$F$6000,Registros!$A$2:$A$6000,"NP",Registros!$B$2:$B$6000,$A1614),0)</f>
        <v/>
      </c>
      <c r="G1614">
        <f>IF(COUNTIFS(Registros!$A$2:$A$6000,"MOV",Registros!$B$2:$B$6000,$A1614)&gt;0,1,0)</f>
        <v/>
      </c>
      <c r="H1614">
        <f>IF($G1614=1,SUMIFS(Registros!$F$2:$F$6000,Registros!$A$2:$A$6000,"MOV",Registros!$B$2:$B$6000,$A1614),0)</f>
        <v/>
      </c>
      <c r="I1614">
        <f>IF(COUNTIFS(Registros!$A$2:$A$6000,"CS",Registros!$B$2:$B$6000,$A1614)&gt;0,1,0)</f>
        <v/>
      </c>
      <c r="J1614">
        <f>IF($I1614=1,SUMIFS(Registros!$I$2:$I$6000,Registros!$A$2:$A$6000,"CS",Registros!$B$2:$B$6000,$A1614),0)</f>
        <v/>
      </c>
      <c r="K1614">
        <f>IF(COUNTIFS(Winback!$K$2:$K$300,$D1614)&gt;0,1,0)</f>
        <v/>
      </c>
      <c r="L1614">
        <f>IF(AND($K1614=1,LEFT($A1614,3)="WB-"),SUMIFS(Winback!$D$2:$D$300,Winback!$K$2:$K$300,$D1614),0)</f>
        <v/>
      </c>
      <c r="M1614">
        <f>IF(OR($E1614=1,$G1614=1,SUMIFS(Registros!$J$2:$J$6000,Registros!$B$2:$B$6000,$A1614)&gt;0),1,0)</f>
        <v/>
      </c>
      <c r="N1614">
        <f>IF($J1614&gt;0,1,IF(COUNTIFS(Registros!$A$2:$A$6000,"CS",Registros!$B$2:$B$6000,$A1614,Registros!$K$2:$K$6000,"&lt;&gt;")&gt;0,1,0))</f>
        <v/>
      </c>
      <c r="O1614">
        <f>IF(AND($K1614=1,$E1614=0,$G1614=0,$I1614=0),"WINBACK",IF(AND($M1614=1,$N1614&gt;0),"CONVERGENTE",IF($M1614=1,"SOLO MÓVIL",IF($N1614&gt;0,"SOLO FIJO / INTERNET","SIN SERVICIOS"))))</f>
        <v/>
      </c>
      <c r="P1614">
        <f>IF($O1614="WINBACK","Recuperar (winback)",IF($O1614="CONVERGENTE","Upgrade / más líneas",IF($O1614="SOLO MÓVIL","Ofrecer fijo + internet (FLBBTV)",IF($O1614="SOLO FIJO / INTERNET","Ofrecer línea móvil Nextphone","Oferta completa (móvil + fijo + internet)"))))</f>
        <v/>
      </c>
      <c r="Q1614">
        <f>$F1614+$H1614+$L1614</f>
        <v/>
      </c>
      <c r="R1614">
        <f>IFERROR(VLOOKUP($A1614,Registros!$B$2:$G$6000,6,0),IFERROR(VLOOKUP($D1614,Winback!$B$2:$C$300,2,0),""))</f>
        <v/>
      </c>
      <c r="S1614">
        <f>IF($E1614=1,"NP","")&amp;IF($G1614=1,"+MOV","")&amp;IF($I1614=1,"+CS","")&amp;IF($K1614=1,"+WB","")</f>
        <v/>
      </c>
      <c r="T1614">
        <f>$E1614+$G1614+$I1614+$K1614</f>
        <v/>
      </c>
    </row>
    <row r="1615">
      <c r="A1615" t="inlineStr">
        <is>
          <t>357295550000</t>
        </is>
      </c>
      <c r="B1615" t="inlineStr">
        <is>
          <t>35729555</t>
        </is>
      </c>
      <c r="C1615" t="inlineStr">
        <is>
          <t>RAFAEL MORENO</t>
        </is>
      </c>
      <c r="D1615" t="inlineStr">
        <is>
          <t>RAFAELMORENO</t>
        </is>
      </c>
      <c r="E1615">
        <f>IF(COUNTIFS(Registros!$A$2:$A$6000,"NP",Registros!$B$2:$B$6000,$A1615)&gt;0,1,0)</f>
        <v/>
      </c>
      <c r="F1615">
        <f>IF($E1615=1,SUMIFS(Registros!$F$2:$F$6000,Registros!$A$2:$A$6000,"NP",Registros!$B$2:$B$6000,$A1615),0)</f>
        <v/>
      </c>
      <c r="G1615">
        <f>IF(COUNTIFS(Registros!$A$2:$A$6000,"MOV",Registros!$B$2:$B$6000,$A1615)&gt;0,1,0)</f>
        <v/>
      </c>
      <c r="H1615">
        <f>IF($G1615=1,SUMIFS(Registros!$F$2:$F$6000,Registros!$A$2:$A$6000,"MOV",Registros!$B$2:$B$6000,$A1615),0)</f>
        <v/>
      </c>
      <c r="I1615">
        <f>IF(COUNTIFS(Registros!$A$2:$A$6000,"CS",Registros!$B$2:$B$6000,$A1615)&gt;0,1,0)</f>
        <v/>
      </c>
      <c r="J1615">
        <f>IF($I1615=1,SUMIFS(Registros!$I$2:$I$6000,Registros!$A$2:$A$6000,"CS",Registros!$B$2:$B$6000,$A1615),0)</f>
        <v/>
      </c>
      <c r="K1615">
        <f>IF(COUNTIFS(Winback!$K$2:$K$300,$D1615)&gt;0,1,0)</f>
        <v/>
      </c>
      <c r="L1615">
        <f>IF(AND($K1615=1,LEFT($A1615,3)="WB-"),SUMIFS(Winback!$D$2:$D$300,Winback!$K$2:$K$300,$D1615),0)</f>
        <v/>
      </c>
      <c r="M1615">
        <f>IF(OR($E1615=1,$G1615=1,SUMIFS(Registros!$J$2:$J$6000,Registros!$B$2:$B$6000,$A1615)&gt;0),1,0)</f>
        <v/>
      </c>
      <c r="N1615">
        <f>IF($J1615&gt;0,1,IF(COUNTIFS(Registros!$A$2:$A$6000,"CS",Registros!$B$2:$B$6000,$A1615,Registros!$K$2:$K$6000,"&lt;&gt;")&gt;0,1,0))</f>
        <v/>
      </c>
      <c r="O1615">
        <f>IF(AND($K1615=1,$E1615=0,$G1615=0,$I1615=0),"WINBACK",IF(AND($M1615=1,$N1615&gt;0),"CONVERGENTE",IF($M1615=1,"SOLO MÓVIL",IF($N1615&gt;0,"SOLO FIJO / INTERNET","SIN SERVICIOS"))))</f>
        <v/>
      </c>
      <c r="P1615">
        <f>IF($O1615="WINBACK","Recuperar (winback)",IF($O1615="CONVERGENTE","Upgrade / más líneas",IF($O1615="SOLO MÓVIL","Ofrecer fijo + internet (FLBBTV)",IF($O1615="SOLO FIJO / INTERNET","Ofrecer línea móvil Nextphone","Oferta completa (móvil + fijo + internet)"))))</f>
        <v/>
      </c>
      <c r="Q1615">
        <f>$F1615+$H1615+$L1615</f>
        <v/>
      </c>
      <c r="R1615">
        <f>IFERROR(VLOOKUP($A1615,Registros!$B$2:$G$6000,6,0),IFERROR(VLOOKUP($D1615,Winback!$B$2:$C$300,2,0),""))</f>
        <v/>
      </c>
      <c r="S1615">
        <f>IF($E1615=1,"NP","")&amp;IF($G1615=1,"+MOV","")&amp;IF($I1615=1,"+CS","")&amp;IF($K1615=1,"+WB","")</f>
        <v/>
      </c>
      <c r="T1615">
        <f>$E1615+$G1615+$I1615+$K1615</f>
        <v/>
      </c>
    </row>
    <row r="1616">
      <c r="A1616" t="inlineStr">
        <is>
          <t>345021280000</t>
        </is>
      </c>
      <c r="B1616" t="inlineStr">
        <is>
          <t>34502128</t>
        </is>
      </c>
      <c r="C1616" t="inlineStr">
        <is>
          <t>JORGE ADONYS PEREZ PRADO</t>
        </is>
      </c>
      <c r="D1616" t="inlineStr">
        <is>
          <t>JORGEADONYSPEREZPRADO</t>
        </is>
      </c>
      <c r="E1616">
        <f>IF(COUNTIFS(Registros!$A$2:$A$6000,"NP",Registros!$B$2:$B$6000,$A1616)&gt;0,1,0)</f>
        <v/>
      </c>
      <c r="F1616">
        <f>IF($E1616=1,SUMIFS(Registros!$F$2:$F$6000,Registros!$A$2:$A$6000,"NP",Registros!$B$2:$B$6000,$A1616),0)</f>
        <v/>
      </c>
      <c r="G1616">
        <f>IF(COUNTIFS(Registros!$A$2:$A$6000,"MOV",Registros!$B$2:$B$6000,$A1616)&gt;0,1,0)</f>
        <v/>
      </c>
      <c r="H1616">
        <f>IF($G1616=1,SUMIFS(Registros!$F$2:$F$6000,Registros!$A$2:$A$6000,"MOV",Registros!$B$2:$B$6000,$A1616),0)</f>
        <v/>
      </c>
      <c r="I1616">
        <f>IF(COUNTIFS(Registros!$A$2:$A$6000,"CS",Registros!$B$2:$B$6000,$A1616)&gt;0,1,0)</f>
        <v/>
      </c>
      <c r="J1616">
        <f>IF($I1616=1,SUMIFS(Registros!$I$2:$I$6000,Registros!$A$2:$A$6000,"CS",Registros!$B$2:$B$6000,$A1616),0)</f>
        <v/>
      </c>
      <c r="K1616">
        <f>IF(COUNTIFS(Winback!$K$2:$K$300,$D1616)&gt;0,1,0)</f>
        <v/>
      </c>
      <c r="L1616">
        <f>IF(AND($K1616=1,LEFT($A1616,3)="WB-"),SUMIFS(Winback!$D$2:$D$300,Winback!$K$2:$K$300,$D1616),0)</f>
        <v/>
      </c>
      <c r="M1616">
        <f>IF(OR($E1616=1,$G1616=1,SUMIFS(Registros!$J$2:$J$6000,Registros!$B$2:$B$6000,$A1616)&gt;0),1,0)</f>
        <v/>
      </c>
      <c r="N1616">
        <f>IF($J1616&gt;0,1,IF(COUNTIFS(Registros!$A$2:$A$6000,"CS",Registros!$B$2:$B$6000,$A1616,Registros!$K$2:$K$6000,"&lt;&gt;")&gt;0,1,0))</f>
        <v/>
      </c>
      <c r="O1616">
        <f>IF(AND($K1616=1,$E1616=0,$G1616=0,$I1616=0),"WINBACK",IF(AND($M1616=1,$N1616&gt;0),"CONVERGENTE",IF($M1616=1,"SOLO MÓVIL",IF($N1616&gt;0,"SOLO FIJO / INTERNET","SIN SERVICIOS"))))</f>
        <v/>
      </c>
      <c r="P1616">
        <f>IF($O1616="WINBACK","Recuperar (winback)",IF($O1616="CONVERGENTE","Upgrade / más líneas",IF($O1616="SOLO MÓVIL","Ofrecer fijo + internet (FLBBTV)",IF($O1616="SOLO FIJO / INTERNET","Ofrecer línea móvil Nextphone","Oferta completa (móvil + fijo + internet)"))))</f>
        <v/>
      </c>
      <c r="Q1616">
        <f>$F1616+$H1616+$L1616</f>
        <v/>
      </c>
      <c r="R1616">
        <f>IFERROR(VLOOKUP($A1616,Registros!$B$2:$G$6000,6,0),IFERROR(VLOOKUP($D1616,Winback!$B$2:$C$300,2,0),""))</f>
        <v/>
      </c>
      <c r="S1616">
        <f>IF($E1616=1,"NP","")&amp;IF($G1616=1,"+MOV","")&amp;IF($I1616=1,"+CS","")&amp;IF($K1616=1,"+WB","")</f>
        <v/>
      </c>
      <c r="T1616">
        <f>$E1616+$G1616+$I1616+$K1616</f>
        <v/>
      </c>
    </row>
    <row r="1617">
      <c r="A1617" t="inlineStr">
        <is>
          <t>359326470000</t>
        </is>
      </c>
      <c r="B1617" t="inlineStr">
        <is>
          <t>35932647</t>
        </is>
      </c>
      <c r="C1617" t="inlineStr">
        <is>
          <t>YARIS MABEL CORDOBA LOPEZ</t>
        </is>
      </c>
      <c r="D1617" t="inlineStr">
        <is>
          <t>YARISMABELCORDOBALOPEZ</t>
        </is>
      </c>
      <c r="E1617">
        <f>IF(COUNTIFS(Registros!$A$2:$A$6000,"NP",Registros!$B$2:$B$6000,$A1617)&gt;0,1,0)</f>
        <v/>
      </c>
      <c r="F1617">
        <f>IF($E1617=1,SUMIFS(Registros!$F$2:$F$6000,Registros!$A$2:$A$6000,"NP",Registros!$B$2:$B$6000,$A1617),0)</f>
        <v/>
      </c>
      <c r="G1617">
        <f>IF(COUNTIFS(Registros!$A$2:$A$6000,"MOV",Registros!$B$2:$B$6000,$A1617)&gt;0,1,0)</f>
        <v/>
      </c>
      <c r="H1617">
        <f>IF($G1617=1,SUMIFS(Registros!$F$2:$F$6000,Registros!$A$2:$A$6000,"MOV",Registros!$B$2:$B$6000,$A1617),0)</f>
        <v/>
      </c>
      <c r="I1617">
        <f>IF(COUNTIFS(Registros!$A$2:$A$6000,"CS",Registros!$B$2:$B$6000,$A1617)&gt;0,1,0)</f>
        <v/>
      </c>
      <c r="J1617">
        <f>IF($I1617=1,SUMIFS(Registros!$I$2:$I$6000,Registros!$A$2:$A$6000,"CS",Registros!$B$2:$B$6000,$A1617),0)</f>
        <v/>
      </c>
      <c r="K1617">
        <f>IF(COUNTIFS(Winback!$K$2:$K$300,$D1617)&gt;0,1,0)</f>
        <v/>
      </c>
      <c r="L1617">
        <f>IF(AND($K1617=1,LEFT($A1617,3)="WB-"),SUMIFS(Winback!$D$2:$D$300,Winback!$K$2:$K$300,$D1617),0)</f>
        <v/>
      </c>
      <c r="M1617">
        <f>IF(OR($E1617=1,$G1617=1,SUMIFS(Registros!$J$2:$J$6000,Registros!$B$2:$B$6000,$A1617)&gt;0),1,0)</f>
        <v/>
      </c>
      <c r="N1617">
        <f>IF($J1617&gt;0,1,IF(COUNTIFS(Registros!$A$2:$A$6000,"CS",Registros!$B$2:$B$6000,$A1617,Registros!$K$2:$K$6000,"&lt;&gt;")&gt;0,1,0))</f>
        <v/>
      </c>
      <c r="O1617">
        <f>IF(AND($K1617=1,$E1617=0,$G1617=0,$I1617=0),"WINBACK",IF(AND($M1617=1,$N1617&gt;0),"CONVERGENTE",IF($M1617=1,"SOLO MÓVIL",IF($N1617&gt;0,"SOLO FIJO / INTERNET","SIN SERVICIOS"))))</f>
        <v/>
      </c>
      <c r="P1617">
        <f>IF($O1617="WINBACK","Recuperar (winback)",IF($O1617="CONVERGENTE","Upgrade / más líneas",IF($O1617="SOLO MÓVIL","Ofrecer fijo + internet (FLBBTV)",IF($O1617="SOLO FIJO / INTERNET","Ofrecer línea móvil Nextphone","Oferta completa (móvil + fijo + internet)"))))</f>
        <v/>
      </c>
      <c r="Q1617">
        <f>$F1617+$H1617+$L1617</f>
        <v/>
      </c>
      <c r="R1617">
        <f>IFERROR(VLOOKUP($A1617,Registros!$B$2:$G$6000,6,0),IFERROR(VLOOKUP($D1617,Winback!$B$2:$C$300,2,0),""))</f>
        <v/>
      </c>
      <c r="S1617">
        <f>IF($E1617=1,"NP","")&amp;IF($G1617=1,"+MOV","")&amp;IF($I1617=1,"+CS","")&amp;IF($K1617=1,"+WB","")</f>
        <v/>
      </c>
      <c r="T1617">
        <f>$E1617+$G1617+$I1617+$K1617</f>
        <v/>
      </c>
    </row>
    <row r="1618">
      <c r="A1618" t="inlineStr">
        <is>
          <t>331192810000</t>
        </is>
      </c>
      <c r="B1618" t="inlineStr">
        <is>
          <t>33119281</t>
        </is>
      </c>
      <c r="C1618" t="inlineStr">
        <is>
          <t>Kerineth Elisa Villareal Batista</t>
        </is>
      </c>
      <c r="D1618" t="inlineStr">
        <is>
          <t>KERINETHELISAVILLAREALBATISTA</t>
        </is>
      </c>
      <c r="E1618">
        <f>IF(COUNTIFS(Registros!$A$2:$A$6000,"NP",Registros!$B$2:$B$6000,$A1618)&gt;0,1,0)</f>
        <v/>
      </c>
      <c r="F1618">
        <f>IF($E1618=1,SUMIFS(Registros!$F$2:$F$6000,Registros!$A$2:$A$6000,"NP",Registros!$B$2:$B$6000,$A1618),0)</f>
        <v/>
      </c>
      <c r="G1618">
        <f>IF(COUNTIFS(Registros!$A$2:$A$6000,"MOV",Registros!$B$2:$B$6000,$A1618)&gt;0,1,0)</f>
        <v/>
      </c>
      <c r="H1618">
        <f>IF($G1618=1,SUMIFS(Registros!$F$2:$F$6000,Registros!$A$2:$A$6000,"MOV",Registros!$B$2:$B$6000,$A1618),0)</f>
        <v/>
      </c>
      <c r="I1618">
        <f>IF(COUNTIFS(Registros!$A$2:$A$6000,"CS",Registros!$B$2:$B$6000,$A1618)&gt;0,1,0)</f>
        <v/>
      </c>
      <c r="J1618">
        <f>IF($I1618=1,SUMIFS(Registros!$I$2:$I$6000,Registros!$A$2:$A$6000,"CS",Registros!$B$2:$B$6000,$A1618),0)</f>
        <v/>
      </c>
      <c r="K1618">
        <f>IF(COUNTIFS(Winback!$K$2:$K$300,$D1618)&gt;0,1,0)</f>
        <v/>
      </c>
      <c r="L1618">
        <f>IF(AND($K1618=1,LEFT($A1618,3)="WB-"),SUMIFS(Winback!$D$2:$D$300,Winback!$K$2:$K$300,$D1618),0)</f>
        <v/>
      </c>
      <c r="M1618">
        <f>IF(OR($E1618=1,$G1618=1,SUMIFS(Registros!$J$2:$J$6000,Registros!$B$2:$B$6000,$A1618)&gt;0),1,0)</f>
        <v/>
      </c>
      <c r="N1618">
        <f>IF($J1618&gt;0,1,IF(COUNTIFS(Registros!$A$2:$A$6000,"CS",Registros!$B$2:$B$6000,$A1618,Registros!$K$2:$K$6000,"&lt;&gt;")&gt;0,1,0))</f>
        <v/>
      </c>
      <c r="O1618">
        <f>IF(AND($K1618=1,$E1618=0,$G1618=0,$I1618=0),"WINBACK",IF(AND($M1618=1,$N1618&gt;0),"CONVERGENTE",IF($M1618=1,"SOLO MÓVIL",IF($N1618&gt;0,"SOLO FIJO / INTERNET","SIN SERVICIOS"))))</f>
        <v/>
      </c>
      <c r="P1618">
        <f>IF($O1618="WINBACK","Recuperar (winback)",IF($O1618="CONVERGENTE","Upgrade / más líneas",IF($O1618="SOLO MÓVIL","Ofrecer fijo + internet (FLBBTV)",IF($O1618="SOLO FIJO / INTERNET","Ofrecer línea móvil Nextphone","Oferta completa (móvil + fijo + internet)"))))</f>
        <v/>
      </c>
      <c r="Q1618">
        <f>$F1618+$H1618+$L1618</f>
        <v/>
      </c>
      <c r="R1618">
        <f>IFERROR(VLOOKUP($A1618,Registros!$B$2:$G$6000,6,0),IFERROR(VLOOKUP($D1618,Winback!$B$2:$C$300,2,0),""))</f>
        <v/>
      </c>
      <c r="S1618">
        <f>IF($E1618=1,"NP","")&amp;IF($G1618=1,"+MOV","")&amp;IF($I1618=1,"+CS","")&amp;IF($K1618=1,"+WB","")</f>
        <v/>
      </c>
      <c r="T1618">
        <f>$E1618+$G1618+$I1618+$K1618</f>
        <v/>
      </c>
    </row>
    <row r="1619">
      <c r="A1619" t="inlineStr">
        <is>
          <t>338265790000</t>
        </is>
      </c>
      <c r="B1619" t="inlineStr">
        <is>
          <t>33826579</t>
        </is>
      </c>
      <c r="C1619" t="inlineStr">
        <is>
          <t>CARLOS VERGARA</t>
        </is>
      </c>
      <c r="D1619" t="inlineStr">
        <is>
          <t>CARLOSVERGARA</t>
        </is>
      </c>
      <c r="E1619">
        <f>IF(COUNTIFS(Registros!$A$2:$A$6000,"NP",Registros!$B$2:$B$6000,$A1619)&gt;0,1,0)</f>
        <v/>
      </c>
      <c r="F1619">
        <f>IF($E1619=1,SUMIFS(Registros!$F$2:$F$6000,Registros!$A$2:$A$6000,"NP",Registros!$B$2:$B$6000,$A1619),0)</f>
        <v/>
      </c>
      <c r="G1619">
        <f>IF(COUNTIFS(Registros!$A$2:$A$6000,"MOV",Registros!$B$2:$B$6000,$A1619)&gt;0,1,0)</f>
        <v/>
      </c>
      <c r="H1619">
        <f>IF($G1619=1,SUMIFS(Registros!$F$2:$F$6000,Registros!$A$2:$A$6000,"MOV",Registros!$B$2:$B$6000,$A1619),0)</f>
        <v/>
      </c>
      <c r="I1619">
        <f>IF(COUNTIFS(Registros!$A$2:$A$6000,"CS",Registros!$B$2:$B$6000,$A1619)&gt;0,1,0)</f>
        <v/>
      </c>
      <c r="J1619">
        <f>IF($I1619=1,SUMIFS(Registros!$I$2:$I$6000,Registros!$A$2:$A$6000,"CS",Registros!$B$2:$B$6000,$A1619),0)</f>
        <v/>
      </c>
      <c r="K1619">
        <f>IF(COUNTIFS(Winback!$K$2:$K$300,$D1619)&gt;0,1,0)</f>
        <v/>
      </c>
      <c r="L1619">
        <f>IF(AND($K1619=1,LEFT($A1619,3)="WB-"),SUMIFS(Winback!$D$2:$D$300,Winback!$K$2:$K$300,$D1619),0)</f>
        <v/>
      </c>
      <c r="M1619">
        <f>IF(OR($E1619=1,$G1619=1,SUMIFS(Registros!$J$2:$J$6000,Registros!$B$2:$B$6000,$A1619)&gt;0),1,0)</f>
        <v/>
      </c>
      <c r="N1619">
        <f>IF($J1619&gt;0,1,IF(COUNTIFS(Registros!$A$2:$A$6000,"CS",Registros!$B$2:$B$6000,$A1619,Registros!$K$2:$K$6000,"&lt;&gt;")&gt;0,1,0))</f>
        <v/>
      </c>
      <c r="O1619">
        <f>IF(AND($K1619=1,$E1619=0,$G1619=0,$I1619=0),"WINBACK",IF(AND($M1619=1,$N1619&gt;0),"CONVERGENTE",IF($M1619=1,"SOLO MÓVIL",IF($N1619&gt;0,"SOLO FIJO / INTERNET","SIN SERVICIOS"))))</f>
        <v/>
      </c>
      <c r="P1619">
        <f>IF($O1619="WINBACK","Recuperar (winback)",IF($O1619="CONVERGENTE","Upgrade / más líneas",IF($O1619="SOLO MÓVIL","Ofrecer fijo + internet (FLBBTV)",IF($O1619="SOLO FIJO / INTERNET","Ofrecer línea móvil Nextphone","Oferta completa (móvil + fijo + internet)"))))</f>
        <v/>
      </c>
      <c r="Q1619">
        <f>$F1619+$H1619+$L1619</f>
        <v/>
      </c>
      <c r="R1619">
        <f>IFERROR(VLOOKUP($A1619,Registros!$B$2:$G$6000,6,0),IFERROR(VLOOKUP($D1619,Winback!$B$2:$C$300,2,0),""))</f>
        <v/>
      </c>
      <c r="S1619">
        <f>IF($E1619=1,"NP","")&amp;IF($G1619=1,"+MOV","")&amp;IF($I1619=1,"+CS","")&amp;IF($K1619=1,"+WB","")</f>
        <v/>
      </c>
      <c r="T1619">
        <f>$E1619+$G1619+$I1619+$K1619</f>
        <v/>
      </c>
    </row>
    <row r="1620">
      <c r="A1620" t="inlineStr">
        <is>
          <t>355355030000</t>
        </is>
      </c>
      <c r="B1620" t="inlineStr">
        <is>
          <t>35535503</t>
        </is>
      </c>
      <c r="C1620" t="inlineStr">
        <is>
          <t>ROBERTO GONZÁLEZ</t>
        </is>
      </c>
      <c r="D1620" t="inlineStr">
        <is>
          <t>ROBERTOGONZALEZ</t>
        </is>
      </c>
      <c r="E1620">
        <f>IF(COUNTIFS(Registros!$A$2:$A$6000,"NP",Registros!$B$2:$B$6000,$A1620)&gt;0,1,0)</f>
        <v/>
      </c>
      <c r="F1620">
        <f>IF($E1620=1,SUMIFS(Registros!$F$2:$F$6000,Registros!$A$2:$A$6000,"NP",Registros!$B$2:$B$6000,$A1620),0)</f>
        <v/>
      </c>
      <c r="G1620">
        <f>IF(COUNTIFS(Registros!$A$2:$A$6000,"MOV",Registros!$B$2:$B$6000,$A1620)&gt;0,1,0)</f>
        <v/>
      </c>
      <c r="H1620">
        <f>IF($G1620=1,SUMIFS(Registros!$F$2:$F$6000,Registros!$A$2:$A$6000,"MOV",Registros!$B$2:$B$6000,$A1620),0)</f>
        <v/>
      </c>
      <c r="I1620">
        <f>IF(COUNTIFS(Registros!$A$2:$A$6000,"CS",Registros!$B$2:$B$6000,$A1620)&gt;0,1,0)</f>
        <v/>
      </c>
      <c r="J1620">
        <f>IF($I1620=1,SUMIFS(Registros!$I$2:$I$6000,Registros!$A$2:$A$6000,"CS",Registros!$B$2:$B$6000,$A1620),0)</f>
        <v/>
      </c>
      <c r="K1620">
        <f>IF(COUNTIFS(Winback!$K$2:$K$300,$D1620)&gt;0,1,0)</f>
        <v/>
      </c>
      <c r="L1620">
        <f>IF(AND($K1620=1,LEFT($A1620,3)="WB-"),SUMIFS(Winback!$D$2:$D$300,Winback!$K$2:$K$300,$D1620),0)</f>
        <v/>
      </c>
      <c r="M1620">
        <f>IF(OR($E1620=1,$G1620=1,SUMIFS(Registros!$J$2:$J$6000,Registros!$B$2:$B$6000,$A1620)&gt;0),1,0)</f>
        <v/>
      </c>
      <c r="N1620">
        <f>IF($J1620&gt;0,1,IF(COUNTIFS(Registros!$A$2:$A$6000,"CS",Registros!$B$2:$B$6000,$A1620,Registros!$K$2:$K$6000,"&lt;&gt;")&gt;0,1,0))</f>
        <v/>
      </c>
      <c r="O1620">
        <f>IF(AND($K1620=1,$E1620=0,$G1620=0,$I1620=0),"WINBACK",IF(AND($M1620=1,$N1620&gt;0),"CONVERGENTE",IF($M1620=1,"SOLO MÓVIL",IF($N1620&gt;0,"SOLO FIJO / INTERNET","SIN SERVICIOS"))))</f>
        <v/>
      </c>
      <c r="P1620">
        <f>IF($O1620="WINBACK","Recuperar (winback)",IF($O1620="CONVERGENTE","Upgrade / más líneas",IF($O1620="SOLO MÓVIL","Ofrecer fijo + internet (FLBBTV)",IF($O1620="SOLO FIJO / INTERNET","Ofrecer línea móvil Nextphone","Oferta completa (móvil + fijo + internet)"))))</f>
        <v/>
      </c>
      <c r="Q1620">
        <f>$F1620+$H1620+$L1620</f>
        <v/>
      </c>
      <c r="R1620">
        <f>IFERROR(VLOOKUP($A1620,Registros!$B$2:$G$6000,6,0),IFERROR(VLOOKUP($D1620,Winback!$B$2:$C$300,2,0),""))</f>
        <v/>
      </c>
      <c r="S1620">
        <f>IF($E1620=1,"NP","")&amp;IF($G1620=1,"+MOV","")&amp;IF($I1620=1,"+CS","")&amp;IF($K1620=1,"+WB","")</f>
        <v/>
      </c>
      <c r="T1620">
        <f>$E1620+$G1620+$I1620+$K1620</f>
        <v/>
      </c>
    </row>
    <row r="1621">
      <c r="A1621" t="inlineStr">
        <is>
          <t>345058130000</t>
        </is>
      </c>
      <c r="B1621" t="inlineStr">
        <is>
          <t>34505813</t>
        </is>
      </c>
      <c r="C1621" t="inlineStr">
        <is>
          <t>YENNI ELIZABETH GONZALEZ VARGAS</t>
        </is>
      </c>
      <c r="D1621" t="inlineStr">
        <is>
          <t>YENNIELIZABETHGONZALEZVARGAS</t>
        </is>
      </c>
      <c r="E1621">
        <f>IF(COUNTIFS(Registros!$A$2:$A$6000,"NP",Registros!$B$2:$B$6000,$A1621)&gt;0,1,0)</f>
        <v/>
      </c>
      <c r="F1621">
        <f>IF($E1621=1,SUMIFS(Registros!$F$2:$F$6000,Registros!$A$2:$A$6000,"NP",Registros!$B$2:$B$6000,$A1621),0)</f>
        <v/>
      </c>
      <c r="G1621">
        <f>IF(COUNTIFS(Registros!$A$2:$A$6000,"MOV",Registros!$B$2:$B$6000,$A1621)&gt;0,1,0)</f>
        <v/>
      </c>
      <c r="H1621">
        <f>IF($G1621=1,SUMIFS(Registros!$F$2:$F$6000,Registros!$A$2:$A$6000,"MOV",Registros!$B$2:$B$6000,$A1621),0)</f>
        <v/>
      </c>
      <c r="I1621">
        <f>IF(COUNTIFS(Registros!$A$2:$A$6000,"CS",Registros!$B$2:$B$6000,$A1621)&gt;0,1,0)</f>
        <v/>
      </c>
      <c r="J1621">
        <f>IF($I1621=1,SUMIFS(Registros!$I$2:$I$6000,Registros!$A$2:$A$6000,"CS",Registros!$B$2:$B$6000,$A1621),0)</f>
        <v/>
      </c>
      <c r="K1621">
        <f>IF(COUNTIFS(Winback!$K$2:$K$300,$D1621)&gt;0,1,0)</f>
        <v/>
      </c>
      <c r="L1621">
        <f>IF(AND($K1621=1,LEFT($A1621,3)="WB-"),SUMIFS(Winback!$D$2:$D$300,Winback!$K$2:$K$300,$D1621),0)</f>
        <v/>
      </c>
      <c r="M1621">
        <f>IF(OR($E1621=1,$G1621=1,SUMIFS(Registros!$J$2:$J$6000,Registros!$B$2:$B$6000,$A1621)&gt;0),1,0)</f>
        <v/>
      </c>
      <c r="N1621">
        <f>IF($J1621&gt;0,1,IF(COUNTIFS(Registros!$A$2:$A$6000,"CS",Registros!$B$2:$B$6000,$A1621,Registros!$K$2:$K$6000,"&lt;&gt;")&gt;0,1,0))</f>
        <v/>
      </c>
      <c r="O1621">
        <f>IF(AND($K1621=1,$E1621=0,$G1621=0,$I1621=0),"WINBACK",IF(AND($M1621=1,$N1621&gt;0),"CONVERGENTE",IF($M1621=1,"SOLO MÓVIL",IF($N1621&gt;0,"SOLO FIJO / INTERNET","SIN SERVICIOS"))))</f>
        <v/>
      </c>
      <c r="P1621">
        <f>IF($O1621="WINBACK","Recuperar (winback)",IF($O1621="CONVERGENTE","Upgrade / más líneas",IF($O1621="SOLO MÓVIL","Ofrecer fijo + internet (FLBBTV)",IF($O1621="SOLO FIJO / INTERNET","Ofrecer línea móvil Nextphone","Oferta completa (móvil + fijo + internet)"))))</f>
        <v/>
      </c>
      <c r="Q1621">
        <f>$F1621+$H1621+$L1621</f>
        <v/>
      </c>
      <c r="R1621">
        <f>IFERROR(VLOOKUP($A1621,Registros!$B$2:$G$6000,6,0),IFERROR(VLOOKUP($D1621,Winback!$B$2:$C$300,2,0),""))</f>
        <v/>
      </c>
      <c r="S1621">
        <f>IF($E1621=1,"NP","")&amp;IF($G1621=1,"+MOV","")&amp;IF($I1621=1,"+CS","")&amp;IF($K1621=1,"+WB","")</f>
        <v/>
      </c>
      <c r="T1621">
        <f>$E1621+$G1621+$I1621+$K1621</f>
        <v/>
      </c>
    </row>
    <row r="1622">
      <c r="A1622" t="inlineStr">
        <is>
          <t>354075790000</t>
        </is>
      </c>
      <c r="B1622" t="inlineStr">
        <is>
          <t>35407579</t>
        </is>
      </c>
      <c r="C1622" t="inlineStr">
        <is>
          <t>MARKEIDYS GUTIERREZ</t>
        </is>
      </c>
      <c r="D1622" t="inlineStr">
        <is>
          <t>MARKEIDYSGUTIERREZ</t>
        </is>
      </c>
      <c r="E1622">
        <f>IF(COUNTIFS(Registros!$A$2:$A$6000,"NP",Registros!$B$2:$B$6000,$A1622)&gt;0,1,0)</f>
        <v/>
      </c>
      <c r="F1622">
        <f>IF($E1622=1,SUMIFS(Registros!$F$2:$F$6000,Registros!$A$2:$A$6000,"NP",Registros!$B$2:$B$6000,$A1622),0)</f>
        <v/>
      </c>
      <c r="G1622">
        <f>IF(COUNTIFS(Registros!$A$2:$A$6000,"MOV",Registros!$B$2:$B$6000,$A1622)&gt;0,1,0)</f>
        <v/>
      </c>
      <c r="H1622">
        <f>IF($G1622=1,SUMIFS(Registros!$F$2:$F$6000,Registros!$A$2:$A$6000,"MOV",Registros!$B$2:$B$6000,$A1622),0)</f>
        <v/>
      </c>
      <c r="I1622">
        <f>IF(COUNTIFS(Registros!$A$2:$A$6000,"CS",Registros!$B$2:$B$6000,$A1622)&gt;0,1,0)</f>
        <v/>
      </c>
      <c r="J1622">
        <f>IF($I1622=1,SUMIFS(Registros!$I$2:$I$6000,Registros!$A$2:$A$6000,"CS",Registros!$B$2:$B$6000,$A1622),0)</f>
        <v/>
      </c>
      <c r="K1622">
        <f>IF(COUNTIFS(Winback!$K$2:$K$300,$D1622)&gt;0,1,0)</f>
        <v/>
      </c>
      <c r="L1622">
        <f>IF(AND($K1622=1,LEFT($A1622,3)="WB-"),SUMIFS(Winback!$D$2:$D$300,Winback!$K$2:$K$300,$D1622),0)</f>
        <v/>
      </c>
      <c r="M1622">
        <f>IF(OR($E1622=1,$G1622=1,SUMIFS(Registros!$J$2:$J$6000,Registros!$B$2:$B$6000,$A1622)&gt;0),1,0)</f>
        <v/>
      </c>
      <c r="N1622">
        <f>IF($J1622&gt;0,1,IF(COUNTIFS(Registros!$A$2:$A$6000,"CS",Registros!$B$2:$B$6000,$A1622,Registros!$K$2:$K$6000,"&lt;&gt;")&gt;0,1,0))</f>
        <v/>
      </c>
      <c r="O1622">
        <f>IF(AND($K1622=1,$E1622=0,$G1622=0,$I1622=0),"WINBACK",IF(AND($M1622=1,$N1622&gt;0),"CONVERGENTE",IF($M1622=1,"SOLO MÓVIL",IF($N1622&gt;0,"SOLO FIJO / INTERNET","SIN SERVICIOS"))))</f>
        <v/>
      </c>
      <c r="P1622">
        <f>IF($O1622="WINBACK","Recuperar (winback)",IF($O1622="CONVERGENTE","Upgrade / más líneas",IF($O1622="SOLO MÓVIL","Ofrecer fijo + internet (FLBBTV)",IF($O1622="SOLO FIJO / INTERNET","Ofrecer línea móvil Nextphone","Oferta completa (móvil + fijo + internet)"))))</f>
        <v/>
      </c>
      <c r="Q1622">
        <f>$F1622+$H1622+$L1622</f>
        <v/>
      </c>
      <c r="R1622">
        <f>IFERROR(VLOOKUP($A1622,Registros!$B$2:$G$6000,6,0),IFERROR(VLOOKUP($D1622,Winback!$B$2:$C$300,2,0),""))</f>
        <v/>
      </c>
      <c r="S1622">
        <f>IF($E1622=1,"NP","")&amp;IF($G1622=1,"+MOV","")&amp;IF($I1622=1,"+CS","")&amp;IF($K1622=1,"+WB","")</f>
        <v/>
      </c>
      <c r="T1622">
        <f>$E1622+$G1622+$I1622+$K1622</f>
        <v/>
      </c>
    </row>
    <row r="1623">
      <c r="A1623" t="inlineStr">
        <is>
          <t>362028970000</t>
        </is>
      </c>
      <c r="B1623" t="inlineStr">
        <is>
          <t>36202897</t>
        </is>
      </c>
      <c r="C1623" t="inlineStr">
        <is>
          <t>RITA MAGALI PALMA PAZ</t>
        </is>
      </c>
      <c r="D1623" t="inlineStr">
        <is>
          <t>RITAMAGALIPALMAPAZ</t>
        </is>
      </c>
      <c r="E1623">
        <f>IF(COUNTIFS(Registros!$A$2:$A$6000,"NP",Registros!$B$2:$B$6000,$A1623)&gt;0,1,0)</f>
        <v/>
      </c>
      <c r="F1623">
        <f>IF($E1623=1,SUMIFS(Registros!$F$2:$F$6000,Registros!$A$2:$A$6000,"NP",Registros!$B$2:$B$6000,$A1623),0)</f>
        <v/>
      </c>
      <c r="G1623">
        <f>IF(COUNTIFS(Registros!$A$2:$A$6000,"MOV",Registros!$B$2:$B$6000,$A1623)&gt;0,1,0)</f>
        <v/>
      </c>
      <c r="H1623">
        <f>IF($G1623=1,SUMIFS(Registros!$F$2:$F$6000,Registros!$A$2:$A$6000,"MOV",Registros!$B$2:$B$6000,$A1623),0)</f>
        <v/>
      </c>
      <c r="I1623">
        <f>IF(COUNTIFS(Registros!$A$2:$A$6000,"CS",Registros!$B$2:$B$6000,$A1623)&gt;0,1,0)</f>
        <v/>
      </c>
      <c r="J1623">
        <f>IF($I1623=1,SUMIFS(Registros!$I$2:$I$6000,Registros!$A$2:$A$6000,"CS",Registros!$B$2:$B$6000,$A1623),0)</f>
        <v/>
      </c>
      <c r="K1623">
        <f>IF(COUNTIFS(Winback!$K$2:$K$300,$D1623)&gt;0,1,0)</f>
        <v/>
      </c>
      <c r="L1623">
        <f>IF(AND($K1623=1,LEFT($A1623,3)="WB-"),SUMIFS(Winback!$D$2:$D$300,Winback!$K$2:$K$300,$D1623),0)</f>
        <v/>
      </c>
      <c r="M1623">
        <f>IF(OR($E1623=1,$G1623=1,SUMIFS(Registros!$J$2:$J$6000,Registros!$B$2:$B$6000,$A1623)&gt;0),1,0)</f>
        <v/>
      </c>
      <c r="N1623">
        <f>IF($J1623&gt;0,1,IF(COUNTIFS(Registros!$A$2:$A$6000,"CS",Registros!$B$2:$B$6000,$A1623,Registros!$K$2:$K$6000,"&lt;&gt;")&gt;0,1,0))</f>
        <v/>
      </c>
      <c r="O1623">
        <f>IF(AND($K1623=1,$E1623=0,$G1623=0,$I1623=0),"WINBACK",IF(AND($M1623=1,$N1623&gt;0),"CONVERGENTE",IF($M1623=1,"SOLO MÓVIL",IF($N1623&gt;0,"SOLO FIJO / INTERNET","SIN SERVICIOS"))))</f>
        <v/>
      </c>
      <c r="P1623">
        <f>IF($O1623="WINBACK","Recuperar (winback)",IF($O1623="CONVERGENTE","Upgrade / más líneas",IF($O1623="SOLO MÓVIL","Ofrecer fijo + internet (FLBBTV)",IF($O1623="SOLO FIJO / INTERNET","Ofrecer línea móvil Nextphone","Oferta completa (móvil + fijo + internet)"))))</f>
        <v/>
      </c>
      <c r="Q1623">
        <f>$F1623+$H1623+$L1623</f>
        <v/>
      </c>
      <c r="R1623">
        <f>IFERROR(VLOOKUP($A1623,Registros!$B$2:$G$6000,6,0),IFERROR(VLOOKUP($D1623,Winback!$B$2:$C$300,2,0),""))</f>
        <v/>
      </c>
      <c r="S1623">
        <f>IF($E1623=1,"NP","")&amp;IF($G1623=1,"+MOV","")&amp;IF($I1623=1,"+CS","")&amp;IF($K1623=1,"+WB","")</f>
        <v/>
      </c>
      <c r="T1623">
        <f>$E1623+$G1623+$I1623+$K1623</f>
        <v/>
      </c>
    </row>
    <row r="1624">
      <c r="A1624" t="inlineStr">
        <is>
          <t>363028980000</t>
        </is>
      </c>
      <c r="B1624" t="inlineStr">
        <is>
          <t>36302898</t>
        </is>
      </c>
      <c r="C1624" t="inlineStr">
        <is>
          <t>RITA MAGALI PALMA PAZ</t>
        </is>
      </c>
      <c r="D1624" t="inlineStr">
        <is>
          <t>RITAMAGALIPALMAPAZ</t>
        </is>
      </c>
      <c r="E1624">
        <f>IF(COUNTIFS(Registros!$A$2:$A$6000,"NP",Registros!$B$2:$B$6000,$A1624)&gt;0,1,0)</f>
        <v/>
      </c>
      <c r="F1624">
        <f>IF($E1624=1,SUMIFS(Registros!$F$2:$F$6000,Registros!$A$2:$A$6000,"NP",Registros!$B$2:$B$6000,$A1624),0)</f>
        <v/>
      </c>
      <c r="G1624">
        <f>IF(COUNTIFS(Registros!$A$2:$A$6000,"MOV",Registros!$B$2:$B$6000,$A1624)&gt;0,1,0)</f>
        <v/>
      </c>
      <c r="H1624">
        <f>IF($G1624=1,SUMIFS(Registros!$F$2:$F$6000,Registros!$A$2:$A$6000,"MOV",Registros!$B$2:$B$6000,$A1624),0)</f>
        <v/>
      </c>
      <c r="I1624">
        <f>IF(COUNTIFS(Registros!$A$2:$A$6000,"CS",Registros!$B$2:$B$6000,$A1624)&gt;0,1,0)</f>
        <v/>
      </c>
      <c r="J1624">
        <f>IF($I1624=1,SUMIFS(Registros!$I$2:$I$6000,Registros!$A$2:$A$6000,"CS",Registros!$B$2:$B$6000,$A1624),0)</f>
        <v/>
      </c>
      <c r="K1624">
        <f>IF(COUNTIFS(Winback!$K$2:$K$300,$D1624)&gt;0,1,0)</f>
        <v/>
      </c>
      <c r="L1624">
        <f>IF(AND($K1624=1,LEFT($A1624,3)="WB-"),SUMIFS(Winback!$D$2:$D$300,Winback!$K$2:$K$300,$D1624),0)</f>
        <v/>
      </c>
      <c r="M1624">
        <f>IF(OR($E1624=1,$G1624=1,SUMIFS(Registros!$J$2:$J$6000,Registros!$B$2:$B$6000,$A1624)&gt;0),1,0)</f>
        <v/>
      </c>
      <c r="N1624">
        <f>IF($J1624&gt;0,1,IF(COUNTIFS(Registros!$A$2:$A$6000,"CS",Registros!$B$2:$B$6000,$A1624,Registros!$K$2:$K$6000,"&lt;&gt;")&gt;0,1,0))</f>
        <v/>
      </c>
      <c r="O1624">
        <f>IF(AND($K1624=1,$E1624=0,$G1624=0,$I1624=0),"WINBACK",IF(AND($M1624=1,$N1624&gt;0),"CONVERGENTE",IF($M1624=1,"SOLO MÓVIL",IF($N1624&gt;0,"SOLO FIJO / INTERNET","SIN SERVICIOS"))))</f>
        <v/>
      </c>
      <c r="P1624">
        <f>IF($O1624="WINBACK","Recuperar (winback)",IF($O1624="CONVERGENTE","Upgrade / más líneas",IF($O1624="SOLO MÓVIL","Ofrecer fijo + internet (FLBBTV)",IF($O1624="SOLO FIJO / INTERNET","Ofrecer línea móvil Nextphone","Oferta completa (móvil + fijo + internet)"))))</f>
        <v/>
      </c>
      <c r="Q1624">
        <f>$F1624+$H1624+$L1624</f>
        <v/>
      </c>
      <c r="R1624">
        <f>IFERROR(VLOOKUP($A1624,Registros!$B$2:$G$6000,6,0),IFERROR(VLOOKUP($D1624,Winback!$B$2:$C$300,2,0),""))</f>
        <v/>
      </c>
      <c r="S1624">
        <f>IF($E1624=1,"NP","")&amp;IF($G1624=1,"+MOV","")&amp;IF($I1624=1,"+CS","")&amp;IF($K1624=1,"+WB","")</f>
        <v/>
      </c>
      <c r="T1624">
        <f>$E1624+$G1624+$I1624+$K1624</f>
        <v/>
      </c>
    </row>
    <row r="1625">
      <c r="A1625" t="inlineStr">
        <is>
          <t>353064760000</t>
        </is>
      </c>
      <c r="B1625" t="inlineStr">
        <is>
          <t>35306476</t>
        </is>
      </c>
      <c r="C1625" t="inlineStr">
        <is>
          <t>JOSE JAVIER RODRIGUEZ BERNAL</t>
        </is>
      </c>
      <c r="D1625" t="inlineStr">
        <is>
          <t>JOSEJAVIERRODRIGUEZBERNAL</t>
        </is>
      </c>
      <c r="E1625">
        <f>IF(COUNTIFS(Registros!$A$2:$A$6000,"NP",Registros!$B$2:$B$6000,$A1625)&gt;0,1,0)</f>
        <v/>
      </c>
      <c r="F1625">
        <f>IF($E1625=1,SUMIFS(Registros!$F$2:$F$6000,Registros!$A$2:$A$6000,"NP",Registros!$B$2:$B$6000,$A1625),0)</f>
        <v/>
      </c>
      <c r="G1625">
        <f>IF(COUNTIFS(Registros!$A$2:$A$6000,"MOV",Registros!$B$2:$B$6000,$A1625)&gt;0,1,0)</f>
        <v/>
      </c>
      <c r="H1625">
        <f>IF($G1625=1,SUMIFS(Registros!$F$2:$F$6000,Registros!$A$2:$A$6000,"MOV",Registros!$B$2:$B$6000,$A1625),0)</f>
        <v/>
      </c>
      <c r="I1625">
        <f>IF(COUNTIFS(Registros!$A$2:$A$6000,"CS",Registros!$B$2:$B$6000,$A1625)&gt;0,1,0)</f>
        <v/>
      </c>
      <c r="J1625">
        <f>IF($I1625=1,SUMIFS(Registros!$I$2:$I$6000,Registros!$A$2:$A$6000,"CS",Registros!$B$2:$B$6000,$A1625),0)</f>
        <v/>
      </c>
      <c r="K1625">
        <f>IF(COUNTIFS(Winback!$K$2:$K$300,$D1625)&gt;0,1,0)</f>
        <v/>
      </c>
      <c r="L1625">
        <f>IF(AND($K1625=1,LEFT($A1625,3)="WB-"),SUMIFS(Winback!$D$2:$D$300,Winback!$K$2:$K$300,$D1625),0)</f>
        <v/>
      </c>
      <c r="M1625">
        <f>IF(OR($E1625=1,$G1625=1,SUMIFS(Registros!$J$2:$J$6000,Registros!$B$2:$B$6000,$A1625)&gt;0),1,0)</f>
        <v/>
      </c>
      <c r="N1625">
        <f>IF($J1625&gt;0,1,IF(COUNTIFS(Registros!$A$2:$A$6000,"CS",Registros!$B$2:$B$6000,$A1625,Registros!$K$2:$K$6000,"&lt;&gt;")&gt;0,1,0))</f>
        <v/>
      </c>
      <c r="O1625">
        <f>IF(AND($K1625=1,$E1625=0,$G1625=0,$I1625=0),"WINBACK",IF(AND($M1625=1,$N1625&gt;0),"CONVERGENTE",IF($M1625=1,"SOLO MÓVIL",IF($N1625&gt;0,"SOLO FIJO / INTERNET","SIN SERVICIOS"))))</f>
        <v/>
      </c>
      <c r="P1625">
        <f>IF($O1625="WINBACK","Recuperar (winback)",IF($O1625="CONVERGENTE","Upgrade / más líneas",IF($O1625="SOLO MÓVIL","Ofrecer fijo + internet (FLBBTV)",IF($O1625="SOLO FIJO / INTERNET","Ofrecer línea móvil Nextphone","Oferta completa (móvil + fijo + internet)"))))</f>
        <v/>
      </c>
      <c r="Q1625">
        <f>$F1625+$H1625+$L1625</f>
        <v/>
      </c>
      <c r="R1625">
        <f>IFERROR(VLOOKUP($A1625,Registros!$B$2:$G$6000,6,0),IFERROR(VLOOKUP($D1625,Winback!$B$2:$C$300,2,0),""))</f>
        <v/>
      </c>
      <c r="S1625">
        <f>IF($E1625=1,"NP","")&amp;IF($G1625=1,"+MOV","")&amp;IF($I1625=1,"+CS","")&amp;IF($K1625=1,"+WB","")</f>
        <v/>
      </c>
      <c r="T1625">
        <f>$E1625+$G1625+$I1625+$K1625</f>
        <v/>
      </c>
    </row>
    <row r="1626">
      <c r="A1626" t="inlineStr">
        <is>
          <t>341150320000</t>
        </is>
      </c>
      <c r="B1626" t="inlineStr">
        <is>
          <t>34115032</t>
        </is>
      </c>
      <c r="C1626" t="inlineStr">
        <is>
          <t>ALBERTO ARMANDO GIL JAEN</t>
        </is>
      </c>
      <c r="D1626" t="inlineStr">
        <is>
          <t>ALBERTOARMANDOGILJAEN</t>
        </is>
      </c>
      <c r="E1626">
        <f>IF(COUNTIFS(Registros!$A$2:$A$6000,"NP",Registros!$B$2:$B$6000,$A1626)&gt;0,1,0)</f>
        <v/>
      </c>
      <c r="F1626">
        <f>IF($E1626=1,SUMIFS(Registros!$F$2:$F$6000,Registros!$A$2:$A$6000,"NP",Registros!$B$2:$B$6000,$A1626),0)</f>
        <v/>
      </c>
      <c r="G1626">
        <f>IF(COUNTIFS(Registros!$A$2:$A$6000,"MOV",Registros!$B$2:$B$6000,$A1626)&gt;0,1,0)</f>
        <v/>
      </c>
      <c r="H1626">
        <f>IF($G1626=1,SUMIFS(Registros!$F$2:$F$6000,Registros!$A$2:$A$6000,"MOV",Registros!$B$2:$B$6000,$A1626),0)</f>
        <v/>
      </c>
      <c r="I1626">
        <f>IF(COUNTIFS(Registros!$A$2:$A$6000,"CS",Registros!$B$2:$B$6000,$A1626)&gt;0,1,0)</f>
        <v/>
      </c>
      <c r="J1626">
        <f>IF($I1626=1,SUMIFS(Registros!$I$2:$I$6000,Registros!$A$2:$A$6000,"CS",Registros!$B$2:$B$6000,$A1626),0)</f>
        <v/>
      </c>
      <c r="K1626">
        <f>IF(COUNTIFS(Winback!$K$2:$K$300,$D1626)&gt;0,1,0)</f>
        <v/>
      </c>
      <c r="L1626">
        <f>IF(AND($K1626=1,LEFT($A1626,3)="WB-"),SUMIFS(Winback!$D$2:$D$300,Winback!$K$2:$K$300,$D1626),0)</f>
        <v/>
      </c>
      <c r="M1626">
        <f>IF(OR($E1626=1,$G1626=1,SUMIFS(Registros!$J$2:$J$6000,Registros!$B$2:$B$6000,$A1626)&gt;0),1,0)</f>
        <v/>
      </c>
      <c r="N1626">
        <f>IF($J1626&gt;0,1,IF(COUNTIFS(Registros!$A$2:$A$6000,"CS",Registros!$B$2:$B$6000,$A1626,Registros!$K$2:$K$6000,"&lt;&gt;")&gt;0,1,0))</f>
        <v/>
      </c>
      <c r="O1626">
        <f>IF(AND($K1626=1,$E1626=0,$G1626=0,$I1626=0),"WINBACK",IF(AND($M1626=1,$N1626&gt;0),"CONVERGENTE",IF($M1626=1,"SOLO MÓVIL",IF($N1626&gt;0,"SOLO FIJO / INTERNET","SIN SERVICIOS"))))</f>
        <v/>
      </c>
      <c r="P1626">
        <f>IF($O1626="WINBACK","Recuperar (winback)",IF($O1626="CONVERGENTE","Upgrade / más líneas",IF($O1626="SOLO MÓVIL","Ofrecer fijo + internet (FLBBTV)",IF($O1626="SOLO FIJO / INTERNET","Ofrecer línea móvil Nextphone","Oferta completa (móvil + fijo + internet)"))))</f>
        <v/>
      </c>
      <c r="Q1626">
        <f>$F1626+$H1626+$L1626</f>
        <v/>
      </c>
      <c r="R1626">
        <f>IFERROR(VLOOKUP($A1626,Registros!$B$2:$G$6000,6,0),IFERROR(VLOOKUP($D1626,Winback!$B$2:$C$300,2,0),""))</f>
        <v/>
      </c>
      <c r="S1626">
        <f>IF($E1626=1,"NP","")&amp;IF($G1626=1,"+MOV","")&amp;IF($I1626=1,"+CS","")&amp;IF($K1626=1,"+WB","")</f>
        <v/>
      </c>
      <c r="T1626">
        <f>$E1626+$G1626+$I1626+$K1626</f>
        <v/>
      </c>
    </row>
    <row r="1627">
      <c r="A1627" t="inlineStr">
        <is>
          <t>347421690000</t>
        </is>
      </c>
      <c r="B1627" t="inlineStr">
        <is>
          <t>34742169</t>
        </is>
      </c>
      <c r="C1627" t="inlineStr">
        <is>
          <t>CEFESTUDIO</t>
        </is>
      </c>
      <c r="D1627" t="inlineStr">
        <is>
          <t>CEFESTUDIO</t>
        </is>
      </c>
      <c r="E1627">
        <f>IF(COUNTIFS(Registros!$A$2:$A$6000,"NP",Registros!$B$2:$B$6000,$A1627)&gt;0,1,0)</f>
        <v/>
      </c>
      <c r="F1627">
        <f>IF($E1627=1,SUMIFS(Registros!$F$2:$F$6000,Registros!$A$2:$A$6000,"NP",Registros!$B$2:$B$6000,$A1627),0)</f>
        <v/>
      </c>
      <c r="G1627">
        <f>IF(COUNTIFS(Registros!$A$2:$A$6000,"MOV",Registros!$B$2:$B$6000,$A1627)&gt;0,1,0)</f>
        <v/>
      </c>
      <c r="H1627">
        <f>IF($G1627=1,SUMIFS(Registros!$F$2:$F$6000,Registros!$A$2:$A$6000,"MOV",Registros!$B$2:$B$6000,$A1627),0)</f>
        <v/>
      </c>
      <c r="I1627">
        <f>IF(COUNTIFS(Registros!$A$2:$A$6000,"CS",Registros!$B$2:$B$6000,$A1627)&gt;0,1,0)</f>
        <v/>
      </c>
      <c r="J1627">
        <f>IF($I1627=1,SUMIFS(Registros!$I$2:$I$6000,Registros!$A$2:$A$6000,"CS",Registros!$B$2:$B$6000,$A1627),0)</f>
        <v/>
      </c>
      <c r="K1627">
        <f>IF(COUNTIFS(Winback!$K$2:$K$300,$D1627)&gt;0,1,0)</f>
        <v/>
      </c>
      <c r="L1627">
        <f>IF(AND($K1627=1,LEFT($A1627,3)="WB-"),SUMIFS(Winback!$D$2:$D$300,Winback!$K$2:$K$300,$D1627),0)</f>
        <v/>
      </c>
      <c r="M1627">
        <f>IF(OR($E1627=1,$G1627=1,SUMIFS(Registros!$J$2:$J$6000,Registros!$B$2:$B$6000,$A1627)&gt;0),1,0)</f>
        <v/>
      </c>
      <c r="N1627">
        <f>IF($J1627&gt;0,1,IF(COUNTIFS(Registros!$A$2:$A$6000,"CS",Registros!$B$2:$B$6000,$A1627,Registros!$K$2:$K$6000,"&lt;&gt;")&gt;0,1,0))</f>
        <v/>
      </c>
      <c r="O1627">
        <f>IF(AND($K1627=1,$E1627=0,$G1627=0,$I1627=0),"WINBACK",IF(AND($M1627=1,$N1627&gt;0),"CONVERGENTE",IF($M1627=1,"SOLO MÓVIL",IF($N1627&gt;0,"SOLO FIJO / INTERNET","SIN SERVICIOS"))))</f>
        <v/>
      </c>
      <c r="P1627">
        <f>IF($O1627="WINBACK","Recuperar (winback)",IF($O1627="CONVERGENTE","Upgrade / más líneas",IF($O1627="SOLO MÓVIL","Ofrecer fijo + internet (FLBBTV)",IF($O1627="SOLO FIJO / INTERNET","Ofrecer línea móvil Nextphone","Oferta completa (móvil + fijo + internet)"))))</f>
        <v/>
      </c>
      <c r="Q1627">
        <f>$F1627+$H1627+$L1627</f>
        <v/>
      </c>
      <c r="R1627">
        <f>IFERROR(VLOOKUP($A1627,Registros!$B$2:$G$6000,6,0),IFERROR(VLOOKUP($D1627,Winback!$B$2:$C$300,2,0),""))</f>
        <v/>
      </c>
      <c r="S1627">
        <f>IF($E1627=1,"NP","")&amp;IF($G1627=1,"+MOV","")&amp;IF($I1627=1,"+CS","")&amp;IF($K1627=1,"+WB","")</f>
        <v/>
      </c>
      <c r="T1627">
        <f>$E1627+$G1627+$I1627+$K1627</f>
        <v/>
      </c>
    </row>
    <row r="1628">
      <c r="A1628" t="inlineStr">
        <is>
          <t>354069300000</t>
        </is>
      </c>
      <c r="B1628" t="inlineStr">
        <is>
          <t>35406930</t>
        </is>
      </c>
      <c r="C1628" t="inlineStr">
        <is>
          <t>ALVARO GONZALEZ CEDEÑO</t>
        </is>
      </c>
      <c r="D1628" t="inlineStr">
        <is>
          <t>ALVAROGONZALEZCEDENO</t>
        </is>
      </c>
      <c r="E1628">
        <f>IF(COUNTIFS(Registros!$A$2:$A$6000,"NP",Registros!$B$2:$B$6000,$A1628)&gt;0,1,0)</f>
        <v/>
      </c>
      <c r="F1628">
        <f>IF($E1628=1,SUMIFS(Registros!$F$2:$F$6000,Registros!$A$2:$A$6000,"NP",Registros!$B$2:$B$6000,$A1628),0)</f>
        <v/>
      </c>
      <c r="G1628">
        <f>IF(COUNTIFS(Registros!$A$2:$A$6000,"MOV",Registros!$B$2:$B$6000,$A1628)&gt;0,1,0)</f>
        <v/>
      </c>
      <c r="H1628">
        <f>IF($G1628=1,SUMIFS(Registros!$F$2:$F$6000,Registros!$A$2:$A$6000,"MOV",Registros!$B$2:$B$6000,$A1628),0)</f>
        <v/>
      </c>
      <c r="I1628">
        <f>IF(COUNTIFS(Registros!$A$2:$A$6000,"CS",Registros!$B$2:$B$6000,$A1628)&gt;0,1,0)</f>
        <v/>
      </c>
      <c r="J1628">
        <f>IF($I1628=1,SUMIFS(Registros!$I$2:$I$6000,Registros!$A$2:$A$6000,"CS",Registros!$B$2:$B$6000,$A1628),0)</f>
        <v/>
      </c>
      <c r="K1628">
        <f>IF(COUNTIFS(Winback!$K$2:$K$300,$D1628)&gt;0,1,0)</f>
        <v/>
      </c>
      <c r="L1628">
        <f>IF(AND($K1628=1,LEFT($A1628,3)="WB-"),SUMIFS(Winback!$D$2:$D$300,Winback!$K$2:$K$300,$D1628),0)</f>
        <v/>
      </c>
      <c r="M1628">
        <f>IF(OR($E1628=1,$G1628=1,SUMIFS(Registros!$J$2:$J$6000,Registros!$B$2:$B$6000,$A1628)&gt;0),1,0)</f>
        <v/>
      </c>
      <c r="N1628">
        <f>IF($J1628&gt;0,1,IF(COUNTIFS(Registros!$A$2:$A$6000,"CS",Registros!$B$2:$B$6000,$A1628,Registros!$K$2:$K$6000,"&lt;&gt;")&gt;0,1,0))</f>
        <v/>
      </c>
      <c r="O1628">
        <f>IF(AND($K1628=1,$E1628=0,$G1628=0,$I1628=0),"WINBACK",IF(AND($M1628=1,$N1628&gt;0),"CONVERGENTE",IF($M1628=1,"SOLO MÓVIL",IF($N1628&gt;0,"SOLO FIJO / INTERNET","SIN SERVICIOS"))))</f>
        <v/>
      </c>
      <c r="P1628">
        <f>IF($O1628="WINBACK","Recuperar (winback)",IF($O1628="CONVERGENTE","Upgrade / más líneas",IF($O1628="SOLO MÓVIL","Ofrecer fijo + internet (FLBBTV)",IF($O1628="SOLO FIJO / INTERNET","Ofrecer línea móvil Nextphone","Oferta completa (móvil + fijo + internet)"))))</f>
        <v/>
      </c>
      <c r="Q1628">
        <f>$F1628+$H1628+$L1628</f>
        <v/>
      </c>
      <c r="R1628">
        <f>IFERROR(VLOOKUP($A1628,Registros!$B$2:$G$6000,6,0),IFERROR(VLOOKUP($D1628,Winback!$B$2:$C$300,2,0),""))</f>
        <v/>
      </c>
      <c r="S1628">
        <f>IF($E1628=1,"NP","")&amp;IF($G1628=1,"+MOV","")&amp;IF($I1628=1,"+CS","")&amp;IF($K1628=1,"+WB","")</f>
        <v/>
      </c>
      <c r="T1628">
        <f>$E1628+$G1628+$I1628+$K1628</f>
        <v/>
      </c>
    </row>
    <row r="1629">
      <c r="A1629" t="inlineStr">
        <is>
          <t>356195020000</t>
        </is>
      </c>
      <c r="B1629" t="inlineStr">
        <is>
          <t>35619502</t>
        </is>
      </c>
      <c r="C1629" t="inlineStr">
        <is>
          <t>MARIO MITRE</t>
        </is>
      </c>
      <c r="D1629" t="inlineStr">
        <is>
          <t>MARIOMITRE</t>
        </is>
      </c>
      <c r="E1629">
        <f>IF(COUNTIFS(Registros!$A$2:$A$6000,"NP",Registros!$B$2:$B$6000,$A1629)&gt;0,1,0)</f>
        <v/>
      </c>
      <c r="F1629">
        <f>IF($E1629=1,SUMIFS(Registros!$F$2:$F$6000,Registros!$A$2:$A$6000,"NP",Registros!$B$2:$B$6000,$A1629),0)</f>
        <v/>
      </c>
      <c r="G1629">
        <f>IF(COUNTIFS(Registros!$A$2:$A$6000,"MOV",Registros!$B$2:$B$6000,$A1629)&gt;0,1,0)</f>
        <v/>
      </c>
      <c r="H1629">
        <f>IF($G1629=1,SUMIFS(Registros!$F$2:$F$6000,Registros!$A$2:$A$6000,"MOV",Registros!$B$2:$B$6000,$A1629),0)</f>
        <v/>
      </c>
      <c r="I1629">
        <f>IF(COUNTIFS(Registros!$A$2:$A$6000,"CS",Registros!$B$2:$B$6000,$A1629)&gt;0,1,0)</f>
        <v/>
      </c>
      <c r="J1629">
        <f>IF($I1629=1,SUMIFS(Registros!$I$2:$I$6000,Registros!$A$2:$A$6000,"CS",Registros!$B$2:$B$6000,$A1629),0)</f>
        <v/>
      </c>
      <c r="K1629">
        <f>IF(COUNTIFS(Winback!$K$2:$K$300,$D1629)&gt;0,1,0)</f>
        <v/>
      </c>
      <c r="L1629">
        <f>IF(AND($K1629=1,LEFT($A1629,3)="WB-"),SUMIFS(Winback!$D$2:$D$300,Winback!$K$2:$K$300,$D1629),0)</f>
        <v/>
      </c>
      <c r="M1629">
        <f>IF(OR($E1629=1,$G1629=1,SUMIFS(Registros!$J$2:$J$6000,Registros!$B$2:$B$6000,$A1629)&gt;0),1,0)</f>
        <v/>
      </c>
      <c r="N1629">
        <f>IF($J1629&gt;0,1,IF(COUNTIFS(Registros!$A$2:$A$6000,"CS",Registros!$B$2:$B$6000,$A1629,Registros!$K$2:$K$6000,"&lt;&gt;")&gt;0,1,0))</f>
        <v/>
      </c>
      <c r="O1629">
        <f>IF(AND($K1629=1,$E1629=0,$G1629=0,$I1629=0),"WINBACK",IF(AND($M1629=1,$N1629&gt;0),"CONVERGENTE",IF($M1629=1,"SOLO MÓVIL",IF($N1629&gt;0,"SOLO FIJO / INTERNET","SIN SERVICIOS"))))</f>
        <v/>
      </c>
      <c r="P1629">
        <f>IF($O1629="WINBACK","Recuperar (winback)",IF($O1629="CONVERGENTE","Upgrade / más líneas",IF($O1629="SOLO MÓVIL","Ofrecer fijo + internet (FLBBTV)",IF($O1629="SOLO FIJO / INTERNET","Ofrecer línea móvil Nextphone","Oferta completa (móvil + fijo + internet)"))))</f>
        <v/>
      </c>
      <c r="Q1629">
        <f>$F1629+$H1629+$L1629</f>
        <v/>
      </c>
      <c r="R1629">
        <f>IFERROR(VLOOKUP($A1629,Registros!$B$2:$G$6000,6,0),IFERROR(VLOOKUP($D1629,Winback!$B$2:$C$300,2,0),""))</f>
        <v/>
      </c>
      <c r="S1629">
        <f>IF($E1629=1,"NP","")&amp;IF($G1629=1,"+MOV","")&amp;IF($I1629=1,"+CS","")&amp;IF($K1629=1,"+WB","")</f>
        <v/>
      </c>
      <c r="T1629">
        <f>$E1629+$G1629+$I1629+$K1629</f>
        <v/>
      </c>
    </row>
    <row r="1630">
      <c r="A1630" t="inlineStr">
        <is>
          <t>336149430000</t>
        </is>
      </c>
      <c r="B1630" t="inlineStr">
        <is>
          <t>33614943</t>
        </is>
      </c>
      <c r="C1630" t="inlineStr">
        <is>
          <t>Jose Octavio Vergara</t>
        </is>
      </c>
      <c r="D1630" t="inlineStr">
        <is>
          <t>JOSEOCTAVIOVERGARA</t>
        </is>
      </c>
      <c r="E1630">
        <f>IF(COUNTIFS(Registros!$A$2:$A$6000,"NP",Registros!$B$2:$B$6000,$A1630)&gt;0,1,0)</f>
        <v/>
      </c>
      <c r="F1630">
        <f>IF($E1630=1,SUMIFS(Registros!$F$2:$F$6000,Registros!$A$2:$A$6000,"NP",Registros!$B$2:$B$6000,$A1630),0)</f>
        <v/>
      </c>
      <c r="G1630">
        <f>IF(COUNTIFS(Registros!$A$2:$A$6000,"MOV",Registros!$B$2:$B$6000,$A1630)&gt;0,1,0)</f>
        <v/>
      </c>
      <c r="H1630">
        <f>IF($G1630=1,SUMIFS(Registros!$F$2:$F$6000,Registros!$A$2:$A$6000,"MOV",Registros!$B$2:$B$6000,$A1630),0)</f>
        <v/>
      </c>
      <c r="I1630">
        <f>IF(COUNTIFS(Registros!$A$2:$A$6000,"CS",Registros!$B$2:$B$6000,$A1630)&gt;0,1,0)</f>
        <v/>
      </c>
      <c r="J1630">
        <f>IF($I1630=1,SUMIFS(Registros!$I$2:$I$6000,Registros!$A$2:$A$6000,"CS",Registros!$B$2:$B$6000,$A1630),0)</f>
        <v/>
      </c>
      <c r="K1630">
        <f>IF(COUNTIFS(Winback!$K$2:$K$300,$D1630)&gt;0,1,0)</f>
        <v/>
      </c>
      <c r="L1630">
        <f>IF(AND($K1630=1,LEFT($A1630,3)="WB-"),SUMIFS(Winback!$D$2:$D$300,Winback!$K$2:$K$300,$D1630),0)</f>
        <v/>
      </c>
      <c r="M1630">
        <f>IF(OR($E1630=1,$G1630=1,SUMIFS(Registros!$J$2:$J$6000,Registros!$B$2:$B$6000,$A1630)&gt;0),1,0)</f>
        <v/>
      </c>
      <c r="N1630">
        <f>IF($J1630&gt;0,1,IF(COUNTIFS(Registros!$A$2:$A$6000,"CS",Registros!$B$2:$B$6000,$A1630,Registros!$K$2:$K$6000,"&lt;&gt;")&gt;0,1,0))</f>
        <v/>
      </c>
      <c r="O1630">
        <f>IF(AND($K1630=1,$E1630=0,$G1630=0,$I1630=0),"WINBACK",IF(AND($M1630=1,$N1630&gt;0),"CONVERGENTE",IF($M1630=1,"SOLO MÓVIL",IF($N1630&gt;0,"SOLO FIJO / INTERNET","SIN SERVICIOS"))))</f>
        <v/>
      </c>
      <c r="P1630">
        <f>IF($O1630="WINBACK","Recuperar (winback)",IF($O1630="CONVERGENTE","Upgrade / más líneas",IF($O1630="SOLO MÓVIL","Ofrecer fijo + internet (FLBBTV)",IF($O1630="SOLO FIJO / INTERNET","Ofrecer línea móvil Nextphone","Oferta completa (móvil + fijo + internet)"))))</f>
        <v/>
      </c>
      <c r="Q1630">
        <f>$F1630+$H1630+$L1630</f>
        <v/>
      </c>
      <c r="R1630">
        <f>IFERROR(VLOOKUP($A1630,Registros!$B$2:$G$6000,6,0),IFERROR(VLOOKUP($D1630,Winback!$B$2:$C$300,2,0),""))</f>
        <v/>
      </c>
      <c r="S1630">
        <f>IF($E1630=1,"NP","")&amp;IF($G1630=1,"+MOV","")&amp;IF($I1630=1,"+CS","")&amp;IF($K1630=1,"+WB","")</f>
        <v/>
      </c>
      <c r="T1630">
        <f>$E1630+$G1630+$I1630+$K1630</f>
        <v/>
      </c>
    </row>
    <row r="1631">
      <c r="A1631" t="inlineStr">
        <is>
          <t>328890110000</t>
        </is>
      </c>
      <c r="B1631" t="inlineStr">
        <is>
          <t>32889011</t>
        </is>
      </c>
      <c r="C1631" t="inlineStr">
        <is>
          <t>Leydis Iveth Melgar</t>
        </is>
      </c>
      <c r="D1631" t="inlineStr">
        <is>
          <t>LEYDISIVETHMELGAR</t>
        </is>
      </c>
      <c r="E1631">
        <f>IF(COUNTIFS(Registros!$A$2:$A$6000,"NP",Registros!$B$2:$B$6000,$A1631)&gt;0,1,0)</f>
        <v/>
      </c>
      <c r="F1631">
        <f>IF($E1631=1,SUMIFS(Registros!$F$2:$F$6000,Registros!$A$2:$A$6000,"NP",Registros!$B$2:$B$6000,$A1631),0)</f>
        <v/>
      </c>
      <c r="G1631">
        <f>IF(COUNTIFS(Registros!$A$2:$A$6000,"MOV",Registros!$B$2:$B$6000,$A1631)&gt;0,1,0)</f>
        <v/>
      </c>
      <c r="H1631">
        <f>IF($G1631=1,SUMIFS(Registros!$F$2:$F$6000,Registros!$A$2:$A$6000,"MOV",Registros!$B$2:$B$6000,$A1631),0)</f>
        <v/>
      </c>
      <c r="I1631">
        <f>IF(COUNTIFS(Registros!$A$2:$A$6000,"CS",Registros!$B$2:$B$6000,$A1631)&gt;0,1,0)</f>
        <v/>
      </c>
      <c r="J1631">
        <f>IF($I1631=1,SUMIFS(Registros!$I$2:$I$6000,Registros!$A$2:$A$6000,"CS",Registros!$B$2:$B$6000,$A1631),0)</f>
        <v/>
      </c>
      <c r="K1631">
        <f>IF(COUNTIFS(Winback!$K$2:$K$300,$D1631)&gt;0,1,0)</f>
        <v/>
      </c>
      <c r="L1631">
        <f>IF(AND($K1631=1,LEFT($A1631,3)="WB-"),SUMIFS(Winback!$D$2:$D$300,Winback!$K$2:$K$300,$D1631),0)</f>
        <v/>
      </c>
      <c r="M1631">
        <f>IF(OR($E1631=1,$G1631=1,SUMIFS(Registros!$J$2:$J$6000,Registros!$B$2:$B$6000,$A1631)&gt;0),1,0)</f>
        <v/>
      </c>
      <c r="N1631">
        <f>IF($J1631&gt;0,1,IF(COUNTIFS(Registros!$A$2:$A$6000,"CS",Registros!$B$2:$B$6000,$A1631,Registros!$K$2:$K$6000,"&lt;&gt;")&gt;0,1,0))</f>
        <v/>
      </c>
      <c r="O1631">
        <f>IF(AND($K1631=1,$E1631=0,$G1631=0,$I1631=0),"WINBACK",IF(AND($M1631=1,$N1631&gt;0),"CONVERGENTE",IF($M1631=1,"SOLO MÓVIL",IF($N1631&gt;0,"SOLO FIJO / INTERNET","SIN SERVICIOS"))))</f>
        <v/>
      </c>
      <c r="P1631">
        <f>IF($O1631="WINBACK","Recuperar (winback)",IF($O1631="CONVERGENTE","Upgrade / más líneas",IF($O1631="SOLO MÓVIL","Ofrecer fijo + internet (FLBBTV)",IF($O1631="SOLO FIJO / INTERNET","Ofrecer línea móvil Nextphone","Oferta completa (móvil + fijo + internet)"))))</f>
        <v/>
      </c>
      <c r="Q1631">
        <f>$F1631+$H1631+$L1631</f>
        <v/>
      </c>
      <c r="R1631">
        <f>IFERROR(VLOOKUP($A1631,Registros!$B$2:$G$6000,6,0),IFERROR(VLOOKUP($D1631,Winback!$B$2:$C$300,2,0),""))</f>
        <v/>
      </c>
      <c r="S1631">
        <f>IF($E1631=1,"NP","")&amp;IF($G1631=1,"+MOV","")&amp;IF($I1631=1,"+CS","")&amp;IF($K1631=1,"+WB","")</f>
        <v/>
      </c>
      <c r="T1631">
        <f>$E1631+$G1631+$I1631+$K1631</f>
        <v/>
      </c>
    </row>
    <row r="1632">
      <c r="A1632" t="inlineStr">
        <is>
          <t>352176840000</t>
        </is>
      </c>
      <c r="B1632" t="inlineStr">
        <is>
          <t>35217684</t>
        </is>
      </c>
      <c r="C1632" t="inlineStr">
        <is>
          <t>ROXANA CASTILLO</t>
        </is>
      </c>
      <c r="D1632" t="inlineStr">
        <is>
          <t>ROXANACASTILLO</t>
        </is>
      </c>
      <c r="E1632">
        <f>IF(COUNTIFS(Registros!$A$2:$A$6000,"NP",Registros!$B$2:$B$6000,$A1632)&gt;0,1,0)</f>
        <v/>
      </c>
      <c r="F1632">
        <f>IF($E1632=1,SUMIFS(Registros!$F$2:$F$6000,Registros!$A$2:$A$6000,"NP",Registros!$B$2:$B$6000,$A1632),0)</f>
        <v/>
      </c>
      <c r="G1632">
        <f>IF(COUNTIFS(Registros!$A$2:$A$6000,"MOV",Registros!$B$2:$B$6000,$A1632)&gt;0,1,0)</f>
        <v/>
      </c>
      <c r="H1632">
        <f>IF($G1632=1,SUMIFS(Registros!$F$2:$F$6000,Registros!$A$2:$A$6000,"MOV",Registros!$B$2:$B$6000,$A1632),0)</f>
        <v/>
      </c>
      <c r="I1632">
        <f>IF(COUNTIFS(Registros!$A$2:$A$6000,"CS",Registros!$B$2:$B$6000,$A1632)&gt;0,1,0)</f>
        <v/>
      </c>
      <c r="J1632">
        <f>IF($I1632=1,SUMIFS(Registros!$I$2:$I$6000,Registros!$A$2:$A$6000,"CS",Registros!$B$2:$B$6000,$A1632),0)</f>
        <v/>
      </c>
      <c r="K1632">
        <f>IF(COUNTIFS(Winback!$K$2:$K$300,$D1632)&gt;0,1,0)</f>
        <v/>
      </c>
      <c r="L1632">
        <f>IF(AND($K1632=1,LEFT($A1632,3)="WB-"),SUMIFS(Winback!$D$2:$D$300,Winback!$K$2:$K$300,$D1632),0)</f>
        <v/>
      </c>
      <c r="M1632">
        <f>IF(OR($E1632=1,$G1632=1,SUMIFS(Registros!$J$2:$J$6000,Registros!$B$2:$B$6000,$A1632)&gt;0),1,0)</f>
        <v/>
      </c>
      <c r="N1632">
        <f>IF($J1632&gt;0,1,IF(COUNTIFS(Registros!$A$2:$A$6000,"CS",Registros!$B$2:$B$6000,$A1632,Registros!$K$2:$K$6000,"&lt;&gt;")&gt;0,1,0))</f>
        <v/>
      </c>
      <c r="O1632">
        <f>IF(AND($K1632=1,$E1632=0,$G1632=0,$I1632=0),"WINBACK",IF(AND($M1632=1,$N1632&gt;0),"CONVERGENTE",IF($M1632=1,"SOLO MÓVIL",IF($N1632&gt;0,"SOLO FIJO / INTERNET","SIN SERVICIOS"))))</f>
        <v/>
      </c>
      <c r="P1632">
        <f>IF($O1632="WINBACK","Recuperar (winback)",IF($O1632="CONVERGENTE","Upgrade / más líneas",IF($O1632="SOLO MÓVIL","Ofrecer fijo + internet (FLBBTV)",IF($O1632="SOLO FIJO / INTERNET","Ofrecer línea móvil Nextphone","Oferta completa (móvil + fijo + internet)"))))</f>
        <v/>
      </c>
      <c r="Q1632">
        <f>$F1632+$H1632+$L1632</f>
        <v/>
      </c>
      <c r="R1632">
        <f>IFERROR(VLOOKUP($A1632,Registros!$B$2:$G$6000,6,0),IFERROR(VLOOKUP($D1632,Winback!$B$2:$C$300,2,0),""))</f>
        <v/>
      </c>
      <c r="S1632">
        <f>IF($E1632=1,"NP","")&amp;IF($G1632=1,"+MOV","")&amp;IF($I1632=1,"+CS","")&amp;IF($K1632=1,"+WB","")</f>
        <v/>
      </c>
      <c r="T1632">
        <f>$E1632+$G1632+$I1632+$K1632</f>
        <v/>
      </c>
    </row>
    <row r="1633">
      <c r="A1633" t="inlineStr">
        <is>
          <t>329402900000</t>
        </is>
      </c>
      <c r="B1633" t="inlineStr">
        <is>
          <t>32940290</t>
        </is>
      </c>
      <c r="C1633" t="inlineStr">
        <is>
          <t>ILKA IRINA ITURRALDE BULTRON</t>
        </is>
      </c>
      <c r="D1633" t="inlineStr">
        <is>
          <t>ILKAIRINAITURRALDEBULTRON</t>
        </is>
      </c>
      <c r="E1633">
        <f>IF(COUNTIFS(Registros!$A$2:$A$6000,"NP",Registros!$B$2:$B$6000,$A1633)&gt;0,1,0)</f>
        <v/>
      </c>
      <c r="F1633">
        <f>IF($E1633=1,SUMIFS(Registros!$F$2:$F$6000,Registros!$A$2:$A$6000,"NP",Registros!$B$2:$B$6000,$A1633),0)</f>
        <v/>
      </c>
      <c r="G1633">
        <f>IF(COUNTIFS(Registros!$A$2:$A$6000,"MOV",Registros!$B$2:$B$6000,$A1633)&gt;0,1,0)</f>
        <v/>
      </c>
      <c r="H1633">
        <f>IF($G1633=1,SUMIFS(Registros!$F$2:$F$6000,Registros!$A$2:$A$6000,"MOV",Registros!$B$2:$B$6000,$A1633),0)</f>
        <v/>
      </c>
      <c r="I1633">
        <f>IF(COUNTIFS(Registros!$A$2:$A$6000,"CS",Registros!$B$2:$B$6000,$A1633)&gt;0,1,0)</f>
        <v/>
      </c>
      <c r="J1633">
        <f>IF($I1633=1,SUMIFS(Registros!$I$2:$I$6000,Registros!$A$2:$A$6000,"CS",Registros!$B$2:$B$6000,$A1633),0)</f>
        <v/>
      </c>
      <c r="K1633">
        <f>IF(COUNTIFS(Winback!$K$2:$K$300,$D1633)&gt;0,1,0)</f>
        <v/>
      </c>
      <c r="L1633">
        <f>IF(AND($K1633=1,LEFT($A1633,3)="WB-"),SUMIFS(Winback!$D$2:$D$300,Winback!$K$2:$K$300,$D1633),0)</f>
        <v/>
      </c>
      <c r="M1633">
        <f>IF(OR($E1633=1,$G1633=1,SUMIFS(Registros!$J$2:$J$6000,Registros!$B$2:$B$6000,$A1633)&gt;0),1,0)</f>
        <v/>
      </c>
      <c r="N1633">
        <f>IF($J1633&gt;0,1,IF(COUNTIFS(Registros!$A$2:$A$6000,"CS",Registros!$B$2:$B$6000,$A1633,Registros!$K$2:$K$6000,"&lt;&gt;")&gt;0,1,0))</f>
        <v/>
      </c>
      <c r="O1633">
        <f>IF(AND($K1633=1,$E1633=0,$G1633=0,$I1633=0),"WINBACK",IF(AND($M1633=1,$N1633&gt;0),"CONVERGENTE",IF($M1633=1,"SOLO MÓVIL",IF($N1633&gt;0,"SOLO FIJO / INTERNET","SIN SERVICIOS"))))</f>
        <v/>
      </c>
      <c r="P1633">
        <f>IF($O1633="WINBACK","Recuperar (winback)",IF($O1633="CONVERGENTE","Upgrade / más líneas",IF($O1633="SOLO MÓVIL","Ofrecer fijo + internet (FLBBTV)",IF($O1633="SOLO FIJO / INTERNET","Ofrecer línea móvil Nextphone","Oferta completa (móvil + fijo + internet)"))))</f>
        <v/>
      </c>
      <c r="Q1633">
        <f>$F1633+$H1633+$L1633</f>
        <v/>
      </c>
      <c r="R1633">
        <f>IFERROR(VLOOKUP($A1633,Registros!$B$2:$G$6000,6,0),IFERROR(VLOOKUP($D1633,Winback!$B$2:$C$300,2,0),""))</f>
        <v/>
      </c>
      <c r="S1633">
        <f>IF($E1633=1,"NP","")&amp;IF($G1633=1,"+MOV","")&amp;IF($I1633=1,"+CS","")&amp;IF($K1633=1,"+WB","")</f>
        <v/>
      </c>
      <c r="T1633">
        <f>$E1633+$G1633+$I1633+$K1633</f>
        <v/>
      </c>
    </row>
    <row r="1634">
      <c r="A1634" t="inlineStr">
        <is>
          <t>344275900000</t>
        </is>
      </c>
      <c r="B1634" t="inlineStr">
        <is>
          <t>34427590</t>
        </is>
      </c>
      <c r="C1634" t="inlineStr">
        <is>
          <t>DIARIDIS LIRIET SAMANIEGO CORDOVA</t>
        </is>
      </c>
      <c r="D1634" t="inlineStr">
        <is>
          <t>DIARIDISLIRIETSAMANIEGOCORDOVA</t>
        </is>
      </c>
      <c r="E1634">
        <f>IF(COUNTIFS(Registros!$A$2:$A$6000,"NP",Registros!$B$2:$B$6000,$A1634)&gt;0,1,0)</f>
        <v/>
      </c>
      <c r="F1634">
        <f>IF($E1634=1,SUMIFS(Registros!$F$2:$F$6000,Registros!$A$2:$A$6000,"NP",Registros!$B$2:$B$6000,$A1634),0)</f>
        <v/>
      </c>
      <c r="G1634">
        <f>IF(COUNTIFS(Registros!$A$2:$A$6000,"MOV",Registros!$B$2:$B$6000,$A1634)&gt;0,1,0)</f>
        <v/>
      </c>
      <c r="H1634">
        <f>IF($G1634=1,SUMIFS(Registros!$F$2:$F$6000,Registros!$A$2:$A$6000,"MOV",Registros!$B$2:$B$6000,$A1634),0)</f>
        <v/>
      </c>
      <c r="I1634">
        <f>IF(COUNTIFS(Registros!$A$2:$A$6000,"CS",Registros!$B$2:$B$6000,$A1634)&gt;0,1,0)</f>
        <v/>
      </c>
      <c r="J1634">
        <f>IF($I1634=1,SUMIFS(Registros!$I$2:$I$6000,Registros!$A$2:$A$6000,"CS",Registros!$B$2:$B$6000,$A1634),0)</f>
        <v/>
      </c>
      <c r="K1634">
        <f>IF(COUNTIFS(Winback!$K$2:$K$300,$D1634)&gt;0,1,0)</f>
        <v/>
      </c>
      <c r="L1634">
        <f>IF(AND($K1634=1,LEFT($A1634,3)="WB-"),SUMIFS(Winback!$D$2:$D$300,Winback!$K$2:$K$300,$D1634),0)</f>
        <v/>
      </c>
      <c r="M1634">
        <f>IF(OR($E1634=1,$G1634=1,SUMIFS(Registros!$J$2:$J$6000,Registros!$B$2:$B$6000,$A1634)&gt;0),1,0)</f>
        <v/>
      </c>
      <c r="N1634">
        <f>IF($J1634&gt;0,1,IF(COUNTIFS(Registros!$A$2:$A$6000,"CS",Registros!$B$2:$B$6000,$A1634,Registros!$K$2:$K$6000,"&lt;&gt;")&gt;0,1,0))</f>
        <v/>
      </c>
      <c r="O1634">
        <f>IF(AND($K1634=1,$E1634=0,$G1634=0,$I1634=0),"WINBACK",IF(AND($M1634=1,$N1634&gt;0),"CONVERGENTE",IF($M1634=1,"SOLO MÓVIL",IF($N1634&gt;0,"SOLO FIJO / INTERNET","SIN SERVICIOS"))))</f>
        <v/>
      </c>
      <c r="P1634">
        <f>IF($O1634="WINBACK","Recuperar (winback)",IF($O1634="CONVERGENTE","Upgrade / más líneas",IF($O1634="SOLO MÓVIL","Ofrecer fijo + internet (FLBBTV)",IF($O1634="SOLO FIJO / INTERNET","Ofrecer línea móvil Nextphone","Oferta completa (móvil + fijo + internet)"))))</f>
        <v/>
      </c>
      <c r="Q1634">
        <f>$F1634+$H1634+$L1634</f>
        <v/>
      </c>
      <c r="R1634">
        <f>IFERROR(VLOOKUP($A1634,Registros!$B$2:$G$6000,6,0),IFERROR(VLOOKUP($D1634,Winback!$B$2:$C$300,2,0),""))</f>
        <v/>
      </c>
      <c r="S1634">
        <f>IF($E1634=1,"NP","")&amp;IF($G1634=1,"+MOV","")&amp;IF($I1634=1,"+CS","")&amp;IF($K1634=1,"+WB","")</f>
        <v/>
      </c>
      <c r="T1634">
        <f>$E1634+$G1634+$I1634+$K1634</f>
        <v/>
      </c>
    </row>
    <row r="1635">
      <c r="A1635" t="inlineStr">
        <is>
          <t>351042000000</t>
        </is>
      </c>
      <c r="B1635" t="inlineStr">
        <is>
          <t>35104200</t>
        </is>
      </c>
      <c r="C1635" t="inlineStr">
        <is>
          <t>MAGALIS YAMILETH DELGADO DIAZ</t>
        </is>
      </c>
      <c r="D1635" t="inlineStr">
        <is>
          <t>MAGALISYAMILETHDELGADODIAZ</t>
        </is>
      </c>
      <c r="E1635">
        <f>IF(COUNTIFS(Registros!$A$2:$A$6000,"NP",Registros!$B$2:$B$6000,$A1635)&gt;0,1,0)</f>
        <v/>
      </c>
      <c r="F1635">
        <f>IF($E1635=1,SUMIFS(Registros!$F$2:$F$6000,Registros!$A$2:$A$6000,"NP",Registros!$B$2:$B$6000,$A1635),0)</f>
        <v/>
      </c>
      <c r="G1635">
        <f>IF(COUNTIFS(Registros!$A$2:$A$6000,"MOV",Registros!$B$2:$B$6000,$A1635)&gt;0,1,0)</f>
        <v/>
      </c>
      <c r="H1635">
        <f>IF($G1635=1,SUMIFS(Registros!$F$2:$F$6000,Registros!$A$2:$A$6000,"MOV",Registros!$B$2:$B$6000,$A1635),0)</f>
        <v/>
      </c>
      <c r="I1635">
        <f>IF(COUNTIFS(Registros!$A$2:$A$6000,"CS",Registros!$B$2:$B$6000,$A1635)&gt;0,1,0)</f>
        <v/>
      </c>
      <c r="J1635">
        <f>IF($I1635=1,SUMIFS(Registros!$I$2:$I$6000,Registros!$A$2:$A$6000,"CS",Registros!$B$2:$B$6000,$A1635),0)</f>
        <v/>
      </c>
      <c r="K1635">
        <f>IF(COUNTIFS(Winback!$K$2:$K$300,$D1635)&gt;0,1,0)</f>
        <v/>
      </c>
      <c r="L1635">
        <f>IF(AND($K1635=1,LEFT($A1635,3)="WB-"),SUMIFS(Winback!$D$2:$D$300,Winback!$K$2:$K$300,$D1635),0)</f>
        <v/>
      </c>
      <c r="M1635">
        <f>IF(OR($E1635=1,$G1635=1,SUMIFS(Registros!$J$2:$J$6000,Registros!$B$2:$B$6000,$A1635)&gt;0),1,0)</f>
        <v/>
      </c>
      <c r="N1635">
        <f>IF($J1635&gt;0,1,IF(COUNTIFS(Registros!$A$2:$A$6000,"CS",Registros!$B$2:$B$6000,$A1635,Registros!$K$2:$K$6000,"&lt;&gt;")&gt;0,1,0))</f>
        <v/>
      </c>
      <c r="O1635">
        <f>IF(AND($K1635=1,$E1635=0,$G1635=0,$I1635=0),"WINBACK",IF(AND($M1635=1,$N1635&gt;0),"CONVERGENTE",IF($M1635=1,"SOLO MÓVIL",IF($N1635&gt;0,"SOLO FIJO / INTERNET","SIN SERVICIOS"))))</f>
        <v/>
      </c>
      <c r="P1635">
        <f>IF($O1635="WINBACK","Recuperar (winback)",IF($O1635="CONVERGENTE","Upgrade / más líneas",IF($O1635="SOLO MÓVIL","Ofrecer fijo + internet (FLBBTV)",IF($O1635="SOLO FIJO / INTERNET","Ofrecer línea móvil Nextphone","Oferta completa (móvil + fijo + internet)"))))</f>
        <v/>
      </c>
      <c r="Q1635">
        <f>$F1635+$H1635+$L1635</f>
        <v/>
      </c>
      <c r="R1635">
        <f>IFERROR(VLOOKUP($A1635,Registros!$B$2:$G$6000,6,0),IFERROR(VLOOKUP($D1635,Winback!$B$2:$C$300,2,0),""))</f>
        <v/>
      </c>
      <c r="S1635">
        <f>IF($E1635=1,"NP","")&amp;IF($G1635=1,"+MOV","")&amp;IF($I1635=1,"+CS","")&amp;IF($K1635=1,"+WB","")</f>
        <v/>
      </c>
      <c r="T1635">
        <f>$E1635+$G1635+$I1635+$K1635</f>
        <v/>
      </c>
    </row>
    <row r="1636">
      <c r="A1636" t="inlineStr">
        <is>
          <t>356334840000</t>
        </is>
      </c>
      <c r="B1636" t="inlineStr">
        <is>
          <t>35633484</t>
        </is>
      </c>
      <c r="C1636" t="inlineStr">
        <is>
          <t>KATHIA CHEVALIER</t>
        </is>
      </c>
      <c r="D1636" t="inlineStr">
        <is>
          <t>KATHIACHEVALIER</t>
        </is>
      </c>
      <c r="E1636">
        <f>IF(COUNTIFS(Registros!$A$2:$A$6000,"NP",Registros!$B$2:$B$6000,$A1636)&gt;0,1,0)</f>
        <v/>
      </c>
      <c r="F1636">
        <f>IF($E1636=1,SUMIFS(Registros!$F$2:$F$6000,Registros!$A$2:$A$6000,"NP",Registros!$B$2:$B$6000,$A1636),0)</f>
        <v/>
      </c>
      <c r="G1636">
        <f>IF(COUNTIFS(Registros!$A$2:$A$6000,"MOV",Registros!$B$2:$B$6000,$A1636)&gt;0,1,0)</f>
        <v/>
      </c>
      <c r="H1636">
        <f>IF($G1636=1,SUMIFS(Registros!$F$2:$F$6000,Registros!$A$2:$A$6000,"MOV",Registros!$B$2:$B$6000,$A1636),0)</f>
        <v/>
      </c>
      <c r="I1636">
        <f>IF(COUNTIFS(Registros!$A$2:$A$6000,"CS",Registros!$B$2:$B$6000,$A1636)&gt;0,1,0)</f>
        <v/>
      </c>
      <c r="J1636">
        <f>IF($I1636=1,SUMIFS(Registros!$I$2:$I$6000,Registros!$A$2:$A$6000,"CS",Registros!$B$2:$B$6000,$A1636),0)</f>
        <v/>
      </c>
      <c r="K1636">
        <f>IF(COUNTIFS(Winback!$K$2:$K$300,$D1636)&gt;0,1,0)</f>
        <v/>
      </c>
      <c r="L1636">
        <f>IF(AND($K1636=1,LEFT($A1636,3)="WB-"),SUMIFS(Winback!$D$2:$D$300,Winback!$K$2:$K$300,$D1636),0)</f>
        <v/>
      </c>
      <c r="M1636">
        <f>IF(OR($E1636=1,$G1636=1,SUMIFS(Registros!$J$2:$J$6000,Registros!$B$2:$B$6000,$A1636)&gt;0),1,0)</f>
        <v/>
      </c>
      <c r="N1636">
        <f>IF($J1636&gt;0,1,IF(COUNTIFS(Registros!$A$2:$A$6000,"CS",Registros!$B$2:$B$6000,$A1636,Registros!$K$2:$K$6000,"&lt;&gt;")&gt;0,1,0))</f>
        <v/>
      </c>
      <c r="O1636">
        <f>IF(AND($K1636=1,$E1636=0,$G1636=0,$I1636=0),"WINBACK",IF(AND($M1636=1,$N1636&gt;0),"CONVERGENTE",IF($M1636=1,"SOLO MÓVIL",IF($N1636&gt;0,"SOLO FIJO / INTERNET","SIN SERVICIOS"))))</f>
        <v/>
      </c>
      <c r="P1636">
        <f>IF($O1636="WINBACK","Recuperar (winback)",IF($O1636="CONVERGENTE","Upgrade / más líneas",IF($O1636="SOLO MÓVIL","Ofrecer fijo + internet (FLBBTV)",IF($O1636="SOLO FIJO / INTERNET","Ofrecer línea móvil Nextphone","Oferta completa (móvil + fijo + internet)"))))</f>
        <v/>
      </c>
      <c r="Q1636">
        <f>$F1636+$H1636+$L1636</f>
        <v/>
      </c>
      <c r="R1636">
        <f>IFERROR(VLOOKUP($A1636,Registros!$B$2:$G$6000,6,0),IFERROR(VLOOKUP($D1636,Winback!$B$2:$C$300,2,0),""))</f>
        <v/>
      </c>
      <c r="S1636">
        <f>IF($E1636=1,"NP","")&amp;IF($G1636=1,"+MOV","")&amp;IF($I1636=1,"+CS","")&amp;IF($K1636=1,"+WB","")</f>
        <v/>
      </c>
      <c r="T1636">
        <f>$E1636+$G1636+$I1636+$K1636</f>
        <v/>
      </c>
    </row>
    <row r="1637">
      <c r="A1637" t="inlineStr">
        <is>
          <t>359089290000</t>
        </is>
      </c>
      <c r="B1637" t="inlineStr">
        <is>
          <t>35908929</t>
        </is>
      </c>
      <c r="C1637" t="inlineStr">
        <is>
          <t>PLINIO ALBERTO ESCOBAR CEDEÑO</t>
        </is>
      </c>
      <c r="D1637" t="inlineStr">
        <is>
          <t>PLINIOALBERTOESCOBARCEDENO</t>
        </is>
      </c>
      <c r="E1637">
        <f>IF(COUNTIFS(Registros!$A$2:$A$6000,"NP",Registros!$B$2:$B$6000,$A1637)&gt;0,1,0)</f>
        <v/>
      </c>
      <c r="F1637">
        <f>IF($E1637=1,SUMIFS(Registros!$F$2:$F$6000,Registros!$A$2:$A$6000,"NP",Registros!$B$2:$B$6000,$A1637),0)</f>
        <v/>
      </c>
      <c r="G1637">
        <f>IF(COUNTIFS(Registros!$A$2:$A$6000,"MOV",Registros!$B$2:$B$6000,$A1637)&gt;0,1,0)</f>
        <v/>
      </c>
      <c r="H1637">
        <f>IF($G1637=1,SUMIFS(Registros!$F$2:$F$6000,Registros!$A$2:$A$6000,"MOV",Registros!$B$2:$B$6000,$A1637),0)</f>
        <v/>
      </c>
      <c r="I1637">
        <f>IF(COUNTIFS(Registros!$A$2:$A$6000,"CS",Registros!$B$2:$B$6000,$A1637)&gt;0,1,0)</f>
        <v/>
      </c>
      <c r="J1637">
        <f>IF($I1637=1,SUMIFS(Registros!$I$2:$I$6000,Registros!$A$2:$A$6000,"CS",Registros!$B$2:$B$6000,$A1637),0)</f>
        <v/>
      </c>
      <c r="K1637">
        <f>IF(COUNTIFS(Winback!$K$2:$K$300,$D1637)&gt;0,1,0)</f>
        <v/>
      </c>
      <c r="L1637">
        <f>IF(AND($K1637=1,LEFT($A1637,3)="WB-"),SUMIFS(Winback!$D$2:$D$300,Winback!$K$2:$K$300,$D1637),0)</f>
        <v/>
      </c>
      <c r="M1637">
        <f>IF(OR($E1637=1,$G1637=1,SUMIFS(Registros!$J$2:$J$6000,Registros!$B$2:$B$6000,$A1637)&gt;0),1,0)</f>
        <v/>
      </c>
      <c r="N1637">
        <f>IF($J1637&gt;0,1,IF(COUNTIFS(Registros!$A$2:$A$6000,"CS",Registros!$B$2:$B$6000,$A1637,Registros!$K$2:$K$6000,"&lt;&gt;")&gt;0,1,0))</f>
        <v/>
      </c>
      <c r="O1637">
        <f>IF(AND($K1637=1,$E1637=0,$G1637=0,$I1637=0),"WINBACK",IF(AND($M1637=1,$N1637&gt;0),"CONVERGENTE",IF($M1637=1,"SOLO MÓVIL",IF($N1637&gt;0,"SOLO FIJO / INTERNET","SIN SERVICIOS"))))</f>
        <v/>
      </c>
      <c r="P1637">
        <f>IF($O1637="WINBACK","Recuperar (winback)",IF($O1637="CONVERGENTE","Upgrade / más líneas",IF($O1637="SOLO MÓVIL","Ofrecer fijo + internet (FLBBTV)",IF($O1637="SOLO FIJO / INTERNET","Ofrecer línea móvil Nextphone","Oferta completa (móvil + fijo + internet)"))))</f>
        <v/>
      </c>
      <c r="Q1637">
        <f>$F1637+$H1637+$L1637</f>
        <v/>
      </c>
      <c r="R1637">
        <f>IFERROR(VLOOKUP($A1637,Registros!$B$2:$G$6000,6,0),IFERROR(VLOOKUP($D1637,Winback!$B$2:$C$300,2,0),""))</f>
        <v/>
      </c>
      <c r="S1637">
        <f>IF($E1637=1,"NP","")&amp;IF($G1637=1,"+MOV","")&amp;IF($I1637=1,"+CS","")&amp;IF($K1637=1,"+WB","")</f>
        <v/>
      </c>
      <c r="T1637">
        <f>$E1637+$G1637+$I1637+$K1637</f>
        <v/>
      </c>
    </row>
    <row r="1638">
      <c r="A1638" t="inlineStr">
        <is>
          <t>361001500000</t>
        </is>
      </c>
      <c r="B1638" t="inlineStr">
        <is>
          <t>36100150</t>
        </is>
      </c>
      <c r="C1638" t="inlineStr">
        <is>
          <t>OCTAVIO GONZALEZ</t>
        </is>
      </c>
      <c r="D1638" t="inlineStr">
        <is>
          <t>OCTAVIOGONZALEZ</t>
        </is>
      </c>
      <c r="E1638">
        <f>IF(COUNTIFS(Registros!$A$2:$A$6000,"NP",Registros!$B$2:$B$6000,$A1638)&gt;0,1,0)</f>
        <v/>
      </c>
      <c r="F1638">
        <f>IF($E1638=1,SUMIFS(Registros!$F$2:$F$6000,Registros!$A$2:$A$6000,"NP",Registros!$B$2:$B$6000,$A1638),0)</f>
        <v/>
      </c>
      <c r="G1638">
        <f>IF(COUNTIFS(Registros!$A$2:$A$6000,"MOV",Registros!$B$2:$B$6000,$A1638)&gt;0,1,0)</f>
        <v/>
      </c>
      <c r="H1638">
        <f>IF($G1638=1,SUMIFS(Registros!$F$2:$F$6000,Registros!$A$2:$A$6000,"MOV",Registros!$B$2:$B$6000,$A1638),0)</f>
        <v/>
      </c>
      <c r="I1638">
        <f>IF(COUNTIFS(Registros!$A$2:$A$6000,"CS",Registros!$B$2:$B$6000,$A1638)&gt;0,1,0)</f>
        <v/>
      </c>
      <c r="J1638">
        <f>IF($I1638=1,SUMIFS(Registros!$I$2:$I$6000,Registros!$A$2:$A$6000,"CS",Registros!$B$2:$B$6000,$A1638),0)</f>
        <v/>
      </c>
      <c r="K1638">
        <f>IF(COUNTIFS(Winback!$K$2:$K$300,$D1638)&gt;0,1,0)</f>
        <v/>
      </c>
      <c r="L1638">
        <f>IF(AND($K1638=1,LEFT($A1638,3)="WB-"),SUMIFS(Winback!$D$2:$D$300,Winback!$K$2:$K$300,$D1638),0)</f>
        <v/>
      </c>
      <c r="M1638">
        <f>IF(OR($E1638=1,$G1638=1,SUMIFS(Registros!$J$2:$J$6000,Registros!$B$2:$B$6000,$A1638)&gt;0),1,0)</f>
        <v/>
      </c>
      <c r="N1638">
        <f>IF($J1638&gt;0,1,IF(COUNTIFS(Registros!$A$2:$A$6000,"CS",Registros!$B$2:$B$6000,$A1638,Registros!$K$2:$K$6000,"&lt;&gt;")&gt;0,1,0))</f>
        <v/>
      </c>
      <c r="O1638">
        <f>IF(AND($K1638=1,$E1638=0,$G1638=0,$I1638=0),"WINBACK",IF(AND($M1638=1,$N1638&gt;0),"CONVERGENTE",IF($M1638=1,"SOLO MÓVIL",IF($N1638&gt;0,"SOLO FIJO / INTERNET","SIN SERVICIOS"))))</f>
        <v/>
      </c>
      <c r="P1638">
        <f>IF($O1638="WINBACK","Recuperar (winback)",IF($O1638="CONVERGENTE","Upgrade / más líneas",IF($O1638="SOLO MÓVIL","Ofrecer fijo + internet (FLBBTV)",IF($O1638="SOLO FIJO / INTERNET","Ofrecer línea móvil Nextphone","Oferta completa (móvil + fijo + internet)"))))</f>
        <v/>
      </c>
      <c r="Q1638">
        <f>$F1638+$H1638+$L1638</f>
        <v/>
      </c>
      <c r="R1638">
        <f>IFERROR(VLOOKUP($A1638,Registros!$B$2:$G$6000,6,0),IFERROR(VLOOKUP($D1638,Winback!$B$2:$C$300,2,0),""))</f>
        <v/>
      </c>
      <c r="S1638">
        <f>IF($E1638=1,"NP","")&amp;IF($G1638=1,"+MOV","")&amp;IF($I1638=1,"+CS","")&amp;IF($K1638=1,"+WB","")</f>
        <v/>
      </c>
      <c r="T1638">
        <f>$E1638+$G1638+$I1638+$K1638</f>
        <v/>
      </c>
    </row>
    <row r="1639">
      <c r="A1639" t="inlineStr">
        <is>
          <t>365008370000</t>
        </is>
      </c>
      <c r="B1639" t="inlineStr">
        <is>
          <t>36500837</t>
        </is>
      </c>
      <c r="C1639" t="inlineStr">
        <is>
          <t>VIELSA CASTRO</t>
        </is>
      </c>
      <c r="D1639" t="inlineStr">
        <is>
          <t>VIELSACASTRO</t>
        </is>
      </c>
      <c r="E1639">
        <f>IF(COUNTIFS(Registros!$A$2:$A$6000,"NP",Registros!$B$2:$B$6000,$A1639)&gt;0,1,0)</f>
        <v/>
      </c>
      <c r="F1639">
        <f>IF($E1639=1,SUMIFS(Registros!$F$2:$F$6000,Registros!$A$2:$A$6000,"NP",Registros!$B$2:$B$6000,$A1639),0)</f>
        <v/>
      </c>
      <c r="G1639">
        <f>IF(COUNTIFS(Registros!$A$2:$A$6000,"MOV",Registros!$B$2:$B$6000,$A1639)&gt;0,1,0)</f>
        <v/>
      </c>
      <c r="H1639">
        <f>IF($G1639=1,SUMIFS(Registros!$F$2:$F$6000,Registros!$A$2:$A$6000,"MOV",Registros!$B$2:$B$6000,$A1639),0)</f>
        <v/>
      </c>
      <c r="I1639">
        <f>IF(COUNTIFS(Registros!$A$2:$A$6000,"CS",Registros!$B$2:$B$6000,$A1639)&gt;0,1,0)</f>
        <v/>
      </c>
      <c r="J1639">
        <f>IF($I1639=1,SUMIFS(Registros!$I$2:$I$6000,Registros!$A$2:$A$6000,"CS",Registros!$B$2:$B$6000,$A1639),0)</f>
        <v/>
      </c>
      <c r="K1639">
        <f>IF(COUNTIFS(Winback!$K$2:$K$300,$D1639)&gt;0,1,0)</f>
        <v/>
      </c>
      <c r="L1639">
        <f>IF(AND($K1639=1,LEFT($A1639,3)="WB-"),SUMIFS(Winback!$D$2:$D$300,Winback!$K$2:$K$300,$D1639),0)</f>
        <v/>
      </c>
      <c r="M1639">
        <f>IF(OR($E1639=1,$G1639=1,SUMIFS(Registros!$J$2:$J$6000,Registros!$B$2:$B$6000,$A1639)&gt;0),1,0)</f>
        <v/>
      </c>
      <c r="N1639">
        <f>IF($J1639&gt;0,1,IF(COUNTIFS(Registros!$A$2:$A$6000,"CS",Registros!$B$2:$B$6000,$A1639,Registros!$K$2:$K$6000,"&lt;&gt;")&gt;0,1,0))</f>
        <v/>
      </c>
      <c r="O1639">
        <f>IF(AND($K1639=1,$E1639=0,$G1639=0,$I1639=0),"WINBACK",IF(AND($M1639=1,$N1639&gt;0),"CONVERGENTE",IF($M1639=1,"SOLO MÓVIL",IF($N1639&gt;0,"SOLO FIJO / INTERNET","SIN SERVICIOS"))))</f>
        <v/>
      </c>
      <c r="P1639">
        <f>IF($O1639="WINBACK","Recuperar (winback)",IF($O1639="CONVERGENTE","Upgrade / más líneas",IF($O1639="SOLO MÓVIL","Ofrecer fijo + internet (FLBBTV)",IF($O1639="SOLO FIJO / INTERNET","Ofrecer línea móvil Nextphone","Oferta completa (móvil + fijo + internet)"))))</f>
        <v/>
      </c>
      <c r="Q1639">
        <f>$F1639+$H1639+$L1639</f>
        <v/>
      </c>
      <c r="R1639">
        <f>IFERROR(VLOOKUP($A1639,Registros!$B$2:$G$6000,6,0),IFERROR(VLOOKUP($D1639,Winback!$B$2:$C$300,2,0),""))</f>
        <v/>
      </c>
      <c r="S1639">
        <f>IF($E1639=1,"NP","")&amp;IF($G1639=1,"+MOV","")&amp;IF($I1639=1,"+CS","")&amp;IF($K1639=1,"+WB","")</f>
        <v/>
      </c>
      <c r="T1639">
        <f>$E1639+$G1639+$I1639+$K1639</f>
        <v/>
      </c>
    </row>
    <row r="1640">
      <c r="A1640" t="inlineStr">
        <is>
          <t>351080290000</t>
        </is>
      </c>
      <c r="B1640" t="inlineStr">
        <is>
          <t>35108029</t>
        </is>
      </c>
      <c r="C1640" t="inlineStr">
        <is>
          <t>ROSA VEGA</t>
        </is>
      </c>
      <c r="D1640" t="inlineStr">
        <is>
          <t>ROSAVEGA</t>
        </is>
      </c>
      <c r="E1640">
        <f>IF(COUNTIFS(Registros!$A$2:$A$6000,"NP",Registros!$B$2:$B$6000,$A1640)&gt;0,1,0)</f>
        <v/>
      </c>
      <c r="F1640">
        <f>IF($E1640=1,SUMIFS(Registros!$F$2:$F$6000,Registros!$A$2:$A$6000,"NP",Registros!$B$2:$B$6000,$A1640),0)</f>
        <v/>
      </c>
      <c r="G1640">
        <f>IF(COUNTIFS(Registros!$A$2:$A$6000,"MOV",Registros!$B$2:$B$6000,$A1640)&gt;0,1,0)</f>
        <v/>
      </c>
      <c r="H1640">
        <f>IF($G1640=1,SUMIFS(Registros!$F$2:$F$6000,Registros!$A$2:$A$6000,"MOV",Registros!$B$2:$B$6000,$A1640),0)</f>
        <v/>
      </c>
      <c r="I1640">
        <f>IF(COUNTIFS(Registros!$A$2:$A$6000,"CS",Registros!$B$2:$B$6000,$A1640)&gt;0,1,0)</f>
        <v/>
      </c>
      <c r="J1640">
        <f>IF($I1640=1,SUMIFS(Registros!$I$2:$I$6000,Registros!$A$2:$A$6000,"CS",Registros!$B$2:$B$6000,$A1640),0)</f>
        <v/>
      </c>
      <c r="K1640">
        <f>IF(COUNTIFS(Winback!$K$2:$K$300,$D1640)&gt;0,1,0)</f>
        <v/>
      </c>
      <c r="L1640">
        <f>IF(AND($K1640=1,LEFT($A1640,3)="WB-"),SUMIFS(Winback!$D$2:$D$300,Winback!$K$2:$K$300,$D1640),0)</f>
        <v/>
      </c>
      <c r="M1640">
        <f>IF(OR($E1640=1,$G1640=1,SUMIFS(Registros!$J$2:$J$6000,Registros!$B$2:$B$6000,$A1640)&gt;0),1,0)</f>
        <v/>
      </c>
      <c r="N1640">
        <f>IF($J1640&gt;0,1,IF(COUNTIFS(Registros!$A$2:$A$6000,"CS",Registros!$B$2:$B$6000,$A1640,Registros!$K$2:$K$6000,"&lt;&gt;")&gt;0,1,0))</f>
        <v/>
      </c>
      <c r="O1640">
        <f>IF(AND($K1640=1,$E1640=0,$G1640=0,$I1640=0),"WINBACK",IF(AND($M1640=1,$N1640&gt;0),"CONVERGENTE",IF($M1640=1,"SOLO MÓVIL",IF($N1640&gt;0,"SOLO FIJO / INTERNET","SIN SERVICIOS"))))</f>
        <v/>
      </c>
      <c r="P1640">
        <f>IF($O1640="WINBACK","Recuperar (winback)",IF($O1640="CONVERGENTE","Upgrade / más líneas",IF($O1640="SOLO MÓVIL","Ofrecer fijo + internet (FLBBTV)",IF($O1640="SOLO FIJO / INTERNET","Ofrecer línea móvil Nextphone","Oferta completa (móvil + fijo + internet)"))))</f>
        <v/>
      </c>
      <c r="Q1640">
        <f>$F1640+$H1640+$L1640</f>
        <v/>
      </c>
      <c r="R1640">
        <f>IFERROR(VLOOKUP($A1640,Registros!$B$2:$G$6000,6,0),IFERROR(VLOOKUP($D1640,Winback!$B$2:$C$300,2,0),""))</f>
        <v/>
      </c>
      <c r="S1640">
        <f>IF($E1640=1,"NP","")&amp;IF($G1640=1,"+MOV","")&amp;IF($I1640=1,"+CS","")&amp;IF($K1640=1,"+WB","")</f>
        <v/>
      </c>
      <c r="T1640">
        <f>$E1640+$G1640+$I1640+$K1640</f>
        <v/>
      </c>
    </row>
    <row r="1641">
      <c r="A1641" t="inlineStr">
        <is>
          <t>343122660000</t>
        </is>
      </c>
      <c r="B1641" t="inlineStr">
        <is>
          <t>34312266</t>
        </is>
      </c>
      <c r="C1641" t="inlineStr">
        <is>
          <t>JOSE ANTONIO MORENO CASTRO</t>
        </is>
      </c>
      <c r="D1641" t="inlineStr">
        <is>
          <t>JOSEANTONIOMORENOCASTRO</t>
        </is>
      </c>
      <c r="E1641">
        <f>IF(COUNTIFS(Registros!$A$2:$A$6000,"NP",Registros!$B$2:$B$6000,$A1641)&gt;0,1,0)</f>
        <v/>
      </c>
      <c r="F1641">
        <f>IF($E1641=1,SUMIFS(Registros!$F$2:$F$6000,Registros!$A$2:$A$6000,"NP",Registros!$B$2:$B$6000,$A1641),0)</f>
        <v/>
      </c>
      <c r="G1641">
        <f>IF(COUNTIFS(Registros!$A$2:$A$6000,"MOV",Registros!$B$2:$B$6000,$A1641)&gt;0,1,0)</f>
        <v/>
      </c>
      <c r="H1641">
        <f>IF($G1641=1,SUMIFS(Registros!$F$2:$F$6000,Registros!$A$2:$A$6000,"MOV",Registros!$B$2:$B$6000,$A1641),0)</f>
        <v/>
      </c>
      <c r="I1641">
        <f>IF(COUNTIFS(Registros!$A$2:$A$6000,"CS",Registros!$B$2:$B$6000,$A1641)&gt;0,1,0)</f>
        <v/>
      </c>
      <c r="J1641">
        <f>IF($I1641=1,SUMIFS(Registros!$I$2:$I$6000,Registros!$A$2:$A$6000,"CS",Registros!$B$2:$B$6000,$A1641),0)</f>
        <v/>
      </c>
      <c r="K1641">
        <f>IF(COUNTIFS(Winback!$K$2:$K$300,$D1641)&gt;0,1,0)</f>
        <v/>
      </c>
      <c r="L1641">
        <f>IF(AND($K1641=1,LEFT($A1641,3)="WB-"),SUMIFS(Winback!$D$2:$D$300,Winback!$K$2:$K$300,$D1641),0)</f>
        <v/>
      </c>
      <c r="M1641">
        <f>IF(OR($E1641=1,$G1641=1,SUMIFS(Registros!$J$2:$J$6000,Registros!$B$2:$B$6000,$A1641)&gt;0),1,0)</f>
        <v/>
      </c>
      <c r="N1641">
        <f>IF($J1641&gt;0,1,IF(COUNTIFS(Registros!$A$2:$A$6000,"CS",Registros!$B$2:$B$6000,$A1641,Registros!$K$2:$K$6000,"&lt;&gt;")&gt;0,1,0))</f>
        <v/>
      </c>
      <c r="O1641">
        <f>IF(AND($K1641=1,$E1641=0,$G1641=0,$I1641=0),"WINBACK",IF(AND($M1641=1,$N1641&gt;0),"CONVERGENTE",IF($M1641=1,"SOLO MÓVIL",IF($N1641&gt;0,"SOLO FIJO / INTERNET","SIN SERVICIOS"))))</f>
        <v/>
      </c>
      <c r="P1641">
        <f>IF($O1641="WINBACK","Recuperar (winback)",IF($O1641="CONVERGENTE","Upgrade / más líneas",IF($O1641="SOLO MÓVIL","Ofrecer fijo + internet (FLBBTV)",IF($O1641="SOLO FIJO / INTERNET","Ofrecer línea móvil Nextphone","Oferta completa (móvil + fijo + internet)"))))</f>
        <v/>
      </c>
      <c r="Q1641">
        <f>$F1641+$H1641+$L1641</f>
        <v/>
      </c>
      <c r="R1641">
        <f>IFERROR(VLOOKUP($A1641,Registros!$B$2:$G$6000,6,0),IFERROR(VLOOKUP($D1641,Winback!$B$2:$C$300,2,0),""))</f>
        <v/>
      </c>
      <c r="S1641">
        <f>IF($E1641=1,"NP","")&amp;IF($G1641=1,"+MOV","")&amp;IF($I1641=1,"+CS","")&amp;IF($K1641=1,"+WB","")</f>
        <v/>
      </c>
      <c r="T1641">
        <f>$E1641+$G1641+$I1641+$K1641</f>
        <v/>
      </c>
    </row>
    <row r="1642">
      <c r="A1642" t="inlineStr">
        <is>
          <t>359129700000</t>
        </is>
      </c>
      <c r="B1642" t="inlineStr">
        <is>
          <t>35912970</t>
        </is>
      </c>
      <c r="C1642" t="inlineStr">
        <is>
          <t>JOSE RIVERA</t>
        </is>
      </c>
      <c r="D1642" t="inlineStr">
        <is>
          <t>JOSERIVERA</t>
        </is>
      </c>
      <c r="E1642">
        <f>IF(COUNTIFS(Registros!$A$2:$A$6000,"NP",Registros!$B$2:$B$6000,$A1642)&gt;0,1,0)</f>
        <v/>
      </c>
      <c r="F1642">
        <f>IF($E1642=1,SUMIFS(Registros!$F$2:$F$6000,Registros!$A$2:$A$6000,"NP",Registros!$B$2:$B$6000,$A1642),0)</f>
        <v/>
      </c>
      <c r="G1642">
        <f>IF(COUNTIFS(Registros!$A$2:$A$6000,"MOV",Registros!$B$2:$B$6000,$A1642)&gt;0,1,0)</f>
        <v/>
      </c>
      <c r="H1642">
        <f>IF($G1642=1,SUMIFS(Registros!$F$2:$F$6000,Registros!$A$2:$A$6000,"MOV",Registros!$B$2:$B$6000,$A1642),0)</f>
        <v/>
      </c>
      <c r="I1642">
        <f>IF(COUNTIFS(Registros!$A$2:$A$6000,"CS",Registros!$B$2:$B$6000,$A1642)&gt;0,1,0)</f>
        <v/>
      </c>
      <c r="J1642">
        <f>IF($I1642=1,SUMIFS(Registros!$I$2:$I$6000,Registros!$A$2:$A$6000,"CS",Registros!$B$2:$B$6000,$A1642),0)</f>
        <v/>
      </c>
      <c r="K1642">
        <f>IF(COUNTIFS(Winback!$K$2:$K$300,$D1642)&gt;0,1,0)</f>
        <v/>
      </c>
      <c r="L1642">
        <f>IF(AND($K1642=1,LEFT($A1642,3)="WB-"),SUMIFS(Winback!$D$2:$D$300,Winback!$K$2:$K$300,$D1642),0)</f>
        <v/>
      </c>
      <c r="M1642">
        <f>IF(OR($E1642=1,$G1642=1,SUMIFS(Registros!$J$2:$J$6000,Registros!$B$2:$B$6000,$A1642)&gt;0),1,0)</f>
        <v/>
      </c>
      <c r="N1642">
        <f>IF($J1642&gt;0,1,IF(COUNTIFS(Registros!$A$2:$A$6000,"CS",Registros!$B$2:$B$6000,$A1642,Registros!$K$2:$K$6000,"&lt;&gt;")&gt;0,1,0))</f>
        <v/>
      </c>
      <c r="O1642">
        <f>IF(AND($K1642=1,$E1642=0,$G1642=0,$I1642=0),"WINBACK",IF(AND($M1642=1,$N1642&gt;0),"CONVERGENTE",IF($M1642=1,"SOLO MÓVIL",IF($N1642&gt;0,"SOLO FIJO / INTERNET","SIN SERVICIOS"))))</f>
        <v/>
      </c>
      <c r="P1642">
        <f>IF($O1642="WINBACK","Recuperar (winback)",IF($O1642="CONVERGENTE","Upgrade / más líneas",IF($O1642="SOLO MÓVIL","Ofrecer fijo + internet (FLBBTV)",IF($O1642="SOLO FIJO / INTERNET","Ofrecer línea móvil Nextphone","Oferta completa (móvil + fijo + internet)"))))</f>
        <v/>
      </c>
      <c r="Q1642">
        <f>$F1642+$H1642+$L1642</f>
        <v/>
      </c>
      <c r="R1642">
        <f>IFERROR(VLOOKUP($A1642,Registros!$B$2:$G$6000,6,0),IFERROR(VLOOKUP($D1642,Winback!$B$2:$C$300,2,0),""))</f>
        <v/>
      </c>
      <c r="S1642">
        <f>IF($E1642=1,"NP","")&amp;IF($G1642=1,"+MOV","")&amp;IF($I1642=1,"+CS","")&amp;IF($K1642=1,"+WB","")</f>
        <v/>
      </c>
      <c r="T1642">
        <f>$E1642+$G1642+$I1642+$K1642</f>
        <v/>
      </c>
    </row>
    <row r="1643">
      <c r="A1643" t="inlineStr">
        <is>
          <t>338267860000</t>
        </is>
      </c>
      <c r="B1643" t="inlineStr">
        <is>
          <t>33826786</t>
        </is>
      </c>
      <c r="C1643" t="inlineStr">
        <is>
          <t>ARTURO CHÁVEZ</t>
        </is>
      </c>
      <c r="D1643" t="inlineStr">
        <is>
          <t>ARTUROCHAVEZ</t>
        </is>
      </c>
      <c r="E1643">
        <f>IF(COUNTIFS(Registros!$A$2:$A$6000,"NP",Registros!$B$2:$B$6000,$A1643)&gt;0,1,0)</f>
        <v/>
      </c>
      <c r="F1643">
        <f>IF($E1643=1,SUMIFS(Registros!$F$2:$F$6000,Registros!$A$2:$A$6000,"NP",Registros!$B$2:$B$6000,$A1643),0)</f>
        <v/>
      </c>
      <c r="G1643">
        <f>IF(COUNTIFS(Registros!$A$2:$A$6000,"MOV",Registros!$B$2:$B$6000,$A1643)&gt;0,1,0)</f>
        <v/>
      </c>
      <c r="H1643">
        <f>IF($G1643=1,SUMIFS(Registros!$F$2:$F$6000,Registros!$A$2:$A$6000,"MOV",Registros!$B$2:$B$6000,$A1643),0)</f>
        <v/>
      </c>
      <c r="I1643">
        <f>IF(COUNTIFS(Registros!$A$2:$A$6000,"CS",Registros!$B$2:$B$6000,$A1643)&gt;0,1,0)</f>
        <v/>
      </c>
      <c r="J1643">
        <f>IF($I1643=1,SUMIFS(Registros!$I$2:$I$6000,Registros!$A$2:$A$6000,"CS",Registros!$B$2:$B$6000,$A1643),0)</f>
        <v/>
      </c>
      <c r="K1643">
        <f>IF(COUNTIFS(Winback!$K$2:$K$300,$D1643)&gt;0,1,0)</f>
        <v/>
      </c>
      <c r="L1643">
        <f>IF(AND($K1643=1,LEFT($A1643,3)="WB-"),SUMIFS(Winback!$D$2:$D$300,Winback!$K$2:$K$300,$D1643),0)</f>
        <v/>
      </c>
      <c r="M1643">
        <f>IF(OR($E1643=1,$G1643=1,SUMIFS(Registros!$J$2:$J$6000,Registros!$B$2:$B$6000,$A1643)&gt;0),1,0)</f>
        <v/>
      </c>
      <c r="N1643">
        <f>IF($J1643&gt;0,1,IF(COUNTIFS(Registros!$A$2:$A$6000,"CS",Registros!$B$2:$B$6000,$A1643,Registros!$K$2:$K$6000,"&lt;&gt;")&gt;0,1,0))</f>
        <v/>
      </c>
      <c r="O1643">
        <f>IF(AND($K1643=1,$E1643=0,$G1643=0,$I1643=0),"WINBACK",IF(AND($M1643=1,$N1643&gt;0),"CONVERGENTE",IF($M1643=1,"SOLO MÓVIL",IF($N1643&gt;0,"SOLO FIJO / INTERNET","SIN SERVICIOS"))))</f>
        <v/>
      </c>
      <c r="P1643">
        <f>IF($O1643="WINBACK","Recuperar (winback)",IF($O1643="CONVERGENTE","Upgrade / más líneas",IF($O1643="SOLO MÓVIL","Ofrecer fijo + internet (FLBBTV)",IF($O1643="SOLO FIJO / INTERNET","Ofrecer línea móvil Nextphone","Oferta completa (móvil + fijo + internet)"))))</f>
        <v/>
      </c>
      <c r="Q1643">
        <f>$F1643+$H1643+$L1643</f>
        <v/>
      </c>
      <c r="R1643">
        <f>IFERROR(VLOOKUP($A1643,Registros!$B$2:$G$6000,6,0),IFERROR(VLOOKUP($D1643,Winback!$B$2:$C$300,2,0),""))</f>
        <v/>
      </c>
      <c r="S1643">
        <f>IF($E1643=1,"NP","")&amp;IF($G1643=1,"+MOV","")&amp;IF($I1643=1,"+CS","")&amp;IF($K1643=1,"+WB","")</f>
        <v/>
      </c>
      <c r="T1643">
        <f>$E1643+$G1643+$I1643+$K1643</f>
        <v/>
      </c>
    </row>
    <row r="1644">
      <c r="A1644" t="inlineStr">
        <is>
          <t>344017940000</t>
        </is>
      </c>
      <c r="B1644" t="inlineStr">
        <is>
          <t>34401794</t>
        </is>
      </c>
      <c r="C1644" t="inlineStr">
        <is>
          <t>BENIGNA EMERITA ESCOBAR</t>
        </is>
      </c>
      <c r="D1644" t="inlineStr">
        <is>
          <t>BENIGNAEMERITAESCOBAR</t>
        </is>
      </c>
      <c r="E1644">
        <f>IF(COUNTIFS(Registros!$A$2:$A$6000,"NP",Registros!$B$2:$B$6000,$A1644)&gt;0,1,0)</f>
        <v/>
      </c>
      <c r="F1644">
        <f>IF($E1644=1,SUMIFS(Registros!$F$2:$F$6000,Registros!$A$2:$A$6000,"NP",Registros!$B$2:$B$6000,$A1644),0)</f>
        <v/>
      </c>
      <c r="G1644">
        <f>IF(COUNTIFS(Registros!$A$2:$A$6000,"MOV",Registros!$B$2:$B$6000,$A1644)&gt;0,1,0)</f>
        <v/>
      </c>
      <c r="H1644">
        <f>IF($G1644=1,SUMIFS(Registros!$F$2:$F$6000,Registros!$A$2:$A$6000,"MOV",Registros!$B$2:$B$6000,$A1644),0)</f>
        <v/>
      </c>
      <c r="I1644">
        <f>IF(COUNTIFS(Registros!$A$2:$A$6000,"CS",Registros!$B$2:$B$6000,$A1644)&gt;0,1,0)</f>
        <v/>
      </c>
      <c r="J1644">
        <f>IF($I1644=1,SUMIFS(Registros!$I$2:$I$6000,Registros!$A$2:$A$6000,"CS",Registros!$B$2:$B$6000,$A1644),0)</f>
        <v/>
      </c>
      <c r="K1644">
        <f>IF(COUNTIFS(Winback!$K$2:$K$300,$D1644)&gt;0,1,0)</f>
        <v/>
      </c>
      <c r="L1644">
        <f>IF(AND($K1644=1,LEFT($A1644,3)="WB-"),SUMIFS(Winback!$D$2:$D$300,Winback!$K$2:$K$300,$D1644),0)</f>
        <v/>
      </c>
      <c r="M1644">
        <f>IF(OR($E1644=1,$G1644=1,SUMIFS(Registros!$J$2:$J$6000,Registros!$B$2:$B$6000,$A1644)&gt;0),1,0)</f>
        <v/>
      </c>
      <c r="N1644">
        <f>IF($J1644&gt;0,1,IF(COUNTIFS(Registros!$A$2:$A$6000,"CS",Registros!$B$2:$B$6000,$A1644,Registros!$K$2:$K$6000,"&lt;&gt;")&gt;0,1,0))</f>
        <v/>
      </c>
      <c r="O1644">
        <f>IF(AND($K1644=1,$E1644=0,$G1644=0,$I1644=0),"WINBACK",IF(AND($M1644=1,$N1644&gt;0),"CONVERGENTE",IF($M1644=1,"SOLO MÓVIL",IF($N1644&gt;0,"SOLO FIJO / INTERNET","SIN SERVICIOS"))))</f>
        <v/>
      </c>
      <c r="P1644">
        <f>IF($O1644="WINBACK","Recuperar (winback)",IF($O1644="CONVERGENTE","Upgrade / más líneas",IF($O1644="SOLO MÓVIL","Ofrecer fijo + internet (FLBBTV)",IF($O1644="SOLO FIJO / INTERNET","Ofrecer línea móvil Nextphone","Oferta completa (móvil + fijo + internet)"))))</f>
        <v/>
      </c>
      <c r="Q1644">
        <f>$F1644+$H1644+$L1644</f>
        <v/>
      </c>
      <c r="R1644">
        <f>IFERROR(VLOOKUP($A1644,Registros!$B$2:$G$6000,6,0),IFERROR(VLOOKUP($D1644,Winback!$B$2:$C$300,2,0),""))</f>
        <v/>
      </c>
      <c r="S1644">
        <f>IF($E1644=1,"NP","")&amp;IF($G1644=1,"+MOV","")&amp;IF($I1644=1,"+CS","")&amp;IF($K1644=1,"+WB","")</f>
        <v/>
      </c>
      <c r="T1644">
        <f>$E1644+$G1644+$I1644+$K1644</f>
        <v/>
      </c>
    </row>
    <row r="1645">
      <c r="A1645" t="inlineStr">
        <is>
          <t>358291640000</t>
        </is>
      </c>
      <c r="B1645" t="inlineStr">
        <is>
          <t>35829164</t>
        </is>
      </c>
      <c r="C1645" t="inlineStr">
        <is>
          <t>ANGELA DOMINGUEZ</t>
        </is>
      </c>
      <c r="D1645" t="inlineStr">
        <is>
          <t>ANGELADOMINGUEZ</t>
        </is>
      </c>
      <c r="E1645">
        <f>IF(COUNTIFS(Registros!$A$2:$A$6000,"NP",Registros!$B$2:$B$6000,$A1645)&gt;0,1,0)</f>
        <v/>
      </c>
      <c r="F1645">
        <f>IF($E1645=1,SUMIFS(Registros!$F$2:$F$6000,Registros!$A$2:$A$6000,"NP",Registros!$B$2:$B$6000,$A1645),0)</f>
        <v/>
      </c>
      <c r="G1645">
        <f>IF(COUNTIFS(Registros!$A$2:$A$6000,"MOV",Registros!$B$2:$B$6000,$A1645)&gt;0,1,0)</f>
        <v/>
      </c>
      <c r="H1645">
        <f>IF($G1645=1,SUMIFS(Registros!$F$2:$F$6000,Registros!$A$2:$A$6000,"MOV",Registros!$B$2:$B$6000,$A1645),0)</f>
        <v/>
      </c>
      <c r="I1645">
        <f>IF(COUNTIFS(Registros!$A$2:$A$6000,"CS",Registros!$B$2:$B$6000,$A1645)&gt;0,1,0)</f>
        <v/>
      </c>
      <c r="J1645">
        <f>IF($I1645=1,SUMIFS(Registros!$I$2:$I$6000,Registros!$A$2:$A$6000,"CS",Registros!$B$2:$B$6000,$A1645),0)</f>
        <v/>
      </c>
      <c r="K1645">
        <f>IF(COUNTIFS(Winback!$K$2:$K$300,$D1645)&gt;0,1,0)</f>
        <v/>
      </c>
      <c r="L1645">
        <f>IF(AND($K1645=1,LEFT($A1645,3)="WB-"),SUMIFS(Winback!$D$2:$D$300,Winback!$K$2:$K$300,$D1645),0)</f>
        <v/>
      </c>
      <c r="M1645">
        <f>IF(OR($E1645=1,$G1645=1,SUMIFS(Registros!$J$2:$J$6000,Registros!$B$2:$B$6000,$A1645)&gt;0),1,0)</f>
        <v/>
      </c>
      <c r="N1645">
        <f>IF($J1645&gt;0,1,IF(COUNTIFS(Registros!$A$2:$A$6000,"CS",Registros!$B$2:$B$6000,$A1645,Registros!$K$2:$K$6000,"&lt;&gt;")&gt;0,1,0))</f>
        <v/>
      </c>
      <c r="O1645">
        <f>IF(AND($K1645=1,$E1645=0,$G1645=0,$I1645=0),"WINBACK",IF(AND($M1645=1,$N1645&gt;0),"CONVERGENTE",IF($M1645=1,"SOLO MÓVIL",IF($N1645&gt;0,"SOLO FIJO / INTERNET","SIN SERVICIOS"))))</f>
        <v/>
      </c>
      <c r="P1645">
        <f>IF($O1645="WINBACK","Recuperar (winback)",IF($O1645="CONVERGENTE","Upgrade / más líneas",IF($O1645="SOLO MÓVIL","Ofrecer fijo + internet (FLBBTV)",IF($O1645="SOLO FIJO / INTERNET","Ofrecer línea móvil Nextphone","Oferta completa (móvil + fijo + internet)"))))</f>
        <v/>
      </c>
      <c r="Q1645">
        <f>$F1645+$H1645+$L1645</f>
        <v/>
      </c>
      <c r="R1645">
        <f>IFERROR(VLOOKUP($A1645,Registros!$B$2:$G$6000,6,0),IFERROR(VLOOKUP($D1645,Winback!$B$2:$C$300,2,0),""))</f>
        <v/>
      </c>
      <c r="S1645">
        <f>IF($E1645=1,"NP","")&amp;IF($G1645=1,"+MOV","")&amp;IF($I1645=1,"+CS","")&amp;IF($K1645=1,"+WB","")</f>
        <v/>
      </c>
      <c r="T1645">
        <f>$E1645+$G1645+$I1645+$K1645</f>
        <v/>
      </c>
    </row>
    <row r="1646">
      <c r="A1646" t="inlineStr">
        <is>
          <t>355021970000</t>
        </is>
      </c>
      <c r="B1646" t="inlineStr">
        <is>
          <t>35502197</t>
        </is>
      </c>
      <c r="C1646" t="inlineStr">
        <is>
          <t>ANA VASQUEZ</t>
        </is>
      </c>
      <c r="D1646" t="inlineStr">
        <is>
          <t>ANAVASQUEZ</t>
        </is>
      </c>
      <c r="E1646">
        <f>IF(COUNTIFS(Registros!$A$2:$A$6000,"NP",Registros!$B$2:$B$6000,$A1646)&gt;0,1,0)</f>
        <v/>
      </c>
      <c r="F1646">
        <f>IF($E1646=1,SUMIFS(Registros!$F$2:$F$6000,Registros!$A$2:$A$6000,"NP",Registros!$B$2:$B$6000,$A1646),0)</f>
        <v/>
      </c>
      <c r="G1646">
        <f>IF(COUNTIFS(Registros!$A$2:$A$6000,"MOV",Registros!$B$2:$B$6000,$A1646)&gt;0,1,0)</f>
        <v/>
      </c>
      <c r="H1646">
        <f>IF($G1646=1,SUMIFS(Registros!$F$2:$F$6000,Registros!$A$2:$A$6000,"MOV",Registros!$B$2:$B$6000,$A1646),0)</f>
        <v/>
      </c>
      <c r="I1646">
        <f>IF(COUNTIFS(Registros!$A$2:$A$6000,"CS",Registros!$B$2:$B$6000,$A1646)&gt;0,1,0)</f>
        <v/>
      </c>
      <c r="J1646">
        <f>IF($I1646=1,SUMIFS(Registros!$I$2:$I$6000,Registros!$A$2:$A$6000,"CS",Registros!$B$2:$B$6000,$A1646),0)</f>
        <v/>
      </c>
      <c r="K1646">
        <f>IF(COUNTIFS(Winback!$K$2:$K$300,$D1646)&gt;0,1,0)</f>
        <v/>
      </c>
      <c r="L1646">
        <f>IF(AND($K1646=1,LEFT($A1646,3)="WB-"),SUMIFS(Winback!$D$2:$D$300,Winback!$K$2:$K$300,$D1646),0)</f>
        <v/>
      </c>
      <c r="M1646">
        <f>IF(OR($E1646=1,$G1646=1,SUMIFS(Registros!$J$2:$J$6000,Registros!$B$2:$B$6000,$A1646)&gt;0),1,0)</f>
        <v/>
      </c>
      <c r="N1646">
        <f>IF($J1646&gt;0,1,IF(COUNTIFS(Registros!$A$2:$A$6000,"CS",Registros!$B$2:$B$6000,$A1646,Registros!$K$2:$K$6000,"&lt;&gt;")&gt;0,1,0))</f>
        <v/>
      </c>
      <c r="O1646">
        <f>IF(AND($K1646=1,$E1646=0,$G1646=0,$I1646=0),"WINBACK",IF(AND($M1646=1,$N1646&gt;0),"CONVERGENTE",IF($M1646=1,"SOLO MÓVIL",IF($N1646&gt;0,"SOLO FIJO / INTERNET","SIN SERVICIOS"))))</f>
        <v/>
      </c>
      <c r="P1646">
        <f>IF($O1646="WINBACK","Recuperar (winback)",IF($O1646="CONVERGENTE","Upgrade / más líneas",IF($O1646="SOLO MÓVIL","Ofrecer fijo + internet (FLBBTV)",IF($O1646="SOLO FIJO / INTERNET","Ofrecer línea móvil Nextphone","Oferta completa (móvil + fijo + internet)"))))</f>
        <v/>
      </c>
      <c r="Q1646">
        <f>$F1646+$H1646+$L1646</f>
        <v/>
      </c>
      <c r="R1646">
        <f>IFERROR(VLOOKUP($A1646,Registros!$B$2:$G$6000,6,0),IFERROR(VLOOKUP($D1646,Winback!$B$2:$C$300,2,0),""))</f>
        <v/>
      </c>
      <c r="S1646">
        <f>IF($E1646=1,"NP","")&amp;IF($G1646=1,"+MOV","")&amp;IF($I1646=1,"+CS","")&amp;IF($K1646=1,"+WB","")</f>
        <v/>
      </c>
      <c r="T1646">
        <f>$E1646+$G1646+$I1646+$K1646</f>
        <v/>
      </c>
    </row>
    <row r="1647">
      <c r="A1647" t="inlineStr">
        <is>
          <t>348067410000</t>
        </is>
      </c>
      <c r="B1647" t="inlineStr">
        <is>
          <t>34806741</t>
        </is>
      </c>
      <c r="C1647" t="inlineStr">
        <is>
          <t>JOSE ANTONIO BARRIOS BERNAL</t>
        </is>
      </c>
      <c r="D1647" t="inlineStr">
        <is>
          <t>JOSEANTONIOBARRIOSBERNAL</t>
        </is>
      </c>
      <c r="E1647">
        <f>IF(COUNTIFS(Registros!$A$2:$A$6000,"NP",Registros!$B$2:$B$6000,$A1647)&gt;0,1,0)</f>
        <v/>
      </c>
      <c r="F1647">
        <f>IF($E1647=1,SUMIFS(Registros!$F$2:$F$6000,Registros!$A$2:$A$6000,"NP",Registros!$B$2:$B$6000,$A1647),0)</f>
        <v/>
      </c>
      <c r="G1647">
        <f>IF(COUNTIFS(Registros!$A$2:$A$6000,"MOV",Registros!$B$2:$B$6000,$A1647)&gt;0,1,0)</f>
        <v/>
      </c>
      <c r="H1647">
        <f>IF($G1647=1,SUMIFS(Registros!$F$2:$F$6000,Registros!$A$2:$A$6000,"MOV",Registros!$B$2:$B$6000,$A1647),0)</f>
        <v/>
      </c>
      <c r="I1647">
        <f>IF(COUNTIFS(Registros!$A$2:$A$6000,"CS",Registros!$B$2:$B$6000,$A1647)&gt;0,1,0)</f>
        <v/>
      </c>
      <c r="J1647">
        <f>IF($I1647=1,SUMIFS(Registros!$I$2:$I$6000,Registros!$A$2:$A$6000,"CS",Registros!$B$2:$B$6000,$A1647),0)</f>
        <v/>
      </c>
      <c r="K1647">
        <f>IF(COUNTIFS(Winback!$K$2:$K$300,$D1647)&gt;0,1,0)</f>
        <v/>
      </c>
      <c r="L1647">
        <f>IF(AND($K1647=1,LEFT($A1647,3)="WB-"),SUMIFS(Winback!$D$2:$D$300,Winback!$K$2:$K$300,$D1647),0)</f>
        <v/>
      </c>
      <c r="M1647">
        <f>IF(OR($E1647=1,$G1647=1,SUMIFS(Registros!$J$2:$J$6000,Registros!$B$2:$B$6000,$A1647)&gt;0),1,0)</f>
        <v/>
      </c>
      <c r="N1647">
        <f>IF($J1647&gt;0,1,IF(COUNTIFS(Registros!$A$2:$A$6000,"CS",Registros!$B$2:$B$6000,$A1647,Registros!$K$2:$K$6000,"&lt;&gt;")&gt;0,1,0))</f>
        <v/>
      </c>
      <c r="O1647">
        <f>IF(AND($K1647=1,$E1647=0,$G1647=0,$I1647=0),"WINBACK",IF(AND($M1647=1,$N1647&gt;0),"CONVERGENTE",IF($M1647=1,"SOLO MÓVIL",IF($N1647&gt;0,"SOLO FIJO / INTERNET","SIN SERVICIOS"))))</f>
        <v/>
      </c>
      <c r="P1647">
        <f>IF($O1647="WINBACK","Recuperar (winback)",IF($O1647="CONVERGENTE","Upgrade / más líneas",IF($O1647="SOLO MÓVIL","Ofrecer fijo + internet (FLBBTV)",IF($O1647="SOLO FIJO / INTERNET","Ofrecer línea móvil Nextphone","Oferta completa (móvil + fijo + internet)"))))</f>
        <v/>
      </c>
      <c r="Q1647">
        <f>$F1647+$H1647+$L1647</f>
        <v/>
      </c>
      <c r="R1647">
        <f>IFERROR(VLOOKUP($A1647,Registros!$B$2:$G$6000,6,0),IFERROR(VLOOKUP($D1647,Winback!$B$2:$C$300,2,0),""))</f>
        <v/>
      </c>
      <c r="S1647">
        <f>IF($E1647=1,"NP","")&amp;IF($G1647=1,"+MOV","")&amp;IF($I1647=1,"+CS","")&amp;IF($K1647=1,"+WB","")</f>
        <v/>
      </c>
      <c r="T1647">
        <f>$E1647+$G1647+$I1647+$K1647</f>
        <v/>
      </c>
    </row>
    <row r="1648">
      <c r="A1648" t="inlineStr">
        <is>
          <t>329683810000</t>
        </is>
      </c>
      <c r="B1648" t="inlineStr">
        <is>
          <t>32968381</t>
        </is>
      </c>
      <c r="C1648" t="inlineStr">
        <is>
          <t>JuanGalaga rzaMartinez</t>
        </is>
      </c>
      <c r="D1648" t="inlineStr">
        <is>
          <t>JUANGALAGARZAMARTINEZ</t>
        </is>
      </c>
      <c r="E1648">
        <f>IF(COUNTIFS(Registros!$A$2:$A$6000,"NP",Registros!$B$2:$B$6000,$A1648)&gt;0,1,0)</f>
        <v/>
      </c>
      <c r="F1648">
        <f>IF($E1648=1,SUMIFS(Registros!$F$2:$F$6000,Registros!$A$2:$A$6000,"NP",Registros!$B$2:$B$6000,$A1648),0)</f>
        <v/>
      </c>
      <c r="G1648">
        <f>IF(COUNTIFS(Registros!$A$2:$A$6000,"MOV",Registros!$B$2:$B$6000,$A1648)&gt;0,1,0)</f>
        <v/>
      </c>
      <c r="H1648">
        <f>IF($G1648=1,SUMIFS(Registros!$F$2:$F$6000,Registros!$A$2:$A$6000,"MOV",Registros!$B$2:$B$6000,$A1648),0)</f>
        <v/>
      </c>
      <c r="I1648">
        <f>IF(COUNTIFS(Registros!$A$2:$A$6000,"CS",Registros!$B$2:$B$6000,$A1648)&gt;0,1,0)</f>
        <v/>
      </c>
      <c r="J1648">
        <f>IF($I1648=1,SUMIFS(Registros!$I$2:$I$6000,Registros!$A$2:$A$6000,"CS",Registros!$B$2:$B$6000,$A1648),0)</f>
        <v/>
      </c>
      <c r="K1648">
        <f>IF(COUNTIFS(Winback!$K$2:$K$300,$D1648)&gt;0,1,0)</f>
        <v/>
      </c>
      <c r="L1648">
        <f>IF(AND($K1648=1,LEFT($A1648,3)="WB-"),SUMIFS(Winback!$D$2:$D$300,Winback!$K$2:$K$300,$D1648),0)</f>
        <v/>
      </c>
      <c r="M1648">
        <f>IF(OR($E1648=1,$G1648=1,SUMIFS(Registros!$J$2:$J$6000,Registros!$B$2:$B$6000,$A1648)&gt;0),1,0)</f>
        <v/>
      </c>
      <c r="N1648">
        <f>IF($J1648&gt;0,1,IF(COUNTIFS(Registros!$A$2:$A$6000,"CS",Registros!$B$2:$B$6000,$A1648,Registros!$K$2:$K$6000,"&lt;&gt;")&gt;0,1,0))</f>
        <v/>
      </c>
      <c r="O1648">
        <f>IF(AND($K1648=1,$E1648=0,$G1648=0,$I1648=0),"WINBACK",IF(AND($M1648=1,$N1648&gt;0),"CONVERGENTE",IF($M1648=1,"SOLO MÓVIL",IF($N1648&gt;0,"SOLO FIJO / INTERNET","SIN SERVICIOS"))))</f>
        <v/>
      </c>
      <c r="P1648">
        <f>IF($O1648="WINBACK","Recuperar (winback)",IF($O1648="CONVERGENTE","Upgrade / más líneas",IF($O1648="SOLO MÓVIL","Ofrecer fijo + internet (FLBBTV)",IF($O1648="SOLO FIJO / INTERNET","Ofrecer línea móvil Nextphone","Oferta completa (móvil + fijo + internet)"))))</f>
        <v/>
      </c>
      <c r="Q1648">
        <f>$F1648+$H1648+$L1648</f>
        <v/>
      </c>
      <c r="R1648">
        <f>IFERROR(VLOOKUP($A1648,Registros!$B$2:$G$6000,6,0),IFERROR(VLOOKUP($D1648,Winback!$B$2:$C$300,2,0),""))</f>
        <v/>
      </c>
      <c r="S1648">
        <f>IF($E1648=1,"NP","")&amp;IF($G1648=1,"+MOV","")&amp;IF($I1648=1,"+CS","")&amp;IF($K1648=1,"+WB","")</f>
        <v/>
      </c>
      <c r="T1648">
        <f>$E1648+$G1648+$I1648+$K1648</f>
        <v/>
      </c>
    </row>
    <row r="1649">
      <c r="A1649" t="inlineStr">
        <is>
          <t>324712880000</t>
        </is>
      </c>
      <c r="B1649" t="inlineStr">
        <is>
          <t>32471288</t>
        </is>
      </c>
      <c r="C1649" t="inlineStr">
        <is>
          <t>YERENIA LOPEZ CASTRO</t>
        </is>
      </c>
      <c r="D1649" t="inlineStr">
        <is>
          <t>YERENIALOPEZCASTRO</t>
        </is>
      </c>
      <c r="E1649">
        <f>IF(COUNTIFS(Registros!$A$2:$A$6000,"NP",Registros!$B$2:$B$6000,$A1649)&gt;0,1,0)</f>
        <v/>
      </c>
      <c r="F1649">
        <f>IF($E1649=1,SUMIFS(Registros!$F$2:$F$6000,Registros!$A$2:$A$6000,"NP",Registros!$B$2:$B$6000,$A1649),0)</f>
        <v/>
      </c>
      <c r="G1649">
        <f>IF(COUNTIFS(Registros!$A$2:$A$6000,"MOV",Registros!$B$2:$B$6000,$A1649)&gt;0,1,0)</f>
        <v/>
      </c>
      <c r="H1649">
        <f>IF($G1649=1,SUMIFS(Registros!$F$2:$F$6000,Registros!$A$2:$A$6000,"MOV",Registros!$B$2:$B$6000,$A1649),0)</f>
        <v/>
      </c>
      <c r="I1649">
        <f>IF(COUNTIFS(Registros!$A$2:$A$6000,"CS",Registros!$B$2:$B$6000,$A1649)&gt;0,1,0)</f>
        <v/>
      </c>
      <c r="J1649">
        <f>IF($I1649=1,SUMIFS(Registros!$I$2:$I$6000,Registros!$A$2:$A$6000,"CS",Registros!$B$2:$B$6000,$A1649),0)</f>
        <v/>
      </c>
      <c r="K1649">
        <f>IF(COUNTIFS(Winback!$K$2:$K$300,$D1649)&gt;0,1,0)</f>
        <v/>
      </c>
      <c r="L1649">
        <f>IF(AND($K1649=1,LEFT($A1649,3)="WB-"),SUMIFS(Winback!$D$2:$D$300,Winback!$K$2:$K$300,$D1649),0)</f>
        <v/>
      </c>
      <c r="M1649">
        <f>IF(OR($E1649=1,$G1649=1,SUMIFS(Registros!$J$2:$J$6000,Registros!$B$2:$B$6000,$A1649)&gt;0),1,0)</f>
        <v/>
      </c>
      <c r="N1649">
        <f>IF($J1649&gt;0,1,IF(COUNTIFS(Registros!$A$2:$A$6000,"CS",Registros!$B$2:$B$6000,$A1649,Registros!$K$2:$K$6000,"&lt;&gt;")&gt;0,1,0))</f>
        <v/>
      </c>
      <c r="O1649">
        <f>IF(AND($K1649=1,$E1649=0,$G1649=0,$I1649=0),"WINBACK",IF(AND($M1649=1,$N1649&gt;0),"CONVERGENTE",IF($M1649=1,"SOLO MÓVIL",IF($N1649&gt;0,"SOLO FIJO / INTERNET","SIN SERVICIOS"))))</f>
        <v/>
      </c>
      <c r="P1649">
        <f>IF($O1649="WINBACK","Recuperar (winback)",IF($O1649="CONVERGENTE","Upgrade / más líneas",IF($O1649="SOLO MÓVIL","Ofrecer fijo + internet (FLBBTV)",IF($O1649="SOLO FIJO / INTERNET","Ofrecer línea móvil Nextphone","Oferta completa (móvil + fijo + internet)"))))</f>
        <v/>
      </c>
      <c r="Q1649">
        <f>$F1649+$H1649+$L1649</f>
        <v/>
      </c>
      <c r="R1649">
        <f>IFERROR(VLOOKUP($A1649,Registros!$B$2:$G$6000,6,0),IFERROR(VLOOKUP($D1649,Winback!$B$2:$C$300,2,0),""))</f>
        <v/>
      </c>
      <c r="S1649">
        <f>IF($E1649=1,"NP","")&amp;IF($G1649=1,"+MOV","")&amp;IF($I1649=1,"+CS","")&amp;IF($K1649=1,"+WB","")</f>
        <v/>
      </c>
      <c r="T1649">
        <f>$E1649+$G1649+$I1649+$K1649</f>
        <v/>
      </c>
    </row>
    <row r="1650">
      <c r="A1650" t="inlineStr">
        <is>
          <t>359065570000</t>
        </is>
      </c>
      <c r="B1650" t="inlineStr">
        <is>
          <t>35906557</t>
        </is>
      </c>
      <c r="C1650" t="inlineStr">
        <is>
          <t>DIEGO ORTEGA</t>
        </is>
      </c>
      <c r="D1650" t="inlineStr">
        <is>
          <t>DIEGOORTEGA</t>
        </is>
      </c>
      <c r="E1650">
        <f>IF(COUNTIFS(Registros!$A$2:$A$6000,"NP",Registros!$B$2:$B$6000,$A1650)&gt;0,1,0)</f>
        <v/>
      </c>
      <c r="F1650">
        <f>IF($E1650=1,SUMIFS(Registros!$F$2:$F$6000,Registros!$A$2:$A$6000,"NP",Registros!$B$2:$B$6000,$A1650),0)</f>
        <v/>
      </c>
      <c r="G1650">
        <f>IF(COUNTIFS(Registros!$A$2:$A$6000,"MOV",Registros!$B$2:$B$6000,$A1650)&gt;0,1,0)</f>
        <v/>
      </c>
      <c r="H1650">
        <f>IF($G1650=1,SUMIFS(Registros!$F$2:$F$6000,Registros!$A$2:$A$6000,"MOV",Registros!$B$2:$B$6000,$A1650),0)</f>
        <v/>
      </c>
      <c r="I1650">
        <f>IF(COUNTIFS(Registros!$A$2:$A$6000,"CS",Registros!$B$2:$B$6000,$A1650)&gt;0,1,0)</f>
        <v/>
      </c>
      <c r="J1650">
        <f>IF($I1650=1,SUMIFS(Registros!$I$2:$I$6000,Registros!$A$2:$A$6000,"CS",Registros!$B$2:$B$6000,$A1650),0)</f>
        <v/>
      </c>
      <c r="K1650">
        <f>IF(COUNTIFS(Winback!$K$2:$K$300,$D1650)&gt;0,1,0)</f>
        <v/>
      </c>
      <c r="L1650">
        <f>IF(AND($K1650=1,LEFT($A1650,3)="WB-"),SUMIFS(Winback!$D$2:$D$300,Winback!$K$2:$K$300,$D1650),0)</f>
        <v/>
      </c>
      <c r="M1650">
        <f>IF(OR($E1650=1,$G1650=1,SUMIFS(Registros!$J$2:$J$6000,Registros!$B$2:$B$6000,$A1650)&gt;0),1,0)</f>
        <v/>
      </c>
      <c r="N1650">
        <f>IF($J1650&gt;0,1,IF(COUNTIFS(Registros!$A$2:$A$6000,"CS",Registros!$B$2:$B$6000,$A1650,Registros!$K$2:$K$6000,"&lt;&gt;")&gt;0,1,0))</f>
        <v/>
      </c>
      <c r="O1650">
        <f>IF(AND($K1650=1,$E1650=0,$G1650=0,$I1650=0),"WINBACK",IF(AND($M1650=1,$N1650&gt;0),"CONVERGENTE",IF($M1650=1,"SOLO MÓVIL",IF($N1650&gt;0,"SOLO FIJO / INTERNET","SIN SERVICIOS"))))</f>
        <v/>
      </c>
      <c r="P1650">
        <f>IF($O1650="WINBACK","Recuperar (winback)",IF($O1650="CONVERGENTE","Upgrade / más líneas",IF($O1650="SOLO MÓVIL","Ofrecer fijo + internet (FLBBTV)",IF($O1650="SOLO FIJO / INTERNET","Ofrecer línea móvil Nextphone","Oferta completa (móvil + fijo + internet)"))))</f>
        <v/>
      </c>
      <c r="Q1650">
        <f>$F1650+$H1650+$L1650</f>
        <v/>
      </c>
      <c r="R1650">
        <f>IFERROR(VLOOKUP($A1650,Registros!$B$2:$G$6000,6,0),IFERROR(VLOOKUP($D1650,Winback!$B$2:$C$300,2,0),""))</f>
        <v/>
      </c>
      <c r="S1650">
        <f>IF($E1650=1,"NP","")&amp;IF($G1650=1,"+MOV","")&amp;IF($I1650=1,"+CS","")&amp;IF($K1650=1,"+WB","")</f>
        <v/>
      </c>
      <c r="T1650">
        <f>$E1650+$G1650+$I1650+$K1650</f>
        <v/>
      </c>
    </row>
    <row r="1651">
      <c r="A1651" t="inlineStr">
        <is>
          <t>344122250000</t>
        </is>
      </c>
      <c r="B1651" t="inlineStr">
        <is>
          <t>34412225</t>
        </is>
      </c>
      <c r="C1651" t="inlineStr">
        <is>
          <t>LIBRADA DEL CARMEN PINTO</t>
        </is>
      </c>
      <c r="D1651" t="inlineStr">
        <is>
          <t>LIBRADADELCARMENPINTO</t>
        </is>
      </c>
      <c r="E1651">
        <f>IF(COUNTIFS(Registros!$A$2:$A$6000,"NP",Registros!$B$2:$B$6000,$A1651)&gt;0,1,0)</f>
        <v/>
      </c>
      <c r="F1651">
        <f>IF($E1651=1,SUMIFS(Registros!$F$2:$F$6000,Registros!$A$2:$A$6000,"NP",Registros!$B$2:$B$6000,$A1651),0)</f>
        <v/>
      </c>
      <c r="G1651">
        <f>IF(COUNTIFS(Registros!$A$2:$A$6000,"MOV",Registros!$B$2:$B$6000,$A1651)&gt;0,1,0)</f>
        <v/>
      </c>
      <c r="H1651">
        <f>IF($G1651=1,SUMIFS(Registros!$F$2:$F$6000,Registros!$A$2:$A$6000,"MOV",Registros!$B$2:$B$6000,$A1651),0)</f>
        <v/>
      </c>
      <c r="I1651">
        <f>IF(COUNTIFS(Registros!$A$2:$A$6000,"CS",Registros!$B$2:$B$6000,$A1651)&gt;0,1,0)</f>
        <v/>
      </c>
      <c r="J1651">
        <f>IF($I1651=1,SUMIFS(Registros!$I$2:$I$6000,Registros!$A$2:$A$6000,"CS",Registros!$B$2:$B$6000,$A1651),0)</f>
        <v/>
      </c>
      <c r="K1651">
        <f>IF(COUNTIFS(Winback!$K$2:$K$300,$D1651)&gt;0,1,0)</f>
        <v/>
      </c>
      <c r="L1651">
        <f>IF(AND($K1651=1,LEFT($A1651,3)="WB-"),SUMIFS(Winback!$D$2:$D$300,Winback!$K$2:$K$300,$D1651),0)</f>
        <v/>
      </c>
      <c r="M1651">
        <f>IF(OR($E1651=1,$G1651=1,SUMIFS(Registros!$J$2:$J$6000,Registros!$B$2:$B$6000,$A1651)&gt;0),1,0)</f>
        <v/>
      </c>
      <c r="N1651">
        <f>IF($J1651&gt;0,1,IF(COUNTIFS(Registros!$A$2:$A$6000,"CS",Registros!$B$2:$B$6000,$A1651,Registros!$K$2:$K$6000,"&lt;&gt;")&gt;0,1,0))</f>
        <v/>
      </c>
      <c r="O1651">
        <f>IF(AND($K1651=1,$E1651=0,$G1651=0,$I1651=0),"WINBACK",IF(AND($M1651=1,$N1651&gt;0),"CONVERGENTE",IF($M1651=1,"SOLO MÓVIL",IF($N1651&gt;0,"SOLO FIJO / INTERNET","SIN SERVICIOS"))))</f>
        <v/>
      </c>
      <c r="P1651">
        <f>IF($O1651="WINBACK","Recuperar (winback)",IF($O1651="CONVERGENTE","Upgrade / más líneas",IF($O1651="SOLO MÓVIL","Ofrecer fijo + internet (FLBBTV)",IF($O1651="SOLO FIJO / INTERNET","Ofrecer línea móvil Nextphone","Oferta completa (móvil + fijo + internet)"))))</f>
        <v/>
      </c>
      <c r="Q1651">
        <f>$F1651+$H1651+$L1651</f>
        <v/>
      </c>
      <c r="R1651">
        <f>IFERROR(VLOOKUP($A1651,Registros!$B$2:$G$6000,6,0),IFERROR(VLOOKUP($D1651,Winback!$B$2:$C$300,2,0),""))</f>
        <v/>
      </c>
      <c r="S1651">
        <f>IF($E1651=1,"NP","")&amp;IF($G1651=1,"+MOV","")&amp;IF($I1651=1,"+CS","")&amp;IF($K1651=1,"+WB","")</f>
        <v/>
      </c>
      <c r="T1651">
        <f>$E1651+$G1651+$I1651+$K1651</f>
        <v/>
      </c>
    </row>
    <row r="1652">
      <c r="A1652" t="inlineStr">
        <is>
          <t>356162500000</t>
        </is>
      </c>
      <c r="B1652" t="inlineStr">
        <is>
          <t>35616250</t>
        </is>
      </c>
      <c r="C1652" t="inlineStr">
        <is>
          <t>YAMILETH VELÁSQUEZ</t>
        </is>
      </c>
      <c r="D1652" t="inlineStr">
        <is>
          <t>YAMILETHVELASQUEZ</t>
        </is>
      </c>
      <c r="E1652">
        <f>IF(COUNTIFS(Registros!$A$2:$A$6000,"NP",Registros!$B$2:$B$6000,$A1652)&gt;0,1,0)</f>
        <v/>
      </c>
      <c r="F1652">
        <f>IF($E1652=1,SUMIFS(Registros!$F$2:$F$6000,Registros!$A$2:$A$6000,"NP",Registros!$B$2:$B$6000,$A1652),0)</f>
        <v/>
      </c>
      <c r="G1652">
        <f>IF(COUNTIFS(Registros!$A$2:$A$6000,"MOV",Registros!$B$2:$B$6000,$A1652)&gt;0,1,0)</f>
        <v/>
      </c>
      <c r="H1652">
        <f>IF($G1652=1,SUMIFS(Registros!$F$2:$F$6000,Registros!$A$2:$A$6000,"MOV",Registros!$B$2:$B$6000,$A1652),0)</f>
        <v/>
      </c>
      <c r="I1652">
        <f>IF(COUNTIFS(Registros!$A$2:$A$6000,"CS",Registros!$B$2:$B$6000,$A1652)&gt;0,1,0)</f>
        <v/>
      </c>
      <c r="J1652">
        <f>IF($I1652=1,SUMIFS(Registros!$I$2:$I$6000,Registros!$A$2:$A$6000,"CS",Registros!$B$2:$B$6000,$A1652),0)</f>
        <v/>
      </c>
      <c r="K1652">
        <f>IF(COUNTIFS(Winback!$K$2:$K$300,$D1652)&gt;0,1,0)</f>
        <v/>
      </c>
      <c r="L1652">
        <f>IF(AND($K1652=1,LEFT($A1652,3)="WB-"),SUMIFS(Winback!$D$2:$D$300,Winback!$K$2:$K$300,$D1652),0)</f>
        <v/>
      </c>
      <c r="M1652">
        <f>IF(OR($E1652=1,$G1652=1,SUMIFS(Registros!$J$2:$J$6000,Registros!$B$2:$B$6000,$A1652)&gt;0),1,0)</f>
        <v/>
      </c>
      <c r="N1652">
        <f>IF($J1652&gt;0,1,IF(COUNTIFS(Registros!$A$2:$A$6000,"CS",Registros!$B$2:$B$6000,$A1652,Registros!$K$2:$K$6000,"&lt;&gt;")&gt;0,1,0))</f>
        <v/>
      </c>
      <c r="O1652">
        <f>IF(AND($K1652=1,$E1652=0,$G1652=0,$I1652=0),"WINBACK",IF(AND($M1652=1,$N1652&gt;0),"CONVERGENTE",IF($M1652=1,"SOLO MÓVIL",IF($N1652&gt;0,"SOLO FIJO / INTERNET","SIN SERVICIOS"))))</f>
        <v/>
      </c>
      <c r="P1652">
        <f>IF($O1652="WINBACK","Recuperar (winback)",IF($O1652="CONVERGENTE","Upgrade / más líneas",IF($O1652="SOLO MÓVIL","Ofrecer fijo + internet (FLBBTV)",IF($O1652="SOLO FIJO / INTERNET","Ofrecer línea móvil Nextphone","Oferta completa (móvil + fijo + internet)"))))</f>
        <v/>
      </c>
      <c r="Q1652">
        <f>$F1652+$H1652+$L1652</f>
        <v/>
      </c>
      <c r="R1652">
        <f>IFERROR(VLOOKUP($A1652,Registros!$B$2:$G$6000,6,0),IFERROR(VLOOKUP($D1652,Winback!$B$2:$C$300,2,0),""))</f>
        <v/>
      </c>
      <c r="S1652">
        <f>IF($E1652=1,"NP","")&amp;IF($G1652=1,"+MOV","")&amp;IF($I1652=1,"+CS","")&amp;IF($K1652=1,"+WB","")</f>
        <v/>
      </c>
      <c r="T1652">
        <f>$E1652+$G1652+$I1652+$K1652</f>
        <v/>
      </c>
    </row>
    <row r="1653">
      <c r="A1653" t="inlineStr">
        <is>
          <t>334141580000</t>
        </is>
      </c>
      <c r="B1653" t="inlineStr">
        <is>
          <t>33414158</t>
        </is>
      </c>
      <c r="C1653" t="inlineStr">
        <is>
          <t>Yuliana Morales</t>
        </is>
      </c>
      <c r="D1653" t="inlineStr">
        <is>
          <t>YULIANAMORALES</t>
        </is>
      </c>
      <c r="E1653">
        <f>IF(COUNTIFS(Registros!$A$2:$A$6000,"NP",Registros!$B$2:$B$6000,$A1653)&gt;0,1,0)</f>
        <v/>
      </c>
      <c r="F1653">
        <f>IF($E1653=1,SUMIFS(Registros!$F$2:$F$6000,Registros!$A$2:$A$6000,"NP",Registros!$B$2:$B$6000,$A1653),0)</f>
        <v/>
      </c>
      <c r="G1653">
        <f>IF(COUNTIFS(Registros!$A$2:$A$6000,"MOV",Registros!$B$2:$B$6000,$A1653)&gt;0,1,0)</f>
        <v/>
      </c>
      <c r="H1653">
        <f>IF($G1653=1,SUMIFS(Registros!$F$2:$F$6000,Registros!$A$2:$A$6000,"MOV",Registros!$B$2:$B$6000,$A1653),0)</f>
        <v/>
      </c>
      <c r="I1653">
        <f>IF(COUNTIFS(Registros!$A$2:$A$6000,"CS",Registros!$B$2:$B$6000,$A1653)&gt;0,1,0)</f>
        <v/>
      </c>
      <c r="J1653">
        <f>IF($I1653=1,SUMIFS(Registros!$I$2:$I$6000,Registros!$A$2:$A$6000,"CS",Registros!$B$2:$B$6000,$A1653),0)</f>
        <v/>
      </c>
      <c r="K1653">
        <f>IF(COUNTIFS(Winback!$K$2:$K$300,$D1653)&gt;0,1,0)</f>
        <v/>
      </c>
      <c r="L1653">
        <f>IF(AND($K1653=1,LEFT($A1653,3)="WB-"),SUMIFS(Winback!$D$2:$D$300,Winback!$K$2:$K$300,$D1653),0)</f>
        <v/>
      </c>
      <c r="M1653">
        <f>IF(OR($E1653=1,$G1653=1,SUMIFS(Registros!$J$2:$J$6000,Registros!$B$2:$B$6000,$A1653)&gt;0),1,0)</f>
        <v/>
      </c>
      <c r="N1653">
        <f>IF($J1653&gt;0,1,IF(COUNTIFS(Registros!$A$2:$A$6000,"CS",Registros!$B$2:$B$6000,$A1653,Registros!$K$2:$K$6000,"&lt;&gt;")&gt;0,1,0))</f>
        <v/>
      </c>
      <c r="O1653">
        <f>IF(AND($K1653=1,$E1653=0,$G1653=0,$I1653=0),"WINBACK",IF(AND($M1653=1,$N1653&gt;0),"CONVERGENTE",IF($M1653=1,"SOLO MÓVIL",IF($N1653&gt;0,"SOLO FIJO / INTERNET","SIN SERVICIOS"))))</f>
        <v/>
      </c>
      <c r="P1653">
        <f>IF($O1653="WINBACK","Recuperar (winback)",IF($O1653="CONVERGENTE","Upgrade / más líneas",IF($O1653="SOLO MÓVIL","Ofrecer fijo + internet (FLBBTV)",IF($O1653="SOLO FIJO / INTERNET","Ofrecer línea móvil Nextphone","Oferta completa (móvil + fijo + internet)"))))</f>
        <v/>
      </c>
      <c r="Q1653">
        <f>$F1653+$H1653+$L1653</f>
        <v/>
      </c>
      <c r="R1653">
        <f>IFERROR(VLOOKUP($A1653,Registros!$B$2:$G$6000,6,0),IFERROR(VLOOKUP($D1653,Winback!$B$2:$C$300,2,0),""))</f>
        <v/>
      </c>
      <c r="S1653">
        <f>IF($E1653=1,"NP","")&amp;IF($G1653=1,"+MOV","")&amp;IF($I1653=1,"+CS","")&amp;IF($K1653=1,"+WB","")</f>
        <v/>
      </c>
      <c r="T1653">
        <f>$E1653+$G1653+$I1653+$K1653</f>
        <v/>
      </c>
    </row>
    <row r="1654">
      <c r="A1654" t="inlineStr">
        <is>
          <t>353356890000</t>
        </is>
      </c>
      <c r="B1654" t="inlineStr">
        <is>
          <t>35335689</t>
        </is>
      </c>
      <c r="C1654" t="inlineStr">
        <is>
          <t>ADRIANO A ORTEGA C</t>
        </is>
      </c>
      <c r="D1654" t="inlineStr">
        <is>
          <t>ADRIANOAORTEGAC</t>
        </is>
      </c>
      <c r="E1654">
        <f>IF(COUNTIFS(Registros!$A$2:$A$6000,"NP",Registros!$B$2:$B$6000,$A1654)&gt;0,1,0)</f>
        <v/>
      </c>
      <c r="F1654">
        <f>IF($E1654=1,SUMIFS(Registros!$F$2:$F$6000,Registros!$A$2:$A$6000,"NP",Registros!$B$2:$B$6000,$A1654),0)</f>
        <v/>
      </c>
      <c r="G1654">
        <f>IF(COUNTIFS(Registros!$A$2:$A$6000,"MOV",Registros!$B$2:$B$6000,$A1654)&gt;0,1,0)</f>
        <v/>
      </c>
      <c r="H1654">
        <f>IF($G1654=1,SUMIFS(Registros!$F$2:$F$6000,Registros!$A$2:$A$6000,"MOV",Registros!$B$2:$B$6000,$A1654),0)</f>
        <v/>
      </c>
      <c r="I1654">
        <f>IF(COUNTIFS(Registros!$A$2:$A$6000,"CS",Registros!$B$2:$B$6000,$A1654)&gt;0,1,0)</f>
        <v/>
      </c>
      <c r="J1654">
        <f>IF($I1654=1,SUMIFS(Registros!$I$2:$I$6000,Registros!$A$2:$A$6000,"CS",Registros!$B$2:$B$6000,$A1654),0)</f>
        <v/>
      </c>
      <c r="K1654">
        <f>IF(COUNTIFS(Winback!$K$2:$K$300,$D1654)&gt;0,1,0)</f>
        <v/>
      </c>
      <c r="L1654">
        <f>IF(AND($K1654=1,LEFT($A1654,3)="WB-"),SUMIFS(Winback!$D$2:$D$300,Winback!$K$2:$K$300,$D1654),0)</f>
        <v/>
      </c>
      <c r="M1654">
        <f>IF(OR($E1654=1,$G1654=1,SUMIFS(Registros!$J$2:$J$6000,Registros!$B$2:$B$6000,$A1654)&gt;0),1,0)</f>
        <v/>
      </c>
      <c r="N1654">
        <f>IF($J1654&gt;0,1,IF(COUNTIFS(Registros!$A$2:$A$6000,"CS",Registros!$B$2:$B$6000,$A1654,Registros!$K$2:$K$6000,"&lt;&gt;")&gt;0,1,0))</f>
        <v/>
      </c>
      <c r="O1654">
        <f>IF(AND($K1654=1,$E1654=0,$G1654=0,$I1654=0),"WINBACK",IF(AND($M1654=1,$N1654&gt;0),"CONVERGENTE",IF($M1654=1,"SOLO MÓVIL",IF($N1654&gt;0,"SOLO FIJO / INTERNET","SIN SERVICIOS"))))</f>
        <v/>
      </c>
      <c r="P1654">
        <f>IF($O1654="WINBACK","Recuperar (winback)",IF($O1654="CONVERGENTE","Upgrade / más líneas",IF($O1654="SOLO MÓVIL","Ofrecer fijo + internet (FLBBTV)",IF($O1654="SOLO FIJO / INTERNET","Ofrecer línea móvil Nextphone","Oferta completa (móvil + fijo + internet)"))))</f>
        <v/>
      </c>
      <c r="Q1654">
        <f>$F1654+$H1654+$L1654</f>
        <v/>
      </c>
      <c r="R1654">
        <f>IFERROR(VLOOKUP($A1654,Registros!$B$2:$G$6000,6,0),IFERROR(VLOOKUP($D1654,Winback!$B$2:$C$300,2,0),""))</f>
        <v/>
      </c>
      <c r="S1654">
        <f>IF($E1654=1,"NP","")&amp;IF($G1654=1,"+MOV","")&amp;IF($I1654=1,"+CS","")&amp;IF($K1654=1,"+WB","")</f>
        <v/>
      </c>
      <c r="T1654">
        <f>$E1654+$G1654+$I1654+$K1654</f>
        <v/>
      </c>
    </row>
    <row r="1655">
      <c r="A1655" t="inlineStr">
        <is>
          <t>358265100000</t>
        </is>
      </c>
      <c r="B1655" t="inlineStr">
        <is>
          <t>35826510</t>
        </is>
      </c>
      <c r="C1655" t="inlineStr">
        <is>
          <t>IRIELKA MARINA RODRIGUEZ MORENO</t>
        </is>
      </c>
      <c r="D1655" t="inlineStr">
        <is>
          <t>IRIELKAMARINARODRIGUEZMORENO</t>
        </is>
      </c>
      <c r="E1655">
        <f>IF(COUNTIFS(Registros!$A$2:$A$6000,"NP",Registros!$B$2:$B$6000,$A1655)&gt;0,1,0)</f>
        <v/>
      </c>
      <c r="F1655">
        <f>IF($E1655=1,SUMIFS(Registros!$F$2:$F$6000,Registros!$A$2:$A$6000,"NP",Registros!$B$2:$B$6000,$A1655),0)</f>
        <v/>
      </c>
      <c r="G1655">
        <f>IF(COUNTIFS(Registros!$A$2:$A$6000,"MOV",Registros!$B$2:$B$6000,$A1655)&gt;0,1,0)</f>
        <v/>
      </c>
      <c r="H1655">
        <f>IF($G1655=1,SUMIFS(Registros!$F$2:$F$6000,Registros!$A$2:$A$6000,"MOV",Registros!$B$2:$B$6000,$A1655),0)</f>
        <v/>
      </c>
      <c r="I1655">
        <f>IF(COUNTIFS(Registros!$A$2:$A$6000,"CS",Registros!$B$2:$B$6000,$A1655)&gt;0,1,0)</f>
        <v/>
      </c>
      <c r="J1655">
        <f>IF($I1655=1,SUMIFS(Registros!$I$2:$I$6000,Registros!$A$2:$A$6000,"CS",Registros!$B$2:$B$6000,$A1655),0)</f>
        <v/>
      </c>
      <c r="K1655">
        <f>IF(COUNTIFS(Winback!$K$2:$K$300,$D1655)&gt;0,1,0)</f>
        <v/>
      </c>
      <c r="L1655">
        <f>IF(AND($K1655=1,LEFT($A1655,3)="WB-"),SUMIFS(Winback!$D$2:$D$300,Winback!$K$2:$K$300,$D1655),0)</f>
        <v/>
      </c>
      <c r="M1655">
        <f>IF(OR($E1655=1,$G1655=1,SUMIFS(Registros!$J$2:$J$6000,Registros!$B$2:$B$6000,$A1655)&gt;0),1,0)</f>
        <v/>
      </c>
      <c r="N1655">
        <f>IF($J1655&gt;0,1,IF(COUNTIFS(Registros!$A$2:$A$6000,"CS",Registros!$B$2:$B$6000,$A1655,Registros!$K$2:$K$6000,"&lt;&gt;")&gt;0,1,0))</f>
        <v/>
      </c>
      <c r="O1655">
        <f>IF(AND($K1655=1,$E1655=0,$G1655=0,$I1655=0),"WINBACK",IF(AND($M1655=1,$N1655&gt;0),"CONVERGENTE",IF($M1655=1,"SOLO MÓVIL",IF($N1655&gt;0,"SOLO FIJO / INTERNET","SIN SERVICIOS"))))</f>
        <v/>
      </c>
      <c r="P1655">
        <f>IF($O1655="WINBACK","Recuperar (winback)",IF($O1655="CONVERGENTE","Upgrade / más líneas",IF($O1655="SOLO MÓVIL","Ofrecer fijo + internet (FLBBTV)",IF($O1655="SOLO FIJO / INTERNET","Ofrecer línea móvil Nextphone","Oferta completa (móvil + fijo + internet)"))))</f>
        <v/>
      </c>
      <c r="Q1655">
        <f>$F1655+$H1655+$L1655</f>
        <v/>
      </c>
      <c r="R1655">
        <f>IFERROR(VLOOKUP($A1655,Registros!$B$2:$G$6000,6,0),IFERROR(VLOOKUP($D1655,Winback!$B$2:$C$300,2,0),""))</f>
        <v/>
      </c>
      <c r="S1655">
        <f>IF($E1655=1,"NP","")&amp;IF($G1655=1,"+MOV","")&amp;IF($I1655=1,"+CS","")&amp;IF($K1655=1,"+WB","")</f>
        <v/>
      </c>
      <c r="T1655">
        <f>$E1655+$G1655+$I1655+$K1655</f>
        <v/>
      </c>
    </row>
    <row r="1656">
      <c r="A1656" t="inlineStr">
        <is>
          <t>327239600100</t>
        </is>
      </c>
      <c r="B1656" t="inlineStr">
        <is>
          <t>32723960</t>
        </is>
      </c>
      <c r="C1656" t="inlineStr">
        <is>
          <t>Katia Solis Cano</t>
        </is>
      </c>
      <c r="D1656" t="inlineStr">
        <is>
          <t>KATIASOLISCANO</t>
        </is>
      </c>
      <c r="E1656">
        <f>IF(COUNTIFS(Registros!$A$2:$A$6000,"NP",Registros!$B$2:$B$6000,$A1656)&gt;0,1,0)</f>
        <v/>
      </c>
      <c r="F1656">
        <f>IF($E1656=1,SUMIFS(Registros!$F$2:$F$6000,Registros!$A$2:$A$6000,"NP",Registros!$B$2:$B$6000,$A1656),0)</f>
        <v/>
      </c>
      <c r="G1656">
        <f>IF(COUNTIFS(Registros!$A$2:$A$6000,"MOV",Registros!$B$2:$B$6000,$A1656)&gt;0,1,0)</f>
        <v/>
      </c>
      <c r="H1656">
        <f>IF($G1656=1,SUMIFS(Registros!$F$2:$F$6000,Registros!$A$2:$A$6000,"MOV",Registros!$B$2:$B$6000,$A1656),0)</f>
        <v/>
      </c>
      <c r="I1656">
        <f>IF(COUNTIFS(Registros!$A$2:$A$6000,"CS",Registros!$B$2:$B$6000,$A1656)&gt;0,1,0)</f>
        <v/>
      </c>
      <c r="J1656">
        <f>IF($I1656=1,SUMIFS(Registros!$I$2:$I$6000,Registros!$A$2:$A$6000,"CS",Registros!$B$2:$B$6000,$A1656),0)</f>
        <v/>
      </c>
      <c r="K1656">
        <f>IF(COUNTIFS(Winback!$K$2:$K$300,$D1656)&gt;0,1,0)</f>
        <v/>
      </c>
      <c r="L1656">
        <f>IF(AND($K1656=1,LEFT($A1656,3)="WB-"),SUMIFS(Winback!$D$2:$D$300,Winback!$K$2:$K$300,$D1656),0)</f>
        <v/>
      </c>
      <c r="M1656">
        <f>IF(OR($E1656=1,$G1656=1,SUMIFS(Registros!$J$2:$J$6000,Registros!$B$2:$B$6000,$A1656)&gt;0),1,0)</f>
        <v/>
      </c>
      <c r="N1656">
        <f>IF($J1656&gt;0,1,IF(COUNTIFS(Registros!$A$2:$A$6000,"CS",Registros!$B$2:$B$6000,$A1656,Registros!$K$2:$K$6000,"&lt;&gt;")&gt;0,1,0))</f>
        <v/>
      </c>
      <c r="O1656">
        <f>IF(AND($K1656=1,$E1656=0,$G1656=0,$I1656=0),"WINBACK",IF(AND($M1656=1,$N1656&gt;0),"CONVERGENTE",IF($M1656=1,"SOLO MÓVIL",IF($N1656&gt;0,"SOLO FIJO / INTERNET","SIN SERVICIOS"))))</f>
        <v/>
      </c>
      <c r="P1656">
        <f>IF($O1656="WINBACK","Recuperar (winback)",IF($O1656="CONVERGENTE","Upgrade / más líneas",IF($O1656="SOLO MÓVIL","Ofrecer fijo + internet (FLBBTV)",IF($O1656="SOLO FIJO / INTERNET","Ofrecer línea móvil Nextphone","Oferta completa (móvil + fijo + internet)"))))</f>
        <v/>
      </c>
      <c r="Q1656">
        <f>$F1656+$H1656+$L1656</f>
        <v/>
      </c>
      <c r="R1656">
        <f>IFERROR(VLOOKUP($A1656,Registros!$B$2:$G$6000,6,0),IFERROR(VLOOKUP($D1656,Winback!$B$2:$C$300,2,0),""))</f>
        <v/>
      </c>
      <c r="S1656">
        <f>IF($E1656=1,"NP","")&amp;IF($G1656=1,"+MOV","")&amp;IF($I1656=1,"+CS","")&amp;IF($K1656=1,"+WB","")</f>
        <v/>
      </c>
      <c r="T1656">
        <f>$E1656+$G1656+$I1656+$K1656</f>
        <v/>
      </c>
    </row>
    <row r="1657">
      <c r="A1657" t="inlineStr">
        <is>
          <t>362047180000</t>
        </is>
      </c>
      <c r="B1657" t="inlineStr">
        <is>
          <t>36204718</t>
        </is>
      </c>
      <c r="C1657" t="inlineStr">
        <is>
          <t>URIEL RAMIREZ</t>
        </is>
      </c>
      <c r="D1657" t="inlineStr">
        <is>
          <t>URIELRAMIREZ</t>
        </is>
      </c>
      <c r="E1657">
        <f>IF(COUNTIFS(Registros!$A$2:$A$6000,"NP",Registros!$B$2:$B$6000,$A1657)&gt;0,1,0)</f>
        <v/>
      </c>
      <c r="F1657">
        <f>IF($E1657=1,SUMIFS(Registros!$F$2:$F$6000,Registros!$A$2:$A$6000,"NP",Registros!$B$2:$B$6000,$A1657),0)</f>
        <v/>
      </c>
      <c r="G1657">
        <f>IF(COUNTIFS(Registros!$A$2:$A$6000,"MOV",Registros!$B$2:$B$6000,$A1657)&gt;0,1,0)</f>
        <v/>
      </c>
      <c r="H1657">
        <f>IF($G1657=1,SUMIFS(Registros!$F$2:$F$6000,Registros!$A$2:$A$6000,"MOV",Registros!$B$2:$B$6000,$A1657),0)</f>
        <v/>
      </c>
      <c r="I1657">
        <f>IF(COUNTIFS(Registros!$A$2:$A$6000,"CS",Registros!$B$2:$B$6000,$A1657)&gt;0,1,0)</f>
        <v/>
      </c>
      <c r="J1657">
        <f>IF($I1657=1,SUMIFS(Registros!$I$2:$I$6000,Registros!$A$2:$A$6000,"CS",Registros!$B$2:$B$6000,$A1657),0)</f>
        <v/>
      </c>
      <c r="K1657">
        <f>IF(COUNTIFS(Winback!$K$2:$K$300,$D1657)&gt;0,1,0)</f>
        <v/>
      </c>
      <c r="L1657">
        <f>IF(AND($K1657=1,LEFT($A1657,3)="WB-"),SUMIFS(Winback!$D$2:$D$300,Winback!$K$2:$K$300,$D1657),0)</f>
        <v/>
      </c>
      <c r="M1657">
        <f>IF(OR($E1657=1,$G1657=1,SUMIFS(Registros!$J$2:$J$6000,Registros!$B$2:$B$6000,$A1657)&gt;0),1,0)</f>
        <v/>
      </c>
      <c r="N1657">
        <f>IF($J1657&gt;0,1,IF(COUNTIFS(Registros!$A$2:$A$6000,"CS",Registros!$B$2:$B$6000,$A1657,Registros!$K$2:$K$6000,"&lt;&gt;")&gt;0,1,0))</f>
        <v/>
      </c>
      <c r="O1657">
        <f>IF(AND($K1657=1,$E1657=0,$G1657=0,$I1657=0),"WINBACK",IF(AND($M1657=1,$N1657&gt;0),"CONVERGENTE",IF($M1657=1,"SOLO MÓVIL",IF($N1657&gt;0,"SOLO FIJO / INTERNET","SIN SERVICIOS"))))</f>
        <v/>
      </c>
      <c r="P1657">
        <f>IF($O1657="WINBACK","Recuperar (winback)",IF($O1657="CONVERGENTE","Upgrade / más líneas",IF($O1657="SOLO MÓVIL","Ofrecer fijo + internet (FLBBTV)",IF($O1657="SOLO FIJO / INTERNET","Ofrecer línea móvil Nextphone","Oferta completa (móvil + fijo + internet)"))))</f>
        <v/>
      </c>
      <c r="Q1657">
        <f>$F1657+$H1657+$L1657</f>
        <v/>
      </c>
      <c r="R1657">
        <f>IFERROR(VLOOKUP($A1657,Registros!$B$2:$G$6000,6,0),IFERROR(VLOOKUP($D1657,Winback!$B$2:$C$300,2,0),""))</f>
        <v/>
      </c>
      <c r="S1657">
        <f>IF($E1657=1,"NP","")&amp;IF($G1657=1,"+MOV","")&amp;IF($I1657=1,"+CS","")&amp;IF($K1657=1,"+WB","")</f>
        <v/>
      </c>
      <c r="T1657">
        <f>$E1657+$G1657+$I1657+$K1657</f>
        <v/>
      </c>
    </row>
    <row r="1658">
      <c r="A1658" t="inlineStr">
        <is>
          <t>312217310000</t>
        </is>
      </c>
      <c r="B1658" t="inlineStr">
        <is>
          <t>31221731</t>
        </is>
      </c>
      <c r="C1658" t="inlineStr">
        <is>
          <t>ALEX ABDIEL ALONSO</t>
        </is>
      </c>
      <c r="D1658" t="inlineStr">
        <is>
          <t>ALEXABDIELALONSO</t>
        </is>
      </c>
      <c r="E1658">
        <f>IF(COUNTIFS(Registros!$A$2:$A$6000,"NP",Registros!$B$2:$B$6000,$A1658)&gt;0,1,0)</f>
        <v/>
      </c>
      <c r="F1658">
        <f>IF($E1658=1,SUMIFS(Registros!$F$2:$F$6000,Registros!$A$2:$A$6000,"NP",Registros!$B$2:$B$6000,$A1658),0)</f>
        <v/>
      </c>
      <c r="G1658">
        <f>IF(COUNTIFS(Registros!$A$2:$A$6000,"MOV",Registros!$B$2:$B$6000,$A1658)&gt;0,1,0)</f>
        <v/>
      </c>
      <c r="H1658">
        <f>IF($G1658=1,SUMIFS(Registros!$F$2:$F$6000,Registros!$A$2:$A$6000,"MOV",Registros!$B$2:$B$6000,$A1658),0)</f>
        <v/>
      </c>
      <c r="I1658">
        <f>IF(COUNTIFS(Registros!$A$2:$A$6000,"CS",Registros!$B$2:$B$6000,$A1658)&gt;0,1,0)</f>
        <v/>
      </c>
      <c r="J1658">
        <f>IF($I1658=1,SUMIFS(Registros!$I$2:$I$6000,Registros!$A$2:$A$6000,"CS",Registros!$B$2:$B$6000,$A1658),0)</f>
        <v/>
      </c>
      <c r="K1658">
        <f>IF(COUNTIFS(Winback!$K$2:$K$300,$D1658)&gt;0,1,0)</f>
        <v/>
      </c>
      <c r="L1658">
        <f>IF(AND($K1658=1,LEFT($A1658,3)="WB-"),SUMIFS(Winback!$D$2:$D$300,Winback!$K$2:$K$300,$D1658),0)</f>
        <v/>
      </c>
      <c r="M1658">
        <f>IF(OR($E1658=1,$G1658=1,SUMIFS(Registros!$J$2:$J$6000,Registros!$B$2:$B$6000,$A1658)&gt;0),1,0)</f>
        <v/>
      </c>
      <c r="N1658">
        <f>IF($J1658&gt;0,1,IF(COUNTIFS(Registros!$A$2:$A$6000,"CS",Registros!$B$2:$B$6000,$A1658,Registros!$K$2:$K$6000,"&lt;&gt;")&gt;0,1,0))</f>
        <v/>
      </c>
      <c r="O1658">
        <f>IF(AND($K1658=1,$E1658=0,$G1658=0,$I1658=0),"WINBACK",IF(AND($M1658=1,$N1658&gt;0),"CONVERGENTE",IF($M1658=1,"SOLO MÓVIL",IF($N1658&gt;0,"SOLO FIJO / INTERNET","SIN SERVICIOS"))))</f>
        <v/>
      </c>
      <c r="P1658">
        <f>IF($O1658="WINBACK","Recuperar (winback)",IF($O1658="CONVERGENTE","Upgrade / más líneas",IF($O1658="SOLO MÓVIL","Ofrecer fijo + internet (FLBBTV)",IF($O1658="SOLO FIJO / INTERNET","Ofrecer línea móvil Nextphone","Oferta completa (móvil + fijo + internet)"))))</f>
        <v/>
      </c>
      <c r="Q1658">
        <f>$F1658+$H1658+$L1658</f>
        <v/>
      </c>
      <c r="R1658">
        <f>IFERROR(VLOOKUP($A1658,Registros!$B$2:$G$6000,6,0),IFERROR(VLOOKUP($D1658,Winback!$B$2:$C$300,2,0),""))</f>
        <v/>
      </c>
      <c r="S1658">
        <f>IF($E1658=1,"NP","")&amp;IF($G1658=1,"+MOV","")&amp;IF($I1658=1,"+CS","")&amp;IF($K1658=1,"+WB","")</f>
        <v/>
      </c>
      <c r="T1658">
        <f>$E1658+$G1658+$I1658+$K1658</f>
        <v/>
      </c>
    </row>
    <row r="1659">
      <c r="A1659" t="inlineStr">
        <is>
          <t>353062250000</t>
        </is>
      </c>
      <c r="B1659" t="inlineStr">
        <is>
          <t>35306225</t>
        </is>
      </c>
      <c r="C1659" t="inlineStr">
        <is>
          <t>YOLANDA MARICEL RODRIGUEZ DOMINGUEZ</t>
        </is>
      </c>
      <c r="D1659" t="inlineStr">
        <is>
          <t>YOLANDAMARICELRODRIGUEZDOMINGUEZ</t>
        </is>
      </c>
      <c r="E1659">
        <f>IF(COUNTIFS(Registros!$A$2:$A$6000,"NP",Registros!$B$2:$B$6000,$A1659)&gt;0,1,0)</f>
        <v/>
      </c>
      <c r="F1659">
        <f>IF($E1659=1,SUMIFS(Registros!$F$2:$F$6000,Registros!$A$2:$A$6000,"NP",Registros!$B$2:$B$6000,$A1659),0)</f>
        <v/>
      </c>
      <c r="G1659">
        <f>IF(COUNTIFS(Registros!$A$2:$A$6000,"MOV",Registros!$B$2:$B$6000,$A1659)&gt;0,1,0)</f>
        <v/>
      </c>
      <c r="H1659">
        <f>IF($G1659=1,SUMIFS(Registros!$F$2:$F$6000,Registros!$A$2:$A$6000,"MOV",Registros!$B$2:$B$6000,$A1659),0)</f>
        <v/>
      </c>
      <c r="I1659">
        <f>IF(COUNTIFS(Registros!$A$2:$A$6000,"CS",Registros!$B$2:$B$6000,$A1659)&gt;0,1,0)</f>
        <v/>
      </c>
      <c r="J1659">
        <f>IF($I1659=1,SUMIFS(Registros!$I$2:$I$6000,Registros!$A$2:$A$6000,"CS",Registros!$B$2:$B$6000,$A1659),0)</f>
        <v/>
      </c>
      <c r="K1659">
        <f>IF(COUNTIFS(Winback!$K$2:$K$300,$D1659)&gt;0,1,0)</f>
        <v/>
      </c>
      <c r="L1659">
        <f>IF(AND($K1659=1,LEFT($A1659,3)="WB-"),SUMIFS(Winback!$D$2:$D$300,Winback!$K$2:$K$300,$D1659),0)</f>
        <v/>
      </c>
      <c r="M1659">
        <f>IF(OR($E1659=1,$G1659=1,SUMIFS(Registros!$J$2:$J$6000,Registros!$B$2:$B$6000,$A1659)&gt;0),1,0)</f>
        <v/>
      </c>
      <c r="N1659">
        <f>IF($J1659&gt;0,1,IF(COUNTIFS(Registros!$A$2:$A$6000,"CS",Registros!$B$2:$B$6000,$A1659,Registros!$K$2:$K$6000,"&lt;&gt;")&gt;0,1,0))</f>
        <v/>
      </c>
      <c r="O1659">
        <f>IF(AND($K1659=1,$E1659=0,$G1659=0,$I1659=0),"WINBACK",IF(AND($M1659=1,$N1659&gt;0),"CONVERGENTE",IF($M1659=1,"SOLO MÓVIL",IF($N1659&gt;0,"SOLO FIJO / INTERNET","SIN SERVICIOS"))))</f>
        <v/>
      </c>
      <c r="P1659">
        <f>IF($O1659="WINBACK","Recuperar (winback)",IF($O1659="CONVERGENTE","Upgrade / más líneas",IF($O1659="SOLO MÓVIL","Ofrecer fijo + internet (FLBBTV)",IF($O1659="SOLO FIJO / INTERNET","Ofrecer línea móvil Nextphone","Oferta completa (móvil + fijo + internet)"))))</f>
        <v/>
      </c>
      <c r="Q1659">
        <f>$F1659+$H1659+$L1659</f>
        <v/>
      </c>
      <c r="R1659">
        <f>IFERROR(VLOOKUP($A1659,Registros!$B$2:$G$6000,6,0),IFERROR(VLOOKUP($D1659,Winback!$B$2:$C$300,2,0),""))</f>
        <v/>
      </c>
      <c r="S1659">
        <f>IF($E1659=1,"NP","")&amp;IF($G1659=1,"+MOV","")&amp;IF($I1659=1,"+CS","")&amp;IF($K1659=1,"+WB","")</f>
        <v/>
      </c>
      <c r="T1659">
        <f>$E1659+$G1659+$I1659+$K1659</f>
        <v/>
      </c>
    </row>
    <row r="1660">
      <c r="A1660" t="inlineStr">
        <is>
          <t>345464080000</t>
        </is>
      </c>
      <c r="B1660" t="inlineStr">
        <is>
          <t>34546408</t>
        </is>
      </c>
      <c r="C1660" t="inlineStr">
        <is>
          <t>MILAGROS BATISTA</t>
        </is>
      </c>
      <c r="D1660" t="inlineStr">
        <is>
          <t>MILAGROSBATISTA</t>
        </is>
      </c>
      <c r="E1660">
        <f>IF(COUNTIFS(Registros!$A$2:$A$6000,"NP",Registros!$B$2:$B$6000,$A1660)&gt;0,1,0)</f>
        <v/>
      </c>
      <c r="F1660">
        <f>IF($E1660=1,SUMIFS(Registros!$F$2:$F$6000,Registros!$A$2:$A$6000,"NP",Registros!$B$2:$B$6000,$A1660),0)</f>
        <v/>
      </c>
      <c r="G1660">
        <f>IF(COUNTIFS(Registros!$A$2:$A$6000,"MOV",Registros!$B$2:$B$6000,$A1660)&gt;0,1,0)</f>
        <v/>
      </c>
      <c r="H1660">
        <f>IF($G1660=1,SUMIFS(Registros!$F$2:$F$6000,Registros!$A$2:$A$6000,"MOV",Registros!$B$2:$B$6000,$A1660),0)</f>
        <v/>
      </c>
      <c r="I1660">
        <f>IF(COUNTIFS(Registros!$A$2:$A$6000,"CS",Registros!$B$2:$B$6000,$A1660)&gt;0,1,0)</f>
        <v/>
      </c>
      <c r="J1660">
        <f>IF($I1660=1,SUMIFS(Registros!$I$2:$I$6000,Registros!$A$2:$A$6000,"CS",Registros!$B$2:$B$6000,$A1660),0)</f>
        <v/>
      </c>
      <c r="K1660">
        <f>IF(COUNTIFS(Winback!$K$2:$K$300,$D1660)&gt;0,1,0)</f>
        <v/>
      </c>
      <c r="L1660">
        <f>IF(AND($K1660=1,LEFT($A1660,3)="WB-"),SUMIFS(Winback!$D$2:$D$300,Winback!$K$2:$K$300,$D1660),0)</f>
        <v/>
      </c>
      <c r="M1660">
        <f>IF(OR($E1660=1,$G1660=1,SUMIFS(Registros!$J$2:$J$6000,Registros!$B$2:$B$6000,$A1660)&gt;0),1,0)</f>
        <v/>
      </c>
      <c r="N1660">
        <f>IF($J1660&gt;0,1,IF(COUNTIFS(Registros!$A$2:$A$6000,"CS",Registros!$B$2:$B$6000,$A1660,Registros!$K$2:$K$6000,"&lt;&gt;")&gt;0,1,0))</f>
        <v/>
      </c>
      <c r="O1660">
        <f>IF(AND($K1660=1,$E1660=0,$G1660=0,$I1660=0),"WINBACK",IF(AND($M1660=1,$N1660&gt;0),"CONVERGENTE",IF($M1660=1,"SOLO MÓVIL",IF($N1660&gt;0,"SOLO FIJO / INTERNET","SIN SERVICIOS"))))</f>
        <v/>
      </c>
      <c r="P1660">
        <f>IF($O1660="WINBACK","Recuperar (winback)",IF($O1660="CONVERGENTE","Upgrade / más líneas",IF($O1660="SOLO MÓVIL","Ofrecer fijo + internet (FLBBTV)",IF($O1660="SOLO FIJO / INTERNET","Ofrecer línea móvil Nextphone","Oferta completa (móvil + fijo + internet)"))))</f>
        <v/>
      </c>
      <c r="Q1660">
        <f>$F1660+$H1660+$L1660</f>
        <v/>
      </c>
      <c r="R1660">
        <f>IFERROR(VLOOKUP($A1660,Registros!$B$2:$G$6000,6,0),IFERROR(VLOOKUP($D1660,Winback!$B$2:$C$300,2,0),""))</f>
        <v/>
      </c>
      <c r="S1660">
        <f>IF($E1660=1,"NP","")&amp;IF($G1660=1,"+MOV","")&amp;IF($I1660=1,"+CS","")&amp;IF($K1660=1,"+WB","")</f>
        <v/>
      </c>
      <c r="T1660">
        <f>$E1660+$G1660+$I1660+$K1660</f>
        <v/>
      </c>
    </row>
    <row r="1661">
      <c r="A1661" t="inlineStr">
        <is>
          <t>357309470000</t>
        </is>
      </c>
      <c r="B1661" t="inlineStr">
        <is>
          <t>35730947</t>
        </is>
      </c>
      <c r="C1661" t="inlineStr">
        <is>
          <t>JORGE LUIS ALDOBAN CASTRO</t>
        </is>
      </c>
      <c r="D1661" t="inlineStr">
        <is>
          <t>JORGELUISALDOBANCASTRO</t>
        </is>
      </c>
      <c r="E1661">
        <f>IF(COUNTIFS(Registros!$A$2:$A$6000,"NP",Registros!$B$2:$B$6000,$A1661)&gt;0,1,0)</f>
        <v/>
      </c>
      <c r="F1661">
        <f>IF($E1661=1,SUMIFS(Registros!$F$2:$F$6000,Registros!$A$2:$A$6000,"NP",Registros!$B$2:$B$6000,$A1661),0)</f>
        <v/>
      </c>
      <c r="G1661">
        <f>IF(COUNTIFS(Registros!$A$2:$A$6000,"MOV",Registros!$B$2:$B$6000,$A1661)&gt;0,1,0)</f>
        <v/>
      </c>
      <c r="H1661">
        <f>IF($G1661=1,SUMIFS(Registros!$F$2:$F$6000,Registros!$A$2:$A$6000,"MOV",Registros!$B$2:$B$6000,$A1661),0)</f>
        <v/>
      </c>
      <c r="I1661">
        <f>IF(COUNTIFS(Registros!$A$2:$A$6000,"CS",Registros!$B$2:$B$6000,$A1661)&gt;0,1,0)</f>
        <v/>
      </c>
      <c r="J1661">
        <f>IF($I1661=1,SUMIFS(Registros!$I$2:$I$6000,Registros!$A$2:$A$6000,"CS",Registros!$B$2:$B$6000,$A1661),0)</f>
        <v/>
      </c>
      <c r="K1661">
        <f>IF(COUNTIFS(Winback!$K$2:$K$300,$D1661)&gt;0,1,0)</f>
        <v/>
      </c>
      <c r="L1661">
        <f>IF(AND($K1661=1,LEFT($A1661,3)="WB-"),SUMIFS(Winback!$D$2:$D$300,Winback!$K$2:$K$300,$D1661),0)</f>
        <v/>
      </c>
      <c r="M1661">
        <f>IF(OR($E1661=1,$G1661=1,SUMIFS(Registros!$J$2:$J$6000,Registros!$B$2:$B$6000,$A1661)&gt;0),1,0)</f>
        <v/>
      </c>
      <c r="N1661">
        <f>IF($J1661&gt;0,1,IF(COUNTIFS(Registros!$A$2:$A$6000,"CS",Registros!$B$2:$B$6000,$A1661,Registros!$K$2:$K$6000,"&lt;&gt;")&gt;0,1,0))</f>
        <v/>
      </c>
      <c r="O1661">
        <f>IF(AND($K1661=1,$E1661=0,$G1661=0,$I1661=0),"WINBACK",IF(AND($M1661=1,$N1661&gt;0),"CONVERGENTE",IF($M1661=1,"SOLO MÓVIL",IF($N1661&gt;0,"SOLO FIJO / INTERNET","SIN SERVICIOS"))))</f>
        <v/>
      </c>
      <c r="P1661">
        <f>IF($O1661="WINBACK","Recuperar (winback)",IF($O1661="CONVERGENTE","Upgrade / más líneas",IF($O1661="SOLO MÓVIL","Ofrecer fijo + internet (FLBBTV)",IF($O1661="SOLO FIJO / INTERNET","Ofrecer línea móvil Nextphone","Oferta completa (móvil + fijo + internet)"))))</f>
        <v/>
      </c>
      <c r="Q1661">
        <f>$F1661+$H1661+$L1661</f>
        <v/>
      </c>
      <c r="R1661">
        <f>IFERROR(VLOOKUP($A1661,Registros!$B$2:$G$6000,6,0),IFERROR(VLOOKUP($D1661,Winback!$B$2:$C$300,2,0),""))</f>
        <v/>
      </c>
      <c r="S1661">
        <f>IF($E1661=1,"NP","")&amp;IF($G1661=1,"+MOV","")&amp;IF($I1661=1,"+CS","")&amp;IF($K1661=1,"+WB","")</f>
        <v/>
      </c>
      <c r="T1661">
        <f>$E1661+$G1661+$I1661+$K1661</f>
        <v/>
      </c>
    </row>
    <row r="1662">
      <c r="A1662" t="inlineStr">
        <is>
          <t>358343360000</t>
        </is>
      </c>
      <c r="B1662" t="inlineStr">
        <is>
          <t>35834336</t>
        </is>
      </c>
      <c r="C1662" t="inlineStr">
        <is>
          <t>BALBINO SAMANIEGO DOMINGUEZ</t>
        </is>
      </c>
      <c r="D1662" t="inlineStr">
        <is>
          <t>BALBINOSAMANIEGODOMINGUEZ</t>
        </is>
      </c>
      <c r="E1662">
        <f>IF(COUNTIFS(Registros!$A$2:$A$6000,"NP",Registros!$B$2:$B$6000,$A1662)&gt;0,1,0)</f>
        <v/>
      </c>
      <c r="F1662">
        <f>IF($E1662=1,SUMIFS(Registros!$F$2:$F$6000,Registros!$A$2:$A$6000,"NP",Registros!$B$2:$B$6000,$A1662),0)</f>
        <v/>
      </c>
      <c r="G1662">
        <f>IF(COUNTIFS(Registros!$A$2:$A$6000,"MOV",Registros!$B$2:$B$6000,$A1662)&gt;0,1,0)</f>
        <v/>
      </c>
      <c r="H1662">
        <f>IF($G1662=1,SUMIFS(Registros!$F$2:$F$6000,Registros!$A$2:$A$6000,"MOV",Registros!$B$2:$B$6000,$A1662),0)</f>
        <v/>
      </c>
      <c r="I1662">
        <f>IF(COUNTIFS(Registros!$A$2:$A$6000,"CS",Registros!$B$2:$B$6000,$A1662)&gt;0,1,0)</f>
        <v/>
      </c>
      <c r="J1662">
        <f>IF($I1662=1,SUMIFS(Registros!$I$2:$I$6000,Registros!$A$2:$A$6000,"CS",Registros!$B$2:$B$6000,$A1662),0)</f>
        <v/>
      </c>
      <c r="K1662">
        <f>IF(COUNTIFS(Winback!$K$2:$K$300,$D1662)&gt;0,1,0)</f>
        <v/>
      </c>
      <c r="L1662">
        <f>IF(AND($K1662=1,LEFT($A1662,3)="WB-"),SUMIFS(Winback!$D$2:$D$300,Winback!$K$2:$K$300,$D1662),0)</f>
        <v/>
      </c>
      <c r="M1662">
        <f>IF(OR($E1662=1,$G1662=1,SUMIFS(Registros!$J$2:$J$6000,Registros!$B$2:$B$6000,$A1662)&gt;0),1,0)</f>
        <v/>
      </c>
      <c r="N1662">
        <f>IF($J1662&gt;0,1,IF(COUNTIFS(Registros!$A$2:$A$6000,"CS",Registros!$B$2:$B$6000,$A1662,Registros!$K$2:$K$6000,"&lt;&gt;")&gt;0,1,0))</f>
        <v/>
      </c>
      <c r="O1662">
        <f>IF(AND($K1662=1,$E1662=0,$G1662=0,$I1662=0),"WINBACK",IF(AND($M1662=1,$N1662&gt;0),"CONVERGENTE",IF($M1662=1,"SOLO MÓVIL",IF($N1662&gt;0,"SOLO FIJO / INTERNET","SIN SERVICIOS"))))</f>
        <v/>
      </c>
      <c r="P1662">
        <f>IF($O1662="WINBACK","Recuperar (winback)",IF($O1662="CONVERGENTE","Upgrade / más líneas",IF($O1662="SOLO MÓVIL","Ofrecer fijo + internet (FLBBTV)",IF($O1662="SOLO FIJO / INTERNET","Ofrecer línea móvil Nextphone","Oferta completa (móvil + fijo + internet)"))))</f>
        <v/>
      </c>
      <c r="Q1662">
        <f>$F1662+$H1662+$L1662</f>
        <v/>
      </c>
      <c r="R1662">
        <f>IFERROR(VLOOKUP($A1662,Registros!$B$2:$G$6000,6,0),IFERROR(VLOOKUP($D1662,Winback!$B$2:$C$300,2,0),""))</f>
        <v/>
      </c>
      <c r="S1662">
        <f>IF($E1662=1,"NP","")&amp;IF($G1662=1,"+MOV","")&amp;IF($I1662=1,"+CS","")&amp;IF($K1662=1,"+WB","")</f>
        <v/>
      </c>
      <c r="T1662">
        <f>$E1662+$G1662+$I1662+$K1662</f>
        <v/>
      </c>
    </row>
    <row r="1663">
      <c r="A1663" t="inlineStr">
        <is>
          <t>354082280000</t>
        </is>
      </c>
      <c r="B1663" t="inlineStr">
        <is>
          <t>35408228</t>
        </is>
      </c>
      <c r="C1663" t="inlineStr">
        <is>
          <t>DOMIS DELGADO</t>
        </is>
      </c>
      <c r="D1663" t="inlineStr">
        <is>
          <t>DOMISDELGADO</t>
        </is>
      </c>
      <c r="E1663">
        <f>IF(COUNTIFS(Registros!$A$2:$A$6000,"NP",Registros!$B$2:$B$6000,$A1663)&gt;0,1,0)</f>
        <v/>
      </c>
      <c r="F1663">
        <f>IF($E1663=1,SUMIFS(Registros!$F$2:$F$6000,Registros!$A$2:$A$6000,"NP",Registros!$B$2:$B$6000,$A1663),0)</f>
        <v/>
      </c>
      <c r="G1663">
        <f>IF(COUNTIFS(Registros!$A$2:$A$6000,"MOV",Registros!$B$2:$B$6000,$A1663)&gt;0,1,0)</f>
        <v/>
      </c>
      <c r="H1663">
        <f>IF($G1663=1,SUMIFS(Registros!$F$2:$F$6000,Registros!$A$2:$A$6000,"MOV",Registros!$B$2:$B$6000,$A1663),0)</f>
        <v/>
      </c>
      <c r="I1663">
        <f>IF(COUNTIFS(Registros!$A$2:$A$6000,"CS",Registros!$B$2:$B$6000,$A1663)&gt;0,1,0)</f>
        <v/>
      </c>
      <c r="J1663">
        <f>IF($I1663=1,SUMIFS(Registros!$I$2:$I$6000,Registros!$A$2:$A$6000,"CS",Registros!$B$2:$B$6000,$A1663),0)</f>
        <v/>
      </c>
      <c r="K1663">
        <f>IF(COUNTIFS(Winback!$K$2:$K$300,$D1663)&gt;0,1,0)</f>
        <v/>
      </c>
      <c r="L1663">
        <f>IF(AND($K1663=1,LEFT($A1663,3)="WB-"),SUMIFS(Winback!$D$2:$D$300,Winback!$K$2:$K$300,$D1663),0)</f>
        <v/>
      </c>
      <c r="M1663">
        <f>IF(OR($E1663=1,$G1663=1,SUMIFS(Registros!$J$2:$J$6000,Registros!$B$2:$B$6000,$A1663)&gt;0),1,0)</f>
        <v/>
      </c>
      <c r="N1663">
        <f>IF($J1663&gt;0,1,IF(COUNTIFS(Registros!$A$2:$A$6000,"CS",Registros!$B$2:$B$6000,$A1663,Registros!$K$2:$K$6000,"&lt;&gt;")&gt;0,1,0))</f>
        <v/>
      </c>
      <c r="O1663">
        <f>IF(AND($K1663=1,$E1663=0,$G1663=0,$I1663=0),"WINBACK",IF(AND($M1663=1,$N1663&gt;0),"CONVERGENTE",IF($M1663=1,"SOLO MÓVIL",IF($N1663&gt;0,"SOLO FIJO / INTERNET","SIN SERVICIOS"))))</f>
        <v/>
      </c>
      <c r="P1663">
        <f>IF($O1663="WINBACK","Recuperar (winback)",IF($O1663="CONVERGENTE","Upgrade / más líneas",IF($O1663="SOLO MÓVIL","Ofrecer fijo + internet (FLBBTV)",IF($O1663="SOLO FIJO / INTERNET","Ofrecer línea móvil Nextphone","Oferta completa (móvil + fijo + internet)"))))</f>
        <v/>
      </c>
      <c r="Q1663">
        <f>$F1663+$H1663+$L1663</f>
        <v/>
      </c>
      <c r="R1663">
        <f>IFERROR(VLOOKUP($A1663,Registros!$B$2:$G$6000,6,0),IFERROR(VLOOKUP($D1663,Winback!$B$2:$C$300,2,0),""))</f>
        <v/>
      </c>
      <c r="S1663">
        <f>IF($E1663=1,"NP","")&amp;IF($G1663=1,"+MOV","")&amp;IF($I1663=1,"+CS","")&amp;IF($K1663=1,"+WB","")</f>
        <v/>
      </c>
      <c r="T1663">
        <f>$E1663+$G1663+$I1663+$K1663</f>
        <v/>
      </c>
    </row>
    <row r="1664">
      <c r="A1664" t="inlineStr">
        <is>
          <t>359252110000</t>
        </is>
      </c>
      <c r="B1664" t="inlineStr">
        <is>
          <t>35925211</t>
        </is>
      </c>
      <c r="C1664" t="inlineStr">
        <is>
          <t>JR PROFESSIONAL S</t>
        </is>
      </c>
      <c r="D1664" t="inlineStr">
        <is>
          <t>JRPROFESSIONALS</t>
        </is>
      </c>
      <c r="E1664">
        <f>IF(COUNTIFS(Registros!$A$2:$A$6000,"NP",Registros!$B$2:$B$6000,$A1664)&gt;0,1,0)</f>
        <v/>
      </c>
      <c r="F1664">
        <f>IF($E1664=1,SUMIFS(Registros!$F$2:$F$6000,Registros!$A$2:$A$6000,"NP",Registros!$B$2:$B$6000,$A1664),0)</f>
        <v/>
      </c>
      <c r="G1664">
        <f>IF(COUNTIFS(Registros!$A$2:$A$6000,"MOV",Registros!$B$2:$B$6000,$A1664)&gt;0,1,0)</f>
        <v/>
      </c>
      <c r="H1664">
        <f>IF($G1664=1,SUMIFS(Registros!$F$2:$F$6000,Registros!$A$2:$A$6000,"MOV",Registros!$B$2:$B$6000,$A1664),0)</f>
        <v/>
      </c>
      <c r="I1664">
        <f>IF(COUNTIFS(Registros!$A$2:$A$6000,"CS",Registros!$B$2:$B$6000,$A1664)&gt;0,1,0)</f>
        <v/>
      </c>
      <c r="J1664">
        <f>IF($I1664=1,SUMIFS(Registros!$I$2:$I$6000,Registros!$A$2:$A$6000,"CS",Registros!$B$2:$B$6000,$A1664),0)</f>
        <v/>
      </c>
      <c r="K1664">
        <f>IF(COUNTIFS(Winback!$K$2:$K$300,$D1664)&gt;0,1,0)</f>
        <v/>
      </c>
      <c r="L1664">
        <f>IF(AND($K1664=1,LEFT($A1664,3)="WB-"),SUMIFS(Winback!$D$2:$D$300,Winback!$K$2:$K$300,$D1664),0)</f>
        <v/>
      </c>
      <c r="M1664">
        <f>IF(OR($E1664=1,$G1664=1,SUMIFS(Registros!$J$2:$J$6000,Registros!$B$2:$B$6000,$A1664)&gt;0),1,0)</f>
        <v/>
      </c>
      <c r="N1664">
        <f>IF($J1664&gt;0,1,IF(COUNTIFS(Registros!$A$2:$A$6000,"CS",Registros!$B$2:$B$6000,$A1664,Registros!$K$2:$K$6000,"&lt;&gt;")&gt;0,1,0))</f>
        <v/>
      </c>
      <c r="O1664">
        <f>IF(AND($K1664=1,$E1664=0,$G1664=0,$I1664=0),"WINBACK",IF(AND($M1664=1,$N1664&gt;0),"CONVERGENTE",IF($M1664=1,"SOLO MÓVIL",IF($N1664&gt;0,"SOLO FIJO / INTERNET","SIN SERVICIOS"))))</f>
        <v/>
      </c>
      <c r="P1664">
        <f>IF($O1664="WINBACK","Recuperar (winback)",IF($O1664="CONVERGENTE","Upgrade / más líneas",IF($O1664="SOLO MÓVIL","Ofrecer fijo + internet (FLBBTV)",IF($O1664="SOLO FIJO / INTERNET","Ofrecer línea móvil Nextphone","Oferta completa (móvil + fijo + internet)"))))</f>
        <v/>
      </c>
      <c r="Q1664">
        <f>$F1664+$H1664+$L1664</f>
        <v/>
      </c>
      <c r="R1664">
        <f>IFERROR(VLOOKUP($A1664,Registros!$B$2:$G$6000,6,0),IFERROR(VLOOKUP($D1664,Winback!$B$2:$C$300,2,0),""))</f>
        <v/>
      </c>
      <c r="S1664">
        <f>IF($E1664=1,"NP","")&amp;IF($G1664=1,"+MOV","")&amp;IF($I1664=1,"+CS","")&amp;IF($K1664=1,"+WB","")</f>
        <v/>
      </c>
      <c r="T1664">
        <f>$E1664+$G1664+$I1664+$K1664</f>
        <v/>
      </c>
    </row>
    <row r="1665">
      <c r="A1665" t="inlineStr">
        <is>
          <t>359196090000</t>
        </is>
      </c>
      <c r="B1665" t="inlineStr">
        <is>
          <t>35919609</t>
        </is>
      </c>
      <c r="C1665" t="inlineStr">
        <is>
          <t>LORENA CRISTINA RIOS AFU</t>
        </is>
      </c>
      <c r="D1665" t="inlineStr">
        <is>
          <t>LORENACRISTINARIOSAFU</t>
        </is>
      </c>
      <c r="E1665">
        <f>IF(COUNTIFS(Registros!$A$2:$A$6000,"NP",Registros!$B$2:$B$6000,$A1665)&gt;0,1,0)</f>
        <v/>
      </c>
      <c r="F1665">
        <f>IF($E1665=1,SUMIFS(Registros!$F$2:$F$6000,Registros!$A$2:$A$6000,"NP",Registros!$B$2:$B$6000,$A1665),0)</f>
        <v/>
      </c>
      <c r="G1665">
        <f>IF(COUNTIFS(Registros!$A$2:$A$6000,"MOV",Registros!$B$2:$B$6000,$A1665)&gt;0,1,0)</f>
        <v/>
      </c>
      <c r="H1665">
        <f>IF($G1665=1,SUMIFS(Registros!$F$2:$F$6000,Registros!$A$2:$A$6000,"MOV",Registros!$B$2:$B$6000,$A1665),0)</f>
        <v/>
      </c>
      <c r="I1665">
        <f>IF(COUNTIFS(Registros!$A$2:$A$6000,"CS",Registros!$B$2:$B$6000,$A1665)&gt;0,1,0)</f>
        <v/>
      </c>
      <c r="J1665">
        <f>IF($I1665=1,SUMIFS(Registros!$I$2:$I$6000,Registros!$A$2:$A$6000,"CS",Registros!$B$2:$B$6000,$A1665),0)</f>
        <v/>
      </c>
      <c r="K1665">
        <f>IF(COUNTIFS(Winback!$K$2:$K$300,$D1665)&gt;0,1,0)</f>
        <v/>
      </c>
      <c r="L1665">
        <f>IF(AND($K1665=1,LEFT($A1665,3)="WB-"),SUMIFS(Winback!$D$2:$D$300,Winback!$K$2:$K$300,$D1665),0)</f>
        <v/>
      </c>
      <c r="M1665">
        <f>IF(OR($E1665=1,$G1665=1,SUMIFS(Registros!$J$2:$J$6000,Registros!$B$2:$B$6000,$A1665)&gt;0),1,0)</f>
        <v/>
      </c>
      <c r="N1665">
        <f>IF($J1665&gt;0,1,IF(COUNTIFS(Registros!$A$2:$A$6000,"CS",Registros!$B$2:$B$6000,$A1665,Registros!$K$2:$K$6000,"&lt;&gt;")&gt;0,1,0))</f>
        <v/>
      </c>
      <c r="O1665">
        <f>IF(AND($K1665=1,$E1665=0,$G1665=0,$I1665=0),"WINBACK",IF(AND($M1665=1,$N1665&gt;0),"CONVERGENTE",IF($M1665=1,"SOLO MÓVIL",IF($N1665&gt;0,"SOLO FIJO / INTERNET","SIN SERVICIOS"))))</f>
        <v/>
      </c>
      <c r="P1665">
        <f>IF($O1665="WINBACK","Recuperar (winback)",IF($O1665="CONVERGENTE","Upgrade / más líneas",IF($O1665="SOLO MÓVIL","Ofrecer fijo + internet (FLBBTV)",IF($O1665="SOLO FIJO / INTERNET","Ofrecer línea móvil Nextphone","Oferta completa (móvil + fijo + internet)"))))</f>
        <v/>
      </c>
      <c r="Q1665">
        <f>$F1665+$H1665+$L1665</f>
        <v/>
      </c>
      <c r="R1665">
        <f>IFERROR(VLOOKUP($A1665,Registros!$B$2:$G$6000,6,0),IFERROR(VLOOKUP($D1665,Winback!$B$2:$C$300,2,0),""))</f>
        <v/>
      </c>
      <c r="S1665">
        <f>IF($E1665=1,"NP","")&amp;IF($G1665=1,"+MOV","")&amp;IF($I1665=1,"+CS","")&amp;IF($K1665=1,"+WB","")</f>
        <v/>
      </c>
      <c r="T1665">
        <f>$E1665+$G1665+$I1665+$K1665</f>
        <v/>
      </c>
    </row>
    <row r="1666">
      <c r="A1666" t="inlineStr">
        <is>
          <t>348353930000</t>
        </is>
      </c>
      <c r="B1666" t="inlineStr">
        <is>
          <t>34835393</t>
        </is>
      </c>
      <c r="C1666" t="inlineStr">
        <is>
          <t>EURIBIADES LORENZO GARCIA CARDENAS</t>
        </is>
      </c>
      <c r="D1666" t="inlineStr">
        <is>
          <t>EURIBIADESLORENZOGARCIACARDENAS</t>
        </is>
      </c>
      <c r="E1666">
        <f>IF(COUNTIFS(Registros!$A$2:$A$6000,"NP",Registros!$B$2:$B$6000,$A1666)&gt;0,1,0)</f>
        <v/>
      </c>
      <c r="F1666">
        <f>IF($E1666=1,SUMIFS(Registros!$F$2:$F$6000,Registros!$A$2:$A$6000,"NP",Registros!$B$2:$B$6000,$A1666),0)</f>
        <v/>
      </c>
      <c r="G1666">
        <f>IF(COUNTIFS(Registros!$A$2:$A$6000,"MOV",Registros!$B$2:$B$6000,$A1666)&gt;0,1,0)</f>
        <v/>
      </c>
      <c r="H1666">
        <f>IF($G1666=1,SUMIFS(Registros!$F$2:$F$6000,Registros!$A$2:$A$6000,"MOV",Registros!$B$2:$B$6000,$A1666),0)</f>
        <v/>
      </c>
      <c r="I1666">
        <f>IF(COUNTIFS(Registros!$A$2:$A$6000,"CS",Registros!$B$2:$B$6000,$A1666)&gt;0,1,0)</f>
        <v/>
      </c>
      <c r="J1666">
        <f>IF($I1666=1,SUMIFS(Registros!$I$2:$I$6000,Registros!$A$2:$A$6000,"CS",Registros!$B$2:$B$6000,$A1666),0)</f>
        <v/>
      </c>
      <c r="K1666">
        <f>IF(COUNTIFS(Winback!$K$2:$K$300,$D1666)&gt;0,1,0)</f>
        <v/>
      </c>
      <c r="L1666">
        <f>IF(AND($K1666=1,LEFT($A1666,3)="WB-"),SUMIFS(Winback!$D$2:$D$300,Winback!$K$2:$K$300,$D1666),0)</f>
        <v/>
      </c>
      <c r="M1666">
        <f>IF(OR($E1666=1,$G1666=1,SUMIFS(Registros!$J$2:$J$6000,Registros!$B$2:$B$6000,$A1666)&gt;0),1,0)</f>
        <v/>
      </c>
      <c r="N1666">
        <f>IF($J1666&gt;0,1,IF(COUNTIFS(Registros!$A$2:$A$6000,"CS",Registros!$B$2:$B$6000,$A1666,Registros!$K$2:$K$6000,"&lt;&gt;")&gt;0,1,0))</f>
        <v/>
      </c>
      <c r="O1666">
        <f>IF(AND($K1666=1,$E1666=0,$G1666=0,$I1666=0),"WINBACK",IF(AND($M1666=1,$N1666&gt;0),"CONVERGENTE",IF($M1666=1,"SOLO MÓVIL",IF($N1666&gt;0,"SOLO FIJO / INTERNET","SIN SERVICIOS"))))</f>
        <v/>
      </c>
      <c r="P1666">
        <f>IF($O1666="WINBACK","Recuperar (winback)",IF($O1666="CONVERGENTE","Upgrade / más líneas",IF($O1666="SOLO MÓVIL","Ofrecer fijo + internet (FLBBTV)",IF($O1666="SOLO FIJO / INTERNET","Ofrecer línea móvil Nextphone","Oferta completa (móvil + fijo + internet)"))))</f>
        <v/>
      </c>
      <c r="Q1666">
        <f>$F1666+$H1666+$L1666</f>
        <v/>
      </c>
      <c r="R1666">
        <f>IFERROR(VLOOKUP($A1666,Registros!$B$2:$G$6000,6,0),IFERROR(VLOOKUP($D1666,Winback!$B$2:$C$300,2,0),""))</f>
        <v/>
      </c>
      <c r="S1666">
        <f>IF($E1666=1,"NP","")&amp;IF($G1666=1,"+MOV","")&amp;IF($I1666=1,"+CS","")&amp;IF($K1666=1,"+WB","")</f>
        <v/>
      </c>
      <c r="T1666">
        <f>$E1666+$G1666+$I1666+$K1666</f>
        <v/>
      </c>
    </row>
    <row r="1667">
      <c r="A1667" t="inlineStr">
        <is>
          <t>354301710000</t>
        </is>
      </c>
      <c r="B1667" t="inlineStr">
        <is>
          <t>35430171</t>
        </is>
      </c>
      <c r="C1667" t="inlineStr">
        <is>
          <t>ZULEIDIS DEL CARMEN CORTEZ PEREZ</t>
        </is>
      </c>
      <c r="D1667" t="inlineStr">
        <is>
          <t>ZULEIDISDELCARMENCORTEZPEREZ</t>
        </is>
      </c>
      <c r="E1667">
        <f>IF(COUNTIFS(Registros!$A$2:$A$6000,"NP",Registros!$B$2:$B$6000,$A1667)&gt;0,1,0)</f>
        <v/>
      </c>
      <c r="F1667">
        <f>IF($E1667=1,SUMIFS(Registros!$F$2:$F$6000,Registros!$A$2:$A$6000,"NP",Registros!$B$2:$B$6000,$A1667),0)</f>
        <v/>
      </c>
      <c r="G1667">
        <f>IF(COUNTIFS(Registros!$A$2:$A$6000,"MOV",Registros!$B$2:$B$6000,$A1667)&gt;0,1,0)</f>
        <v/>
      </c>
      <c r="H1667">
        <f>IF($G1667=1,SUMIFS(Registros!$F$2:$F$6000,Registros!$A$2:$A$6000,"MOV",Registros!$B$2:$B$6000,$A1667),0)</f>
        <v/>
      </c>
      <c r="I1667">
        <f>IF(COUNTIFS(Registros!$A$2:$A$6000,"CS",Registros!$B$2:$B$6000,$A1667)&gt;0,1,0)</f>
        <v/>
      </c>
      <c r="J1667">
        <f>IF($I1667=1,SUMIFS(Registros!$I$2:$I$6000,Registros!$A$2:$A$6000,"CS",Registros!$B$2:$B$6000,$A1667),0)</f>
        <v/>
      </c>
      <c r="K1667">
        <f>IF(COUNTIFS(Winback!$K$2:$K$300,$D1667)&gt;0,1,0)</f>
        <v/>
      </c>
      <c r="L1667">
        <f>IF(AND($K1667=1,LEFT($A1667,3)="WB-"),SUMIFS(Winback!$D$2:$D$300,Winback!$K$2:$K$300,$D1667),0)</f>
        <v/>
      </c>
      <c r="M1667">
        <f>IF(OR($E1667=1,$G1667=1,SUMIFS(Registros!$J$2:$J$6000,Registros!$B$2:$B$6000,$A1667)&gt;0),1,0)</f>
        <v/>
      </c>
      <c r="N1667">
        <f>IF($J1667&gt;0,1,IF(COUNTIFS(Registros!$A$2:$A$6000,"CS",Registros!$B$2:$B$6000,$A1667,Registros!$K$2:$K$6000,"&lt;&gt;")&gt;0,1,0))</f>
        <v/>
      </c>
      <c r="O1667">
        <f>IF(AND($K1667=1,$E1667=0,$G1667=0,$I1667=0),"WINBACK",IF(AND($M1667=1,$N1667&gt;0),"CONVERGENTE",IF($M1667=1,"SOLO MÓVIL",IF($N1667&gt;0,"SOLO FIJO / INTERNET","SIN SERVICIOS"))))</f>
        <v/>
      </c>
      <c r="P1667">
        <f>IF($O1667="WINBACK","Recuperar (winback)",IF($O1667="CONVERGENTE","Upgrade / más líneas",IF($O1667="SOLO MÓVIL","Ofrecer fijo + internet (FLBBTV)",IF($O1667="SOLO FIJO / INTERNET","Ofrecer línea móvil Nextphone","Oferta completa (móvil + fijo + internet)"))))</f>
        <v/>
      </c>
      <c r="Q1667">
        <f>$F1667+$H1667+$L1667</f>
        <v/>
      </c>
      <c r="R1667">
        <f>IFERROR(VLOOKUP($A1667,Registros!$B$2:$G$6000,6,0),IFERROR(VLOOKUP($D1667,Winback!$B$2:$C$300,2,0),""))</f>
        <v/>
      </c>
      <c r="S1667">
        <f>IF($E1667=1,"NP","")&amp;IF($G1667=1,"+MOV","")&amp;IF($I1667=1,"+CS","")&amp;IF($K1667=1,"+WB","")</f>
        <v/>
      </c>
      <c r="T1667">
        <f>$E1667+$G1667+$I1667+$K1667</f>
        <v/>
      </c>
    </row>
    <row r="1668">
      <c r="A1668" t="inlineStr">
        <is>
          <t>339153700000</t>
        </is>
      </c>
      <c r="B1668" t="inlineStr">
        <is>
          <t>33915370</t>
        </is>
      </c>
      <c r="C1668" t="inlineStr">
        <is>
          <t>MercedesDelCarmenVe rgara Cordoba</t>
        </is>
      </c>
      <c r="D1668" t="inlineStr">
        <is>
          <t>MERCEDESDELCARMENVERGARACORDOBA</t>
        </is>
      </c>
      <c r="E1668">
        <f>IF(COUNTIFS(Registros!$A$2:$A$6000,"NP",Registros!$B$2:$B$6000,$A1668)&gt;0,1,0)</f>
        <v/>
      </c>
      <c r="F1668">
        <f>IF($E1668=1,SUMIFS(Registros!$F$2:$F$6000,Registros!$A$2:$A$6000,"NP",Registros!$B$2:$B$6000,$A1668),0)</f>
        <v/>
      </c>
      <c r="G1668">
        <f>IF(COUNTIFS(Registros!$A$2:$A$6000,"MOV",Registros!$B$2:$B$6000,$A1668)&gt;0,1,0)</f>
        <v/>
      </c>
      <c r="H1668">
        <f>IF($G1668=1,SUMIFS(Registros!$F$2:$F$6000,Registros!$A$2:$A$6000,"MOV",Registros!$B$2:$B$6000,$A1668),0)</f>
        <v/>
      </c>
      <c r="I1668">
        <f>IF(COUNTIFS(Registros!$A$2:$A$6000,"CS",Registros!$B$2:$B$6000,$A1668)&gt;0,1,0)</f>
        <v/>
      </c>
      <c r="J1668">
        <f>IF($I1668=1,SUMIFS(Registros!$I$2:$I$6000,Registros!$A$2:$A$6000,"CS",Registros!$B$2:$B$6000,$A1668),0)</f>
        <v/>
      </c>
      <c r="K1668">
        <f>IF(COUNTIFS(Winback!$K$2:$K$300,$D1668)&gt;0,1,0)</f>
        <v/>
      </c>
      <c r="L1668">
        <f>IF(AND($K1668=1,LEFT($A1668,3)="WB-"),SUMIFS(Winback!$D$2:$D$300,Winback!$K$2:$K$300,$D1668),0)</f>
        <v/>
      </c>
      <c r="M1668">
        <f>IF(OR($E1668=1,$G1668=1,SUMIFS(Registros!$J$2:$J$6000,Registros!$B$2:$B$6000,$A1668)&gt;0),1,0)</f>
        <v/>
      </c>
      <c r="N1668">
        <f>IF($J1668&gt;0,1,IF(COUNTIFS(Registros!$A$2:$A$6000,"CS",Registros!$B$2:$B$6000,$A1668,Registros!$K$2:$K$6000,"&lt;&gt;")&gt;0,1,0))</f>
        <v/>
      </c>
      <c r="O1668">
        <f>IF(AND($K1668=1,$E1668=0,$G1668=0,$I1668=0),"WINBACK",IF(AND($M1668=1,$N1668&gt;0),"CONVERGENTE",IF($M1668=1,"SOLO MÓVIL",IF($N1668&gt;0,"SOLO FIJO / INTERNET","SIN SERVICIOS"))))</f>
        <v/>
      </c>
      <c r="P1668">
        <f>IF($O1668="WINBACK","Recuperar (winback)",IF($O1668="CONVERGENTE","Upgrade / más líneas",IF($O1668="SOLO MÓVIL","Ofrecer fijo + internet (FLBBTV)",IF($O1668="SOLO FIJO / INTERNET","Ofrecer línea móvil Nextphone","Oferta completa (móvil + fijo + internet)"))))</f>
        <v/>
      </c>
      <c r="Q1668">
        <f>$F1668+$H1668+$L1668</f>
        <v/>
      </c>
      <c r="R1668">
        <f>IFERROR(VLOOKUP($A1668,Registros!$B$2:$G$6000,6,0),IFERROR(VLOOKUP($D1668,Winback!$B$2:$C$300,2,0),""))</f>
        <v/>
      </c>
      <c r="S1668">
        <f>IF($E1668=1,"NP","")&amp;IF($G1668=1,"+MOV","")&amp;IF($I1668=1,"+CS","")&amp;IF($K1668=1,"+WB","")</f>
        <v/>
      </c>
      <c r="T1668">
        <f>$E1668+$G1668+$I1668+$K1668</f>
        <v/>
      </c>
    </row>
    <row r="1669">
      <c r="A1669" t="inlineStr">
        <is>
          <t>358308790000</t>
        </is>
      </c>
      <c r="B1669" t="inlineStr">
        <is>
          <t>35830879</t>
        </is>
      </c>
      <c r="C1669" t="inlineStr">
        <is>
          <t>BRICEIDA LISBETH MONTENEGRO</t>
        </is>
      </c>
      <c r="D1669" t="inlineStr">
        <is>
          <t>BRICEIDALISBETHMONTENEGRO</t>
        </is>
      </c>
      <c r="E1669">
        <f>IF(COUNTIFS(Registros!$A$2:$A$6000,"NP",Registros!$B$2:$B$6000,$A1669)&gt;0,1,0)</f>
        <v/>
      </c>
      <c r="F1669">
        <f>IF($E1669=1,SUMIFS(Registros!$F$2:$F$6000,Registros!$A$2:$A$6000,"NP",Registros!$B$2:$B$6000,$A1669),0)</f>
        <v/>
      </c>
      <c r="G1669">
        <f>IF(COUNTIFS(Registros!$A$2:$A$6000,"MOV",Registros!$B$2:$B$6000,$A1669)&gt;0,1,0)</f>
        <v/>
      </c>
      <c r="H1669">
        <f>IF($G1669=1,SUMIFS(Registros!$F$2:$F$6000,Registros!$A$2:$A$6000,"MOV",Registros!$B$2:$B$6000,$A1669),0)</f>
        <v/>
      </c>
      <c r="I1669">
        <f>IF(COUNTIFS(Registros!$A$2:$A$6000,"CS",Registros!$B$2:$B$6000,$A1669)&gt;0,1,0)</f>
        <v/>
      </c>
      <c r="J1669">
        <f>IF($I1669=1,SUMIFS(Registros!$I$2:$I$6000,Registros!$A$2:$A$6000,"CS",Registros!$B$2:$B$6000,$A1669),0)</f>
        <v/>
      </c>
      <c r="K1669">
        <f>IF(COUNTIFS(Winback!$K$2:$K$300,$D1669)&gt;0,1,0)</f>
        <v/>
      </c>
      <c r="L1669">
        <f>IF(AND($K1669=1,LEFT($A1669,3)="WB-"),SUMIFS(Winback!$D$2:$D$300,Winback!$K$2:$K$300,$D1669),0)</f>
        <v/>
      </c>
      <c r="M1669">
        <f>IF(OR($E1669=1,$G1669=1,SUMIFS(Registros!$J$2:$J$6000,Registros!$B$2:$B$6000,$A1669)&gt;0),1,0)</f>
        <v/>
      </c>
      <c r="N1669">
        <f>IF($J1669&gt;0,1,IF(COUNTIFS(Registros!$A$2:$A$6000,"CS",Registros!$B$2:$B$6000,$A1669,Registros!$K$2:$K$6000,"&lt;&gt;")&gt;0,1,0))</f>
        <v/>
      </c>
      <c r="O1669">
        <f>IF(AND($K1669=1,$E1669=0,$G1669=0,$I1669=0),"WINBACK",IF(AND($M1669=1,$N1669&gt;0),"CONVERGENTE",IF($M1669=1,"SOLO MÓVIL",IF($N1669&gt;0,"SOLO FIJO / INTERNET","SIN SERVICIOS"))))</f>
        <v/>
      </c>
      <c r="P1669">
        <f>IF($O1669="WINBACK","Recuperar (winback)",IF($O1669="CONVERGENTE","Upgrade / más líneas",IF($O1669="SOLO MÓVIL","Ofrecer fijo + internet (FLBBTV)",IF($O1669="SOLO FIJO / INTERNET","Ofrecer línea móvil Nextphone","Oferta completa (móvil + fijo + internet)"))))</f>
        <v/>
      </c>
      <c r="Q1669">
        <f>$F1669+$H1669+$L1669</f>
        <v/>
      </c>
      <c r="R1669">
        <f>IFERROR(VLOOKUP($A1669,Registros!$B$2:$G$6000,6,0),IFERROR(VLOOKUP($D1669,Winback!$B$2:$C$300,2,0),""))</f>
        <v/>
      </c>
      <c r="S1669">
        <f>IF($E1669=1,"NP","")&amp;IF($G1669=1,"+MOV","")&amp;IF($I1669=1,"+CS","")&amp;IF($K1669=1,"+WB","")</f>
        <v/>
      </c>
      <c r="T1669">
        <f>$E1669+$G1669+$I1669+$K1669</f>
        <v/>
      </c>
    </row>
    <row r="1670">
      <c r="A1670" t="inlineStr">
        <is>
          <t>351225480000</t>
        </is>
      </c>
      <c r="B1670" t="inlineStr">
        <is>
          <t>35122548</t>
        </is>
      </c>
      <c r="C1670" t="inlineStr">
        <is>
          <t>EDWIN PEREZ</t>
        </is>
      </c>
      <c r="D1670" t="inlineStr">
        <is>
          <t>EDWINPEREZ</t>
        </is>
      </c>
      <c r="E1670">
        <f>IF(COUNTIFS(Registros!$A$2:$A$6000,"NP",Registros!$B$2:$B$6000,$A1670)&gt;0,1,0)</f>
        <v/>
      </c>
      <c r="F1670">
        <f>IF($E1670=1,SUMIFS(Registros!$F$2:$F$6000,Registros!$A$2:$A$6000,"NP",Registros!$B$2:$B$6000,$A1670),0)</f>
        <v/>
      </c>
      <c r="G1670">
        <f>IF(COUNTIFS(Registros!$A$2:$A$6000,"MOV",Registros!$B$2:$B$6000,$A1670)&gt;0,1,0)</f>
        <v/>
      </c>
      <c r="H1670">
        <f>IF($G1670=1,SUMIFS(Registros!$F$2:$F$6000,Registros!$A$2:$A$6000,"MOV",Registros!$B$2:$B$6000,$A1670),0)</f>
        <v/>
      </c>
      <c r="I1670">
        <f>IF(COUNTIFS(Registros!$A$2:$A$6000,"CS",Registros!$B$2:$B$6000,$A1670)&gt;0,1,0)</f>
        <v/>
      </c>
      <c r="J1670">
        <f>IF($I1670=1,SUMIFS(Registros!$I$2:$I$6000,Registros!$A$2:$A$6000,"CS",Registros!$B$2:$B$6000,$A1670),0)</f>
        <v/>
      </c>
      <c r="K1670">
        <f>IF(COUNTIFS(Winback!$K$2:$K$300,$D1670)&gt;0,1,0)</f>
        <v/>
      </c>
      <c r="L1670">
        <f>IF(AND($K1670=1,LEFT($A1670,3)="WB-"),SUMIFS(Winback!$D$2:$D$300,Winback!$K$2:$K$300,$D1670),0)</f>
        <v/>
      </c>
      <c r="M1670">
        <f>IF(OR($E1670=1,$G1670=1,SUMIFS(Registros!$J$2:$J$6000,Registros!$B$2:$B$6000,$A1670)&gt;0),1,0)</f>
        <v/>
      </c>
      <c r="N1670">
        <f>IF($J1670&gt;0,1,IF(COUNTIFS(Registros!$A$2:$A$6000,"CS",Registros!$B$2:$B$6000,$A1670,Registros!$K$2:$K$6000,"&lt;&gt;")&gt;0,1,0))</f>
        <v/>
      </c>
      <c r="O1670">
        <f>IF(AND($K1670=1,$E1670=0,$G1670=0,$I1670=0),"WINBACK",IF(AND($M1670=1,$N1670&gt;0),"CONVERGENTE",IF($M1670=1,"SOLO MÓVIL",IF($N1670&gt;0,"SOLO FIJO / INTERNET","SIN SERVICIOS"))))</f>
        <v/>
      </c>
      <c r="P1670">
        <f>IF($O1670="WINBACK","Recuperar (winback)",IF($O1670="CONVERGENTE","Upgrade / más líneas",IF($O1670="SOLO MÓVIL","Ofrecer fijo + internet (FLBBTV)",IF($O1670="SOLO FIJO / INTERNET","Ofrecer línea móvil Nextphone","Oferta completa (móvil + fijo + internet)"))))</f>
        <v/>
      </c>
      <c r="Q1670">
        <f>$F1670+$H1670+$L1670</f>
        <v/>
      </c>
      <c r="R1670">
        <f>IFERROR(VLOOKUP($A1670,Registros!$B$2:$G$6000,6,0),IFERROR(VLOOKUP($D1670,Winback!$B$2:$C$300,2,0),""))</f>
        <v/>
      </c>
      <c r="S1670">
        <f>IF($E1670=1,"NP","")&amp;IF($G1670=1,"+MOV","")&amp;IF($I1670=1,"+CS","")&amp;IF($K1670=1,"+WB","")</f>
        <v/>
      </c>
      <c r="T1670">
        <f>$E1670+$G1670+$I1670+$K1670</f>
        <v/>
      </c>
    </row>
    <row r="1671">
      <c r="A1671" t="inlineStr">
        <is>
          <t>358130530000</t>
        </is>
      </c>
      <c r="B1671" t="inlineStr">
        <is>
          <t>35813053</t>
        </is>
      </c>
      <c r="C1671" t="inlineStr">
        <is>
          <t>EVALDOL OSORIO NIETO</t>
        </is>
      </c>
      <c r="D1671" t="inlineStr">
        <is>
          <t>EVALDOLOSORIONIETO</t>
        </is>
      </c>
      <c r="E1671">
        <f>IF(COUNTIFS(Registros!$A$2:$A$6000,"NP",Registros!$B$2:$B$6000,$A1671)&gt;0,1,0)</f>
        <v/>
      </c>
      <c r="F1671">
        <f>IF($E1671=1,SUMIFS(Registros!$F$2:$F$6000,Registros!$A$2:$A$6000,"NP",Registros!$B$2:$B$6000,$A1671),0)</f>
        <v/>
      </c>
      <c r="G1671">
        <f>IF(COUNTIFS(Registros!$A$2:$A$6000,"MOV",Registros!$B$2:$B$6000,$A1671)&gt;0,1,0)</f>
        <v/>
      </c>
      <c r="H1671">
        <f>IF($G1671=1,SUMIFS(Registros!$F$2:$F$6000,Registros!$A$2:$A$6000,"MOV",Registros!$B$2:$B$6000,$A1671),0)</f>
        <v/>
      </c>
      <c r="I1671">
        <f>IF(COUNTIFS(Registros!$A$2:$A$6000,"CS",Registros!$B$2:$B$6000,$A1671)&gt;0,1,0)</f>
        <v/>
      </c>
      <c r="J1671">
        <f>IF($I1671=1,SUMIFS(Registros!$I$2:$I$6000,Registros!$A$2:$A$6000,"CS",Registros!$B$2:$B$6000,$A1671),0)</f>
        <v/>
      </c>
      <c r="K1671">
        <f>IF(COUNTIFS(Winback!$K$2:$K$300,$D1671)&gt;0,1,0)</f>
        <v/>
      </c>
      <c r="L1671">
        <f>IF(AND($K1671=1,LEFT($A1671,3)="WB-"),SUMIFS(Winback!$D$2:$D$300,Winback!$K$2:$K$300,$D1671),0)</f>
        <v/>
      </c>
      <c r="M1671">
        <f>IF(OR($E1671=1,$G1671=1,SUMIFS(Registros!$J$2:$J$6000,Registros!$B$2:$B$6000,$A1671)&gt;0),1,0)</f>
        <v/>
      </c>
      <c r="N1671">
        <f>IF($J1671&gt;0,1,IF(COUNTIFS(Registros!$A$2:$A$6000,"CS",Registros!$B$2:$B$6000,$A1671,Registros!$K$2:$K$6000,"&lt;&gt;")&gt;0,1,0))</f>
        <v/>
      </c>
      <c r="O1671">
        <f>IF(AND($K1671=1,$E1671=0,$G1671=0,$I1671=0),"WINBACK",IF(AND($M1671=1,$N1671&gt;0),"CONVERGENTE",IF($M1671=1,"SOLO MÓVIL",IF($N1671&gt;0,"SOLO FIJO / INTERNET","SIN SERVICIOS"))))</f>
        <v/>
      </c>
      <c r="P1671">
        <f>IF($O1671="WINBACK","Recuperar (winback)",IF($O1671="CONVERGENTE","Upgrade / más líneas",IF($O1671="SOLO MÓVIL","Ofrecer fijo + internet (FLBBTV)",IF($O1671="SOLO FIJO / INTERNET","Ofrecer línea móvil Nextphone","Oferta completa (móvil + fijo + internet)"))))</f>
        <v/>
      </c>
      <c r="Q1671">
        <f>$F1671+$H1671+$L1671</f>
        <v/>
      </c>
      <c r="R1671">
        <f>IFERROR(VLOOKUP($A1671,Registros!$B$2:$G$6000,6,0),IFERROR(VLOOKUP($D1671,Winback!$B$2:$C$300,2,0),""))</f>
        <v/>
      </c>
      <c r="S1671">
        <f>IF($E1671=1,"NP","")&amp;IF($G1671=1,"+MOV","")&amp;IF($I1671=1,"+CS","")&amp;IF($K1671=1,"+WB","")</f>
        <v/>
      </c>
      <c r="T1671">
        <f>$E1671+$G1671+$I1671+$K1671</f>
        <v/>
      </c>
    </row>
    <row r="1672">
      <c r="A1672" t="inlineStr">
        <is>
          <t>341125240000</t>
        </is>
      </c>
      <c r="B1672" t="inlineStr">
        <is>
          <t>34112524</t>
        </is>
      </c>
      <c r="C1672" t="inlineStr">
        <is>
          <t>PROVIDENCE GROUP</t>
        </is>
      </c>
      <c r="D1672" t="inlineStr">
        <is>
          <t>PROVIDENCEGROUP</t>
        </is>
      </c>
      <c r="E1672">
        <f>IF(COUNTIFS(Registros!$A$2:$A$6000,"NP",Registros!$B$2:$B$6000,$A1672)&gt;0,1,0)</f>
        <v/>
      </c>
      <c r="F1672">
        <f>IF($E1672=1,SUMIFS(Registros!$F$2:$F$6000,Registros!$A$2:$A$6000,"NP",Registros!$B$2:$B$6000,$A1672),0)</f>
        <v/>
      </c>
      <c r="G1672">
        <f>IF(COUNTIFS(Registros!$A$2:$A$6000,"MOV",Registros!$B$2:$B$6000,$A1672)&gt;0,1,0)</f>
        <v/>
      </c>
      <c r="H1672">
        <f>IF($G1672=1,SUMIFS(Registros!$F$2:$F$6000,Registros!$A$2:$A$6000,"MOV",Registros!$B$2:$B$6000,$A1672),0)</f>
        <v/>
      </c>
      <c r="I1672">
        <f>IF(COUNTIFS(Registros!$A$2:$A$6000,"CS",Registros!$B$2:$B$6000,$A1672)&gt;0,1,0)</f>
        <v/>
      </c>
      <c r="J1672">
        <f>IF($I1672=1,SUMIFS(Registros!$I$2:$I$6000,Registros!$A$2:$A$6000,"CS",Registros!$B$2:$B$6000,$A1672),0)</f>
        <v/>
      </c>
      <c r="K1672">
        <f>IF(COUNTIFS(Winback!$K$2:$K$300,$D1672)&gt;0,1,0)</f>
        <v/>
      </c>
      <c r="L1672">
        <f>IF(AND($K1672=1,LEFT($A1672,3)="WB-"),SUMIFS(Winback!$D$2:$D$300,Winback!$K$2:$K$300,$D1672),0)</f>
        <v/>
      </c>
      <c r="M1672">
        <f>IF(OR($E1672=1,$G1672=1,SUMIFS(Registros!$J$2:$J$6000,Registros!$B$2:$B$6000,$A1672)&gt;0),1,0)</f>
        <v/>
      </c>
      <c r="N1672">
        <f>IF($J1672&gt;0,1,IF(COUNTIFS(Registros!$A$2:$A$6000,"CS",Registros!$B$2:$B$6000,$A1672,Registros!$K$2:$K$6000,"&lt;&gt;")&gt;0,1,0))</f>
        <v/>
      </c>
      <c r="O1672">
        <f>IF(AND($K1672=1,$E1672=0,$G1672=0,$I1672=0),"WINBACK",IF(AND($M1672=1,$N1672&gt;0),"CONVERGENTE",IF($M1672=1,"SOLO MÓVIL",IF($N1672&gt;0,"SOLO FIJO / INTERNET","SIN SERVICIOS"))))</f>
        <v/>
      </c>
      <c r="P1672">
        <f>IF($O1672="WINBACK","Recuperar (winback)",IF($O1672="CONVERGENTE","Upgrade / más líneas",IF($O1672="SOLO MÓVIL","Ofrecer fijo + internet (FLBBTV)",IF($O1672="SOLO FIJO / INTERNET","Ofrecer línea móvil Nextphone","Oferta completa (móvil + fijo + internet)"))))</f>
        <v/>
      </c>
      <c r="Q1672">
        <f>$F1672+$H1672+$L1672</f>
        <v/>
      </c>
      <c r="R1672">
        <f>IFERROR(VLOOKUP($A1672,Registros!$B$2:$G$6000,6,0),IFERROR(VLOOKUP($D1672,Winback!$B$2:$C$300,2,0),""))</f>
        <v/>
      </c>
      <c r="S1672">
        <f>IF($E1672=1,"NP","")&amp;IF($G1672=1,"+MOV","")&amp;IF($I1672=1,"+CS","")&amp;IF($K1672=1,"+WB","")</f>
        <v/>
      </c>
      <c r="T1672">
        <f>$E1672+$G1672+$I1672+$K1672</f>
        <v/>
      </c>
    </row>
    <row r="1673">
      <c r="A1673" t="inlineStr">
        <is>
          <t>346127110000</t>
        </is>
      </c>
      <c r="B1673" t="inlineStr">
        <is>
          <t>34612711</t>
        </is>
      </c>
      <c r="C1673" t="inlineStr">
        <is>
          <t>PROVIDENCE GROUP</t>
        </is>
      </c>
      <c r="D1673" t="inlineStr">
        <is>
          <t>PROVIDENCEGROUP</t>
        </is>
      </c>
      <c r="E1673">
        <f>IF(COUNTIFS(Registros!$A$2:$A$6000,"NP",Registros!$B$2:$B$6000,$A1673)&gt;0,1,0)</f>
        <v/>
      </c>
      <c r="F1673">
        <f>IF($E1673=1,SUMIFS(Registros!$F$2:$F$6000,Registros!$A$2:$A$6000,"NP",Registros!$B$2:$B$6000,$A1673),0)</f>
        <v/>
      </c>
      <c r="G1673">
        <f>IF(COUNTIFS(Registros!$A$2:$A$6000,"MOV",Registros!$B$2:$B$6000,$A1673)&gt;0,1,0)</f>
        <v/>
      </c>
      <c r="H1673">
        <f>IF($G1673=1,SUMIFS(Registros!$F$2:$F$6000,Registros!$A$2:$A$6000,"MOV",Registros!$B$2:$B$6000,$A1673),0)</f>
        <v/>
      </c>
      <c r="I1673">
        <f>IF(COUNTIFS(Registros!$A$2:$A$6000,"CS",Registros!$B$2:$B$6000,$A1673)&gt;0,1,0)</f>
        <v/>
      </c>
      <c r="J1673">
        <f>IF($I1673=1,SUMIFS(Registros!$I$2:$I$6000,Registros!$A$2:$A$6000,"CS",Registros!$B$2:$B$6000,$A1673),0)</f>
        <v/>
      </c>
      <c r="K1673">
        <f>IF(COUNTIFS(Winback!$K$2:$K$300,$D1673)&gt;0,1,0)</f>
        <v/>
      </c>
      <c r="L1673">
        <f>IF(AND($K1673=1,LEFT($A1673,3)="WB-"),SUMIFS(Winback!$D$2:$D$300,Winback!$K$2:$K$300,$D1673),0)</f>
        <v/>
      </c>
      <c r="M1673">
        <f>IF(OR($E1673=1,$G1673=1,SUMIFS(Registros!$J$2:$J$6000,Registros!$B$2:$B$6000,$A1673)&gt;0),1,0)</f>
        <v/>
      </c>
      <c r="N1673">
        <f>IF($J1673&gt;0,1,IF(COUNTIFS(Registros!$A$2:$A$6000,"CS",Registros!$B$2:$B$6000,$A1673,Registros!$K$2:$K$6000,"&lt;&gt;")&gt;0,1,0))</f>
        <v/>
      </c>
      <c r="O1673">
        <f>IF(AND($K1673=1,$E1673=0,$G1673=0,$I1673=0),"WINBACK",IF(AND($M1673=1,$N1673&gt;0),"CONVERGENTE",IF($M1673=1,"SOLO MÓVIL",IF($N1673&gt;0,"SOLO FIJO / INTERNET","SIN SERVICIOS"))))</f>
        <v/>
      </c>
      <c r="P1673">
        <f>IF($O1673="WINBACK","Recuperar (winback)",IF($O1673="CONVERGENTE","Upgrade / más líneas",IF($O1673="SOLO MÓVIL","Ofrecer fijo + internet (FLBBTV)",IF($O1673="SOLO FIJO / INTERNET","Ofrecer línea móvil Nextphone","Oferta completa (móvil + fijo + internet)"))))</f>
        <v/>
      </c>
      <c r="Q1673">
        <f>$F1673+$H1673+$L1673</f>
        <v/>
      </c>
      <c r="R1673">
        <f>IFERROR(VLOOKUP($A1673,Registros!$B$2:$G$6000,6,0),IFERROR(VLOOKUP($D1673,Winback!$B$2:$C$300,2,0),""))</f>
        <v/>
      </c>
      <c r="S1673">
        <f>IF($E1673=1,"NP","")&amp;IF($G1673=1,"+MOV","")&amp;IF($I1673=1,"+CS","")&amp;IF($K1673=1,"+WB","")</f>
        <v/>
      </c>
      <c r="T1673">
        <f>$E1673+$G1673+$I1673+$K1673</f>
        <v/>
      </c>
    </row>
    <row r="1674">
      <c r="A1674" t="inlineStr">
        <is>
          <t>356185530000</t>
        </is>
      </c>
      <c r="B1674" t="inlineStr">
        <is>
          <t>35618553</t>
        </is>
      </c>
      <c r="C1674" t="inlineStr">
        <is>
          <t>CLÍNICA ÓPTICA</t>
        </is>
      </c>
      <c r="D1674" t="inlineStr">
        <is>
          <t>CLINICAOPTICA</t>
        </is>
      </c>
      <c r="E1674">
        <f>IF(COUNTIFS(Registros!$A$2:$A$6000,"NP",Registros!$B$2:$B$6000,$A1674)&gt;0,1,0)</f>
        <v/>
      </c>
      <c r="F1674">
        <f>IF($E1674=1,SUMIFS(Registros!$F$2:$F$6000,Registros!$A$2:$A$6000,"NP",Registros!$B$2:$B$6000,$A1674),0)</f>
        <v/>
      </c>
      <c r="G1674">
        <f>IF(COUNTIFS(Registros!$A$2:$A$6000,"MOV",Registros!$B$2:$B$6000,$A1674)&gt;0,1,0)</f>
        <v/>
      </c>
      <c r="H1674">
        <f>IF($G1674=1,SUMIFS(Registros!$F$2:$F$6000,Registros!$A$2:$A$6000,"MOV",Registros!$B$2:$B$6000,$A1674),0)</f>
        <v/>
      </c>
      <c r="I1674">
        <f>IF(COUNTIFS(Registros!$A$2:$A$6000,"CS",Registros!$B$2:$B$6000,$A1674)&gt;0,1,0)</f>
        <v/>
      </c>
      <c r="J1674">
        <f>IF($I1674=1,SUMIFS(Registros!$I$2:$I$6000,Registros!$A$2:$A$6000,"CS",Registros!$B$2:$B$6000,$A1674),0)</f>
        <v/>
      </c>
      <c r="K1674">
        <f>IF(COUNTIFS(Winback!$K$2:$K$300,$D1674)&gt;0,1,0)</f>
        <v/>
      </c>
      <c r="L1674">
        <f>IF(AND($K1674=1,LEFT($A1674,3)="WB-"),SUMIFS(Winback!$D$2:$D$300,Winback!$K$2:$K$300,$D1674),0)</f>
        <v/>
      </c>
      <c r="M1674">
        <f>IF(OR($E1674=1,$G1674=1,SUMIFS(Registros!$J$2:$J$6000,Registros!$B$2:$B$6000,$A1674)&gt;0),1,0)</f>
        <v/>
      </c>
      <c r="N1674">
        <f>IF($J1674&gt;0,1,IF(COUNTIFS(Registros!$A$2:$A$6000,"CS",Registros!$B$2:$B$6000,$A1674,Registros!$K$2:$K$6000,"&lt;&gt;")&gt;0,1,0))</f>
        <v/>
      </c>
      <c r="O1674">
        <f>IF(AND($K1674=1,$E1674=0,$G1674=0,$I1674=0),"WINBACK",IF(AND($M1674=1,$N1674&gt;0),"CONVERGENTE",IF($M1674=1,"SOLO MÓVIL",IF($N1674&gt;0,"SOLO FIJO / INTERNET","SIN SERVICIOS"))))</f>
        <v/>
      </c>
      <c r="P1674">
        <f>IF($O1674="WINBACK","Recuperar (winback)",IF($O1674="CONVERGENTE","Upgrade / más líneas",IF($O1674="SOLO MÓVIL","Ofrecer fijo + internet (FLBBTV)",IF($O1674="SOLO FIJO / INTERNET","Ofrecer línea móvil Nextphone","Oferta completa (móvil + fijo + internet)"))))</f>
        <v/>
      </c>
      <c r="Q1674">
        <f>$F1674+$H1674+$L1674</f>
        <v/>
      </c>
      <c r="R1674">
        <f>IFERROR(VLOOKUP($A1674,Registros!$B$2:$G$6000,6,0),IFERROR(VLOOKUP($D1674,Winback!$B$2:$C$300,2,0),""))</f>
        <v/>
      </c>
      <c r="S1674">
        <f>IF($E1674=1,"NP","")&amp;IF($G1674=1,"+MOV","")&amp;IF($I1674=1,"+CS","")&amp;IF($K1674=1,"+WB","")</f>
        <v/>
      </c>
      <c r="T1674">
        <f>$E1674+$G1674+$I1674+$K1674</f>
        <v/>
      </c>
    </row>
    <row r="1675">
      <c r="A1675" t="inlineStr">
        <is>
          <t>352072580000</t>
        </is>
      </c>
      <c r="B1675" t="inlineStr">
        <is>
          <t>35207258</t>
        </is>
      </c>
      <c r="C1675" t="inlineStr">
        <is>
          <t>NEQUELDA SAMANIEGO GUTIERREZ</t>
        </is>
      </c>
      <c r="D1675" t="inlineStr">
        <is>
          <t>NEQUELDASAMANIEGOGUTIERREZ</t>
        </is>
      </c>
      <c r="E1675">
        <f>IF(COUNTIFS(Registros!$A$2:$A$6000,"NP",Registros!$B$2:$B$6000,$A1675)&gt;0,1,0)</f>
        <v/>
      </c>
      <c r="F1675">
        <f>IF($E1675=1,SUMIFS(Registros!$F$2:$F$6000,Registros!$A$2:$A$6000,"NP",Registros!$B$2:$B$6000,$A1675),0)</f>
        <v/>
      </c>
      <c r="G1675">
        <f>IF(COUNTIFS(Registros!$A$2:$A$6000,"MOV",Registros!$B$2:$B$6000,$A1675)&gt;0,1,0)</f>
        <v/>
      </c>
      <c r="H1675">
        <f>IF($G1675=1,SUMIFS(Registros!$F$2:$F$6000,Registros!$A$2:$A$6000,"MOV",Registros!$B$2:$B$6000,$A1675),0)</f>
        <v/>
      </c>
      <c r="I1675">
        <f>IF(COUNTIFS(Registros!$A$2:$A$6000,"CS",Registros!$B$2:$B$6000,$A1675)&gt;0,1,0)</f>
        <v/>
      </c>
      <c r="J1675">
        <f>IF($I1675=1,SUMIFS(Registros!$I$2:$I$6000,Registros!$A$2:$A$6000,"CS",Registros!$B$2:$B$6000,$A1675),0)</f>
        <v/>
      </c>
      <c r="K1675">
        <f>IF(COUNTIFS(Winback!$K$2:$K$300,$D1675)&gt;0,1,0)</f>
        <v/>
      </c>
      <c r="L1675">
        <f>IF(AND($K1675=1,LEFT($A1675,3)="WB-"),SUMIFS(Winback!$D$2:$D$300,Winback!$K$2:$K$300,$D1675),0)</f>
        <v/>
      </c>
      <c r="M1675">
        <f>IF(OR($E1675=1,$G1675=1,SUMIFS(Registros!$J$2:$J$6000,Registros!$B$2:$B$6000,$A1675)&gt;0),1,0)</f>
        <v/>
      </c>
      <c r="N1675">
        <f>IF($J1675&gt;0,1,IF(COUNTIFS(Registros!$A$2:$A$6000,"CS",Registros!$B$2:$B$6000,$A1675,Registros!$K$2:$K$6000,"&lt;&gt;")&gt;0,1,0))</f>
        <v/>
      </c>
      <c r="O1675">
        <f>IF(AND($K1675=1,$E1675=0,$G1675=0,$I1675=0),"WINBACK",IF(AND($M1675=1,$N1675&gt;0),"CONVERGENTE",IF($M1675=1,"SOLO MÓVIL",IF($N1675&gt;0,"SOLO FIJO / INTERNET","SIN SERVICIOS"))))</f>
        <v/>
      </c>
      <c r="P1675">
        <f>IF($O1675="WINBACK","Recuperar (winback)",IF($O1675="CONVERGENTE","Upgrade / más líneas",IF($O1675="SOLO MÓVIL","Ofrecer fijo + internet (FLBBTV)",IF($O1675="SOLO FIJO / INTERNET","Ofrecer línea móvil Nextphone","Oferta completa (móvil + fijo + internet)"))))</f>
        <v/>
      </c>
      <c r="Q1675">
        <f>$F1675+$H1675+$L1675</f>
        <v/>
      </c>
      <c r="R1675">
        <f>IFERROR(VLOOKUP($A1675,Registros!$B$2:$G$6000,6,0),IFERROR(VLOOKUP($D1675,Winback!$B$2:$C$300,2,0),""))</f>
        <v/>
      </c>
      <c r="S1675">
        <f>IF($E1675=1,"NP","")&amp;IF($G1675=1,"+MOV","")&amp;IF($I1675=1,"+CS","")&amp;IF($K1675=1,"+WB","")</f>
        <v/>
      </c>
      <c r="T1675">
        <f>$E1675+$G1675+$I1675+$K1675</f>
        <v/>
      </c>
    </row>
    <row r="1676">
      <c r="A1676" t="inlineStr">
        <is>
          <t>359130090000</t>
        </is>
      </c>
      <c r="B1676" t="inlineStr">
        <is>
          <t>35913009</t>
        </is>
      </c>
      <c r="C1676" t="inlineStr">
        <is>
          <t>RICARDO ALEXIS MENDIETA PERALTA</t>
        </is>
      </c>
      <c r="D1676" t="inlineStr">
        <is>
          <t>RICARDOALEXISMENDIETAPERALTA</t>
        </is>
      </c>
      <c r="E1676">
        <f>IF(COUNTIFS(Registros!$A$2:$A$6000,"NP",Registros!$B$2:$B$6000,$A1676)&gt;0,1,0)</f>
        <v/>
      </c>
      <c r="F1676">
        <f>IF($E1676=1,SUMIFS(Registros!$F$2:$F$6000,Registros!$A$2:$A$6000,"NP",Registros!$B$2:$B$6000,$A1676),0)</f>
        <v/>
      </c>
      <c r="G1676">
        <f>IF(COUNTIFS(Registros!$A$2:$A$6000,"MOV",Registros!$B$2:$B$6000,$A1676)&gt;0,1,0)</f>
        <v/>
      </c>
      <c r="H1676">
        <f>IF($G1676=1,SUMIFS(Registros!$F$2:$F$6000,Registros!$A$2:$A$6000,"MOV",Registros!$B$2:$B$6000,$A1676),0)</f>
        <v/>
      </c>
      <c r="I1676">
        <f>IF(COUNTIFS(Registros!$A$2:$A$6000,"CS",Registros!$B$2:$B$6000,$A1676)&gt;0,1,0)</f>
        <v/>
      </c>
      <c r="J1676">
        <f>IF($I1676=1,SUMIFS(Registros!$I$2:$I$6000,Registros!$A$2:$A$6000,"CS",Registros!$B$2:$B$6000,$A1676),0)</f>
        <v/>
      </c>
      <c r="K1676">
        <f>IF(COUNTIFS(Winback!$K$2:$K$300,$D1676)&gt;0,1,0)</f>
        <v/>
      </c>
      <c r="L1676">
        <f>IF(AND($K1676=1,LEFT($A1676,3)="WB-"),SUMIFS(Winback!$D$2:$D$300,Winback!$K$2:$K$300,$D1676),0)</f>
        <v/>
      </c>
      <c r="M1676">
        <f>IF(OR($E1676=1,$G1676=1,SUMIFS(Registros!$J$2:$J$6000,Registros!$B$2:$B$6000,$A1676)&gt;0),1,0)</f>
        <v/>
      </c>
      <c r="N1676">
        <f>IF($J1676&gt;0,1,IF(COUNTIFS(Registros!$A$2:$A$6000,"CS",Registros!$B$2:$B$6000,$A1676,Registros!$K$2:$K$6000,"&lt;&gt;")&gt;0,1,0))</f>
        <v/>
      </c>
      <c r="O1676">
        <f>IF(AND($K1676=1,$E1676=0,$G1676=0,$I1676=0),"WINBACK",IF(AND($M1676=1,$N1676&gt;0),"CONVERGENTE",IF($M1676=1,"SOLO MÓVIL",IF($N1676&gt;0,"SOLO FIJO / INTERNET","SIN SERVICIOS"))))</f>
        <v/>
      </c>
      <c r="P1676">
        <f>IF($O1676="WINBACK","Recuperar (winback)",IF($O1676="CONVERGENTE","Upgrade / más líneas",IF($O1676="SOLO MÓVIL","Ofrecer fijo + internet (FLBBTV)",IF($O1676="SOLO FIJO / INTERNET","Ofrecer línea móvil Nextphone","Oferta completa (móvil + fijo + internet)"))))</f>
        <v/>
      </c>
      <c r="Q1676">
        <f>$F1676+$H1676+$L1676</f>
        <v/>
      </c>
      <c r="R1676">
        <f>IFERROR(VLOOKUP($A1676,Registros!$B$2:$G$6000,6,0),IFERROR(VLOOKUP($D1676,Winback!$B$2:$C$300,2,0),""))</f>
        <v/>
      </c>
      <c r="S1676">
        <f>IF($E1676=1,"NP","")&amp;IF($G1676=1,"+MOV","")&amp;IF($I1676=1,"+CS","")&amp;IF($K1676=1,"+WB","")</f>
        <v/>
      </c>
      <c r="T1676">
        <f>$E1676+$G1676+$I1676+$K1676</f>
        <v/>
      </c>
    </row>
    <row r="1677">
      <c r="A1677" t="inlineStr">
        <is>
          <t>346438100000</t>
        </is>
      </c>
      <c r="B1677" t="inlineStr">
        <is>
          <t>34643810</t>
        </is>
      </c>
      <c r="C1677" t="inlineStr">
        <is>
          <t>PACIFICO PEREZ</t>
        </is>
      </c>
      <c r="D1677" t="inlineStr">
        <is>
          <t>PACIFICOPEREZ</t>
        </is>
      </c>
      <c r="E1677">
        <f>IF(COUNTIFS(Registros!$A$2:$A$6000,"NP",Registros!$B$2:$B$6000,$A1677)&gt;0,1,0)</f>
        <v/>
      </c>
      <c r="F1677">
        <f>IF($E1677=1,SUMIFS(Registros!$F$2:$F$6000,Registros!$A$2:$A$6000,"NP",Registros!$B$2:$B$6000,$A1677),0)</f>
        <v/>
      </c>
      <c r="G1677">
        <f>IF(COUNTIFS(Registros!$A$2:$A$6000,"MOV",Registros!$B$2:$B$6000,$A1677)&gt;0,1,0)</f>
        <v/>
      </c>
      <c r="H1677">
        <f>IF($G1677=1,SUMIFS(Registros!$F$2:$F$6000,Registros!$A$2:$A$6000,"MOV",Registros!$B$2:$B$6000,$A1677),0)</f>
        <v/>
      </c>
      <c r="I1677">
        <f>IF(COUNTIFS(Registros!$A$2:$A$6000,"CS",Registros!$B$2:$B$6000,$A1677)&gt;0,1,0)</f>
        <v/>
      </c>
      <c r="J1677">
        <f>IF($I1677=1,SUMIFS(Registros!$I$2:$I$6000,Registros!$A$2:$A$6000,"CS",Registros!$B$2:$B$6000,$A1677),0)</f>
        <v/>
      </c>
      <c r="K1677">
        <f>IF(COUNTIFS(Winback!$K$2:$K$300,$D1677)&gt;0,1,0)</f>
        <v/>
      </c>
      <c r="L1677">
        <f>IF(AND($K1677=1,LEFT($A1677,3)="WB-"),SUMIFS(Winback!$D$2:$D$300,Winback!$K$2:$K$300,$D1677),0)</f>
        <v/>
      </c>
      <c r="M1677">
        <f>IF(OR($E1677=1,$G1677=1,SUMIFS(Registros!$J$2:$J$6000,Registros!$B$2:$B$6000,$A1677)&gt;0),1,0)</f>
        <v/>
      </c>
      <c r="N1677">
        <f>IF($J1677&gt;0,1,IF(COUNTIFS(Registros!$A$2:$A$6000,"CS",Registros!$B$2:$B$6000,$A1677,Registros!$K$2:$K$6000,"&lt;&gt;")&gt;0,1,0))</f>
        <v/>
      </c>
      <c r="O1677">
        <f>IF(AND($K1677=1,$E1677=0,$G1677=0,$I1677=0),"WINBACK",IF(AND($M1677=1,$N1677&gt;0),"CONVERGENTE",IF($M1677=1,"SOLO MÓVIL",IF($N1677&gt;0,"SOLO FIJO / INTERNET","SIN SERVICIOS"))))</f>
        <v/>
      </c>
      <c r="P1677">
        <f>IF($O1677="WINBACK","Recuperar (winback)",IF($O1677="CONVERGENTE","Upgrade / más líneas",IF($O1677="SOLO MÓVIL","Ofrecer fijo + internet (FLBBTV)",IF($O1677="SOLO FIJO / INTERNET","Ofrecer línea móvil Nextphone","Oferta completa (móvil + fijo + internet)"))))</f>
        <v/>
      </c>
      <c r="Q1677">
        <f>$F1677+$H1677+$L1677</f>
        <v/>
      </c>
      <c r="R1677">
        <f>IFERROR(VLOOKUP($A1677,Registros!$B$2:$G$6000,6,0),IFERROR(VLOOKUP($D1677,Winback!$B$2:$C$300,2,0),""))</f>
        <v/>
      </c>
      <c r="S1677">
        <f>IF($E1677=1,"NP","")&amp;IF($G1677=1,"+MOV","")&amp;IF($I1677=1,"+CS","")&amp;IF($K1677=1,"+WB","")</f>
        <v/>
      </c>
      <c r="T1677">
        <f>$E1677+$G1677+$I1677+$K1677</f>
        <v/>
      </c>
    </row>
    <row r="1678">
      <c r="A1678" t="inlineStr">
        <is>
          <t>342397050000</t>
        </is>
      </c>
      <c r="B1678" t="inlineStr">
        <is>
          <t>34239705</t>
        </is>
      </c>
      <c r="C1678" t="inlineStr">
        <is>
          <t>RICHARD REYES</t>
        </is>
      </c>
      <c r="D1678" t="inlineStr">
        <is>
          <t>RICHARDREYES</t>
        </is>
      </c>
      <c r="E1678">
        <f>IF(COUNTIFS(Registros!$A$2:$A$6000,"NP",Registros!$B$2:$B$6000,$A1678)&gt;0,1,0)</f>
        <v/>
      </c>
      <c r="F1678">
        <f>IF($E1678=1,SUMIFS(Registros!$F$2:$F$6000,Registros!$A$2:$A$6000,"NP",Registros!$B$2:$B$6000,$A1678),0)</f>
        <v/>
      </c>
      <c r="G1678">
        <f>IF(COUNTIFS(Registros!$A$2:$A$6000,"MOV",Registros!$B$2:$B$6000,$A1678)&gt;0,1,0)</f>
        <v/>
      </c>
      <c r="H1678">
        <f>IF($G1678=1,SUMIFS(Registros!$F$2:$F$6000,Registros!$A$2:$A$6000,"MOV",Registros!$B$2:$B$6000,$A1678),0)</f>
        <v/>
      </c>
      <c r="I1678">
        <f>IF(COUNTIFS(Registros!$A$2:$A$6000,"CS",Registros!$B$2:$B$6000,$A1678)&gt;0,1,0)</f>
        <v/>
      </c>
      <c r="J1678">
        <f>IF($I1678=1,SUMIFS(Registros!$I$2:$I$6000,Registros!$A$2:$A$6000,"CS",Registros!$B$2:$B$6000,$A1678),0)</f>
        <v/>
      </c>
      <c r="K1678">
        <f>IF(COUNTIFS(Winback!$K$2:$K$300,$D1678)&gt;0,1,0)</f>
        <v/>
      </c>
      <c r="L1678">
        <f>IF(AND($K1678=1,LEFT($A1678,3)="WB-"),SUMIFS(Winback!$D$2:$D$300,Winback!$K$2:$K$300,$D1678),0)</f>
        <v/>
      </c>
      <c r="M1678">
        <f>IF(OR($E1678=1,$G1678=1,SUMIFS(Registros!$J$2:$J$6000,Registros!$B$2:$B$6000,$A1678)&gt;0),1,0)</f>
        <v/>
      </c>
      <c r="N1678">
        <f>IF($J1678&gt;0,1,IF(COUNTIFS(Registros!$A$2:$A$6000,"CS",Registros!$B$2:$B$6000,$A1678,Registros!$K$2:$K$6000,"&lt;&gt;")&gt;0,1,0))</f>
        <v/>
      </c>
      <c r="O1678">
        <f>IF(AND($K1678=1,$E1678=0,$G1678=0,$I1678=0),"WINBACK",IF(AND($M1678=1,$N1678&gt;0),"CONVERGENTE",IF($M1678=1,"SOLO MÓVIL",IF($N1678&gt;0,"SOLO FIJO / INTERNET","SIN SERVICIOS"))))</f>
        <v/>
      </c>
      <c r="P1678">
        <f>IF($O1678="WINBACK","Recuperar (winback)",IF($O1678="CONVERGENTE","Upgrade / más líneas",IF($O1678="SOLO MÓVIL","Ofrecer fijo + internet (FLBBTV)",IF($O1678="SOLO FIJO / INTERNET","Ofrecer línea móvil Nextphone","Oferta completa (móvil + fijo + internet)"))))</f>
        <v/>
      </c>
      <c r="Q1678">
        <f>$F1678+$H1678+$L1678</f>
        <v/>
      </c>
      <c r="R1678">
        <f>IFERROR(VLOOKUP($A1678,Registros!$B$2:$G$6000,6,0),IFERROR(VLOOKUP($D1678,Winback!$B$2:$C$300,2,0),""))</f>
        <v/>
      </c>
      <c r="S1678">
        <f>IF($E1678=1,"NP","")&amp;IF($G1678=1,"+MOV","")&amp;IF($I1678=1,"+CS","")&amp;IF($K1678=1,"+WB","")</f>
        <v/>
      </c>
      <c r="T1678">
        <f>$E1678+$G1678+$I1678+$K1678</f>
        <v/>
      </c>
    </row>
    <row r="1679">
      <c r="A1679" t="inlineStr">
        <is>
          <t>329374630000</t>
        </is>
      </c>
      <c r="B1679" t="inlineStr">
        <is>
          <t>32937463</t>
        </is>
      </c>
      <c r="C1679" t="inlineStr">
        <is>
          <t>Milagros Perez</t>
        </is>
      </c>
      <c r="D1679" t="inlineStr">
        <is>
          <t>MILAGROSPEREZ</t>
        </is>
      </c>
      <c r="E1679">
        <f>IF(COUNTIFS(Registros!$A$2:$A$6000,"NP",Registros!$B$2:$B$6000,$A1679)&gt;0,1,0)</f>
        <v/>
      </c>
      <c r="F1679">
        <f>IF($E1679=1,SUMIFS(Registros!$F$2:$F$6000,Registros!$A$2:$A$6000,"NP",Registros!$B$2:$B$6000,$A1679),0)</f>
        <v/>
      </c>
      <c r="G1679">
        <f>IF(COUNTIFS(Registros!$A$2:$A$6000,"MOV",Registros!$B$2:$B$6000,$A1679)&gt;0,1,0)</f>
        <v/>
      </c>
      <c r="H1679">
        <f>IF($G1679=1,SUMIFS(Registros!$F$2:$F$6000,Registros!$A$2:$A$6000,"MOV",Registros!$B$2:$B$6000,$A1679),0)</f>
        <v/>
      </c>
      <c r="I1679">
        <f>IF(COUNTIFS(Registros!$A$2:$A$6000,"CS",Registros!$B$2:$B$6000,$A1679)&gt;0,1,0)</f>
        <v/>
      </c>
      <c r="J1679">
        <f>IF($I1679=1,SUMIFS(Registros!$I$2:$I$6000,Registros!$A$2:$A$6000,"CS",Registros!$B$2:$B$6000,$A1679),0)</f>
        <v/>
      </c>
      <c r="K1679">
        <f>IF(COUNTIFS(Winback!$K$2:$K$300,$D1679)&gt;0,1,0)</f>
        <v/>
      </c>
      <c r="L1679">
        <f>IF(AND($K1679=1,LEFT($A1679,3)="WB-"),SUMIFS(Winback!$D$2:$D$300,Winback!$K$2:$K$300,$D1679),0)</f>
        <v/>
      </c>
      <c r="M1679">
        <f>IF(OR($E1679=1,$G1679=1,SUMIFS(Registros!$J$2:$J$6000,Registros!$B$2:$B$6000,$A1679)&gt;0),1,0)</f>
        <v/>
      </c>
      <c r="N1679">
        <f>IF($J1679&gt;0,1,IF(COUNTIFS(Registros!$A$2:$A$6000,"CS",Registros!$B$2:$B$6000,$A1679,Registros!$K$2:$K$6000,"&lt;&gt;")&gt;0,1,0))</f>
        <v/>
      </c>
      <c r="O1679">
        <f>IF(AND($K1679=1,$E1679=0,$G1679=0,$I1679=0),"WINBACK",IF(AND($M1679=1,$N1679&gt;0),"CONVERGENTE",IF($M1679=1,"SOLO MÓVIL",IF($N1679&gt;0,"SOLO FIJO / INTERNET","SIN SERVICIOS"))))</f>
        <v/>
      </c>
      <c r="P1679">
        <f>IF($O1679="WINBACK","Recuperar (winback)",IF($O1679="CONVERGENTE","Upgrade / más líneas",IF($O1679="SOLO MÓVIL","Ofrecer fijo + internet (FLBBTV)",IF($O1679="SOLO FIJO / INTERNET","Ofrecer línea móvil Nextphone","Oferta completa (móvil + fijo + internet)"))))</f>
        <v/>
      </c>
      <c r="Q1679">
        <f>$F1679+$H1679+$L1679</f>
        <v/>
      </c>
      <c r="R1679">
        <f>IFERROR(VLOOKUP($A1679,Registros!$B$2:$G$6000,6,0),IFERROR(VLOOKUP($D1679,Winback!$B$2:$C$300,2,0),""))</f>
        <v/>
      </c>
      <c r="S1679">
        <f>IF($E1679=1,"NP","")&amp;IF($G1679=1,"+MOV","")&amp;IF($I1679=1,"+CS","")&amp;IF($K1679=1,"+WB","")</f>
        <v/>
      </c>
      <c r="T1679">
        <f>$E1679+$G1679+$I1679+$K1679</f>
        <v/>
      </c>
    </row>
    <row r="1680">
      <c r="A1680" t="inlineStr">
        <is>
          <t>336244390000</t>
        </is>
      </c>
      <c r="B1680" t="inlineStr">
        <is>
          <t>33624439</t>
        </is>
      </c>
      <c r="C1680" t="inlineStr">
        <is>
          <t>DAIRA YARICEL MARCIAGA CORRALES</t>
        </is>
      </c>
      <c r="D1680" t="inlineStr">
        <is>
          <t>DAIRAYARICELMARCIAGACORRALES</t>
        </is>
      </c>
      <c r="E1680">
        <f>IF(COUNTIFS(Registros!$A$2:$A$6000,"NP",Registros!$B$2:$B$6000,$A1680)&gt;0,1,0)</f>
        <v/>
      </c>
      <c r="F1680">
        <f>IF($E1680=1,SUMIFS(Registros!$F$2:$F$6000,Registros!$A$2:$A$6000,"NP",Registros!$B$2:$B$6000,$A1680),0)</f>
        <v/>
      </c>
      <c r="G1680">
        <f>IF(COUNTIFS(Registros!$A$2:$A$6000,"MOV",Registros!$B$2:$B$6000,$A1680)&gt;0,1,0)</f>
        <v/>
      </c>
      <c r="H1680">
        <f>IF($G1680=1,SUMIFS(Registros!$F$2:$F$6000,Registros!$A$2:$A$6000,"MOV",Registros!$B$2:$B$6000,$A1680),0)</f>
        <v/>
      </c>
      <c r="I1680">
        <f>IF(COUNTIFS(Registros!$A$2:$A$6000,"CS",Registros!$B$2:$B$6000,$A1680)&gt;0,1,0)</f>
        <v/>
      </c>
      <c r="J1680">
        <f>IF($I1680=1,SUMIFS(Registros!$I$2:$I$6000,Registros!$A$2:$A$6000,"CS",Registros!$B$2:$B$6000,$A1680),0)</f>
        <v/>
      </c>
      <c r="K1680">
        <f>IF(COUNTIFS(Winback!$K$2:$K$300,$D1680)&gt;0,1,0)</f>
        <v/>
      </c>
      <c r="L1680">
        <f>IF(AND($K1680=1,LEFT($A1680,3)="WB-"),SUMIFS(Winback!$D$2:$D$300,Winback!$K$2:$K$300,$D1680),0)</f>
        <v/>
      </c>
      <c r="M1680">
        <f>IF(OR($E1680=1,$G1680=1,SUMIFS(Registros!$J$2:$J$6000,Registros!$B$2:$B$6000,$A1680)&gt;0),1,0)</f>
        <v/>
      </c>
      <c r="N1680">
        <f>IF($J1680&gt;0,1,IF(COUNTIFS(Registros!$A$2:$A$6000,"CS",Registros!$B$2:$B$6000,$A1680,Registros!$K$2:$K$6000,"&lt;&gt;")&gt;0,1,0))</f>
        <v/>
      </c>
      <c r="O1680">
        <f>IF(AND($K1680=1,$E1680=0,$G1680=0,$I1680=0),"WINBACK",IF(AND($M1680=1,$N1680&gt;0),"CONVERGENTE",IF($M1680=1,"SOLO MÓVIL",IF($N1680&gt;0,"SOLO FIJO / INTERNET","SIN SERVICIOS"))))</f>
        <v/>
      </c>
      <c r="P1680">
        <f>IF($O1680="WINBACK","Recuperar (winback)",IF($O1680="CONVERGENTE","Upgrade / más líneas",IF($O1680="SOLO MÓVIL","Ofrecer fijo + internet (FLBBTV)",IF($O1680="SOLO FIJO / INTERNET","Ofrecer línea móvil Nextphone","Oferta completa (móvil + fijo + internet)"))))</f>
        <v/>
      </c>
      <c r="Q1680">
        <f>$F1680+$H1680+$L1680</f>
        <v/>
      </c>
      <c r="R1680">
        <f>IFERROR(VLOOKUP($A1680,Registros!$B$2:$G$6000,6,0),IFERROR(VLOOKUP($D1680,Winback!$B$2:$C$300,2,0),""))</f>
        <v/>
      </c>
      <c r="S1680">
        <f>IF($E1680=1,"NP","")&amp;IF($G1680=1,"+MOV","")&amp;IF($I1680=1,"+CS","")&amp;IF($K1680=1,"+WB","")</f>
        <v/>
      </c>
      <c r="T1680">
        <f>$E1680+$G1680+$I1680+$K1680</f>
        <v/>
      </c>
    </row>
    <row r="1681">
      <c r="A1681" t="inlineStr">
        <is>
          <t>351192770000</t>
        </is>
      </c>
      <c r="B1681" t="inlineStr">
        <is>
          <t>35119277</t>
        </is>
      </c>
      <c r="C1681" t="inlineStr">
        <is>
          <t>LUIS TREJOS</t>
        </is>
      </c>
      <c r="D1681" t="inlineStr">
        <is>
          <t>LUISTREJOS</t>
        </is>
      </c>
      <c r="E1681">
        <f>IF(COUNTIFS(Registros!$A$2:$A$6000,"NP",Registros!$B$2:$B$6000,$A1681)&gt;0,1,0)</f>
        <v/>
      </c>
      <c r="F1681">
        <f>IF($E1681=1,SUMIFS(Registros!$F$2:$F$6000,Registros!$A$2:$A$6000,"NP",Registros!$B$2:$B$6000,$A1681),0)</f>
        <v/>
      </c>
      <c r="G1681">
        <f>IF(COUNTIFS(Registros!$A$2:$A$6000,"MOV",Registros!$B$2:$B$6000,$A1681)&gt;0,1,0)</f>
        <v/>
      </c>
      <c r="H1681">
        <f>IF($G1681=1,SUMIFS(Registros!$F$2:$F$6000,Registros!$A$2:$A$6000,"MOV",Registros!$B$2:$B$6000,$A1681),0)</f>
        <v/>
      </c>
      <c r="I1681">
        <f>IF(COUNTIFS(Registros!$A$2:$A$6000,"CS",Registros!$B$2:$B$6000,$A1681)&gt;0,1,0)</f>
        <v/>
      </c>
      <c r="J1681">
        <f>IF($I1681=1,SUMIFS(Registros!$I$2:$I$6000,Registros!$A$2:$A$6000,"CS",Registros!$B$2:$B$6000,$A1681),0)</f>
        <v/>
      </c>
      <c r="K1681">
        <f>IF(COUNTIFS(Winback!$K$2:$K$300,$D1681)&gt;0,1,0)</f>
        <v/>
      </c>
      <c r="L1681">
        <f>IF(AND($K1681=1,LEFT($A1681,3)="WB-"),SUMIFS(Winback!$D$2:$D$300,Winback!$K$2:$K$300,$D1681),0)</f>
        <v/>
      </c>
      <c r="M1681">
        <f>IF(OR($E1681=1,$G1681=1,SUMIFS(Registros!$J$2:$J$6000,Registros!$B$2:$B$6000,$A1681)&gt;0),1,0)</f>
        <v/>
      </c>
      <c r="N1681">
        <f>IF($J1681&gt;0,1,IF(COUNTIFS(Registros!$A$2:$A$6000,"CS",Registros!$B$2:$B$6000,$A1681,Registros!$K$2:$K$6000,"&lt;&gt;")&gt;0,1,0))</f>
        <v/>
      </c>
      <c r="O1681">
        <f>IF(AND($K1681=1,$E1681=0,$G1681=0,$I1681=0),"WINBACK",IF(AND($M1681=1,$N1681&gt;0),"CONVERGENTE",IF($M1681=1,"SOLO MÓVIL",IF($N1681&gt;0,"SOLO FIJO / INTERNET","SIN SERVICIOS"))))</f>
        <v/>
      </c>
      <c r="P1681">
        <f>IF($O1681="WINBACK","Recuperar (winback)",IF($O1681="CONVERGENTE","Upgrade / más líneas",IF($O1681="SOLO MÓVIL","Ofrecer fijo + internet (FLBBTV)",IF($O1681="SOLO FIJO / INTERNET","Ofrecer línea móvil Nextphone","Oferta completa (móvil + fijo + internet)"))))</f>
        <v/>
      </c>
      <c r="Q1681">
        <f>$F1681+$H1681+$L1681</f>
        <v/>
      </c>
      <c r="R1681">
        <f>IFERROR(VLOOKUP($A1681,Registros!$B$2:$G$6000,6,0),IFERROR(VLOOKUP($D1681,Winback!$B$2:$C$300,2,0),""))</f>
        <v/>
      </c>
      <c r="S1681">
        <f>IF($E1681=1,"NP","")&amp;IF($G1681=1,"+MOV","")&amp;IF($I1681=1,"+CS","")&amp;IF($K1681=1,"+WB","")</f>
        <v/>
      </c>
      <c r="T1681">
        <f>$E1681+$G1681+$I1681+$K1681</f>
        <v/>
      </c>
    </row>
    <row r="1682">
      <c r="A1682" t="inlineStr">
        <is>
          <t>344053130000</t>
        </is>
      </c>
      <c r="B1682" t="inlineStr">
        <is>
          <t>34405313</t>
        </is>
      </c>
      <c r="C1682" t="inlineStr">
        <is>
          <t>MARIA ELENA RAMOS</t>
        </is>
      </c>
      <c r="D1682" t="inlineStr">
        <is>
          <t>MARIAELENARAMOS</t>
        </is>
      </c>
      <c r="E1682">
        <f>IF(COUNTIFS(Registros!$A$2:$A$6000,"NP",Registros!$B$2:$B$6000,$A1682)&gt;0,1,0)</f>
        <v/>
      </c>
      <c r="F1682">
        <f>IF($E1682=1,SUMIFS(Registros!$F$2:$F$6000,Registros!$A$2:$A$6000,"NP",Registros!$B$2:$B$6000,$A1682),0)</f>
        <v/>
      </c>
      <c r="G1682">
        <f>IF(COUNTIFS(Registros!$A$2:$A$6000,"MOV",Registros!$B$2:$B$6000,$A1682)&gt;0,1,0)</f>
        <v/>
      </c>
      <c r="H1682">
        <f>IF($G1682=1,SUMIFS(Registros!$F$2:$F$6000,Registros!$A$2:$A$6000,"MOV",Registros!$B$2:$B$6000,$A1682),0)</f>
        <v/>
      </c>
      <c r="I1682">
        <f>IF(COUNTIFS(Registros!$A$2:$A$6000,"CS",Registros!$B$2:$B$6000,$A1682)&gt;0,1,0)</f>
        <v/>
      </c>
      <c r="J1682">
        <f>IF($I1682=1,SUMIFS(Registros!$I$2:$I$6000,Registros!$A$2:$A$6000,"CS",Registros!$B$2:$B$6000,$A1682),0)</f>
        <v/>
      </c>
      <c r="K1682">
        <f>IF(COUNTIFS(Winback!$K$2:$K$300,$D1682)&gt;0,1,0)</f>
        <v/>
      </c>
      <c r="L1682">
        <f>IF(AND($K1682=1,LEFT($A1682,3)="WB-"),SUMIFS(Winback!$D$2:$D$300,Winback!$K$2:$K$300,$D1682),0)</f>
        <v/>
      </c>
      <c r="M1682">
        <f>IF(OR($E1682=1,$G1682=1,SUMIFS(Registros!$J$2:$J$6000,Registros!$B$2:$B$6000,$A1682)&gt;0),1,0)</f>
        <v/>
      </c>
      <c r="N1682">
        <f>IF($J1682&gt;0,1,IF(COUNTIFS(Registros!$A$2:$A$6000,"CS",Registros!$B$2:$B$6000,$A1682,Registros!$K$2:$K$6000,"&lt;&gt;")&gt;0,1,0))</f>
        <v/>
      </c>
      <c r="O1682">
        <f>IF(AND($K1682=1,$E1682=0,$G1682=0,$I1682=0),"WINBACK",IF(AND($M1682=1,$N1682&gt;0),"CONVERGENTE",IF($M1682=1,"SOLO MÓVIL",IF($N1682&gt;0,"SOLO FIJO / INTERNET","SIN SERVICIOS"))))</f>
        <v/>
      </c>
      <c r="P1682">
        <f>IF($O1682="WINBACK","Recuperar (winback)",IF($O1682="CONVERGENTE","Upgrade / más líneas",IF($O1682="SOLO MÓVIL","Ofrecer fijo + internet (FLBBTV)",IF($O1682="SOLO FIJO / INTERNET","Ofrecer línea móvil Nextphone","Oferta completa (móvil + fijo + internet)"))))</f>
        <v/>
      </c>
      <c r="Q1682">
        <f>$F1682+$H1682+$L1682</f>
        <v/>
      </c>
      <c r="R1682">
        <f>IFERROR(VLOOKUP($A1682,Registros!$B$2:$G$6000,6,0),IFERROR(VLOOKUP($D1682,Winback!$B$2:$C$300,2,0),""))</f>
        <v/>
      </c>
      <c r="S1682">
        <f>IF($E1682=1,"NP","")&amp;IF($G1682=1,"+MOV","")&amp;IF($I1682=1,"+CS","")&amp;IF($K1682=1,"+WB","")</f>
        <v/>
      </c>
      <c r="T1682">
        <f>$E1682+$G1682+$I1682+$K1682</f>
        <v/>
      </c>
    </row>
    <row r="1683">
      <c r="A1683" t="inlineStr">
        <is>
          <t>346451580000</t>
        </is>
      </c>
      <c r="B1683" t="inlineStr">
        <is>
          <t>34645158</t>
        </is>
      </c>
      <c r="C1683" t="inlineStr">
        <is>
          <t>LUIS CARLOS SAENZ</t>
        </is>
      </c>
      <c r="D1683" t="inlineStr">
        <is>
          <t>LUISCARLOSSAENZ</t>
        </is>
      </c>
      <c r="E1683">
        <f>IF(COUNTIFS(Registros!$A$2:$A$6000,"NP",Registros!$B$2:$B$6000,$A1683)&gt;0,1,0)</f>
        <v/>
      </c>
      <c r="F1683">
        <f>IF($E1683=1,SUMIFS(Registros!$F$2:$F$6000,Registros!$A$2:$A$6000,"NP",Registros!$B$2:$B$6000,$A1683),0)</f>
        <v/>
      </c>
      <c r="G1683">
        <f>IF(COUNTIFS(Registros!$A$2:$A$6000,"MOV",Registros!$B$2:$B$6000,$A1683)&gt;0,1,0)</f>
        <v/>
      </c>
      <c r="H1683">
        <f>IF($G1683=1,SUMIFS(Registros!$F$2:$F$6000,Registros!$A$2:$A$6000,"MOV",Registros!$B$2:$B$6000,$A1683),0)</f>
        <v/>
      </c>
      <c r="I1683">
        <f>IF(COUNTIFS(Registros!$A$2:$A$6000,"CS",Registros!$B$2:$B$6000,$A1683)&gt;0,1,0)</f>
        <v/>
      </c>
      <c r="J1683">
        <f>IF($I1683=1,SUMIFS(Registros!$I$2:$I$6000,Registros!$A$2:$A$6000,"CS",Registros!$B$2:$B$6000,$A1683),0)</f>
        <v/>
      </c>
      <c r="K1683">
        <f>IF(COUNTIFS(Winback!$K$2:$K$300,$D1683)&gt;0,1,0)</f>
        <v/>
      </c>
      <c r="L1683">
        <f>IF(AND($K1683=1,LEFT($A1683,3)="WB-"),SUMIFS(Winback!$D$2:$D$300,Winback!$K$2:$K$300,$D1683),0)</f>
        <v/>
      </c>
      <c r="M1683">
        <f>IF(OR($E1683=1,$G1683=1,SUMIFS(Registros!$J$2:$J$6000,Registros!$B$2:$B$6000,$A1683)&gt;0),1,0)</f>
        <v/>
      </c>
      <c r="N1683">
        <f>IF($J1683&gt;0,1,IF(COUNTIFS(Registros!$A$2:$A$6000,"CS",Registros!$B$2:$B$6000,$A1683,Registros!$K$2:$K$6000,"&lt;&gt;")&gt;0,1,0))</f>
        <v/>
      </c>
      <c r="O1683">
        <f>IF(AND($K1683=1,$E1683=0,$G1683=0,$I1683=0),"WINBACK",IF(AND($M1683=1,$N1683&gt;0),"CONVERGENTE",IF($M1683=1,"SOLO MÓVIL",IF($N1683&gt;0,"SOLO FIJO / INTERNET","SIN SERVICIOS"))))</f>
        <v/>
      </c>
      <c r="P1683">
        <f>IF($O1683="WINBACK","Recuperar (winback)",IF($O1683="CONVERGENTE","Upgrade / más líneas",IF($O1683="SOLO MÓVIL","Ofrecer fijo + internet (FLBBTV)",IF($O1683="SOLO FIJO / INTERNET","Ofrecer línea móvil Nextphone","Oferta completa (móvil + fijo + internet)"))))</f>
        <v/>
      </c>
      <c r="Q1683">
        <f>$F1683+$H1683+$L1683</f>
        <v/>
      </c>
      <c r="R1683">
        <f>IFERROR(VLOOKUP($A1683,Registros!$B$2:$G$6000,6,0),IFERROR(VLOOKUP($D1683,Winback!$B$2:$C$300,2,0),""))</f>
        <v/>
      </c>
      <c r="S1683">
        <f>IF($E1683=1,"NP","")&amp;IF($G1683=1,"+MOV","")&amp;IF($I1683=1,"+CS","")&amp;IF($K1683=1,"+WB","")</f>
        <v/>
      </c>
      <c r="T1683">
        <f>$E1683+$G1683+$I1683+$K1683</f>
        <v/>
      </c>
    </row>
    <row r="1684">
      <c r="A1684" t="inlineStr">
        <is>
          <t>356366280000</t>
        </is>
      </c>
      <c r="B1684" t="inlineStr">
        <is>
          <t>35636628</t>
        </is>
      </c>
      <c r="C1684" t="inlineStr">
        <is>
          <t>HEIDY CORDOBA</t>
        </is>
      </c>
      <c r="D1684" t="inlineStr">
        <is>
          <t>HEIDYCORDOBA</t>
        </is>
      </c>
      <c r="E1684">
        <f>IF(COUNTIFS(Registros!$A$2:$A$6000,"NP",Registros!$B$2:$B$6000,$A1684)&gt;0,1,0)</f>
        <v/>
      </c>
      <c r="F1684">
        <f>IF($E1684=1,SUMIFS(Registros!$F$2:$F$6000,Registros!$A$2:$A$6000,"NP",Registros!$B$2:$B$6000,$A1684),0)</f>
        <v/>
      </c>
      <c r="G1684">
        <f>IF(COUNTIFS(Registros!$A$2:$A$6000,"MOV",Registros!$B$2:$B$6000,$A1684)&gt;0,1,0)</f>
        <v/>
      </c>
      <c r="H1684">
        <f>IF($G1684=1,SUMIFS(Registros!$F$2:$F$6000,Registros!$A$2:$A$6000,"MOV",Registros!$B$2:$B$6000,$A1684),0)</f>
        <v/>
      </c>
      <c r="I1684">
        <f>IF(COUNTIFS(Registros!$A$2:$A$6000,"CS",Registros!$B$2:$B$6000,$A1684)&gt;0,1,0)</f>
        <v/>
      </c>
      <c r="J1684">
        <f>IF($I1684=1,SUMIFS(Registros!$I$2:$I$6000,Registros!$A$2:$A$6000,"CS",Registros!$B$2:$B$6000,$A1684),0)</f>
        <v/>
      </c>
      <c r="K1684">
        <f>IF(COUNTIFS(Winback!$K$2:$K$300,$D1684)&gt;0,1,0)</f>
        <v/>
      </c>
      <c r="L1684">
        <f>IF(AND($K1684=1,LEFT($A1684,3)="WB-"),SUMIFS(Winback!$D$2:$D$300,Winback!$K$2:$K$300,$D1684),0)</f>
        <v/>
      </c>
      <c r="M1684">
        <f>IF(OR($E1684=1,$G1684=1,SUMIFS(Registros!$J$2:$J$6000,Registros!$B$2:$B$6000,$A1684)&gt;0),1,0)</f>
        <v/>
      </c>
      <c r="N1684">
        <f>IF($J1684&gt;0,1,IF(COUNTIFS(Registros!$A$2:$A$6000,"CS",Registros!$B$2:$B$6000,$A1684,Registros!$K$2:$K$6000,"&lt;&gt;")&gt;0,1,0))</f>
        <v/>
      </c>
      <c r="O1684">
        <f>IF(AND($K1684=1,$E1684=0,$G1684=0,$I1684=0),"WINBACK",IF(AND($M1684=1,$N1684&gt;0),"CONVERGENTE",IF($M1684=1,"SOLO MÓVIL",IF($N1684&gt;0,"SOLO FIJO / INTERNET","SIN SERVICIOS"))))</f>
        <v/>
      </c>
      <c r="P1684">
        <f>IF($O1684="WINBACK","Recuperar (winback)",IF($O1684="CONVERGENTE","Upgrade / más líneas",IF($O1684="SOLO MÓVIL","Ofrecer fijo + internet (FLBBTV)",IF($O1684="SOLO FIJO / INTERNET","Ofrecer línea móvil Nextphone","Oferta completa (móvil + fijo + internet)"))))</f>
        <v/>
      </c>
      <c r="Q1684">
        <f>$F1684+$H1684+$L1684</f>
        <v/>
      </c>
      <c r="R1684">
        <f>IFERROR(VLOOKUP($A1684,Registros!$B$2:$G$6000,6,0),IFERROR(VLOOKUP($D1684,Winback!$B$2:$C$300,2,0),""))</f>
        <v/>
      </c>
      <c r="S1684">
        <f>IF($E1684=1,"NP","")&amp;IF($G1684=1,"+MOV","")&amp;IF($I1684=1,"+CS","")&amp;IF($K1684=1,"+WB","")</f>
        <v/>
      </c>
      <c r="T1684">
        <f>$E1684+$G1684+$I1684+$K1684</f>
        <v/>
      </c>
    </row>
    <row r="1685">
      <c r="A1685" t="inlineStr">
        <is>
          <t>326958750000</t>
        </is>
      </c>
      <c r="B1685" t="inlineStr">
        <is>
          <t>32695875</t>
        </is>
      </c>
      <c r="C1685" t="inlineStr">
        <is>
          <t>Inversiones L</t>
        </is>
      </c>
      <c r="D1685" t="inlineStr">
        <is>
          <t>INVERSIONESL</t>
        </is>
      </c>
      <c r="E1685">
        <f>IF(COUNTIFS(Registros!$A$2:$A$6000,"NP",Registros!$B$2:$B$6000,$A1685)&gt;0,1,0)</f>
        <v/>
      </c>
      <c r="F1685">
        <f>IF($E1685=1,SUMIFS(Registros!$F$2:$F$6000,Registros!$A$2:$A$6000,"NP",Registros!$B$2:$B$6000,$A1685),0)</f>
        <v/>
      </c>
      <c r="G1685">
        <f>IF(COUNTIFS(Registros!$A$2:$A$6000,"MOV",Registros!$B$2:$B$6000,$A1685)&gt;0,1,0)</f>
        <v/>
      </c>
      <c r="H1685">
        <f>IF($G1685=1,SUMIFS(Registros!$F$2:$F$6000,Registros!$A$2:$A$6000,"MOV",Registros!$B$2:$B$6000,$A1685),0)</f>
        <v/>
      </c>
      <c r="I1685">
        <f>IF(COUNTIFS(Registros!$A$2:$A$6000,"CS",Registros!$B$2:$B$6000,$A1685)&gt;0,1,0)</f>
        <v/>
      </c>
      <c r="J1685">
        <f>IF($I1685=1,SUMIFS(Registros!$I$2:$I$6000,Registros!$A$2:$A$6000,"CS",Registros!$B$2:$B$6000,$A1685),0)</f>
        <v/>
      </c>
      <c r="K1685">
        <f>IF(COUNTIFS(Winback!$K$2:$K$300,$D1685)&gt;0,1,0)</f>
        <v/>
      </c>
      <c r="L1685">
        <f>IF(AND($K1685=1,LEFT($A1685,3)="WB-"),SUMIFS(Winback!$D$2:$D$300,Winback!$K$2:$K$300,$D1685),0)</f>
        <v/>
      </c>
      <c r="M1685">
        <f>IF(OR($E1685=1,$G1685=1,SUMIFS(Registros!$J$2:$J$6000,Registros!$B$2:$B$6000,$A1685)&gt;0),1,0)</f>
        <v/>
      </c>
      <c r="N1685">
        <f>IF($J1685&gt;0,1,IF(COUNTIFS(Registros!$A$2:$A$6000,"CS",Registros!$B$2:$B$6000,$A1685,Registros!$K$2:$K$6000,"&lt;&gt;")&gt;0,1,0))</f>
        <v/>
      </c>
      <c r="O1685">
        <f>IF(AND($K1685=1,$E1685=0,$G1685=0,$I1685=0),"WINBACK",IF(AND($M1685=1,$N1685&gt;0),"CONVERGENTE",IF($M1685=1,"SOLO MÓVIL",IF($N1685&gt;0,"SOLO FIJO / INTERNET","SIN SERVICIOS"))))</f>
        <v/>
      </c>
      <c r="P1685">
        <f>IF($O1685="WINBACK","Recuperar (winback)",IF($O1685="CONVERGENTE","Upgrade / más líneas",IF($O1685="SOLO MÓVIL","Ofrecer fijo + internet (FLBBTV)",IF($O1685="SOLO FIJO / INTERNET","Ofrecer línea móvil Nextphone","Oferta completa (móvil + fijo + internet)"))))</f>
        <v/>
      </c>
      <c r="Q1685">
        <f>$F1685+$H1685+$L1685</f>
        <v/>
      </c>
      <c r="R1685">
        <f>IFERROR(VLOOKUP($A1685,Registros!$B$2:$G$6000,6,0),IFERROR(VLOOKUP($D1685,Winback!$B$2:$C$300,2,0),""))</f>
        <v/>
      </c>
      <c r="S1685">
        <f>IF($E1685=1,"NP","")&amp;IF($G1685=1,"+MOV","")&amp;IF($I1685=1,"+CS","")&amp;IF($K1685=1,"+WB","")</f>
        <v/>
      </c>
      <c r="T1685">
        <f>$E1685+$G1685+$I1685+$K1685</f>
        <v/>
      </c>
    </row>
    <row r="1686">
      <c r="A1686" t="inlineStr">
        <is>
          <t>336150380000</t>
        </is>
      </c>
      <c r="B1686" t="inlineStr">
        <is>
          <t>33615038</t>
        </is>
      </c>
      <c r="C1686" t="inlineStr">
        <is>
          <t>Dayanira Samaniego</t>
        </is>
      </c>
      <c r="D1686" t="inlineStr">
        <is>
          <t>DAYANIRASAMANIEGO</t>
        </is>
      </c>
      <c r="E1686">
        <f>IF(COUNTIFS(Registros!$A$2:$A$6000,"NP",Registros!$B$2:$B$6000,$A1686)&gt;0,1,0)</f>
        <v/>
      </c>
      <c r="F1686">
        <f>IF($E1686=1,SUMIFS(Registros!$F$2:$F$6000,Registros!$A$2:$A$6000,"NP",Registros!$B$2:$B$6000,$A1686),0)</f>
        <v/>
      </c>
      <c r="G1686">
        <f>IF(COUNTIFS(Registros!$A$2:$A$6000,"MOV",Registros!$B$2:$B$6000,$A1686)&gt;0,1,0)</f>
        <v/>
      </c>
      <c r="H1686">
        <f>IF($G1686=1,SUMIFS(Registros!$F$2:$F$6000,Registros!$A$2:$A$6000,"MOV",Registros!$B$2:$B$6000,$A1686),0)</f>
        <v/>
      </c>
      <c r="I1686">
        <f>IF(COUNTIFS(Registros!$A$2:$A$6000,"CS",Registros!$B$2:$B$6000,$A1686)&gt;0,1,0)</f>
        <v/>
      </c>
      <c r="J1686">
        <f>IF($I1686=1,SUMIFS(Registros!$I$2:$I$6000,Registros!$A$2:$A$6000,"CS",Registros!$B$2:$B$6000,$A1686),0)</f>
        <v/>
      </c>
      <c r="K1686">
        <f>IF(COUNTIFS(Winback!$K$2:$K$300,$D1686)&gt;0,1,0)</f>
        <v/>
      </c>
      <c r="L1686">
        <f>IF(AND($K1686=1,LEFT($A1686,3)="WB-"),SUMIFS(Winback!$D$2:$D$300,Winback!$K$2:$K$300,$D1686),0)</f>
        <v/>
      </c>
      <c r="M1686">
        <f>IF(OR($E1686=1,$G1686=1,SUMIFS(Registros!$J$2:$J$6000,Registros!$B$2:$B$6000,$A1686)&gt;0),1,0)</f>
        <v/>
      </c>
      <c r="N1686">
        <f>IF($J1686&gt;0,1,IF(COUNTIFS(Registros!$A$2:$A$6000,"CS",Registros!$B$2:$B$6000,$A1686,Registros!$K$2:$K$6000,"&lt;&gt;")&gt;0,1,0))</f>
        <v/>
      </c>
      <c r="O1686">
        <f>IF(AND($K1686=1,$E1686=0,$G1686=0,$I1686=0),"WINBACK",IF(AND($M1686=1,$N1686&gt;0),"CONVERGENTE",IF($M1686=1,"SOLO MÓVIL",IF($N1686&gt;0,"SOLO FIJO / INTERNET","SIN SERVICIOS"))))</f>
        <v/>
      </c>
      <c r="P1686">
        <f>IF($O1686="WINBACK","Recuperar (winback)",IF($O1686="CONVERGENTE","Upgrade / más líneas",IF($O1686="SOLO MÓVIL","Ofrecer fijo + internet (FLBBTV)",IF($O1686="SOLO FIJO / INTERNET","Ofrecer línea móvil Nextphone","Oferta completa (móvil + fijo + internet)"))))</f>
        <v/>
      </c>
      <c r="Q1686">
        <f>$F1686+$H1686+$L1686</f>
        <v/>
      </c>
      <c r="R1686">
        <f>IFERROR(VLOOKUP($A1686,Registros!$B$2:$G$6000,6,0),IFERROR(VLOOKUP($D1686,Winback!$B$2:$C$300,2,0),""))</f>
        <v/>
      </c>
      <c r="S1686">
        <f>IF($E1686=1,"NP","")&amp;IF($G1686=1,"+MOV","")&amp;IF($I1686=1,"+CS","")&amp;IF($K1686=1,"+WB","")</f>
        <v/>
      </c>
      <c r="T1686">
        <f>$E1686+$G1686+$I1686+$K1686</f>
        <v/>
      </c>
    </row>
    <row r="1687">
      <c r="A1687" t="inlineStr">
        <is>
          <t>351014120000</t>
        </is>
      </c>
      <c r="B1687" t="inlineStr">
        <is>
          <t>35101412</t>
        </is>
      </c>
      <c r="C1687" t="inlineStr">
        <is>
          <t>EMIL FRIAS</t>
        </is>
      </c>
      <c r="D1687" t="inlineStr">
        <is>
          <t>EMILFRIAS</t>
        </is>
      </c>
      <c r="E1687">
        <f>IF(COUNTIFS(Registros!$A$2:$A$6000,"NP",Registros!$B$2:$B$6000,$A1687)&gt;0,1,0)</f>
        <v/>
      </c>
      <c r="F1687">
        <f>IF($E1687=1,SUMIFS(Registros!$F$2:$F$6000,Registros!$A$2:$A$6000,"NP",Registros!$B$2:$B$6000,$A1687),0)</f>
        <v/>
      </c>
      <c r="G1687">
        <f>IF(COUNTIFS(Registros!$A$2:$A$6000,"MOV",Registros!$B$2:$B$6000,$A1687)&gt;0,1,0)</f>
        <v/>
      </c>
      <c r="H1687">
        <f>IF($G1687=1,SUMIFS(Registros!$F$2:$F$6000,Registros!$A$2:$A$6000,"MOV",Registros!$B$2:$B$6000,$A1687),0)</f>
        <v/>
      </c>
      <c r="I1687">
        <f>IF(COUNTIFS(Registros!$A$2:$A$6000,"CS",Registros!$B$2:$B$6000,$A1687)&gt;0,1,0)</f>
        <v/>
      </c>
      <c r="J1687">
        <f>IF($I1687=1,SUMIFS(Registros!$I$2:$I$6000,Registros!$A$2:$A$6000,"CS",Registros!$B$2:$B$6000,$A1687),0)</f>
        <v/>
      </c>
      <c r="K1687">
        <f>IF(COUNTIFS(Winback!$K$2:$K$300,$D1687)&gt;0,1,0)</f>
        <v/>
      </c>
      <c r="L1687">
        <f>IF(AND($K1687=1,LEFT($A1687,3)="WB-"),SUMIFS(Winback!$D$2:$D$300,Winback!$K$2:$K$300,$D1687),0)</f>
        <v/>
      </c>
      <c r="M1687">
        <f>IF(OR($E1687=1,$G1687=1,SUMIFS(Registros!$J$2:$J$6000,Registros!$B$2:$B$6000,$A1687)&gt;0),1,0)</f>
        <v/>
      </c>
      <c r="N1687">
        <f>IF($J1687&gt;0,1,IF(COUNTIFS(Registros!$A$2:$A$6000,"CS",Registros!$B$2:$B$6000,$A1687,Registros!$K$2:$K$6000,"&lt;&gt;")&gt;0,1,0))</f>
        <v/>
      </c>
      <c r="O1687">
        <f>IF(AND($K1687=1,$E1687=0,$G1687=0,$I1687=0),"WINBACK",IF(AND($M1687=1,$N1687&gt;0),"CONVERGENTE",IF($M1687=1,"SOLO MÓVIL",IF($N1687&gt;0,"SOLO FIJO / INTERNET","SIN SERVICIOS"))))</f>
        <v/>
      </c>
      <c r="P1687">
        <f>IF($O1687="WINBACK","Recuperar (winback)",IF($O1687="CONVERGENTE","Upgrade / más líneas",IF($O1687="SOLO MÓVIL","Ofrecer fijo + internet (FLBBTV)",IF($O1687="SOLO FIJO / INTERNET","Ofrecer línea móvil Nextphone","Oferta completa (móvil + fijo + internet)"))))</f>
        <v/>
      </c>
      <c r="Q1687">
        <f>$F1687+$H1687+$L1687</f>
        <v/>
      </c>
      <c r="R1687">
        <f>IFERROR(VLOOKUP($A1687,Registros!$B$2:$G$6000,6,0),IFERROR(VLOOKUP($D1687,Winback!$B$2:$C$300,2,0),""))</f>
        <v/>
      </c>
      <c r="S1687">
        <f>IF($E1687=1,"NP","")&amp;IF($G1687=1,"+MOV","")&amp;IF($I1687=1,"+CS","")&amp;IF($K1687=1,"+WB","")</f>
        <v/>
      </c>
      <c r="T1687">
        <f>$E1687+$G1687+$I1687+$K1687</f>
        <v/>
      </c>
    </row>
    <row r="1688">
      <c r="A1688" t="inlineStr">
        <is>
          <t>354151730000</t>
        </is>
      </c>
      <c r="B1688" t="inlineStr">
        <is>
          <t>35415173</t>
        </is>
      </c>
      <c r="C1688" t="inlineStr">
        <is>
          <t>HECTOR GARCIA</t>
        </is>
      </c>
      <c r="D1688" t="inlineStr">
        <is>
          <t>HECTORGARCIA</t>
        </is>
      </c>
      <c r="E1688">
        <f>IF(COUNTIFS(Registros!$A$2:$A$6000,"NP",Registros!$B$2:$B$6000,$A1688)&gt;0,1,0)</f>
        <v/>
      </c>
      <c r="F1688">
        <f>IF($E1688=1,SUMIFS(Registros!$F$2:$F$6000,Registros!$A$2:$A$6000,"NP",Registros!$B$2:$B$6000,$A1688),0)</f>
        <v/>
      </c>
      <c r="G1688">
        <f>IF(COUNTIFS(Registros!$A$2:$A$6000,"MOV",Registros!$B$2:$B$6000,$A1688)&gt;0,1,0)</f>
        <v/>
      </c>
      <c r="H1688">
        <f>IF($G1688=1,SUMIFS(Registros!$F$2:$F$6000,Registros!$A$2:$A$6000,"MOV",Registros!$B$2:$B$6000,$A1688),0)</f>
        <v/>
      </c>
      <c r="I1688">
        <f>IF(COUNTIFS(Registros!$A$2:$A$6000,"CS",Registros!$B$2:$B$6000,$A1688)&gt;0,1,0)</f>
        <v/>
      </c>
      <c r="J1688">
        <f>IF($I1688=1,SUMIFS(Registros!$I$2:$I$6000,Registros!$A$2:$A$6000,"CS",Registros!$B$2:$B$6000,$A1688),0)</f>
        <v/>
      </c>
      <c r="K1688">
        <f>IF(COUNTIFS(Winback!$K$2:$K$300,$D1688)&gt;0,1,0)</f>
        <v/>
      </c>
      <c r="L1688">
        <f>IF(AND($K1688=1,LEFT($A1688,3)="WB-"),SUMIFS(Winback!$D$2:$D$300,Winback!$K$2:$K$300,$D1688),0)</f>
        <v/>
      </c>
      <c r="M1688">
        <f>IF(OR($E1688=1,$G1688=1,SUMIFS(Registros!$J$2:$J$6000,Registros!$B$2:$B$6000,$A1688)&gt;0),1,0)</f>
        <v/>
      </c>
      <c r="N1688">
        <f>IF($J1688&gt;0,1,IF(COUNTIFS(Registros!$A$2:$A$6000,"CS",Registros!$B$2:$B$6000,$A1688,Registros!$K$2:$K$6000,"&lt;&gt;")&gt;0,1,0))</f>
        <v/>
      </c>
      <c r="O1688">
        <f>IF(AND($K1688=1,$E1688=0,$G1688=0,$I1688=0),"WINBACK",IF(AND($M1688=1,$N1688&gt;0),"CONVERGENTE",IF($M1688=1,"SOLO MÓVIL",IF($N1688&gt;0,"SOLO FIJO / INTERNET","SIN SERVICIOS"))))</f>
        <v/>
      </c>
      <c r="P1688">
        <f>IF($O1688="WINBACK","Recuperar (winback)",IF($O1688="CONVERGENTE","Upgrade / más líneas",IF($O1688="SOLO MÓVIL","Ofrecer fijo + internet (FLBBTV)",IF($O1688="SOLO FIJO / INTERNET","Ofrecer línea móvil Nextphone","Oferta completa (móvil + fijo + internet)"))))</f>
        <v/>
      </c>
      <c r="Q1688">
        <f>$F1688+$H1688+$L1688</f>
        <v/>
      </c>
      <c r="R1688">
        <f>IFERROR(VLOOKUP($A1688,Registros!$B$2:$G$6000,6,0),IFERROR(VLOOKUP($D1688,Winback!$B$2:$C$300,2,0),""))</f>
        <v/>
      </c>
      <c r="S1688">
        <f>IF($E1688=1,"NP","")&amp;IF($G1688=1,"+MOV","")&amp;IF($I1688=1,"+CS","")&amp;IF($K1688=1,"+WB","")</f>
        <v/>
      </c>
      <c r="T1688">
        <f>$E1688+$G1688+$I1688+$K1688</f>
        <v/>
      </c>
    </row>
    <row r="1689">
      <c r="A1689" t="inlineStr">
        <is>
          <t>353088070000</t>
        </is>
      </c>
      <c r="B1689" t="inlineStr">
        <is>
          <t>35308807</t>
        </is>
      </c>
      <c r="C1689" t="inlineStr">
        <is>
          <t>DEYVIS SOLANGE GUTIERREZ VEGA</t>
        </is>
      </c>
      <c r="D1689" t="inlineStr">
        <is>
          <t>DEYVISSOLANGEGUTIERREZVEGA</t>
        </is>
      </c>
      <c r="E1689">
        <f>IF(COUNTIFS(Registros!$A$2:$A$6000,"NP",Registros!$B$2:$B$6000,$A1689)&gt;0,1,0)</f>
        <v/>
      </c>
      <c r="F1689">
        <f>IF($E1689=1,SUMIFS(Registros!$F$2:$F$6000,Registros!$A$2:$A$6000,"NP",Registros!$B$2:$B$6000,$A1689),0)</f>
        <v/>
      </c>
      <c r="G1689">
        <f>IF(COUNTIFS(Registros!$A$2:$A$6000,"MOV",Registros!$B$2:$B$6000,$A1689)&gt;0,1,0)</f>
        <v/>
      </c>
      <c r="H1689">
        <f>IF($G1689=1,SUMIFS(Registros!$F$2:$F$6000,Registros!$A$2:$A$6000,"MOV",Registros!$B$2:$B$6000,$A1689),0)</f>
        <v/>
      </c>
      <c r="I1689">
        <f>IF(COUNTIFS(Registros!$A$2:$A$6000,"CS",Registros!$B$2:$B$6000,$A1689)&gt;0,1,0)</f>
        <v/>
      </c>
      <c r="J1689">
        <f>IF($I1689=1,SUMIFS(Registros!$I$2:$I$6000,Registros!$A$2:$A$6000,"CS",Registros!$B$2:$B$6000,$A1689),0)</f>
        <v/>
      </c>
      <c r="K1689">
        <f>IF(COUNTIFS(Winback!$K$2:$K$300,$D1689)&gt;0,1,0)</f>
        <v/>
      </c>
      <c r="L1689">
        <f>IF(AND($K1689=1,LEFT($A1689,3)="WB-"),SUMIFS(Winback!$D$2:$D$300,Winback!$K$2:$K$300,$D1689),0)</f>
        <v/>
      </c>
      <c r="M1689">
        <f>IF(OR($E1689=1,$G1689=1,SUMIFS(Registros!$J$2:$J$6000,Registros!$B$2:$B$6000,$A1689)&gt;0),1,0)</f>
        <v/>
      </c>
      <c r="N1689">
        <f>IF($J1689&gt;0,1,IF(COUNTIFS(Registros!$A$2:$A$6000,"CS",Registros!$B$2:$B$6000,$A1689,Registros!$K$2:$K$6000,"&lt;&gt;")&gt;0,1,0))</f>
        <v/>
      </c>
      <c r="O1689">
        <f>IF(AND($K1689=1,$E1689=0,$G1689=0,$I1689=0),"WINBACK",IF(AND($M1689=1,$N1689&gt;0),"CONVERGENTE",IF($M1689=1,"SOLO MÓVIL",IF($N1689&gt;0,"SOLO FIJO / INTERNET","SIN SERVICIOS"))))</f>
        <v/>
      </c>
      <c r="P1689">
        <f>IF($O1689="WINBACK","Recuperar (winback)",IF($O1689="CONVERGENTE","Upgrade / más líneas",IF($O1689="SOLO MÓVIL","Ofrecer fijo + internet (FLBBTV)",IF($O1689="SOLO FIJO / INTERNET","Ofrecer línea móvil Nextphone","Oferta completa (móvil + fijo + internet)"))))</f>
        <v/>
      </c>
      <c r="Q1689">
        <f>$F1689+$H1689+$L1689</f>
        <v/>
      </c>
      <c r="R1689">
        <f>IFERROR(VLOOKUP($A1689,Registros!$B$2:$G$6000,6,0),IFERROR(VLOOKUP($D1689,Winback!$B$2:$C$300,2,0),""))</f>
        <v/>
      </c>
      <c r="S1689">
        <f>IF($E1689=1,"NP","")&amp;IF($G1689=1,"+MOV","")&amp;IF($I1689=1,"+CS","")&amp;IF($K1689=1,"+WB","")</f>
        <v/>
      </c>
      <c r="T1689">
        <f>$E1689+$G1689+$I1689+$K1689</f>
        <v/>
      </c>
    </row>
    <row r="1690">
      <c r="A1690" t="inlineStr">
        <is>
          <t>359085680000</t>
        </is>
      </c>
      <c r="B1690" t="inlineStr">
        <is>
          <t>35908568</t>
        </is>
      </c>
      <c r="C1690" t="inlineStr">
        <is>
          <t>ZULEIDYS LOPEZ</t>
        </is>
      </c>
      <c r="D1690" t="inlineStr">
        <is>
          <t>ZULEIDYSLOPEZ</t>
        </is>
      </c>
      <c r="E1690">
        <f>IF(COUNTIFS(Registros!$A$2:$A$6000,"NP",Registros!$B$2:$B$6000,$A1690)&gt;0,1,0)</f>
        <v/>
      </c>
      <c r="F1690">
        <f>IF($E1690=1,SUMIFS(Registros!$F$2:$F$6000,Registros!$A$2:$A$6000,"NP",Registros!$B$2:$B$6000,$A1690),0)</f>
        <v/>
      </c>
      <c r="G1690">
        <f>IF(COUNTIFS(Registros!$A$2:$A$6000,"MOV",Registros!$B$2:$B$6000,$A1690)&gt;0,1,0)</f>
        <v/>
      </c>
      <c r="H1690">
        <f>IF($G1690=1,SUMIFS(Registros!$F$2:$F$6000,Registros!$A$2:$A$6000,"MOV",Registros!$B$2:$B$6000,$A1690),0)</f>
        <v/>
      </c>
      <c r="I1690">
        <f>IF(COUNTIFS(Registros!$A$2:$A$6000,"CS",Registros!$B$2:$B$6000,$A1690)&gt;0,1,0)</f>
        <v/>
      </c>
      <c r="J1690">
        <f>IF($I1690=1,SUMIFS(Registros!$I$2:$I$6000,Registros!$A$2:$A$6000,"CS",Registros!$B$2:$B$6000,$A1690),0)</f>
        <v/>
      </c>
      <c r="K1690">
        <f>IF(COUNTIFS(Winback!$K$2:$K$300,$D1690)&gt;0,1,0)</f>
        <v/>
      </c>
      <c r="L1690">
        <f>IF(AND($K1690=1,LEFT($A1690,3)="WB-"),SUMIFS(Winback!$D$2:$D$300,Winback!$K$2:$K$300,$D1690),0)</f>
        <v/>
      </c>
      <c r="M1690">
        <f>IF(OR($E1690=1,$G1690=1,SUMIFS(Registros!$J$2:$J$6000,Registros!$B$2:$B$6000,$A1690)&gt;0),1,0)</f>
        <v/>
      </c>
      <c r="N1690">
        <f>IF($J1690&gt;0,1,IF(COUNTIFS(Registros!$A$2:$A$6000,"CS",Registros!$B$2:$B$6000,$A1690,Registros!$K$2:$K$6000,"&lt;&gt;")&gt;0,1,0))</f>
        <v/>
      </c>
      <c r="O1690">
        <f>IF(AND($K1690=1,$E1690=0,$G1690=0,$I1690=0),"WINBACK",IF(AND($M1690=1,$N1690&gt;0),"CONVERGENTE",IF($M1690=1,"SOLO MÓVIL",IF($N1690&gt;0,"SOLO FIJO / INTERNET","SIN SERVICIOS"))))</f>
        <v/>
      </c>
      <c r="P1690">
        <f>IF($O1690="WINBACK","Recuperar (winback)",IF($O1690="CONVERGENTE","Upgrade / más líneas",IF($O1690="SOLO MÓVIL","Ofrecer fijo + internet (FLBBTV)",IF($O1690="SOLO FIJO / INTERNET","Ofrecer línea móvil Nextphone","Oferta completa (móvil + fijo + internet)"))))</f>
        <v/>
      </c>
      <c r="Q1690">
        <f>$F1690+$H1690+$L1690</f>
        <v/>
      </c>
      <c r="R1690">
        <f>IFERROR(VLOOKUP($A1690,Registros!$B$2:$G$6000,6,0),IFERROR(VLOOKUP($D1690,Winback!$B$2:$C$300,2,0),""))</f>
        <v/>
      </c>
      <c r="S1690">
        <f>IF($E1690=1,"NP","")&amp;IF($G1690=1,"+MOV","")&amp;IF($I1690=1,"+CS","")&amp;IF($K1690=1,"+WB","")</f>
        <v/>
      </c>
      <c r="T1690">
        <f>$E1690+$G1690+$I1690+$K1690</f>
        <v/>
      </c>
    </row>
    <row r="1691">
      <c r="A1691" t="inlineStr">
        <is>
          <t>352041540000</t>
        </is>
      </c>
      <c r="B1691" t="inlineStr">
        <is>
          <t>35204154</t>
        </is>
      </c>
      <c r="C1691" t="inlineStr">
        <is>
          <t>DALYS ELIZABETH PERALTA DE LEON</t>
        </is>
      </c>
      <c r="D1691" t="inlineStr">
        <is>
          <t>DALYSELIZABETHPERALTADELEON</t>
        </is>
      </c>
      <c r="E1691">
        <f>IF(COUNTIFS(Registros!$A$2:$A$6000,"NP",Registros!$B$2:$B$6000,$A1691)&gt;0,1,0)</f>
        <v/>
      </c>
      <c r="F1691">
        <f>IF($E1691=1,SUMIFS(Registros!$F$2:$F$6000,Registros!$A$2:$A$6000,"NP",Registros!$B$2:$B$6000,$A1691),0)</f>
        <v/>
      </c>
      <c r="G1691">
        <f>IF(COUNTIFS(Registros!$A$2:$A$6000,"MOV",Registros!$B$2:$B$6000,$A1691)&gt;0,1,0)</f>
        <v/>
      </c>
      <c r="H1691">
        <f>IF($G1691=1,SUMIFS(Registros!$F$2:$F$6000,Registros!$A$2:$A$6000,"MOV",Registros!$B$2:$B$6000,$A1691),0)</f>
        <v/>
      </c>
      <c r="I1691">
        <f>IF(COUNTIFS(Registros!$A$2:$A$6000,"CS",Registros!$B$2:$B$6000,$A1691)&gt;0,1,0)</f>
        <v/>
      </c>
      <c r="J1691">
        <f>IF($I1691=1,SUMIFS(Registros!$I$2:$I$6000,Registros!$A$2:$A$6000,"CS",Registros!$B$2:$B$6000,$A1691),0)</f>
        <v/>
      </c>
      <c r="K1691">
        <f>IF(COUNTIFS(Winback!$K$2:$K$300,$D1691)&gt;0,1,0)</f>
        <v/>
      </c>
      <c r="L1691">
        <f>IF(AND($K1691=1,LEFT($A1691,3)="WB-"),SUMIFS(Winback!$D$2:$D$300,Winback!$K$2:$K$300,$D1691),0)</f>
        <v/>
      </c>
      <c r="M1691">
        <f>IF(OR($E1691=1,$G1691=1,SUMIFS(Registros!$J$2:$J$6000,Registros!$B$2:$B$6000,$A1691)&gt;0),1,0)</f>
        <v/>
      </c>
      <c r="N1691">
        <f>IF($J1691&gt;0,1,IF(COUNTIFS(Registros!$A$2:$A$6000,"CS",Registros!$B$2:$B$6000,$A1691,Registros!$K$2:$K$6000,"&lt;&gt;")&gt;0,1,0))</f>
        <v/>
      </c>
      <c r="O1691">
        <f>IF(AND($K1691=1,$E1691=0,$G1691=0,$I1691=0),"WINBACK",IF(AND($M1691=1,$N1691&gt;0),"CONVERGENTE",IF($M1691=1,"SOLO MÓVIL",IF($N1691&gt;0,"SOLO FIJO / INTERNET","SIN SERVICIOS"))))</f>
        <v/>
      </c>
      <c r="P1691">
        <f>IF($O1691="WINBACK","Recuperar (winback)",IF($O1691="CONVERGENTE","Upgrade / más líneas",IF($O1691="SOLO MÓVIL","Ofrecer fijo + internet (FLBBTV)",IF($O1691="SOLO FIJO / INTERNET","Ofrecer línea móvil Nextphone","Oferta completa (móvil + fijo + internet)"))))</f>
        <v/>
      </c>
      <c r="Q1691">
        <f>$F1691+$H1691+$L1691</f>
        <v/>
      </c>
      <c r="R1691">
        <f>IFERROR(VLOOKUP($A1691,Registros!$B$2:$G$6000,6,0),IFERROR(VLOOKUP($D1691,Winback!$B$2:$C$300,2,0),""))</f>
        <v/>
      </c>
      <c r="S1691">
        <f>IF($E1691=1,"NP","")&amp;IF($G1691=1,"+MOV","")&amp;IF($I1691=1,"+CS","")&amp;IF($K1691=1,"+WB","")</f>
        <v/>
      </c>
      <c r="T1691">
        <f>$E1691+$G1691+$I1691+$K1691</f>
        <v/>
      </c>
    </row>
    <row r="1692">
      <c r="A1692" t="inlineStr">
        <is>
          <t>348133340000</t>
        </is>
      </c>
      <c r="B1692" t="inlineStr">
        <is>
          <t>34813334</t>
        </is>
      </c>
      <c r="C1692" t="inlineStr">
        <is>
          <t>PIGO SA</t>
        </is>
      </c>
      <c r="D1692" t="inlineStr">
        <is>
          <t>PIGOSA</t>
        </is>
      </c>
      <c r="E1692">
        <f>IF(COUNTIFS(Registros!$A$2:$A$6000,"NP",Registros!$B$2:$B$6000,$A1692)&gt;0,1,0)</f>
        <v/>
      </c>
      <c r="F1692">
        <f>IF($E1692=1,SUMIFS(Registros!$F$2:$F$6000,Registros!$A$2:$A$6000,"NP",Registros!$B$2:$B$6000,$A1692),0)</f>
        <v/>
      </c>
      <c r="G1692">
        <f>IF(COUNTIFS(Registros!$A$2:$A$6000,"MOV",Registros!$B$2:$B$6000,$A1692)&gt;0,1,0)</f>
        <v/>
      </c>
      <c r="H1692">
        <f>IF($G1692=1,SUMIFS(Registros!$F$2:$F$6000,Registros!$A$2:$A$6000,"MOV",Registros!$B$2:$B$6000,$A1692),0)</f>
        <v/>
      </c>
      <c r="I1692">
        <f>IF(COUNTIFS(Registros!$A$2:$A$6000,"CS",Registros!$B$2:$B$6000,$A1692)&gt;0,1,0)</f>
        <v/>
      </c>
      <c r="J1692">
        <f>IF($I1692=1,SUMIFS(Registros!$I$2:$I$6000,Registros!$A$2:$A$6000,"CS",Registros!$B$2:$B$6000,$A1692),0)</f>
        <v/>
      </c>
      <c r="K1692">
        <f>IF(COUNTIFS(Winback!$K$2:$K$300,$D1692)&gt;0,1,0)</f>
        <v/>
      </c>
      <c r="L1692">
        <f>IF(AND($K1692=1,LEFT($A1692,3)="WB-"),SUMIFS(Winback!$D$2:$D$300,Winback!$K$2:$K$300,$D1692),0)</f>
        <v/>
      </c>
      <c r="M1692">
        <f>IF(OR($E1692=1,$G1692=1,SUMIFS(Registros!$J$2:$J$6000,Registros!$B$2:$B$6000,$A1692)&gt;0),1,0)</f>
        <v/>
      </c>
      <c r="N1692">
        <f>IF($J1692&gt;0,1,IF(COUNTIFS(Registros!$A$2:$A$6000,"CS",Registros!$B$2:$B$6000,$A1692,Registros!$K$2:$K$6000,"&lt;&gt;")&gt;0,1,0))</f>
        <v/>
      </c>
      <c r="O1692">
        <f>IF(AND($K1692=1,$E1692=0,$G1692=0,$I1692=0),"WINBACK",IF(AND($M1692=1,$N1692&gt;0),"CONVERGENTE",IF($M1692=1,"SOLO MÓVIL",IF($N1692&gt;0,"SOLO FIJO / INTERNET","SIN SERVICIOS"))))</f>
        <v/>
      </c>
      <c r="P1692">
        <f>IF($O1692="WINBACK","Recuperar (winback)",IF($O1692="CONVERGENTE","Upgrade / más líneas",IF($O1692="SOLO MÓVIL","Ofrecer fijo + internet (FLBBTV)",IF($O1692="SOLO FIJO / INTERNET","Ofrecer línea móvil Nextphone","Oferta completa (móvil + fijo + internet)"))))</f>
        <v/>
      </c>
      <c r="Q1692">
        <f>$F1692+$H1692+$L1692</f>
        <v/>
      </c>
      <c r="R1692">
        <f>IFERROR(VLOOKUP($A1692,Registros!$B$2:$G$6000,6,0),IFERROR(VLOOKUP($D1692,Winback!$B$2:$C$300,2,0),""))</f>
        <v/>
      </c>
      <c r="S1692">
        <f>IF($E1692=1,"NP","")&amp;IF($G1692=1,"+MOV","")&amp;IF($I1692=1,"+CS","")&amp;IF($K1692=1,"+WB","")</f>
        <v/>
      </c>
      <c r="T1692">
        <f>$E1692+$G1692+$I1692+$K1692</f>
        <v/>
      </c>
    </row>
    <row r="1693">
      <c r="A1693" t="inlineStr">
        <is>
          <t>356097640000</t>
        </is>
      </c>
      <c r="B1693" t="inlineStr">
        <is>
          <t>35609764</t>
        </is>
      </c>
      <c r="C1693" t="inlineStr">
        <is>
          <t>MARIA CARDENAS</t>
        </is>
      </c>
      <c r="D1693" t="inlineStr">
        <is>
          <t>MARIACARDENAS</t>
        </is>
      </c>
      <c r="E1693">
        <f>IF(COUNTIFS(Registros!$A$2:$A$6000,"NP",Registros!$B$2:$B$6000,$A1693)&gt;0,1,0)</f>
        <v/>
      </c>
      <c r="F1693">
        <f>IF($E1693=1,SUMIFS(Registros!$F$2:$F$6000,Registros!$A$2:$A$6000,"NP",Registros!$B$2:$B$6000,$A1693),0)</f>
        <v/>
      </c>
      <c r="G1693">
        <f>IF(COUNTIFS(Registros!$A$2:$A$6000,"MOV",Registros!$B$2:$B$6000,$A1693)&gt;0,1,0)</f>
        <v/>
      </c>
      <c r="H1693">
        <f>IF($G1693=1,SUMIFS(Registros!$F$2:$F$6000,Registros!$A$2:$A$6000,"MOV",Registros!$B$2:$B$6000,$A1693),0)</f>
        <v/>
      </c>
      <c r="I1693">
        <f>IF(COUNTIFS(Registros!$A$2:$A$6000,"CS",Registros!$B$2:$B$6000,$A1693)&gt;0,1,0)</f>
        <v/>
      </c>
      <c r="J1693">
        <f>IF($I1693=1,SUMIFS(Registros!$I$2:$I$6000,Registros!$A$2:$A$6000,"CS",Registros!$B$2:$B$6000,$A1693),0)</f>
        <v/>
      </c>
      <c r="K1693">
        <f>IF(COUNTIFS(Winback!$K$2:$K$300,$D1693)&gt;0,1,0)</f>
        <v/>
      </c>
      <c r="L1693">
        <f>IF(AND($K1693=1,LEFT($A1693,3)="WB-"),SUMIFS(Winback!$D$2:$D$300,Winback!$K$2:$K$300,$D1693),0)</f>
        <v/>
      </c>
      <c r="M1693">
        <f>IF(OR($E1693=1,$G1693=1,SUMIFS(Registros!$J$2:$J$6000,Registros!$B$2:$B$6000,$A1693)&gt;0),1,0)</f>
        <v/>
      </c>
      <c r="N1693">
        <f>IF($J1693&gt;0,1,IF(COUNTIFS(Registros!$A$2:$A$6000,"CS",Registros!$B$2:$B$6000,$A1693,Registros!$K$2:$K$6000,"&lt;&gt;")&gt;0,1,0))</f>
        <v/>
      </c>
      <c r="O1693">
        <f>IF(AND($K1693=1,$E1693=0,$G1693=0,$I1693=0),"WINBACK",IF(AND($M1693=1,$N1693&gt;0),"CONVERGENTE",IF($M1693=1,"SOLO MÓVIL",IF($N1693&gt;0,"SOLO FIJO / INTERNET","SIN SERVICIOS"))))</f>
        <v/>
      </c>
      <c r="P1693">
        <f>IF($O1693="WINBACK","Recuperar (winback)",IF($O1693="CONVERGENTE","Upgrade / más líneas",IF($O1693="SOLO MÓVIL","Ofrecer fijo + internet (FLBBTV)",IF($O1693="SOLO FIJO / INTERNET","Ofrecer línea móvil Nextphone","Oferta completa (móvil + fijo + internet)"))))</f>
        <v/>
      </c>
      <c r="Q1693">
        <f>$F1693+$H1693+$L1693</f>
        <v/>
      </c>
      <c r="R1693">
        <f>IFERROR(VLOOKUP($A1693,Registros!$B$2:$G$6000,6,0),IFERROR(VLOOKUP($D1693,Winback!$B$2:$C$300,2,0),""))</f>
        <v/>
      </c>
      <c r="S1693">
        <f>IF($E1693=1,"NP","")&amp;IF($G1693=1,"+MOV","")&amp;IF($I1693=1,"+CS","")&amp;IF($K1693=1,"+WB","")</f>
        <v/>
      </c>
      <c r="T1693">
        <f>$E1693+$G1693+$I1693+$K1693</f>
        <v/>
      </c>
    </row>
    <row r="1694">
      <c r="A1694" t="inlineStr">
        <is>
          <t>343216780000</t>
        </is>
      </c>
      <c r="B1694" t="inlineStr">
        <is>
          <t>34321678</t>
        </is>
      </c>
      <c r="C1694" t="inlineStr">
        <is>
          <t>AB SEGUROS</t>
        </is>
      </c>
      <c r="D1694" t="inlineStr">
        <is>
          <t>ABSEGUROS</t>
        </is>
      </c>
      <c r="E1694">
        <f>IF(COUNTIFS(Registros!$A$2:$A$6000,"NP",Registros!$B$2:$B$6000,$A1694)&gt;0,1,0)</f>
        <v/>
      </c>
      <c r="F1694">
        <f>IF($E1694=1,SUMIFS(Registros!$F$2:$F$6000,Registros!$A$2:$A$6000,"NP",Registros!$B$2:$B$6000,$A1694),0)</f>
        <v/>
      </c>
      <c r="G1694">
        <f>IF(COUNTIFS(Registros!$A$2:$A$6000,"MOV",Registros!$B$2:$B$6000,$A1694)&gt;0,1,0)</f>
        <v/>
      </c>
      <c r="H1694">
        <f>IF($G1694=1,SUMIFS(Registros!$F$2:$F$6000,Registros!$A$2:$A$6000,"MOV",Registros!$B$2:$B$6000,$A1694),0)</f>
        <v/>
      </c>
      <c r="I1694">
        <f>IF(COUNTIFS(Registros!$A$2:$A$6000,"CS",Registros!$B$2:$B$6000,$A1694)&gt;0,1,0)</f>
        <v/>
      </c>
      <c r="J1694">
        <f>IF($I1694=1,SUMIFS(Registros!$I$2:$I$6000,Registros!$A$2:$A$6000,"CS",Registros!$B$2:$B$6000,$A1694),0)</f>
        <v/>
      </c>
      <c r="K1694">
        <f>IF(COUNTIFS(Winback!$K$2:$K$300,$D1694)&gt;0,1,0)</f>
        <v/>
      </c>
      <c r="L1694">
        <f>IF(AND($K1694=1,LEFT($A1694,3)="WB-"),SUMIFS(Winback!$D$2:$D$300,Winback!$K$2:$K$300,$D1694),0)</f>
        <v/>
      </c>
      <c r="M1694">
        <f>IF(OR($E1694=1,$G1694=1,SUMIFS(Registros!$J$2:$J$6000,Registros!$B$2:$B$6000,$A1694)&gt;0),1,0)</f>
        <v/>
      </c>
      <c r="N1694">
        <f>IF($J1694&gt;0,1,IF(COUNTIFS(Registros!$A$2:$A$6000,"CS",Registros!$B$2:$B$6000,$A1694,Registros!$K$2:$K$6000,"&lt;&gt;")&gt;0,1,0))</f>
        <v/>
      </c>
      <c r="O1694">
        <f>IF(AND($K1694=1,$E1694=0,$G1694=0,$I1694=0),"WINBACK",IF(AND($M1694=1,$N1694&gt;0),"CONVERGENTE",IF($M1694=1,"SOLO MÓVIL",IF($N1694&gt;0,"SOLO FIJO / INTERNET","SIN SERVICIOS"))))</f>
        <v/>
      </c>
      <c r="P1694">
        <f>IF($O1694="WINBACK","Recuperar (winback)",IF($O1694="CONVERGENTE","Upgrade / más líneas",IF($O1694="SOLO MÓVIL","Ofrecer fijo + internet (FLBBTV)",IF($O1694="SOLO FIJO / INTERNET","Ofrecer línea móvil Nextphone","Oferta completa (móvil + fijo + internet)"))))</f>
        <v/>
      </c>
      <c r="Q1694">
        <f>$F1694+$H1694+$L1694</f>
        <v/>
      </c>
      <c r="R1694">
        <f>IFERROR(VLOOKUP($A1694,Registros!$B$2:$G$6000,6,0),IFERROR(VLOOKUP($D1694,Winback!$B$2:$C$300,2,0),""))</f>
        <v/>
      </c>
      <c r="S1694">
        <f>IF($E1694=1,"NP","")&amp;IF($G1694=1,"+MOV","")&amp;IF($I1694=1,"+CS","")&amp;IF($K1694=1,"+WB","")</f>
        <v/>
      </c>
      <c r="T1694">
        <f>$E1694+$G1694+$I1694+$K1694</f>
        <v/>
      </c>
    </row>
    <row r="1695">
      <c r="A1695" t="inlineStr">
        <is>
          <t>338278850000</t>
        </is>
      </c>
      <c r="B1695" t="inlineStr">
        <is>
          <t>33827885</t>
        </is>
      </c>
      <c r="C1695" t="inlineStr">
        <is>
          <t>WILFORD ACEVEDO GONZALEZ</t>
        </is>
      </c>
      <c r="D1695" t="inlineStr">
        <is>
          <t>WILFORDACEVEDOGONZALEZ</t>
        </is>
      </c>
      <c r="E1695">
        <f>IF(COUNTIFS(Registros!$A$2:$A$6000,"NP",Registros!$B$2:$B$6000,$A1695)&gt;0,1,0)</f>
        <v/>
      </c>
      <c r="F1695">
        <f>IF($E1695=1,SUMIFS(Registros!$F$2:$F$6000,Registros!$A$2:$A$6000,"NP",Registros!$B$2:$B$6000,$A1695),0)</f>
        <v/>
      </c>
      <c r="G1695">
        <f>IF(COUNTIFS(Registros!$A$2:$A$6000,"MOV",Registros!$B$2:$B$6000,$A1695)&gt;0,1,0)</f>
        <v/>
      </c>
      <c r="H1695">
        <f>IF($G1695=1,SUMIFS(Registros!$F$2:$F$6000,Registros!$A$2:$A$6000,"MOV",Registros!$B$2:$B$6000,$A1695),0)</f>
        <v/>
      </c>
      <c r="I1695">
        <f>IF(COUNTIFS(Registros!$A$2:$A$6000,"CS",Registros!$B$2:$B$6000,$A1695)&gt;0,1,0)</f>
        <v/>
      </c>
      <c r="J1695">
        <f>IF($I1695=1,SUMIFS(Registros!$I$2:$I$6000,Registros!$A$2:$A$6000,"CS",Registros!$B$2:$B$6000,$A1695),0)</f>
        <v/>
      </c>
      <c r="K1695">
        <f>IF(COUNTIFS(Winback!$K$2:$K$300,$D1695)&gt;0,1,0)</f>
        <v/>
      </c>
      <c r="L1695">
        <f>IF(AND($K1695=1,LEFT($A1695,3)="WB-"),SUMIFS(Winback!$D$2:$D$300,Winback!$K$2:$K$300,$D1695),0)</f>
        <v/>
      </c>
      <c r="M1695">
        <f>IF(OR($E1695=1,$G1695=1,SUMIFS(Registros!$J$2:$J$6000,Registros!$B$2:$B$6000,$A1695)&gt;0),1,0)</f>
        <v/>
      </c>
      <c r="N1695">
        <f>IF($J1695&gt;0,1,IF(COUNTIFS(Registros!$A$2:$A$6000,"CS",Registros!$B$2:$B$6000,$A1695,Registros!$K$2:$K$6000,"&lt;&gt;")&gt;0,1,0))</f>
        <v/>
      </c>
      <c r="O1695">
        <f>IF(AND($K1695=1,$E1695=0,$G1695=0,$I1695=0),"WINBACK",IF(AND($M1695=1,$N1695&gt;0),"CONVERGENTE",IF($M1695=1,"SOLO MÓVIL",IF($N1695&gt;0,"SOLO FIJO / INTERNET","SIN SERVICIOS"))))</f>
        <v/>
      </c>
      <c r="P1695">
        <f>IF($O1695="WINBACK","Recuperar (winback)",IF($O1695="CONVERGENTE","Upgrade / más líneas",IF($O1695="SOLO MÓVIL","Ofrecer fijo + internet (FLBBTV)",IF($O1695="SOLO FIJO / INTERNET","Ofrecer línea móvil Nextphone","Oferta completa (móvil + fijo + internet)"))))</f>
        <v/>
      </c>
      <c r="Q1695">
        <f>$F1695+$H1695+$L1695</f>
        <v/>
      </c>
      <c r="R1695">
        <f>IFERROR(VLOOKUP($A1695,Registros!$B$2:$G$6000,6,0),IFERROR(VLOOKUP($D1695,Winback!$B$2:$C$300,2,0),""))</f>
        <v/>
      </c>
      <c r="S1695">
        <f>IF($E1695=1,"NP","")&amp;IF($G1695=1,"+MOV","")&amp;IF($I1695=1,"+CS","")&amp;IF($K1695=1,"+WB","")</f>
        <v/>
      </c>
      <c r="T1695">
        <f>$E1695+$G1695+$I1695+$K1695</f>
        <v/>
      </c>
    </row>
    <row r="1696">
      <c r="A1696" t="inlineStr">
        <is>
          <t>356043420000</t>
        </is>
      </c>
      <c r="B1696" t="inlineStr">
        <is>
          <t>35604342</t>
        </is>
      </c>
      <c r="C1696" t="inlineStr">
        <is>
          <t>CARLOS ARMANDO MENDIETA DELGADO</t>
        </is>
      </c>
      <c r="D1696" t="inlineStr">
        <is>
          <t>CARLOSARMANDOMENDIETADELGADO</t>
        </is>
      </c>
      <c r="E1696">
        <f>IF(COUNTIFS(Registros!$A$2:$A$6000,"NP",Registros!$B$2:$B$6000,$A1696)&gt;0,1,0)</f>
        <v/>
      </c>
      <c r="F1696">
        <f>IF($E1696=1,SUMIFS(Registros!$F$2:$F$6000,Registros!$A$2:$A$6000,"NP",Registros!$B$2:$B$6000,$A1696),0)</f>
        <v/>
      </c>
      <c r="G1696">
        <f>IF(COUNTIFS(Registros!$A$2:$A$6000,"MOV",Registros!$B$2:$B$6000,$A1696)&gt;0,1,0)</f>
        <v/>
      </c>
      <c r="H1696">
        <f>IF($G1696=1,SUMIFS(Registros!$F$2:$F$6000,Registros!$A$2:$A$6000,"MOV",Registros!$B$2:$B$6000,$A1696),0)</f>
        <v/>
      </c>
      <c r="I1696">
        <f>IF(COUNTIFS(Registros!$A$2:$A$6000,"CS",Registros!$B$2:$B$6000,$A1696)&gt;0,1,0)</f>
        <v/>
      </c>
      <c r="J1696">
        <f>IF($I1696=1,SUMIFS(Registros!$I$2:$I$6000,Registros!$A$2:$A$6000,"CS",Registros!$B$2:$B$6000,$A1696),0)</f>
        <v/>
      </c>
      <c r="K1696">
        <f>IF(COUNTIFS(Winback!$K$2:$K$300,$D1696)&gt;0,1,0)</f>
        <v/>
      </c>
      <c r="L1696">
        <f>IF(AND($K1696=1,LEFT($A1696,3)="WB-"),SUMIFS(Winback!$D$2:$D$300,Winback!$K$2:$K$300,$D1696),0)</f>
        <v/>
      </c>
      <c r="M1696">
        <f>IF(OR($E1696=1,$G1696=1,SUMIFS(Registros!$J$2:$J$6000,Registros!$B$2:$B$6000,$A1696)&gt;0),1,0)</f>
        <v/>
      </c>
      <c r="N1696">
        <f>IF($J1696&gt;0,1,IF(COUNTIFS(Registros!$A$2:$A$6000,"CS",Registros!$B$2:$B$6000,$A1696,Registros!$K$2:$K$6000,"&lt;&gt;")&gt;0,1,0))</f>
        <v/>
      </c>
      <c r="O1696">
        <f>IF(AND($K1696=1,$E1696=0,$G1696=0,$I1696=0),"WINBACK",IF(AND($M1696=1,$N1696&gt;0),"CONVERGENTE",IF($M1696=1,"SOLO MÓVIL",IF($N1696&gt;0,"SOLO FIJO / INTERNET","SIN SERVICIOS"))))</f>
        <v/>
      </c>
      <c r="P1696">
        <f>IF($O1696="WINBACK","Recuperar (winback)",IF($O1696="CONVERGENTE","Upgrade / más líneas",IF($O1696="SOLO MÓVIL","Ofrecer fijo + internet (FLBBTV)",IF($O1696="SOLO FIJO / INTERNET","Ofrecer línea móvil Nextphone","Oferta completa (móvil + fijo + internet)"))))</f>
        <v/>
      </c>
      <c r="Q1696">
        <f>$F1696+$H1696+$L1696</f>
        <v/>
      </c>
      <c r="R1696">
        <f>IFERROR(VLOOKUP($A1696,Registros!$B$2:$G$6000,6,0),IFERROR(VLOOKUP($D1696,Winback!$B$2:$C$300,2,0),""))</f>
        <v/>
      </c>
      <c r="S1696">
        <f>IF($E1696=1,"NP","")&amp;IF($G1696=1,"+MOV","")&amp;IF($I1696=1,"+CS","")&amp;IF($K1696=1,"+WB","")</f>
        <v/>
      </c>
      <c r="T1696">
        <f>$E1696+$G1696+$I1696+$K1696</f>
        <v/>
      </c>
    </row>
    <row r="1697">
      <c r="A1697" t="inlineStr">
        <is>
          <t>351295920000</t>
        </is>
      </c>
      <c r="B1697" t="inlineStr">
        <is>
          <t>35129592</t>
        </is>
      </c>
      <c r="C1697" t="inlineStr">
        <is>
          <t>JOSE JAVIER MARÍN</t>
        </is>
      </c>
      <c r="D1697" t="inlineStr">
        <is>
          <t>JOSEJAVIERMARIN</t>
        </is>
      </c>
      <c r="E1697">
        <f>IF(COUNTIFS(Registros!$A$2:$A$6000,"NP",Registros!$B$2:$B$6000,$A1697)&gt;0,1,0)</f>
        <v/>
      </c>
      <c r="F1697">
        <f>IF($E1697=1,SUMIFS(Registros!$F$2:$F$6000,Registros!$A$2:$A$6000,"NP",Registros!$B$2:$B$6000,$A1697),0)</f>
        <v/>
      </c>
      <c r="G1697">
        <f>IF(COUNTIFS(Registros!$A$2:$A$6000,"MOV",Registros!$B$2:$B$6000,$A1697)&gt;0,1,0)</f>
        <v/>
      </c>
      <c r="H1697">
        <f>IF($G1697=1,SUMIFS(Registros!$F$2:$F$6000,Registros!$A$2:$A$6000,"MOV",Registros!$B$2:$B$6000,$A1697),0)</f>
        <v/>
      </c>
      <c r="I1697">
        <f>IF(COUNTIFS(Registros!$A$2:$A$6000,"CS",Registros!$B$2:$B$6000,$A1697)&gt;0,1,0)</f>
        <v/>
      </c>
      <c r="J1697">
        <f>IF($I1697=1,SUMIFS(Registros!$I$2:$I$6000,Registros!$A$2:$A$6000,"CS",Registros!$B$2:$B$6000,$A1697),0)</f>
        <v/>
      </c>
      <c r="K1697">
        <f>IF(COUNTIFS(Winback!$K$2:$K$300,$D1697)&gt;0,1,0)</f>
        <v/>
      </c>
      <c r="L1697">
        <f>IF(AND($K1697=1,LEFT($A1697,3)="WB-"),SUMIFS(Winback!$D$2:$D$300,Winback!$K$2:$K$300,$D1697),0)</f>
        <v/>
      </c>
      <c r="M1697">
        <f>IF(OR($E1697=1,$G1697=1,SUMIFS(Registros!$J$2:$J$6000,Registros!$B$2:$B$6000,$A1697)&gt;0),1,0)</f>
        <v/>
      </c>
      <c r="N1697">
        <f>IF($J1697&gt;0,1,IF(COUNTIFS(Registros!$A$2:$A$6000,"CS",Registros!$B$2:$B$6000,$A1697,Registros!$K$2:$K$6000,"&lt;&gt;")&gt;0,1,0))</f>
        <v/>
      </c>
      <c r="O1697">
        <f>IF(AND($K1697=1,$E1697=0,$G1697=0,$I1697=0),"WINBACK",IF(AND($M1697=1,$N1697&gt;0),"CONVERGENTE",IF($M1697=1,"SOLO MÓVIL",IF($N1697&gt;0,"SOLO FIJO / INTERNET","SIN SERVICIOS"))))</f>
        <v/>
      </c>
      <c r="P1697">
        <f>IF($O1697="WINBACK","Recuperar (winback)",IF($O1697="CONVERGENTE","Upgrade / más líneas",IF($O1697="SOLO MÓVIL","Ofrecer fijo + internet (FLBBTV)",IF($O1697="SOLO FIJO / INTERNET","Ofrecer línea móvil Nextphone","Oferta completa (móvil + fijo + internet)"))))</f>
        <v/>
      </c>
      <c r="Q1697">
        <f>$F1697+$H1697+$L1697</f>
        <v/>
      </c>
      <c r="R1697">
        <f>IFERROR(VLOOKUP($A1697,Registros!$B$2:$G$6000,6,0),IFERROR(VLOOKUP($D1697,Winback!$B$2:$C$300,2,0),""))</f>
        <v/>
      </c>
      <c r="S1697">
        <f>IF($E1697=1,"NP","")&amp;IF($G1697=1,"+MOV","")&amp;IF($I1697=1,"+CS","")&amp;IF($K1697=1,"+WB","")</f>
        <v/>
      </c>
      <c r="T1697">
        <f>$E1697+$G1697+$I1697+$K1697</f>
        <v/>
      </c>
    </row>
    <row r="1698">
      <c r="A1698" t="inlineStr">
        <is>
          <t>347127710000</t>
        </is>
      </c>
      <c r="B1698" t="inlineStr">
        <is>
          <t>34712771</t>
        </is>
      </c>
      <c r="C1698" t="inlineStr">
        <is>
          <t>JOSE LUIS MOLINA</t>
        </is>
      </c>
      <c r="D1698" t="inlineStr">
        <is>
          <t>JOSELUISMOLINA</t>
        </is>
      </c>
      <c r="E1698">
        <f>IF(COUNTIFS(Registros!$A$2:$A$6000,"NP",Registros!$B$2:$B$6000,$A1698)&gt;0,1,0)</f>
        <v/>
      </c>
      <c r="F1698">
        <f>IF($E1698=1,SUMIFS(Registros!$F$2:$F$6000,Registros!$A$2:$A$6000,"NP",Registros!$B$2:$B$6000,$A1698),0)</f>
        <v/>
      </c>
      <c r="G1698">
        <f>IF(COUNTIFS(Registros!$A$2:$A$6000,"MOV",Registros!$B$2:$B$6000,$A1698)&gt;0,1,0)</f>
        <v/>
      </c>
      <c r="H1698">
        <f>IF($G1698=1,SUMIFS(Registros!$F$2:$F$6000,Registros!$A$2:$A$6000,"MOV",Registros!$B$2:$B$6000,$A1698),0)</f>
        <v/>
      </c>
      <c r="I1698">
        <f>IF(COUNTIFS(Registros!$A$2:$A$6000,"CS",Registros!$B$2:$B$6000,$A1698)&gt;0,1,0)</f>
        <v/>
      </c>
      <c r="J1698">
        <f>IF($I1698=1,SUMIFS(Registros!$I$2:$I$6000,Registros!$A$2:$A$6000,"CS",Registros!$B$2:$B$6000,$A1698),0)</f>
        <v/>
      </c>
      <c r="K1698">
        <f>IF(COUNTIFS(Winback!$K$2:$K$300,$D1698)&gt;0,1,0)</f>
        <v/>
      </c>
      <c r="L1698">
        <f>IF(AND($K1698=1,LEFT($A1698,3)="WB-"),SUMIFS(Winback!$D$2:$D$300,Winback!$K$2:$K$300,$D1698),0)</f>
        <v/>
      </c>
      <c r="M1698">
        <f>IF(OR($E1698=1,$G1698=1,SUMIFS(Registros!$J$2:$J$6000,Registros!$B$2:$B$6000,$A1698)&gt;0),1,0)</f>
        <v/>
      </c>
      <c r="N1698">
        <f>IF($J1698&gt;0,1,IF(COUNTIFS(Registros!$A$2:$A$6000,"CS",Registros!$B$2:$B$6000,$A1698,Registros!$K$2:$K$6000,"&lt;&gt;")&gt;0,1,0))</f>
        <v/>
      </c>
      <c r="O1698">
        <f>IF(AND($K1698=1,$E1698=0,$G1698=0,$I1698=0),"WINBACK",IF(AND($M1698=1,$N1698&gt;0),"CONVERGENTE",IF($M1698=1,"SOLO MÓVIL",IF($N1698&gt;0,"SOLO FIJO / INTERNET","SIN SERVICIOS"))))</f>
        <v/>
      </c>
      <c r="P1698">
        <f>IF($O1698="WINBACK","Recuperar (winback)",IF($O1698="CONVERGENTE","Upgrade / más líneas",IF($O1698="SOLO MÓVIL","Ofrecer fijo + internet (FLBBTV)",IF($O1698="SOLO FIJO / INTERNET","Ofrecer línea móvil Nextphone","Oferta completa (móvil + fijo + internet)"))))</f>
        <v/>
      </c>
      <c r="Q1698">
        <f>$F1698+$H1698+$L1698</f>
        <v/>
      </c>
      <c r="R1698">
        <f>IFERROR(VLOOKUP($A1698,Registros!$B$2:$G$6000,6,0),IFERROR(VLOOKUP($D1698,Winback!$B$2:$C$300,2,0),""))</f>
        <v/>
      </c>
      <c r="S1698">
        <f>IF($E1698=1,"NP","")&amp;IF($G1698=1,"+MOV","")&amp;IF($I1698=1,"+CS","")&amp;IF($K1698=1,"+WB","")</f>
        <v/>
      </c>
      <c r="T1698">
        <f>$E1698+$G1698+$I1698+$K1698</f>
        <v/>
      </c>
    </row>
    <row r="1699">
      <c r="A1699" t="inlineStr">
        <is>
          <t>335272540000</t>
        </is>
      </c>
      <c r="B1699" t="inlineStr">
        <is>
          <t>33527254</t>
        </is>
      </c>
      <c r="C1699" t="inlineStr">
        <is>
          <t>MAKYURI HERRERA DOMINGUEZ</t>
        </is>
      </c>
      <c r="D1699" t="inlineStr">
        <is>
          <t>MAKYURIHERRERADOMINGUEZ</t>
        </is>
      </c>
      <c r="E1699">
        <f>IF(COUNTIFS(Registros!$A$2:$A$6000,"NP",Registros!$B$2:$B$6000,$A1699)&gt;0,1,0)</f>
        <v/>
      </c>
      <c r="F1699">
        <f>IF($E1699=1,SUMIFS(Registros!$F$2:$F$6000,Registros!$A$2:$A$6000,"NP",Registros!$B$2:$B$6000,$A1699),0)</f>
        <v/>
      </c>
      <c r="G1699">
        <f>IF(COUNTIFS(Registros!$A$2:$A$6000,"MOV",Registros!$B$2:$B$6000,$A1699)&gt;0,1,0)</f>
        <v/>
      </c>
      <c r="H1699">
        <f>IF($G1699=1,SUMIFS(Registros!$F$2:$F$6000,Registros!$A$2:$A$6000,"MOV",Registros!$B$2:$B$6000,$A1699),0)</f>
        <v/>
      </c>
      <c r="I1699">
        <f>IF(COUNTIFS(Registros!$A$2:$A$6000,"CS",Registros!$B$2:$B$6000,$A1699)&gt;0,1,0)</f>
        <v/>
      </c>
      <c r="J1699">
        <f>IF($I1699=1,SUMIFS(Registros!$I$2:$I$6000,Registros!$A$2:$A$6000,"CS",Registros!$B$2:$B$6000,$A1699),0)</f>
        <v/>
      </c>
      <c r="K1699">
        <f>IF(COUNTIFS(Winback!$K$2:$K$300,$D1699)&gt;0,1,0)</f>
        <v/>
      </c>
      <c r="L1699">
        <f>IF(AND($K1699=1,LEFT($A1699,3)="WB-"),SUMIFS(Winback!$D$2:$D$300,Winback!$K$2:$K$300,$D1699),0)</f>
        <v/>
      </c>
      <c r="M1699">
        <f>IF(OR($E1699=1,$G1699=1,SUMIFS(Registros!$J$2:$J$6000,Registros!$B$2:$B$6000,$A1699)&gt;0),1,0)</f>
        <v/>
      </c>
      <c r="N1699">
        <f>IF($J1699&gt;0,1,IF(COUNTIFS(Registros!$A$2:$A$6000,"CS",Registros!$B$2:$B$6000,$A1699,Registros!$K$2:$K$6000,"&lt;&gt;")&gt;0,1,0))</f>
        <v/>
      </c>
      <c r="O1699">
        <f>IF(AND($K1699=1,$E1699=0,$G1699=0,$I1699=0),"WINBACK",IF(AND($M1699=1,$N1699&gt;0),"CONVERGENTE",IF($M1699=1,"SOLO MÓVIL",IF($N1699&gt;0,"SOLO FIJO / INTERNET","SIN SERVICIOS"))))</f>
        <v/>
      </c>
      <c r="P1699">
        <f>IF($O1699="WINBACK","Recuperar (winback)",IF($O1699="CONVERGENTE","Upgrade / más líneas",IF($O1699="SOLO MÓVIL","Ofrecer fijo + internet (FLBBTV)",IF($O1699="SOLO FIJO / INTERNET","Ofrecer línea móvil Nextphone","Oferta completa (móvil + fijo + internet)"))))</f>
        <v/>
      </c>
      <c r="Q1699">
        <f>$F1699+$H1699+$L1699</f>
        <v/>
      </c>
      <c r="R1699">
        <f>IFERROR(VLOOKUP($A1699,Registros!$B$2:$G$6000,6,0),IFERROR(VLOOKUP($D1699,Winback!$B$2:$C$300,2,0),""))</f>
        <v/>
      </c>
      <c r="S1699">
        <f>IF($E1699=1,"NP","")&amp;IF($G1699=1,"+MOV","")&amp;IF($I1699=1,"+CS","")&amp;IF($K1699=1,"+WB","")</f>
        <v/>
      </c>
      <c r="T1699">
        <f>$E1699+$G1699+$I1699+$K1699</f>
        <v/>
      </c>
    </row>
    <row r="1700">
      <c r="A1700" t="inlineStr">
        <is>
          <t>351082770000</t>
        </is>
      </c>
      <c r="B1700" t="inlineStr">
        <is>
          <t>35108277</t>
        </is>
      </c>
      <c r="C1700" t="inlineStr">
        <is>
          <t>KEILY JOHANY CERRUD HERRERA</t>
        </is>
      </c>
      <c r="D1700" t="inlineStr">
        <is>
          <t>KEILYJOHANYCERRUDHERRERA</t>
        </is>
      </c>
      <c r="E1700">
        <f>IF(COUNTIFS(Registros!$A$2:$A$6000,"NP",Registros!$B$2:$B$6000,$A1700)&gt;0,1,0)</f>
        <v/>
      </c>
      <c r="F1700">
        <f>IF($E1700=1,SUMIFS(Registros!$F$2:$F$6000,Registros!$A$2:$A$6000,"NP",Registros!$B$2:$B$6000,$A1700),0)</f>
        <v/>
      </c>
      <c r="G1700">
        <f>IF(COUNTIFS(Registros!$A$2:$A$6000,"MOV",Registros!$B$2:$B$6000,$A1700)&gt;0,1,0)</f>
        <v/>
      </c>
      <c r="H1700">
        <f>IF($G1700=1,SUMIFS(Registros!$F$2:$F$6000,Registros!$A$2:$A$6000,"MOV",Registros!$B$2:$B$6000,$A1700),0)</f>
        <v/>
      </c>
      <c r="I1700">
        <f>IF(COUNTIFS(Registros!$A$2:$A$6000,"CS",Registros!$B$2:$B$6000,$A1700)&gt;0,1,0)</f>
        <v/>
      </c>
      <c r="J1700">
        <f>IF($I1700=1,SUMIFS(Registros!$I$2:$I$6000,Registros!$A$2:$A$6000,"CS",Registros!$B$2:$B$6000,$A1700),0)</f>
        <v/>
      </c>
      <c r="K1700">
        <f>IF(COUNTIFS(Winback!$K$2:$K$300,$D1700)&gt;0,1,0)</f>
        <v/>
      </c>
      <c r="L1700">
        <f>IF(AND($K1700=1,LEFT($A1700,3)="WB-"),SUMIFS(Winback!$D$2:$D$300,Winback!$K$2:$K$300,$D1700),0)</f>
        <v/>
      </c>
      <c r="M1700">
        <f>IF(OR($E1700=1,$G1700=1,SUMIFS(Registros!$J$2:$J$6000,Registros!$B$2:$B$6000,$A1700)&gt;0),1,0)</f>
        <v/>
      </c>
      <c r="N1700">
        <f>IF($J1700&gt;0,1,IF(COUNTIFS(Registros!$A$2:$A$6000,"CS",Registros!$B$2:$B$6000,$A1700,Registros!$K$2:$K$6000,"&lt;&gt;")&gt;0,1,0))</f>
        <v/>
      </c>
      <c r="O1700">
        <f>IF(AND($K1700=1,$E1700=0,$G1700=0,$I1700=0),"WINBACK",IF(AND($M1700=1,$N1700&gt;0),"CONVERGENTE",IF($M1700=1,"SOLO MÓVIL",IF($N1700&gt;0,"SOLO FIJO / INTERNET","SIN SERVICIOS"))))</f>
        <v/>
      </c>
      <c r="P1700">
        <f>IF($O1700="WINBACK","Recuperar (winback)",IF($O1700="CONVERGENTE","Upgrade / más líneas",IF($O1700="SOLO MÓVIL","Ofrecer fijo + internet (FLBBTV)",IF($O1700="SOLO FIJO / INTERNET","Ofrecer línea móvil Nextphone","Oferta completa (móvil + fijo + internet)"))))</f>
        <v/>
      </c>
      <c r="Q1700">
        <f>$F1700+$H1700+$L1700</f>
        <v/>
      </c>
      <c r="R1700">
        <f>IFERROR(VLOOKUP($A1700,Registros!$B$2:$G$6000,6,0),IFERROR(VLOOKUP($D1700,Winback!$B$2:$C$300,2,0),""))</f>
        <v/>
      </c>
      <c r="S1700">
        <f>IF($E1700=1,"NP","")&amp;IF($G1700=1,"+MOV","")&amp;IF($I1700=1,"+CS","")&amp;IF($K1700=1,"+WB","")</f>
        <v/>
      </c>
      <c r="T1700">
        <f>$E1700+$G1700+$I1700+$K1700</f>
        <v/>
      </c>
    </row>
    <row r="1701">
      <c r="A1701" t="inlineStr">
        <is>
          <t>357119670000</t>
        </is>
      </c>
      <c r="B1701" t="inlineStr">
        <is>
          <t>35711967</t>
        </is>
      </c>
      <c r="C1701" t="inlineStr">
        <is>
          <t>OFFICE AND PRINT S</t>
        </is>
      </c>
      <c r="D1701" t="inlineStr">
        <is>
          <t>OFFICEANDPRINTS</t>
        </is>
      </c>
      <c r="E1701">
        <f>IF(COUNTIFS(Registros!$A$2:$A$6000,"NP",Registros!$B$2:$B$6000,$A1701)&gt;0,1,0)</f>
        <v/>
      </c>
      <c r="F1701">
        <f>IF($E1701=1,SUMIFS(Registros!$F$2:$F$6000,Registros!$A$2:$A$6000,"NP",Registros!$B$2:$B$6000,$A1701),0)</f>
        <v/>
      </c>
      <c r="G1701">
        <f>IF(COUNTIFS(Registros!$A$2:$A$6000,"MOV",Registros!$B$2:$B$6000,$A1701)&gt;0,1,0)</f>
        <v/>
      </c>
      <c r="H1701">
        <f>IF($G1701=1,SUMIFS(Registros!$F$2:$F$6000,Registros!$A$2:$A$6000,"MOV",Registros!$B$2:$B$6000,$A1701),0)</f>
        <v/>
      </c>
      <c r="I1701">
        <f>IF(COUNTIFS(Registros!$A$2:$A$6000,"CS",Registros!$B$2:$B$6000,$A1701)&gt;0,1,0)</f>
        <v/>
      </c>
      <c r="J1701">
        <f>IF($I1701=1,SUMIFS(Registros!$I$2:$I$6000,Registros!$A$2:$A$6000,"CS",Registros!$B$2:$B$6000,$A1701),0)</f>
        <v/>
      </c>
      <c r="K1701">
        <f>IF(COUNTIFS(Winback!$K$2:$K$300,$D1701)&gt;0,1,0)</f>
        <v/>
      </c>
      <c r="L1701">
        <f>IF(AND($K1701=1,LEFT($A1701,3)="WB-"),SUMIFS(Winback!$D$2:$D$300,Winback!$K$2:$K$300,$D1701),0)</f>
        <v/>
      </c>
      <c r="M1701">
        <f>IF(OR($E1701=1,$G1701=1,SUMIFS(Registros!$J$2:$J$6000,Registros!$B$2:$B$6000,$A1701)&gt;0),1,0)</f>
        <v/>
      </c>
      <c r="N1701">
        <f>IF($J1701&gt;0,1,IF(COUNTIFS(Registros!$A$2:$A$6000,"CS",Registros!$B$2:$B$6000,$A1701,Registros!$K$2:$K$6000,"&lt;&gt;")&gt;0,1,0))</f>
        <v/>
      </c>
      <c r="O1701">
        <f>IF(AND($K1701=1,$E1701=0,$G1701=0,$I1701=0),"WINBACK",IF(AND($M1701=1,$N1701&gt;0),"CONVERGENTE",IF($M1701=1,"SOLO MÓVIL",IF($N1701&gt;0,"SOLO FIJO / INTERNET","SIN SERVICIOS"))))</f>
        <v/>
      </c>
      <c r="P1701">
        <f>IF($O1701="WINBACK","Recuperar (winback)",IF($O1701="CONVERGENTE","Upgrade / más líneas",IF($O1701="SOLO MÓVIL","Ofrecer fijo + internet (FLBBTV)",IF($O1701="SOLO FIJO / INTERNET","Ofrecer línea móvil Nextphone","Oferta completa (móvil + fijo + internet)"))))</f>
        <v/>
      </c>
      <c r="Q1701">
        <f>$F1701+$H1701+$L1701</f>
        <v/>
      </c>
      <c r="R1701">
        <f>IFERROR(VLOOKUP($A1701,Registros!$B$2:$G$6000,6,0),IFERROR(VLOOKUP($D1701,Winback!$B$2:$C$300,2,0),""))</f>
        <v/>
      </c>
      <c r="S1701">
        <f>IF($E1701=1,"NP","")&amp;IF($G1701=1,"+MOV","")&amp;IF($I1701=1,"+CS","")&amp;IF($K1701=1,"+WB","")</f>
        <v/>
      </c>
      <c r="T1701">
        <f>$E1701+$G1701+$I1701+$K1701</f>
        <v/>
      </c>
    </row>
    <row r="1702">
      <c r="A1702" t="inlineStr">
        <is>
          <t>359347170000</t>
        </is>
      </c>
      <c r="B1702" t="inlineStr">
        <is>
          <t>35934717</t>
        </is>
      </c>
      <c r="C1702" t="inlineStr">
        <is>
          <t>AHMED VARGAS</t>
        </is>
      </c>
      <c r="D1702" t="inlineStr">
        <is>
          <t>AHMEDVARGAS</t>
        </is>
      </c>
      <c r="E1702">
        <f>IF(COUNTIFS(Registros!$A$2:$A$6000,"NP",Registros!$B$2:$B$6000,$A1702)&gt;0,1,0)</f>
        <v/>
      </c>
      <c r="F1702">
        <f>IF($E1702=1,SUMIFS(Registros!$F$2:$F$6000,Registros!$A$2:$A$6000,"NP",Registros!$B$2:$B$6000,$A1702),0)</f>
        <v/>
      </c>
      <c r="G1702">
        <f>IF(COUNTIFS(Registros!$A$2:$A$6000,"MOV",Registros!$B$2:$B$6000,$A1702)&gt;0,1,0)</f>
        <v/>
      </c>
      <c r="H1702">
        <f>IF($G1702=1,SUMIFS(Registros!$F$2:$F$6000,Registros!$A$2:$A$6000,"MOV",Registros!$B$2:$B$6000,$A1702),0)</f>
        <v/>
      </c>
      <c r="I1702">
        <f>IF(COUNTIFS(Registros!$A$2:$A$6000,"CS",Registros!$B$2:$B$6000,$A1702)&gt;0,1,0)</f>
        <v/>
      </c>
      <c r="J1702">
        <f>IF($I1702=1,SUMIFS(Registros!$I$2:$I$6000,Registros!$A$2:$A$6000,"CS",Registros!$B$2:$B$6000,$A1702),0)</f>
        <v/>
      </c>
      <c r="K1702">
        <f>IF(COUNTIFS(Winback!$K$2:$K$300,$D1702)&gt;0,1,0)</f>
        <v/>
      </c>
      <c r="L1702">
        <f>IF(AND($K1702=1,LEFT($A1702,3)="WB-"),SUMIFS(Winback!$D$2:$D$300,Winback!$K$2:$K$300,$D1702),0)</f>
        <v/>
      </c>
      <c r="M1702">
        <f>IF(OR($E1702=1,$G1702=1,SUMIFS(Registros!$J$2:$J$6000,Registros!$B$2:$B$6000,$A1702)&gt;0),1,0)</f>
        <v/>
      </c>
      <c r="N1702">
        <f>IF($J1702&gt;0,1,IF(COUNTIFS(Registros!$A$2:$A$6000,"CS",Registros!$B$2:$B$6000,$A1702,Registros!$K$2:$K$6000,"&lt;&gt;")&gt;0,1,0))</f>
        <v/>
      </c>
      <c r="O1702">
        <f>IF(AND($K1702=1,$E1702=0,$G1702=0,$I1702=0),"WINBACK",IF(AND($M1702=1,$N1702&gt;0),"CONVERGENTE",IF($M1702=1,"SOLO MÓVIL",IF($N1702&gt;0,"SOLO FIJO / INTERNET","SIN SERVICIOS"))))</f>
        <v/>
      </c>
      <c r="P1702">
        <f>IF($O1702="WINBACK","Recuperar (winback)",IF($O1702="CONVERGENTE","Upgrade / más líneas",IF($O1702="SOLO MÓVIL","Ofrecer fijo + internet (FLBBTV)",IF($O1702="SOLO FIJO / INTERNET","Ofrecer línea móvil Nextphone","Oferta completa (móvil + fijo + internet)"))))</f>
        <v/>
      </c>
      <c r="Q1702">
        <f>$F1702+$H1702+$L1702</f>
        <v/>
      </c>
      <c r="R1702">
        <f>IFERROR(VLOOKUP($A1702,Registros!$B$2:$G$6000,6,0),IFERROR(VLOOKUP($D1702,Winback!$B$2:$C$300,2,0),""))</f>
        <v/>
      </c>
      <c r="S1702">
        <f>IF($E1702=1,"NP","")&amp;IF($G1702=1,"+MOV","")&amp;IF($I1702=1,"+CS","")&amp;IF($K1702=1,"+WB","")</f>
        <v/>
      </c>
      <c r="T1702">
        <f>$E1702+$G1702+$I1702+$K1702</f>
        <v/>
      </c>
    </row>
    <row r="1703">
      <c r="A1703" t="inlineStr">
        <is>
          <t>363055490000</t>
        </is>
      </c>
      <c r="B1703" t="inlineStr">
        <is>
          <t>36305549</t>
        </is>
      </c>
      <c r="C1703" t="inlineStr">
        <is>
          <t>GASES INDUSTRIALES</t>
        </is>
      </c>
      <c r="D1703" t="inlineStr">
        <is>
          <t>GASESINDUSTRIALES</t>
        </is>
      </c>
      <c r="E1703">
        <f>IF(COUNTIFS(Registros!$A$2:$A$6000,"NP",Registros!$B$2:$B$6000,$A1703)&gt;0,1,0)</f>
        <v/>
      </c>
      <c r="F1703">
        <f>IF($E1703=1,SUMIFS(Registros!$F$2:$F$6000,Registros!$A$2:$A$6000,"NP",Registros!$B$2:$B$6000,$A1703),0)</f>
        <v/>
      </c>
      <c r="G1703">
        <f>IF(COUNTIFS(Registros!$A$2:$A$6000,"MOV",Registros!$B$2:$B$6000,$A1703)&gt;0,1,0)</f>
        <v/>
      </c>
      <c r="H1703">
        <f>IF($G1703=1,SUMIFS(Registros!$F$2:$F$6000,Registros!$A$2:$A$6000,"MOV",Registros!$B$2:$B$6000,$A1703),0)</f>
        <v/>
      </c>
      <c r="I1703">
        <f>IF(COUNTIFS(Registros!$A$2:$A$6000,"CS",Registros!$B$2:$B$6000,$A1703)&gt;0,1,0)</f>
        <v/>
      </c>
      <c r="J1703">
        <f>IF($I1703=1,SUMIFS(Registros!$I$2:$I$6000,Registros!$A$2:$A$6000,"CS",Registros!$B$2:$B$6000,$A1703),0)</f>
        <v/>
      </c>
      <c r="K1703">
        <f>IF(COUNTIFS(Winback!$K$2:$K$300,$D1703)&gt;0,1,0)</f>
        <v/>
      </c>
      <c r="L1703">
        <f>IF(AND($K1703=1,LEFT($A1703,3)="WB-"),SUMIFS(Winback!$D$2:$D$300,Winback!$K$2:$K$300,$D1703),0)</f>
        <v/>
      </c>
      <c r="M1703">
        <f>IF(OR($E1703=1,$G1703=1,SUMIFS(Registros!$J$2:$J$6000,Registros!$B$2:$B$6000,$A1703)&gt;0),1,0)</f>
        <v/>
      </c>
      <c r="N1703">
        <f>IF($J1703&gt;0,1,IF(COUNTIFS(Registros!$A$2:$A$6000,"CS",Registros!$B$2:$B$6000,$A1703,Registros!$K$2:$K$6000,"&lt;&gt;")&gt;0,1,0))</f>
        <v/>
      </c>
      <c r="O1703">
        <f>IF(AND($K1703=1,$E1703=0,$G1703=0,$I1703=0),"WINBACK",IF(AND($M1703=1,$N1703&gt;0),"CONVERGENTE",IF($M1703=1,"SOLO MÓVIL",IF($N1703&gt;0,"SOLO FIJO / INTERNET","SIN SERVICIOS"))))</f>
        <v/>
      </c>
      <c r="P1703">
        <f>IF($O1703="WINBACK","Recuperar (winback)",IF($O1703="CONVERGENTE","Upgrade / más líneas",IF($O1703="SOLO MÓVIL","Ofrecer fijo + internet (FLBBTV)",IF($O1703="SOLO FIJO / INTERNET","Ofrecer línea móvil Nextphone","Oferta completa (móvil + fijo + internet)"))))</f>
        <v/>
      </c>
      <c r="Q1703">
        <f>$F1703+$H1703+$L1703</f>
        <v/>
      </c>
      <c r="R1703">
        <f>IFERROR(VLOOKUP($A1703,Registros!$B$2:$G$6000,6,0),IFERROR(VLOOKUP($D1703,Winback!$B$2:$C$300,2,0),""))</f>
        <v/>
      </c>
      <c r="S1703">
        <f>IF($E1703=1,"NP","")&amp;IF($G1703=1,"+MOV","")&amp;IF($I1703=1,"+CS","")&amp;IF($K1703=1,"+WB","")</f>
        <v/>
      </c>
      <c r="T1703">
        <f>$E1703+$G1703+$I1703+$K1703</f>
        <v/>
      </c>
    </row>
    <row r="1704">
      <c r="A1704" t="inlineStr">
        <is>
          <t>335168580000</t>
        </is>
      </c>
      <c r="B1704" t="inlineStr">
        <is>
          <t>33516858</t>
        </is>
      </c>
      <c r="C1704" t="inlineStr">
        <is>
          <t>Ignacia Gisela Garcia Jimenez</t>
        </is>
      </c>
      <c r="D1704" t="inlineStr">
        <is>
          <t>IGNACIAGISELAGARCIAJIMENEZ</t>
        </is>
      </c>
      <c r="E1704">
        <f>IF(COUNTIFS(Registros!$A$2:$A$6000,"NP",Registros!$B$2:$B$6000,$A1704)&gt;0,1,0)</f>
        <v/>
      </c>
      <c r="F1704">
        <f>IF($E1704=1,SUMIFS(Registros!$F$2:$F$6000,Registros!$A$2:$A$6000,"NP",Registros!$B$2:$B$6000,$A1704),0)</f>
        <v/>
      </c>
      <c r="G1704">
        <f>IF(COUNTIFS(Registros!$A$2:$A$6000,"MOV",Registros!$B$2:$B$6000,$A1704)&gt;0,1,0)</f>
        <v/>
      </c>
      <c r="H1704">
        <f>IF($G1704=1,SUMIFS(Registros!$F$2:$F$6000,Registros!$A$2:$A$6000,"MOV",Registros!$B$2:$B$6000,$A1704),0)</f>
        <v/>
      </c>
      <c r="I1704">
        <f>IF(COUNTIFS(Registros!$A$2:$A$6000,"CS",Registros!$B$2:$B$6000,$A1704)&gt;0,1,0)</f>
        <v/>
      </c>
      <c r="J1704">
        <f>IF($I1704=1,SUMIFS(Registros!$I$2:$I$6000,Registros!$A$2:$A$6000,"CS",Registros!$B$2:$B$6000,$A1704),0)</f>
        <v/>
      </c>
      <c r="K1704">
        <f>IF(COUNTIFS(Winback!$K$2:$K$300,$D1704)&gt;0,1,0)</f>
        <v/>
      </c>
      <c r="L1704">
        <f>IF(AND($K1704=1,LEFT($A1704,3)="WB-"),SUMIFS(Winback!$D$2:$D$300,Winback!$K$2:$K$300,$D1704),0)</f>
        <v/>
      </c>
      <c r="M1704">
        <f>IF(OR($E1704=1,$G1704=1,SUMIFS(Registros!$J$2:$J$6000,Registros!$B$2:$B$6000,$A1704)&gt;0),1,0)</f>
        <v/>
      </c>
      <c r="N1704">
        <f>IF($J1704&gt;0,1,IF(COUNTIFS(Registros!$A$2:$A$6000,"CS",Registros!$B$2:$B$6000,$A1704,Registros!$K$2:$K$6000,"&lt;&gt;")&gt;0,1,0))</f>
        <v/>
      </c>
      <c r="O1704">
        <f>IF(AND($K1704=1,$E1704=0,$G1704=0,$I1704=0),"WINBACK",IF(AND($M1704=1,$N1704&gt;0),"CONVERGENTE",IF($M1704=1,"SOLO MÓVIL",IF($N1704&gt;0,"SOLO FIJO / INTERNET","SIN SERVICIOS"))))</f>
        <v/>
      </c>
      <c r="P1704">
        <f>IF($O1704="WINBACK","Recuperar (winback)",IF($O1704="CONVERGENTE","Upgrade / más líneas",IF($O1704="SOLO MÓVIL","Ofrecer fijo + internet (FLBBTV)",IF($O1704="SOLO FIJO / INTERNET","Ofrecer línea móvil Nextphone","Oferta completa (móvil + fijo + internet)"))))</f>
        <v/>
      </c>
      <c r="Q1704">
        <f>$F1704+$H1704+$L1704</f>
        <v/>
      </c>
      <c r="R1704">
        <f>IFERROR(VLOOKUP($A1704,Registros!$B$2:$G$6000,6,0),IFERROR(VLOOKUP($D1704,Winback!$B$2:$C$300,2,0),""))</f>
        <v/>
      </c>
      <c r="S1704">
        <f>IF($E1704=1,"NP","")&amp;IF($G1704=1,"+MOV","")&amp;IF($I1704=1,"+CS","")&amp;IF($K1704=1,"+WB","")</f>
        <v/>
      </c>
      <c r="T1704">
        <f>$E1704+$G1704+$I1704+$K1704</f>
        <v/>
      </c>
    </row>
    <row r="1705">
      <c r="A1705" t="inlineStr">
        <is>
          <t>363060090000</t>
        </is>
      </c>
      <c r="B1705" t="inlineStr">
        <is>
          <t>36306009</t>
        </is>
      </c>
      <c r="C1705" t="inlineStr">
        <is>
          <t>MELVIN ORTEGA</t>
        </is>
      </c>
      <c r="D1705" t="inlineStr">
        <is>
          <t>MELVINORTEGA</t>
        </is>
      </c>
      <c r="E1705">
        <f>IF(COUNTIFS(Registros!$A$2:$A$6000,"NP",Registros!$B$2:$B$6000,$A1705)&gt;0,1,0)</f>
        <v/>
      </c>
      <c r="F1705">
        <f>IF($E1705=1,SUMIFS(Registros!$F$2:$F$6000,Registros!$A$2:$A$6000,"NP",Registros!$B$2:$B$6000,$A1705),0)</f>
        <v/>
      </c>
      <c r="G1705">
        <f>IF(COUNTIFS(Registros!$A$2:$A$6000,"MOV",Registros!$B$2:$B$6000,$A1705)&gt;0,1,0)</f>
        <v/>
      </c>
      <c r="H1705">
        <f>IF($G1705=1,SUMIFS(Registros!$F$2:$F$6000,Registros!$A$2:$A$6000,"MOV",Registros!$B$2:$B$6000,$A1705),0)</f>
        <v/>
      </c>
      <c r="I1705">
        <f>IF(COUNTIFS(Registros!$A$2:$A$6000,"CS",Registros!$B$2:$B$6000,$A1705)&gt;0,1,0)</f>
        <v/>
      </c>
      <c r="J1705">
        <f>IF($I1705=1,SUMIFS(Registros!$I$2:$I$6000,Registros!$A$2:$A$6000,"CS",Registros!$B$2:$B$6000,$A1705),0)</f>
        <v/>
      </c>
      <c r="K1705">
        <f>IF(COUNTIFS(Winback!$K$2:$K$300,$D1705)&gt;0,1,0)</f>
        <v/>
      </c>
      <c r="L1705">
        <f>IF(AND($K1705=1,LEFT($A1705,3)="WB-"),SUMIFS(Winback!$D$2:$D$300,Winback!$K$2:$K$300,$D1705),0)</f>
        <v/>
      </c>
      <c r="M1705">
        <f>IF(OR($E1705=1,$G1705=1,SUMIFS(Registros!$J$2:$J$6000,Registros!$B$2:$B$6000,$A1705)&gt;0),1,0)</f>
        <v/>
      </c>
      <c r="N1705">
        <f>IF($J1705&gt;0,1,IF(COUNTIFS(Registros!$A$2:$A$6000,"CS",Registros!$B$2:$B$6000,$A1705,Registros!$K$2:$K$6000,"&lt;&gt;")&gt;0,1,0))</f>
        <v/>
      </c>
      <c r="O1705">
        <f>IF(AND($K1705=1,$E1705=0,$G1705=0,$I1705=0),"WINBACK",IF(AND($M1705=1,$N1705&gt;0),"CONVERGENTE",IF($M1705=1,"SOLO MÓVIL",IF($N1705&gt;0,"SOLO FIJO / INTERNET","SIN SERVICIOS"))))</f>
        <v/>
      </c>
      <c r="P1705">
        <f>IF($O1705="WINBACK","Recuperar (winback)",IF($O1705="CONVERGENTE","Upgrade / más líneas",IF($O1705="SOLO MÓVIL","Ofrecer fijo + internet (FLBBTV)",IF($O1705="SOLO FIJO / INTERNET","Ofrecer línea móvil Nextphone","Oferta completa (móvil + fijo + internet)"))))</f>
        <v/>
      </c>
      <c r="Q1705">
        <f>$F1705+$H1705+$L1705</f>
        <v/>
      </c>
      <c r="R1705">
        <f>IFERROR(VLOOKUP($A1705,Registros!$B$2:$G$6000,6,0),IFERROR(VLOOKUP($D1705,Winback!$B$2:$C$300,2,0),""))</f>
        <v/>
      </c>
      <c r="S1705">
        <f>IF($E1705=1,"NP","")&amp;IF($G1705=1,"+MOV","")&amp;IF($I1705=1,"+CS","")&amp;IF($K1705=1,"+WB","")</f>
        <v/>
      </c>
      <c r="T1705">
        <f>$E1705+$G1705+$I1705+$K1705</f>
        <v/>
      </c>
    </row>
    <row r="1706">
      <c r="A1706" t="inlineStr">
        <is>
          <t>348146950000</t>
        </is>
      </c>
      <c r="B1706" t="inlineStr">
        <is>
          <t>34814695</t>
        </is>
      </c>
      <c r="C1706" t="inlineStr">
        <is>
          <t>BETTY B CASTRO M</t>
        </is>
      </c>
      <c r="D1706" t="inlineStr">
        <is>
          <t>BETTYBCASTROM</t>
        </is>
      </c>
      <c r="E1706">
        <f>IF(COUNTIFS(Registros!$A$2:$A$6000,"NP",Registros!$B$2:$B$6000,$A1706)&gt;0,1,0)</f>
        <v/>
      </c>
      <c r="F1706">
        <f>IF($E1706=1,SUMIFS(Registros!$F$2:$F$6000,Registros!$A$2:$A$6000,"NP",Registros!$B$2:$B$6000,$A1706),0)</f>
        <v/>
      </c>
      <c r="G1706">
        <f>IF(COUNTIFS(Registros!$A$2:$A$6000,"MOV",Registros!$B$2:$B$6000,$A1706)&gt;0,1,0)</f>
        <v/>
      </c>
      <c r="H1706">
        <f>IF($G1706=1,SUMIFS(Registros!$F$2:$F$6000,Registros!$A$2:$A$6000,"MOV",Registros!$B$2:$B$6000,$A1706),0)</f>
        <v/>
      </c>
      <c r="I1706">
        <f>IF(COUNTIFS(Registros!$A$2:$A$6000,"CS",Registros!$B$2:$B$6000,$A1706)&gt;0,1,0)</f>
        <v/>
      </c>
      <c r="J1706">
        <f>IF($I1706=1,SUMIFS(Registros!$I$2:$I$6000,Registros!$A$2:$A$6000,"CS",Registros!$B$2:$B$6000,$A1706),0)</f>
        <v/>
      </c>
      <c r="K1706">
        <f>IF(COUNTIFS(Winback!$K$2:$K$300,$D1706)&gt;0,1,0)</f>
        <v/>
      </c>
      <c r="L1706">
        <f>IF(AND($K1706=1,LEFT($A1706,3)="WB-"),SUMIFS(Winback!$D$2:$D$300,Winback!$K$2:$K$300,$D1706),0)</f>
        <v/>
      </c>
      <c r="M1706">
        <f>IF(OR($E1706=1,$G1706=1,SUMIFS(Registros!$J$2:$J$6000,Registros!$B$2:$B$6000,$A1706)&gt;0),1,0)</f>
        <v/>
      </c>
      <c r="N1706">
        <f>IF($J1706&gt;0,1,IF(COUNTIFS(Registros!$A$2:$A$6000,"CS",Registros!$B$2:$B$6000,$A1706,Registros!$K$2:$K$6000,"&lt;&gt;")&gt;0,1,0))</f>
        <v/>
      </c>
      <c r="O1706">
        <f>IF(AND($K1706=1,$E1706=0,$G1706=0,$I1706=0),"WINBACK",IF(AND($M1706=1,$N1706&gt;0),"CONVERGENTE",IF($M1706=1,"SOLO MÓVIL",IF($N1706&gt;0,"SOLO FIJO / INTERNET","SIN SERVICIOS"))))</f>
        <v/>
      </c>
      <c r="P1706">
        <f>IF($O1706="WINBACK","Recuperar (winback)",IF($O1706="CONVERGENTE","Upgrade / más líneas",IF($O1706="SOLO MÓVIL","Ofrecer fijo + internet (FLBBTV)",IF($O1706="SOLO FIJO / INTERNET","Ofrecer línea móvil Nextphone","Oferta completa (móvil + fijo + internet)"))))</f>
        <v/>
      </c>
      <c r="Q1706">
        <f>$F1706+$H1706+$L1706</f>
        <v/>
      </c>
      <c r="R1706">
        <f>IFERROR(VLOOKUP($A1706,Registros!$B$2:$G$6000,6,0),IFERROR(VLOOKUP($D1706,Winback!$B$2:$C$300,2,0),""))</f>
        <v/>
      </c>
      <c r="S1706">
        <f>IF($E1706=1,"NP","")&amp;IF($G1706=1,"+MOV","")&amp;IF($I1706=1,"+CS","")&amp;IF($K1706=1,"+WB","")</f>
        <v/>
      </c>
      <c r="T1706">
        <f>$E1706+$G1706+$I1706+$K1706</f>
        <v/>
      </c>
    </row>
    <row r="1707">
      <c r="A1707" t="inlineStr">
        <is>
          <t>358235960000</t>
        </is>
      </c>
      <c r="B1707" t="inlineStr">
        <is>
          <t>35823596</t>
        </is>
      </c>
      <c r="C1707" t="inlineStr">
        <is>
          <t>INDIRA JOHANA DOMINGUEZ ESPINOSA</t>
        </is>
      </c>
      <c r="D1707" t="inlineStr">
        <is>
          <t>INDIRAJOHANADOMINGUEZESPINOSA</t>
        </is>
      </c>
      <c r="E1707">
        <f>IF(COUNTIFS(Registros!$A$2:$A$6000,"NP",Registros!$B$2:$B$6000,$A1707)&gt;0,1,0)</f>
        <v/>
      </c>
      <c r="F1707">
        <f>IF($E1707=1,SUMIFS(Registros!$F$2:$F$6000,Registros!$A$2:$A$6000,"NP",Registros!$B$2:$B$6000,$A1707),0)</f>
        <v/>
      </c>
      <c r="G1707">
        <f>IF(COUNTIFS(Registros!$A$2:$A$6000,"MOV",Registros!$B$2:$B$6000,$A1707)&gt;0,1,0)</f>
        <v/>
      </c>
      <c r="H1707">
        <f>IF($G1707=1,SUMIFS(Registros!$F$2:$F$6000,Registros!$A$2:$A$6000,"MOV",Registros!$B$2:$B$6000,$A1707),0)</f>
        <v/>
      </c>
      <c r="I1707">
        <f>IF(COUNTIFS(Registros!$A$2:$A$6000,"CS",Registros!$B$2:$B$6000,$A1707)&gt;0,1,0)</f>
        <v/>
      </c>
      <c r="J1707">
        <f>IF($I1707=1,SUMIFS(Registros!$I$2:$I$6000,Registros!$A$2:$A$6000,"CS",Registros!$B$2:$B$6000,$A1707),0)</f>
        <v/>
      </c>
      <c r="K1707">
        <f>IF(COUNTIFS(Winback!$K$2:$K$300,$D1707)&gt;0,1,0)</f>
        <v/>
      </c>
      <c r="L1707">
        <f>IF(AND($K1707=1,LEFT($A1707,3)="WB-"),SUMIFS(Winback!$D$2:$D$300,Winback!$K$2:$K$300,$D1707),0)</f>
        <v/>
      </c>
      <c r="M1707">
        <f>IF(OR($E1707=1,$G1707=1,SUMIFS(Registros!$J$2:$J$6000,Registros!$B$2:$B$6000,$A1707)&gt;0),1,0)</f>
        <v/>
      </c>
      <c r="N1707">
        <f>IF($J1707&gt;0,1,IF(COUNTIFS(Registros!$A$2:$A$6000,"CS",Registros!$B$2:$B$6000,$A1707,Registros!$K$2:$K$6000,"&lt;&gt;")&gt;0,1,0))</f>
        <v/>
      </c>
      <c r="O1707">
        <f>IF(AND($K1707=1,$E1707=0,$G1707=0,$I1707=0),"WINBACK",IF(AND($M1707=1,$N1707&gt;0),"CONVERGENTE",IF($M1707=1,"SOLO MÓVIL",IF($N1707&gt;0,"SOLO FIJO / INTERNET","SIN SERVICIOS"))))</f>
        <v/>
      </c>
      <c r="P1707">
        <f>IF($O1707="WINBACK","Recuperar (winback)",IF($O1707="CONVERGENTE","Upgrade / más líneas",IF($O1707="SOLO MÓVIL","Ofrecer fijo + internet (FLBBTV)",IF($O1707="SOLO FIJO / INTERNET","Ofrecer línea móvil Nextphone","Oferta completa (móvil + fijo + internet)"))))</f>
        <v/>
      </c>
      <c r="Q1707">
        <f>$F1707+$H1707+$L1707</f>
        <v/>
      </c>
      <c r="R1707">
        <f>IFERROR(VLOOKUP($A1707,Registros!$B$2:$G$6000,6,0),IFERROR(VLOOKUP($D1707,Winback!$B$2:$C$300,2,0),""))</f>
        <v/>
      </c>
      <c r="S1707">
        <f>IF($E1707=1,"NP","")&amp;IF($G1707=1,"+MOV","")&amp;IF($I1707=1,"+CS","")&amp;IF($K1707=1,"+WB","")</f>
        <v/>
      </c>
      <c r="T1707">
        <f>$E1707+$G1707+$I1707+$K1707</f>
        <v/>
      </c>
    </row>
    <row r="1708">
      <c r="A1708" t="inlineStr">
        <is>
          <t>343402180000</t>
        </is>
      </c>
      <c r="B1708" t="inlineStr">
        <is>
          <t>34340218</t>
        </is>
      </c>
      <c r="C1708" t="inlineStr">
        <is>
          <t>DAYANA BALLESTEROS</t>
        </is>
      </c>
      <c r="D1708" t="inlineStr">
        <is>
          <t>DAYANABALLESTEROS</t>
        </is>
      </c>
      <c r="E1708">
        <f>IF(COUNTIFS(Registros!$A$2:$A$6000,"NP",Registros!$B$2:$B$6000,$A1708)&gt;0,1,0)</f>
        <v/>
      </c>
      <c r="F1708">
        <f>IF($E1708=1,SUMIFS(Registros!$F$2:$F$6000,Registros!$A$2:$A$6000,"NP",Registros!$B$2:$B$6000,$A1708),0)</f>
        <v/>
      </c>
      <c r="G1708">
        <f>IF(COUNTIFS(Registros!$A$2:$A$6000,"MOV",Registros!$B$2:$B$6000,$A1708)&gt;0,1,0)</f>
        <v/>
      </c>
      <c r="H1708">
        <f>IF($G1708=1,SUMIFS(Registros!$F$2:$F$6000,Registros!$A$2:$A$6000,"MOV",Registros!$B$2:$B$6000,$A1708),0)</f>
        <v/>
      </c>
      <c r="I1708">
        <f>IF(COUNTIFS(Registros!$A$2:$A$6000,"CS",Registros!$B$2:$B$6000,$A1708)&gt;0,1,0)</f>
        <v/>
      </c>
      <c r="J1708">
        <f>IF($I1708=1,SUMIFS(Registros!$I$2:$I$6000,Registros!$A$2:$A$6000,"CS",Registros!$B$2:$B$6000,$A1708),0)</f>
        <v/>
      </c>
      <c r="K1708">
        <f>IF(COUNTIFS(Winback!$K$2:$K$300,$D1708)&gt;0,1,0)</f>
        <v/>
      </c>
      <c r="L1708">
        <f>IF(AND($K1708=1,LEFT($A1708,3)="WB-"),SUMIFS(Winback!$D$2:$D$300,Winback!$K$2:$K$300,$D1708),0)</f>
        <v/>
      </c>
      <c r="M1708">
        <f>IF(OR($E1708=1,$G1708=1,SUMIFS(Registros!$J$2:$J$6000,Registros!$B$2:$B$6000,$A1708)&gt;0),1,0)</f>
        <v/>
      </c>
      <c r="N1708">
        <f>IF($J1708&gt;0,1,IF(COUNTIFS(Registros!$A$2:$A$6000,"CS",Registros!$B$2:$B$6000,$A1708,Registros!$K$2:$K$6000,"&lt;&gt;")&gt;0,1,0))</f>
        <v/>
      </c>
      <c r="O1708">
        <f>IF(AND($K1708=1,$E1708=0,$G1708=0,$I1708=0),"WINBACK",IF(AND($M1708=1,$N1708&gt;0),"CONVERGENTE",IF($M1708=1,"SOLO MÓVIL",IF($N1708&gt;0,"SOLO FIJO / INTERNET","SIN SERVICIOS"))))</f>
        <v/>
      </c>
      <c r="P1708">
        <f>IF($O1708="WINBACK","Recuperar (winback)",IF($O1708="CONVERGENTE","Upgrade / más líneas",IF($O1708="SOLO MÓVIL","Ofrecer fijo + internet (FLBBTV)",IF($O1708="SOLO FIJO / INTERNET","Ofrecer línea móvil Nextphone","Oferta completa (móvil + fijo + internet)"))))</f>
        <v/>
      </c>
      <c r="Q1708">
        <f>$F1708+$H1708+$L1708</f>
        <v/>
      </c>
      <c r="R1708">
        <f>IFERROR(VLOOKUP($A1708,Registros!$B$2:$G$6000,6,0),IFERROR(VLOOKUP($D1708,Winback!$B$2:$C$300,2,0),""))</f>
        <v/>
      </c>
      <c r="S1708">
        <f>IF($E1708=1,"NP","")&amp;IF($G1708=1,"+MOV","")&amp;IF($I1708=1,"+CS","")&amp;IF($K1708=1,"+WB","")</f>
        <v/>
      </c>
      <c r="T1708">
        <f>$E1708+$G1708+$I1708+$K1708</f>
        <v/>
      </c>
    </row>
    <row r="1709">
      <c r="A1709" t="inlineStr">
        <is>
          <t>327739030000</t>
        </is>
      </c>
      <c r="B1709" t="inlineStr">
        <is>
          <t>32773903</t>
        </is>
      </c>
      <c r="C1709" t="inlineStr">
        <is>
          <t>Edwin Alexis G omez Henriquez</t>
        </is>
      </c>
      <c r="D1709" t="inlineStr">
        <is>
          <t>EDWINALEXISGOMEZHENRIQUEZ</t>
        </is>
      </c>
      <c r="E1709">
        <f>IF(COUNTIFS(Registros!$A$2:$A$6000,"NP",Registros!$B$2:$B$6000,$A1709)&gt;0,1,0)</f>
        <v/>
      </c>
      <c r="F1709">
        <f>IF($E1709=1,SUMIFS(Registros!$F$2:$F$6000,Registros!$A$2:$A$6000,"NP",Registros!$B$2:$B$6000,$A1709),0)</f>
        <v/>
      </c>
      <c r="G1709">
        <f>IF(COUNTIFS(Registros!$A$2:$A$6000,"MOV",Registros!$B$2:$B$6000,$A1709)&gt;0,1,0)</f>
        <v/>
      </c>
      <c r="H1709">
        <f>IF($G1709=1,SUMIFS(Registros!$F$2:$F$6000,Registros!$A$2:$A$6000,"MOV",Registros!$B$2:$B$6000,$A1709),0)</f>
        <v/>
      </c>
      <c r="I1709">
        <f>IF(COUNTIFS(Registros!$A$2:$A$6000,"CS",Registros!$B$2:$B$6000,$A1709)&gt;0,1,0)</f>
        <v/>
      </c>
      <c r="J1709">
        <f>IF($I1709=1,SUMIFS(Registros!$I$2:$I$6000,Registros!$A$2:$A$6000,"CS",Registros!$B$2:$B$6000,$A1709),0)</f>
        <v/>
      </c>
      <c r="K1709">
        <f>IF(COUNTIFS(Winback!$K$2:$K$300,$D1709)&gt;0,1,0)</f>
        <v/>
      </c>
      <c r="L1709">
        <f>IF(AND($K1709=1,LEFT($A1709,3)="WB-"),SUMIFS(Winback!$D$2:$D$300,Winback!$K$2:$K$300,$D1709),0)</f>
        <v/>
      </c>
      <c r="M1709">
        <f>IF(OR($E1709=1,$G1709=1,SUMIFS(Registros!$J$2:$J$6000,Registros!$B$2:$B$6000,$A1709)&gt;0),1,0)</f>
        <v/>
      </c>
      <c r="N1709">
        <f>IF($J1709&gt;0,1,IF(COUNTIFS(Registros!$A$2:$A$6000,"CS",Registros!$B$2:$B$6000,$A1709,Registros!$K$2:$K$6000,"&lt;&gt;")&gt;0,1,0))</f>
        <v/>
      </c>
      <c r="O1709">
        <f>IF(AND($K1709=1,$E1709=0,$G1709=0,$I1709=0),"WINBACK",IF(AND($M1709=1,$N1709&gt;0),"CONVERGENTE",IF($M1709=1,"SOLO MÓVIL",IF($N1709&gt;0,"SOLO FIJO / INTERNET","SIN SERVICIOS"))))</f>
        <v/>
      </c>
      <c r="P1709">
        <f>IF($O1709="WINBACK","Recuperar (winback)",IF($O1709="CONVERGENTE","Upgrade / más líneas",IF($O1709="SOLO MÓVIL","Ofrecer fijo + internet (FLBBTV)",IF($O1709="SOLO FIJO / INTERNET","Ofrecer línea móvil Nextphone","Oferta completa (móvil + fijo + internet)"))))</f>
        <v/>
      </c>
      <c r="Q1709">
        <f>$F1709+$H1709+$L1709</f>
        <v/>
      </c>
      <c r="R1709">
        <f>IFERROR(VLOOKUP($A1709,Registros!$B$2:$G$6000,6,0),IFERROR(VLOOKUP($D1709,Winback!$B$2:$C$300,2,0),""))</f>
        <v/>
      </c>
      <c r="S1709">
        <f>IF($E1709=1,"NP","")&amp;IF($G1709=1,"+MOV","")&amp;IF($I1709=1,"+CS","")&amp;IF($K1709=1,"+WB","")</f>
        <v/>
      </c>
      <c r="T1709">
        <f>$E1709+$G1709+$I1709+$K1709</f>
        <v/>
      </c>
    </row>
    <row r="1710">
      <c r="A1710" t="inlineStr">
        <is>
          <t>359365810000</t>
        </is>
      </c>
      <c r="B1710" t="inlineStr">
        <is>
          <t>35936581</t>
        </is>
      </c>
      <c r="C1710" t="inlineStr">
        <is>
          <t>IRIS YANETH FRIAS</t>
        </is>
      </c>
      <c r="D1710" t="inlineStr">
        <is>
          <t>IRISYANETHFRIAS</t>
        </is>
      </c>
      <c r="E1710">
        <f>IF(COUNTIFS(Registros!$A$2:$A$6000,"NP",Registros!$B$2:$B$6000,$A1710)&gt;0,1,0)</f>
        <v/>
      </c>
      <c r="F1710">
        <f>IF($E1710=1,SUMIFS(Registros!$F$2:$F$6000,Registros!$A$2:$A$6000,"NP",Registros!$B$2:$B$6000,$A1710),0)</f>
        <v/>
      </c>
      <c r="G1710">
        <f>IF(COUNTIFS(Registros!$A$2:$A$6000,"MOV",Registros!$B$2:$B$6000,$A1710)&gt;0,1,0)</f>
        <v/>
      </c>
      <c r="H1710">
        <f>IF($G1710=1,SUMIFS(Registros!$F$2:$F$6000,Registros!$A$2:$A$6000,"MOV",Registros!$B$2:$B$6000,$A1710),0)</f>
        <v/>
      </c>
      <c r="I1710">
        <f>IF(COUNTIFS(Registros!$A$2:$A$6000,"CS",Registros!$B$2:$B$6000,$A1710)&gt;0,1,0)</f>
        <v/>
      </c>
      <c r="J1710">
        <f>IF($I1710=1,SUMIFS(Registros!$I$2:$I$6000,Registros!$A$2:$A$6000,"CS",Registros!$B$2:$B$6000,$A1710),0)</f>
        <v/>
      </c>
      <c r="K1710">
        <f>IF(COUNTIFS(Winback!$K$2:$K$300,$D1710)&gt;0,1,0)</f>
        <v/>
      </c>
      <c r="L1710">
        <f>IF(AND($K1710=1,LEFT($A1710,3)="WB-"),SUMIFS(Winback!$D$2:$D$300,Winback!$K$2:$K$300,$D1710),0)</f>
        <v/>
      </c>
      <c r="M1710">
        <f>IF(OR($E1710=1,$G1710=1,SUMIFS(Registros!$J$2:$J$6000,Registros!$B$2:$B$6000,$A1710)&gt;0),1,0)</f>
        <v/>
      </c>
      <c r="N1710">
        <f>IF($J1710&gt;0,1,IF(COUNTIFS(Registros!$A$2:$A$6000,"CS",Registros!$B$2:$B$6000,$A1710,Registros!$K$2:$K$6000,"&lt;&gt;")&gt;0,1,0))</f>
        <v/>
      </c>
      <c r="O1710">
        <f>IF(AND($K1710=1,$E1710=0,$G1710=0,$I1710=0),"WINBACK",IF(AND($M1710=1,$N1710&gt;0),"CONVERGENTE",IF($M1710=1,"SOLO MÓVIL",IF($N1710&gt;0,"SOLO FIJO / INTERNET","SIN SERVICIOS"))))</f>
        <v/>
      </c>
      <c r="P1710">
        <f>IF($O1710="WINBACK","Recuperar (winback)",IF($O1710="CONVERGENTE","Upgrade / más líneas",IF($O1710="SOLO MÓVIL","Ofrecer fijo + internet (FLBBTV)",IF($O1710="SOLO FIJO / INTERNET","Ofrecer línea móvil Nextphone","Oferta completa (móvil + fijo + internet)"))))</f>
        <v/>
      </c>
      <c r="Q1710">
        <f>$F1710+$H1710+$L1710</f>
        <v/>
      </c>
      <c r="R1710">
        <f>IFERROR(VLOOKUP($A1710,Registros!$B$2:$G$6000,6,0),IFERROR(VLOOKUP($D1710,Winback!$B$2:$C$300,2,0),""))</f>
        <v/>
      </c>
      <c r="S1710">
        <f>IF($E1710=1,"NP","")&amp;IF($G1710=1,"+MOV","")&amp;IF($I1710=1,"+CS","")&amp;IF($K1710=1,"+WB","")</f>
        <v/>
      </c>
      <c r="T1710">
        <f>$E1710+$G1710+$I1710+$K1710</f>
        <v/>
      </c>
    </row>
    <row r="1711">
      <c r="A1711" t="inlineStr">
        <is>
          <t>357357160000</t>
        </is>
      </c>
      <c r="B1711" t="inlineStr">
        <is>
          <t>35735716</t>
        </is>
      </c>
      <c r="C1711" t="inlineStr">
        <is>
          <t>IRIS M. DE GRACIA</t>
        </is>
      </c>
      <c r="D1711" t="inlineStr">
        <is>
          <t>IRISMDEGRACIA</t>
        </is>
      </c>
      <c r="E1711">
        <f>IF(COUNTIFS(Registros!$A$2:$A$6000,"NP",Registros!$B$2:$B$6000,$A1711)&gt;0,1,0)</f>
        <v/>
      </c>
      <c r="F1711">
        <f>IF($E1711=1,SUMIFS(Registros!$F$2:$F$6000,Registros!$A$2:$A$6000,"NP",Registros!$B$2:$B$6000,$A1711),0)</f>
        <v/>
      </c>
      <c r="G1711">
        <f>IF(COUNTIFS(Registros!$A$2:$A$6000,"MOV",Registros!$B$2:$B$6000,$A1711)&gt;0,1,0)</f>
        <v/>
      </c>
      <c r="H1711">
        <f>IF($G1711=1,SUMIFS(Registros!$F$2:$F$6000,Registros!$A$2:$A$6000,"MOV",Registros!$B$2:$B$6000,$A1711),0)</f>
        <v/>
      </c>
      <c r="I1711">
        <f>IF(COUNTIFS(Registros!$A$2:$A$6000,"CS",Registros!$B$2:$B$6000,$A1711)&gt;0,1,0)</f>
        <v/>
      </c>
      <c r="J1711">
        <f>IF($I1711=1,SUMIFS(Registros!$I$2:$I$6000,Registros!$A$2:$A$6000,"CS",Registros!$B$2:$B$6000,$A1711),0)</f>
        <v/>
      </c>
      <c r="K1711">
        <f>IF(COUNTIFS(Winback!$K$2:$K$300,$D1711)&gt;0,1,0)</f>
        <v/>
      </c>
      <c r="L1711">
        <f>IF(AND($K1711=1,LEFT($A1711,3)="WB-"),SUMIFS(Winback!$D$2:$D$300,Winback!$K$2:$K$300,$D1711),0)</f>
        <v/>
      </c>
      <c r="M1711">
        <f>IF(OR($E1711=1,$G1711=1,SUMIFS(Registros!$J$2:$J$6000,Registros!$B$2:$B$6000,$A1711)&gt;0),1,0)</f>
        <v/>
      </c>
      <c r="N1711">
        <f>IF($J1711&gt;0,1,IF(COUNTIFS(Registros!$A$2:$A$6000,"CS",Registros!$B$2:$B$6000,$A1711,Registros!$K$2:$K$6000,"&lt;&gt;")&gt;0,1,0))</f>
        <v/>
      </c>
      <c r="O1711">
        <f>IF(AND($K1711=1,$E1711=0,$G1711=0,$I1711=0),"WINBACK",IF(AND($M1711=1,$N1711&gt;0),"CONVERGENTE",IF($M1711=1,"SOLO MÓVIL",IF($N1711&gt;0,"SOLO FIJO / INTERNET","SIN SERVICIOS"))))</f>
        <v/>
      </c>
      <c r="P1711">
        <f>IF($O1711="WINBACK","Recuperar (winback)",IF($O1711="CONVERGENTE","Upgrade / más líneas",IF($O1711="SOLO MÓVIL","Ofrecer fijo + internet (FLBBTV)",IF($O1711="SOLO FIJO / INTERNET","Ofrecer línea móvil Nextphone","Oferta completa (móvil + fijo + internet)"))))</f>
        <v/>
      </c>
      <c r="Q1711">
        <f>$F1711+$H1711+$L1711</f>
        <v/>
      </c>
      <c r="R1711">
        <f>IFERROR(VLOOKUP($A1711,Registros!$B$2:$G$6000,6,0),IFERROR(VLOOKUP($D1711,Winback!$B$2:$C$300,2,0),""))</f>
        <v/>
      </c>
      <c r="S1711">
        <f>IF($E1711=1,"NP","")&amp;IF($G1711=1,"+MOV","")&amp;IF($I1711=1,"+CS","")&amp;IF($K1711=1,"+WB","")</f>
        <v/>
      </c>
      <c r="T1711">
        <f>$E1711+$G1711+$I1711+$K1711</f>
        <v/>
      </c>
    </row>
    <row r="1712">
      <c r="A1712" t="inlineStr">
        <is>
          <t>343276470000</t>
        </is>
      </c>
      <c r="B1712" t="inlineStr">
        <is>
          <t>34327647</t>
        </is>
      </c>
      <c r="C1712" t="inlineStr">
        <is>
          <t>REINALDO JAVIER TEJADA GONZALEZ</t>
        </is>
      </c>
      <c r="D1712" t="inlineStr">
        <is>
          <t>REINALDOJAVIERTEJADAGONZALEZ</t>
        </is>
      </c>
      <c r="E1712">
        <f>IF(COUNTIFS(Registros!$A$2:$A$6000,"NP",Registros!$B$2:$B$6000,$A1712)&gt;0,1,0)</f>
        <v/>
      </c>
      <c r="F1712">
        <f>IF($E1712=1,SUMIFS(Registros!$F$2:$F$6000,Registros!$A$2:$A$6000,"NP",Registros!$B$2:$B$6000,$A1712),0)</f>
        <v/>
      </c>
      <c r="G1712">
        <f>IF(COUNTIFS(Registros!$A$2:$A$6000,"MOV",Registros!$B$2:$B$6000,$A1712)&gt;0,1,0)</f>
        <v/>
      </c>
      <c r="H1712">
        <f>IF($G1712=1,SUMIFS(Registros!$F$2:$F$6000,Registros!$A$2:$A$6000,"MOV",Registros!$B$2:$B$6000,$A1712),0)</f>
        <v/>
      </c>
      <c r="I1712">
        <f>IF(COUNTIFS(Registros!$A$2:$A$6000,"CS",Registros!$B$2:$B$6000,$A1712)&gt;0,1,0)</f>
        <v/>
      </c>
      <c r="J1712">
        <f>IF($I1712=1,SUMIFS(Registros!$I$2:$I$6000,Registros!$A$2:$A$6000,"CS",Registros!$B$2:$B$6000,$A1712),0)</f>
        <v/>
      </c>
      <c r="K1712">
        <f>IF(COUNTIFS(Winback!$K$2:$K$300,$D1712)&gt;0,1,0)</f>
        <v/>
      </c>
      <c r="L1712">
        <f>IF(AND($K1712=1,LEFT($A1712,3)="WB-"),SUMIFS(Winback!$D$2:$D$300,Winback!$K$2:$K$300,$D1712),0)</f>
        <v/>
      </c>
      <c r="M1712">
        <f>IF(OR($E1712=1,$G1712=1,SUMIFS(Registros!$J$2:$J$6000,Registros!$B$2:$B$6000,$A1712)&gt;0),1,0)</f>
        <v/>
      </c>
      <c r="N1712">
        <f>IF($J1712&gt;0,1,IF(COUNTIFS(Registros!$A$2:$A$6000,"CS",Registros!$B$2:$B$6000,$A1712,Registros!$K$2:$K$6000,"&lt;&gt;")&gt;0,1,0))</f>
        <v/>
      </c>
      <c r="O1712">
        <f>IF(AND($K1712=1,$E1712=0,$G1712=0,$I1712=0),"WINBACK",IF(AND($M1712=1,$N1712&gt;0),"CONVERGENTE",IF($M1712=1,"SOLO MÓVIL",IF($N1712&gt;0,"SOLO FIJO / INTERNET","SIN SERVICIOS"))))</f>
        <v/>
      </c>
      <c r="P1712">
        <f>IF($O1712="WINBACK","Recuperar (winback)",IF($O1712="CONVERGENTE","Upgrade / más líneas",IF($O1712="SOLO MÓVIL","Ofrecer fijo + internet (FLBBTV)",IF($O1712="SOLO FIJO / INTERNET","Ofrecer línea móvil Nextphone","Oferta completa (móvil + fijo + internet)"))))</f>
        <v/>
      </c>
      <c r="Q1712">
        <f>$F1712+$H1712+$L1712</f>
        <v/>
      </c>
      <c r="R1712">
        <f>IFERROR(VLOOKUP($A1712,Registros!$B$2:$G$6000,6,0),IFERROR(VLOOKUP($D1712,Winback!$B$2:$C$300,2,0),""))</f>
        <v/>
      </c>
      <c r="S1712">
        <f>IF($E1712=1,"NP","")&amp;IF($G1712=1,"+MOV","")&amp;IF($I1712=1,"+CS","")&amp;IF($K1712=1,"+WB","")</f>
        <v/>
      </c>
      <c r="T1712">
        <f>$E1712+$G1712+$I1712+$K1712</f>
        <v/>
      </c>
    </row>
    <row r="1713">
      <c r="A1713" t="inlineStr">
        <is>
          <t>332289280000</t>
        </is>
      </c>
      <c r="B1713" t="inlineStr">
        <is>
          <t>33228928</t>
        </is>
      </c>
      <c r="C1713" t="inlineStr">
        <is>
          <t>ALAN L CASTILLERO V</t>
        </is>
      </c>
      <c r="D1713" t="inlineStr">
        <is>
          <t>ALANLCASTILLEROV</t>
        </is>
      </c>
      <c r="E1713">
        <f>IF(COUNTIFS(Registros!$A$2:$A$6000,"NP",Registros!$B$2:$B$6000,$A1713)&gt;0,1,0)</f>
        <v/>
      </c>
      <c r="F1713">
        <f>IF($E1713=1,SUMIFS(Registros!$F$2:$F$6000,Registros!$A$2:$A$6000,"NP",Registros!$B$2:$B$6000,$A1713),0)</f>
        <v/>
      </c>
      <c r="G1713">
        <f>IF(COUNTIFS(Registros!$A$2:$A$6000,"MOV",Registros!$B$2:$B$6000,$A1713)&gt;0,1,0)</f>
        <v/>
      </c>
      <c r="H1713">
        <f>IF($G1713=1,SUMIFS(Registros!$F$2:$F$6000,Registros!$A$2:$A$6000,"MOV",Registros!$B$2:$B$6000,$A1713),0)</f>
        <v/>
      </c>
      <c r="I1713">
        <f>IF(COUNTIFS(Registros!$A$2:$A$6000,"CS",Registros!$B$2:$B$6000,$A1713)&gt;0,1,0)</f>
        <v/>
      </c>
      <c r="J1713">
        <f>IF($I1713=1,SUMIFS(Registros!$I$2:$I$6000,Registros!$A$2:$A$6000,"CS",Registros!$B$2:$B$6000,$A1713),0)</f>
        <v/>
      </c>
      <c r="K1713">
        <f>IF(COUNTIFS(Winback!$K$2:$K$300,$D1713)&gt;0,1,0)</f>
        <v/>
      </c>
      <c r="L1713">
        <f>IF(AND($K1713=1,LEFT($A1713,3)="WB-"),SUMIFS(Winback!$D$2:$D$300,Winback!$K$2:$K$300,$D1713),0)</f>
        <v/>
      </c>
      <c r="M1713">
        <f>IF(OR($E1713=1,$G1713=1,SUMIFS(Registros!$J$2:$J$6000,Registros!$B$2:$B$6000,$A1713)&gt;0),1,0)</f>
        <v/>
      </c>
      <c r="N1713">
        <f>IF($J1713&gt;0,1,IF(COUNTIFS(Registros!$A$2:$A$6000,"CS",Registros!$B$2:$B$6000,$A1713,Registros!$K$2:$K$6000,"&lt;&gt;")&gt;0,1,0))</f>
        <v/>
      </c>
      <c r="O1713">
        <f>IF(AND($K1713=1,$E1713=0,$G1713=0,$I1713=0),"WINBACK",IF(AND($M1713=1,$N1713&gt;0),"CONVERGENTE",IF($M1713=1,"SOLO MÓVIL",IF($N1713&gt;0,"SOLO FIJO / INTERNET","SIN SERVICIOS"))))</f>
        <v/>
      </c>
      <c r="P1713">
        <f>IF($O1713="WINBACK","Recuperar (winback)",IF($O1713="CONVERGENTE","Upgrade / más líneas",IF($O1713="SOLO MÓVIL","Ofrecer fijo + internet (FLBBTV)",IF($O1713="SOLO FIJO / INTERNET","Ofrecer línea móvil Nextphone","Oferta completa (móvil + fijo + internet)"))))</f>
        <v/>
      </c>
      <c r="Q1713">
        <f>$F1713+$H1713+$L1713</f>
        <v/>
      </c>
      <c r="R1713">
        <f>IFERROR(VLOOKUP($A1713,Registros!$B$2:$G$6000,6,0),IFERROR(VLOOKUP($D1713,Winback!$B$2:$C$300,2,0),""))</f>
        <v/>
      </c>
      <c r="S1713">
        <f>IF($E1713=1,"NP","")&amp;IF($G1713=1,"+MOV","")&amp;IF($I1713=1,"+CS","")&amp;IF($K1713=1,"+WB","")</f>
        <v/>
      </c>
      <c r="T1713">
        <f>$E1713+$G1713+$I1713+$K1713</f>
        <v/>
      </c>
    </row>
    <row r="1714">
      <c r="A1714" t="inlineStr">
        <is>
          <t>356210470000</t>
        </is>
      </c>
      <c r="B1714" t="inlineStr">
        <is>
          <t>35621047</t>
        </is>
      </c>
      <c r="C1714" t="inlineStr">
        <is>
          <t>ELICER PEREZ</t>
        </is>
      </c>
      <c r="D1714" t="inlineStr">
        <is>
          <t>ELICERPEREZ</t>
        </is>
      </c>
      <c r="E1714">
        <f>IF(COUNTIFS(Registros!$A$2:$A$6000,"NP",Registros!$B$2:$B$6000,$A1714)&gt;0,1,0)</f>
        <v/>
      </c>
      <c r="F1714">
        <f>IF($E1714=1,SUMIFS(Registros!$F$2:$F$6000,Registros!$A$2:$A$6000,"NP",Registros!$B$2:$B$6000,$A1714),0)</f>
        <v/>
      </c>
      <c r="G1714">
        <f>IF(COUNTIFS(Registros!$A$2:$A$6000,"MOV",Registros!$B$2:$B$6000,$A1714)&gt;0,1,0)</f>
        <v/>
      </c>
      <c r="H1714">
        <f>IF($G1714=1,SUMIFS(Registros!$F$2:$F$6000,Registros!$A$2:$A$6000,"MOV",Registros!$B$2:$B$6000,$A1714),0)</f>
        <v/>
      </c>
      <c r="I1714">
        <f>IF(COUNTIFS(Registros!$A$2:$A$6000,"CS",Registros!$B$2:$B$6000,$A1714)&gt;0,1,0)</f>
        <v/>
      </c>
      <c r="J1714">
        <f>IF($I1714=1,SUMIFS(Registros!$I$2:$I$6000,Registros!$A$2:$A$6000,"CS",Registros!$B$2:$B$6000,$A1714),0)</f>
        <v/>
      </c>
      <c r="K1714">
        <f>IF(COUNTIFS(Winback!$K$2:$K$300,$D1714)&gt;0,1,0)</f>
        <v/>
      </c>
      <c r="L1714">
        <f>IF(AND($K1714=1,LEFT($A1714,3)="WB-"),SUMIFS(Winback!$D$2:$D$300,Winback!$K$2:$K$300,$D1714),0)</f>
        <v/>
      </c>
      <c r="M1714">
        <f>IF(OR($E1714=1,$G1714=1,SUMIFS(Registros!$J$2:$J$6000,Registros!$B$2:$B$6000,$A1714)&gt;0),1,0)</f>
        <v/>
      </c>
      <c r="N1714">
        <f>IF($J1714&gt;0,1,IF(COUNTIFS(Registros!$A$2:$A$6000,"CS",Registros!$B$2:$B$6000,$A1714,Registros!$K$2:$K$6000,"&lt;&gt;")&gt;0,1,0))</f>
        <v/>
      </c>
      <c r="O1714">
        <f>IF(AND($K1714=1,$E1714=0,$G1714=0,$I1714=0),"WINBACK",IF(AND($M1714=1,$N1714&gt;0),"CONVERGENTE",IF($M1714=1,"SOLO MÓVIL",IF($N1714&gt;0,"SOLO FIJO / INTERNET","SIN SERVICIOS"))))</f>
        <v/>
      </c>
      <c r="P1714">
        <f>IF($O1714="WINBACK","Recuperar (winback)",IF($O1714="CONVERGENTE","Upgrade / más líneas",IF($O1714="SOLO MÓVIL","Ofrecer fijo + internet (FLBBTV)",IF($O1714="SOLO FIJO / INTERNET","Ofrecer línea móvil Nextphone","Oferta completa (móvil + fijo + internet)"))))</f>
        <v/>
      </c>
      <c r="Q1714">
        <f>$F1714+$H1714+$L1714</f>
        <v/>
      </c>
      <c r="R1714">
        <f>IFERROR(VLOOKUP($A1714,Registros!$B$2:$G$6000,6,0),IFERROR(VLOOKUP($D1714,Winback!$B$2:$C$300,2,0),""))</f>
        <v/>
      </c>
      <c r="S1714">
        <f>IF($E1714=1,"NP","")&amp;IF($G1714=1,"+MOV","")&amp;IF($I1714=1,"+CS","")&amp;IF($K1714=1,"+WB","")</f>
        <v/>
      </c>
      <c r="T1714">
        <f>$E1714+$G1714+$I1714+$K1714</f>
        <v/>
      </c>
    </row>
    <row r="1715">
      <c r="A1715" t="inlineStr">
        <is>
          <t>352014980000</t>
        </is>
      </c>
      <c r="B1715" t="inlineStr">
        <is>
          <t>35201498</t>
        </is>
      </c>
      <c r="C1715" t="inlineStr">
        <is>
          <t>EVENOR CIGARRUISTA</t>
        </is>
      </c>
      <c r="D1715" t="inlineStr">
        <is>
          <t>EVENORCIGARRUISTA</t>
        </is>
      </c>
      <c r="E1715">
        <f>IF(COUNTIFS(Registros!$A$2:$A$6000,"NP",Registros!$B$2:$B$6000,$A1715)&gt;0,1,0)</f>
        <v/>
      </c>
      <c r="F1715">
        <f>IF($E1715=1,SUMIFS(Registros!$F$2:$F$6000,Registros!$A$2:$A$6000,"NP",Registros!$B$2:$B$6000,$A1715),0)</f>
        <v/>
      </c>
      <c r="G1715">
        <f>IF(COUNTIFS(Registros!$A$2:$A$6000,"MOV",Registros!$B$2:$B$6000,$A1715)&gt;0,1,0)</f>
        <v/>
      </c>
      <c r="H1715">
        <f>IF($G1715=1,SUMIFS(Registros!$F$2:$F$6000,Registros!$A$2:$A$6000,"MOV",Registros!$B$2:$B$6000,$A1715),0)</f>
        <v/>
      </c>
      <c r="I1715">
        <f>IF(COUNTIFS(Registros!$A$2:$A$6000,"CS",Registros!$B$2:$B$6000,$A1715)&gt;0,1,0)</f>
        <v/>
      </c>
      <c r="J1715">
        <f>IF($I1715=1,SUMIFS(Registros!$I$2:$I$6000,Registros!$A$2:$A$6000,"CS",Registros!$B$2:$B$6000,$A1715),0)</f>
        <v/>
      </c>
      <c r="K1715">
        <f>IF(COUNTIFS(Winback!$K$2:$K$300,$D1715)&gt;0,1,0)</f>
        <v/>
      </c>
      <c r="L1715">
        <f>IF(AND($K1715=1,LEFT($A1715,3)="WB-"),SUMIFS(Winback!$D$2:$D$300,Winback!$K$2:$K$300,$D1715),0)</f>
        <v/>
      </c>
      <c r="M1715">
        <f>IF(OR($E1715=1,$G1715=1,SUMIFS(Registros!$J$2:$J$6000,Registros!$B$2:$B$6000,$A1715)&gt;0),1,0)</f>
        <v/>
      </c>
      <c r="N1715">
        <f>IF($J1715&gt;0,1,IF(COUNTIFS(Registros!$A$2:$A$6000,"CS",Registros!$B$2:$B$6000,$A1715,Registros!$K$2:$K$6000,"&lt;&gt;")&gt;0,1,0))</f>
        <v/>
      </c>
      <c r="O1715">
        <f>IF(AND($K1715=1,$E1715=0,$G1715=0,$I1715=0),"WINBACK",IF(AND($M1715=1,$N1715&gt;0),"CONVERGENTE",IF($M1715=1,"SOLO MÓVIL",IF($N1715&gt;0,"SOLO FIJO / INTERNET","SIN SERVICIOS"))))</f>
        <v/>
      </c>
      <c r="P1715">
        <f>IF($O1715="WINBACK","Recuperar (winback)",IF($O1715="CONVERGENTE","Upgrade / más líneas",IF($O1715="SOLO MÓVIL","Ofrecer fijo + internet (FLBBTV)",IF($O1715="SOLO FIJO / INTERNET","Ofrecer línea móvil Nextphone","Oferta completa (móvil + fijo + internet)"))))</f>
        <v/>
      </c>
      <c r="Q1715">
        <f>$F1715+$H1715+$L1715</f>
        <v/>
      </c>
      <c r="R1715">
        <f>IFERROR(VLOOKUP($A1715,Registros!$B$2:$G$6000,6,0),IFERROR(VLOOKUP($D1715,Winback!$B$2:$C$300,2,0),""))</f>
        <v/>
      </c>
      <c r="S1715">
        <f>IF($E1715=1,"NP","")&amp;IF($G1715=1,"+MOV","")&amp;IF($I1715=1,"+CS","")&amp;IF($K1715=1,"+WB","")</f>
        <v/>
      </c>
      <c r="T1715">
        <f>$E1715+$G1715+$I1715+$K1715</f>
        <v/>
      </c>
    </row>
    <row r="1716">
      <c r="A1716" t="inlineStr">
        <is>
          <t>356080440000</t>
        </is>
      </c>
      <c r="B1716" t="inlineStr">
        <is>
          <t>35608044</t>
        </is>
      </c>
      <c r="C1716" t="inlineStr">
        <is>
          <t>CELIBED ROBSANT ORTIZ DOMINGUEZ</t>
        </is>
      </c>
      <c r="D1716" t="inlineStr">
        <is>
          <t>CELIBEDROBSANTORTIZDOMINGUEZ</t>
        </is>
      </c>
      <c r="E1716">
        <f>IF(COUNTIFS(Registros!$A$2:$A$6000,"NP",Registros!$B$2:$B$6000,$A1716)&gt;0,1,0)</f>
        <v/>
      </c>
      <c r="F1716">
        <f>IF($E1716=1,SUMIFS(Registros!$F$2:$F$6000,Registros!$A$2:$A$6000,"NP",Registros!$B$2:$B$6000,$A1716),0)</f>
        <v/>
      </c>
      <c r="G1716">
        <f>IF(COUNTIFS(Registros!$A$2:$A$6000,"MOV",Registros!$B$2:$B$6000,$A1716)&gt;0,1,0)</f>
        <v/>
      </c>
      <c r="H1716">
        <f>IF($G1716=1,SUMIFS(Registros!$F$2:$F$6000,Registros!$A$2:$A$6000,"MOV",Registros!$B$2:$B$6000,$A1716),0)</f>
        <v/>
      </c>
      <c r="I1716">
        <f>IF(COUNTIFS(Registros!$A$2:$A$6000,"CS",Registros!$B$2:$B$6000,$A1716)&gt;0,1,0)</f>
        <v/>
      </c>
      <c r="J1716">
        <f>IF($I1716=1,SUMIFS(Registros!$I$2:$I$6000,Registros!$A$2:$A$6000,"CS",Registros!$B$2:$B$6000,$A1716),0)</f>
        <v/>
      </c>
      <c r="K1716">
        <f>IF(COUNTIFS(Winback!$K$2:$K$300,$D1716)&gt;0,1,0)</f>
        <v/>
      </c>
      <c r="L1716">
        <f>IF(AND($K1716=1,LEFT($A1716,3)="WB-"),SUMIFS(Winback!$D$2:$D$300,Winback!$K$2:$K$300,$D1716),0)</f>
        <v/>
      </c>
      <c r="M1716">
        <f>IF(OR($E1716=1,$G1716=1,SUMIFS(Registros!$J$2:$J$6000,Registros!$B$2:$B$6000,$A1716)&gt;0),1,0)</f>
        <v/>
      </c>
      <c r="N1716">
        <f>IF($J1716&gt;0,1,IF(COUNTIFS(Registros!$A$2:$A$6000,"CS",Registros!$B$2:$B$6000,$A1716,Registros!$K$2:$K$6000,"&lt;&gt;")&gt;0,1,0))</f>
        <v/>
      </c>
      <c r="O1716">
        <f>IF(AND($K1716=1,$E1716=0,$G1716=0,$I1716=0),"WINBACK",IF(AND($M1716=1,$N1716&gt;0),"CONVERGENTE",IF($M1716=1,"SOLO MÓVIL",IF($N1716&gt;0,"SOLO FIJO / INTERNET","SIN SERVICIOS"))))</f>
        <v/>
      </c>
      <c r="P1716">
        <f>IF($O1716="WINBACK","Recuperar (winback)",IF($O1716="CONVERGENTE","Upgrade / más líneas",IF($O1716="SOLO MÓVIL","Ofrecer fijo + internet (FLBBTV)",IF($O1716="SOLO FIJO / INTERNET","Ofrecer línea móvil Nextphone","Oferta completa (móvil + fijo + internet)"))))</f>
        <v/>
      </c>
      <c r="Q1716">
        <f>$F1716+$H1716+$L1716</f>
        <v/>
      </c>
      <c r="R1716">
        <f>IFERROR(VLOOKUP($A1716,Registros!$B$2:$G$6000,6,0),IFERROR(VLOOKUP($D1716,Winback!$B$2:$C$300,2,0),""))</f>
        <v/>
      </c>
      <c r="S1716">
        <f>IF($E1716=1,"NP","")&amp;IF($G1716=1,"+MOV","")&amp;IF($I1716=1,"+CS","")&amp;IF($K1716=1,"+WB","")</f>
        <v/>
      </c>
      <c r="T1716">
        <f>$E1716+$G1716+$I1716+$K1716</f>
        <v/>
      </c>
    </row>
    <row r="1717">
      <c r="A1717" t="inlineStr">
        <is>
          <t>345330180000</t>
        </is>
      </c>
      <c r="B1717" t="inlineStr">
        <is>
          <t>34533018</t>
        </is>
      </c>
      <c r="C1717" t="inlineStr">
        <is>
          <t>ANTONIO ALEXANDER MARRONI HENRIQUEZ</t>
        </is>
      </c>
      <c r="D1717" t="inlineStr">
        <is>
          <t>ANTONIOALEXANDERMARRONIHENRIQUEZ</t>
        </is>
      </c>
      <c r="E1717">
        <f>IF(COUNTIFS(Registros!$A$2:$A$6000,"NP",Registros!$B$2:$B$6000,$A1717)&gt;0,1,0)</f>
        <v/>
      </c>
      <c r="F1717">
        <f>IF($E1717=1,SUMIFS(Registros!$F$2:$F$6000,Registros!$A$2:$A$6000,"NP",Registros!$B$2:$B$6000,$A1717),0)</f>
        <v/>
      </c>
      <c r="G1717">
        <f>IF(COUNTIFS(Registros!$A$2:$A$6000,"MOV",Registros!$B$2:$B$6000,$A1717)&gt;0,1,0)</f>
        <v/>
      </c>
      <c r="H1717">
        <f>IF($G1717=1,SUMIFS(Registros!$F$2:$F$6000,Registros!$A$2:$A$6000,"MOV",Registros!$B$2:$B$6000,$A1717),0)</f>
        <v/>
      </c>
      <c r="I1717">
        <f>IF(COUNTIFS(Registros!$A$2:$A$6000,"CS",Registros!$B$2:$B$6000,$A1717)&gt;0,1,0)</f>
        <v/>
      </c>
      <c r="J1717">
        <f>IF($I1717=1,SUMIFS(Registros!$I$2:$I$6000,Registros!$A$2:$A$6000,"CS",Registros!$B$2:$B$6000,$A1717),0)</f>
        <v/>
      </c>
      <c r="K1717">
        <f>IF(COUNTIFS(Winback!$K$2:$K$300,$D1717)&gt;0,1,0)</f>
        <v/>
      </c>
      <c r="L1717">
        <f>IF(AND($K1717=1,LEFT($A1717,3)="WB-"),SUMIFS(Winback!$D$2:$D$300,Winback!$K$2:$K$300,$D1717),0)</f>
        <v/>
      </c>
      <c r="M1717">
        <f>IF(OR($E1717=1,$G1717=1,SUMIFS(Registros!$J$2:$J$6000,Registros!$B$2:$B$6000,$A1717)&gt;0),1,0)</f>
        <v/>
      </c>
      <c r="N1717">
        <f>IF($J1717&gt;0,1,IF(COUNTIFS(Registros!$A$2:$A$6000,"CS",Registros!$B$2:$B$6000,$A1717,Registros!$K$2:$K$6000,"&lt;&gt;")&gt;0,1,0))</f>
        <v/>
      </c>
      <c r="O1717">
        <f>IF(AND($K1717=1,$E1717=0,$G1717=0,$I1717=0),"WINBACK",IF(AND($M1717=1,$N1717&gt;0),"CONVERGENTE",IF($M1717=1,"SOLO MÓVIL",IF($N1717&gt;0,"SOLO FIJO / INTERNET","SIN SERVICIOS"))))</f>
        <v/>
      </c>
      <c r="P1717">
        <f>IF($O1717="WINBACK","Recuperar (winback)",IF($O1717="CONVERGENTE","Upgrade / más líneas",IF($O1717="SOLO MÓVIL","Ofrecer fijo + internet (FLBBTV)",IF($O1717="SOLO FIJO / INTERNET","Ofrecer línea móvil Nextphone","Oferta completa (móvil + fijo + internet)"))))</f>
        <v/>
      </c>
      <c r="Q1717">
        <f>$F1717+$H1717+$L1717</f>
        <v/>
      </c>
      <c r="R1717">
        <f>IFERROR(VLOOKUP($A1717,Registros!$B$2:$G$6000,6,0),IFERROR(VLOOKUP($D1717,Winback!$B$2:$C$300,2,0),""))</f>
        <v/>
      </c>
      <c r="S1717">
        <f>IF($E1717=1,"NP","")&amp;IF($G1717=1,"+MOV","")&amp;IF($I1717=1,"+CS","")&amp;IF($K1717=1,"+WB","")</f>
        <v/>
      </c>
      <c r="T1717">
        <f>$E1717+$G1717+$I1717+$K1717</f>
        <v/>
      </c>
    </row>
    <row r="1718">
      <c r="A1718" t="inlineStr">
        <is>
          <t>348349320000</t>
        </is>
      </c>
      <c r="B1718" t="inlineStr">
        <is>
          <t>34834932</t>
        </is>
      </c>
      <c r="C1718" t="inlineStr">
        <is>
          <t>ANTONIO ALEXANDER MARRONI HENRIQUEZ</t>
        </is>
      </c>
      <c r="D1718" t="inlineStr">
        <is>
          <t>ANTONIOALEXANDERMARRONIHENRIQUEZ</t>
        </is>
      </c>
      <c r="E1718">
        <f>IF(COUNTIFS(Registros!$A$2:$A$6000,"NP",Registros!$B$2:$B$6000,$A1718)&gt;0,1,0)</f>
        <v/>
      </c>
      <c r="F1718">
        <f>IF($E1718=1,SUMIFS(Registros!$F$2:$F$6000,Registros!$A$2:$A$6000,"NP",Registros!$B$2:$B$6000,$A1718),0)</f>
        <v/>
      </c>
      <c r="G1718">
        <f>IF(COUNTIFS(Registros!$A$2:$A$6000,"MOV",Registros!$B$2:$B$6000,$A1718)&gt;0,1,0)</f>
        <v/>
      </c>
      <c r="H1718">
        <f>IF($G1718=1,SUMIFS(Registros!$F$2:$F$6000,Registros!$A$2:$A$6000,"MOV",Registros!$B$2:$B$6000,$A1718),0)</f>
        <v/>
      </c>
      <c r="I1718">
        <f>IF(COUNTIFS(Registros!$A$2:$A$6000,"CS",Registros!$B$2:$B$6000,$A1718)&gt;0,1,0)</f>
        <v/>
      </c>
      <c r="J1718">
        <f>IF($I1718=1,SUMIFS(Registros!$I$2:$I$6000,Registros!$A$2:$A$6000,"CS",Registros!$B$2:$B$6000,$A1718),0)</f>
        <v/>
      </c>
      <c r="K1718">
        <f>IF(COUNTIFS(Winback!$K$2:$K$300,$D1718)&gt;0,1,0)</f>
        <v/>
      </c>
      <c r="L1718">
        <f>IF(AND($K1718=1,LEFT($A1718,3)="WB-"),SUMIFS(Winback!$D$2:$D$300,Winback!$K$2:$K$300,$D1718),0)</f>
        <v/>
      </c>
      <c r="M1718">
        <f>IF(OR($E1718=1,$G1718=1,SUMIFS(Registros!$J$2:$J$6000,Registros!$B$2:$B$6000,$A1718)&gt;0),1,0)</f>
        <v/>
      </c>
      <c r="N1718">
        <f>IF($J1718&gt;0,1,IF(COUNTIFS(Registros!$A$2:$A$6000,"CS",Registros!$B$2:$B$6000,$A1718,Registros!$K$2:$K$6000,"&lt;&gt;")&gt;0,1,0))</f>
        <v/>
      </c>
      <c r="O1718">
        <f>IF(AND($K1718=1,$E1718=0,$G1718=0,$I1718=0),"WINBACK",IF(AND($M1718=1,$N1718&gt;0),"CONVERGENTE",IF($M1718=1,"SOLO MÓVIL",IF($N1718&gt;0,"SOLO FIJO / INTERNET","SIN SERVICIOS"))))</f>
        <v/>
      </c>
      <c r="P1718">
        <f>IF($O1718="WINBACK","Recuperar (winback)",IF($O1718="CONVERGENTE","Upgrade / más líneas",IF($O1718="SOLO MÓVIL","Ofrecer fijo + internet (FLBBTV)",IF($O1718="SOLO FIJO / INTERNET","Ofrecer línea móvil Nextphone","Oferta completa (móvil + fijo + internet)"))))</f>
        <v/>
      </c>
      <c r="Q1718">
        <f>$F1718+$H1718+$L1718</f>
        <v/>
      </c>
      <c r="R1718">
        <f>IFERROR(VLOOKUP($A1718,Registros!$B$2:$G$6000,6,0),IFERROR(VLOOKUP($D1718,Winback!$B$2:$C$300,2,0),""))</f>
        <v/>
      </c>
      <c r="S1718">
        <f>IF($E1718=1,"NP","")&amp;IF($G1718=1,"+MOV","")&amp;IF($I1718=1,"+CS","")&amp;IF($K1718=1,"+WB","")</f>
        <v/>
      </c>
      <c r="T1718">
        <f>$E1718+$G1718+$I1718+$K1718</f>
        <v/>
      </c>
    </row>
    <row r="1719">
      <c r="A1719" t="inlineStr">
        <is>
          <t>335099110000</t>
        </is>
      </c>
      <c r="B1719" t="inlineStr">
        <is>
          <t>33509911</t>
        </is>
      </c>
      <c r="C1719" t="inlineStr">
        <is>
          <t>Marilin Barrios Vega</t>
        </is>
      </c>
      <c r="D1719" t="inlineStr">
        <is>
          <t>MARILINBARRIOSVEGA</t>
        </is>
      </c>
      <c r="E1719">
        <f>IF(COUNTIFS(Registros!$A$2:$A$6000,"NP",Registros!$B$2:$B$6000,$A1719)&gt;0,1,0)</f>
        <v/>
      </c>
      <c r="F1719">
        <f>IF($E1719=1,SUMIFS(Registros!$F$2:$F$6000,Registros!$A$2:$A$6000,"NP",Registros!$B$2:$B$6000,$A1719),0)</f>
        <v/>
      </c>
      <c r="G1719">
        <f>IF(COUNTIFS(Registros!$A$2:$A$6000,"MOV",Registros!$B$2:$B$6000,$A1719)&gt;0,1,0)</f>
        <v/>
      </c>
      <c r="H1719">
        <f>IF($G1719=1,SUMIFS(Registros!$F$2:$F$6000,Registros!$A$2:$A$6000,"MOV",Registros!$B$2:$B$6000,$A1719),0)</f>
        <v/>
      </c>
      <c r="I1719">
        <f>IF(COUNTIFS(Registros!$A$2:$A$6000,"CS",Registros!$B$2:$B$6000,$A1719)&gt;0,1,0)</f>
        <v/>
      </c>
      <c r="J1719">
        <f>IF($I1719=1,SUMIFS(Registros!$I$2:$I$6000,Registros!$A$2:$A$6000,"CS",Registros!$B$2:$B$6000,$A1719),0)</f>
        <v/>
      </c>
      <c r="K1719">
        <f>IF(COUNTIFS(Winback!$K$2:$K$300,$D1719)&gt;0,1,0)</f>
        <v/>
      </c>
      <c r="L1719">
        <f>IF(AND($K1719=1,LEFT($A1719,3)="WB-"),SUMIFS(Winback!$D$2:$D$300,Winback!$K$2:$K$300,$D1719),0)</f>
        <v/>
      </c>
      <c r="M1719">
        <f>IF(OR($E1719=1,$G1719=1,SUMIFS(Registros!$J$2:$J$6000,Registros!$B$2:$B$6000,$A1719)&gt;0),1,0)</f>
        <v/>
      </c>
      <c r="N1719">
        <f>IF($J1719&gt;0,1,IF(COUNTIFS(Registros!$A$2:$A$6000,"CS",Registros!$B$2:$B$6000,$A1719,Registros!$K$2:$K$6000,"&lt;&gt;")&gt;0,1,0))</f>
        <v/>
      </c>
      <c r="O1719">
        <f>IF(AND($K1719=1,$E1719=0,$G1719=0,$I1719=0),"WINBACK",IF(AND($M1719=1,$N1719&gt;0),"CONVERGENTE",IF($M1719=1,"SOLO MÓVIL",IF($N1719&gt;0,"SOLO FIJO / INTERNET","SIN SERVICIOS"))))</f>
        <v/>
      </c>
      <c r="P1719">
        <f>IF($O1719="WINBACK","Recuperar (winback)",IF($O1719="CONVERGENTE","Upgrade / más líneas",IF($O1719="SOLO MÓVIL","Ofrecer fijo + internet (FLBBTV)",IF($O1719="SOLO FIJO / INTERNET","Ofrecer línea móvil Nextphone","Oferta completa (móvil + fijo + internet)"))))</f>
        <v/>
      </c>
      <c r="Q1719">
        <f>$F1719+$H1719+$L1719</f>
        <v/>
      </c>
      <c r="R1719">
        <f>IFERROR(VLOOKUP($A1719,Registros!$B$2:$G$6000,6,0),IFERROR(VLOOKUP($D1719,Winback!$B$2:$C$300,2,0),""))</f>
        <v/>
      </c>
      <c r="S1719">
        <f>IF($E1719=1,"NP","")&amp;IF($G1719=1,"+MOV","")&amp;IF($I1719=1,"+CS","")&amp;IF($K1719=1,"+WB","")</f>
        <v/>
      </c>
      <c r="T1719">
        <f>$E1719+$G1719+$I1719+$K1719</f>
        <v/>
      </c>
    </row>
    <row r="1720">
      <c r="A1720" t="inlineStr">
        <is>
          <t>351105040000</t>
        </is>
      </c>
      <c r="B1720" t="inlineStr">
        <is>
          <t>35110504</t>
        </is>
      </c>
      <c r="C1720" t="inlineStr">
        <is>
          <t>EFRAIN ALBERTO GUTIERREZ GUTIERREZ</t>
        </is>
      </c>
      <c r="D1720" t="inlineStr">
        <is>
          <t>EFRAINALBERTOGUTIERREZGUTIERREZ</t>
        </is>
      </c>
      <c r="E1720">
        <f>IF(COUNTIFS(Registros!$A$2:$A$6000,"NP",Registros!$B$2:$B$6000,$A1720)&gt;0,1,0)</f>
        <v/>
      </c>
      <c r="F1720">
        <f>IF($E1720=1,SUMIFS(Registros!$F$2:$F$6000,Registros!$A$2:$A$6000,"NP",Registros!$B$2:$B$6000,$A1720),0)</f>
        <v/>
      </c>
      <c r="G1720">
        <f>IF(COUNTIFS(Registros!$A$2:$A$6000,"MOV",Registros!$B$2:$B$6000,$A1720)&gt;0,1,0)</f>
        <v/>
      </c>
      <c r="H1720">
        <f>IF($G1720=1,SUMIFS(Registros!$F$2:$F$6000,Registros!$A$2:$A$6000,"MOV",Registros!$B$2:$B$6000,$A1720),0)</f>
        <v/>
      </c>
      <c r="I1720">
        <f>IF(COUNTIFS(Registros!$A$2:$A$6000,"CS",Registros!$B$2:$B$6000,$A1720)&gt;0,1,0)</f>
        <v/>
      </c>
      <c r="J1720">
        <f>IF($I1720=1,SUMIFS(Registros!$I$2:$I$6000,Registros!$A$2:$A$6000,"CS",Registros!$B$2:$B$6000,$A1720),0)</f>
        <v/>
      </c>
      <c r="K1720">
        <f>IF(COUNTIFS(Winback!$K$2:$K$300,$D1720)&gt;0,1,0)</f>
        <v/>
      </c>
      <c r="L1720">
        <f>IF(AND($K1720=1,LEFT($A1720,3)="WB-"),SUMIFS(Winback!$D$2:$D$300,Winback!$K$2:$K$300,$D1720),0)</f>
        <v/>
      </c>
      <c r="M1720">
        <f>IF(OR($E1720=1,$G1720=1,SUMIFS(Registros!$J$2:$J$6000,Registros!$B$2:$B$6000,$A1720)&gt;0),1,0)</f>
        <v/>
      </c>
      <c r="N1720">
        <f>IF($J1720&gt;0,1,IF(COUNTIFS(Registros!$A$2:$A$6000,"CS",Registros!$B$2:$B$6000,$A1720,Registros!$K$2:$K$6000,"&lt;&gt;")&gt;0,1,0))</f>
        <v/>
      </c>
      <c r="O1720">
        <f>IF(AND($K1720=1,$E1720=0,$G1720=0,$I1720=0),"WINBACK",IF(AND($M1720=1,$N1720&gt;0),"CONVERGENTE",IF($M1720=1,"SOLO MÓVIL",IF($N1720&gt;0,"SOLO FIJO / INTERNET","SIN SERVICIOS"))))</f>
        <v/>
      </c>
      <c r="P1720">
        <f>IF($O1720="WINBACK","Recuperar (winback)",IF($O1720="CONVERGENTE","Upgrade / más líneas",IF($O1720="SOLO MÓVIL","Ofrecer fijo + internet (FLBBTV)",IF($O1720="SOLO FIJO / INTERNET","Ofrecer línea móvil Nextphone","Oferta completa (móvil + fijo + internet)"))))</f>
        <v/>
      </c>
      <c r="Q1720">
        <f>$F1720+$H1720+$L1720</f>
        <v/>
      </c>
      <c r="R1720">
        <f>IFERROR(VLOOKUP($A1720,Registros!$B$2:$G$6000,6,0),IFERROR(VLOOKUP($D1720,Winback!$B$2:$C$300,2,0),""))</f>
        <v/>
      </c>
      <c r="S1720">
        <f>IF($E1720=1,"NP","")&amp;IF($G1720=1,"+MOV","")&amp;IF($I1720=1,"+CS","")&amp;IF($K1720=1,"+WB","")</f>
        <v/>
      </c>
      <c r="T1720">
        <f>$E1720+$G1720+$I1720+$K1720</f>
        <v/>
      </c>
    </row>
    <row r="1721">
      <c r="A1721" t="inlineStr">
        <is>
          <t>353266190000</t>
        </is>
      </c>
      <c r="B1721" t="inlineStr">
        <is>
          <t>35326619</t>
        </is>
      </c>
      <c r="C1721" t="inlineStr">
        <is>
          <t>ALICIA MARIA CARDENAS GARCIA</t>
        </is>
      </c>
      <c r="D1721" t="inlineStr">
        <is>
          <t>ALICIAMARIACARDENASGARCIA</t>
        </is>
      </c>
      <c r="E1721">
        <f>IF(COUNTIFS(Registros!$A$2:$A$6000,"NP",Registros!$B$2:$B$6000,$A1721)&gt;0,1,0)</f>
        <v/>
      </c>
      <c r="F1721">
        <f>IF($E1721=1,SUMIFS(Registros!$F$2:$F$6000,Registros!$A$2:$A$6000,"NP",Registros!$B$2:$B$6000,$A1721),0)</f>
        <v/>
      </c>
      <c r="G1721">
        <f>IF(COUNTIFS(Registros!$A$2:$A$6000,"MOV",Registros!$B$2:$B$6000,$A1721)&gt;0,1,0)</f>
        <v/>
      </c>
      <c r="H1721">
        <f>IF($G1721=1,SUMIFS(Registros!$F$2:$F$6000,Registros!$A$2:$A$6000,"MOV",Registros!$B$2:$B$6000,$A1721),0)</f>
        <v/>
      </c>
      <c r="I1721">
        <f>IF(COUNTIFS(Registros!$A$2:$A$6000,"CS",Registros!$B$2:$B$6000,$A1721)&gt;0,1,0)</f>
        <v/>
      </c>
      <c r="J1721">
        <f>IF($I1721=1,SUMIFS(Registros!$I$2:$I$6000,Registros!$A$2:$A$6000,"CS",Registros!$B$2:$B$6000,$A1721),0)</f>
        <v/>
      </c>
      <c r="K1721">
        <f>IF(COUNTIFS(Winback!$K$2:$K$300,$D1721)&gt;0,1,0)</f>
        <v/>
      </c>
      <c r="L1721">
        <f>IF(AND($K1721=1,LEFT($A1721,3)="WB-"),SUMIFS(Winback!$D$2:$D$300,Winback!$K$2:$K$300,$D1721),0)</f>
        <v/>
      </c>
      <c r="M1721">
        <f>IF(OR($E1721=1,$G1721=1,SUMIFS(Registros!$J$2:$J$6000,Registros!$B$2:$B$6000,$A1721)&gt;0),1,0)</f>
        <v/>
      </c>
      <c r="N1721">
        <f>IF($J1721&gt;0,1,IF(COUNTIFS(Registros!$A$2:$A$6000,"CS",Registros!$B$2:$B$6000,$A1721,Registros!$K$2:$K$6000,"&lt;&gt;")&gt;0,1,0))</f>
        <v/>
      </c>
      <c r="O1721">
        <f>IF(AND($K1721=1,$E1721=0,$G1721=0,$I1721=0),"WINBACK",IF(AND($M1721=1,$N1721&gt;0),"CONVERGENTE",IF($M1721=1,"SOLO MÓVIL",IF($N1721&gt;0,"SOLO FIJO / INTERNET","SIN SERVICIOS"))))</f>
        <v/>
      </c>
      <c r="P1721">
        <f>IF($O1721="WINBACK","Recuperar (winback)",IF($O1721="CONVERGENTE","Upgrade / más líneas",IF($O1721="SOLO MÓVIL","Ofrecer fijo + internet (FLBBTV)",IF($O1721="SOLO FIJO / INTERNET","Ofrecer línea móvil Nextphone","Oferta completa (móvil + fijo + internet)"))))</f>
        <v/>
      </c>
      <c r="Q1721">
        <f>$F1721+$H1721+$L1721</f>
        <v/>
      </c>
      <c r="R1721">
        <f>IFERROR(VLOOKUP($A1721,Registros!$B$2:$G$6000,6,0),IFERROR(VLOOKUP($D1721,Winback!$B$2:$C$300,2,0),""))</f>
        <v/>
      </c>
      <c r="S1721">
        <f>IF($E1721=1,"NP","")&amp;IF($G1721=1,"+MOV","")&amp;IF($I1721=1,"+CS","")&amp;IF($K1721=1,"+WB","")</f>
        <v/>
      </c>
      <c r="T1721">
        <f>$E1721+$G1721+$I1721+$K1721</f>
        <v/>
      </c>
    </row>
    <row r="1722">
      <c r="A1722" t="inlineStr">
        <is>
          <t>353371480000</t>
        </is>
      </c>
      <c r="B1722" t="inlineStr">
        <is>
          <t>35337148</t>
        </is>
      </c>
      <c r="C1722" t="inlineStr">
        <is>
          <t>ALICIA MARIA CARDENAS GARCIA</t>
        </is>
      </c>
      <c r="D1722" t="inlineStr">
        <is>
          <t>ALICIAMARIACARDENASGARCIA</t>
        </is>
      </c>
      <c r="E1722">
        <f>IF(COUNTIFS(Registros!$A$2:$A$6000,"NP",Registros!$B$2:$B$6000,$A1722)&gt;0,1,0)</f>
        <v/>
      </c>
      <c r="F1722">
        <f>IF($E1722=1,SUMIFS(Registros!$F$2:$F$6000,Registros!$A$2:$A$6000,"NP",Registros!$B$2:$B$6000,$A1722),0)</f>
        <v/>
      </c>
      <c r="G1722">
        <f>IF(COUNTIFS(Registros!$A$2:$A$6000,"MOV",Registros!$B$2:$B$6000,$A1722)&gt;0,1,0)</f>
        <v/>
      </c>
      <c r="H1722">
        <f>IF($G1722=1,SUMIFS(Registros!$F$2:$F$6000,Registros!$A$2:$A$6000,"MOV",Registros!$B$2:$B$6000,$A1722),0)</f>
        <v/>
      </c>
      <c r="I1722">
        <f>IF(COUNTIFS(Registros!$A$2:$A$6000,"CS",Registros!$B$2:$B$6000,$A1722)&gt;0,1,0)</f>
        <v/>
      </c>
      <c r="J1722">
        <f>IF($I1722=1,SUMIFS(Registros!$I$2:$I$6000,Registros!$A$2:$A$6000,"CS",Registros!$B$2:$B$6000,$A1722),0)</f>
        <v/>
      </c>
      <c r="K1722">
        <f>IF(COUNTIFS(Winback!$K$2:$K$300,$D1722)&gt;0,1,0)</f>
        <v/>
      </c>
      <c r="L1722">
        <f>IF(AND($K1722=1,LEFT($A1722,3)="WB-"),SUMIFS(Winback!$D$2:$D$300,Winback!$K$2:$K$300,$D1722),0)</f>
        <v/>
      </c>
      <c r="M1722">
        <f>IF(OR($E1722=1,$G1722=1,SUMIFS(Registros!$J$2:$J$6000,Registros!$B$2:$B$6000,$A1722)&gt;0),1,0)</f>
        <v/>
      </c>
      <c r="N1722">
        <f>IF($J1722&gt;0,1,IF(COUNTIFS(Registros!$A$2:$A$6000,"CS",Registros!$B$2:$B$6000,$A1722,Registros!$K$2:$K$6000,"&lt;&gt;")&gt;0,1,0))</f>
        <v/>
      </c>
      <c r="O1722">
        <f>IF(AND($K1722=1,$E1722=0,$G1722=0,$I1722=0),"WINBACK",IF(AND($M1722=1,$N1722&gt;0),"CONVERGENTE",IF($M1722=1,"SOLO MÓVIL",IF($N1722&gt;0,"SOLO FIJO / INTERNET","SIN SERVICIOS"))))</f>
        <v/>
      </c>
      <c r="P1722">
        <f>IF($O1722="WINBACK","Recuperar (winback)",IF($O1722="CONVERGENTE","Upgrade / más líneas",IF($O1722="SOLO MÓVIL","Ofrecer fijo + internet (FLBBTV)",IF($O1722="SOLO FIJO / INTERNET","Ofrecer línea móvil Nextphone","Oferta completa (móvil + fijo + internet)"))))</f>
        <v/>
      </c>
      <c r="Q1722">
        <f>$F1722+$H1722+$L1722</f>
        <v/>
      </c>
      <c r="R1722">
        <f>IFERROR(VLOOKUP($A1722,Registros!$B$2:$G$6000,6,0),IFERROR(VLOOKUP($D1722,Winback!$B$2:$C$300,2,0),""))</f>
        <v/>
      </c>
      <c r="S1722">
        <f>IF($E1722=1,"NP","")&amp;IF($G1722=1,"+MOV","")&amp;IF($I1722=1,"+CS","")&amp;IF($K1722=1,"+WB","")</f>
        <v/>
      </c>
      <c r="T1722">
        <f>$E1722+$G1722+$I1722+$K1722</f>
        <v/>
      </c>
    </row>
    <row r="1723">
      <c r="A1723" t="inlineStr">
        <is>
          <t>353357840000</t>
        </is>
      </c>
      <c r="B1723" t="inlineStr">
        <is>
          <t>35335784</t>
        </is>
      </c>
      <c r="C1723" t="inlineStr">
        <is>
          <t>ENOCH EDUARDO ESPINO TERRIENTES</t>
        </is>
      </c>
      <c r="D1723" t="inlineStr">
        <is>
          <t>ENOCHEDUARDOESPINOTERRIENTES</t>
        </is>
      </c>
      <c r="E1723">
        <f>IF(COUNTIFS(Registros!$A$2:$A$6000,"NP",Registros!$B$2:$B$6000,$A1723)&gt;0,1,0)</f>
        <v/>
      </c>
      <c r="F1723">
        <f>IF($E1723=1,SUMIFS(Registros!$F$2:$F$6000,Registros!$A$2:$A$6000,"NP",Registros!$B$2:$B$6000,$A1723),0)</f>
        <v/>
      </c>
      <c r="G1723">
        <f>IF(COUNTIFS(Registros!$A$2:$A$6000,"MOV",Registros!$B$2:$B$6000,$A1723)&gt;0,1,0)</f>
        <v/>
      </c>
      <c r="H1723">
        <f>IF($G1723=1,SUMIFS(Registros!$F$2:$F$6000,Registros!$A$2:$A$6000,"MOV",Registros!$B$2:$B$6000,$A1723),0)</f>
        <v/>
      </c>
      <c r="I1723">
        <f>IF(COUNTIFS(Registros!$A$2:$A$6000,"CS",Registros!$B$2:$B$6000,$A1723)&gt;0,1,0)</f>
        <v/>
      </c>
      <c r="J1723">
        <f>IF($I1723=1,SUMIFS(Registros!$I$2:$I$6000,Registros!$A$2:$A$6000,"CS",Registros!$B$2:$B$6000,$A1723),0)</f>
        <v/>
      </c>
      <c r="K1723">
        <f>IF(COUNTIFS(Winback!$K$2:$K$300,$D1723)&gt;0,1,0)</f>
        <v/>
      </c>
      <c r="L1723">
        <f>IF(AND($K1723=1,LEFT($A1723,3)="WB-"),SUMIFS(Winback!$D$2:$D$300,Winback!$K$2:$K$300,$D1723),0)</f>
        <v/>
      </c>
      <c r="M1723">
        <f>IF(OR($E1723=1,$G1723=1,SUMIFS(Registros!$J$2:$J$6000,Registros!$B$2:$B$6000,$A1723)&gt;0),1,0)</f>
        <v/>
      </c>
      <c r="N1723">
        <f>IF($J1723&gt;0,1,IF(COUNTIFS(Registros!$A$2:$A$6000,"CS",Registros!$B$2:$B$6000,$A1723,Registros!$K$2:$K$6000,"&lt;&gt;")&gt;0,1,0))</f>
        <v/>
      </c>
      <c r="O1723">
        <f>IF(AND($K1723=1,$E1723=0,$G1723=0,$I1723=0),"WINBACK",IF(AND($M1723=1,$N1723&gt;0),"CONVERGENTE",IF($M1723=1,"SOLO MÓVIL",IF($N1723&gt;0,"SOLO FIJO / INTERNET","SIN SERVICIOS"))))</f>
        <v/>
      </c>
      <c r="P1723">
        <f>IF($O1723="WINBACK","Recuperar (winback)",IF($O1723="CONVERGENTE","Upgrade / más líneas",IF($O1723="SOLO MÓVIL","Ofrecer fijo + internet (FLBBTV)",IF($O1723="SOLO FIJO / INTERNET","Ofrecer línea móvil Nextphone","Oferta completa (móvil + fijo + internet)"))))</f>
        <v/>
      </c>
      <c r="Q1723">
        <f>$F1723+$H1723+$L1723</f>
        <v/>
      </c>
      <c r="R1723">
        <f>IFERROR(VLOOKUP($A1723,Registros!$B$2:$G$6000,6,0),IFERROR(VLOOKUP($D1723,Winback!$B$2:$C$300,2,0),""))</f>
        <v/>
      </c>
      <c r="S1723">
        <f>IF($E1723=1,"NP","")&amp;IF($G1723=1,"+MOV","")&amp;IF($I1723=1,"+CS","")&amp;IF($K1723=1,"+WB","")</f>
        <v/>
      </c>
      <c r="T1723">
        <f>$E1723+$G1723+$I1723+$K1723</f>
        <v/>
      </c>
    </row>
    <row r="1724">
      <c r="A1724" t="inlineStr">
        <is>
          <t>347347020000</t>
        </is>
      </c>
      <c r="B1724" t="inlineStr">
        <is>
          <t>34734702</t>
        </is>
      </c>
      <c r="C1724" t="inlineStr">
        <is>
          <t>JUAN MANUEL MENDOZA GONZALEZ</t>
        </is>
      </c>
      <c r="D1724" t="inlineStr">
        <is>
          <t>JUANMANUELMENDOZAGONZALEZ</t>
        </is>
      </c>
      <c r="E1724">
        <f>IF(COUNTIFS(Registros!$A$2:$A$6000,"NP",Registros!$B$2:$B$6000,$A1724)&gt;0,1,0)</f>
        <v/>
      </c>
      <c r="F1724">
        <f>IF($E1724=1,SUMIFS(Registros!$F$2:$F$6000,Registros!$A$2:$A$6000,"NP",Registros!$B$2:$B$6000,$A1724),0)</f>
        <v/>
      </c>
      <c r="G1724">
        <f>IF(COUNTIFS(Registros!$A$2:$A$6000,"MOV",Registros!$B$2:$B$6000,$A1724)&gt;0,1,0)</f>
        <v/>
      </c>
      <c r="H1724">
        <f>IF($G1724=1,SUMIFS(Registros!$F$2:$F$6000,Registros!$A$2:$A$6000,"MOV",Registros!$B$2:$B$6000,$A1724),0)</f>
        <v/>
      </c>
      <c r="I1724">
        <f>IF(COUNTIFS(Registros!$A$2:$A$6000,"CS",Registros!$B$2:$B$6000,$A1724)&gt;0,1,0)</f>
        <v/>
      </c>
      <c r="J1724">
        <f>IF($I1724=1,SUMIFS(Registros!$I$2:$I$6000,Registros!$A$2:$A$6000,"CS",Registros!$B$2:$B$6000,$A1724),0)</f>
        <v/>
      </c>
      <c r="K1724">
        <f>IF(COUNTIFS(Winback!$K$2:$K$300,$D1724)&gt;0,1,0)</f>
        <v/>
      </c>
      <c r="L1724">
        <f>IF(AND($K1724=1,LEFT($A1724,3)="WB-"),SUMIFS(Winback!$D$2:$D$300,Winback!$K$2:$K$300,$D1724),0)</f>
        <v/>
      </c>
      <c r="M1724">
        <f>IF(OR($E1724=1,$G1724=1,SUMIFS(Registros!$J$2:$J$6000,Registros!$B$2:$B$6000,$A1724)&gt;0),1,0)</f>
        <v/>
      </c>
      <c r="N1724">
        <f>IF($J1724&gt;0,1,IF(COUNTIFS(Registros!$A$2:$A$6000,"CS",Registros!$B$2:$B$6000,$A1724,Registros!$K$2:$K$6000,"&lt;&gt;")&gt;0,1,0))</f>
        <v/>
      </c>
      <c r="O1724">
        <f>IF(AND($K1724=1,$E1724=0,$G1724=0,$I1724=0),"WINBACK",IF(AND($M1724=1,$N1724&gt;0),"CONVERGENTE",IF($M1724=1,"SOLO MÓVIL",IF($N1724&gt;0,"SOLO FIJO / INTERNET","SIN SERVICIOS"))))</f>
        <v/>
      </c>
      <c r="P1724">
        <f>IF($O1724="WINBACK","Recuperar (winback)",IF($O1724="CONVERGENTE","Upgrade / más líneas",IF($O1724="SOLO MÓVIL","Ofrecer fijo + internet (FLBBTV)",IF($O1724="SOLO FIJO / INTERNET","Ofrecer línea móvil Nextphone","Oferta completa (móvil + fijo + internet)"))))</f>
        <v/>
      </c>
      <c r="Q1724">
        <f>$F1724+$H1724+$L1724</f>
        <v/>
      </c>
      <c r="R1724">
        <f>IFERROR(VLOOKUP($A1724,Registros!$B$2:$G$6000,6,0),IFERROR(VLOOKUP($D1724,Winback!$B$2:$C$300,2,0),""))</f>
        <v/>
      </c>
      <c r="S1724">
        <f>IF($E1724=1,"NP","")&amp;IF($G1724=1,"+MOV","")&amp;IF($I1724=1,"+CS","")&amp;IF($K1724=1,"+WB","")</f>
        <v/>
      </c>
      <c r="T1724">
        <f>$E1724+$G1724+$I1724+$K1724</f>
        <v/>
      </c>
    </row>
    <row r="1725">
      <c r="A1725" t="inlineStr">
        <is>
          <t>358155390000</t>
        </is>
      </c>
      <c r="B1725" t="inlineStr">
        <is>
          <t>35815539</t>
        </is>
      </c>
      <c r="C1725" t="inlineStr">
        <is>
          <t>KELLY SUGEY BARRIOS GAITAN</t>
        </is>
      </c>
      <c r="D1725" t="inlineStr">
        <is>
          <t>KELLYSUGEYBARRIOSGAITAN</t>
        </is>
      </c>
      <c r="E1725">
        <f>IF(COUNTIFS(Registros!$A$2:$A$6000,"NP",Registros!$B$2:$B$6000,$A1725)&gt;0,1,0)</f>
        <v/>
      </c>
      <c r="F1725">
        <f>IF($E1725=1,SUMIFS(Registros!$F$2:$F$6000,Registros!$A$2:$A$6000,"NP",Registros!$B$2:$B$6000,$A1725),0)</f>
        <v/>
      </c>
      <c r="G1725">
        <f>IF(COUNTIFS(Registros!$A$2:$A$6000,"MOV",Registros!$B$2:$B$6000,$A1725)&gt;0,1,0)</f>
        <v/>
      </c>
      <c r="H1725">
        <f>IF($G1725=1,SUMIFS(Registros!$F$2:$F$6000,Registros!$A$2:$A$6000,"MOV",Registros!$B$2:$B$6000,$A1725),0)</f>
        <v/>
      </c>
      <c r="I1725">
        <f>IF(COUNTIFS(Registros!$A$2:$A$6000,"CS",Registros!$B$2:$B$6000,$A1725)&gt;0,1,0)</f>
        <v/>
      </c>
      <c r="J1725">
        <f>IF($I1725=1,SUMIFS(Registros!$I$2:$I$6000,Registros!$A$2:$A$6000,"CS",Registros!$B$2:$B$6000,$A1725),0)</f>
        <v/>
      </c>
      <c r="K1725">
        <f>IF(COUNTIFS(Winback!$K$2:$K$300,$D1725)&gt;0,1,0)</f>
        <v/>
      </c>
      <c r="L1725">
        <f>IF(AND($K1725=1,LEFT($A1725,3)="WB-"),SUMIFS(Winback!$D$2:$D$300,Winback!$K$2:$K$300,$D1725),0)</f>
        <v/>
      </c>
      <c r="M1725">
        <f>IF(OR($E1725=1,$G1725=1,SUMIFS(Registros!$J$2:$J$6000,Registros!$B$2:$B$6000,$A1725)&gt;0),1,0)</f>
        <v/>
      </c>
      <c r="N1725">
        <f>IF($J1725&gt;0,1,IF(COUNTIFS(Registros!$A$2:$A$6000,"CS",Registros!$B$2:$B$6000,$A1725,Registros!$K$2:$K$6000,"&lt;&gt;")&gt;0,1,0))</f>
        <v/>
      </c>
      <c r="O1725">
        <f>IF(AND($K1725=1,$E1725=0,$G1725=0,$I1725=0),"WINBACK",IF(AND($M1725=1,$N1725&gt;0),"CONVERGENTE",IF($M1725=1,"SOLO MÓVIL",IF($N1725&gt;0,"SOLO FIJO / INTERNET","SIN SERVICIOS"))))</f>
        <v/>
      </c>
      <c r="P1725">
        <f>IF($O1725="WINBACK","Recuperar (winback)",IF($O1725="CONVERGENTE","Upgrade / más líneas",IF($O1725="SOLO MÓVIL","Ofrecer fijo + internet (FLBBTV)",IF($O1725="SOLO FIJO / INTERNET","Ofrecer línea móvil Nextphone","Oferta completa (móvil + fijo + internet)"))))</f>
        <v/>
      </c>
      <c r="Q1725">
        <f>$F1725+$H1725+$L1725</f>
        <v/>
      </c>
      <c r="R1725">
        <f>IFERROR(VLOOKUP($A1725,Registros!$B$2:$G$6000,6,0),IFERROR(VLOOKUP($D1725,Winback!$B$2:$C$300,2,0),""))</f>
        <v/>
      </c>
      <c r="S1725">
        <f>IF($E1725=1,"NP","")&amp;IF($G1725=1,"+MOV","")&amp;IF($I1725=1,"+CS","")&amp;IF($K1725=1,"+WB","")</f>
        <v/>
      </c>
      <c r="T1725">
        <f>$E1725+$G1725+$I1725+$K1725</f>
        <v/>
      </c>
    </row>
    <row r="1726">
      <c r="A1726" t="inlineStr">
        <is>
          <t>348117910000</t>
        </is>
      </c>
      <c r="B1726" t="inlineStr">
        <is>
          <t>34811791</t>
        </is>
      </c>
      <c r="C1726" t="inlineStr">
        <is>
          <t>CARMEN LISBETH VERGARA</t>
        </is>
      </c>
      <c r="D1726" t="inlineStr">
        <is>
          <t>CARMENLISBETHVERGARA</t>
        </is>
      </c>
      <c r="E1726">
        <f>IF(COUNTIFS(Registros!$A$2:$A$6000,"NP",Registros!$B$2:$B$6000,$A1726)&gt;0,1,0)</f>
        <v/>
      </c>
      <c r="F1726">
        <f>IF($E1726=1,SUMIFS(Registros!$F$2:$F$6000,Registros!$A$2:$A$6000,"NP",Registros!$B$2:$B$6000,$A1726),0)</f>
        <v/>
      </c>
      <c r="G1726">
        <f>IF(COUNTIFS(Registros!$A$2:$A$6000,"MOV",Registros!$B$2:$B$6000,$A1726)&gt;0,1,0)</f>
        <v/>
      </c>
      <c r="H1726">
        <f>IF($G1726=1,SUMIFS(Registros!$F$2:$F$6000,Registros!$A$2:$A$6000,"MOV",Registros!$B$2:$B$6000,$A1726),0)</f>
        <v/>
      </c>
      <c r="I1726">
        <f>IF(COUNTIFS(Registros!$A$2:$A$6000,"CS",Registros!$B$2:$B$6000,$A1726)&gt;0,1,0)</f>
        <v/>
      </c>
      <c r="J1726">
        <f>IF($I1726=1,SUMIFS(Registros!$I$2:$I$6000,Registros!$A$2:$A$6000,"CS",Registros!$B$2:$B$6000,$A1726),0)</f>
        <v/>
      </c>
      <c r="K1726">
        <f>IF(COUNTIFS(Winback!$K$2:$K$300,$D1726)&gt;0,1,0)</f>
        <v/>
      </c>
      <c r="L1726">
        <f>IF(AND($K1726=1,LEFT($A1726,3)="WB-"),SUMIFS(Winback!$D$2:$D$300,Winback!$K$2:$K$300,$D1726),0)</f>
        <v/>
      </c>
      <c r="M1726">
        <f>IF(OR($E1726=1,$G1726=1,SUMIFS(Registros!$J$2:$J$6000,Registros!$B$2:$B$6000,$A1726)&gt;0),1,0)</f>
        <v/>
      </c>
      <c r="N1726">
        <f>IF($J1726&gt;0,1,IF(COUNTIFS(Registros!$A$2:$A$6000,"CS",Registros!$B$2:$B$6000,$A1726,Registros!$K$2:$K$6000,"&lt;&gt;")&gt;0,1,0))</f>
        <v/>
      </c>
      <c r="O1726">
        <f>IF(AND($K1726=1,$E1726=0,$G1726=0,$I1726=0),"WINBACK",IF(AND($M1726=1,$N1726&gt;0),"CONVERGENTE",IF($M1726=1,"SOLO MÓVIL",IF($N1726&gt;0,"SOLO FIJO / INTERNET","SIN SERVICIOS"))))</f>
        <v/>
      </c>
      <c r="P1726">
        <f>IF($O1726="WINBACK","Recuperar (winback)",IF($O1726="CONVERGENTE","Upgrade / más líneas",IF($O1726="SOLO MÓVIL","Ofrecer fijo + internet (FLBBTV)",IF($O1726="SOLO FIJO / INTERNET","Ofrecer línea móvil Nextphone","Oferta completa (móvil + fijo + internet)"))))</f>
        <v/>
      </c>
      <c r="Q1726">
        <f>$F1726+$H1726+$L1726</f>
        <v/>
      </c>
      <c r="R1726">
        <f>IFERROR(VLOOKUP($A1726,Registros!$B$2:$G$6000,6,0),IFERROR(VLOOKUP($D1726,Winback!$B$2:$C$300,2,0),""))</f>
        <v/>
      </c>
      <c r="S1726">
        <f>IF($E1726=1,"NP","")&amp;IF($G1726=1,"+MOV","")&amp;IF($I1726=1,"+CS","")&amp;IF($K1726=1,"+WB","")</f>
        <v/>
      </c>
      <c r="T1726">
        <f>$E1726+$G1726+$I1726+$K1726</f>
        <v/>
      </c>
    </row>
    <row r="1727">
      <c r="A1727" t="inlineStr">
        <is>
          <t>353047570000</t>
        </is>
      </c>
      <c r="B1727" t="inlineStr">
        <is>
          <t>35304757</t>
        </is>
      </c>
      <c r="C1727" t="inlineStr">
        <is>
          <t>JAZMIN JULIO</t>
        </is>
      </c>
      <c r="D1727" t="inlineStr">
        <is>
          <t>JAZMINJULIO</t>
        </is>
      </c>
      <c r="E1727">
        <f>IF(COUNTIFS(Registros!$A$2:$A$6000,"NP",Registros!$B$2:$B$6000,$A1727)&gt;0,1,0)</f>
        <v/>
      </c>
      <c r="F1727">
        <f>IF($E1727=1,SUMIFS(Registros!$F$2:$F$6000,Registros!$A$2:$A$6000,"NP",Registros!$B$2:$B$6000,$A1727),0)</f>
        <v/>
      </c>
      <c r="G1727">
        <f>IF(COUNTIFS(Registros!$A$2:$A$6000,"MOV",Registros!$B$2:$B$6000,$A1727)&gt;0,1,0)</f>
        <v/>
      </c>
      <c r="H1727">
        <f>IF($G1727=1,SUMIFS(Registros!$F$2:$F$6000,Registros!$A$2:$A$6000,"MOV",Registros!$B$2:$B$6000,$A1727),0)</f>
        <v/>
      </c>
      <c r="I1727">
        <f>IF(COUNTIFS(Registros!$A$2:$A$6000,"CS",Registros!$B$2:$B$6000,$A1727)&gt;0,1,0)</f>
        <v/>
      </c>
      <c r="J1727">
        <f>IF($I1727=1,SUMIFS(Registros!$I$2:$I$6000,Registros!$A$2:$A$6000,"CS",Registros!$B$2:$B$6000,$A1727),0)</f>
        <v/>
      </c>
      <c r="K1727">
        <f>IF(COUNTIFS(Winback!$K$2:$K$300,$D1727)&gt;0,1,0)</f>
        <v/>
      </c>
      <c r="L1727">
        <f>IF(AND($K1727=1,LEFT($A1727,3)="WB-"),SUMIFS(Winback!$D$2:$D$300,Winback!$K$2:$K$300,$D1727),0)</f>
        <v/>
      </c>
      <c r="M1727">
        <f>IF(OR($E1727=1,$G1727=1,SUMIFS(Registros!$J$2:$J$6000,Registros!$B$2:$B$6000,$A1727)&gt;0),1,0)</f>
        <v/>
      </c>
      <c r="N1727">
        <f>IF($J1727&gt;0,1,IF(COUNTIFS(Registros!$A$2:$A$6000,"CS",Registros!$B$2:$B$6000,$A1727,Registros!$K$2:$K$6000,"&lt;&gt;")&gt;0,1,0))</f>
        <v/>
      </c>
      <c r="O1727">
        <f>IF(AND($K1727=1,$E1727=0,$G1727=0,$I1727=0),"WINBACK",IF(AND($M1727=1,$N1727&gt;0),"CONVERGENTE",IF($M1727=1,"SOLO MÓVIL",IF($N1727&gt;0,"SOLO FIJO / INTERNET","SIN SERVICIOS"))))</f>
        <v/>
      </c>
      <c r="P1727">
        <f>IF($O1727="WINBACK","Recuperar (winback)",IF($O1727="CONVERGENTE","Upgrade / más líneas",IF($O1727="SOLO MÓVIL","Ofrecer fijo + internet (FLBBTV)",IF($O1727="SOLO FIJO / INTERNET","Ofrecer línea móvil Nextphone","Oferta completa (móvil + fijo + internet)"))))</f>
        <v/>
      </c>
      <c r="Q1727">
        <f>$F1727+$H1727+$L1727</f>
        <v/>
      </c>
      <c r="R1727">
        <f>IFERROR(VLOOKUP($A1727,Registros!$B$2:$G$6000,6,0),IFERROR(VLOOKUP($D1727,Winback!$B$2:$C$300,2,0),""))</f>
        <v/>
      </c>
      <c r="S1727">
        <f>IF($E1727=1,"NP","")&amp;IF($G1727=1,"+MOV","")&amp;IF($I1727=1,"+CS","")&amp;IF($K1727=1,"+WB","")</f>
        <v/>
      </c>
      <c r="T1727">
        <f>$E1727+$G1727+$I1727+$K1727</f>
        <v/>
      </c>
    </row>
    <row r="1728">
      <c r="A1728" t="inlineStr">
        <is>
          <t>358307800000</t>
        </is>
      </c>
      <c r="B1728" t="inlineStr">
        <is>
          <t>35830780</t>
        </is>
      </c>
      <c r="C1728" t="inlineStr">
        <is>
          <t>CELIDED DEL CARMEN ALONSO CRUZ</t>
        </is>
      </c>
      <c r="D1728" t="inlineStr">
        <is>
          <t>CELIDEDDELCARMENALONSOCRUZ</t>
        </is>
      </c>
      <c r="E1728">
        <f>IF(COUNTIFS(Registros!$A$2:$A$6000,"NP",Registros!$B$2:$B$6000,$A1728)&gt;0,1,0)</f>
        <v/>
      </c>
      <c r="F1728">
        <f>IF($E1728=1,SUMIFS(Registros!$F$2:$F$6000,Registros!$A$2:$A$6000,"NP",Registros!$B$2:$B$6000,$A1728),0)</f>
        <v/>
      </c>
      <c r="G1728">
        <f>IF(COUNTIFS(Registros!$A$2:$A$6000,"MOV",Registros!$B$2:$B$6000,$A1728)&gt;0,1,0)</f>
        <v/>
      </c>
      <c r="H1728">
        <f>IF($G1728=1,SUMIFS(Registros!$F$2:$F$6000,Registros!$A$2:$A$6000,"MOV",Registros!$B$2:$B$6000,$A1728),0)</f>
        <v/>
      </c>
      <c r="I1728">
        <f>IF(COUNTIFS(Registros!$A$2:$A$6000,"CS",Registros!$B$2:$B$6000,$A1728)&gt;0,1,0)</f>
        <v/>
      </c>
      <c r="J1728">
        <f>IF($I1728=1,SUMIFS(Registros!$I$2:$I$6000,Registros!$A$2:$A$6000,"CS",Registros!$B$2:$B$6000,$A1728),0)</f>
        <v/>
      </c>
      <c r="K1728">
        <f>IF(COUNTIFS(Winback!$K$2:$K$300,$D1728)&gt;0,1,0)</f>
        <v/>
      </c>
      <c r="L1728">
        <f>IF(AND($K1728=1,LEFT($A1728,3)="WB-"),SUMIFS(Winback!$D$2:$D$300,Winback!$K$2:$K$300,$D1728),0)</f>
        <v/>
      </c>
      <c r="M1728">
        <f>IF(OR($E1728=1,$G1728=1,SUMIFS(Registros!$J$2:$J$6000,Registros!$B$2:$B$6000,$A1728)&gt;0),1,0)</f>
        <v/>
      </c>
      <c r="N1728">
        <f>IF($J1728&gt;0,1,IF(COUNTIFS(Registros!$A$2:$A$6000,"CS",Registros!$B$2:$B$6000,$A1728,Registros!$K$2:$K$6000,"&lt;&gt;")&gt;0,1,0))</f>
        <v/>
      </c>
      <c r="O1728">
        <f>IF(AND($K1728=1,$E1728=0,$G1728=0,$I1728=0),"WINBACK",IF(AND($M1728=1,$N1728&gt;0),"CONVERGENTE",IF($M1728=1,"SOLO MÓVIL",IF($N1728&gt;0,"SOLO FIJO / INTERNET","SIN SERVICIOS"))))</f>
        <v/>
      </c>
      <c r="P1728">
        <f>IF($O1728="WINBACK","Recuperar (winback)",IF($O1728="CONVERGENTE","Upgrade / más líneas",IF($O1728="SOLO MÓVIL","Ofrecer fijo + internet (FLBBTV)",IF($O1728="SOLO FIJO / INTERNET","Ofrecer línea móvil Nextphone","Oferta completa (móvil + fijo + internet)"))))</f>
        <v/>
      </c>
      <c r="Q1728">
        <f>$F1728+$H1728+$L1728</f>
        <v/>
      </c>
      <c r="R1728">
        <f>IFERROR(VLOOKUP($A1728,Registros!$B$2:$G$6000,6,0),IFERROR(VLOOKUP($D1728,Winback!$B$2:$C$300,2,0),""))</f>
        <v/>
      </c>
      <c r="S1728">
        <f>IF($E1728=1,"NP","")&amp;IF($G1728=1,"+MOV","")&amp;IF($I1728=1,"+CS","")&amp;IF($K1728=1,"+WB","")</f>
        <v/>
      </c>
      <c r="T1728">
        <f>$E1728+$G1728+$I1728+$K1728</f>
        <v/>
      </c>
    </row>
    <row r="1729">
      <c r="A1729" t="inlineStr">
        <is>
          <t>358102950000</t>
        </is>
      </c>
      <c r="B1729" t="inlineStr">
        <is>
          <t>35810295</t>
        </is>
      </c>
      <c r="C1729" t="inlineStr">
        <is>
          <t>ELVIRA ROSA RIOS RODRIGUEZ</t>
        </is>
      </c>
      <c r="D1729" t="inlineStr">
        <is>
          <t>ELVIRAROSARIOSRODRIGUEZ</t>
        </is>
      </c>
      <c r="E1729">
        <f>IF(COUNTIFS(Registros!$A$2:$A$6000,"NP",Registros!$B$2:$B$6000,$A1729)&gt;0,1,0)</f>
        <v/>
      </c>
      <c r="F1729">
        <f>IF($E1729=1,SUMIFS(Registros!$F$2:$F$6000,Registros!$A$2:$A$6000,"NP",Registros!$B$2:$B$6000,$A1729),0)</f>
        <v/>
      </c>
      <c r="G1729">
        <f>IF(COUNTIFS(Registros!$A$2:$A$6000,"MOV",Registros!$B$2:$B$6000,$A1729)&gt;0,1,0)</f>
        <v/>
      </c>
      <c r="H1729">
        <f>IF($G1729=1,SUMIFS(Registros!$F$2:$F$6000,Registros!$A$2:$A$6000,"MOV",Registros!$B$2:$B$6000,$A1729),0)</f>
        <v/>
      </c>
      <c r="I1729">
        <f>IF(COUNTIFS(Registros!$A$2:$A$6000,"CS",Registros!$B$2:$B$6000,$A1729)&gt;0,1,0)</f>
        <v/>
      </c>
      <c r="J1729">
        <f>IF($I1729=1,SUMIFS(Registros!$I$2:$I$6000,Registros!$A$2:$A$6000,"CS",Registros!$B$2:$B$6000,$A1729),0)</f>
        <v/>
      </c>
      <c r="K1729">
        <f>IF(COUNTIFS(Winback!$K$2:$K$300,$D1729)&gt;0,1,0)</f>
        <v/>
      </c>
      <c r="L1729">
        <f>IF(AND($K1729=1,LEFT($A1729,3)="WB-"),SUMIFS(Winback!$D$2:$D$300,Winback!$K$2:$K$300,$D1729),0)</f>
        <v/>
      </c>
      <c r="M1729">
        <f>IF(OR($E1729=1,$G1729=1,SUMIFS(Registros!$J$2:$J$6000,Registros!$B$2:$B$6000,$A1729)&gt;0),1,0)</f>
        <v/>
      </c>
      <c r="N1729">
        <f>IF($J1729&gt;0,1,IF(COUNTIFS(Registros!$A$2:$A$6000,"CS",Registros!$B$2:$B$6000,$A1729,Registros!$K$2:$K$6000,"&lt;&gt;")&gt;0,1,0))</f>
        <v/>
      </c>
      <c r="O1729">
        <f>IF(AND($K1729=1,$E1729=0,$G1729=0,$I1729=0),"WINBACK",IF(AND($M1729=1,$N1729&gt;0),"CONVERGENTE",IF($M1729=1,"SOLO MÓVIL",IF($N1729&gt;0,"SOLO FIJO / INTERNET","SIN SERVICIOS"))))</f>
        <v/>
      </c>
      <c r="P1729">
        <f>IF($O1729="WINBACK","Recuperar (winback)",IF($O1729="CONVERGENTE","Upgrade / más líneas",IF($O1729="SOLO MÓVIL","Ofrecer fijo + internet (FLBBTV)",IF($O1729="SOLO FIJO / INTERNET","Ofrecer línea móvil Nextphone","Oferta completa (móvil + fijo + internet)"))))</f>
        <v/>
      </c>
      <c r="Q1729">
        <f>$F1729+$H1729+$L1729</f>
        <v/>
      </c>
      <c r="R1729">
        <f>IFERROR(VLOOKUP($A1729,Registros!$B$2:$G$6000,6,0),IFERROR(VLOOKUP($D1729,Winback!$B$2:$C$300,2,0),""))</f>
        <v/>
      </c>
      <c r="S1729">
        <f>IF($E1729=1,"NP","")&amp;IF($G1729=1,"+MOV","")&amp;IF($I1729=1,"+CS","")&amp;IF($K1729=1,"+WB","")</f>
        <v/>
      </c>
      <c r="T1729">
        <f>$E1729+$G1729+$I1729+$K1729</f>
        <v/>
      </c>
    </row>
    <row r="1730">
      <c r="A1730" t="inlineStr">
        <is>
          <t>325796940000</t>
        </is>
      </c>
      <c r="B1730" t="inlineStr">
        <is>
          <t>32579694</t>
        </is>
      </c>
      <c r="C1730" t="inlineStr">
        <is>
          <t>ARQUITECTURA</t>
        </is>
      </c>
      <c r="D1730" t="inlineStr">
        <is>
          <t>ARQUITECTURA</t>
        </is>
      </c>
      <c r="E1730">
        <f>IF(COUNTIFS(Registros!$A$2:$A$6000,"NP",Registros!$B$2:$B$6000,$A1730)&gt;0,1,0)</f>
        <v/>
      </c>
      <c r="F1730">
        <f>IF($E1730=1,SUMIFS(Registros!$F$2:$F$6000,Registros!$A$2:$A$6000,"NP",Registros!$B$2:$B$6000,$A1730),0)</f>
        <v/>
      </c>
      <c r="G1730">
        <f>IF(COUNTIFS(Registros!$A$2:$A$6000,"MOV",Registros!$B$2:$B$6000,$A1730)&gt;0,1,0)</f>
        <v/>
      </c>
      <c r="H1730">
        <f>IF($G1730=1,SUMIFS(Registros!$F$2:$F$6000,Registros!$A$2:$A$6000,"MOV",Registros!$B$2:$B$6000,$A1730),0)</f>
        <v/>
      </c>
      <c r="I1730">
        <f>IF(COUNTIFS(Registros!$A$2:$A$6000,"CS",Registros!$B$2:$B$6000,$A1730)&gt;0,1,0)</f>
        <v/>
      </c>
      <c r="J1730">
        <f>IF($I1730=1,SUMIFS(Registros!$I$2:$I$6000,Registros!$A$2:$A$6000,"CS",Registros!$B$2:$B$6000,$A1730),0)</f>
        <v/>
      </c>
      <c r="K1730">
        <f>IF(COUNTIFS(Winback!$K$2:$K$300,$D1730)&gt;0,1,0)</f>
        <v/>
      </c>
      <c r="L1730">
        <f>IF(AND($K1730=1,LEFT($A1730,3)="WB-"),SUMIFS(Winback!$D$2:$D$300,Winback!$K$2:$K$300,$D1730),0)</f>
        <v/>
      </c>
      <c r="M1730">
        <f>IF(OR($E1730=1,$G1730=1,SUMIFS(Registros!$J$2:$J$6000,Registros!$B$2:$B$6000,$A1730)&gt;0),1,0)</f>
        <v/>
      </c>
      <c r="N1730">
        <f>IF($J1730&gt;0,1,IF(COUNTIFS(Registros!$A$2:$A$6000,"CS",Registros!$B$2:$B$6000,$A1730,Registros!$K$2:$K$6000,"&lt;&gt;")&gt;0,1,0))</f>
        <v/>
      </c>
      <c r="O1730">
        <f>IF(AND($K1730=1,$E1730=0,$G1730=0,$I1730=0),"WINBACK",IF(AND($M1730=1,$N1730&gt;0),"CONVERGENTE",IF($M1730=1,"SOLO MÓVIL",IF($N1730&gt;0,"SOLO FIJO / INTERNET","SIN SERVICIOS"))))</f>
        <v/>
      </c>
      <c r="P1730">
        <f>IF($O1730="WINBACK","Recuperar (winback)",IF($O1730="CONVERGENTE","Upgrade / más líneas",IF($O1730="SOLO MÓVIL","Ofrecer fijo + internet (FLBBTV)",IF($O1730="SOLO FIJO / INTERNET","Ofrecer línea móvil Nextphone","Oferta completa (móvil + fijo + internet)"))))</f>
        <v/>
      </c>
      <c r="Q1730">
        <f>$F1730+$H1730+$L1730</f>
        <v/>
      </c>
      <c r="R1730">
        <f>IFERROR(VLOOKUP($A1730,Registros!$B$2:$G$6000,6,0),IFERROR(VLOOKUP($D1730,Winback!$B$2:$C$300,2,0),""))</f>
        <v/>
      </c>
      <c r="S1730">
        <f>IF($E1730=1,"NP","")&amp;IF($G1730=1,"+MOV","")&amp;IF($I1730=1,"+CS","")&amp;IF($K1730=1,"+WB","")</f>
        <v/>
      </c>
      <c r="T1730">
        <f>$E1730+$G1730+$I1730+$K1730</f>
        <v/>
      </c>
    </row>
    <row r="1731">
      <c r="A1731" t="inlineStr">
        <is>
          <t>338203320000</t>
        </is>
      </c>
      <c r="B1731" t="inlineStr">
        <is>
          <t>33820332</t>
        </is>
      </c>
      <c r="C1731" t="inlineStr">
        <is>
          <t>Manuel Augusto Peralta</t>
        </is>
      </c>
      <c r="D1731" t="inlineStr">
        <is>
          <t>MANUELAUGUSTOPERALTA</t>
        </is>
      </c>
      <c r="E1731">
        <f>IF(COUNTIFS(Registros!$A$2:$A$6000,"NP",Registros!$B$2:$B$6000,$A1731)&gt;0,1,0)</f>
        <v/>
      </c>
      <c r="F1731">
        <f>IF($E1731=1,SUMIFS(Registros!$F$2:$F$6000,Registros!$A$2:$A$6000,"NP",Registros!$B$2:$B$6000,$A1731),0)</f>
        <v/>
      </c>
      <c r="G1731">
        <f>IF(COUNTIFS(Registros!$A$2:$A$6000,"MOV",Registros!$B$2:$B$6000,$A1731)&gt;0,1,0)</f>
        <v/>
      </c>
      <c r="H1731">
        <f>IF($G1731=1,SUMIFS(Registros!$F$2:$F$6000,Registros!$A$2:$A$6000,"MOV",Registros!$B$2:$B$6000,$A1731),0)</f>
        <v/>
      </c>
      <c r="I1731">
        <f>IF(COUNTIFS(Registros!$A$2:$A$6000,"CS",Registros!$B$2:$B$6000,$A1731)&gt;0,1,0)</f>
        <v/>
      </c>
      <c r="J1731">
        <f>IF($I1731=1,SUMIFS(Registros!$I$2:$I$6000,Registros!$A$2:$A$6000,"CS",Registros!$B$2:$B$6000,$A1731),0)</f>
        <v/>
      </c>
      <c r="K1731">
        <f>IF(COUNTIFS(Winback!$K$2:$K$300,$D1731)&gt;0,1,0)</f>
        <v/>
      </c>
      <c r="L1731">
        <f>IF(AND($K1731=1,LEFT($A1731,3)="WB-"),SUMIFS(Winback!$D$2:$D$300,Winback!$K$2:$K$300,$D1731),0)</f>
        <v/>
      </c>
      <c r="M1731">
        <f>IF(OR($E1731=1,$G1731=1,SUMIFS(Registros!$J$2:$J$6000,Registros!$B$2:$B$6000,$A1731)&gt;0),1,0)</f>
        <v/>
      </c>
      <c r="N1731">
        <f>IF($J1731&gt;0,1,IF(COUNTIFS(Registros!$A$2:$A$6000,"CS",Registros!$B$2:$B$6000,$A1731,Registros!$K$2:$K$6000,"&lt;&gt;")&gt;0,1,0))</f>
        <v/>
      </c>
      <c r="O1731">
        <f>IF(AND($K1731=1,$E1731=0,$G1731=0,$I1731=0),"WINBACK",IF(AND($M1731=1,$N1731&gt;0),"CONVERGENTE",IF($M1731=1,"SOLO MÓVIL",IF($N1731&gt;0,"SOLO FIJO / INTERNET","SIN SERVICIOS"))))</f>
        <v/>
      </c>
      <c r="P1731">
        <f>IF($O1731="WINBACK","Recuperar (winback)",IF($O1731="CONVERGENTE","Upgrade / más líneas",IF($O1731="SOLO MÓVIL","Ofrecer fijo + internet (FLBBTV)",IF($O1731="SOLO FIJO / INTERNET","Ofrecer línea móvil Nextphone","Oferta completa (móvil + fijo + internet)"))))</f>
        <v/>
      </c>
      <c r="Q1731">
        <f>$F1731+$H1731+$L1731</f>
        <v/>
      </c>
      <c r="R1731">
        <f>IFERROR(VLOOKUP($A1731,Registros!$B$2:$G$6000,6,0),IFERROR(VLOOKUP($D1731,Winback!$B$2:$C$300,2,0),""))</f>
        <v/>
      </c>
      <c r="S1731">
        <f>IF($E1731=1,"NP","")&amp;IF($G1731=1,"+MOV","")&amp;IF($I1731=1,"+CS","")&amp;IF($K1731=1,"+WB","")</f>
        <v/>
      </c>
      <c r="T1731">
        <f>$E1731+$G1731+$I1731+$K1731</f>
        <v/>
      </c>
    </row>
    <row r="1732">
      <c r="A1732" t="inlineStr">
        <is>
          <t>352188800000</t>
        </is>
      </c>
      <c r="B1732" t="inlineStr">
        <is>
          <t>35218880</t>
        </is>
      </c>
      <c r="C1732" t="inlineStr">
        <is>
          <t>BRENDA CALLES</t>
        </is>
      </c>
      <c r="D1732" t="inlineStr">
        <is>
          <t>BRENDACALLES</t>
        </is>
      </c>
      <c r="E1732">
        <f>IF(COUNTIFS(Registros!$A$2:$A$6000,"NP",Registros!$B$2:$B$6000,$A1732)&gt;0,1,0)</f>
        <v/>
      </c>
      <c r="F1732">
        <f>IF($E1732=1,SUMIFS(Registros!$F$2:$F$6000,Registros!$A$2:$A$6000,"NP",Registros!$B$2:$B$6000,$A1732),0)</f>
        <v/>
      </c>
      <c r="G1732">
        <f>IF(COUNTIFS(Registros!$A$2:$A$6000,"MOV",Registros!$B$2:$B$6000,$A1732)&gt;0,1,0)</f>
        <v/>
      </c>
      <c r="H1732">
        <f>IF($G1732=1,SUMIFS(Registros!$F$2:$F$6000,Registros!$A$2:$A$6000,"MOV",Registros!$B$2:$B$6000,$A1732),0)</f>
        <v/>
      </c>
      <c r="I1732">
        <f>IF(COUNTIFS(Registros!$A$2:$A$6000,"CS",Registros!$B$2:$B$6000,$A1732)&gt;0,1,0)</f>
        <v/>
      </c>
      <c r="J1732">
        <f>IF($I1732=1,SUMIFS(Registros!$I$2:$I$6000,Registros!$A$2:$A$6000,"CS",Registros!$B$2:$B$6000,$A1732),0)</f>
        <v/>
      </c>
      <c r="K1732">
        <f>IF(COUNTIFS(Winback!$K$2:$K$300,$D1732)&gt;0,1,0)</f>
        <v/>
      </c>
      <c r="L1732">
        <f>IF(AND($K1732=1,LEFT($A1732,3)="WB-"),SUMIFS(Winback!$D$2:$D$300,Winback!$K$2:$K$300,$D1732),0)</f>
        <v/>
      </c>
      <c r="M1732">
        <f>IF(OR($E1732=1,$G1732=1,SUMIFS(Registros!$J$2:$J$6000,Registros!$B$2:$B$6000,$A1732)&gt;0),1,0)</f>
        <v/>
      </c>
      <c r="N1732">
        <f>IF($J1732&gt;0,1,IF(COUNTIFS(Registros!$A$2:$A$6000,"CS",Registros!$B$2:$B$6000,$A1732,Registros!$K$2:$K$6000,"&lt;&gt;")&gt;0,1,0))</f>
        <v/>
      </c>
      <c r="O1732">
        <f>IF(AND($K1732=1,$E1732=0,$G1732=0,$I1732=0),"WINBACK",IF(AND($M1732=1,$N1732&gt;0),"CONVERGENTE",IF($M1732=1,"SOLO MÓVIL",IF($N1732&gt;0,"SOLO FIJO / INTERNET","SIN SERVICIOS"))))</f>
        <v/>
      </c>
      <c r="P1732">
        <f>IF($O1732="WINBACK","Recuperar (winback)",IF($O1732="CONVERGENTE","Upgrade / más líneas",IF($O1732="SOLO MÓVIL","Ofrecer fijo + internet (FLBBTV)",IF($O1732="SOLO FIJO / INTERNET","Ofrecer línea móvil Nextphone","Oferta completa (móvil + fijo + internet)"))))</f>
        <v/>
      </c>
      <c r="Q1732">
        <f>$F1732+$H1732+$L1732</f>
        <v/>
      </c>
      <c r="R1732">
        <f>IFERROR(VLOOKUP($A1732,Registros!$B$2:$G$6000,6,0),IFERROR(VLOOKUP($D1732,Winback!$B$2:$C$300,2,0),""))</f>
        <v/>
      </c>
      <c r="S1732">
        <f>IF($E1732=1,"NP","")&amp;IF($G1732=1,"+MOV","")&amp;IF($I1732=1,"+CS","")&amp;IF($K1732=1,"+WB","")</f>
        <v/>
      </c>
      <c r="T1732">
        <f>$E1732+$G1732+$I1732+$K1732</f>
        <v/>
      </c>
    </row>
    <row r="1733">
      <c r="A1733" t="inlineStr">
        <is>
          <t>348173030000</t>
        </is>
      </c>
      <c r="B1733" t="inlineStr">
        <is>
          <t>34817303</t>
        </is>
      </c>
      <c r="C1733" t="inlineStr">
        <is>
          <t>JULISSA JARINETH DE GRACIA BARRIA</t>
        </is>
      </c>
      <c r="D1733" t="inlineStr">
        <is>
          <t>JULISSAJARINETHDEGRACIABARRIA</t>
        </is>
      </c>
      <c r="E1733">
        <f>IF(COUNTIFS(Registros!$A$2:$A$6000,"NP",Registros!$B$2:$B$6000,$A1733)&gt;0,1,0)</f>
        <v/>
      </c>
      <c r="F1733">
        <f>IF($E1733=1,SUMIFS(Registros!$F$2:$F$6000,Registros!$A$2:$A$6000,"NP",Registros!$B$2:$B$6000,$A1733),0)</f>
        <v/>
      </c>
      <c r="G1733">
        <f>IF(COUNTIFS(Registros!$A$2:$A$6000,"MOV",Registros!$B$2:$B$6000,$A1733)&gt;0,1,0)</f>
        <v/>
      </c>
      <c r="H1733">
        <f>IF($G1733=1,SUMIFS(Registros!$F$2:$F$6000,Registros!$A$2:$A$6000,"MOV",Registros!$B$2:$B$6000,$A1733),0)</f>
        <v/>
      </c>
      <c r="I1733">
        <f>IF(COUNTIFS(Registros!$A$2:$A$6000,"CS",Registros!$B$2:$B$6000,$A1733)&gt;0,1,0)</f>
        <v/>
      </c>
      <c r="J1733">
        <f>IF($I1733=1,SUMIFS(Registros!$I$2:$I$6000,Registros!$A$2:$A$6000,"CS",Registros!$B$2:$B$6000,$A1733),0)</f>
        <v/>
      </c>
      <c r="K1733">
        <f>IF(COUNTIFS(Winback!$K$2:$K$300,$D1733)&gt;0,1,0)</f>
        <v/>
      </c>
      <c r="L1733">
        <f>IF(AND($K1733=1,LEFT($A1733,3)="WB-"),SUMIFS(Winback!$D$2:$D$300,Winback!$K$2:$K$300,$D1733),0)</f>
        <v/>
      </c>
      <c r="M1733">
        <f>IF(OR($E1733=1,$G1733=1,SUMIFS(Registros!$J$2:$J$6000,Registros!$B$2:$B$6000,$A1733)&gt;0),1,0)</f>
        <v/>
      </c>
      <c r="N1733">
        <f>IF($J1733&gt;0,1,IF(COUNTIFS(Registros!$A$2:$A$6000,"CS",Registros!$B$2:$B$6000,$A1733,Registros!$K$2:$K$6000,"&lt;&gt;")&gt;0,1,0))</f>
        <v/>
      </c>
      <c r="O1733">
        <f>IF(AND($K1733=1,$E1733=0,$G1733=0,$I1733=0),"WINBACK",IF(AND($M1733=1,$N1733&gt;0),"CONVERGENTE",IF($M1733=1,"SOLO MÓVIL",IF($N1733&gt;0,"SOLO FIJO / INTERNET","SIN SERVICIOS"))))</f>
        <v/>
      </c>
      <c r="P1733">
        <f>IF($O1733="WINBACK","Recuperar (winback)",IF($O1733="CONVERGENTE","Upgrade / más líneas",IF($O1733="SOLO MÓVIL","Ofrecer fijo + internet (FLBBTV)",IF($O1733="SOLO FIJO / INTERNET","Ofrecer línea móvil Nextphone","Oferta completa (móvil + fijo + internet)"))))</f>
        <v/>
      </c>
      <c r="Q1733">
        <f>$F1733+$H1733+$L1733</f>
        <v/>
      </c>
      <c r="R1733">
        <f>IFERROR(VLOOKUP($A1733,Registros!$B$2:$G$6000,6,0),IFERROR(VLOOKUP($D1733,Winback!$B$2:$C$300,2,0),""))</f>
        <v/>
      </c>
      <c r="S1733">
        <f>IF($E1733=1,"NP","")&amp;IF($G1733=1,"+MOV","")&amp;IF($I1733=1,"+CS","")&amp;IF($K1733=1,"+WB","")</f>
        <v/>
      </c>
      <c r="T1733">
        <f>$E1733+$G1733+$I1733+$K1733</f>
        <v/>
      </c>
    </row>
    <row r="1734">
      <c r="A1734" t="inlineStr">
        <is>
          <t>351274450000</t>
        </is>
      </c>
      <c r="B1734" t="inlineStr">
        <is>
          <t>35127445</t>
        </is>
      </c>
      <c r="C1734" t="inlineStr">
        <is>
          <t>CARLOS DOMINGUEZ</t>
        </is>
      </c>
      <c r="D1734" t="inlineStr">
        <is>
          <t>CARLOSDOMINGUEZ</t>
        </is>
      </c>
      <c r="E1734">
        <f>IF(COUNTIFS(Registros!$A$2:$A$6000,"NP",Registros!$B$2:$B$6000,$A1734)&gt;0,1,0)</f>
        <v/>
      </c>
      <c r="F1734">
        <f>IF($E1734=1,SUMIFS(Registros!$F$2:$F$6000,Registros!$A$2:$A$6000,"NP",Registros!$B$2:$B$6000,$A1734),0)</f>
        <v/>
      </c>
      <c r="G1734">
        <f>IF(COUNTIFS(Registros!$A$2:$A$6000,"MOV",Registros!$B$2:$B$6000,$A1734)&gt;0,1,0)</f>
        <v/>
      </c>
      <c r="H1734">
        <f>IF($G1734=1,SUMIFS(Registros!$F$2:$F$6000,Registros!$A$2:$A$6000,"MOV",Registros!$B$2:$B$6000,$A1734),0)</f>
        <v/>
      </c>
      <c r="I1734">
        <f>IF(COUNTIFS(Registros!$A$2:$A$6000,"CS",Registros!$B$2:$B$6000,$A1734)&gt;0,1,0)</f>
        <v/>
      </c>
      <c r="J1734">
        <f>IF($I1734=1,SUMIFS(Registros!$I$2:$I$6000,Registros!$A$2:$A$6000,"CS",Registros!$B$2:$B$6000,$A1734),0)</f>
        <v/>
      </c>
      <c r="K1734">
        <f>IF(COUNTIFS(Winback!$K$2:$K$300,$D1734)&gt;0,1,0)</f>
        <v/>
      </c>
      <c r="L1734">
        <f>IF(AND($K1734=1,LEFT($A1734,3)="WB-"),SUMIFS(Winback!$D$2:$D$300,Winback!$K$2:$K$300,$D1734),0)</f>
        <v/>
      </c>
      <c r="M1734">
        <f>IF(OR($E1734=1,$G1734=1,SUMIFS(Registros!$J$2:$J$6000,Registros!$B$2:$B$6000,$A1734)&gt;0),1,0)</f>
        <v/>
      </c>
      <c r="N1734">
        <f>IF($J1734&gt;0,1,IF(COUNTIFS(Registros!$A$2:$A$6000,"CS",Registros!$B$2:$B$6000,$A1734,Registros!$K$2:$K$6000,"&lt;&gt;")&gt;0,1,0))</f>
        <v/>
      </c>
      <c r="O1734">
        <f>IF(AND($K1734=1,$E1734=0,$G1734=0,$I1734=0),"WINBACK",IF(AND($M1734=1,$N1734&gt;0),"CONVERGENTE",IF($M1734=1,"SOLO MÓVIL",IF($N1734&gt;0,"SOLO FIJO / INTERNET","SIN SERVICIOS"))))</f>
        <v/>
      </c>
      <c r="P1734">
        <f>IF($O1734="WINBACK","Recuperar (winback)",IF($O1734="CONVERGENTE","Upgrade / más líneas",IF($O1734="SOLO MÓVIL","Ofrecer fijo + internet (FLBBTV)",IF($O1734="SOLO FIJO / INTERNET","Ofrecer línea móvil Nextphone","Oferta completa (móvil + fijo + internet)"))))</f>
        <v/>
      </c>
      <c r="Q1734">
        <f>$F1734+$H1734+$L1734</f>
        <v/>
      </c>
      <c r="R1734">
        <f>IFERROR(VLOOKUP($A1734,Registros!$B$2:$G$6000,6,0),IFERROR(VLOOKUP($D1734,Winback!$B$2:$C$300,2,0),""))</f>
        <v/>
      </c>
      <c r="S1734">
        <f>IF($E1734=1,"NP","")&amp;IF($G1734=1,"+MOV","")&amp;IF($I1734=1,"+CS","")&amp;IF($K1734=1,"+WB","")</f>
        <v/>
      </c>
      <c r="T1734">
        <f>$E1734+$G1734+$I1734+$K1734</f>
        <v/>
      </c>
    </row>
    <row r="1735">
      <c r="A1735" t="inlineStr">
        <is>
          <t>367009590000</t>
        </is>
      </c>
      <c r="B1735" t="inlineStr">
        <is>
          <t>36700959</t>
        </is>
      </c>
      <c r="C1735" t="inlineStr">
        <is>
          <t>MAIBERITH JULIANA BERNAL COLLADO</t>
        </is>
      </c>
      <c r="D1735" t="inlineStr">
        <is>
          <t>MAIBERITHJULIANABERNALCOLLADO</t>
        </is>
      </c>
      <c r="E1735">
        <f>IF(COUNTIFS(Registros!$A$2:$A$6000,"NP",Registros!$B$2:$B$6000,$A1735)&gt;0,1,0)</f>
        <v/>
      </c>
      <c r="F1735">
        <f>IF($E1735=1,SUMIFS(Registros!$F$2:$F$6000,Registros!$A$2:$A$6000,"NP",Registros!$B$2:$B$6000,$A1735),0)</f>
        <v/>
      </c>
      <c r="G1735">
        <f>IF(COUNTIFS(Registros!$A$2:$A$6000,"MOV",Registros!$B$2:$B$6000,$A1735)&gt;0,1,0)</f>
        <v/>
      </c>
      <c r="H1735">
        <f>IF($G1735=1,SUMIFS(Registros!$F$2:$F$6000,Registros!$A$2:$A$6000,"MOV",Registros!$B$2:$B$6000,$A1735),0)</f>
        <v/>
      </c>
      <c r="I1735">
        <f>IF(COUNTIFS(Registros!$A$2:$A$6000,"CS",Registros!$B$2:$B$6000,$A1735)&gt;0,1,0)</f>
        <v/>
      </c>
      <c r="J1735">
        <f>IF($I1735=1,SUMIFS(Registros!$I$2:$I$6000,Registros!$A$2:$A$6000,"CS",Registros!$B$2:$B$6000,$A1735),0)</f>
        <v/>
      </c>
      <c r="K1735">
        <f>IF(COUNTIFS(Winback!$K$2:$K$300,$D1735)&gt;0,1,0)</f>
        <v/>
      </c>
      <c r="L1735">
        <f>IF(AND($K1735=1,LEFT($A1735,3)="WB-"),SUMIFS(Winback!$D$2:$D$300,Winback!$K$2:$K$300,$D1735),0)</f>
        <v/>
      </c>
      <c r="M1735">
        <f>IF(OR($E1735=1,$G1735=1,SUMIFS(Registros!$J$2:$J$6000,Registros!$B$2:$B$6000,$A1735)&gt;0),1,0)</f>
        <v/>
      </c>
      <c r="N1735">
        <f>IF($J1735&gt;0,1,IF(COUNTIFS(Registros!$A$2:$A$6000,"CS",Registros!$B$2:$B$6000,$A1735,Registros!$K$2:$K$6000,"&lt;&gt;")&gt;0,1,0))</f>
        <v/>
      </c>
      <c r="O1735">
        <f>IF(AND($K1735=1,$E1735=0,$G1735=0,$I1735=0),"WINBACK",IF(AND($M1735=1,$N1735&gt;0),"CONVERGENTE",IF($M1735=1,"SOLO MÓVIL",IF($N1735&gt;0,"SOLO FIJO / INTERNET","SIN SERVICIOS"))))</f>
        <v/>
      </c>
      <c r="P1735">
        <f>IF($O1735="WINBACK","Recuperar (winback)",IF($O1735="CONVERGENTE","Upgrade / más líneas",IF($O1735="SOLO MÓVIL","Ofrecer fijo + internet (FLBBTV)",IF($O1735="SOLO FIJO / INTERNET","Ofrecer línea móvil Nextphone","Oferta completa (móvil + fijo + internet)"))))</f>
        <v/>
      </c>
      <c r="Q1735">
        <f>$F1735+$H1735+$L1735</f>
        <v/>
      </c>
      <c r="R1735">
        <f>IFERROR(VLOOKUP($A1735,Registros!$B$2:$G$6000,6,0),IFERROR(VLOOKUP($D1735,Winback!$B$2:$C$300,2,0),""))</f>
        <v/>
      </c>
      <c r="S1735">
        <f>IF($E1735=1,"NP","")&amp;IF($G1735=1,"+MOV","")&amp;IF($I1735=1,"+CS","")&amp;IF($K1735=1,"+WB","")</f>
        <v/>
      </c>
      <c r="T1735">
        <f>$E1735+$G1735+$I1735+$K1735</f>
        <v/>
      </c>
    </row>
    <row r="1736">
      <c r="A1736" t="inlineStr">
        <is>
          <t>361036110000</t>
        </is>
      </c>
      <c r="B1736" t="inlineStr">
        <is>
          <t>36103611</t>
        </is>
      </c>
      <c r="C1736" t="inlineStr">
        <is>
          <t>ABDIEL ALEXANDER BARRIOS ALONZO</t>
        </is>
      </c>
      <c r="D1736" t="inlineStr">
        <is>
          <t>ABDIELALEXANDERBARRIOSALONZO</t>
        </is>
      </c>
      <c r="E1736">
        <f>IF(COUNTIFS(Registros!$A$2:$A$6000,"NP",Registros!$B$2:$B$6000,$A1736)&gt;0,1,0)</f>
        <v/>
      </c>
      <c r="F1736">
        <f>IF($E1736=1,SUMIFS(Registros!$F$2:$F$6000,Registros!$A$2:$A$6000,"NP",Registros!$B$2:$B$6000,$A1736),0)</f>
        <v/>
      </c>
      <c r="G1736">
        <f>IF(COUNTIFS(Registros!$A$2:$A$6000,"MOV",Registros!$B$2:$B$6000,$A1736)&gt;0,1,0)</f>
        <v/>
      </c>
      <c r="H1736">
        <f>IF($G1736=1,SUMIFS(Registros!$F$2:$F$6000,Registros!$A$2:$A$6000,"MOV",Registros!$B$2:$B$6000,$A1736),0)</f>
        <v/>
      </c>
      <c r="I1736">
        <f>IF(COUNTIFS(Registros!$A$2:$A$6000,"CS",Registros!$B$2:$B$6000,$A1736)&gt;0,1,0)</f>
        <v/>
      </c>
      <c r="J1736">
        <f>IF($I1736=1,SUMIFS(Registros!$I$2:$I$6000,Registros!$A$2:$A$6000,"CS",Registros!$B$2:$B$6000,$A1736),0)</f>
        <v/>
      </c>
      <c r="K1736">
        <f>IF(COUNTIFS(Winback!$K$2:$K$300,$D1736)&gt;0,1,0)</f>
        <v/>
      </c>
      <c r="L1736">
        <f>IF(AND($K1736=1,LEFT($A1736,3)="WB-"),SUMIFS(Winback!$D$2:$D$300,Winback!$K$2:$K$300,$D1736),0)</f>
        <v/>
      </c>
      <c r="M1736">
        <f>IF(OR($E1736=1,$G1736=1,SUMIFS(Registros!$J$2:$J$6000,Registros!$B$2:$B$6000,$A1736)&gt;0),1,0)</f>
        <v/>
      </c>
      <c r="N1736">
        <f>IF($J1736&gt;0,1,IF(COUNTIFS(Registros!$A$2:$A$6000,"CS",Registros!$B$2:$B$6000,$A1736,Registros!$K$2:$K$6000,"&lt;&gt;")&gt;0,1,0))</f>
        <v/>
      </c>
      <c r="O1736">
        <f>IF(AND($K1736=1,$E1736=0,$G1736=0,$I1736=0),"WINBACK",IF(AND($M1736=1,$N1736&gt;0),"CONVERGENTE",IF($M1736=1,"SOLO MÓVIL",IF($N1736&gt;0,"SOLO FIJO / INTERNET","SIN SERVICIOS"))))</f>
        <v/>
      </c>
      <c r="P1736">
        <f>IF($O1736="WINBACK","Recuperar (winback)",IF($O1736="CONVERGENTE","Upgrade / más líneas",IF($O1736="SOLO MÓVIL","Ofrecer fijo + internet (FLBBTV)",IF($O1736="SOLO FIJO / INTERNET","Ofrecer línea móvil Nextphone","Oferta completa (móvil + fijo + internet)"))))</f>
        <v/>
      </c>
      <c r="Q1736">
        <f>$F1736+$H1736+$L1736</f>
        <v/>
      </c>
      <c r="R1736">
        <f>IFERROR(VLOOKUP($A1736,Registros!$B$2:$G$6000,6,0),IFERROR(VLOOKUP($D1736,Winback!$B$2:$C$300,2,0),""))</f>
        <v/>
      </c>
      <c r="S1736">
        <f>IF($E1736=1,"NP","")&amp;IF($G1736=1,"+MOV","")&amp;IF($I1736=1,"+CS","")&amp;IF($K1736=1,"+WB","")</f>
        <v/>
      </c>
      <c r="T1736">
        <f>$E1736+$G1736+$I1736+$K1736</f>
        <v/>
      </c>
    </row>
    <row r="1737">
      <c r="A1737" t="inlineStr">
        <is>
          <t>359141190000</t>
        </is>
      </c>
      <c r="B1737" t="inlineStr">
        <is>
          <t>35914119</t>
        </is>
      </c>
      <c r="C1737" t="inlineStr">
        <is>
          <t>ZULIBETH MORENO</t>
        </is>
      </c>
      <c r="D1737" t="inlineStr">
        <is>
          <t>ZULIBETHMORENO</t>
        </is>
      </c>
      <c r="E1737">
        <f>IF(COUNTIFS(Registros!$A$2:$A$6000,"NP",Registros!$B$2:$B$6000,$A1737)&gt;0,1,0)</f>
        <v/>
      </c>
      <c r="F1737">
        <f>IF($E1737=1,SUMIFS(Registros!$F$2:$F$6000,Registros!$A$2:$A$6000,"NP",Registros!$B$2:$B$6000,$A1737),0)</f>
        <v/>
      </c>
      <c r="G1737">
        <f>IF(COUNTIFS(Registros!$A$2:$A$6000,"MOV",Registros!$B$2:$B$6000,$A1737)&gt;0,1,0)</f>
        <v/>
      </c>
      <c r="H1737">
        <f>IF($G1737=1,SUMIFS(Registros!$F$2:$F$6000,Registros!$A$2:$A$6000,"MOV",Registros!$B$2:$B$6000,$A1737),0)</f>
        <v/>
      </c>
      <c r="I1737">
        <f>IF(COUNTIFS(Registros!$A$2:$A$6000,"CS",Registros!$B$2:$B$6000,$A1737)&gt;0,1,0)</f>
        <v/>
      </c>
      <c r="J1737">
        <f>IF($I1737=1,SUMIFS(Registros!$I$2:$I$6000,Registros!$A$2:$A$6000,"CS",Registros!$B$2:$B$6000,$A1737),0)</f>
        <v/>
      </c>
      <c r="K1737">
        <f>IF(COUNTIFS(Winback!$K$2:$K$300,$D1737)&gt;0,1,0)</f>
        <v/>
      </c>
      <c r="L1737">
        <f>IF(AND($K1737=1,LEFT($A1737,3)="WB-"),SUMIFS(Winback!$D$2:$D$300,Winback!$K$2:$K$300,$D1737),0)</f>
        <v/>
      </c>
      <c r="M1737">
        <f>IF(OR($E1737=1,$G1737=1,SUMIFS(Registros!$J$2:$J$6000,Registros!$B$2:$B$6000,$A1737)&gt;0),1,0)</f>
        <v/>
      </c>
      <c r="N1737">
        <f>IF($J1737&gt;0,1,IF(COUNTIFS(Registros!$A$2:$A$6000,"CS",Registros!$B$2:$B$6000,$A1737,Registros!$K$2:$K$6000,"&lt;&gt;")&gt;0,1,0))</f>
        <v/>
      </c>
      <c r="O1737">
        <f>IF(AND($K1737=1,$E1737=0,$G1737=0,$I1737=0),"WINBACK",IF(AND($M1737=1,$N1737&gt;0),"CONVERGENTE",IF($M1737=1,"SOLO MÓVIL",IF($N1737&gt;0,"SOLO FIJO / INTERNET","SIN SERVICIOS"))))</f>
        <v/>
      </c>
      <c r="P1737">
        <f>IF($O1737="WINBACK","Recuperar (winback)",IF($O1737="CONVERGENTE","Upgrade / más líneas",IF($O1737="SOLO MÓVIL","Ofrecer fijo + internet (FLBBTV)",IF($O1737="SOLO FIJO / INTERNET","Ofrecer línea móvil Nextphone","Oferta completa (móvil + fijo + internet)"))))</f>
        <v/>
      </c>
      <c r="Q1737">
        <f>$F1737+$H1737+$L1737</f>
        <v/>
      </c>
      <c r="R1737">
        <f>IFERROR(VLOOKUP($A1737,Registros!$B$2:$G$6000,6,0),IFERROR(VLOOKUP($D1737,Winback!$B$2:$C$300,2,0),""))</f>
        <v/>
      </c>
      <c r="S1737">
        <f>IF($E1737=1,"NP","")&amp;IF($G1737=1,"+MOV","")&amp;IF($I1737=1,"+CS","")&amp;IF($K1737=1,"+WB","")</f>
        <v/>
      </c>
      <c r="T1737">
        <f>$E1737+$G1737+$I1737+$K1737</f>
        <v/>
      </c>
    </row>
    <row r="1738">
      <c r="A1738" t="inlineStr">
        <is>
          <t>355303900000</t>
        </is>
      </c>
      <c r="B1738" t="inlineStr">
        <is>
          <t>35530390</t>
        </is>
      </c>
      <c r="C1738" t="inlineStr">
        <is>
          <t>RICARDO DE JESUS VERGARA RODRIGUEZ</t>
        </is>
      </c>
      <c r="D1738" t="inlineStr">
        <is>
          <t>RICARDODEJESUSVERGARARODRIGUEZ</t>
        </is>
      </c>
      <c r="E1738">
        <f>IF(COUNTIFS(Registros!$A$2:$A$6000,"NP",Registros!$B$2:$B$6000,$A1738)&gt;0,1,0)</f>
        <v/>
      </c>
      <c r="F1738">
        <f>IF($E1738=1,SUMIFS(Registros!$F$2:$F$6000,Registros!$A$2:$A$6000,"NP",Registros!$B$2:$B$6000,$A1738),0)</f>
        <v/>
      </c>
      <c r="G1738">
        <f>IF(COUNTIFS(Registros!$A$2:$A$6000,"MOV",Registros!$B$2:$B$6000,$A1738)&gt;0,1,0)</f>
        <v/>
      </c>
      <c r="H1738">
        <f>IF($G1738=1,SUMIFS(Registros!$F$2:$F$6000,Registros!$A$2:$A$6000,"MOV",Registros!$B$2:$B$6000,$A1738),0)</f>
        <v/>
      </c>
      <c r="I1738">
        <f>IF(COUNTIFS(Registros!$A$2:$A$6000,"CS",Registros!$B$2:$B$6000,$A1738)&gt;0,1,0)</f>
        <v/>
      </c>
      <c r="J1738">
        <f>IF($I1738=1,SUMIFS(Registros!$I$2:$I$6000,Registros!$A$2:$A$6000,"CS",Registros!$B$2:$B$6000,$A1738),0)</f>
        <v/>
      </c>
      <c r="K1738">
        <f>IF(COUNTIFS(Winback!$K$2:$K$300,$D1738)&gt;0,1,0)</f>
        <v/>
      </c>
      <c r="L1738">
        <f>IF(AND($K1738=1,LEFT($A1738,3)="WB-"),SUMIFS(Winback!$D$2:$D$300,Winback!$K$2:$K$300,$D1738),0)</f>
        <v/>
      </c>
      <c r="M1738">
        <f>IF(OR($E1738=1,$G1738=1,SUMIFS(Registros!$J$2:$J$6000,Registros!$B$2:$B$6000,$A1738)&gt;0),1,0)</f>
        <v/>
      </c>
      <c r="N1738">
        <f>IF($J1738&gt;0,1,IF(COUNTIFS(Registros!$A$2:$A$6000,"CS",Registros!$B$2:$B$6000,$A1738,Registros!$K$2:$K$6000,"&lt;&gt;")&gt;0,1,0))</f>
        <v/>
      </c>
      <c r="O1738">
        <f>IF(AND($K1738=1,$E1738=0,$G1738=0,$I1738=0),"WINBACK",IF(AND($M1738=1,$N1738&gt;0),"CONVERGENTE",IF($M1738=1,"SOLO MÓVIL",IF($N1738&gt;0,"SOLO FIJO / INTERNET","SIN SERVICIOS"))))</f>
        <v/>
      </c>
      <c r="P1738">
        <f>IF($O1738="WINBACK","Recuperar (winback)",IF($O1738="CONVERGENTE","Upgrade / más líneas",IF($O1738="SOLO MÓVIL","Ofrecer fijo + internet (FLBBTV)",IF($O1738="SOLO FIJO / INTERNET","Ofrecer línea móvil Nextphone","Oferta completa (móvil + fijo + internet)"))))</f>
        <v/>
      </c>
      <c r="Q1738">
        <f>$F1738+$H1738+$L1738</f>
        <v/>
      </c>
      <c r="R1738">
        <f>IFERROR(VLOOKUP($A1738,Registros!$B$2:$G$6000,6,0),IFERROR(VLOOKUP($D1738,Winback!$B$2:$C$300,2,0),""))</f>
        <v/>
      </c>
      <c r="S1738">
        <f>IF($E1738=1,"NP","")&amp;IF($G1738=1,"+MOV","")&amp;IF($I1738=1,"+CS","")&amp;IF($K1738=1,"+WB","")</f>
        <v/>
      </c>
      <c r="T1738">
        <f>$E1738+$G1738+$I1738+$K1738</f>
        <v/>
      </c>
    </row>
    <row r="1739">
      <c r="A1739" t="inlineStr">
        <is>
          <t>354219770000</t>
        </is>
      </c>
      <c r="B1739" t="inlineStr">
        <is>
          <t>35421977</t>
        </is>
      </c>
      <c r="C1739" t="inlineStr">
        <is>
          <t>SERGIO ESPINO</t>
        </is>
      </c>
      <c r="D1739" t="inlineStr">
        <is>
          <t>SERGIOESPINO</t>
        </is>
      </c>
      <c r="E1739">
        <f>IF(COUNTIFS(Registros!$A$2:$A$6000,"NP",Registros!$B$2:$B$6000,$A1739)&gt;0,1,0)</f>
        <v/>
      </c>
      <c r="F1739">
        <f>IF($E1739=1,SUMIFS(Registros!$F$2:$F$6000,Registros!$A$2:$A$6000,"NP",Registros!$B$2:$B$6000,$A1739),0)</f>
        <v/>
      </c>
      <c r="G1739">
        <f>IF(COUNTIFS(Registros!$A$2:$A$6000,"MOV",Registros!$B$2:$B$6000,$A1739)&gt;0,1,0)</f>
        <v/>
      </c>
      <c r="H1739">
        <f>IF($G1739=1,SUMIFS(Registros!$F$2:$F$6000,Registros!$A$2:$A$6000,"MOV",Registros!$B$2:$B$6000,$A1739),0)</f>
        <v/>
      </c>
      <c r="I1739">
        <f>IF(COUNTIFS(Registros!$A$2:$A$6000,"CS",Registros!$B$2:$B$6000,$A1739)&gt;0,1,0)</f>
        <v/>
      </c>
      <c r="J1739">
        <f>IF($I1739=1,SUMIFS(Registros!$I$2:$I$6000,Registros!$A$2:$A$6000,"CS",Registros!$B$2:$B$6000,$A1739),0)</f>
        <v/>
      </c>
      <c r="K1739">
        <f>IF(COUNTIFS(Winback!$K$2:$K$300,$D1739)&gt;0,1,0)</f>
        <v/>
      </c>
      <c r="L1739">
        <f>IF(AND($K1739=1,LEFT($A1739,3)="WB-"),SUMIFS(Winback!$D$2:$D$300,Winback!$K$2:$K$300,$D1739),0)</f>
        <v/>
      </c>
      <c r="M1739">
        <f>IF(OR($E1739=1,$G1739=1,SUMIFS(Registros!$J$2:$J$6000,Registros!$B$2:$B$6000,$A1739)&gt;0),1,0)</f>
        <v/>
      </c>
      <c r="N1739">
        <f>IF($J1739&gt;0,1,IF(COUNTIFS(Registros!$A$2:$A$6000,"CS",Registros!$B$2:$B$6000,$A1739,Registros!$K$2:$K$6000,"&lt;&gt;")&gt;0,1,0))</f>
        <v/>
      </c>
      <c r="O1739">
        <f>IF(AND($K1739=1,$E1739=0,$G1739=0,$I1739=0),"WINBACK",IF(AND($M1739=1,$N1739&gt;0),"CONVERGENTE",IF($M1739=1,"SOLO MÓVIL",IF($N1739&gt;0,"SOLO FIJO / INTERNET","SIN SERVICIOS"))))</f>
        <v/>
      </c>
      <c r="P1739">
        <f>IF($O1739="WINBACK","Recuperar (winback)",IF($O1739="CONVERGENTE","Upgrade / más líneas",IF($O1739="SOLO MÓVIL","Ofrecer fijo + internet (FLBBTV)",IF($O1739="SOLO FIJO / INTERNET","Ofrecer línea móvil Nextphone","Oferta completa (móvil + fijo + internet)"))))</f>
        <v/>
      </c>
      <c r="Q1739">
        <f>$F1739+$H1739+$L1739</f>
        <v/>
      </c>
      <c r="R1739">
        <f>IFERROR(VLOOKUP($A1739,Registros!$B$2:$G$6000,6,0),IFERROR(VLOOKUP($D1739,Winback!$B$2:$C$300,2,0),""))</f>
        <v/>
      </c>
      <c r="S1739">
        <f>IF($E1739=1,"NP","")&amp;IF($G1739=1,"+MOV","")&amp;IF($I1739=1,"+CS","")&amp;IF($K1739=1,"+WB","")</f>
        <v/>
      </c>
      <c r="T1739">
        <f>$E1739+$G1739+$I1739+$K1739</f>
        <v/>
      </c>
    </row>
    <row r="1740">
      <c r="A1740" t="inlineStr">
        <is>
          <t>342253150000</t>
        </is>
      </c>
      <c r="B1740" t="inlineStr">
        <is>
          <t>34225315</t>
        </is>
      </c>
      <c r="C1740" t="inlineStr">
        <is>
          <t>JUAN DIEGO SOLIS</t>
        </is>
      </c>
      <c r="D1740" t="inlineStr">
        <is>
          <t>JUANDIEGOSOLIS</t>
        </is>
      </c>
      <c r="E1740">
        <f>IF(COUNTIFS(Registros!$A$2:$A$6000,"NP",Registros!$B$2:$B$6000,$A1740)&gt;0,1,0)</f>
        <v/>
      </c>
      <c r="F1740">
        <f>IF($E1740=1,SUMIFS(Registros!$F$2:$F$6000,Registros!$A$2:$A$6000,"NP",Registros!$B$2:$B$6000,$A1740),0)</f>
        <v/>
      </c>
      <c r="G1740">
        <f>IF(COUNTIFS(Registros!$A$2:$A$6000,"MOV",Registros!$B$2:$B$6000,$A1740)&gt;0,1,0)</f>
        <v/>
      </c>
      <c r="H1740">
        <f>IF($G1740=1,SUMIFS(Registros!$F$2:$F$6000,Registros!$A$2:$A$6000,"MOV",Registros!$B$2:$B$6000,$A1740),0)</f>
        <v/>
      </c>
      <c r="I1740">
        <f>IF(COUNTIFS(Registros!$A$2:$A$6000,"CS",Registros!$B$2:$B$6000,$A1740)&gt;0,1,0)</f>
        <v/>
      </c>
      <c r="J1740">
        <f>IF($I1740=1,SUMIFS(Registros!$I$2:$I$6000,Registros!$A$2:$A$6000,"CS",Registros!$B$2:$B$6000,$A1740),0)</f>
        <v/>
      </c>
      <c r="K1740">
        <f>IF(COUNTIFS(Winback!$K$2:$K$300,$D1740)&gt;0,1,0)</f>
        <v/>
      </c>
      <c r="L1740">
        <f>IF(AND($K1740=1,LEFT($A1740,3)="WB-"),SUMIFS(Winback!$D$2:$D$300,Winback!$K$2:$K$300,$D1740),0)</f>
        <v/>
      </c>
      <c r="M1740">
        <f>IF(OR($E1740=1,$G1740=1,SUMIFS(Registros!$J$2:$J$6000,Registros!$B$2:$B$6000,$A1740)&gt;0),1,0)</f>
        <v/>
      </c>
      <c r="N1740">
        <f>IF($J1740&gt;0,1,IF(COUNTIFS(Registros!$A$2:$A$6000,"CS",Registros!$B$2:$B$6000,$A1740,Registros!$K$2:$K$6000,"&lt;&gt;")&gt;0,1,0))</f>
        <v/>
      </c>
      <c r="O1740">
        <f>IF(AND($K1740=1,$E1740=0,$G1740=0,$I1740=0),"WINBACK",IF(AND($M1740=1,$N1740&gt;0),"CONVERGENTE",IF($M1740=1,"SOLO MÓVIL",IF($N1740&gt;0,"SOLO FIJO / INTERNET","SIN SERVICIOS"))))</f>
        <v/>
      </c>
      <c r="P1740">
        <f>IF($O1740="WINBACK","Recuperar (winback)",IF($O1740="CONVERGENTE","Upgrade / más líneas",IF($O1740="SOLO MÓVIL","Ofrecer fijo + internet (FLBBTV)",IF($O1740="SOLO FIJO / INTERNET","Ofrecer línea móvil Nextphone","Oferta completa (móvil + fijo + internet)"))))</f>
        <v/>
      </c>
      <c r="Q1740">
        <f>$F1740+$H1740+$L1740</f>
        <v/>
      </c>
      <c r="R1740">
        <f>IFERROR(VLOOKUP($A1740,Registros!$B$2:$G$6000,6,0),IFERROR(VLOOKUP($D1740,Winback!$B$2:$C$300,2,0),""))</f>
        <v/>
      </c>
      <c r="S1740">
        <f>IF($E1740=1,"NP","")&amp;IF($G1740=1,"+MOV","")&amp;IF($I1740=1,"+CS","")&amp;IF($K1740=1,"+WB","")</f>
        <v/>
      </c>
      <c r="T1740">
        <f>$E1740+$G1740+$I1740+$K1740</f>
        <v/>
      </c>
    </row>
    <row r="1741">
      <c r="A1741" t="inlineStr">
        <is>
          <t>352261960000</t>
        </is>
      </c>
      <c r="B1741" t="inlineStr">
        <is>
          <t>35226196</t>
        </is>
      </c>
      <c r="C1741" t="inlineStr">
        <is>
          <t>EVEIDA ROSA ARANIS SAAVEDRA</t>
        </is>
      </c>
      <c r="D1741" t="inlineStr">
        <is>
          <t>EVEIDAROSAARANISSAAVEDRA</t>
        </is>
      </c>
      <c r="E1741">
        <f>IF(COUNTIFS(Registros!$A$2:$A$6000,"NP",Registros!$B$2:$B$6000,$A1741)&gt;0,1,0)</f>
        <v/>
      </c>
      <c r="F1741">
        <f>IF($E1741=1,SUMIFS(Registros!$F$2:$F$6000,Registros!$A$2:$A$6000,"NP",Registros!$B$2:$B$6000,$A1741),0)</f>
        <v/>
      </c>
      <c r="G1741">
        <f>IF(COUNTIFS(Registros!$A$2:$A$6000,"MOV",Registros!$B$2:$B$6000,$A1741)&gt;0,1,0)</f>
        <v/>
      </c>
      <c r="H1741">
        <f>IF($G1741=1,SUMIFS(Registros!$F$2:$F$6000,Registros!$A$2:$A$6000,"MOV",Registros!$B$2:$B$6000,$A1741),0)</f>
        <v/>
      </c>
      <c r="I1741">
        <f>IF(COUNTIFS(Registros!$A$2:$A$6000,"CS",Registros!$B$2:$B$6000,$A1741)&gt;0,1,0)</f>
        <v/>
      </c>
      <c r="J1741">
        <f>IF($I1741=1,SUMIFS(Registros!$I$2:$I$6000,Registros!$A$2:$A$6000,"CS",Registros!$B$2:$B$6000,$A1741),0)</f>
        <v/>
      </c>
      <c r="K1741">
        <f>IF(COUNTIFS(Winback!$K$2:$K$300,$D1741)&gt;0,1,0)</f>
        <v/>
      </c>
      <c r="L1741">
        <f>IF(AND($K1741=1,LEFT($A1741,3)="WB-"),SUMIFS(Winback!$D$2:$D$300,Winback!$K$2:$K$300,$D1741),0)</f>
        <v/>
      </c>
      <c r="M1741">
        <f>IF(OR($E1741=1,$G1741=1,SUMIFS(Registros!$J$2:$J$6000,Registros!$B$2:$B$6000,$A1741)&gt;0),1,0)</f>
        <v/>
      </c>
      <c r="N1741">
        <f>IF($J1741&gt;0,1,IF(COUNTIFS(Registros!$A$2:$A$6000,"CS",Registros!$B$2:$B$6000,$A1741,Registros!$K$2:$K$6000,"&lt;&gt;")&gt;0,1,0))</f>
        <v/>
      </c>
      <c r="O1741">
        <f>IF(AND($K1741=1,$E1741=0,$G1741=0,$I1741=0),"WINBACK",IF(AND($M1741=1,$N1741&gt;0),"CONVERGENTE",IF($M1741=1,"SOLO MÓVIL",IF($N1741&gt;0,"SOLO FIJO / INTERNET","SIN SERVICIOS"))))</f>
        <v/>
      </c>
      <c r="P1741">
        <f>IF($O1741="WINBACK","Recuperar (winback)",IF($O1741="CONVERGENTE","Upgrade / más líneas",IF($O1741="SOLO MÓVIL","Ofrecer fijo + internet (FLBBTV)",IF($O1741="SOLO FIJO / INTERNET","Ofrecer línea móvil Nextphone","Oferta completa (móvil + fijo + internet)"))))</f>
        <v/>
      </c>
      <c r="Q1741">
        <f>$F1741+$H1741+$L1741</f>
        <v/>
      </c>
      <c r="R1741">
        <f>IFERROR(VLOOKUP($A1741,Registros!$B$2:$G$6000,6,0),IFERROR(VLOOKUP($D1741,Winback!$B$2:$C$300,2,0),""))</f>
        <v/>
      </c>
      <c r="S1741">
        <f>IF($E1741=1,"NP","")&amp;IF($G1741=1,"+MOV","")&amp;IF($I1741=1,"+CS","")&amp;IF($K1741=1,"+WB","")</f>
        <v/>
      </c>
      <c r="T1741">
        <f>$E1741+$G1741+$I1741+$K1741</f>
        <v/>
      </c>
    </row>
    <row r="1742">
      <c r="A1742" t="inlineStr">
        <is>
          <t>355345450000</t>
        </is>
      </c>
      <c r="B1742" t="inlineStr">
        <is>
          <t>35534545</t>
        </is>
      </c>
      <c r="C1742" t="inlineStr">
        <is>
          <t>KELVIN XAVIER PEREZ QUINTERO</t>
        </is>
      </c>
      <c r="D1742" t="inlineStr">
        <is>
          <t>KELVINXAVIERPEREZQUINTERO</t>
        </is>
      </c>
      <c r="E1742">
        <f>IF(COUNTIFS(Registros!$A$2:$A$6000,"NP",Registros!$B$2:$B$6000,$A1742)&gt;0,1,0)</f>
        <v/>
      </c>
      <c r="F1742">
        <f>IF($E1742=1,SUMIFS(Registros!$F$2:$F$6000,Registros!$A$2:$A$6000,"NP",Registros!$B$2:$B$6000,$A1742),0)</f>
        <v/>
      </c>
      <c r="G1742">
        <f>IF(COUNTIFS(Registros!$A$2:$A$6000,"MOV",Registros!$B$2:$B$6000,$A1742)&gt;0,1,0)</f>
        <v/>
      </c>
      <c r="H1742">
        <f>IF($G1742=1,SUMIFS(Registros!$F$2:$F$6000,Registros!$A$2:$A$6000,"MOV",Registros!$B$2:$B$6000,$A1742),0)</f>
        <v/>
      </c>
      <c r="I1742">
        <f>IF(COUNTIFS(Registros!$A$2:$A$6000,"CS",Registros!$B$2:$B$6000,$A1742)&gt;0,1,0)</f>
        <v/>
      </c>
      <c r="J1742">
        <f>IF($I1742=1,SUMIFS(Registros!$I$2:$I$6000,Registros!$A$2:$A$6000,"CS",Registros!$B$2:$B$6000,$A1742),0)</f>
        <v/>
      </c>
      <c r="K1742">
        <f>IF(COUNTIFS(Winback!$K$2:$K$300,$D1742)&gt;0,1,0)</f>
        <v/>
      </c>
      <c r="L1742">
        <f>IF(AND($K1742=1,LEFT($A1742,3)="WB-"),SUMIFS(Winback!$D$2:$D$300,Winback!$K$2:$K$300,$D1742),0)</f>
        <v/>
      </c>
      <c r="M1742">
        <f>IF(OR($E1742=1,$G1742=1,SUMIFS(Registros!$J$2:$J$6000,Registros!$B$2:$B$6000,$A1742)&gt;0),1,0)</f>
        <v/>
      </c>
      <c r="N1742">
        <f>IF($J1742&gt;0,1,IF(COUNTIFS(Registros!$A$2:$A$6000,"CS",Registros!$B$2:$B$6000,$A1742,Registros!$K$2:$K$6000,"&lt;&gt;")&gt;0,1,0))</f>
        <v/>
      </c>
      <c r="O1742">
        <f>IF(AND($K1742=1,$E1742=0,$G1742=0,$I1742=0),"WINBACK",IF(AND($M1742=1,$N1742&gt;0),"CONVERGENTE",IF($M1742=1,"SOLO MÓVIL",IF($N1742&gt;0,"SOLO FIJO / INTERNET","SIN SERVICIOS"))))</f>
        <v/>
      </c>
      <c r="P1742">
        <f>IF($O1742="WINBACK","Recuperar (winback)",IF($O1742="CONVERGENTE","Upgrade / más líneas",IF($O1742="SOLO MÓVIL","Ofrecer fijo + internet (FLBBTV)",IF($O1742="SOLO FIJO / INTERNET","Ofrecer línea móvil Nextphone","Oferta completa (móvil + fijo + internet)"))))</f>
        <v/>
      </c>
      <c r="Q1742">
        <f>$F1742+$H1742+$L1742</f>
        <v/>
      </c>
      <c r="R1742">
        <f>IFERROR(VLOOKUP($A1742,Registros!$B$2:$G$6000,6,0),IFERROR(VLOOKUP($D1742,Winback!$B$2:$C$300,2,0),""))</f>
        <v/>
      </c>
      <c r="S1742">
        <f>IF($E1742=1,"NP","")&amp;IF($G1742=1,"+MOV","")&amp;IF($I1742=1,"+CS","")&amp;IF($K1742=1,"+WB","")</f>
        <v/>
      </c>
      <c r="T1742">
        <f>$E1742+$G1742+$I1742+$K1742</f>
        <v/>
      </c>
    </row>
    <row r="1743">
      <c r="A1743" t="inlineStr">
        <is>
          <t>345113400000</t>
        </is>
      </c>
      <c r="B1743" t="inlineStr">
        <is>
          <t>34511340</t>
        </is>
      </c>
      <c r="C1743" t="inlineStr">
        <is>
          <t>ELECTROMECANICA EBENEZER</t>
        </is>
      </c>
      <c r="D1743" t="inlineStr">
        <is>
          <t>ELECTROMECANICAEBENEZER</t>
        </is>
      </c>
      <c r="E1743">
        <f>IF(COUNTIFS(Registros!$A$2:$A$6000,"NP",Registros!$B$2:$B$6000,$A1743)&gt;0,1,0)</f>
        <v/>
      </c>
      <c r="F1743">
        <f>IF($E1743=1,SUMIFS(Registros!$F$2:$F$6000,Registros!$A$2:$A$6000,"NP",Registros!$B$2:$B$6000,$A1743),0)</f>
        <v/>
      </c>
      <c r="G1743">
        <f>IF(COUNTIFS(Registros!$A$2:$A$6000,"MOV",Registros!$B$2:$B$6000,$A1743)&gt;0,1,0)</f>
        <v/>
      </c>
      <c r="H1743">
        <f>IF($G1743=1,SUMIFS(Registros!$F$2:$F$6000,Registros!$A$2:$A$6000,"MOV",Registros!$B$2:$B$6000,$A1743),0)</f>
        <v/>
      </c>
      <c r="I1743">
        <f>IF(COUNTIFS(Registros!$A$2:$A$6000,"CS",Registros!$B$2:$B$6000,$A1743)&gt;0,1,0)</f>
        <v/>
      </c>
      <c r="J1743">
        <f>IF($I1743=1,SUMIFS(Registros!$I$2:$I$6000,Registros!$A$2:$A$6000,"CS",Registros!$B$2:$B$6000,$A1743),0)</f>
        <v/>
      </c>
      <c r="K1743">
        <f>IF(COUNTIFS(Winback!$K$2:$K$300,$D1743)&gt;0,1,0)</f>
        <v/>
      </c>
      <c r="L1743">
        <f>IF(AND($K1743=1,LEFT($A1743,3)="WB-"),SUMIFS(Winback!$D$2:$D$300,Winback!$K$2:$K$300,$D1743),0)</f>
        <v/>
      </c>
      <c r="M1743">
        <f>IF(OR($E1743=1,$G1743=1,SUMIFS(Registros!$J$2:$J$6000,Registros!$B$2:$B$6000,$A1743)&gt;0),1,0)</f>
        <v/>
      </c>
      <c r="N1743">
        <f>IF($J1743&gt;0,1,IF(COUNTIFS(Registros!$A$2:$A$6000,"CS",Registros!$B$2:$B$6000,$A1743,Registros!$K$2:$K$6000,"&lt;&gt;")&gt;0,1,0))</f>
        <v/>
      </c>
      <c r="O1743">
        <f>IF(AND($K1743=1,$E1743=0,$G1743=0,$I1743=0),"WINBACK",IF(AND($M1743=1,$N1743&gt;0),"CONVERGENTE",IF($M1743=1,"SOLO MÓVIL",IF($N1743&gt;0,"SOLO FIJO / INTERNET","SIN SERVICIOS"))))</f>
        <v/>
      </c>
      <c r="P1743">
        <f>IF($O1743="WINBACK","Recuperar (winback)",IF($O1743="CONVERGENTE","Upgrade / más líneas",IF($O1743="SOLO MÓVIL","Ofrecer fijo + internet (FLBBTV)",IF($O1743="SOLO FIJO / INTERNET","Ofrecer línea móvil Nextphone","Oferta completa (móvil + fijo + internet)"))))</f>
        <v/>
      </c>
      <c r="Q1743">
        <f>$F1743+$H1743+$L1743</f>
        <v/>
      </c>
      <c r="R1743">
        <f>IFERROR(VLOOKUP($A1743,Registros!$B$2:$G$6000,6,0),IFERROR(VLOOKUP($D1743,Winback!$B$2:$C$300,2,0),""))</f>
        <v/>
      </c>
      <c r="S1743">
        <f>IF($E1743=1,"NP","")&amp;IF($G1743=1,"+MOV","")&amp;IF($I1743=1,"+CS","")&amp;IF($K1743=1,"+WB","")</f>
        <v/>
      </c>
      <c r="T1743">
        <f>$E1743+$G1743+$I1743+$K1743</f>
        <v/>
      </c>
    </row>
    <row r="1744">
      <c r="A1744" t="inlineStr">
        <is>
          <t>359330520000</t>
        </is>
      </c>
      <c r="B1744" t="inlineStr">
        <is>
          <t>35933052</t>
        </is>
      </c>
      <c r="C1744" t="inlineStr">
        <is>
          <t>LIDIANIS MARELIS GUTIERREZ VILLARREAL</t>
        </is>
      </c>
      <c r="D1744" t="inlineStr">
        <is>
          <t>LIDIANISMARELISGUTIERREZVILLARREAL</t>
        </is>
      </c>
      <c r="E1744">
        <f>IF(COUNTIFS(Registros!$A$2:$A$6000,"NP",Registros!$B$2:$B$6000,$A1744)&gt;0,1,0)</f>
        <v/>
      </c>
      <c r="F1744">
        <f>IF($E1744=1,SUMIFS(Registros!$F$2:$F$6000,Registros!$A$2:$A$6000,"NP",Registros!$B$2:$B$6000,$A1744),0)</f>
        <v/>
      </c>
      <c r="G1744">
        <f>IF(COUNTIFS(Registros!$A$2:$A$6000,"MOV",Registros!$B$2:$B$6000,$A1744)&gt;0,1,0)</f>
        <v/>
      </c>
      <c r="H1744">
        <f>IF($G1744=1,SUMIFS(Registros!$F$2:$F$6000,Registros!$A$2:$A$6000,"MOV",Registros!$B$2:$B$6000,$A1744),0)</f>
        <v/>
      </c>
      <c r="I1744">
        <f>IF(COUNTIFS(Registros!$A$2:$A$6000,"CS",Registros!$B$2:$B$6000,$A1744)&gt;0,1,0)</f>
        <v/>
      </c>
      <c r="J1744">
        <f>IF($I1744=1,SUMIFS(Registros!$I$2:$I$6000,Registros!$A$2:$A$6000,"CS",Registros!$B$2:$B$6000,$A1744),0)</f>
        <v/>
      </c>
      <c r="K1744">
        <f>IF(COUNTIFS(Winback!$K$2:$K$300,$D1744)&gt;0,1,0)</f>
        <v/>
      </c>
      <c r="L1744">
        <f>IF(AND($K1744=1,LEFT($A1744,3)="WB-"),SUMIFS(Winback!$D$2:$D$300,Winback!$K$2:$K$300,$D1744),0)</f>
        <v/>
      </c>
      <c r="M1744">
        <f>IF(OR($E1744=1,$G1744=1,SUMIFS(Registros!$J$2:$J$6000,Registros!$B$2:$B$6000,$A1744)&gt;0),1,0)</f>
        <v/>
      </c>
      <c r="N1744">
        <f>IF($J1744&gt;0,1,IF(COUNTIFS(Registros!$A$2:$A$6000,"CS",Registros!$B$2:$B$6000,$A1744,Registros!$K$2:$K$6000,"&lt;&gt;")&gt;0,1,0))</f>
        <v/>
      </c>
      <c r="O1744">
        <f>IF(AND($K1744=1,$E1744=0,$G1744=0,$I1744=0),"WINBACK",IF(AND($M1744=1,$N1744&gt;0),"CONVERGENTE",IF($M1744=1,"SOLO MÓVIL",IF($N1744&gt;0,"SOLO FIJO / INTERNET","SIN SERVICIOS"))))</f>
        <v/>
      </c>
      <c r="P1744">
        <f>IF($O1744="WINBACK","Recuperar (winback)",IF($O1744="CONVERGENTE","Upgrade / más líneas",IF($O1744="SOLO MÓVIL","Ofrecer fijo + internet (FLBBTV)",IF($O1744="SOLO FIJO / INTERNET","Ofrecer línea móvil Nextphone","Oferta completa (móvil + fijo + internet)"))))</f>
        <v/>
      </c>
      <c r="Q1744">
        <f>$F1744+$H1744+$L1744</f>
        <v/>
      </c>
      <c r="R1744">
        <f>IFERROR(VLOOKUP($A1744,Registros!$B$2:$G$6000,6,0),IFERROR(VLOOKUP($D1744,Winback!$B$2:$C$300,2,0),""))</f>
        <v/>
      </c>
      <c r="S1744">
        <f>IF($E1744=1,"NP","")&amp;IF($G1744=1,"+MOV","")&amp;IF($I1744=1,"+CS","")&amp;IF($K1744=1,"+WB","")</f>
        <v/>
      </c>
      <c r="T1744">
        <f>$E1744+$G1744+$I1744+$K1744</f>
        <v/>
      </c>
    </row>
    <row r="1745">
      <c r="A1745" t="inlineStr">
        <is>
          <t>351163270000</t>
        </is>
      </c>
      <c r="B1745" t="inlineStr">
        <is>
          <t>35116327</t>
        </is>
      </c>
      <c r="C1745" t="inlineStr">
        <is>
          <t>CARLOS ORTIZ</t>
        </is>
      </c>
      <c r="D1745" t="inlineStr">
        <is>
          <t>CARLOSORTIZ</t>
        </is>
      </c>
      <c r="E1745">
        <f>IF(COUNTIFS(Registros!$A$2:$A$6000,"NP",Registros!$B$2:$B$6000,$A1745)&gt;0,1,0)</f>
        <v/>
      </c>
      <c r="F1745">
        <f>IF($E1745=1,SUMIFS(Registros!$F$2:$F$6000,Registros!$A$2:$A$6000,"NP",Registros!$B$2:$B$6000,$A1745),0)</f>
        <v/>
      </c>
      <c r="G1745">
        <f>IF(COUNTIFS(Registros!$A$2:$A$6000,"MOV",Registros!$B$2:$B$6000,$A1745)&gt;0,1,0)</f>
        <v/>
      </c>
      <c r="H1745">
        <f>IF($G1745=1,SUMIFS(Registros!$F$2:$F$6000,Registros!$A$2:$A$6000,"MOV",Registros!$B$2:$B$6000,$A1745),0)</f>
        <v/>
      </c>
      <c r="I1745">
        <f>IF(COUNTIFS(Registros!$A$2:$A$6000,"CS",Registros!$B$2:$B$6000,$A1745)&gt;0,1,0)</f>
        <v/>
      </c>
      <c r="J1745">
        <f>IF($I1745=1,SUMIFS(Registros!$I$2:$I$6000,Registros!$A$2:$A$6000,"CS",Registros!$B$2:$B$6000,$A1745),0)</f>
        <v/>
      </c>
      <c r="K1745">
        <f>IF(COUNTIFS(Winback!$K$2:$K$300,$D1745)&gt;0,1,0)</f>
        <v/>
      </c>
      <c r="L1745">
        <f>IF(AND($K1745=1,LEFT($A1745,3)="WB-"),SUMIFS(Winback!$D$2:$D$300,Winback!$K$2:$K$300,$D1745),0)</f>
        <v/>
      </c>
      <c r="M1745">
        <f>IF(OR($E1745=1,$G1745=1,SUMIFS(Registros!$J$2:$J$6000,Registros!$B$2:$B$6000,$A1745)&gt;0),1,0)</f>
        <v/>
      </c>
      <c r="N1745">
        <f>IF($J1745&gt;0,1,IF(COUNTIFS(Registros!$A$2:$A$6000,"CS",Registros!$B$2:$B$6000,$A1745,Registros!$K$2:$K$6000,"&lt;&gt;")&gt;0,1,0))</f>
        <v/>
      </c>
      <c r="O1745">
        <f>IF(AND($K1745=1,$E1745=0,$G1745=0,$I1745=0),"WINBACK",IF(AND($M1745=1,$N1745&gt;0),"CONVERGENTE",IF($M1745=1,"SOLO MÓVIL",IF($N1745&gt;0,"SOLO FIJO / INTERNET","SIN SERVICIOS"))))</f>
        <v/>
      </c>
      <c r="P1745">
        <f>IF($O1745="WINBACK","Recuperar (winback)",IF($O1745="CONVERGENTE","Upgrade / más líneas",IF($O1745="SOLO MÓVIL","Ofrecer fijo + internet (FLBBTV)",IF($O1745="SOLO FIJO / INTERNET","Ofrecer línea móvil Nextphone","Oferta completa (móvil + fijo + internet)"))))</f>
        <v/>
      </c>
      <c r="Q1745">
        <f>$F1745+$H1745+$L1745</f>
        <v/>
      </c>
      <c r="R1745">
        <f>IFERROR(VLOOKUP($A1745,Registros!$B$2:$G$6000,6,0),IFERROR(VLOOKUP($D1745,Winback!$B$2:$C$300,2,0),""))</f>
        <v/>
      </c>
      <c r="S1745">
        <f>IF($E1745=1,"NP","")&amp;IF($G1745=1,"+MOV","")&amp;IF($I1745=1,"+CS","")&amp;IF($K1745=1,"+WB","")</f>
        <v/>
      </c>
      <c r="T1745">
        <f>$E1745+$G1745+$I1745+$K1745</f>
        <v/>
      </c>
    </row>
    <row r="1746">
      <c r="A1746" t="inlineStr">
        <is>
          <t>366015450000</t>
        </is>
      </c>
      <c r="B1746" t="inlineStr">
        <is>
          <t>36601545</t>
        </is>
      </c>
      <c r="C1746" t="inlineStr">
        <is>
          <t>JOSE ISABEL CASTRO LOPEZ</t>
        </is>
      </c>
      <c r="D1746" t="inlineStr">
        <is>
          <t>JOSEISABELCASTROLOPEZ</t>
        </is>
      </c>
      <c r="E1746">
        <f>IF(COUNTIFS(Registros!$A$2:$A$6000,"NP",Registros!$B$2:$B$6000,$A1746)&gt;0,1,0)</f>
        <v/>
      </c>
      <c r="F1746">
        <f>IF($E1746=1,SUMIFS(Registros!$F$2:$F$6000,Registros!$A$2:$A$6000,"NP",Registros!$B$2:$B$6000,$A1746),0)</f>
        <v/>
      </c>
      <c r="G1746">
        <f>IF(COUNTIFS(Registros!$A$2:$A$6000,"MOV",Registros!$B$2:$B$6000,$A1746)&gt;0,1,0)</f>
        <v/>
      </c>
      <c r="H1746">
        <f>IF($G1746=1,SUMIFS(Registros!$F$2:$F$6000,Registros!$A$2:$A$6000,"MOV",Registros!$B$2:$B$6000,$A1746),0)</f>
        <v/>
      </c>
      <c r="I1746">
        <f>IF(COUNTIFS(Registros!$A$2:$A$6000,"CS",Registros!$B$2:$B$6000,$A1746)&gt;0,1,0)</f>
        <v/>
      </c>
      <c r="J1746">
        <f>IF($I1746=1,SUMIFS(Registros!$I$2:$I$6000,Registros!$A$2:$A$6000,"CS",Registros!$B$2:$B$6000,$A1746),0)</f>
        <v/>
      </c>
      <c r="K1746">
        <f>IF(COUNTIFS(Winback!$K$2:$K$300,$D1746)&gt;0,1,0)</f>
        <v/>
      </c>
      <c r="L1746">
        <f>IF(AND($K1746=1,LEFT($A1746,3)="WB-"),SUMIFS(Winback!$D$2:$D$300,Winback!$K$2:$K$300,$D1746),0)</f>
        <v/>
      </c>
      <c r="M1746">
        <f>IF(OR($E1746=1,$G1746=1,SUMIFS(Registros!$J$2:$J$6000,Registros!$B$2:$B$6000,$A1746)&gt;0),1,0)</f>
        <v/>
      </c>
      <c r="N1746">
        <f>IF($J1746&gt;0,1,IF(COUNTIFS(Registros!$A$2:$A$6000,"CS",Registros!$B$2:$B$6000,$A1746,Registros!$K$2:$K$6000,"&lt;&gt;")&gt;0,1,0))</f>
        <v/>
      </c>
      <c r="O1746">
        <f>IF(AND($K1746=1,$E1746=0,$G1746=0,$I1746=0),"WINBACK",IF(AND($M1746=1,$N1746&gt;0),"CONVERGENTE",IF($M1746=1,"SOLO MÓVIL",IF($N1746&gt;0,"SOLO FIJO / INTERNET","SIN SERVICIOS"))))</f>
        <v/>
      </c>
      <c r="P1746">
        <f>IF($O1746="WINBACK","Recuperar (winback)",IF($O1746="CONVERGENTE","Upgrade / más líneas",IF($O1746="SOLO MÓVIL","Ofrecer fijo + internet (FLBBTV)",IF($O1746="SOLO FIJO / INTERNET","Ofrecer línea móvil Nextphone","Oferta completa (móvil + fijo + internet)"))))</f>
        <v/>
      </c>
      <c r="Q1746">
        <f>$F1746+$H1746+$L1746</f>
        <v/>
      </c>
      <c r="R1746">
        <f>IFERROR(VLOOKUP($A1746,Registros!$B$2:$G$6000,6,0),IFERROR(VLOOKUP($D1746,Winback!$B$2:$C$300,2,0),""))</f>
        <v/>
      </c>
      <c r="S1746">
        <f>IF($E1746=1,"NP","")&amp;IF($G1746=1,"+MOV","")&amp;IF($I1746=1,"+CS","")&amp;IF($K1746=1,"+WB","")</f>
        <v/>
      </c>
      <c r="T1746">
        <f>$E1746+$G1746+$I1746+$K1746</f>
        <v/>
      </c>
    </row>
    <row r="1747">
      <c r="A1747" t="inlineStr">
        <is>
          <t>365006570000</t>
        </is>
      </c>
      <c r="B1747" t="inlineStr">
        <is>
          <t>36500657</t>
        </is>
      </c>
      <c r="C1747" t="inlineStr">
        <is>
          <t>JORGE PERE</t>
        </is>
      </c>
      <c r="D1747" t="inlineStr">
        <is>
          <t>JORGEPERE</t>
        </is>
      </c>
      <c r="E1747">
        <f>IF(COUNTIFS(Registros!$A$2:$A$6000,"NP",Registros!$B$2:$B$6000,$A1747)&gt;0,1,0)</f>
        <v/>
      </c>
      <c r="F1747">
        <f>IF($E1747=1,SUMIFS(Registros!$F$2:$F$6000,Registros!$A$2:$A$6000,"NP",Registros!$B$2:$B$6000,$A1747),0)</f>
        <v/>
      </c>
      <c r="G1747">
        <f>IF(COUNTIFS(Registros!$A$2:$A$6000,"MOV",Registros!$B$2:$B$6000,$A1747)&gt;0,1,0)</f>
        <v/>
      </c>
      <c r="H1747">
        <f>IF($G1747=1,SUMIFS(Registros!$F$2:$F$6000,Registros!$A$2:$A$6000,"MOV",Registros!$B$2:$B$6000,$A1747),0)</f>
        <v/>
      </c>
      <c r="I1747">
        <f>IF(COUNTIFS(Registros!$A$2:$A$6000,"CS",Registros!$B$2:$B$6000,$A1747)&gt;0,1,0)</f>
        <v/>
      </c>
      <c r="J1747">
        <f>IF($I1747=1,SUMIFS(Registros!$I$2:$I$6000,Registros!$A$2:$A$6000,"CS",Registros!$B$2:$B$6000,$A1747),0)</f>
        <v/>
      </c>
      <c r="K1747">
        <f>IF(COUNTIFS(Winback!$K$2:$K$300,$D1747)&gt;0,1,0)</f>
        <v/>
      </c>
      <c r="L1747">
        <f>IF(AND($K1747=1,LEFT($A1747,3)="WB-"),SUMIFS(Winback!$D$2:$D$300,Winback!$K$2:$K$300,$D1747),0)</f>
        <v/>
      </c>
      <c r="M1747">
        <f>IF(OR($E1747=1,$G1747=1,SUMIFS(Registros!$J$2:$J$6000,Registros!$B$2:$B$6000,$A1747)&gt;0),1,0)</f>
        <v/>
      </c>
      <c r="N1747">
        <f>IF($J1747&gt;0,1,IF(COUNTIFS(Registros!$A$2:$A$6000,"CS",Registros!$B$2:$B$6000,$A1747,Registros!$K$2:$K$6000,"&lt;&gt;")&gt;0,1,0))</f>
        <v/>
      </c>
      <c r="O1747">
        <f>IF(AND($K1747=1,$E1747=0,$G1747=0,$I1747=0),"WINBACK",IF(AND($M1747=1,$N1747&gt;0),"CONVERGENTE",IF($M1747=1,"SOLO MÓVIL",IF($N1747&gt;0,"SOLO FIJO / INTERNET","SIN SERVICIOS"))))</f>
        <v/>
      </c>
      <c r="P1747">
        <f>IF($O1747="WINBACK","Recuperar (winback)",IF($O1747="CONVERGENTE","Upgrade / más líneas",IF($O1747="SOLO MÓVIL","Ofrecer fijo + internet (FLBBTV)",IF($O1747="SOLO FIJO / INTERNET","Ofrecer línea móvil Nextphone","Oferta completa (móvil + fijo + internet)"))))</f>
        <v/>
      </c>
      <c r="Q1747">
        <f>$F1747+$H1747+$L1747</f>
        <v/>
      </c>
      <c r="R1747">
        <f>IFERROR(VLOOKUP($A1747,Registros!$B$2:$G$6000,6,0),IFERROR(VLOOKUP($D1747,Winback!$B$2:$C$300,2,0),""))</f>
        <v/>
      </c>
      <c r="S1747">
        <f>IF($E1747=1,"NP","")&amp;IF($G1747=1,"+MOV","")&amp;IF($I1747=1,"+CS","")&amp;IF($K1747=1,"+WB","")</f>
        <v/>
      </c>
      <c r="T1747">
        <f>$E1747+$G1747+$I1747+$K1747</f>
        <v/>
      </c>
    </row>
    <row r="1748">
      <c r="A1748" t="inlineStr">
        <is>
          <t>358279440000</t>
        </is>
      </c>
      <c r="B1748" t="inlineStr">
        <is>
          <t>35827944</t>
        </is>
      </c>
      <c r="C1748" t="inlineStr">
        <is>
          <t>JESUS ENCARNACION ACEVEDO MARCIAGA</t>
        </is>
      </c>
      <c r="D1748" t="inlineStr">
        <is>
          <t>JESUSENCARNACIONACEVEDOMARCIAGA</t>
        </is>
      </c>
      <c r="E1748">
        <f>IF(COUNTIFS(Registros!$A$2:$A$6000,"NP",Registros!$B$2:$B$6000,$A1748)&gt;0,1,0)</f>
        <v/>
      </c>
      <c r="F1748">
        <f>IF($E1748=1,SUMIFS(Registros!$F$2:$F$6000,Registros!$A$2:$A$6000,"NP",Registros!$B$2:$B$6000,$A1748),0)</f>
        <v/>
      </c>
      <c r="G1748">
        <f>IF(COUNTIFS(Registros!$A$2:$A$6000,"MOV",Registros!$B$2:$B$6000,$A1748)&gt;0,1,0)</f>
        <v/>
      </c>
      <c r="H1748">
        <f>IF($G1748=1,SUMIFS(Registros!$F$2:$F$6000,Registros!$A$2:$A$6000,"MOV",Registros!$B$2:$B$6000,$A1748),0)</f>
        <v/>
      </c>
      <c r="I1748">
        <f>IF(COUNTIFS(Registros!$A$2:$A$6000,"CS",Registros!$B$2:$B$6000,$A1748)&gt;0,1,0)</f>
        <v/>
      </c>
      <c r="J1748">
        <f>IF($I1748=1,SUMIFS(Registros!$I$2:$I$6000,Registros!$A$2:$A$6000,"CS",Registros!$B$2:$B$6000,$A1748),0)</f>
        <v/>
      </c>
      <c r="K1748">
        <f>IF(COUNTIFS(Winback!$K$2:$K$300,$D1748)&gt;0,1,0)</f>
        <v/>
      </c>
      <c r="L1748">
        <f>IF(AND($K1748=1,LEFT($A1748,3)="WB-"),SUMIFS(Winback!$D$2:$D$300,Winback!$K$2:$K$300,$D1748),0)</f>
        <v/>
      </c>
      <c r="M1748">
        <f>IF(OR($E1748=1,$G1748=1,SUMIFS(Registros!$J$2:$J$6000,Registros!$B$2:$B$6000,$A1748)&gt;0),1,0)</f>
        <v/>
      </c>
      <c r="N1748">
        <f>IF($J1748&gt;0,1,IF(COUNTIFS(Registros!$A$2:$A$6000,"CS",Registros!$B$2:$B$6000,$A1748,Registros!$K$2:$K$6000,"&lt;&gt;")&gt;0,1,0))</f>
        <v/>
      </c>
      <c r="O1748">
        <f>IF(AND($K1748=1,$E1748=0,$G1748=0,$I1748=0),"WINBACK",IF(AND($M1748=1,$N1748&gt;0),"CONVERGENTE",IF($M1748=1,"SOLO MÓVIL",IF($N1748&gt;0,"SOLO FIJO / INTERNET","SIN SERVICIOS"))))</f>
        <v/>
      </c>
      <c r="P1748">
        <f>IF($O1748="WINBACK","Recuperar (winback)",IF($O1748="CONVERGENTE","Upgrade / más líneas",IF($O1748="SOLO MÓVIL","Ofrecer fijo + internet (FLBBTV)",IF($O1748="SOLO FIJO / INTERNET","Ofrecer línea móvil Nextphone","Oferta completa (móvil + fijo + internet)"))))</f>
        <v/>
      </c>
      <c r="Q1748">
        <f>$F1748+$H1748+$L1748</f>
        <v/>
      </c>
      <c r="R1748">
        <f>IFERROR(VLOOKUP($A1748,Registros!$B$2:$G$6000,6,0),IFERROR(VLOOKUP($D1748,Winback!$B$2:$C$300,2,0),""))</f>
        <v/>
      </c>
      <c r="S1748">
        <f>IF($E1748=1,"NP","")&amp;IF($G1748=1,"+MOV","")&amp;IF($I1748=1,"+CS","")&amp;IF($K1748=1,"+WB","")</f>
        <v/>
      </c>
      <c r="T1748">
        <f>$E1748+$G1748+$I1748+$K1748</f>
        <v/>
      </c>
    </row>
    <row r="1749">
      <c r="A1749" t="inlineStr">
        <is>
          <t>359106870000</t>
        </is>
      </c>
      <c r="B1749" t="inlineStr">
        <is>
          <t>35910687</t>
        </is>
      </c>
      <c r="C1749" t="inlineStr">
        <is>
          <t>NODIER ALCIDES DE GRACIA CANO</t>
        </is>
      </c>
      <c r="D1749" t="inlineStr">
        <is>
          <t>NODIERALCIDESDEGRACIACANO</t>
        </is>
      </c>
      <c r="E1749">
        <f>IF(COUNTIFS(Registros!$A$2:$A$6000,"NP",Registros!$B$2:$B$6000,$A1749)&gt;0,1,0)</f>
        <v/>
      </c>
      <c r="F1749">
        <f>IF($E1749=1,SUMIFS(Registros!$F$2:$F$6000,Registros!$A$2:$A$6000,"NP",Registros!$B$2:$B$6000,$A1749),0)</f>
        <v/>
      </c>
      <c r="G1749">
        <f>IF(COUNTIFS(Registros!$A$2:$A$6000,"MOV",Registros!$B$2:$B$6000,$A1749)&gt;0,1,0)</f>
        <v/>
      </c>
      <c r="H1749">
        <f>IF($G1749=1,SUMIFS(Registros!$F$2:$F$6000,Registros!$A$2:$A$6000,"MOV",Registros!$B$2:$B$6000,$A1749),0)</f>
        <v/>
      </c>
      <c r="I1749">
        <f>IF(COUNTIFS(Registros!$A$2:$A$6000,"CS",Registros!$B$2:$B$6000,$A1749)&gt;0,1,0)</f>
        <v/>
      </c>
      <c r="J1749">
        <f>IF($I1749=1,SUMIFS(Registros!$I$2:$I$6000,Registros!$A$2:$A$6000,"CS",Registros!$B$2:$B$6000,$A1749),0)</f>
        <v/>
      </c>
      <c r="K1749">
        <f>IF(COUNTIFS(Winback!$K$2:$K$300,$D1749)&gt;0,1,0)</f>
        <v/>
      </c>
      <c r="L1749">
        <f>IF(AND($K1749=1,LEFT($A1749,3)="WB-"),SUMIFS(Winback!$D$2:$D$300,Winback!$K$2:$K$300,$D1749),0)</f>
        <v/>
      </c>
      <c r="M1749">
        <f>IF(OR($E1749=1,$G1749=1,SUMIFS(Registros!$J$2:$J$6000,Registros!$B$2:$B$6000,$A1749)&gt;0),1,0)</f>
        <v/>
      </c>
      <c r="N1749">
        <f>IF($J1749&gt;0,1,IF(COUNTIFS(Registros!$A$2:$A$6000,"CS",Registros!$B$2:$B$6000,$A1749,Registros!$K$2:$K$6000,"&lt;&gt;")&gt;0,1,0))</f>
        <v/>
      </c>
      <c r="O1749">
        <f>IF(AND($K1749=1,$E1749=0,$G1749=0,$I1749=0),"WINBACK",IF(AND($M1749=1,$N1749&gt;0),"CONVERGENTE",IF($M1749=1,"SOLO MÓVIL",IF($N1749&gt;0,"SOLO FIJO / INTERNET","SIN SERVICIOS"))))</f>
        <v/>
      </c>
      <c r="P1749">
        <f>IF($O1749="WINBACK","Recuperar (winback)",IF($O1749="CONVERGENTE","Upgrade / más líneas",IF($O1749="SOLO MÓVIL","Ofrecer fijo + internet (FLBBTV)",IF($O1749="SOLO FIJO / INTERNET","Ofrecer línea móvil Nextphone","Oferta completa (móvil + fijo + internet)"))))</f>
        <v/>
      </c>
      <c r="Q1749">
        <f>$F1749+$H1749+$L1749</f>
        <v/>
      </c>
      <c r="R1749">
        <f>IFERROR(VLOOKUP($A1749,Registros!$B$2:$G$6000,6,0),IFERROR(VLOOKUP($D1749,Winback!$B$2:$C$300,2,0),""))</f>
        <v/>
      </c>
      <c r="S1749">
        <f>IF($E1749=1,"NP","")&amp;IF($G1749=1,"+MOV","")&amp;IF($I1749=1,"+CS","")&amp;IF($K1749=1,"+WB","")</f>
        <v/>
      </c>
      <c r="T1749">
        <f>$E1749+$G1749+$I1749+$K1749</f>
        <v/>
      </c>
    </row>
    <row r="1750">
      <c r="A1750" t="inlineStr">
        <is>
          <t>341467240000</t>
        </is>
      </c>
      <c r="B1750" t="inlineStr">
        <is>
          <t>34146724</t>
        </is>
      </c>
      <c r="C1750" t="inlineStr">
        <is>
          <t>RAUL GARCIA</t>
        </is>
      </c>
      <c r="D1750" t="inlineStr">
        <is>
          <t>RAULGARCIA</t>
        </is>
      </c>
      <c r="E1750">
        <f>IF(COUNTIFS(Registros!$A$2:$A$6000,"NP",Registros!$B$2:$B$6000,$A1750)&gt;0,1,0)</f>
        <v/>
      </c>
      <c r="F1750">
        <f>IF($E1750=1,SUMIFS(Registros!$F$2:$F$6000,Registros!$A$2:$A$6000,"NP",Registros!$B$2:$B$6000,$A1750),0)</f>
        <v/>
      </c>
      <c r="G1750">
        <f>IF(COUNTIFS(Registros!$A$2:$A$6000,"MOV",Registros!$B$2:$B$6000,$A1750)&gt;0,1,0)</f>
        <v/>
      </c>
      <c r="H1750">
        <f>IF($G1750=1,SUMIFS(Registros!$F$2:$F$6000,Registros!$A$2:$A$6000,"MOV",Registros!$B$2:$B$6000,$A1750),0)</f>
        <v/>
      </c>
      <c r="I1750">
        <f>IF(COUNTIFS(Registros!$A$2:$A$6000,"CS",Registros!$B$2:$B$6000,$A1750)&gt;0,1,0)</f>
        <v/>
      </c>
      <c r="J1750">
        <f>IF($I1750=1,SUMIFS(Registros!$I$2:$I$6000,Registros!$A$2:$A$6000,"CS",Registros!$B$2:$B$6000,$A1750),0)</f>
        <v/>
      </c>
      <c r="K1750">
        <f>IF(COUNTIFS(Winback!$K$2:$K$300,$D1750)&gt;0,1,0)</f>
        <v/>
      </c>
      <c r="L1750">
        <f>IF(AND($K1750=1,LEFT($A1750,3)="WB-"),SUMIFS(Winback!$D$2:$D$300,Winback!$K$2:$K$300,$D1750),0)</f>
        <v/>
      </c>
      <c r="M1750">
        <f>IF(OR($E1750=1,$G1750=1,SUMIFS(Registros!$J$2:$J$6000,Registros!$B$2:$B$6000,$A1750)&gt;0),1,0)</f>
        <v/>
      </c>
      <c r="N1750">
        <f>IF($J1750&gt;0,1,IF(COUNTIFS(Registros!$A$2:$A$6000,"CS",Registros!$B$2:$B$6000,$A1750,Registros!$K$2:$K$6000,"&lt;&gt;")&gt;0,1,0))</f>
        <v/>
      </c>
      <c r="O1750">
        <f>IF(AND($K1750=1,$E1750=0,$G1750=0,$I1750=0),"WINBACK",IF(AND($M1750=1,$N1750&gt;0),"CONVERGENTE",IF($M1750=1,"SOLO MÓVIL",IF($N1750&gt;0,"SOLO FIJO / INTERNET","SIN SERVICIOS"))))</f>
        <v/>
      </c>
      <c r="P1750">
        <f>IF($O1750="WINBACK","Recuperar (winback)",IF($O1750="CONVERGENTE","Upgrade / más líneas",IF($O1750="SOLO MÓVIL","Ofrecer fijo + internet (FLBBTV)",IF($O1750="SOLO FIJO / INTERNET","Ofrecer línea móvil Nextphone","Oferta completa (móvil + fijo + internet)"))))</f>
        <v/>
      </c>
      <c r="Q1750">
        <f>$F1750+$H1750+$L1750</f>
        <v/>
      </c>
      <c r="R1750">
        <f>IFERROR(VLOOKUP($A1750,Registros!$B$2:$G$6000,6,0),IFERROR(VLOOKUP($D1750,Winback!$B$2:$C$300,2,0),""))</f>
        <v/>
      </c>
      <c r="S1750">
        <f>IF($E1750=1,"NP","")&amp;IF($G1750=1,"+MOV","")&amp;IF($I1750=1,"+CS","")&amp;IF($K1750=1,"+WB","")</f>
        <v/>
      </c>
      <c r="T1750">
        <f>$E1750+$G1750+$I1750+$K1750</f>
        <v/>
      </c>
    </row>
    <row r="1751">
      <c r="A1751" t="inlineStr">
        <is>
          <t>351223800000</t>
        </is>
      </c>
      <c r="B1751" t="inlineStr">
        <is>
          <t>35122380</t>
        </is>
      </c>
      <c r="C1751" t="inlineStr">
        <is>
          <t>PRISCILA MELENDEZ</t>
        </is>
      </c>
      <c r="D1751" t="inlineStr">
        <is>
          <t>PRISCILAMELENDEZ</t>
        </is>
      </c>
      <c r="E1751">
        <f>IF(COUNTIFS(Registros!$A$2:$A$6000,"NP",Registros!$B$2:$B$6000,$A1751)&gt;0,1,0)</f>
        <v/>
      </c>
      <c r="F1751">
        <f>IF($E1751=1,SUMIFS(Registros!$F$2:$F$6000,Registros!$A$2:$A$6000,"NP",Registros!$B$2:$B$6000,$A1751),0)</f>
        <v/>
      </c>
      <c r="G1751">
        <f>IF(COUNTIFS(Registros!$A$2:$A$6000,"MOV",Registros!$B$2:$B$6000,$A1751)&gt;0,1,0)</f>
        <v/>
      </c>
      <c r="H1751">
        <f>IF($G1751=1,SUMIFS(Registros!$F$2:$F$6000,Registros!$A$2:$A$6000,"MOV",Registros!$B$2:$B$6000,$A1751),0)</f>
        <v/>
      </c>
      <c r="I1751">
        <f>IF(COUNTIFS(Registros!$A$2:$A$6000,"CS",Registros!$B$2:$B$6000,$A1751)&gt;0,1,0)</f>
        <v/>
      </c>
      <c r="J1751">
        <f>IF($I1751=1,SUMIFS(Registros!$I$2:$I$6000,Registros!$A$2:$A$6000,"CS",Registros!$B$2:$B$6000,$A1751),0)</f>
        <v/>
      </c>
      <c r="K1751">
        <f>IF(COUNTIFS(Winback!$K$2:$K$300,$D1751)&gt;0,1,0)</f>
        <v/>
      </c>
      <c r="L1751">
        <f>IF(AND($K1751=1,LEFT($A1751,3)="WB-"),SUMIFS(Winback!$D$2:$D$300,Winback!$K$2:$K$300,$D1751),0)</f>
        <v/>
      </c>
      <c r="M1751">
        <f>IF(OR($E1751=1,$G1751=1,SUMIFS(Registros!$J$2:$J$6000,Registros!$B$2:$B$6000,$A1751)&gt;0),1,0)</f>
        <v/>
      </c>
      <c r="N1751">
        <f>IF($J1751&gt;0,1,IF(COUNTIFS(Registros!$A$2:$A$6000,"CS",Registros!$B$2:$B$6000,$A1751,Registros!$K$2:$K$6000,"&lt;&gt;")&gt;0,1,0))</f>
        <v/>
      </c>
      <c r="O1751">
        <f>IF(AND($K1751=1,$E1751=0,$G1751=0,$I1751=0),"WINBACK",IF(AND($M1751=1,$N1751&gt;0),"CONVERGENTE",IF($M1751=1,"SOLO MÓVIL",IF($N1751&gt;0,"SOLO FIJO / INTERNET","SIN SERVICIOS"))))</f>
        <v/>
      </c>
      <c r="P1751">
        <f>IF($O1751="WINBACK","Recuperar (winback)",IF($O1751="CONVERGENTE","Upgrade / más líneas",IF($O1751="SOLO MÓVIL","Ofrecer fijo + internet (FLBBTV)",IF($O1751="SOLO FIJO / INTERNET","Ofrecer línea móvil Nextphone","Oferta completa (móvil + fijo + internet)"))))</f>
        <v/>
      </c>
      <c r="Q1751">
        <f>$F1751+$H1751+$L1751</f>
        <v/>
      </c>
      <c r="R1751">
        <f>IFERROR(VLOOKUP($A1751,Registros!$B$2:$G$6000,6,0),IFERROR(VLOOKUP($D1751,Winback!$B$2:$C$300,2,0),""))</f>
        <v/>
      </c>
      <c r="S1751">
        <f>IF($E1751=1,"NP","")&amp;IF($G1751=1,"+MOV","")&amp;IF($I1751=1,"+CS","")&amp;IF($K1751=1,"+WB","")</f>
        <v/>
      </c>
      <c r="T1751">
        <f>$E1751+$G1751+$I1751+$K1751</f>
        <v/>
      </c>
    </row>
    <row r="1752">
      <c r="A1752" t="inlineStr">
        <is>
          <t>339224970000</t>
        </is>
      </c>
      <c r="B1752" t="inlineStr">
        <is>
          <t>33922497</t>
        </is>
      </c>
      <c r="C1752" t="inlineStr">
        <is>
          <t>Ricardo Jose Gonzale</t>
        </is>
      </c>
      <c r="D1752" t="inlineStr">
        <is>
          <t>RICARDOJOSEGONZALE</t>
        </is>
      </c>
      <c r="E1752">
        <f>IF(COUNTIFS(Registros!$A$2:$A$6000,"NP",Registros!$B$2:$B$6000,$A1752)&gt;0,1,0)</f>
        <v/>
      </c>
      <c r="F1752">
        <f>IF($E1752=1,SUMIFS(Registros!$F$2:$F$6000,Registros!$A$2:$A$6000,"NP",Registros!$B$2:$B$6000,$A1752),0)</f>
        <v/>
      </c>
      <c r="G1752">
        <f>IF(COUNTIFS(Registros!$A$2:$A$6000,"MOV",Registros!$B$2:$B$6000,$A1752)&gt;0,1,0)</f>
        <v/>
      </c>
      <c r="H1752">
        <f>IF($G1752=1,SUMIFS(Registros!$F$2:$F$6000,Registros!$A$2:$A$6000,"MOV",Registros!$B$2:$B$6000,$A1752),0)</f>
        <v/>
      </c>
      <c r="I1752">
        <f>IF(COUNTIFS(Registros!$A$2:$A$6000,"CS",Registros!$B$2:$B$6000,$A1752)&gt;0,1,0)</f>
        <v/>
      </c>
      <c r="J1752">
        <f>IF($I1752=1,SUMIFS(Registros!$I$2:$I$6000,Registros!$A$2:$A$6000,"CS",Registros!$B$2:$B$6000,$A1752),0)</f>
        <v/>
      </c>
      <c r="K1752">
        <f>IF(COUNTIFS(Winback!$K$2:$K$300,$D1752)&gt;0,1,0)</f>
        <v/>
      </c>
      <c r="L1752">
        <f>IF(AND($K1752=1,LEFT($A1752,3)="WB-"),SUMIFS(Winback!$D$2:$D$300,Winback!$K$2:$K$300,$D1752),0)</f>
        <v/>
      </c>
      <c r="M1752">
        <f>IF(OR($E1752=1,$G1752=1,SUMIFS(Registros!$J$2:$J$6000,Registros!$B$2:$B$6000,$A1752)&gt;0),1,0)</f>
        <v/>
      </c>
      <c r="N1752">
        <f>IF($J1752&gt;0,1,IF(COUNTIFS(Registros!$A$2:$A$6000,"CS",Registros!$B$2:$B$6000,$A1752,Registros!$K$2:$K$6000,"&lt;&gt;")&gt;0,1,0))</f>
        <v/>
      </c>
      <c r="O1752">
        <f>IF(AND($K1752=1,$E1752=0,$G1752=0,$I1752=0),"WINBACK",IF(AND($M1752=1,$N1752&gt;0),"CONVERGENTE",IF($M1752=1,"SOLO MÓVIL",IF($N1752&gt;0,"SOLO FIJO / INTERNET","SIN SERVICIOS"))))</f>
        <v/>
      </c>
      <c r="P1752">
        <f>IF($O1752="WINBACK","Recuperar (winback)",IF($O1752="CONVERGENTE","Upgrade / más líneas",IF($O1752="SOLO MÓVIL","Ofrecer fijo + internet (FLBBTV)",IF($O1752="SOLO FIJO / INTERNET","Ofrecer línea móvil Nextphone","Oferta completa (móvil + fijo + internet)"))))</f>
        <v/>
      </c>
      <c r="Q1752">
        <f>$F1752+$H1752+$L1752</f>
        <v/>
      </c>
      <c r="R1752">
        <f>IFERROR(VLOOKUP($A1752,Registros!$B$2:$G$6000,6,0),IFERROR(VLOOKUP($D1752,Winback!$B$2:$C$300,2,0),""))</f>
        <v/>
      </c>
      <c r="S1752">
        <f>IF($E1752=1,"NP","")&amp;IF($G1752=1,"+MOV","")&amp;IF($I1752=1,"+CS","")&amp;IF($K1752=1,"+WB","")</f>
        <v/>
      </c>
      <c r="T1752">
        <f>$E1752+$G1752+$I1752+$K1752</f>
        <v/>
      </c>
    </row>
    <row r="1753">
      <c r="A1753" t="inlineStr">
        <is>
          <t>353340830000</t>
        </is>
      </c>
      <c r="B1753" t="inlineStr">
        <is>
          <t>35334083</t>
        </is>
      </c>
      <c r="C1753" t="inlineStr">
        <is>
          <t>KENIA M BARRIA M</t>
        </is>
      </c>
      <c r="D1753" t="inlineStr">
        <is>
          <t>KENIAMBARRIAM</t>
        </is>
      </c>
      <c r="E1753">
        <f>IF(COUNTIFS(Registros!$A$2:$A$6000,"NP",Registros!$B$2:$B$6000,$A1753)&gt;0,1,0)</f>
        <v/>
      </c>
      <c r="F1753">
        <f>IF($E1753=1,SUMIFS(Registros!$F$2:$F$6000,Registros!$A$2:$A$6000,"NP",Registros!$B$2:$B$6000,$A1753),0)</f>
        <v/>
      </c>
      <c r="G1753">
        <f>IF(COUNTIFS(Registros!$A$2:$A$6000,"MOV",Registros!$B$2:$B$6000,$A1753)&gt;0,1,0)</f>
        <v/>
      </c>
      <c r="H1753">
        <f>IF($G1753=1,SUMIFS(Registros!$F$2:$F$6000,Registros!$A$2:$A$6000,"MOV",Registros!$B$2:$B$6000,$A1753),0)</f>
        <v/>
      </c>
      <c r="I1753">
        <f>IF(COUNTIFS(Registros!$A$2:$A$6000,"CS",Registros!$B$2:$B$6000,$A1753)&gt;0,1,0)</f>
        <v/>
      </c>
      <c r="J1753">
        <f>IF($I1753=1,SUMIFS(Registros!$I$2:$I$6000,Registros!$A$2:$A$6000,"CS",Registros!$B$2:$B$6000,$A1753),0)</f>
        <v/>
      </c>
      <c r="K1753">
        <f>IF(COUNTIFS(Winback!$K$2:$K$300,$D1753)&gt;0,1,0)</f>
        <v/>
      </c>
      <c r="L1753">
        <f>IF(AND($K1753=1,LEFT($A1753,3)="WB-"),SUMIFS(Winback!$D$2:$D$300,Winback!$K$2:$K$300,$D1753),0)</f>
        <v/>
      </c>
      <c r="M1753">
        <f>IF(OR($E1753=1,$G1753=1,SUMIFS(Registros!$J$2:$J$6000,Registros!$B$2:$B$6000,$A1753)&gt;0),1,0)</f>
        <v/>
      </c>
      <c r="N1753">
        <f>IF($J1753&gt;0,1,IF(COUNTIFS(Registros!$A$2:$A$6000,"CS",Registros!$B$2:$B$6000,$A1753,Registros!$K$2:$K$6000,"&lt;&gt;")&gt;0,1,0))</f>
        <v/>
      </c>
      <c r="O1753">
        <f>IF(AND($K1753=1,$E1753=0,$G1753=0,$I1753=0),"WINBACK",IF(AND($M1753=1,$N1753&gt;0),"CONVERGENTE",IF($M1753=1,"SOLO MÓVIL",IF($N1753&gt;0,"SOLO FIJO / INTERNET","SIN SERVICIOS"))))</f>
        <v/>
      </c>
      <c r="P1753">
        <f>IF($O1753="WINBACK","Recuperar (winback)",IF($O1753="CONVERGENTE","Upgrade / más líneas",IF($O1753="SOLO MÓVIL","Ofrecer fijo + internet (FLBBTV)",IF($O1753="SOLO FIJO / INTERNET","Ofrecer línea móvil Nextphone","Oferta completa (móvil + fijo + internet)"))))</f>
        <v/>
      </c>
      <c r="Q1753">
        <f>$F1753+$H1753+$L1753</f>
        <v/>
      </c>
      <c r="R1753">
        <f>IFERROR(VLOOKUP($A1753,Registros!$B$2:$G$6000,6,0),IFERROR(VLOOKUP($D1753,Winback!$B$2:$C$300,2,0),""))</f>
        <v/>
      </c>
      <c r="S1753">
        <f>IF($E1753=1,"NP","")&amp;IF($G1753=1,"+MOV","")&amp;IF($I1753=1,"+CS","")&amp;IF($K1753=1,"+WB","")</f>
        <v/>
      </c>
      <c r="T1753">
        <f>$E1753+$G1753+$I1753+$K1753</f>
        <v/>
      </c>
    </row>
    <row r="1754">
      <c r="A1754" t="inlineStr">
        <is>
          <t>346199620000</t>
        </is>
      </c>
      <c r="B1754" t="inlineStr">
        <is>
          <t>34619962</t>
        </is>
      </c>
      <c r="C1754" t="inlineStr">
        <is>
          <t>MARTIN ANTONIO VILLAREAL MORENO</t>
        </is>
      </c>
      <c r="D1754" t="inlineStr">
        <is>
          <t>MARTINANTONIOVILLAREALMORENO</t>
        </is>
      </c>
      <c r="E1754">
        <f>IF(COUNTIFS(Registros!$A$2:$A$6000,"NP",Registros!$B$2:$B$6000,$A1754)&gt;0,1,0)</f>
        <v/>
      </c>
      <c r="F1754">
        <f>IF($E1754=1,SUMIFS(Registros!$F$2:$F$6000,Registros!$A$2:$A$6000,"NP",Registros!$B$2:$B$6000,$A1754),0)</f>
        <v/>
      </c>
      <c r="G1754">
        <f>IF(COUNTIFS(Registros!$A$2:$A$6000,"MOV",Registros!$B$2:$B$6000,$A1754)&gt;0,1,0)</f>
        <v/>
      </c>
      <c r="H1754">
        <f>IF($G1754=1,SUMIFS(Registros!$F$2:$F$6000,Registros!$A$2:$A$6000,"MOV",Registros!$B$2:$B$6000,$A1754),0)</f>
        <v/>
      </c>
      <c r="I1754">
        <f>IF(COUNTIFS(Registros!$A$2:$A$6000,"CS",Registros!$B$2:$B$6000,$A1754)&gt;0,1,0)</f>
        <v/>
      </c>
      <c r="J1754">
        <f>IF($I1754=1,SUMIFS(Registros!$I$2:$I$6000,Registros!$A$2:$A$6000,"CS",Registros!$B$2:$B$6000,$A1754),0)</f>
        <v/>
      </c>
      <c r="K1754">
        <f>IF(COUNTIFS(Winback!$K$2:$K$300,$D1754)&gt;0,1,0)</f>
        <v/>
      </c>
      <c r="L1754">
        <f>IF(AND($K1754=1,LEFT($A1754,3)="WB-"),SUMIFS(Winback!$D$2:$D$300,Winback!$K$2:$K$300,$D1754),0)</f>
        <v/>
      </c>
      <c r="M1754">
        <f>IF(OR($E1754=1,$G1754=1,SUMIFS(Registros!$J$2:$J$6000,Registros!$B$2:$B$6000,$A1754)&gt;0),1,0)</f>
        <v/>
      </c>
      <c r="N1754">
        <f>IF($J1754&gt;0,1,IF(COUNTIFS(Registros!$A$2:$A$6000,"CS",Registros!$B$2:$B$6000,$A1754,Registros!$K$2:$K$6000,"&lt;&gt;")&gt;0,1,0))</f>
        <v/>
      </c>
      <c r="O1754">
        <f>IF(AND($K1754=1,$E1754=0,$G1754=0,$I1754=0),"WINBACK",IF(AND($M1754=1,$N1754&gt;0),"CONVERGENTE",IF($M1754=1,"SOLO MÓVIL",IF($N1754&gt;0,"SOLO FIJO / INTERNET","SIN SERVICIOS"))))</f>
        <v/>
      </c>
      <c r="P1754">
        <f>IF($O1754="WINBACK","Recuperar (winback)",IF($O1754="CONVERGENTE","Upgrade / más líneas",IF($O1754="SOLO MÓVIL","Ofrecer fijo + internet (FLBBTV)",IF($O1754="SOLO FIJO / INTERNET","Ofrecer línea móvil Nextphone","Oferta completa (móvil + fijo + internet)"))))</f>
        <v/>
      </c>
      <c r="Q1754">
        <f>$F1754+$H1754+$L1754</f>
        <v/>
      </c>
      <c r="R1754">
        <f>IFERROR(VLOOKUP($A1754,Registros!$B$2:$G$6000,6,0),IFERROR(VLOOKUP($D1754,Winback!$B$2:$C$300,2,0),""))</f>
        <v/>
      </c>
      <c r="S1754">
        <f>IF($E1754=1,"NP","")&amp;IF($G1754=1,"+MOV","")&amp;IF($I1754=1,"+CS","")&amp;IF($K1754=1,"+WB","")</f>
        <v/>
      </c>
      <c r="T1754">
        <f>$E1754+$G1754+$I1754+$K1754</f>
        <v/>
      </c>
    </row>
    <row r="1755">
      <c r="A1755" t="inlineStr">
        <is>
          <t>351064450000</t>
        </is>
      </c>
      <c r="B1755" t="inlineStr">
        <is>
          <t>35106445</t>
        </is>
      </c>
      <c r="C1755" t="inlineStr">
        <is>
          <t>DORIS CARDENAS</t>
        </is>
      </c>
      <c r="D1755" t="inlineStr">
        <is>
          <t>DORISCARDENAS</t>
        </is>
      </c>
      <c r="E1755">
        <f>IF(COUNTIFS(Registros!$A$2:$A$6000,"NP",Registros!$B$2:$B$6000,$A1755)&gt;0,1,0)</f>
        <v/>
      </c>
      <c r="F1755">
        <f>IF($E1755=1,SUMIFS(Registros!$F$2:$F$6000,Registros!$A$2:$A$6000,"NP",Registros!$B$2:$B$6000,$A1755),0)</f>
        <v/>
      </c>
      <c r="G1755">
        <f>IF(COUNTIFS(Registros!$A$2:$A$6000,"MOV",Registros!$B$2:$B$6000,$A1755)&gt;0,1,0)</f>
        <v/>
      </c>
      <c r="H1755">
        <f>IF($G1755=1,SUMIFS(Registros!$F$2:$F$6000,Registros!$A$2:$A$6000,"MOV",Registros!$B$2:$B$6000,$A1755),0)</f>
        <v/>
      </c>
      <c r="I1755">
        <f>IF(COUNTIFS(Registros!$A$2:$A$6000,"CS",Registros!$B$2:$B$6000,$A1755)&gt;0,1,0)</f>
        <v/>
      </c>
      <c r="J1755">
        <f>IF($I1755=1,SUMIFS(Registros!$I$2:$I$6000,Registros!$A$2:$A$6000,"CS",Registros!$B$2:$B$6000,$A1755),0)</f>
        <v/>
      </c>
      <c r="K1755">
        <f>IF(COUNTIFS(Winback!$K$2:$K$300,$D1755)&gt;0,1,0)</f>
        <v/>
      </c>
      <c r="L1755">
        <f>IF(AND($K1755=1,LEFT($A1755,3)="WB-"),SUMIFS(Winback!$D$2:$D$300,Winback!$K$2:$K$300,$D1755),0)</f>
        <v/>
      </c>
      <c r="M1755">
        <f>IF(OR($E1755=1,$G1755=1,SUMIFS(Registros!$J$2:$J$6000,Registros!$B$2:$B$6000,$A1755)&gt;0),1,0)</f>
        <v/>
      </c>
      <c r="N1755">
        <f>IF($J1755&gt;0,1,IF(COUNTIFS(Registros!$A$2:$A$6000,"CS",Registros!$B$2:$B$6000,$A1755,Registros!$K$2:$K$6000,"&lt;&gt;")&gt;0,1,0))</f>
        <v/>
      </c>
      <c r="O1755">
        <f>IF(AND($K1755=1,$E1755=0,$G1755=0,$I1755=0),"WINBACK",IF(AND($M1755=1,$N1755&gt;0),"CONVERGENTE",IF($M1755=1,"SOLO MÓVIL",IF($N1755&gt;0,"SOLO FIJO / INTERNET","SIN SERVICIOS"))))</f>
        <v/>
      </c>
      <c r="P1755">
        <f>IF($O1755="WINBACK","Recuperar (winback)",IF($O1755="CONVERGENTE","Upgrade / más líneas",IF($O1755="SOLO MÓVIL","Ofrecer fijo + internet (FLBBTV)",IF($O1755="SOLO FIJO / INTERNET","Ofrecer línea móvil Nextphone","Oferta completa (móvil + fijo + internet)"))))</f>
        <v/>
      </c>
      <c r="Q1755">
        <f>$F1755+$H1755+$L1755</f>
        <v/>
      </c>
      <c r="R1755">
        <f>IFERROR(VLOOKUP($A1755,Registros!$B$2:$G$6000,6,0),IFERROR(VLOOKUP($D1755,Winback!$B$2:$C$300,2,0),""))</f>
        <v/>
      </c>
      <c r="S1755">
        <f>IF($E1755=1,"NP","")&amp;IF($G1755=1,"+MOV","")&amp;IF($I1755=1,"+CS","")&amp;IF($K1755=1,"+WB","")</f>
        <v/>
      </c>
      <c r="T1755">
        <f>$E1755+$G1755+$I1755+$K1755</f>
        <v/>
      </c>
    </row>
    <row r="1756">
      <c r="A1756" t="inlineStr">
        <is>
          <t>358084510000</t>
        </is>
      </c>
      <c r="B1756" t="inlineStr">
        <is>
          <t>35808451</t>
        </is>
      </c>
      <c r="C1756" t="inlineStr">
        <is>
          <t>DORIS CARDENAS</t>
        </is>
      </c>
      <c r="D1756" t="inlineStr">
        <is>
          <t>DORISCARDENAS</t>
        </is>
      </c>
      <c r="E1756">
        <f>IF(COUNTIFS(Registros!$A$2:$A$6000,"NP",Registros!$B$2:$B$6000,$A1756)&gt;0,1,0)</f>
        <v/>
      </c>
      <c r="F1756">
        <f>IF($E1756=1,SUMIFS(Registros!$F$2:$F$6000,Registros!$A$2:$A$6000,"NP",Registros!$B$2:$B$6000,$A1756),0)</f>
        <v/>
      </c>
      <c r="G1756">
        <f>IF(COUNTIFS(Registros!$A$2:$A$6000,"MOV",Registros!$B$2:$B$6000,$A1756)&gt;0,1,0)</f>
        <v/>
      </c>
      <c r="H1756">
        <f>IF($G1756=1,SUMIFS(Registros!$F$2:$F$6000,Registros!$A$2:$A$6000,"MOV",Registros!$B$2:$B$6000,$A1756),0)</f>
        <v/>
      </c>
      <c r="I1756">
        <f>IF(COUNTIFS(Registros!$A$2:$A$6000,"CS",Registros!$B$2:$B$6000,$A1756)&gt;0,1,0)</f>
        <v/>
      </c>
      <c r="J1756">
        <f>IF($I1756=1,SUMIFS(Registros!$I$2:$I$6000,Registros!$A$2:$A$6000,"CS",Registros!$B$2:$B$6000,$A1756),0)</f>
        <v/>
      </c>
      <c r="K1756">
        <f>IF(COUNTIFS(Winback!$K$2:$K$300,$D1756)&gt;0,1,0)</f>
        <v/>
      </c>
      <c r="L1756">
        <f>IF(AND($K1756=1,LEFT($A1756,3)="WB-"),SUMIFS(Winback!$D$2:$D$300,Winback!$K$2:$K$300,$D1756),0)</f>
        <v/>
      </c>
      <c r="M1756">
        <f>IF(OR($E1756=1,$G1756=1,SUMIFS(Registros!$J$2:$J$6000,Registros!$B$2:$B$6000,$A1756)&gt;0),1,0)</f>
        <v/>
      </c>
      <c r="N1756">
        <f>IF($J1756&gt;0,1,IF(COUNTIFS(Registros!$A$2:$A$6000,"CS",Registros!$B$2:$B$6000,$A1756,Registros!$K$2:$K$6000,"&lt;&gt;")&gt;0,1,0))</f>
        <v/>
      </c>
      <c r="O1756">
        <f>IF(AND($K1756=1,$E1756=0,$G1756=0,$I1756=0),"WINBACK",IF(AND($M1756=1,$N1756&gt;0),"CONVERGENTE",IF($M1756=1,"SOLO MÓVIL",IF($N1756&gt;0,"SOLO FIJO / INTERNET","SIN SERVICIOS"))))</f>
        <v/>
      </c>
      <c r="P1756">
        <f>IF($O1756="WINBACK","Recuperar (winback)",IF($O1756="CONVERGENTE","Upgrade / más líneas",IF($O1756="SOLO MÓVIL","Ofrecer fijo + internet (FLBBTV)",IF($O1756="SOLO FIJO / INTERNET","Ofrecer línea móvil Nextphone","Oferta completa (móvil + fijo + internet)"))))</f>
        <v/>
      </c>
      <c r="Q1756">
        <f>$F1756+$H1756+$L1756</f>
        <v/>
      </c>
      <c r="R1756">
        <f>IFERROR(VLOOKUP($A1756,Registros!$B$2:$G$6000,6,0),IFERROR(VLOOKUP($D1756,Winback!$B$2:$C$300,2,0),""))</f>
        <v/>
      </c>
      <c r="S1756">
        <f>IF($E1756=1,"NP","")&amp;IF($G1756=1,"+MOV","")&amp;IF($I1756=1,"+CS","")&amp;IF($K1756=1,"+WB","")</f>
        <v/>
      </c>
      <c r="T1756">
        <f>$E1756+$G1756+$I1756+$K1756</f>
        <v/>
      </c>
    </row>
    <row r="1757">
      <c r="A1757" t="inlineStr">
        <is>
          <t>358211180000</t>
        </is>
      </c>
      <c r="B1757" t="inlineStr">
        <is>
          <t>35821118</t>
        </is>
      </c>
      <c r="C1757" t="inlineStr">
        <is>
          <t>ELISA ENEIDA DOMINGUEZ DOMINGUEZ</t>
        </is>
      </c>
      <c r="D1757" t="inlineStr">
        <is>
          <t>ELISAENEIDADOMINGUEZDOMINGUEZ</t>
        </is>
      </c>
      <c r="E1757">
        <f>IF(COUNTIFS(Registros!$A$2:$A$6000,"NP",Registros!$B$2:$B$6000,$A1757)&gt;0,1,0)</f>
        <v/>
      </c>
      <c r="F1757">
        <f>IF($E1757=1,SUMIFS(Registros!$F$2:$F$6000,Registros!$A$2:$A$6000,"NP",Registros!$B$2:$B$6000,$A1757),0)</f>
        <v/>
      </c>
      <c r="G1757">
        <f>IF(COUNTIFS(Registros!$A$2:$A$6000,"MOV",Registros!$B$2:$B$6000,$A1757)&gt;0,1,0)</f>
        <v/>
      </c>
      <c r="H1757">
        <f>IF($G1757=1,SUMIFS(Registros!$F$2:$F$6000,Registros!$A$2:$A$6000,"MOV",Registros!$B$2:$B$6000,$A1757),0)</f>
        <v/>
      </c>
      <c r="I1757">
        <f>IF(COUNTIFS(Registros!$A$2:$A$6000,"CS",Registros!$B$2:$B$6000,$A1757)&gt;0,1,0)</f>
        <v/>
      </c>
      <c r="J1757">
        <f>IF($I1757=1,SUMIFS(Registros!$I$2:$I$6000,Registros!$A$2:$A$6000,"CS",Registros!$B$2:$B$6000,$A1757),0)</f>
        <v/>
      </c>
      <c r="K1757">
        <f>IF(COUNTIFS(Winback!$K$2:$K$300,$D1757)&gt;0,1,0)</f>
        <v/>
      </c>
      <c r="L1757">
        <f>IF(AND($K1757=1,LEFT($A1757,3)="WB-"),SUMIFS(Winback!$D$2:$D$300,Winback!$K$2:$K$300,$D1757),0)</f>
        <v/>
      </c>
      <c r="M1757">
        <f>IF(OR($E1757=1,$G1757=1,SUMIFS(Registros!$J$2:$J$6000,Registros!$B$2:$B$6000,$A1757)&gt;0),1,0)</f>
        <v/>
      </c>
      <c r="N1757">
        <f>IF($J1757&gt;0,1,IF(COUNTIFS(Registros!$A$2:$A$6000,"CS",Registros!$B$2:$B$6000,$A1757,Registros!$K$2:$K$6000,"&lt;&gt;")&gt;0,1,0))</f>
        <v/>
      </c>
      <c r="O1757">
        <f>IF(AND($K1757=1,$E1757=0,$G1757=0,$I1757=0),"WINBACK",IF(AND($M1757=1,$N1757&gt;0),"CONVERGENTE",IF($M1757=1,"SOLO MÓVIL",IF($N1757&gt;0,"SOLO FIJO / INTERNET","SIN SERVICIOS"))))</f>
        <v/>
      </c>
      <c r="P1757">
        <f>IF($O1757="WINBACK","Recuperar (winback)",IF($O1757="CONVERGENTE","Upgrade / más líneas",IF($O1757="SOLO MÓVIL","Ofrecer fijo + internet (FLBBTV)",IF($O1757="SOLO FIJO / INTERNET","Ofrecer línea móvil Nextphone","Oferta completa (móvil + fijo + internet)"))))</f>
        <v/>
      </c>
      <c r="Q1757">
        <f>$F1757+$H1757+$L1757</f>
        <v/>
      </c>
      <c r="R1757">
        <f>IFERROR(VLOOKUP($A1757,Registros!$B$2:$G$6000,6,0),IFERROR(VLOOKUP($D1757,Winback!$B$2:$C$300,2,0),""))</f>
        <v/>
      </c>
      <c r="S1757">
        <f>IF($E1757=1,"NP","")&amp;IF($G1757=1,"+MOV","")&amp;IF($I1757=1,"+CS","")&amp;IF($K1757=1,"+WB","")</f>
        <v/>
      </c>
      <c r="T1757">
        <f>$E1757+$G1757+$I1757+$K1757</f>
        <v/>
      </c>
    </row>
    <row r="1758">
      <c r="A1758" t="inlineStr">
        <is>
          <t>334152600000</t>
        </is>
      </c>
      <c r="B1758" t="inlineStr">
        <is>
          <t>33415260</t>
        </is>
      </c>
      <c r="C1758" t="inlineStr">
        <is>
          <t>Mathyuris Odera y Aparicio Corrales</t>
        </is>
      </c>
      <c r="D1758" t="inlineStr">
        <is>
          <t>MATHYURISODERAYAPARICIOCORRALES</t>
        </is>
      </c>
      <c r="E1758">
        <f>IF(COUNTIFS(Registros!$A$2:$A$6000,"NP",Registros!$B$2:$B$6000,$A1758)&gt;0,1,0)</f>
        <v/>
      </c>
      <c r="F1758">
        <f>IF($E1758=1,SUMIFS(Registros!$F$2:$F$6000,Registros!$A$2:$A$6000,"NP",Registros!$B$2:$B$6000,$A1758),0)</f>
        <v/>
      </c>
      <c r="G1758">
        <f>IF(COUNTIFS(Registros!$A$2:$A$6000,"MOV",Registros!$B$2:$B$6000,$A1758)&gt;0,1,0)</f>
        <v/>
      </c>
      <c r="H1758">
        <f>IF($G1758=1,SUMIFS(Registros!$F$2:$F$6000,Registros!$A$2:$A$6000,"MOV",Registros!$B$2:$B$6000,$A1758),0)</f>
        <v/>
      </c>
      <c r="I1758">
        <f>IF(COUNTIFS(Registros!$A$2:$A$6000,"CS",Registros!$B$2:$B$6000,$A1758)&gt;0,1,0)</f>
        <v/>
      </c>
      <c r="J1758">
        <f>IF($I1758=1,SUMIFS(Registros!$I$2:$I$6000,Registros!$A$2:$A$6000,"CS",Registros!$B$2:$B$6000,$A1758),0)</f>
        <v/>
      </c>
      <c r="K1758">
        <f>IF(COUNTIFS(Winback!$K$2:$K$300,$D1758)&gt;0,1,0)</f>
        <v/>
      </c>
      <c r="L1758">
        <f>IF(AND($K1758=1,LEFT($A1758,3)="WB-"),SUMIFS(Winback!$D$2:$D$300,Winback!$K$2:$K$300,$D1758),0)</f>
        <v/>
      </c>
      <c r="M1758">
        <f>IF(OR($E1758=1,$G1758=1,SUMIFS(Registros!$J$2:$J$6000,Registros!$B$2:$B$6000,$A1758)&gt;0),1,0)</f>
        <v/>
      </c>
      <c r="N1758">
        <f>IF($J1758&gt;0,1,IF(COUNTIFS(Registros!$A$2:$A$6000,"CS",Registros!$B$2:$B$6000,$A1758,Registros!$K$2:$K$6000,"&lt;&gt;")&gt;0,1,0))</f>
        <v/>
      </c>
      <c r="O1758">
        <f>IF(AND($K1758=1,$E1758=0,$G1758=0,$I1758=0),"WINBACK",IF(AND($M1758=1,$N1758&gt;0),"CONVERGENTE",IF($M1758=1,"SOLO MÓVIL",IF($N1758&gt;0,"SOLO FIJO / INTERNET","SIN SERVICIOS"))))</f>
        <v/>
      </c>
      <c r="P1758">
        <f>IF($O1758="WINBACK","Recuperar (winback)",IF($O1758="CONVERGENTE","Upgrade / más líneas",IF($O1758="SOLO MÓVIL","Ofrecer fijo + internet (FLBBTV)",IF($O1758="SOLO FIJO / INTERNET","Ofrecer línea móvil Nextphone","Oferta completa (móvil + fijo + internet)"))))</f>
        <v/>
      </c>
      <c r="Q1758">
        <f>$F1758+$H1758+$L1758</f>
        <v/>
      </c>
      <c r="R1758">
        <f>IFERROR(VLOOKUP($A1758,Registros!$B$2:$G$6000,6,0),IFERROR(VLOOKUP($D1758,Winback!$B$2:$C$300,2,0),""))</f>
        <v/>
      </c>
      <c r="S1758">
        <f>IF($E1758=1,"NP","")&amp;IF($G1758=1,"+MOV","")&amp;IF($I1758=1,"+CS","")&amp;IF($K1758=1,"+WB","")</f>
        <v/>
      </c>
      <c r="T1758">
        <f>$E1758+$G1758+$I1758+$K1758</f>
        <v/>
      </c>
    </row>
    <row r="1759">
      <c r="A1759" t="inlineStr">
        <is>
          <t>361004130000</t>
        </is>
      </c>
      <c r="B1759" t="inlineStr">
        <is>
          <t>36100413</t>
        </is>
      </c>
      <c r="C1759" t="inlineStr">
        <is>
          <t>CARLOS EMANUEL BATISTA DOMINGUEZ</t>
        </is>
      </c>
      <c r="D1759" t="inlineStr">
        <is>
          <t>CARLOSEMANUELBATISTADOMINGUEZ</t>
        </is>
      </c>
      <c r="E1759">
        <f>IF(COUNTIFS(Registros!$A$2:$A$6000,"NP",Registros!$B$2:$B$6000,$A1759)&gt;0,1,0)</f>
        <v/>
      </c>
      <c r="F1759">
        <f>IF($E1759=1,SUMIFS(Registros!$F$2:$F$6000,Registros!$A$2:$A$6000,"NP",Registros!$B$2:$B$6000,$A1759),0)</f>
        <v/>
      </c>
      <c r="G1759">
        <f>IF(COUNTIFS(Registros!$A$2:$A$6000,"MOV",Registros!$B$2:$B$6000,$A1759)&gt;0,1,0)</f>
        <v/>
      </c>
      <c r="H1759">
        <f>IF($G1759=1,SUMIFS(Registros!$F$2:$F$6000,Registros!$A$2:$A$6000,"MOV",Registros!$B$2:$B$6000,$A1759),0)</f>
        <v/>
      </c>
      <c r="I1759">
        <f>IF(COUNTIFS(Registros!$A$2:$A$6000,"CS",Registros!$B$2:$B$6000,$A1759)&gt;0,1,0)</f>
        <v/>
      </c>
      <c r="J1759">
        <f>IF($I1759=1,SUMIFS(Registros!$I$2:$I$6000,Registros!$A$2:$A$6000,"CS",Registros!$B$2:$B$6000,$A1759),0)</f>
        <v/>
      </c>
      <c r="K1759">
        <f>IF(COUNTIFS(Winback!$K$2:$K$300,$D1759)&gt;0,1,0)</f>
        <v/>
      </c>
      <c r="L1759">
        <f>IF(AND($K1759=1,LEFT($A1759,3)="WB-"),SUMIFS(Winback!$D$2:$D$300,Winback!$K$2:$K$300,$D1759),0)</f>
        <v/>
      </c>
      <c r="M1759">
        <f>IF(OR($E1759=1,$G1759=1,SUMIFS(Registros!$J$2:$J$6000,Registros!$B$2:$B$6000,$A1759)&gt;0),1,0)</f>
        <v/>
      </c>
      <c r="N1759">
        <f>IF($J1759&gt;0,1,IF(COUNTIFS(Registros!$A$2:$A$6000,"CS",Registros!$B$2:$B$6000,$A1759,Registros!$K$2:$K$6000,"&lt;&gt;")&gt;0,1,0))</f>
        <v/>
      </c>
      <c r="O1759">
        <f>IF(AND($K1759=1,$E1759=0,$G1759=0,$I1759=0),"WINBACK",IF(AND($M1759=1,$N1759&gt;0),"CONVERGENTE",IF($M1759=1,"SOLO MÓVIL",IF($N1759&gt;0,"SOLO FIJO / INTERNET","SIN SERVICIOS"))))</f>
        <v/>
      </c>
      <c r="P1759">
        <f>IF($O1759="WINBACK","Recuperar (winback)",IF($O1759="CONVERGENTE","Upgrade / más líneas",IF($O1759="SOLO MÓVIL","Ofrecer fijo + internet (FLBBTV)",IF($O1759="SOLO FIJO / INTERNET","Ofrecer línea móvil Nextphone","Oferta completa (móvil + fijo + internet)"))))</f>
        <v/>
      </c>
      <c r="Q1759">
        <f>$F1759+$H1759+$L1759</f>
        <v/>
      </c>
      <c r="R1759">
        <f>IFERROR(VLOOKUP($A1759,Registros!$B$2:$G$6000,6,0),IFERROR(VLOOKUP($D1759,Winback!$B$2:$C$300,2,0),""))</f>
        <v/>
      </c>
      <c r="S1759">
        <f>IF($E1759=1,"NP","")&amp;IF($G1759=1,"+MOV","")&amp;IF($I1759=1,"+CS","")&amp;IF($K1759=1,"+WB","")</f>
        <v/>
      </c>
      <c r="T1759">
        <f>$E1759+$G1759+$I1759+$K1759</f>
        <v/>
      </c>
    </row>
    <row r="1760">
      <c r="A1760" t="inlineStr">
        <is>
          <t>357351120000</t>
        </is>
      </c>
      <c r="B1760" t="inlineStr">
        <is>
          <t>35735112</t>
        </is>
      </c>
      <c r="C1760" t="inlineStr">
        <is>
          <t>ISABEL IVETH GONZALEZ URENA</t>
        </is>
      </c>
      <c r="D1760" t="inlineStr">
        <is>
          <t>ISABELIVETHGONZALEZURENA</t>
        </is>
      </c>
      <c r="E1760">
        <f>IF(COUNTIFS(Registros!$A$2:$A$6000,"NP",Registros!$B$2:$B$6000,$A1760)&gt;0,1,0)</f>
        <v/>
      </c>
      <c r="F1760">
        <f>IF($E1760=1,SUMIFS(Registros!$F$2:$F$6000,Registros!$A$2:$A$6000,"NP",Registros!$B$2:$B$6000,$A1760),0)</f>
        <v/>
      </c>
      <c r="G1760">
        <f>IF(COUNTIFS(Registros!$A$2:$A$6000,"MOV",Registros!$B$2:$B$6000,$A1760)&gt;0,1,0)</f>
        <v/>
      </c>
      <c r="H1760">
        <f>IF($G1760=1,SUMIFS(Registros!$F$2:$F$6000,Registros!$A$2:$A$6000,"MOV",Registros!$B$2:$B$6000,$A1760),0)</f>
        <v/>
      </c>
      <c r="I1760">
        <f>IF(COUNTIFS(Registros!$A$2:$A$6000,"CS",Registros!$B$2:$B$6000,$A1760)&gt;0,1,0)</f>
        <v/>
      </c>
      <c r="J1760">
        <f>IF($I1760=1,SUMIFS(Registros!$I$2:$I$6000,Registros!$A$2:$A$6000,"CS",Registros!$B$2:$B$6000,$A1760),0)</f>
        <v/>
      </c>
      <c r="K1760">
        <f>IF(COUNTIFS(Winback!$K$2:$K$300,$D1760)&gt;0,1,0)</f>
        <v/>
      </c>
      <c r="L1760">
        <f>IF(AND($K1760=1,LEFT($A1760,3)="WB-"),SUMIFS(Winback!$D$2:$D$300,Winback!$K$2:$K$300,$D1760),0)</f>
        <v/>
      </c>
      <c r="M1760">
        <f>IF(OR($E1760=1,$G1760=1,SUMIFS(Registros!$J$2:$J$6000,Registros!$B$2:$B$6000,$A1760)&gt;0),1,0)</f>
        <v/>
      </c>
      <c r="N1760">
        <f>IF($J1760&gt;0,1,IF(COUNTIFS(Registros!$A$2:$A$6000,"CS",Registros!$B$2:$B$6000,$A1760,Registros!$K$2:$K$6000,"&lt;&gt;")&gt;0,1,0))</f>
        <v/>
      </c>
      <c r="O1760">
        <f>IF(AND($K1760=1,$E1760=0,$G1760=0,$I1760=0),"WINBACK",IF(AND($M1760=1,$N1760&gt;0),"CONVERGENTE",IF($M1760=1,"SOLO MÓVIL",IF($N1760&gt;0,"SOLO FIJO / INTERNET","SIN SERVICIOS"))))</f>
        <v/>
      </c>
      <c r="P1760">
        <f>IF($O1760="WINBACK","Recuperar (winback)",IF($O1760="CONVERGENTE","Upgrade / más líneas",IF($O1760="SOLO MÓVIL","Ofrecer fijo + internet (FLBBTV)",IF($O1760="SOLO FIJO / INTERNET","Ofrecer línea móvil Nextphone","Oferta completa (móvil + fijo + internet)"))))</f>
        <v/>
      </c>
      <c r="Q1760">
        <f>$F1760+$H1760+$L1760</f>
        <v/>
      </c>
      <c r="R1760">
        <f>IFERROR(VLOOKUP($A1760,Registros!$B$2:$G$6000,6,0),IFERROR(VLOOKUP($D1760,Winback!$B$2:$C$300,2,0),""))</f>
        <v/>
      </c>
      <c r="S1760">
        <f>IF($E1760=1,"NP","")&amp;IF($G1760=1,"+MOV","")&amp;IF($I1760=1,"+CS","")&amp;IF($K1760=1,"+WB","")</f>
        <v/>
      </c>
      <c r="T1760">
        <f>$E1760+$G1760+$I1760+$K1760</f>
        <v/>
      </c>
    </row>
    <row r="1761">
      <c r="A1761" t="inlineStr">
        <is>
          <t>356213450000</t>
        </is>
      </c>
      <c r="B1761" t="inlineStr">
        <is>
          <t>35621345</t>
        </is>
      </c>
      <c r="C1761" t="inlineStr">
        <is>
          <t>KATHERIN YISSELL QUINTERO DOMINGUEZ</t>
        </is>
      </c>
      <c r="D1761" t="inlineStr">
        <is>
          <t>KATHERINYISSELLQUINTERODOMINGUEZ</t>
        </is>
      </c>
      <c r="E1761">
        <f>IF(COUNTIFS(Registros!$A$2:$A$6000,"NP",Registros!$B$2:$B$6000,$A1761)&gt;0,1,0)</f>
        <v/>
      </c>
      <c r="F1761">
        <f>IF($E1761=1,SUMIFS(Registros!$F$2:$F$6000,Registros!$A$2:$A$6000,"NP",Registros!$B$2:$B$6000,$A1761),0)</f>
        <v/>
      </c>
      <c r="G1761">
        <f>IF(COUNTIFS(Registros!$A$2:$A$6000,"MOV",Registros!$B$2:$B$6000,$A1761)&gt;0,1,0)</f>
        <v/>
      </c>
      <c r="H1761">
        <f>IF($G1761=1,SUMIFS(Registros!$F$2:$F$6000,Registros!$A$2:$A$6000,"MOV",Registros!$B$2:$B$6000,$A1761),0)</f>
        <v/>
      </c>
      <c r="I1761">
        <f>IF(COUNTIFS(Registros!$A$2:$A$6000,"CS",Registros!$B$2:$B$6000,$A1761)&gt;0,1,0)</f>
        <v/>
      </c>
      <c r="J1761">
        <f>IF($I1761=1,SUMIFS(Registros!$I$2:$I$6000,Registros!$A$2:$A$6000,"CS",Registros!$B$2:$B$6000,$A1761),0)</f>
        <v/>
      </c>
      <c r="K1761">
        <f>IF(COUNTIFS(Winback!$K$2:$K$300,$D1761)&gt;0,1,0)</f>
        <v/>
      </c>
      <c r="L1761">
        <f>IF(AND($K1761=1,LEFT($A1761,3)="WB-"),SUMIFS(Winback!$D$2:$D$300,Winback!$K$2:$K$300,$D1761),0)</f>
        <v/>
      </c>
      <c r="M1761">
        <f>IF(OR($E1761=1,$G1761=1,SUMIFS(Registros!$J$2:$J$6000,Registros!$B$2:$B$6000,$A1761)&gt;0),1,0)</f>
        <v/>
      </c>
      <c r="N1761">
        <f>IF($J1761&gt;0,1,IF(COUNTIFS(Registros!$A$2:$A$6000,"CS",Registros!$B$2:$B$6000,$A1761,Registros!$K$2:$K$6000,"&lt;&gt;")&gt;0,1,0))</f>
        <v/>
      </c>
      <c r="O1761">
        <f>IF(AND($K1761=1,$E1761=0,$G1761=0,$I1761=0),"WINBACK",IF(AND($M1761=1,$N1761&gt;0),"CONVERGENTE",IF($M1761=1,"SOLO MÓVIL",IF($N1761&gt;0,"SOLO FIJO / INTERNET","SIN SERVICIOS"))))</f>
        <v/>
      </c>
      <c r="P1761">
        <f>IF($O1761="WINBACK","Recuperar (winback)",IF($O1761="CONVERGENTE","Upgrade / más líneas",IF($O1761="SOLO MÓVIL","Ofrecer fijo + internet (FLBBTV)",IF($O1761="SOLO FIJO / INTERNET","Ofrecer línea móvil Nextphone","Oferta completa (móvil + fijo + internet)"))))</f>
        <v/>
      </c>
      <c r="Q1761">
        <f>$F1761+$H1761+$L1761</f>
        <v/>
      </c>
      <c r="R1761">
        <f>IFERROR(VLOOKUP($A1761,Registros!$B$2:$G$6000,6,0),IFERROR(VLOOKUP($D1761,Winback!$B$2:$C$300,2,0),""))</f>
        <v/>
      </c>
      <c r="S1761">
        <f>IF($E1761=1,"NP","")&amp;IF($G1761=1,"+MOV","")&amp;IF($I1761=1,"+CS","")&amp;IF($K1761=1,"+WB","")</f>
        <v/>
      </c>
      <c r="T1761">
        <f>$E1761+$G1761+$I1761+$K1761</f>
        <v/>
      </c>
    </row>
    <row r="1762">
      <c r="A1762" t="inlineStr">
        <is>
          <t>356287900000</t>
        </is>
      </c>
      <c r="B1762" t="inlineStr">
        <is>
          <t>35628790</t>
        </is>
      </c>
      <c r="C1762" t="inlineStr">
        <is>
          <t>MODESTO ARMANDO SÁEZ MORENO</t>
        </is>
      </c>
      <c r="D1762" t="inlineStr">
        <is>
          <t>MODESTOARMANDOSAEZMORENO</t>
        </is>
      </c>
      <c r="E1762">
        <f>IF(COUNTIFS(Registros!$A$2:$A$6000,"NP",Registros!$B$2:$B$6000,$A1762)&gt;0,1,0)</f>
        <v/>
      </c>
      <c r="F1762">
        <f>IF($E1762=1,SUMIFS(Registros!$F$2:$F$6000,Registros!$A$2:$A$6000,"NP",Registros!$B$2:$B$6000,$A1762),0)</f>
        <v/>
      </c>
      <c r="G1762">
        <f>IF(COUNTIFS(Registros!$A$2:$A$6000,"MOV",Registros!$B$2:$B$6000,$A1762)&gt;0,1,0)</f>
        <v/>
      </c>
      <c r="H1762">
        <f>IF($G1762=1,SUMIFS(Registros!$F$2:$F$6000,Registros!$A$2:$A$6000,"MOV",Registros!$B$2:$B$6000,$A1762),0)</f>
        <v/>
      </c>
      <c r="I1762">
        <f>IF(COUNTIFS(Registros!$A$2:$A$6000,"CS",Registros!$B$2:$B$6000,$A1762)&gt;0,1,0)</f>
        <v/>
      </c>
      <c r="J1762">
        <f>IF($I1762=1,SUMIFS(Registros!$I$2:$I$6000,Registros!$A$2:$A$6000,"CS",Registros!$B$2:$B$6000,$A1762),0)</f>
        <v/>
      </c>
      <c r="K1762">
        <f>IF(COUNTIFS(Winback!$K$2:$K$300,$D1762)&gt;0,1,0)</f>
        <v/>
      </c>
      <c r="L1762">
        <f>IF(AND($K1762=1,LEFT($A1762,3)="WB-"),SUMIFS(Winback!$D$2:$D$300,Winback!$K$2:$K$300,$D1762),0)</f>
        <v/>
      </c>
      <c r="M1762">
        <f>IF(OR($E1762=1,$G1762=1,SUMIFS(Registros!$J$2:$J$6000,Registros!$B$2:$B$6000,$A1762)&gt;0),1,0)</f>
        <v/>
      </c>
      <c r="N1762">
        <f>IF($J1762&gt;0,1,IF(COUNTIFS(Registros!$A$2:$A$6000,"CS",Registros!$B$2:$B$6000,$A1762,Registros!$K$2:$K$6000,"&lt;&gt;")&gt;0,1,0))</f>
        <v/>
      </c>
      <c r="O1762">
        <f>IF(AND($K1762=1,$E1762=0,$G1762=0,$I1762=0),"WINBACK",IF(AND($M1762=1,$N1762&gt;0),"CONVERGENTE",IF($M1762=1,"SOLO MÓVIL",IF($N1762&gt;0,"SOLO FIJO / INTERNET","SIN SERVICIOS"))))</f>
        <v/>
      </c>
      <c r="P1762">
        <f>IF($O1762="WINBACK","Recuperar (winback)",IF($O1762="CONVERGENTE","Upgrade / más líneas",IF($O1762="SOLO MÓVIL","Ofrecer fijo + internet (FLBBTV)",IF($O1762="SOLO FIJO / INTERNET","Ofrecer línea móvil Nextphone","Oferta completa (móvil + fijo + internet)"))))</f>
        <v/>
      </c>
      <c r="Q1762">
        <f>$F1762+$H1762+$L1762</f>
        <v/>
      </c>
      <c r="R1762">
        <f>IFERROR(VLOOKUP($A1762,Registros!$B$2:$G$6000,6,0),IFERROR(VLOOKUP($D1762,Winback!$B$2:$C$300,2,0),""))</f>
        <v/>
      </c>
      <c r="S1762">
        <f>IF($E1762=1,"NP","")&amp;IF($G1762=1,"+MOV","")&amp;IF($I1762=1,"+CS","")&amp;IF($K1762=1,"+WB","")</f>
        <v/>
      </c>
      <c r="T1762">
        <f>$E1762+$G1762+$I1762+$K1762</f>
        <v/>
      </c>
    </row>
    <row r="1763">
      <c r="A1763" t="inlineStr">
        <is>
          <t>351185490000</t>
        </is>
      </c>
      <c r="B1763" t="inlineStr">
        <is>
          <t>35118549</t>
        </is>
      </c>
      <c r="C1763" t="inlineStr">
        <is>
          <t>MELINA RIVERA</t>
        </is>
      </c>
      <c r="D1763" t="inlineStr">
        <is>
          <t>MELINARIVERA</t>
        </is>
      </c>
      <c r="E1763">
        <f>IF(COUNTIFS(Registros!$A$2:$A$6000,"NP",Registros!$B$2:$B$6000,$A1763)&gt;0,1,0)</f>
        <v/>
      </c>
      <c r="F1763">
        <f>IF($E1763=1,SUMIFS(Registros!$F$2:$F$6000,Registros!$A$2:$A$6000,"NP",Registros!$B$2:$B$6000,$A1763),0)</f>
        <v/>
      </c>
      <c r="G1763">
        <f>IF(COUNTIFS(Registros!$A$2:$A$6000,"MOV",Registros!$B$2:$B$6000,$A1763)&gt;0,1,0)</f>
        <v/>
      </c>
      <c r="H1763">
        <f>IF($G1763=1,SUMIFS(Registros!$F$2:$F$6000,Registros!$A$2:$A$6000,"MOV",Registros!$B$2:$B$6000,$A1763),0)</f>
        <v/>
      </c>
      <c r="I1763">
        <f>IF(COUNTIFS(Registros!$A$2:$A$6000,"CS",Registros!$B$2:$B$6000,$A1763)&gt;0,1,0)</f>
        <v/>
      </c>
      <c r="J1763">
        <f>IF($I1763=1,SUMIFS(Registros!$I$2:$I$6000,Registros!$A$2:$A$6000,"CS",Registros!$B$2:$B$6000,$A1763),0)</f>
        <v/>
      </c>
      <c r="K1763">
        <f>IF(COUNTIFS(Winback!$K$2:$K$300,$D1763)&gt;0,1,0)</f>
        <v/>
      </c>
      <c r="L1763">
        <f>IF(AND($K1763=1,LEFT($A1763,3)="WB-"),SUMIFS(Winback!$D$2:$D$300,Winback!$K$2:$K$300,$D1763),0)</f>
        <v/>
      </c>
      <c r="M1763">
        <f>IF(OR($E1763=1,$G1763=1,SUMIFS(Registros!$J$2:$J$6000,Registros!$B$2:$B$6000,$A1763)&gt;0),1,0)</f>
        <v/>
      </c>
      <c r="N1763">
        <f>IF($J1763&gt;0,1,IF(COUNTIFS(Registros!$A$2:$A$6000,"CS",Registros!$B$2:$B$6000,$A1763,Registros!$K$2:$K$6000,"&lt;&gt;")&gt;0,1,0))</f>
        <v/>
      </c>
      <c r="O1763">
        <f>IF(AND($K1763=1,$E1763=0,$G1763=0,$I1763=0),"WINBACK",IF(AND($M1763=1,$N1763&gt;0),"CONVERGENTE",IF($M1763=1,"SOLO MÓVIL",IF($N1763&gt;0,"SOLO FIJO / INTERNET","SIN SERVICIOS"))))</f>
        <v/>
      </c>
      <c r="P1763">
        <f>IF($O1763="WINBACK","Recuperar (winback)",IF($O1763="CONVERGENTE","Upgrade / más líneas",IF($O1763="SOLO MÓVIL","Ofrecer fijo + internet (FLBBTV)",IF($O1763="SOLO FIJO / INTERNET","Ofrecer línea móvil Nextphone","Oferta completa (móvil + fijo + internet)"))))</f>
        <v/>
      </c>
      <c r="Q1763">
        <f>$F1763+$H1763+$L1763</f>
        <v/>
      </c>
      <c r="R1763">
        <f>IFERROR(VLOOKUP($A1763,Registros!$B$2:$G$6000,6,0),IFERROR(VLOOKUP($D1763,Winback!$B$2:$C$300,2,0),""))</f>
        <v/>
      </c>
      <c r="S1763">
        <f>IF($E1763=1,"NP","")&amp;IF($G1763=1,"+MOV","")&amp;IF($I1763=1,"+CS","")&amp;IF($K1763=1,"+WB","")</f>
        <v/>
      </c>
      <c r="T1763">
        <f>$E1763+$G1763+$I1763+$K1763</f>
        <v/>
      </c>
    </row>
    <row r="1764">
      <c r="A1764" t="inlineStr">
        <is>
          <t>354129860000</t>
        </is>
      </c>
      <c r="B1764" t="inlineStr">
        <is>
          <t>35412986</t>
        </is>
      </c>
      <c r="C1764" t="inlineStr">
        <is>
          <t>MELINA DEL CID</t>
        </is>
      </c>
      <c r="D1764" t="inlineStr">
        <is>
          <t>MELINADELCID</t>
        </is>
      </c>
      <c r="E1764">
        <f>IF(COUNTIFS(Registros!$A$2:$A$6000,"NP",Registros!$B$2:$B$6000,$A1764)&gt;0,1,0)</f>
        <v/>
      </c>
      <c r="F1764">
        <f>IF($E1764=1,SUMIFS(Registros!$F$2:$F$6000,Registros!$A$2:$A$6000,"NP",Registros!$B$2:$B$6000,$A1764),0)</f>
        <v/>
      </c>
      <c r="G1764">
        <f>IF(COUNTIFS(Registros!$A$2:$A$6000,"MOV",Registros!$B$2:$B$6000,$A1764)&gt;0,1,0)</f>
        <v/>
      </c>
      <c r="H1764">
        <f>IF($G1764=1,SUMIFS(Registros!$F$2:$F$6000,Registros!$A$2:$A$6000,"MOV",Registros!$B$2:$B$6000,$A1764),0)</f>
        <v/>
      </c>
      <c r="I1764">
        <f>IF(COUNTIFS(Registros!$A$2:$A$6000,"CS",Registros!$B$2:$B$6000,$A1764)&gt;0,1,0)</f>
        <v/>
      </c>
      <c r="J1764">
        <f>IF($I1764=1,SUMIFS(Registros!$I$2:$I$6000,Registros!$A$2:$A$6000,"CS",Registros!$B$2:$B$6000,$A1764),0)</f>
        <v/>
      </c>
      <c r="K1764">
        <f>IF(COUNTIFS(Winback!$K$2:$K$300,$D1764)&gt;0,1,0)</f>
        <v/>
      </c>
      <c r="L1764">
        <f>IF(AND($K1764=1,LEFT($A1764,3)="WB-"),SUMIFS(Winback!$D$2:$D$300,Winback!$K$2:$K$300,$D1764),0)</f>
        <v/>
      </c>
      <c r="M1764">
        <f>IF(OR($E1764=1,$G1764=1,SUMIFS(Registros!$J$2:$J$6000,Registros!$B$2:$B$6000,$A1764)&gt;0),1,0)</f>
        <v/>
      </c>
      <c r="N1764">
        <f>IF($J1764&gt;0,1,IF(COUNTIFS(Registros!$A$2:$A$6000,"CS",Registros!$B$2:$B$6000,$A1764,Registros!$K$2:$K$6000,"&lt;&gt;")&gt;0,1,0))</f>
        <v/>
      </c>
      <c r="O1764">
        <f>IF(AND($K1764=1,$E1764=0,$G1764=0,$I1764=0),"WINBACK",IF(AND($M1764=1,$N1764&gt;0),"CONVERGENTE",IF($M1764=1,"SOLO MÓVIL",IF($N1764&gt;0,"SOLO FIJO / INTERNET","SIN SERVICIOS"))))</f>
        <v/>
      </c>
      <c r="P1764">
        <f>IF($O1764="WINBACK","Recuperar (winback)",IF($O1764="CONVERGENTE","Upgrade / más líneas",IF($O1764="SOLO MÓVIL","Ofrecer fijo + internet (FLBBTV)",IF($O1764="SOLO FIJO / INTERNET","Ofrecer línea móvil Nextphone","Oferta completa (móvil + fijo + internet)"))))</f>
        <v/>
      </c>
      <c r="Q1764">
        <f>$F1764+$H1764+$L1764</f>
        <v/>
      </c>
      <c r="R1764">
        <f>IFERROR(VLOOKUP($A1764,Registros!$B$2:$G$6000,6,0),IFERROR(VLOOKUP($D1764,Winback!$B$2:$C$300,2,0),""))</f>
        <v/>
      </c>
      <c r="S1764">
        <f>IF($E1764=1,"NP","")&amp;IF($G1764=1,"+MOV","")&amp;IF($I1764=1,"+CS","")&amp;IF($K1764=1,"+WB","")</f>
        <v/>
      </c>
      <c r="T1764">
        <f>$E1764+$G1764+$I1764+$K1764</f>
        <v/>
      </c>
    </row>
    <row r="1765">
      <c r="A1765" t="inlineStr">
        <is>
          <t>359091190000</t>
        </is>
      </c>
      <c r="B1765" t="inlineStr">
        <is>
          <t>35909119</t>
        </is>
      </c>
      <c r="C1765" t="inlineStr">
        <is>
          <t>ASTOLFO ARROCHA</t>
        </is>
      </c>
      <c r="D1765" t="inlineStr">
        <is>
          <t>ASTOLFOARROCHA</t>
        </is>
      </c>
      <c r="E1765">
        <f>IF(COUNTIFS(Registros!$A$2:$A$6000,"NP",Registros!$B$2:$B$6000,$A1765)&gt;0,1,0)</f>
        <v/>
      </c>
      <c r="F1765">
        <f>IF($E1765=1,SUMIFS(Registros!$F$2:$F$6000,Registros!$A$2:$A$6000,"NP",Registros!$B$2:$B$6000,$A1765),0)</f>
        <v/>
      </c>
      <c r="G1765">
        <f>IF(COUNTIFS(Registros!$A$2:$A$6000,"MOV",Registros!$B$2:$B$6000,$A1765)&gt;0,1,0)</f>
        <v/>
      </c>
      <c r="H1765">
        <f>IF($G1765=1,SUMIFS(Registros!$F$2:$F$6000,Registros!$A$2:$A$6000,"MOV",Registros!$B$2:$B$6000,$A1765),0)</f>
        <v/>
      </c>
      <c r="I1765">
        <f>IF(COUNTIFS(Registros!$A$2:$A$6000,"CS",Registros!$B$2:$B$6000,$A1765)&gt;0,1,0)</f>
        <v/>
      </c>
      <c r="J1765">
        <f>IF($I1765=1,SUMIFS(Registros!$I$2:$I$6000,Registros!$A$2:$A$6000,"CS",Registros!$B$2:$B$6000,$A1765),0)</f>
        <v/>
      </c>
      <c r="K1765">
        <f>IF(COUNTIFS(Winback!$K$2:$K$300,$D1765)&gt;0,1,0)</f>
        <v/>
      </c>
      <c r="L1765">
        <f>IF(AND($K1765=1,LEFT($A1765,3)="WB-"),SUMIFS(Winback!$D$2:$D$300,Winback!$K$2:$K$300,$D1765),0)</f>
        <v/>
      </c>
      <c r="M1765">
        <f>IF(OR($E1765=1,$G1765=1,SUMIFS(Registros!$J$2:$J$6000,Registros!$B$2:$B$6000,$A1765)&gt;0),1,0)</f>
        <v/>
      </c>
      <c r="N1765">
        <f>IF($J1765&gt;0,1,IF(COUNTIFS(Registros!$A$2:$A$6000,"CS",Registros!$B$2:$B$6000,$A1765,Registros!$K$2:$K$6000,"&lt;&gt;")&gt;0,1,0))</f>
        <v/>
      </c>
      <c r="O1765">
        <f>IF(AND($K1765=1,$E1765=0,$G1765=0,$I1765=0),"WINBACK",IF(AND($M1765=1,$N1765&gt;0),"CONVERGENTE",IF($M1765=1,"SOLO MÓVIL",IF($N1765&gt;0,"SOLO FIJO / INTERNET","SIN SERVICIOS"))))</f>
        <v/>
      </c>
      <c r="P1765">
        <f>IF($O1765="WINBACK","Recuperar (winback)",IF($O1765="CONVERGENTE","Upgrade / más líneas",IF($O1765="SOLO MÓVIL","Ofrecer fijo + internet (FLBBTV)",IF($O1765="SOLO FIJO / INTERNET","Ofrecer línea móvil Nextphone","Oferta completa (móvil + fijo + internet)"))))</f>
        <v/>
      </c>
      <c r="Q1765">
        <f>$F1765+$H1765+$L1765</f>
        <v/>
      </c>
      <c r="R1765">
        <f>IFERROR(VLOOKUP($A1765,Registros!$B$2:$G$6000,6,0),IFERROR(VLOOKUP($D1765,Winback!$B$2:$C$300,2,0),""))</f>
        <v/>
      </c>
      <c r="S1765">
        <f>IF($E1765=1,"NP","")&amp;IF($G1765=1,"+MOV","")&amp;IF($I1765=1,"+CS","")&amp;IF($K1765=1,"+WB","")</f>
        <v/>
      </c>
      <c r="T1765">
        <f>$E1765+$G1765+$I1765+$K1765</f>
        <v/>
      </c>
    </row>
    <row r="1766">
      <c r="A1766" t="inlineStr">
        <is>
          <t>348133690000</t>
        </is>
      </c>
      <c r="B1766" t="inlineStr">
        <is>
          <t>34813369</t>
        </is>
      </c>
      <c r="C1766" t="inlineStr">
        <is>
          <t>ANA KARINA SAAVEDRA VERGARA</t>
        </is>
      </c>
      <c r="D1766" t="inlineStr">
        <is>
          <t>ANAKARINASAAVEDRAVERGARA</t>
        </is>
      </c>
      <c r="E1766">
        <f>IF(COUNTIFS(Registros!$A$2:$A$6000,"NP",Registros!$B$2:$B$6000,$A1766)&gt;0,1,0)</f>
        <v/>
      </c>
      <c r="F1766">
        <f>IF($E1766=1,SUMIFS(Registros!$F$2:$F$6000,Registros!$A$2:$A$6000,"NP",Registros!$B$2:$B$6000,$A1766),0)</f>
        <v/>
      </c>
      <c r="G1766">
        <f>IF(COUNTIFS(Registros!$A$2:$A$6000,"MOV",Registros!$B$2:$B$6000,$A1766)&gt;0,1,0)</f>
        <v/>
      </c>
      <c r="H1766">
        <f>IF($G1766=1,SUMIFS(Registros!$F$2:$F$6000,Registros!$A$2:$A$6000,"MOV",Registros!$B$2:$B$6000,$A1766),0)</f>
        <v/>
      </c>
      <c r="I1766">
        <f>IF(COUNTIFS(Registros!$A$2:$A$6000,"CS",Registros!$B$2:$B$6000,$A1766)&gt;0,1,0)</f>
        <v/>
      </c>
      <c r="J1766">
        <f>IF($I1766=1,SUMIFS(Registros!$I$2:$I$6000,Registros!$A$2:$A$6000,"CS",Registros!$B$2:$B$6000,$A1766),0)</f>
        <v/>
      </c>
      <c r="K1766">
        <f>IF(COUNTIFS(Winback!$K$2:$K$300,$D1766)&gt;0,1,0)</f>
        <v/>
      </c>
      <c r="L1766">
        <f>IF(AND($K1766=1,LEFT($A1766,3)="WB-"),SUMIFS(Winback!$D$2:$D$300,Winback!$K$2:$K$300,$D1766),0)</f>
        <v/>
      </c>
      <c r="M1766">
        <f>IF(OR($E1766=1,$G1766=1,SUMIFS(Registros!$J$2:$J$6000,Registros!$B$2:$B$6000,$A1766)&gt;0),1,0)</f>
        <v/>
      </c>
      <c r="N1766">
        <f>IF($J1766&gt;0,1,IF(COUNTIFS(Registros!$A$2:$A$6000,"CS",Registros!$B$2:$B$6000,$A1766,Registros!$K$2:$K$6000,"&lt;&gt;")&gt;0,1,0))</f>
        <v/>
      </c>
      <c r="O1766">
        <f>IF(AND($K1766=1,$E1766=0,$G1766=0,$I1766=0),"WINBACK",IF(AND($M1766=1,$N1766&gt;0),"CONVERGENTE",IF($M1766=1,"SOLO MÓVIL",IF($N1766&gt;0,"SOLO FIJO / INTERNET","SIN SERVICIOS"))))</f>
        <v/>
      </c>
      <c r="P1766">
        <f>IF($O1766="WINBACK","Recuperar (winback)",IF($O1766="CONVERGENTE","Upgrade / más líneas",IF($O1766="SOLO MÓVIL","Ofrecer fijo + internet (FLBBTV)",IF($O1766="SOLO FIJO / INTERNET","Ofrecer línea móvil Nextphone","Oferta completa (móvil + fijo + internet)"))))</f>
        <v/>
      </c>
      <c r="Q1766">
        <f>$F1766+$H1766+$L1766</f>
        <v/>
      </c>
      <c r="R1766">
        <f>IFERROR(VLOOKUP($A1766,Registros!$B$2:$G$6000,6,0),IFERROR(VLOOKUP($D1766,Winback!$B$2:$C$300,2,0),""))</f>
        <v/>
      </c>
      <c r="S1766">
        <f>IF($E1766=1,"NP","")&amp;IF($G1766=1,"+MOV","")&amp;IF($I1766=1,"+CS","")&amp;IF($K1766=1,"+WB","")</f>
        <v/>
      </c>
      <c r="T1766">
        <f>$E1766+$G1766+$I1766+$K1766</f>
        <v/>
      </c>
    </row>
    <row r="1767">
      <c r="A1767" t="inlineStr">
        <is>
          <t>367022630000</t>
        </is>
      </c>
      <c r="B1767" t="inlineStr">
        <is>
          <t>36702263</t>
        </is>
      </c>
      <c r="C1767" t="inlineStr">
        <is>
          <t>MILAGROS MARIANA CONSUEGRA SANCHEZ</t>
        </is>
      </c>
      <c r="D1767" t="inlineStr">
        <is>
          <t>MILAGROSMARIANACONSUEGRASANCHEZ</t>
        </is>
      </c>
      <c r="E1767">
        <f>IF(COUNTIFS(Registros!$A$2:$A$6000,"NP",Registros!$B$2:$B$6000,$A1767)&gt;0,1,0)</f>
        <v/>
      </c>
      <c r="F1767">
        <f>IF($E1767=1,SUMIFS(Registros!$F$2:$F$6000,Registros!$A$2:$A$6000,"NP",Registros!$B$2:$B$6000,$A1767),0)</f>
        <v/>
      </c>
      <c r="G1767">
        <f>IF(COUNTIFS(Registros!$A$2:$A$6000,"MOV",Registros!$B$2:$B$6000,$A1767)&gt;0,1,0)</f>
        <v/>
      </c>
      <c r="H1767">
        <f>IF($G1767=1,SUMIFS(Registros!$F$2:$F$6000,Registros!$A$2:$A$6000,"MOV",Registros!$B$2:$B$6000,$A1767),0)</f>
        <v/>
      </c>
      <c r="I1767">
        <f>IF(COUNTIFS(Registros!$A$2:$A$6000,"CS",Registros!$B$2:$B$6000,$A1767)&gt;0,1,0)</f>
        <v/>
      </c>
      <c r="J1767">
        <f>IF($I1767=1,SUMIFS(Registros!$I$2:$I$6000,Registros!$A$2:$A$6000,"CS",Registros!$B$2:$B$6000,$A1767),0)</f>
        <v/>
      </c>
      <c r="K1767">
        <f>IF(COUNTIFS(Winback!$K$2:$K$300,$D1767)&gt;0,1,0)</f>
        <v/>
      </c>
      <c r="L1767">
        <f>IF(AND($K1767=1,LEFT($A1767,3)="WB-"),SUMIFS(Winback!$D$2:$D$300,Winback!$K$2:$K$300,$D1767),0)</f>
        <v/>
      </c>
      <c r="M1767">
        <f>IF(OR($E1767=1,$G1767=1,SUMIFS(Registros!$J$2:$J$6000,Registros!$B$2:$B$6000,$A1767)&gt;0),1,0)</f>
        <v/>
      </c>
      <c r="N1767">
        <f>IF($J1767&gt;0,1,IF(COUNTIFS(Registros!$A$2:$A$6000,"CS",Registros!$B$2:$B$6000,$A1767,Registros!$K$2:$K$6000,"&lt;&gt;")&gt;0,1,0))</f>
        <v/>
      </c>
      <c r="O1767">
        <f>IF(AND($K1767=1,$E1767=0,$G1767=0,$I1767=0),"WINBACK",IF(AND($M1767=1,$N1767&gt;0),"CONVERGENTE",IF($M1767=1,"SOLO MÓVIL",IF($N1767&gt;0,"SOLO FIJO / INTERNET","SIN SERVICIOS"))))</f>
        <v/>
      </c>
      <c r="P1767">
        <f>IF($O1767="WINBACK","Recuperar (winback)",IF($O1767="CONVERGENTE","Upgrade / más líneas",IF($O1767="SOLO MÓVIL","Ofrecer fijo + internet (FLBBTV)",IF($O1767="SOLO FIJO / INTERNET","Ofrecer línea móvil Nextphone","Oferta completa (móvil + fijo + internet)"))))</f>
        <v/>
      </c>
      <c r="Q1767">
        <f>$F1767+$H1767+$L1767</f>
        <v/>
      </c>
      <c r="R1767">
        <f>IFERROR(VLOOKUP($A1767,Registros!$B$2:$G$6000,6,0),IFERROR(VLOOKUP($D1767,Winback!$B$2:$C$300,2,0),""))</f>
        <v/>
      </c>
      <c r="S1767">
        <f>IF($E1767=1,"NP","")&amp;IF($G1767=1,"+MOV","")&amp;IF($I1767=1,"+CS","")&amp;IF($K1767=1,"+WB","")</f>
        <v/>
      </c>
      <c r="T1767">
        <f>$E1767+$G1767+$I1767+$K1767</f>
        <v/>
      </c>
    </row>
    <row r="1768">
      <c r="A1768" t="inlineStr">
        <is>
          <t>359062290000</t>
        </is>
      </c>
      <c r="B1768" t="inlineStr">
        <is>
          <t>35906229</t>
        </is>
      </c>
      <c r="C1768" t="inlineStr">
        <is>
          <t>JOSE DIMAS GONZALEZ RODRIGUEZ</t>
        </is>
      </c>
      <c r="D1768" t="inlineStr">
        <is>
          <t>JOSEDIMASGONZALEZRODRIGUEZ</t>
        </is>
      </c>
      <c r="E1768">
        <f>IF(COUNTIFS(Registros!$A$2:$A$6000,"NP",Registros!$B$2:$B$6000,$A1768)&gt;0,1,0)</f>
        <v/>
      </c>
      <c r="F1768">
        <f>IF($E1768=1,SUMIFS(Registros!$F$2:$F$6000,Registros!$A$2:$A$6000,"NP",Registros!$B$2:$B$6000,$A1768),0)</f>
        <v/>
      </c>
      <c r="G1768">
        <f>IF(COUNTIFS(Registros!$A$2:$A$6000,"MOV",Registros!$B$2:$B$6000,$A1768)&gt;0,1,0)</f>
        <v/>
      </c>
      <c r="H1768">
        <f>IF($G1768=1,SUMIFS(Registros!$F$2:$F$6000,Registros!$A$2:$A$6000,"MOV",Registros!$B$2:$B$6000,$A1768),0)</f>
        <v/>
      </c>
      <c r="I1768">
        <f>IF(COUNTIFS(Registros!$A$2:$A$6000,"CS",Registros!$B$2:$B$6000,$A1768)&gt;0,1,0)</f>
        <v/>
      </c>
      <c r="J1768">
        <f>IF($I1768=1,SUMIFS(Registros!$I$2:$I$6000,Registros!$A$2:$A$6000,"CS",Registros!$B$2:$B$6000,$A1768),0)</f>
        <v/>
      </c>
      <c r="K1768">
        <f>IF(COUNTIFS(Winback!$K$2:$K$300,$D1768)&gt;0,1,0)</f>
        <v/>
      </c>
      <c r="L1768">
        <f>IF(AND($K1768=1,LEFT($A1768,3)="WB-"),SUMIFS(Winback!$D$2:$D$300,Winback!$K$2:$K$300,$D1768),0)</f>
        <v/>
      </c>
      <c r="M1768">
        <f>IF(OR($E1768=1,$G1768=1,SUMIFS(Registros!$J$2:$J$6000,Registros!$B$2:$B$6000,$A1768)&gt;0),1,0)</f>
        <v/>
      </c>
      <c r="N1768">
        <f>IF($J1768&gt;0,1,IF(COUNTIFS(Registros!$A$2:$A$6000,"CS",Registros!$B$2:$B$6000,$A1768,Registros!$K$2:$K$6000,"&lt;&gt;")&gt;0,1,0))</f>
        <v/>
      </c>
      <c r="O1768">
        <f>IF(AND($K1768=1,$E1768=0,$G1768=0,$I1768=0),"WINBACK",IF(AND($M1768=1,$N1768&gt;0),"CONVERGENTE",IF($M1768=1,"SOLO MÓVIL",IF($N1768&gt;0,"SOLO FIJO / INTERNET","SIN SERVICIOS"))))</f>
        <v/>
      </c>
      <c r="P1768">
        <f>IF($O1768="WINBACK","Recuperar (winback)",IF($O1768="CONVERGENTE","Upgrade / más líneas",IF($O1768="SOLO MÓVIL","Ofrecer fijo + internet (FLBBTV)",IF($O1768="SOLO FIJO / INTERNET","Ofrecer línea móvil Nextphone","Oferta completa (móvil + fijo + internet)"))))</f>
        <v/>
      </c>
      <c r="Q1768">
        <f>$F1768+$H1768+$L1768</f>
        <v/>
      </c>
      <c r="R1768">
        <f>IFERROR(VLOOKUP($A1768,Registros!$B$2:$G$6000,6,0),IFERROR(VLOOKUP($D1768,Winback!$B$2:$C$300,2,0),""))</f>
        <v/>
      </c>
      <c r="S1768">
        <f>IF($E1768=1,"NP","")&amp;IF($G1768=1,"+MOV","")&amp;IF($I1768=1,"+CS","")&amp;IF($K1768=1,"+WB","")</f>
        <v/>
      </c>
      <c r="T1768">
        <f>$E1768+$G1768+$I1768+$K1768</f>
        <v/>
      </c>
    </row>
    <row r="1769">
      <c r="A1769" t="inlineStr">
        <is>
          <t>355351250000</t>
        </is>
      </c>
      <c r="B1769" t="inlineStr">
        <is>
          <t>35535125</t>
        </is>
      </c>
      <c r="C1769" t="inlineStr">
        <is>
          <t>ERIKA LIBRADA AIZPRUA HERNANDEZ</t>
        </is>
      </c>
      <c r="D1769" t="inlineStr">
        <is>
          <t>ERIKALIBRADAAIZPRUAHERNANDEZ</t>
        </is>
      </c>
      <c r="E1769">
        <f>IF(COUNTIFS(Registros!$A$2:$A$6000,"NP",Registros!$B$2:$B$6000,$A1769)&gt;0,1,0)</f>
        <v/>
      </c>
      <c r="F1769">
        <f>IF($E1769=1,SUMIFS(Registros!$F$2:$F$6000,Registros!$A$2:$A$6000,"NP",Registros!$B$2:$B$6000,$A1769),0)</f>
        <v/>
      </c>
      <c r="G1769">
        <f>IF(COUNTIFS(Registros!$A$2:$A$6000,"MOV",Registros!$B$2:$B$6000,$A1769)&gt;0,1,0)</f>
        <v/>
      </c>
      <c r="H1769">
        <f>IF($G1769=1,SUMIFS(Registros!$F$2:$F$6000,Registros!$A$2:$A$6000,"MOV",Registros!$B$2:$B$6000,$A1769),0)</f>
        <v/>
      </c>
      <c r="I1769">
        <f>IF(COUNTIFS(Registros!$A$2:$A$6000,"CS",Registros!$B$2:$B$6000,$A1769)&gt;0,1,0)</f>
        <v/>
      </c>
      <c r="J1769">
        <f>IF($I1769=1,SUMIFS(Registros!$I$2:$I$6000,Registros!$A$2:$A$6000,"CS",Registros!$B$2:$B$6000,$A1769),0)</f>
        <v/>
      </c>
      <c r="K1769">
        <f>IF(COUNTIFS(Winback!$K$2:$K$300,$D1769)&gt;0,1,0)</f>
        <v/>
      </c>
      <c r="L1769">
        <f>IF(AND($K1769=1,LEFT($A1769,3)="WB-"),SUMIFS(Winback!$D$2:$D$300,Winback!$K$2:$K$300,$D1769),0)</f>
        <v/>
      </c>
      <c r="M1769">
        <f>IF(OR($E1769=1,$G1769=1,SUMIFS(Registros!$J$2:$J$6000,Registros!$B$2:$B$6000,$A1769)&gt;0),1,0)</f>
        <v/>
      </c>
      <c r="N1769">
        <f>IF($J1769&gt;0,1,IF(COUNTIFS(Registros!$A$2:$A$6000,"CS",Registros!$B$2:$B$6000,$A1769,Registros!$K$2:$K$6000,"&lt;&gt;")&gt;0,1,0))</f>
        <v/>
      </c>
      <c r="O1769">
        <f>IF(AND($K1769=1,$E1769=0,$G1769=0,$I1769=0),"WINBACK",IF(AND($M1769=1,$N1769&gt;0),"CONVERGENTE",IF($M1769=1,"SOLO MÓVIL",IF($N1769&gt;0,"SOLO FIJO / INTERNET","SIN SERVICIOS"))))</f>
        <v/>
      </c>
      <c r="P1769">
        <f>IF($O1769="WINBACK","Recuperar (winback)",IF($O1769="CONVERGENTE","Upgrade / más líneas",IF($O1769="SOLO MÓVIL","Ofrecer fijo + internet (FLBBTV)",IF($O1769="SOLO FIJO / INTERNET","Ofrecer línea móvil Nextphone","Oferta completa (móvil + fijo + internet)"))))</f>
        <v/>
      </c>
      <c r="Q1769">
        <f>$F1769+$H1769+$L1769</f>
        <v/>
      </c>
      <c r="R1769">
        <f>IFERROR(VLOOKUP($A1769,Registros!$B$2:$G$6000,6,0),IFERROR(VLOOKUP($D1769,Winback!$B$2:$C$300,2,0),""))</f>
        <v/>
      </c>
      <c r="S1769">
        <f>IF($E1769=1,"NP","")&amp;IF($G1769=1,"+MOV","")&amp;IF($I1769=1,"+CS","")&amp;IF($K1769=1,"+WB","")</f>
        <v/>
      </c>
      <c r="T1769">
        <f>$E1769+$G1769+$I1769+$K1769</f>
        <v/>
      </c>
    </row>
    <row r="1770">
      <c r="A1770" t="inlineStr">
        <is>
          <t>358064710000</t>
        </is>
      </c>
      <c r="B1770" t="inlineStr">
        <is>
          <t>35806471</t>
        </is>
      </c>
      <c r="C1770" t="inlineStr">
        <is>
          <t>ANA MARIA MELGAR PIMENTEL</t>
        </is>
      </c>
      <c r="D1770" t="inlineStr">
        <is>
          <t>ANAMARIAMELGARPIMENTEL</t>
        </is>
      </c>
      <c r="E1770">
        <f>IF(COUNTIFS(Registros!$A$2:$A$6000,"NP",Registros!$B$2:$B$6000,$A1770)&gt;0,1,0)</f>
        <v/>
      </c>
      <c r="F1770">
        <f>IF($E1770=1,SUMIFS(Registros!$F$2:$F$6000,Registros!$A$2:$A$6000,"NP",Registros!$B$2:$B$6000,$A1770),0)</f>
        <v/>
      </c>
      <c r="G1770">
        <f>IF(COUNTIFS(Registros!$A$2:$A$6000,"MOV",Registros!$B$2:$B$6000,$A1770)&gt;0,1,0)</f>
        <v/>
      </c>
      <c r="H1770">
        <f>IF($G1770=1,SUMIFS(Registros!$F$2:$F$6000,Registros!$A$2:$A$6000,"MOV",Registros!$B$2:$B$6000,$A1770),0)</f>
        <v/>
      </c>
      <c r="I1770">
        <f>IF(COUNTIFS(Registros!$A$2:$A$6000,"CS",Registros!$B$2:$B$6000,$A1770)&gt;0,1,0)</f>
        <v/>
      </c>
      <c r="J1770">
        <f>IF($I1770=1,SUMIFS(Registros!$I$2:$I$6000,Registros!$A$2:$A$6000,"CS",Registros!$B$2:$B$6000,$A1770),0)</f>
        <v/>
      </c>
      <c r="K1770">
        <f>IF(COUNTIFS(Winback!$K$2:$K$300,$D1770)&gt;0,1,0)</f>
        <v/>
      </c>
      <c r="L1770">
        <f>IF(AND($K1770=1,LEFT($A1770,3)="WB-"),SUMIFS(Winback!$D$2:$D$300,Winback!$K$2:$K$300,$D1770),0)</f>
        <v/>
      </c>
      <c r="M1770">
        <f>IF(OR($E1770=1,$G1770=1,SUMIFS(Registros!$J$2:$J$6000,Registros!$B$2:$B$6000,$A1770)&gt;0),1,0)</f>
        <v/>
      </c>
      <c r="N1770">
        <f>IF($J1770&gt;0,1,IF(COUNTIFS(Registros!$A$2:$A$6000,"CS",Registros!$B$2:$B$6000,$A1770,Registros!$K$2:$K$6000,"&lt;&gt;")&gt;0,1,0))</f>
        <v/>
      </c>
      <c r="O1770">
        <f>IF(AND($K1770=1,$E1770=0,$G1770=0,$I1770=0),"WINBACK",IF(AND($M1770=1,$N1770&gt;0),"CONVERGENTE",IF($M1770=1,"SOLO MÓVIL",IF($N1770&gt;0,"SOLO FIJO / INTERNET","SIN SERVICIOS"))))</f>
        <v/>
      </c>
      <c r="P1770">
        <f>IF($O1770="WINBACK","Recuperar (winback)",IF($O1770="CONVERGENTE","Upgrade / más líneas",IF($O1770="SOLO MÓVIL","Ofrecer fijo + internet (FLBBTV)",IF($O1770="SOLO FIJO / INTERNET","Ofrecer línea móvil Nextphone","Oferta completa (móvil + fijo + internet)"))))</f>
        <v/>
      </c>
      <c r="Q1770">
        <f>$F1770+$H1770+$L1770</f>
        <v/>
      </c>
      <c r="R1770">
        <f>IFERROR(VLOOKUP($A1770,Registros!$B$2:$G$6000,6,0),IFERROR(VLOOKUP($D1770,Winback!$B$2:$C$300,2,0),""))</f>
        <v/>
      </c>
      <c r="S1770">
        <f>IF($E1770=1,"NP","")&amp;IF($G1770=1,"+MOV","")&amp;IF($I1770=1,"+CS","")&amp;IF($K1770=1,"+WB","")</f>
        <v/>
      </c>
      <c r="T1770">
        <f>$E1770+$G1770+$I1770+$K1770</f>
        <v/>
      </c>
    </row>
    <row r="1771">
      <c r="A1771" t="inlineStr">
        <is>
          <t>353107020000</t>
        </is>
      </c>
      <c r="B1771" t="inlineStr">
        <is>
          <t>35310702</t>
        </is>
      </c>
      <c r="C1771" t="inlineStr">
        <is>
          <t>ANALIA ARACELI MORENO DIMOV</t>
        </is>
      </c>
      <c r="D1771" t="inlineStr">
        <is>
          <t>ANALIAARACELIMORENODIMOV</t>
        </is>
      </c>
      <c r="E1771">
        <f>IF(COUNTIFS(Registros!$A$2:$A$6000,"NP",Registros!$B$2:$B$6000,$A1771)&gt;0,1,0)</f>
        <v/>
      </c>
      <c r="F1771">
        <f>IF($E1771=1,SUMIFS(Registros!$F$2:$F$6000,Registros!$A$2:$A$6000,"NP",Registros!$B$2:$B$6000,$A1771),0)</f>
        <v/>
      </c>
      <c r="G1771">
        <f>IF(COUNTIFS(Registros!$A$2:$A$6000,"MOV",Registros!$B$2:$B$6000,$A1771)&gt;0,1,0)</f>
        <v/>
      </c>
      <c r="H1771">
        <f>IF($G1771=1,SUMIFS(Registros!$F$2:$F$6000,Registros!$A$2:$A$6000,"MOV",Registros!$B$2:$B$6000,$A1771),0)</f>
        <v/>
      </c>
      <c r="I1771">
        <f>IF(COUNTIFS(Registros!$A$2:$A$6000,"CS",Registros!$B$2:$B$6000,$A1771)&gt;0,1,0)</f>
        <v/>
      </c>
      <c r="J1771">
        <f>IF($I1771=1,SUMIFS(Registros!$I$2:$I$6000,Registros!$A$2:$A$6000,"CS",Registros!$B$2:$B$6000,$A1771),0)</f>
        <v/>
      </c>
      <c r="K1771">
        <f>IF(COUNTIFS(Winback!$K$2:$K$300,$D1771)&gt;0,1,0)</f>
        <v/>
      </c>
      <c r="L1771">
        <f>IF(AND($K1771=1,LEFT($A1771,3)="WB-"),SUMIFS(Winback!$D$2:$D$300,Winback!$K$2:$K$300,$D1771),0)</f>
        <v/>
      </c>
      <c r="M1771">
        <f>IF(OR($E1771=1,$G1771=1,SUMIFS(Registros!$J$2:$J$6000,Registros!$B$2:$B$6000,$A1771)&gt;0),1,0)</f>
        <v/>
      </c>
      <c r="N1771">
        <f>IF($J1771&gt;0,1,IF(COUNTIFS(Registros!$A$2:$A$6000,"CS",Registros!$B$2:$B$6000,$A1771,Registros!$K$2:$K$6000,"&lt;&gt;")&gt;0,1,0))</f>
        <v/>
      </c>
      <c r="O1771">
        <f>IF(AND($K1771=1,$E1771=0,$G1771=0,$I1771=0),"WINBACK",IF(AND($M1771=1,$N1771&gt;0),"CONVERGENTE",IF($M1771=1,"SOLO MÓVIL",IF($N1771&gt;0,"SOLO FIJO / INTERNET","SIN SERVICIOS"))))</f>
        <v/>
      </c>
      <c r="P1771">
        <f>IF($O1771="WINBACK","Recuperar (winback)",IF($O1771="CONVERGENTE","Upgrade / más líneas",IF($O1771="SOLO MÓVIL","Ofrecer fijo + internet (FLBBTV)",IF($O1771="SOLO FIJO / INTERNET","Ofrecer línea móvil Nextphone","Oferta completa (móvil + fijo + internet)"))))</f>
        <v/>
      </c>
      <c r="Q1771">
        <f>$F1771+$H1771+$L1771</f>
        <v/>
      </c>
      <c r="R1771">
        <f>IFERROR(VLOOKUP($A1771,Registros!$B$2:$G$6000,6,0),IFERROR(VLOOKUP($D1771,Winback!$B$2:$C$300,2,0),""))</f>
        <v/>
      </c>
      <c r="S1771">
        <f>IF($E1771=1,"NP","")&amp;IF($G1771=1,"+MOV","")&amp;IF($I1771=1,"+CS","")&amp;IF($K1771=1,"+WB","")</f>
        <v/>
      </c>
      <c r="T1771">
        <f>$E1771+$G1771+$I1771+$K1771</f>
        <v/>
      </c>
    </row>
    <row r="1772">
      <c r="A1772" t="inlineStr">
        <is>
          <t>353280910000</t>
        </is>
      </c>
      <c r="B1772" t="inlineStr">
        <is>
          <t>35328091</t>
        </is>
      </c>
      <c r="C1772" t="inlineStr">
        <is>
          <t>MILEINISCORRALES</t>
        </is>
      </c>
      <c r="D1772" t="inlineStr">
        <is>
          <t>MILEINISCORRALES</t>
        </is>
      </c>
      <c r="E1772">
        <f>IF(COUNTIFS(Registros!$A$2:$A$6000,"NP",Registros!$B$2:$B$6000,$A1772)&gt;0,1,0)</f>
        <v/>
      </c>
      <c r="F1772">
        <f>IF($E1772=1,SUMIFS(Registros!$F$2:$F$6000,Registros!$A$2:$A$6000,"NP",Registros!$B$2:$B$6000,$A1772),0)</f>
        <v/>
      </c>
      <c r="G1772">
        <f>IF(COUNTIFS(Registros!$A$2:$A$6000,"MOV",Registros!$B$2:$B$6000,$A1772)&gt;0,1,0)</f>
        <v/>
      </c>
      <c r="H1772">
        <f>IF($G1772=1,SUMIFS(Registros!$F$2:$F$6000,Registros!$A$2:$A$6000,"MOV",Registros!$B$2:$B$6000,$A1772),0)</f>
        <v/>
      </c>
      <c r="I1772">
        <f>IF(COUNTIFS(Registros!$A$2:$A$6000,"CS",Registros!$B$2:$B$6000,$A1772)&gt;0,1,0)</f>
        <v/>
      </c>
      <c r="J1772">
        <f>IF($I1772=1,SUMIFS(Registros!$I$2:$I$6000,Registros!$A$2:$A$6000,"CS",Registros!$B$2:$B$6000,$A1772),0)</f>
        <v/>
      </c>
      <c r="K1772">
        <f>IF(COUNTIFS(Winback!$K$2:$K$300,$D1772)&gt;0,1,0)</f>
        <v/>
      </c>
      <c r="L1772">
        <f>IF(AND($K1772=1,LEFT($A1772,3)="WB-"),SUMIFS(Winback!$D$2:$D$300,Winback!$K$2:$K$300,$D1772),0)</f>
        <v/>
      </c>
      <c r="M1772">
        <f>IF(OR($E1772=1,$G1772=1,SUMIFS(Registros!$J$2:$J$6000,Registros!$B$2:$B$6000,$A1772)&gt;0),1,0)</f>
        <v/>
      </c>
      <c r="N1772">
        <f>IF($J1772&gt;0,1,IF(COUNTIFS(Registros!$A$2:$A$6000,"CS",Registros!$B$2:$B$6000,$A1772,Registros!$K$2:$K$6000,"&lt;&gt;")&gt;0,1,0))</f>
        <v/>
      </c>
      <c r="O1772">
        <f>IF(AND($K1772=1,$E1772=0,$G1772=0,$I1772=0),"WINBACK",IF(AND($M1772=1,$N1772&gt;0),"CONVERGENTE",IF($M1772=1,"SOLO MÓVIL",IF($N1772&gt;0,"SOLO FIJO / INTERNET","SIN SERVICIOS"))))</f>
        <v/>
      </c>
      <c r="P1772">
        <f>IF($O1772="WINBACK","Recuperar (winback)",IF($O1772="CONVERGENTE","Upgrade / más líneas",IF($O1772="SOLO MÓVIL","Ofrecer fijo + internet (FLBBTV)",IF($O1772="SOLO FIJO / INTERNET","Ofrecer línea móvil Nextphone","Oferta completa (móvil + fijo + internet)"))))</f>
        <v/>
      </c>
      <c r="Q1772">
        <f>$F1772+$H1772+$L1772</f>
        <v/>
      </c>
      <c r="R1772">
        <f>IFERROR(VLOOKUP($A1772,Registros!$B$2:$G$6000,6,0),IFERROR(VLOOKUP($D1772,Winback!$B$2:$C$300,2,0),""))</f>
        <v/>
      </c>
      <c r="S1772">
        <f>IF($E1772=1,"NP","")&amp;IF($G1772=1,"+MOV","")&amp;IF($I1772=1,"+CS","")&amp;IF($K1772=1,"+WB","")</f>
        <v/>
      </c>
      <c r="T1772">
        <f>$E1772+$G1772+$I1772+$K1772</f>
        <v/>
      </c>
    </row>
    <row r="1773">
      <c r="A1773" t="inlineStr">
        <is>
          <t>343192590000</t>
        </is>
      </c>
      <c r="B1773" t="inlineStr">
        <is>
          <t>34319259</t>
        </is>
      </c>
      <c r="C1773" t="inlineStr">
        <is>
          <t>BERNARDO ELIAS AMORES</t>
        </is>
      </c>
      <c r="D1773" t="inlineStr">
        <is>
          <t>BERNARDOELIASAMORES</t>
        </is>
      </c>
      <c r="E1773">
        <f>IF(COUNTIFS(Registros!$A$2:$A$6000,"NP",Registros!$B$2:$B$6000,$A1773)&gt;0,1,0)</f>
        <v/>
      </c>
      <c r="F1773">
        <f>IF($E1773=1,SUMIFS(Registros!$F$2:$F$6000,Registros!$A$2:$A$6000,"NP",Registros!$B$2:$B$6000,$A1773),0)</f>
        <v/>
      </c>
      <c r="G1773">
        <f>IF(COUNTIFS(Registros!$A$2:$A$6000,"MOV",Registros!$B$2:$B$6000,$A1773)&gt;0,1,0)</f>
        <v/>
      </c>
      <c r="H1773">
        <f>IF($G1773=1,SUMIFS(Registros!$F$2:$F$6000,Registros!$A$2:$A$6000,"MOV",Registros!$B$2:$B$6000,$A1773),0)</f>
        <v/>
      </c>
      <c r="I1773">
        <f>IF(COUNTIFS(Registros!$A$2:$A$6000,"CS",Registros!$B$2:$B$6000,$A1773)&gt;0,1,0)</f>
        <v/>
      </c>
      <c r="J1773">
        <f>IF($I1773=1,SUMIFS(Registros!$I$2:$I$6000,Registros!$A$2:$A$6000,"CS",Registros!$B$2:$B$6000,$A1773),0)</f>
        <v/>
      </c>
      <c r="K1773">
        <f>IF(COUNTIFS(Winback!$K$2:$K$300,$D1773)&gt;0,1,0)</f>
        <v/>
      </c>
      <c r="L1773">
        <f>IF(AND($K1773=1,LEFT($A1773,3)="WB-"),SUMIFS(Winback!$D$2:$D$300,Winback!$K$2:$K$300,$D1773),0)</f>
        <v/>
      </c>
      <c r="M1773">
        <f>IF(OR($E1773=1,$G1773=1,SUMIFS(Registros!$J$2:$J$6000,Registros!$B$2:$B$6000,$A1773)&gt;0),1,0)</f>
        <v/>
      </c>
      <c r="N1773">
        <f>IF($J1773&gt;0,1,IF(COUNTIFS(Registros!$A$2:$A$6000,"CS",Registros!$B$2:$B$6000,$A1773,Registros!$K$2:$K$6000,"&lt;&gt;")&gt;0,1,0))</f>
        <v/>
      </c>
      <c r="O1773">
        <f>IF(AND($K1773=1,$E1773=0,$G1773=0,$I1773=0),"WINBACK",IF(AND($M1773=1,$N1773&gt;0),"CONVERGENTE",IF($M1773=1,"SOLO MÓVIL",IF($N1773&gt;0,"SOLO FIJO / INTERNET","SIN SERVICIOS"))))</f>
        <v/>
      </c>
      <c r="P1773">
        <f>IF($O1773="WINBACK","Recuperar (winback)",IF($O1773="CONVERGENTE","Upgrade / más líneas",IF($O1773="SOLO MÓVIL","Ofrecer fijo + internet (FLBBTV)",IF($O1773="SOLO FIJO / INTERNET","Ofrecer línea móvil Nextphone","Oferta completa (móvil + fijo + internet)"))))</f>
        <v/>
      </c>
      <c r="Q1773">
        <f>$F1773+$H1773+$L1773</f>
        <v/>
      </c>
      <c r="R1773">
        <f>IFERROR(VLOOKUP($A1773,Registros!$B$2:$G$6000,6,0),IFERROR(VLOOKUP($D1773,Winback!$B$2:$C$300,2,0),""))</f>
        <v/>
      </c>
      <c r="S1773">
        <f>IF($E1773=1,"NP","")&amp;IF($G1773=1,"+MOV","")&amp;IF($I1773=1,"+CS","")&amp;IF($K1773=1,"+WB","")</f>
        <v/>
      </c>
      <c r="T1773">
        <f>$E1773+$G1773+$I1773+$K1773</f>
        <v/>
      </c>
    </row>
    <row r="1774">
      <c r="A1774" t="inlineStr">
        <is>
          <t>335280540000</t>
        </is>
      </c>
      <c r="B1774" t="inlineStr">
        <is>
          <t>33528054</t>
        </is>
      </c>
      <c r="C1774" t="inlineStr">
        <is>
          <t>MIGUEL AGUSTIN RIOS CASTILLO</t>
        </is>
      </c>
      <c r="D1774" t="inlineStr">
        <is>
          <t>MIGUELAGUSTINRIOSCASTILLO</t>
        </is>
      </c>
      <c r="E1774">
        <f>IF(COUNTIFS(Registros!$A$2:$A$6000,"NP",Registros!$B$2:$B$6000,$A1774)&gt;0,1,0)</f>
        <v/>
      </c>
      <c r="F1774">
        <f>IF($E1774=1,SUMIFS(Registros!$F$2:$F$6000,Registros!$A$2:$A$6000,"NP",Registros!$B$2:$B$6000,$A1774),0)</f>
        <v/>
      </c>
      <c r="G1774">
        <f>IF(COUNTIFS(Registros!$A$2:$A$6000,"MOV",Registros!$B$2:$B$6000,$A1774)&gt;0,1,0)</f>
        <v/>
      </c>
      <c r="H1774">
        <f>IF($G1774=1,SUMIFS(Registros!$F$2:$F$6000,Registros!$A$2:$A$6000,"MOV",Registros!$B$2:$B$6000,$A1774),0)</f>
        <v/>
      </c>
      <c r="I1774">
        <f>IF(COUNTIFS(Registros!$A$2:$A$6000,"CS",Registros!$B$2:$B$6000,$A1774)&gt;0,1,0)</f>
        <v/>
      </c>
      <c r="J1774">
        <f>IF($I1774=1,SUMIFS(Registros!$I$2:$I$6000,Registros!$A$2:$A$6000,"CS",Registros!$B$2:$B$6000,$A1774),0)</f>
        <v/>
      </c>
      <c r="K1774">
        <f>IF(COUNTIFS(Winback!$K$2:$K$300,$D1774)&gt;0,1,0)</f>
        <v/>
      </c>
      <c r="L1774">
        <f>IF(AND($K1774=1,LEFT($A1774,3)="WB-"),SUMIFS(Winback!$D$2:$D$300,Winback!$K$2:$K$300,$D1774),0)</f>
        <v/>
      </c>
      <c r="M1774">
        <f>IF(OR($E1774=1,$G1774=1,SUMIFS(Registros!$J$2:$J$6000,Registros!$B$2:$B$6000,$A1774)&gt;0),1,0)</f>
        <v/>
      </c>
      <c r="N1774">
        <f>IF($J1774&gt;0,1,IF(COUNTIFS(Registros!$A$2:$A$6000,"CS",Registros!$B$2:$B$6000,$A1774,Registros!$K$2:$K$6000,"&lt;&gt;")&gt;0,1,0))</f>
        <v/>
      </c>
      <c r="O1774">
        <f>IF(AND($K1774=1,$E1774=0,$G1774=0,$I1774=0),"WINBACK",IF(AND($M1774=1,$N1774&gt;0),"CONVERGENTE",IF($M1774=1,"SOLO MÓVIL",IF($N1774&gt;0,"SOLO FIJO / INTERNET","SIN SERVICIOS"))))</f>
        <v/>
      </c>
      <c r="P1774">
        <f>IF($O1774="WINBACK","Recuperar (winback)",IF($O1774="CONVERGENTE","Upgrade / más líneas",IF($O1774="SOLO MÓVIL","Ofrecer fijo + internet (FLBBTV)",IF($O1774="SOLO FIJO / INTERNET","Ofrecer línea móvil Nextphone","Oferta completa (móvil + fijo + internet)"))))</f>
        <v/>
      </c>
      <c r="Q1774">
        <f>$F1774+$H1774+$L1774</f>
        <v/>
      </c>
      <c r="R1774">
        <f>IFERROR(VLOOKUP($A1774,Registros!$B$2:$G$6000,6,0),IFERROR(VLOOKUP($D1774,Winback!$B$2:$C$300,2,0),""))</f>
        <v/>
      </c>
      <c r="S1774">
        <f>IF($E1774=1,"NP","")&amp;IF($G1774=1,"+MOV","")&amp;IF($I1774=1,"+CS","")&amp;IF($K1774=1,"+WB","")</f>
        <v/>
      </c>
      <c r="T1774">
        <f>$E1774+$G1774+$I1774+$K1774</f>
        <v/>
      </c>
    </row>
    <row r="1775">
      <c r="A1775" t="inlineStr">
        <is>
          <t>356153200000</t>
        </is>
      </c>
      <c r="B1775" t="inlineStr">
        <is>
          <t>35615320</t>
        </is>
      </c>
      <c r="C1775" t="inlineStr">
        <is>
          <t>JOSE MARTINEZ</t>
        </is>
      </c>
      <c r="D1775" t="inlineStr">
        <is>
          <t>JOSEMARTINEZ</t>
        </is>
      </c>
      <c r="E1775">
        <f>IF(COUNTIFS(Registros!$A$2:$A$6000,"NP",Registros!$B$2:$B$6000,$A1775)&gt;0,1,0)</f>
        <v/>
      </c>
      <c r="F1775">
        <f>IF($E1775=1,SUMIFS(Registros!$F$2:$F$6000,Registros!$A$2:$A$6000,"NP",Registros!$B$2:$B$6000,$A1775),0)</f>
        <v/>
      </c>
      <c r="G1775">
        <f>IF(COUNTIFS(Registros!$A$2:$A$6000,"MOV",Registros!$B$2:$B$6000,$A1775)&gt;0,1,0)</f>
        <v/>
      </c>
      <c r="H1775">
        <f>IF($G1775=1,SUMIFS(Registros!$F$2:$F$6000,Registros!$A$2:$A$6000,"MOV",Registros!$B$2:$B$6000,$A1775),0)</f>
        <v/>
      </c>
      <c r="I1775">
        <f>IF(COUNTIFS(Registros!$A$2:$A$6000,"CS",Registros!$B$2:$B$6000,$A1775)&gt;0,1,0)</f>
        <v/>
      </c>
      <c r="J1775">
        <f>IF($I1775=1,SUMIFS(Registros!$I$2:$I$6000,Registros!$A$2:$A$6000,"CS",Registros!$B$2:$B$6000,$A1775),0)</f>
        <v/>
      </c>
      <c r="K1775">
        <f>IF(COUNTIFS(Winback!$K$2:$K$300,$D1775)&gt;0,1,0)</f>
        <v/>
      </c>
      <c r="L1775">
        <f>IF(AND($K1775=1,LEFT($A1775,3)="WB-"),SUMIFS(Winback!$D$2:$D$300,Winback!$K$2:$K$300,$D1775),0)</f>
        <v/>
      </c>
      <c r="M1775">
        <f>IF(OR($E1775=1,$G1775=1,SUMIFS(Registros!$J$2:$J$6000,Registros!$B$2:$B$6000,$A1775)&gt;0),1,0)</f>
        <v/>
      </c>
      <c r="N1775">
        <f>IF($J1775&gt;0,1,IF(COUNTIFS(Registros!$A$2:$A$6000,"CS",Registros!$B$2:$B$6000,$A1775,Registros!$K$2:$K$6000,"&lt;&gt;")&gt;0,1,0))</f>
        <v/>
      </c>
      <c r="O1775">
        <f>IF(AND($K1775=1,$E1775=0,$G1775=0,$I1775=0),"WINBACK",IF(AND($M1775=1,$N1775&gt;0),"CONVERGENTE",IF($M1775=1,"SOLO MÓVIL",IF($N1775&gt;0,"SOLO FIJO / INTERNET","SIN SERVICIOS"))))</f>
        <v/>
      </c>
      <c r="P1775">
        <f>IF($O1775="WINBACK","Recuperar (winback)",IF($O1775="CONVERGENTE","Upgrade / más líneas",IF($O1775="SOLO MÓVIL","Ofrecer fijo + internet (FLBBTV)",IF($O1775="SOLO FIJO / INTERNET","Ofrecer línea móvil Nextphone","Oferta completa (móvil + fijo + internet)"))))</f>
        <v/>
      </c>
      <c r="Q1775">
        <f>$F1775+$H1775+$L1775</f>
        <v/>
      </c>
      <c r="R1775">
        <f>IFERROR(VLOOKUP($A1775,Registros!$B$2:$G$6000,6,0),IFERROR(VLOOKUP($D1775,Winback!$B$2:$C$300,2,0),""))</f>
        <v/>
      </c>
      <c r="S1775">
        <f>IF($E1775=1,"NP","")&amp;IF($G1775=1,"+MOV","")&amp;IF($I1775=1,"+CS","")&amp;IF($K1775=1,"+WB","")</f>
        <v/>
      </c>
      <c r="T1775">
        <f>$E1775+$G1775+$I1775+$K1775</f>
        <v/>
      </c>
    </row>
    <row r="1776">
      <c r="A1776" t="inlineStr">
        <is>
          <t>332101750000</t>
        </is>
      </c>
      <c r="B1776" t="inlineStr">
        <is>
          <t>33210175</t>
        </is>
      </c>
      <c r="C1776" t="inlineStr">
        <is>
          <t>Maykol A lberto Barrios Vega</t>
        </is>
      </c>
      <c r="D1776" t="inlineStr">
        <is>
          <t>MAYKOLALBERTOBARRIOSVEGA</t>
        </is>
      </c>
      <c r="E1776">
        <f>IF(COUNTIFS(Registros!$A$2:$A$6000,"NP",Registros!$B$2:$B$6000,$A1776)&gt;0,1,0)</f>
        <v/>
      </c>
      <c r="F1776">
        <f>IF($E1776=1,SUMIFS(Registros!$F$2:$F$6000,Registros!$A$2:$A$6000,"NP",Registros!$B$2:$B$6000,$A1776),0)</f>
        <v/>
      </c>
      <c r="G1776">
        <f>IF(COUNTIFS(Registros!$A$2:$A$6000,"MOV",Registros!$B$2:$B$6000,$A1776)&gt;0,1,0)</f>
        <v/>
      </c>
      <c r="H1776">
        <f>IF($G1776=1,SUMIFS(Registros!$F$2:$F$6000,Registros!$A$2:$A$6000,"MOV",Registros!$B$2:$B$6000,$A1776),0)</f>
        <v/>
      </c>
      <c r="I1776">
        <f>IF(COUNTIFS(Registros!$A$2:$A$6000,"CS",Registros!$B$2:$B$6000,$A1776)&gt;0,1,0)</f>
        <v/>
      </c>
      <c r="J1776">
        <f>IF($I1776=1,SUMIFS(Registros!$I$2:$I$6000,Registros!$A$2:$A$6000,"CS",Registros!$B$2:$B$6000,$A1776),0)</f>
        <v/>
      </c>
      <c r="K1776">
        <f>IF(COUNTIFS(Winback!$K$2:$K$300,$D1776)&gt;0,1,0)</f>
        <v/>
      </c>
      <c r="L1776">
        <f>IF(AND($K1776=1,LEFT($A1776,3)="WB-"),SUMIFS(Winback!$D$2:$D$300,Winback!$K$2:$K$300,$D1776),0)</f>
        <v/>
      </c>
      <c r="M1776">
        <f>IF(OR($E1776=1,$G1776=1,SUMIFS(Registros!$J$2:$J$6000,Registros!$B$2:$B$6000,$A1776)&gt;0),1,0)</f>
        <v/>
      </c>
      <c r="N1776">
        <f>IF($J1776&gt;0,1,IF(COUNTIFS(Registros!$A$2:$A$6000,"CS",Registros!$B$2:$B$6000,$A1776,Registros!$K$2:$K$6000,"&lt;&gt;")&gt;0,1,0))</f>
        <v/>
      </c>
      <c r="O1776">
        <f>IF(AND($K1776=1,$E1776=0,$G1776=0,$I1776=0),"WINBACK",IF(AND($M1776=1,$N1776&gt;0),"CONVERGENTE",IF($M1776=1,"SOLO MÓVIL",IF($N1776&gt;0,"SOLO FIJO / INTERNET","SIN SERVICIOS"))))</f>
        <v/>
      </c>
      <c r="P1776">
        <f>IF($O1776="WINBACK","Recuperar (winback)",IF($O1776="CONVERGENTE","Upgrade / más líneas",IF($O1776="SOLO MÓVIL","Ofrecer fijo + internet (FLBBTV)",IF($O1776="SOLO FIJO / INTERNET","Ofrecer línea móvil Nextphone","Oferta completa (móvil + fijo + internet)"))))</f>
        <v/>
      </c>
      <c r="Q1776">
        <f>$F1776+$H1776+$L1776</f>
        <v/>
      </c>
      <c r="R1776">
        <f>IFERROR(VLOOKUP($A1776,Registros!$B$2:$G$6000,6,0),IFERROR(VLOOKUP($D1776,Winback!$B$2:$C$300,2,0),""))</f>
        <v/>
      </c>
      <c r="S1776">
        <f>IF($E1776=1,"NP","")&amp;IF($G1776=1,"+MOV","")&amp;IF($I1776=1,"+CS","")&amp;IF($K1776=1,"+WB","")</f>
        <v/>
      </c>
      <c r="T1776">
        <f>$E1776+$G1776+$I1776+$K1776</f>
        <v/>
      </c>
    </row>
    <row r="1777">
      <c r="A1777" t="inlineStr">
        <is>
          <t>359345830000</t>
        </is>
      </c>
      <c r="B1777" t="inlineStr">
        <is>
          <t>35934583</t>
        </is>
      </c>
      <c r="C1777" t="inlineStr">
        <is>
          <t>SORCHILL ZAMBRANO</t>
        </is>
      </c>
      <c r="D1777" t="inlineStr">
        <is>
          <t>SORCHILLZAMBRANO</t>
        </is>
      </c>
      <c r="E1777">
        <f>IF(COUNTIFS(Registros!$A$2:$A$6000,"NP",Registros!$B$2:$B$6000,$A1777)&gt;0,1,0)</f>
        <v/>
      </c>
      <c r="F1777">
        <f>IF($E1777=1,SUMIFS(Registros!$F$2:$F$6000,Registros!$A$2:$A$6000,"NP",Registros!$B$2:$B$6000,$A1777),0)</f>
        <v/>
      </c>
      <c r="G1777">
        <f>IF(COUNTIFS(Registros!$A$2:$A$6000,"MOV",Registros!$B$2:$B$6000,$A1777)&gt;0,1,0)</f>
        <v/>
      </c>
      <c r="H1777">
        <f>IF($G1777=1,SUMIFS(Registros!$F$2:$F$6000,Registros!$A$2:$A$6000,"MOV",Registros!$B$2:$B$6000,$A1777),0)</f>
        <v/>
      </c>
      <c r="I1777">
        <f>IF(COUNTIFS(Registros!$A$2:$A$6000,"CS",Registros!$B$2:$B$6000,$A1777)&gt;0,1,0)</f>
        <v/>
      </c>
      <c r="J1777">
        <f>IF($I1777=1,SUMIFS(Registros!$I$2:$I$6000,Registros!$A$2:$A$6000,"CS",Registros!$B$2:$B$6000,$A1777),0)</f>
        <v/>
      </c>
      <c r="K1777">
        <f>IF(COUNTIFS(Winback!$K$2:$K$300,$D1777)&gt;0,1,0)</f>
        <v/>
      </c>
      <c r="L1777">
        <f>IF(AND($K1777=1,LEFT($A1777,3)="WB-"),SUMIFS(Winback!$D$2:$D$300,Winback!$K$2:$K$300,$D1777),0)</f>
        <v/>
      </c>
      <c r="M1777">
        <f>IF(OR($E1777=1,$G1777=1,SUMIFS(Registros!$J$2:$J$6000,Registros!$B$2:$B$6000,$A1777)&gt;0),1,0)</f>
        <v/>
      </c>
      <c r="N1777">
        <f>IF($J1777&gt;0,1,IF(COUNTIFS(Registros!$A$2:$A$6000,"CS",Registros!$B$2:$B$6000,$A1777,Registros!$K$2:$K$6000,"&lt;&gt;")&gt;0,1,0))</f>
        <v/>
      </c>
      <c r="O1777">
        <f>IF(AND($K1777=1,$E1777=0,$G1777=0,$I1777=0),"WINBACK",IF(AND($M1777=1,$N1777&gt;0),"CONVERGENTE",IF($M1777=1,"SOLO MÓVIL",IF($N1777&gt;0,"SOLO FIJO / INTERNET","SIN SERVICIOS"))))</f>
        <v/>
      </c>
      <c r="P1777">
        <f>IF($O1777="WINBACK","Recuperar (winback)",IF($O1777="CONVERGENTE","Upgrade / más líneas",IF($O1777="SOLO MÓVIL","Ofrecer fijo + internet (FLBBTV)",IF($O1777="SOLO FIJO / INTERNET","Ofrecer línea móvil Nextphone","Oferta completa (móvil + fijo + internet)"))))</f>
        <v/>
      </c>
      <c r="Q1777">
        <f>$F1777+$H1777+$L1777</f>
        <v/>
      </c>
      <c r="R1777">
        <f>IFERROR(VLOOKUP($A1777,Registros!$B$2:$G$6000,6,0),IFERROR(VLOOKUP($D1777,Winback!$B$2:$C$300,2,0),""))</f>
        <v/>
      </c>
      <c r="S1777">
        <f>IF($E1777=1,"NP","")&amp;IF($G1777=1,"+MOV","")&amp;IF($I1777=1,"+CS","")&amp;IF($K1777=1,"+WB","")</f>
        <v/>
      </c>
      <c r="T1777">
        <f>$E1777+$G1777+$I1777+$K1777</f>
        <v/>
      </c>
    </row>
    <row r="1778">
      <c r="A1778" t="inlineStr">
        <is>
          <t>356183090000</t>
        </is>
      </c>
      <c r="B1778" t="inlineStr">
        <is>
          <t>35618309</t>
        </is>
      </c>
      <c r="C1778" t="inlineStr">
        <is>
          <t>DAYANNA ISABEL SANDOVAL CASTRO</t>
        </is>
      </c>
      <c r="D1778" t="inlineStr">
        <is>
          <t>DAYANNAISABELSANDOVALCASTRO</t>
        </is>
      </c>
      <c r="E1778">
        <f>IF(COUNTIFS(Registros!$A$2:$A$6000,"NP",Registros!$B$2:$B$6000,$A1778)&gt;0,1,0)</f>
        <v/>
      </c>
      <c r="F1778">
        <f>IF($E1778=1,SUMIFS(Registros!$F$2:$F$6000,Registros!$A$2:$A$6000,"NP",Registros!$B$2:$B$6000,$A1778),0)</f>
        <v/>
      </c>
      <c r="G1778">
        <f>IF(COUNTIFS(Registros!$A$2:$A$6000,"MOV",Registros!$B$2:$B$6000,$A1778)&gt;0,1,0)</f>
        <v/>
      </c>
      <c r="H1778">
        <f>IF($G1778=1,SUMIFS(Registros!$F$2:$F$6000,Registros!$A$2:$A$6000,"MOV",Registros!$B$2:$B$6000,$A1778),0)</f>
        <v/>
      </c>
      <c r="I1778">
        <f>IF(COUNTIFS(Registros!$A$2:$A$6000,"CS",Registros!$B$2:$B$6000,$A1778)&gt;0,1,0)</f>
        <v/>
      </c>
      <c r="J1778">
        <f>IF($I1778=1,SUMIFS(Registros!$I$2:$I$6000,Registros!$A$2:$A$6000,"CS",Registros!$B$2:$B$6000,$A1778),0)</f>
        <v/>
      </c>
      <c r="K1778">
        <f>IF(COUNTIFS(Winback!$K$2:$K$300,$D1778)&gt;0,1,0)</f>
        <v/>
      </c>
      <c r="L1778">
        <f>IF(AND($K1778=1,LEFT($A1778,3)="WB-"),SUMIFS(Winback!$D$2:$D$300,Winback!$K$2:$K$300,$D1778),0)</f>
        <v/>
      </c>
      <c r="M1778">
        <f>IF(OR($E1778=1,$G1778=1,SUMIFS(Registros!$J$2:$J$6000,Registros!$B$2:$B$6000,$A1778)&gt;0),1,0)</f>
        <v/>
      </c>
      <c r="N1778">
        <f>IF($J1778&gt;0,1,IF(COUNTIFS(Registros!$A$2:$A$6000,"CS",Registros!$B$2:$B$6000,$A1778,Registros!$K$2:$K$6000,"&lt;&gt;")&gt;0,1,0))</f>
        <v/>
      </c>
      <c r="O1778">
        <f>IF(AND($K1778=1,$E1778=0,$G1778=0,$I1778=0),"WINBACK",IF(AND($M1778=1,$N1778&gt;0),"CONVERGENTE",IF($M1778=1,"SOLO MÓVIL",IF($N1778&gt;0,"SOLO FIJO / INTERNET","SIN SERVICIOS"))))</f>
        <v/>
      </c>
      <c r="P1778">
        <f>IF($O1778="WINBACK","Recuperar (winback)",IF($O1778="CONVERGENTE","Upgrade / más líneas",IF($O1778="SOLO MÓVIL","Ofrecer fijo + internet (FLBBTV)",IF($O1778="SOLO FIJO / INTERNET","Ofrecer línea móvil Nextphone","Oferta completa (móvil + fijo + internet)"))))</f>
        <v/>
      </c>
      <c r="Q1778">
        <f>$F1778+$H1778+$L1778</f>
        <v/>
      </c>
      <c r="R1778">
        <f>IFERROR(VLOOKUP($A1778,Registros!$B$2:$G$6000,6,0),IFERROR(VLOOKUP($D1778,Winback!$B$2:$C$300,2,0),""))</f>
        <v/>
      </c>
      <c r="S1778">
        <f>IF($E1778=1,"NP","")&amp;IF($G1778=1,"+MOV","")&amp;IF($I1778=1,"+CS","")&amp;IF($K1778=1,"+WB","")</f>
        <v/>
      </c>
      <c r="T1778">
        <f>$E1778+$G1778+$I1778+$K1778</f>
        <v/>
      </c>
    </row>
    <row r="1779">
      <c r="A1779" t="inlineStr">
        <is>
          <t>355210380000</t>
        </is>
      </c>
      <c r="B1779" t="inlineStr">
        <is>
          <t>35521038</t>
        </is>
      </c>
      <c r="C1779" t="inlineStr">
        <is>
          <t>NAILS OF QUEEN</t>
        </is>
      </c>
      <c r="D1779" t="inlineStr">
        <is>
          <t>NAILSOFQUEEN</t>
        </is>
      </c>
      <c r="E1779">
        <f>IF(COUNTIFS(Registros!$A$2:$A$6000,"NP",Registros!$B$2:$B$6000,$A1779)&gt;0,1,0)</f>
        <v/>
      </c>
      <c r="F1779">
        <f>IF($E1779=1,SUMIFS(Registros!$F$2:$F$6000,Registros!$A$2:$A$6000,"NP",Registros!$B$2:$B$6000,$A1779),0)</f>
        <v/>
      </c>
      <c r="G1779">
        <f>IF(COUNTIFS(Registros!$A$2:$A$6000,"MOV",Registros!$B$2:$B$6000,$A1779)&gt;0,1,0)</f>
        <v/>
      </c>
      <c r="H1779">
        <f>IF($G1779=1,SUMIFS(Registros!$F$2:$F$6000,Registros!$A$2:$A$6000,"MOV",Registros!$B$2:$B$6000,$A1779),0)</f>
        <v/>
      </c>
      <c r="I1779">
        <f>IF(COUNTIFS(Registros!$A$2:$A$6000,"CS",Registros!$B$2:$B$6000,$A1779)&gt;0,1,0)</f>
        <v/>
      </c>
      <c r="J1779">
        <f>IF($I1779=1,SUMIFS(Registros!$I$2:$I$6000,Registros!$A$2:$A$6000,"CS",Registros!$B$2:$B$6000,$A1779),0)</f>
        <v/>
      </c>
      <c r="K1779">
        <f>IF(COUNTIFS(Winback!$K$2:$K$300,$D1779)&gt;0,1,0)</f>
        <v/>
      </c>
      <c r="L1779">
        <f>IF(AND($K1779=1,LEFT($A1779,3)="WB-"),SUMIFS(Winback!$D$2:$D$300,Winback!$K$2:$K$300,$D1779),0)</f>
        <v/>
      </c>
      <c r="M1779">
        <f>IF(OR($E1779=1,$G1779=1,SUMIFS(Registros!$J$2:$J$6000,Registros!$B$2:$B$6000,$A1779)&gt;0),1,0)</f>
        <v/>
      </c>
      <c r="N1779">
        <f>IF($J1779&gt;0,1,IF(COUNTIFS(Registros!$A$2:$A$6000,"CS",Registros!$B$2:$B$6000,$A1779,Registros!$K$2:$K$6000,"&lt;&gt;")&gt;0,1,0))</f>
        <v/>
      </c>
      <c r="O1779">
        <f>IF(AND($K1779=1,$E1779=0,$G1779=0,$I1779=0),"WINBACK",IF(AND($M1779=1,$N1779&gt;0),"CONVERGENTE",IF($M1779=1,"SOLO MÓVIL",IF($N1779&gt;0,"SOLO FIJO / INTERNET","SIN SERVICIOS"))))</f>
        <v/>
      </c>
      <c r="P1779">
        <f>IF($O1779="WINBACK","Recuperar (winback)",IF($O1779="CONVERGENTE","Upgrade / más líneas",IF($O1779="SOLO MÓVIL","Ofrecer fijo + internet (FLBBTV)",IF($O1779="SOLO FIJO / INTERNET","Ofrecer línea móvil Nextphone","Oferta completa (móvil + fijo + internet)"))))</f>
        <v/>
      </c>
      <c r="Q1779">
        <f>$F1779+$H1779+$L1779</f>
        <v/>
      </c>
      <c r="R1779">
        <f>IFERROR(VLOOKUP($A1779,Registros!$B$2:$G$6000,6,0),IFERROR(VLOOKUP($D1779,Winback!$B$2:$C$300,2,0),""))</f>
        <v/>
      </c>
      <c r="S1779">
        <f>IF($E1779=1,"NP","")&amp;IF($G1779=1,"+MOV","")&amp;IF($I1779=1,"+CS","")&amp;IF($K1779=1,"+WB","")</f>
        <v/>
      </c>
      <c r="T1779">
        <f>$E1779+$G1779+$I1779+$K1779</f>
        <v/>
      </c>
    </row>
    <row r="1780">
      <c r="A1780" t="inlineStr">
        <is>
          <t>355304030000</t>
        </is>
      </c>
      <c r="B1780" t="inlineStr">
        <is>
          <t>35530403</t>
        </is>
      </c>
      <c r="C1780" t="inlineStr">
        <is>
          <t>ANA EDITH VERGARA RODRIGUEZ</t>
        </is>
      </c>
      <c r="D1780" t="inlineStr">
        <is>
          <t>ANAEDITHVERGARARODRIGUEZ</t>
        </is>
      </c>
      <c r="E1780">
        <f>IF(COUNTIFS(Registros!$A$2:$A$6000,"NP",Registros!$B$2:$B$6000,$A1780)&gt;0,1,0)</f>
        <v/>
      </c>
      <c r="F1780">
        <f>IF($E1780=1,SUMIFS(Registros!$F$2:$F$6000,Registros!$A$2:$A$6000,"NP",Registros!$B$2:$B$6000,$A1780),0)</f>
        <v/>
      </c>
      <c r="G1780">
        <f>IF(COUNTIFS(Registros!$A$2:$A$6000,"MOV",Registros!$B$2:$B$6000,$A1780)&gt;0,1,0)</f>
        <v/>
      </c>
      <c r="H1780">
        <f>IF($G1780=1,SUMIFS(Registros!$F$2:$F$6000,Registros!$A$2:$A$6000,"MOV",Registros!$B$2:$B$6000,$A1780),0)</f>
        <v/>
      </c>
      <c r="I1780">
        <f>IF(COUNTIFS(Registros!$A$2:$A$6000,"CS",Registros!$B$2:$B$6000,$A1780)&gt;0,1,0)</f>
        <v/>
      </c>
      <c r="J1780">
        <f>IF($I1780=1,SUMIFS(Registros!$I$2:$I$6000,Registros!$A$2:$A$6000,"CS",Registros!$B$2:$B$6000,$A1780),0)</f>
        <v/>
      </c>
      <c r="K1780">
        <f>IF(COUNTIFS(Winback!$K$2:$K$300,$D1780)&gt;0,1,0)</f>
        <v/>
      </c>
      <c r="L1780">
        <f>IF(AND($K1780=1,LEFT($A1780,3)="WB-"),SUMIFS(Winback!$D$2:$D$300,Winback!$K$2:$K$300,$D1780),0)</f>
        <v/>
      </c>
      <c r="M1780">
        <f>IF(OR($E1780=1,$G1780=1,SUMIFS(Registros!$J$2:$J$6000,Registros!$B$2:$B$6000,$A1780)&gt;0),1,0)</f>
        <v/>
      </c>
      <c r="N1780">
        <f>IF($J1780&gt;0,1,IF(COUNTIFS(Registros!$A$2:$A$6000,"CS",Registros!$B$2:$B$6000,$A1780,Registros!$K$2:$K$6000,"&lt;&gt;")&gt;0,1,0))</f>
        <v/>
      </c>
      <c r="O1780">
        <f>IF(AND($K1780=1,$E1780=0,$G1780=0,$I1780=0),"WINBACK",IF(AND($M1780=1,$N1780&gt;0),"CONVERGENTE",IF($M1780=1,"SOLO MÓVIL",IF($N1780&gt;0,"SOLO FIJO / INTERNET","SIN SERVICIOS"))))</f>
        <v/>
      </c>
      <c r="P1780">
        <f>IF($O1780="WINBACK","Recuperar (winback)",IF($O1780="CONVERGENTE","Upgrade / más líneas",IF($O1780="SOLO MÓVIL","Ofrecer fijo + internet (FLBBTV)",IF($O1780="SOLO FIJO / INTERNET","Ofrecer línea móvil Nextphone","Oferta completa (móvil + fijo + internet)"))))</f>
        <v/>
      </c>
      <c r="Q1780">
        <f>$F1780+$H1780+$L1780</f>
        <v/>
      </c>
      <c r="R1780">
        <f>IFERROR(VLOOKUP($A1780,Registros!$B$2:$G$6000,6,0),IFERROR(VLOOKUP($D1780,Winback!$B$2:$C$300,2,0),""))</f>
        <v/>
      </c>
      <c r="S1780">
        <f>IF($E1780=1,"NP","")&amp;IF($G1780=1,"+MOV","")&amp;IF($I1780=1,"+CS","")&amp;IF($K1780=1,"+WB","")</f>
        <v/>
      </c>
      <c r="T1780">
        <f>$E1780+$G1780+$I1780+$K1780</f>
        <v/>
      </c>
    </row>
    <row r="1781">
      <c r="A1781" t="inlineStr">
        <is>
          <t>351022300000</t>
        </is>
      </c>
      <c r="B1781" t="inlineStr">
        <is>
          <t>35102230</t>
        </is>
      </c>
      <c r="C1781" t="inlineStr">
        <is>
          <t>DARYS MERCEDES MIRANDA SORIANO</t>
        </is>
      </c>
      <c r="D1781" t="inlineStr">
        <is>
          <t>DARYSMERCEDESMIRANDASORIANO</t>
        </is>
      </c>
      <c r="E1781">
        <f>IF(COUNTIFS(Registros!$A$2:$A$6000,"NP",Registros!$B$2:$B$6000,$A1781)&gt;0,1,0)</f>
        <v/>
      </c>
      <c r="F1781">
        <f>IF($E1781=1,SUMIFS(Registros!$F$2:$F$6000,Registros!$A$2:$A$6000,"NP",Registros!$B$2:$B$6000,$A1781),0)</f>
        <v/>
      </c>
      <c r="G1781">
        <f>IF(COUNTIFS(Registros!$A$2:$A$6000,"MOV",Registros!$B$2:$B$6000,$A1781)&gt;0,1,0)</f>
        <v/>
      </c>
      <c r="H1781">
        <f>IF($G1781=1,SUMIFS(Registros!$F$2:$F$6000,Registros!$A$2:$A$6000,"MOV",Registros!$B$2:$B$6000,$A1781),0)</f>
        <v/>
      </c>
      <c r="I1781">
        <f>IF(COUNTIFS(Registros!$A$2:$A$6000,"CS",Registros!$B$2:$B$6000,$A1781)&gt;0,1,0)</f>
        <v/>
      </c>
      <c r="J1781">
        <f>IF($I1781=1,SUMIFS(Registros!$I$2:$I$6000,Registros!$A$2:$A$6000,"CS",Registros!$B$2:$B$6000,$A1781),0)</f>
        <v/>
      </c>
      <c r="K1781">
        <f>IF(COUNTIFS(Winback!$K$2:$K$300,$D1781)&gt;0,1,0)</f>
        <v/>
      </c>
      <c r="L1781">
        <f>IF(AND($K1781=1,LEFT($A1781,3)="WB-"),SUMIFS(Winback!$D$2:$D$300,Winback!$K$2:$K$300,$D1781),0)</f>
        <v/>
      </c>
      <c r="M1781">
        <f>IF(OR($E1781=1,$G1781=1,SUMIFS(Registros!$J$2:$J$6000,Registros!$B$2:$B$6000,$A1781)&gt;0),1,0)</f>
        <v/>
      </c>
      <c r="N1781">
        <f>IF($J1781&gt;0,1,IF(COUNTIFS(Registros!$A$2:$A$6000,"CS",Registros!$B$2:$B$6000,$A1781,Registros!$K$2:$K$6000,"&lt;&gt;")&gt;0,1,0))</f>
        <v/>
      </c>
      <c r="O1781">
        <f>IF(AND($K1781=1,$E1781=0,$G1781=0,$I1781=0),"WINBACK",IF(AND($M1781=1,$N1781&gt;0),"CONVERGENTE",IF($M1781=1,"SOLO MÓVIL",IF($N1781&gt;0,"SOLO FIJO / INTERNET","SIN SERVICIOS"))))</f>
        <v/>
      </c>
      <c r="P1781">
        <f>IF($O1781="WINBACK","Recuperar (winback)",IF($O1781="CONVERGENTE","Upgrade / más líneas",IF($O1781="SOLO MÓVIL","Ofrecer fijo + internet (FLBBTV)",IF($O1781="SOLO FIJO / INTERNET","Ofrecer línea móvil Nextphone","Oferta completa (móvil + fijo + internet)"))))</f>
        <v/>
      </c>
      <c r="Q1781">
        <f>$F1781+$H1781+$L1781</f>
        <v/>
      </c>
      <c r="R1781">
        <f>IFERROR(VLOOKUP($A1781,Registros!$B$2:$G$6000,6,0),IFERROR(VLOOKUP($D1781,Winback!$B$2:$C$300,2,0),""))</f>
        <v/>
      </c>
      <c r="S1781">
        <f>IF($E1781=1,"NP","")&amp;IF($G1781=1,"+MOV","")&amp;IF($I1781=1,"+CS","")&amp;IF($K1781=1,"+WB","")</f>
        <v/>
      </c>
      <c r="T1781">
        <f>$E1781+$G1781+$I1781+$K1781</f>
        <v/>
      </c>
    </row>
    <row r="1782">
      <c r="A1782" t="inlineStr">
        <is>
          <t>357363000000</t>
        </is>
      </c>
      <c r="B1782" t="inlineStr">
        <is>
          <t>35736300</t>
        </is>
      </c>
      <c r="C1782" t="inlineStr">
        <is>
          <t>DIMAS GUEVARA</t>
        </is>
      </c>
      <c r="D1782" t="inlineStr">
        <is>
          <t>DIMASGUEVARA</t>
        </is>
      </c>
      <c r="E1782">
        <f>IF(COUNTIFS(Registros!$A$2:$A$6000,"NP",Registros!$B$2:$B$6000,$A1782)&gt;0,1,0)</f>
        <v/>
      </c>
      <c r="F1782">
        <f>IF($E1782=1,SUMIFS(Registros!$F$2:$F$6000,Registros!$A$2:$A$6000,"NP",Registros!$B$2:$B$6000,$A1782),0)</f>
        <v/>
      </c>
      <c r="G1782">
        <f>IF(COUNTIFS(Registros!$A$2:$A$6000,"MOV",Registros!$B$2:$B$6000,$A1782)&gt;0,1,0)</f>
        <v/>
      </c>
      <c r="H1782">
        <f>IF($G1782=1,SUMIFS(Registros!$F$2:$F$6000,Registros!$A$2:$A$6000,"MOV",Registros!$B$2:$B$6000,$A1782),0)</f>
        <v/>
      </c>
      <c r="I1782">
        <f>IF(COUNTIFS(Registros!$A$2:$A$6000,"CS",Registros!$B$2:$B$6000,$A1782)&gt;0,1,0)</f>
        <v/>
      </c>
      <c r="J1782">
        <f>IF($I1782=1,SUMIFS(Registros!$I$2:$I$6000,Registros!$A$2:$A$6000,"CS",Registros!$B$2:$B$6000,$A1782),0)</f>
        <v/>
      </c>
      <c r="K1782">
        <f>IF(COUNTIFS(Winback!$K$2:$K$300,$D1782)&gt;0,1,0)</f>
        <v/>
      </c>
      <c r="L1782">
        <f>IF(AND($K1782=1,LEFT($A1782,3)="WB-"),SUMIFS(Winback!$D$2:$D$300,Winback!$K$2:$K$300,$D1782),0)</f>
        <v/>
      </c>
      <c r="M1782">
        <f>IF(OR($E1782=1,$G1782=1,SUMIFS(Registros!$J$2:$J$6000,Registros!$B$2:$B$6000,$A1782)&gt;0),1,0)</f>
        <v/>
      </c>
      <c r="N1782">
        <f>IF($J1782&gt;0,1,IF(COUNTIFS(Registros!$A$2:$A$6000,"CS",Registros!$B$2:$B$6000,$A1782,Registros!$K$2:$K$6000,"&lt;&gt;")&gt;0,1,0))</f>
        <v/>
      </c>
      <c r="O1782">
        <f>IF(AND($K1782=1,$E1782=0,$G1782=0,$I1782=0),"WINBACK",IF(AND($M1782=1,$N1782&gt;0),"CONVERGENTE",IF($M1782=1,"SOLO MÓVIL",IF($N1782&gt;0,"SOLO FIJO / INTERNET","SIN SERVICIOS"))))</f>
        <v/>
      </c>
      <c r="P1782">
        <f>IF($O1782="WINBACK","Recuperar (winback)",IF($O1782="CONVERGENTE","Upgrade / más líneas",IF($O1782="SOLO MÓVIL","Ofrecer fijo + internet (FLBBTV)",IF($O1782="SOLO FIJO / INTERNET","Ofrecer línea móvil Nextphone","Oferta completa (móvil + fijo + internet)"))))</f>
        <v/>
      </c>
      <c r="Q1782">
        <f>$F1782+$H1782+$L1782</f>
        <v/>
      </c>
      <c r="R1782">
        <f>IFERROR(VLOOKUP($A1782,Registros!$B$2:$G$6000,6,0),IFERROR(VLOOKUP($D1782,Winback!$B$2:$C$300,2,0),""))</f>
        <v/>
      </c>
      <c r="S1782">
        <f>IF($E1782=1,"NP","")&amp;IF($G1782=1,"+MOV","")&amp;IF($I1782=1,"+CS","")&amp;IF($K1782=1,"+WB","")</f>
        <v/>
      </c>
      <c r="T1782">
        <f>$E1782+$G1782+$I1782+$K1782</f>
        <v/>
      </c>
    </row>
    <row r="1783">
      <c r="A1783" t="inlineStr">
        <is>
          <t>352272520000</t>
        </is>
      </c>
      <c r="B1783" t="inlineStr">
        <is>
          <t>35227252</t>
        </is>
      </c>
      <c r="C1783" t="inlineStr">
        <is>
          <t>LEYDA ACEVEDO</t>
        </is>
      </c>
      <c r="D1783" t="inlineStr">
        <is>
          <t>LEYDAACEVEDO</t>
        </is>
      </c>
      <c r="E1783">
        <f>IF(COUNTIFS(Registros!$A$2:$A$6000,"NP",Registros!$B$2:$B$6000,$A1783)&gt;0,1,0)</f>
        <v/>
      </c>
      <c r="F1783">
        <f>IF($E1783=1,SUMIFS(Registros!$F$2:$F$6000,Registros!$A$2:$A$6000,"NP",Registros!$B$2:$B$6000,$A1783),0)</f>
        <v/>
      </c>
      <c r="G1783">
        <f>IF(COUNTIFS(Registros!$A$2:$A$6000,"MOV",Registros!$B$2:$B$6000,$A1783)&gt;0,1,0)</f>
        <v/>
      </c>
      <c r="H1783">
        <f>IF($G1783=1,SUMIFS(Registros!$F$2:$F$6000,Registros!$A$2:$A$6000,"MOV",Registros!$B$2:$B$6000,$A1783),0)</f>
        <v/>
      </c>
      <c r="I1783">
        <f>IF(COUNTIFS(Registros!$A$2:$A$6000,"CS",Registros!$B$2:$B$6000,$A1783)&gt;0,1,0)</f>
        <v/>
      </c>
      <c r="J1783">
        <f>IF($I1783=1,SUMIFS(Registros!$I$2:$I$6000,Registros!$A$2:$A$6000,"CS",Registros!$B$2:$B$6000,$A1783),0)</f>
        <v/>
      </c>
      <c r="K1783">
        <f>IF(COUNTIFS(Winback!$K$2:$K$300,$D1783)&gt;0,1,0)</f>
        <v/>
      </c>
      <c r="L1783">
        <f>IF(AND($K1783=1,LEFT($A1783,3)="WB-"),SUMIFS(Winback!$D$2:$D$300,Winback!$K$2:$K$300,$D1783),0)</f>
        <v/>
      </c>
      <c r="M1783">
        <f>IF(OR($E1783=1,$G1783=1,SUMIFS(Registros!$J$2:$J$6000,Registros!$B$2:$B$6000,$A1783)&gt;0),1,0)</f>
        <v/>
      </c>
      <c r="N1783">
        <f>IF($J1783&gt;0,1,IF(COUNTIFS(Registros!$A$2:$A$6000,"CS",Registros!$B$2:$B$6000,$A1783,Registros!$K$2:$K$6000,"&lt;&gt;")&gt;0,1,0))</f>
        <v/>
      </c>
      <c r="O1783">
        <f>IF(AND($K1783=1,$E1783=0,$G1783=0,$I1783=0),"WINBACK",IF(AND($M1783=1,$N1783&gt;0),"CONVERGENTE",IF($M1783=1,"SOLO MÓVIL",IF($N1783&gt;0,"SOLO FIJO / INTERNET","SIN SERVICIOS"))))</f>
        <v/>
      </c>
      <c r="P1783">
        <f>IF($O1783="WINBACK","Recuperar (winback)",IF($O1783="CONVERGENTE","Upgrade / más líneas",IF($O1783="SOLO MÓVIL","Ofrecer fijo + internet (FLBBTV)",IF($O1783="SOLO FIJO / INTERNET","Ofrecer línea móvil Nextphone","Oferta completa (móvil + fijo + internet)"))))</f>
        <v/>
      </c>
      <c r="Q1783">
        <f>$F1783+$H1783+$L1783</f>
        <v/>
      </c>
      <c r="R1783">
        <f>IFERROR(VLOOKUP($A1783,Registros!$B$2:$G$6000,6,0),IFERROR(VLOOKUP($D1783,Winback!$B$2:$C$300,2,0),""))</f>
        <v/>
      </c>
      <c r="S1783">
        <f>IF($E1783=1,"NP","")&amp;IF($G1783=1,"+MOV","")&amp;IF($I1783=1,"+CS","")&amp;IF($K1783=1,"+WB","")</f>
        <v/>
      </c>
      <c r="T1783">
        <f>$E1783+$G1783+$I1783+$K1783</f>
        <v/>
      </c>
    </row>
    <row r="1784">
      <c r="A1784" t="inlineStr">
        <is>
          <t>342430920000</t>
        </is>
      </c>
      <c r="B1784" t="inlineStr">
        <is>
          <t>34243092</t>
        </is>
      </c>
      <c r="C1784" t="inlineStr">
        <is>
          <t>MAYBEYSIS CASTRO</t>
        </is>
      </c>
      <c r="D1784" t="inlineStr">
        <is>
          <t>MAYBEYSISCASTRO</t>
        </is>
      </c>
      <c r="E1784">
        <f>IF(COUNTIFS(Registros!$A$2:$A$6000,"NP",Registros!$B$2:$B$6000,$A1784)&gt;0,1,0)</f>
        <v/>
      </c>
      <c r="F1784">
        <f>IF($E1784=1,SUMIFS(Registros!$F$2:$F$6000,Registros!$A$2:$A$6000,"NP",Registros!$B$2:$B$6000,$A1784),0)</f>
        <v/>
      </c>
      <c r="G1784">
        <f>IF(COUNTIFS(Registros!$A$2:$A$6000,"MOV",Registros!$B$2:$B$6000,$A1784)&gt;0,1,0)</f>
        <v/>
      </c>
      <c r="H1784">
        <f>IF($G1784=1,SUMIFS(Registros!$F$2:$F$6000,Registros!$A$2:$A$6000,"MOV",Registros!$B$2:$B$6000,$A1784),0)</f>
        <v/>
      </c>
      <c r="I1784">
        <f>IF(COUNTIFS(Registros!$A$2:$A$6000,"CS",Registros!$B$2:$B$6000,$A1784)&gt;0,1,0)</f>
        <v/>
      </c>
      <c r="J1784">
        <f>IF($I1784=1,SUMIFS(Registros!$I$2:$I$6000,Registros!$A$2:$A$6000,"CS",Registros!$B$2:$B$6000,$A1784),0)</f>
        <v/>
      </c>
      <c r="K1784">
        <f>IF(COUNTIFS(Winback!$K$2:$K$300,$D1784)&gt;0,1,0)</f>
        <v/>
      </c>
      <c r="L1784">
        <f>IF(AND($K1784=1,LEFT($A1784,3)="WB-"),SUMIFS(Winback!$D$2:$D$300,Winback!$K$2:$K$300,$D1784),0)</f>
        <v/>
      </c>
      <c r="M1784">
        <f>IF(OR($E1784=1,$G1784=1,SUMIFS(Registros!$J$2:$J$6000,Registros!$B$2:$B$6000,$A1784)&gt;0),1,0)</f>
        <v/>
      </c>
      <c r="N1784">
        <f>IF($J1784&gt;0,1,IF(COUNTIFS(Registros!$A$2:$A$6000,"CS",Registros!$B$2:$B$6000,$A1784,Registros!$K$2:$K$6000,"&lt;&gt;")&gt;0,1,0))</f>
        <v/>
      </c>
      <c r="O1784">
        <f>IF(AND($K1784=1,$E1784=0,$G1784=0,$I1784=0),"WINBACK",IF(AND($M1784=1,$N1784&gt;0),"CONVERGENTE",IF($M1784=1,"SOLO MÓVIL",IF($N1784&gt;0,"SOLO FIJO / INTERNET","SIN SERVICIOS"))))</f>
        <v/>
      </c>
      <c r="P1784">
        <f>IF($O1784="WINBACK","Recuperar (winback)",IF($O1784="CONVERGENTE","Upgrade / más líneas",IF($O1784="SOLO MÓVIL","Ofrecer fijo + internet (FLBBTV)",IF($O1784="SOLO FIJO / INTERNET","Ofrecer línea móvil Nextphone","Oferta completa (móvil + fijo + internet)"))))</f>
        <v/>
      </c>
      <c r="Q1784">
        <f>$F1784+$H1784+$L1784</f>
        <v/>
      </c>
      <c r="R1784">
        <f>IFERROR(VLOOKUP($A1784,Registros!$B$2:$G$6000,6,0),IFERROR(VLOOKUP($D1784,Winback!$B$2:$C$300,2,0),""))</f>
        <v/>
      </c>
      <c r="S1784">
        <f>IF($E1784=1,"NP","")&amp;IF($G1784=1,"+MOV","")&amp;IF($I1784=1,"+CS","")&amp;IF($K1784=1,"+WB","")</f>
        <v/>
      </c>
      <c r="T1784">
        <f>$E1784+$G1784+$I1784+$K1784</f>
        <v/>
      </c>
    </row>
    <row r="1785">
      <c r="A1785" t="inlineStr">
        <is>
          <t>341438400000</t>
        </is>
      </c>
      <c r="B1785" t="inlineStr">
        <is>
          <t>34143840</t>
        </is>
      </c>
      <c r="C1785" t="inlineStr">
        <is>
          <t>DIANA RODRIGUEZ</t>
        </is>
      </c>
      <c r="D1785" t="inlineStr">
        <is>
          <t>DIANARODRIGUEZ</t>
        </is>
      </c>
      <c r="E1785">
        <f>IF(COUNTIFS(Registros!$A$2:$A$6000,"NP",Registros!$B$2:$B$6000,$A1785)&gt;0,1,0)</f>
        <v/>
      </c>
      <c r="F1785">
        <f>IF($E1785=1,SUMIFS(Registros!$F$2:$F$6000,Registros!$A$2:$A$6000,"NP",Registros!$B$2:$B$6000,$A1785),0)</f>
        <v/>
      </c>
      <c r="G1785">
        <f>IF(COUNTIFS(Registros!$A$2:$A$6000,"MOV",Registros!$B$2:$B$6000,$A1785)&gt;0,1,0)</f>
        <v/>
      </c>
      <c r="H1785">
        <f>IF($G1785=1,SUMIFS(Registros!$F$2:$F$6000,Registros!$A$2:$A$6000,"MOV",Registros!$B$2:$B$6000,$A1785),0)</f>
        <v/>
      </c>
      <c r="I1785">
        <f>IF(COUNTIFS(Registros!$A$2:$A$6000,"CS",Registros!$B$2:$B$6000,$A1785)&gt;0,1,0)</f>
        <v/>
      </c>
      <c r="J1785">
        <f>IF($I1785=1,SUMIFS(Registros!$I$2:$I$6000,Registros!$A$2:$A$6000,"CS",Registros!$B$2:$B$6000,$A1785),0)</f>
        <v/>
      </c>
      <c r="K1785">
        <f>IF(COUNTIFS(Winback!$K$2:$K$300,$D1785)&gt;0,1,0)</f>
        <v/>
      </c>
      <c r="L1785">
        <f>IF(AND($K1785=1,LEFT($A1785,3)="WB-"),SUMIFS(Winback!$D$2:$D$300,Winback!$K$2:$K$300,$D1785),0)</f>
        <v/>
      </c>
      <c r="M1785">
        <f>IF(OR($E1785=1,$G1785=1,SUMIFS(Registros!$J$2:$J$6000,Registros!$B$2:$B$6000,$A1785)&gt;0),1,0)</f>
        <v/>
      </c>
      <c r="N1785">
        <f>IF($J1785&gt;0,1,IF(COUNTIFS(Registros!$A$2:$A$6000,"CS",Registros!$B$2:$B$6000,$A1785,Registros!$K$2:$K$6000,"&lt;&gt;")&gt;0,1,0))</f>
        <v/>
      </c>
      <c r="O1785">
        <f>IF(AND($K1785=1,$E1785=0,$G1785=0,$I1785=0),"WINBACK",IF(AND($M1785=1,$N1785&gt;0),"CONVERGENTE",IF($M1785=1,"SOLO MÓVIL",IF($N1785&gt;0,"SOLO FIJO / INTERNET","SIN SERVICIOS"))))</f>
        <v/>
      </c>
      <c r="P1785">
        <f>IF($O1785="WINBACK","Recuperar (winback)",IF($O1785="CONVERGENTE","Upgrade / más líneas",IF($O1785="SOLO MÓVIL","Ofrecer fijo + internet (FLBBTV)",IF($O1785="SOLO FIJO / INTERNET","Ofrecer línea móvil Nextphone","Oferta completa (móvil + fijo + internet)"))))</f>
        <v/>
      </c>
      <c r="Q1785">
        <f>$F1785+$H1785+$L1785</f>
        <v/>
      </c>
      <c r="R1785">
        <f>IFERROR(VLOOKUP($A1785,Registros!$B$2:$G$6000,6,0),IFERROR(VLOOKUP($D1785,Winback!$B$2:$C$300,2,0),""))</f>
        <v/>
      </c>
      <c r="S1785">
        <f>IF($E1785=1,"NP","")&amp;IF($G1785=1,"+MOV","")&amp;IF($I1785=1,"+CS","")&amp;IF($K1785=1,"+WB","")</f>
        <v/>
      </c>
      <c r="T1785">
        <f>$E1785+$G1785+$I1785+$K1785</f>
        <v/>
      </c>
    </row>
    <row r="1786">
      <c r="A1786" t="inlineStr">
        <is>
          <t>357140760000</t>
        </is>
      </c>
      <c r="B1786" t="inlineStr">
        <is>
          <t>35714076</t>
        </is>
      </c>
      <c r="C1786" t="inlineStr">
        <is>
          <t>TAHIS GUADALUPE FRIAS MENDOZA</t>
        </is>
      </c>
      <c r="D1786" t="inlineStr">
        <is>
          <t>TAHISGUADALUPEFRIASMENDOZA</t>
        </is>
      </c>
      <c r="E1786">
        <f>IF(COUNTIFS(Registros!$A$2:$A$6000,"NP",Registros!$B$2:$B$6000,$A1786)&gt;0,1,0)</f>
        <v/>
      </c>
      <c r="F1786">
        <f>IF($E1786=1,SUMIFS(Registros!$F$2:$F$6000,Registros!$A$2:$A$6000,"NP",Registros!$B$2:$B$6000,$A1786),0)</f>
        <v/>
      </c>
      <c r="G1786">
        <f>IF(COUNTIFS(Registros!$A$2:$A$6000,"MOV",Registros!$B$2:$B$6000,$A1786)&gt;0,1,0)</f>
        <v/>
      </c>
      <c r="H1786">
        <f>IF($G1786=1,SUMIFS(Registros!$F$2:$F$6000,Registros!$A$2:$A$6000,"MOV",Registros!$B$2:$B$6000,$A1786),0)</f>
        <v/>
      </c>
      <c r="I1786">
        <f>IF(COUNTIFS(Registros!$A$2:$A$6000,"CS",Registros!$B$2:$B$6000,$A1786)&gt;0,1,0)</f>
        <v/>
      </c>
      <c r="J1786">
        <f>IF($I1786=1,SUMIFS(Registros!$I$2:$I$6000,Registros!$A$2:$A$6000,"CS",Registros!$B$2:$B$6000,$A1786),0)</f>
        <v/>
      </c>
      <c r="K1786">
        <f>IF(COUNTIFS(Winback!$K$2:$K$300,$D1786)&gt;0,1,0)</f>
        <v/>
      </c>
      <c r="L1786">
        <f>IF(AND($K1786=1,LEFT($A1786,3)="WB-"),SUMIFS(Winback!$D$2:$D$300,Winback!$K$2:$K$300,$D1786),0)</f>
        <v/>
      </c>
      <c r="M1786">
        <f>IF(OR($E1786=1,$G1786=1,SUMIFS(Registros!$J$2:$J$6000,Registros!$B$2:$B$6000,$A1786)&gt;0),1,0)</f>
        <v/>
      </c>
      <c r="N1786">
        <f>IF($J1786&gt;0,1,IF(COUNTIFS(Registros!$A$2:$A$6000,"CS",Registros!$B$2:$B$6000,$A1786,Registros!$K$2:$K$6000,"&lt;&gt;")&gt;0,1,0))</f>
        <v/>
      </c>
      <c r="O1786">
        <f>IF(AND($K1786=1,$E1786=0,$G1786=0,$I1786=0),"WINBACK",IF(AND($M1786=1,$N1786&gt;0),"CONVERGENTE",IF($M1786=1,"SOLO MÓVIL",IF($N1786&gt;0,"SOLO FIJO / INTERNET","SIN SERVICIOS"))))</f>
        <v/>
      </c>
      <c r="P1786">
        <f>IF($O1786="WINBACK","Recuperar (winback)",IF($O1786="CONVERGENTE","Upgrade / más líneas",IF($O1786="SOLO MÓVIL","Ofrecer fijo + internet (FLBBTV)",IF($O1786="SOLO FIJO / INTERNET","Ofrecer línea móvil Nextphone","Oferta completa (móvil + fijo + internet)"))))</f>
        <v/>
      </c>
      <c r="Q1786">
        <f>$F1786+$H1786+$L1786</f>
        <v/>
      </c>
      <c r="R1786">
        <f>IFERROR(VLOOKUP($A1786,Registros!$B$2:$G$6000,6,0),IFERROR(VLOOKUP($D1786,Winback!$B$2:$C$300,2,0),""))</f>
        <v/>
      </c>
      <c r="S1786">
        <f>IF($E1786=1,"NP","")&amp;IF($G1786=1,"+MOV","")&amp;IF($I1786=1,"+CS","")&amp;IF($K1786=1,"+WB","")</f>
        <v/>
      </c>
      <c r="T1786">
        <f>$E1786+$G1786+$I1786+$K1786</f>
        <v/>
      </c>
    </row>
    <row r="1787">
      <c r="A1787" t="inlineStr">
        <is>
          <t>358223960000</t>
        </is>
      </c>
      <c r="B1787" t="inlineStr">
        <is>
          <t>35822396</t>
        </is>
      </c>
      <c r="C1787" t="inlineStr">
        <is>
          <t>MEILIN VARGAS</t>
        </is>
      </c>
      <c r="D1787" t="inlineStr">
        <is>
          <t>MEILINVARGAS</t>
        </is>
      </c>
      <c r="E1787">
        <f>IF(COUNTIFS(Registros!$A$2:$A$6000,"NP",Registros!$B$2:$B$6000,$A1787)&gt;0,1,0)</f>
        <v/>
      </c>
      <c r="F1787">
        <f>IF($E1787=1,SUMIFS(Registros!$F$2:$F$6000,Registros!$A$2:$A$6000,"NP",Registros!$B$2:$B$6000,$A1787),0)</f>
        <v/>
      </c>
      <c r="G1787">
        <f>IF(COUNTIFS(Registros!$A$2:$A$6000,"MOV",Registros!$B$2:$B$6000,$A1787)&gt;0,1,0)</f>
        <v/>
      </c>
      <c r="H1787">
        <f>IF($G1787=1,SUMIFS(Registros!$F$2:$F$6000,Registros!$A$2:$A$6000,"MOV",Registros!$B$2:$B$6000,$A1787),0)</f>
        <v/>
      </c>
      <c r="I1787">
        <f>IF(COUNTIFS(Registros!$A$2:$A$6000,"CS",Registros!$B$2:$B$6000,$A1787)&gt;0,1,0)</f>
        <v/>
      </c>
      <c r="J1787">
        <f>IF($I1787=1,SUMIFS(Registros!$I$2:$I$6000,Registros!$A$2:$A$6000,"CS",Registros!$B$2:$B$6000,$A1787),0)</f>
        <v/>
      </c>
      <c r="K1787">
        <f>IF(COUNTIFS(Winback!$K$2:$K$300,$D1787)&gt;0,1,0)</f>
        <v/>
      </c>
      <c r="L1787">
        <f>IF(AND($K1787=1,LEFT($A1787,3)="WB-"),SUMIFS(Winback!$D$2:$D$300,Winback!$K$2:$K$300,$D1787),0)</f>
        <v/>
      </c>
      <c r="M1787">
        <f>IF(OR($E1787=1,$G1787=1,SUMIFS(Registros!$J$2:$J$6000,Registros!$B$2:$B$6000,$A1787)&gt;0),1,0)</f>
        <v/>
      </c>
      <c r="N1787">
        <f>IF($J1787&gt;0,1,IF(COUNTIFS(Registros!$A$2:$A$6000,"CS",Registros!$B$2:$B$6000,$A1787,Registros!$K$2:$K$6000,"&lt;&gt;")&gt;0,1,0))</f>
        <v/>
      </c>
      <c r="O1787">
        <f>IF(AND($K1787=1,$E1787=0,$G1787=0,$I1787=0),"WINBACK",IF(AND($M1787=1,$N1787&gt;0),"CONVERGENTE",IF($M1787=1,"SOLO MÓVIL",IF($N1787&gt;0,"SOLO FIJO / INTERNET","SIN SERVICIOS"))))</f>
        <v/>
      </c>
      <c r="P1787">
        <f>IF($O1787="WINBACK","Recuperar (winback)",IF($O1787="CONVERGENTE","Upgrade / más líneas",IF($O1787="SOLO MÓVIL","Ofrecer fijo + internet (FLBBTV)",IF($O1787="SOLO FIJO / INTERNET","Ofrecer línea móvil Nextphone","Oferta completa (móvil + fijo + internet)"))))</f>
        <v/>
      </c>
      <c r="Q1787">
        <f>$F1787+$H1787+$L1787</f>
        <v/>
      </c>
      <c r="R1787">
        <f>IFERROR(VLOOKUP($A1787,Registros!$B$2:$G$6000,6,0),IFERROR(VLOOKUP($D1787,Winback!$B$2:$C$300,2,0),""))</f>
        <v/>
      </c>
      <c r="S1787">
        <f>IF($E1787=1,"NP","")&amp;IF($G1787=1,"+MOV","")&amp;IF($I1787=1,"+CS","")&amp;IF($K1787=1,"+WB","")</f>
        <v/>
      </c>
      <c r="T1787">
        <f>$E1787+$G1787+$I1787+$K1787</f>
        <v/>
      </c>
    </row>
    <row r="1788">
      <c r="A1788" t="inlineStr">
        <is>
          <t>356039000000</t>
        </is>
      </c>
      <c r="B1788" t="inlineStr">
        <is>
          <t>35603900</t>
        </is>
      </c>
      <c r="C1788" t="inlineStr">
        <is>
          <t>MARY ANN DEL CARMEN GONZALEZ</t>
        </is>
      </c>
      <c r="D1788" t="inlineStr">
        <is>
          <t>MARYANNDELCARMENGONZALEZ</t>
        </is>
      </c>
      <c r="E1788">
        <f>IF(COUNTIFS(Registros!$A$2:$A$6000,"NP",Registros!$B$2:$B$6000,$A1788)&gt;0,1,0)</f>
        <v/>
      </c>
      <c r="F1788">
        <f>IF($E1788=1,SUMIFS(Registros!$F$2:$F$6000,Registros!$A$2:$A$6000,"NP",Registros!$B$2:$B$6000,$A1788),0)</f>
        <v/>
      </c>
      <c r="G1788">
        <f>IF(COUNTIFS(Registros!$A$2:$A$6000,"MOV",Registros!$B$2:$B$6000,$A1788)&gt;0,1,0)</f>
        <v/>
      </c>
      <c r="H1788">
        <f>IF($G1788=1,SUMIFS(Registros!$F$2:$F$6000,Registros!$A$2:$A$6000,"MOV",Registros!$B$2:$B$6000,$A1788),0)</f>
        <v/>
      </c>
      <c r="I1788">
        <f>IF(COUNTIFS(Registros!$A$2:$A$6000,"CS",Registros!$B$2:$B$6000,$A1788)&gt;0,1,0)</f>
        <v/>
      </c>
      <c r="J1788">
        <f>IF($I1788=1,SUMIFS(Registros!$I$2:$I$6000,Registros!$A$2:$A$6000,"CS",Registros!$B$2:$B$6000,$A1788),0)</f>
        <v/>
      </c>
      <c r="K1788">
        <f>IF(COUNTIFS(Winback!$K$2:$K$300,$D1788)&gt;0,1,0)</f>
        <v/>
      </c>
      <c r="L1788">
        <f>IF(AND($K1788=1,LEFT($A1788,3)="WB-"),SUMIFS(Winback!$D$2:$D$300,Winback!$K$2:$K$300,$D1788),0)</f>
        <v/>
      </c>
      <c r="M1788">
        <f>IF(OR($E1788=1,$G1788=1,SUMIFS(Registros!$J$2:$J$6000,Registros!$B$2:$B$6000,$A1788)&gt;0),1,0)</f>
        <v/>
      </c>
      <c r="N1788">
        <f>IF($J1788&gt;0,1,IF(COUNTIFS(Registros!$A$2:$A$6000,"CS",Registros!$B$2:$B$6000,$A1788,Registros!$K$2:$K$6000,"&lt;&gt;")&gt;0,1,0))</f>
        <v/>
      </c>
      <c r="O1788">
        <f>IF(AND($K1788=1,$E1788=0,$G1788=0,$I1788=0),"WINBACK",IF(AND($M1788=1,$N1788&gt;0),"CONVERGENTE",IF($M1788=1,"SOLO MÓVIL",IF($N1788&gt;0,"SOLO FIJO / INTERNET","SIN SERVICIOS"))))</f>
        <v/>
      </c>
      <c r="P1788">
        <f>IF($O1788="WINBACK","Recuperar (winback)",IF($O1788="CONVERGENTE","Upgrade / más líneas",IF($O1788="SOLO MÓVIL","Ofrecer fijo + internet (FLBBTV)",IF($O1788="SOLO FIJO / INTERNET","Ofrecer línea móvil Nextphone","Oferta completa (móvil + fijo + internet)"))))</f>
        <v/>
      </c>
      <c r="Q1788">
        <f>$F1788+$H1788+$L1788</f>
        <v/>
      </c>
      <c r="R1788">
        <f>IFERROR(VLOOKUP($A1788,Registros!$B$2:$G$6000,6,0),IFERROR(VLOOKUP($D1788,Winback!$B$2:$C$300,2,0),""))</f>
        <v/>
      </c>
      <c r="S1788">
        <f>IF($E1788=1,"NP","")&amp;IF($G1788=1,"+MOV","")&amp;IF($I1788=1,"+CS","")&amp;IF($K1788=1,"+WB","")</f>
        <v/>
      </c>
      <c r="T1788">
        <f>$E1788+$G1788+$I1788+$K1788</f>
        <v/>
      </c>
    </row>
    <row r="1789">
      <c r="A1789" t="inlineStr">
        <is>
          <t>341463510000</t>
        </is>
      </c>
      <c r="B1789" t="inlineStr">
        <is>
          <t>34146351</t>
        </is>
      </c>
      <c r="C1789" t="inlineStr">
        <is>
          <t>YORKELYS LISBETH GONZALEZ</t>
        </is>
      </c>
      <c r="D1789" t="inlineStr">
        <is>
          <t>YORKELYSLISBETHGONZALEZ</t>
        </is>
      </c>
      <c r="E1789">
        <f>IF(COUNTIFS(Registros!$A$2:$A$6000,"NP",Registros!$B$2:$B$6000,$A1789)&gt;0,1,0)</f>
        <v/>
      </c>
      <c r="F1789">
        <f>IF($E1789=1,SUMIFS(Registros!$F$2:$F$6000,Registros!$A$2:$A$6000,"NP",Registros!$B$2:$B$6000,$A1789),0)</f>
        <v/>
      </c>
      <c r="G1789">
        <f>IF(COUNTIFS(Registros!$A$2:$A$6000,"MOV",Registros!$B$2:$B$6000,$A1789)&gt;0,1,0)</f>
        <v/>
      </c>
      <c r="H1789">
        <f>IF($G1789=1,SUMIFS(Registros!$F$2:$F$6000,Registros!$A$2:$A$6000,"MOV",Registros!$B$2:$B$6000,$A1789),0)</f>
        <v/>
      </c>
      <c r="I1789">
        <f>IF(COUNTIFS(Registros!$A$2:$A$6000,"CS",Registros!$B$2:$B$6000,$A1789)&gt;0,1,0)</f>
        <v/>
      </c>
      <c r="J1789">
        <f>IF($I1789=1,SUMIFS(Registros!$I$2:$I$6000,Registros!$A$2:$A$6000,"CS",Registros!$B$2:$B$6000,$A1789),0)</f>
        <v/>
      </c>
      <c r="K1789">
        <f>IF(COUNTIFS(Winback!$K$2:$K$300,$D1789)&gt;0,1,0)</f>
        <v/>
      </c>
      <c r="L1789">
        <f>IF(AND($K1789=1,LEFT($A1789,3)="WB-"),SUMIFS(Winback!$D$2:$D$300,Winback!$K$2:$K$300,$D1789),0)</f>
        <v/>
      </c>
      <c r="M1789">
        <f>IF(OR($E1789=1,$G1789=1,SUMIFS(Registros!$J$2:$J$6000,Registros!$B$2:$B$6000,$A1789)&gt;0),1,0)</f>
        <v/>
      </c>
      <c r="N1789">
        <f>IF($J1789&gt;0,1,IF(COUNTIFS(Registros!$A$2:$A$6000,"CS",Registros!$B$2:$B$6000,$A1789,Registros!$K$2:$K$6000,"&lt;&gt;")&gt;0,1,0))</f>
        <v/>
      </c>
      <c r="O1789">
        <f>IF(AND($K1789=1,$E1789=0,$G1789=0,$I1789=0),"WINBACK",IF(AND($M1789=1,$N1789&gt;0),"CONVERGENTE",IF($M1789=1,"SOLO MÓVIL",IF($N1789&gt;0,"SOLO FIJO / INTERNET","SIN SERVICIOS"))))</f>
        <v/>
      </c>
      <c r="P1789">
        <f>IF($O1789="WINBACK","Recuperar (winback)",IF($O1789="CONVERGENTE","Upgrade / más líneas",IF($O1789="SOLO MÓVIL","Ofrecer fijo + internet (FLBBTV)",IF($O1789="SOLO FIJO / INTERNET","Ofrecer línea móvil Nextphone","Oferta completa (móvil + fijo + internet)"))))</f>
        <v/>
      </c>
      <c r="Q1789">
        <f>$F1789+$H1789+$L1789</f>
        <v/>
      </c>
      <c r="R1789">
        <f>IFERROR(VLOOKUP($A1789,Registros!$B$2:$G$6000,6,0),IFERROR(VLOOKUP($D1789,Winback!$B$2:$C$300,2,0),""))</f>
        <v/>
      </c>
      <c r="S1789">
        <f>IF($E1789=1,"NP","")&amp;IF($G1789=1,"+MOV","")&amp;IF($I1789=1,"+CS","")&amp;IF($K1789=1,"+WB","")</f>
        <v/>
      </c>
      <c r="T1789">
        <f>$E1789+$G1789+$I1789+$K1789</f>
        <v/>
      </c>
    </row>
    <row r="1790">
      <c r="A1790" t="inlineStr">
        <is>
          <t>352186460000</t>
        </is>
      </c>
      <c r="B1790" t="inlineStr">
        <is>
          <t>35218646</t>
        </is>
      </c>
      <c r="C1790" t="inlineStr">
        <is>
          <t>ANIBAL GARCIA</t>
        </is>
      </c>
      <c r="D1790" t="inlineStr">
        <is>
          <t>ANIBALGARCIA</t>
        </is>
      </c>
      <c r="E1790">
        <f>IF(COUNTIFS(Registros!$A$2:$A$6000,"NP",Registros!$B$2:$B$6000,$A1790)&gt;0,1,0)</f>
        <v/>
      </c>
      <c r="F1790">
        <f>IF($E1790=1,SUMIFS(Registros!$F$2:$F$6000,Registros!$A$2:$A$6000,"NP",Registros!$B$2:$B$6000,$A1790),0)</f>
        <v/>
      </c>
      <c r="G1790">
        <f>IF(COUNTIFS(Registros!$A$2:$A$6000,"MOV",Registros!$B$2:$B$6000,$A1790)&gt;0,1,0)</f>
        <v/>
      </c>
      <c r="H1790">
        <f>IF($G1790=1,SUMIFS(Registros!$F$2:$F$6000,Registros!$A$2:$A$6000,"MOV",Registros!$B$2:$B$6000,$A1790),0)</f>
        <v/>
      </c>
      <c r="I1790">
        <f>IF(COUNTIFS(Registros!$A$2:$A$6000,"CS",Registros!$B$2:$B$6000,$A1790)&gt;0,1,0)</f>
        <v/>
      </c>
      <c r="J1790">
        <f>IF($I1790=1,SUMIFS(Registros!$I$2:$I$6000,Registros!$A$2:$A$6000,"CS",Registros!$B$2:$B$6000,$A1790),0)</f>
        <v/>
      </c>
      <c r="K1790">
        <f>IF(COUNTIFS(Winback!$K$2:$K$300,$D1790)&gt;0,1,0)</f>
        <v/>
      </c>
      <c r="L1790">
        <f>IF(AND($K1790=1,LEFT($A1790,3)="WB-"),SUMIFS(Winback!$D$2:$D$300,Winback!$K$2:$K$300,$D1790),0)</f>
        <v/>
      </c>
      <c r="M1790">
        <f>IF(OR($E1790=1,$G1790=1,SUMIFS(Registros!$J$2:$J$6000,Registros!$B$2:$B$6000,$A1790)&gt;0),1,0)</f>
        <v/>
      </c>
      <c r="N1790">
        <f>IF($J1790&gt;0,1,IF(COUNTIFS(Registros!$A$2:$A$6000,"CS",Registros!$B$2:$B$6000,$A1790,Registros!$K$2:$K$6000,"&lt;&gt;")&gt;0,1,0))</f>
        <v/>
      </c>
      <c r="O1790">
        <f>IF(AND($K1790=1,$E1790=0,$G1790=0,$I1790=0),"WINBACK",IF(AND($M1790=1,$N1790&gt;0),"CONVERGENTE",IF($M1790=1,"SOLO MÓVIL",IF($N1790&gt;0,"SOLO FIJO / INTERNET","SIN SERVICIOS"))))</f>
        <v/>
      </c>
      <c r="P1790">
        <f>IF($O1790="WINBACK","Recuperar (winback)",IF($O1790="CONVERGENTE","Upgrade / más líneas",IF($O1790="SOLO MÓVIL","Ofrecer fijo + internet (FLBBTV)",IF($O1790="SOLO FIJO / INTERNET","Ofrecer línea móvil Nextphone","Oferta completa (móvil + fijo + internet)"))))</f>
        <v/>
      </c>
      <c r="Q1790">
        <f>$F1790+$H1790+$L1790</f>
        <v/>
      </c>
      <c r="R1790">
        <f>IFERROR(VLOOKUP($A1790,Registros!$B$2:$G$6000,6,0),IFERROR(VLOOKUP($D1790,Winback!$B$2:$C$300,2,0),""))</f>
        <v/>
      </c>
      <c r="S1790">
        <f>IF($E1790=1,"NP","")&amp;IF($G1790=1,"+MOV","")&amp;IF($I1790=1,"+CS","")&amp;IF($K1790=1,"+WB","")</f>
        <v/>
      </c>
      <c r="T1790">
        <f>$E1790+$G1790+$I1790+$K1790</f>
        <v/>
      </c>
    </row>
    <row r="1791">
      <c r="A1791" t="inlineStr">
        <is>
          <t>331127440000</t>
        </is>
      </c>
      <c r="B1791" t="inlineStr">
        <is>
          <t>33112744</t>
        </is>
      </c>
      <c r="C1791" t="inlineStr">
        <is>
          <t>Jean Carlo s Ortiz Gonzalez</t>
        </is>
      </c>
      <c r="D1791" t="inlineStr">
        <is>
          <t>JEANCARLOSORTIZGONZALEZ</t>
        </is>
      </c>
      <c r="E1791">
        <f>IF(COUNTIFS(Registros!$A$2:$A$6000,"NP",Registros!$B$2:$B$6000,$A1791)&gt;0,1,0)</f>
        <v/>
      </c>
      <c r="F1791">
        <f>IF($E1791=1,SUMIFS(Registros!$F$2:$F$6000,Registros!$A$2:$A$6000,"NP",Registros!$B$2:$B$6000,$A1791),0)</f>
        <v/>
      </c>
      <c r="G1791">
        <f>IF(COUNTIFS(Registros!$A$2:$A$6000,"MOV",Registros!$B$2:$B$6000,$A1791)&gt;0,1,0)</f>
        <v/>
      </c>
      <c r="H1791">
        <f>IF($G1791=1,SUMIFS(Registros!$F$2:$F$6000,Registros!$A$2:$A$6000,"MOV",Registros!$B$2:$B$6000,$A1791),0)</f>
        <v/>
      </c>
      <c r="I1791">
        <f>IF(COUNTIFS(Registros!$A$2:$A$6000,"CS",Registros!$B$2:$B$6000,$A1791)&gt;0,1,0)</f>
        <v/>
      </c>
      <c r="J1791">
        <f>IF($I1791=1,SUMIFS(Registros!$I$2:$I$6000,Registros!$A$2:$A$6000,"CS",Registros!$B$2:$B$6000,$A1791),0)</f>
        <v/>
      </c>
      <c r="K1791">
        <f>IF(COUNTIFS(Winback!$K$2:$K$300,$D1791)&gt;0,1,0)</f>
        <v/>
      </c>
      <c r="L1791">
        <f>IF(AND($K1791=1,LEFT($A1791,3)="WB-"),SUMIFS(Winback!$D$2:$D$300,Winback!$K$2:$K$300,$D1791),0)</f>
        <v/>
      </c>
      <c r="M1791">
        <f>IF(OR($E1791=1,$G1791=1,SUMIFS(Registros!$J$2:$J$6000,Registros!$B$2:$B$6000,$A1791)&gt;0),1,0)</f>
        <v/>
      </c>
      <c r="N1791">
        <f>IF($J1791&gt;0,1,IF(COUNTIFS(Registros!$A$2:$A$6000,"CS",Registros!$B$2:$B$6000,$A1791,Registros!$K$2:$K$6000,"&lt;&gt;")&gt;0,1,0))</f>
        <v/>
      </c>
      <c r="O1791">
        <f>IF(AND($K1791=1,$E1791=0,$G1791=0,$I1791=0),"WINBACK",IF(AND($M1791=1,$N1791&gt;0),"CONVERGENTE",IF($M1791=1,"SOLO MÓVIL",IF($N1791&gt;0,"SOLO FIJO / INTERNET","SIN SERVICIOS"))))</f>
        <v/>
      </c>
      <c r="P1791">
        <f>IF($O1791="WINBACK","Recuperar (winback)",IF($O1791="CONVERGENTE","Upgrade / más líneas",IF($O1791="SOLO MÓVIL","Ofrecer fijo + internet (FLBBTV)",IF($O1791="SOLO FIJO / INTERNET","Ofrecer línea móvil Nextphone","Oferta completa (móvil + fijo + internet)"))))</f>
        <v/>
      </c>
      <c r="Q1791">
        <f>$F1791+$H1791+$L1791</f>
        <v/>
      </c>
      <c r="R1791">
        <f>IFERROR(VLOOKUP($A1791,Registros!$B$2:$G$6000,6,0),IFERROR(VLOOKUP($D1791,Winback!$B$2:$C$300,2,0),""))</f>
        <v/>
      </c>
      <c r="S1791">
        <f>IF($E1791=1,"NP","")&amp;IF($G1791=1,"+MOV","")&amp;IF($I1791=1,"+CS","")&amp;IF($K1791=1,"+WB","")</f>
        <v/>
      </c>
      <c r="T1791">
        <f>$E1791+$G1791+$I1791+$K1791</f>
        <v/>
      </c>
    </row>
    <row r="1792">
      <c r="A1792" t="inlineStr">
        <is>
          <t>351188030000</t>
        </is>
      </c>
      <c r="B1792" t="inlineStr">
        <is>
          <t>35118803</t>
        </is>
      </c>
      <c r="C1792" t="inlineStr">
        <is>
          <t>LUIS JUAN VILLARREAL</t>
        </is>
      </c>
      <c r="D1792" t="inlineStr">
        <is>
          <t>LUISJUANVILLARREAL</t>
        </is>
      </c>
      <c r="E1792">
        <f>IF(COUNTIFS(Registros!$A$2:$A$6000,"NP",Registros!$B$2:$B$6000,$A1792)&gt;0,1,0)</f>
        <v/>
      </c>
      <c r="F1792">
        <f>IF($E1792=1,SUMIFS(Registros!$F$2:$F$6000,Registros!$A$2:$A$6000,"NP",Registros!$B$2:$B$6000,$A1792),0)</f>
        <v/>
      </c>
      <c r="G1792">
        <f>IF(COUNTIFS(Registros!$A$2:$A$6000,"MOV",Registros!$B$2:$B$6000,$A1792)&gt;0,1,0)</f>
        <v/>
      </c>
      <c r="H1792">
        <f>IF($G1792=1,SUMIFS(Registros!$F$2:$F$6000,Registros!$A$2:$A$6000,"MOV",Registros!$B$2:$B$6000,$A1792),0)</f>
        <v/>
      </c>
      <c r="I1792">
        <f>IF(COUNTIFS(Registros!$A$2:$A$6000,"CS",Registros!$B$2:$B$6000,$A1792)&gt;0,1,0)</f>
        <v/>
      </c>
      <c r="J1792">
        <f>IF($I1792=1,SUMIFS(Registros!$I$2:$I$6000,Registros!$A$2:$A$6000,"CS",Registros!$B$2:$B$6000,$A1792),0)</f>
        <v/>
      </c>
      <c r="K1792">
        <f>IF(COUNTIFS(Winback!$K$2:$K$300,$D1792)&gt;0,1,0)</f>
        <v/>
      </c>
      <c r="L1792">
        <f>IF(AND($K1792=1,LEFT($A1792,3)="WB-"),SUMIFS(Winback!$D$2:$D$300,Winback!$K$2:$K$300,$D1792),0)</f>
        <v/>
      </c>
      <c r="M1792">
        <f>IF(OR($E1792=1,$G1792=1,SUMIFS(Registros!$J$2:$J$6000,Registros!$B$2:$B$6000,$A1792)&gt;0),1,0)</f>
        <v/>
      </c>
      <c r="N1792">
        <f>IF($J1792&gt;0,1,IF(COUNTIFS(Registros!$A$2:$A$6000,"CS",Registros!$B$2:$B$6000,$A1792,Registros!$K$2:$K$6000,"&lt;&gt;")&gt;0,1,0))</f>
        <v/>
      </c>
      <c r="O1792">
        <f>IF(AND($K1792=1,$E1792=0,$G1792=0,$I1792=0),"WINBACK",IF(AND($M1792=1,$N1792&gt;0),"CONVERGENTE",IF($M1792=1,"SOLO MÓVIL",IF($N1792&gt;0,"SOLO FIJO / INTERNET","SIN SERVICIOS"))))</f>
        <v/>
      </c>
      <c r="P1792">
        <f>IF($O1792="WINBACK","Recuperar (winback)",IF($O1792="CONVERGENTE","Upgrade / más líneas",IF($O1792="SOLO MÓVIL","Ofrecer fijo + internet (FLBBTV)",IF($O1792="SOLO FIJO / INTERNET","Ofrecer línea móvil Nextphone","Oferta completa (móvil + fijo + internet)"))))</f>
        <v/>
      </c>
      <c r="Q1792">
        <f>$F1792+$H1792+$L1792</f>
        <v/>
      </c>
      <c r="R1792">
        <f>IFERROR(VLOOKUP($A1792,Registros!$B$2:$G$6000,6,0),IFERROR(VLOOKUP($D1792,Winback!$B$2:$C$300,2,0),""))</f>
        <v/>
      </c>
      <c r="S1792">
        <f>IF($E1792=1,"NP","")&amp;IF($G1792=1,"+MOV","")&amp;IF($I1792=1,"+CS","")&amp;IF($K1792=1,"+WB","")</f>
        <v/>
      </c>
      <c r="T1792">
        <f>$E1792+$G1792+$I1792+$K1792</f>
        <v/>
      </c>
    </row>
    <row r="1793">
      <c r="A1793" t="inlineStr">
        <is>
          <t>328796450100</t>
        </is>
      </c>
      <c r="B1793" t="inlineStr">
        <is>
          <t>32879645</t>
        </is>
      </c>
      <c r="C1793" t="inlineStr">
        <is>
          <t>Restaurante Delicias Dona Betty - Fast F</t>
        </is>
      </c>
      <c r="D1793" t="inlineStr">
        <is>
          <t>RESTAURANTEDELICIASDONABETTYFASTF</t>
        </is>
      </c>
      <c r="E1793">
        <f>IF(COUNTIFS(Registros!$A$2:$A$6000,"NP",Registros!$B$2:$B$6000,$A1793)&gt;0,1,0)</f>
        <v/>
      </c>
      <c r="F1793">
        <f>IF($E1793=1,SUMIFS(Registros!$F$2:$F$6000,Registros!$A$2:$A$6000,"NP",Registros!$B$2:$B$6000,$A1793),0)</f>
        <v/>
      </c>
      <c r="G1793">
        <f>IF(COUNTIFS(Registros!$A$2:$A$6000,"MOV",Registros!$B$2:$B$6000,$A1793)&gt;0,1,0)</f>
        <v/>
      </c>
      <c r="H1793">
        <f>IF($G1793=1,SUMIFS(Registros!$F$2:$F$6000,Registros!$A$2:$A$6000,"MOV",Registros!$B$2:$B$6000,$A1793),0)</f>
        <v/>
      </c>
      <c r="I1793">
        <f>IF(COUNTIFS(Registros!$A$2:$A$6000,"CS",Registros!$B$2:$B$6000,$A1793)&gt;0,1,0)</f>
        <v/>
      </c>
      <c r="J1793">
        <f>IF($I1793=1,SUMIFS(Registros!$I$2:$I$6000,Registros!$A$2:$A$6000,"CS",Registros!$B$2:$B$6000,$A1793),0)</f>
        <v/>
      </c>
      <c r="K1793">
        <f>IF(COUNTIFS(Winback!$K$2:$K$300,$D1793)&gt;0,1,0)</f>
        <v/>
      </c>
      <c r="L1793">
        <f>IF(AND($K1793=1,LEFT($A1793,3)="WB-"),SUMIFS(Winback!$D$2:$D$300,Winback!$K$2:$K$300,$D1793),0)</f>
        <v/>
      </c>
      <c r="M1793">
        <f>IF(OR($E1793=1,$G1793=1,SUMIFS(Registros!$J$2:$J$6000,Registros!$B$2:$B$6000,$A1793)&gt;0),1,0)</f>
        <v/>
      </c>
      <c r="N1793">
        <f>IF($J1793&gt;0,1,IF(COUNTIFS(Registros!$A$2:$A$6000,"CS",Registros!$B$2:$B$6000,$A1793,Registros!$K$2:$K$6000,"&lt;&gt;")&gt;0,1,0))</f>
        <v/>
      </c>
      <c r="O1793">
        <f>IF(AND($K1793=1,$E1793=0,$G1793=0,$I1793=0),"WINBACK",IF(AND($M1793=1,$N1793&gt;0),"CONVERGENTE",IF($M1793=1,"SOLO MÓVIL",IF($N1793&gt;0,"SOLO FIJO / INTERNET","SIN SERVICIOS"))))</f>
        <v/>
      </c>
      <c r="P1793">
        <f>IF($O1793="WINBACK","Recuperar (winback)",IF($O1793="CONVERGENTE","Upgrade / más líneas",IF($O1793="SOLO MÓVIL","Ofrecer fijo + internet (FLBBTV)",IF($O1793="SOLO FIJO / INTERNET","Ofrecer línea móvil Nextphone","Oferta completa (móvil + fijo + internet)"))))</f>
        <v/>
      </c>
      <c r="Q1793">
        <f>$F1793+$H1793+$L1793</f>
        <v/>
      </c>
      <c r="R1793">
        <f>IFERROR(VLOOKUP($A1793,Registros!$B$2:$G$6000,6,0),IFERROR(VLOOKUP($D1793,Winback!$B$2:$C$300,2,0),""))</f>
        <v/>
      </c>
      <c r="S1793">
        <f>IF($E1793=1,"NP","")&amp;IF($G1793=1,"+MOV","")&amp;IF($I1793=1,"+CS","")&amp;IF($K1793=1,"+WB","")</f>
        <v/>
      </c>
      <c r="T1793">
        <f>$E1793+$G1793+$I1793+$K1793</f>
        <v/>
      </c>
    </row>
    <row r="1794">
      <c r="A1794" t="inlineStr">
        <is>
          <t>339148320100</t>
        </is>
      </c>
      <c r="B1794" t="inlineStr">
        <is>
          <t>33914832</t>
        </is>
      </c>
      <c r="C1794" t="inlineStr">
        <is>
          <t>Eudis Oscar Ramirez Batista</t>
        </is>
      </c>
      <c r="D1794" t="inlineStr">
        <is>
          <t>EUDISOSCARRAMIREZBATISTA</t>
        </is>
      </c>
      <c r="E1794">
        <f>IF(COUNTIFS(Registros!$A$2:$A$6000,"NP",Registros!$B$2:$B$6000,$A1794)&gt;0,1,0)</f>
        <v/>
      </c>
      <c r="F1794">
        <f>IF($E1794=1,SUMIFS(Registros!$F$2:$F$6000,Registros!$A$2:$A$6000,"NP",Registros!$B$2:$B$6000,$A1794),0)</f>
        <v/>
      </c>
      <c r="G1794">
        <f>IF(COUNTIFS(Registros!$A$2:$A$6000,"MOV",Registros!$B$2:$B$6000,$A1794)&gt;0,1,0)</f>
        <v/>
      </c>
      <c r="H1794">
        <f>IF($G1794=1,SUMIFS(Registros!$F$2:$F$6000,Registros!$A$2:$A$6000,"MOV",Registros!$B$2:$B$6000,$A1794),0)</f>
        <v/>
      </c>
      <c r="I1794">
        <f>IF(COUNTIFS(Registros!$A$2:$A$6000,"CS",Registros!$B$2:$B$6000,$A1794)&gt;0,1,0)</f>
        <v/>
      </c>
      <c r="J1794">
        <f>IF($I1794=1,SUMIFS(Registros!$I$2:$I$6000,Registros!$A$2:$A$6000,"CS",Registros!$B$2:$B$6000,$A1794),0)</f>
        <v/>
      </c>
      <c r="K1794">
        <f>IF(COUNTIFS(Winback!$K$2:$K$300,$D1794)&gt;0,1,0)</f>
        <v/>
      </c>
      <c r="L1794">
        <f>IF(AND($K1794=1,LEFT($A1794,3)="WB-"),SUMIFS(Winback!$D$2:$D$300,Winback!$K$2:$K$300,$D1794),0)</f>
        <v/>
      </c>
      <c r="M1794">
        <f>IF(OR($E1794=1,$G1794=1,SUMIFS(Registros!$J$2:$J$6000,Registros!$B$2:$B$6000,$A1794)&gt;0),1,0)</f>
        <v/>
      </c>
      <c r="N1794">
        <f>IF($J1794&gt;0,1,IF(COUNTIFS(Registros!$A$2:$A$6000,"CS",Registros!$B$2:$B$6000,$A1794,Registros!$K$2:$K$6000,"&lt;&gt;")&gt;0,1,0))</f>
        <v/>
      </c>
      <c r="O1794">
        <f>IF(AND($K1794=1,$E1794=0,$G1794=0,$I1794=0),"WINBACK",IF(AND($M1794=1,$N1794&gt;0),"CONVERGENTE",IF($M1794=1,"SOLO MÓVIL",IF($N1794&gt;0,"SOLO FIJO / INTERNET","SIN SERVICIOS"))))</f>
        <v/>
      </c>
      <c r="P1794">
        <f>IF($O1794="WINBACK","Recuperar (winback)",IF($O1794="CONVERGENTE","Upgrade / más líneas",IF($O1794="SOLO MÓVIL","Ofrecer fijo + internet (FLBBTV)",IF($O1794="SOLO FIJO / INTERNET","Ofrecer línea móvil Nextphone","Oferta completa (móvil + fijo + internet)"))))</f>
        <v/>
      </c>
      <c r="Q1794">
        <f>$F1794+$H1794+$L1794</f>
        <v/>
      </c>
      <c r="R1794">
        <f>IFERROR(VLOOKUP($A1794,Registros!$B$2:$G$6000,6,0),IFERROR(VLOOKUP($D1794,Winback!$B$2:$C$300,2,0),""))</f>
        <v/>
      </c>
      <c r="S1794">
        <f>IF($E1794=1,"NP","")&amp;IF($G1794=1,"+MOV","")&amp;IF($I1794=1,"+CS","")&amp;IF($K1794=1,"+WB","")</f>
        <v/>
      </c>
      <c r="T1794">
        <f>$E1794+$G1794+$I1794+$K1794</f>
        <v/>
      </c>
    </row>
    <row r="1795">
      <c r="A1795" t="inlineStr">
        <is>
          <t>345400950000</t>
        </is>
      </c>
      <c r="B1795" t="inlineStr">
        <is>
          <t>34540095</t>
        </is>
      </c>
      <c r="C1795" t="inlineStr">
        <is>
          <t>MANUEL GARCIA</t>
        </is>
      </c>
      <c r="D1795" t="inlineStr">
        <is>
          <t>MANUELGARCIA</t>
        </is>
      </c>
      <c r="E1795">
        <f>IF(COUNTIFS(Registros!$A$2:$A$6000,"NP",Registros!$B$2:$B$6000,$A1795)&gt;0,1,0)</f>
        <v/>
      </c>
      <c r="F1795">
        <f>IF($E1795=1,SUMIFS(Registros!$F$2:$F$6000,Registros!$A$2:$A$6000,"NP",Registros!$B$2:$B$6000,$A1795),0)</f>
        <v/>
      </c>
      <c r="G1795">
        <f>IF(COUNTIFS(Registros!$A$2:$A$6000,"MOV",Registros!$B$2:$B$6000,$A1795)&gt;0,1,0)</f>
        <v/>
      </c>
      <c r="H1795">
        <f>IF($G1795=1,SUMIFS(Registros!$F$2:$F$6000,Registros!$A$2:$A$6000,"MOV",Registros!$B$2:$B$6000,$A1795),0)</f>
        <v/>
      </c>
      <c r="I1795">
        <f>IF(COUNTIFS(Registros!$A$2:$A$6000,"CS",Registros!$B$2:$B$6000,$A1795)&gt;0,1,0)</f>
        <v/>
      </c>
      <c r="J1795">
        <f>IF($I1795=1,SUMIFS(Registros!$I$2:$I$6000,Registros!$A$2:$A$6000,"CS",Registros!$B$2:$B$6000,$A1795),0)</f>
        <v/>
      </c>
      <c r="K1795">
        <f>IF(COUNTIFS(Winback!$K$2:$K$300,$D1795)&gt;0,1,0)</f>
        <v/>
      </c>
      <c r="L1795">
        <f>IF(AND($K1795=1,LEFT($A1795,3)="WB-"),SUMIFS(Winback!$D$2:$D$300,Winback!$K$2:$K$300,$D1795),0)</f>
        <v/>
      </c>
      <c r="M1795">
        <f>IF(OR($E1795=1,$G1795=1,SUMIFS(Registros!$J$2:$J$6000,Registros!$B$2:$B$6000,$A1795)&gt;0),1,0)</f>
        <v/>
      </c>
      <c r="N1795">
        <f>IF($J1795&gt;0,1,IF(COUNTIFS(Registros!$A$2:$A$6000,"CS",Registros!$B$2:$B$6000,$A1795,Registros!$K$2:$K$6000,"&lt;&gt;")&gt;0,1,0))</f>
        <v/>
      </c>
      <c r="O1795">
        <f>IF(AND($K1795=1,$E1795=0,$G1795=0,$I1795=0),"WINBACK",IF(AND($M1795=1,$N1795&gt;0),"CONVERGENTE",IF($M1795=1,"SOLO MÓVIL",IF($N1795&gt;0,"SOLO FIJO / INTERNET","SIN SERVICIOS"))))</f>
        <v/>
      </c>
      <c r="P1795">
        <f>IF($O1795="WINBACK","Recuperar (winback)",IF($O1795="CONVERGENTE","Upgrade / más líneas",IF($O1795="SOLO MÓVIL","Ofrecer fijo + internet (FLBBTV)",IF($O1795="SOLO FIJO / INTERNET","Ofrecer línea móvil Nextphone","Oferta completa (móvil + fijo + internet)"))))</f>
        <v/>
      </c>
      <c r="Q1795">
        <f>$F1795+$H1795+$L1795</f>
        <v/>
      </c>
      <c r="R1795">
        <f>IFERROR(VLOOKUP($A1795,Registros!$B$2:$G$6000,6,0),IFERROR(VLOOKUP($D1795,Winback!$B$2:$C$300,2,0),""))</f>
        <v/>
      </c>
      <c r="S1795">
        <f>IF($E1795=1,"NP","")&amp;IF($G1795=1,"+MOV","")&amp;IF($I1795=1,"+CS","")&amp;IF($K1795=1,"+WB","")</f>
        <v/>
      </c>
      <c r="T1795">
        <f>$E1795+$G1795+$I1795+$K1795</f>
        <v/>
      </c>
    </row>
    <row r="1796">
      <c r="A1796" t="inlineStr">
        <is>
          <t>364055030000</t>
        </is>
      </c>
      <c r="B1796" t="inlineStr">
        <is>
          <t>36405503</t>
        </is>
      </c>
      <c r="C1796" t="inlineStr">
        <is>
          <t>ABILIO JAÉN</t>
        </is>
      </c>
      <c r="D1796" t="inlineStr">
        <is>
          <t>ABILIOJAEN</t>
        </is>
      </c>
      <c r="E1796">
        <f>IF(COUNTIFS(Registros!$A$2:$A$6000,"NP",Registros!$B$2:$B$6000,$A1796)&gt;0,1,0)</f>
        <v/>
      </c>
      <c r="F1796">
        <f>IF($E1796=1,SUMIFS(Registros!$F$2:$F$6000,Registros!$A$2:$A$6000,"NP",Registros!$B$2:$B$6000,$A1796),0)</f>
        <v/>
      </c>
      <c r="G1796">
        <f>IF(COUNTIFS(Registros!$A$2:$A$6000,"MOV",Registros!$B$2:$B$6000,$A1796)&gt;0,1,0)</f>
        <v/>
      </c>
      <c r="H1796">
        <f>IF($G1796=1,SUMIFS(Registros!$F$2:$F$6000,Registros!$A$2:$A$6000,"MOV",Registros!$B$2:$B$6000,$A1796),0)</f>
        <v/>
      </c>
      <c r="I1796">
        <f>IF(COUNTIFS(Registros!$A$2:$A$6000,"CS",Registros!$B$2:$B$6000,$A1796)&gt;0,1,0)</f>
        <v/>
      </c>
      <c r="J1796">
        <f>IF($I1796=1,SUMIFS(Registros!$I$2:$I$6000,Registros!$A$2:$A$6000,"CS",Registros!$B$2:$B$6000,$A1796),0)</f>
        <v/>
      </c>
      <c r="K1796">
        <f>IF(COUNTIFS(Winback!$K$2:$K$300,$D1796)&gt;0,1,0)</f>
        <v/>
      </c>
      <c r="L1796">
        <f>IF(AND($K1796=1,LEFT($A1796,3)="WB-"),SUMIFS(Winback!$D$2:$D$300,Winback!$K$2:$K$300,$D1796),0)</f>
        <v/>
      </c>
      <c r="M1796">
        <f>IF(OR($E1796=1,$G1796=1,SUMIFS(Registros!$J$2:$J$6000,Registros!$B$2:$B$6000,$A1796)&gt;0),1,0)</f>
        <v/>
      </c>
      <c r="N1796">
        <f>IF($J1796&gt;0,1,IF(COUNTIFS(Registros!$A$2:$A$6000,"CS",Registros!$B$2:$B$6000,$A1796,Registros!$K$2:$K$6000,"&lt;&gt;")&gt;0,1,0))</f>
        <v/>
      </c>
      <c r="O1796">
        <f>IF(AND($K1796=1,$E1796=0,$G1796=0,$I1796=0),"WINBACK",IF(AND($M1796=1,$N1796&gt;0),"CONVERGENTE",IF($M1796=1,"SOLO MÓVIL",IF($N1796&gt;0,"SOLO FIJO / INTERNET","SIN SERVICIOS"))))</f>
        <v/>
      </c>
      <c r="P1796">
        <f>IF($O1796="WINBACK","Recuperar (winback)",IF($O1796="CONVERGENTE","Upgrade / más líneas",IF($O1796="SOLO MÓVIL","Ofrecer fijo + internet (FLBBTV)",IF($O1796="SOLO FIJO / INTERNET","Ofrecer línea móvil Nextphone","Oferta completa (móvil + fijo + internet)"))))</f>
        <v/>
      </c>
      <c r="Q1796">
        <f>$F1796+$H1796+$L1796</f>
        <v/>
      </c>
      <c r="R1796">
        <f>IFERROR(VLOOKUP($A1796,Registros!$B$2:$G$6000,6,0),IFERROR(VLOOKUP($D1796,Winback!$B$2:$C$300,2,0),""))</f>
        <v/>
      </c>
      <c r="S1796">
        <f>IF($E1796=1,"NP","")&amp;IF($G1796=1,"+MOV","")&amp;IF($I1796=1,"+CS","")&amp;IF($K1796=1,"+WB","")</f>
        <v/>
      </c>
      <c r="T1796">
        <f>$E1796+$G1796+$I1796+$K1796</f>
        <v/>
      </c>
    </row>
    <row r="1797">
      <c r="A1797" t="inlineStr">
        <is>
          <t>349212840000</t>
        </is>
      </c>
      <c r="B1797" t="inlineStr">
        <is>
          <t>34921284</t>
        </is>
      </c>
      <c r="C1797" t="inlineStr">
        <is>
          <t>ESTEFANI DE FRIAS MONTILLA</t>
        </is>
      </c>
      <c r="D1797" t="inlineStr">
        <is>
          <t>ESTEFANIDEFRIASMONTILLA</t>
        </is>
      </c>
      <c r="E1797">
        <f>IF(COUNTIFS(Registros!$A$2:$A$6000,"NP",Registros!$B$2:$B$6000,$A1797)&gt;0,1,0)</f>
        <v/>
      </c>
      <c r="F1797">
        <f>IF($E1797=1,SUMIFS(Registros!$F$2:$F$6000,Registros!$A$2:$A$6000,"NP",Registros!$B$2:$B$6000,$A1797),0)</f>
        <v/>
      </c>
      <c r="G1797">
        <f>IF(COUNTIFS(Registros!$A$2:$A$6000,"MOV",Registros!$B$2:$B$6000,$A1797)&gt;0,1,0)</f>
        <v/>
      </c>
      <c r="H1797">
        <f>IF($G1797=1,SUMIFS(Registros!$F$2:$F$6000,Registros!$A$2:$A$6000,"MOV",Registros!$B$2:$B$6000,$A1797),0)</f>
        <v/>
      </c>
      <c r="I1797">
        <f>IF(COUNTIFS(Registros!$A$2:$A$6000,"CS",Registros!$B$2:$B$6000,$A1797)&gt;0,1,0)</f>
        <v/>
      </c>
      <c r="J1797">
        <f>IF($I1797=1,SUMIFS(Registros!$I$2:$I$6000,Registros!$A$2:$A$6000,"CS",Registros!$B$2:$B$6000,$A1797),0)</f>
        <v/>
      </c>
      <c r="K1797">
        <f>IF(COUNTIFS(Winback!$K$2:$K$300,$D1797)&gt;0,1,0)</f>
        <v/>
      </c>
      <c r="L1797">
        <f>IF(AND($K1797=1,LEFT($A1797,3)="WB-"),SUMIFS(Winback!$D$2:$D$300,Winback!$K$2:$K$300,$D1797),0)</f>
        <v/>
      </c>
      <c r="M1797">
        <f>IF(OR($E1797=1,$G1797=1,SUMIFS(Registros!$J$2:$J$6000,Registros!$B$2:$B$6000,$A1797)&gt;0),1,0)</f>
        <v/>
      </c>
      <c r="N1797">
        <f>IF($J1797&gt;0,1,IF(COUNTIFS(Registros!$A$2:$A$6000,"CS",Registros!$B$2:$B$6000,$A1797,Registros!$K$2:$K$6000,"&lt;&gt;")&gt;0,1,0))</f>
        <v/>
      </c>
      <c r="O1797">
        <f>IF(AND($K1797=1,$E1797=0,$G1797=0,$I1797=0),"WINBACK",IF(AND($M1797=1,$N1797&gt;0),"CONVERGENTE",IF($M1797=1,"SOLO MÓVIL",IF($N1797&gt;0,"SOLO FIJO / INTERNET","SIN SERVICIOS"))))</f>
        <v/>
      </c>
      <c r="P1797">
        <f>IF($O1797="WINBACK","Recuperar (winback)",IF($O1797="CONVERGENTE","Upgrade / más líneas",IF($O1797="SOLO MÓVIL","Ofrecer fijo + internet (FLBBTV)",IF($O1797="SOLO FIJO / INTERNET","Ofrecer línea móvil Nextphone","Oferta completa (móvil + fijo + internet)"))))</f>
        <v/>
      </c>
      <c r="Q1797">
        <f>$F1797+$H1797+$L1797</f>
        <v/>
      </c>
      <c r="R1797">
        <f>IFERROR(VLOOKUP($A1797,Registros!$B$2:$G$6000,6,0),IFERROR(VLOOKUP($D1797,Winback!$B$2:$C$300,2,0),""))</f>
        <v/>
      </c>
      <c r="S1797">
        <f>IF($E1797=1,"NP","")&amp;IF($G1797=1,"+MOV","")&amp;IF($I1797=1,"+CS","")&amp;IF($K1797=1,"+WB","")</f>
        <v/>
      </c>
      <c r="T1797">
        <f>$E1797+$G1797+$I1797+$K1797</f>
        <v/>
      </c>
    </row>
    <row r="1798">
      <c r="A1798" t="inlineStr">
        <is>
          <t>341338050000</t>
        </is>
      </c>
      <c r="B1798" t="inlineStr">
        <is>
          <t>34133805</t>
        </is>
      </c>
      <c r="C1798" t="inlineStr">
        <is>
          <t>MILAGROS DEL CARMEN CORTES MELENDEZ</t>
        </is>
      </c>
      <c r="D1798" t="inlineStr">
        <is>
          <t>MILAGROSDELCARMENCORTESMELENDEZ</t>
        </is>
      </c>
      <c r="E1798">
        <f>IF(COUNTIFS(Registros!$A$2:$A$6000,"NP",Registros!$B$2:$B$6000,$A1798)&gt;0,1,0)</f>
        <v/>
      </c>
      <c r="F1798">
        <f>IF($E1798=1,SUMIFS(Registros!$F$2:$F$6000,Registros!$A$2:$A$6000,"NP",Registros!$B$2:$B$6000,$A1798),0)</f>
        <v/>
      </c>
      <c r="G1798">
        <f>IF(COUNTIFS(Registros!$A$2:$A$6000,"MOV",Registros!$B$2:$B$6000,$A1798)&gt;0,1,0)</f>
        <v/>
      </c>
      <c r="H1798">
        <f>IF($G1798=1,SUMIFS(Registros!$F$2:$F$6000,Registros!$A$2:$A$6000,"MOV",Registros!$B$2:$B$6000,$A1798),0)</f>
        <v/>
      </c>
      <c r="I1798">
        <f>IF(COUNTIFS(Registros!$A$2:$A$6000,"CS",Registros!$B$2:$B$6000,$A1798)&gt;0,1,0)</f>
        <v/>
      </c>
      <c r="J1798">
        <f>IF($I1798=1,SUMIFS(Registros!$I$2:$I$6000,Registros!$A$2:$A$6000,"CS",Registros!$B$2:$B$6000,$A1798),0)</f>
        <v/>
      </c>
      <c r="K1798">
        <f>IF(COUNTIFS(Winback!$K$2:$K$300,$D1798)&gt;0,1,0)</f>
        <v/>
      </c>
      <c r="L1798">
        <f>IF(AND($K1798=1,LEFT($A1798,3)="WB-"),SUMIFS(Winback!$D$2:$D$300,Winback!$K$2:$K$300,$D1798),0)</f>
        <v/>
      </c>
      <c r="M1798">
        <f>IF(OR($E1798=1,$G1798=1,SUMIFS(Registros!$J$2:$J$6000,Registros!$B$2:$B$6000,$A1798)&gt;0),1,0)</f>
        <v/>
      </c>
      <c r="N1798">
        <f>IF($J1798&gt;0,1,IF(COUNTIFS(Registros!$A$2:$A$6000,"CS",Registros!$B$2:$B$6000,$A1798,Registros!$K$2:$K$6000,"&lt;&gt;")&gt;0,1,0))</f>
        <v/>
      </c>
      <c r="O1798">
        <f>IF(AND($K1798=1,$E1798=0,$G1798=0,$I1798=0),"WINBACK",IF(AND($M1798=1,$N1798&gt;0),"CONVERGENTE",IF($M1798=1,"SOLO MÓVIL",IF($N1798&gt;0,"SOLO FIJO / INTERNET","SIN SERVICIOS"))))</f>
        <v/>
      </c>
      <c r="P1798">
        <f>IF($O1798="WINBACK","Recuperar (winback)",IF($O1798="CONVERGENTE","Upgrade / más líneas",IF($O1798="SOLO MÓVIL","Ofrecer fijo + internet (FLBBTV)",IF($O1798="SOLO FIJO / INTERNET","Ofrecer línea móvil Nextphone","Oferta completa (móvil + fijo + internet)"))))</f>
        <v/>
      </c>
      <c r="Q1798">
        <f>$F1798+$H1798+$L1798</f>
        <v/>
      </c>
      <c r="R1798">
        <f>IFERROR(VLOOKUP($A1798,Registros!$B$2:$G$6000,6,0),IFERROR(VLOOKUP($D1798,Winback!$B$2:$C$300,2,0),""))</f>
        <v/>
      </c>
      <c r="S1798">
        <f>IF($E1798=1,"NP","")&amp;IF($G1798=1,"+MOV","")&amp;IF($I1798=1,"+CS","")&amp;IF($K1798=1,"+WB","")</f>
        <v/>
      </c>
      <c r="T1798">
        <f>$E1798+$G1798+$I1798+$K1798</f>
        <v/>
      </c>
    </row>
    <row r="1799">
      <c r="A1799" t="inlineStr">
        <is>
          <t>346322800000</t>
        </is>
      </c>
      <c r="B1799" t="inlineStr">
        <is>
          <t>34632280</t>
        </is>
      </c>
      <c r="C1799" t="inlineStr">
        <is>
          <t>ERIC JAVIER HERNÁNDEZ</t>
        </is>
      </c>
      <c r="D1799" t="inlineStr">
        <is>
          <t>ERICJAVIERHERNANDEZ</t>
        </is>
      </c>
      <c r="E1799">
        <f>IF(COUNTIFS(Registros!$A$2:$A$6000,"NP",Registros!$B$2:$B$6000,$A1799)&gt;0,1,0)</f>
        <v/>
      </c>
      <c r="F1799">
        <f>IF($E1799=1,SUMIFS(Registros!$F$2:$F$6000,Registros!$A$2:$A$6000,"NP",Registros!$B$2:$B$6000,$A1799),0)</f>
        <v/>
      </c>
      <c r="G1799">
        <f>IF(COUNTIFS(Registros!$A$2:$A$6000,"MOV",Registros!$B$2:$B$6000,$A1799)&gt;0,1,0)</f>
        <v/>
      </c>
      <c r="H1799">
        <f>IF($G1799=1,SUMIFS(Registros!$F$2:$F$6000,Registros!$A$2:$A$6000,"MOV",Registros!$B$2:$B$6000,$A1799),0)</f>
        <v/>
      </c>
      <c r="I1799">
        <f>IF(COUNTIFS(Registros!$A$2:$A$6000,"CS",Registros!$B$2:$B$6000,$A1799)&gt;0,1,0)</f>
        <v/>
      </c>
      <c r="J1799">
        <f>IF($I1799=1,SUMIFS(Registros!$I$2:$I$6000,Registros!$A$2:$A$6000,"CS",Registros!$B$2:$B$6000,$A1799),0)</f>
        <v/>
      </c>
      <c r="K1799">
        <f>IF(COUNTIFS(Winback!$K$2:$K$300,$D1799)&gt;0,1,0)</f>
        <v/>
      </c>
      <c r="L1799">
        <f>IF(AND($K1799=1,LEFT($A1799,3)="WB-"),SUMIFS(Winback!$D$2:$D$300,Winback!$K$2:$K$300,$D1799),0)</f>
        <v/>
      </c>
      <c r="M1799">
        <f>IF(OR($E1799=1,$G1799=1,SUMIFS(Registros!$J$2:$J$6000,Registros!$B$2:$B$6000,$A1799)&gt;0),1,0)</f>
        <v/>
      </c>
      <c r="N1799">
        <f>IF($J1799&gt;0,1,IF(COUNTIFS(Registros!$A$2:$A$6000,"CS",Registros!$B$2:$B$6000,$A1799,Registros!$K$2:$K$6000,"&lt;&gt;")&gt;0,1,0))</f>
        <v/>
      </c>
      <c r="O1799">
        <f>IF(AND($K1799=1,$E1799=0,$G1799=0,$I1799=0),"WINBACK",IF(AND($M1799=1,$N1799&gt;0),"CONVERGENTE",IF($M1799=1,"SOLO MÓVIL",IF($N1799&gt;0,"SOLO FIJO / INTERNET","SIN SERVICIOS"))))</f>
        <v/>
      </c>
      <c r="P1799">
        <f>IF($O1799="WINBACK","Recuperar (winback)",IF($O1799="CONVERGENTE","Upgrade / más líneas",IF($O1799="SOLO MÓVIL","Ofrecer fijo + internet (FLBBTV)",IF($O1799="SOLO FIJO / INTERNET","Ofrecer línea móvil Nextphone","Oferta completa (móvil + fijo + internet)"))))</f>
        <v/>
      </c>
      <c r="Q1799">
        <f>$F1799+$H1799+$L1799</f>
        <v/>
      </c>
      <c r="R1799">
        <f>IFERROR(VLOOKUP($A1799,Registros!$B$2:$G$6000,6,0),IFERROR(VLOOKUP($D1799,Winback!$B$2:$C$300,2,0),""))</f>
        <v/>
      </c>
      <c r="S1799">
        <f>IF($E1799=1,"NP","")&amp;IF($G1799=1,"+MOV","")&amp;IF($I1799=1,"+CS","")&amp;IF($K1799=1,"+WB","")</f>
        <v/>
      </c>
      <c r="T1799">
        <f>$E1799+$G1799+$I1799+$K1799</f>
        <v/>
      </c>
    </row>
    <row r="1800">
      <c r="A1800" t="inlineStr">
        <is>
          <t>334188080000</t>
        </is>
      </c>
      <c r="B1800" t="inlineStr">
        <is>
          <t>33418808</t>
        </is>
      </c>
      <c r="C1800" t="inlineStr">
        <is>
          <t>YanaissisArrochaOjo</t>
        </is>
      </c>
      <c r="D1800" t="inlineStr">
        <is>
          <t>YANAISSISARROCHAOJO</t>
        </is>
      </c>
      <c r="E1800">
        <f>IF(COUNTIFS(Registros!$A$2:$A$6000,"NP",Registros!$B$2:$B$6000,$A1800)&gt;0,1,0)</f>
        <v/>
      </c>
      <c r="F1800">
        <f>IF($E1800=1,SUMIFS(Registros!$F$2:$F$6000,Registros!$A$2:$A$6000,"NP",Registros!$B$2:$B$6000,$A1800),0)</f>
        <v/>
      </c>
      <c r="G1800">
        <f>IF(COUNTIFS(Registros!$A$2:$A$6000,"MOV",Registros!$B$2:$B$6000,$A1800)&gt;0,1,0)</f>
        <v/>
      </c>
      <c r="H1800">
        <f>IF($G1800=1,SUMIFS(Registros!$F$2:$F$6000,Registros!$A$2:$A$6000,"MOV",Registros!$B$2:$B$6000,$A1800),0)</f>
        <v/>
      </c>
      <c r="I1800">
        <f>IF(COUNTIFS(Registros!$A$2:$A$6000,"CS",Registros!$B$2:$B$6000,$A1800)&gt;0,1,0)</f>
        <v/>
      </c>
      <c r="J1800">
        <f>IF($I1800=1,SUMIFS(Registros!$I$2:$I$6000,Registros!$A$2:$A$6000,"CS",Registros!$B$2:$B$6000,$A1800),0)</f>
        <v/>
      </c>
      <c r="K1800">
        <f>IF(COUNTIFS(Winback!$K$2:$K$300,$D1800)&gt;0,1,0)</f>
        <v/>
      </c>
      <c r="L1800">
        <f>IF(AND($K1800=1,LEFT($A1800,3)="WB-"),SUMIFS(Winback!$D$2:$D$300,Winback!$K$2:$K$300,$D1800),0)</f>
        <v/>
      </c>
      <c r="M1800">
        <f>IF(OR($E1800=1,$G1800=1,SUMIFS(Registros!$J$2:$J$6000,Registros!$B$2:$B$6000,$A1800)&gt;0),1,0)</f>
        <v/>
      </c>
      <c r="N1800">
        <f>IF($J1800&gt;0,1,IF(COUNTIFS(Registros!$A$2:$A$6000,"CS",Registros!$B$2:$B$6000,$A1800,Registros!$K$2:$K$6000,"&lt;&gt;")&gt;0,1,0))</f>
        <v/>
      </c>
      <c r="O1800">
        <f>IF(AND($K1800=1,$E1800=0,$G1800=0,$I1800=0),"WINBACK",IF(AND($M1800=1,$N1800&gt;0),"CONVERGENTE",IF($M1800=1,"SOLO MÓVIL",IF($N1800&gt;0,"SOLO FIJO / INTERNET","SIN SERVICIOS"))))</f>
        <v/>
      </c>
      <c r="P1800">
        <f>IF($O1800="WINBACK","Recuperar (winback)",IF($O1800="CONVERGENTE","Upgrade / más líneas",IF($O1800="SOLO MÓVIL","Ofrecer fijo + internet (FLBBTV)",IF($O1800="SOLO FIJO / INTERNET","Ofrecer línea móvil Nextphone","Oferta completa (móvil + fijo + internet)"))))</f>
        <v/>
      </c>
      <c r="Q1800">
        <f>$F1800+$H1800+$L1800</f>
        <v/>
      </c>
      <c r="R1800">
        <f>IFERROR(VLOOKUP($A1800,Registros!$B$2:$G$6000,6,0),IFERROR(VLOOKUP($D1800,Winback!$B$2:$C$300,2,0),""))</f>
        <v/>
      </c>
      <c r="S1800">
        <f>IF($E1800=1,"NP","")&amp;IF($G1800=1,"+MOV","")&amp;IF($I1800=1,"+CS","")&amp;IF($K1800=1,"+WB","")</f>
        <v/>
      </c>
      <c r="T1800">
        <f>$E1800+$G1800+$I1800+$K1800</f>
        <v/>
      </c>
    </row>
    <row r="1801">
      <c r="A1801" t="inlineStr">
        <is>
          <t>361021520000</t>
        </is>
      </c>
      <c r="B1801" t="inlineStr">
        <is>
          <t>36102152</t>
        </is>
      </c>
      <c r="C1801" t="inlineStr">
        <is>
          <t>LUIS CARLOS VALDES RODRIGUEZ</t>
        </is>
      </c>
      <c r="D1801" t="inlineStr">
        <is>
          <t>LUISCARLOSVALDESRODRIGUEZ</t>
        </is>
      </c>
      <c r="E1801">
        <f>IF(COUNTIFS(Registros!$A$2:$A$6000,"NP",Registros!$B$2:$B$6000,$A1801)&gt;0,1,0)</f>
        <v/>
      </c>
      <c r="F1801">
        <f>IF($E1801=1,SUMIFS(Registros!$F$2:$F$6000,Registros!$A$2:$A$6000,"NP",Registros!$B$2:$B$6000,$A1801),0)</f>
        <v/>
      </c>
      <c r="G1801">
        <f>IF(COUNTIFS(Registros!$A$2:$A$6000,"MOV",Registros!$B$2:$B$6000,$A1801)&gt;0,1,0)</f>
        <v/>
      </c>
      <c r="H1801">
        <f>IF($G1801=1,SUMIFS(Registros!$F$2:$F$6000,Registros!$A$2:$A$6000,"MOV",Registros!$B$2:$B$6000,$A1801),0)</f>
        <v/>
      </c>
      <c r="I1801">
        <f>IF(COUNTIFS(Registros!$A$2:$A$6000,"CS",Registros!$B$2:$B$6000,$A1801)&gt;0,1,0)</f>
        <v/>
      </c>
      <c r="J1801">
        <f>IF($I1801=1,SUMIFS(Registros!$I$2:$I$6000,Registros!$A$2:$A$6000,"CS",Registros!$B$2:$B$6000,$A1801),0)</f>
        <v/>
      </c>
      <c r="K1801">
        <f>IF(COUNTIFS(Winback!$K$2:$K$300,$D1801)&gt;0,1,0)</f>
        <v/>
      </c>
      <c r="L1801">
        <f>IF(AND($K1801=1,LEFT($A1801,3)="WB-"),SUMIFS(Winback!$D$2:$D$300,Winback!$K$2:$K$300,$D1801),0)</f>
        <v/>
      </c>
      <c r="M1801">
        <f>IF(OR($E1801=1,$G1801=1,SUMIFS(Registros!$J$2:$J$6000,Registros!$B$2:$B$6000,$A1801)&gt;0),1,0)</f>
        <v/>
      </c>
      <c r="N1801">
        <f>IF($J1801&gt;0,1,IF(COUNTIFS(Registros!$A$2:$A$6000,"CS",Registros!$B$2:$B$6000,$A1801,Registros!$K$2:$K$6000,"&lt;&gt;")&gt;0,1,0))</f>
        <v/>
      </c>
      <c r="O1801">
        <f>IF(AND($K1801=1,$E1801=0,$G1801=0,$I1801=0),"WINBACK",IF(AND($M1801=1,$N1801&gt;0),"CONVERGENTE",IF($M1801=1,"SOLO MÓVIL",IF($N1801&gt;0,"SOLO FIJO / INTERNET","SIN SERVICIOS"))))</f>
        <v/>
      </c>
      <c r="P1801">
        <f>IF($O1801="WINBACK","Recuperar (winback)",IF($O1801="CONVERGENTE","Upgrade / más líneas",IF($O1801="SOLO MÓVIL","Ofrecer fijo + internet (FLBBTV)",IF($O1801="SOLO FIJO / INTERNET","Ofrecer línea móvil Nextphone","Oferta completa (móvil + fijo + internet)"))))</f>
        <v/>
      </c>
      <c r="Q1801">
        <f>$F1801+$H1801+$L1801</f>
        <v/>
      </c>
      <c r="R1801">
        <f>IFERROR(VLOOKUP($A1801,Registros!$B$2:$G$6000,6,0),IFERROR(VLOOKUP($D1801,Winback!$B$2:$C$300,2,0),""))</f>
        <v/>
      </c>
      <c r="S1801">
        <f>IF($E1801=1,"NP","")&amp;IF($G1801=1,"+MOV","")&amp;IF($I1801=1,"+CS","")&amp;IF($K1801=1,"+WB","")</f>
        <v/>
      </c>
      <c r="T1801">
        <f>$E1801+$G1801+$I1801+$K1801</f>
        <v/>
      </c>
    </row>
    <row r="1802">
      <c r="A1802" t="inlineStr">
        <is>
          <t>356314710000</t>
        </is>
      </c>
      <c r="B1802" t="inlineStr">
        <is>
          <t>35631471</t>
        </is>
      </c>
      <c r="C1802" t="inlineStr">
        <is>
          <t>ASUCENA CATALINA RUIZ PEREZ</t>
        </is>
      </c>
      <c r="D1802" t="inlineStr">
        <is>
          <t>ASUCENACATALINARUIZPEREZ</t>
        </is>
      </c>
      <c r="E1802">
        <f>IF(COUNTIFS(Registros!$A$2:$A$6000,"NP",Registros!$B$2:$B$6000,$A1802)&gt;0,1,0)</f>
        <v/>
      </c>
      <c r="F1802">
        <f>IF($E1802=1,SUMIFS(Registros!$F$2:$F$6000,Registros!$A$2:$A$6000,"NP",Registros!$B$2:$B$6000,$A1802),0)</f>
        <v/>
      </c>
      <c r="G1802">
        <f>IF(COUNTIFS(Registros!$A$2:$A$6000,"MOV",Registros!$B$2:$B$6000,$A1802)&gt;0,1,0)</f>
        <v/>
      </c>
      <c r="H1802">
        <f>IF($G1802=1,SUMIFS(Registros!$F$2:$F$6000,Registros!$A$2:$A$6000,"MOV",Registros!$B$2:$B$6000,$A1802),0)</f>
        <v/>
      </c>
      <c r="I1802">
        <f>IF(COUNTIFS(Registros!$A$2:$A$6000,"CS",Registros!$B$2:$B$6000,$A1802)&gt;0,1,0)</f>
        <v/>
      </c>
      <c r="J1802">
        <f>IF($I1802=1,SUMIFS(Registros!$I$2:$I$6000,Registros!$A$2:$A$6000,"CS",Registros!$B$2:$B$6000,$A1802),0)</f>
        <v/>
      </c>
      <c r="K1802">
        <f>IF(COUNTIFS(Winback!$K$2:$K$300,$D1802)&gt;0,1,0)</f>
        <v/>
      </c>
      <c r="L1802">
        <f>IF(AND($K1802=1,LEFT($A1802,3)="WB-"),SUMIFS(Winback!$D$2:$D$300,Winback!$K$2:$K$300,$D1802),0)</f>
        <v/>
      </c>
      <c r="M1802">
        <f>IF(OR($E1802=1,$G1802=1,SUMIFS(Registros!$J$2:$J$6000,Registros!$B$2:$B$6000,$A1802)&gt;0),1,0)</f>
        <v/>
      </c>
      <c r="N1802">
        <f>IF($J1802&gt;0,1,IF(COUNTIFS(Registros!$A$2:$A$6000,"CS",Registros!$B$2:$B$6000,$A1802,Registros!$K$2:$K$6000,"&lt;&gt;")&gt;0,1,0))</f>
        <v/>
      </c>
      <c r="O1802">
        <f>IF(AND($K1802=1,$E1802=0,$G1802=0,$I1802=0),"WINBACK",IF(AND($M1802=1,$N1802&gt;0),"CONVERGENTE",IF($M1802=1,"SOLO MÓVIL",IF($N1802&gt;0,"SOLO FIJO / INTERNET","SIN SERVICIOS"))))</f>
        <v/>
      </c>
      <c r="P1802">
        <f>IF($O1802="WINBACK","Recuperar (winback)",IF($O1802="CONVERGENTE","Upgrade / más líneas",IF($O1802="SOLO MÓVIL","Ofrecer fijo + internet (FLBBTV)",IF($O1802="SOLO FIJO / INTERNET","Ofrecer línea móvil Nextphone","Oferta completa (móvil + fijo + internet)"))))</f>
        <v/>
      </c>
      <c r="Q1802">
        <f>$F1802+$H1802+$L1802</f>
        <v/>
      </c>
      <c r="R1802">
        <f>IFERROR(VLOOKUP($A1802,Registros!$B$2:$G$6000,6,0),IFERROR(VLOOKUP($D1802,Winback!$B$2:$C$300,2,0),""))</f>
        <v/>
      </c>
      <c r="S1802">
        <f>IF($E1802=1,"NP","")&amp;IF($G1802=1,"+MOV","")&amp;IF($I1802=1,"+CS","")&amp;IF($K1802=1,"+WB","")</f>
        <v/>
      </c>
      <c r="T1802">
        <f>$E1802+$G1802+$I1802+$K1802</f>
        <v/>
      </c>
    </row>
    <row r="1803">
      <c r="A1803" t="inlineStr">
        <is>
          <t>354238540000</t>
        </is>
      </c>
      <c r="B1803" t="inlineStr">
        <is>
          <t>35423854</t>
        </is>
      </c>
      <c r="C1803" t="inlineStr">
        <is>
          <t>CORNELIA DIAZ</t>
        </is>
      </c>
      <c r="D1803" t="inlineStr">
        <is>
          <t>CORNELIADIAZ</t>
        </is>
      </c>
      <c r="E1803">
        <f>IF(COUNTIFS(Registros!$A$2:$A$6000,"NP",Registros!$B$2:$B$6000,$A1803)&gt;0,1,0)</f>
        <v/>
      </c>
      <c r="F1803">
        <f>IF($E1803=1,SUMIFS(Registros!$F$2:$F$6000,Registros!$A$2:$A$6000,"NP",Registros!$B$2:$B$6000,$A1803),0)</f>
        <v/>
      </c>
      <c r="G1803">
        <f>IF(COUNTIFS(Registros!$A$2:$A$6000,"MOV",Registros!$B$2:$B$6000,$A1803)&gt;0,1,0)</f>
        <v/>
      </c>
      <c r="H1803">
        <f>IF($G1803=1,SUMIFS(Registros!$F$2:$F$6000,Registros!$A$2:$A$6000,"MOV",Registros!$B$2:$B$6000,$A1803),0)</f>
        <v/>
      </c>
      <c r="I1803">
        <f>IF(COUNTIFS(Registros!$A$2:$A$6000,"CS",Registros!$B$2:$B$6000,$A1803)&gt;0,1,0)</f>
        <v/>
      </c>
      <c r="J1803">
        <f>IF($I1803=1,SUMIFS(Registros!$I$2:$I$6000,Registros!$A$2:$A$6000,"CS",Registros!$B$2:$B$6000,$A1803),0)</f>
        <v/>
      </c>
      <c r="K1803">
        <f>IF(COUNTIFS(Winback!$K$2:$K$300,$D1803)&gt;0,1,0)</f>
        <v/>
      </c>
      <c r="L1803">
        <f>IF(AND($K1803=1,LEFT($A1803,3)="WB-"),SUMIFS(Winback!$D$2:$D$300,Winback!$K$2:$K$300,$D1803),0)</f>
        <v/>
      </c>
      <c r="M1803">
        <f>IF(OR($E1803=1,$G1803=1,SUMIFS(Registros!$J$2:$J$6000,Registros!$B$2:$B$6000,$A1803)&gt;0),1,0)</f>
        <v/>
      </c>
      <c r="N1803">
        <f>IF($J1803&gt;0,1,IF(COUNTIFS(Registros!$A$2:$A$6000,"CS",Registros!$B$2:$B$6000,$A1803,Registros!$K$2:$K$6000,"&lt;&gt;")&gt;0,1,0))</f>
        <v/>
      </c>
      <c r="O1803">
        <f>IF(AND($K1803=1,$E1803=0,$G1803=0,$I1803=0),"WINBACK",IF(AND($M1803=1,$N1803&gt;0),"CONVERGENTE",IF($M1803=1,"SOLO MÓVIL",IF($N1803&gt;0,"SOLO FIJO / INTERNET","SIN SERVICIOS"))))</f>
        <v/>
      </c>
      <c r="P1803">
        <f>IF($O1803="WINBACK","Recuperar (winback)",IF($O1803="CONVERGENTE","Upgrade / más líneas",IF($O1803="SOLO MÓVIL","Ofrecer fijo + internet (FLBBTV)",IF($O1803="SOLO FIJO / INTERNET","Ofrecer línea móvil Nextphone","Oferta completa (móvil + fijo + internet)"))))</f>
        <v/>
      </c>
      <c r="Q1803">
        <f>$F1803+$H1803+$L1803</f>
        <v/>
      </c>
      <c r="R1803">
        <f>IFERROR(VLOOKUP($A1803,Registros!$B$2:$G$6000,6,0),IFERROR(VLOOKUP($D1803,Winback!$B$2:$C$300,2,0),""))</f>
        <v/>
      </c>
      <c r="S1803">
        <f>IF($E1803=1,"NP","")&amp;IF($G1803=1,"+MOV","")&amp;IF($I1803=1,"+CS","")&amp;IF($K1803=1,"+WB","")</f>
        <v/>
      </c>
      <c r="T1803">
        <f>$E1803+$G1803+$I1803+$K1803</f>
        <v/>
      </c>
    </row>
    <row r="1804">
      <c r="A1804" t="inlineStr">
        <is>
          <t>356325500000</t>
        </is>
      </c>
      <c r="B1804" t="inlineStr">
        <is>
          <t>35632550</t>
        </is>
      </c>
      <c r="C1804" t="inlineStr">
        <is>
          <t>PUNTO DEL AHORRO</t>
        </is>
      </c>
      <c r="D1804" t="inlineStr">
        <is>
          <t>PUNTODELAHORRO</t>
        </is>
      </c>
      <c r="E1804">
        <f>IF(COUNTIFS(Registros!$A$2:$A$6000,"NP",Registros!$B$2:$B$6000,$A1804)&gt;0,1,0)</f>
        <v/>
      </c>
      <c r="F1804">
        <f>IF($E1804=1,SUMIFS(Registros!$F$2:$F$6000,Registros!$A$2:$A$6000,"NP",Registros!$B$2:$B$6000,$A1804),0)</f>
        <v/>
      </c>
      <c r="G1804">
        <f>IF(COUNTIFS(Registros!$A$2:$A$6000,"MOV",Registros!$B$2:$B$6000,$A1804)&gt;0,1,0)</f>
        <v/>
      </c>
      <c r="H1804">
        <f>IF($G1804=1,SUMIFS(Registros!$F$2:$F$6000,Registros!$A$2:$A$6000,"MOV",Registros!$B$2:$B$6000,$A1804),0)</f>
        <v/>
      </c>
      <c r="I1804">
        <f>IF(COUNTIFS(Registros!$A$2:$A$6000,"CS",Registros!$B$2:$B$6000,$A1804)&gt;0,1,0)</f>
        <v/>
      </c>
      <c r="J1804">
        <f>IF($I1804=1,SUMIFS(Registros!$I$2:$I$6000,Registros!$A$2:$A$6000,"CS",Registros!$B$2:$B$6000,$A1804),0)</f>
        <v/>
      </c>
      <c r="K1804">
        <f>IF(COUNTIFS(Winback!$K$2:$K$300,$D1804)&gt;0,1,0)</f>
        <v/>
      </c>
      <c r="L1804">
        <f>IF(AND($K1804=1,LEFT($A1804,3)="WB-"),SUMIFS(Winback!$D$2:$D$300,Winback!$K$2:$K$300,$D1804),0)</f>
        <v/>
      </c>
      <c r="M1804">
        <f>IF(OR($E1804=1,$G1804=1,SUMIFS(Registros!$J$2:$J$6000,Registros!$B$2:$B$6000,$A1804)&gt;0),1,0)</f>
        <v/>
      </c>
      <c r="N1804">
        <f>IF($J1804&gt;0,1,IF(COUNTIFS(Registros!$A$2:$A$6000,"CS",Registros!$B$2:$B$6000,$A1804,Registros!$K$2:$K$6000,"&lt;&gt;")&gt;0,1,0))</f>
        <v/>
      </c>
      <c r="O1804">
        <f>IF(AND($K1804=1,$E1804=0,$G1804=0,$I1804=0),"WINBACK",IF(AND($M1804=1,$N1804&gt;0),"CONVERGENTE",IF($M1804=1,"SOLO MÓVIL",IF($N1804&gt;0,"SOLO FIJO / INTERNET","SIN SERVICIOS"))))</f>
        <v/>
      </c>
      <c r="P1804">
        <f>IF($O1804="WINBACK","Recuperar (winback)",IF($O1804="CONVERGENTE","Upgrade / más líneas",IF($O1804="SOLO MÓVIL","Ofrecer fijo + internet (FLBBTV)",IF($O1804="SOLO FIJO / INTERNET","Ofrecer línea móvil Nextphone","Oferta completa (móvil + fijo + internet)"))))</f>
        <v/>
      </c>
      <c r="Q1804">
        <f>$F1804+$H1804+$L1804</f>
        <v/>
      </c>
      <c r="R1804">
        <f>IFERROR(VLOOKUP($A1804,Registros!$B$2:$G$6000,6,0),IFERROR(VLOOKUP($D1804,Winback!$B$2:$C$300,2,0),""))</f>
        <v/>
      </c>
      <c r="S1804">
        <f>IF($E1804=1,"NP","")&amp;IF($G1804=1,"+MOV","")&amp;IF($I1804=1,"+CS","")&amp;IF($K1804=1,"+WB","")</f>
        <v/>
      </c>
      <c r="T1804">
        <f>$E1804+$G1804+$I1804+$K1804</f>
        <v/>
      </c>
    </row>
    <row r="1805">
      <c r="A1805" t="inlineStr">
        <is>
          <t>353324810000</t>
        </is>
      </c>
      <c r="B1805" t="inlineStr">
        <is>
          <t>35332481</t>
        </is>
      </c>
      <c r="C1805" t="inlineStr">
        <is>
          <t>PUNTO DEL AHORRO</t>
        </is>
      </c>
      <c r="D1805" t="inlineStr">
        <is>
          <t>PUNTODELAHORRO</t>
        </is>
      </c>
      <c r="E1805">
        <f>IF(COUNTIFS(Registros!$A$2:$A$6000,"NP",Registros!$B$2:$B$6000,$A1805)&gt;0,1,0)</f>
        <v/>
      </c>
      <c r="F1805">
        <f>IF($E1805=1,SUMIFS(Registros!$F$2:$F$6000,Registros!$A$2:$A$6000,"NP",Registros!$B$2:$B$6000,$A1805),0)</f>
        <v/>
      </c>
      <c r="G1805">
        <f>IF(COUNTIFS(Registros!$A$2:$A$6000,"MOV",Registros!$B$2:$B$6000,$A1805)&gt;0,1,0)</f>
        <v/>
      </c>
      <c r="H1805">
        <f>IF($G1805=1,SUMIFS(Registros!$F$2:$F$6000,Registros!$A$2:$A$6000,"MOV",Registros!$B$2:$B$6000,$A1805),0)</f>
        <v/>
      </c>
      <c r="I1805">
        <f>IF(COUNTIFS(Registros!$A$2:$A$6000,"CS",Registros!$B$2:$B$6000,$A1805)&gt;0,1,0)</f>
        <v/>
      </c>
      <c r="J1805">
        <f>IF($I1805=1,SUMIFS(Registros!$I$2:$I$6000,Registros!$A$2:$A$6000,"CS",Registros!$B$2:$B$6000,$A1805),0)</f>
        <v/>
      </c>
      <c r="K1805">
        <f>IF(COUNTIFS(Winback!$K$2:$K$300,$D1805)&gt;0,1,0)</f>
        <v/>
      </c>
      <c r="L1805">
        <f>IF(AND($K1805=1,LEFT($A1805,3)="WB-"),SUMIFS(Winback!$D$2:$D$300,Winback!$K$2:$K$300,$D1805),0)</f>
        <v/>
      </c>
      <c r="M1805">
        <f>IF(OR($E1805=1,$G1805=1,SUMIFS(Registros!$J$2:$J$6000,Registros!$B$2:$B$6000,$A1805)&gt;0),1,0)</f>
        <v/>
      </c>
      <c r="N1805">
        <f>IF($J1805&gt;0,1,IF(COUNTIFS(Registros!$A$2:$A$6000,"CS",Registros!$B$2:$B$6000,$A1805,Registros!$K$2:$K$6000,"&lt;&gt;")&gt;0,1,0))</f>
        <v/>
      </c>
      <c r="O1805">
        <f>IF(AND($K1805=1,$E1805=0,$G1805=0,$I1805=0),"WINBACK",IF(AND($M1805=1,$N1805&gt;0),"CONVERGENTE",IF($M1805=1,"SOLO MÓVIL",IF($N1805&gt;0,"SOLO FIJO / INTERNET","SIN SERVICIOS"))))</f>
        <v/>
      </c>
      <c r="P1805">
        <f>IF($O1805="WINBACK","Recuperar (winback)",IF($O1805="CONVERGENTE","Upgrade / más líneas",IF($O1805="SOLO MÓVIL","Ofrecer fijo + internet (FLBBTV)",IF($O1805="SOLO FIJO / INTERNET","Ofrecer línea móvil Nextphone","Oferta completa (móvil + fijo + internet)"))))</f>
        <v/>
      </c>
      <c r="Q1805">
        <f>$F1805+$H1805+$L1805</f>
        <v/>
      </c>
      <c r="R1805">
        <f>IFERROR(VLOOKUP($A1805,Registros!$B$2:$G$6000,6,0),IFERROR(VLOOKUP($D1805,Winback!$B$2:$C$300,2,0),""))</f>
        <v/>
      </c>
      <c r="S1805">
        <f>IF($E1805=1,"NP","")&amp;IF($G1805=1,"+MOV","")&amp;IF($I1805=1,"+CS","")&amp;IF($K1805=1,"+WB","")</f>
        <v/>
      </c>
      <c r="T1805">
        <f>$E1805+$G1805+$I1805+$K1805</f>
        <v/>
      </c>
    </row>
    <row r="1806">
      <c r="A1806" t="inlineStr">
        <is>
          <t>352292090000</t>
        </is>
      </c>
      <c r="B1806" t="inlineStr">
        <is>
          <t>35229209</t>
        </is>
      </c>
      <c r="C1806" t="inlineStr">
        <is>
          <t>RICAURTE RODRIGUEZ</t>
        </is>
      </c>
      <c r="D1806" t="inlineStr">
        <is>
          <t>RICAURTERODRIGUEZ</t>
        </is>
      </c>
      <c r="E1806">
        <f>IF(COUNTIFS(Registros!$A$2:$A$6000,"NP",Registros!$B$2:$B$6000,$A1806)&gt;0,1,0)</f>
        <v/>
      </c>
      <c r="F1806">
        <f>IF($E1806=1,SUMIFS(Registros!$F$2:$F$6000,Registros!$A$2:$A$6000,"NP",Registros!$B$2:$B$6000,$A1806),0)</f>
        <v/>
      </c>
      <c r="G1806">
        <f>IF(COUNTIFS(Registros!$A$2:$A$6000,"MOV",Registros!$B$2:$B$6000,$A1806)&gt;0,1,0)</f>
        <v/>
      </c>
      <c r="H1806">
        <f>IF($G1806=1,SUMIFS(Registros!$F$2:$F$6000,Registros!$A$2:$A$6000,"MOV",Registros!$B$2:$B$6000,$A1806),0)</f>
        <v/>
      </c>
      <c r="I1806">
        <f>IF(COUNTIFS(Registros!$A$2:$A$6000,"CS",Registros!$B$2:$B$6000,$A1806)&gt;0,1,0)</f>
        <v/>
      </c>
      <c r="J1806">
        <f>IF($I1806=1,SUMIFS(Registros!$I$2:$I$6000,Registros!$A$2:$A$6000,"CS",Registros!$B$2:$B$6000,$A1806),0)</f>
        <v/>
      </c>
      <c r="K1806">
        <f>IF(COUNTIFS(Winback!$K$2:$K$300,$D1806)&gt;0,1,0)</f>
        <v/>
      </c>
      <c r="L1806">
        <f>IF(AND($K1806=1,LEFT($A1806,3)="WB-"),SUMIFS(Winback!$D$2:$D$300,Winback!$K$2:$K$300,$D1806),0)</f>
        <v/>
      </c>
      <c r="M1806">
        <f>IF(OR($E1806=1,$G1806=1,SUMIFS(Registros!$J$2:$J$6000,Registros!$B$2:$B$6000,$A1806)&gt;0),1,0)</f>
        <v/>
      </c>
      <c r="N1806">
        <f>IF($J1806&gt;0,1,IF(COUNTIFS(Registros!$A$2:$A$6000,"CS",Registros!$B$2:$B$6000,$A1806,Registros!$K$2:$K$6000,"&lt;&gt;")&gt;0,1,0))</f>
        <v/>
      </c>
      <c r="O1806">
        <f>IF(AND($K1806=1,$E1806=0,$G1806=0,$I1806=0),"WINBACK",IF(AND($M1806=1,$N1806&gt;0),"CONVERGENTE",IF($M1806=1,"SOLO MÓVIL",IF($N1806&gt;0,"SOLO FIJO / INTERNET","SIN SERVICIOS"))))</f>
        <v/>
      </c>
      <c r="P1806">
        <f>IF($O1806="WINBACK","Recuperar (winback)",IF($O1806="CONVERGENTE","Upgrade / más líneas",IF($O1806="SOLO MÓVIL","Ofrecer fijo + internet (FLBBTV)",IF($O1806="SOLO FIJO / INTERNET","Ofrecer línea móvil Nextphone","Oferta completa (móvil + fijo + internet)"))))</f>
        <v/>
      </c>
      <c r="Q1806">
        <f>$F1806+$H1806+$L1806</f>
        <v/>
      </c>
      <c r="R1806">
        <f>IFERROR(VLOOKUP($A1806,Registros!$B$2:$G$6000,6,0),IFERROR(VLOOKUP($D1806,Winback!$B$2:$C$300,2,0),""))</f>
        <v/>
      </c>
      <c r="S1806">
        <f>IF($E1806=1,"NP","")&amp;IF($G1806=1,"+MOV","")&amp;IF($I1806=1,"+CS","")&amp;IF($K1806=1,"+WB","")</f>
        <v/>
      </c>
      <c r="T1806">
        <f>$E1806+$G1806+$I1806+$K1806</f>
        <v/>
      </c>
    </row>
    <row r="1807">
      <c r="A1807" t="inlineStr">
        <is>
          <t>338297610000</t>
        </is>
      </c>
      <c r="B1807" t="inlineStr">
        <is>
          <t>33829761</t>
        </is>
      </c>
      <c r="C1807" t="inlineStr">
        <is>
          <t>KARLA YOHANNISS NEWELL</t>
        </is>
      </c>
      <c r="D1807" t="inlineStr">
        <is>
          <t>KARLAYOHANNISSNEWELL</t>
        </is>
      </c>
      <c r="E1807">
        <f>IF(COUNTIFS(Registros!$A$2:$A$6000,"NP",Registros!$B$2:$B$6000,$A1807)&gt;0,1,0)</f>
        <v/>
      </c>
      <c r="F1807">
        <f>IF($E1807=1,SUMIFS(Registros!$F$2:$F$6000,Registros!$A$2:$A$6000,"NP",Registros!$B$2:$B$6000,$A1807),0)</f>
        <v/>
      </c>
      <c r="G1807">
        <f>IF(COUNTIFS(Registros!$A$2:$A$6000,"MOV",Registros!$B$2:$B$6000,$A1807)&gt;0,1,0)</f>
        <v/>
      </c>
      <c r="H1807">
        <f>IF($G1807=1,SUMIFS(Registros!$F$2:$F$6000,Registros!$A$2:$A$6000,"MOV",Registros!$B$2:$B$6000,$A1807),0)</f>
        <v/>
      </c>
      <c r="I1807">
        <f>IF(COUNTIFS(Registros!$A$2:$A$6000,"CS",Registros!$B$2:$B$6000,$A1807)&gt;0,1,0)</f>
        <v/>
      </c>
      <c r="J1807">
        <f>IF($I1807=1,SUMIFS(Registros!$I$2:$I$6000,Registros!$A$2:$A$6000,"CS",Registros!$B$2:$B$6000,$A1807),0)</f>
        <v/>
      </c>
      <c r="K1807">
        <f>IF(COUNTIFS(Winback!$K$2:$K$300,$D1807)&gt;0,1,0)</f>
        <v/>
      </c>
      <c r="L1807">
        <f>IF(AND($K1807=1,LEFT($A1807,3)="WB-"),SUMIFS(Winback!$D$2:$D$300,Winback!$K$2:$K$300,$D1807),0)</f>
        <v/>
      </c>
      <c r="M1807">
        <f>IF(OR($E1807=1,$G1807=1,SUMIFS(Registros!$J$2:$J$6000,Registros!$B$2:$B$6000,$A1807)&gt;0),1,0)</f>
        <v/>
      </c>
      <c r="N1807">
        <f>IF($J1807&gt;0,1,IF(COUNTIFS(Registros!$A$2:$A$6000,"CS",Registros!$B$2:$B$6000,$A1807,Registros!$K$2:$K$6000,"&lt;&gt;")&gt;0,1,0))</f>
        <v/>
      </c>
      <c r="O1807">
        <f>IF(AND($K1807=1,$E1807=0,$G1807=0,$I1807=0),"WINBACK",IF(AND($M1807=1,$N1807&gt;0),"CONVERGENTE",IF($M1807=1,"SOLO MÓVIL",IF($N1807&gt;0,"SOLO FIJO / INTERNET","SIN SERVICIOS"))))</f>
        <v/>
      </c>
      <c r="P1807">
        <f>IF($O1807="WINBACK","Recuperar (winback)",IF($O1807="CONVERGENTE","Upgrade / más líneas",IF($O1807="SOLO MÓVIL","Ofrecer fijo + internet (FLBBTV)",IF($O1807="SOLO FIJO / INTERNET","Ofrecer línea móvil Nextphone","Oferta completa (móvil + fijo + internet)"))))</f>
        <v/>
      </c>
      <c r="Q1807">
        <f>$F1807+$H1807+$L1807</f>
        <v/>
      </c>
      <c r="R1807">
        <f>IFERROR(VLOOKUP($A1807,Registros!$B$2:$G$6000,6,0),IFERROR(VLOOKUP($D1807,Winback!$B$2:$C$300,2,0),""))</f>
        <v/>
      </c>
      <c r="S1807">
        <f>IF($E1807=1,"NP","")&amp;IF($G1807=1,"+MOV","")&amp;IF($I1807=1,"+CS","")&amp;IF($K1807=1,"+WB","")</f>
        <v/>
      </c>
      <c r="T1807">
        <f>$E1807+$G1807+$I1807+$K1807</f>
        <v/>
      </c>
    </row>
    <row r="1808">
      <c r="A1808" t="inlineStr">
        <is>
          <t>358129740000</t>
        </is>
      </c>
      <c r="B1808" t="inlineStr">
        <is>
          <t>35812974</t>
        </is>
      </c>
      <c r="C1808" t="inlineStr">
        <is>
          <t>NAIM ALVARADO</t>
        </is>
      </c>
      <c r="D1808" t="inlineStr">
        <is>
          <t>NAIMALVARADO</t>
        </is>
      </c>
      <c r="E1808">
        <f>IF(COUNTIFS(Registros!$A$2:$A$6000,"NP",Registros!$B$2:$B$6000,$A1808)&gt;0,1,0)</f>
        <v/>
      </c>
      <c r="F1808">
        <f>IF($E1808=1,SUMIFS(Registros!$F$2:$F$6000,Registros!$A$2:$A$6000,"NP",Registros!$B$2:$B$6000,$A1808),0)</f>
        <v/>
      </c>
      <c r="G1808">
        <f>IF(COUNTIFS(Registros!$A$2:$A$6000,"MOV",Registros!$B$2:$B$6000,$A1808)&gt;0,1,0)</f>
        <v/>
      </c>
      <c r="H1808">
        <f>IF($G1808=1,SUMIFS(Registros!$F$2:$F$6000,Registros!$A$2:$A$6000,"MOV",Registros!$B$2:$B$6000,$A1808),0)</f>
        <v/>
      </c>
      <c r="I1808">
        <f>IF(COUNTIFS(Registros!$A$2:$A$6000,"CS",Registros!$B$2:$B$6000,$A1808)&gt;0,1,0)</f>
        <v/>
      </c>
      <c r="J1808">
        <f>IF($I1808=1,SUMIFS(Registros!$I$2:$I$6000,Registros!$A$2:$A$6000,"CS",Registros!$B$2:$B$6000,$A1808),0)</f>
        <v/>
      </c>
      <c r="K1808">
        <f>IF(COUNTIFS(Winback!$K$2:$K$300,$D1808)&gt;0,1,0)</f>
        <v/>
      </c>
      <c r="L1808">
        <f>IF(AND($K1808=1,LEFT($A1808,3)="WB-"),SUMIFS(Winback!$D$2:$D$300,Winback!$K$2:$K$300,$D1808),0)</f>
        <v/>
      </c>
      <c r="M1808">
        <f>IF(OR($E1808=1,$G1808=1,SUMIFS(Registros!$J$2:$J$6000,Registros!$B$2:$B$6000,$A1808)&gt;0),1,0)</f>
        <v/>
      </c>
      <c r="N1808">
        <f>IF($J1808&gt;0,1,IF(COUNTIFS(Registros!$A$2:$A$6000,"CS",Registros!$B$2:$B$6000,$A1808,Registros!$K$2:$K$6000,"&lt;&gt;")&gt;0,1,0))</f>
        <v/>
      </c>
      <c r="O1808">
        <f>IF(AND($K1808=1,$E1808=0,$G1808=0,$I1808=0),"WINBACK",IF(AND($M1808=1,$N1808&gt;0),"CONVERGENTE",IF($M1808=1,"SOLO MÓVIL",IF($N1808&gt;0,"SOLO FIJO / INTERNET","SIN SERVICIOS"))))</f>
        <v/>
      </c>
      <c r="P1808">
        <f>IF($O1808="WINBACK","Recuperar (winback)",IF($O1808="CONVERGENTE","Upgrade / más líneas",IF($O1808="SOLO MÓVIL","Ofrecer fijo + internet (FLBBTV)",IF($O1808="SOLO FIJO / INTERNET","Ofrecer línea móvil Nextphone","Oferta completa (móvil + fijo + internet)"))))</f>
        <v/>
      </c>
      <c r="Q1808">
        <f>$F1808+$H1808+$L1808</f>
        <v/>
      </c>
      <c r="R1808">
        <f>IFERROR(VLOOKUP($A1808,Registros!$B$2:$G$6000,6,0),IFERROR(VLOOKUP($D1808,Winback!$B$2:$C$300,2,0),""))</f>
        <v/>
      </c>
      <c r="S1808">
        <f>IF($E1808=1,"NP","")&amp;IF($G1808=1,"+MOV","")&amp;IF($I1808=1,"+CS","")&amp;IF($K1808=1,"+WB","")</f>
        <v/>
      </c>
      <c r="T1808">
        <f>$E1808+$G1808+$I1808+$K1808</f>
        <v/>
      </c>
    </row>
    <row r="1809">
      <c r="A1809" t="inlineStr">
        <is>
          <t>366053880000</t>
        </is>
      </c>
      <c r="B1809" t="inlineStr">
        <is>
          <t>36605388</t>
        </is>
      </c>
      <c r="C1809" t="inlineStr">
        <is>
          <t>REYNA DE LEON</t>
        </is>
      </c>
      <c r="D1809" t="inlineStr">
        <is>
          <t>REYNADELEON</t>
        </is>
      </c>
      <c r="E1809">
        <f>IF(COUNTIFS(Registros!$A$2:$A$6000,"NP",Registros!$B$2:$B$6000,$A1809)&gt;0,1,0)</f>
        <v/>
      </c>
      <c r="F1809">
        <f>IF($E1809=1,SUMIFS(Registros!$F$2:$F$6000,Registros!$A$2:$A$6000,"NP",Registros!$B$2:$B$6000,$A1809),0)</f>
        <v/>
      </c>
      <c r="G1809">
        <f>IF(COUNTIFS(Registros!$A$2:$A$6000,"MOV",Registros!$B$2:$B$6000,$A1809)&gt;0,1,0)</f>
        <v/>
      </c>
      <c r="H1809">
        <f>IF($G1809=1,SUMIFS(Registros!$F$2:$F$6000,Registros!$A$2:$A$6000,"MOV",Registros!$B$2:$B$6000,$A1809),0)</f>
        <v/>
      </c>
      <c r="I1809">
        <f>IF(COUNTIFS(Registros!$A$2:$A$6000,"CS",Registros!$B$2:$B$6000,$A1809)&gt;0,1,0)</f>
        <v/>
      </c>
      <c r="J1809">
        <f>IF($I1809=1,SUMIFS(Registros!$I$2:$I$6000,Registros!$A$2:$A$6000,"CS",Registros!$B$2:$B$6000,$A1809),0)</f>
        <v/>
      </c>
      <c r="K1809">
        <f>IF(COUNTIFS(Winback!$K$2:$K$300,$D1809)&gt;0,1,0)</f>
        <v/>
      </c>
      <c r="L1809">
        <f>IF(AND($K1809=1,LEFT($A1809,3)="WB-"),SUMIFS(Winback!$D$2:$D$300,Winback!$K$2:$K$300,$D1809),0)</f>
        <v/>
      </c>
      <c r="M1809">
        <f>IF(OR($E1809=1,$G1809=1,SUMIFS(Registros!$J$2:$J$6000,Registros!$B$2:$B$6000,$A1809)&gt;0),1,0)</f>
        <v/>
      </c>
      <c r="N1809">
        <f>IF($J1809&gt;0,1,IF(COUNTIFS(Registros!$A$2:$A$6000,"CS",Registros!$B$2:$B$6000,$A1809,Registros!$K$2:$K$6000,"&lt;&gt;")&gt;0,1,0))</f>
        <v/>
      </c>
      <c r="O1809">
        <f>IF(AND($K1809=1,$E1809=0,$G1809=0,$I1809=0),"WINBACK",IF(AND($M1809=1,$N1809&gt;0),"CONVERGENTE",IF($M1809=1,"SOLO MÓVIL",IF($N1809&gt;0,"SOLO FIJO / INTERNET","SIN SERVICIOS"))))</f>
        <v/>
      </c>
      <c r="P1809">
        <f>IF($O1809="WINBACK","Recuperar (winback)",IF($O1809="CONVERGENTE","Upgrade / más líneas",IF($O1809="SOLO MÓVIL","Ofrecer fijo + internet (FLBBTV)",IF($O1809="SOLO FIJO / INTERNET","Ofrecer línea móvil Nextphone","Oferta completa (móvil + fijo + internet)"))))</f>
        <v/>
      </c>
      <c r="Q1809">
        <f>$F1809+$H1809+$L1809</f>
        <v/>
      </c>
      <c r="R1809">
        <f>IFERROR(VLOOKUP($A1809,Registros!$B$2:$G$6000,6,0),IFERROR(VLOOKUP($D1809,Winback!$B$2:$C$300,2,0),""))</f>
        <v/>
      </c>
      <c r="S1809">
        <f>IF($E1809=1,"NP","")&amp;IF($G1809=1,"+MOV","")&amp;IF($I1809=1,"+CS","")&amp;IF($K1809=1,"+WB","")</f>
        <v/>
      </c>
      <c r="T1809">
        <f>$E1809+$G1809+$I1809+$K1809</f>
        <v/>
      </c>
    </row>
    <row r="1810">
      <c r="A1810" t="inlineStr">
        <is>
          <t>355172590000</t>
        </is>
      </c>
      <c r="B1810" t="inlineStr">
        <is>
          <t>35517259</t>
        </is>
      </c>
      <c r="C1810" t="inlineStr">
        <is>
          <t>LUIS MIGUEL MENDOZA</t>
        </is>
      </c>
      <c r="D1810" t="inlineStr">
        <is>
          <t>LUISMIGUELMENDOZA</t>
        </is>
      </c>
      <c r="E1810">
        <f>IF(COUNTIFS(Registros!$A$2:$A$6000,"NP",Registros!$B$2:$B$6000,$A1810)&gt;0,1,0)</f>
        <v/>
      </c>
      <c r="F1810">
        <f>IF($E1810=1,SUMIFS(Registros!$F$2:$F$6000,Registros!$A$2:$A$6000,"NP",Registros!$B$2:$B$6000,$A1810),0)</f>
        <v/>
      </c>
      <c r="G1810">
        <f>IF(COUNTIFS(Registros!$A$2:$A$6000,"MOV",Registros!$B$2:$B$6000,$A1810)&gt;0,1,0)</f>
        <v/>
      </c>
      <c r="H1810">
        <f>IF($G1810=1,SUMIFS(Registros!$F$2:$F$6000,Registros!$A$2:$A$6000,"MOV",Registros!$B$2:$B$6000,$A1810),0)</f>
        <v/>
      </c>
      <c r="I1810">
        <f>IF(COUNTIFS(Registros!$A$2:$A$6000,"CS",Registros!$B$2:$B$6000,$A1810)&gt;0,1,0)</f>
        <v/>
      </c>
      <c r="J1810">
        <f>IF($I1810=1,SUMIFS(Registros!$I$2:$I$6000,Registros!$A$2:$A$6000,"CS",Registros!$B$2:$B$6000,$A1810),0)</f>
        <v/>
      </c>
      <c r="K1810">
        <f>IF(COUNTIFS(Winback!$K$2:$K$300,$D1810)&gt;0,1,0)</f>
        <v/>
      </c>
      <c r="L1810">
        <f>IF(AND($K1810=1,LEFT($A1810,3)="WB-"),SUMIFS(Winback!$D$2:$D$300,Winback!$K$2:$K$300,$D1810),0)</f>
        <v/>
      </c>
      <c r="M1810">
        <f>IF(OR($E1810=1,$G1810=1,SUMIFS(Registros!$J$2:$J$6000,Registros!$B$2:$B$6000,$A1810)&gt;0),1,0)</f>
        <v/>
      </c>
      <c r="N1810">
        <f>IF($J1810&gt;0,1,IF(COUNTIFS(Registros!$A$2:$A$6000,"CS",Registros!$B$2:$B$6000,$A1810,Registros!$K$2:$K$6000,"&lt;&gt;")&gt;0,1,0))</f>
        <v/>
      </c>
      <c r="O1810">
        <f>IF(AND($K1810=1,$E1810=0,$G1810=0,$I1810=0),"WINBACK",IF(AND($M1810=1,$N1810&gt;0),"CONVERGENTE",IF($M1810=1,"SOLO MÓVIL",IF($N1810&gt;0,"SOLO FIJO / INTERNET","SIN SERVICIOS"))))</f>
        <v/>
      </c>
      <c r="P1810">
        <f>IF($O1810="WINBACK","Recuperar (winback)",IF($O1810="CONVERGENTE","Upgrade / más líneas",IF($O1810="SOLO MÓVIL","Ofrecer fijo + internet (FLBBTV)",IF($O1810="SOLO FIJO / INTERNET","Ofrecer línea móvil Nextphone","Oferta completa (móvil + fijo + internet)"))))</f>
        <v/>
      </c>
      <c r="Q1810">
        <f>$F1810+$H1810+$L1810</f>
        <v/>
      </c>
      <c r="R1810">
        <f>IFERROR(VLOOKUP($A1810,Registros!$B$2:$G$6000,6,0),IFERROR(VLOOKUP($D1810,Winback!$B$2:$C$300,2,0),""))</f>
        <v/>
      </c>
      <c r="S1810">
        <f>IF($E1810=1,"NP","")&amp;IF($G1810=1,"+MOV","")&amp;IF($I1810=1,"+CS","")&amp;IF($K1810=1,"+WB","")</f>
        <v/>
      </c>
      <c r="T1810">
        <f>$E1810+$G1810+$I1810+$K1810</f>
        <v/>
      </c>
    </row>
    <row r="1811">
      <c r="A1811" t="inlineStr">
        <is>
          <t>355226470000</t>
        </is>
      </c>
      <c r="B1811" t="inlineStr">
        <is>
          <t>35522647</t>
        </is>
      </c>
      <c r="C1811" t="inlineStr">
        <is>
          <t>NAYEYS PAOLETH SETT PAZ</t>
        </is>
      </c>
      <c r="D1811" t="inlineStr">
        <is>
          <t>NAYEYSPAOLETHSETTPAZ</t>
        </is>
      </c>
      <c r="E1811">
        <f>IF(COUNTIFS(Registros!$A$2:$A$6000,"NP",Registros!$B$2:$B$6000,$A1811)&gt;0,1,0)</f>
        <v/>
      </c>
      <c r="F1811">
        <f>IF($E1811=1,SUMIFS(Registros!$F$2:$F$6000,Registros!$A$2:$A$6000,"NP",Registros!$B$2:$B$6000,$A1811),0)</f>
        <v/>
      </c>
      <c r="G1811">
        <f>IF(COUNTIFS(Registros!$A$2:$A$6000,"MOV",Registros!$B$2:$B$6000,$A1811)&gt;0,1,0)</f>
        <v/>
      </c>
      <c r="H1811">
        <f>IF($G1811=1,SUMIFS(Registros!$F$2:$F$6000,Registros!$A$2:$A$6000,"MOV",Registros!$B$2:$B$6000,$A1811),0)</f>
        <v/>
      </c>
      <c r="I1811">
        <f>IF(COUNTIFS(Registros!$A$2:$A$6000,"CS",Registros!$B$2:$B$6000,$A1811)&gt;0,1,0)</f>
        <v/>
      </c>
      <c r="J1811">
        <f>IF($I1811=1,SUMIFS(Registros!$I$2:$I$6000,Registros!$A$2:$A$6000,"CS",Registros!$B$2:$B$6000,$A1811),0)</f>
        <v/>
      </c>
      <c r="K1811">
        <f>IF(COUNTIFS(Winback!$K$2:$K$300,$D1811)&gt;0,1,0)</f>
        <v/>
      </c>
      <c r="L1811">
        <f>IF(AND($K1811=1,LEFT($A1811,3)="WB-"),SUMIFS(Winback!$D$2:$D$300,Winback!$K$2:$K$300,$D1811),0)</f>
        <v/>
      </c>
      <c r="M1811">
        <f>IF(OR($E1811=1,$G1811=1,SUMIFS(Registros!$J$2:$J$6000,Registros!$B$2:$B$6000,$A1811)&gt;0),1,0)</f>
        <v/>
      </c>
      <c r="N1811">
        <f>IF($J1811&gt;0,1,IF(COUNTIFS(Registros!$A$2:$A$6000,"CS",Registros!$B$2:$B$6000,$A1811,Registros!$K$2:$K$6000,"&lt;&gt;")&gt;0,1,0))</f>
        <v/>
      </c>
      <c r="O1811">
        <f>IF(AND($K1811=1,$E1811=0,$G1811=0,$I1811=0),"WINBACK",IF(AND($M1811=1,$N1811&gt;0),"CONVERGENTE",IF($M1811=1,"SOLO MÓVIL",IF($N1811&gt;0,"SOLO FIJO / INTERNET","SIN SERVICIOS"))))</f>
        <v/>
      </c>
      <c r="P1811">
        <f>IF($O1811="WINBACK","Recuperar (winback)",IF($O1811="CONVERGENTE","Upgrade / más líneas",IF($O1811="SOLO MÓVIL","Ofrecer fijo + internet (FLBBTV)",IF($O1811="SOLO FIJO / INTERNET","Ofrecer línea móvil Nextphone","Oferta completa (móvil + fijo + internet)"))))</f>
        <v/>
      </c>
      <c r="Q1811">
        <f>$F1811+$H1811+$L1811</f>
        <v/>
      </c>
      <c r="R1811">
        <f>IFERROR(VLOOKUP($A1811,Registros!$B$2:$G$6000,6,0),IFERROR(VLOOKUP($D1811,Winback!$B$2:$C$300,2,0),""))</f>
        <v/>
      </c>
      <c r="S1811">
        <f>IF($E1811=1,"NP","")&amp;IF($G1811=1,"+MOV","")&amp;IF($I1811=1,"+CS","")&amp;IF($K1811=1,"+WB","")</f>
        <v/>
      </c>
      <c r="T1811">
        <f>$E1811+$G1811+$I1811+$K1811</f>
        <v/>
      </c>
    </row>
    <row r="1812">
      <c r="A1812" t="inlineStr">
        <is>
          <t>357076260000</t>
        </is>
      </c>
      <c r="B1812" t="inlineStr">
        <is>
          <t>35707626</t>
        </is>
      </c>
      <c r="C1812" t="inlineStr">
        <is>
          <t>NESTOR GUTIERREZ</t>
        </is>
      </c>
      <c r="D1812" t="inlineStr">
        <is>
          <t>NESTORGUTIERREZ</t>
        </is>
      </c>
      <c r="E1812">
        <f>IF(COUNTIFS(Registros!$A$2:$A$6000,"NP",Registros!$B$2:$B$6000,$A1812)&gt;0,1,0)</f>
        <v/>
      </c>
      <c r="F1812">
        <f>IF($E1812=1,SUMIFS(Registros!$F$2:$F$6000,Registros!$A$2:$A$6000,"NP",Registros!$B$2:$B$6000,$A1812),0)</f>
        <v/>
      </c>
      <c r="G1812">
        <f>IF(COUNTIFS(Registros!$A$2:$A$6000,"MOV",Registros!$B$2:$B$6000,$A1812)&gt;0,1,0)</f>
        <v/>
      </c>
      <c r="H1812">
        <f>IF($G1812=1,SUMIFS(Registros!$F$2:$F$6000,Registros!$A$2:$A$6000,"MOV",Registros!$B$2:$B$6000,$A1812),0)</f>
        <v/>
      </c>
      <c r="I1812">
        <f>IF(COUNTIFS(Registros!$A$2:$A$6000,"CS",Registros!$B$2:$B$6000,$A1812)&gt;0,1,0)</f>
        <v/>
      </c>
      <c r="J1812">
        <f>IF($I1812=1,SUMIFS(Registros!$I$2:$I$6000,Registros!$A$2:$A$6000,"CS",Registros!$B$2:$B$6000,$A1812),0)</f>
        <v/>
      </c>
      <c r="K1812">
        <f>IF(COUNTIFS(Winback!$K$2:$K$300,$D1812)&gt;0,1,0)</f>
        <v/>
      </c>
      <c r="L1812">
        <f>IF(AND($K1812=1,LEFT($A1812,3)="WB-"),SUMIFS(Winback!$D$2:$D$300,Winback!$K$2:$K$300,$D1812),0)</f>
        <v/>
      </c>
      <c r="M1812">
        <f>IF(OR($E1812=1,$G1812=1,SUMIFS(Registros!$J$2:$J$6000,Registros!$B$2:$B$6000,$A1812)&gt;0),1,0)</f>
        <v/>
      </c>
      <c r="N1812">
        <f>IF($J1812&gt;0,1,IF(COUNTIFS(Registros!$A$2:$A$6000,"CS",Registros!$B$2:$B$6000,$A1812,Registros!$K$2:$K$6000,"&lt;&gt;")&gt;0,1,0))</f>
        <v/>
      </c>
      <c r="O1812">
        <f>IF(AND($K1812=1,$E1812=0,$G1812=0,$I1812=0),"WINBACK",IF(AND($M1812=1,$N1812&gt;0),"CONVERGENTE",IF($M1812=1,"SOLO MÓVIL",IF($N1812&gt;0,"SOLO FIJO / INTERNET","SIN SERVICIOS"))))</f>
        <v/>
      </c>
      <c r="P1812">
        <f>IF($O1812="WINBACK","Recuperar (winback)",IF($O1812="CONVERGENTE","Upgrade / más líneas",IF($O1812="SOLO MÓVIL","Ofrecer fijo + internet (FLBBTV)",IF($O1812="SOLO FIJO / INTERNET","Ofrecer línea móvil Nextphone","Oferta completa (móvil + fijo + internet)"))))</f>
        <v/>
      </c>
      <c r="Q1812">
        <f>$F1812+$H1812+$L1812</f>
        <v/>
      </c>
      <c r="R1812">
        <f>IFERROR(VLOOKUP($A1812,Registros!$B$2:$G$6000,6,0),IFERROR(VLOOKUP($D1812,Winback!$B$2:$C$300,2,0),""))</f>
        <v/>
      </c>
      <c r="S1812">
        <f>IF($E1812=1,"NP","")&amp;IF($G1812=1,"+MOV","")&amp;IF($I1812=1,"+CS","")&amp;IF($K1812=1,"+WB","")</f>
        <v/>
      </c>
      <c r="T1812">
        <f>$E1812+$G1812+$I1812+$K1812</f>
        <v/>
      </c>
    </row>
    <row r="1813">
      <c r="A1813" t="inlineStr">
        <is>
          <t>357047560000</t>
        </is>
      </c>
      <c r="B1813" t="inlineStr">
        <is>
          <t>35704756</t>
        </is>
      </c>
      <c r="C1813" t="inlineStr">
        <is>
          <t>MARIA JOSE ASCUNTAR GONZALEZ</t>
        </is>
      </c>
      <c r="D1813" t="inlineStr">
        <is>
          <t>MARIAJOSEASCUNTARGONZALEZ</t>
        </is>
      </c>
      <c r="E1813">
        <f>IF(COUNTIFS(Registros!$A$2:$A$6000,"NP",Registros!$B$2:$B$6000,$A1813)&gt;0,1,0)</f>
        <v/>
      </c>
      <c r="F1813">
        <f>IF($E1813=1,SUMIFS(Registros!$F$2:$F$6000,Registros!$A$2:$A$6000,"NP",Registros!$B$2:$B$6000,$A1813),0)</f>
        <v/>
      </c>
      <c r="G1813">
        <f>IF(COUNTIFS(Registros!$A$2:$A$6000,"MOV",Registros!$B$2:$B$6000,$A1813)&gt;0,1,0)</f>
        <v/>
      </c>
      <c r="H1813">
        <f>IF($G1813=1,SUMIFS(Registros!$F$2:$F$6000,Registros!$A$2:$A$6000,"MOV",Registros!$B$2:$B$6000,$A1813),0)</f>
        <v/>
      </c>
      <c r="I1813">
        <f>IF(COUNTIFS(Registros!$A$2:$A$6000,"CS",Registros!$B$2:$B$6000,$A1813)&gt;0,1,0)</f>
        <v/>
      </c>
      <c r="J1813">
        <f>IF($I1813=1,SUMIFS(Registros!$I$2:$I$6000,Registros!$A$2:$A$6000,"CS",Registros!$B$2:$B$6000,$A1813),0)</f>
        <v/>
      </c>
      <c r="K1813">
        <f>IF(COUNTIFS(Winback!$K$2:$K$300,$D1813)&gt;0,1,0)</f>
        <v/>
      </c>
      <c r="L1813">
        <f>IF(AND($K1813=1,LEFT($A1813,3)="WB-"),SUMIFS(Winback!$D$2:$D$300,Winback!$K$2:$K$300,$D1813),0)</f>
        <v/>
      </c>
      <c r="M1813">
        <f>IF(OR($E1813=1,$G1813=1,SUMIFS(Registros!$J$2:$J$6000,Registros!$B$2:$B$6000,$A1813)&gt;0),1,0)</f>
        <v/>
      </c>
      <c r="N1813">
        <f>IF($J1813&gt;0,1,IF(COUNTIFS(Registros!$A$2:$A$6000,"CS",Registros!$B$2:$B$6000,$A1813,Registros!$K$2:$K$6000,"&lt;&gt;")&gt;0,1,0))</f>
        <v/>
      </c>
      <c r="O1813">
        <f>IF(AND($K1813=1,$E1813=0,$G1813=0,$I1813=0),"WINBACK",IF(AND($M1813=1,$N1813&gt;0),"CONVERGENTE",IF($M1813=1,"SOLO MÓVIL",IF($N1813&gt;0,"SOLO FIJO / INTERNET","SIN SERVICIOS"))))</f>
        <v/>
      </c>
      <c r="P1813">
        <f>IF($O1813="WINBACK","Recuperar (winback)",IF($O1813="CONVERGENTE","Upgrade / más líneas",IF($O1813="SOLO MÓVIL","Ofrecer fijo + internet (FLBBTV)",IF($O1813="SOLO FIJO / INTERNET","Ofrecer línea móvil Nextphone","Oferta completa (móvil + fijo + internet)"))))</f>
        <v/>
      </c>
      <c r="Q1813">
        <f>$F1813+$H1813+$L1813</f>
        <v/>
      </c>
      <c r="R1813">
        <f>IFERROR(VLOOKUP($A1813,Registros!$B$2:$G$6000,6,0),IFERROR(VLOOKUP($D1813,Winback!$B$2:$C$300,2,0),""))</f>
        <v/>
      </c>
      <c r="S1813">
        <f>IF($E1813=1,"NP","")&amp;IF($G1813=1,"+MOV","")&amp;IF($I1813=1,"+CS","")&amp;IF($K1813=1,"+WB","")</f>
        <v/>
      </c>
      <c r="T1813">
        <f>$E1813+$G1813+$I1813+$K1813</f>
        <v/>
      </c>
    </row>
    <row r="1814">
      <c r="A1814" t="inlineStr">
        <is>
          <t>347271820000</t>
        </is>
      </c>
      <c r="B1814" t="inlineStr">
        <is>
          <t>34727182</t>
        </is>
      </c>
      <c r="C1814" t="inlineStr">
        <is>
          <t>ROBIN ALEXANDER FRIAS MONTERO</t>
        </is>
      </c>
      <c r="D1814" t="inlineStr">
        <is>
          <t>ROBINALEXANDERFRIASMONTERO</t>
        </is>
      </c>
      <c r="E1814">
        <f>IF(COUNTIFS(Registros!$A$2:$A$6000,"NP",Registros!$B$2:$B$6000,$A1814)&gt;0,1,0)</f>
        <v/>
      </c>
      <c r="F1814">
        <f>IF($E1814=1,SUMIFS(Registros!$F$2:$F$6000,Registros!$A$2:$A$6000,"NP",Registros!$B$2:$B$6000,$A1814),0)</f>
        <v/>
      </c>
      <c r="G1814">
        <f>IF(COUNTIFS(Registros!$A$2:$A$6000,"MOV",Registros!$B$2:$B$6000,$A1814)&gt;0,1,0)</f>
        <v/>
      </c>
      <c r="H1814">
        <f>IF($G1814=1,SUMIFS(Registros!$F$2:$F$6000,Registros!$A$2:$A$6000,"MOV",Registros!$B$2:$B$6000,$A1814),0)</f>
        <v/>
      </c>
      <c r="I1814">
        <f>IF(COUNTIFS(Registros!$A$2:$A$6000,"CS",Registros!$B$2:$B$6000,$A1814)&gt;0,1,0)</f>
        <v/>
      </c>
      <c r="J1814">
        <f>IF($I1814=1,SUMIFS(Registros!$I$2:$I$6000,Registros!$A$2:$A$6000,"CS",Registros!$B$2:$B$6000,$A1814),0)</f>
        <v/>
      </c>
      <c r="K1814">
        <f>IF(COUNTIFS(Winback!$K$2:$K$300,$D1814)&gt;0,1,0)</f>
        <v/>
      </c>
      <c r="L1814">
        <f>IF(AND($K1814=1,LEFT($A1814,3)="WB-"),SUMIFS(Winback!$D$2:$D$300,Winback!$K$2:$K$300,$D1814),0)</f>
        <v/>
      </c>
      <c r="M1814">
        <f>IF(OR($E1814=1,$G1814=1,SUMIFS(Registros!$J$2:$J$6000,Registros!$B$2:$B$6000,$A1814)&gt;0),1,0)</f>
        <v/>
      </c>
      <c r="N1814">
        <f>IF($J1814&gt;0,1,IF(COUNTIFS(Registros!$A$2:$A$6000,"CS",Registros!$B$2:$B$6000,$A1814,Registros!$K$2:$K$6000,"&lt;&gt;")&gt;0,1,0))</f>
        <v/>
      </c>
      <c r="O1814">
        <f>IF(AND($K1814=1,$E1814=0,$G1814=0,$I1814=0),"WINBACK",IF(AND($M1814=1,$N1814&gt;0),"CONVERGENTE",IF($M1814=1,"SOLO MÓVIL",IF($N1814&gt;0,"SOLO FIJO / INTERNET","SIN SERVICIOS"))))</f>
        <v/>
      </c>
      <c r="P1814">
        <f>IF($O1814="WINBACK","Recuperar (winback)",IF($O1814="CONVERGENTE","Upgrade / más líneas",IF($O1814="SOLO MÓVIL","Ofrecer fijo + internet (FLBBTV)",IF($O1814="SOLO FIJO / INTERNET","Ofrecer línea móvil Nextphone","Oferta completa (móvil + fijo + internet)"))))</f>
        <v/>
      </c>
      <c r="Q1814">
        <f>$F1814+$H1814+$L1814</f>
        <v/>
      </c>
      <c r="R1814">
        <f>IFERROR(VLOOKUP($A1814,Registros!$B$2:$G$6000,6,0),IFERROR(VLOOKUP($D1814,Winback!$B$2:$C$300,2,0),""))</f>
        <v/>
      </c>
      <c r="S1814">
        <f>IF($E1814=1,"NP","")&amp;IF($G1814=1,"+MOV","")&amp;IF($I1814=1,"+CS","")&amp;IF($K1814=1,"+WB","")</f>
        <v/>
      </c>
      <c r="T1814">
        <f>$E1814+$G1814+$I1814+$K1814</f>
        <v/>
      </c>
    </row>
    <row r="1815">
      <c r="A1815" t="inlineStr">
        <is>
          <t>329979040000</t>
        </is>
      </c>
      <c r="B1815" t="inlineStr">
        <is>
          <t>32997904</t>
        </is>
      </c>
      <c r="C1815" t="inlineStr">
        <is>
          <t>JESUS FE RNANDO HERRERA SAEZ</t>
        </is>
      </c>
      <c r="D1815" t="inlineStr">
        <is>
          <t>JESUSFERNANDOHERRERASAEZ</t>
        </is>
      </c>
      <c r="E1815">
        <f>IF(COUNTIFS(Registros!$A$2:$A$6000,"NP",Registros!$B$2:$B$6000,$A1815)&gt;0,1,0)</f>
        <v/>
      </c>
      <c r="F1815">
        <f>IF($E1815=1,SUMIFS(Registros!$F$2:$F$6000,Registros!$A$2:$A$6000,"NP",Registros!$B$2:$B$6000,$A1815),0)</f>
        <v/>
      </c>
      <c r="G1815">
        <f>IF(COUNTIFS(Registros!$A$2:$A$6000,"MOV",Registros!$B$2:$B$6000,$A1815)&gt;0,1,0)</f>
        <v/>
      </c>
      <c r="H1815">
        <f>IF($G1815=1,SUMIFS(Registros!$F$2:$F$6000,Registros!$A$2:$A$6000,"MOV",Registros!$B$2:$B$6000,$A1815),0)</f>
        <v/>
      </c>
      <c r="I1815">
        <f>IF(COUNTIFS(Registros!$A$2:$A$6000,"CS",Registros!$B$2:$B$6000,$A1815)&gt;0,1,0)</f>
        <v/>
      </c>
      <c r="J1815">
        <f>IF($I1815=1,SUMIFS(Registros!$I$2:$I$6000,Registros!$A$2:$A$6000,"CS",Registros!$B$2:$B$6000,$A1815),0)</f>
        <v/>
      </c>
      <c r="K1815">
        <f>IF(COUNTIFS(Winback!$K$2:$K$300,$D1815)&gt;0,1,0)</f>
        <v/>
      </c>
      <c r="L1815">
        <f>IF(AND($K1815=1,LEFT($A1815,3)="WB-"),SUMIFS(Winback!$D$2:$D$300,Winback!$K$2:$K$300,$D1815),0)</f>
        <v/>
      </c>
      <c r="M1815">
        <f>IF(OR($E1815=1,$G1815=1,SUMIFS(Registros!$J$2:$J$6000,Registros!$B$2:$B$6000,$A1815)&gt;0),1,0)</f>
        <v/>
      </c>
      <c r="N1815">
        <f>IF($J1815&gt;0,1,IF(COUNTIFS(Registros!$A$2:$A$6000,"CS",Registros!$B$2:$B$6000,$A1815,Registros!$K$2:$K$6000,"&lt;&gt;")&gt;0,1,0))</f>
        <v/>
      </c>
      <c r="O1815">
        <f>IF(AND($K1815=1,$E1815=0,$G1815=0,$I1815=0),"WINBACK",IF(AND($M1815=1,$N1815&gt;0),"CONVERGENTE",IF($M1815=1,"SOLO MÓVIL",IF($N1815&gt;0,"SOLO FIJO / INTERNET","SIN SERVICIOS"))))</f>
        <v/>
      </c>
      <c r="P1815">
        <f>IF($O1815="WINBACK","Recuperar (winback)",IF($O1815="CONVERGENTE","Upgrade / más líneas",IF($O1815="SOLO MÓVIL","Ofrecer fijo + internet (FLBBTV)",IF($O1815="SOLO FIJO / INTERNET","Ofrecer línea móvil Nextphone","Oferta completa (móvil + fijo + internet)"))))</f>
        <v/>
      </c>
      <c r="Q1815">
        <f>$F1815+$H1815+$L1815</f>
        <v/>
      </c>
      <c r="R1815">
        <f>IFERROR(VLOOKUP($A1815,Registros!$B$2:$G$6000,6,0),IFERROR(VLOOKUP($D1815,Winback!$B$2:$C$300,2,0),""))</f>
        <v/>
      </c>
      <c r="S1815">
        <f>IF($E1815=1,"NP","")&amp;IF($G1815=1,"+MOV","")&amp;IF($I1815=1,"+CS","")&amp;IF($K1815=1,"+WB","")</f>
        <v/>
      </c>
      <c r="T1815">
        <f>$E1815+$G1815+$I1815+$K1815</f>
        <v/>
      </c>
    </row>
    <row r="1816">
      <c r="A1816" t="inlineStr">
        <is>
          <t>361028790000</t>
        </is>
      </c>
      <c r="B1816" t="inlineStr">
        <is>
          <t>36102879</t>
        </is>
      </c>
      <c r="C1816" t="inlineStr">
        <is>
          <t>YELINETH SANCHEZ</t>
        </is>
      </c>
      <c r="D1816" t="inlineStr">
        <is>
          <t>YELINETHSANCHEZ</t>
        </is>
      </c>
      <c r="E1816">
        <f>IF(COUNTIFS(Registros!$A$2:$A$6000,"NP",Registros!$B$2:$B$6000,$A1816)&gt;0,1,0)</f>
        <v/>
      </c>
      <c r="F1816">
        <f>IF($E1816=1,SUMIFS(Registros!$F$2:$F$6000,Registros!$A$2:$A$6000,"NP",Registros!$B$2:$B$6000,$A1816),0)</f>
        <v/>
      </c>
      <c r="G1816">
        <f>IF(COUNTIFS(Registros!$A$2:$A$6000,"MOV",Registros!$B$2:$B$6000,$A1816)&gt;0,1,0)</f>
        <v/>
      </c>
      <c r="H1816">
        <f>IF($G1816=1,SUMIFS(Registros!$F$2:$F$6000,Registros!$A$2:$A$6000,"MOV",Registros!$B$2:$B$6000,$A1816),0)</f>
        <v/>
      </c>
      <c r="I1816">
        <f>IF(COUNTIFS(Registros!$A$2:$A$6000,"CS",Registros!$B$2:$B$6000,$A1816)&gt;0,1,0)</f>
        <v/>
      </c>
      <c r="J1816">
        <f>IF($I1816=1,SUMIFS(Registros!$I$2:$I$6000,Registros!$A$2:$A$6000,"CS",Registros!$B$2:$B$6000,$A1816),0)</f>
        <v/>
      </c>
      <c r="K1816">
        <f>IF(COUNTIFS(Winback!$K$2:$K$300,$D1816)&gt;0,1,0)</f>
        <v/>
      </c>
      <c r="L1816">
        <f>IF(AND($K1816=1,LEFT($A1816,3)="WB-"),SUMIFS(Winback!$D$2:$D$300,Winback!$K$2:$K$300,$D1816),0)</f>
        <v/>
      </c>
      <c r="M1816">
        <f>IF(OR($E1816=1,$G1816=1,SUMIFS(Registros!$J$2:$J$6000,Registros!$B$2:$B$6000,$A1816)&gt;0),1,0)</f>
        <v/>
      </c>
      <c r="N1816">
        <f>IF($J1816&gt;0,1,IF(COUNTIFS(Registros!$A$2:$A$6000,"CS",Registros!$B$2:$B$6000,$A1816,Registros!$K$2:$K$6000,"&lt;&gt;")&gt;0,1,0))</f>
        <v/>
      </c>
      <c r="O1816">
        <f>IF(AND($K1816=1,$E1816=0,$G1816=0,$I1816=0),"WINBACK",IF(AND($M1816=1,$N1816&gt;0),"CONVERGENTE",IF($M1816=1,"SOLO MÓVIL",IF($N1816&gt;0,"SOLO FIJO / INTERNET","SIN SERVICIOS"))))</f>
        <v/>
      </c>
      <c r="P1816">
        <f>IF($O1816="WINBACK","Recuperar (winback)",IF($O1816="CONVERGENTE","Upgrade / más líneas",IF($O1816="SOLO MÓVIL","Ofrecer fijo + internet (FLBBTV)",IF($O1816="SOLO FIJO / INTERNET","Ofrecer línea móvil Nextphone","Oferta completa (móvil + fijo + internet)"))))</f>
        <v/>
      </c>
      <c r="Q1816">
        <f>$F1816+$H1816+$L1816</f>
        <v/>
      </c>
      <c r="R1816">
        <f>IFERROR(VLOOKUP($A1816,Registros!$B$2:$G$6000,6,0),IFERROR(VLOOKUP($D1816,Winback!$B$2:$C$300,2,0),""))</f>
        <v/>
      </c>
      <c r="S1816">
        <f>IF($E1816=1,"NP","")&amp;IF($G1816=1,"+MOV","")&amp;IF($I1816=1,"+CS","")&amp;IF($K1816=1,"+WB","")</f>
        <v/>
      </c>
      <c r="T1816">
        <f>$E1816+$G1816+$I1816+$K1816</f>
        <v/>
      </c>
    </row>
    <row r="1817">
      <c r="A1817" t="inlineStr">
        <is>
          <t>354206250000</t>
        </is>
      </c>
      <c r="B1817" t="inlineStr">
        <is>
          <t>35420625</t>
        </is>
      </c>
      <c r="C1817" t="inlineStr">
        <is>
          <t>CLARIBEL DEL CARMEN CORTEZ FRIAS</t>
        </is>
      </c>
      <c r="D1817" t="inlineStr">
        <is>
          <t>CLARIBELDELCARMENCORTEZFRIAS</t>
        </is>
      </c>
      <c r="E1817">
        <f>IF(COUNTIFS(Registros!$A$2:$A$6000,"NP",Registros!$B$2:$B$6000,$A1817)&gt;0,1,0)</f>
        <v/>
      </c>
      <c r="F1817">
        <f>IF($E1817=1,SUMIFS(Registros!$F$2:$F$6000,Registros!$A$2:$A$6000,"NP",Registros!$B$2:$B$6000,$A1817),0)</f>
        <v/>
      </c>
      <c r="G1817">
        <f>IF(COUNTIFS(Registros!$A$2:$A$6000,"MOV",Registros!$B$2:$B$6000,$A1817)&gt;0,1,0)</f>
        <v/>
      </c>
      <c r="H1817">
        <f>IF($G1817=1,SUMIFS(Registros!$F$2:$F$6000,Registros!$A$2:$A$6000,"MOV",Registros!$B$2:$B$6000,$A1817),0)</f>
        <v/>
      </c>
      <c r="I1817">
        <f>IF(COUNTIFS(Registros!$A$2:$A$6000,"CS",Registros!$B$2:$B$6000,$A1817)&gt;0,1,0)</f>
        <v/>
      </c>
      <c r="J1817">
        <f>IF($I1817=1,SUMIFS(Registros!$I$2:$I$6000,Registros!$A$2:$A$6000,"CS",Registros!$B$2:$B$6000,$A1817),0)</f>
        <v/>
      </c>
      <c r="K1817">
        <f>IF(COUNTIFS(Winback!$K$2:$K$300,$D1817)&gt;0,1,0)</f>
        <v/>
      </c>
      <c r="L1817">
        <f>IF(AND($K1817=1,LEFT($A1817,3)="WB-"),SUMIFS(Winback!$D$2:$D$300,Winback!$K$2:$K$300,$D1817),0)</f>
        <v/>
      </c>
      <c r="M1817">
        <f>IF(OR($E1817=1,$G1817=1,SUMIFS(Registros!$J$2:$J$6000,Registros!$B$2:$B$6000,$A1817)&gt;0),1,0)</f>
        <v/>
      </c>
      <c r="N1817">
        <f>IF($J1817&gt;0,1,IF(COUNTIFS(Registros!$A$2:$A$6000,"CS",Registros!$B$2:$B$6000,$A1817,Registros!$K$2:$K$6000,"&lt;&gt;")&gt;0,1,0))</f>
        <v/>
      </c>
      <c r="O1817">
        <f>IF(AND($K1817=1,$E1817=0,$G1817=0,$I1817=0),"WINBACK",IF(AND($M1817=1,$N1817&gt;0),"CONVERGENTE",IF($M1817=1,"SOLO MÓVIL",IF($N1817&gt;0,"SOLO FIJO / INTERNET","SIN SERVICIOS"))))</f>
        <v/>
      </c>
      <c r="P1817">
        <f>IF($O1817="WINBACK","Recuperar (winback)",IF($O1817="CONVERGENTE","Upgrade / más líneas",IF($O1817="SOLO MÓVIL","Ofrecer fijo + internet (FLBBTV)",IF($O1817="SOLO FIJO / INTERNET","Ofrecer línea móvil Nextphone","Oferta completa (móvil + fijo + internet)"))))</f>
        <v/>
      </c>
      <c r="Q1817">
        <f>$F1817+$H1817+$L1817</f>
        <v/>
      </c>
      <c r="R1817">
        <f>IFERROR(VLOOKUP($A1817,Registros!$B$2:$G$6000,6,0),IFERROR(VLOOKUP($D1817,Winback!$B$2:$C$300,2,0),""))</f>
        <v/>
      </c>
      <c r="S1817">
        <f>IF($E1817=1,"NP","")&amp;IF($G1817=1,"+MOV","")&amp;IF($I1817=1,"+CS","")&amp;IF($K1817=1,"+WB","")</f>
        <v/>
      </c>
      <c r="T1817">
        <f>$E1817+$G1817+$I1817+$K1817</f>
        <v/>
      </c>
    </row>
    <row r="1818">
      <c r="A1818" t="inlineStr">
        <is>
          <t>351209250000</t>
        </is>
      </c>
      <c r="B1818" t="inlineStr">
        <is>
          <t>35120925</t>
        </is>
      </c>
      <c r="C1818" t="inlineStr">
        <is>
          <t>STEPHANI NICHOLE DE GRACIA</t>
        </is>
      </c>
      <c r="D1818" t="inlineStr">
        <is>
          <t>STEPHANINICHOLEDEGRACIA</t>
        </is>
      </c>
      <c r="E1818">
        <f>IF(COUNTIFS(Registros!$A$2:$A$6000,"NP",Registros!$B$2:$B$6000,$A1818)&gt;0,1,0)</f>
        <v/>
      </c>
      <c r="F1818">
        <f>IF($E1818=1,SUMIFS(Registros!$F$2:$F$6000,Registros!$A$2:$A$6000,"NP",Registros!$B$2:$B$6000,$A1818),0)</f>
        <v/>
      </c>
      <c r="G1818">
        <f>IF(COUNTIFS(Registros!$A$2:$A$6000,"MOV",Registros!$B$2:$B$6000,$A1818)&gt;0,1,0)</f>
        <v/>
      </c>
      <c r="H1818">
        <f>IF($G1818=1,SUMIFS(Registros!$F$2:$F$6000,Registros!$A$2:$A$6000,"MOV",Registros!$B$2:$B$6000,$A1818),0)</f>
        <v/>
      </c>
      <c r="I1818">
        <f>IF(COUNTIFS(Registros!$A$2:$A$6000,"CS",Registros!$B$2:$B$6000,$A1818)&gt;0,1,0)</f>
        <v/>
      </c>
      <c r="J1818">
        <f>IF($I1818=1,SUMIFS(Registros!$I$2:$I$6000,Registros!$A$2:$A$6000,"CS",Registros!$B$2:$B$6000,$A1818),0)</f>
        <v/>
      </c>
      <c r="K1818">
        <f>IF(COUNTIFS(Winback!$K$2:$K$300,$D1818)&gt;0,1,0)</f>
        <v/>
      </c>
      <c r="L1818">
        <f>IF(AND($K1818=1,LEFT($A1818,3)="WB-"),SUMIFS(Winback!$D$2:$D$300,Winback!$K$2:$K$300,$D1818),0)</f>
        <v/>
      </c>
      <c r="M1818">
        <f>IF(OR($E1818=1,$G1818=1,SUMIFS(Registros!$J$2:$J$6000,Registros!$B$2:$B$6000,$A1818)&gt;0),1,0)</f>
        <v/>
      </c>
      <c r="N1818">
        <f>IF($J1818&gt;0,1,IF(COUNTIFS(Registros!$A$2:$A$6000,"CS",Registros!$B$2:$B$6000,$A1818,Registros!$K$2:$K$6000,"&lt;&gt;")&gt;0,1,0))</f>
        <v/>
      </c>
      <c r="O1818">
        <f>IF(AND($K1818=1,$E1818=0,$G1818=0,$I1818=0),"WINBACK",IF(AND($M1818=1,$N1818&gt;0),"CONVERGENTE",IF($M1818=1,"SOLO MÓVIL",IF($N1818&gt;0,"SOLO FIJO / INTERNET","SIN SERVICIOS"))))</f>
        <v/>
      </c>
      <c r="P1818">
        <f>IF($O1818="WINBACK","Recuperar (winback)",IF($O1818="CONVERGENTE","Upgrade / más líneas",IF($O1818="SOLO MÓVIL","Ofrecer fijo + internet (FLBBTV)",IF($O1818="SOLO FIJO / INTERNET","Ofrecer línea móvil Nextphone","Oferta completa (móvil + fijo + internet)"))))</f>
        <v/>
      </c>
      <c r="Q1818">
        <f>$F1818+$H1818+$L1818</f>
        <v/>
      </c>
      <c r="R1818">
        <f>IFERROR(VLOOKUP($A1818,Registros!$B$2:$G$6000,6,0),IFERROR(VLOOKUP($D1818,Winback!$B$2:$C$300,2,0),""))</f>
        <v/>
      </c>
      <c r="S1818">
        <f>IF($E1818=1,"NP","")&amp;IF($G1818=1,"+MOV","")&amp;IF($I1818=1,"+CS","")&amp;IF($K1818=1,"+WB","")</f>
        <v/>
      </c>
      <c r="T1818">
        <f>$E1818+$G1818+$I1818+$K1818</f>
        <v/>
      </c>
    </row>
    <row r="1819">
      <c r="A1819" t="inlineStr">
        <is>
          <t>331115930000</t>
        </is>
      </c>
      <c r="B1819" t="inlineStr">
        <is>
          <t>33111593</t>
        </is>
      </c>
      <c r="C1819" t="inlineStr">
        <is>
          <t>Euclides Elias Garcia Cortes</t>
        </is>
      </c>
      <c r="D1819" t="inlineStr">
        <is>
          <t>EUCLIDESELIASGARCIACORTES</t>
        </is>
      </c>
      <c r="E1819">
        <f>IF(COUNTIFS(Registros!$A$2:$A$6000,"NP",Registros!$B$2:$B$6000,$A1819)&gt;0,1,0)</f>
        <v/>
      </c>
      <c r="F1819">
        <f>IF($E1819=1,SUMIFS(Registros!$F$2:$F$6000,Registros!$A$2:$A$6000,"NP",Registros!$B$2:$B$6000,$A1819),0)</f>
        <v/>
      </c>
      <c r="G1819">
        <f>IF(COUNTIFS(Registros!$A$2:$A$6000,"MOV",Registros!$B$2:$B$6000,$A1819)&gt;0,1,0)</f>
        <v/>
      </c>
      <c r="H1819">
        <f>IF($G1819=1,SUMIFS(Registros!$F$2:$F$6000,Registros!$A$2:$A$6000,"MOV",Registros!$B$2:$B$6000,$A1819),0)</f>
        <v/>
      </c>
      <c r="I1819">
        <f>IF(COUNTIFS(Registros!$A$2:$A$6000,"CS",Registros!$B$2:$B$6000,$A1819)&gt;0,1,0)</f>
        <v/>
      </c>
      <c r="J1819">
        <f>IF($I1819=1,SUMIFS(Registros!$I$2:$I$6000,Registros!$A$2:$A$6000,"CS",Registros!$B$2:$B$6000,$A1819),0)</f>
        <v/>
      </c>
      <c r="K1819">
        <f>IF(COUNTIFS(Winback!$K$2:$K$300,$D1819)&gt;0,1,0)</f>
        <v/>
      </c>
      <c r="L1819">
        <f>IF(AND($K1819=1,LEFT($A1819,3)="WB-"),SUMIFS(Winback!$D$2:$D$300,Winback!$K$2:$K$300,$D1819),0)</f>
        <v/>
      </c>
      <c r="M1819">
        <f>IF(OR($E1819=1,$G1819=1,SUMIFS(Registros!$J$2:$J$6000,Registros!$B$2:$B$6000,$A1819)&gt;0),1,0)</f>
        <v/>
      </c>
      <c r="N1819">
        <f>IF($J1819&gt;0,1,IF(COUNTIFS(Registros!$A$2:$A$6000,"CS",Registros!$B$2:$B$6000,$A1819,Registros!$K$2:$K$6000,"&lt;&gt;")&gt;0,1,0))</f>
        <v/>
      </c>
      <c r="O1819">
        <f>IF(AND($K1819=1,$E1819=0,$G1819=0,$I1819=0),"WINBACK",IF(AND($M1819=1,$N1819&gt;0),"CONVERGENTE",IF($M1819=1,"SOLO MÓVIL",IF($N1819&gt;0,"SOLO FIJO / INTERNET","SIN SERVICIOS"))))</f>
        <v/>
      </c>
      <c r="P1819">
        <f>IF($O1819="WINBACK","Recuperar (winback)",IF($O1819="CONVERGENTE","Upgrade / más líneas",IF($O1819="SOLO MÓVIL","Ofrecer fijo + internet (FLBBTV)",IF($O1819="SOLO FIJO / INTERNET","Ofrecer línea móvil Nextphone","Oferta completa (móvil + fijo + internet)"))))</f>
        <v/>
      </c>
      <c r="Q1819">
        <f>$F1819+$H1819+$L1819</f>
        <v/>
      </c>
      <c r="R1819">
        <f>IFERROR(VLOOKUP($A1819,Registros!$B$2:$G$6000,6,0),IFERROR(VLOOKUP($D1819,Winback!$B$2:$C$300,2,0),""))</f>
        <v/>
      </c>
      <c r="S1819">
        <f>IF($E1819=1,"NP","")&amp;IF($G1819=1,"+MOV","")&amp;IF($I1819=1,"+CS","")&amp;IF($K1819=1,"+WB","")</f>
        <v/>
      </c>
      <c r="T1819">
        <f>$E1819+$G1819+$I1819+$K1819</f>
        <v/>
      </c>
    </row>
    <row r="1820">
      <c r="A1820" t="inlineStr">
        <is>
          <t>363051200000</t>
        </is>
      </c>
      <c r="B1820" t="inlineStr">
        <is>
          <t>36305120</t>
        </is>
      </c>
      <c r="C1820" t="inlineStr">
        <is>
          <t>ELIECER EBDIEL BARRIOS GOMEZ</t>
        </is>
      </c>
      <c r="D1820" t="inlineStr">
        <is>
          <t>ELIECEREBDIELBARRIOSGOMEZ</t>
        </is>
      </c>
      <c r="E1820">
        <f>IF(COUNTIFS(Registros!$A$2:$A$6000,"NP",Registros!$B$2:$B$6000,$A1820)&gt;0,1,0)</f>
        <v/>
      </c>
      <c r="F1820">
        <f>IF($E1820=1,SUMIFS(Registros!$F$2:$F$6000,Registros!$A$2:$A$6000,"NP",Registros!$B$2:$B$6000,$A1820),0)</f>
        <v/>
      </c>
      <c r="G1820">
        <f>IF(COUNTIFS(Registros!$A$2:$A$6000,"MOV",Registros!$B$2:$B$6000,$A1820)&gt;0,1,0)</f>
        <v/>
      </c>
      <c r="H1820">
        <f>IF($G1820=1,SUMIFS(Registros!$F$2:$F$6000,Registros!$A$2:$A$6000,"MOV",Registros!$B$2:$B$6000,$A1820),0)</f>
        <v/>
      </c>
      <c r="I1820">
        <f>IF(COUNTIFS(Registros!$A$2:$A$6000,"CS",Registros!$B$2:$B$6000,$A1820)&gt;0,1,0)</f>
        <v/>
      </c>
      <c r="J1820">
        <f>IF($I1820=1,SUMIFS(Registros!$I$2:$I$6000,Registros!$A$2:$A$6000,"CS",Registros!$B$2:$B$6000,$A1820),0)</f>
        <v/>
      </c>
      <c r="K1820">
        <f>IF(COUNTIFS(Winback!$K$2:$K$300,$D1820)&gt;0,1,0)</f>
        <v/>
      </c>
      <c r="L1820">
        <f>IF(AND($K1820=1,LEFT($A1820,3)="WB-"),SUMIFS(Winback!$D$2:$D$300,Winback!$K$2:$K$300,$D1820),0)</f>
        <v/>
      </c>
      <c r="M1820">
        <f>IF(OR($E1820=1,$G1820=1,SUMIFS(Registros!$J$2:$J$6000,Registros!$B$2:$B$6000,$A1820)&gt;0),1,0)</f>
        <v/>
      </c>
      <c r="N1820">
        <f>IF($J1820&gt;0,1,IF(COUNTIFS(Registros!$A$2:$A$6000,"CS",Registros!$B$2:$B$6000,$A1820,Registros!$K$2:$K$6000,"&lt;&gt;")&gt;0,1,0))</f>
        <v/>
      </c>
      <c r="O1820">
        <f>IF(AND($K1820=1,$E1820=0,$G1820=0,$I1820=0),"WINBACK",IF(AND($M1820=1,$N1820&gt;0),"CONVERGENTE",IF($M1820=1,"SOLO MÓVIL",IF($N1820&gt;0,"SOLO FIJO / INTERNET","SIN SERVICIOS"))))</f>
        <v/>
      </c>
      <c r="P1820">
        <f>IF($O1820="WINBACK","Recuperar (winback)",IF($O1820="CONVERGENTE","Upgrade / más líneas",IF($O1820="SOLO MÓVIL","Ofrecer fijo + internet (FLBBTV)",IF($O1820="SOLO FIJO / INTERNET","Ofrecer línea móvil Nextphone","Oferta completa (móvil + fijo + internet)"))))</f>
        <v/>
      </c>
      <c r="Q1820">
        <f>$F1820+$H1820+$L1820</f>
        <v/>
      </c>
      <c r="R1820">
        <f>IFERROR(VLOOKUP($A1820,Registros!$B$2:$G$6000,6,0),IFERROR(VLOOKUP($D1820,Winback!$B$2:$C$300,2,0),""))</f>
        <v/>
      </c>
      <c r="S1820">
        <f>IF($E1820=1,"NP","")&amp;IF($G1820=1,"+MOV","")&amp;IF($I1820=1,"+CS","")&amp;IF($K1820=1,"+WB","")</f>
        <v/>
      </c>
      <c r="T1820">
        <f>$E1820+$G1820+$I1820+$K1820</f>
        <v/>
      </c>
    </row>
    <row r="1821">
      <c r="A1821" t="inlineStr">
        <is>
          <t>354256010000</t>
        </is>
      </c>
      <c r="B1821" t="inlineStr">
        <is>
          <t>35425601</t>
        </is>
      </c>
      <c r="C1821" t="inlineStr">
        <is>
          <t>FRANCISCO XAVIER OSORIO VERGARA</t>
        </is>
      </c>
      <c r="D1821" t="inlineStr">
        <is>
          <t>FRANCISCOXAVIEROSORIOVERGARA</t>
        </is>
      </c>
      <c r="E1821">
        <f>IF(COUNTIFS(Registros!$A$2:$A$6000,"NP",Registros!$B$2:$B$6000,$A1821)&gt;0,1,0)</f>
        <v/>
      </c>
      <c r="F1821">
        <f>IF($E1821=1,SUMIFS(Registros!$F$2:$F$6000,Registros!$A$2:$A$6000,"NP",Registros!$B$2:$B$6000,$A1821),0)</f>
        <v/>
      </c>
      <c r="G1821">
        <f>IF(COUNTIFS(Registros!$A$2:$A$6000,"MOV",Registros!$B$2:$B$6000,$A1821)&gt;0,1,0)</f>
        <v/>
      </c>
      <c r="H1821">
        <f>IF($G1821=1,SUMIFS(Registros!$F$2:$F$6000,Registros!$A$2:$A$6000,"MOV",Registros!$B$2:$B$6000,$A1821),0)</f>
        <v/>
      </c>
      <c r="I1821">
        <f>IF(COUNTIFS(Registros!$A$2:$A$6000,"CS",Registros!$B$2:$B$6000,$A1821)&gt;0,1,0)</f>
        <v/>
      </c>
      <c r="J1821">
        <f>IF($I1821=1,SUMIFS(Registros!$I$2:$I$6000,Registros!$A$2:$A$6000,"CS",Registros!$B$2:$B$6000,$A1821),0)</f>
        <v/>
      </c>
      <c r="K1821">
        <f>IF(COUNTIFS(Winback!$K$2:$K$300,$D1821)&gt;0,1,0)</f>
        <v/>
      </c>
      <c r="L1821">
        <f>IF(AND($K1821=1,LEFT($A1821,3)="WB-"),SUMIFS(Winback!$D$2:$D$300,Winback!$K$2:$K$300,$D1821),0)</f>
        <v/>
      </c>
      <c r="M1821">
        <f>IF(OR($E1821=1,$G1821=1,SUMIFS(Registros!$J$2:$J$6000,Registros!$B$2:$B$6000,$A1821)&gt;0),1,0)</f>
        <v/>
      </c>
      <c r="N1821">
        <f>IF($J1821&gt;0,1,IF(COUNTIFS(Registros!$A$2:$A$6000,"CS",Registros!$B$2:$B$6000,$A1821,Registros!$K$2:$K$6000,"&lt;&gt;")&gt;0,1,0))</f>
        <v/>
      </c>
      <c r="O1821">
        <f>IF(AND($K1821=1,$E1821=0,$G1821=0,$I1821=0),"WINBACK",IF(AND($M1821=1,$N1821&gt;0),"CONVERGENTE",IF($M1821=1,"SOLO MÓVIL",IF($N1821&gt;0,"SOLO FIJO / INTERNET","SIN SERVICIOS"))))</f>
        <v/>
      </c>
      <c r="P1821">
        <f>IF($O1821="WINBACK","Recuperar (winback)",IF($O1821="CONVERGENTE","Upgrade / más líneas",IF($O1821="SOLO MÓVIL","Ofrecer fijo + internet (FLBBTV)",IF($O1821="SOLO FIJO / INTERNET","Ofrecer línea móvil Nextphone","Oferta completa (móvil + fijo + internet)"))))</f>
        <v/>
      </c>
      <c r="Q1821">
        <f>$F1821+$H1821+$L1821</f>
        <v/>
      </c>
      <c r="R1821">
        <f>IFERROR(VLOOKUP($A1821,Registros!$B$2:$G$6000,6,0),IFERROR(VLOOKUP($D1821,Winback!$B$2:$C$300,2,0),""))</f>
        <v/>
      </c>
      <c r="S1821">
        <f>IF($E1821=1,"NP","")&amp;IF($G1821=1,"+MOV","")&amp;IF($I1821=1,"+CS","")&amp;IF($K1821=1,"+WB","")</f>
        <v/>
      </c>
      <c r="T1821">
        <f>$E1821+$G1821+$I1821+$K1821</f>
        <v/>
      </c>
    </row>
    <row r="1822">
      <c r="A1822" t="inlineStr">
        <is>
          <t>354348860000</t>
        </is>
      </c>
      <c r="B1822" t="inlineStr">
        <is>
          <t>35434886</t>
        </is>
      </c>
      <c r="C1822" t="inlineStr">
        <is>
          <t>NEIVIS MERCEDES MENDOZA DOMINGUEZ</t>
        </is>
      </c>
      <c r="D1822" t="inlineStr">
        <is>
          <t>NEIVISMERCEDESMENDOZADOMINGUEZ</t>
        </is>
      </c>
      <c r="E1822">
        <f>IF(COUNTIFS(Registros!$A$2:$A$6000,"NP",Registros!$B$2:$B$6000,$A1822)&gt;0,1,0)</f>
        <v/>
      </c>
      <c r="F1822">
        <f>IF($E1822=1,SUMIFS(Registros!$F$2:$F$6000,Registros!$A$2:$A$6000,"NP",Registros!$B$2:$B$6000,$A1822),0)</f>
        <v/>
      </c>
      <c r="G1822">
        <f>IF(COUNTIFS(Registros!$A$2:$A$6000,"MOV",Registros!$B$2:$B$6000,$A1822)&gt;0,1,0)</f>
        <v/>
      </c>
      <c r="H1822">
        <f>IF($G1822=1,SUMIFS(Registros!$F$2:$F$6000,Registros!$A$2:$A$6000,"MOV",Registros!$B$2:$B$6000,$A1822),0)</f>
        <v/>
      </c>
      <c r="I1822">
        <f>IF(COUNTIFS(Registros!$A$2:$A$6000,"CS",Registros!$B$2:$B$6000,$A1822)&gt;0,1,0)</f>
        <v/>
      </c>
      <c r="J1822">
        <f>IF($I1822=1,SUMIFS(Registros!$I$2:$I$6000,Registros!$A$2:$A$6000,"CS",Registros!$B$2:$B$6000,$A1822),0)</f>
        <v/>
      </c>
      <c r="K1822">
        <f>IF(COUNTIFS(Winback!$K$2:$K$300,$D1822)&gt;0,1,0)</f>
        <v/>
      </c>
      <c r="L1822">
        <f>IF(AND($K1822=1,LEFT($A1822,3)="WB-"),SUMIFS(Winback!$D$2:$D$300,Winback!$K$2:$K$300,$D1822),0)</f>
        <v/>
      </c>
      <c r="M1822">
        <f>IF(OR($E1822=1,$G1822=1,SUMIFS(Registros!$J$2:$J$6000,Registros!$B$2:$B$6000,$A1822)&gt;0),1,0)</f>
        <v/>
      </c>
      <c r="N1822">
        <f>IF($J1822&gt;0,1,IF(COUNTIFS(Registros!$A$2:$A$6000,"CS",Registros!$B$2:$B$6000,$A1822,Registros!$K$2:$K$6000,"&lt;&gt;")&gt;0,1,0))</f>
        <v/>
      </c>
      <c r="O1822">
        <f>IF(AND($K1822=1,$E1822=0,$G1822=0,$I1822=0),"WINBACK",IF(AND($M1822=1,$N1822&gt;0),"CONVERGENTE",IF($M1822=1,"SOLO MÓVIL",IF($N1822&gt;0,"SOLO FIJO / INTERNET","SIN SERVICIOS"))))</f>
        <v/>
      </c>
      <c r="P1822">
        <f>IF($O1822="WINBACK","Recuperar (winback)",IF($O1822="CONVERGENTE","Upgrade / más líneas",IF($O1822="SOLO MÓVIL","Ofrecer fijo + internet (FLBBTV)",IF($O1822="SOLO FIJO / INTERNET","Ofrecer línea móvil Nextphone","Oferta completa (móvil + fijo + internet)"))))</f>
        <v/>
      </c>
      <c r="Q1822">
        <f>$F1822+$H1822+$L1822</f>
        <v/>
      </c>
      <c r="R1822">
        <f>IFERROR(VLOOKUP($A1822,Registros!$B$2:$G$6000,6,0),IFERROR(VLOOKUP($D1822,Winback!$B$2:$C$300,2,0),""))</f>
        <v/>
      </c>
      <c r="S1822">
        <f>IF($E1822=1,"NP","")&amp;IF($G1822=1,"+MOV","")&amp;IF($I1822=1,"+CS","")&amp;IF($K1822=1,"+WB","")</f>
        <v/>
      </c>
      <c r="T1822">
        <f>$E1822+$G1822+$I1822+$K1822</f>
        <v/>
      </c>
    </row>
    <row r="1823">
      <c r="A1823" t="inlineStr">
        <is>
          <t>351236260000</t>
        </is>
      </c>
      <c r="B1823" t="inlineStr">
        <is>
          <t>35123626</t>
        </is>
      </c>
      <c r="C1823" t="inlineStr">
        <is>
          <t>ANA GABRIELA SAMANIEGO MORENO</t>
        </is>
      </c>
      <c r="D1823" t="inlineStr">
        <is>
          <t>ANAGABRIELASAMANIEGOMORENO</t>
        </is>
      </c>
      <c r="E1823">
        <f>IF(COUNTIFS(Registros!$A$2:$A$6000,"NP",Registros!$B$2:$B$6000,$A1823)&gt;0,1,0)</f>
        <v/>
      </c>
      <c r="F1823">
        <f>IF($E1823=1,SUMIFS(Registros!$F$2:$F$6000,Registros!$A$2:$A$6000,"NP",Registros!$B$2:$B$6000,$A1823),0)</f>
        <v/>
      </c>
      <c r="G1823">
        <f>IF(COUNTIFS(Registros!$A$2:$A$6000,"MOV",Registros!$B$2:$B$6000,$A1823)&gt;0,1,0)</f>
        <v/>
      </c>
      <c r="H1823">
        <f>IF($G1823=1,SUMIFS(Registros!$F$2:$F$6000,Registros!$A$2:$A$6000,"MOV",Registros!$B$2:$B$6000,$A1823),0)</f>
        <v/>
      </c>
      <c r="I1823">
        <f>IF(COUNTIFS(Registros!$A$2:$A$6000,"CS",Registros!$B$2:$B$6000,$A1823)&gt;0,1,0)</f>
        <v/>
      </c>
      <c r="J1823">
        <f>IF($I1823=1,SUMIFS(Registros!$I$2:$I$6000,Registros!$A$2:$A$6000,"CS",Registros!$B$2:$B$6000,$A1823),0)</f>
        <v/>
      </c>
      <c r="K1823">
        <f>IF(COUNTIFS(Winback!$K$2:$K$300,$D1823)&gt;0,1,0)</f>
        <v/>
      </c>
      <c r="L1823">
        <f>IF(AND($K1823=1,LEFT($A1823,3)="WB-"),SUMIFS(Winback!$D$2:$D$300,Winback!$K$2:$K$300,$D1823),0)</f>
        <v/>
      </c>
      <c r="M1823">
        <f>IF(OR($E1823=1,$G1823=1,SUMIFS(Registros!$J$2:$J$6000,Registros!$B$2:$B$6000,$A1823)&gt;0),1,0)</f>
        <v/>
      </c>
      <c r="N1823">
        <f>IF($J1823&gt;0,1,IF(COUNTIFS(Registros!$A$2:$A$6000,"CS",Registros!$B$2:$B$6000,$A1823,Registros!$K$2:$K$6000,"&lt;&gt;")&gt;0,1,0))</f>
        <v/>
      </c>
      <c r="O1823">
        <f>IF(AND($K1823=1,$E1823=0,$G1823=0,$I1823=0),"WINBACK",IF(AND($M1823=1,$N1823&gt;0),"CONVERGENTE",IF($M1823=1,"SOLO MÓVIL",IF($N1823&gt;0,"SOLO FIJO / INTERNET","SIN SERVICIOS"))))</f>
        <v/>
      </c>
      <c r="P1823">
        <f>IF($O1823="WINBACK","Recuperar (winback)",IF($O1823="CONVERGENTE","Upgrade / más líneas",IF($O1823="SOLO MÓVIL","Ofrecer fijo + internet (FLBBTV)",IF($O1823="SOLO FIJO / INTERNET","Ofrecer línea móvil Nextphone","Oferta completa (móvil + fijo + internet)"))))</f>
        <v/>
      </c>
      <c r="Q1823">
        <f>$F1823+$H1823+$L1823</f>
        <v/>
      </c>
      <c r="R1823">
        <f>IFERROR(VLOOKUP($A1823,Registros!$B$2:$G$6000,6,0),IFERROR(VLOOKUP($D1823,Winback!$B$2:$C$300,2,0),""))</f>
        <v/>
      </c>
      <c r="S1823">
        <f>IF($E1823=1,"NP","")&amp;IF($G1823=1,"+MOV","")&amp;IF($I1823=1,"+CS","")&amp;IF($K1823=1,"+WB","")</f>
        <v/>
      </c>
      <c r="T1823">
        <f>$E1823+$G1823+$I1823+$K1823</f>
        <v/>
      </c>
    </row>
    <row r="1824">
      <c r="A1824" t="inlineStr">
        <is>
          <t>356330530000</t>
        </is>
      </c>
      <c r="B1824" t="inlineStr">
        <is>
          <t>35633053</t>
        </is>
      </c>
      <c r="C1824" t="inlineStr">
        <is>
          <t>ANA GABRIELA SAMANIEGO MORENO</t>
        </is>
      </c>
      <c r="D1824" t="inlineStr">
        <is>
          <t>ANAGABRIELASAMANIEGOMORENO</t>
        </is>
      </c>
      <c r="E1824">
        <f>IF(COUNTIFS(Registros!$A$2:$A$6000,"NP",Registros!$B$2:$B$6000,$A1824)&gt;0,1,0)</f>
        <v/>
      </c>
      <c r="F1824">
        <f>IF($E1824=1,SUMIFS(Registros!$F$2:$F$6000,Registros!$A$2:$A$6000,"NP",Registros!$B$2:$B$6000,$A1824),0)</f>
        <v/>
      </c>
      <c r="G1824">
        <f>IF(COUNTIFS(Registros!$A$2:$A$6000,"MOV",Registros!$B$2:$B$6000,$A1824)&gt;0,1,0)</f>
        <v/>
      </c>
      <c r="H1824">
        <f>IF($G1824=1,SUMIFS(Registros!$F$2:$F$6000,Registros!$A$2:$A$6000,"MOV",Registros!$B$2:$B$6000,$A1824),0)</f>
        <v/>
      </c>
      <c r="I1824">
        <f>IF(COUNTIFS(Registros!$A$2:$A$6000,"CS",Registros!$B$2:$B$6000,$A1824)&gt;0,1,0)</f>
        <v/>
      </c>
      <c r="J1824">
        <f>IF($I1824=1,SUMIFS(Registros!$I$2:$I$6000,Registros!$A$2:$A$6000,"CS",Registros!$B$2:$B$6000,$A1824),0)</f>
        <v/>
      </c>
      <c r="K1824">
        <f>IF(COUNTIFS(Winback!$K$2:$K$300,$D1824)&gt;0,1,0)</f>
        <v/>
      </c>
      <c r="L1824">
        <f>IF(AND($K1824=1,LEFT($A1824,3)="WB-"),SUMIFS(Winback!$D$2:$D$300,Winback!$K$2:$K$300,$D1824),0)</f>
        <v/>
      </c>
      <c r="M1824">
        <f>IF(OR($E1824=1,$G1824=1,SUMIFS(Registros!$J$2:$J$6000,Registros!$B$2:$B$6000,$A1824)&gt;0),1,0)</f>
        <v/>
      </c>
      <c r="N1824">
        <f>IF($J1824&gt;0,1,IF(COUNTIFS(Registros!$A$2:$A$6000,"CS",Registros!$B$2:$B$6000,$A1824,Registros!$K$2:$K$6000,"&lt;&gt;")&gt;0,1,0))</f>
        <v/>
      </c>
      <c r="O1824">
        <f>IF(AND($K1824=1,$E1824=0,$G1824=0,$I1824=0),"WINBACK",IF(AND($M1824=1,$N1824&gt;0),"CONVERGENTE",IF($M1824=1,"SOLO MÓVIL",IF($N1824&gt;0,"SOLO FIJO / INTERNET","SIN SERVICIOS"))))</f>
        <v/>
      </c>
      <c r="P1824">
        <f>IF($O1824="WINBACK","Recuperar (winback)",IF($O1824="CONVERGENTE","Upgrade / más líneas",IF($O1824="SOLO MÓVIL","Ofrecer fijo + internet (FLBBTV)",IF($O1824="SOLO FIJO / INTERNET","Ofrecer línea móvil Nextphone","Oferta completa (móvil + fijo + internet)"))))</f>
        <v/>
      </c>
      <c r="Q1824">
        <f>$F1824+$H1824+$L1824</f>
        <v/>
      </c>
      <c r="R1824">
        <f>IFERROR(VLOOKUP($A1824,Registros!$B$2:$G$6000,6,0),IFERROR(VLOOKUP($D1824,Winback!$B$2:$C$300,2,0),""))</f>
        <v/>
      </c>
      <c r="S1824">
        <f>IF($E1824=1,"NP","")&amp;IF($G1824=1,"+MOV","")&amp;IF($I1824=1,"+CS","")&amp;IF($K1824=1,"+WB","")</f>
        <v/>
      </c>
      <c r="T1824">
        <f>$E1824+$G1824+$I1824+$K1824</f>
        <v/>
      </c>
    </row>
    <row r="1825">
      <c r="A1825" t="inlineStr">
        <is>
          <t>341050860000</t>
        </is>
      </c>
      <c r="B1825" t="inlineStr">
        <is>
          <t>34105086</t>
        </is>
      </c>
      <c r="C1825" t="inlineStr">
        <is>
          <t>JOSEPH MANUEL GONZALEZ PEREZ</t>
        </is>
      </c>
      <c r="D1825" t="inlineStr">
        <is>
          <t>JOSEPHMANUELGONZALEZPEREZ</t>
        </is>
      </c>
      <c r="E1825">
        <f>IF(COUNTIFS(Registros!$A$2:$A$6000,"NP",Registros!$B$2:$B$6000,$A1825)&gt;0,1,0)</f>
        <v/>
      </c>
      <c r="F1825">
        <f>IF($E1825=1,SUMIFS(Registros!$F$2:$F$6000,Registros!$A$2:$A$6000,"NP",Registros!$B$2:$B$6000,$A1825),0)</f>
        <v/>
      </c>
      <c r="G1825">
        <f>IF(COUNTIFS(Registros!$A$2:$A$6000,"MOV",Registros!$B$2:$B$6000,$A1825)&gt;0,1,0)</f>
        <v/>
      </c>
      <c r="H1825">
        <f>IF($G1825=1,SUMIFS(Registros!$F$2:$F$6000,Registros!$A$2:$A$6000,"MOV",Registros!$B$2:$B$6000,$A1825),0)</f>
        <v/>
      </c>
      <c r="I1825">
        <f>IF(COUNTIFS(Registros!$A$2:$A$6000,"CS",Registros!$B$2:$B$6000,$A1825)&gt;0,1,0)</f>
        <v/>
      </c>
      <c r="J1825">
        <f>IF($I1825=1,SUMIFS(Registros!$I$2:$I$6000,Registros!$A$2:$A$6000,"CS",Registros!$B$2:$B$6000,$A1825),0)</f>
        <v/>
      </c>
      <c r="K1825">
        <f>IF(COUNTIFS(Winback!$K$2:$K$300,$D1825)&gt;0,1,0)</f>
        <v/>
      </c>
      <c r="L1825">
        <f>IF(AND($K1825=1,LEFT($A1825,3)="WB-"),SUMIFS(Winback!$D$2:$D$300,Winback!$K$2:$K$300,$D1825),0)</f>
        <v/>
      </c>
      <c r="M1825">
        <f>IF(OR($E1825=1,$G1825=1,SUMIFS(Registros!$J$2:$J$6000,Registros!$B$2:$B$6000,$A1825)&gt;0),1,0)</f>
        <v/>
      </c>
      <c r="N1825">
        <f>IF($J1825&gt;0,1,IF(COUNTIFS(Registros!$A$2:$A$6000,"CS",Registros!$B$2:$B$6000,$A1825,Registros!$K$2:$K$6000,"&lt;&gt;")&gt;0,1,0))</f>
        <v/>
      </c>
      <c r="O1825">
        <f>IF(AND($K1825=1,$E1825=0,$G1825=0,$I1825=0),"WINBACK",IF(AND($M1825=1,$N1825&gt;0),"CONVERGENTE",IF($M1825=1,"SOLO MÓVIL",IF($N1825&gt;0,"SOLO FIJO / INTERNET","SIN SERVICIOS"))))</f>
        <v/>
      </c>
      <c r="P1825">
        <f>IF($O1825="WINBACK","Recuperar (winback)",IF($O1825="CONVERGENTE","Upgrade / más líneas",IF($O1825="SOLO MÓVIL","Ofrecer fijo + internet (FLBBTV)",IF($O1825="SOLO FIJO / INTERNET","Ofrecer línea móvil Nextphone","Oferta completa (móvil + fijo + internet)"))))</f>
        <v/>
      </c>
      <c r="Q1825">
        <f>$F1825+$H1825+$L1825</f>
        <v/>
      </c>
      <c r="R1825">
        <f>IFERROR(VLOOKUP($A1825,Registros!$B$2:$G$6000,6,0),IFERROR(VLOOKUP($D1825,Winback!$B$2:$C$300,2,0),""))</f>
        <v/>
      </c>
      <c r="S1825">
        <f>IF($E1825=1,"NP","")&amp;IF($G1825=1,"+MOV","")&amp;IF($I1825=1,"+CS","")&amp;IF($K1825=1,"+WB","")</f>
        <v/>
      </c>
      <c r="T1825">
        <f>$E1825+$G1825+$I1825+$K1825</f>
        <v/>
      </c>
    </row>
    <row r="1826">
      <c r="A1826" t="inlineStr">
        <is>
          <t>351353620000</t>
        </is>
      </c>
      <c r="B1826" t="inlineStr">
        <is>
          <t>35135362</t>
        </is>
      </c>
      <c r="C1826" t="inlineStr">
        <is>
          <t>ASTRID GRACIELA LAU ALDOBAN</t>
        </is>
      </c>
      <c r="D1826" t="inlineStr">
        <is>
          <t>ASTRIDGRACIELALAUALDOBAN</t>
        </is>
      </c>
      <c r="E1826">
        <f>IF(COUNTIFS(Registros!$A$2:$A$6000,"NP",Registros!$B$2:$B$6000,$A1826)&gt;0,1,0)</f>
        <v/>
      </c>
      <c r="F1826">
        <f>IF($E1826=1,SUMIFS(Registros!$F$2:$F$6000,Registros!$A$2:$A$6000,"NP",Registros!$B$2:$B$6000,$A1826),0)</f>
        <v/>
      </c>
      <c r="G1826">
        <f>IF(COUNTIFS(Registros!$A$2:$A$6000,"MOV",Registros!$B$2:$B$6000,$A1826)&gt;0,1,0)</f>
        <v/>
      </c>
      <c r="H1826">
        <f>IF($G1826=1,SUMIFS(Registros!$F$2:$F$6000,Registros!$A$2:$A$6000,"MOV",Registros!$B$2:$B$6000,$A1826),0)</f>
        <v/>
      </c>
      <c r="I1826">
        <f>IF(COUNTIFS(Registros!$A$2:$A$6000,"CS",Registros!$B$2:$B$6000,$A1826)&gt;0,1,0)</f>
        <v/>
      </c>
      <c r="J1826">
        <f>IF($I1826=1,SUMIFS(Registros!$I$2:$I$6000,Registros!$A$2:$A$6000,"CS",Registros!$B$2:$B$6000,$A1826),0)</f>
        <v/>
      </c>
      <c r="K1826">
        <f>IF(COUNTIFS(Winback!$K$2:$K$300,$D1826)&gt;0,1,0)</f>
        <v/>
      </c>
      <c r="L1826">
        <f>IF(AND($K1826=1,LEFT($A1826,3)="WB-"),SUMIFS(Winback!$D$2:$D$300,Winback!$K$2:$K$300,$D1826),0)</f>
        <v/>
      </c>
      <c r="M1826">
        <f>IF(OR($E1826=1,$G1826=1,SUMIFS(Registros!$J$2:$J$6000,Registros!$B$2:$B$6000,$A1826)&gt;0),1,0)</f>
        <v/>
      </c>
      <c r="N1826">
        <f>IF($J1826&gt;0,1,IF(COUNTIFS(Registros!$A$2:$A$6000,"CS",Registros!$B$2:$B$6000,$A1826,Registros!$K$2:$K$6000,"&lt;&gt;")&gt;0,1,0))</f>
        <v/>
      </c>
      <c r="O1826">
        <f>IF(AND($K1826=1,$E1826=0,$G1826=0,$I1826=0),"WINBACK",IF(AND($M1826=1,$N1826&gt;0),"CONVERGENTE",IF($M1826=1,"SOLO MÓVIL",IF($N1826&gt;0,"SOLO FIJO / INTERNET","SIN SERVICIOS"))))</f>
        <v/>
      </c>
      <c r="P1826">
        <f>IF($O1826="WINBACK","Recuperar (winback)",IF($O1826="CONVERGENTE","Upgrade / más líneas",IF($O1826="SOLO MÓVIL","Ofrecer fijo + internet (FLBBTV)",IF($O1826="SOLO FIJO / INTERNET","Ofrecer línea móvil Nextphone","Oferta completa (móvil + fijo + internet)"))))</f>
        <v/>
      </c>
      <c r="Q1826">
        <f>$F1826+$H1826+$L1826</f>
        <v/>
      </c>
      <c r="R1826">
        <f>IFERROR(VLOOKUP($A1826,Registros!$B$2:$G$6000,6,0),IFERROR(VLOOKUP($D1826,Winback!$B$2:$C$300,2,0),""))</f>
        <v/>
      </c>
      <c r="S1826">
        <f>IF($E1826=1,"NP","")&amp;IF($G1826=1,"+MOV","")&amp;IF($I1826=1,"+CS","")&amp;IF($K1826=1,"+WB","")</f>
        <v/>
      </c>
      <c r="T1826">
        <f>$E1826+$G1826+$I1826+$K1826</f>
        <v/>
      </c>
    </row>
    <row r="1827">
      <c r="A1827" t="inlineStr">
        <is>
          <t>369004570000</t>
        </is>
      </c>
      <c r="B1827" t="inlineStr">
        <is>
          <t>36900457</t>
        </is>
      </c>
      <c r="C1827" t="inlineStr">
        <is>
          <t>JUSTINE ALEXANDRA VARGAS ALONSO</t>
        </is>
      </c>
      <c r="D1827" t="inlineStr">
        <is>
          <t>JUSTINEALEXANDRAVARGASALONSO</t>
        </is>
      </c>
      <c r="E1827">
        <f>IF(COUNTIFS(Registros!$A$2:$A$6000,"NP",Registros!$B$2:$B$6000,$A1827)&gt;0,1,0)</f>
        <v/>
      </c>
      <c r="F1827">
        <f>IF($E1827=1,SUMIFS(Registros!$F$2:$F$6000,Registros!$A$2:$A$6000,"NP",Registros!$B$2:$B$6000,$A1827),0)</f>
        <v/>
      </c>
      <c r="G1827">
        <f>IF(COUNTIFS(Registros!$A$2:$A$6000,"MOV",Registros!$B$2:$B$6000,$A1827)&gt;0,1,0)</f>
        <v/>
      </c>
      <c r="H1827">
        <f>IF($G1827=1,SUMIFS(Registros!$F$2:$F$6000,Registros!$A$2:$A$6000,"MOV",Registros!$B$2:$B$6000,$A1827),0)</f>
        <v/>
      </c>
      <c r="I1827">
        <f>IF(COUNTIFS(Registros!$A$2:$A$6000,"CS",Registros!$B$2:$B$6000,$A1827)&gt;0,1,0)</f>
        <v/>
      </c>
      <c r="J1827">
        <f>IF($I1827=1,SUMIFS(Registros!$I$2:$I$6000,Registros!$A$2:$A$6000,"CS",Registros!$B$2:$B$6000,$A1827),0)</f>
        <v/>
      </c>
      <c r="K1827">
        <f>IF(COUNTIFS(Winback!$K$2:$K$300,$D1827)&gt;0,1,0)</f>
        <v/>
      </c>
      <c r="L1827">
        <f>IF(AND($K1827=1,LEFT($A1827,3)="WB-"),SUMIFS(Winback!$D$2:$D$300,Winback!$K$2:$K$300,$D1827),0)</f>
        <v/>
      </c>
      <c r="M1827">
        <f>IF(OR($E1827=1,$G1827=1,SUMIFS(Registros!$J$2:$J$6000,Registros!$B$2:$B$6000,$A1827)&gt;0),1,0)</f>
        <v/>
      </c>
      <c r="N1827">
        <f>IF($J1827&gt;0,1,IF(COUNTIFS(Registros!$A$2:$A$6000,"CS",Registros!$B$2:$B$6000,$A1827,Registros!$K$2:$K$6000,"&lt;&gt;")&gt;0,1,0))</f>
        <v/>
      </c>
      <c r="O1827">
        <f>IF(AND($K1827=1,$E1827=0,$G1827=0,$I1827=0),"WINBACK",IF(AND($M1827=1,$N1827&gt;0),"CONVERGENTE",IF($M1827=1,"SOLO MÓVIL",IF($N1827&gt;0,"SOLO FIJO / INTERNET","SIN SERVICIOS"))))</f>
        <v/>
      </c>
      <c r="P1827">
        <f>IF($O1827="WINBACK","Recuperar (winback)",IF($O1827="CONVERGENTE","Upgrade / más líneas",IF($O1827="SOLO MÓVIL","Ofrecer fijo + internet (FLBBTV)",IF($O1827="SOLO FIJO / INTERNET","Ofrecer línea móvil Nextphone","Oferta completa (móvil + fijo + internet)"))))</f>
        <v/>
      </c>
      <c r="Q1827">
        <f>$F1827+$H1827+$L1827</f>
        <v/>
      </c>
      <c r="R1827">
        <f>IFERROR(VLOOKUP($A1827,Registros!$B$2:$G$6000,6,0),IFERROR(VLOOKUP($D1827,Winback!$B$2:$C$300,2,0),""))</f>
        <v/>
      </c>
      <c r="S1827">
        <f>IF($E1827=1,"NP","")&amp;IF($G1827=1,"+MOV","")&amp;IF($I1827=1,"+CS","")&amp;IF($K1827=1,"+WB","")</f>
        <v/>
      </c>
      <c r="T1827">
        <f>$E1827+$G1827+$I1827+$K1827</f>
        <v/>
      </c>
    </row>
    <row r="1828">
      <c r="A1828" t="inlineStr">
        <is>
          <t>356321570000</t>
        </is>
      </c>
      <c r="B1828" t="inlineStr">
        <is>
          <t>35632157</t>
        </is>
      </c>
      <c r="C1828" t="inlineStr">
        <is>
          <t>JOSE DAVID CORDOBA</t>
        </is>
      </c>
      <c r="D1828" t="inlineStr">
        <is>
          <t>JOSEDAVIDCORDOBA</t>
        </is>
      </c>
      <c r="E1828">
        <f>IF(COUNTIFS(Registros!$A$2:$A$6000,"NP",Registros!$B$2:$B$6000,$A1828)&gt;0,1,0)</f>
        <v/>
      </c>
      <c r="F1828">
        <f>IF($E1828=1,SUMIFS(Registros!$F$2:$F$6000,Registros!$A$2:$A$6000,"NP",Registros!$B$2:$B$6000,$A1828),0)</f>
        <v/>
      </c>
      <c r="G1828">
        <f>IF(COUNTIFS(Registros!$A$2:$A$6000,"MOV",Registros!$B$2:$B$6000,$A1828)&gt;0,1,0)</f>
        <v/>
      </c>
      <c r="H1828">
        <f>IF($G1828=1,SUMIFS(Registros!$F$2:$F$6000,Registros!$A$2:$A$6000,"MOV",Registros!$B$2:$B$6000,$A1828),0)</f>
        <v/>
      </c>
      <c r="I1828">
        <f>IF(COUNTIFS(Registros!$A$2:$A$6000,"CS",Registros!$B$2:$B$6000,$A1828)&gt;0,1,0)</f>
        <v/>
      </c>
      <c r="J1828">
        <f>IF($I1828=1,SUMIFS(Registros!$I$2:$I$6000,Registros!$A$2:$A$6000,"CS",Registros!$B$2:$B$6000,$A1828),0)</f>
        <v/>
      </c>
      <c r="K1828">
        <f>IF(COUNTIFS(Winback!$K$2:$K$300,$D1828)&gt;0,1,0)</f>
        <v/>
      </c>
      <c r="L1828">
        <f>IF(AND($K1828=1,LEFT($A1828,3)="WB-"),SUMIFS(Winback!$D$2:$D$300,Winback!$K$2:$K$300,$D1828),0)</f>
        <v/>
      </c>
      <c r="M1828">
        <f>IF(OR($E1828=1,$G1828=1,SUMIFS(Registros!$J$2:$J$6000,Registros!$B$2:$B$6000,$A1828)&gt;0),1,0)</f>
        <v/>
      </c>
      <c r="N1828">
        <f>IF($J1828&gt;0,1,IF(COUNTIFS(Registros!$A$2:$A$6000,"CS",Registros!$B$2:$B$6000,$A1828,Registros!$K$2:$K$6000,"&lt;&gt;")&gt;0,1,0))</f>
        <v/>
      </c>
      <c r="O1828">
        <f>IF(AND($K1828=1,$E1828=0,$G1828=0,$I1828=0),"WINBACK",IF(AND($M1828=1,$N1828&gt;0),"CONVERGENTE",IF($M1828=1,"SOLO MÓVIL",IF($N1828&gt;0,"SOLO FIJO / INTERNET","SIN SERVICIOS"))))</f>
        <v/>
      </c>
      <c r="P1828">
        <f>IF($O1828="WINBACK","Recuperar (winback)",IF($O1828="CONVERGENTE","Upgrade / más líneas",IF($O1828="SOLO MÓVIL","Ofrecer fijo + internet (FLBBTV)",IF($O1828="SOLO FIJO / INTERNET","Ofrecer línea móvil Nextphone","Oferta completa (móvil + fijo + internet)"))))</f>
        <v/>
      </c>
      <c r="Q1828">
        <f>$F1828+$H1828+$L1828</f>
        <v/>
      </c>
      <c r="R1828">
        <f>IFERROR(VLOOKUP($A1828,Registros!$B$2:$G$6000,6,0),IFERROR(VLOOKUP($D1828,Winback!$B$2:$C$300,2,0),""))</f>
        <v/>
      </c>
      <c r="S1828">
        <f>IF($E1828=1,"NP","")&amp;IF($G1828=1,"+MOV","")&amp;IF($I1828=1,"+CS","")&amp;IF($K1828=1,"+WB","")</f>
        <v/>
      </c>
      <c r="T1828">
        <f>$E1828+$G1828+$I1828+$K1828</f>
        <v/>
      </c>
    </row>
    <row r="1829">
      <c r="A1829" t="inlineStr">
        <is>
          <t>347303970000</t>
        </is>
      </c>
      <c r="B1829" t="inlineStr">
        <is>
          <t>34730397</t>
        </is>
      </c>
      <c r="C1829" t="inlineStr">
        <is>
          <t>YUDELKIS NAIRETH GARCIA PRADO</t>
        </is>
      </c>
      <c r="D1829" t="inlineStr">
        <is>
          <t>YUDELKISNAIRETHGARCIAPRADO</t>
        </is>
      </c>
      <c r="E1829">
        <f>IF(COUNTIFS(Registros!$A$2:$A$6000,"NP",Registros!$B$2:$B$6000,$A1829)&gt;0,1,0)</f>
        <v/>
      </c>
      <c r="F1829">
        <f>IF($E1829=1,SUMIFS(Registros!$F$2:$F$6000,Registros!$A$2:$A$6000,"NP",Registros!$B$2:$B$6000,$A1829),0)</f>
        <v/>
      </c>
      <c r="G1829">
        <f>IF(COUNTIFS(Registros!$A$2:$A$6000,"MOV",Registros!$B$2:$B$6000,$A1829)&gt;0,1,0)</f>
        <v/>
      </c>
      <c r="H1829">
        <f>IF($G1829=1,SUMIFS(Registros!$F$2:$F$6000,Registros!$A$2:$A$6000,"MOV",Registros!$B$2:$B$6000,$A1829),0)</f>
        <v/>
      </c>
      <c r="I1829">
        <f>IF(COUNTIFS(Registros!$A$2:$A$6000,"CS",Registros!$B$2:$B$6000,$A1829)&gt;0,1,0)</f>
        <v/>
      </c>
      <c r="J1829">
        <f>IF($I1829=1,SUMIFS(Registros!$I$2:$I$6000,Registros!$A$2:$A$6000,"CS",Registros!$B$2:$B$6000,$A1829),0)</f>
        <v/>
      </c>
      <c r="K1829">
        <f>IF(COUNTIFS(Winback!$K$2:$K$300,$D1829)&gt;0,1,0)</f>
        <v/>
      </c>
      <c r="L1829">
        <f>IF(AND($K1829=1,LEFT($A1829,3)="WB-"),SUMIFS(Winback!$D$2:$D$300,Winback!$K$2:$K$300,$D1829),0)</f>
        <v/>
      </c>
      <c r="M1829">
        <f>IF(OR($E1829=1,$G1829=1,SUMIFS(Registros!$J$2:$J$6000,Registros!$B$2:$B$6000,$A1829)&gt;0),1,0)</f>
        <v/>
      </c>
      <c r="N1829">
        <f>IF($J1829&gt;0,1,IF(COUNTIFS(Registros!$A$2:$A$6000,"CS",Registros!$B$2:$B$6000,$A1829,Registros!$K$2:$K$6000,"&lt;&gt;")&gt;0,1,0))</f>
        <v/>
      </c>
      <c r="O1829">
        <f>IF(AND($K1829=1,$E1829=0,$G1829=0,$I1829=0),"WINBACK",IF(AND($M1829=1,$N1829&gt;0),"CONVERGENTE",IF($M1829=1,"SOLO MÓVIL",IF($N1829&gt;0,"SOLO FIJO / INTERNET","SIN SERVICIOS"))))</f>
        <v/>
      </c>
      <c r="P1829">
        <f>IF($O1829="WINBACK","Recuperar (winback)",IF($O1829="CONVERGENTE","Upgrade / más líneas",IF($O1829="SOLO MÓVIL","Ofrecer fijo + internet (FLBBTV)",IF($O1829="SOLO FIJO / INTERNET","Ofrecer línea móvil Nextphone","Oferta completa (móvil + fijo + internet)"))))</f>
        <v/>
      </c>
      <c r="Q1829">
        <f>$F1829+$H1829+$L1829</f>
        <v/>
      </c>
      <c r="R1829">
        <f>IFERROR(VLOOKUP($A1829,Registros!$B$2:$G$6000,6,0),IFERROR(VLOOKUP($D1829,Winback!$B$2:$C$300,2,0),""))</f>
        <v/>
      </c>
      <c r="S1829">
        <f>IF($E1829=1,"NP","")&amp;IF($G1829=1,"+MOV","")&amp;IF($I1829=1,"+CS","")&amp;IF($K1829=1,"+WB","")</f>
        <v/>
      </c>
      <c r="T1829">
        <f>$E1829+$G1829+$I1829+$K1829</f>
        <v/>
      </c>
    </row>
    <row r="1830">
      <c r="A1830" t="inlineStr">
        <is>
          <t>356352940000</t>
        </is>
      </c>
      <c r="B1830" t="inlineStr">
        <is>
          <t>35635294</t>
        </is>
      </c>
      <c r="C1830" t="inlineStr">
        <is>
          <t>ROXANA MARIA DE LEON CORDOBA</t>
        </is>
      </c>
      <c r="D1830" t="inlineStr">
        <is>
          <t>ROXANAMARIADELEONCORDOBA</t>
        </is>
      </c>
      <c r="E1830">
        <f>IF(COUNTIFS(Registros!$A$2:$A$6000,"NP",Registros!$B$2:$B$6000,$A1830)&gt;0,1,0)</f>
        <v/>
      </c>
      <c r="F1830">
        <f>IF($E1830=1,SUMIFS(Registros!$F$2:$F$6000,Registros!$A$2:$A$6000,"NP",Registros!$B$2:$B$6000,$A1830),0)</f>
        <v/>
      </c>
      <c r="G1830">
        <f>IF(COUNTIFS(Registros!$A$2:$A$6000,"MOV",Registros!$B$2:$B$6000,$A1830)&gt;0,1,0)</f>
        <v/>
      </c>
      <c r="H1830">
        <f>IF($G1830=1,SUMIFS(Registros!$F$2:$F$6000,Registros!$A$2:$A$6000,"MOV",Registros!$B$2:$B$6000,$A1830),0)</f>
        <v/>
      </c>
      <c r="I1830">
        <f>IF(COUNTIFS(Registros!$A$2:$A$6000,"CS",Registros!$B$2:$B$6000,$A1830)&gt;0,1,0)</f>
        <v/>
      </c>
      <c r="J1830">
        <f>IF($I1830=1,SUMIFS(Registros!$I$2:$I$6000,Registros!$A$2:$A$6000,"CS",Registros!$B$2:$B$6000,$A1830),0)</f>
        <v/>
      </c>
      <c r="K1830">
        <f>IF(COUNTIFS(Winback!$K$2:$K$300,$D1830)&gt;0,1,0)</f>
        <v/>
      </c>
      <c r="L1830">
        <f>IF(AND($K1830=1,LEFT($A1830,3)="WB-"),SUMIFS(Winback!$D$2:$D$300,Winback!$K$2:$K$300,$D1830),0)</f>
        <v/>
      </c>
      <c r="M1830">
        <f>IF(OR($E1830=1,$G1830=1,SUMIFS(Registros!$J$2:$J$6000,Registros!$B$2:$B$6000,$A1830)&gt;0),1,0)</f>
        <v/>
      </c>
      <c r="N1830">
        <f>IF($J1830&gt;0,1,IF(COUNTIFS(Registros!$A$2:$A$6000,"CS",Registros!$B$2:$B$6000,$A1830,Registros!$K$2:$K$6000,"&lt;&gt;")&gt;0,1,0))</f>
        <v/>
      </c>
      <c r="O1830">
        <f>IF(AND($K1830=1,$E1830=0,$G1830=0,$I1830=0),"WINBACK",IF(AND($M1830=1,$N1830&gt;0),"CONVERGENTE",IF($M1830=1,"SOLO MÓVIL",IF($N1830&gt;0,"SOLO FIJO / INTERNET","SIN SERVICIOS"))))</f>
        <v/>
      </c>
      <c r="P1830">
        <f>IF($O1830="WINBACK","Recuperar (winback)",IF($O1830="CONVERGENTE","Upgrade / más líneas",IF($O1830="SOLO MÓVIL","Ofrecer fijo + internet (FLBBTV)",IF($O1830="SOLO FIJO / INTERNET","Ofrecer línea móvil Nextphone","Oferta completa (móvil + fijo + internet)"))))</f>
        <v/>
      </c>
      <c r="Q1830">
        <f>$F1830+$H1830+$L1830</f>
        <v/>
      </c>
      <c r="R1830">
        <f>IFERROR(VLOOKUP($A1830,Registros!$B$2:$G$6000,6,0),IFERROR(VLOOKUP($D1830,Winback!$B$2:$C$300,2,0),""))</f>
        <v/>
      </c>
      <c r="S1830">
        <f>IF($E1830=1,"NP","")&amp;IF($G1830=1,"+MOV","")&amp;IF($I1830=1,"+CS","")&amp;IF($K1830=1,"+WB","")</f>
        <v/>
      </c>
      <c r="T1830">
        <f>$E1830+$G1830+$I1830+$K1830</f>
        <v/>
      </c>
    </row>
    <row r="1831">
      <c r="A1831" t="inlineStr">
        <is>
          <t>354085770000</t>
        </is>
      </c>
      <c r="B1831" t="inlineStr">
        <is>
          <t>35408577</t>
        </is>
      </c>
      <c r="C1831" t="inlineStr">
        <is>
          <t>OSCAR ANDRES PEREZ DOMINGUEZ</t>
        </is>
      </c>
      <c r="D1831" t="inlineStr">
        <is>
          <t>OSCARANDRESPEREZDOMINGUEZ</t>
        </is>
      </c>
      <c r="E1831">
        <f>IF(COUNTIFS(Registros!$A$2:$A$6000,"NP",Registros!$B$2:$B$6000,$A1831)&gt;0,1,0)</f>
        <v/>
      </c>
      <c r="F1831">
        <f>IF($E1831=1,SUMIFS(Registros!$F$2:$F$6000,Registros!$A$2:$A$6000,"NP",Registros!$B$2:$B$6000,$A1831),0)</f>
        <v/>
      </c>
      <c r="G1831">
        <f>IF(COUNTIFS(Registros!$A$2:$A$6000,"MOV",Registros!$B$2:$B$6000,$A1831)&gt;0,1,0)</f>
        <v/>
      </c>
      <c r="H1831">
        <f>IF($G1831=1,SUMIFS(Registros!$F$2:$F$6000,Registros!$A$2:$A$6000,"MOV",Registros!$B$2:$B$6000,$A1831),0)</f>
        <v/>
      </c>
      <c r="I1831">
        <f>IF(COUNTIFS(Registros!$A$2:$A$6000,"CS",Registros!$B$2:$B$6000,$A1831)&gt;0,1,0)</f>
        <v/>
      </c>
      <c r="J1831">
        <f>IF($I1831=1,SUMIFS(Registros!$I$2:$I$6000,Registros!$A$2:$A$6000,"CS",Registros!$B$2:$B$6000,$A1831),0)</f>
        <v/>
      </c>
      <c r="K1831">
        <f>IF(COUNTIFS(Winback!$K$2:$K$300,$D1831)&gt;0,1,0)</f>
        <v/>
      </c>
      <c r="L1831">
        <f>IF(AND($K1831=1,LEFT($A1831,3)="WB-"),SUMIFS(Winback!$D$2:$D$300,Winback!$K$2:$K$300,$D1831),0)</f>
        <v/>
      </c>
      <c r="M1831">
        <f>IF(OR($E1831=1,$G1831=1,SUMIFS(Registros!$J$2:$J$6000,Registros!$B$2:$B$6000,$A1831)&gt;0),1,0)</f>
        <v/>
      </c>
      <c r="N1831">
        <f>IF($J1831&gt;0,1,IF(COUNTIFS(Registros!$A$2:$A$6000,"CS",Registros!$B$2:$B$6000,$A1831,Registros!$K$2:$K$6000,"&lt;&gt;")&gt;0,1,0))</f>
        <v/>
      </c>
      <c r="O1831">
        <f>IF(AND($K1831=1,$E1831=0,$G1831=0,$I1831=0),"WINBACK",IF(AND($M1831=1,$N1831&gt;0),"CONVERGENTE",IF($M1831=1,"SOLO MÓVIL",IF($N1831&gt;0,"SOLO FIJO / INTERNET","SIN SERVICIOS"))))</f>
        <v/>
      </c>
      <c r="P1831">
        <f>IF($O1831="WINBACK","Recuperar (winback)",IF($O1831="CONVERGENTE","Upgrade / más líneas",IF($O1831="SOLO MÓVIL","Ofrecer fijo + internet (FLBBTV)",IF($O1831="SOLO FIJO / INTERNET","Ofrecer línea móvil Nextphone","Oferta completa (móvil + fijo + internet)"))))</f>
        <v/>
      </c>
      <c r="Q1831">
        <f>$F1831+$H1831+$L1831</f>
        <v/>
      </c>
      <c r="R1831">
        <f>IFERROR(VLOOKUP($A1831,Registros!$B$2:$G$6000,6,0),IFERROR(VLOOKUP($D1831,Winback!$B$2:$C$300,2,0),""))</f>
        <v/>
      </c>
      <c r="S1831">
        <f>IF($E1831=1,"NP","")&amp;IF($G1831=1,"+MOV","")&amp;IF($I1831=1,"+CS","")&amp;IF($K1831=1,"+WB","")</f>
        <v/>
      </c>
      <c r="T1831">
        <f>$E1831+$G1831+$I1831+$K1831</f>
        <v/>
      </c>
    </row>
    <row r="1832">
      <c r="A1832" t="inlineStr">
        <is>
          <t>356317700000</t>
        </is>
      </c>
      <c r="B1832" t="inlineStr">
        <is>
          <t>35631770</t>
        </is>
      </c>
      <c r="C1832" t="inlineStr">
        <is>
          <t>DAVID DANIEL RIOS CARVAJAL</t>
        </is>
      </c>
      <c r="D1832" t="inlineStr">
        <is>
          <t>DAVIDDANIELRIOSCARVAJAL</t>
        </is>
      </c>
      <c r="E1832">
        <f>IF(COUNTIFS(Registros!$A$2:$A$6000,"NP",Registros!$B$2:$B$6000,$A1832)&gt;0,1,0)</f>
        <v/>
      </c>
      <c r="F1832">
        <f>IF($E1832=1,SUMIFS(Registros!$F$2:$F$6000,Registros!$A$2:$A$6000,"NP",Registros!$B$2:$B$6000,$A1832),0)</f>
        <v/>
      </c>
      <c r="G1832">
        <f>IF(COUNTIFS(Registros!$A$2:$A$6000,"MOV",Registros!$B$2:$B$6000,$A1832)&gt;0,1,0)</f>
        <v/>
      </c>
      <c r="H1832">
        <f>IF($G1832=1,SUMIFS(Registros!$F$2:$F$6000,Registros!$A$2:$A$6000,"MOV",Registros!$B$2:$B$6000,$A1832),0)</f>
        <v/>
      </c>
      <c r="I1832">
        <f>IF(COUNTIFS(Registros!$A$2:$A$6000,"CS",Registros!$B$2:$B$6000,$A1832)&gt;0,1,0)</f>
        <v/>
      </c>
      <c r="J1832">
        <f>IF($I1832=1,SUMIFS(Registros!$I$2:$I$6000,Registros!$A$2:$A$6000,"CS",Registros!$B$2:$B$6000,$A1832),0)</f>
        <v/>
      </c>
      <c r="K1832">
        <f>IF(COUNTIFS(Winback!$K$2:$K$300,$D1832)&gt;0,1,0)</f>
        <v/>
      </c>
      <c r="L1832">
        <f>IF(AND($K1832=1,LEFT($A1832,3)="WB-"),SUMIFS(Winback!$D$2:$D$300,Winback!$K$2:$K$300,$D1832),0)</f>
        <v/>
      </c>
      <c r="M1832">
        <f>IF(OR($E1832=1,$G1832=1,SUMIFS(Registros!$J$2:$J$6000,Registros!$B$2:$B$6000,$A1832)&gt;0),1,0)</f>
        <v/>
      </c>
      <c r="N1832">
        <f>IF($J1832&gt;0,1,IF(COUNTIFS(Registros!$A$2:$A$6000,"CS",Registros!$B$2:$B$6000,$A1832,Registros!$K$2:$K$6000,"&lt;&gt;")&gt;0,1,0))</f>
        <v/>
      </c>
      <c r="O1832">
        <f>IF(AND($K1832=1,$E1832=0,$G1832=0,$I1832=0),"WINBACK",IF(AND($M1832=1,$N1832&gt;0),"CONVERGENTE",IF($M1832=1,"SOLO MÓVIL",IF($N1832&gt;0,"SOLO FIJO / INTERNET","SIN SERVICIOS"))))</f>
        <v/>
      </c>
      <c r="P1832">
        <f>IF($O1832="WINBACK","Recuperar (winback)",IF($O1832="CONVERGENTE","Upgrade / más líneas",IF($O1832="SOLO MÓVIL","Ofrecer fijo + internet (FLBBTV)",IF($O1832="SOLO FIJO / INTERNET","Ofrecer línea móvil Nextphone","Oferta completa (móvil + fijo + internet)"))))</f>
        <v/>
      </c>
      <c r="Q1832">
        <f>$F1832+$H1832+$L1832</f>
        <v/>
      </c>
      <c r="R1832">
        <f>IFERROR(VLOOKUP($A1832,Registros!$B$2:$G$6000,6,0),IFERROR(VLOOKUP($D1832,Winback!$B$2:$C$300,2,0),""))</f>
        <v/>
      </c>
      <c r="S1832">
        <f>IF($E1832=1,"NP","")&amp;IF($G1832=1,"+MOV","")&amp;IF($I1832=1,"+CS","")&amp;IF($K1832=1,"+WB","")</f>
        <v/>
      </c>
      <c r="T1832">
        <f>$E1832+$G1832+$I1832+$K1832</f>
        <v/>
      </c>
    </row>
    <row r="1833">
      <c r="A1833" t="inlineStr">
        <is>
          <t>364026990000</t>
        </is>
      </c>
      <c r="B1833" t="inlineStr">
        <is>
          <t>36402699</t>
        </is>
      </c>
      <c r="C1833" t="inlineStr">
        <is>
          <t>JAIME SANCHEZ</t>
        </is>
      </c>
      <c r="D1833" t="inlineStr">
        <is>
          <t>JAIMESANCHEZ</t>
        </is>
      </c>
      <c r="E1833">
        <f>IF(COUNTIFS(Registros!$A$2:$A$6000,"NP",Registros!$B$2:$B$6000,$A1833)&gt;0,1,0)</f>
        <v/>
      </c>
      <c r="F1833">
        <f>IF($E1833=1,SUMIFS(Registros!$F$2:$F$6000,Registros!$A$2:$A$6000,"NP",Registros!$B$2:$B$6000,$A1833),0)</f>
        <v/>
      </c>
      <c r="G1833">
        <f>IF(COUNTIFS(Registros!$A$2:$A$6000,"MOV",Registros!$B$2:$B$6000,$A1833)&gt;0,1,0)</f>
        <v/>
      </c>
      <c r="H1833">
        <f>IF($G1833=1,SUMIFS(Registros!$F$2:$F$6000,Registros!$A$2:$A$6000,"MOV",Registros!$B$2:$B$6000,$A1833),0)</f>
        <v/>
      </c>
      <c r="I1833">
        <f>IF(COUNTIFS(Registros!$A$2:$A$6000,"CS",Registros!$B$2:$B$6000,$A1833)&gt;0,1,0)</f>
        <v/>
      </c>
      <c r="J1833">
        <f>IF($I1833=1,SUMIFS(Registros!$I$2:$I$6000,Registros!$A$2:$A$6000,"CS",Registros!$B$2:$B$6000,$A1833),0)</f>
        <v/>
      </c>
      <c r="K1833">
        <f>IF(COUNTIFS(Winback!$K$2:$K$300,$D1833)&gt;0,1,0)</f>
        <v/>
      </c>
      <c r="L1833">
        <f>IF(AND($K1833=1,LEFT($A1833,3)="WB-"),SUMIFS(Winback!$D$2:$D$300,Winback!$K$2:$K$300,$D1833),0)</f>
        <v/>
      </c>
      <c r="M1833">
        <f>IF(OR($E1833=1,$G1833=1,SUMIFS(Registros!$J$2:$J$6000,Registros!$B$2:$B$6000,$A1833)&gt;0),1,0)</f>
        <v/>
      </c>
      <c r="N1833">
        <f>IF($J1833&gt;0,1,IF(COUNTIFS(Registros!$A$2:$A$6000,"CS",Registros!$B$2:$B$6000,$A1833,Registros!$K$2:$K$6000,"&lt;&gt;")&gt;0,1,0))</f>
        <v/>
      </c>
      <c r="O1833">
        <f>IF(AND($K1833=1,$E1833=0,$G1833=0,$I1833=0),"WINBACK",IF(AND($M1833=1,$N1833&gt;0),"CONVERGENTE",IF($M1833=1,"SOLO MÓVIL",IF($N1833&gt;0,"SOLO FIJO / INTERNET","SIN SERVICIOS"))))</f>
        <v/>
      </c>
      <c r="P1833">
        <f>IF($O1833="WINBACK","Recuperar (winback)",IF($O1833="CONVERGENTE","Upgrade / más líneas",IF($O1833="SOLO MÓVIL","Ofrecer fijo + internet (FLBBTV)",IF($O1833="SOLO FIJO / INTERNET","Ofrecer línea móvil Nextphone","Oferta completa (móvil + fijo + internet)"))))</f>
        <v/>
      </c>
      <c r="Q1833">
        <f>$F1833+$H1833+$L1833</f>
        <v/>
      </c>
      <c r="R1833">
        <f>IFERROR(VLOOKUP($A1833,Registros!$B$2:$G$6000,6,0),IFERROR(VLOOKUP($D1833,Winback!$B$2:$C$300,2,0),""))</f>
        <v/>
      </c>
      <c r="S1833">
        <f>IF($E1833=1,"NP","")&amp;IF($G1833=1,"+MOV","")&amp;IF($I1833=1,"+CS","")&amp;IF($K1833=1,"+WB","")</f>
        <v/>
      </c>
      <c r="T1833">
        <f>$E1833+$G1833+$I1833+$K1833</f>
        <v/>
      </c>
    </row>
    <row r="1834">
      <c r="A1834" t="inlineStr">
        <is>
          <t>353292950000</t>
        </is>
      </c>
      <c r="B1834" t="inlineStr">
        <is>
          <t>35329295</t>
        </is>
      </c>
      <c r="C1834" t="inlineStr">
        <is>
          <t>NALIBETH ARIELIS DOMINGIEZ VERGARA</t>
        </is>
      </c>
      <c r="D1834" t="inlineStr">
        <is>
          <t>NALIBETHARIELISDOMINGIEZVERGARA</t>
        </is>
      </c>
      <c r="E1834">
        <f>IF(COUNTIFS(Registros!$A$2:$A$6000,"NP",Registros!$B$2:$B$6000,$A1834)&gt;0,1,0)</f>
        <v/>
      </c>
      <c r="F1834">
        <f>IF($E1834=1,SUMIFS(Registros!$F$2:$F$6000,Registros!$A$2:$A$6000,"NP",Registros!$B$2:$B$6000,$A1834),0)</f>
        <v/>
      </c>
      <c r="G1834">
        <f>IF(COUNTIFS(Registros!$A$2:$A$6000,"MOV",Registros!$B$2:$B$6000,$A1834)&gt;0,1,0)</f>
        <v/>
      </c>
      <c r="H1834">
        <f>IF($G1834=1,SUMIFS(Registros!$F$2:$F$6000,Registros!$A$2:$A$6000,"MOV",Registros!$B$2:$B$6000,$A1834),0)</f>
        <v/>
      </c>
      <c r="I1834">
        <f>IF(COUNTIFS(Registros!$A$2:$A$6000,"CS",Registros!$B$2:$B$6000,$A1834)&gt;0,1,0)</f>
        <v/>
      </c>
      <c r="J1834">
        <f>IF($I1834=1,SUMIFS(Registros!$I$2:$I$6000,Registros!$A$2:$A$6000,"CS",Registros!$B$2:$B$6000,$A1834),0)</f>
        <v/>
      </c>
      <c r="K1834">
        <f>IF(COUNTIFS(Winback!$K$2:$K$300,$D1834)&gt;0,1,0)</f>
        <v/>
      </c>
      <c r="L1834">
        <f>IF(AND($K1834=1,LEFT($A1834,3)="WB-"),SUMIFS(Winback!$D$2:$D$300,Winback!$K$2:$K$300,$D1834),0)</f>
        <v/>
      </c>
      <c r="M1834">
        <f>IF(OR($E1834=1,$G1834=1,SUMIFS(Registros!$J$2:$J$6000,Registros!$B$2:$B$6000,$A1834)&gt;0),1,0)</f>
        <v/>
      </c>
      <c r="N1834">
        <f>IF($J1834&gt;0,1,IF(COUNTIFS(Registros!$A$2:$A$6000,"CS",Registros!$B$2:$B$6000,$A1834,Registros!$K$2:$K$6000,"&lt;&gt;")&gt;0,1,0))</f>
        <v/>
      </c>
      <c r="O1834">
        <f>IF(AND($K1834=1,$E1834=0,$G1834=0,$I1834=0),"WINBACK",IF(AND($M1834=1,$N1834&gt;0),"CONVERGENTE",IF($M1834=1,"SOLO MÓVIL",IF($N1834&gt;0,"SOLO FIJO / INTERNET","SIN SERVICIOS"))))</f>
        <v/>
      </c>
      <c r="P1834">
        <f>IF($O1834="WINBACK","Recuperar (winback)",IF($O1834="CONVERGENTE","Upgrade / más líneas",IF($O1834="SOLO MÓVIL","Ofrecer fijo + internet (FLBBTV)",IF($O1834="SOLO FIJO / INTERNET","Ofrecer línea móvil Nextphone","Oferta completa (móvil + fijo + internet)"))))</f>
        <v/>
      </c>
      <c r="Q1834">
        <f>$F1834+$H1834+$L1834</f>
        <v/>
      </c>
      <c r="R1834">
        <f>IFERROR(VLOOKUP($A1834,Registros!$B$2:$G$6000,6,0),IFERROR(VLOOKUP($D1834,Winback!$B$2:$C$300,2,0),""))</f>
        <v/>
      </c>
      <c r="S1834">
        <f>IF($E1834=1,"NP","")&amp;IF($G1834=1,"+MOV","")&amp;IF($I1834=1,"+CS","")&amp;IF($K1834=1,"+WB","")</f>
        <v/>
      </c>
      <c r="T1834">
        <f>$E1834+$G1834+$I1834+$K1834</f>
        <v/>
      </c>
    </row>
    <row r="1835">
      <c r="A1835" t="inlineStr">
        <is>
          <t>352385620000</t>
        </is>
      </c>
      <c r="B1835" t="inlineStr">
        <is>
          <t>35238562</t>
        </is>
      </c>
      <c r="C1835" t="inlineStr">
        <is>
          <t>RAÚL ALBERTO DE LEÓN QUINTERO</t>
        </is>
      </c>
      <c r="D1835" t="inlineStr">
        <is>
          <t>RAULALBERTODELEONQUINTERO</t>
        </is>
      </c>
      <c r="E1835">
        <f>IF(COUNTIFS(Registros!$A$2:$A$6000,"NP",Registros!$B$2:$B$6000,$A1835)&gt;0,1,0)</f>
        <v/>
      </c>
      <c r="F1835">
        <f>IF($E1835=1,SUMIFS(Registros!$F$2:$F$6000,Registros!$A$2:$A$6000,"NP",Registros!$B$2:$B$6000,$A1835),0)</f>
        <v/>
      </c>
      <c r="G1835">
        <f>IF(COUNTIFS(Registros!$A$2:$A$6000,"MOV",Registros!$B$2:$B$6000,$A1835)&gt;0,1,0)</f>
        <v/>
      </c>
      <c r="H1835">
        <f>IF($G1835=1,SUMIFS(Registros!$F$2:$F$6000,Registros!$A$2:$A$6000,"MOV",Registros!$B$2:$B$6000,$A1835),0)</f>
        <v/>
      </c>
      <c r="I1835">
        <f>IF(COUNTIFS(Registros!$A$2:$A$6000,"CS",Registros!$B$2:$B$6000,$A1835)&gt;0,1,0)</f>
        <v/>
      </c>
      <c r="J1835">
        <f>IF($I1835=1,SUMIFS(Registros!$I$2:$I$6000,Registros!$A$2:$A$6000,"CS",Registros!$B$2:$B$6000,$A1835),0)</f>
        <v/>
      </c>
      <c r="K1835">
        <f>IF(COUNTIFS(Winback!$K$2:$K$300,$D1835)&gt;0,1,0)</f>
        <v/>
      </c>
      <c r="L1835">
        <f>IF(AND($K1835=1,LEFT($A1835,3)="WB-"),SUMIFS(Winback!$D$2:$D$300,Winback!$K$2:$K$300,$D1835),0)</f>
        <v/>
      </c>
      <c r="M1835">
        <f>IF(OR($E1835=1,$G1835=1,SUMIFS(Registros!$J$2:$J$6000,Registros!$B$2:$B$6000,$A1835)&gt;0),1,0)</f>
        <v/>
      </c>
      <c r="N1835">
        <f>IF($J1835&gt;0,1,IF(COUNTIFS(Registros!$A$2:$A$6000,"CS",Registros!$B$2:$B$6000,$A1835,Registros!$K$2:$K$6000,"&lt;&gt;")&gt;0,1,0))</f>
        <v/>
      </c>
      <c r="O1835">
        <f>IF(AND($K1835=1,$E1835=0,$G1835=0,$I1835=0),"WINBACK",IF(AND($M1835=1,$N1835&gt;0),"CONVERGENTE",IF($M1835=1,"SOLO MÓVIL",IF($N1835&gt;0,"SOLO FIJO / INTERNET","SIN SERVICIOS"))))</f>
        <v/>
      </c>
      <c r="P1835">
        <f>IF($O1835="WINBACK","Recuperar (winback)",IF($O1835="CONVERGENTE","Upgrade / más líneas",IF($O1835="SOLO MÓVIL","Ofrecer fijo + internet (FLBBTV)",IF($O1835="SOLO FIJO / INTERNET","Ofrecer línea móvil Nextphone","Oferta completa (móvil + fijo + internet)"))))</f>
        <v/>
      </c>
      <c r="Q1835">
        <f>$F1835+$H1835+$L1835</f>
        <v/>
      </c>
      <c r="R1835">
        <f>IFERROR(VLOOKUP($A1835,Registros!$B$2:$G$6000,6,0),IFERROR(VLOOKUP($D1835,Winback!$B$2:$C$300,2,0),""))</f>
        <v/>
      </c>
      <c r="S1835">
        <f>IF($E1835=1,"NP","")&amp;IF($G1835=1,"+MOV","")&amp;IF($I1835=1,"+CS","")&amp;IF($K1835=1,"+WB","")</f>
        <v/>
      </c>
      <c r="T1835">
        <f>$E1835+$G1835+$I1835+$K1835</f>
        <v/>
      </c>
    </row>
    <row r="1836">
      <c r="A1836" t="inlineStr">
        <is>
          <t>358385290000</t>
        </is>
      </c>
      <c r="B1836" t="inlineStr">
        <is>
          <t>35838529</t>
        </is>
      </c>
      <c r="C1836" t="inlineStr">
        <is>
          <t>ÓSCAR GUTIÉRREZ</t>
        </is>
      </c>
      <c r="D1836" t="inlineStr">
        <is>
          <t>OSCARGUTIERREZ</t>
        </is>
      </c>
      <c r="E1836">
        <f>IF(COUNTIFS(Registros!$A$2:$A$6000,"NP",Registros!$B$2:$B$6000,$A1836)&gt;0,1,0)</f>
        <v/>
      </c>
      <c r="F1836">
        <f>IF($E1836=1,SUMIFS(Registros!$F$2:$F$6000,Registros!$A$2:$A$6000,"NP",Registros!$B$2:$B$6000,$A1836),0)</f>
        <v/>
      </c>
      <c r="G1836">
        <f>IF(COUNTIFS(Registros!$A$2:$A$6000,"MOV",Registros!$B$2:$B$6000,$A1836)&gt;0,1,0)</f>
        <v/>
      </c>
      <c r="H1836">
        <f>IF($G1836=1,SUMIFS(Registros!$F$2:$F$6000,Registros!$A$2:$A$6000,"MOV",Registros!$B$2:$B$6000,$A1836),0)</f>
        <v/>
      </c>
      <c r="I1836">
        <f>IF(COUNTIFS(Registros!$A$2:$A$6000,"CS",Registros!$B$2:$B$6000,$A1836)&gt;0,1,0)</f>
        <v/>
      </c>
      <c r="J1836">
        <f>IF($I1836=1,SUMIFS(Registros!$I$2:$I$6000,Registros!$A$2:$A$6000,"CS",Registros!$B$2:$B$6000,$A1836),0)</f>
        <v/>
      </c>
      <c r="K1836">
        <f>IF(COUNTIFS(Winback!$K$2:$K$300,$D1836)&gt;0,1,0)</f>
        <v/>
      </c>
      <c r="L1836">
        <f>IF(AND($K1836=1,LEFT($A1836,3)="WB-"),SUMIFS(Winback!$D$2:$D$300,Winback!$K$2:$K$300,$D1836),0)</f>
        <v/>
      </c>
      <c r="M1836">
        <f>IF(OR($E1836=1,$G1836=1,SUMIFS(Registros!$J$2:$J$6000,Registros!$B$2:$B$6000,$A1836)&gt;0),1,0)</f>
        <v/>
      </c>
      <c r="N1836">
        <f>IF($J1836&gt;0,1,IF(COUNTIFS(Registros!$A$2:$A$6000,"CS",Registros!$B$2:$B$6000,$A1836,Registros!$K$2:$K$6000,"&lt;&gt;")&gt;0,1,0))</f>
        <v/>
      </c>
      <c r="O1836">
        <f>IF(AND($K1836=1,$E1836=0,$G1836=0,$I1836=0),"WINBACK",IF(AND($M1836=1,$N1836&gt;0),"CONVERGENTE",IF($M1836=1,"SOLO MÓVIL",IF($N1836&gt;0,"SOLO FIJO / INTERNET","SIN SERVICIOS"))))</f>
        <v/>
      </c>
      <c r="P1836">
        <f>IF($O1836="WINBACK","Recuperar (winback)",IF($O1836="CONVERGENTE","Upgrade / más líneas",IF($O1836="SOLO MÓVIL","Ofrecer fijo + internet (FLBBTV)",IF($O1836="SOLO FIJO / INTERNET","Ofrecer línea móvil Nextphone","Oferta completa (móvil + fijo + internet)"))))</f>
        <v/>
      </c>
      <c r="Q1836">
        <f>$F1836+$H1836+$L1836</f>
        <v/>
      </c>
      <c r="R1836">
        <f>IFERROR(VLOOKUP($A1836,Registros!$B$2:$G$6000,6,0),IFERROR(VLOOKUP($D1836,Winback!$B$2:$C$300,2,0),""))</f>
        <v/>
      </c>
      <c r="S1836">
        <f>IF($E1836=1,"NP","")&amp;IF($G1836=1,"+MOV","")&amp;IF($I1836=1,"+CS","")&amp;IF($K1836=1,"+WB","")</f>
        <v/>
      </c>
      <c r="T1836">
        <f>$E1836+$G1836+$I1836+$K1836</f>
        <v/>
      </c>
    </row>
    <row r="1837">
      <c r="A1837" t="inlineStr">
        <is>
          <t>354003140000</t>
        </is>
      </c>
      <c r="B1837" t="inlineStr">
        <is>
          <t>35400314</t>
        </is>
      </c>
      <c r="C1837" t="inlineStr">
        <is>
          <t>YORELIS MEDINA</t>
        </is>
      </c>
      <c r="D1837" t="inlineStr">
        <is>
          <t>YORELISMEDINA</t>
        </is>
      </c>
      <c r="E1837">
        <f>IF(COUNTIFS(Registros!$A$2:$A$6000,"NP",Registros!$B$2:$B$6000,$A1837)&gt;0,1,0)</f>
        <v/>
      </c>
      <c r="F1837">
        <f>IF($E1837=1,SUMIFS(Registros!$F$2:$F$6000,Registros!$A$2:$A$6000,"NP",Registros!$B$2:$B$6000,$A1837),0)</f>
        <v/>
      </c>
      <c r="G1837">
        <f>IF(COUNTIFS(Registros!$A$2:$A$6000,"MOV",Registros!$B$2:$B$6000,$A1837)&gt;0,1,0)</f>
        <v/>
      </c>
      <c r="H1837">
        <f>IF($G1837=1,SUMIFS(Registros!$F$2:$F$6000,Registros!$A$2:$A$6000,"MOV",Registros!$B$2:$B$6000,$A1837),0)</f>
        <v/>
      </c>
      <c r="I1837">
        <f>IF(COUNTIFS(Registros!$A$2:$A$6000,"CS",Registros!$B$2:$B$6000,$A1837)&gt;0,1,0)</f>
        <v/>
      </c>
      <c r="J1837">
        <f>IF($I1837=1,SUMIFS(Registros!$I$2:$I$6000,Registros!$A$2:$A$6000,"CS",Registros!$B$2:$B$6000,$A1837),0)</f>
        <v/>
      </c>
      <c r="K1837">
        <f>IF(COUNTIFS(Winback!$K$2:$K$300,$D1837)&gt;0,1,0)</f>
        <v/>
      </c>
      <c r="L1837">
        <f>IF(AND($K1837=1,LEFT($A1837,3)="WB-"),SUMIFS(Winback!$D$2:$D$300,Winback!$K$2:$K$300,$D1837),0)</f>
        <v/>
      </c>
      <c r="M1837">
        <f>IF(OR($E1837=1,$G1837=1,SUMIFS(Registros!$J$2:$J$6000,Registros!$B$2:$B$6000,$A1837)&gt;0),1,0)</f>
        <v/>
      </c>
      <c r="N1837">
        <f>IF($J1837&gt;0,1,IF(COUNTIFS(Registros!$A$2:$A$6000,"CS",Registros!$B$2:$B$6000,$A1837,Registros!$K$2:$K$6000,"&lt;&gt;")&gt;0,1,0))</f>
        <v/>
      </c>
      <c r="O1837">
        <f>IF(AND($K1837=1,$E1837=0,$G1837=0,$I1837=0),"WINBACK",IF(AND($M1837=1,$N1837&gt;0),"CONVERGENTE",IF($M1837=1,"SOLO MÓVIL",IF($N1837&gt;0,"SOLO FIJO / INTERNET","SIN SERVICIOS"))))</f>
        <v/>
      </c>
      <c r="P1837">
        <f>IF($O1837="WINBACK","Recuperar (winback)",IF($O1837="CONVERGENTE","Upgrade / más líneas",IF($O1837="SOLO MÓVIL","Ofrecer fijo + internet (FLBBTV)",IF($O1837="SOLO FIJO / INTERNET","Ofrecer línea móvil Nextphone","Oferta completa (móvil + fijo + internet)"))))</f>
        <v/>
      </c>
      <c r="Q1837">
        <f>$F1837+$H1837+$L1837</f>
        <v/>
      </c>
      <c r="R1837">
        <f>IFERROR(VLOOKUP($A1837,Registros!$B$2:$G$6000,6,0),IFERROR(VLOOKUP($D1837,Winback!$B$2:$C$300,2,0),""))</f>
        <v/>
      </c>
      <c r="S1837">
        <f>IF($E1837=1,"NP","")&amp;IF($G1837=1,"+MOV","")&amp;IF($I1837=1,"+CS","")&amp;IF($K1837=1,"+WB","")</f>
        <v/>
      </c>
      <c r="T1837">
        <f>$E1837+$G1837+$I1837+$K1837</f>
        <v/>
      </c>
    </row>
    <row r="1838">
      <c r="A1838" t="inlineStr">
        <is>
          <t>351279450000</t>
        </is>
      </c>
      <c r="B1838" t="inlineStr">
        <is>
          <t>35127945</t>
        </is>
      </c>
      <c r="C1838" t="inlineStr">
        <is>
          <t>DANIEL ANTONIO DOMINGUEZ CARDENAS</t>
        </is>
      </c>
      <c r="D1838" t="inlineStr">
        <is>
          <t>DANIELANTONIODOMINGUEZCARDENAS</t>
        </is>
      </c>
      <c r="E1838">
        <f>IF(COUNTIFS(Registros!$A$2:$A$6000,"NP",Registros!$B$2:$B$6000,$A1838)&gt;0,1,0)</f>
        <v/>
      </c>
      <c r="F1838">
        <f>IF($E1838=1,SUMIFS(Registros!$F$2:$F$6000,Registros!$A$2:$A$6000,"NP",Registros!$B$2:$B$6000,$A1838),0)</f>
        <v/>
      </c>
      <c r="G1838">
        <f>IF(COUNTIFS(Registros!$A$2:$A$6000,"MOV",Registros!$B$2:$B$6000,$A1838)&gt;0,1,0)</f>
        <v/>
      </c>
      <c r="H1838">
        <f>IF($G1838=1,SUMIFS(Registros!$F$2:$F$6000,Registros!$A$2:$A$6000,"MOV",Registros!$B$2:$B$6000,$A1838),0)</f>
        <v/>
      </c>
      <c r="I1838">
        <f>IF(COUNTIFS(Registros!$A$2:$A$6000,"CS",Registros!$B$2:$B$6000,$A1838)&gt;0,1,0)</f>
        <v/>
      </c>
      <c r="J1838">
        <f>IF($I1838=1,SUMIFS(Registros!$I$2:$I$6000,Registros!$A$2:$A$6000,"CS",Registros!$B$2:$B$6000,$A1838),0)</f>
        <v/>
      </c>
      <c r="K1838">
        <f>IF(COUNTIFS(Winback!$K$2:$K$300,$D1838)&gt;0,1,0)</f>
        <v/>
      </c>
      <c r="L1838">
        <f>IF(AND($K1838=1,LEFT($A1838,3)="WB-"),SUMIFS(Winback!$D$2:$D$300,Winback!$K$2:$K$300,$D1838),0)</f>
        <v/>
      </c>
      <c r="M1838">
        <f>IF(OR($E1838=1,$G1838=1,SUMIFS(Registros!$J$2:$J$6000,Registros!$B$2:$B$6000,$A1838)&gt;0),1,0)</f>
        <v/>
      </c>
      <c r="N1838">
        <f>IF($J1838&gt;0,1,IF(COUNTIFS(Registros!$A$2:$A$6000,"CS",Registros!$B$2:$B$6000,$A1838,Registros!$K$2:$K$6000,"&lt;&gt;")&gt;0,1,0))</f>
        <v/>
      </c>
      <c r="O1838">
        <f>IF(AND($K1838=1,$E1838=0,$G1838=0,$I1838=0),"WINBACK",IF(AND($M1838=1,$N1838&gt;0),"CONVERGENTE",IF($M1838=1,"SOLO MÓVIL",IF($N1838&gt;0,"SOLO FIJO / INTERNET","SIN SERVICIOS"))))</f>
        <v/>
      </c>
      <c r="P1838">
        <f>IF($O1838="WINBACK","Recuperar (winback)",IF($O1838="CONVERGENTE","Upgrade / más líneas",IF($O1838="SOLO MÓVIL","Ofrecer fijo + internet (FLBBTV)",IF($O1838="SOLO FIJO / INTERNET","Ofrecer línea móvil Nextphone","Oferta completa (móvil + fijo + internet)"))))</f>
        <v/>
      </c>
      <c r="Q1838">
        <f>$F1838+$H1838+$L1838</f>
        <v/>
      </c>
      <c r="R1838">
        <f>IFERROR(VLOOKUP($A1838,Registros!$B$2:$G$6000,6,0),IFERROR(VLOOKUP($D1838,Winback!$B$2:$C$300,2,0),""))</f>
        <v/>
      </c>
      <c r="S1838">
        <f>IF($E1838=1,"NP","")&amp;IF($G1838=1,"+MOV","")&amp;IF($I1838=1,"+CS","")&amp;IF($K1838=1,"+WB","")</f>
        <v/>
      </c>
      <c r="T1838">
        <f>$E1838+$G1838+$I1838+$K1838</f>
        <v/>
      </c>
    </row>
    <row r="1839">
      <c r="A1839" t="inlineStr">
        <is>
          <t>352302170000</t>
        </is>
      </c>
      <c r="B1839" t="inlineStr">
        <is>
          <t>35230217</t>
        </is>
      </c>
      <c r="C1839" t="inlineStr">
        <is>
          <t>MARCELA CASTRO</t>
        </is>
      </c>
      <c r="D1839" t="inlineStr">
        <is>
          <t>MARCELACASTRO</t>
        </is>
      </c>
      <c r="E1839">
        <f>IF(COUNTIFS(Registros!$A$2:$A$6000,"NP",Registros!$B$2:$B$6000,$A1839)&gt;0,1,0)</f>
        <v/>
      </c>
      <c r="F1839">
        <f>IF($E1839=1,SUMIFS(Registros!$F$2:$F$6000,Registros!$A$2:$A$6000,"NP",Registros!$B$2:$B$6000,$A1839),0)</f>
        <v/>
      </c>
      <c r="G1839">
        <f>IF(COUNTIFS(Registros!$A$2:$A$6000,"MOV",Registros!$B$2:$B$6000,$A1839)&gt;0,1,0)</f>
        <v/>
      </c>
      <c r="H1839">
        <f>IF($G1839=1,SUMIFS(Registros!$F$2:$F$6000,Registros!$A$2:$A$6000,"MOV",Registros!$B$2:$B$6000,$A1839),0)</f>
        <v/>
      </c>
      <c r="I1839">
        <f>IF(COUNTIFS(Registros!$A$2:$A$6000,"CS",Registros!$B$2:$B$6000,$A1839)&gt;0,1,0)</f>
        <v/>
      </c>
      <c r="J1839">
        <f>IF($I1839=1,SUMIFS(Registros!$I$2:$I$6000,Registros!$A$2:$A$6000,"CS",Registros!$B$2:$B$6000,$A1839),0)</f>
        <v/>
      </c>
      <c r="K1839">
        <f>IF(COUNTIFS(Winback!$K$2:$K$300,$D1839)&gt;0,1,0)</f>
        <v/>
      </c>
      <c r="L1839">
        <f>IF(AND($K1839=1,LEFT($A1839,3)="WB-"),SUMIFS(Winback!$D$2:$D$300,Winback!$K$2:$K$300,$D1839),0)</f>
        <v/>
      </c>
      <c r="M1839">
        <f>IF(OR($E1839=1,$G1839=1,SUMIFS(Registros!$J$2:$J$6000,Registros!$B$2:$B$6000,$A1839)&gt;0),1,0)</f>
        <v/>
      </c>
      <c r="N1839">
        <f>IF($J1839&gt;0,1,IF(COUNTIFS(Registros!$A$2:$A$6000,"CS",Registros!$B$2:$B$6000,$A1839,Registros!$K$2:$K$6000,"&lt;&gt;")&gt;0,1,0))</f>
        <v/>
      </c>
      <c r="O1839">
        <f>IF(AND($K1839=1,$E1839=0,$G1839=0,$I1839=0),"WINBACK",IF(AND($M1839=1,$N1839&gt;0),"CONVERGENTE",IF($M1839=1,"SOLO MÓVIL",IF($N1839&gt;0,"SOLO FIJO / INTERNET","SIN SERVICIOS"))))</f>
        <v/>
      </c>
      <c r="P1839">
        <f>IF($O1839="WINBACK","Recuperar (winback)",IF($O1839="CONVERGENTE","Upgrade / más líneas",IF($O1839="SOLO MÓVIL","Ofrecer fijo + internet (FLBBTV)",IF($O1839="SOLO FIJO / INTERNET","Ofrecer línea móvil Nextphone","Oferta completa (móvil + fijo + internet)"))))</f>
        <v/>
      </c>
      <c r="Q1839">
        <f>$F1839+$H1839+$L1839</f>
        <v/>
      </c>
      <c r="R1839">
        <f>IFERROR(VLOOKUP($A1839,Registros!$B$2:$G$6000,6,0),IFERROR(VLOOKUP($D1839,Winback!$B$2:$C$300,2,0),""))</f>
        <v/>
      </c>
      <c r="S1839">
        <f>IF($E1839=1,"NP","")&amp;IF($G1839=1,"+MOV","")&amp;IF($I1839=1,"+CS","")&amp;IF($K1839=1,"+WB","")</f>
        <v/>
      </c>
      <c r="T1839">
        <f>$E1839+$G1839+$I1839+$K1839</f>
        <v/>
      </c>
    </row>
    <row r="1840">
      <c r="A1840" t="inlineStr">
        <is>
          <t>359095060000</t>
        </is>
      </c>
      <c r="B1840" t="inlineStr">
        <is>
          <t>35909506</t>
        </is>
      </c>
      <c r="C1840" t="inlineStr">
        <is>
          <t>TATIANA SULAY RODRIGUEZ ALONSO</t>
        </is>
      </c>
      <c r="D1840" t="inlineStr">
        <is>
          <t>TATIANASULAYRODRIGUEZALONSO</t>
        </is>
      </c>
      <c r="E1840">
        <f>IF(COUNTIFS(Registros!$A$2:$A$6000,"NP",Registros!$B$2:$B$6000,$A1840)&gt;0,1,0)</f>
        <v/>
      </c>
      <c r="F1840">
        <f>IF($E1840=1,SUMIFS(Registros!$F$2:$F$6000,Registros!$A$2:$A$6000,"NP",Registros!$B$2:$B$6000,$A1840),0)</f>
        <v/>
      </c>
      <c r="G1840">
        <f>IF(COUNTIFS(Registros!$A$2:$A$6000,"MOV",Registros!$B$2:$B$6000,$A1840)&gt;0,1,0)</f>
        <v/>
      </c>
      <c r="H1840">
        <f>IF($G1840=1,SUMIFS(Registros!$F$2:$F$6000,Registros!$A$2:$A$6000,"MOV",Registros!$B$2:$B$6000,$A1840),0)</f>
        <v/>
      </c>
      <c r="I1840">
        <f>IF(COUNTIFS(Registros!$A$2:$A$6000,"CS",Registros!$B$2:$B$6000,$A1840)&gt;0,1,0)</f>
        <v/>
      </c>
      <c r="J1840">
        <f>IF($I1840=1,SUMIFS(Registros!$I$2:$I$6000,Registros!$A$2:$A$6000,"CS",Registros!$B$2:$B$6000,$A1840),0)</f>
        <v/>
      </c>
      <c r="K1840">
        <f>IF(COUNTIFS(Winback!$K$2:$K$300,$D1840)&gt;0,1,0)</f>
        <v/>
      </c>
      <c r="L1840">
        <f>IF(AND($K1840=1,LEFT($A1840,3)="WB-"),SUMIFS(Winback!$D$2:$D$300,Winback!$K$2:$K$300,$D1840),0)</f>
        <v/>
      </c>
      <c r="M1840">
        <f>IF(OR($E1840=1,$G1840=1,SUMIFS(Registros!$J$2:$J$6000,Registros!$B$2:$B$6000,$A1840)&gt;0),1,0)</f>
        <v/>
      </c>
      <c r="N1840">
        <f>IF($J1840&gt;0,1,IF(COUNTIFS(Registros!$A$2:$A$6000,"CS",Registros!$B$2:$B$6000,$A1840,Registros!$K$2:$K$6000,"&lt;&gt;")&gt;0,1,0))</f>
        <v/>
      </c>
      <c r="O1840">
        <f>IF(AND($K1840=1,$E1840=0,$G1840=0,$I1840=0),"WINBACK",IF(AND($M1840=1,$N1840&gt;0),"CONVERGENTE",IF($M1840=1,"SOLO MÓVIL",IF($N1840&gt;0,"SOLO FIJO / INTERNET","SIN SERVICIOS"))))</f>
        <v/>
      </c>
      <c r="P1840">
        <f>IF($O1840="WINBACK","Recuperar (winback)",IF($O1840="CONVERGENTE","Upgrade / más líneas",IF($O1840="SOLO MÓVIL","Ofrecer fijo + internet (FLBBTV)",IF($O1840="SOLO FIJO / INTERNET","Ofrecer línea móvil Nextphone","Oferta completa (móvil + fijo + internet)"))))</f>
        <v/>
      </c>
      <c r="Q1840">
        <f>$F1840+$H1840+$L1840</f>
        <v/>
      </c>
      <c r="R1840">
        <f>IFERROR(VLOOKUP($A1840,Registros!$B$2:$G$6000,6,0),IFERROR(VLOOKUP($D1840,Winback!$B$2:$C$300,2,0),""))</f>
        <v/>
      </c>
      <c r="S1840">
        <f>IF($E1840=1,"NP","")&amp;IF($G1840=1,"+MOV","")&amp;IF($I1840=1,"+CS","")&amp;IF($K1840=1,"+WB","")</f>
        <v/>
      </c>
      <c r="T1840">
        <f>$E1840+$G1840+$I1840+$K1840</f>
        <v/>
      </c>
    </row>
    <row r="1841">
      <c r="A1841" t="inlineStr">
        <is>
          <t>352236500000</t>
        </is>
      </c>
      <c r="B1841" t="inlineStr">
        <is>
          <t>35223650</t>
        </is>
      </c>
      <c r="C1841" t="inlineStr">
        <is>
          <t>CRISTEL NOEMI DEL CID BERMUDEZ</t>
        </is>
      </c>
      <c r="D1841" t="inlineStr">
        <is>
          <t>CRISTELNOEMIDELCIDBERMUDEZ</t>
        </is>
      </c>
      <c r="E1841">
        <f>IF(COUNTIFS(Registros!$A$2:$A$6000,"NP",Registros!$B$2:$B$6000,$A1841)&gt;0,1,0)</f>
        <v/>
      </c>
      <c r="F1841">
        <f>IF($E1841=1,SUMIFS(Registros!$F$2:$F$6000,Registros!$A$2:$A$6000,"NP",Registros!$B$2:$B$6000,$A1841),0)</f>
        <v/>
      </c>
      <c r="G1841">
        <f>IF(COUNTIFS(Registros!$A$2:$A$6000,"MOV",Registros!$B$2:$B$6000,$A1841)&gt;0,1,0)</f>
        <v/>
      </c>
      <c r="H1841">
        <f>IF($G1841=1,SUMIFS(Registros!$F$2:$F$6000,Registros!$A$2:$A$6000,"MOV",Registros!$B$2:$B$6000,$A1841),0)</f>
        <v/>
      </c>
      <c r="I1841">
        <f>IF(COUNTIFS(Registros!$A$2:$A$6000,"CS",Registros!$B$2:$B$6000,$A1841)&gt;0,1,0)</f>
        <v/>
      </c>
      <c r="J1841">
        <f>IF($I1841=1,SUMIFS(Registros!$I$2:$I$6000,Registros!$A$2:$A$6000,"CS",Registros!$B$2:$B$6000,$A1841),0)</f>
        <v/>
      </c>
      <c r="K1841">
        <f>IF(COUNTIFS(Winback!$K$2:$K$300,$D1841)&gt;0,1,0)</f>
        <v/>
      </c>
      <c r="L1841">
        <f>IF(AND($K1841=1,LEFT($A1841,3)="WB-"),SUMIFS(Winback!$D$2:$D$300,Winback!$K$2:$K$300,$D1841),0)</f>
        <v/>
      </c>
      <c r="M1841">
        <f>IF(OR($E1841=1,$G1841=1,SUMIFS(Registros!$J$2:$J$6000,Registros!$B$2:$B$6000,$A1841)&gt;0),1,0)</f>
        <v/>
      </c>
      <c r="N1841">
        <f>IF($J1841&gt;0,1,IF(COUNTIFS(Registros!$A$2:$A$6000,"CS",Registros!$B$2:$B$6000,$A1841,Registros!$K$2:$K$6000,"&lt;&gt;")&gt;0,1,0))</f>
        <v/>
      </c>
      <c r="O1841">
        <f>IF(AND($K1841=1,$E1841=0,$G1841=0,$I1841=0),"WINBACK",IF(AND($M1841=1,$N1841&gt;0),"CONVERGENTE",IF($M1841=1,"SOLO MÓVIL",IF($N1841&gt;0,"SOLO FIJO / INTERNET","SIN SERVICIOS"))))</f>
        <v/>
      </c>
      <c r="P1841">
        <f>IF($O1841="WINBACK","Recuperar (winback)",IF($O1841="CONVERGENTE","Upgrade / más líneas",IF($O1841="SOLO MÓVIL","Ofrecer fijo + internet (FLBBTV)",IF($O1841="SOLO FIJO / INTERNET","Ofrecer línea móvil Nextphone","Oferta completa (móvil + fijo + internet)"))))</f>
        <v/>
      </c>
      <c r="Q1841">
        <f>$F1841+$H1841+$L1841</f>
        <v/>
      </c>
      <c r="R1841">
        <f>IFERROR(VLOOKUP($A1841,Registros!$B$2:$G$6000,6,0),IFERROR(VLOOKUP($D1841,Winback!$B$2:$C$300,2,0),""))</f>
        <v/>
      </c>
      <c r="S1841">
        <f>IF($E1841=1,"NP","")&amp;IF($G1841=1,"+MOV","")&amp;IF($I1841=1,"+CS","")&amp;IF($K1841=1,"+WB","")</f>
        <v/>
      </c>
      <c r="T1841">
        <f>$E1841+$G1841+$I1841+$K1841</f>
        <v/>
      </c>
    </row>
    <row r="1842">
      <c r="A1842" t="inlineStr">
        <is>
          <t>338202820000</t>
        </is>
      </c>
      <c r="B1842" t="inlineStr">
        <is>
          <t>33820282</t>
        </is>
      </c>
      <c r="C1842" t="inlineStr">
        <is>
          <t>Yacgenia Jacqueline Salda?a</t>
        </is>
      </c>
      <c r="D1842" t="inlineStr">
        <is>
          <t>YACGENIAJACQUELINESALDAA</t>
        </is>
      </c>
      <c r="E1842">
        <f>IF(COUNTIFS(Registros!$A$2:$A$6000,"NP",Registros!$B$2:$B$6000,$A1842)&gt;0,1,0)</f>
        <v/>
      </c>
      <c r="F1842">
        <f>IF($E1842=1,SUMIFS(Registros!$F$2:$F$6000,Registros!$A$2:$A$6000,"NP",Registros!$B$2:$B$6000,$A1842),0)</f>
        <v/>
      </c>
      <c r="G1842">
        <f>IF(COUNTIFS(Registros!$A$2:$A$6000,"MOV",Registros!$B$2:$B$6000,$A1842)&gt;0,1,0)</f>
        <v/>
      </c>
      <c r="H1842">
        <f>IF($G1842=1,SUMIFS(Registros!$F$2:$F$6000,Registros!$A$2:$A$6000,"MOV",Registros!$B$2:$B$6000,$A1842),0)</f>
        <v/>
      </c>
      <c r="I1842">
        <f>IF(COUNTIFS(Registros!$A$2:$A$6000,"CS",Registros!$B$2:$B$6000,$A1842)&gt;0,1,0)</f>
        <v/>
      </c>
      <c r="J1842">
        <f>IF($I1842=1,SUMIFS(Registros!$I$2:$I$6000,Registros!$A$2:$A$6000,"CS",Registros!$B$2:$B$6000,$A1842),0)</f>
        <v/>
      </c>
      <c r="K1842">
        <f>IF(COUNTIFS(Winback!$K$2:$K$300,$D1842)&gt;0,1,0)</f>
        <v/>
      </c>
      <c r="L1842">
        <f>IF(AND($K1842=1,LEFT($A1842,3)="WB-"),SUMIFS(Winback!$D$2:$D$300,Winback!$K$2:$K$300,$D1842),0)</f>
        <v/>
      </c>
      <c r="M1842">
        <f>IF(OR($E1842=1,$G1842=1,SUMIFS(Registros!$J$2:$J$6000,Registros!$B$2:$B$6000,$A1842)&gt;0),1,0)</f>
        <v/>
      </c>
      <c r="N1842">
        <f>IF($J1842&gt;0,1,IF(COUNTIFS(Registros!$A$2:$A$6000,"CS",Registros!$B$2:$B$6000,$A1842,Registros!$K$2:$K$6000,"&lt;&gt;")&gt;0,1,0))</f>
        <v/>
      </c>
      <c r="O1842">
        <f>IF(AND($K1842=1,$E1842=0,$G1842=0,$I1842=0),"WINBACK",IF(AND($M1842=1,$N1842&gt;0),"CONVERGENTE",IF($M1842=1,"SOLO MÓVIL",IF($N1842&gt;0,"SOLO FIJO / INTERNET","SIN SERVICIOS"))))</f>
        <v/>
      </c>
      <c r="P1842">
        <f>IF($O1842="WINBACK","Recuperar (winback)",IF($O1842="CONVERGENTE","Upgrade / más líneas",IF($O1842="SOLO MÓVIL","Ofrecer fijo + internet (FLBBTV)",IF($O1842="SOLO FIJO / INTERNET","Ofrecer línea móvil Nextphone","Oferta completa (móvil + fijo + internet)"))))</f>
        <v/>
      </c>
      <c r="Q1842">
        <f>$F1842+$H1842+$L1842</f>
        <v/>
      </c>
      <c r="R1842">
        <f>IFERROR(VLOOKUP($A1842,Registros!$B$2:$G$6000,6,0),IFERROR(VLOOKUP($D1842,Winback!$B$2:$C$300,2,0),""))</f>
        <v/>
      </c>
      <c r="S1842">
        <f>IF($E1842=1,"NP","")&amp;IF($G1842=1,"+MOV","")&amp;IF($I1842=1,"+CS","")&amp;IF($K1842=1,"+WB","")</f>
        <v/>
      </c>
      <c r="T1842">
        <f>$E1842+$G1842+$I1842+$K1842</f>
        <v/>
      </c>
    </row>
    <row r="1843">
      <c r="A1843" t="inlineStr">
        <is>
          <t>348416990000</t>
        </is>
      </c>
      <c r="B1843" t="inlineStr">
        <is>
          <t>34841699</t>
        </is>
      </c>
      <c r="C1843" t="inlineStr">
        <is>
          <t>KEELY KRISTEL BONILLA GONZALEZ</t>
        </is>
      </c>
      <c r="D1843" t="inlineStr">
        <is>
          <t>KEELYKRISTELBONILLAGONZALEZ</t>
        </is>
      </c>
      <c r="E1843">
        <f>IF(COUNTIFS(Registros!$A$2:$A$6000,"NP",Registros!$B$2:$B$6000,$A1843)&gt;0,1,0)</f>
        <v/>
      </c>
      <c r="F1843">
        <f>IF($E1843=1,SUMIFS(Registros!$F$2:$F$6000,Registros!$A$2:$A$6000,"NP",Registros!$B$2:$B$6000,$A1843),0)</f>
        <v/>
      </c>
      <c r="G1843">
        <f>IF(COUNTIFS(Registros!$A$2:$A$6000,"MOV",Registros!$B$2:$B$6000,$A1843)&gt;0,1,0)</f>
        <v/>
      </c>
      <c r="H1843">
        <f>IF($G1843=1,SUMIFS(Registros!$F$2:$F$6000,Registros!$A$2:$A$6000,"MOV",Registros!$B$2:$B$6000,$A1843),0)</f>
        <v/>
      </c>
      <c r="I1843">
        <f>IF(COUNTIFS(Registros!$A$2:$A$6000,"CS",Registros!$B$2:$B$6000,$A1843)&gt;0,1,0)</f>
        <v/>
      </c>
      <c r="J1843">
        <f>IF($I1843=1,SUMIFS(Registros!$I$2:$I$6000,Registros!$A$2:$A$6000,"CS",Registros!$B$2:$B$6000,$A1843),0)</f>
        <v/>
      </c>
      <c r="K1843">
        <f>IF(COUNTIFS(Winback!$K$2:$K$300,$D1843)&gt;0,1,0)</f>
        <v/>
      </c>
      <c r="L1843">
        <f>IF(AND($K1843=1,LEFT($A1843,3)="WB-"),SUMIFS(Winback!$D$2:$D$300,Winback!$K$2:$K$300,$D1843),0)</f>
        <v/>
      </c>
      <c r="M1843">
        <f>IF(OR($E1843=1,$G1843=1,SUMIFS(Registros!$J$2:$J$6000,Registros!$B$2:$B$6000,$A1843)&gt;0),1,0)</f>
        <v/>
      </c>
      <c r="N1843">
        <f>IF($J1843&gt;0,1,IF(COUNTIFS(Registros!$A$2:$A$6000,"CS",Registros!$B$2:$B$6000,$A1843,Registros!$K$2:$K$6000,"&lt;&gt;")&gt;0,1,0))</f>
        <v/>
      </c>
      <c r="O1843">
        <f>IF(AND($K1843=1,$E1843=0,$G1843=0,$I1843=0),"WINBACK",IF(AND($M1843=1,$N1843&gt;0),"CONVERGENTE",IF($M1843=1,"SOLO MÓVIL",IF($N1843&gt;0,"SOLO FIJO / INTERNET","SIN SERVICIOS"))))</f>
        <v/>
      </c>
      <c r="P1843">
        <f>IF($O1843="WINBACK","Recuperar (winback)",IF($O1843="CONVERGENTE","Upgrade / más líneas",IF($O1843="SOLO MÓVIL","Ofrecer fijo + internet (FLBBTV)",IF($O1843="SOLO FIJO / INTERNET","Ofrecer línea móvil Nextphone","Oferta completa (móvil + fijo + internet)"))))</f>
        <v/>
      </c>
      <c r="Q1843">
        <f>$F1843+$H1843+$L1843</f>
        <v/>
      </c>
      <c r="R1843">
        <f>IFERROR(VLOOKUP($A1843,Registros!$B$2:$G$6000,6,0),IFERROR(VLOOKUP($D1843,Winback!$B$2:$C$300,2,0),""))</f>
        <v/>
      </c>
      <c r="S1843">
        <f>IF($E1843=1,"NP","")&amp;IF($G1843=1,"+MOV","")&amp;IF($I1843=1,"+CS","")&amp;IF($K1843=1,"+WB","")</f>
        <v/>
      </c>
      <c r="T1843">
        <f>$E1843+$G1843+$I1843+$K1843</f>
        <v/>
      </c>
    </row>
    <row r="1844">
      <c r="A1844" t="inlineStr">
        <is>
          <t>349466110000</t>
        </is>
      </c>
      <c r="B1844" t="inlineStr">
        <is>
          <t>34946611</t>
        </is>
      </c>
      <c r="C1844" t="inlineStr">
        <is>
          <t>ANGEL DE FRIAS</t>
        </is>
      </c>
      <c r="D1844" t="inlineStr">
        <is>
          <t>ANGELDEFRIAS</t>
        </is>
      </c>
      <c r="E1844">
        <f>IF(COUNTIFS(Registros!$A$2:$A$6000,"NP",Registros!$B$2:$B$6000,$A1844)&gt;0,1,0)</f>
        <v/>
      </c>
      <c r="F1844">
        <f>IF($E1844=1,SUMIFS(Registros!$F$2:$F$6000,Registros!$A$2:$A$6000,"NP",Registros!$B$2:$B$6000,$A1844),0)</f>
        <v/>
      </c>
      <c r="G1844">
        <f>IF(COUNTIFS(Registros!$A$2:$A$6000,"MOV",Registros!$B$2:$B$6000,$A1844)&gt;0,1,0)</f>
        <v/>
      </c>
      <c r="H1844">
        <f>IF($G1844=1,SUMIFS(Registros!$F$2:$F$6000,Registros!$A$2:$A$6000,"MOV",Registros!$B$2:$B$6000,$A1844),0)</f>
        <v/>
      </c>
      <c r="I1844">
        <f>IF(COUNTIFS(Registros!$A$2:$A$6000,"CS",Registros!$B$2:$B$6000,$A1844)&gt;0,1,0)</f>
        <v/>
      </c>
      <c r="J1844">
        <f>IF($I1844=1,SUMIFS(Registros!$I$2:$I$6000,Registros!$A$2:$A$6000,"CS",Registros!$B$2:$B$6000,$A1844),0)</f>
        <v/>
      </c>
      <c r="K1844">
        <f>IF(COUNTIFS(Winback!$K$2:$K$300,$D1844)&gt;0,1,0)</f>
        <v/>
      </c>
      <c r="L1844">
        <f>IF(AND($K1844=1,LEFT($A1844,3)="WB-"),SUMIFS(Winback!$D$2:$D$300,Winback!$K$2:$K$300,$D1844),0)</f>
        <v/>
      </c>
      <c r="M1844">
        <f>IF(OR($E1844=1,$G1844=1,SUMIFS(Registros!$J$2:$J$6000,Registros!$B$2:$B$6000,$A1844)&gt;0),1,0)</f>
        <v/>
      </c>
      <c r="N1844">
        <f>IF($J1844&gt;0,1,IF(COUNTIFS(Registros!$A$2:$A$6000,"CS",Registros!$B$2:$B$6000,$A1844,Registros!$K$2:$K$6000,"&lt;&gt;")&gt;0,1,0))</f>
        <v/>
      </c>
      <c r="O1844">
        <f>IF(AND($K1844=1,$E1844=0,$G1844=0,$I1844=0),"WINBACK",IF(AND($M1844=1,$N1844&gt;0),"CONVERGENTE",IF($M1844=1,"SOLO MÓVIL",IF($N1844&gt;0,"SOLO FIJO / INTERNET","SIN SERVICIOS"))))</f>
        <v/>
      </c>
      <c r="P1844">
        <f>IF($O1844="WINBACK","Recuperar (winback)",IF($O1844="CONVERGENTE","Upgrade / más líneas",IF($O1844="SOLO MÓVIL","Ofrecer fijo + internet (FLBBTV)",IF($O1844="SOLO FIJO / INTERNET","Ofrecer línea móvil Nextphone","Oferta completa (móvil + fijo + internet)"))))</f>
        <v/>
      </c>
      <c r="Q1844">
        <f>$F1844+$H1844+$L1844</f>
        <v/>
      </c>
      <c r="R1844">
        <f>IFERROR(VLOOKUP($A1844,Registros!$B$2:$G$6000,6,0),IFERROR(VLOOKUP($D1844,Winback!$B$2:$C$300,2,0),""))</f>
        <v/>
      </c>
      <c r="S1844">
        <f>IF($E1844=1,"NP","")&amp;IF($G1844=1,"+MOV","")&amp;IF($I1844=1,"+CS","")&amp;IF($K1844=1,"+WB","")</f>
        <v/>
      </c>
      <c r="T1844">
        <f>$E1844+$G1844+$I1844+$K1844</f>
        <v/>
      </c>
    </row>
    <row r="1845">
      <c r="A1845" t="inlineStr">
        <is>
          <t>359116990000</t>
        </is>
      </c>
      <c r="B1845" t="inlineStr">
        <is>
          <t>35911699</t>
        </is>
      </c>
      <c r="C1845" t="inlineStr">
        <is>
          <t>ARMANDO NOEL CABALLERO GALVEZ</t>
        </is>
      </c>
      <c r="D1845" t="inlineStr">
        <is>
          <t>ARMANDONOELCABALLEROGALVEZ</t>
        </is>
      </c>
      <c r="E1845">
        <f>IF(COUNTIFS(Registros!$A$2:$A$6000,"NP",Registros!$B$2:$B$6000,$A1845)&gt;0,1,0)</f>
        <v/>
      </c>
      <c r="F1845">
        <f>IF($E1845=1,SUMIFS(Registros!$F$2:$F$6000,Registros!$A$2:$A$6000,"NP",Registros!$B$2:$B$6000,$A1845),0)</f>
        <v/>
      </c>
      <c r="G1845">
        <f>IF(COUNTIFS(Registros!$A$2:$A$6000,"MOV",Registros!$B$2:$B$6000,$A1845)&gt;0,1,0)</f>
        <v/>
      </c>
      <c r="H1845">
        <f>IF($G1845=1,SUMIFS(Registros!$F$2:$F$6000,Registros!$A$2:$A$6000,"MOV",Registros!$B$2:$B$6000,$A1845),0)</f>
        <v/>
      </c>
      <c r="I1845">
        <f>IF(COUNTIFS(Registros!$A$2:$A$6000,"CS",Registros!$B$2:$B$6000,$A1845)&gt;0,1,0)</f>
        <v/>
      </c>
      <c r="J1845">
        <f>IF($I1845=1,SUMIFS(Registros!$I$2:$I$6000,Registros!$A$2:$A$6000,"CS",Registros!$B$2:$B$6000,$A1845),0)</f>
        <v/>
      </c>
      <c r="K1845">
        <f>IF(COUNTIFS(Winback!$K$2:$K$300,$D1845)&gt;0,1,0)</f>
        <v/>
      </c>
      <c r="L1845">
        <f>IF(AND($K1845=1,LEFT($A1845,3)="WB-"),SUMIFS(Winback!$D$2:$D$300,Winback!$K$2:$K$300,$D1845),0)</f>
        <v/>
      </c>
      <c r="M1845">
        <f>IF(OR($E1845=1,$G1845=1,SUMIFS(Registros!$J$2:$J$6000,Registros!$B$2:$B$6000,$A1845)&gt;0),1,0)</f>
        <v/>
      </c>
      <c r="N1845">
        <f>IF($J1845&gt;0,1,IF(COUNTIFS(Registros!$A$2:$A$6000,"CS",Registros!$B$2:$B$6000,$A1845,Registros!$K$2:$K$6000,"&lt;&gt;")&gt;0,1,0))</f>
        <v/>
      </c>
      <c r="O1845">
        <f>IF(AND($K1845=1,$E1845=0,$G1845=0,$I1845=0),"WINBACK",IF(AND($M1845=1,$N1845&gt;0),"CONVERGENTE",IF($M1845=1,"SOLO MÓVIL",IF($N1845&gt;0,"SOLO FIJO / INTERNET","SIN SERVICIOS"))))</f>
        <v/>
      </c>
      <c r="P1845">
        <f>IF($O1845="WINBACK","Recuperar (winback)",IF($O1845="CONVERGENTE","Upgrade / más líneas",IF($O1845="SOLO MÓVIL","Ofrecer fijo + internet (FLBBTV)",IF($O1845="SOLO FIJO / INTERNET","Ofrecer línea móvil Nextphone","Oferta completa (móvil + fijo + internet)"))))</f>
        <v/>
      </c>
      <c r="Q1845">
        <f>$F1845+$H1845+$L1845</f>
        <v/>
      </c>
      <c r="R1845">
        <f>IFERROR(VLOOKUP($A1845,Registros!$B$2:$G$6000,6,0),IFERROR(VLOOKUP($D1845,Winback!$B$2:$C$300,2,0),""))</f>
        <v/>
      </c>
      <c r="S1845">
        <f>IF($E1845=1,"NP","")&amp;IF($G1845=1,"+MOV","")&amp;IF($I1845=1,"+CS","")&amp;IF($K1845=1,"+WB","")</f>
        <v/>
      </c>
      <c r="T1845">
        <f>$E1845+$G1845+$I1845+$K1845</f>
        <v/>
      </c>
    </row>
    <row r="1846">
      <c r="A1846" t="inlineStr">
        <is>
          <t>357246610000</t>
        </is>
      </c>
      <c r="B1846" t="inlineStr">
        <is>
          <t>35724661</t>
        </is>
      </c>
      <c r="C1846" t="inlineStr">
        <is>
          <t>KAROLINA MICHELLE MEDINA CASTILLO</t>
        </is>
      </c>
      <c r="D1846" t="inlineStr">
        <is>
          <t>KAROLINAMICHELLEMEDINACASTILLO</t>
        </is>
      </c>
      <c r="E1846">
        <f>IF(COUNTIFS(Registros!$A$2:$A$6000,"NP",Registros!$B$2:$B$6000,$A1846)&gt;0,1,0)</f>
        <v/>
      </c>
      <c r="F1846">
        <f>IF($E1846=1,SUMIFS(Registros!$F$2:$F$6000,Registros!$A$2:$A$6000,"NP",Registros!$B$2:$B$6000,$A1846),0)</f>
        <v/>
      </c>
      <c r="G1846">
        <f>IF(COUNTIFS(Registros!$A$2:$A$6000,"MOV",Registros!$B$2:$B$6000,$A1846)&gt;0,1,0)</f>
        <v/>
      </c>
      <c r="H1846">
        <f>IF($G1846=1,SUMIFS(Registros!$F$2:$F$6000,Registros!$A$2:$A$6000,"MOV",Registros!$B$2:$B$6000,$A1846),0)</f>
        <v/>
      </c>
      <c r="I1846">
        <f>IF(COUNTIFS(Registros!$A$2:$A$6000,"CS",Registros!$B$2:$B$6000,$A1846)&gt;0,1,0)</f>
        <v/>
      </c>
      <c r="J1846">
        <f>IF($I1846=1,SUMIFS(Registros!$I$2:$I$6000,Registros!$A$2:$A$6000,"CS",Registros!$B$2:$B$6000,$A1846),0)</f>
        <v/>
      </c>
      <c r="K1846">
        <f>IF(COUNTIFS(Winback!$K$2:$K$300,$D1846)&gt;0,1,0)</f>
        <v/>
      </c>
      <c r="L1846">
        <f>IF(AND($K1846=1,LEFT($A1846,3)="WB-"),SUMIFS(Winback!$D$2:$D$300,Winback!$K$2:$K$300,$D1846),0)</f>
        <v/>
      </c>
      <c r="M1846">
        <f>IF(OR($E1846=1,$G1846=1,SUMIFS(Registros!$J$2:$J$6000,Registros!$B$2:$B$6000,$A1846)&gt;0),1,0)</f>
        <v/>
      </c>
      <c r="N1846">
        <f>IF($J1846&gt;0,1,IF(COUNTIFS(Registros!$A$2:$A$6000,"CS",Registros!$B$2:$B$6000,$A1846,Registros!$K$2:$K$6000,"&lt;&gt;")&gt;0,1,0))</f>
        <v/>
      </c>
      <c r="O1846">
        <f>IF(AND($K1846=1,$E1846=0,$G1846=0,$I1846=0),"WINBACK",IF(AND($M1846=1,$N1846&gt;0),"CONVERGENTE",IF($M1846=1,"SOLO MÓVIL",IF($N1846&gt;0,"SOLO FIJO / INTERNET","SIN SERVICIOS"))))</f>
        <v/>
      </c>
      <c r="P1846">
        <f>IF($O1846="WINBACK","Recuperar (winback)",IF($O1846="CONVERGENTE","Upgrade / más líneas",IF($O1846="SOLO MÓVIL","Ofrecer fijo + internet (FLBBTV)",IF($O1846="SOLO FIJO / INTERNET","Ofrecer línea móvil Nextphone","Oferta completa (móvil + fijo + internet)"))))</f>
        <v/>
      </c>
      <c r="Q1846">
        <f>$F1846+$H1846+$L1846</f>
        <v/>
      </c>
      <c r="R1846">
        <f>IFERROR(VLOOKUP($A1846,Registros!$B$2:$G$6000,6,0),IFERROR(VLOOKUP($D1846,Winback!$B$2:$C$300,2,0),""))</f>
        <v/>
      </c>
      <c r="S1846">
        <f>IF($E1846=1,"NP","")&amp;IF($G1846=1,"+MOV","")&amp;IF($I1846=1,"+CS","")&amp;IF($K1846=1,"+WB","")</f>
        <v/>
      </c>
      <c r="T1846">
        <f>$E1846+$G1846+$I1846+$K1846</f>
        <v/>
      </c>
    </row>
    <row r="1847">
      <c r="A1847" t="inlineStr">
        <is>
          <t>354257430000</t>
        </is>
      </c>
      <c r="B1847" t="inlineStr">
        <is>
          <t>35425743</t>
        </is>
      </c>
      <c r="C1847" t="inlineStr">
        <is>
          <t>KAROL NICOLL SAENZ CANO</t>
        </is>
      </c>
      <c r="D1847" t="inlineStr">
        <is>
          <t>KAROLNICOLLSAENZCANO</t>
        </is>
      </c>
      <c r="E1847">
        <f>IF(COUNTIFS(Registros!$A$2:$A$6000,"NP",Registros!$B$2:$B$6000,$A1847)&gt;0,1,0)</f>
        <v/>
      </c>
      <c r="F1847">
        <f>IF($E1847=1,SUMIFS(Registros!$F$2:$F$6000,Registros!$A$2:$A$6000,"NP",Registros!$B$2:$B$6000,$A1847),0)</f>
        <v/>
      </c>
      <c r="G1847">
        <f>IF(COUNTIFS(Registros!$A$2:$A$6000,"MOV",Registros!$B$2:$B$6000,$A1847)&gt;0,1,0)</f>
        <v/>
      </c>
      <c r="H1847">
        <f>IF($G1847=1,SUMIFS(Registros!$F$2:$F$6000,Registros!$A$2:$A$6000,"MOV",Registros!$B$2:$B$6000,$A1847),0)</f>
        <v/>
      </c>
      <c r="I1847">
        <f>IF(COUNTIFS(Registros!$A$2:$A$6000,"CS",Registros!$B$2:$B$6000,$A1847)&gt;0,1,0)</f>
        <v/>
      </c>
      <c r="J1847">
        <f>IF($I1847=1,SUMIFS(Registros!$I$2:$I$6000,Registros!$A$2:$A$6000,"CS",Registros!$B$2:$B$6000,$A1847),0)</f>
        <v/>
      </c>
      <c r="K1847">
        <f>IF(COUNTIFS(Winback!$K$2:$K$300,$D1847)&gt;0,1,0)</f>
        <v/>
      </c>
      <c r="L1847">
        <f>IF(AND($K1847=1,LEFT($A1847,3)="WB-"),SUMIFS(Winback!$D$2:$D$300,Winback!$K$2:$K$300,$D1847),0)</f>
        <v/>
      </c>
      <c r="M1847">
        <f>IF(OR($E1847=1,$G1847=1,SUMIFS(Registros!$J$2:$J$6000,Registros!$B$2:$B$6000,$A1847)&gt;0),1,0)</f>
        <v/>
      </c>
      <c r="N1847">
        <f>IF($J1847&gt;0,1,IF(COUNTIFS(Registros!$A$2:$A$6000,"CS",Registros!$B$2:$B$6000,$A1847,Registros!$K$2:$K$6000,"&lt;&gt;")&gt;0,1,0))</f>
        <v/>
      </c>
      <c r="O1847">
        <f>IF(AND($K1847=1,$E1847=0,$G1847=0,$I1847=0),"WINBACK",IF(AND($M1847=1,$N1847&gt;0),"CONVERGENTE",IF($M1847=1,"SOLO MÓVIL",IF($N1847&gt;0,"SOLO FIJO / INTERNET","SIN SERVICIOS"))))</f>
        <v/>
      </c>
      <c r="P1847">
        <f>IF($O1847="WINBACK","Recuperar (winback)",IF($O1847="CONVERGENTE","Upgrade / más líneas",IF($O1847="SOLO MÓVIL","Ofrecer fijo + internet (FLBBTV)",IF($O1847="SOLO FIJO / INTERNET","Ofrecer línea móvil Nextphone","Oferta completa (móvil + fijo + internet)"))))</f>
        <v/>
      </c>
      <c r="Q1847">
        <f>$F1847+$H1847+$L1847</f>
        <v/>
      </c>
      <c r="R1847">
        <f>IFERROR(VLOOKUP($A1847,Registros!$B$2:$G$6000,6,0),IFERROR(VLOOKUP($D1847,Winback!$B$2:$C$300,2,0),""))</f>
        <v/>
      </c>
      <c r="S1847">
        <f>IF($E1847=1,"NP","")&amp;IF($G1847=1,"+MOV","")&amp;IF($I1847=1,"+CS","")&amp;IF($K1847=1,"+WB","")</f>
        <v/>
      </c>
      <c r="T1847">
        <f>$E1847+$G1847+$I1847+$K1847</f>
        <v/>
      </c>
    </row>
    <row r="1848">
      <c r="A1848" t="inlineStr">
        <is>
          <t>363039100000</t>
        </is>
      </c>
      <c r="B1848" t="inlineStr">
        <is>
          <t>36303910</t>
        </is>
      </c>
      <c r="C1848" t="inlineStr">
        <is>
          <t>DANIELA BEATRIZ NAVARRO CARDENAS</t>
        </is>
      </c>
      <c r="D1848" t="inlineStr">
        <is>
          <t>DANIELABEATRIZNAVARROCARDENAS</t>
        </is>
      </c>
      <c r="E1848">
        <f>IF(COUNTIFS(Registros!$A$2:$A$6000,"NP",Registros!$B$2:$B$6000,$A1848)&gt;0,1,0)</f>
        <v/>
      </c>
      <c r="F1848">
        <f>IF($E1848=1,SUMIFS(Registros!$F$2:$F$6000,Registros!$A$2:$A$6000,"NP",Registros!$B$2:$B$6000,$A1848),0)</f>
        <v/>
      </c>
      <c r="G1848">
        <f>IF(COUNTIFS(Registros!$A$2:$A$6000,"MOV",Registros!$B$2:$B$6000,$A1848)&gt;0,1,0)</f>
        <v/>
      </c>
      <c r="H1848">
        <f>IF($G1848=1,SUMIFS(Registros!$F$2:$F$6000,Registros!$A$2:$A$6000,"MOV",Registros!$B$2:$B$6000,$A1848),0)</f>
        <v/>
      </c>
      <c r="I1848">
        <f>IF(COUNTIFS(Registros!$A$2:$A$6000,"CS",Registros!$B$2:$B$6000,$A1848)&gt;0,1,0)</f>
        <v/>
      </c>
      <c r="J1848">
        <f>IF($I1848=1,SUMIFS(Registros!$I$2:$I$6000,Registros!$A$2:$A$6000,"CS",Registros!$B$2:$B$6000,$A1848),0)</f>
        <v/>
      </c>
      <c r="K1848">
        <f>IF(COUNTIFS(Winback!$K$2:$K$300,$D1848)&gt;0,1,0)</f>
        <v/>
      </c>
      <c r="L1848">
        <f>IF(AND($K1848=1,LEFT($A1848,3)="WB-"),SUMIFS(Winback!$D$2:$D$300,Winback!$K$2:$K$300,$D1848),0)</f>
        <v/>
      </c>
      <c r="M1848">
        <f>IF(OR($E1848=1,$G1848=1,SUMIFS(Registros!$J$2:$J$6000,Registros!$B$2:$B$6000,$A1848)&gt;0),1,0)</f>
        <v/>
      </c>
      <c r="N1848">
        <f>IF($J1848&gt;0,1,IF(COUNTIFS(Registros!$A$2:$A$6000,"CS",Registros!$B$2:$B$6000,$A1848,Registros!$K$2:$K$6000,"&lt;&gt;")&gt;0,1,0))</f>
        <v/>
      </c>
      <c r="O1848">
        <f>IF(AND($K1848=1,$E1848=0,$G1848=0,$I1848=0),"WINBACK",IF(AND($M1848=1,$N1848&gt;0),"CONVERGENTE",IF($M1848=1,"SOLO MÓVIL",IF($N1848&gt;0,"SOLO FIJO / INTERNET","SIN SERVICIOS"))))</f>
        <v/>
      </c>
      <c r="P1848">
        <f>IF($O1848="WINBACK","Recuperar (winback)",IF($O1848="CONVERGENTE","Upgrade / más líneas",IF($O1848="SOLO MÓVIL","Ofrecer fijo + internet (FLBBTV)",IF($O1848="SOLO FIJO / INTERNET","Ofrecer línea móvil Nextphone","Oferta completa (móvil + fijo + internet)"))))</f>
        <v/>
      </c>
      <c r="Q1848">
        <f>$F1848+$H1848+$L1848</f>
        <v/>
      </c>
      <c r="R1848">
        <f>IFERROR(VLOOKUP($A1848,Registros!$B$2:$G$6000,6,0),IFERROR(VLOOKUP($D1848,Winback!$B$2:$C$300,2,0),""))</f>
        <v/>
      </c>
      <c r="S1848">
        <f>IF($E1848=1,"NP","")&amp;IF($G1848=1,"+MOV","")&amp;IF($I1848=1,"+CS","")&amp;IF($K1848=1,"+WB","")</f>
        <v/>
      </c>
      <c r="T1848">
        <f>$E1848+$G1848+$I1848+$K1848</f>
        <v/>
      </c>
    </row>
    <row r="1849">
      <c r="A1849" t="inlineStr">
        <is>
          <t>352266090000</t>
        </is>
      </c>
      <c r="B1849" t="inlineStr">
        <is>
          <t>35226609</t>
        </is>
      </c>
      <c r="C1849" t="inlineStr">
        <is>
          <t>ROSELIS ESCOBAR</t>
        </is>
      </c>
      <c r="D1849" t="inlineStr">
        <is>
          <t>ROSELISESCOBAR</t>
        </is>
      </c>
      <c r="E1849">
        <f>IF(COUNTIFS(Registros!$A$2:$A$6000,"NP",Registros!$B$2:$B$6000,$A1849)&gt;0,1,0)</f>
        <v/>
      </c>
      <c r="F1849">
        <f>IF($E1849=1,SUMIFS(Registros!$F$2:$F$6000,Registros!$A$2:$A$6000,"NP",Registros!$B$2:$B$6000,$A1849),0)</f>
        <v/>
      </c>
      <c r="G1849">
        <f>IF(COUNTIFS(Registros!$A$2:$A$6000,"MOV",Registros!$B$2:$B$6000,$A1849)&gt;0,1,0)</f>
        <v/>
      </c>
      <c r="H1849">
        <f>IF($G1849=1,SUMIFS(Registros!$F$2:$F$6000,Registros!$A$2:$A$6000,"MOV",Registros!$B$2:$B$6000,$A1849),0)</f>
        <v/>
      </c>
      <c r="I1849">
        <f>IF(COUNTIFS(Registros!$A$2:$A$6000,"CS",Registros!$B$2:$B$6000,$A1849)&gt;0,1,0)</f>
        <v/>
      </c>
      <c r="J1849">
        <f>IF($I1849=1,SUMIFS(Registros!$I$2:$I$6000,Registros!$A$2:$A$6000,"CS",Registros!$B$2:$B$6000,$A1849),0)</f>
        <v/>
      </c>
      <c r="K1849">
        <f>IF(COUNTIFS(Winback!$K$2:$K$300,$D1849)&gt;0,1,0)</f>
        <v/>
      </c>
      <c r="L1849">
        <f>IF(AND($K1849=1,LEFT($A1849,3)="WB-"),SUMIFS(Winback!$D$2:$D$300,Winback!$K$2:$K$300,$D1849),0)</f>
        <v/>
      </c>
      <c r="M1849">
        <f>IF(OR($E1849=1,$G1849=1,SUMIFS(Registros!$J$2:$J$6000,Registros!$B$2:$B$6000,$A1849)&gt;0),1,0)</f>
        <v/>
      </c>
      <c r="N1849">
        <f>IF($J1849&gt;0,1,IF(COUNTIFS(Registros!$A$2:$A$6000,"CS",Registros!$B$2:$B$6000,$A1849,Registros!$K$2:$K$6000,"&lt;&gt;")&gt;0,1,0))</f>
        <v/>
      </c>
      <c r="O1849">
        <f>IF(AND($K1849=1,$E1849=0,$G1849=0,$I1849=0),"WINBACK",IF(AND($M1849=1,$N1849&gt;0),"CONVERGENTE",IF($M1849=1,"SOLO MÓVIL",IF($N1849&gt;0,"SOLO FIJO / INTERNET","SIN SERVICIOS"))))</f>
        <v/>
      </c>
      <c r="P1849">
        <f>IF($O1849="WINBACK","Recuperar (winback)",IF($O1849="CONVERGENTE","Upgrade / más líneas",IF($O1849="SOLO MÓVIL","Ofrecer fijo + internet (FLBBTV)",IF($O1849="SOLO FIJO / INTERNET","Ofrecer línea móvil Nextphone","Oferta completa (móvil + fijo + internet)"))))</f>
        <v/>
      </c>
      <c r="Q1849">
        <f>$F1849+$H1849+$L1849</f>
        <v/>
      </c>
      <c r="R1849">
        <f>IFERROR(VLOOKUP($A1849,Registros!$B$2:$G$6000,6,0),IFERROR(VLOOKUP($D1849,Winback!$B$2:$C$300,2,0),""))</f>
        <v/>
      </c>
      <c r="S1849">
        <f>IF($E1849=1,"NP","")&amp;IF($G1849=1,"+MOV","")&amp;IF($I1849=1,"+CS","")&amp;IF($K1849=1,"+WB","")</f>
        <v/>
      </c>
      <c r="T1849">
        <f>$E1849+$G1849+$I1849+$K1849</f>
        <v/>
      </c>
    </row>
    <row r="1850">
      <c r="A1850" t="inlineStr">
        <is>
          <t>325417630100</t>
        </is>
      </c>
      <c r="B1850" t="inlineStr">
        <is>
          <t>32541763</t>
        </is>
      </c>
      <c r="C1850" t="inlineStr">
        <is>
          <t>Multi Servici BenedictVegBltuno</t>
        </is>
      </c>
      <c r="D1850" t="inlineStr">
        <is>
          <t>MULTISERVICIBENEDICTVEGBLTUNO</t>
        </is>
      </c>
      <c r="E1850">
        <f>IF(COUNTIFS(Registros!$A$2:$A$6000,"NP",Registros!$B$2:$B$6000,$A1850)&gt;0,1,0)</f>
        <v/>
      </c>
      <c r="F1850">
        <f>IF($E1850=1,SUMIFS(Registros!$F$2:$F$6000,Registros!$A$2:$A$6000,"NP",Registros!$B$2:$B$6000,$A1850),0)</f>
        <v/>
      </c>
      <c r="G1850">
        <f>IF(COUNTIFS(Registros!$A$2:$A$6000,"MOV",Registros!$B$2:$B$6000,$A1850)&gt;0,1,0)</f>
        <v/>
      </c>
      <c r="H1850">
        <f>IF($G1850=1,SUMIFS(Registros!$F$2:$F$6000,Registros!$A$2:$A$6000,"MOV",Registros!$B$2:$B$6000,$A1850),0)</f>
        <v/>
      </c>
      <c r="I1850">
        <f>IF(COUNTIFS(Registros!$A$2:$A$6000,"CS",Registros!$B$2:$B$6000,$A1850)&gt;0,1,0)</f>
        <v/>
      </c>
      <c r="J1850">
        <f>IF($I1850=1,SUMIFS(Registros!$I$2:$I$6000,Registros!$A$2:$A$6000,"CS",Registros!$B$2:$B$6000,$A1850),0)</f>
        <v/>
      </c>
      <c r="K1850">
        <f>IF(COUNTIFS(Winback!$K$2:$K$300,$D1850)&gt;0,1,0)</f>
        <v/>
      </c>
      <c r="L1850">
        <f>IF(AND($K1850=1,LEFT($A1850,3)="WB-"),SUMIFS(Winback!$D$2:$D$300,Winback!$K$2:$K$300,$D1850),0)</f>
        <v/>
      </c>
      <c r="M1850">
        <f>IF(OR($E1850=1,$G1850=1,SUMIFS(Registros!$J$2:$J$6000,Registros!$B$2:$B$6000,$A1850)&gt;0),1,0)</f>
        <v/>
      </c>
      <c r="N1850">
        <f>IF($J1850&gt;0,1,IF(COUNTIFS(Registros!$A$2:$A$6000,"CS",Registros!$B$2:$B$6000,$A1850,Registros!$K$2:$K$6000,"&lt;&gt;")&gt;0,1,0))</f>
        <v/>
      </c>
      <c r="O1850">
        <f>IF(AND($K1850=1,$E1850=0,$G1850=0,$I1850=0),"WINBACK",IF(AND($M1850=1,$N1850&gt;0),"CONVERGENTE",IF($M1850=1,"SOLO MÓVIL",IF($N1850&gt;0,"SOLO FIJO / INTERNET","SIN SERVICIOS"))))</f>
        <v/>
      </c>
      <c r="P1850">
        <f>IF($O1850="WINBACK","Recuperar (winback)",IF($O1850="CONVERGENTE","Upgrade / más líneas",IF($O1850="SOLO MÓVIL","Ofrecer fijo + internet (FLBBTV)",IF($O1850="SOLO FIJO / INTERNET","Ofrecer línea móvil Nextphone","Oferta completa (móvil + fijo + internet)"))))</f>
        <v/>
      </c>
      <c r="Q1850">
        <f>$F1850+$H1850+$L1850</f>
        <v/>
      </c>
      <c r="R1850">
        <f>IFERROR(VLOOKUP($A1850,Registros!$B$2:$G$6000,6,0),IFERROR(VLOOKUP($D1850,Winback!$B$2:$C$300,2,0),""))</f>
        <v/>
      </c>
      <c r="S1850">
        <f>IF($E1850=1,"NP","")&amp;IF($G1850=1,"+MOV","")&amp;IF($I1850=1,"+CS","")&amp;IF($K1850=1,"+WB","")</f>
        <v/>
      </c>
      <c r="T1850">
        <f>$E1850+$G1850+$I1850+$K1850</f>
        <v/>
      </c>
    </row>
    <row r="1851">
      <c r="A1851" t="inlineStr">
        <is>
          <t>321211200000</t>
        </is>
      </c>
      <c r="B1851" t="inlineStr">
        <is>
          <t>32121120</t>
        </is>
      </c>
      <c r="C1851" t="inlineStr">
        <is>
          <t>BCO. DE LA NA</t>
        </is>
      </c>
      <c r="D1851" t="inlineStr">
        <is>
          <t>BCODELANA</t>
        </is>
      </c>
      <c r="E1851">
        <f>IF(COUNTIFS(Registros!$A$2:$A$6000,"NP",Registros!$B$2:$B$6000,$A1851)&gt;0,1,0)</f>
        <v/>
      </c>
      <c r="F1851">
        <f>IF($E1851=1,SUMIFS(Registros!$F$2:$F$6000,Registros!$A$2:$A$6000,"NP",Registros!$B$2:$B$6000,$A1851),0)</f>
        <v/>
      </c>
      <c r="G1851">
        <f>IF(COUNTIFS(Registros!$A$2:$A$6000,"MOV",Registros!$B$2:$B$6000,$A1851)&gt;0,1,0)</f>
        <v/>
      </c>
      <c r="H1851">
        <f>IF($G1851=1,SUMIFS(Registros!$F$2:$F$6000,Registros!$A$2:$A$6000,"MOV",Registros!$B$2:$B$6000,$A1851),0)</f>
        <v/>
      </c>
      <c r="I1851">
        <f>IF(COUNTIFS(Registros!$A$2:$A$6000,"CS",Registros!$B$2:$B$6000,$A1851)&gt;0,1,0)</f>
        <v/>
      </c>
      <c r="J1851">
        <f>IF($I1851=1,SUMIFS(Registros!$I$2:$I$6000,Registros!$A$2:$A$6000,"CS",Registros!$B$2:$B$6000,$A1851),0)</f>
        <v/>
      </c>
      <c r="K1851">
        <f>IF(COUNTIFS(Winback!$K$2:$K$300,$D1851)&gt;0,1,0)</f>
        <v/>
      </c>
      <c r="L1851">
        <f>IF(AND($K1851=1,LEFT($A1851,3)="WB-"),SUMIFS(Winback!$D$2:$D$300,Winback!$K$2:$K$300,$D1851),0)</f>
        <v/>
      </c>
      <c r="M1851">
        <f>IF(OR($E1851=1,$G1851=1,SUMIFS(Registros!$J$2:$J$6000,Registros!$B$2:$B$6000,$A1851)&gt;0),1,0)</f>
        <v/>
      </c>
      <c r="N1851">
        <f>IF($J1851&gt;0,1,IF(COUNTIFS(Registros!$A$2:$A$6000,"CS",Registros!$B$2:$B$6000,$A1851,Registros!$K$2:$K$6000,"&lt;&gt;")&gt;0,1,0))</f>
        <v/>
      </c>
      <c r="O1851">
        <f>IF(AND($K1851=1,$E1851=0,$G1851=0,$I1851=0),"WINBACK",IF(AND($M1851=1,$N1851&gt;0),"CONVERGENTE",IF($M1851=1,"SOLO MÓVIL",IF($N1851&gt;0,"SOLO FIJO / INTERNET","SIN SERVICIOS"))))</f>
        <v/>
      </c>
      <c r="P1851">
        <f>IF($O1851="WINBACK","Recuperar (winback)",IF($O1851="CONVERGENTE","Upgrade / más líneas",IF($O1851="SOLO MÓVIL","Ofrecer fijo + internet (FLBBTV)",IF($O1851="SOLO FIJO / INTERNET","Ofrecer línea móvil Nextphone","Oferta completa (móvil + fijo + internet)"))))</f>
        <v/>
      </c>
      <c r="Q1851">
        <f>$F1851+$H1851+$L1851</f>
        <v/>
      </c>
      <c r="R1851">
        <f>IFERROR(VLOOKUP($A1851,Registros!$B$2:$G$6000,6,0),IFERROR(VLOOKUP($D1851,Winback!$B$2:$C$300,2,0),""))</f>
        <v/>
      </c>
      <c r="S1851">
        <f>IF($E1851=1,"NP","")&amp;IF($G1851=1,"+MOV","")&amp;IF($I1851=1,"+CS","")&amp;IF($K1851=1,"+WB","")</f>
        <v/>
      </c>
      <c r="T1851">
        <f>$E1851+$G1851+$I1851+$K1851</f>
        <v/>
      </c>
    </row>
    <row r="1852">
      <c r="A1852" t="inlineStr">
        <is>
          <t>326358200000</t>
        </is>
      </c>
      <c r="B1852" t="inlineStr">
        <is>
          <t>32635820</t>
        </is>
      </c>
      <c r="C1852" t="inlineStr">
        <is>
          <t>Representacio</t>
        </is>
      </c>
      <c r="D1852" t="inlineStr">
        <is>
          <t>REPRESENTACIO</t>
        </is>
      </c>
      <c r="E1852">
        <f>IF(COUNTIFS(Registros!$A$2:$A$6000,"NP",Registros!$B$2:$B$6000,$A1852)&gt;0,1,0)</f>
        <v/>
      </c>
      <c r="F1852">
        <f>IF($E1852=1,SUMIFS(Registros!$F$2:$F$6000,Registros!$A$2:$A$6000,"NP",Registros!$B$2:$B$6000,$A1852),0)</f>
        <v/>
      </c>
      <c r="G1852">
        <f>IF(COUNTIFS(Registros!$A$2:$A$6000,"MOV",Registros!$B$2:$B$6000,$A1852)&gt;0,1,0)</f>
        <v/>
      </c>
      <c r="H1852">
        <f>IF($G1852=1,SUMIFS(Registros!$F$2:$F$6000,Registros!$A$2:$A$6000,"MOV",Registros!$B$2:$B$6000,$A1852),0)</f>
        <v/>
      </c>
      <c r="I1852">
        <f>IF(COUNTIFS(Registros!$A$2:$A$6000,"CS",Registros!$B$2:$B$6000,$A1852)&gt;0,1,0)</f>
        <v/>
      </c>
      <c r="J1852">
        <f>IF($I1852=1,SUMIFS(Registros!$I$2:$I$6000,Registros!$A$2:$A$6000,"CS",Registros!$B$2:$B$6000,$A1852),0)</f>
        <v/>
      </c>
      <c r="K1852">
        <f>IF(COUNTIFS(Winback!$K$2:$K$300,$D1852)&gt;0,1,0)</f>
        <v/>
      </c>
      <c r="L1852">
        <f>IF(AND($K1852=1,LEFT($A1852,3)="WB-"),SUMIFS(Winback!$D$2:$D$300,Winback!$K$2:$K$300,$D1852),0)</f>
        <v/>
      </c>
      <c r="M1852">
        <f>IF(OR($E1852=1,$G1852=1,SUMIFS(Registros!$J$2:$J$6000,Registros!$B$2:$B$6000,$A1852)&gt;0),1,0)</f>
        <v/>
      </c>
      <c r="N1852">
        <f>IF($J1852&gt;0,1,IF(COUNTIFS(Registros!$A$2:$A$6000,"CS",Registros!$B$2:$B$6000,$A1852,Registros!$K$2:$K$6000,"&lt;&gt;")&gt;0,1,0))</f>
        <v/>
      </c>
      <c r="O1852">
        <f>IF(AND($K1852=1,$E1852=0,$G1852=0,$I1852=0),"WINBACK",IF(AND($M1852=1,$N1852&gt;0),"CONVERGENTE",IF($M1852=1,"SOLO MÓVIL",IF($N1852&gt;0,"SOLO FIJO / INTERNET","SIN SERVICIOS"))))</f>
        <v/>
      </c>
      <c r="P1852">
        <f>IF($O1852="WINBACK","Recuperar (winback)",IF($O1852="CONVERGENTE","Upgrade / más líneas",IF($O1852="SOLO MÓVIL","Ofrecer fijo + internet (FLBBTV)",IF($O1852="SOLO FIJO / INTERNET","Ofrecer línea móvil Nextphone","Oferta completa (móvil + fijo + internet)"))))</f>
        <v/>
      </c>
      <c r="Q1852">
        <f>$F1852+$H1852+$L1852</f>
        <v/>
      </c>
      <c r="R1852">
        <f>IFERROR(VLOOKUP($A1852,Registros!$B$2:$G$6000,6,0),IFERROR(VLOOKUP($D1852,Winback!$B$2:$C$300,2,0),""))</f>
        <v/>
      </c>
      <c r="S1852">
        <f>IF($E1852=1,"NP","")&amp;IF($G1852=1,"+MOV","")&amp;IF($I1852=1,"+CS","")&amp;IF($K1852=1,"+WB","")</f>
        <v/>
      </c>
      <c r="T1852">
        <f>$E1852+$G1852+$I1852+$K1852</f>
        <v/>
      </c>
    </row>
    <row r="1853">
      <c r="A1853" t="inlineStr">
        <is>
          <t>329762220000</t>
        </is>
      </c>
      <c r="B1853" t="inlineStr">
        <is>
          <t>32976222</t>
        </is>
      </c>
      <c r="C1853" t="inlineStr">
        <is>
          <t>Everardo Villarreal Barrios</t>
        </is>
      </c>
      <c r="D1853" t="inlineStr">
        <is>
          <t>EVERARDOVILLARREALBARRIOS</t>
        </is>
      </c>
      <c r="E1853">
        <f>IF(COUNTIFS(Registros!$A$2:$A$6000,"NP",Registros!$B$2:$B$6000,$A1853)&gt;0,1,0)</f>
        <v/>
      </c>
      <c r="F1853">
        <f>IF($E1853=1,SUMIFS(Registros!$F$2:$F$6000,Registros!$A$2:$A$6000,"NP",Registros!$B$2:$B$6000,$A1853),0)</f>
        <v/>
      </c>
      <c r="G1853">
        <f>IF(COUNTIFS(Registros!$A$2:$A$6000,"MOV",Registros!$B$2:$B$6000,$A1853)&gt;0,1,0)</f>
        <v/>
      </c>
      <c r="H1853">
        <f>IF($G1853=1,SUMIFS(Registros!$F$2:$F$6000,Registros!$A$2:$A$6000,"MOV",Registros!$B$2:$B$6000,$A1853),0)</f>
        <v/>
      </c>
      <c r="I1853">
        <f>IF(COUNTIFS(Registros!$A$2:$A$6000,"CS",Registros!$B$2:$B$6000,$A1853)&gt;0,1,0)</f>
        <v/>
      </c>
      <c r="J1853">
        <f>IF($I1853=1,SUMIFS(Registros!$I$2:$I$6000,Registros!$A$2:$A$6000,"CS",Registros!$B$2:$B$6000,$A1853),0)</f>
        <v/>
      </c>
      <c r="K1853">
        <f>IF(COUNTIFS(Winback!$K$2:$K$300,$D1853)&gt;0,1,0)</f>
        <v/>
      </c>
      <c r="L1853">
        <f>IF(AND($K1853=1,LEFT($A1853,3)="WB-"),SUMIFS(Winback!$D$2:$D$300,Winback!$K$2:$K$300,$D1853),0)</f>
        <v/>
      </c>
      <c r="M1853">
        <f>IF(OR($E1853=1,$G1853=1,SUMIFS(Registros!$J$2:$J$6000,Registros!$B$2:$B$6000,$A1853)&gt;0),1,0)</f>
        <v/>
      </c>
      <c r="N1853">
        <f>IF($J1853&gt;0,1,IF(COUNTIFS(Registros!$A$2:$A$6000,"CS",Registros!$B$2:$B$6000,$A1853,Registros!$K$2:$K$6000,"&lt;&gt;")&gt;0,1,0))</f>
        <v/>
      </c>
      <c r="O1853">
        <f>IF(AND($K1853=1,$E1853=0,$G1853=0,$I1853=0),"WINBACK",IF(AND($M1853=1,$N1853&gt;0),"CONVERGENTE",IF($M1853=1,"SOLO MÓVIL",IF($N1853&gt;0,"SOLO FIJO / INTERNET","SIN SERVICIOS"))))</f>
        <v/>
      </c>
      <c r="P1853">
        <f>IF($O1853="WINBACK","Recuperar (winback)",IF($O1853="CONVERGENTE","Upgrade / más líneas",IF($O1853="SOLO MÓVIL","Ofrecer fijo + internet (FLBBTV)",IF($O1853="SOLO FIJO / INTERNET","Ofrecer línea móvil Nextphone","Oferta completa (móvil + fijo + internet)"))))</f>
        <v/>
      </c>
      <c r="Q1853">
        <f>$F1853+$H1853+$L1853</f>
        <v/>
      </c>
      <c r="R1853">
        <f>IFERROR(VLOOKUP($A1853,Registros!$B$2:$G$6000,6,0),IFERROR(VLOOKUP($D1853,Winback!$B$2:$C$300,2,0),""))</f>
        <v/>
      </c>
      <c r="S1853">
        <f>IF($E1853=1,"NP","")&amp;IF($G1853=1,"+MOV","")&amp;IF($I1853=1,"+CS","")&amp;IF($K1853=1,"+WB","")</f>
        <v/>
      </c>
      <c r="T1853">
        <f>$E1853+$G1853+$I1853+$K1853</f>
        <v/>
      </c>
    </row>
    <row r="1854">
      <c r="A1854" t="inlineStr">
        <is>
          <t>357220230000</t>
        </is>
      </c>
      <c r="B1854" t="inlineStr">
        <is>
          <t>35722023</t>
        </is>
      </c>
      <c r="C1854" t="inlineStr">
        <is>
          <t>CARMEN RODRIGUEZ</t>
        </is>
      </c>
      <c r="D1854" t="inlineStr">
        <is>
          <t>CARMENRODRIGUEZ</t>
        </is>
      </c>
      <c r="E1854">
        <f>IF(COUNTIFS(Registros!$A$2:$A$6000,"NP",Registros!$B$2:$B$6000,$A1854)&gt;0,1,0)</f>
        <v/>
      </c>
      <c r="F1854">
        <f>IF($E1854=1,SUMIFS(Registros!$F$2:$F$6000,Registros!$A$2:$A$6000,"NP",Registros!$B$2:$B$6000,$A1854),0)</f>
        <v/>
      </c>
      <c r="G1854">
        <f>IF(COUNTIFS(Registros!$A$2:$A$6000,"MOV",Registros!$B$2:$B$6000,$A1854)&gt;0,1,0)</f>
        <v/>
      </c>
      <c r="H1854">
        <f>IF($G1854=1,SUMIFS(Registros!$F$2:$F$6000,Registros!$A$2:$A$6000,"MOV",Registros!$B$2:$B$6000,$A1854),0)</f>
        <v/>
      </c>
      <c r="I1854">
        <f>IF(COUNTIFS(Registros!$A$2:$A$6000,"CS",Registros!$B$2:$B$6000,$A1854)&gt;0,1,0)</f>
        <v/>
      </c>
      <c r="J1854">
        <f>IF($I1854=1,SUMIFS(Registros!$I$2:$I$6000,Registros!$A$2:$A$6000,"CS",Registros!$B$2:$B$6000,$A1854),0)</f>
        <v/>
      </c>
      <c r="K1854">
        <f>IF(COUNTIFS(Winback!$K$2:$K$300,$D1854)&gt;0,1,0)</f>
        <v/>
      </c>
      <c r="L1854">
        <f>IF(AND($K1854=1,LEFT($A1854,3)="WB-"),SUMIFS(Winback!$D$2:$D$300,Winback!$K$2:$K$300,$D1854),0)</f>
        <v/>
      </c>
      <c r="M1854">
        <f>IF(OR($E1854=1,$G1854=1,SUMIFS(Registros!$J$2:$J$6000,Registros!$B$2:$B$6000,$A1854)&gt;0),1,0)</f>
        <v/>
      </c>
      <c r="N1854">
        <f>IF($J1854&gt;0,1,IF(COUNTIFS(Registros!$A$2:$A$6000,"CS",Registros!$B$2:$B$6000,$A1854,Registros!$K$2:$K$6000,"&lt;&gt;")&gt;0,1,0))</f>
        <v/>
      </c>
      <c r="O1854">
        <f>IF(AND($K1854=1,$E1854=0,$G1854=0,$I1854=0),"WINBACK",IF(AND($M1854=1,$N1854&gt;0),"CONVERGENTE",IF($M1854=1,"SOLO MÓVIL",IF($N1854&gt;0,"SOLO FIJO / INTERNET","SIN SERVICIOS"))))</f>
        <v/>
      </c>
      <c r="P1854">
        <f>IF($O1854="WINBACK","Recuperar (winback)",IF($O1854="CONVERGENTE","Upgrade / más líneas",IF($O1854="SOLO MÓVIL","Ofrecer fijo + internet (FLBBTV)",IF($O1854="SOLO FIJO / INTERNET","Ofrecer línea móvil Nextphone","Oferta completa (móvil + fijo + internet)"))))</f>
        <v/>
      </c>
      <c r="Q1854">
        <f>$F1854+$H1854+$L1854</f>
        <v/>
      </c>
      <c r="R1854">
        <f>IFERROR(VLOOKUP($A1854,Registros!$B$2:$G$6000,6,0),IFERROR(VLOOKUP($D1854,Winback!$B$2:$C$300,2,0),""))</f>
        <v/>
      </c>
      <c r="S1854">
        <f>IF($E1854=1,"NP","")&amp;IF($G1854=1,"+MOV","")&amp;IF($I1854=1,"+CS","")&amp;IF($K1854=1,"+WB","")</f>
        <v/>
      </c>
      <c r="T1854">
        <f>$E1854+$G1854+$I1854+$K1854</f>
        <v/>
      </c>
    </row>
    <row r="1855">
      <c r="A1855" t="inlineStr">
        <is>
          <t>349361420000</t>
        </is>
      </c>
      <c r="B1855" t="inlineStr">
        <is>
          <t>34936142</t>
        </is>
      </c>
      <c r="C1855" t="inlineStr">
        <is>
          <t>BENIGNO VILLARREAL VERGARA</t>
        </is>
      </c>
      <c r="D1855" t="inlineStr">
        <is>
          <t>BENIGNOVILLARREALVERGARA</t>
        </is>
      </c>
      <c r="E1855">
        <f>IF(COUNTIFS(Registros!$A$2:$A$6000,"NP",Registros!$B$2:$B$6000,$A1855)&gt;0,1,0)</f>
        <v/>
      </c>
      <c r="F1855">
        <f>IF($E1855=1,SUMIFS(Registros!$F$2:$F$6000,Registros!$A$2:$A$6000,"NP",Registros!$B$2:$B$6000,$A1855),0)</f>
        <v/>
      </c>
      <c r="G1855">
        <f>IF(COUNTIFS(Registros!$A$2:$A$6000,"MOV",Registros!$B$2:$B$6000,$A1855)&gt;0,1,0)</f>
        <v/>
      </c>
      <c r="H1855">
        <f>IF($G1855=1,SUMIFS(Registros!$F$2:$F$6000,Registros!$A$2:$A$6000,"MOV",Registros!$B$2:$B$6000,$A1855),0)</f>
        <v/>
      </c>
      <c r="I1855">
        <f>IF(COUNTIFS(Registros!$A$2:$A$6000,"CS",Registros!$B$2:$B$6000,$A1855)&gt;0,1,0)</f>
        <v/>
      </c>
      <c r="J1855">
        <f>IF($I1855=1,SUMIFS(Registros!$I$2:$I$6000,Registros!$A$2:$A$6000,"CS",Registros!$B$2:$B$6000,$A1855),0)</f>
        <v/>
      </c>
      <c r="K1855">
        <f>IF(COUNTIFS(Winback!$K$2:$K$300,$D1855)&gt;0,1,0)</f>
        <v/>
      </c>
      <c r="L1855">
        <f>IF(AND($K1855=1,LEFT($A1855,3)="WB-"),SUMIFS(Winback!$D$2:$D$300,Winback!$K$2:$K$300,$D1855),0)</f>
        <v/>
      </c>
      <c r="M1855">
        <f>IF(OR($E1855=1,$G1855=1,SUMIFS(Registros!$J$2:$J$6000,Registros!$B$2:$B$6000,$A1855)&gt;0),1,0)</f>
        <v/>
      </c>
      <c r="N1855">
        <f>IF($J1855&gt;0,1,IF(COUNTIFS(Registros!$A$2:$A$6000,"CS",Registros!$B$2:$B$6000,$A1855,Registros!$K$2:$K$6000,"&lt;&gt;")&gt;0,1,0))</f>
        <v/>
      </c>
      <c r="O1855">
        <f>IF(AND($K1855=1,$E1855=0,$G1855=0,$I1855=0),"WINBACK",IF(AND($M1855=1,$N1855&gt;0),"CONVERGENTE",IF($M1855=1,"SOLO MÓVIL",IF($N1855&gt;0,"SOLO FIJO / INTERNET","SIN SERVICIOS"))))</f>
        <v/>
      </c>
      <c r="P1855">
        <f>IF($O1855="WINBACK","Recuperar (winback)",IF($O1855="CONVERGENTE","Upgrade / más líneas",IF($O1855="SOLO MÓVIL","Ofrecer fijo + internet (FLBBTV)",IF($O1855="SOLO FIJO / INTERNET","Ofrecer línea móvil Nextphone","Oferta completa (móvil + fijo + internet)"))))</f>
        <v/>
      </c>
      <c r="Q1855">
        <f>$F1855+$H1855+$L1855</f>
        <v/>
      </c>
      <c r="R1855">
        <f>IFERROR(VLOOKUP($A1855,Registros!$B$2:$G$6000,6,0),IFERROR(VLOOKUP($D1855,Winback!$B$2:$C$300,2,0),""))</f>
        <v/>
      </c>
      <c r="S1855">
        <f>IF($E1855=1,"NP","")&amp;IF($G1855=1,"+MOV","")&amp;IF($I1855=1,"+CS","")&amp;IF($K1855=1,"+WB","")</f>
        <v/>
      </c>
      <c r="T1855">
        <f>$E1855+$G1855+$I1855+$K1855</f>
        <v/>
      </c>
    </row>
    <row r="1856">
      <c r="A1856" t="inlineStr">
        <is>
          <t>332096510000</t>
        </is>
      </c>
      <c r="B1856" t="inlineStr">
        <is>
          <t>33209651</t>
        </is>
      </c>
      <c r="C1856" t="inlineStr">
        <is>
          <t>Emerita Eucaris Mor eno Saez De Leon</t>
        </is>
      </c>
      <c r="D1856" t="inlineStr">
        <is>
          <t>EMERITAEUCARISMORENOSAEZDELEON</t>
        </is>
      </c>
      <c r="E1856">
        <f>IF(COUNTIFS(Registros!$A$2:$A$6000,"NP",Registros!$B$2:$B$6000,$A1856)&gt;0,1,0)</f>
        <v/>
      </c>
      <c r="F1856">
        <f>IF($E1856=1,SUMIFS(Registros!$F$2:$F$6000,Registros!$A$2:$A$6000,"NP",Registros!$B$2:$B$6000,$A1856),0)</f>
        <v/>
      </c>
      <c r="G1856">
        <f>IF(COUNTIFS(Registros!$A$2:$A$6000,"MOV",Registros!$B$2:$B$6000,$A1856)&gt;0,1,0)</f>
        <v/>
      </c>
      <c r="H1856">
        <f>IF($G1856=1,SUMIFS(Registros!$F$2:$F$6000,Registros!$A$2:$A$6000,"MOV",Registros!$B$2:$B$6000,$A1856),0)</f>
        <v/>
      </c>
      <c r="I1856">
        <f>IF(COUNTIFS(Registros!$A$2:$A$6000,"CS",Registros!$B$2:$B$6000,$A1856)&gt;0,1,0)</f>
        <v/>
      </c>
      <c r="J1856">
        <f>IF($I1856=1,SUMIFS(Registros!$I$2:$I$6000,Registros!$A$2:$A$6000,"CS",Registros!$B$2:$B$6000,$A1856),0)</f>
        <v/>
      </c>
      <c r="K1856">
        <f>IF(COUNTIFS(Winback!$K$2:$K$300,$D1856)&gt;0,1,0)</f>
        <v/>
      </c>
      <c r="L1856">
        <f>IF(AND($K1856=1,LEFT($A1856,3)="WB-"),SUMIFS(Winback!$D$2:$D$300,Winback!$K$2:$K$300,$D1856),0)</f>
        <v/>
      </c>
      <c r="M1856">
        <f>IF(OR($E1856=1,$G1856=1,SUMIFS(Registros!$J$2:$J$6000,Registros!$B$2:$B$6000,$A1856)&gt;0),1,0)</f>
        <v/>
      </c>
      <c r="N1856">
        <f>IF($J1856&gt;0,1,IF(COUNTIFS(Registros!$A$2:$A$6000,"CS",Registros!$B$2:$B$6000,$A1856,Registros!$K$2:$K$6000,"&lt;&gt;")&gt;0,1,0))</f>
        <v/>
      </c>
      <c r="O1856">
        <f>IF(AND($K1856=1,$E1856=0,$G1856=0,$I1856=0),"WINBACK",IF(AND($M1856=1,$N1856&gt;0),"CONVERGENTE",IF($M1856=1,"SOLO MÓVIL",IF($N1856&gt;0,"SOLO FIJO / INTERNET","SIN SERVICIOS"))))</f>
        <v/>
      </c>
      <c r="P1856">
        <f>IF($O1856="WINBACK","Recuperar (winback)",IF($O1856="CONVERGENTE","Upgrade / más líneas",IF($O1856="SOLO MÓVIL","Ofrecer fijo + internet (FLBBTV)",IF($O1856="SOLO FIJO / INTERNET","Ofrecer línea móvil Nextphone","Oferta completa (móvil + fijo + internet)"))))</f>
        <v/>
      </c>
      <c r="Q1856">
        <f>$F1856+$H1856+$L1856</f>
        <v/>
      </c>
      <c r="R1856">
        <f>IFERROR(VLOOKUP($A1856,Registros!$B$2:$G$6000,6,0),IFERROR(VLOOKUP($D1856,Winback!$B$2:$C$300,2,0),""))</f>
        <v/>
      </c>
      <c r="S1856">
        <f>IF($E1856=1,"NP","")&amp;IF($G1856=1,"+MOV","")&amp;IF($I1856=1,"+CS","")&amp;IF($K1856=1,"+WB","")</f>
        <v/>
      </c>
      <c r="T1856">
        <f>$E1856+$G1856+$I1856+$K1856</f>
        <v/>
      </c>
    </row>
    <row r="1857">
      <c r="A1857" t="inlineStr">
        <is>
          <t>347119520000</t>
        </is>
      </c>
      <c r="B1857" t="inlineStr">
        <is>
          <t>34711952</t>
        </is>
      </c>
      <c r="C1857" t="inlineStr">
        <is>
          <t>VICTOR HUGO SALAZAR</t>
        </is>
      </c>
      <c r="D1857" t="inlineStr">
        <is>
          <t>VICTORHUGOSALAZAR</t>
        </is>
      </c>
      <c r="E1857">
        <f>IF(COUNTIFS(Registros!$A$2:$A$6000,"NP",Registros!$B$2:$B$6000,$A1857)&gt;0,1,0)</f>
        <v/>
      </c>
      <c r="F1857">
        <f>IF($E1857=1,SUMIFS(Registros!$F$2:$F$6000,Registros!$A$2:$A$6000,"NP",Registros!$B$2:$B$6000,$A1857),0)</f>
        <v/>
      </c>
      <c r="G1857">
        <f>IF(COUNTIFS(Registros!$A$2:$A$6000,"MOV",Registros!$B$2:$B$6000,$A1857)&gt;0,1,0)</f>
        <v/>
      </c>
      <c r="H1857">
        <f>IF($G1857=1,SUMIFS(Registros!$F$2:$F$6000,Registros!$A$2:$A$6000,"MOV",Registros!$B$2:$B$6000,$A1857),0)</f>
        <v/>
      </c>
      <c r="I1857">
        <f>IF(COUNTIFS(Registros!$A$2:$A$6000,"CS",Registros!$B$2:$B$6000,$A1857)&gt;0,1,0)</f>
        <v/>
      </c>
      <c r="J1857">
        <f>IF($I1857=1,SUMIFS(Registros!$I$2:$I$6000,Registros!$A$2:$A$6000,"CS",Registros!$B$2:$B$6000,$A1857),0)</f>
        <v/>
      </c>
      <c r="K1857">
        <f>IF(COUNTIFS(Winback!$K$2:$K$300,$D1857)&gt;0,1,0)</f>
        <v/>
      </c>
      <c r="L1857">
        <f>IF(AND($K1857=1,LEFT($A1857,3)="WB-"),SUMIFS(Winback!$D$2:$D$300,Winback!$K$2:$K$300,$D1857),0)</f>
        <v/>
      </c>
      <c r="M1857">
        <f>IF(OR($E1857=1,$G1857=1,SUMIFS(Registros!$J$2:$J$6000,Registros!$B$2:$B$6000,$A1857)&gt;0),1,0)</f>
        <v/>
      </c>
      <c r="N1857">
        <f>IF($J1857&gt;0,1,IF(COUNTIFS(Registros!$A$2:$A$6000,"CS",Registros!$B$2:$B$6000,$A1857,Registros!$K$2:$K$6000,"&lt;&gt;")&gt;0,1,0))</f>
        <v/>
      </c>
      <c r="O1857">
        <f>IF(AND($K1857=1,$E1857=0,$G1857=0,$I1857=0),"WINBACK",IF(AND($M1857=1,$N1857&gt;0),"CONVERGENTE",IF($M1857=1,"SOLO MÓVIL",IF($N1857&gt;0,"SOLO FIJO / INTERNET","SIN SERVICIOS"))))</f>
        <v/>
      </c>
      <c r="P1857">
        <f>IF($O1857="WINBACK","Recuperar (winback)",IF($O1857="CONVERGENTE","Upgrade / más líneas",IF($O1857="SOLO MÓVIL","Ofrecer fijo + internet (FLBBTV)",IF($O1857="SOLO FIJO / INTERNET","Ofrecer línea móvil Nextphone","Oferta completa (móvil + fijo + internet)"))))</f>
        <v/>
      </c>
      <c r="Q1857">
        <f>$F1857+$H1857+$L1857</f>
        <v/>
      </c>
      <c r="R1857">
        <f>IFERROR(VLOOKUP($A1857,Registros!$B$2:$G$6000,6,0),IFERROR(VLOOKUP($D1857,Winback!$B$2:$C$300,2,0),""))</f>
        <v/>
      </c>
      <c r="S1857">
        <f>IF($E1857=1,"NP","")&amp;IF($G1857=1,"+MOV","")&amp;IF($I1857=1,"+CS","")&amp;IF($K1857=1,"+WB","")</f>
        <v/>
      </c>
      <c r="T1857">
        <f>$E1857+$G1857+$I1857+$K1857</f>
        <v/>
      </c>
    </row>
    <row r="1858">
      <c r="A1858" t="inlineStr">
        <is>
          <t>358214390000</t>
        </is>
      </c>
      <c r="B1858" t="inlineStr">
        <is>
          <t>35821439</t>
        </is>
      </c>
      <c r="C1858" t="inlineStr">
        <is>
          <t>FRANCISCO MORENO BARRIOS</t>
        </is>
      </c>
      <c r="D1858" t="inlineStr">
        <is>
          <t>FRANCISCOMORENOBARRIOS</t>
        </is>
      </c>
      <c r="E1858">
        <f>IF(COUNTIFS(Registros!$A$2:$A$6000,"NP",Registros!$B$2:$B$6000,$A1858)&gt;0,1,0)</f>
        <v/>
      </c>
      <c r="F1858">
        <f>IF($E1858=1,SUMIFS(Registros!$F$2:$F$6000,Registros!$A$2:$A$6000,"NP",Registros!$B$2:$B$6000,$A1858),0)</f>
        <v/>
      </c>
      <c r="G1858">
        <f>IF(COUNTIFS(Registros!$A$2:$A$6000,"MOV",Registros!$B$2:$B$6000,$A1858)&gt;0,1,0)</f>
        <v/>
      </c>
      <c r="H1858">
        <f>IF($G1858=1,SUMIFS(Registros!$F$2:$F$6000,Registros!$A$2:$A$6000,"MOV",Registros!$B$2:$B$6000,$A1858),0)</f>
        <v/>
      </c>
      <c r="I1858">
        <f>IF(COUNTIFS(Registros!$A$2:$A$6000,"CS",Registros!$B$2:$B$6000,$A1858)&gt;0,1,0)</f>
        <v/>
      </c>
      <c r="J1858">
        <f>IF($I1858=1,SUMIFS(Registros!$I$2:$I$6000,Registros!$A$2:$A$6000,"CS",Registros!$B$2:$B$6000,$A1858),0)</f>
        <v/>
      </c>
      <c r="K1858">
        <f>IF(COUNTIFS(Winback!$K$2:$K$300,$D1858)&gt;0,1,0)</f>
        <v/>
      </c>
      <c r="L1858">
        <f>IF(AND($K1858=1,LEFT($A1858,3)="WB-"),SUMIFS(Winback!$D$2:$D$300,Winback!$K$2:$K$300,$D1858),0)</f>
        <v/>
      </c>
      <c r="M1858">
        <f>IF(OR($E1858=1,$G1858=1,SUMIFS(Registros!$J$2:$J$6000,Registros!$B$2:$B$6000,$A1858)&gt;0),1,0)</f>
        <v/>
      </c>
      <c r="N1858">
        <f>IF($J1858&gt;0,1,IF(COUNTIFS(Registros!$A$2:$A$6000,"CS",Registros!$B$2:$B$6000,$A1858,Registros!$K$2:$K$6000,"&lt;&gt;")&gt;0,1,0))</f>
        <v/>
      </c>
      <c r="O1858">
        <f>IF(AND($K1858=1,$E1858=0,$G1858=0,$I1858=0),"WINBACK",IF(AND($M1858=1,$N1858&gt;0),"CONVERGENTE",IF($M1858=1,"SOLO MÓVIL",IF($N1858&gt;0,"SOLO FIJO / INTERNET","SIN SERVICIOS"))))</f>
        <v/>
      </c>
      <c r="P1858">
        <f>IF($O1858="WINBACK","Recuperar (winback)",IF($O1858="CONVERGENTE","Upgrade / más líneas",IF($O1858="SOLO MÓVIL","Ofrecer fijo + internet (FLBBTV)",IF($O1858="SOLO FIJO / INTERNET","Ofrecer línea móvil Nextphone","Oferta completa (móvil + fijo + internet)"))))</f>
        <v/>
      </c>
      <c r="Q1858">
        <f>$F1858+$H1858+$L1858</f>
        <v/>
      </c>
      <c r="R1858">
        <f>IFERROR(VLOOKUP($A1858,Registros!$B$2:$G$6000,6,0),IFERROR(VLOOKUP($D1858,Winback!$B$2:$C$300,2,0),""))</f>
        <v/>
      </c>
      <c r="S1858">
        <f>IF($E1858=1,"NP","")&amp;IF($G1858=1,"+MOV","")&amp;IF($I1858=1,"+CS","")&amp;IF($K1858=1,"+WB","")</f>
        <v/>
      </c>
      <c r="T1858">
        <f>$E1858+$G1858+$I1858+$K1858</f>
        <v/>
      </c>
    </row>
    <row r="1859">
      <c r="A1859" t="inlineStr">
        <is>
          <t>324503530000</t>
        </is>
      </c>
      <c r="B1859" t="inlineStr">
        <is>
          <t>32450353</t>
        </is>
      </c>
      <c r="C1859" t="inlineStr">
        <is>
          <t>Grupo Aduaner</t>
        </is>
      </c>
      <c r="D1859" t="inlineStr">
        <is>
          <t>GRUPOADUANER</t>
        </is>
      </c>
      <c r="E1859">
        <f>IF(COUNTIFS(Registros!$A$2:$A$6000,"NP",Registros!$B$2:$B$6000,$A1859)&gt;0,1,0)</f>
        <v/>
      </c>
      <c r="F1859">
        <f>IF($E1859=1,SUMIFS(Registros!$F$2:$F$6000,Registros!$A$2:$A$6000,"NP",Registros!$B$2:$B$6000,$A1859),0)</f>
        <v/>
      </c>
      <c r="G1859">
        <f>IF(COUNTIFS(Registros!$A$2:$A$6000,"MOV",Registros!$B$2:$B$6000,$A1859)&gt;0,1,0)</f>
        <v/>
      </c>
      <c r="H1859">
        <f>IF($G1859=1,SUMIFS(Registros!$F$2:$F$6000,Registros!$A$2:$A$6000,"MOV",Registros!$B$2:$B$6000,$A1859),0)</f>
        <v/>
      </c>
      <c r="I1859">
        <f>IF(COUNTIFS(Registros!$A$2:$A$6000,"CS",Registros!$B$2:$B$6000,$A1859)&gt;0,1,0)</f>
        <v/>
      </c>
      <c r="J1859">
        <f>IF($I1859=1,SUMIFS(Registros!$I$2:$I$6000,Registros!$A$2:$A$6000,"CS",Registros!$B$2:$B$6000,$A1859),0)</f>
        <v/>
      </c>
      <c r="K1859">
        <f>IF(COUNTIFS(Winback!$K$2:$K$300,$D1859)&gt;0,1,0)</f>
        <v/>
      </c>
      <c r="L1859">
        <f>IF(AND($K1859=1,LEFT($A1859,3)="WB-"),SUMIFS(Winback!$D$2:$D$300,Winback!$K$2:$K$300,$D1859),0)</f>
        <v/>
      </c>
      <c r="M1859">
        <f>IF(OR($E1859=1,$G1859=1,SUMIFS(Registros!$J$2:$J$6000,Registros!$B$2:$B$6000,$A1859)&gt;0),1,0)</f>
        <v/>
      </c>
      <c r="N1859">
        <f>IF($J1859&gt;0,1,IF(COUNTIFS(Registros!$A$2:$A$6000,"CS",Registros!$B$2:$B$6000,$A1859,Registros!$K$2:$K$6000,"&lt;&gt;")&gt;0,1,0))</f>
        <v/>
      </c>
      <c r="O1859">
        <f>IF(AND($K1859=1,$E1859=0,$G1859=0,$I1859=0),"WINBACK",IF(AND($M1859=1,$N1859&gt;0),"CONVERGENTE",IF($M1859=1,"SOLO MÓVIL",IF($N1859&gt;0,"SOLO FIJO / INTERNET","SIN SERVICIOS"))))</f>
        <v/>
      </c>
      <c r="P1859">
        <f>IF($O1859="WINBACK","Recuperar (winback)",IF($O1859="CONVERGENTE","Upgrade / más líneas",IF($O1859="SOLO MÓVIL","Ofrecer fijo + internet (FLBBTV)",IF($O1859="SOLO FIJO / INTERNET","Ofrecer línea móvil Nextphone","Oferta completa (móvil + fijo + internet)"))))</f>
        <v/>
      </c>
      <c r="Q1859">
        <f>$F1859+$H1859+$L1859</f>
        <v/>
      </c>
      <c r="R1859">
        <f>IFERROR(VLOOKUP($A1859,Registros!$B$2:$G$6000,6,0),IFERROR(VLOOKUP($D1859,Winback!$B$2:$C$300,2,0),""))</f>
        <v/>
      </c>
      <c r="S1859">
        <f>IF($E1859=1,"NP","")&amp;IF($G1859=1,"+MOV","")&amp;IF($I1859=1,"+CS","")&amp;IF($K1859=1,"+WB","")</f>
        <v/>
      </c>
      <c r="T1859">
        <f>$E1859+$G1859+$I1859+$K1859</f>
        <v/>
      </c>
    </row>
    <row r="1860">
      <c r="A1860" t="inlineStr">
        <is>
          <t>351114950000</t>
        </is>
      </c>
      <c r="B1860" t="inlineStr">
        <is>
          <t>35111495</t>
        </is>
      </c>
      <c r="C1860" t="inlineStr">
        <is>
          <t>RUBY EDITH CASTILLO CEDEÑO DE HERRERA</t>
        </is>
      </c>
      <c r="D1860" t="inlineStr">
        <is>
          <t>RUBYEDITHCASTILLOCEDENODEHERRERA</t>
        </is>
      </c>
      <c r="E1860">
        <f>IF(COUNTIFS(Registros!$A$2:$A$6000,"NP",Registros!$B$2:$B$6000,$A1860)&gt;0,1,0)</f>
        <v/>
      </c>
      <c r="F1860">
        <f>IF($E1860=1,SUMIFS(Registros!$F$2:$F$6000,Registros!$A$2:$A$6000,"NP",Registros!$B$2:$B$6000,$A1860),0)</f>
        <v/>
      </c>
      <c r="G1860">
        <f>IF(COUNTIFS(Registros!$A$2:$A$6000,"MOV",Registros!$B$2:$B$6000,$A1860)&gt;0,1,0)</f>
        <v/>
      </c>
      <c r="H1860">
        <f>IF($G1860=1,SUMIFS(Registros!$F$2:$F$6000,Registros!$A$2:$A$6000,"MOV",Registros!$B$2:$B$6000,$A1860),0)</f>
        <v/>
      </c>
      <c r="I1860">
        <f>IF(COUNTIFS(Registros!$A$2:$A$6000,"CS",Registros!$B$2:$B$6000,$A1860)&gt;0,1,0)</f>
        <v/>
      </c>
      <c r="J1860">
        <f>IF($I1860=1,SUMIFS(Registros!$I$2:$I$6000,Registros!$A$2:$A$6000,"CS",Registros!$B$2:$B$6000,$A1860),0)</f>
        <v/>
      </c>
      <c r="K1860">
        <f>IF(COUNTIFS(Winback!$K$2:$K$300,$D1860)&gt;0,1,0)</f>
        <v/>
      </c>
      <c r="L1860">
        <f>IF(AND($K1860=1,LEFT($A1860,3)="WB-"),SUMIFS(Winback!$D$2:$D$300,Winback!$K$2:$K$300,$D1860),0)</f>
        <v/>
      </c>
      <c r="M1860">
        <f>IF(OR($E1860=1,$G1860=1,SUMIFS(Registros!$J$2:$J$6000,Registros!$B$2:$B$6000,$A1860)&gt;0),1,0)</f>
        <v/>
      </c>
      <c r="N1860">
        <f>IF($J1860&gt;0,1,IF(COUNTIFS(Registros!$A$2:$A$6000,"CS",Registros!$B$2:$B$6000,$A1860,Registros!$K$2:$K$6000,"&lt;&gt;")&gt;0,1,0))</f>
        <v/>
      </c>
      <c r="O1860">
        <f>IF(AND($K1860=1,$E1860=0,$G1860=0,$I1860=0),"WINBACK",IF(AND($M1860=1,$N1860&gt;0),"CONVERGENTE",IF($M1860=1,"SOLO MÓVIL",IF($N1860&gt;0,"SOLO FIJO / INTERNET","SIN SERVICIOS"))))</f>
        <v/>
      </c>
      <c r="P1860">
        <f>IF($O1860="WINBACK","Recuperar (winback)",IF($O1860="CONVERGENTE","Upgrade / más líneas",IF($O1860="SOLO MÓVIL","Ofrecer fijo + internet (FLBBTV)",IF($O1860="SOLO FIJO / INTERNET","Ofrecer línea móvil Nextphone","Oferta completa (móvil + fijo + internet)"))))</f>
        <v/>
      </c>
      <c r="Q1860">
        <f>$F1860+$H1860+$L1860</f>
        <v/>
      </c>
      <c r="R1860">
        <f>IFERROR(VLOOKUP($A1860,Registros!$B$2:$G$6000,6,0),IFERROR(VLOOKUP($D1860,Winback!$B$2:$C$300,2,0),""))</f>
        <v/>
      </c>
      <c r="S1860">
        <f>IF($E1860=1,"NP","")&amp;IF($G1860=1,"+MOV","")&amp;IF($I1860=1,"+CS","")&amp;IF($K1860=1,"+WB","")</f>
        <v/>
      </c>
      <c r="T1860">
        <f>$E1860+$G1860+$I1860+$K1860</f>
        <v/>
      </c>
    </row>
    <row r="1861">
      <c r="A1861" t="inlineStr">
        <is>
          <t>324817490000</t>
        </is>
      </c>
      <c r="B1861" t="inlineStr">
        <is>
          <t>32481749</t>
        </is>
      </c>
      <c r="C1861" t="inlineStr">
        <is>
          <t>Panama Rental</t>
        </is>
      </c>
      <c r="D1861" t="inlineStr">
        <is>
          <t>PANAMARENTAL</t>
        </is>
      </c>
      <c r="E1861">
        <f>IF(COUNTIFS(Registros!$A$2:$A$6000,"NP",Registros!$B$2:$B$6000,$A1861)&gt;0,1,0)</f>
        <v/>
      </c>
      <c r="F1861">
        <f>IF($E1861=1,SUMIFS(Registros!$F$2:$F$6000,Registros!$A$2:$A$6000,"NP",Registros!$B$2:$B$6000,$A1861),0)</f>
        <v/>
      </c>
      <c r="G1861">
        <f>IF(COUNTIFS(Registros!$A$2:$A$6000,"MOV",Registros!$B$2:$B$6000,$A1861)&gt;0,1,0)</f>
        <v/>
      </c>
      <c r="H1861">
        <f>IF($G1861=1,SUMIFS(Registros!$F$2:$F$6000,Registros!$A$2:$A$6000,"MOV",Registros!$B$2:$B$6000,$A1861),0)</f>
        <v/>
      </c>
      <c r="I1861">
        <f>IF(COUNTIFS(Registros!$A$2:$A$6000,"CS",Registros!$B$2:$B$6000,$A1861)&gt;0,1,0)</f>
        <v/>
      </c>
      <c r="J1861">
        <f>IF($I1861=1,SUMIFS(Registros!$I$2:$I$6000,Registros!$A$2:$A$6000,"CS",Registros!$B$2:$B$6000,$A1861),0)</f>
        <v/>
      </c>
      <c r="K1861">
        <f>IF(COUNTIFS(Winback!$K$2:$K$300,$D1861)&gt;0,1,0)</f>
        <v/>
      </c>
      <c r="L1861">
        <f>IF(AND($K1861=1,LEFT($A1861,3)="WB-"),SUMIFS(Winback!$D$2:$D$300,Winback!$K$2:$K$300,$D1861),0)</f>
        <v/>
      </c>
      <c r="M1861">
        <f>IF(OR($E1861=1,$G1861=1,SUMIFS(Registros!$J$2:$J$6000,Registros!$B$2:$B$6000,$A1861)&gt;0),1,0)</f>
        <v/>
      </c>
      <c r="N1861">
        <f>IF($J1861&gt;0,1,IF(COUNTIFS(Registros!$A$2:$A$6000,"CS",Registros!$B$2:$B$6000,$A1861,Registros!$K$2:$K$6000,"&lt;&gt;")&gt;0,1,0))</f>
        <v/>
      </c>
      <c r="O1861">
        <f>IF(AND($K1861=1,$E1861=0,$G1861=0,$I1861=0),"WINBACK",IF(AND($M1861=1,$N1861&gt;0),"CONVERGENTE",IF($M1861=1,"SOLO MÓVIL",IF($N1861&gt;0,"SOLO FIJO / INTERNET","SIN SERVICIOS"))))</f>
        <v/>
      </c>
      <c r="P1861">
        <f>IF($O1861="WINBACK","Recuperar (winback)",IF($O1861="CONVERGENTE","Upgrade / más líneas",IF($O1861="SOLO MÓVIL","Ofrecer fijo + internet (FLBBTV)",IF($O1861="SOLO FIJO / INTERNET","Ofrecer línea móvil Nextphone","Oferta completa (móvil + fijo + internet)"))))</f>
        <v/>
      </c>
      <c r="Q1861">
        <f>$F1861+$H1861+$L1861</f>
        <v/>
      </c>
      <c r="R1861">
        <f>IFERROR(VLOOKUP($A1861,Registros!$B$2:$G$6000,6,0),IFERROR(VLOOKUP($D1861,Winback!$B$2:$C$300,2,0),""))</f>
        <v/>
      </c>
      <c r="S1861">
        <f>IF($E1861=1,"NP","")&amp;IF($G1861=1,"+MOV","")&amp;IF($I1861=1,"+CS","")&amp;IF($K1861=1,"+WB","")</f>
        <v/>
      </c>
      <c r="T1861">
        <f>$E1861+$G1861+$I1861+$K1861</f>
        <v/>
      </c>
    </row>
    <row r="1862">
      <c r="A1862" t="inlineStr">
        <is>
          <t>357373530000</t>
        </is>
      </c>
      <c r="B1862" t="inlineStr">
        <is>
          <t>35737353</t>
        </is>
      </c>
      <c r="C1862" t="inlineStr">
        <is>
          <t>MARÍA MARTINEZ</t>
        </is>
      </c>
      <c r="D1862" t="inlineStr">
        <is>
          <t>MARIAMARTINEZ</t>
        </is>
      </c>
      <c r="E1862">
        <f>IF(COUNTIFS(Registros!$A$2:$A$6000,"NP",Registros!$B$2:$B$6000,$A1862)&gt;0,1,0)</f>
        <v/>
      </c>
      <c r="F1862">
        <f>IF($E1862=1,SUMIFS(Registros!$F$2:$F$6000,Registros!$A$2:$A$6000,"NP",Registros!$B$2:$B$6000,$A1862),0)</f>
        <v/>
      </c>
      <c r="G1862">
        <f>IF(COUNTIFS(Registros!$A$2:$A$6000,"MOV",Registros!$B$2:$B$6000,$A1862)&gt;0,1,0)</f>
        <v/>
      </c>
      <c r="H1862">
        <f>IF($G1862=1,SUMIFS(Registros!$F$2:$F$6000,Registros!$A$2:$A$6000,"MOV",Registros!$B$2:$B$6000,$A1862),0)</f>
        <v/>
      </c>
      <c r="I1862">
        <f>IF(COUNTIFS(Registros!$A$2:$A$6000,"CS",Registros!$B$2:$B$6000,$A1862)&gt;0,1,0)</f>
        <v/>
      </c>
      <c r="J1862">
        <f>IF($I1862=1,SUMIFS(Registros!$I$2:$I$6000,Registros!$A$2:$A$6000,"CS",Registros!$B$2:$B$6000,$A1862),0)</f>
        <v/>
      </c>
      <c r="K1862">
        <f>IF(COUNTIFS(Winback!$K$2:$K$300,$D1862)&gt;0,1,0)</f>
        <v/>
      </c>
      <c r="L1862">
        <f>IF(AND($K1862=1,LEFT($A1862,3)="WB-"),SUMIFS(Winback!$D$2:$D$300,Winback!$K$2:$K$300,$D1862),0)</f>
        <v/>
      </c>
      <c r="M1862">
        <f>IF(OR($E1862=1,$G1862=1,SUMIFS(Registros!$J$2:$J$6000,Registros!$B$2:$B$6000,$A1862)&gt;0),1,0)</f>
        <v/>
      </c>
      <c r="N1862">
        <f>IF($J1862&gt;0,1,IF(COUNTIFS(Registros!$A$2:$A$6000,"CS",Registros!$B$2:$B$6000,$A1862,Registros!$K$2:$K$6000,"&lt;&gt;")&gt;0,1,0))</f>
        <v/>
      </c>
      <c r="O1862">
        <f>IF(AND($K1862=1,$E1862=0,$G1862=0,$I1862=0),"WINBACK",IF(AND($M1862=1,$N1862&gt;0),"CONVERGENTE",IF($M1862=1,"SOLO MÓVIL",IF($N1862&gt;0,"SOLO FIJO / INTERNET","SIN SERVICIOS"))))</f>
        <v/>
      </c>
      <c r="P1862">
        <f>IF($O1862="WINBACK","Recuperar (winback)",IF($O1862="CONVERGENTE","Upgrade / más líneas",IF($O1862="SOLO MÓVIL","Ofrecer fijo + internet (FLBBTV)",IF($O1862="SOLO FIJO / INTERNET","Ofrecer línea móvil Nextphone","Oferta completa (móvil + fijo + internet)"))))</f>
        <v/>
      </c>
      <c r="Q1862">
        <f>$F1862+$H1862+$L1862</f>
        <v/>
      </c>
      <c r="R1862">
        <f>IFERROR(VLOOKUP($A1862,Registros!$B$2:$G$6000,6,0),IFERROR(VLOOKUP($D1862,Winback!$B$2:$C$300,2,0),""))</f>
        <v/>
      </c>
      <c r="S1862">
        <f>IF($E1862=1,"NP","")&amp;IF($G1862=1,"+MOV","")&amp;IF($I1862=1,"+CS","")&amp;IF($K1862=1,"+WB","")</f>
        <v/>
      </c>
      <c r="T1862">
        <f>$E1862+$G1862+$I1862+$K1862</f>
        <v/>
      </c>
    </row>
    <row r="1863">
      <c r="A1863" t="inlineStr">
        <is>
          <t>359002970000</t>
        </is>
      </c>
      <c r="B1863" t="inlineStr">
        <is>
          <t>35900297</t>
        </is>
      </c>
      <c r="C1863" t="inlineStr">
        <is>
          <t>DELIA CORDOBA</t>
        </is>
      </c>
      <c r="D1863" t="inlineStr">
        <is>
          <t>DELIACORDOBA</t>
        </is>
      </c>
      <c r="E1863">
        <f>IF(COUNTIFS(Registros!$A$2:$A$6000,"NP",Registros!$B$2:$B$6000,$A1863)&gt;0,1,0)</f>
        <v/>
      </c>
      <c r="F1863">
        <f>IF($E1863=1,SUMIFS(Registros!$F$2:$F$6000,Registros!$A$2:$A$6000,"NP",Registros!$B$2:$B$6000,$A1863),0)</f>
        <v/>
      </c>
      <c r="G1863">
        <f>IF(COUNTIFS(Registros!$A$2:$A$6000,"MOV",Registros!$B$2:$B$6000,$A1863)&gt;0,1,0)</f>
        <v/>
      </c>
      <c r="H1863">
        <f>IF($G1863=1,SUMIFS(Registros!$F$2:$F$6000,Registros!$A$2:$A$6000,"MOV",Registros!$B$2:$B$6000,$A1863),0)</f>
        <v/>
      </c>
      <c r="I1863">
        <f>IF(COUNTIFS(Registros!$A$2:$A$6000,"CS",Registros!$B$2:$B$6000,$A1863)&gt;0,1,0)</f>
        <v/>
      </c>
      <c r="J1863">
        <f>IF($I1863=1,SUMIFS(Registros!$I$2:$I$6000,Registros!$A$2:$A$6000,"CS",Registros!$B$2:$B$6000,$A1863),0)</f>
        <v/>
      </c>
      <c r="K1863">
        <f>IF(COUNTIFS(Winback!$K$2:$K$300,$D1863)&gt;0,1,0)</f>
        <v/>
      </c>
      <c r="L1863">
        <f>IF(AND($K1863=1,LEFT($A1863,3)="WB-"),SUMIFS(Winback!$D$2:$D$300,Winback!$K$2:$K$300,$D1863),0)</f>
        <v/>
      </c>
      <c r="M1863">
        <f>IF(OR($E1863=1,$G1863=1,SUMIFS(Registros!$J$2:$J$6000,Registros!$B$2:$B$6000,$A1863)&gt;0),1,0)</f>
        <v/>
      </c>
      <c r="N1863">
        <f>IF($J1863&gt;0,1,IF(COUNTIFS(Registros!$A$2:$A$6000,"CS",Registros!$B$2:$B$6000,$A1863,Registros!$K$2:$K$6000,"&lt;&gt;")&gt;0,1,0))</f>
        <v/>
      </c>
      <c r="O1863">
        <f>IF(AND($K1863=1,$E1863=0,$G1863=0,$I1863=0),"WINBACK",IF(AND($M1863=1,$N1863&gt;0),"CONVERGENTE",IF($M1863=1,"SOLO MÓVIL",IF($N1863&gt;0,"SOLO FIJO / INTERNET","SIN SERVICIOS"))))</f>
        <v/>
      </c>
      <c r="P1863">
        <f>IF($O1863="WINBACK","Recuperar (winback)",IF($O1863="CONVERGENTE","Upgrade / más líneas",IF($O1863="SOLO MÓVIL","Ofrecer fijo + internet (FLBBTV)",IF($O1863="SOLO FIJO / INTERNET","Ofrecer línea móvil Nextphone","Oferta completa (móvil + fijo + internet)"))))</f>
        <v/>
      </c>
      <c r="Q1863">
        <f>$F1863+$H1863+$L1863</f>
        <v/>
      </c>
      <c r="R1863">
        <f>IFERROR(VLOOKUP($A1863,Registros!$B$2:$G$6000,6,0),IFERROR(VLOOKUP($D1863,Winback!$B$2:$C$300,2,0),""))</f>
        <v/>
      </c>
      <c r="S1863">
        <f>IF($E1863=1,"NP","")&amp;IF($G1863=1,"+MOV","")&amp;IF($I1863=1,"+CS","")&amp;IF($K1863=1,"+WB","")</f>
        <v/>
      </c>
      <c r="T1863">
        <f>$E1863+$G1863+$I1863+$K1863</f>
        <v/>
      </c>
    </row>
    <row r="1864">
      <c r="A1864" t="inlineStr">
        <is>
          <t>336314750000</t>
        </is>
      </c>
      <c r="B1864" t="inlineStr">
        <is>
          <t>33631475</t>
        </is>
      </c>
      <c r="C1864" t="inlineStr">
        <is>
          <t>BENIGNA CEDEÑO CEDEÑO</t>
        </is>
      </c>
      <c r="D1864" t="inlineStr">
        <is>
          <t>BENIGNACEDENOCEDENO</t>
        </is>
      </c>
      <c r="E1864">
        <f>IF(COUNTIFS(Registros!$A$2:$A$6000,"NP",Registros!$B$2:$B$6000,$A1864)&gt;0,1,0)</f>
        <v/>
      </c>
      <c r="F1864">
        <f>IF($E1864=1,SUMIFS(Registros!$F$2:$F$6000,Registros!$A$2:$A$6000,"NP",Registros!$B$2:$B$6000,$A1864),0)</f>
        <v/>
      </c>
      <c r="G1864">
        <f>IF(COUNTIFS(Registros!$A$2:$A$6000,"MOV",Registros!$B$2:$B$6000,$A1864)&gt;0,1,0)</f>
        <v/>
      </c>
      <c r="H1864">
        <f>IF($G1864=1,SUMIFS(Registros!$F$2:$F$6000,Registros!$A$2:$A$6000,"MOV",Registros!$B$2:$B$6000,$A1864),0)</f>
        <v/>
      </c>
      <c r="I1864">
        <f>IF(COUNTIFS(Registros!$A$2:$A$6000,"CS",Registros!$B$2:$B$6000,$A1864)&gt;0,1,0)</f>
        <v/>
      </c>
      <c r="J1864">
        <f>IF($I1864=1,SUMIFS(Registros!$I$2:$I$6000,Registros!$A$2:$A$6000,"CS",Registros!$B$2:$B$6000,$A1864),0)</f>
        <v/>
      </c>
      <c r="K1864">
        <f>IF(COUNTIFS(Winback!$K$2:$K$300,$D1864)&gt;0,1,0)</f>
        <v/>
      </c>
      <c r="L1864">
        <f>IF(AND($K1864=1,LEFT($A1864,3)="WB-"),SUMIFS(Winback!$D$2:$D$300,Winback!$K$2:$K$300,$D1864),0)</f>
        <v/>
      </c>
      <c r="M1864">
        <f>IF(OR($E1864=1,$G1864=1,SUMIFS(Registros!$J$2:$J$6000,Registros!$B$2:$B$6000,$A1864)&gt;0),1,0)</f>
        <v/>
      </c>
      <c r="N1864">
        <f>IF($J1864&gt;0,1,IF(COUNTIFS(Registros!$A$2:$A$6000,"CS",Registros!$B$2:$B$6000,$A1864,Registros!$K$2:$K$6000,"&lt;&gt;")&gt;0,1,0))</f>
        <v/>
      </c>
      <c r="O1864">
        <f>IF(AND($K1864=1,$E1864=0,$G1864=0,$I1864=0),"WINBACK",IF(AND($M1864=1,$N1864&gt;0),"CONVERGENTE",IF($M1864=1,"SOLO MÓVIL",IF($N1864&gt;0,"SOLO FIJO / INTERNET","SIN SERVICIOS"))))</f>
        <v/>
      </c>
      <c r="P1864">
        <f>IF($O1864="WINBACK","Recuperar (winback)",IF($O1864="CONVERGENTE","Upgrade / más líneas",IF($O1864="SOLO MÓVIL","Ofrecer fijo + internet (FLBBTV)",IF($O1864="SOLO FIJO / INTERNET","Ofrecer línea móvil Nextphone","Oferta completa (móvil + fijo + internet)"))))</f>
        <v/>
      </c>
      <c r="Q1864">
        <f>$F1864+$H1864+$L1864</f>
        <v/>
      </c>
      <c r="R1864">
        <f>IFERROR(VLOOKUP($A1864,Registros!$B$2:$G$6000,6,0),IFERROR(VLOOKUP($D1864,Winback!$B$2:$C$300,2,0),""))</f>
        <v/>
      </c>
      <c r="S1864">
        <f>IF($E1864=1,"NP","")&amp;IF($G1864=1,"+MOV","")&amp;IF($I1864=1,"+CS","")&amp;IF($K1864=1,"+WB","")</f>
        <v/>
      </c>
      <c r="T1864">
        <f>$E1864+$G1864+$I1864+$K1864</f>
        <v/>
      </c>
    </row>
    <row r="1865">
      <c r="A1865" t="inlineStr">
        <is>
          <t>353201530000</t>
        </is>
      </c>
      <c r="B1865" t="inlineStr">
        <is>
          <t>35320153</t>
        </is>
      </c>
      <c r="C1865" t="inlineStr">
        <is>
          <t>CARMEN HERNANDEZ GONZALEZ</t>
        </is>
      </c>
      <c r="D1865" t="inlineStr">
        <is>
          <t>CARMENHERNANDEZGONZALEZ</t>
        </is>
      </c>
      <c r="E1865">
        <f>IF(COUNTIFS(Registros!$A$2:$A$6000,"NP",Registros!$B$2:$B$6000,$A1865)&gt;0,1,0)</f>
        <v/>
      </c>
      <c r="F1865">
        <f>IF($E1865=1,SUMIFS(Registros!$F$2:$F$6000,Registros!$A$2:$A$6000,"NP",Registros!$B$2:$B$6000,$A1865),0)</f>
        <v/>
      </c>
      <c r="G1865">
        <f>IF(COUNTIFS(Registros!$A$2:$A$6000,"MOV",Registros!$B$2:$B$6000,$A1865)&gt;0,1,0)</f>
        <v/>
      </c>
      <c r="H1865">
        <f>IF($G1865=1,SUMIFS(Registros!$F$2:$F$6000,Registros!$A$2:$A$6000,"MOV",Registros!$B$2:$B$6000,$A1865),0)</f>
        <v/>
      </c>
      <c r="I1865">
        <f>IF(COUNTIFS(Registros!$A$2:$A$6000,"CS",Registros!$B$2:$B$6000,$A1865)&gt;0,1,0)</f>
        <v/>
      </c>
      <c r="J1865">
        <f>IF($I1865=1,SUMIFS(Registros!$I$2:$I$6000,Registros!$A$2:$A$6000,"CS",Registros!$B$2:$B$6000,$A1865),0)</f>
        <v/>
      </c>
      <c r="K1865">
        <f>IF(COUNTIFS(Winback!$K$2:$K$300,$D1865)&gt;0,1,0)</f>
        <v/>
      </c>
      <c r="L1865">
        <f>IF(AND($K1865=1,LEFT($A1865,3)="WB-"),SUMIFS(Winback!$D$2:$D$300,Winback!$K$2:$K$300,$D1865),0)</f>
        <v/>
      </c>
      <c r="M1865">
        <f>IF(OR($E1865=1,$G1865=1,SUMIFS(Registros!$J$2:$J$6000,Registros!$B$2:$B$6000,$A1865)&gt;0),1,0)</f>
        <v/>
      </c>
      <c r="N1865">
        <f>IF($J1865&gt;0,1,IF(COUNTIFS(Registros!$A$2:$A$6000,"CS",Registros!$B$2:$B$6000,$A1865,Registros!$K$2:$K$6000,"&lt;&gt;")&gt;0,1,0))</f>
        <v/>
      </c>
      <c r="O1865">
        <f>IF(AND($K1865=1,$E1865=0,$G1865=0,$I1865=0),"WINBACK",IF(AND($M1865=1,$N1865&gt;0),"CONVERGENTE",IF($M1865=1,"SOLO MÓVIL",IF($N1865&gt;0,"SOLO FIJO / INTERNET","SIN SERVICIOS"))))</f>
        <v/>
      </c>
      <c r="P1865">
        <f>IF($O1865="WINBACK","Recuperar (winback)",IF($O1865="CONVERGENTE","Upgrade / más líneas",IF($O1865="SOLO MÓVIL","Ofrecer fijo + internet (FLBBTV)",IF($O1865="SOLO FIJO / INTERNET","Ofrecer línea móvil Nextphone","Oferta completa (móvil + fijo + internet)"))))</f>
        <v/>
      </c>
      <c r="Q1865">
        <f>$F1865+$H1865+$L1865</f>
        <v/>
      </c>
      <c r="R1865">
        <f>IFERROR(VLOOKUP($A1865,Registros!$B$2:$G$6000,6,0),IFERROR(VLOOKUP($D1865,Winback!$B$2:$C$300,2,0),""))</f>
        <v/>
      </c>
      <c r="S1865">
        <f>IF($E1865=1,"NP","")&amp;IF($G1865=1,"+MOV","")&amp;IF($I1865=1,"+CS","")&amp;IF($K1865=1,"+WB","")</f>
        <v/>
      </c>
      <c r="T1865">
        <f>$E1865+$G1865+$I1865+$K1865</f>
        <v/>
      </c>
    </row>
    <row r="1866">
      <c r="A1866" t="inlineStr">
        <is>
          <t>321976030100</t>
        </is>
      </c>
      <c r="B1866" t="inlineStr">
        <is>
          <t>32197603</t>
        </is>
      </c>
      <c r="C1866" t="inlineStr">
        <is>
          <t>PEDASI FISHIN</t>
        </is>
      </c>
      <c r="D1866" t="inlineStr">
        <is>
          <t>PEDASIFISHIN</t>
        </is>
      </c>
      <c r="E1866">
        <f>IF(COUNTIFS(Registros!$A$2:$A$6000,"NP",Registros!$B$2:$B$6000,$A1866)&gt;0,1,0)</f>
        <v/>
      </c>
      <c r="F1866">
        <f>IF($E1866=1,SUMIFS(Registros!$F$2:$F$6000,Registros!$A$2:$A$6000,"NP",Registros!$B$2:$B$6000,$A1866),0)</f>
        <v/>
      </c>
      <c r="G1866">
        <f>IF(COUNTIFS(Registros!$A$2:$A$6000,"MOV",Registros!$B$2:$B$6000,$A1866)&gt;0,1,0)</f>
        <v/>
      </c>
      <c r="H1866">
        <f>IF($G1866=1,SUMIFS(Registros!$F$2:$F$6000,Registros!$A$2:$A$6000,"MOV",Registros!$B$2:$B$6000,$A1866),0)</f>
        <v/>
      </c>
      <c r="I1866">
        <f>IF(COUNTIFS(Registros!$A$2:$A$6000,"CS",Registros!$B$2:$B$6000,$A1866)&gt;0,1,0)</f>
        <v/>
      </c>
      <c r="J1866">
        <f>IF($I1866=1,SUMIFS(Registros!$I$2:$I$6000,Registros!$A$2:$A$6000,"CS",Registros!$B$2:$B$6000,$A1866),0)</f>
        <v/>
      </c>
      <c r="K1866">
        <f>IF(COUNTIFS(Winback!$K$2:$K$300,$D1866)&gt;0,1,0)</f>
        <v/>
      </c>
      <c r="L1866">
        <f>IF(AND($K1866=1,LEFT($A1866,3)="WB-"),SUMIFS(Winback!$D$2:$D$300,Winback!$K$2:$K$300,$D1866),0)</f>
        <v/>
      </c>
      <c r="M1866">
        <f>IF(OR($E1866=1,$G1866=1,SUMIFS(Registros!$J$2:$J$6000,Registros!$B$2:$B$6000,$A1866)&gt;0),1,0)</f>
        <v/>
      </c>
      <c r="N1866">
        <f>IF($J1866&gt;0,1,IF(COUNTIFS(Registros!$A$2:$A$6000,"CS",Registros!$B$2:$B$6000,$A1866,Registros!$K$2:$K$6000,"&lt;&gt;")&gt;0,1,0))</f>
        <v/>
      </c>
      <c r="O1866">
        <f>IF(AND($K1866=1,$E1866=0,$G1866=0,$I1866=0),"WINBACK",IF(AND($M1866=1,$N1866&gt;0),"CONVERGENTE",IF($M1866=1,"SOLO MÓVIL",IF($N1866&gt;0,"SOLO FIJO / INTERNET","SIN SERVICIOS"))))</f>
        <v/>
      </c>
      <c r="P1866">
        <f>IF($O1866="WINBACK","Recuperar (winback)",IF($O1866="CONVERGENTE","Upgrade / más líneas",IF($O1866="SOLO MÓVIL","Ofrecer fijo + internet (FLBBTV)",IF($O1866="SOLO FIJO / INTERNET","Ofrecer línea móvil Nextphone","Oferta completa (móvil + fijo + internet)"))))</f>
        <v/>
      </c>
      <c r="Q1866">
        <f>$F1866+$H1866+$L1866</f>
        <v/>
      </c>
      <c r="R1866">
        <f>IFERROR(VLOOKUP($A1866,Registros!$B$2:$G$6000,6,0),IFERROR(VLOOKUP($D1866,Winback!$B$2:$C$300,2,0),""))</f>
        <v/>
      </c>
      <c r="S1866">
        <f>IF($E1866=1,"NP","")&amp;IF($G1866=1,"+MOV","")&amp;IF($I1866=1,"+CS","")&amp;IF($K1866=1,"+WB","")</f>
        <v/>
      </c>
      <c r="T1866">
        <f>$E1866+$G1866+$I1866+$K1866</f>
        <v/>
      </c>
    </row>
    <row r="1867">
      <c r="A1867" t="inlineStr">
        <is>
          <t>321780230000</t>
        </is>
      </c>
      <c r="B1867" t="inlineStr">
        <is>
          <t>32178023</t>
        </is>
      </c>
      <c r="C1867" t="inlineStr">
        <is>
          <t>PAN Y CANACARIBE, S.A.</t>
        </is>
      </c>
      <c r="D1867" t="inlineStr">
        <is>
          <t>PANYCANACARIBESA</t>
        </is>
      </c>
      <c r="E1867">
        <f>IF(COUNTIFS(Registros!$A$2:$A$6000,"NP",Registros!$B$2:$B$6000,$A1867)&gt;0,1,0)</f>
        <v/>
      </c>
      <c r="F1867">
        <f>IF($E1867=1,SUMIFS(Registros!$F$2:$F$6000,Registros!$A$2:$A$6000,"NP",Registros!$B$2:$B$6000,$A1867),0)</f>
        <v/>
      </c>
      <c r="G1867">
        <f>IF(COUNTIFS(Registros!$A$2:$A$6000,"MOV",Registros!$B$2:$B$6000,$A1867)&gt;0,1,0)</f>
        <v/>
      </c>
      <c r="H1867">
        <f>IF($G1867=1,SUMIFS(Registros!$F$2:$F$6000,Registros!$A$2:$A$6000,"MOV",Registros!$B$2:$B$6000,$A1867),0)</f>
        <v/>
      </c>
      <c r="I1867">
        <f>IF(COUNTIFS(Registros!$A$2:$A$6000,"CS",Registros!$B$2:$B$6000,$A1867)&gt;0,1,0)</f>
        <v/>
      </c>
      <c r="J1867">
        <f>IF($I1867=1,SUMIFS(Registros!$I$2:$I$6000,Registros!$A$2:$A$6000,"CS",Registros!$B$2:$B$6000,$A1867),0)</f>
        <v/>
      </c>
      <c r="K1867">
        <f>IF(COUNTIFS(Winback!$K$2:$K$300,$D1867)&gt;0,1,0)</f>
        <v/>
      </c>
      <c r="L1867">
        <f>IF(AND($K1867=1,LEFT($A1867,3)="WB-"),SUMIFS(Winback!$D$2:$D$300,Winback!$K$2:$K$300,$D1867),0)</f>
        <v/>
      </c>
      <c r="M1867">
        <f>IF(OR($E1867=1,$G1867=1,SUMIFS(Registros!$J$2:$J$6000,Registros!$B$2:$B$6000,$A1867)&gt;0),1,0)</f>
        <v/>
      </c>
      <c r="N1867">
        <f>IF($J1867&gt;0,1,IF(COUNTIFS(Registros!$A$2:$A$6000,"CS",Registros!$B$2:$B$6000,$A1867,Registros!$K$2:$K$6000,"&lt;&gt;")&gt;0,1,0))</f>
        <v/>
      </c>
      <c r="O1867">
        <f>IF(AND($K1867=1,$E1867=0,$G1867=0,$I1867=0),"WINBACK",IF(AND($M1867=1,$N1867&gt;0),"CONVERGENTE",IF($M1867=1,"SOLO MÓVIL",IF($N1867&gt;0,"SOLO FIJO / INTERNET","SIN SERVICIOS"))))</f>
        <v/>
      </c>
      <c r="P1867">
        <f>IF($O1867="WINBACK","Recuperar (winback)",IF($O1867="CONVERGENTE","Upgrade / más líneas",IF($O1867="SOLO MÓVIL","Ofrecer fijo + internet (FLBBTV)",IF($O1867="SOLO FIJO / INTERNET","Ofrecer línea móvil Nextphone","Oferta completa (móvil + fijo + internet)"))))</f>
        <v/>
      </c>
      <c r="Q1867">
        <f>$F1867+$H1867+$L1867</f>
        <v/>
      </c>
      <c r="R1867">
        <f>IFERROR(VLOOKUP($A1867,Registros!$B$2:$G$6000,6,0),IFERROR(VLOOKUP($D1867,Winback!$B$2:$C$300,2,0),""))</f>
        <v/>
      </c>
      <c r="S1867">
        <f>IF($E1867=1,"NP","")&amp;IF($G1867=1,"+MOV","")&amp;IF($I1867=1,"+CS","")&amp;IF($K1867=1,"+WB","")</f>
        <v/>
      </c>
      <c r="T1867">
        <f>$E1867+$G1867+$I1867+$K1867</f>
        <v/>
      </c>
    </row>
    <row r="1868">
      <c r="A1868" t="inlineStr">
        <is>
          <t>347115490000</t>
        </is>
      </c>
      <c r="B1868" t="inlineStr">
        <is>
          <t>34711549</t>
        </is>
      </c>
      <c r="C1868" t="inlineStr">
        <is>
          <t>ANDREA JUDITH PERALTA BERNAL</t>
        </is>
      </c>
      <c r="D1868" t="inlineStr">
        <is>
          <t>ANDREAJUDITHPERALTABERNAL</t>
        </is>
      </c>
      <c r="E1868">
        <f>IF(COUNTIFS(Registros!$A$2:$A$6000,"NP",Registros!$B$2:$B$6000,$A1868)&gt;0,1,0)</f>
        <v/>
      </c>
      <c r="F1868">
        <f>IF($E1868=1,SUMIFS(Registros!$F$2:$F$6000,Registros!$A$2:$A$6000,"NP",Registros!$B$2:$B$6000,$A1868),0)</f>
        <v/>
      </c>
      <c r="G1868">
        <f>IF(COUNTIFS(Registros!$A$2:$A$6000,"MOV",Registros!$B$2:$B$6000,$A1868)&gt;0,1,0)</f>
        <v/>
      </c>
      <c r="H1868">
        <f>IF($G1868=1,SUMIFS(Registros!$F$2:$F$6000,Registros!$A$2:$A$6000,"MOV",Registros!$B$2:$B$6000,$A1868),0)</f>
        <v/>
      </c>
      <c r="I1868">
        <f>IF(COUNTIFS(Registros!$A$2:$A$6000,"CS",Registros!$B$2:$B$6000,$A1868)&gt;0,1,0)</f>
        <v/>
      </c>
      <c r="J1868">
        <f>IF($I1868=1,SUMIFS(Registros!$I$2:$I$6000,Registros!$A$2:$A$6000,"CS",Registros!$B$2:$B$6000,$A1868),0)</f>
        <v/>
      </c>
      <c r="K1868">
        <f>IF(COUNTIFS(Winback!$K$2:$K$300,$D1868)&gt;0,1,0)</f>
        <v/>
      </c>
      <c r="L1868">
        <f>IF(AND($K1868=1,LEFT($A1868,3)="WB-"),SUMIFS(Winback!$D$2:$D$300,Winback!$K$2:$K$300,$D1868),0)</f>
        <v/>
      </c>
      <c r="M1868">
        <f>IF(OR($E1868=1,$G1868=1,SUMIFS(Registros!$J$2:$J$6000,Registros!$B$2:$B$6000,$A1868)&gt;0),1,0)</f>
        <v/>
      </c>
      <c r="N1868">
        <f>IF($J1868&gt;0,1,IF(COUNTIFS(Registros!$A$2:$A$6000,"CS",Registros!$B$2:$B$6000,$A1868,Registros!$K$2:$K$6000,"&lt;&gt;")&gt;0,1,0))</f>
        <v/>
      </c>
      <c r="O1868">
        <f>IF(AND($K1868=1,$E1868=0,$G1868=0,$I1868=0),"WINBACK",IF(AND($M1868=1,$N1868&gt;0),"CONVERGENTE",IF($M1868=1,"SOLO MÓVIL",IF($N1868&gt;0,"SOLO FIJO / INTERNET","SIN SERVICIOS"))))</f>
        <v/>
      </c>
      <c r="P1868">
        <f>IF($O1868="WINBACK","Recuperar (winback)",IF($O1868="CONVERGENTE","Upgrade / más líneas",IF($O1868="SOLO MÓVIL","Ofrecer fijo + internet (FLBBTV)",IF($O1868="SOLO FIJO / INTERNET","Ofrecer línea móvil Nextphone","Oferta completa (móvil + fijo + internet)"))))</f>
        <v/>
      </c>
      <c r="Q1868">
        <f>$F1868+$H1868+$L1868</f>
        <v/>
      </c>
      <c r="R1868">
        <f>IFERROR(VLOOKUP($A1868,Registros!$B$2:$G$6000,6,0),IFERROR(VLOOKUP($D1868,Winback!$B$2:$C$300,2,0),""))</f>
        <v/>
      </c>
      <c r="S1868">
        <f>IF($E1868=1,"NP","")&amp;IF($G1868=1,"+MOV","")&amp;IF($I1868=1,"+CS","")&amp;IF($K1868=1,"+WB","")</f>
        <v/>
      </c>
      <c r="T1868">
        <f>$E1868+$G1868+$I1868+$K1868</f>
        <v/>
      </c>
    </row>
    <row r="1869">
      <c r="A1869" t="inlineStr">
        <is>
          <t>356313880000</t>
        </is>
      </c>
      <c r="B1869" t="inlineStr">
        <is>
          <t>35631388</t>
        </is>
      </c>
      <c r="C1869" t="inlineStr">
        <is>
          <t>AMABELIS HIGUERA</t>
        </is>
      </c>
      <c r="D1869" t="inlineStr">
        <is>
          <t>AMABELISHIGUERA</t>
        </is>
      </c>
      <c r="E1869">
        <f>IF(COUNTIFS(Registros!$A$2:$A$6000,"NP",Registros!$B$2:$B$6000,$A1869)&gt;0,1,0)</f>
        <v/>
      </c>
      <c r="F1869">
        <f>IF($E1869=1,SUMIFS(Registros!$F$2:$F$6000,Registros!$A$2:$A$6000,"NP",Registros!$B$2:$B$6000,$A1869),0)</f>
        <v/>
      </c>
      <c r="G1869">
        <f>IF(COUNTIFS(Registros!$A$2:$A$6000,"MOV",Registros!$B$2:$B$6000,$A1869)&gt;0,1,0)</f>
        <v/>
      </c>
      <c r="H1869">
        <f>IF($G1869=1,SUMIFS(Registros!$F$2:$F$6000,Registros!$A$2:$A$6000,"MOV",Registros!$B$2:$B$6000,$A1869),0)</f>
        <v/>
      </c>
      <c r="I1869">
        <f>IF(COUNTIFS(Registros!$A$2:$A$6000,"CS",Registros!$B$2:$B$6000,$A1869)&gt;0,1,0)</f>
        <v/>
      </c>
      <c r="J1869">
        <f>IF($I1869=1,SUMIFS(Registros!$I$2:$I$6000,Registros!$A$2:$A$6000,"CS",Registros!$B$2:$B$6000,$A1869),0)</f>
        <v/>
      </c>
      <c r="K1869">
        <f>IF(COUNTIFS(Winback!$K$2:$K$300,$D1869)&gt;0,1,0)</f>
        <v/>
      </c>
      <c r="L1869">
        <f>IF(AND($K1869=1,LEFT($A1869,3)="WB-"),SUMIFS(Winback!$D$2:$D$300,Winback!$K$2:$K$300,$D1869),0)</f>
        <v/>
      </c>
      <c r="M1869">
        <f>IF(OR($E1869=1,$G1869=1,SUMIFS(Registros!$J$2:$J$6000,Registros!$B$2:$B$6000,$A1869)&gt;0),1,0)</f>
        <v/>
      </c>
      <c r="N1869">
        <f>IF($J1869&gt;0,1,IF(COUNTIFS(Registros!$A$2:$A$6000,"CS",Registros!$B$2:$B$6000,$A1869,Registros!$K$2:$K$6000,"&lt;&gt;")&gt;0,1,0))</f>
        <v/>
      </c>
      <c r="O1869">
        <f>IF(AND($K1869=1,$E1869=0,$G1869=0,$I1869=0),"WINBACK",IF(AND($M1869=1,$N1869&gt;0),"CONVERGENTE",IF($M1869=1,"SOLO MÓVIL",IF($N1869&gt;0,"SOLO FIJO / INTERNET","SIN SERVICIOS"))))</f>
        <v/>
      </c>
      <c r="P1869">
        <f>IF($O1869="WINBACK","Recuperar (winback)",IF($O1869="CONVERGENTE","Upgrade / más líneas",IF($O1869="SOLO MÓVIL","Ofrecer fijo + internet (FLBBTV)",IF($O1869="SOLO FIJO / INTERNET","Ofrecer línea móvil Nextphone","Oferta completa (móvil + fijo + internet)"))))</f>
        <v/>
      </c>
      <c r="Q1869">
        <f>$F1869+$H1869+$L1869</f>
        <v/>
      </c>
      <c r="R1869">
        <f>IFERROR(VLOOKUP($A1869,Registros!$B$2:$G$6000,6,0),IFERROR(VLOOKUP($D1869,Winback!$B$2:$C$300,2,0),""))</f>
        <v/>
      </c>
      <c r="S1869">
        <f>IF($E1869=1,"NP","")&amp;IF($G1869=1,"+MOV","")&amp;IF($I1869=1,"+CS","")&amp;IF($K1869=1,"+WB","")</f>
        <v/>
      </c>
      <c r="T1869">
        <f>$E1869+$G1869+$I1869+$K1869</f>
        <v/>
      </c>
    </row>
    <row r="1870">
      <c r="A1870" t="inlineStr">
        <is>
          <t>329200910000</t>
        </is>
      </c>
      <c r="B1870" t="inlineStr">
        <is>
          <t>32920091</t>
        </is>
      </c>
      <c r="C1870" t="inlineStr">
        <is>
          <t>Mario Garcia</t>
        </is>
      </c>
      <c r="D1870" t="inlineStr">
        <is>
          <t>MARIOGARCIA</t>
        </is>
      </c>
      <c r="E1870">
        <f>IF(COUNTIFS(Registros!$A$2:$A$6000,"NP",Registros!$B$2:$B$6000,$A1870)&gt;0,1,0)</f>
        <v/>
      </c>
      <c r="F1870">
        <f>IF($E1870=1,SUMIFS(Registros!$F$2:$F$6000,Registros!$A$2:$A$6000,"NP",Registros!$B$2:$B$6000,$A1870),0)</f>
        <v/>
      </c>
      <c r="G1870">
        <f>IF(COUNTIFS(Registros!$A$2:$A$6000,"MOV",Registros!$B$2:$B$6000,$A1870)&gt;0,1,0)</f>
        <v/>
      </c>
      <c r="H1870">
        <f>IF($G1870=1,SUMIFS(Registros!$F$2:$F$6000,Registros!$A$2:$A$6000,"MOV",Registros!$B$2:$B$6000,$A1870),0)</f>
        <v/>
      </c>
      <c r="I1870">
        <f>IF(COUNTIFS(Registros!$A$2:$A$6000,"CS",Registros!$B$2:$B$6000,$A1870)&gt;0,1,0)</f>
        <v/>
      </c>
      <c r="J1870">
        <f>IF($I1870=1,SUMIFS(Registros!$I$2:$I$6000,Registros!$A$2:$A$6000,"CS",Registros!$B$2:$B$6000,$A1870),0)</f>
        <v/>
      </c>
      <c r="K1870">
        <f>IF(COUNTIFS(Winback!$K$2:$K$300,$D1870)&gt;0,1,0)</f>
        <v/>
      </c>
      <c r="L1870">
        <f>IF(AND($K1870=1,LEFT($A1870,3)="WB-"),SUMIFS(Winback!$D$2:$D$300,Winback!$K$2:$K$300,$D1870),0)</f>
        <v/>
      </c>
      <c r="M1870">
        <f>IF(OR($E1870=1,$G1870=1,SUMIFS(Registros!$J$2:$J$6000,Registros!$B$2:$B$6000,$A1870)&gt;0),1,0)</f>
        <v/>
      </c>
      <c r="N1870">
        <f>IF($J1870&gt;0,1,IF(COUNTIFS(Registros!$A$2:$A$6000,"CS",Registros!$B$2:$B$6000,$A1870,Registros!$K$2:$K$6000,"&lt;&gt;")&gt;0,1,0))</f>
        <v/>
      </c>
      <c r="O1870">
        <f>IF(AND($K1870=1,$E1870=0,$G1870=0,$I1870=0),"WINBACK",IF(AND($M1870=1,$N1870&gt;0),"CONVERGENTE",IF($M1870=1,"SOLO MÓVIL",IF($N1870&gt;0,"SOLO FIJO / INTERNET","SIN SERVICIOS"))))</f>
        <v/>
      </c>
      <c r="P1870">
        <f>IF($O1870="WINBACK","Recuperar (winback)",IF($O1870="CONVERGENTE","Upgrade / más líneas",IF($O1870="SOLO MÓVIL","Ofrecer fijo + internet (FLBBTV)",IF($O1870="SOLO FIJO / INTERNET","Ofrecer línea móvil Nextphone","Oferta completa (móvil + fijo + internet)"))))</f>
        <v/>
      </c>
      <c r="Q1870">
        <f>$F1870+$H1870+$L1870</f>
        <v/>
      </c>
      <c r="R1870">
        <f>IFERROR(VLOOKUP($A1870,Registros!$B$2:$G$6000,6,0),IFERROR(VLOOKUP($D1870,Winback!$B$2:$C$300,2,0),""))</f>
        <v/>
      </c>
      <c r="S1870">
        <f>IF($E1870=1,"NP","")&amp;IF($G1870=1,"+MOV","")&amp;IF($I1870=1,"+CS","")&amp;IF($K1870=1,"+WB","")</f>
        <v/>
      </c>
      <c r="T1870">
        <f>$E1870+$G1870+$I1870+$K1870</f>
        <v/>
      </c>
    </row>
    <row r="1871">
      <c r="A1871" t="inlineStr">
        <is>
          <t>355275670000</t>
        </is>
      </c>
      <c r="B1871" t="inlineStr">
        <is>
          <t>35527567</t>
        </is>
      </c>
      <c r="C1871" t="inlineStr">
        <is>
          <t>COMERCIAL FARMACEUTICA, SA</t>
        </is>
      </c>
      <c r="D1871" t="inlineStr">
        <is>
          <t>COMERCIALFARMACEUTICASA</t>
        </is>
      </c>
      <c r="E1871">
        <f>IF(COUNTIFS(Registros!$A$2:$A$6000,"NP",Registros!$B$2:$B$6000,$A1871)&gt;0,1,0)</f>
        <v/>
      </c>
      <c r="F1871">
        <f>IF($E1871=1,SUMIFS(Registros!$F$2:$F$6000,Registros!$A$2:$A$6000,"NP",Registros!$B$2:$B$6000,$A1871),0)</f>
        <v/>
      </c>
      <c r="G1871">
        <f>IF(COUNTIFS(Registros!$A$2:$A$6000,"MOV",Registros!$B$2:$B$6000,$A1871)&gt;0,1,0)</f>
        <v/>
      </c>
      <c r="H1871">
        <f>IF($G1871=1,SUMIFS(Registros!$F$2:$F$6000,Registros!$A$2:$A$6000,"MOV",Registros!$B$2:$B$6000,$A1871),0)</f>
        <v/>
      </c>
      <c r="I1871">
        <f>IF(COUNTIFS(Registros!$A$2:$A$6000,"CS",Registros!$B$2:$B$6000,$A1871)&gt;0,1,0)</f>
        <v/>
      </c>
      <c r="J1871">
        <f>IF($I1871=1,SUMIFS(Registros!$I$2:$I$6000,Registros!$A$2:$A$6000,"CS",Registros!$B$2:$B$6000,$A1871),0)</f>
        <v/>
      </c>
      <c r="K1871">
        <f>IF(COUNTIFS(Winback!$K$2:$K$300,$D1871)&gt;0,1,0)</f>
        <v/>
      </c>
      <c r="L1871">
        <f>IF(AND($K1871=1,LEFT($A1871,3)="WB-"),SUMIFS(Winback!$D$2:$D$300,Winback!$K$2:$K$300,$D1871),0)</f>
        <v/>
      </c>
      <c r="M1871">
        <f>IF(OR($E1871=1,$G1871=1,SUMIFS(Registros!$J$2:$J$6000,Registros!$B$2:$B$6000,$A1871)&gt;0),1,0)</f>
        <v/>
      </c>
      <c r="N1871">
        <f>IF($J1871&gt;0,1,IF(COUNTIFS(Registros!$A$2:$A$6000,"CS",Registros!$B$2:$B$6000,$A1871,Registros!$K$2:$K$6000,"&lt;&gt;")&gt;0,1,0))</f>
        <v/>
      </c>
      <c r="O1871">
        <f>IF(AND($K1871=1,$E1871=0,$G1871=0,$I1871=0),"WINBACK",IF(AND($M1871=1,$N1871&gt;0),"CONVERGENTE",IF($M1871=1,"SOLO MÓVIL",IF($N1871&gt;0,"SOLO FIJO / INTERNET","SIN SERVICIOS"))))</f>
        <v/>
      </c>
      <c r="P1871">
        <f>IF($O1871="WINBACK","Recuperar (winback)",IF($O1871="CONVERGENTE","Upgrade / más líneas",IF($O1871="SOLO MÓVIL","Ofrecer fijo + internet (FLBBTV)",IF($O1871="SOLO FIJO / INTERNET","Ofrecer línea móvil Nextphone","Oferta completa (móvil + fijo + internet)"))))</f>
        <v/>
      </c>
      <c r="Q1871">
        <f>$F1871+$H1871+$L1871</f>
        <v/>
      </c>
      <c r="R1871">
        <f>IFERROR(VLOOKUP($A1871,Registros!$B$2:$G$6000,6,0),IFERROR(VLOOKUP($D1871,Winback!$B$2:$C$300,2,0),""))</f>
        <v/>
      </c>
      <c r="S1871">
        <f>IF($E1871=1,"NP","")&amp;IF($G1871=1,"+MOV","")&amp;IF($I1871=1,"+CS","")&amp;IF($K1871=1,"+WB","")</f>
        <v/>
      </c>
      <c r="T1871">
        <f>$E1871+$G1871+$I1871+$K1871</f>
        <v/>
      </c>
    </row>
    <row r="1872">
      <c r="A1872" t="inlineStr">
        <is>
          <t>312202730000</t>
        </is>
      </c>
      <c r="B1872" t="inlineStr">
        <is>
          <t>31220273</t>
        </is>
      </c>
      <c r="C1872" t="inlineStr">
        <is>
          <t>PRODUCTOS GRANCLEMENT, S.A. -</t>
        </is>
      </c>
      <c r="D1872" t="inlineStr">
        <is>
          <t>PRODUCTOSGRANCLEMENTSA</t>
        </is>
      </c>
      <c r="E1872">
        <f>IF(COUNTIFS(Registros!$A$2:$A$6000,"NP",Registros!$B$2:$B$6000,$A1872)&gt;0,1,0)</f>
        <v/>
      </c>
      <c r="F1872">
        <f>IF($E1872=1,SUMIFS(Registros!$F$2:$F$6000,Registros!$A$2:$A$6000,"NP",Registros!$B$2:$B$6000,$A1872),0)</f>
        <v/>
      </c>
      <c r="G1872">
        <f>IF(COUNTIFS(Registros!$A$2:$A$6000,"MOV",Registros!$B$2:$B$6000,$A1872)&gt;0,1,0)</f>
        <v/>
      </c>
      <c r="H1872">
        <f>IF($G1872=1,SUMIFS(Registros!$F$2:$F$6000,Registros!$A$2:$A$6000,"MOV",Registros!$B$2:$B$6000,$A1872),0)</f>
        <v/>
      </c>
      <c r="I1872">
        <f>IF(COUNTIFS(Registros!$A$2:$A$6000,"CS",Registros!$B$2:$B$6000,$A1872)&gt;0,1,0)</f>
        <v/>
      </c>
      <c r="J1872">
        <f>IF($I1872=1,SUMIFS(Registros!$I$2:$I$6000,Registros!$A$2:$A$6000,"CS",Registros!$B$2:$B$6000,$A1872),0)</f>
        <v/>
      </c>
      <c r="K1872">
        <f>IF(COUNTIFS(Winback!$K$2:$K$300,$D1872)&gt;0,1,0)</f>
        <v/>
      </c>
      <c r="L1872">
        <f>IF(AND($K1872=1,LEFT($A1872,3)="WB-"),SUMIFS(Winback!$D$2:$D$300,Winback!$K$2:$K$300,$D1872),0)</f>
        <v/>
      </c>
      <c r="M1872">
        <f>IF(OR($E1872=1,$G1872=1,SUMIFS(Registros!$J$2:$J$6000,Registros!$B$2:$B$6000,$A1872)&gt;0),1,0)</f>
        <v/>
      </c>
      <c r="N1872">
        <f>IF($J1872&gt;0,1,IF(COUNTIFS(Registros!$A$2:$A$6000,"CS",Registros!$B$2:$B$6000,$A1872,Registros!$K$2:$K$6000,"&lt;&gt;")&gt;0,1,0))</f>
        <v/>
      </c>
      <c r="O1872">
        <f>IF(AND($K1872=1,$E1872=0,$G1872=0,$I1872=0),"WINBACK",IF(AND($M1872=1,$N1872&gt;0),"CONVERGENTE",IF($M1872=1,"SOLO MÓVIL",IF($N1872&gt;0,"SOLO FIJO / INTERNET","SIN SERVICIOS"))))</f>
        <v/>
      </c>
      <c r="P1872">
        <f>IF($O1872="WINBACK","Recuperar (winback)",IF($O1872="CONVERGENTE","Upgrade / más líneas",IF($O1872="SOLO MÓVIL","Ofrecer fijo + internet (FLBBTV)",IF($O1872="SOLO FIJO / INTERNET","Ofrecer línea móvil Nextphone","Oferta completa (móvil + fijo + internet)"))))</f>
        <v/>
      </c>
      <c r="Q1872">
        <f>$F1872+$H1872+$L1872</f>
        <v/>
      </c>
      <c r="R1872">
        <f>IFERROR(VLOOKUP($A1872,Registros!$B$2:$G$6000,6,0),IFERROR(VLOOKUP($D1872,Winback!$B$2:$C$300,2,0),""))</f>
        <v/>
      </c>
      <c r="S1872">
        <f>IF($E1872=1,"NP","")&amp;IF($G1872=1,"+MOV","")&amp;IF($I1872=1,"+CS","")&amp;IF($K1872=1,"+WB","")</f>
        <v/>
      </c>
      <c r="T1872">
        <f>$E1872+$G1872+$I1872+$K1872</f>
        <v/>
      </c>
    </row>
    <row r="1873">
      <c r="A1873" t="inlineStr">
        <is>
          <t>334161670000</t>
        </is>
      </c>
      <c r="B1873" t="inlineStr">
        <is>
          <t>33416167</t>
        </is>
      </c>
      <c r="C1873" t="inlineStr">
        <is>
          <t>AurelioVasquezMoreno</t>
        </is>
      </c>
      <c r="D1873" t="inlineStr">
        <is>
          <t>AURELIOVASQUEZMORENO</t>
        </is>
      </c>
      <c r="E1873">
        <f>IF(COUNTIFS(Registros!$A$2:$A$6000,"NP",Registros!$B$2:$B$6000,$A1873)&gt;0,1,0)</f>
        <v/>
      </c>
      <c r="F1873">
        <f>IF($E1873=1,SUMIFS(Registros!$F$2:$F$6000,Registros!$A$2:$A$6000,"NP",Registros!$B$2:$B$6000,$A1873),0)</f>
        <v/>
      </c>
      <c r="G1873">
        <f>IF(COUNTIFS(Registros!$A$2:$A$6000,"MOV",Registros!$B$2:$B$6000,$A1873)&gt;0,1,0)</f>
        <v/>
      </c>
      <c r="H1873">
        <f>IF($G1873=1,SUMIFS(Registros!$F$2:$F$6000,Registros!$A$2:$A$6000,"MOV",Registros!$B$2:$B$6000,$A1873),0)</f>
        <v/>
      </c>
      <c r="I1873">
        <f>IF(COUNTIFS(Registros!$A$2:$A$6000,"CS",Registros!$B$2:$B$6000,$A1873)&gt;0,1,0)</f>
        <v/>
      </c>
      <c r="J1873">
        <f>IF($I1873=1,SUMIFS(Registros!$I$2:$I$6000,Registros!$A$2:$A$6000,"CS",Registros!$B$2:$B$6000,$A1873),0)</f>
        <v/>
      </c>
      <c r="K1873">
        <f>IF(COUNTIFS(Winback!$K$2:$K$300,$D1873)&gt;0,1,0)</f>
        <v/>
      </c>
      <c r="L1873">
        <f>IF(AND($K1873=1,LEFT($A1873,3)="WB-"),SUMIFS(Winback!$D$2:$D$300,Winback!$K$2:$K$300,$D1873),0)</f>
        <v/>
      </c>
      <c r="M1873">
        <f>IF(OR($E1873=1,$G1873=1,SUMIFS(Registros!$J$2:$J$6000,Registros!$B$2:$B$6000,$A1873)&gt;0),1,0)</f>
        <v/>
      </c>
      <c r="N1873">
        <f>IF($J1873&gt;0,1,IF(COUNTIFS(Registros!$A$2:$A$6000,"CS",Registros!$B$2:$B$6000,$A1873,Registros!$K$2:$K$6000,"&lt;&gt;")&gt;0,1,0))</f>
        <v/>
      </c>
      <c r="O1873">
        <f>IF(AND($K1873=1,$E1873=0,$G1873=0,$I1873=0),"WINBACK",IF(AND($M1873=1,$N1873&gt;0),"CONVERGENTE",IF($M1873=1,"SOLO MÓVIL",IF($N1873&gt;0,"SOLO FIJO / INTERNET","SIN SERVICIOS"))))</f>
        <v/>
      </c>
      <c r="P1873">
        <f>IF($O1873="WINBACK","Recuperar (winback)",IF($O1873="CONVERGENTE","Upgrade / más líneas",IF($O1873="SOLO MÓVIL","Ofrecer fijo + internet (FLBBTV)",IF($O1873="SOLO FIJO / INTERNET","Ofrecer línea móvil Nextphone","Oferta completa (móvil + fijo + internet)"))))</f>
        <v/>
      </c>
      <c r="Q1873">
        <f>$F1873+$H1873+$L1873</f>
        <v/>
      </c>
      <c r="R1873">
        <f>IFERROR(VLOOKUP($A1873,Registros!$B$2:$G$6000,6,0),IFERROR(VLOOKUP($D1873,Winback!$B$2:$C$300,2,0),""))</f>
        <v/>
      </c>
      <c r="S1873">
        <f>IF($E1873=1,"NP","")&amp;IF($G1873=1,"+MOV","")&amp;IF($I1873=1,"+CS","")&amp;IF($K1873=1,"+WB","")</f>
        <v/>
      </c>
      <c r="T1873">
        <f>$E1873+$G1873+$I1873+$K1873</f>
        <v/>
      </c>
    </row>
    <row r="1874">
      <c r="A1874" t="inlineStr">
        <is>
          <t>322391400100</t>
        </is>
      </c>
      <c r="B1874" t="inlineStr">
        <is>
          <t>32239140</t>
        </is>
      </c>
      <c r="C1874" t="inlineStr">
        <is>
          <t>REPRESENTACIO</t>
        </is>
      </c>
      <c r="D1874" t="inlineStr">
        <is>
          <t>REPRESENTACIO</t>
        </is>
      </c>
      <c r="E1874">
        <f>IF(COUNTIFS(Registros!$A$2:$A$6000,"NP",Registros!$B$2:$B$6000,$A1874)&gt;0,1,0)</f>
        <v/>
      </c>
      <c r="F1874">
        <f>IF($E1874=1,SUMIFS(Registros!$F$2:$F$6000,Registros!$A$2:$A$6000,"NP",Registros!$B$2:$B$6000,$A1874),0)</f>
        <v/>
      </c>
      <c r="G1874">
        <f>IF(COUNTIFS(Registros!$A$2:$A$6000,"MOV",Registros!$B$2:$B$6000,$A1874)&gt;0,1,0)</f>
        <v/>
      </c>
      <c r="H1874">
        <f>IF($G1874=1,SUMIFS(Registros!$F$2:$F$6000,Registros!$A$2:$A$6000,"MOV",Registros!$B$2:$B$6000,$A1874),0)</f>
        <v/>
      </c>
      <c r="I1874">
        <f>IF(COUNTIFS(Registros!$A$2:$A$6000,"CS",Registros!$B$2:$B$6000,$A1874)&gt;0,1,0)</f>
        <v/>
      </c>
      <c r="J1874">
        <f>IF($I1874=1,SUMIFS(Registros!$I$2:$I$6000,Registros!$A$2:$A$6000,"CS",Registros!$B$2:$B$6000,$A1874),0)</f>
        <v/>
      </c>
      <c r="K1874">
        <f>IF(COUNTIFS(Winback!$K$2:$K$300,$D1874)&gt;0,1,0)</f>
        <v/>
      </c>
      <c r="L1874">
        <f>IF(AND($K1874=1,LEFT($A1874,3)="WB-"),SUMIFS(Winback!$D$2:$D$300,Winback!$K$2:$K$300,$D1874),0)</f>
        <v/>
      </c>
      <c r="M1874">
        <f>IF(OR($E1874=1,$G1874=1,SUMIFS(Registros!$J$2:$J$6000,Registros!$B$2:$B$6000,$A1874)&gt;0),1,0)</f>
        <v/>
      </c>
      <c r="N1874">
        <f>IF($J1874&gt;0,1,IF(COUNTIFS(Registros!$A$2:$A$6000,"CS",Registros!$B$2:$B$6000,$A1874,Registros!$K$2:$K$6000,"&lt;&gt;")&gt;0,1,0))</f>
        <v/>
      </c>
      <c r="O1874">
        <f>IF(AND($K1874=1,$E1874=0,$G1874=0,$I1874=0),"WINBACK",IF(AND($M1874=1,$N1874&gt;0),"CONVERGENTE",IF($M1874=1,"SOLO MÓVIL",IF($N1874&gt;0,"SOLO FIJO / INTERNET","SIN SERVICIOS"))))</f>
        <v/>
      </c>
      <c r="P1874">
        <f>IF($O1874="WINBACK","Recuperar (winback)",IF($O1874="CONVERGENTE","Upgrade / más líneas",IF($O1874="SOLO MÓVIL","Ofrecer fijo + internet (FLBBTV)",IF($O1874="SOLO FIJO / INTERNET","Ofrecer línea móvil Nextphone","Oferta completa (móvil + fijo + internet)"))))</f>
        <v/>
      </c>
      <c r="Q1874">
        <f>$F1874+$H1874+$L1874</f>
        <v/>
      </c>
      <c r="R1874">
        <f>IFERROR(VLOOKUP($A1874,Registros!$B$2:$G$6000,6,0),IFERROR(VLOOKUP($D1874,Winback!$B$2:$C$300,2,0),""))</f>
        <v/>
      </c>
      <c r="S1874">
        <f>IF($E1874=1,"NP","")&amp;IF($G1874=1,"+MOV","")&amp;IF($I1874=1,"+CS","")&amp;IF($K1874=1,"+WB","")</f>
        <v/>
      </c>
      <c r="T1874">
        <f>$E1874+$G1874+$I1874+$K1874</f>
        <v/>
      </c>
    </row>
    <row r="1875">
      <c r="A1875" t="inlineStr">
        <is>
          <t>349452470000</t>
        </is>
      </c>
      <c r="B1875" t="inlineStr">
        <is>
          <t>34945247</t>
        </is>
      </c>
      <c r="C1875" t="inlineStr">
        <is>
          <t>LUCINDA ESCUDERO</t>
        </is>
      </c>
      <c r="D1875" t="inlineStr">
        <is>
          <t>LUCINDAESCUDERO</t>
        </is>
      </c>
      <c r="E1875">
        <f>IF(COUNTIFS(Registros!$A$2:$A$6000,"NP",Registros!$B$2:$B$6000,$A1875)&gt;0,1,0)</f>
        <v/>
      </c>
      <c r="F1875">
        <f>IF($E1875=1,SUMIFS(Registros!$F$2:$F$6000,Registros!$A$2:$A$6000,"NP",Registros!$B$2:$B$6000,$A1875),0)</f>
        <v/>
      </c>
      <c r="G1875">
        <f>IF(COUNTIFS(Registros!$A$2:$A$6000,"MOV",Registros!$B$2:$B$6000,$A1875)&gt;0,1,0)</f>
        <v/>
      </c>
      <c r="H1875">
        <f>IF($G1875=1,SUMIFS(Registros!$F$2:$F$6000,Registros!$A$2:$A$6000,"MOV",Registros!$B$2:$B$6000,$A1875),0)</f>
        <v/>
      </c>
      <c r="I1875">
        <f>IF(COUNTIFS(Registros!$A$2:$A$6000,"CS",Registros!$B$2:$B$6000,$A1875)&gt;0,1,0)</f>
        <v/>
      </c>
      <c r="J1875">
        <f>IF($I1875=1,SUMIFS(Registros!$I$2:$I$6000,Registros!$A$2:$A$6000,"CS",Registros!$B$2:$B$6000,$A1875),0)</f>
        <v/>
      </c>
      <c r="K1875">
        <f>IF(COUNTIFS(Winback!$K$2:$K$300,$D1875)&gt;0,1,0)</f>
        <v/>
      </c>
      <c r="L1875">
        <f>IF(AND($K1875=1,LEFT($A1875,3)="WB-"),SUMIFS(Winback!$D$2:$D$300,Winback!$K$2:$K$300,$D1875),0)</f>
        <v/>
      </c>
      <c r="M1875">
        <f>IF(OR($E1875=1,$G1875=1,SUMIFS(Registros!$J$2:$J$6000,Registros!$B$2:$B$6000,$A1875)&gt;0),1,0)</f>
        <v/>
      </c>
      <c r="N1875">
        <f>IF($J1875&gt;0,1,IF(COUNTIFS(Registros!$A$2:$A$6000,"CS",Registros!$B$2:$B$6000,$A1875,Registros!$K$2:$K$6000,"&lt;&gt;")&gt;0,1,0))</f>
        <v/>
      </c>
      <c r="O1875">
        <f>IF(AND($K1875=1,$E1875=0,$G1875=0,$I1875=0),"WINBACK",IF(AND($M1875=1,$N1875&gt;0),"CONVERGENTE",IF($M1875=1,"SOLO MÓVIL",IF($N1875&gt;0,"SOLO FIJO / INTERNET","SIN SERVICIOS"))))</f>
        <v/>
      </c>
      <c r="P1875">
        <f>IF($O1875="WINBACK","Recuperar (winback)",IF($O1875="CONVERGENTE","Upgrade / más líneas",IF($O1875="SOLO MÓVIL","Ofrecer fijo + internet (FLBBTV)",IF($O1875="SOLO FIJO / INTERNET","Ofrecer línea móvil Nextphone","Oferta completa (móvil + fijo + internet)"))))</f>
        <v/>
      </c>
      <c r="Q1875">
        <f>$F1875+$H1875+$L1875</f>
        <v/>
      </c>
      <c r="R1875">
        <f>IFERROR(VLOOKUP($A1875,Registros!$B$2:$G$6000,6,0),IFERROR(VLOOKUP($D1875,Winback!$B$2:$C$300,2,0),""))</f>
        <v/>
      </c>
      <c r="S1875">
        <f>IF($E1875=1,"NP","")&amp;IF($G1875=1,"+MOV","")&amp;IF($I1875=1,"+CS","")&amp;IF($K1875=1,"+WB","")</f>
        <v/>
      </c>
      <c r="T1875">
        <f>$E1875+$G1875+$I1875+$K1875</f>
        <v/>
      </c>
    </row>
    <row r="1876">
      <c r="A1876" t="inlineStr">
        <is>
          <t>362016630000</t>
        </is>
      </c>
      <c r="B1876" t="inlineStr">
        <is>
          <t>36201663</t>
        </is>
      </c>
      <c r="C1876" t="inlineStr">
        <is>
          <t>ROSENDO ORTEGA</t>
        </is>
      </c>
      <c r="D1876" t="inlineStr">
        <is>
          <t>ROSENDOORTEGA</t>
        </is>
      </c>
      <c r="E1876">
        <f>IF(COUNTIFS(Registros!$A$2:$A$6000,"NP",Registros!$B$2:$B$6000,$A1876)&gt;0,1,0)</f>
        <v/>
      </c>
      <c r="F1876">
        <f>IF($E1876=1,SUMIFS(Registros!$F$2:$F$6000,Registros!$A$2:$A$6000,"NP",Registros!$B$2:$B$6000,$A1876),0)</f>
        <v/>
      </c>
      <c r="G1876">
        <f>IF(COUNTIFS(Registros!$A$2:$A$6000,"MOV",Registros!$B$2:$B$6000,$A1876)&gt;0,1,0)</f>
        <v/>
      </c>
      <c r="H1876">
        <f>IF($G1876=1,SUMIFS(Registros!$F$2:$F$6000,Registros!$A$2:$A$6000,"MOV",Registros!$B$2:$B$6000,$A1876),0)</f>
        <v/>
      </c>
      <c r="I1876">
        <f>IF(COUNTIFS(Registros!$A$2:$A$6000,"CS",Registros!$B$2:$B$6000,$A1876)&gt;0,1,0)</f>
        <v/>
      </c>
      <c r="J1876">
        <f>IF($I1876=1,SUMIFS(Registros!$I$2:$I$6000,Registros!$A$2:$A$6000,"CS",Registros!$B$2:$B$6000,$A1876),0)</f>
        <v/>
      </c>
      <c r="K1876">
        <f>IF(COUNTIFS(Winback!$K$2:$K$300,$D1876)&gt;0,1,0)</f>
        <v/>
      </c>
      <c r="L1876">
        <f>IF(AND($K1876=1,LEFT($A1876,3)="WB-"),SUMIFS(Winback!$D$2:$D$300,Winback!$K$2:$K$300,$D1876),0)</f>
        <v/>
      </c>
      <c r="M1876">
        <f>IF(OR($E1876=1,$G1876=1,SUMIFS(Registros!$J$2:$J$6000,Registros!$B$2:$B$6000,$A1876)&gt;0),1,0)</f>
        <v/>
      </c>
      <c r="N1876">
        <f>IF($J1876&gt;0,1,IF(COUNTIFS(Registros!$A$2:$A$6000,"CS",Registros!$B$2:$B$6000,$A1876,Registros!$K$2:$K$6000,"&lt;&gt;")&gt;0,1,0))</f>
        <v/>
      </c>
      <c r="O1876">
        <f>IF(AND($K1876=1,$E1876=0,$G1876=0,$I1876=0),"WINBACK",IF(AND($M1876=1,$N1876&gt;0),"CONVERGENTE",IF($M1876=1,"SOLO MÓVIL",IF($N1876&gt;0,"SOLO FIJO / INTERNET","SIN SERVICIOS"))))</f>
        <v/>
      </c>
      <c r="P1876">
        <f>IF($O1876="WINBACK","Recuperar (winback)",IF($O1876="CONVERGENTE","Upgrade / más líneas",IF($O1876="SOLO MÓVIL","Ofrecer fijo + internet (FLBBTV)",IF($O1876="SOLO FIJO / INTERNET","Ofrecer línea móvil Nextphone","Oferta completa (móvil + fijo + internet)"))))</f>
        <v/>
      </c>
      <c r="Q1876">
        <f>$F1876+$H1876+$L1876</f>
        <v/>
      </c>
      <c r="R1876">
        <f>IFERROR(VLOOKUP($A1876,Registros!$B$2:$G$6000,6,0),IFERROR(VLOOKUP($D1876,Winback!$B$2:$C$300,2,0),""))</f>
        <v/>
      </c>
      <c r="S1876">
        <f>IF($E1876=1,"NP","")&amp;IF($G1876=1,"+MOV","")&amp;IF($I1876=1,"+CS","")&amp;IF($K1876=1,"+WB","")</f>
        <v/>
      </c>
      <c r="T1876">
        <f>$E1876+$G1876+$I1876+$K1876</f>
        <v/>
      </c>
    </row>
    <row r="1877">
      <c r="A1877" t="inlineStr">
        <is>
          <t>312228610000</t>
        </is>
      </c>
      <c r="B1877" t="inlineStr">
        <is>
          <t>31222861</t>
        </is>
      </c>
      <c r="C1877" t="inlineStr">
        <is>
          <t>DESARROLLOS HIDROELE -</t>
        </is>
      </c>
      <c r="D1877" t="inlineStr">
        <is>
          <t>DESARROLLOSHIDROELE</t>
        </is>
      </c>
      <c r="E1877">
        <f>IF(COUNTIFS(Registros!$A$2:$A$6000,"NP",Registros!$B$2:$B$6000,$A1877)&gt;0,1,0)</f>
        <v/>
      </c>
      <c r="F1877">
        <f>IF($E1877=1,SUMIFS(Registros!$F$2:$F$6000,Registros!$A$2:$A$6000,"NP",Registros!$B$2:$B$6000,$A1877),0)</f>
        <v/>
      </c>
      <c r="G1877">
        <f>IF(COUNTIFS(Registros!$A$2:$A$6000,"MOV",Registros!$B$2:$B$6000,$A1877)&gt;0,1,0)</f>
        <v/>
      </c>
      <c r="H1877">
        <f>IF($G1877=1,SUMIFS(Registros!$F$2:$F$6000,Registros!$A$2:$A$6000,"MOV",Registros!$B$2:$B$6000,$A1877),0)</f>
        <v/>
      </c>
      <c r="I1877">
        <f>IF(COUNTIFS(Registros!$A$2:$A$6000,"CS",Registros!$B$2:$B$6000,$A1877)&gt;0,1,0)</f>
        <v/>
      </c>
      <c r="J1877">
        <f>IF($I1877=1,SUMIFS(Registros!$I$2:$I$6000,Registros!$A$2:$A$6000,"CS",Registros!$B$2:$B$6000,$A1877),0)</f>
        <v/>
      </c>
      <c r="K1877">
        <f>IF(COUNTIFS(Winback!$K$2:$K$300,$D1877)&gt;0,1,0)</f>
        <v/>
      </c>
      <c r="L1877">
        <f>IF(AND($K1877=1,LEFT($A1877,3)="WB-"),SUMIFS(Winback!$D$2:$D$300,Winback!$K$2:$K$300,$D1877),0)</f>
        <v/>
      </c>
      <c r="M1877">
        <f>IF(OR($E1877=1,$G1877=1,SUMIFS(Registros!$J$2:$J$6000,Registros!$B$2:$B$6000,$A1877)&gt;0),1,0)</f>
        <v/>
      </c>
      <c r="N1877">
        <f>IF($J1877&gt;0,1,IF(COUNTIFS(Registros!$A$2:$A$6000,"CS",Registros!$B$2:$B$6000,$A1877,Registros!$K$2:$K$6000,"&lt;&gt;")&gt;0,1,0))</f>
        <v/>
      </c>
      <c r="O1877">
        <f>IF(AND($K1877=1,$E1877=0,$G1877=0,$I1877=0),"WINBACK",IF(AND($M1877=1,$N1877&gt;0),"CONVERGENTE",IF($M1877=1,"SOLO MÓVIL",IF($N1877&gt;0,"SOLO FIJO / INTERNET","SIN SERVICIOS"))))</f>
        <v/>
      </c>
      <c r="P1877">
        <f>IF($O1877="WINBACK","Recuperar (winback)",IF($O1877="CONVERGENTE","Upgrade / más líneas",IF($O1877="SOLO MÓVIL","Ofrecer fijo + internet (FLBBTV)",IF($O1877="SOLO FIJO / INTERNET","Ofrecer línea móvil Nextphone","Oferta completa (móvil + fijo + internet)"))))</f>
        <v/>
      </c>
      <c r="Q1877">
        <f>$F1877+$H1877+$L1877</f>
        <v/>
      </c>
      <c r="R1877">
        <f>IFERROR(VLOOKUP($A1877,Registros!$B$2:$G$6000,6,0),IFERROR(VLOOKUP($D1877,Winback!$B$2:$C$300,2,0),""))</f>
        <v/>
      </c>
      <c r="S1877">
        <f>IF($E1877=1,"NP","")&amp;IF($G1877=1,"+MOV","")&amp;IF($I1877=1,"+CS","")&amp;IF($K1877=1,"+WB","")</f>
        <v/>
      </c>
      <c r="T1877">
        <f>$E1877+$G1877+$I1877+$K1877</f>
        <v/>
      </c>
    </row>
    <row r="1878">
      <c r="A1878" t="inlineStr">
        <is>
          <t>327154600000</t>
        </is>
      </c>
      <c r="B1878" t="inlineStr">
        <is>
          <t>32715460</t>
        </is>
      </c>
      <c r="C1878" t="inlineStr">
        <is>
          <t>DESARROLLOS H</t>
        </is>
      </c>
      <c r="D1878" t="inlineStr">
        <is>
          <t>DESARROLLOSH</t>
        </is>
      </c>
      <c r="E1878">
        <f>IF(COUNTIFS(Registros!$A$2:$A$6000,"NP",Registros!$B$2:$B$6000,$A1878)&gt;0,1,0)</f>
        <v/>
      </c>
      <c r="F1878">
        <f>IF($E1878=1,SUMIFS(Registros!$F$2:$F$6000,Registros!$A$2:$A$6000,"NP",Registros!$B$2:$B$6000,$A1878),0)</f>
        <v/>
      </c>
      <c r="G1878">
        <f>IF(COUNTIFS(Registros!$A$2:$A$6000,"MOV",Registros!$B$2:$B$6000,$A1878)&gt;0,1,0)</f>
        <v/>
      </c>
      <c r="H1878">
        <f>IF($G1878=1,SUMIFS(Registros!$F$2:$F$6000,Registros!$A$2:$A$6000,"MOV",Registros!$B$2:$B$6000,$A1878),0)</f>
        <v/>
      </c>
      <c r="I1878">
        <f>IF(COUNTIFS(Registros!$A$2:$A$6000,"CS",Registros!$B$2:$B$6000,$A1878)&gt;0,1,0)</f>
        <v/>
      </c>
      <c r="J1878">
        <f>IF($I1878=1,SUMIFS(Registros!$I$2:$I$6000,Registros!$A$2:$A$6000,"CS",Registros!$B$2:$B$6000,$A1878),0)</f>
        <v/>
      </c>
      <c r="K1878">
        <f>IF(COUNTIFS(Winback!$K$2:$K$300,$D1878)&gt;0,1,0)</f>
        <v/>
      </c>
      <c r="L1878">
        <f>IF(AND($K1878=1,LEFT($A1878,3)="WB-"),SUMIFS(Winback!$D$2:$D$300,Winback!$K$2:$K$300,$D1878),0)</f>
        <v/>
      </c>
      <c r="M1878">
        <f>IF(OR($E1878=1,$G1878=1,SUMIFS(Registros!$J$2:$J$6000,Registros!$B$2:$B$6000,$A1878)&gt;0),1,0)</f>
        <v/>
      </c>
      <c r="N1878">
        <f>IF($J1878&gt;0,1,IF(COUNTIFS(Registros!$A$2:$A$6000,"CS",Registros!$B$2:$B$6000,$A1878,Registros!$K$2:$K$6000,"&lt;&gt;")&gt;0,1,0))</f>
        <v/>
      </c>
      <c r="O1878">
        <f>IF(AND($K1878=1,$E1878=0,$G1878=0,$I1878=0),"WINBACK",IF(AND($M1878=1,$N1878&gt;0),"CONVERGENTE",IF($M1878=1,"SOLO MÓVIL",IF($N1878&gt;0,"SOLO FIJO / INTERNET","SIN SERVICIOS"))))</f>
        <v/>
      </c>
      <c r="P1878">
        <f>IF($O1878="WINBACK","Recuperar (winback)",IF($O1878="CONVERGENTE","Upgrade / más líneas",IF($O1878="SOLO MÓVIL","Ofrecer fijo + internet (FLBBTV)",IF($O1878="SOLO FIJO / INTERNET","Ofrecer línea móvil Nextphone","Oferta completa (móvil + fijo + internet)"))))</f>
        <v/>
      </c>
      <c r="Q1878">
        <f>$F1878+$H1878+$L1878</f>
        <v/>
      </c>
      <c r="R1878">
        <f>IFERROR(VLOOKUP($A1878,Registros!$B$2:$G$6000,6,0),IFERROR(VLOOKUP($D1878,Winback!$B$2:$C$300,2,0),""))</f>
        <v/>
      </c>
      <c r="S1878">
        <f>IF($E1878=1,"NP","")&amp;IF($G1878=1,"+MOV","")&amp;IF($I1878=1,"+CS","")&amp;IF($K1878=1,"+WB","")</f>
        <v/>
      </c>
      <c r="T1878">
        <f>$E1878+$G1878+$I1878+$K1878</f>
        <v/>
      </c>
    </row>
    <row r="1879">
      <c r="A1879" t="inlineStr">
        <is>
          <t>312209310000</t>
        </is>
      </c>
      <c r="B1879" t="inlineStr">
        <is>
          <t>31220931</t>
        </is>
      </c>
      <c r="C1879" t="inlineStr">
        <is>
          <t>IMPORTADORA PANAMA, S.A. -</t>
        </is>
      </c>
      <c r="D1879" t="inlineStr">
        <is>
          <t>IMPORTADORAPANAMASA</t>
        </is>
      </c>
      <c r="E1879">
        <f>IF(COUNTIFS(Registros!$A$2:$A$6000,"NP",Registros!$B$2:$B$6000,$A1879)&gt;0,1,0)</f>
        <v/>
      </c>
      <c r="F1879">
        <f>IF($E1879=1,SUMIFS(Registros!$F$2:$F$6000,Registros!$A$2:$A$6000,"NP",Registros!$B$2:$B$6000,$A1879),0)</f>
        <v/>
      </c>
      <c r="G1879">
        <f>IF(COUNTIFS(Registros!$A$2:$A$6000,"MOV",Registros!$B$2:$B$6000,$A1879)&gt;0,1,0)</f>
        <v/>
      </c>
      <c r="H1879">
        <f>IF($G1879=1,SUMIFS(Registros!$F$2:$F$6000,Registros!$A$2:$A$6000,"MOV",Registros!$B$2:$B$6000,$A1879),0)</f>
        <v/>
      </c>
      <c r="I1879">
        <f>IF(COUNTIFS(Registros!$A$2:$A$6000,"CS",Registros!$B$2:$B$6000,$A1879)&gt;0,1,0)</f>
        <v/>
      </c>
      <c r="J1879">
        <f>IF($I1879=1,SUMIFS(Registros!$I$2:$I$6000,Registros!$A$2:$A$6000,"CS",Registros!$B$2:$B$6000,$A1879),0)</f>
        <v/>
      </c>
      <c r="K1879">
        <f>IF(COUNTIFS(Winback!$K$2:$K$300,$D1879)&gt;0,1,0)</f>
        <v/>
      </c>
      <c r="L1879">
        <f>IF(AND($K1879=1,LEFT($A1879,3)="WB-"),SUMIFS(Winback!$D$2:$D$300,Winback!$K$2:$K$300,$D1879),0)</f>
        <v/>
      </c>
      <c r="M1879">
        <f>IF(OR($E1879=1,$G1879=1,SUMIFS(Registros!$J$2:$J$6000,Registros!$B$2:$B$6000,$A1879)&gt;0),1,0)</f>
        <v/>
      </c>
      <c r="N1879">
        <f>IF($J1879&gt;0,1,IF(COUNTIFS(Registros!$A$2:$A$6000,"CS",Registros!$B$2:$B$6000,$A1879,Registros!$K$2:$K$6000,"&lt;&gt;")&gt;0,1,0))</f>
        <v/>
      </c>
      <c r="O1879">
        <f>IF(AND($K1879=1,$E1879=0,$G1879=0,$I1879=0),"WINBACK",IF(AND($M1879=1,$N1879&gt;0),"CONVERGENTE",IF($M1879=1,"SOLO MÓVIL",IF($N1879&gt;0,"SOLO FIJO / INTERNET","SIN SERVICIOS"))))</f>
        <v/>
      </c>
      <c r="P1879">
        <f>IF($O1879="WINBACK","Recuperar (winback)",IF($O1879="CONVERGENTE","Upgrade / más líneas",IF($O1879="SOLO MÓVIL","Ofrecer fijo + internet (FLBBTV)",IF($O1879="SOLO FIJO / INTERNET","Ofrecer línea móvil Nextphone","Oferta completa (móvil + fijo + internet)"))))</f>
        <v/>
      </c>
      <c r="Q1879">
        <f>$F1879+$H1879+$L1879</f>
        <v/>
      </c>
      <c r="R1879">
        <f>IFERROR(VLOOKUP($A1879,Registros!$B$2:$G$6000,6,0),IFERROR(VLOOKUP($D1879,Winback!$B$2:$C$300,2,0),""))</f>
        <v/>
      </c>
      <c r="S1879">
        <f>IF($E1879=1,"NP","")&amp;IF($G1879=1,"+MOV","")&amp;IF($I1879=1,"+CS","")&amp;IF($K1879=1,"+WB","")</f>
        <v/>
      </c>
      <c r="T1879">
        <f>$E1879+$G1879+$I1879+$K1879</f>
        <v/>
      </c>
    </row>
    <row r="1880">
      <c r="A1880" t="inlineStr">
        <is>
          <t>312193600000</t>
        </is>
      </c>
      <c r="B1880" t="inlineStr">
        <is>
          <t>31219360</t>
        </is>
      </c>
      <c r="C1880" t="inlineStr">
        <is>
          <t>IMPORTADORA PANAMA, S.A. 1</t>
        </is>
      </c>
      <c r="D1880" t="inlineStr">
        <is>
          <t>IMPORTADORAPANAMASA1</t>
        </is>
      </c>
      <c r="E1880">
        <f>IF(COUNTIFS(Registros!$A$2:$A$6000,"NP",Registros!$B$2:$B$6000,$A1880)&gt;0,1,0)</f>
        <v/>
      </c>
      <c r="F1880">
        <f>IF($E1880=1,SUMIFS(Registros!$F$2:$F$6000,Registros!$A$2:$A$6000,"NP",Registros!$B$2:$B$6000,$A1880),0)</f>
        <v/>
      </c>
      <c r="G1880">
        <f>IF(COUNTIFS(Registros!$A$2:$A$6000,"MOV",Registros!$B$2:$B$6000,$A1880)&gt;0,1,0)</f>
        <v/>
      </c>
      <c r="H1880">
        <f>IF($G1880=1,SUMIFS(Registros!$F$2:$F$6000,Registros!$A$2:$A$6000,"MOV",Registros!$B$2:$B$6000,$A1880),0)</f>
        <v/>
      </c>
      <c r="I1880">
        <f>IF(COUNTIFS(Registros!$A$2:$A$6000,"CS",Registros!$B$2:$B$6000,$A1880)&gt;0,1,0)</f>
        <v/>
      </c>
      <c r="J1880">
        <f>IF($I1880=1,SUMIFS(Registros!$I$2:$I$6000,Registros!$A$2:$A$6000,"CS",Registros!$B$2:$B$6000,$A1880),0)</f>
        <v/>
      </c>
      <c r="K1880">
        <f>IF(COUNTIFS(Winback!$K$2:$K$300,$D1880)&gt;0,1,0)</f>
        <v/>
      </c>
      <c r="L1880">
        <f>IF(AND($K1880=1,LEFT($A1880,3)="WB-"),SUMIFS(Winback!$D$2:$D$300,Winback!$K$2:$K$300,$D1880),0)</f>
        <v/>
      </c>
      <c r="M1880">
        <f>IF(OR($E1880=1,$G1880=1,SUMIFS(Registros!$J$2:$J$6000,Registros!$B$2:$B$6000,$A1880)&gt;0),1,0)</f>
        <v/>
      </c>
      <c r="N1880">
        <f>IF($J1880&gt;0,1,IF(COUNTIFS(Registros!$A$2:$A$6000,"CS",Registros!$B$2:$B$6000,$A1880,Registros!$K$2:$K$6000,"&lt;&gt;")&gt;0,1,0))</f>
        <v/>
      </c>
      <c r="O1880">
        <f>IF(AND($K1880=1,$E1880=0,$G1880=0,$I1880=0),"WINBACK",IF(AND($M1880=1,$N1880&gt;0),"CONVERGENTE",IF($M1880=1,"SOLO MÓVIL",IF($N1880&gt;0,"SOLO FIJO / INTERNET","SIN SERVICIOS"))))</f>
        <v/>
      </c>
      <c r="P1880">
        <f>IF($O1880="WINBACK","Recuperar (winback)",IF($O1880="CONVERGENTE","Upgrade / más líneas",IF($O1880="SOLO MÓVIL","Ofrecer fijo + internet (FLBBTV)",IF($O1880="SOLO FIJO / INTERNET","Ofrecer línea móvil Nextphone","Oferta completa (móvil + fijo + internet)"))))</f>
        <v/>
      </c>
      <c r="Q1880">
        <f>$F1880+$H1880+$L1880</f>
        <v/>
      </c>
      <c r="R1880">
        <f>IFERROR(VLOOKUP($A1880,Registros!$B$2:$G$6000,6,0),IFERROR(VLOOKUP($D1880,Winback!$B$2:$C$300,2,0),""))</f>
        <v/>
      </c>
      <c r="S1880">
        <f>IF($E1880=1,"NP","")&amp;IF($G1880=1,"+MOV","")&amp;IF($I1880=1,"+CS","")&amp;IF($K1880=1,"+WB","")</f>
        <v/>
      </c>
      <c r="T1880">
        <f>$E1880+$G1880+$I1880+$K1880</f>
        <v/>
      </c>
    </row>
    <row r="1881">
      <c r="A1881" t="inlineStr">
        <is>
          <t>312193610000</t>
        </is>
      </c>
      <c r="B1881" t="inlineStr">
        <is>
          <t>31219361</t>
        </is>
      </c>
      <c r="C1881" t="inlineStr">
        <is>
          <t>IMPORTADORA PANAMA, S.A. 3</t>
        </is>
      </c>
      <c r="D1881" t="inlineStr">
        <is>
          <t>IMPORTADORAPANAMASA3</t>
        </is>
      </c>
      <c r="E1881">
        <f>IF(COUNTIFS(Registros!$A$2:$A$6000,"NP",Registros!$B$2:$B$6000,$A1881)&gt;0,1,0)</f>
        <v/>
      </c>
      <c r="F1881">
        <f>IF($E1881=1,SUMIFS(Registros!$F$2:$F$6000,Registros!$A$2:$A$6000,"NP",Registros!$B$2:$B$6000,$A1881),0)</f>
        <v/>
      </c>
      <c r="G1881">
        <f>IF(COUNTIFS(Registros!$A$2:$A$6000,"MOV",Registros!$B$2:$B$6000,$A1881)&gt;0,1,0)</f>
        <v/>
      </c>
      <c r="H1881">
        <f>IF($G1881=1,SUMIFS(Registros!$F$2:$F$6000,Registros!$A$2:$A$6000,"MOV",Registros!$B$2:$B$6000,$A1881),0)</f>
        <v/>
      </c>
      <c r="I1881">
        <f>IF(COUNTIFS(Registros!$A$2:$A$6000,"CS",Registros!$B$2:$B$6000,$A1881)&gt;0,1,0)</f>
        <v/>
      </c>
      <c r="J1881">
        <f>IF($I1881=1,SUMIFS(Registros!$I$2:$I$6000,Registros!$A$2:$A$6000,"CS",Registros!$B$2:$B$6000,$A1881),0)</f>
        <v/>
      </c>
      <c r="K1881">
        <f>IF(COUNTIFS(Winback!$K$2:$K$300,$D1881)&gt;0,1,0)</f>
        <v/>
      </c>
      <c r="L1881">
        <f>IF(AND($K1881=1,LEFT($A1881,3)="WB-"),SUMIFS(Winback!$D$2:$D$300,Winback!$K$2:$K$300,$D1881),0)</f>
        <v/>
      </c>
      <c r="M1881">
        <f>IF(OR($E1881=1,$G1881=1,SUMIFS(Registros!$J$2:$J$6000,Registros!$B$2:$B$6000,$A1881)&gt;0),1,0)</f>
        <v/>
      </c>
      <c r="N1881">
        <f>IF($J1881&gt;0,1,IF(COUNTIFS(Registros!$A$2:$A$6000,"CS",Registros!$B$2:$B$6000,$A1881,Registros!$K$2:$K$6000,"&lt;&gt;")&gt;0,1,0))</f>
        <v/>
      </c>
      <c r="O1881">
        <f>IF(AND($K1881=1,$E1881=0,$G1881=0,$I1881=0),"WINBACK",IF(AND($M1881=1,$N1881&gt;0),"CONVERGENTE",IF($M1881=1,"SOLO MÓVIL",IF($N1881&gt;0,"SOLO FIJO / INTERNET","SIN SERVICIOS"))))</f>
        <v/>
      </c>
      <c r="P1881">
        <f>IF($O1881="WINBACK","Recuperar (winback)",IF($O1881="CONVERGENTE","Upgrade / más líneas",IF($O1881="SOLO MÓVIL","Ofrecer fijo + internet (FLBBTV)",IF($O1881="SOLO FIJO / INTERNET","Ofrecer línea móvil Nextphone","Oferta completa (móvil + fijo + internet)"))))</f>
        <v/>
      </c>
      <c r="Q1881">
        <f>$F1881+$H1881+$L1881</f>
        <v/>
      </c>
      <c r="R1881">
        <f>IFERROR(VLOOKUP($A1881,Registros!$B$2:$G$6000,6,0),IFERROR(VLOOKUP($D1881,Winback!$B$2:$C$300,2,0),""))</f>
        <v/>
      </c>
      <c r="S1881">
        <f>IF($E1881=1,"NP","")&amp;IF($G1881=1,"+MOV","")&amp;IF($I1881=1,"+CS","")&amp;IF($K1881=1,"+WB","")</f>
        <v/>
      </c>
      <c r="T1881">
        <f>$E1881+$G1881+$I1881+$K1881</f>
        <v/>
      </c>
    </row>
    <row r="1882">
      <c r="A1882" t="inlineStr">
        <is>
          <t>312193590000</t>
        </is>
      </c>
      <c r="B1882" t="inlineStr">
        <is>
          <t>31219359</t>
        </is>
      </c>
      <c r="C1882" t="inlineStr">
        <is>
          <t>IMPORTADORA PANAMA, S.A. 4</t>
        </is>
      </c>
      <c r="D1882" t="inlineStr">
        <is>
          <t>IMPORTADORAPANAMASA4</t>
        </is>
      </c>
      <c r="E1882">
        <f>IF(COUNTIFS(Registros!$A$2:$A$6000,"NP",Registros!$B$2:$B$6000,$A1882)&gt;0,1,0)</f>
        <v/>
      </c>
      <c r="F1882">
        <f>IF($E1882=1,SUMIFS(Registros!$F$2:$F$6000,Registros!$A$2:$A$6000,"NP",Registros!$B$2:$B$6000,$A1882),0)</f>
        <v/>
      </c>
      <c r="G1882">
        <f>IF(COUNTIFS(Registros!$A$2:$A$6000,"MOV",Registros!$B$2:$B$6000,$A1882)&gt;0,1,0)</f>
        <v/>
      </c>
      <c r="H1882">
        <f>IF($G1882=1,SUMIFS(Registros!$F$2:$F$6000,Registros!$A$2:$A$6000,"MOV",Registros!$B$2:$B$6000,$A1882),0)</f>
        <v/>
      </c>
      <c r="I1882">
        <f>IF(COUNTIFS(Registros!$A$2:$A$6000,"CS",Registros!$B$2:$B$6000,$A1882)&gt;0,1,0)</f>
        <v/>
      </c>
      <c r="J1882">
        <f>IF($I1882=1,SUMIFS(Registros!$I$2:$I$6000,Registros!$A$2:$A$6000,"CS",Registros!$B$2:$B$6000,$A1882),0)</f>
        <v/>
      </c>
      <c r="K1882">
        <f>IF(COUNTIFS(Winback!$K$2:$K$300,$D1882)&gt;0,1,0)</f>
        <v/>
      </c>
      <c r="L1882">
        <f>IF(AND($K1882=1,LEFT($A1882,3)="WB-"),SUMIFS(Winback!$D$2:$D$300,Winback!$K$2:$K$300,$D1882),0)</f>
        <v/>
      </c>
      <c r="M1882">
        <f>IF(OR($E1882=1,$G1882=1,SUMIFS(Registros!$J$2:$J$6000,Registros!$B$2:$B$6000,$A1882)&gt;0),1,0)</f>
        <v/>
      </c>
      <c r="N1882">
        <f>IF($J1882&gt;0,1,IF(COUNTIFS(Registros!$A$2:$A$6000,"CS",Registros!$B$2:$B$6000,$A1882,Registros!$K$2:$K$6000,"&lt;&gt;")&gt;0,1,0))</f>
        <v/>
      </c>
      <c r="O1882">
        <f>IF(AND($K1882=1,$E1882=0,$G1882=0,$I1882=0),"WINBACK",IF(AND($M1882=1,$N1882&gt;0),"CONVERGENTE",IF($M1882=1,"SOLO MÓVIL",IF($N1882&gt;0,"SOLO FIJO / INTERNET","SIN SERVICIOS"))))</f>
        <v/>
      </c>
      <c r="P1882">
        <f>IF($O1882="WINBACK","Recuperar (winback)",IF($O1882="CONVERGENTE","Upgrade / más líneas",IF($O1882="SOLO MÓVIL","Ofrecer fijo + internet (FLBBTV)",IF($O1882="SOLO FIJO / INTERNET","Ofrecer línea móvil Nextphone","Oferta completa (móvil + fijo + internet)"))))</f>
        <v/>
      </c>
      <c r="Q1882">
        <f>$F1882+$H1882+$L1882</f>
        <v/>
      </c>
      <c r="R1882">
        <f>IFERROR(VLOOKUP($A1882,Registros!$B$2:$G$6000,6,0),IFERROR(VLOOKUP($D1882,Winback!$B$2:$C$300,2,0),""))</f>
        <v/>
      </c>
      <c r="S1882">
        <f>IF($E1882=1,"NP","")&amp;IF($G1882=1,"+MOV","")&amp;IF($I1882=1,"+CS","")&amp;IF($K1882=1,"+WB","")</f>
        <v/>
      </c>
      <c r="T1882">
        <f>$E1882+$G1882+$I1882+$K1882</f>
        <v/>
      </c>
    </row>
    <row r="1883">
      <c r="A1883" t="inlineStr">
        <is>
          <t>312193550000</t>
        </is>
      </c>
      <c r="B1883" t="inlineStr">
        <is>
          <t>31219355</t>
        </is>
      </c>
      <c r="C1883" t="inlineStr">
        <is>
          <t>IMPORTADORA PANAMA, S.A. 2</t>
        </is>
      </c>
      <c r="D1883" t="inlineStr">
        <is>
          <t>IMPORTADORAPANAMASA2</t>
        </is>
      </c>
      <c r="E1883">
        <f>IF(COUNTIFS(Registros!$A$2:$A$6000,"NP",Registros!$B$2:$B$6000,$A1883)&gt;0,1,0)</f>
        <v/>
      </c>
      <c r="F1883">
        <f>IF($E1883=1,SUMIFS(Registros!$F$2:$F$6000,Registros!$A$2:$A$6000,"NP",Registros!$B$2:$B$6000,$A1883),0)</f>
        <v/>
      </c>
      <c r="G1883">
        <f>IF(COUNTIFS(Registros!$A$2:$A$6000,"MOV",Registros!$B$2:$B$6000,$A1883)&gt;0,1,0)</f>
        <v/>
      </c>
      <c r="H1883">
        <f>IF($G1883=1,SUMIFS(Registros!$F$2:$F$6000,Registros!$A$2:$A$6000,"MOV",Registros!$B$2:$B$6000,$A1883),0)</f>
        <v/>
      </c>
      <c r="I1883">
        <f>IF(COUNTIFS(Registros!$A$2:$A$6000,"CS",Registros!$B$2:$B$6000,$A1883)&gt;0,1,0)</f>
        <v/>
      </c>
      <c r="J1883">
        <f>IF($I1883=1,SUMIFS(Registros!$I$2:$I$6000,Registros!$A$2:$A$6000,"CS",Registros!$B$2:$B$6000,$A1883),0)</f>
        <v/>
      </c>
      <c r="K1883">
        <f>IF(COUNTIFS(Winback!$K$2:$K$300,$D1883)&gt;0,1,0)</f>
        <v/>
      </c>
      <c r="L1883">
        <f>IF(AND($K1883=1,LEFT($A1883,3)="WB-"),SUMIFS(Winback!$D$2:$D$300,Winback!$K$2:$K$300,$D1883),0)</f>
        <v/>
      </c>
      <c r="M1883">
        <f>IF(OR($E1883=1,$G1883=1,SUMIFS(Registros!$J$2:$J$6000,Registros!$B$2:$B$6000,$A1883)&gt;0),1,0)</f>
        <v/>
      </c>
      <c r="N1883">
        <f>IF($J1883&gt;0,1,IF(COUNTIFS(Registros!$A$2:$A$6000,"CS",Registros!$B$2:$B$6000,$A1883,Registros!$K$2:$K$6000,"&lt;&gt;")&gt;0,1,0))</f>
        <v/>
      </c>
      <c r="O1883">
        <f>IF(AND($K1883=1,$E1883=0,$G1883=0,$I1883=0),"WINBACK",IF(AND($M1883=1,$N1883&gt;0),"CONVERGENTE",IF($M1883=1,"SOLO MÓVIL",IF($N1883&gt;0,"SOLO FIJO / INTERNET","SIN SERVICIOS"))))</f>
        <v/>
      </c>
      <c r="P1883">
        <f>IF($O1883="WINBACK","Recuperar (winback)",IF($O1883="CONVERGENTE","Upgrade / más líneas",IF($O1883="SOLO MÓVIL","Ofrecer fijo + internet (FLBBTV)",IF($O1883="SOLO FIJO / INTERNET","Ofrecer línea móvil Nextphone","Oferta completa (móvil + fijo + internet)"))))</f>
        <v/>
      </c>
      <c r="Q1883">
        <f>$F1883+$H1883+$L1883</f>
        <v/>
      </c>
      <c r="R1883">
        <f>IFERROR(VLOOKUP($A1883,Registros!$B$2:$G$6000,6,0),IFERROR(VLOOKUP($D1883,Winback!$B$2:$C$300,2,0),""))</f>
        <v/>
      </c>
      <c r="S1883">
        <f>IF($E1883=1,"NP","")&amp;IF($G1883=1,"+MOV","")&amp;IF($I1883=1,"+CS","")&amp;IF($K1883=1,"+WB","")</f>
        <v/>
      </c>
      <c r="T1883">
        <f>$E1883+$G1883+$I1883+$K1883</f>
        <v/>
      </c>
    </row>
    <row r="1884">
      <c r="A1884" t="inlineStr">
        <is>
          <t>334304030000</t>
        </is>
      </c>
      <c r="B1884" t="inlineStr">
        <is>
          <t>33430403</t>
        </is>
      </c>
      <c r="C1884" t="inlineStr">
        <is>
          <t>LUIS OLMEDO RIOS OSORIO</t>
        </is>
      </c>
      <c r="D1884" t="inlineStr">
        <is>
          <t>LUISOLMEDORIOSOSORIO</t>
        </is>
      </c>
      <c r="E1884">
        <f>IF(COUNTIFS(Registros!$A$2:$A$6000,"NP",Registros!$B$2:$B$6000,$A1884)&gt;0,1,0)</f>
        <v/>
      </c>
      <c r="F1884">
        <f>IF($E1884=1,SUMIFS(Registros!$F$2:$F$6000,Registros!$A$2:$A$6000,"NP",Registros!$B$2:$B$6000,$A1884),0)</f>
        <v/>
      </c>
      <c r="G1884">
        <f>IF(COUNTIFS(Registros!$A$2:$A$6000,"MOV",Registros!$B$2:$B$6000,$A1884)&gt;0,1,0)</f>
        <v/>
      </c>
      <c r="H1884">
        <f>IF($G1884=1,SUMIFS(Registros!$F$2:$F$6000,Registros!$A$2:$A$6000,"MOV",Registros!$B$2:$B$6000,$A1884),0)</f>
        <v/>
      </c>
      <c r="I1884">
        <f>IF(COUNTIFS(Registros!$A$2:$A$6000,"CS",Registros!$B$2:$B$6000,$A1884)&gt;0,1,0)</f>
        <v/>
      </c>
      <c r="J1884">
        <f>IF($I1884=1,SUMIFS(Registros!$I$2:$I$6000,Registros!$A$2:$A$6000,"CS",Registros!$B$2:$B$6000,$A1884),0)</f>
        <v/>
      </c>
      <c r="K1884">
        <f>IF(COUNTIFS(Winback!$K$2:$K$300,$D1884)&gt;0,1,0)</f>
        <v/>
      </c>
      <c r="L1884">
        <f>IF(AND($K1884=1,LEFT($A1884,3)="WB-"),SUMIFS(Winback!$D$2:$D$300,Winback!$K$2:$K$300,$D1884),0)</f>
        <v/>
      </c>
      <c r="M1884">
        <f>IF(OR($E1884=1,$G1884=1,SUMIFS(Registros!$J$2:$J$6000,Registros!$B$2:$B$6000,$A1884)&gt;0),1,0)</f>
        <v/>
      </c>
      <c r="N1884">
        <f>IF($J1884&gt;0,1,IF(COUNTIFS(Registros!$A$2:$A$6000,"CS",Registros!$B$2:$B$6000,$A1884,Registros!$K$2:$K$6000,"&lt;&gt;")&gt;0,1,0))</f>
        <v/>
      </c>
      <c r="O1884">
        <f>IF(AND($K1884=1,$E1884=0,$G1884=0,$I1884=0),"WINBACK",IF(AND($M1884=1,$N1884&gt;0),"CONVERGENTE",IF($M1884=1,"SOLO MÓVIL",IF($N1884&gt;0,"SOLO FIJO / INTERNET","SIN SERVICIOS"))))</f>
        <v/>
      </c>
      <c r="P1884">
        <f>IF($O1884="WINBACK","Recuperar (winback)",IF($O1884="CONVERGENTE","Upgrade / más líneas",IF($O1884="SOLO MÓVIL","Ofrecer fijo + internet (FLBBTV)",IF($O1884="SOLO FIJO / INTERNET","Ofrecer línea móvil Nextphone","Oferta completa (móvil + fijo + internet)"))))</f>
        <v/>
      </c>
      <c r="Q1884">
        <f>$F1884+$H1884+$L1884</f>
        <v/>
      </c>
      <c r="R1884">
        <f>IFERROR(VLOOKUP($A1884,Registros!$B$2:$G$6000,6,0),IFERROR(VLOOKUP($D1884,Winback!$B$2:$C$300,2,0),""))</f>
        <v/>
      </c>
      <c r="S1884">
        <f>IF($E1884=1,"NP","")&amp;IF($G1884=1,"+MOV","")&amp;IF($I1884=1,"+CS","")&amp;IF($K1884=1,"+WB","")</f>
        <v/>
      </c>
      <c r="T1884">
        <f>$E1884+$G1884+$I1884+$K1884</f>
        <v/>
      </c>
    </row>
    <row r="1885">
      <c r="A1885" t="inlineStr">
        <is>
          <t>332151020000</t>
        </is>
      </c>
      <c r="B1885" t="inlineStr">
        <is>
          <t>33215102</t>
        </is>
      </c>
      <c r="C1885" t="inlineStr">
        <is>
          <t>Fundacion Psoriasis de Panama</t>
        </is>
      </c>
      <c r="D1885" t="inlineStr">
        <is>
          <t>FUNDACIONPSORIASISDEPANAMA</t>
        </is>
      </c>
      <c r="E1885">
        <f>IF(COUNTIFS(Registros!$A$2:$A$6000,"NP",Registros!$B$2:$B$6000,$A1885)&gt;0,1,0)</f>
        <v/>
      </c>
      <c r="F1885">
        <f>IF($E1885=1,SUMIFS(Registros!$F$2:$F$6000,Registros!$A$2:$A$6000,"NP",Registros!$B$2:$B$6000,$A1885),0)</f>
        <v/>
      </c>
      <c r="G1885">
        <f>IF(COUNTIFS(Registros!$A$2:$A$6000,"MOV",Registros!$B$2:$B$6000,$A1885)&gt;0,1,0)</f>
        <v/>
      </c>
      <c r="H1885">
        <f>IF($G1885=1,SUMIFS(Registros!$F$2:$F$6000,Registros!$A$2:$A$6000,"MOV",Registros!$B$2:$B$6000,$A1885),0)</f>
        <v/>
      </c>
      <c r="I1885">
        <f>IF(COUNTIFS(Registros!$A$2:$A$6000,"CS",Registros!$B$2:$B$6000,$A1885)&gt;0,1,0)</f>
        <v/>
      </c>
      <c r="J1885">
        <f>IF($I1885=1,SUMIFS(Registros!$I$2:$I$6000,Registros!$A$2:$A$6000,"CS",Registros!$B$2:$B$6000,$A1885),0)</f>
        <v/>
      </c>
      <c r="K1885">
        <f>IF(COUNTIFS(Winback!$K$2:$K$300,$D1885)&gt;0,1,0)</f>
        <v/>
      </c>
      <c r="L1885">
        <f>IF(AND($K1885=1,LEFT($A1885,3)="WB-"),SUMIFS(Winback!$D$2:$D$300,Winback!$K$2:$K$300,$D1885),0)</f>
        <v/>
      </c>
      <c r="M1885">
        <f>IF(OR($E1885=1,$G1885=1,SUMIFS(Registros!$J$2:$J$6000,Registros!$B$2:$B$6000,$A1885)&gt;0),1,0)</f>
        <v/>
      </c>
      <c r="N1885">
        <f>IF($J1885&gt;0,1,IF(COUNTIFS(Registros!$A$2:$A$6000,"CS",Registros!$B$2:$B$6000,$A1885,Registros!$K$2:$K$6000,"&lt;&gt;")&gt;0,1,0))</f>
        <v/>
      </c>
      <c r="O1885">
        <f>IF(AND($K1885=1,$E1885=0,$G1885=0,$I1885=0),"WINBACK",IF(AND($M1885=1,$N1885&gt;0),"CONVERGENTE",IF($M1885=1,"SOLO MÓVIL",IF($N1885&gt;0,"SOLO FIJO / INTERNET","SIN SERVICIOS"))))</f>
        <v/>
      </c>
      <c r="P1885">
        <f>IF($O1885="WINBACK","Recuperar (winback)",IF($O1885="CONVERGENTE","Upgrade / más líneas",IF($O1885="SOLO MÓVIL","Ofrecer fijo + internet (FLBBTV)",IF($O1885="SOLO FIJO / INTERNET","Ofrecer línea móvil Nextphone","Oferta completa (móvil + fijo + internet)"))))</f>
        <v/>
      </c>
      <c r="Q1885">
        <f>$F1885+$H1885+$L1885</f>
        <v/>
      </c>
      <c r="R1885">
        <f>IFERROR(VLOOKUP($A1885,Registros!$B$2:$G$6000,6,0),IFERROR(VLOOKUP($D1885,Winback!$B$2:$C$300,2,0),""))</f>
        <v/>
      </c>
      <c r="S1885">
        <f>IF($E1885=1,"NP","")&amp;IF($G1885=1,"+MOV","")&amp;IF($I1885=1,"+CS","")&amp;IF($K1885=1,"+WB","")</f>
        <v/>
      </c>
      <c r="T1885">
        <f>$E1885+$G1885+$I1885+$K1885</f>
        <v/>
      </c>
    </row>
    <row r="1886">
      <c r="A1886" t="inlineStr">
        <is>
          <t>326514100100</t>
        </is>
      </c>
      <c r="B1886" t="inlineStr">
        <is>
          <t>32651410</t>
        </is>
      </c>
      <c r="C1886" t="inlineStr">
        <is>
          <t>JESSICA GARCI</t>
        </is>
      </c>
      <c r="D1886" t="inlineStr">
        <is>
          <t>JESSICAGARCI</t>
        </is>
      </c>
      <c r="E1886">
        <f>IF(COUNTIFS(Registros!$A$2:$A$6000,"NP",Registros!$B$2:$B$6000,$A1886)&gt;0,1,0)</f>
        <v/>
      </c>
      <c r="F1886">
        <f>IF($E1886=1,SUMIFS(Registros!$F$2:$F$6000,Registros!$A$2:$A$6000,"NP",Registros!$B$2:$B$6000,$A1886),0)</f>
        <v/>
      </c>
      <c r="G1886">
        <f>IF(COUNTIFS(Registros!$A$2:$A$6000,"MOV",Registros!$B$2:$B$6000,$A1886)&gt;0,1,0)</f>
        <v/>
      </c>
      <c r="H1886">
        <f>IF($G1886=1,SUMIFS(Registros!$F$2:$F$6000,Registros!$A$2:$A$6000,"MOV",Registros!$B$2:$B$6000,$A1886),0)</f>
        <v/>
      </c>
      <c r="I1886">
        <f>IF(COUNTIFS(Registros!$A$2:$A$6000,"CS",Registros!$B$2:$B$6000,$A1886)&gt;0,1,0)</f>
        <v/>
      </c>
      <c r="J1886">
        <f>IF($I1886=1,SUMIFS(Registros!$I$2:$I$6000,Registros!$A$2:$A$6000,"CS",Registros!$B$2:$B$6000,$A1886),0)</f>
        <v/>
      </c>
      <c r="K1886">
        <f>IF(COUNTIFS(Winback!$K$2:$K$300,$D1886)&gt;0,1,0)</f>
        <v/>
      </c>
      <c r="L1886">
        <f>IF(AND($K1886=1,LEFT($A1886,3)="WB-"),SUMIFS(Winback!$D$2:$D$300,Winback!$K$2:$K$300,$D1886),0)</f>
        <v/>
      </c>
      <c r="M1886">
        <f>IF(OR($E1886=1,$G1886=1,SUMIFS(Registros!$J$2:$J$6000,Registros!$B$2:$B$6000,$A1886)&gt;0),1,0)</f>
        <v/>
      </c>
      <c r="N1886">
        <f>IF($J1886&gt;0,1,IF(COUNTIFS(Registros!$A$2:$A$6000,"CS",Registros!$B$2:$B$6000,$A1886,Registros!$K$2:$K$6000,"&lt;&gt;")&gt;0,1,0))</f>
        <v/>
      </c>
      <c r="O1886">
        <f>IF(AND($K1886=1,$E1886=0,$G1886=0,$I1886=0),"WINBACK",IF(AND($M1886=1,$N1886&gt;0),"CONVERGENTE",IF($M1886=1,"SOLO MÓVIL",IF($N1886&gt;0,"SOLO FIJO / INTERNET","SIN SERVICIOS"))))</f>
        <v/>
      </c>
      <c r="P1886">
        <f>IF($O1886="WINBACK","Recuperar (winback)",IF($O1886="CONVERGENTE","Upgrade / más líneas",IF($O1886="SOLO MÓVIL","Ofrecer fijo + internet (FLBBTV)",IF($O1886="SOLO FIJO / INTERNET","Ofrecer línea móvil Nextphone","Oferta completa (móvil + fijo + internet)"))))</f>
        <v/>
      </c>
      <c r="Q1886">
        <f>$F1886+$H1886+$L1886</f>
        <v/>
      </c>
      <c r="R1886">
        <f>IFERROR(VLOOKUP($A1886,Registros!$B$2:$G$6000,6,0),IFERROR(VLOOKUP($D1886,Winback!$B$2:$C$300,2,0),""))</f>
        <v/>
      </c>
      <c r="S1886">
        <f>IF($E1886=1,"NP","")&amp;IF($G1886=1,"+MOV","")&amp;IF($I1886=1,"+CS","")&amp;IF($K1886=1,"+WB","")</f>
        <v/>
      </c>
      <c r="T1886">
        <f>$E1886+$G1886+$I1886+$K1886</f>
        <v/>
      </c>
    </row>
    <row r="1887">
      <c r="A1887" t="inlineStr">
        <is>
          <t>321704350100</t>
        </is>
      </c>
      <c r="B1887" t="inlineStr">
        <is>
          <t>32170435</t>
        </is>
      </c>
      <c r="C1887" t="inlineStr">
        <is>
          <t>Julio Santana</t>
        </is>
      </c>
      <c r="D1887" t="inlineStr">
        <is>
          <t>JULIOSANTANA</t>
        </is>
      </c>
      <c r="E1887">
        <f>IF(COUNTIFS(Registros!$A$2:$A$6000,"NP",Registros!$B$2:$B$6000,$A1887)&gt;0,1,0)</f>
        <v/>
      </c>
      <c r="F1887">
        <f>IF($E1887=1,SUMIFS(Registros!$F$2:$F$6000,Registros!$A$2:$A$6000,"NP",Registros!$B$2:$B$6000,$A1887),0)</f>
        <v/>
      </c>
      <c r="G1887">
        <f>IF(COUNTIFS(Registros!$A$2:$A$6000,"MOV",Registros!$B$2:$B$6000,$A1887)&gt;0,1,0)</f>
        <v/>
      </c>
      <c r="H1887">
        <f>IF($G1887=1,SUMIFS(Registros!$F$2:$F$6000,Registros!$A$2:$A$6000,"MOV",Registros!$B$2:$B$6000,$A1887),0)</f>
        <v/>
      </c>
      <c r="I1887">
        <f>IF(COUNTIFS(Registros!$A$2:$A$6000,"CS",Registros!$B$2:$B$6000,$A1887)&gt;0,1,0)</f>
        <v/>
      </c>
      <c r="J1887">
        <f>IF($I1887=1,SUMIFS(Registros!$I$2:$I$6000,Registros!$A$2:$A$6000,"CS",Registros!$B$2:$B$6000,$A1887),0)</f>
        <v/>
      </c>
      <c r="K1887">
        <f>IF(COUNTIFS(Winback!$K$2:$K$300,$D1887)&gt;0,1,0)</f>
        <v/>
      </c>
      <c r="L1887">
        <f>IF(AND($K1887=1,LEFT($A1887,3)="WB-"),SUMIFS(Winback!$D$2:$D$300,Winback!$K$2:$K$300,$D1887),0)</f>
        <v/>
      </c>
      <c r="M1887">
        <f>IF(OR($E1887=1,$G1887=1,SUMIFS(Registros!$J$2:$J$6000,Registros!$B$2:$B$6000,$A1887)&gt;0),1,0)</f>
        <v/>
      </c>
      <c r="N1887">
        <f>IF($J1887&gt;0,1,IF(COUNTIFS(Registros!$A$2:$A$6000,"CS",Registros!$B$2:$B$6000,$A1887,Registros!$K$2:$K$6000,"&lt;&gt;")&gt;0,1,0))</f>
        <v/>
      </c>
      <c r="O1887">
        <f>IF(AND($K1887=1,$E1887=0,$G1887=0,$I1887=0),"WINBACK",IF(AND($M1887=1,$N1887&gt;0),"CONVERGENTE",IF($M1887=1,"SOLO MÓVIL",IF($N1887&gt;0,"SOLO FIJO / INTERNET","SIN SERVICIOS"))))</f>
        <v/>
      </c>
      <c r="P1887">
        <f>IF($O1887="WINBACK","Recuperar (winback)",IF($O1887="CONVERGENTE","Upgrade / más líneas",IF($O1887="SOLO MÓVIL","Ofrecer fijo + internet (FLBBTV)",IF($O1887="SOLO FIJO / INTERNET","Ofrecer línea móvil Nextphone","Oferta completa (móvil + fijo + internet)"))))</f>
        <v/>
      </c>
      <c r="Q1887">
        <f>$F1887+$H1887+$L1887</f>
        <v/>
      </c>
      <c r="R1887">
        <f>IFERROR(VLOOKUP($A1887,Registros!$B$2:$G$6000,6,0),IFERROR(VLOOKUP($D1887,Winback!$B$2:$C$300,2,0),""))</f>
        <v/>
      </c>
      <c r="S1887">
        <f>IF($E1887=1,"NP","")&amp;IF($G1887=1,"+MOV","")&amp;IF($I1887=1,"+CS","")&amp;IF($K1887=1,"+WB","")</f>
        <v/>
      </c>
      <c r="T1887">
        <f>$E1887+$G1887+$I1887+$K1887</f>
        <v/>
      </c>
    </row>
    <row r="1888">
      <c r="A1888" t="inlineStr">
        <is>
          <t>323933790200</t>
        </is>
      </c>
      <c r="B1888" t="inlineStr">
        <is>
          <t>32393379</t>
        </is>
      </c>
      <c r="C1888" t="inlineStr">
        <is>
          <t>Distribuidora</t>
        </is>
      </c>
      <c r="D1888" t="inlineStr">
        <is>
          <t>DISTRIBUIDORA</t>
        </is>
      </c>
      <c r="E1888">
        <f>IF(COUNTIFS(Registros!$A$2:$A$6000,"NP",Registros!$B$2:$B$6000,$A1888)&gt;0,1,0)</f>
        <v/>
      </c>
      <c r="F1888">
        <f>IF($E1888=1,SUMIFS(Registros!$F$2:$F$6000,Registros!$A$2:$A$6000,"NP",Registros!$B$2:$B$6000,$A1888),0)</f>
        <v/>
      </c>
      <c r="G1888">
        <f>IF(COUNTIFS(Registros!$A$2:$A$6000,"MOV",Registros!$B$2:$B$6000,$A1888)&gt;0,1,0)</f>
        <v/>
      </c>
      <c r="H1888">
        <f>IF($G1888=1,SUMIFS(Registros!$F$2:$F$6000,Registros!$A$2:$A$6000,"MOV",Registros!$B$2:$B$6000,$A1888),0)</f>
        <v/>
      </c>
      <c r="I1888">
        <f>IF(COUNTIFS(Registros!$A$2:$A$6000,"CS",Registros!$B$2:$B$6000,$A1888)&gt;0,1,0)</f>
        <v/>
      </c>
      <c r="J1888">
        <f>IF($I1888=1,SUMIFS(Registros!$I$2:$I$6000,Registros!$A$2:$A$6000,"CS",Registros!$B$2:$B$6000,$A1888),0)</f>
        <v/>
      </c>
      <c r="K1888">
        <f>IF(COUNTIFS(Winback!$K$2:$K$300,$D1888)&gt;0,1,0)</f>
        <v/>
      </c>
      <c r="L1888">
        <f>IF(AND($K1888=1,LEFT($A1888,3)="WB-"),SUMIFS(Winback!$D$2:$D$300,Winback!$K$2:$K$300,$D1888),0)</f>
        <v/>
      </c>
      <c r="M1888">
        <f>IF(OR($E1888=1,$G1888=1,SUMIFS(Registros!$J$2:$J$6000,Registros!$B$2:$B$6000,$A1888)&gt;0),1,0)</f>
        <v/>
      </c>
      <c r="N1888">
        <f>IF($J1888&gt;0,1,IF(COUNTIFS(Registros!$A$2:$A$6000,"CS",Registros!$B$2:$B$6000,$A1888,Registros!$K$2:$K$6000,"&lt;&gt;")&gt;0,1,0))</f>
        <v/>
      </c>
      <c r="O1888">
        <f>IF(AND($K1888=1,$E1888=0,$G1888=0,$I1888=0),"WINBACK",IF(AND($M1888=1,$N1888&gt;0),"CONVERGENTE",IF($M1888=1,"SOLO MÓVIL",IF($N1888&gt;0,"SOLO FIJO / INTERNET","SIN SERVICIOS"))))</f>
        <v/>
      </c>
      <c r="P1888">
        <f>IF($O1888="WINBACK","Recuperar (winback)",IF($O1888="CONVERGENTE","Upgrade / más líneas",IF($O1888="SOLO MÓVIL","Ofrecer fijo + internet (FLBBTV)",IF($O1888="SOLO FIJO / INTERNET","Ofrecer línea móvil Nextphone","Oferta completa (móvil + fijo + internet)"))))</f>
        <v/>
      </c>
      <c r="Q1888">
        <f>$F1888+$H1888+$L1888</f>
        <v/>
      </c>
      <c r="R1888">
        <f>IFERROR(VLOOKUP($A1888,Registros!$B$2:$G$6000,6,0),IFERROR(VLOOKUP($D1888,Winback!$B$2:$C$300,2,0),""))</f>
        <v/>
      </c>
      <c r="S1888">
        <f>IF($E1888=1,"NP","")&amp;IF($G1888=1,"+MOV","")&amp;IF($I1888=1,"+CS","")&amp;IF($K1888=1,"+WB","")</f>
        <v/>
      </c>
      <c r="T1888">
        <f>$E1888+$G1888+$I1888+$K1888</f>
        <v/>
      </c>
    </row>
    <row r="1889">
      <c r="A1889" t="inlineStr">
        <is>
          <t>325919800000</t>
        </is>
      </c>
      <c r="B1889" t="inlineStr">
        <is>
          <t>32591980</t>
        </is>
      </c>
      <c r="C1889" t="inlineStr">
        <is>
          <t>RUBIA COHEN</t>
        </is>
      </c>
      <c r="D1889" t="inlineStr">
        <is>
          <t>RUBIACOHEN</t>
        </is>
      </c>
      <c r="E1889">
        <f>IF(COUNTIFS(Registros!$A$2:$A$6000,"NP",Registros!$B$2:$B$6000,$A1889)&gt;0,1,0)</f>
        <v/>
      </c>
      <c r="F1889">
        <f>IF($E1889=1,SUMIFS(Registros!$F$2:$F$6000,Registros!$A$2:$A$6000,"NP",Registros!$B$2:$B$6000,$A1889),0)</f>
        <v/>
      </c>
      <c r="G1889">
        <f>IF(COUNTIFS(Registros!$A$2:$A$6000,"MOV",Registros!$B$2:$B$6000,$A1889)&gt;0,1,0)</f>
        <v/>
      </c>
      <c r="H1889">
        <f>IF($G1889=1,SUMIFS(Registros!$F$2:$F$6000,Registros!$A$2:$A$6000,"MOV",Registros!$B$2:$B$6000,$A1889),0)</f>
        <v/>
      </c>
      <c r="I1889">
        <f>IF(COUNTIFS(Registros!$A$2:$A$6000,"CS",Registros!$B$2:$B$6000,$A1889)&gt;0,1,0)</f>
        <v/>
      </c>
      <c r="J1889">
        <f>IF($I1889=1,SUMIFS(Registros!$I$2:$I$6000,Registros!$A$2:$A$6000,"CS",Registros!$B$2:$B$6000,$A1889),0)</f>
        <v/>
      </c>
      <c r="K1889">
        <f>IF(COUNTIFS(Winback!$K$2:$K$300,$D1889)&gt;0,1,0)</f>
        <v/>
      </c>
      <c r="L1889">
        <f>IF(AND($K1889=1,LEFT($A1889,3)="WB-"),SUMIFS(Winback!$D$2:$D$300,Winback!$K$2:$K$300,$D1889),0)</f>
        <v/>
      </c>
      <c r="M1889">
        <f>IF(OR($E1889=1,$G1889=1,SUMIFS(Registros!$J$2:$J$6000,Registros!$B$2:$B$6000,$A1889)&gt;0),1,0)</f>
        <v/>
      </c>
      <c r="N1889">
        <f>IF($J1889&gt;0,1,IF(COUNTIFS(Registros!$A$2:$A$6000,"CS",Registros!$B$2:$B$6000,$A1889,Registros!$K$2:$K$6000,"&lt;&gt;")&gt;0,1,0))</f>
        <v/>
      </c>
      <c r="O1889">
        <f>IF(AND($K1889=1,$E1889=0,$G1889=0,$I1889=0),"WINBACK",IF(AND($M1889=1,$N1889&gt;0),"CONVERGENTE",IF($M1889=1,"SOLO MÓVIL",IF($N1889&gt;0,"SOLO FIJO / INTERNET","SIN SERVICIOS"))))</f>
        <v/>
      </c>
      <c r="P1889">
        <f>IF($O1889="WINBACK","Recuperar (winback)",IF($O1889="CONVERGENTE","Upgrade / más líneas",IF($O1889="SOLO MÓVIL","Ofrecer fijo + internet (FLBBTV)",IF($O1889="SOLO FIJO / INTERNET","Ofrecer línea móvil Nextphone","Oferta completa (móvil + fijo + internet)"))))</f>
        <v/>
      </c>
      <c r="Q1889">
        <f>$F1889+$H1889+$L1889</f>
        <v/>
      </c>
      <c r="R1889">
        <f>IFERROR(VLOOKUP($A1889,Registros!$B$2:$G$6000,6,0),IFERROR(VLOOKUP($D1889,Winback!$B$2:$C$300,2,0),""))</f>
        <v/>
      </c>
      <c r="S1889">
        <f>IF($E1889=1,"NP","")&amp;IF($G1889=1,"+MOV","")&amp;IF($I1889=1,"+CS","")&amp;IF($K1889=1,"+WB","")</f>
        <v/>
      </c>
      <c r="T1889">
        <f>$E1889+$G1889+$I1889+$K1889</f>
        <v/>
      </c>
    </row>
    <row r="1890">
      <c r="A1890" t="inlineStr">
        <is>
          <t>355166950000</t>
        </is>
      </c>
      <c r="B1890" t="inlineStr">
        <is>
          <t>35516695</t>
        </is>
      </c>
      <c r="C1890" t="inlineStr">
        <is>
          <t>ANA MONTERREY</t>
        </is>
      </c>
      <c r="D1890" t="inlineStr">
        <is>
          <t>ANAMONTERREY</t>
        </is>
      </c>
      <c r="E1890">
        <f>IF(COUNTIFS(Registros!$A$2:$A$6000,"NP",Registros!$B$2:$B$6000,$A1890)&gt;0,1,0)</f>
        <v/>
      </c>
      <c r="F1890">
        <f>IF($E1890=1,SUMIFS(Registros!$F$2:$F$6000,Registros!$A$2:$A$6000,"NP",Registros!$B$2:$B$6000,$A1890),0)</f>
        <v/>
      </c>
      <c r="G1890">
        <f>IF(COUNTIFS(Registros!$A$2:$A$6000,"MOV",Registros!$B$2:$B$6000,$A1890)&gt;0,1,0)</f>
        <v/>
      </c>
      <c r="H1890">
        <f>IF($G1890=1,SUMIFS(Registros!$F$2:$F$6000,Registros!$A$2:$A$6000,"MOV",Registros!$B$2:$B$6000,$A1890),0)</f>
        <v/>
      </c>
      <c r="I1890">
        <f>IF(COUNTIFS(Registros!$A$2:$A$6000,"CS",Registros!$B$2:$B$6000,$A1890)&gt;0,1,0)</f>
        <v/>
      </c>
      <c r="J1890">
        <f>IF($I1890=1,SUMIFS(Registros!$I$2:$I$6000,Registros!$A$2:$A$6000,"CS",Registros!$B$2:$B$6000,$A1890),0)</f>
        <v/>
      </c>
      <c r="K1890">
        <f>IF(COUNTIFS(Winback!$K$2:$K$300,$D1890)&gt;0,1,0)</f>
        <v/>
      </c>
      <c r="L1890">
        <f>IF(AND($K1890=1,LEFT($A1890,3)="WB-"),SUMIFS(Winback!$D$2:$D$300,Winback!$K$2:$K$300,$D1890),0)</f>
        <v/>
      </c>
      <c r="M1890">
        <f>IF(OR($E1890=1,$G1890=1,SUMIFS(Registros!$J$2:$J$6000,Registros!$B$2:$B$6000,$A1890)&gt;0),1,0)</f>
        <v/>
      </c>
      <c r="N1890">
        <f>IF($J1890&gt;0,1,IF(COUNTIFS(Registros!$A$2:$A$6000,"CS",Registros!$B$2:$B$6000,$A1890,Registros!$K$2:$K$6000,"&lt;&gt;")&gt;0,1,0))</f>
        <v/>
      </c>
      <c r="O1890">
        <f>IF(AND($K1890=1,$E1890=0,$G1890=0,$I1890=0),"WINBACK",IF(AND($M1890=1,$N1890&gt;0),"CONVERGENTE",IF($M1890=1,"SOLO MÓVIL",IF($N1890&gt;0,"SOLO FIJO / INTERNET","SIN SERVICIOS"))))</f>
        <v/>
      </c>
      <c r="P1890">
        <f>IF($O1890="WINBACK","Recuperar (winback)",IF($O1890="CONVERGENTE","Upgrade / más líneas",IF($O1890="SOLO MÓVIL","Ofrecer fijo + internet (FLBBTV)",IF($O1890="SOLO FIJO / INTERNET","Ofrecer línea móvil Nextphone","Oferta completa (móvil + fijo + internet)"))))</f>
        <v/>
      </c>
      <c r="Q1890">
        <f>$F1890+$H1890+$L1890</f>
        <v/>
      </c>
      <c r="R1890">
        <f>IFERROR(VLOOKUP($A1890,Registros!$B$2:$G$6000,6,0),IFERROR(VLOOKUP($D1890,Winback!$B$2:$C$300,2,0),""))</f>
        <v/>
      </c>
      <c r="S1890">
        <f>IF($E1890=1,"NP","")&amp;IF($G1890=1,"+MOV","")&amp;IF($I1890=1,"+CS","")&amp;IF($K1890=1,"+WB","")</f>
        <v/>
      </c>
      <c r="T1890">
        <f>$E1890+$G1890+$I1890+$K1890</f>
        <v/>
      </c>
    </row>
    <row r="1891">
      <c r="A1891" t="inlineStr">
        <is>
          <t>321184240000</t>
        </is>
      </c>
      <c r="B1891" t="inlineStr">
        <is>
          <t>32118424</t>
        </is>
      </c>
      <c r="C1891" t="inlineStr">
        <is>
          <t>EDISON CASTILLO REYES</t>
        </is>
      </c>
      <c r="D1891" t="inlineStr">
        <is>
          <t>EDISONCASTILLOREYES</t>
        </is>
      </c>
      <c r="E1891">
        <f>IF(COUNTIFS(Registros!$A$2:$A$6000,"NP",Registros!$B$2:$B$6000,$A1891)&gt;0,1,0)</f>
        <v/>
      </c>
      <c r="F1891">
        <f>IF($E1891=1,SUMIFS(Registros!$F$2:$F$6000,Registros!$A$2:$A$6000,"NP",Registros!$B$2:$B$6000,$A1891),0)</f>
        <v/>
      </c>
      <c r="G1891">
        <f>IF(COUNTIFS(Registros!$A$2:$A$6000,"MOV",Registros!$B$2:$B$6000,$A1891)&gt;0,1,0)</f>
        <v/>
      </c>
      <c r="H1891">
        <f>IF($G1891=1,SUMIFS(Registros!$F$2:$F$6000,Registros!$A$2:$A$6000,"MOV",Registros!$B$2:$B$6000,$A1891),0)</f>
        <v/>
      </c>
      <c r="I1891">
        <f>IF(COUNTIFS(Registros!$A$2:$A$6000,"CS",Registros!$B$2:$B$6000,$A1891)&gt;0,1,0)</f>
        <v/>
      </c>
      <c r="J1891">
        <f>IF($I1891=1,SUMIFS(Registros!$I$2:$I$6000,Registros!$A$2:$A$6000,"CS",Registros!$B$2:$B$6000,$A1891),0)</f>
        <v/>
      </c>
      <c r="K1891">
        <f>IF(COUNTIFS(Winback!$K$2:$K$300,$D1891)&gt;0,1,0)</f>
        <v/>
      </c>
      <c r="L1891">
        <f>IF(AND($K1891=1,LEFT($A1891,3)="WB-"),SUMIFS(Winback!$D$2:$D$300,Winback!$K$2:$K$300,$D1891),0)</f>
        <v/>
      </c>
      <c r="M1891">
        <f>IF(OR($E1891=1,$G1891=1,SUMIFS(Registros!$J$2:$J$6000,Registros!$B$2:$B$6000,$A1891)&gt;0),1,0)</f>
        <v/>
      </c>
      <c r="N1891">
        <f>IF($J1891&gt;0,1,IF(COUNTIFS(Registros!$A$2:$A$6000,"CS",Registros!$B$2:$B$6000,$A1891,Registros!$K$2:$K$6000,"&lt;&gt;")&gt;0,1,0))</f>
        <v/>
      </c>
      <c r="O1891">
        <f>IF(AND($K1891=1,$E1891=0,$G1891=0,$I1891=0),"WINBACK",IF(AND($M1891=1,$N1891&gt;0),"CONVERGENTE",IF($M1891=1,"SOLO MÓVIL",IF($N1891&gt;0,"SOLO FIJO / INTERNET","SIN SERVICIOS"))))</f>
        <v/>
      </c>
      <c r="P1891">
        <f>IF($O1891="WINBACK","Recuperar (winback)",IF($O1891="CONVERGENTE","Upgrade / más líneas",IF($O1891="SOLO MÓVIL","Ofrecer fijo + internet (FLBBTV)",IF($O1891="SOLO FIJO / INTERNET","Ofrecer línea móvil Nextphone","Oferta completa (móvil + fijo + internet)"))))</f>
        <v/>
      </c>
      <c r="Q1891">
        <f>$F1891+$H1891+$L1891</f>
        <v/>
      </c>
      <c r="R1891">
        <f>IFERROR(VLOOKUP($A1891,Registros!$B$2:$G$6000,6,0),IFERROR(VLOOKUP($D1891,Winback!$B$2:$C$300,2,0),""))</f>
        <v/>
      </c>
      <c r="S1891">
        <f>IF($E1891=1,"NP","")&amp;IF($G1891=1,"+MOV","")&amp;IF($I1891=1,"+CS","")&amp;IF($K1891=1,"+WB","")</f>
        <v/>
      </c>
      <c r="T1891">
        <f>$E1891+$G1891+$I1891+$K1891</f>
        <v/>
      </c>
    </row>
    <row r="1892">
      <c r="A1892" t="inlineStr">
        <is>
          <t>344386000000</t>
        </is>
      </c>
      <c r="B1892" t="inlineStr">
        <is>
          <t>34438600</t>
        </is>
      </c>
      <c r="C1892" t="inlineStr">
        <is>
          <t>BERTA CIGARREUISTA</t>
        </is>
      </c>
      <c r="D1892" t="inlineStr">
        <is>
          <t>BERTACIGARREUISTA</t>
        </is>
      </c>
      <c r="E1892">
        <f>IF(COUNTIFS(Registros!$A$2:$A$6000,"NP",Registros!$B$2:$B$6000,$A1892)&gt;0,1,0)</f>
        <v/>
      </c>
      <c r="F1892">
        <f>IF($E1892=1,SUMIFS(Registros!$F$2:$F$6000,Registros!$A$2:$A$6000,"NP",Registros!$B$2:$B$6000,$A1892),0)</f>
        <v/>
      </c>
      <c r="G1892">
        <f>IF(COUNTIFS(Registros!$A$2:$A$6000,"MOV",Registros!$B$2:$B$6000,$A1892)&gt;0,1,0)</f>
        <v/>
      </c>
      <c r="H1892">
        <f>IF($G1892=1,SUMIFS(Registros!$F$2:$F$6000,Registros!$A$2:$A$6000,"MOV",Registros!$B$2:$B$6000,$A1892),0)</f>
        <v/>
      </c>
      <c r="I1892">
        <f>IF(COUNTIFS(Registros!$A$2:$A$6000,"CS",Registros!$B$2:$B$6000,$A1892)&gt;0,1,0)</f>
        <v/>
      </c>
      <c r="J1892">
        <f>IF($I1892=1,SUMIFS(Registros!$I$2:$I$6000,Registros!$A$2:$A$6000,"CS",Registros!$B$2:$B$6000,$A1892),0)</f>
        <v/>
      </c>
      <c r="K1892">
        <f>IF(COUNTIFS(Winback!$K$2:$K$300,$D1892)&gt;0,1,0)</f>
        <v/>
      </c>
      <c r="L1892">
        <f>IF(AND($K1892=1,LEFT($A1892,3)="WB-"),SUMIFS(Winback!$D$2:$D$300,Winback!$K$2:$K$300,$D1892),0)</f>
        <v/>
      </c>
      <c r="M1892">
        <f>IF(OR($E1892=1,$G1892=1,SUMIFS(Registros!$J$2:$J$6000,Registros!$B$2:$B$6000,$A1892)&gt;0),1,0)</f>
        <v/>
      </c>
      <c r="N1892">
        <f>IF($J1892&gt;0,1,IF(COUNTIFS(Registros!$A$2:$A$6000,"CS",Registros!$B$2:$B$6000,$A1892,Registros!$K$2:$K$6000,"&lt;&gt;")&gt;0,1,0))</f>
        <v/>
      </c>
      <c r="O1892">
        <f>IF(AND($K1892=1,$E1892=0,$G1892=0,$I1892=0),"WINBACK",IF(AND($M1892=1,$N1892&gt;0),"CONVERGENTE",IF($M1892=1,"SOLO MÓVIL",IF($N1892&gt;0,"SOLO FIJO / INTERNET","SIN SERVICIOS"))))</f>
        <v/>
      </c>
      <c r="P1892">
        <f>IF($O1892="WINBACK","Recuperar (winback)",IF($O1892="CONVERGENTE","Upgrade / más líneas",IF($O1892="SOLO MÓVIL","Ofrecer fijo + internet (FLBBTV)",IF($O1892="SOLO FIJO / INTERNET","Ofrecer línea móvil Nextphone","Oferta completa (móvil + fijo + internet)"))))</f>
        <v/>
      </c>
      <c r="Q1892">
        <f>$F1892+$H1892+$L1892</f>
        <v/>
      </c>
      <c r="R1892">
        <f>IFERROR(VLOOKUP($A1892,Registros!$B$2:$G$6000,6,0),IFERROR(VLOOKUP($D1892,Winback!$B$2:$C$300,2,0),""))</f>
        <v/>
      </c>
      <c r="S1892">
        <f>IF($E1892=1,"NP","")&amp;IF($G1892=1,"+MOV","")&amp;IF($I1892=1,"+CS","")&amp;IF($K1892=1,"+WB","")</f>
        <v/>
      </c>
      <c r="T1892">
        <f>$E1892+$G1892+$I1892+$K1892</f>
        <v/>
      </c>
    </row>
    <row r="1893">
      <c r="A1893" t="inlineStr">
        <is>
          <t>358186160000</t>
        </is>
      </c>
      <c r="B1893" t="inlineStr">
        <is>
          <t>35818616</t>
        </is>
      </c>
      <c r="C1893" t="inlineStr">
        <is>
          <t>ELISA DIAZ</t>
        </is>
      </c>
      <c r="D1893" t="inlineStr">
        <is>
          <t>ELISADIAZ</t>
        </is>
      </c>
      <c r="E1893">
        <f>IF(COUNTIFS(Registros!$A$2:$A$6000,"NP",Registros!$B$2:$B$6000,$A1893)&gt;0,1,0)</f>
        <v/>
      </c>
      <c r="F1893">
        <f>IF($E1893=1,SUMIFS(Registros!$F$2:$F$6000,Registros!$A$2:$A$6000,"NP",Registros!$B$2:$B$6000,$A1893),0)</f>
        <v/>
      </c>
      <c r="G1893">
        <f>IF(COUNTIFS(Registros!$A$2:$A$6000,"MOV",Registros!$B$2:$B$6000,$A1893)&gt;0,1,0)</f>
        <v/>
      </c>
      <c r="H1893">
        <f>IF($G1893=1,SUMIFS(Registros!$F$2:$F$6000,Registros!$A$2:$A$6000,"MOV",Registros!$B$2:$B$6000,$A1893),0)</f>
        <v/>
      </c>
      <c r="I1893">
        <f>IF(COUNTIFS(Registros!$A$2:$A$6000,"CS",Registros!$B$2:$B$6000,$A1893)&gt;0,1,0)</f>
        <v/>
      </c>
      <c r="J1893">
        <f>IF($I1893=1,SUMIFS(Registros!$I$2:$I$6000,Registros!$A$2:$A$6000,"CS",Registros!$B$2:$B$6000,$A1893),0)</f>
        <v/>
      </c>
      <c r="K1893">
        <f>IF(COUNTIFS(Winback!$K$2:$K$300,$D1893)&gt;0,1,0)</f>
        <v/>
      </c>
      <c r="L1893">
        <f>IF(AND($K1893=1,LEFT($A1893,3)="WB-"),SUMIFS(Winback!$D$2:$D$300,Winback!$K$2:$K$300,$D1893),0)</f>
        <v/>
      </c>
      <c r="M1893">
        <f>IF(OR($E1893=1,$G1893=1,SUMIFS(Registros!$J$2:$J$6000,Registros!$B$2:$B$6000,$A1893)&gt;0),1,0)</f>
        <v/>
      </c>
      <c r="N1893">
        <f>IF($J1893&gt;0,1,IF(COUNTIFS(Registros!$A$2:$A$6000,"CS",Registros!$B$2:$B$6000,$A1893,Registros!$K$2:$K$6000,"&lt;&gt;")&gt;0,1,0))</f>
        <v/>
      </c>
      <c r="O1893">
        <f>IF(AND($K1893=1,$E1893=0,$G1893=0,$I1893=0),"WINBACK",IF(AND($M1893=1,$N1893&gt;0),"CONVERGENTE",IF($M1893=1,"SOLO MÓVIL",IF($N1893&gt;0,"SOLO FIJO / INTERNET","SIN SERVICIOS"))))</f>
        <v/>
      </c>
      <c r="P1893">
        <f>IF($O1893="WINBACK","Recuperar (winback)",IF($O1893="CONVERGENTE","Upgrade / más líneas",IF($O1893="SOLO MÓVIL","Ofrecer fijo + internet (FLBBTV)",IF($O1893="SOLO FIJO / INTERNET","Ofrecer línea móvil Nextphone","Oferta completa (móvil + fijo + internet)"))))</f>
        <v/>
      </c>
      <c r="Q1893">
        <f>$F1893+$H1893+$L1893</f>
        <v/>
      </c>
      <c r="R1893">
        <f>IFERROR(VLOOKUP($A1893,Registros!$B$2:$G$6000,6,0),IFERROR(VLOOKUP($D1893,Winback!$B$2:$C$300,2,0),""))</f>
        <v/>
      </c>
      <c r="S1893">
        <f>IF($E1893=1,"NP","")&amp;IF($G1893=1,"+MOV","")&amp;IF($I1893=1,"+CS","")&amp;IF($K1893=1,"+WB","")</f>
        <v/>
      </c>
      <c r="T1893">
        <f>$E1893+$G1893+$I1893+$K1893</f>
        <v/>
      </c>
    </row>
    <row r="1894">
      <c r="A1894" t="inlineStr">
        <is>
          <t>352323640000</t>
        </is>
      </c>
      <c r="B1894" t="inlineStr">
        <is>
          <t>35232364</t>
        </is>
      </c>
      <c r="C1894" t="inlineStr">
        <is>
          <t>JUAN CHAVES</t>
        </is>
      </c>
      <c r="D1894" t="inlineStr">
        <is>
          <t>JUANCHAVES</t>
        </is>
      </c>
      <c r="E1894">
        <f>IF(COUNTIFS(Registros!$A$2:$A$6000,"NP",Registros!$B$2:$B$6000,$A1894)&gt;0,1,0)</f>
        <v/>
      </c>
      <c r="F1894">
        <f>IF($E1894=1,SUMIFS(Registros!$F$2:$F$6000,Registros!$A$2:$A$6000,"NP",Registros!$B$2:$B$6000,$A1894),0)</f>
        <v/>
      </c>
      <c r="G1894">
        <f>IF(COUNTIFS(Registros!$A$2:$A$6000,"MOV",Registros!$B$2:$B$6000,$A1894)&gt;0,1,0)</f>
        <v/>
      </c>
      <c r="H1894">
        <f>IF($G1894=1,SUMIFS(Registros!$F$2:$F$6000,Registros!$A$2:$A$6000,"MOV",Registros!$B$2:$B$6000,$A1894),0)</f>
        <v/>
      </c>
      <c r="I1894">
        <f>IF(COUNTIFS(Registros!$A$2:$A$6000,"CS",Registros!$B$2:$B$6000,$A1894)&gt;0,1,0)</f>
        <v/>
      </c>
      <c r="J1894">
        <f>IF($I1894=1,SUMIFS(Registros!$I$2:$I$6000,Registros!$A$2:$A$6000,"CS",Registros!$B$2:$B$6000,$A1894),0)</f>
        <v/>
      </c>
      <c r="K1894">
        <f>IF(COUNTIFS(Winback!$K$2:$K$300,$D1894)&gt;0,1,0)</f>
        <v/>
      </c>
      <c r="L1894">
        <f>IF(AND($K1894=1,LEFT($A1894,3)="WB-"),SUMIFS(Winback!$D$2:$D$300,Winback!$K$2:$K$300,$D1894),0)</f>
        <v/>
      </c>
      <c r="M1894">
        <f>IF(OR($E1894=1,$G1894=1,SUMIFS(Registros!$J$2:$J$6000,Registros!$B$2:$B$6000,$A1894)&gt;0),1,0)</f>
        <v/>
      </c>
      <c r="N1894">
        <f>IF($J1894&gt;0,1,IF(COUNTIFS(Registros!$A$2:$A$6000,"CS",Registros!$B$2:$B$6000,$A1894,Registros!$K$2:$K$6000,"&lt;&gt;")&gt;0,1,0))</f>
        <v/>
      </c>
      <c r="O1894">
        <f>IF(AND($K1894=1,$E1894=0,$G1894=0,$I1894=0),"WINBACK",IF(AND($M1894=1,$N1894&gt;0),"CONVERGENTE",IF($M1894=1,"SOLO MÓVIL",IF($N1894&gt;0,"SOLO FIJO / INTERNET","SIN SERVICIOS"))))</f>
        <v/>
      </c>
      <c r="P1894">
        <f>IF($O1894="WINBACK","Recuperar (winback)",IF($O1894="CONVERGENTE","Upgrade / más líneas",IF($O1894="SOLO MÓVIL","Ofrecer fijo + internet (FLBBTV)",IF($O1894="SOLO FIJO / INTERNET","Ofrecer línea móvil Nextphone","Oferta completa (móvil + fijo + internet)"))))</f>
        <v/>
      </c>
      <c r="Q1894">
        <f>$F1894+$H1894+$L1894</f>
        <v/>
      </c>
      <c r="R1894">
        <f>IFERROR(VLOOKUP($A1894,Registros!$B$2:$G$6000,6,0),IFERROR(VLOOKUP($D1894,Winback!$B$2:$C$300,2,0),""))</f>
        <v/>
      </c>
      <c r="S1894">
        <f>IF($E1894=1,"NP","")&amp;IF($G1894=1,"+MOV","")&amp;IF($I1894=1,"+CS","")&amp;IF($K1894=1,"+WB","")</f>
        <v/>
      </c>
      <c r="T1894">
        <f>$E1894+$G1894+$I1894+$K1894</f>
        <v/>
      </c>
    </row>
    <row r="1895">
      <c r="A1895" t="inlineStr">
        <is>
          <t>326563440000</t>
        </is>
      </c>
      <c r="B1895" t="inlineStr">
        <is>
          <t>32656344</t>
        </is>
      </c>
      <c r="C1895" t="inlineStr">
        <is>
          <t>Bloques y Los Agapitos</t>
        </is>
      </c>
      <c r="D1895" t="inlineStr">
        <is>
          <t>BLOQUESYLOSAGAPITOS</t>
        </is>
      </c>
      <c r="E1895">
        <f>IF(COUNTIFS(Registros!$A$2:$A$6000,"NP",Registros!$B$2:$B$6000,$A1895)&gt;0,1,0)</f>
        <v/>
      </c>
      <c r="F1895">
        <f>IF($E1895=1,SUMIFS(Registros!$F$2:$F$6000,Registros!$A$2:$A$6000,"NP",Registros!$B$2:$B$6000,$A1895),0)</f>
        <v/>
      </c>
      <c r="G1895">
        <f>IF(COUNTIFS(Registros!$A$2:$A$6000,"MOV",Registros!$B$2:$B$6000,$A1895)&gt;0,1,0)</f>
        <v/>
      </c>
      <c r="H1895">
        <f>IF($G1895=1,SUMIFS(Registros!$F$2:$F$6000,Registros!$A$2:$A$6000,"MOV",Registros!$B$2:$B$6000,$A1895),0)</f>
        <v/>
      </c>
      <c r="I1895">
        <f>IF(COUNTIFS(Registros!$A$2:$A$6000,"CS",Registros!$B$2:$B$6000,$A1895)&gt;0,1,0)</f>
        <v/>
      </c>
      <c r="J1895">
        <f>IF($I1895=1,SUMIFS(Registros!$I$2:$I$6000,Registros!$A$2:$A$6000,"CS",Registros!$B$2:$B$6000,$A1895),0)</f>
        <v/>
      </c>
      <c r="K1895">
        <f>IF(COUNTIFS(Winback!$K$2:$K$300,$D1895)&gt;0,1,0)</f>
        <v/>
      </c>
      <c r="L1895">
        <f>IF(AND($K1895=1,LEFT($A1895,3)="WB-"),SUMIFS(Winback!$D$2:$D$300,Winback!$K$2:$K$300,$D1895),0)</f>
        <v/>
      </c>
      <c r="M1895">
        <f>IF(OR($E1895=1,$G1895=1,SUMIFS(Registros!$J$2:$J$6000,Registros!$B$2:$B$6000,$A1895)&gt;0),1,0)</f>
        <v/>
      </c>
      <c r="N1895">
        <f>IF($J1895&gt;0,1,IF(COUNTIFS(Registros!$A$2:$A$6000,"CS",Registros!$B$2:$B$6000,$A1895,Registros!$K$2:$K$6000,"&lt;&gt;")&gt;0,1,0))</f>
        <v/>
      </c>
      <c r="O1895">
        <f>IF(AND($K1895=1,$E1895=0,$G1895=0,$I1895=0),"WINBACK",IF(AND($M1895=1,$N1895&gt;0),"CONVERGENTE",IF($M1895=1,"SOLO MÓVIL",IF($N1895&gt;0,"SOLO FIJO / INTERNET","SIN SERVICIOS"))))</f>
        <v/>
      </c>
      <c r="P1895">
        <f>IF($O1895="WINBACK","Recuperar (winback)",IF($O1895="CONVERGENTE","Upgrade / más líneas",IF($O1895="SOLO MÓVIL","Ofrecer fijo + internet (FLBBTV)",IF($O1895="SOLO FIJO / INTERNET","Ofrecer línea móvil Nextphone","Oferta completa (móvil + fijo + internet)"))))</f>
        <v/>
      </c>
      <c r="Q1895">
        <f>$F1895+$H1895+$L1895</f>
        <v/>
      </c>
      <c r="R1895">
        <f>IFERROR(VLOOKUP($A1895,Registros!$B$2:$G$6000,6,0),IFERROR(VLOOKUP($D1895,Winback!$B$2:$C$300,2,0),""))</f>
        <v/>
      </c>
      <c r="S1895">
        <f>IF($E1895=1,"NP","")&amp;IF($G1895=1,"+MOV","")&amp;IF($I1895=1,"+CS","")&amp;IF($K1895=1,"+WB","")</f>
        <v/>
      </c>
      <c r="T1895">
        <f>$E1895+$G1895+$I1895+$K1895</f>
        <v/>
      </c>
    </row>
    <row r="1896">
      <c r="A1896" t="inlineStr">
        <is>
          <t>354359270000</t>
        </is>
      </c>
      <c r="B1896" t="inlineStr">
        <is>
          <t>35435927</t>
        </is>
      </c>
      <c r="C1896" t="inlineStr">
        <is>
          <t>HECTOR DARIO MUÑOZ RIOS</t>
        </is>
      </c>
      <c r="D1896" t="inlineStr">
        <is>
          <t>HECTORDARIOMUNOZRIOS</t>
        </is>
      </c>
      <c r="E1896">
        <f>IF(COUNTIFS(Registros!$A$2:$A$6000,"NP",Registros!$B$2:$B$6000,$A1896)&gt;0,1,0)</f>
        <v/>
      </c>
      <c r="F1896">
        <f>IF($E1896=1,SUMIFS(Registros!$F$2:$F$6000,Registros!$A$2:$A$6000,"NP",Registros!$B$2:$B$6000,$A1896),0)</f>
        <v/>
      </c>
      <c r="G1896">
        <f>IF(COUNTIFS(Registros!$A$2:$A$6000,"MOV",Registros!$B$2:$B$6000,$A1896)&gt;0,1,0)</f>
        <v/>
      </c>
      <c r="H1896">
        <f>IF($G1896=1,SUMIFS(Registros!$F$2:$F$6000,Registros!$A$2:$A$6000,"MOV",Registros!$B$2:$B$6000,$A1896),0)</f>
        <v/>
      </c>
      <c r="I1896">
        <f>IF(COUNTIFS(Registros!$A$2:$A$6000,"CS",Registros!$B$2:$B$6000,$A1896)&gt;0,1,0)</f>
        <v/>
      </c>
      <c r="J1896">
        <f>IF($I1896=1,SUMIFS(Registros!$I$2:$I$6000,Registros!$A$2:$A$6000,"CS",Registros!$B$2:$B$6000,$A1896),0)</f>
        <v/>
      </c>
      <c r="K1896">
        <f>IF(COUNTIFS(Winback!$K$2:$K$300,$D1896)&gt;0,1,0)</f>
        <v/>
      </c>
      <c r="L1896">
        <f>IF(AND($K1896=1,LEFT($A1896,3)="WB-"),SUMIFS(Winback!$D$2:$D$300,Winback!$K$2:$K$300,$D1896),0)</f>
        <v/>
      </c>
      <c r="M1896">
        <f>IF(OR($E1896=1,$G1896=1,SUMIFS(Registros!$J$2:$J$6000,Registros!$B$2:$B$6000,$A1896)&gt;0),1,0)</f>
        <v/>
      </c>
      <c r="N1896">
        <f>IF($J1896&gt;0,1,IF(COUNTIFS(Registros!$A$2:$A$6000,"CS",Registros!$B$2:$B$6000,$A1896,Registros!$K$2:$K$6000,"&lt;&gt;")&gt;0,1,0))</f>
        <v/>
      </c>
      <c r="O1896">
        <f>IF(AND($K1896=1,$E1896=0,$G1896=0,$I1896=0),"WINBACK",IF(AND($M1896=1,$N1896&gt;0),"CONVERGENTE",IF($M1896=1,"SOLO MÓVIL",IF($N1896&gt;0,"SOLO FIJO / INTERNET","SIN SERVICIOS"))))</f>
        <v/>
      </c>
      <c r="P1896">
        <f>IF($O1896="WINBACK","Recuperar (winback)",IF($O1896="CONVERGENTE","Upgrade / más líneas",IF($O1896="SOLO MÓVIL","Ofrecer fijo + internet (FLBBTV)",IF($O1896="SOLO FIJO / INTERNET","Ofrecer línea móvil Nextphone","Oferta completa (móvil + fijo + internet)"))))</f>
        <v/>
      </c>
      <c r="Q1896">
        <f>$F1896+$H1896+$L1896</f>
        <v/>
      </c>
      <c r="R1896">
        <f>IFERROR(VLOOKUP($A1896,Registros!$B$2:$G$6000,6,0),IFERROR(VLOOKUP($D1896,Winback!$B$2:$C$300,2,0),""))</f>
        <v/>
      </c>
      <c r="S1896">
        <f>IF($E1896=1,"NP","")&amp;IF($G1896=1,"+MOV","")&amp;IF($I1896=1,"+CS","")&amp;IF($K1896=1,"+WB","")</f>
        <v/>
      </c>
      <c r="T1896">
        <f>$E1896+$G1896+$I1896+$K1896</f>
        <v/>
      </c>
    </row>
    <row r="1897">
      <c r="A1897" t="inlineStr">
        <is>
          <t>356008620000</t>
        </is>
      </c>
      <c r="B1897" t="inlineStr">
        <is>
          <t>35600862</t>
        </is>
      </c>
      <c r="C1897" t="inlineStr">
        <is>
          <t>ANEL RENE SILVERA LEZCANO</t>
        </is>
      </c>
      <c r="D1897" t="inlineStr">
        <is>
          <t>ANELRENESILVERALEZCANO</t>
        </is>
      </c>
      <c r="E1897">
        <f>IF(COUNTIFS(Registros!$A$2:$A$6000,"NP",Registros!$B$2:$B$6000,$A1897)&gt;0,1,0)</f>
        <v/>
      </c>
      <c r="F1897">
        <f>IF($E1897=1,SUMIFS(Registros!$F$2:$F$6000,Registros!$A$2:$A$6000,"NP",Registros!$B$2:$B$6000,$A1897),0)</f>
        <v/>
      </c>
      <c r="G1897">
        <f>IF(COUNTIFS(Registros!$A$2:$A$6000,"MOV",Registros!$B$2:$B$6000,$A1897)&gt;0,1,0)</f>
        <v/>
      </c>
      <c r="H1897">
        <f>IF($G1897=1,SUMIFS(Registros!$F$2:$F$6000,Registros!$A$2:$A$6000,"MOV",Registros!$B$2:$B$6000,$A1897),0)</f>
        <v/>
      </c>
      <c r="I1897">
        <f>IF(COUNTIFS(Registros!$A$2:$A$6000,"CS",Registros!$B$2:$B$6000,$A1897)&gt;0,1,0)</f>
        <v/>
      </c>
      <c r="J1897">
        <f>IF($I1897=1,SUMIFS(Registros!$I$2:$I$6000,Registros!$A$2:$A$6000,"CS",Registros!$B$2:$B$6000,$A1897),0)</f>
        <v/>
      </c>
      <c r="K1897">
        <f>IF(COUNTIFS(Winback!$K$2:$K$300,$D1897)&gt;0,1,0)</f>
        <v/>
      </c>
      <c r="L1897">
        <f>IF(AND($K1897=1,LEFT($A1897,3)="WB-"),SUMIFS(Winback!$D$2:$D$300,Winback!$K$2:$K$300,$D1897),0)</f>
        <v/>
      </c>
      <c r="M1897">
        <f>IF(OR($E1897=1,$G1897=1,SUMIFS(Registros!$J$2:$J$6000,Registros!$B$2:$B$6000,$A1897)&gt;0),1,0)</f>
        <v/>
      </c>
      <c r="N1897">
        <f>IF($J1897&gt;0,1,IF(COUNTIFS(Registros!$A$2:$A$6000,"CS",Registros!$B$2:$B$6000,$A1897,Registros!$K$2:$K$6000,"&lt;&gt;")&gt;0,1,0))</f>
        <v/>
      </c>
      <c r="O1897">
        <f>IF(AND($K1897=1,$E1897=0,$G1897=0,$I1897=0),"WINBACK",IF(AND($M1897=1,$N1897&gt;0),"CONVERGENTE",IF($M1897=1,"SOLO MÓVIL",IF($N1897&gt;0,"SOLO FIJO / INTERNET","SIN SERVICIOS"))))</f>
        <v/>
      </c>
      <c r="P1897">
        <f>IF($O1897="WINBACK","Recuperar (winback)",IF($O1897="CONVERGENTE","Upgrade / más líneas",IF($O1897="SOLO MÓVIL","Ofrecer fijo + internet (FLBBTV)",IF($O1897="SOLO FIJO / INTERNET","Ofrecer línea móvil Nextphone","Oferta completa (móvil + fijo + internet)"))))</f>
        <v/>
      </c>
      <c r="Q1897">
        <f>$F1897+$H1897+$L1897</f>
        <v/>
      </c>
      <c r="R1897">
        <f>IFERROR(VLOOKUP($A1897,Registros!$B$2:$G$6000,6,0),IFERROR(VLOOKUP($D1897,Winback!$B$2:$C$300,2,0),""))</f>
        <v/>
      </c>
      <c r="S1897">
        <f>IF($E1897=1,"NP","")&amp;IF($G1897=1,"+MOV","")&amp;IF($I1897=1,"+CS","")&amp;IF($K1897=1,"+WB","")</f>
        <v/>
      </c>
      <c r="T1897">
        <f>$E1897+$G1897+$I1897+$K1897</f>
        <v/>
      </c>
    </row>
    <row r="1898">
      <c r="A1898" t="inlineStr">
        <is>
          <t>355195400000</t>
        </is>
      </c>
      <c r="B1898" t="inlineStr">
        <is>
          <t>35519540</t>
        </is>
      </c>
      <c r="C1898" t="inlineStr">
        <is>
          <t>NATALIA ARAUZ FERNANDEZ</t>
        </is>
      </c>
      <c r="D1898" t="inlineStr">
        <is>
          <t>NATALIAARAUZFERNANDEZ</t>
        </is>
      </c>
      <c r="E1898">
        <f>IF(COUNTIFS(Registros!$A$2:$A$6000,"NP",Registros!$B$2:$B$6000,$A1898)&gt;0,1,0)</f>
        <v/>
      </c>
      <c r="F1898">
        <f>IF($E1898=1,SUMIFS(Registros!$F$2:$F$6000,Registros!$A$2:$A$6000,"NP",Registros!$B$2:$B$6000,$A1898),0)</f>
        <v/>
      </c>
      <c r="G1898">
        <f>IF(COUNTIFS(Registros!$A$2:$A$6000,"MOV",Registros!$B$2:$B$6000,$A1898)&gt;0,1,0)</f>
        <v/>
      </c>
      <c r="H1898">
        <f>IF($G1898=1,SUMIFS(Registros!$F$2:$F$6000,Registros!$A$2:$A$6000,"MOV",Registros!$B$2:$B$6000,$A1898),0)</f>
        <v/>
      </c>
      <c r="I1898">
        <f>IF(COUNTIFS(Registros!$A$2:$A$6000,"CS",Registros!$B$2:$B$6000,$A1898)&gt;0,1,0)</f>
        <v/>
      </c>
      <c r="J1898">
        <f>IF($I1898=1,SUMIFS(Registros!$I$2:$I$6000,Registros!$A$2:$A$6000,"CS",Registros!$B$2:$B$6000,$A1898),0)</f>
        <v/>
      </c>
      <c r="K1898">
        <f>IF(COUNTIFS(Winback!$K$2:$K$300,$D1898)&gt;0,1,0)</f>
        <v/>
      </c>
      <c r="L1898">
        <f>IF(AND($K1898=1,LEFT($A1898,3)="WB-"),SUMIFS(Winback!$D$2:$D$300,Winback!$K$2:$K$300,$D1898),0)</f>
        <v/>
      </c>
      <c r="M1898">
        <f>IF(OR($E1898=1,$G1898=1,SUMIFS(Registros!$J$2:$J$6000,Registros!$B$2:$B$6000,$A1898)&gt;0),1,0)</f>
        <v/>
      </c>
      <c r="N1898">
        <f>IF($J1898&gt;0,1,IF(COUNTIFS(Registros!$A$2:$A$6000,"CS",Registros!$B$2:$B$6000,$A1898,Registros!$K$2:$K$6000,"&lt;&gt;")&gt;0,1,0))</f>
        <v/>
      </c>
      <c r="O1898">
        <f>IF(AND($K1898=1,$E1898=0,$G1898=0,$I1898=0),"WINBACK",IF(AND($M1898=1,$N1898&gt;0),"CONVERGENTE",IF($M1898=1,"SOLO MÓVIL",IF($N1898&gt;0,"SOLO FIJO / INTERNET","SIN SERVICIOS"))))</f>
        <v/>
      </c>
      <c r="P1898">
        <f>IF($O1898="WINBACK","Recuperar (winback)",IF($O1898="CONVERGENTE","Upgrade / más líneas",IF($O1898="SOLO MÓVIL","Ofrecer fijo + internet (FLBBTV)",IF($O1898="SOLO FIJO / INTERNET","Ofrecer línea móvil Nextphone","Oferta completa (móvil + fijo + internet)"))))</f>
        <v/>
      </c>
      <c r="Q1898">
        <f>$F1898+$H1898+$L1898</f>
        <v/>
      </c>
      <c r="R1898">
        <f>IFERROR(VLOOKUP($A1898,Registros!$B$2:$G$6000,6,0),IFERROR(VLOOKUP($D1898,Winback!$B$2:$C$300,2,0),""))</f>
        <v/>
      </c>
      <c r="S1898">
        <f>IF($E1898=1,"NP","")&amp;IF($G1898=1,"+MOV","")&amp;IF($I1898=1,"+CS","")&amp;IF($K1898=1,"+WB","")</f>
        <v/>
      </c>
      <c r="T1898">
        <f>$E1898+$G1898+$I1898+$K1898</f>
        <v/>
      </c>
    </row>
    <row r="1899">
      <c r="A1899" t="inlineStr">
        <is>
          <t>355229050000</t>
        </is>
      </c>
      <c r="B1899" t="inlineStr">
        <is>
          <t>35522905</t>
        </is>
      </c>
      <c r="C1899" t="inlineStr">
        <is>
          <t>TRANSPORTE RUEDAS</t>
        </is>
      </c>
      <c r="D1899" t="inlineStr">
        <is>
          <t>TRANSPORTERUEDAS</t>
        </is>
      </c>
      <c r="E1899">
        <f>IF(COUNTIFS(Registros!$A$2:$A$6000,"NP",Registros!$B$2:$B$6000,$A1899)&gt;0,1,0)</f>
        <v/>
      </c>
      <c r="F1899">
        <f>IF($E1899=1,SUMIFS(Registros!$F$2:$F$6000,Registros!$A$2:$A$6000,"NP",Registros!$B$2:$B$6000,$A1899),0)</f>
        <v/>
      </c>
      <c r="G1899">
        <f>IF(COUNTIFS(Registros!$A$2:$A$6000,"MOV",Registros!$B$2:$B$6000,$A1899)&gt;0,1,0)</f>
        <v/>
      </c>
      <c r="H1899">
        <f>IF($G1899=1,SUMIFS(Registros!$F$2:$F$6000,Registros!$A$2:$A$6000,"MOV",Registros!$B$2:$B$6000,$A1899),0)</f>
        <v/>
      </c>
      <c r="I1899">
        <f>IF(COUNTIFS(Registros!$A$2:$A$6000,"CS",Registros!$B$2:$B$6000,$A1899)&gt;0,1,0)</f>
        <v/>
      </c>
      <c r="J1899">
        <f>IF($I1899=1,SUMIFS(Registros!$I$2:$I$6000,Registros!$A$2:$A$6000,"CS",Registros!$B$2:$B$6000,$A1899),0)</f>
        <v/>
      </c>
      <c r="K1899">
        <f>IF(COUNTIFS(Winback!$K$2:$K$300,$D1899)&gt;0,1,0)</f>
        <v/>
      </c>
      <c r="L1899">
        <f>IF(AND($K1899=1,LEFT($A1899,3)="WB-"),SUMIFS(Winback!$D$2:$D$300,Winback!$K$2:$K$300,$D1899),0)</f>
        <v/>
      </c>
      <c r="M1899">
        <f>IF(OR($E1899=1,$G1899=1,SUMIFS(Registros!$J$2:$J$6000,Registros!$B$2:$B$6000,$A1899)&gt;0),1,0)</f>
        <v/>
      </c>
      <c r="N1899">
        <f>IF($J1899&gt;0,1,IF(COUNTIFS(Registros!$A$2:$A$6000,"CS",Registros!$B$2:$B$6000,$A1899,Registros!$K$2:$K$6000,"&lt;&gt;")&gt;0,1,0))</f>
        <v/>
      </c>
      <c r="O1899">
        <f>IF(AND($K1899=1,$E1899=0,$G1899=0,$I1899=0),"WINBACK",IF(AND($M1899=1,$N1899&gt;0),"CONVERGENTE",IF($M1899=1,"SOLO MÓVIL",IF($N1899&gt;0,"SOLO FIJO / INTERNET","SIN SERVICIOS"))))</f>
        <v/>
      </c>
      <c r="P1899">
        <f>IF($O1899="WINBACK","Recuperar (winback)",IF($O1899="CONVERGENTE","Upgrade / más líneas",IF($O1899="SOLO MÓVIL","Ofrecer fijo + internet (FLBBTV)",IF($O1899="SOLO FIJO / INTERNET","Ofrecer línea móvil Nextphone","Oferta completa (móvil + fijo + internet)"))))</f>
        <v/>
      </c>
      <c r="Q1899">
        <f>$F1899+$H1899+$L1899</f>
        <v/>
      </c>
      <c r="R1899">
        <f>IFERROR(VLOOKUP($A1899,Registros!$B$2:$G$6000,6,0),IFERROR(VLOOKUP($D1899,Winback!$B$2:$C$300,2,0),""))</f>
        <v/>
      </c>
      <c r="S1899">
        <f>IF($E1899=1,"NP","")&amp;IF($G1899=1,"+MOV","")&amp;IF($I1899=1,"+CS","")&amp;IF($K1899=1,"+WB","")</f>
        <v/>
      </c>
      <c r="T1899">
        <f>$E1899+$G1899+$I1899+$K1899</f>
        <v/>
      </c>
    </row>
    <row r="1900">
      <c r="A1900" t="inlineStr">
        <is>
          <t>364027400000</t>
        </is>
      </c>
      <c r="B1900" t="inlineStr">
        <is>
          <t>36402740</t>
        </is>
      </c>
      <c r="C1900" t="inlineStr">
        <is>
          <t>OSIRIS YAMILETH QUINTERO ESCALANTE</t>
        </is>
      </c>
      <c r="D1900" t="inlineStr">
        <is>
          <t>OSIRISYAMILETHQUINTEROESCALANTE</t>
        </is>
      </c>
      <c r="E1900">
        <f>IF(COUNTIFS(Registros!$A$2:$A$6000,"NP",Registros!$B$2:$B$6000,$A1900)&gt;0,1,0)</f>
        <v/>
      </c>
      <c r="F1900">
        <f>IF($E1900=1,SUMIFS(Registros!$F$2:$F$6000,Registros!$A$2:$A$6000,"NP",Registros!$B$2:$B$6000,$A1900),0)</f>
        <v/>
      </c>
      <c r="G1900">
        <f>IF(COUNTIFS(Registros!$A$2:$A$6000,"MOV",Registros!$B$2:$B$6000,$A1900)&gt;0,1,0)</f>
        <v/>
      </c>
      <c r="H1900">
        <f>IF($G1900=1,SUMIFS(Registros!$F$2:$F$6000,Registros!$A$2:$A$6000,"MOV",Registros!$B$2:$B$6000,$A1900),0)</f>
        <v/>
      </c>
      <c r="I1900">
        <f>IF(COUNTIFS(Registros!$A$2:$A$6000,"CS",Registros!$B$2:$B$6000,$A1900)&gt;0,1,0)</f>
        <v/>
      </c>
      <c r="J1900">
        <f>IF($I1900=1,SUMIFS(Registros!$I$2:$I$6000,Registros!$A$2:$A$6000,"CS",Registros!$B$2:$B$6000,$A1900),0)</f>
        <v/>
      </c>
      <c r="K1900">
        <f>IF(COUNTIFS(Winback!$K$2:$K$300,$D1900)&gt;0,1,0)</f>
        <v/>
      </c>
      <c r="L1900">
        <f>IF(AND($K1900=1,LEFT($A1900,3)="WB-"),SUMIFS(Winback!$D$2:$D$300,Winback!$K$2:$K$300,$D1900),0)</f>
        <v/>
      </c>
      <c r="M1900">
        <f>IF(OR($E1900=1,$G1900=1,SUMIFS(Registros!$J$2:$J$6000,Registros!$B$2:$B$6000,$A1900)&gt;0),1,0)</f>
        <v/>
      </c>
      <c r="N1900">
        <f>IF($J1900&gt;0,1,IF(COUNTIFS(Registros!$A$2:$A$6000,"CS",Registros!$B$2:$B$6000,$A1900,Registros!$K$2:$K$6000,"&lt;&gt;")&gt;0,1,0))</f>
        <v/>
      </c>
      <c r="O1900">
        <f>IF(AND($K1900=1,$E1900=0,$G1900=0,$I1900=0),"WINBACK",IF(AND($M1900=1,$N1900&gt;0),"CONVERGENTE",IF($M1900=1,"SOLO MÓVIL",IF($N1900&gt;0,"SOLO FIJO / INTERNET","SIN SERVICIOS"))))</f>
        <v/>
      </c>
      <c r="P1900">
        <f>IF($O1900="WINBACK","Recuperar (winback)",IF($O1900="CONVERGENTE","Upgrade / más líneas",IF($O1900="SOLO MÓVIL","Ofrecer fijo + internet (FLBBTV)",IF($O1900="SOLO FIJO / INTERNET","Ofrecer línea móvil Nextphone","Oferta completa (móvil + fijo + internet)"))))</f>
        <v/>
      </c>
      <c r="Q1900">
        <f>$F1900+$H1900+$L1900</f>
        <v/>
      </c>
      <c r="R1900">
        <f>IFERROR(VLOOKUP($A1900,Registros!$B$2:$G$6000,6,0),IFERROR(VLOOKUP($D1900,Winback!$B$2:$C$300,2,0),""))</f>
        <v/>
      </c>
      <c r="S1900">
        <f>IF($E1900=1,"NP","")&amp;IF($G1900=1,"+MOV","")&amp;IF($I1900=1,"+CS","")&amp;IF($K1900=1,"+WB","")</f>
        <v/>
      </c>
      <c r="T1900">
        <f>$E1900+$G1900+$I1900+$K1900</f>
        <v/>
      </c>
    </row>
    <row r="1901">
      <c r="A1901" t="inlineStr">
        <is>
          <t>355326610000</t>
        </is>
      </c>
      <c r="B1901" t="inlineStr">
        <is>
          <t>35532661</t>
        </is>
      </c>
      <c r="C1901" t="inlineStr">
        <is>
          <t>CARLOS JAIR ORTIZ JARAMILLO</t>
        </is>
      </c>
      <c r="D1901" t="inlineStr">
        <is>
          <t>CARLOSJAIRORTIZJARAMILLO</t>
        </is>
      </c>
      <c r="E1901">
        <f>IF(COUNTIFS(Registros!$A$2:$A$6000,"NP",Registros!$B$2:$B$6000,$A1901)&gt;0,1,0)</f>
        <v/>
      </c>
      <c r="F1901">
        <f>IF($E1901=1,SUMIFS(Registros!$F$2:$F$6000,Registros!$A$2:$A$6000,"NP",Registros!$B$2:$B$6000,$A1901),0)</f>
        <v/>
      </c>
      <c r="G1901">
        <f>IF(COUNTIFS(Registros!$A$2:$A$6000,"MOV",Registros!$B$2:$B$6000,$A1901)&gt;0,1,0)</f>
        <v/>
      </c>
      <c r="H1901">
        <f>IF($G1901=1,SUMIFS(Registros!$F$2:$F$6000,Registros!$A$2:$A$6000,"MOV",Registros!$B$2:$B$6000,$A1901),0)</f>
        <v/>
      </c>
      <c r="I1901">
        <f>IF(COUNTIFS(Registros!$A$2:$A$6000,"CS",Registros!$B$2:$B$6000,$A1901)&gt;0,1,0)</f>
        <v/>
      </c>
      <c r="J1901">
        <f>IF($I1901=1,SUMIFS(Registros!$I$2:$I$6000,Registros!$A$2:$A$6000,"CS",Registros!$B$2:$B$6000,$A1901),0)</f>
        <v/>
      </c>
      <c r="K1901">
        <f>IF(COUNTIFS(Winback!$K$2:$K$300,$D1901)&gt;0,1,0)</f>
        <v/>
      </c>
      <c r="L1901">
        <f>IF(AND($K1901=1,LEFT($A1901,3)="WB-"),SUMIFS(Winback!$D$2:$D$300,Winback!$K$2:$K$300,$D1901),0)</f>
        <v/>
      </c>
      <c r="M1901">
        <f>IF(OR($E1901=1,$G1901=1,SUMIFS(Registros!$J$2:$J$6000,Registros!$B$2:$B$6000,$A1901)&gt;0),1,0)</f>
        <v/>
      </c>
      <c r="N1901">
        <f>IF($J1901&gt;0,1,IF(COUNTIFS(Registros!$A$2:$A$6000,"CS",Registros!$B$2:$B$6000,$A1901,Registros!$K$2:$K$6000,"&lt;&gt;")&gt;0,1,0))</f>
        <v/>
      </c>
      <c r="O1901">
        <f>IF(AND($K1901=1,$E1901=0,$G1901=0,$I1901=0),"WINBACK",IF(AND($M1901=1,$N1901&gt;0),"CONVERGENTE",IF($M1901=1,"SOLO MÓVIL",IF($N1901&gt;0,"SOLO FIJO / INTERNET","SIN SERVICIOS"))))</f>
        <v/>
      </c>
      <c r="P1901">
        <f>IF($O1901="WINBACK","Recuperar (winback)",IF($O1901="CONVERGENTE","Upgrade / más líneas",IF($O1901="SOLO MÓVIL","Ofrecer fijo + internet (FLBBTV)",IF($O1901="SOLO FIJO / INTERNET","Ofrecer línea móvil Nextphone","Oferta completa (móvil + fijo + internet)"))))</f>
        <v/>
      </c>
      <c r="Q1901">
        <f>$F1901+$H1901+$L1901</f>
        <v/>
      </c>
      <c r="R1901">
        <f>IFERROR(VLOOKUP($A1901,Registros!$B$2:$G$6000,6,0),IFERROR(VLOOKUP($D1901,Winback!$B$2:$C$300,2,0),""))</f>
        <v/>
      </c>
      <c r="S1901">
        <f>IF($E1901=1,"NP","")&amp;IF($G1901=1,"+MOV","")&amp;IF($I1901=1,"+CS","")&amp;IF($K1901=1,"+WB","")</f>
        <v/>
      </c>
      <c r="T1901">
        <f>$E1901+$G1901+$I1901+$K1901</f>
        <v/>
      </c>
    </row>
    <row r="1902">
      <c r="A1902" t="inlineStr">
        <is>
          <t>336221980000</t>
        </is>
      </c>
      <c r="B1902" t="inlineStr">
        <is>
          <t>33622198</t>
        </is>
      </c>
      <c r="C1902" t="inlineStr">
        <is>
          <t>RETEN CHIRIQUI</t>
        </is>
      </c>
      <c r="D1902" t="inlineStr">
        <is>
          <t>RETENCHIRIQUI</t>
        </is>
      </c>
      <c r="E1902">
        <f>IF(COUNTIFS(Registros!$A$2:$A$6000,"NP",Registros!$B$2:$B$6000,$A1902)&gt;0,1,0)</f>
        <v/>
      </c>
      <c r="F1902">
        <f>IF($E1902=1,SUMIFS(Registros!$F$2:$F$6000,Registros!$A$2:$A$6000,"NP",Registros!$B$2:$B$6000,$A1902),0)</f>
        <v/>
      </c>
      <c r="G1902">
        <f>IF(COUNTIFS(Registros!$A$2:$A$6000,"MOV",Registros!$B$2:$B$6000,$A1902)&gt;0,1,0)</f>
        <v/>
      </c>
      <c r="H1902">
        <f>IF($G1902=1,SUMIFS(Registros!$F$2:$F$6000,Registros!$A$2:$A$6000,"MOV",Registros!$B$2:$B$6000,$A1902),0)</f>
        <v/>
      </c>
      <c r="I1902">
        <f>IF(COUNTIFS(Registros!$A$2:$A$6000,"CS",Registros!$B$2:$B$6000,$A1902)&gt;0,1,0)</f>
        <v/>
      </c>
      <c r="J1902">
        <f>IF($I1902=1,SUMIFS(Registros!$I$2:$I$6000,Registros!$A$2:$A$6000,"CS",Registros!$B$2:$B$6000,$A1902),0)</f>
        <v/>
      </c>
      <c r="K1902">
        <f>IF(COUNTIFS(Winback!$K$2:$K$300,$D1902)&gt;0,1,0)</f>
        <v/>
      </c>
      <c r="L1902">
        <f>IF(AND($K1902=1,LEFT($A1902,3)="WB-"),SUMIFS(Winback!$D$2:$D$300,Winback!$K$2:$K$300,$D1902),0)</f>
        <v/>
      </c>
      <c r="M1902">
        <f>IF(OR($E1902=1,$G1902=1,SUMIFS(Registros!$J$2:$J$6000,Registros!$B$2:$B$6000,$A1902)&gt;0),1,0)</f>
        <v/>
      </c>
      <c r="N1902">
        <f>IF($J1902&gt;0,1,IF(COUNTIFS(Registros!$A$2:$A$6000,"CS",Registros!$B$2:$B$6000,$A1902,Registros!$K$2:$K$6000,"&lt;&gt;")&gt;0,1,0))</f>
        <v/>
      </c>
      <c r="O1902">
        <f>IF(AND($K1902=1,$E1902=0,$G1902=0,$I1902=0),"WINBACK",IF(AND($M1902=1,$N1902&gt;0),"CONVERGENTE",IF($M1902=1,"SOLO MÓVIL",IF($N1902&gt;0,"SOLO FIJO / INTERNET","SIN SERVICIOS"))))</f>
        <v/>
      </c>
      <c r="P1902">
        <f>IF($O1902="WINBACK","Recuperar (winback)",IF($O1902="CONVERGENTE","Upgrade / más líneas",IF($O1902="SOLO MÓVIL","Ofrecer fijo + internet (FLBBTV)",IF($O1902="SOLO FIJO / INTERNET","Ofrecer línea móvil Nextphone","Oferta completa (móvil + fijo + internet)"))))</f>
        <v/>
      </c>
      <c r="Q1902">
        <f>$F1902+$H1902+$L1902</f>
        <v/>
      </c>
      <c r="R1902">
        <f>IFERROR(VLOOKUP($A1902,Registros!$B$2:$G$6000,6,0),IFERROR(VLOOKUP($D1902,Winback!$B$2:$C$300,2,0),""))</f>
        <v/>
      </c>
      <c r="S1902">
        <f>IF($E1902=1,"NP","")&amp;IF($G1902=1,"+MOV","")&amp;IF($I1902=1,"+CS","")&amp;IF($K1902=1,"+WB","")</f>
        <v/>
      </c>
      <c r="T1902">
        <f>$E1902+$G1902+$I1902+$K1902</f>
        <v/>
      </c>
    </row>
    <row r="1903">
      <c r="A1903" t="inlineStr">
        <is>
          <t>353215990000</t>
        </is>
      </c>
      <c r="B1903" t="inlineStr">
        <is>
          <t>35321599</t>
        </is>
      </c>
      <c r="C1903" t="inlineStr">
        <is>
          <t>DOMINGO MOJICA</t>
        </is>
      </c>
      <c r="D1903" t="inlineStr">
        <is>
          <t>DOMINGOMOJICA</t>
        </is>
      </c>
      <c r="E1903">
        <f>IF(COUNTIFS(Registros!$A$2:$A$6000,"NP",Registros!$B$2:$B$6000,$A1903)&gt;0,1,0)</f>
        <v/>
      </c>
      <c r="F1903">
        <f>IF($E1903=1,SUMIFS(Registros!$F$2:$F$6000,Registros!$A$2:$A$6000,"NP",Registros!$B$2:$B$6000,$A1903),0)</f>
        <v/>
      </c>
      <c r="G1903">
        <f>IF(COUNTIFS(Registros!$A$2:$A$6000,"MOV",Registros!$B$2:$B$6000,$A1903)&gt;0,1,0)</f>
        <v/>
      </c>
      <c r="H1903">
        <f>IF($G1903=1,SUMIFS(Registros!$F$2:$F$6000,Registros!$A$2:$A$6000,"MOV",Registros!$B$2:$B$6000,$A1903),0)</f>
        <v/>
      </c>
      <c r="I1903">
        <f>IF(COUNTIFS(Registros!$A$2:$A$6000,"CS",Registros!$B$2:$B$6000,$A1903)&gt;0,1,0)</f>
        <v/>
      </c>
      <c r="J1903">
        <f>IF($I1903=1,SUMIFS(Registros!$I$2:$I$6000,Registros!$A$2:$A$6000,"CS",Registros!$B$2:$B$6000,$A1903),0)</f>
        <v/>
      </c>
      <c r="K1903">
        <f>IF(COUNTIFS(Winback!$K$2:$K$300,$D1903)&gt;0,1,0)</f>
        <v/>
      </c>
      <c r="L1903">
        <f>IF(AND($K1903=1,LEFT($A1903,3)="WB-"),SUMIFS(Winback!$D$2:$D$300,Winback!$K$2:$K$300,$D1903),0)</f>
        <v/>
      </c>
      <c r="M1903">
        <f>IF(OR($E1903=1,$G1903=1,SUMIFS(Registros!$J$2:$J$6000,Registros!$B$2:$B$6000,$A1903)&gt;0),1,0)</f>
        <v/>
      </c>
      <c r="N1903">
        <f>IF($J1903&gt;0,1,IF(COUNTIFS(Registros!$A$2:$A$6000,"CS",Registros!$B$2:$B$6000,$A1903,Registros!$K$2:$K$6000,"&lt;&gt;")&gt;0,1,0))</f>
        <v/>
      </c>
      <c r="O1903">
        <f>IF(AND($K1903=1,$E1903=0,$G1903=0,$I1903=0),"WINBACK",IF(AND($M1903=1,$N1903&gt;0),"CONVERGENTE",IF($M1903=1,"SOLO MÓVIL",IF($N1903&gt;0,"SOLO FIJO / INTERNET","SIN SERVICIOS"))))</f>
        <v/>
      </c>
      <c r="P1903">
        <f>IF($O1903="WINBACK","Recuperar (winback)",IF($O1903="CONVERGENTE","Upgrade / más líneas",IF($O1903="SOLO MÓVIL","Ofrecer fijo + internet (FLBBTV)",IF($O1903="SOLO FIJO / INTERNET","Ofrecer línea móvil Nextphone","Oferta completa (móvil + fijo + internet)"))))</f>
        <v/>
      </c>
      <c r="Q1903">
        <f>$F1903+$H1903+$L1903</f>
        <v/>
      </c>
      <c r="R1903">
        <f>IFERROR(VLOOKUP($A1903,Registros!$B$2:$G$6000,6,0),IFERROR(VLOOKUP($D1903,Winback!$B$2:$C$300,2,0),""))</f>
        <v/>
      </c>
      <c r="S1903">
        <f>IF($E1903=1,"NP","")&amp;IF($G1903=1,"+MOV","")&amp;IF($I1903=1,"+CS","")&amp;IF($K1903=1,"+WB","")</f>
        <v/>
      </c>
      <c r="T1903">
        <f>$E1903+$G1903+$I1903+$K1903</f>
        <v/>
      </c>
    </row>
    <row r="1904">
      <c r="A1904" t="inlineStr">
        <is>
          <t>357382860000</t>
        </is>
      </c>
      <c r="B1904" t="inlineStr">
        <is>
          <t>35738286</t>
        </is>
      </c>
      <c r="C1904" t="inlineStr">
        <is>
          <t>DAVID GRAJALES</t>
        </is>
      </c>
      <c r="D1904" t="inlineStr">
        <is>
          <t>DAVIDGRAJALES</t>
        </is>
      </c>
      <c r="E1904">
        <f>IF(COUNTIFS(Registros!$A$2:$A$6000,"NP",Registros!$B$2:$B$6000,$A1904)&gt;0,1,0)</f>
        <v/>
      </c>
      <c r="F1904">
        <f>IF($E1904=1,SUMIFS(Registros!$F$2:$F$6000,Registros!$A$2:$A$6000,"NP",Registros!$B$2:$B$6000,$A1904),0)</f>
        <v/>
      </c>
      <c r="G1904">
        <f>IF(COUNTIFS(Registros!$A$2:$A$6000,"MOV",Registros!$B$2:$B$6000,$A1904)&gt;0,1,0)</f>
        <v/>
      </c>
      <c r="H1904">
        <f>IF($G1904=1,SUMIFS(Registros!$F$2:$F$6000,Registros!$A$2:$A$6000,"MOV",Registros!$B$2:$B$6000,$A1904),0)</f>
        <v/>
      </c>
      <c r="I1904">
        <f>IF(COUNTIFS(Registros!$A$2:$A$6000,"CS",Registros!$B$2:$B$6000,$A1904)&gt;0,1,0)</f>
        <v/>
      </c>
      <c r="J1904">
        <f>IF($I1904=1,SUMIFS(Registros!$I$2:$I$6000,Registros!$A$2:$A$6000,"CS",Registros!$B$2:$B$6000,$A1904),0)</f>
        <v/>
      </c>
      <c r="K1904">
        <f>IF(COUNTIFS(Winback!$K$2:$K$300,$D1904)&gt;0,1,0)</f>
        <v/>
      </c>
      <c r="L1904">
        <f>IF(AND($K1904=1,LEFT($A1904,3)="WB-"),SUMIFS(Winback!$D$2:$D$300,Winback!$K$2:$K$300,$D1904),0)</f>
        <v/>
      </c>
      <c r="M1904">
        <f>IF(OR($E1904=1,$G1904=1,SUMIFS(Registros!$J$2:$J$6000,Registros!$B$2:$B$6000,$A1904)&gt;0),1,0)</f>
        <v/>
      </c>
      <c r="N1904">
        <f>IF($J1904&gt;0,1,IF(COUNTIFS(Registros!$A$2:$A$6000,"CS",Registros!$B$2:$B$6000,$A1904,Registros!$K$2:$K$6000,"&lt;&gt;")&gt;0,1,0))</f>
        <v/>
      </c>
      <c r="O1904">
        <f>IF(AND($K1904=1,$E1904=0,$G1904=0,$I1904=0),"WINBACK",IF(AND($M1904=1,$N1904&gt;0),"CONVERGENTE",IF($M1904=1,"SOLO MÓVIL",IF($N1904&gt;0,"SOLO FIJO / INTERNET","SIN SERVICIOS"))))</f>
        <v/>
      </c>
      <c r="P1904">
        <f>IF($O1904="WINBACK","Recuperar (winback)",IF($O1904="CONVERGENTE","Upgrade / más líneas",IF($O1904="SOLO MÓVIL","Ofrecer fijo + internet (FLBBTV)",IF($O1904="SOLO FIJO / INTERNET","Ofrecer línea móvil Nextphone","Oferta completa (móvil + fijo + internet)"))))</f>
        <v/>
      </c>
      <c r="Q1904">
        <f>$F1904+$H1904+$L1904</f>
        <v/>
      </c>
      <c r="R1904">
        <f>IFERROR(VLOOKUP($A1904,Registros!$B$2:$G$6000,6,0),IFERROR(VLOOKUP($D1904,Winback!$B$2:$C$300,2,0),""))</f>
        <v/>
      </c>
      <c r="S1904">
        <f>IF($E1904=1,"NP","")&amp;IF($G1904=1,"+MOV","")&amp;IF($I1904=1,"+CS","")&amp;IF($K1904=1,"+WB","")</f>
        <v/>
      </c>
      <c r="T1904">
        <f>$E1904+$G1904+$I1904+$K1904</f>
        <v/>
      </c>
    </row>
    <row r="1905">
      <c r="A1905" t="inlineStr">
        <is>
          <t>322562030000</t>
        </is>
      </c>
      <c r="B1905" t="inlineStr">
        <is>
          <t>32256203</t>
        </is>
      </c>
      <c r="C1905" t="inlineStr">
        <is>
          <t>CANAVAGGIO SA</t>
        </is>
      </c>
      <c r="D1905" t="inlineStr">
        <is>
          <t>CANAVAGGIOSA</t>
        </is>
      </c>
      <c r="E1905">
        <f>IF(COUNTIFS(Registros!$A$2:$A$6000,"NP",Registros!$B$2:$B$6000,$A1905)&gt;0,1,0)</f>
        <v/>
      </c>
      <c r="F1905">
        <f>IF($E1905=1,SUMIFS(Registros!$F$2:$F$6000,Registros!$A$2:$A$6000,"NP",Registros!$B$2:$B$6000,$A1905),0)</f>
        <v/>
      </c>
      <c r="G1905">
        <f>IF(COUNTIFS(Registros!$A$2:$A$6000,"MOV",Registros!$B$2:$B$6000,$A1905)&gt;0,1,0)</f>
        <v/>
      </c>
      <c r="H1905">
        <f>IF($G1905=1,SUMIFS(Registros!$F$2:$F$6000,Registros!$A$2:$A$6000,"MOV",Registros!$B$2:$B$6000,$A1905),0)</f>
        <v/>
      </c>
      <c r="I1905">
        <f>IF(COUNTIFS(Registros!$A$2:$A$6000,"CS",Registros!$B$2:$B$6000,$A1905)&gt;0,1,0)</f>
        <v/>
      </c>
      <c r="J1905">
        <f>IF($I1905=1,SUMIFS(Registros!$I$2:$I$6000,Registros!$A$2:$A$6000,"CS",Registros!$B$2:$B$6000,$A1905),0)</f>
        <v/>
      </c>
      <c r="K1905">
        <f>IF(COUNTIFS(Winback!$K$2:$K$300,$D1905)&gt;0,1,0)</f>
        <v/>
      </c>
      <c r="L1905">
        <f>IF(AND($K1905=1,LEFT($A1905,3)="WB-"),SUMIFS(Winback!$D$2:$D$300,Winback!$K$2:$K$300,$D1905),0)</f>
        <v/>
      </c>
      <c r="M1905">
        <f>IF(OR($E1905=1,$G1905=1,SUMIFS(Registros!$J$2:$J$6000,Registros!$B$2:$B$6000,$A1905)&gt;0),1,0)</f>
        <v/>
      </c>
      <c r="N1905">
        <f>IF($J1905&gt;0,1,IF(COUNTIFS(Registros!$A$2:$A$6000,"CS",Registros!$B$2:$B$6000,$A1905,Registros!$K$2:$K$6000,"&lt;&gt;")&gt;0,1,0))</f>
        <v/>
      </c>
      <c r="O1905">
        <f>IF(AND($K1905=1,$E1905=0,$G1905=0,$I1905=0),"WINBACK",IF(AND($M1905=1,$N1905&gt;0),"CONVERGENTE",IF($M1905=1,"SOLO MÓVIL",IF($N1905&gt;0,"SOLO FIJO / INTERNET","SIN SERVICIOS"))))</f>
        <v/>
      </c>
      <c r="P1905">
        <f>IF($O1905="WINBACK","Recuperar (winback)",IF($O1905="CONVERGENTE","Upgrade / más líneas",IF($O1905="SOLO MÓVIL","Ofrecer fijo + internet (FLBBTV)",IF($O1905="SOLO FIJO / INTERNET","Ofrecer línea móvil Nextphone","Oferta completa (móvil + fijo + internet)"))))</f>
        <v/>
      </c>
      <c r="Q1905">
        <f>$F1905+$H1905+$L1905</f>
        <v/>
      </c>
      <c r="R1905">
        <f>IFERROR(VLOOKUP($A1905,Registros!$B$2:$G$6000,6,0),IFERROR(VLOOKUP($D1905,Winback!$B$2:$C$300,2,0),""))</f>
        <v/>
      </c>
      <c r="S1905">
        <f>IF($E1905=1,"NP","")&amp;IF($G1905=1,"+MOV","")&amp;IF($I1905=1,"+CS","")&amp;IF($K1905=1,"+WB","")</f>
        <v/>
      </c>
      <c r="T1905">
        <f>$E1905+$G1905+$I1905+$K1905</f>
        <v/>
      </c>
    </row>
    <row r="1906">
      <c r="A1906" t="inlineStr">
        <is>
          <t>312231080000</t>
        </is>
      </c>
      <c r="B1906" t="inlineStr">
        <is>
          <t>31223108</t>
        </is>
      </c>
      <c r="C1906" t="inlineStr">
        <is>
          <t>MARIA LUISA RODRIGUEZ SANJUR MONTENEGRO</t>
        </is>
      </c>
      <c r="D1906" t="inlineStr">
        <is>
          <t>MARIALUISARODRIGUEZSANJURMONTENEGRO</t>
        </is>
      </c>
      <c r="E1906">
        <f>IF(COUNTIFS(Registros!$A$2:$A$6000,"NP",Registros!$B$2:$B$6000,$A1906)&gt;0,1,0)</f>
        <v/>
      </c>
      <c r="F1906">
        <f>IF($E1906=1,SUMIFS(Registros!$F$2:$F$6000,Registros!$A$2:$A$6000,"NP",Registros!$B$2:$B$6000,$A1906),0)</f>
        <v/>
      </c>
      <c r="G1906">
        <f>IF(COUNTIFS(Registros!$A$2:$A$6000,"MOV",Registros!$B$2:$B$6000,$A1906)&gt;0,1,0)</f>
        <v/>
      </c>
      <c r="H1906">
        <f>IF($G1906=1,SUMIFS(Registros!$F$2:$F$6000,Registros!$A$2:$A$6000,"MOV",Registros!$B$2:$B$6000,$A1906),0)</f>
        <v/>
      </c>
      <c r="I1906">
        <f>IF(COUNTIFS(Registros!$A$2:$A$6000,"CS",Registros!$B$2:$B$6000,$A1906)&gt;0,1,0)</f>
        <v/>
      </c>
      <c r="J1906">
        <f>IF($I1906=1,SUMIFS(Registros!$I$2:$I$6000,Registros!$A$2:$A$6000,"CS",Registros!$B$2:$B$6000,$A1906),0)</f>
        <v/>
      </c>
      <c r="K1906">
        <f>IF(COUNTIFS(Winback!$K$2:$K$300,$D1906)&gt;0,1,0)</f>
        <v/>
      </c>
      <c r="L1906">
        <f>IF(AND($K1906=1,LEFT($A1906,3)="WB-"),SUMIFS(Winback!$D$2:$D$300,Winback!$K$2:$K$300,$D1906),0)</f>
        <v/>
      </c>
      <c r="M1906">
        <f>IF(OR($E1906=1,$G1906=1,SUMIFS(Registros!$J$2:$J$6000,Registros!$B$2:$B$6000,$A1906)&gt;0),1,0)</f>
        <v/>
      </c>
      <c r="N1906">
        <f>IF($J1906&gt;0,1,IF(COUNTIFS(Registros!$A$2:$A$6000,"CS",Registros!$B$2:$B$6000,$A1906,Registros!$K$2:$K$6000,"&lt;&gt;")&gt;0,1,0))</f>
        <v/>
      </c>
      <c r="O1906">
        <f>IF(AND($K1906=1,$E1906=0,$G1906=0,$I1906=0),"WINBACK",IF(AND($M1906=1,$N1906&gt;0),"CONVERGENTE",IF($M1906=1,"SOLO MÓVIL",IF($N1906&gt;0,"SOLO FIJO / INTERNET","SIN SERVICIOS"))))</f>
        <v/>
      </c>
      <c r="P1906">
        <f>IF($O1906="WINBACK","Recuperar (winback)",IF($O1906="CONVERGENTE","Upgrade / más líneas",IF($O1906="SOLO MÓVIL","Ofrecer fijo + internet (FLBBTV)",IF($O1906="SOLO FIJO / INTERNET","Ofrecer línea móvil Nextphone","Oferta completa (móvil + fijo + internet)"))))</f>
        <v/>
      </c>
      <c r="Q1906">
        <f>$F1906+$H1906+$L1906</f>
        <v/>
      </c>
      <c r="R1906">
        <f>IFERROR(VLOOKUP($A1906,Registros!$B$2:$G$6000,6,0),IFERROR(VLOOKUP($D1906,Winback!$B$2:$C$300,2,0),""))</f>
        <v/>
      </c>
      <c r="S1906">
        <f>IF($E1906=1,"NP","")&amp;IF($G1906=1,"+MOV","")&amp;IF($I1906=1,"+CS","")&amp;IF($K1906=1,"+WB","")</f>
        <v/>
      </c>
      <c r="T1906">
        <f>$E1906+$G1906+$I1906+$K1906</f>
        <v/>
      </c>
    </row>
    <row r="1907">
      <c r="A1907" t="inlineStr">
        <is>
          <t>321423480100</t>
        </is>
      </c>
      <c r="B1907" t="inlineStr">
        <is>
          <t>32142348</t>
        </is>
      </c>
      <c r="C1907" t="inlineStr">
        <is>
          <t>ABEL HERRERA</t>
        </is>
      </c>
      <c r="D1907" t="inlineStr">
        <is>
          <t>ABELHERRERA</t>
        </is>
      </c>
      <c r="E1907">
        <f>IF(COUNTIFS(Registros!$A$2:$A$6000,"NP",Registros!$B$2:$B$6000,$A1907)&gt;0,1,0)</f>
        <v/>
      </c>
      <c r="F1907">
        <f>IF($E1907=1,SUMIFS(Registros!$F$2:$F$6000,Registros!$A$2:$A$6000,"NP",Registros!$B$2:$B$6000,$A1907),0)</f>
        <v/>
      </c>
      <c r="G1907">
        <f>IF(COUNTIFS(Registros!$A$2:$A$6000,"MOV",Registros!$B$2:$B$6000,$A1907)&gt;0,1,0)</f>
        <v/>
      </c>
      <c r="H1907">
        <f>IF($G1907=1,SUMIFS(Registros!$F$2:$F$6000,Registros!$A$2:$A$6000,"MOV",Registros!$B$2:$B$6000,$A1907),0)</f>
        <v/>
      </c>
      <c r="I1907">
        <f>IF(COUNTIFS(Registros!$A$2:$A$6000,"CS",Registros!$B$2:$B$6000,$A1907)&gt;0,1,0)</f>
        <v/>
      </c>
      <c r="J1907">
        <f>IF($I1907=1,SUMIFS(Registros!$I$2:$I$6000,Registros!$A$2:$A$6000,"CS",Registros!$B$2:$B$6000,$A1907),0)</f>
        <v/>
      </c>
      <c r="K1907">
        <f>IF(COUNTIFS(Winback!$K$2:$K$300,$D1907)&gt;0,1,0)</f>
        <v/>
      </c>
      <c r="L1907">
        <f>IF(AND($K1907=1,LEFT($A1907,3)="WB-"),SUMIFS(Winback!$D$2:$D$300,Winback!$K$2:$K$300,$D1907),0)</f>
        <v/>
      </c>
      <c r="M1907">
        <f>IF(OR($E1907=1,$G1907=1,SUMIFS(Registros!$J$2:$J$6000,Registros!$B$2:$B$6000,$A1907)&gt;0),1,0)</f>
        <v/>
      </c>
      <c r="N1907">
        <f>IF($J1907&gt;0,1,IF(COUNTIFS(Registros!$A$2:$A$6000,"CS",Registros!$B$2:$B$6000,$A1907,Registros!$K$2:$K$6000,"&lt;&gt;")&gt;0,1,0))</f>
        <v/>
      </c>
      <c r="O1907">
        <f>IF(AND($K1907=1,$E1907=0,$G1907=0,$I1907=0),"WINBACK",IF(AND($M1907=1,$N1907&gt;0),"CONVERGENTE",IF($M1907=1,"SOLO MÓVIL",IF($N1907&gt;0,"SOLO FIJO / INTERNET","SIN SERVICIOS"))))</f>
        <v/>
      </c>
      <c r="P1907">
        <f>IF($O1907="WINBACK","Recuperar (winback)",IF($O1907="CONVERGENTE","Upgrade / más líneas",IF($O1907="SOLO MÓVIL","Ofrecer fijo + internet (FLBBTV)",IF($O1907="SOLO FIJO / INTERNET","Ofrecer línea móvil Nextphone","Oferta completa (móvil + fijo + internet)"))))</f>
        <v/>
      </c>
      <c r="Q1907">
        <f>$F1907+$H1907+$L1907</f>
        <v/>
      </c>
      <c r="R1907">
        <f>IFERROR(VLOOKUP($A1907,Registros!$B$2:$G$6000,6,0),IFERROR(VLOOKUP($D1907,Winback!$B$2:$C$300,2,0),""))</f>
        <v/>
      </c>
      <c r="S1907">
        <f>IF($E1907=1,"NP","")&amp;IF($G1907=1,"+MOV","")&amp;IF($I1907=1,"+CS","")&amp;IF($K1907=1,"+WB","")</f>
        <v/>
      </c>
      <c r="T1907">
        <f>$E1907+$G1907+$I1907+$K1907</f>
        <v/>
      </c>
    </row>
    <row r="1908">
      <c r="A1908" t="inlineStr">
        <is>
          <t>357352670000</t>
        </is>
      </c>
      <c r="B1908" t="inlineStr">
        <is>
          <t>35735267</t>
        </is>
      </c>
      <c r="C1908" t="inlineStr">
        <is>
          <t>LEOVIGILDO GONZALEZ FLORES</t>
        </is>
      </c>
      <c r="D1908" t="inlineStr">
        <is>
          <t>LEOVIGILDOGONZALEZFLORES</t>
        </is>
      </c>
      <c r="E1908">
        <f>IF(COUNTIFS(Registros!$A$2:$A$6000,"NP",Registros!$B$2:$B$6000,$A1908)&gt;0,1,0)</f>
        <v/>
      </c>
      <c r="F1908">
        <f>IF($E1908=1,SUMIFS(Registros!$F$2:$F$6000,Registros!$A$2:$A$6000,"NP",Registros!$B$2:$B$6000,$A1908),0)</f>
        <v/>
      </c>
      <c r="G1908">
        <f>IF(COUNTIFS(Registros!$A$2:$A$6000,"MOV",Registros!$B$2:$B$6000,$A1908)&gt;0,1,0)</f>
        <v/>
      </c>
      <c r="H1908">
        <f>IF($G1908=1,SUMIFS(Registros!$F$2:$F$6000,Registros!$A$2:$A$6000,"MOV",Registros!$B$2:$B$6000,$A1908),0)</f>
        <v/>
      </c>
      <c r="I1908">
        <f>IF(COUNTIFS(Registros!$A$2:$A$6000,"CS",Registros!$B$2:$B$6000,$A1908)&gt;0,1,0)</f>
        <v/>
      </c>
      <c r="J1908">
        <f>IF($I1908=1,SUMIFS(Registros!$I$2:$I$6000,Registros!$A$2:$A$6000,"CS",Registros!$B$2:$B$6000,$A1908),0)</f>
        <v/>
      </c>
      <c r="K1908">
        <f>IF(COUNTIFS(Winback!$K$2:$K$300,$D1908)&gt;0,1,0)</f>
        <v/>
      </c>
      <c r="L1908">
        <f>IF(AND($K1908=1,LEFT($A1908,3)="WB-"),SUMIFS(Winback!$D$2:$D$300,Winback!$K$2:$K$300,$D1908),0)</f>
        <v/>
      </c>
      <c r="M1908">
        <f>IF(OR($E1908=1,$G1908=1,SUMIFS(Registros!$J$2:$J$6000,Registros!$B$2:$B$6000,$A1908)&gt;0),1,0)</f>
        <v/>
      </c>
      <c r="N1908">
        <f>IF($J1908&gt;0,1,IF(COUNTIFS(Registros!$A$2:$A$6000,"CS",Registros!$B$2:$B$6000,$A1908,Registros!$K$2:$K$6000,"&lt;&gt;")&gt;0,1,0))</f>
        <v/>
      </c>
      <c r="O1908">
        <f>IF(AND($K1908=1,$E1908=0,$G1908=0,$I1908=0),"WINBACK",IF(AND($M1908=1,$N1908&gt;0),"CONVERGENTE",IF($M1908=1,"SOLO MÓVIL",IF($N1908&gt;0,"SOLO FIJO / INTERNET","SIN SERVICIOS"))))</f>
        <v/>
      </c>
      <c r="P1908">
        <f>IF($O1908="WINBACK","Recuperar (winback)",IF($O1908="CONVERGENTE","Upgrade / más líneas",IF($O1908="SOLO MÓVIL","Ofrecer fijo + internet (FLBBTV)",IF($O1908="SOLO FIJO / INTERNET","Ofrecer línea móvil Nextphone","Oferta completa (móvil + fijo + internet)"))))</f>
        <v/>
      </c>
      <c r="Q1908">
        <f>$F1908+$H1908+$L1908</f>
        <v/>
      </c>
      <c r="R1908">
        <f>IFERROR(VLOOKUP($A1908,Registros!$B$2:$G$6000,6,0),IFERROR(VLOOKUP($D1908,Winback!$B$2:$C$300,2,0),""))</f>
        <v/>
      </c>
      <c r="S1908">
        <f>IF($E1908=1,"NP","")&amp;IF($G1908=1,"+MOV","")&amp;IF($I1908=1,"+CS","")&amp;IF($K1908=1,"+WB","")</f>
        <v/>
      </c>
      <c r="T1908">
        <f>$E1908+$G1908+$I1908+$K1908</f>
        <v/>
      </c>
    </row>
    <row r="1909">
      <c r="A1909" t="inlineStr">
        <is>
          <t>356234730000</t>
        </is>
      </c>
      <c r="B1909" t="inlineStr">
        <is>
          <t>35623473</t>
        </is>
      </c>
      <c r="C1909" t="inlineStr">
        <is>
          <t>LORENA SERRANO</t>
        </is>
      </c>
      <c r="D1909" t="inlineStr">
        <is>
          <t>LORENASERRANO</t>
        </is>
      </c>
      <c r="E1909">
        <f>IF(COUNTIFS(Registros!$A$2:$A$6000,"NP",Registros!$B$2:$B$6000,$A1909)&gt;0,1,0)</f>
        <v/>
      </c>
      <c r="F1909">
        <f>IF($E1909=1,SUMIFS(Registros!$F$2:$F$6000,Registros!$A$2:$A$6000,"NP",Registros!$B$2:$B$6000,$A1909),0)</f>
        <v/>
      </c>
      <c r="G1909">
        <f>IF(COUNTIFS(Registros!$A$2:$A$6000,"MOV",Registros!$B$2:$B$6000,$A1909)&gt;0,1,0)</f>
        <v/>
      </c>
      <c r="H1909">
        <f>IF($G1909=1,SUMIFS(Registros!$F$2:$F$6000,Registros!$A$2:$A$6000,"MOV",Registros!$B$2:$B$6000,$A1909),0)</f>
        <v/>
      </c>
      <c r="I1909">
        <f>IF(COUNTIFS(Registros!$A$2:$A$6000,"CS",Registros!$B$2:$B$6000,$A1909)&gt;0,1,0)</f>
        <v/>
      </c>
      <c r="J1909">
        <f>IF($I1909=1,SUMIFS(Registros!$I$2:$I$6000,Registros!$A$2:$A$6000,"CS",Registros!$B$2:$B$6000,$A1909),0)</f>
        <v/>
      </c>
      <c r="K1909">
        <f>IF(COUNTIFS(Winback!$K$2:$K$300,$D1909)&gt;0,1,0)</f>
        <v/>
      </c>
      <c r="L1909">
        <f>IF(AND($K1909=1,LEFT($A1909,3)="WB-"),SUMIFS(Winback!$D$2:$D$300,Winback!$K$2:$K$300,$D1909),0)</f>
        <v/>
      </c>
      <c r="M1909">
        <f>IF(OR($E1909=1,$G1909=1,SUMIFS(Registros!$J$2:$J$6000,Registros!$B$2:$B$6000,$A1909)&gt;0),1,0)</f>
        <v/>
      </c>
      <c r="N1909">
        <f>IF($J1909&gt;0,1,IF(COUNTIFS(Registros!$A$2:$A$6000,"CS",Registros!$B$2:$B$6000,$A1909,Registros!$K$2:$K$6000,"&lt;&gt;")&gt;0,1,0))</f>
        <v/>
      </c>
      <c r="O1909">
        <f>IF(AND($K1909=1,$E1909=0,$G1909=0,$I1909=0),"WINBACK",IF(AND($M1909=1,$N1909&gt;0),"CONVERGENTE",IF($M1909=1,"SOLO MÓVIL",IF($N1909&gt;0,"SOLO FIJO / INTERNET","SIN SERVICIOS"))))</f>
        <v/>
      </c>
      <c r="P1909">
        <f>IF($O1909="WINBACK","Recuperar (winback)",IF($O1909="CONVERGENTE","Upgrade / más líneas",IF($O1909="SOLO MÓVIL","Ofrecer fijo + internet (FLBBTV)",IF($O1909="SOLO FIJO / INTERNET","Ofrecer línea móvil Nextphone","Oferta completa (móvil + fijo + internet)"))))</f>
        <v/>
      </c>
      <c r="Q1909">
        <f>$F1909+$H1909+$L1909</f>
        <v/>
      </c>
      <c r="R1909">
        <f>IFERROR(VLOOKUP($A1909,Registros!$B$2:$G$6000,6,0),IFERROR(VLOOKUP($D1909,Winback!$B$2:$C$300,2,0),""))</f>
        <v/>
      </c>
      <c r="S1909">
        <f>IF($E1909=1,"NP","")&amp;IF($G1909=1,"+MOV","")&amp;IF($I1909=1,"+CS","")&amp;IF($K1909=1,"+WB","")</f>
        <v/>
      </c>
      <c r="T1909">
        <f>$E1909+$G1909+$I1909+$K1909</f>
        <v/>
      </c>
    </row>
    <row r="1910">
      <c r="A1910" t="inlineStr">
        <is>
          <t>363046450000</t>
        </is>
      </c>
      <c r="B1910" t="inlineStr">
        <is>
          <t>36304645</t>
        </is>
      </c>
      <c r="C1910" t="inlineStr">
        <is>
          <t>ORLENIS PITTI</t>
        </is>
      </c>
      <c r="D1910" t="inlineStr">
        <is>
          <t>ORLENISPITTI</t>
        </is>
      </c>
      <c r="E1910">
        <f>IF(COUNTIFS(Registros!$A$2:$A$6000,"NP",Registros!$B$2:$B$6000,$A1910)&gt;0,1,0)</f>
        <v/>
      </c>
      <c r="F1910">
        <f>IF($E1910=1,SUMIFS(Registros!$F$2:$F$6000,Registros!$A$2:$A$6000,"NP",Registros!$B$2:$B$6000,$A1910),0)</f>
        <v/>
      </c>
      <c r="G1910">
        <f>IF(COUNTIFS(Registros!$A$2:$A$6000,"MOV",Registros!$B$2:$B$6000,$A1910)&gt;0,1,0)</f>
        <v/>
      </c>
      <c r="H1910">
        <f>IF($G1910=1,SUMIFS(Registros!$F$2:$F$6000,Registros!$A$2:$A$6000,"MOV",Registros!$B$2:$B$6000,$A1910),0)</f>
        <v/>
      </c>
      <c r="I1910">
        <f>IF(COUNTIFS(Registros!$A$2:$A$6000,"CS",Registros!$B$2:$B$6000,$A1910)&gt;0,1,0)</f>
        <v/>
      </c>
      <c r="J1910">
        <f>IF($I1910=1,SUMIFS(Registros!$I$2:$I$6000,Registros!$A$2:$A$6000,"CS",Registros!$B$2:$B$6000,$A1910),0)</f>
        <v/>
      </c>
      <c r="K1910">
        <f>IF(COUNTIFS(Winback!$K$2:$K$300,$D1910)&gt;0,1,0)</f>
        <v/>
      </c>
      <c r="L1910">
        <f>IF(AND($K1910=1,LEFT($A1910,3)="WB-"),SUMIFS(Winback!$D$2:$D$300,Winback!$K$2:$K$300,$D1910),0)</f>
        <v/>
      </c>
      <c r="M1910">
        <f>IF(OR($E1910=1,$G1910=1,SUMIFS(Registros!$J$2:$J$6000,Registros!$B$2:$B$6000,$A1910)&gt;0),1,0)</f>
        <v/>
      </c>
      <c r="N1910">
        <f>IF($J1910&gt;0,1,IF(COUNTIFS(Registros!$A$2:$A$6000,"CS",Registros!$B$2:$B$6000,$A1910,Registros!$K$2:$K$6000,"&lt;&gt;")&gt;0,1,0))</f>
        <v/>
      </c>
      <c r="O1910">
        <f>IF(AND($K1910=1,$E1910=0,$G1910=0,$I1910=0),"WINBACK",IF(AND($M1910=1,$N1910&gt;0),"CONVERGENTE",IF($M1910=1,"SOLO MÓVIL",IF($N1910&gt;0,"SOLO FIJO / INTERNET","SIN SERVICIOS"))))</f>
        <v/>
      </c>
      <c r="P1910">
        <f>IF($O1910="WINBACK","Recuperar (winback)",IF($O1910="CONVERGENTE","Upgrade / más líneas",IF($O1910="SOLO MÓVIL","Ofrecer fijo + internet (FLBBTV)",IF($O1910="SOLO FIJO / INTERNET","Ofrecer línea móvil Nextphone","Oferta completa (móvil + fijo + internet)"))))</f>
        <v/>
      </c>
      <c r="Q1910">
        <f>$F1910+$H1910+$L1910</f>
        <v/>
      </c>
      <c r="R1910">
        <f>IFERROR(VLOOKUP($A1910,Registros!$B$2:$G$6000,6,0),IFERROR(VLOOKUP($D1910,Winback!$B$2:$C$300,2,0),""))</f>
        <v/>
      </c>
      <c r="S1910">
        <f>IF($E1910=1,"NP","")&amp;IF($G1910=1,"+MOV","")&amp;IF($I1910=1,"+CS","")&amp;IF($K1910=1,"+WB","")</f>
        <v/>
      </c>
      <c r="T1910">
        <f>$E1910+$G1910+$I1910+$K1910</f>
        <v/>
      </c>
    </row>
    <row r="1911">
      <c r="A1911" t="inlineStr">
        <is>
          <t>334136740000</t>
        </is>
      </c>
      <c r="B1911" t="inlineStr">
        <is>
          <t>33413674</t>
        </is>
      </c>
      <c r="C1911" t="inlineStr">
        <is>
          <t>EDUARDO ENRIQUE GOMEZ CANDANEDO</t>
        </is>
      </c>
      <c r="D1911" t="inlineStr">
        <is>
          <t>EDUARDOENRIQUEGOMEZCANDANEDO</t>
        </is>
      </c>
      <c r="E1911">
        <f>IF(COUNTIFS(Registros!$A$2:$A$6000,"NP",Registros!$B$2:$B$6000,$A1911)&gt;0,1,0)</f>
        <v/>
      </c>
      <c r="F1911">
        <f>IF($E1911=1,SUMIFS(Registros!$F$2:$F$6000,Registros!$A$2:$A$6000,"NP",Registros!$B$2:$B$6000,$A1911),0)</f>
        <v/>
      </c>
      <c r="G1911">
        <f>IF(COUNTIFS(Registros!$A$2:$A$6000,"MOV",Registros!$B$2:$B$6000,$A1911)&gt;0,1,0)</f>
        <v/>
      </c>
      <c r="H1911">
        <f>IF($G1911=1,SUMIFS(Registros!$F$2:$F$6000,Registros!$A$2:$A$6000,"MOV",Registros!$B$2:$B$6000,$A1911),0)</f>
        <v/>
      </c>
      <c r="I1911">
        <f>IF(COUNTIFS(Registros!$A$2:$A$6000,"CS",Registros!$B$2:$B$6000,$A1911)&gt;0,1,0)</f>
        <v/>
      </c>
      <c r="J1911">
        <f>IF($I1911=1,SUMIFS(Registros!$I$2:$I$6000,Registros!$A$2:$A$6000,"CS",Registros!$B$2:$B$6000,$A1911),0)</f>
        <v/>
      </c>
      <c r="K1911">
        <f>IF(COUNTIFS(Winback!$K$2:$K$300,$D1911)&gt;0,1,0)</f>
        <v/>
      </c>
      <c r="L1911">
        <f>IF(AND($K1911=1,LEFT($A1911,3)="WB-"),SUMIFS(Winback!$D$2:$D$300,Winback!$K$2:$K$300,$D1911),0)</f>
        <v/>
      </c>
      <c r="M1911">
        <f>IF(OR($E1911=1,$G1911=1,SUMIFS(Registros!$J$2:$J$6000,Registros!$B$2:$B$6000,$A1911)&gt;0),1,0)</f>
        <v/>
      </c>
      <c r="N1911">
        <f>IF($J1911&gt;0,1,IF(COUNTIFS(Registros!$A$2:$A$6000,"CS",Registros!$B$2:$B$6000,$A1911,Registros!$K$2:$K$6000,"&lt;&gt;")&gt;0,1,0))</f>
        <v/>
      </c>
      <c r="O1911">
        <f>IF(AND($K1911=1,$E1911=0,$G1911=0,$I1911=0),"WINBACK",IF(AND($M1911=1,$N1911&gt;0),"CONVERGENTE",IF($M1911=1,"SOLO MÓVIL",IF($N1911&gt;0,"SOLO FIJO / INTERNET","SIN SERVICIOS"))))</f>
        <v/>
      </c>
      <c r="P1911">
        <f>IF($O1911="WINBACK","Recuperar (winback)",IF($O1911="CONVERGENTE","Upgrade / más líneas",IF($O1911="SOLO MÓVIL","Ofrecer fijo + internet (FLBBTV)",IF($O1911="SOLO FIJO / INTERNET","Ofrecer línea móvil Nextphone","Oferta completa (móvil + fijo + internet)"))))</f>
        <v/>
      </c>
      <c r="Q1911">
        <f>$F1911+$H1911+$L1911</f>
        <v/>
      </c>
      <c r="R1911">
        <f>IFERROR(VLOOKUP($A1911,Registros!$B$2:$G$6000,6,0),IFERROR(VLOOKUP($D1911,Winback!$B$2:$C$300,2,0),""))</f>
        <v/>
      </c>
      <c r="S1911">
        <f>IF($E1911=1,"NP","")&amp;IF($G1911=1,"+MOV","")&amp;IF($I1911=1,"+CS","")&amp;IF($K1911=1,"+WB","")</f>
        <v/>
      </c>
      <c r="T1911">
        <f>$E1911+$G1911+$I1911+$K1911</f>
        <v/>
      </c>
    </row>
    <row r="1912">
      <c r="A1912" t="inlineStr">
        <is>
          <t>312237690000</t>
        </is>
      </c>
      <c r="B1912" t="inlineStr">
        <is>
          <t>31223769</t>
        </is>
      </c>
      <c r="C1912" t="inlineStr">
        <is>
          <t>LILIANA LEZCANO MARTINEZ ROJAS</t>
        </is>
      </c>
      <c r="D1912" t="inlineStr">
        <is>
          <t>LILIANALEZCANOMARTINEZROJAS</t>
        </is>
      </c>
      <c r="E1912">
        <f>IF(COUNTIFS(Registros!$A$2:$A$6000,"NP",Registros!$B$2:$B$6000,$A1912)&gt;0,1,0)</f>
        <v/>
      </c>
      <c r="F1912">
        <f>IF($E1912=1,SUMIFS(Registros!$F$2:$F$6000,Registros!$A$2:$A$6000,"NP",Registros!$B$2:$B$6000,$A1912),0)</f>
        <v/>
      </c>
      <c r="G1912">
        <f>IF(COUNTIFS(Registros!$A$2:$A$6000,"MOV",Registros!$B$2:$B$6000,$A1912)&gt;0,1,0)</f>
        <v/>
      </c>
      <c r="H1912">
        <f>IF($G1912=1,SUMIFS(Registros!$F$2:$F$6000,Registros!$A$2:$A$6000,"MOV",Registros!$B$2:$B$6000,$A1912),0)</f>
        <v/>
      </c>
      <c r="I1912">
        <f>IF(COUNTIFS(Registros!$A$2:$A$6000,"CS",Registros!$B$2:$B$6000,$A1912)&gt;0,1,0)</f>
        <v/>
      </c>
      <c r="J1912">
        <f>IF($I1912=1,SUMIFS(Registros!$I$2:$I$6000,Registros!$A$2:$A$6000,"CS",Registros!$B$2:$B$6000,$A1912),0)</f>
        <v/>
      </c>
      <c r="K1912">
        <f>IF(COUNTIFS(Winback!$K$2:$K$300,$D1912)&gt;0,1,0)</f>
        <v/>
      </c>
      <c r="L1912">
        <f>IF(AND($K1912=1,LEFT($A1912,3)="WB-"),SUMIFS(Winback!$D$2:$D$300,Winback!$K$2:$K$300,$D1912),0)</f>
        <v/>
      </c>
      <c r="M1912">
        <f>IF(OR($E1912=1,$G1912=1,SUMIFS(Registros!$J$2:$J$6000,Registros!$B$2:$B$6000,$A1912)&gt;0),1,0)</f>
        <v/>
      </c>
      <c r="N1912">
        <f>IF($J1912&gt;0,1,IF(COUNTIFS(Registros!$A$2:$A$6000,"CS",Registros!$B$2:$B$6000,$A1912,Registros!$K$2:$K$6000,"&lt;&gt;")&gt;0,1,0))</f>
        <v/>
      </c>
      <c r="O1912">
        <f>IF(AND($K1912=1,$E1912=0,$G1912=0,$I1912=0),"WINBACK",IF(AND($M1912=1,$N1912&gt;0),"CONVERGENTE",IF($M1912=1,"SOLO MÓVIL",IF($N1912&gt;0,"SOLO FIJO / INTERNET","SIN SERVICIOS"))))</f>
        <v/>
      </c>
      <c r="P1912">
        <f>IF($O1912="WINBACK","Recuperar (winback)",IF($O1912="CONVERGENTE","Upgrade / más líneas",IF($O1912="SOLO MÓVIL","Ofrecer fijo + internet (FLBBTV)",IF($O1912="SOLO FIJO / INTERNET","Ofrecer línea móvil Nextphone","Oferta completa (móvil + fijo + internet)"))))</f>
        <v/>
      </c>
      <c r="Q1912">
        <f>$F1912+$H1912+$L1912</f>
        <v/>
      </c>
      <c r="R1912">
        <f>IFERROR(VLOOKUP($A1912,Registros!$B$2:$G$6000,6,0),IFERROR(VLOOKUP($D1912,Winback!$B$2:$C$300,2,0),""))</f>
        <v/>
      </c>
      <c r="S1912">
        <f>IF($E1912=1,"NP","")&amp;IF($G1912=1,"+MOV","")&amp;IF($I1912=1,"+CS","")&amp;IF($K1912=1,"+WB","")</f>
        <v/>
      </c>
      <c r="T1912">
        <f>$E1912+$G1912+$I1912+$K1912</f>
        <v/>
      </c>
    </row>
    <row r="1913">
      <c r="A1913" t="inlineStr">
        <is>
          <t>328796900100</t>
        </is>
      </c>
      <c r="B1913" t="inlineStr">
        <is>
          <t>32879690</t>
        </is>
      </c>
      <c r="C1913" t="inlineStr">
        <is>
          <t>NAYUVALLIN MILITZA BRADLEY</t>
        </is>
      </c>
      <c r="D1913" t="inlineStr">
        <is>
          <t>NAYUVALLINMILITZABRADLEY</t>
        </is>
      </c>
      <c r="E1913">
        <f>IF(COUNTIFS(Registros!$A$2:$A$6000,"NP",Registros!$B$2:$B$6000,$A1913)&gt;0,1,0)</f>
        <v/>
      </c>
      <c r="F1913">
        <f>IF($E1913=1,SUMIFS(Registros!$F$2:$F$6000,Registros!$A$2:$A$6000,"NP",Registros!$B$2:$B$6000,$A1913),0)</f>
        <v/>
      </c>
      <c r="G1913">
        <f>IF(COUNTIFS(Registros!$A$2:$A$6000,"MOV",Registros!$B$2:$B$6000,$A1913)&gt;0,1,0)</f>
        <v/>
      </c>
      <c r="H1913">
        <f>IF($G1913=1,SUMIFS(Registros!$F$2:$F$6000,Registros!$A$2:$A$6000,"MOV",Registros!$B$2:$B$6000,$A1913),0)</f>
        <v/>
      </c>
      <c r="I1913">
        <f>IF(COUNTIFS(Registros!$A$2:$A$6000,"CS",Registros!$B$2:$B$6000,$A1913)&gt;0,1,0)</f>
        <v/>
      </c>
      <c r="J1913">
        <f>IF($I1913=1,SUMIFS(Registros!$I$2:$I$6000,Registros!$A$2:$A$6000,"CS",Registros!$B$2:$B$6000,$A1913),0)</f>
        <v/>
      </c>
      <c r="K1913">
        <f>IF(COUNTIFS(Winback!$K$2:$K$300,$D1913)&gt;0,1,0)</f>
        <v/>
      </c>
      <c r="L1913">
        <f>IF(AND($K1913=1,LEFT($A1913,3)="WB-"),SUMIFS(Winback!$D$2:$D$300,Winback!$K$2:$K$300,$D1913),0)</f>
        <v/>
      </c>
      <c r="M1913">
        <f>IF(OR($E1913=1,$G1913=1,SUMIFS(Registros!$J$2:$J$6000,Registros!$B$2:$B$6000,$A1913)&gt;0),1,0)</f>
        <v/>
      </c>
      <c r="N1913">
        <f>IF($J1913&gt;0,1,IF(COUNTIFS(Registros!$A$2:$A$6000,"CS",Registros!$B$2:$B$6000,$A1913,Registros!$K$2:$K$6000,"&lt;&gt;")&gt;0,1,0))</f>
        <v/>
      </c>
      <c r="O1913">
        <f>IF(AND($K1913=1,$E1913=0,$G1913=0,$I1913=0),"WINBACK",IF(AND($M1913=1,$N1913&gt;0),"CONVERGENTE",IF($M1913=1,"SOLO MÓVIL",IF($N1913&gt;0,"SOLO FIJO / INTERNET","SIN SERVICIOS"))))</f>
        <v/>
      </c>
      <c r="P1913">
        <f>IF($O1913="WINBACK","Recuperar (winback)",IF($O1913="CONVERGENTE","Upgrade / más líneas",IF($O1913="SOLO MÓVIL","Ofrecer fijo + internet (FLBBTV)",IF($O1913="SOLO FIJO / INTERNET","Ofrecer línea móvil Nextphone","Oferta completa (móvil + fijo + internet)"))))</f>
        <v/>
      </c>
      <c r="Q1913">
        <f>$F1913+$H1913+$L1913</f>
        <v/>
      </c>
      <c r="R1913">
        <f>IFERROR(VLOOKUP($A1913,Registros!$B$2:$G$6000,6,0),IFERROR(VLOOKUP($D1913,Winback!$B$2:$C$300,2,0),""))</f>
        <v/>
      </c>
      <c r="S1913">
        <f>IF($E1913=1,"NP","")&amp;IF($G1913=1,"+MOV","")&amp;IF($I1913=1,"+CS","")&amp;IF($K1913=1,"+WB","")</f>
        <v/>
      </c>
      <c r="T1913">
        <f>$E1913+$G1913+$I1913+$K1913</f>
        <v/>
      </c>
    </row>
    <row r="1914">
      <c r="A1914" t="inlineStr">
        <is>
          <t>342110360000</t>
        </is>
      </c>
      <c r="B1914" t="inlineStr">
        <is>
          <t>34211036</t>
        </is>
      </c>
      <c r="C1914" t="inlineStr">
        <is>
          <t>CONSTRUCTORA FIOMAR</t>
        </is>
      </c>
      <c r="D1914" t="inlineStr">
        <is>
          <t>CONSTRUCTORAFIOMAR</t>
        </is>
      </c>
      <c r="E1914">
        <f>IF(COUNTIFS(Registros!$A$2:$A$6000,"NP",Registros!$B$2:$B$6000,$A1914)&gt;0,1,0)</f>
        <v/>
      </c>
      <c r="F1914">
        <f>IF($E1914=1,SUMIFS(Registros!$F$2:$F$6000,Registros!$A$2:$A$6000,"NP",Registros!$B$2:$B$6000,$A1914),0)</f>
        <v/>
      </c>
      <c r="G1914">
        <f>IF(COUNTIFS(Registros!$A$2:$A$6000,"MOV",Registros!$B$2:$B$6000,$A1914)&gt;0,1,0)</f>
        <v/>
      </c>
      <c r="H1914">
        <f>IF($G1914=1,SUMIFS(Registros!$F$2:$F$6000,Registros!$A$2:$A$6000,"MOV",Registros!$B$2:$B$6000,$A1914),0)</f>
        <v/>
      </c>
      <c r="I1914">
        <f>IF(COUNTIFS(Registros!$A$2:$A$6000,"CS",Registros!$B$2:$B$6000,$A1914)&gt;0,1,0)</f>
        <v/>
      </c>
      <c r="J1914">
        <f>IF($I1914=1,SUMIFS(Registros!$I$2:$I$6000,Registros!$A$2:$A$6000,"CS",Registros!$B$2:$B$6000,$A1914),0)</f>
        <v/>
      </c>
      <c r="K1914">
        <f>IF(COUNTIFS(Winback!$K$2:$K$300,$D1914)&gt;0,1,0)</f>
        <v/>
      </c>
      <c r="L1914">
        <f>IF(AND($K1914=1,LEFT($A1914,3)="WB-"),SUMIFS(Winback!$D$2:$D$300,Winback!$K$2:$K$300,$D1914),0)</f>
        <v/>
      </c>
      <c r="M1914">
        <f>IF(OR($E1914=1,$G1914=1,SUMIFS(Registros!$J$2:$J$6000,Registros!$B$2:$B$6000,$A1914)&gt;0),1,0)</f>
        <v/>
      </c>
      <c r="N1914">
        <f>IF($J1914&gt;0,1,IF(COUNTIFS(Registros!$A$2:$A$6000,"CS",Registros!$B$2:$B$6000,$A1914,Registros!$K$2:$K$6000,"&lt;&gt;")&gt;0,1,0))</f>
        <v/>
      </c>
      <c r="O1914">
        <f>IF(AND($K1914=1,$E1914=0,$G1914=0,$I1914=0),"WINBACK",IF(AND($M1914=1,$N1914&gt;0),"CONVERGENTE",IF($M1914=1,"SOLO MÓVIL",IF($N1914&gt;0,"SOLO FIJO / INTERNET","SIN SERVICIOS"))))</f>
        <v/>
      </c>
      <c r="P1914">
        <f>IF($O1914="WINBACK","Recuperar (winback)",IF($O1914="CONVERGENTE","Upgrade / más líneas",IF($O1914="SOLO MÓVIL","Ofrecer fijo + internet (FLBBTV)",IF($O1914="SOLO FIJO / INTERNET","Ofrecer línea móvil Nextphone","Oferta completa (móvil + fijo + internet)"))))</f>
        <v/>
      </c>
      <c r="Q1914">
        <f>$F1914+$H1914+$L1914</f>
        <v/>
      </c>
      <c r="R1914">
        <f>IFERROR(VLOOKUP($A1914,Registros!$B$2:$G$6000,6,0),IFERROR(VLOOKUP($D1914,Winback!$B$2:$C$300,2,0),""))</f>
        <v/>
      </c>
      <c r="S1914">
        <f>IF($E1914=1,"NP","")&amp;IF($G1914=1,"+MOV","")&amp;IF($I1914=1,"+CS","")&amp;IF($K1914=1,"+WB","")</f>
        <v/>
      </c>
      <c r="T1914">
        <f>$E1914+$G1914+$I1914+$K1914</f>
        <v/>
      </c>
    </row>
    <row r="1915">
      <c r="A1915" t="inlineStr">
        <is>
          <t>351368610000</t>
        </is>
      </c>
      <c r="B1915" t="inlineStr">
        <is>
          <t>35136861</t>
        </is>
      </c>
      <c r="C1915" t="inlineStr">
        <is>
          <t>YENYS CABALLERO</t>
        </is>
      </c>
      <c r="D1915" t="inlineStr">
        <is>
          <t>YENYSCABALLERO</t>
        </is>
      </c>
      <c r="E1915">
        <f>IF(COUNTIFS(Registros!$A$2:$A$6000,"NP",Registros!$B$2:$B$6000,$A1915)&gt;0,1,0)</f>
        <v/>
      </c>
      <c r="F1915">
        <f>IF($E1915=1,SUMIFS(Registros!$F$2:$F$6000,Registros!$A$2:$A$6000,"NP",Registros!$B$2:$B$6000,$A1915),0)</f>
        <v/>
      </c>
      <c r="G1915">
        <f>IF(COUNTIFS(Registros!$A$2:$A$6000,"MOV",Registros!$B$2:$B$6000,$A1915)&gt;0,1,0)</f>
        <v/>
      </c>
      <c r="H1915">
        <f>IF($G1915=1,SUMIFS(Registros!$F$2:$F$6000,Registros!$A$2:$A$6000,"MOV",Registros!$B$2:$B$6000,$A1915),0)</f>
        <v/>
      </c>
      <c r="I1915">
        <f>IF(COUNTIFS(Registros!$A$2:$A$6000,"CS",Registros!$B$2:$B$6000,$A1915)&gt;0,1,0)</f>
        <v/>
      </c>
      <c r="J1915">
        <f>IF($I1915=1,SUMIFS(Registros!$I$2:$I$6000,Registros!$A$2:$A$6000,"CS",Registros!$B$2:$B$6000,$A1915),0)</f>
        <v/>
      </c>
      <c r="K1915">
        <f>IF(COUNTIFS(Winback!$K$2:$K$300,$D1915)&gt;0,1,0)</f>
        <v/>
      </c>
      <c r="L1915">
        <f>IF(AND($K1915=1,LEFT($A1915,3)="WB-"),SUMIFS(Winback!$D$2:$D$300,Winback!$K$2:$K$300,$D1915),0)</f>
        <v/>
      </c>
      <c r="M1915">
        <f>IF(OR($E1915=1,$G1915=1,SUMIFS(Registros!$J$2:$J$6000,Registros!$B$2:$B$6000,$A1915)&gt;0),1,0)</f>
        <v/>
      </c>
      <c r="N1915">
        <f>IF($J1915&gt;0,1,IF(COUNTIFS(Registros!$A$2:$A$6000,"CS",Registros!$B$2:$B$6000,$A1915,Registros!$K$2:$K$6000,"&lt;&gt;")&gt;0,1,0))</f>
        <v/>
      </c>
      <c r="O1915">
        <f>IF(AND($K1915=1,$E1915=0,$G1915=0,$I1915=0),"WINBACK",IF(AND($M1915=1,$N1915&gt;0),"CONVERGENTE",IF($M1915=1,"SOLO MÓVIL",IF($N1915&gt;0,"SOLO FIJO / INTERNET","SIN SERVICIOS"))))</f>
        <v/>
      </c>
      <c r="P1915">
        <f>IF($O1915="WINBACK","Recuperar (winback)",IF($O1915="CONVERGENTE","Upgrade / más líneas",IF($O1915="SOLO MÓVIL","Ofrecer fijo + internet (FLBBTV)",IF($O1915="SOLO FIJO / INTERNET","Ofrecer línea móvil Nextphone","Oferta completa (móvil + fijo + internet)"))))</f>
        <v/>
      </c>
      <c r="Q1915">
        <f>$F1915+$H1915+$L1915</f>
        <v/>
      </c>
      <c r="R1915">
        <f>IFERROR(VLOOKUP($A1915,Registros!$B$2:$G$6000,6,0),IFERROR(VLOOKUP($D1915,Winback!$B$2:$C$300,2,0),""))</f>
        <v/>
      </c>
      <c r="S1915">
        <f>IF($E1915=1,"NP","")&amp;IF($G1915=1,"+MOV","")&amp;IF($I1915=1,"+CS","")&amp;IF($K1915=1,"+WB","")</f>
        <v/>
      </c>
      <c r="T1915">
        <f>$E1915+$G1915+$I1915+$K1915</f>
        <v/>
      </c>
    </row>
    <row r="1916">
      <c r="A1916" t="inlineStr">
        <is>
          <t>357350470000</t>
        </is>
      </c>
      <c r="B1916" t="inlineStr">
        <is>
          <t>35735047</t>
        </is>
      </c>
      <c r="C1916" t="inlineStr">
        <is>
          <t>ONESIMO FRANCO</t>
        </is>
      </c>
      <c r="D1916" t="inlineStr">
        <is>
          <t>ONESIMOFRANCO</t>
        </is>
      </c>
      <c r="E1916">
        <f>IF(COUNTIFS(Registros!$A$2:$A$6000,"NP",Registros!$B$2:$B$6000,$A1916)&gt;0,1,0)</f>
        <v/>
      </c>
      <c r="F1916">
        <f>IF($E1916=1,SUMIFS(Registros!$F$2:$F$6000,Registros!$A$2:$A$6000,"NP",Registros!$B$2:$B$6000,$A1916),0)</f>
        <v/>
      </c>
      <c r="G1916">
        <f>IF(COUNTIFS(Registros!$A$2:$A$6000,"MOV",Registros!$B$2:$B$6000,$A1916)&gt;0,1,0)</f>
        <v/>
      </c>
      <c r="H1916">
        <f>IF($G1916=1,SUMIFS(Registros!$F$2:$F$6000,Registros!$A$2:$A$6000,"MOV",Registros!$B$2:$B$6000,$A1916),0)</f>
        <v/>
      </c>
      <c r="I1916">
        <f>IF(COUNTIFS(Registros!$A$2:$A$6000,"CS",Registros!$B$2:$B$6000,$A1916)&gt;0,1,0)</f>
        <v/>
      </c>
      <c r="J1916">
        <f>IF($I1916=1,SUMIFS(Registros!$I$2:$I$6000,Registros!$A$2:$A$6000,"CS",Registros!$B$2:$B$6000,$A1916),0)</f>
        <v/>
      </c>
      <c r="K1916">
        <f>IF(COUNTIFS(Winback!$K$2:$K$300,$D1916)&gt;0,1,0)</f>
        <v/>
      </c>
      <c r="L1916">
        <f>IF(AND($K1916=1,LEFT($A1916,3)="WB-"),SUMIFS(Winback!$D$2:$D$300,Winback!$K$2:$K$300,$D1916),0)</f>
        <v/>
      </c>
      <c r="M1916">
        <f>IF(OR($E1916=1,$G1916=1,SUMIFS(Registros!$J$2:$J$6000,Registros!$B$2:$B$6000,$A1916)&gt;0),1,0)</f>
        <v/>
      </c>
      <c r="N1916">
        <f>IF($J1916&gt;0,1,IF(COUNTIFS(Registros!$A$2:$A$6000,"CS",Registros!$B$2:$B$6000,$A1916,Registros!$K$2:$K$6000,"&lt;&gt;")&gt;0,1,0))</f>
        <v/>
      </c>
      <c r="O1916">
        <f>IF(AND($K1916=1,$E1916=0,$G1916=0,$I1916=0),"WINBACK",IF(AND($M1916=1,$N1916&gt;0),"CONVERGENTE",IF($M1916=1,"SOLO MÓVIL",IF($N1916&gt;0,"SOLO FIJO / INTERNET","SIN SERVICIOS"))))</f>
        <v/>
      </c>
      <c r="P1916">
        <f>IF($O1916="WINBACK","Recuperar (winback)",IF($O1916="CONVERGENTE","Upgrade / más líneas",IF($O1916="SOLO MÓVIL","Ofrecer fijo + internet (FLBBTV)",IF($O1916="SOLO FIJO / INTERNET","Ofrecer línea móvil Nextphone","Oferta completa (móvil + fijo + internet)"))))</f>
        <v/>
      </c>
      <c r="Q1916">
        <f>$F1916+$H1916+$L1916</f>
        <v/>
      </c>
      <c r="R1916">
        <f>IFERROR(VLOOKUP($A1916,Registros!$B$2:$G$6000,6,0),IFERROR(VLOOKUP($D1916,Winback!$B$2:$C$300,2,0),""))</f>
        <v/>
      </c>
      <c r="S1916">
        <f>IF($E1916=1,"NP","")&amp;IF($G1916=1,"+MOV","")&amp;IF($I1916=1,"+CS","")&amp;IF($K1916=1,"+WB","")</f>
        <v/>
      </c>
      <c r="T1916">
        <f>$E1916+$G1916+$I1916+$K1916</f>
        <v/>
      </c>
    </row>
    <row r="1917">
      <c r="A1917" t="inlineStr">
        <is>
          <t>312214790000</t>
        </is>
      </c>
      <c r="B1917" t="inlineStr">
        <is>
          <t>31221479</t>
        </is>
      </c>
      <c r="C1917" t="inlineStr">
        <is>
          <t>DEIVY EMILY FUENTES MOJICA</t>
        </is>
      </c>
      <c r="D1917" t="inlineStr">
        <is>
          <t>DEIVYEMILYFUENTESMOJICA</t>
        </is>
      </c>
      <c r="E1917">
        <f>IF(COUNTIFS(Registros!$A$2:$A$6000,"NP",Registros!$B$2:$B$6000,$A1917)&gt;0,1,0)</f>
        <v/>
      </c>
      <c r="F1917">
        <f>IF($E1917=1,SUMIFS(Registros!$F$2:$F$6000,Registros!$A$2:$A$6000,"NP",Registros!$B$2:$B$6000,$A1917),0)</f>
        <v/>
      </c>
      <c r="G1917">
        <f>IF(COUNTIFS(Registros!$A$2:$A$6000,"MOV",Registros!$B$2:$B$6000,$A1917)&gt;0,1,0)</f>
        <v/>
      </c>
      <c r="H1917">
        <f>IF($G1917=1,SUMIFS(Registros!$F$2:$F$6000,Registros!$A$2:$A$6000,"MOV",Registros!$B$2:$B$6000,$A1917),0)</f>
        <v/>
      </c>
      <c r="I1917">
        <f>IF(COUNTIFS(Registros!$A$2:$A$6000,"CS",Registros!$B$2:$B$6000,$A1917)&gt;0,1,0)</f>
        <v/>
      </c>
      <c r="J1917">
        <f>IF($I1917=1,SUMIFS(Registros!$I$2:$I$6000,Registros!$A$2:$A$6000,"CS",Registros!$B$2:$B$6000,$A1917),0)</f>
        <v/>
      </c>
      <c r="K1917">
        <f>IF(COUNTIFS(Winback!$K$2:$K$300,$D1917)&gt;0,1,0)</f>
        <v/>
      </c>
      <c r="L1917">
        <f>IF(AND($K1917=1,LEFT($A1917,3)="WB-"),SUMIFS(Winback!$D$2:$D$300,Winback!$K$2:$K$300,$D1917),0)</f>
        <v/>
      </c>
      <c r="M1917">
        <f>IF(OR($E1917=1,$G1917=1,SUMIFS(Registros!$J$2:$J$6000,Registros!$B$2:$B$6000,$A1917)&gt;0),1,0)</f>
        <v/>
      </c>
      <c r="N1917">
        <f>IF($J1917&gt;0,1,IF(COUNTIFS(Registros!$A$2:$A$6000,"CS",Registros!$B$2:$B$6000,$A1917,Registros!$K$2:$K$6000,"&lt;&gt;")&gt;0,1,0))</f>
        <v/>
      </c>
      <c r="O1917">
        <f>IF(AND($K1917=1,$E1917=0,$G1917=0,$I1917=0),"WINBACK",IF(AND($M1917=1,$N1917&gt;0),"CONVERGENTE",IF($M1917=1,"SOLO MÓVIL",IF($N1917&gt;0,"SOLO FIJO / INTERNET","SIN SERVICIOS"))))</f>
        <v/>
      </c>
      <c r="P1917">
        <f>IF($O1917="WINBACK","Recuperar (winback)",IF($O1917="CONVERGENTE","Upgrade / más líneas",IF($O1917="SOLO MÓVIL","Ofrecer fijo + internet (FLBBTV)",IF($O1917="SOLO FIJO / INTERNET","Ofrecer línea móvil Nextphone","Oferta completa (móvil + fijo + internet)"))))</f>
        <v/>
      </c>
      <c r="Q1917">
        <f>$F1917+$H1917+$L1917</f>
        <v/>
      </c>
      <c r="R1917">
        <f>IFERROR(VLOOKUP($A1917,Registros!$B$2:$G$6000,6,0),IFERROR(VLOOKUP($D1917,Winback!$B$2:$C$300,2,0),""))</f>
        <v/>
      </c>
      <c r="S1917">
        <f>IF($E1917=1,"NP","")&amp;IF($G1917=1,"+MOV","")&amp;IF($I1917=1,"+CS","")&amp;IF($K1917=1,"+WB","")</f>
        <v/>
      </c>
      <c r="T1917">
        <f>$E1917+$G1917+$I1917+$K1917</f>
        <v/>
      </c>
    </row>
    <row r="1918">
      <c r="A1918" t="inlineStr">
        <is>
          <t>312229120000</t>
        </is>
      </c>
      <c r="B1918" t="inlineStr">
        <is>
          <t>31222912</t>
        </is>
      </c>
      <c r="C1918" t="inlineStr">
        <is>
          <t>DEIVY EMILY FUENTES MOJICA</t>
        </is>
      </c>
      <c r="D1918" t="inlineStr">
        <is>
          <t>DEIVYEMILYFUENTESMOJICA</t>
        </is>
      </c>
      <c r="E1918">
        <f>IF(COUNTIFS(Registros!$A$2:$A$6000,"NP",Registros!$B$2:$B$6000,$A1918)&gt;0,1,0)</f>
        <v/>
      </c>
      <c r="F1918">
        <f>IF($E1918=1,SUMIFS(Registros!$F$2:$F$6000,Registros!$A$2:$A$6000,"NP",Registros!$B$2:$B$6000,$A1918),0)</f>
        <v/>
      </c>
      <c r="G1918">
        <f>IF(COUNTIFS(Registros!$A$2:$A$6000,"MOV",Registros!$B$2:$B$6000,$A1918)&gt;0,1,0)</f>
        <v/>
      </c>
      <c r="H1918">
        <f>IF($G1918=1,SUMIFS(Registros!$F$2:$F$6000,Registros!$A$2:$A$6000,"MOV",Registros!$B$2:$B$6000,$A1918),0)</f>
        <v/>
      </c>
      <c r="I1918">
        <f>IF(COUNTIFS(Registros!$A$2:$A$6000,"CS",Registros!$B$2:$B$6000,$A1918)&gt;0,1,0)</f>
        <v/>
      </c>
      <c r="J1918">
        <f>IF($I1918=1,SUMIFS(Registros!$I$2:$I$6000,Registros!$A$2:$A$6000,"CS",Registros!$B$2:$B$6000,$A1918),0)</f>
        <v/>
      </c>
      <c r="K1918">
        <f>IF(COUNTIFS(Winback!$K$2:$K$300,$D1918)&gt;0,1,0)</f>
        <v/>
      </c>
      <c r="L1918">
        <f>IF(AND($K1918=1,LEFT($A1918,3)="WB-"),SUMIFS(Winback!$D$2:$D$300,Winback!$K$2:$K$300,$D1918),0)</f>
        <v/>
      </c>
      <c r="M1918">
        <f>IF(OR($E1918=1,$G1918=1,SUMIFS(Registros!$J$2:$J$6000,Registros!$B$2:$B$6000,$A1918)&gt;0),1,0)</f>
        <v/>
      </c>
      <c r="N1918">
        <f>IF($J1918&gt;0,1,IF(COUNTIFS(Registros!$A$2:$A$6000,"CS",Registros!$B$2:$B$6000,$A1918,Registros!$K$2:$K$6000,"&lt;&gt;")&gt;0,1,0))</f>
        <v/>
      </c>
      <c r="O1918">
        <f>IF(AND($K1918=1,$E1918=0,$G1918=0,$I1918=0),"WINBACK",IF(AND($M1918=1,$N1918&gt;0),"CONVERGENTE",IF($M1918=1,"SOLO MÓVIL",IF($N1918&gt;0,"SOLO FIJO / INTERNET","SIN SERVICIOS"))))</f>
        <v/>
      </c>
      <c r="P1918">
        <f>IF($O1918="WINBACK","Recuperar (winback)",IF($O1918="CONVERGENTE","Upgrade / más líneas",IF($O1918="SOLO MÓVIL","Ofrecer fijo + internet (FLBBTV)",IF($O1918="SOLO FIJO / INTERNET","Ofrecer línea móvil Nextphone","Oferta completa (móvil + fijo + internet)"))))</f>
        <v/>
      </c>
      <c r="Q1918">
        <f>$F1918+$H1918+$L1918</f>
        <v/>
      </c>
      <c r="R1918">
        <f>IFERROR(VLOOKUP($A1918,Registros!$B$2:$G$6000,6,0),IFERROR(VLOOKUP($D1918,Winback!$B$2:$C$300,2,0),""))</f>
        <v/>
      </c>
      <c r="S1918">
        <f>IF($E1918=1,"NP","")&amp;IF($G1918=1,"+MOV","")&amp;IF($I1918=1,"+CS","")&amp;IF($K1918=1,"+WB","")</f>
        <v/>
      </c>
      <c r="T1918">
        <f>$E1918+$G1918+$I1918+$K1918</f>
        <v/>
      </c>
    </row>
    <row r="1919">
      <c r="A1919" t="inlineStr">
        <is>
          <t>354015960000</t>
        </is>
      </c>
      <c r="B1919" t="inlineStr">
        <is>
          <t>35401596</t>
        </is>
      </c>
      <c r="C1919" t="inlineStr">
        <is>
          <t>NODIER MORALES</t>
        </is>
      </c>
      <c r="D1919" t="inlineStr">
        <is>
          <t>NODIERMORALES</t>
        </is>
      </c>
      <c r="E1919">
        <f>IF(COUNTIFS(Registros!$A$2:$A$6000,"NP",Registros!$B$2:$B$6000,$A1919)&gt;0,1,0)</f>
        <v/>
      </c>
      <c r="F1919">
        <f>IF($E1919=1,SUMIFS(Registros!$F$2:$F$6000,Registros!$A$2:$A$6000,"NP",Registros!$B$2:$B$6000,$A1919),0)</f>
        <v/>
      </c>
      <c r="G1919">
        <f>IF(COUNTIFS(Registros!$A$2:$A$6000,"MOV",Registros!$B$2:$B$6000,$A1919)&gt;0,1,0)</f>
        <v/>
      </c>
      <c r="H1919">
        <f>IF($G1919=1,SUMIFS(Registros!$F$2:$F$6000,Registros!$A$2:$A$6000,"MOV",Registros!$B$2:$B$6000,$A1919),0)</f>
        <v/>
      </c>
      <c r="I1919">
        <f>IF(COUNTIFS(Registros!$A$2:$A$6000,"CS",Registros!$B$2:$B$6000,$A1919)&gt;0,1,0)</f>
        <v/>
      </c>
      <c r="J1919">
        <f>IF($I1919=1,SUMIFS(Registros!$I$2:$I$6000,Registros!$A$2:$A$6000,"CS",Registros!$B$2:$B$6000,$A1919),0)</f>
        <v/>
      </c>
      <c r="K1919">
        <f>IF(COUNTIFS(Winback!$K$2:$K$300,$D1919)&gt;0,1,0)</f>
        <v/>
      </c>
      <c r="L1919">
        <f>IF(AND($K1919=1,LEFT($A1919,3)="WB-"),SUMIFS(Winback!$D$2:$D$300,Winback!$K$2:$K$300,$D1919),0)</f>
        <v/>
      </c>
      <c r="M1919">
        <f>IF(OR($E1919=1,$G1919=1,SUMIFS(Registros!$J$2:$J$6000,Registros!$B$2:$B$6000,$A1919)&gt;0),1,0)</f>
        <v/>
      </c>
      <c r="N1919">
        <f>IF($J1919&gt;0,1,IF(COUNTIFS(Registros!$A$2:$A$6000,"CS",Registros!$B$2:$B$6000,$A1919,Registros!$K$2:$K$6000,"&lt;&gt;")&gt;0,1,0))</f>
        <v/>
      </c>
      <c r="O1919">
        <f>IF(AND($K1919=1,$E1919=0,$G1919=0,$I1919=0),"WINBACK",IF(AND($M1919=1,$N1919&gt;0),"CONVERGENTE",IF($M1919=1,"SOLO MÓVIL",IF($N1919&gt;0,"SOLO FIJO / INTERNET","SIN SERVICIOS"))))</f>
        <v/>
      </c>
      <c r="P1919">
        <f>IF($O1919="WINBACK","Recuperar (winback)",IF($O1919="CONVERGENTE","Upgrade / más líneas",IF($O1919="SOLO MÓVIL","Ofrecer fijo + internet (FLBBTV)",IF($O1919="SOLO FIJO / INTERNET","Ofrecer línea móvil Nextphone","Oferta completa (móvil + fijo + internet)"))))</f>
        <v/>
      </c>
      <c r="Q1919">
        <f>$F1919+$H1919+$L1919</f>
        <v/>
      </c>
      <c r="R1919">
        <f>IFERROR(VLOOKUP($A1919,Registros!$B$2:$G$6000,6,0),IFERROR(VLOOKUP($D1919,Winback!$B$2:$C$300,2,0),""))</f>
        <v/>
      </c>
      <c r="S1919">
        <f>IF($E1919=1,"NP","")&amp;IF($G1919=1,"+MOV","")&amp;IF($I1919=1,"+CS","")&amp;IF($K1919=1,"+WB","")</f>
        <v/>
      </c>
      <c r="T1919">
        <f>$E1919+$G1919+$I1919+$K1919</f>
        <v/>
      </c>
    </row>
    <row r="1920">
      <c r="A1920" t="inlineStr">
        <is>
          <t>329196770000</t>
        </is>
      </c>
      <c r="B1920" t="inlineStr">
        <is>
          <t>32919677</t>
        </is>
      </c>
      <c r="C1920" t="inlineStr">
        <is>
          <t>Marcos Antonio Bonett Gonzalez</t>
        </is>
      </c>
      <c r="D1920" t="inlineStr">
        <is>
          <t>MARCOSANTONIOBONETTGONZALEZ</t>
        </is>
      </c>
      <c r="E1920">
        <f>IF(COUNTIFS(Registros!$A$2:$A$6000,"NP",Registros!$B$2:$B$6000,$A1920)&gt;0,1,0)</f>
        <v/>
      </c>
      <c r="F1920">
        <f>IF($E1920=1,SUMIFS(Registros!$F$2:$F$6000,Registros!$A$2:$A$6000,"NP",Registros!$B$2:$B$6000,$A1920),0)</f>
        <v/>
      </c>
      <c r="G1920">
        <f>IF(COUNTIFS(Registros!$A$2:$A$6000,"MOV",Registros!$B$2:$B$6000,$A1920)&gt;0,1,0)</f>
        <v/>
      </c>
      <c r="H1920">
        <f>IF($G1920=1,SUMIFS(Registros!$F$2:$F$6000,Registros!$A$2:$A$6000,"MOV",Registros!$B$2:$B$6000,$A1920),0)</f>
        <v/>
      </c>
      <c r="I1920">
        <f>IF(COUNTIFS(Registros!$A$2:$A$6000,"CS",Registros!$B$2:$B$6000,$A1920)&gt;0,1,0)</f>
        <v/>
      </c>
      <c r="J1920">
        <f>IF($I1920=1,SUMIFS(Registros!$I$2:$I$6000,Registros!$A$2:$A$6000,"CS",Registros!$B$2:$B$6000,$A1920),0)</f>
        <v/>
      </c>
      <c r="K1920">
        <f>IF(COUNTIFS(Winback!$K$2:$K$300,$D1920)&gt;0,1,0)</f>
        <v/>
      </c>
      <c r="L1920">
        <f>IF(AND($K1920=1,LEFT($A1920,3)="WB-"),SUMIFS(Winback!$D$2:$D$300,Winback!$K$2:$K$300,$D1920),0)</f>
        <v/>
      </c>
      <c r="M1920">
        <f>IF(OR($E1920=1,$G1920=1,SUMIFS(Registros!$J$2:$J$6000,Registros!$B$2:$B$6000,$A1920)&gt;0),1,0)</f>
        <v/>
      </c>
      <c r="N1920">
        <f>IF($J1920&gt;0,1,IF(COUNTIFS(Registros!$A$2:$A$6000,"CS",Registros!$B$2:$B$6000,$A1920,Registros!$K$2:$K$6000,"&lt;&gt;")&gt;0,1,0))</f>
        <v/>
      </c>
      <c r="O1920">
        <f>IF(AND($K1920=1,$E1920=0,$G1920=0,$I1920=0),"WINBACK",IF(AND($M1920=1,$N1920&gt;0),"CONVERGENTE",IF($M1920=1,"SOLO MÓVIL",IF($N1920&gt;0,"SOLO FIJO / INTERNET","SIN SERVICIOS"))))</f>
        <v/>
      </c>
      <c r="P1920">
        <f>IF($O1920="WINBACK","Recuperar (winback)",IF($O1920="CONVERGENTE","Upgrade / más líneas",IF($O1920="SOLO MÓVIL","Ofrecer fijo + internet (FLBBTV)",IF($O1920="SOLO FIJO / INTERNET","Ofrecer línea móvil Nextphone","Oferta completa (móvil + fijo + internet)"))))</f>
        <v/>
      </c>
      <c r="Q1920">
        <f>$F1920+$H1920+$L1920</f>
        <v/>
      </c>
      <c r="R1920">
        <f>IFERROR(VLOOKUP($A1920,Registros!$B$2:$G$6000,6,0),IFERROR(VLOOKUP($D1920,Winback!$B$2:$C$300,2,0),""))</f>
        <v/>
      </c>
      <c r="S1920">
        <f>IF($E1920=1,"NP","")&amp;IF($G1920=1,"+MOV","")&amp;IF($I1920=1,"+CS","")&amp;IF($K1920=1,"+WB","")</f>
        <v/>
      </c>
      <c r="T1920">
        <f>$E1920+$G1920+$I1920+$K1920</f>
        <v/>
      </c>
    </row>
    <row r="1921">
      <c r="A1921" t="inlineStr">
        <is>
          <t>354075530000</t>
        </is>
      </c>
      <c r="B1921" t="inlineStr">
        <is>
          <t>35407553</t>
        </is>
      </c>
      <c r="C1921" t="inlineStr">
        <is>
          <t>DIOSELINA SAMUDIO GONZALEZ</t>
        </is>
      </c>
      <c r="D1921" t="inlineStr">
        <is>
          <t>DIOSELINASAMUDIOGONZALEZ</t>
        </is>
      </c>
      <c r="E1921">
        <f>IF(COUNTIFS(Registros!$A$2:$A$6000,"NP",Registros!$B$2:$B$6000,$A1921)&gt;0,1,0)</f>
        <v/>
      </c>
      <c r="F1921">
        <f>IF($E1921=1,SUMIFS(Registros!$F$2:$F$6000,Registros!$A$2:$A$6000,"NP",Registros!$B$2:$B$6000,$A1921),0)</f>
        <v/>
      </c>
      <c r="G1921">
        <f>IF(COUNTIFS(Registros!$A$2:$A$6000,"MOV",Registros!$B$2:$B$6000,$A1921)&gt;0,1,0)</f>
        <v/>
      </c>
      <c r="H1921">
        <f>IF($G1921=1,SUMIFS(Registros!$F$2:$F$6000,Registros!$A$2:$A$6000,"MOV",Registros!$B$2:$B$6000,$A1921),0)</f>
        <v/>
      </c>
      <c r="I1921">
        <f>IF(COUNTIFS(Registros!$A$2:$A$6000,"CS",Registros!$B$2:$B$6000,$A1921)&gt;0,1,0)</f>
        <v/>
      </c>
      <c r="J1921">
        <f>IF($I1921=1,SUMIFS(Registros!$I$2:$I$6000,Registros!$A$2:$A$6000,"CS",Registros!$B$2:$B$6000,$A1921),0)</f>
        <v/>
      </c>
      <c r="K1921">
        <f>IF(COUNTIFS(Winback!$K$2:$K$300,$D1921)&gt;0,1,0)</f>
        <v/>
      </c>
      <c r="L1921">
        <f>IF(AND($K1921=1,LEFT($A1921,3)="WB-"),SUMIFS(Winback!$D$2:$D$300,Winback!$K$2:$K$300,$D1921),0)</f>
        <v/>
      </c>
      <c r="M1921">
        <f>IF(OR($E1921=1,$G1921=1,SUMIFS(Registros!$J$2:$J$6000,Registros!$B$2:$B$6000,$A1921)&gt;0),1,0)</f>
        <v/>
      </c>
      <c r="N1921">
        <f>IF($J1921&gt;0,1,IF(COUNTIFS(Registros!$A$2:$A$6000,"CS",Registros!$B$2:$B$6000,$A1921,Registros!$K$2:$K$6000,"&lt;&gt;")&gt;0,1,0))</f>
        <v/>
      </c>
      <c r="O1921">
        <f>IF(AND($K1921=1,$E1921=0,$G1921=0,$I1921=0),"WINBACK",IF(AND($M1921=1,$N1921&gt;0),"CONVERGENTE",IF($M1921=1,"SOLO MÓVIL",IF($N1921&gt;0,"SOLO FIJO / INTERNET","SIN SERVICIOS"))))</f>
        <v/>
      </c>
      <c r="P1921">
        <f>IF($O1921="WINBACK","Recuperar (winback)",IF($O1921="CONVERGENTE","Upgrade / más líneas",IF($O1921="SOLO MÓVIL","Ofrecer fijo + internet (FLBBTV)",IF($O1921="SOLO FIJO / INTERNET","Ofrecer línea móvil Nextphone","Oferta completa (móvil + fijo + internet)"))))</f>
        <v/>
      </c>
      <c r="Q1921">
        <f>$F1921+$H1921+$L1921</f>
        <v/>
      </c>
      <c r="R1921">
        <f>IFERROR(VLOOKUP($A1921,Registros!$B$2:$G$6000,6,0),IFERROR(VLOOKUP($D1921,Winback!$B$2:$C$300,2,0),""))</f>
        <v/>
      </c>
      <c r="S1921">
        <f>IF($E1921=1,"NP","")&amp;IF($G1921=1,"+MOV","")&amp;IF($I1921=1,"+CS","")&amp;IF($K1921=1,"+WB","")</f>
        <v/>
      </c>
      <c r="T1921">
        <f>$E1921+$G1921+$I1921+$K1921</f>
        <v/>
      </c>
    </row>
    <row r="1922">
      <c r="A1922" t="inlineStr">
        <is>
          <t>351353650000</t>
        </is>
      </c>
      <c r="B1922" t="inlineStr">
        <is>
          <t>35135365</t>
        </is>
      </c>
      <c r="C1922" t="inlineStr">
        <is>
          <t>KEILA XIOMARA CEDEÑO GOMEZ</t>
        </is>
      </c>
      <c r="D1922" t="inlineStr">
        <is>
          <t>KEILAXIOMARACEDENOGOMEZ</t>
        </is>
      </c>
      <c r="E1922">
        <f>IF(COUNTIFS(Registros!$A$2:$A$6000,"NP",Registros!$B$2:$B$6000,$A1922)&gt;0,1,0)</f>
        <v/>
      </c>
      <c r="F1922">
        <f>IF($E1922=1,SUMIFS(Registros!$F$2:$F$6000,Registros!$A$2:$A$6000,"NP",Registros!$B$2:$B$6000,$A1922),0)</f>
        <v/>
      </c>
      <c r="G1922">
        <f>IF(COUNTIFS(Registros!$A$2:$A$6000,"MOV",Registros!$B$2:$B$6000,$A1922)&gt;0,1,0)</f>
        <v/>
      </c>
      <c r="H1922">
        <f>IF($G1922=1,SUMIFS(Registros!$F$2:$F$6000,Registros!$A$2:$A$6000,"MOV",Registros!$B$2:$B$6000,$A1922),0)</f>
        <v/>
      </c>
      <c r="I1922">
        <f>IF(COUNTIFS(Registros!$A$2:$A$6000,"CS",Registros!$B$2:$B$6000,$A1922)&gt;0,1,0)</f>
        <v/>
      </c>
      <c r="J1922">
        <f>IF($I1922=1,SUMIFS(Registros!$I$2:$I$6000,Registros!$A$2:$A$6000,"CS",Registros!$B$2:$B$6000,$A1922),0)</f>
        <v/>
      </c>
      <c r="K1922">
        <f>IF(COUNTIFS(Winback!$K$2:$K$300,$D1922)&gt;0,1,0)</f>
        <v/>
      </c>
      <c r="L1922">
        <f>IF(AND($K1922=1,LEFT($A1922,3)="WB-"),SUMIFS(Winback!$D$2:$D$300,Winback!$K$2:$K$300,$D1922),0)</f>
        <v/>
      </c>
      <c r="M1922">
        <f>IF(OR($E1922=1,$G1922=1,SUMIFS(Registros!$J$2:$J$6000,Registros!$B$2:$B$6000,$A1922)&gt;0),1,0)</f>
        <v/>
      </c>
      <c r="N1922">
        <f>IF($J1922&gt;0,1,IF(COUNTIFS(Registros!$A$2:$A$6000,"CS",Registros!$B$2:$B$6000,$A1922,Registros!$K$2:$K$6000,"&lt;&gt;")&gt;0,1,0))</f>
        <v/>
      </c>
      <c r="O1922">
        <f>IF(AND($K1922=1,$E1922=0,$G1922=0,$I1922=0),"WINBACK",IF(AND($M1922=1,$N1922&gt;0),"CONVERGENTE",IF($M1922=1,"SOLO MÓVIL",IF($N1922&gt;0,"SOLO FIJO / INTERNET","SIN SERVICIOS"))))</f>
        <v/>
      </c>
      <c r="P1922">
        <f>IF($O1922="WINBACK","Recuperar (winback)",IF($O1922="CONVERGENTE","Upgrade / más líneas",IF($O1922="SOLO MÓVIL","Ofrecer fijo + internet (FLBBTV)",IF($O1922="SOLO FIJO / INTERNET","Ofrecer línea móvil Nextphone","Oferta completa (móvil + fijo + internet)"))))</f>
        <v/>
      </c>
      <c r="Q1922">
        <f>$F1922+$H1922+$L1922</f>
        <v/>
      </c>
      <c r="R1922">
        <f>IFERROR(VLOOKUP($A1922,Registros!$B$2:$G$6000,6,0),IFERROR(VLOOKUP($D1922,Winback!$B$2:$C$300,2,0),""))</f>
        <v/>
      </c>
      <c r="S1922">
        <f>IF($E1922=1,"NP","")&amp;IF($G1922=1,"+MOV","")&amp;IF($I1922=1,"+CS","")&amp;IF($K1922=1,"+WB","")</f>
        <v/>
      </c>
      <c r="T1922">
        <f>$E1922+$G1922+$I1922+$K1922</f>
        <v/>
      </c>
    </row>
    <row r="1923">
      <c r="A1923" t="inlineStr">
        <is>
          <t>355383390000</t>
        </is>
      </c>
      <c r="B1923" t="inlineStr">
        <is>
          <t>35538339</t>
        </is>
      </c>
      <c r="C1923" t="inlineStr">
        <is>
          <t>LUIS ALVARO CASTILLO PEREZ</t>
        </is>
      </c>
      <c r="D1923" t="inlineStr">
        <is>
          <t>LUISALVAROCASTILLOPEREZ</t>
        </is>
      </c>
      <c r="E1923">
        <f>IF(COUNTIFS(Registros!$A$2:$A$6000,"NP",Registros!$B$2:$B$6000,$A1923)&gt;0,1,0)</f>
        <v/>
      </c>
      <c r="F1923">
        <f>IF($E1923=1,SUMIFS(Registros!$F$2:$F$6000,Registros!$A$2:$A$6000,"NP",Registros!$B$2:$B$6000,$A1923),0)</f>
        <v/>
      </c>
      <c r="G1923">
        <f>IF(COUNTIFS(Registros!$A$2:$A$6000,"MOV",Registros!$B$2:$B$6000,$A1923)&gt;0,1,0)</f>
        <v/>
      </c>
      <c r="H1923">
        <f>IF($G1923=1,SUMIFS(Registros!$F$2:$F$6000,Registros!$A$2:$A$6000,"MOV",Registros!$B$2:$B$6000,$A1923),0)</f>
        <v/>
      </c>
      <c r="I1923">
        <f>IF(COUNTIFS(Registros!$A$2:$A$6000,"CS",Registros!$B$2:$B$6000,$A1923)&gt;0,1,0)</f>
        <v/>
      </c>
      <c r="J1923">
        <f>IF($I1923=1,SUMIFS(Registros!$I$2:$I$6000,Registros!$A$2:$A$6000,"CS",Registros!$B$2:$B$6000,$A1923),0)</f>
        <v/>
      </c>
      <c r="K1923">
        <f>IF(COUNTIFS(Winback!$K$2:$K$300,$D1923)&gt;0,1,0)</f>
        <v/>
      </c>
      <c r="L1923">
        <f>IF(AND($K1923=1,LEFT($A1923,3)="WB-"),SUMIFS(Winback!$D$2:$D$300,Winback!$K$2:$K$300,$D1923),0)</f>
        <v/>
      </c>
      <c r="M1923">
        <f>IF(OR($E1923=1,$G1923=1,SUMIFS(Registros!$J$2:$J$6000,Registros!$B$2:$B$6000,$A1923)&gt;0),1,0)</f>
        <v/>
      </c>
      <c r="N1923">
        <f>IF($J1923&gt;0,1,IF(COUNTIFS(Registros!$A$2:$A$6000,"CS",Registros!$B$2:$B$6000,$A1923,Registros!$K$2:$K$6000,"&lt;&gt;")&gt;0,1,0))</f>
        <v/>
      </c>
      <c r="O1923">
        <f>IF(AND($K1923=1,$E1923=0,$G1923=0,$I1923=0),"WINBACK",IF(AND($M1923=1,$N1923&gt;0),"CONVERGENTE",IF($M1923=1,"SOLO MÓVIL",IF($N1923&gt;0,"SOLO FIJO / INTERNET","SIN SERVICIOS"))))</f>
        <v/>
      </c>
      <c r="P1923">
        <f>IF($O1923="WINBACK","Recuperar (winback)",IF($O1923="CONVERGENTE","Upgrade / más líneas",IF($O1923="SOLO MÓVIL","Ofrecer fijo + internet (FLBBTV)",IF($O1923="SOLO FIJO / INTERNET","Ofrecer línea móvil Nextphone","Oferta completa (móvil + fijo + internet)"))))</f>
        <v/>
      </c>
      <c r="Q1923">
        <f>$F1923+$H1923+$L1923</f>
        <v/>
      </c>
      <c r="R1923">
        <f>IFERROR(VLOOKUP($A1923,Registros!$B$2:$G$6000,6,0),IFERROR(VLOOKUP($D1923,Winback!$B$2:$C$300,2,0),""))</f>
        <v/>
      </c>
      <c r="S1923">
        <f>IF($E1923=1,"NP","")&amp;IF($G1923=1,"+MOV","")&amp;IF($I1923=1,"+CS","")&amp;IF($K1923=1,"+WB","")</f>
        <v/>
      </c>
      <c r="T1923">
        <f>$E1923+$G1923+$I1923+$K1923</f>
        <v/>
      </c>
    </row>
    <row r="1924">
      <c r="A1924" t="inlineStr">
        <is>
          <t>355367320000</t>
        </is>
      </c>
      <c r="B1924" t="inlineStr">
        <is>
          <t>35536732</t>
        </is>
      </c>
      <c r="C1924" t="inlineStr">
        <is>
          <t>DICK ESQUIVEL</t>
        </is>
      </c>
      <c r="D1924" t="inlineStr">
        <is>
          <t>DICKESQUIVEL</t>
        </is>
      </c>
      <c r="E1924">
        <f>IF(COUNTIFS(Registros!$A$2:$A$6000,"NP",Registros!$B$2:$B$6000,$A1924)&gt;0,1,0)</f>
        <v/>
      </c>
      <c r="F1924">
        <f>IF($E1924=1,SUMIFS(Registros!$F$2:$F$6000,Registros!$A$2:$A$6000,"NP",Registros!$B$2:$B$6000,$A1924),0)</f>
        <v/>
      </c>
      <c r="G1924">
        <f>IF(COUNTIFS(Registros!$A$2:$A$6000,"MOV",Registros!$B$2:$B$6000,$A1924)&gt;0,1,0)</f>
        <v/>
      </c>
      <c r="H1924">
        <f>IF($G1924=1,SUMIFS(Registros!$F$2:$F$6000,Registros!$A$2:$A$6000,"MOV",Registros!$B$2:$B$6000,$A1924),0)</f>
        <v/>
      </c>
      <c r="I1924">
        <f>IF(COUNTIFS(Registros!$A$2:$A$6000,"CS",Registros!$B$2:$B$6000,$A1924)&gt;0,1,0)</f>
        <v/>
      </c>
      <c r="J1924">
        <f>IF($I1924=1,SUMIFS(Registros!$I$2:$I$6000,Registros!$A$2:$A$6000,"CS",Registros!$B$2:$B$6000,$A1924),0)</f>
        <v/>
      </c>
      <c r="K1924">
        <f>IF(COUNTIFS(Winback!$K$2:$K$300,$D1924)&gt;0,1,0)</f>
        <v/>
      </c>
      <c r="L1924">
        <f>IF(AND($K1924=1,LEFT($A1924,3)="WB-"),SUMIFS(Winback!$D$2:$D$300,Winback!$K$2:$K$300,$D1924),0)</f>
        <v/>
      </c>
      <c r="M1924">
        <f>IF(OR($E1924=1,$G1924=1,SUMIFS(Registros!$J$2:$J$6000,Registros!$B$2:$B$6000,$A1924)&gt;0),1,0)</f>
        <v/>
      </c>
      <c r="N1924">
        <f>IF($J1924&gt;0,1,IF(COUNTIFS(Registros!$A$2:$A$6000,"CS",Registros!$B$2:$B$6000,$A1924,Registros!$K$2:$K$6000,"&lt;&gt;")&gt;0,1,0))</f>
        <v/>
      </c>
      <c r="O1924">
        <f>IF(AND($K1924=1,$E1924=0,$G1924=0,$I1924=0),"WINBACK",IF(AND($M1924=1,$N1924&gt;0),"CONVERGENTE",IF($M1924=1,"SOLO MÓVIL",IF($N1924&gt;0,"SOLO FIJO / INTERNET","SIN SERVICIOS"))))</f>
        <v/>
      </c>
      <c r="P1924">
        <f>IF($O1924="WINBACK","Recuperar (winback)",IF($O1924="CONVERGENTE","Upgrade / más líneas",IF($O1924="SOLO MÓVIL","Ofrecer fijo + internet (FLBBTV)",IF($O1924="SOLO FIJO / INTERNET","Ofrecer línea móvil Nextphone","Oferta completa (móvil + fijo + internet)"))))</f>
        <v/>
      </c>
      <c r="Q1924">
        <f>$F1924+$H1924+$L1924</f>
        <v/>
      </c>
      <c r="R1924">
        <f>IFERROR(VLOOKUP($A1924,Registros!$B$2:$G$6000,6,0),IFERROR(VLOOKUP($D1924,Winback!$B$2:$C$300,2,0),""))</f>
        <v/>
      </c>
      <c r="S1924">
        <f>IF($E1924=1,"NP","")&amp;IF($G1924=1,"+MOV","")&amp;IF($I1924=1,"+CS","")&amp;IF($K1924=1,"+WB","")</f>
        <v/>
      </c>
      <c r="T1924">
        <f>$E1924+$G1924+$I1924+$K1924</f>
        <v/>
      </c>
    </row>
    <row r="1925">
      <c r="A1925" t="inlineStr">
        <is>
          <t>358371520000</t>
        </is>
      </c>
      <c r="B1925" t="inlineStr">
        <is>
          <t>35837152</t>
        </is>
      </c>
      <c r="C1925" t="inlineStr">
        <is>
          <t>ELSY COBA</t>
        </is>
      </c>
      <c r="D1925" t="inlineStr">
        <is>
          <t>ELSYCOBA</t>
        </is>
      </c>
      <c r="E1925">
        <f>IF(COUNTIFS(Registros!$A$2:$A$6000,"NP",Registros!$B$2:$B$6000,$A1925)&gt;0,1,0)</f>
        <v/>
      </c>
      <c r="F1925">
        <f>IF($E1925=1,SUMIFS(Registros!$F$2:$F$6000,Registros!$A$2:$A$6000,"NP",Registros!$B$2:$B$6000,$A1925),0)</f>
        <v/>
      </c>
      <c r="G1925">
        <f>IF(COUNTIFS(Registros!$A$2:$A$6000,"MOV",Registros!$B$2:$B$6000,$A1925)&gt;0,1,0)</f>
        <v/>
      </c>
      <c r="H1925">
        <f>IF($G1925=1,SUMIFS(Registros!$F$2:$F$6000,Registros!$A$2:$A$6000,"MOV",Registros!$B$2:$B$6000,$A1925),0)</f>
        <v/>
      </c>
      <c r="I1925">
        <f>IF(COUNTIFS(Registros!$A$2:$A$6000,"CS",Registros!$B$2:$B$6000,$A1925)&gt;0,1,0)</f>
        <v/>
      </c>
      <c r="J1925">
        <f>IF($I1925=1,SUMIFS(Registros!$I$2:$I$6000,Registros!$A$2:$A$6000,"CS",Registros!$B$2:$B$6000,$A1925),0)</f>
        <v/>
      </c>
      <c r="K1925">
        <f>IF(COUNTIFS(Winback!$K$2:$K$300,$D1925)&gt;0,1,0)</f>
        <v/>
      </c>
      <c r="L1925">
        <f>IF(AND($K1925=1,LEFT($A1925,3)="WB-"),SUMIFS(Winback!$D$2:$D$300,Winback!$K$2:$K$300,$D1925),0)</f>
        <v/>
      </c>
      <c r="M1925">
        <f>IF(OR($E1925=1,$G1925=1,SUMIFS(Registros!$J$2:$J$6000,Registros!$B$2:$B$6000,$A1925)&gt;0),1,0)</f>
        <v/>
      </c>
      <c r="N1925">
        <f>IF($J1925&gt;0,1,IF(COUNTIFS(Registros!$A$2:$A$6000,"CS",Registros!$B$2:$B$6000,$A1925,Registros!$K$2:$K$6000,"&lt;&gt;")&gt;0,1,0))</f>
        <v/>
      </c>
      <c r="O1925">
        <f>IF(AND($K1925=1,$E1925=0,$G1925=0,$I1925=0),"WINBACK",IF(AND($M1925=1,$N1925&gt;0),"CONVERGENTE",IF($M1925=1,"SOLO MÓVIL",IF($N1925&gt;0,"SOLO FIJO / INTERNET","SIN SERVICIOS"))))</f>
        <v/>
      </c>
      <c r="P1925">
        <f>IF($O1925="WINBACK","Recuperar (winback)",IF($O1925="CONVERGENTE","Upgrade / más líneas",IF($O1925="SOLO MÓVIL","Ofrecer fijo + internet (FLBBTV)",IF($O1925="SOLO FIJO / INTERNET","Ofrecer línea móvil Nextphone","Oferta completa (móvil + fijo + internet)"))))</f>
        <v/>
      </c>
      <c r="Q1925">
        <f>$F1925+$H1925+$L1925</f>
        <v/>
      </c>
      <c r="R1925">
        <f>IFERROR(VLOOKUP($A1925,Registros!$B$2:$G$6000,6,0),IFERROR(VLOOKUP($D1925,Winback!$B$2:$C$300,2,0),""))</f>
        <v/>
      </c>
      <c r="S1925">
        <f>IF($E1925=1,"NP","")&amp;IF($G1925=1,"+MOV","")&amp;IF($I1925=1,"+CS","")&amp;IF($K1925=1,"+WB","")</f>
        <v/>
      </c>
      <c r="T1925">
        <f>$E1925+$G1925+$I1925+$K1925</f>
        <v/>
      </c>
    </row>
    <row r="1926">
      <c r="A1926" t="inlineStr">
        <is>
          <t>352283170000</t>
        </is>
      </c>
      <c r="B1926" t="inlineStr">
        <is>
          <t>35228317</t>
        </is>
      </c>
      <c r="C1926" t="inlineStr">
        <is>
          <t>ERICA JACQUELINE GONZALEZ VEGA</t>
        </is>
      </c>
      <c r="D1926" t="inlineStr">
        <is>
          <t>ERICAJACQUELINEGONZALEZVEGA</t>
        </is>
      </c>
      <c r="E1926">
        <f>IF(COUNTIFS(Registros!$A$2:$A$6000,"NP",Registros!$B$2:$B$6000,$A1926)&gt;0,1,0)</f>
        <v/>
      </c>
      <c r="F1926">
        <f>IF($E1926=1,SUMIFS(Registros!$F$2:$F$6000,Registros!$A$2:$A$6000,"NP",Registros!$B$2:$B$6000,$A1926),0)</f>
        <v/>
      </c>
      <c r="G1926">
        <f>IF(COUNTIFS(Registros!$A$2:$A$6000,"MOV",Registros!$B$2:$B$6000,$A1926)&gt;0,1,0)</f>
        <v/>
      </c>
      <c r="H1926">
        <f>IF($G1926=1,SUMIFS(Registros!$F$2:$F$6000,Registros!$A$2:$A$6000,"MOV",Registros!$B$2:$B$6000,$A1926),0)</f>
        <v/>
      </c>
      <c r="I1926">
        <f>IF(COUNTIFS(Registros!$A$2:$A$6000,"CS",Registros!$B$2:$B$6000,$A1926)&gt;0,1,0)</f>
        <v/>
      </c>
      <c r="J1926">
        <f>IF($I1926=1,SUMIFS(Registros!$I$2:$I$6000,Registros!$A$2:$A$6000,"CS",Registros!$B$2:$B$6000,$A1926),0)</f>
        <v/>
      </c>
      <c r="K1926">
        <f>IF(COUNTIFS(Winback!$K$2:$K$300,$D1926)&gt;0,1,0)</f>
        <v/>
      </c>
      <c r="L1926">
        <f>IF(AND($K1926=1,LEFT($A1926,3)="WB-"),SUMIFS(Winback!$D$2:$D$300,Winback!$K$2:$K$300,$D1926),0)</f>
        <v/>
      </c>
      <c r="M1926">
        <f>IF(OR($E1926=1,$G1926=1,SUMIFS(Registros!$J$2:$J$6000,Registros!$B$2:$B$6000,$A1926)&gt;0),1,0)</f>
        <v/>
      </c>
      <c r="N1926">
        <f>IF($J1926&gt;0,1,IF(COUNTIFS(Registros!$A$2:$A$6000,"CS",Registros!$B$2:$B$6000,$A1926,Registros!$K$2:$K$6000,"&lt;&gt;")&gt;0,1,0))</f>
        <v/>
      </c>
      <c r="O1926">
        <f>IF(AND($K1926=1,$E1926=0,$G1926=0,$I1926=0),"WINBACK",IF(AND($M1926=1,$N1926&gt;0),"CONVERGENTE",IF($M1926=1,"SOLO MÓVIL",IF($N1926&gt;0,"SOLO FIJO / INTERNET","SIN SERVICIOS"))))</f>
        <v/>
      </c>
      <c r="P1926">
        <f>IF($O1926="WINBACK","Recuperar (winback)",IF($O1926="CONVERGENTE","Upgrade / más líneas",IF($O1926="SOLO MÓVIL","Ofrecer fijo + internet (FLBBTV)",IF($O1926="SOLO FIJO / INTERNET","Ofrecer línea móvil Nextphone","Oferta completa (móvil + fijo + internet)"))))</f>
        <v/>
      </c>
      <c r="Q1926">
        <f>$F1926+$H1926+$L1926</f>
        <v/>
      </c>
      <c r="R1926">
        <f>IFERROR(VLOOKUP($A1926,Registros!$B$2:$G$6000,6,0),IFERROR(VLOOKUP($D1926,Winback!$B$2:$C$300,2,0),""))</f>
        <v/>
      </c>
      <c r="S1926">
        <f>IF($E1926=1,"NP","")&amp;IF($G1926=1,"+MOV","")&amp;IF($I1926=1,"+CS","")&amp;IF($K1926=1,"+WB","")</f>
        <v/>
      </c>
      <c r="T1926">
        <f>$E1926+$G1926+$I1926+$K1926</f>
        <v/>
      </c>
    </row>
    <row r="1927">
      <c r="A1927" t="inlineStr">
        <is>
          <t>359385640000</t>
        </is>
      </c>
      <c r="B1927" t="inlineStr">
        <is>
          <t>35938564</t>
        </is>
      </c>
      <c r="C1927" t="inlineStr">
        <is>
          <t>DOMINGO SANTAMARIA MUÑOZ</t>
        </is>
      </c>
      <c r="D1927" t="inlineStr">
        <is>
          <t>DOMINGOSANTAMARIAMUNOZ</t>
        </is>
      </c>
      <c r="E1927">
        <f>IF(COUNTIFS(Registros!$A$2:$A$6000,"NP",Registros!$B$2:$B$6000,$A1927)&gt;0,1,0)</f>
        <v/>
      </c>
      <c r="F1927">
        <f>IF($E1927=1,SUMIFS(Registros!$F$2:$F$6000,Registros!$A$2:$A$6000,"NP",Registros!$B$2:$B$6000,$A1927),0)</f>
        <v/>
      </c>
      <c r="G1927">
        <f>IF(COUNTIFS(Registros!$A$2:$A$6000,"MOV",Registros!$B$2:$B$6000,$A1927)&gt;0,1,0)</f>
        <v/>
      </c>
      <c r="H1927">
        <f>IF($G1927=1,SUMIFS(Registros!$F$2:$F$6000,Registros!$A$2:$A$6000,"MOV",Registros!$B$2:$B$6000,$A1927),0)</f>
        <v/>
      </c>
      <c r="I1927">
        <f>IF(COUNTIFS(Registros!$A$2:$A$6000,"CS",Registros!$B$2:$B$6000,$A1927)&gt;0,1,0)</f>
        <v/>
      </c>
      <c r="J1927">
        <f>IF($I1927=1,SUMIFS(Registros!$I$2:$I$6000,Registros!$A$2:$A$6000,"CS",Registros!$B$2:$B$6000,$A1927),0)</f>
        <v/>
      </c>
      <c r="K1927">
        <f>IF(COUNTIFS(Winback!$K$2:$K$300,$D1927)&gt;0,1,0)</f>
        <v/>
      </c>
      <c r="L1927">
        <f>IF(AND($K1927=1,LEFT($A1927,3)="WB-"),SUMIFS(Winback!$D$2:$D$300,Winback!$K$2:$K$300,$D1927),0)</f>
        <v/>
      </c>
      <c r="M1927">
        <f>IF(OR($E1927=1,$G1927=1,SUMIFS(Registros!$J$2:$J$6000,Registros!$B$2:$B$6000,$A1927)&gt;0),1,0)</f>
        <v/>
      </c>
      <c r="N1927">
        <f>IF($J1927&gt;0,1,IF(COUNTIFS(Registros!$A$2:$A$6000,"CS",Registros!$B$2:$B$6000,$A1927,Registros!$K$2:$K$6000,"&lt;&gt;")&gt;0,1,0))</f>
        <v/>
      </c>
      <c r="O1927">
        <f>IF(AND($K1927=1,$E1927=0,$G1927=0,$I1927=0),"WINBACK",IF(AND($M1927=1,$N1927&gt;0),"CONVERGENTE",IF($M1927=1,"SOLO MÓVIL",IF($N1927&gt;0,"SOLO FIJO / INTERNET","SIN SERVICIOS"))))</f>
        <v/>
      </c>
      <c r="P1927">
        <f>IF($O1927="WINBACK","Recuperar (winback)",IF($O1927="CONVERGENTE","Upgrade / más líneas",IF($O1927="SOLO MÓVIL","Ofrecer fijo + internet (FLBBTV)",IF($O1927="SOLO FIJO / INTERNET","Ofrecer línea móvil Nextphone","Oferta completa (móvil + fijo + internet)"))))</f>
        <v/>
      </c>
      <c r="Q1927">
        <f>$F1927+$H1927+$L1927</f>
        <v/>
      </c>
      <c r="R1927">
        <f>IFERROR(VLOOKUP($A1927,Registros!$B$2:$G$6000,6,0),IFERROR(VLOOKUP($D1927,Winback!$B$2:$C$300,2,0),""))</f>
        <v/>
      </c>
      <c r="S1927">
        <f>IF($E1927=1,"NP","")&amp;IF($G1927=1,"+MOV","")&amp;IF($I1927=1,"+CS","")&amp;IF($K1927=1,"+WB","")</f>
        <v/>
      </c>
      <c r="T1927">
        <f>$E1927+$G1927+$I1927+$K1927</f>
        <v/>
      </c>
    </row>
    <row r="1928">
      <c r="A1928" t="inlineStr">
        <is>
          <t>354295780000</t>
        </is>
      </c>
      <c r="B1928" t="inlineStr">
        <is>
          <t>35429578</t>
        </is>
      </c>
      <c r="C1928" t="inlineStr">
        <is>
          <t>DOMINGO SANTAMARIA NÚÑEZ</t>
        </is>
      </c>
      <c r="D1928" t="inlineStr">
        <is>
          <t>DOMINGOSANTAMARIANUNEZ</t>
        </is>
      </c>
      <c r="E1928">
        <f>IF(COUNTIFS(Registros!$A$2:$A$6000,"NP",Registros!$B$2:$B$6000,$A1928)&gt;0,1,0)</f>
        <v/>
      </c>
      <c r="F1928">
        <f>IF($E1928=1,SUMIFS(Registros!$F$2:$F$6000,Registros!$A$2:$A$6000,"NP",Registros!$B$2:$B$6000,$A1928),0)</f>
        <v/>
      </c>
      <c r="G1928">
        <f>IF(COUNTIFS(Registros!$A$2:$A$6000,"MOV",Registros!$B$2:$B$6000,$A1928)&gt;0,1,0)</f>
        <v/>
      </c>
      <c r="H1928">
        <f>IF($G1928=1,SUMIFS(Registros!$F$2:$F$6000,Registros!$A$2:$A$6000,"MOV",Registros!$B$2:$B$6000,$A1928),0)</f>
        <v/>
      </c>
      <c r="I1928">
        <f>IF(COUNTIFS(Registros!$A$2:$A$6000,"CS",Registros!$B$2:$B$6000,$A1928)&gt;0,1,0)</f>
        <v/>
      </c>
      <c r="J1928">
        <f>IF($I1928=1,SUMIFS(Registros!$I$2:$I$6000,Registros!$A$2:$A$6000,"CS",Registros!$B$2:$B$6000,$A1928),0)</f>
        <v/>
      </c>
      <c r="K1928">
        <f>IF(COUNTIFS(Winback!$K$2:$K$300,$D1928)&gt;0,1,0)</f>
        <v/>
      </c>
      <c r="L1928">
        <f>IF(AND($K1928=1,LEFT($A1928,3)="WB-"),SUMIFS(Winback!$D$2:$D$300,Winback!$K$2:$K$300,$D1928),0)</f>
        <v/>
      </c>
      <c r="M1928">
        <f>IF(OR($E1928=1,$G1928=1,SUMIFS(Registros!$J$2:$J$6000,Registros!$B$2:$B$6000,$A1928)&gt;0),1,0)</f>
        <v/>
      </c>
      <c r="N1928">
        <f>IF($J1928&gt;0,1,IF(COUNTIFS(Registros!$A$2:$A$6000,"CS",Registros!$B$2:$B$6000,$A1928,Registros!$K$2:$K$6000,"&lt;&gt;")&gt;0,1,0))</f>
        <v/>
      </c>
      <c r="O1928">
        <f>IF(AND($K1928=1,$E1928=0,$G1928=0,$I1928=0),"WINBACK",IF(AND($M1928=1,$N1928&gt;0),"CONVERGENTE",IF($M1928=1,"SOLO MÓVIL",IF($N1928&gt;0,"SOLO FIJO / INTERNET","SIN SERVICIOS"))))</f>
        <v/>
      </c>
      <c r="P1928">
        <f>IF($O1928="WINBACK","Recuperar (winback)",IF($O1928="CONVERGENTE","Upgrade / más líneas",IF($O1928="SOLO MÓVIL","Ofrecer fijo + internet (FLBBTV)",IF($O1928="SOLO FIJO / INTERNET","Ofrecer línea móvil Nextphone","Oferta completa (móvil + fijo + internet)"))))</f>
        <v/>
      </c>
      <c r="Q1928">
        <f>$F1928+$H1928+$L1928</f>
        <v/>
      </c>
      <c r="R1928">
        <f>IFERROR(VLOOKUP($A1928,Registros!$B$2:$G$6000,6,0),IFERROR(VLOOKUP($D1928,Winback!$B$2:$C$300,2,0),""))</f>
        <v/>
      </c>
      <c r="S1928">
        <f>IF($E1928=1,"NP","")&amp;IF($G1928=1,"+MOV","")&amp;IF($I1928=1,"+CS","")&amp;IF($K1928=1,"+WB","")</f>
        <v/>
      </c>
      <c r="T1928">
        <f>$E1928+$G1928+$I1928+$K1928</f>
        <v/>
      </c>
    </row>
    <row r="1929">
      <c r="A1929" t="inlineStr">
        <is>
          <t>342109940000</t>
        </is>
      </c>
      <c r="B1929" t="inlineStr">
        <is>
          <t>34210994</t>
        </is>
      </c>
      <c r="C1929" t="inlineStr">
        <is>
          <t>FABRICA INTERNACIONES DE CALZADOS SA</t>
        </is>
      </c>
      <c r="D1929" t="inlineStr">
        <is>
          <t>FABRICAINTERNACIONESDECALZADOSSA</t>
        </is>
      </c>
      <c r="E1929">
        <f>IF(COUNTIFS(Registros!$A$2:$A$6000,"NP",Registros!$B$2:$B$6000,$A1929)&gt;0,1,0)</f>
        <v/>
      </c>
      <c r="F1929">
        <f>IF($E1929=1,SUMIFS(Registros!$F$2:$F$6000,Registros!$A$2:$A$6000,"NP",Registros!$B$2:$B$6000,$A1929),0)</f>
        <v/>
      </c>
      <c r="G1929">
        <f>IF(COUNTIFS(Registros!$A$2:$A$6000,"MOV",Registros!$B$2:$B$6000,$A1929)&gt;0,1,0)</f>
        <v/>
      </c>
      <c r="H1929">
        <f>IF($G1929=1,SUMIFS(Registros!$F$2:$F$6000,Registros!$A$2:$A$6000,"MOV",Registros!$B$2:$B$6000,$A1929),0)</f>
        <v/>
      </c>
      <c r="I1929">
        <f>IF(COUNTIFS(Registros!$A$2:$A$6000,"CS",Registros!$B$2:$B$6000,$A1929)&gt;0,1,0)</f>
        <v/>
      </c>
      <c r="J1929">
        <f>IF($I1929=1,SUMIFS(Registros!$I$2:$I$6000,Registros!$A$2:$A$6000,"CS",Registros!$B$2:$B$6000,$A1929),0)</f>
        <v/>
      </c>
      <c r="K1929">
        <f>IF(COUNTIFS(Winback!$K$2:$K$300,$D1929)&gt;0,1,0)</f>
        <v/>
      </c>
      <c r="L1929">
        <f>IF(AND($K1929=1,LEFT($A1929,3)="WB-"),SUMIFS(Winback!$D$2:$D$300,Winback!$K$2:$K$300,$D1929),0)</f>
        <v/>
      </c>
      <c r="M1929">
        <f>IF(OR($E1929=1,$G1929=1,SUMIFS(Registros!$J$2:$J$6000,Registros!$B$2:$B$6000,$A1929)&gt;0),1,0)</f>
        <v/>
      </c>
      <c r="N1929">
        <f>IF($J1929&gt;0,1,IF(COUNTIFS(Registros!$A$2:$A$6000,"CS",Registros!$B$2:$B$6000,$A1929,Registros!$K$2:$K$6000,"&lt;&gt;")&gt;0,1,0))</f>
        <v/>
      </c>
      <c r="O1929">
        <f>IF(AND($K1929=1,$E1929=0,$G1929=0,$I1929=0),"WINBACK",IF(AND($M1929=1,$N1929&gt;0),"CONVERGENTE",IF($M1929=1,"SOLO MÓVIL",IF($N1929&gt;0,"SOLO FIJO / INTERNET","SIN SERVICIOS"))))</f>
        <v/>
      </c>
      <c r="P1929">
        <f>IF($O1929="WINBACK","Recuperar (winback)",IF($O1929="CONVERGENTE","Upgrade / más líneas",IF($O1929="SOLO MÓVIL","Ofrecer fijo + internet (FLBBTV)",IF($O1929="SOLO FIJO / INTERNET","Ofrecer línea móvil Nextphone","Oferta completa (móvil + fijo + internet)"))))</f>
        <v/>
      </c>
      <c r="Q1929">
        <f>$F1929+$H1929+$L1929</f>
        <v/>
      </c>
      <c r="R1929">
        <f>IFERROR(VLOOKUP($A1929,Registros!$B$2:$G$6000,6,0),IFERROR(VLOOKUP($D1929,Winback!$B$2:$C$300,2,0),""))</f>
        <v/>
      </c>
      <c r="S1929">
        <f>IF($E1929=1,"NP","")&amp;IF($G1929=1,"+MOV","")&amp;IF($I1929=1,"+CS","")&amp;IF($K1929=1,"+WB","")</f>
        <v/>
      </c>
      <c r="T1929">
        <f>$E1929+$G1929+$I1929+$K1929</f>
        <v/>
      </c>
    </row>
    <row r="1930">
      <c r="A1930" t="inlineStr">
        <is>
          <t>325909590200</t>
        </is>
      </c>
      <c r="B1930" t="inlineStr">
        <is>
          <t>32590959</t>
        </is>
      </c>
      <c r="C1930" t="inlineStr">
        <is>
          <t>GRUPO FARMA I</t>
        </is>
      </c>
      <c r="D1930" t="inlineStr">
        <is>
          <t>GRUPOFARMAI</t>
        </is>
      </c>
      <c r="E1930">
        <f>IF(COUNTIFS(Registros!$A$2:$A$6000,"NP",Registros!$B$2:$B$6000,$A1930)&gt;0,1,0)</f>
        <v/>
      </c>
      <c r="F1930">
        <f>IF($E1930=1,SUMIFS(Registros!$F$2:$F$6000,Registros!$A$2:$A$6000,"NP",Registros!$B$2:$B$6000,$A1930),0)</f>
        <v/>
      </c>
      <c r="G1930">
        <f>IF(COUNTIFS(Registros!$A$2:$A$6000,"MOV",Registros!$B$2:$B$6000,$A1930)&gt;0,1,0)</f>
        <v/>
      </c>
      <c r="H1930">
        <f>IF($G1930=1,SUMIFS(Registros!$F$2:$F$6000,Registros!$A$2:$A$6000,"MOV",Registros!$B$2:$B$6000,$A1930),0)</f>
        <v/>
      </c>
      <c r="I1930">
        <f>IF(COUNTIFS(Registros!$A$2:$A$6000,"CS",Registros!$B$2:$B$6000,$A1930)&gt;0,1,0)</f>
        <v/>
      </c>
      <c r="J1930">
        <f>IF($I1930=1,SUMIFS(Registros!$I$2:$I$6000,Registros!$A$2:$A$6000,"CS",Registros!$B$2:$B$6000,$A1930),0)</f>
        <v/>
      </c>
      <c r="K1930">
        <f>IF(COUNTIFS(Winback!$K$2:$K$300,$D1930)&gt;0,1,0)</f>
        <v/>
      </c>
      <c r="L1930">
        <f>IF(AND($K1930=1,LEFT($A1930,3)="WB-"),SUMIFS(Winback!$D$2:$D$300,Winback!$K$2:$K$300,$D1930),0)</f>
        <v/>
      </c>
      <c r="M1930">
        <f>IF(OR($E1930=1,$G1930=1,SUMIFS(Registros!$J$2:$J$6000,Registros!$B$2:$B$6000,$A1930)&gt;0),1,0)</f>
        <v/>
      </c>
      <c r="N1930">
        <f>IF($J1930&gt;0,1,IF(COUNTIFS(Registros!$A$2:$A$6000,"CS",Registros!$B$2:$B$6000,$A1930,Registros!$K$2:$K$6000,"&lt;&gt;")&gt;0,1,0))</f>
        <v/>
      </c>
      <c r="O1930">
        <f>IF(AND($K1930=1,$E1930=0,$G1930=0,$I1930=0),"WINBACK",IF(AND($M1930=1,$N1930&gt;0),"CONVERGENTE",IF($M1930=1,"SOLO MÓVIL",IF($N1930&gt;0,"SOLO FIJO / INTERNET","SIN SERVICIOS"))))</f>
        <v/>
      </c>
      <c r="P1930">
        <f>IF($O1930="WINBACK","Recuperar (winback)",IF($O1930="CONVERGENTE","Upgrade / más líneas",IF($O1930="SOLO MÓVIL","Ofrecer fijo + internet (FLBBTV)",IF($O1930="SOLO FIJO / INTERNET","Ofrecer línea móvil Nextphone","Oferta completa (móvil + fijo + internet)"))))</f>
        <v/>
      </c>
      <c r="Q1930">
        <f>$F1930+$H1930+$L1930</f>
        <v/>
      </c>
      <c r="R1930">
        <f>IFERROR(VLOOKUP($A1930,Registros!$B$2:$G$6000,6,0),IFERROR(VLOOKUP($D1930,Winback!$B$2:$C$300,2,0),""))</f>
        <v/>
      </c>
      <c r="S1930">
        <f>IF($E1930=1,"NP","")&amp;IF($G1930=1,"+MOV","")&amp;IF($I1930=1,"+CS","")&amp;IF($K1930=1,"+WB","")</f>
        <v/>
      </c>
      <c r="T1930">
        <f>$E1930+$G1930+$I1930+$K1930</f>
        <v/>
      </c>
    </row>
    <row r="1931">
      <c r="A1931" t="inlineStr">
        <is>
          <t>321449550400</t>
        </is>
      </c>
      <c r="B1931" t="inlineStr">
        <is>
          <t>32144955</t>
        </is>
      </c>
      <c r="C1931" t="inlineStr">
        <is>
          <t>Diana de Wedemeyer</t>
        </is>
      </c>
      <c r="D1931" t="inlineStr">
        <is>
          <t>DIANADEWEDEMEYER</t>
        </is>
      </c>
      <c r="E1931">
        <f>IF(COUNTIFS(Registros!$A$2:$A$6000,"NP",Registros!$B$2:$B$6000,$A1931)&gt;0,1,0)</f>
        <v/>
      </c>
      <c r="F1931">
        <f>IF($E1931=1,SUMIFS(Registros!$F$2:$F$6000,Registros!$A$2:$A$6000,"NP",Registros!$B$2:$B$6000,$A1931),0)</f>
        <v/>
      </c>
      <c r="G1931">
        <f>IF(COUNTIFS(Registros!$A$2:$A$6000,"MOV",Registros!$B$2:$B$6000,$A1931)&gt;0,1,0)</f>
        <v/>
      </c>
      <c r="H1931">
        <f>IF($G1931=1,SUMIFS(Registros!$F$2:$F$6000,Registros!$A$2:$A$6000,"MOV",Registros!$B$2:$B$6000,$A1931),0)</f>
        <v/>
      </c>
      <c r="I1931">
        <f>IF(COUNTIFS(Registros!$A$2:$A$6000,"CS",Registros!$B$2:$B$6000,$A1931)&gt;0,1,0)</f>
        <v/>
      </c>
      <c r="J1931">
        <f>IF($I1931=1,SUMIFS(Registros!$I$2:$I$6000,Registros!$A$2:$A$6000,"CS",Registros!$B$2:$B$6000,$A1931),0)</f>
        <v/>
      </c>
      <c r="K1931">
        <f>IF(COUNTIFS(Winback!$K$2:$K$300,$D1931)&gt;0,1,0)</f>
        <v/>
      </c>
      <c r="L1931">
        <f>IF(AND($K1931=1,LEFT($A1931,3)="WB-"),SUMIFS(Winback!$D$2:$D$300,Winback!$K$2:$K$300,$D1931),0)</f>
        <v/>
      </c>
      <c r="M1931">
        <f>IF(OR($E1931=1,$G1931=1,SUMIFS(Registros!$J$2:$J$6000,Registros!$B$2:$B$6000,$A1931)&gt;0),1,0)</f>
        <v/>
      </c>
      <c r="N1931">
        <f>IF($J1931&gt;0,1,IF(COUNTIFS(Registros!$A$2:$A$6000,"CS",Registros!$B$2:$B$6000,$A1931,Registros!$K$2:$K$6000,"&lt;&gt;")&gt;0,1,0))</f>
        <v/>
      </c>
      <c r="O1931">
        <f>IF(AND($K1931=1,$E1931=0,$G1931=0,$I1931=0),"WINBACK",IF(AND($M1931=1,$N1931&gt;0),"CONVERGENTE",IF($M1931=1,"SOLO MÓVIL",IF($N1931&gt;0,"SOLO FIJO / INTERNET","SIN SERVICIOS"))))</f>
        <v/>
      </c>
      <c r="P1931">
        <f>IF($O1931="WINBACK","Recuperar (winback)",IF($O1931="CONVERGENTE","Upgrade / más líneas",IF($O1931="SOLO MÓVIL","Ofrecer fijo + internet (FLBBTV)",IF($O1931="SOLO FIJO / INTERNET","Ofrecer línea móvil Nextphone","Oferta completa (móvil + fijo + internet)"))))</f>
        <v/>
      </c>
      <c r="Q1931">
        <f>$F1931+$H1931+$L1931</f>
        <v/>
      </c>
      <c r="R1931">
        <f>IFERROR(VLOOKUP($A1931,Registros!$B$2:$G$6000,6,0),IFERROR(VLOOKUP($D1931,Winback!$B$2:$C$300,2,0),""))</f>
        <v/>
      </c>
      <c r="S1931">
        <f>IF($E1931=1,"NP","")&amp;IF($G1931=1,"+MOV","")&amp;IF($I1931=1,"+CS","")&amp;IF($K1931=1,"+WB","")</f>
        <v/>
      </c>
      <c r="T1931">
        <f>$E1931+$G1931+$I1931+$K1931</f>
        <v/>
      </c>
    </row>
    <row r="1932">
      <c r="A1932" t="inlineStr">
        <is>
          <t>343178620000</t>
        </is>
      </c>
      <c r="B1932" t="inlineStr">
        <is>
          <t>34317862</t>
        </is>
      </c>
      <c r="C1932" t="inlineStr">
        <is>
          <t>EDUARD JOHN VILLARREAL SOBRINO</t>
        </is>
      </c>
      <c r="D1932" t="inlineStr">
        <is>
          <t>EDUARDJOHNVILLARREALSOBRINO</t>
        </is>
      </c>
      <c r="E1932">
        <f>IF(COUNTIFS(Registros!$A$2:$A$6000,"NP",Registros!$B$2:$B$6000,$A1932)&gt;0,1,0)</f>
        <v/>
      </c>
      <c r="F1932">
        <f>IF($E1932=1,SUMIFS(Registros!$F$2:$F$6000,Registros!$A$2:$A$6000,"NP",Registros!$B$2:$B$6000,$A1932),0)</f>
        <v/>
      </c>
      <c r="G1932">
        <f>IF(COUNTIFS(Registros!$A$2:$A$6000,"MOV",Registros!$B$2:$B$6000,$A1932)&gt;0,1,0)</f>
        <v/>
      </c>
      <c r="H1932">
        <f>IF($G1932=1,SUMIFS(Registros!$F$2:$F$6000,Registros!$A$2:$A$6000,"MOV",Registros!$B$2:$B$6000,$A1932),0)</f>
        <v/>
      </c>
      <c r="I1932">
        <f>IF(COUNTIFS(Registros!$A$2:$A$6000,"CS",Registros!$B$2:$B$6000,$A1932)&gt;0,1,0)</f>
        <v/>
      </c>
      <c r="J1932">
        <f>IF($I1932=1,SUMIFS(Registros!$I$2:$I$6000,Registros!$A$2:$A$6000,"CS",Registros!$B$2:$B$6000,$A1932),0)</f>
        <v/>
      </c>
      <c r="K1932">
        <f>IF(COUNTIFS(Winback!$K$2:$K$300,$D1932)&gt;0,1,0)</f>
        <v/>
      </c>
      <c r="L1932">
        <f>IF(AND($K1932=1,LEFT($A1932,3)="WB-"),SUMIFS(Winback!$D$2:$D$300,Winback!$K$2:$K$300,$D1932),0)</f>
        <v/>
      </c>
      <c r="M1932">
        <f>IF(OR($E1932=1,$G1932=1,SUMIFS(Registros!$J$2:$J$6000,Registros!$B$2:$B$6000,$A1932)&gt;0),1,0)</f>
        <v/>
      </c>
      <c r="N1932">
        <f>IF($J1932&gt;0,1,IF(COUNTIFS(Registros!$A$2:$A$6000,"CS",Registros!$B$2:$B$6000,$A1932,Registros!$K$2:$K$6000,"&lt;&gt;")&gt;0,1,0))</f>
        <v/>
      </c>
      <c r="O1932">
        <f>IF(AND($K1932=1,$E1932=0,$G1932=0,$I1932=0),"WINBACK",IF(AND($M1932=1,$N1932&gt;0),"CONVERGENTE",IF($M1932=1,"SOLO MÓVIL",IF($N1932&gt;0,"SOLO FIJO / INTERNET","SIN SERVICIOS"))))</f>
        <v/>
      </c>
      <c r="P1932">
        <f>IF($O1932="WINBACK","Recuperar (winback)",IF($O1932="CONVERGENTE","Upgrade / más líneas",IF($O1932="SOLO MÓVIL","Ofrecer fijo + internet (FLBBTV)",IF($O1932="SOLO FIJO / INTERNET","Ofrecer línea móvil Nextphone","Oferta completa (móvil + fijo + internet)"))))</f>
        <v/>
      </c>
      <c r="Q1932">
        <f>$F1932+$H1932+$L1932</f>
        <v/>
      </c>
      <c r="R1932">
        <f>IFERROR(VLOOKUP($A1932,Registros!$B$2:$G$6000,6,0),IFERROR(VLOOKUP($D1932,Winback!$B$2:$C$300,2,0),""))</f>
        <v/>
      </c>
      <c r="S1932">
        <f>IF($E1932=1,"NP","")&amp;IF($G1932=1,"+MOV","")&amp;IF($I1932=1,"+CS","")&amp;IF($K1932=1,"+WB","")</f>
        <v/>
      </c>
      <c r="T1932">
        <f>$E1932+$G1932+$I1932+$K1932</f>
        <v/>
      </c>
    </row>
    <row r="1933">
      <c r="A1933" t="inlineStr">
        <is>
          <t>341418550000</t>
        </is>
      </c>
      <c r="B1933" t="inlineStr">
        <is>
          <t>34141855</t>
        </is>
      </c>
      <c r="C1933" t="inlineStr">
        <is>
          <t>SARALIA CASTILLO COBA</t>
        </is>
      </c>
      <c r="D1933" t="inlineStr">
        <is>
          <t>SARALIACASTILLOCOBA</t>
        </is>
      </c>
      <c r="E1933">
        <f>IF(COUNTIFS(Registros!$A$2:$A$6000,"NP",Registros!$B$2:$B$6000,$A1933)&gt;0,1,0)</f>
        <v/>
      </c>
      <c r="F1933">
        <f>IF($E1933=1,SUMIFS(Registros!$F$2:$F$6000,Registros!$A$2:$A$6000,"NP",Registros!$B$2:$B$6000,$A1933),0)</f>
        <v/>
      </c>
      <c r="G1933">
        <f>IF(COUNTIFS(Registros!$A$2:$A$6000,"MOV",Registros!$B$2:$B$6000,$A1933)&gt;0,1,0)</f>
        <v/>
      </c>
      <c r="H1933">
        <f>IF($G1933=1,SUMIFS(Registros!$F$2:$F$6000,Registros!$A$2:$A$6000,"MOV",Registros!$B$2:$B$6000,$A1933),0)</f>
        <v/>
      </c>
      <c r="I1933">
        <f>IF(COUNTIFS(Registros!$A$2:$A$6000,"CS",Registros!$B$2:$B$6000,$A1933)&gt;0,1,0)</f>
        <v/>
      </c>
      <c r="J1933">
        <f>IF($I1933=1,SUMIFS(Registros!$I$2:$I$6000,Registros!$A$2:$A$6000,"CS",Registros!$B$2:$B$6000,$A1933),0)</f>
        <v/>
      </c>
      <c r="K1933">
        <f>IF(COUNTIFS(Winback!$K$2:$K$300,$D1933)&gt;0,1,0)</f>
        <v/>
      </c>
      <c r="L1933">
        <f>IF(AND($K1933=1,LEFT($A1933,3)="WB-"),SUMIFS(Winback!$D$2:$D$300,Winback!$K$2:$K$300,$D1933),0)</f>
        <v/>
      </c>
      <c r="M1933">
        <f>IF(OR($E1933=1,$G1933=1,SUMIFS(Registros!$J$2:$J$6000,Registros!$B$2:$B$6000,$A1933)&gt;0),1,0)</f>
        <v/>
      </c>
      <c r="N1933">
        <f>IF($J1933&gt;0,1,IF(COUNTIFS(Registros!$A$2:$A$6000,"CS",Registros!$B$2:$B$6000,$A1933,Registros!$K$2:$K$6000,"&lt;&gt;")&gt;0,1,0))</f>
        <v/>
      </c>
      <c r="O1933">
        <f>IF(AND($K1933=1,$E1933=0,$G1933=0,$I1933=0),"WINBACK",IF(AND($M1933=1,$N1933&gt;0),"CONVERGENTE",IF($M1933=1,"SOLO MÓVIL",IF($N1933&gt;0,"SOLO FIJO / INTERNET","SIN SERVICIOS"))))</f>
        <v/>
      </c>
      <c r="P1933">
        <f>IF($O1933="WINBACK","Recuperar (winback)",IF($O1933="CONVERGENTE","Upgrade / más líneas",IF($O1933="SOLO MÓVIL","Ofrecer fijo + internet (FLBBTV)",IF($O1933="SOLO FIJO / INTERNET","Ofrecer línea móvil Nextphone","Oferta completa (móvil + fijo + internet)"))))</f>
        <v/>
      </c>
      <c r="Q1933">
        <f>$F1933+$H1933+$L1933</f>
        <v/>
      </c>
      <c r="R1933">
        <f>IFERROR(VLOOKUP($A1933,Registros!$B$2:$G$6000,6,0),IFERROR(VLOOKUP($D1933,Winback!$B$2:$C$300,2,0),""))</f>
        <v/>
      </c>
      <c r="S1933">
        <f>IF($E1933=1,"NP","")&amp;IF($G1933=1,"+MOV","")&amp;IF($I1933=1,"+CS","")&amp;IF($K1933=1,"+WB","")</f>
        <v/>
      </c>
      <c r="T1933">
        <f>$E1933+$G1933+$I1933+$K1933</f>
        <v/>
      </c>
    </row>
    <row r="1934">
      <c r="A1934" t="inlineStr">
        <is>
          <t>324599560000</t>
        </is>
      </c>
      <c r="B1934" t="inlineStr">
        <is>
          <t>32459956</t>
        </is>
      </c>
      <c r="C1934" t="inlineStr">
        <is>
          <t>TUNAHELI</t>
        </is>
      </c>
      <c r="D1934" t="inlineStr">
        <is>
          <t>TUNAHELI</t>
        </is>
      </c>
      <c r="E1934">
        <f>IF(COUNTIFS(Registros!$A$2:$A$6000,"NP",Registros!$B$2:$B$6000,$A1934)&gt;0,1,0)</f>
        <v/>
      </c>
      <c r="F1934">
        <f>IF($E1934=1,SUMIFS(Registros!$F$2:$F$6000,Registros!$A$2:$A$6000,"NP",Registros!$B$2:$B$6000,$A1934),0)</f>
        <v/>
      </c>
      <c r="G1934">
        <f>IF(COUNTIFS(Registros!$A$2:$A$6000,"MOV",Registros!$B$2:$B$6000,$A1934)&gt;0,1,0)</f>
        <v/>
      </c>
      <c r="H1934">
        <f>IF($G1934=1,SUMIFS(Registros!$F$2:$F$6000,Registros!$A$2:$A$6000,"MOV",Registros!$B$2:$B$6000,$A1934),0)</f>
        <v/>
      </c>
      <c r="I1934">
        <f>IF(COUNTIFS(Registros!$A$2:$A$6000,"CS",Registros!$B$2:$B$6000,$A1934)&gt;0,1,0)</f>
        <v/>
      </c>
      <c r="J1934">
        <f>IF($I1934=1,SUMIFS(Registros!$I$2:$I$6000,Registros!$A$2:$A$6000,"CS",Registros!$B$2:$B$6000,$A1934),0)</f>
        <v/>
      </c>
      <c r="K1934">
        <f>IF(COUNTIFS(Winback!$K$2:$K$300,$D1934)&gt;0,1,0)</f>
        <v/>
      </c>
      <c r="L1934">
        <f>IF(AND($K1934=1,LEFT($A1934,3)="WB-"),SUMIFS(Winback!$D$2:$D$300,Winback!$K$2:$K$300,$D1934),0)</f>
        <v/>
      </c>
      <c r="M1934">
        <f>IF(OR($E1934=1,$G1934=1,SUMIFS(Registros!$J$2:$J$6000,Registros!$B$2:$B$6000,$A1934)&gt;0),1,0)</f>
        <v/>
      </c>
      <c r="N1934">
        <f>IF($J1934&gt;0,1,IF(COUNTIFS(Registros!$A$2:$A$6000,"CS",Registros!$B$2:$B$6000,$A1934,Registros!$K$2:$K$6000,"&lt;&gt;")&gt;0,1,0))</f>
        <v/>
      </c>
      <c r="O1934">
        <f>IF(AND($K1934=1,$E1934=0,$G1934=0,$I1934=0),"WINBACK",IF(AND($M1934=1,$N1934&gt;0),"CONVERGENTE",IF($M1934=1,"SOLO MÓVIL",IF($N1934&gt;0,"SOLO FIJO / INTERNET","SIN SERVICIOS"))))</f>
        <v/>
      </c>
      <c r="P1934">
        <f>IF($O1934="WINBACK","Recuperar (winback)",IF($O1934="CONVERGENTE","Upgrade / más líneas",IF($O1934="SOLO MÓVIL","Ofrecer fijo + internet (FLBBTV)",IF($O1934="SOLO FIJO / INTERNET","Ofrecer línea móvil Nextphone","Oferta completa (móvil + fijo + internet)"))))</f>
        <v/>
      </c>
      <c r="Q1934">
        <f>$F1934+$H1934+$L1934</f>
        <v/>
      </c>
      <c r="R1934">
        <f>IFERROR(VLOOKUP($A1934,Registros!$B$2:$G$6000,6,0),IFERROR(VLOOKUP($D1934,Winback!$B$2:$C$300,2,0),""))</f>
        <v/>
      </c>
      <c r="S1934">
        <f>IF($E1934=1,"NP","")&amp;IF($G1934=1,"+MOV","")&amp;IF($I1934=1,"+CS","")&amp;IF($K1934=1,"+WB","")</f>
        <v/>
      </c>
      <c r="T1934">
        <f>$E1934+$G1934+$I1934+$K1934</f>
        <v/>
      </c>
    </row>
    <row r="1935">
      <c r="A1935" t="inlineStr">
        <is>
          <t>312212850000</t>
        </is>
      </c>
      <c r="B1935" t="inlineStr">
        <is>
          <t>31221285</t>
        </is>
      </c>
      <c r="C1935" t="inlineStr">
        <is>
          <t>SGB BROTHERS</t>
        </is>
      </c>
      <c r="D1935" t="inlineStr">
        <is>
          <t>SGBBROTHERS</t>
        </is>
      </c>
      <c r="E1935">
        <f>IF(COUNTIFS(Registros!$A$2:$A$6000,"NP",Registros!$B$2:$B$6000,$A1935)&gt;0,1,0)</f>
        <v/>
      </c>
      <c r="F1935">
        <f>IF($E1935=1,SUMIFS(Registros!$F$2:$F$6000,Registros!$A$2:$A$6000,"NP",Registros!$B$2:$B$6000,$A1935),0)</f>
        <v/>
      </c>
      <c r="G1935">
        <f>IF(COUNTIFS(Registros!$A$2:$A$6000,"MOV",Registros!$B$2:$B$6000,$A1935)&gt;0,1,0)</f>
        <v/>
      </c>
      <c r="H1935">
        <f>IF($G1935=1,SUMIFS(Registros!$F$2:$F$6000,Registros!$A$2:$A$6000,"MOV",Registros!$B$2:$B$6000,$A1935),0)</f>
        <v/>
      </c>
      <c r="I1935">
        <f>IF(COUNTIFS(Registros!$A$2:$A$6000,"CS",Registros!$B$2:$B$6000,$A1935)&gt;0,1,0)</f>
        <v/>
      </c>
      <c r="J1935">
        <f>IF($I1935=1,SUMIFS(Registros!$I$2:$I$6000,Registros!$A$2:$A$6000,"CS",Registros!$B$2:$B$6000,$A1935),0)</f>
        <v/>
      </c>
      <c r="K1935">
        <f>IF(COUNTIFS(Winback!$K$2:$K$300,$D1935)&gt;0,1,0)</f>
        <v/>
      </c>
      <c r="L1935">
        <f>IF(AND($K1935=1,LEFT($A1935,3)="WB-"),SUMIFS(Winback!$D$2:$D$300,Winback!$K$2:$K$300,$D1935),0)</f>
        <v/>
      </c>
      <c r="M1935">
        <f>IF(OR($E1935=1,$G1935=1,SUMIFS(Registros!$J$2:$J$6000,Registros!$B$2:$B$6000,$A1935)&gt;0),1,0)</f>
        <v/>
      </c>
      <c r="N1935">
        <f>IF($J1935&gt;0,1,IF(COUNTIFS(Registros!$A$2:$A$6000,"CS",Registros!$B$2:$B$6000,$A1935,Registros!$K$2:$K$6000,"&lt;&gt;")&gt;0,1,0))</f>
        <v/>
      </c>
      <c r="O1935">
        <f>IF(AND($K1935=1,$E1935=0,$G1935=0,$I1935=0),"WINBACK",IF(AND($M1935=1,$N1935&gt;0),"CONVERGENTE",IF($M1935=1,"SOLO MÓVIL",IF($N1935&gt;0,"SOLO FIJO / INTERNET","SIN SERVICIOS"))))</f>
        <v/>
      </c>
      <c r="P1935">
        <f>IF($O1935="WINBACK","Recuperar (winback)",IF($O1935="CONVERGENTE","Upgrade / más líneas",IF($O1935="SOLO MÓVIL","Ofrecer fijo + internet (FLBBTV)",IF($O1935="SOLO FIJO / INTERNET","Ofrecer línea móvil Nextphone","Oferta completa (móvil + fijo + internet)"))))</f>
        <v/>
      </c>
      <c r="Q1935">
        <f>$F1935+$H1935+$L1935</f>
        <v/>
      </c>
      <c r="R1935">
        <f>IFERROR(VLOOKUP($A1935,Registros!$B$2:$G$6000,6,0),IFERROR(VLOOKUP($D1935,Winback!$B$2:$C$300,2,0),""))</f>
        <v/>
      </c>
      <c r="S1935">
        <f>IF($E1935=1,"NP","")&amp;IF($G1935=1,"+MOV","")&amp;IF($I1935=1,"+CS","")&amp;IF($K1935=1,"+WB","")</f>
        <v/>
      </c>
      <c r="T1935">
        <f>$E1935+$G1935+$I1935+$K1935</f>
        <v/>
      </c>
    </row>
    <row r="1936">
      <c r="A1936" t="inlineStr">
        <is>
          <t>312213490000</t>
        </is>
      </c>
      <c r="B1936" t="inlineStr">
        <is>
          <t>31221349</t>
        </is>
      </c>
      <c r="C1936" t="inlineStr">
        <is>
          <t>SGB BROTHERS #1</t>
        </is>
      </c>
      <c r="D1936" t="inlineStr">
        <is>
          <t>SGBBROTHERS1</t>
        </is>
      </c>
      <c r="E1936">
        <f>IF(COUNTIFS(Registros!$A$2:$A$6000,"NP",Registros!$B$2:$B$6000,$A1936)&gt;0,1,0)</f>
        <v/>
      </c>
      <c r="F1936">
        <f>IF($E1936=1,SUMIFS(Registros!$F$2:$F$6000,Registros!$A$2:$A$6000,"NP",Registros!$B$2:$B$6000,$A1936),0)</f>
        <v/>
      </c>
      <c r="G1936">
        <f>IF(COUNTIFS(Registros!$A$2:$A$6000,"MOV",Registros!$B$2:$B$6000,$A1936)&gt;0,1,0)</f>
        <v/>
      </c>
      <c r="H1936">
        <f>IF($G1936=1,SUMIFS(Registros!$F$2:$F$6000,Registros!$A$2:$A$6000,"MOV",Registros!$B$2:$B$6000,$A1936),0)</f>
        <v/>
      </c>
      <c r="I1936">
        <f>IF(COUNTIFS(Registros!$A$2:$A$6000,"CS",Registros!$B$2:$B$6000,$A1936)&gt;0,1,0)</f>
        <v/>
      </c>
      <c r="J1936">
        <f>IF($I1936=1,SUMIFS(Registros!$I$2:$I$6000,Registros!$A$2:$A$6000,"CS",Registros!$B$2:$B$6000,$A1936),0)</f>
        <v/>
      </c>
      <c r="K1936">
        <f>IF(COUNTIFS(Winback!$K$2:$K$300,$D1936)&gt;0,1,0)</f>
        <v/>
      </c>
      <c r="L1936">
        <f>IF(AND($K1936=1,LEFT($A1936,3)="WB-"),SUMIFS(Winback!$D$2:$D$300,Winback!$K$2:$K$300,$D1936),0)</f>
        <v/>
      </c>
      <c r="M1936">
        <f>IF(OR($E1936=1,$G1936=1,SUMIFS(Registros!$J$2:$J$6000,Registros!$B$2:$B$6000,$A1936)&gt;0),1,0)</f>
        <v/>
      </c>
      <c r="N1936">
        <f>IF($J1936&gt;0,1,IF(COUNTIFS(Registros!$A$2:$A$6000,"CS",Registros!$B$2:$B$6000,$A1936,Registros!$K$2:$K$6000,"&lt;&gt;")&gt;0,1,0))</f>
        <v/>
      </c>
      <c r="O1936">
        <f>IF(AND($K1936=1,$E1936=0,$G1936=0,$I1936=0),"WINBACK",IF(AND($M1936=1,$N1936&gt;0),"CONVERGENTE",IF($M1936=1,"SOLO MÓVIL",IF($N1936&gt;0,"SOLO FIJO / INTERNET","SIN SERVICIOS"))))</f>
        <v/>
      </c>
      <c r="P1936">
        <f>IF($O1936="WINBACK","Recuperar (winback)",IF($O1936="CONVERGENTE","Upgrade / más líneas",IF($O1936="SOLO MÓVIL","Ofrecer fijo + internet (FLBBTV)",IF($O1936="SOLO FIJO / INTERNET","Ofrecer línea móvil Nextphone","Oferta completa (móvil + fijo + internet)"))))</f>
        <v/>
      </c>
      <c r="Q1936">
        <f>$F1936+$H1936+$L1936</f>
        <v/>
      </c>
      <c r="R1936">
        <f>IFERROR(VLOOKUP($A1936,Registros!$B$2:$G$6000,6,0),IFERROR(VLOOKUP($D1936,Winback!$B$2:$C$300,2,0),""))</f>
        <v/>
      </c>
      <c r="S1936">
        <f>IF($E1936=1,"NP","")&amp;IF($G1936=1,"+MOV","")&amp;IF($I1936=1,"+CS","")&amp;IF($K1936=1,"+WB","")</f>
        <v/>
      </c>
      <c r="T1936">
        <f>$E1936+$G1936+$I1936+$K1936</f>
        <v/>
      </c>
    </row>
    <row r="1937">
      <c r="A1937" t="inlineStr">
        <is>
          <t>351225990000</t>
        </is>
      </c>
      <c r="B1937" t="inlineStr">
        <is>
          <t>35122599</t>
        </is>
      </c>
      <c r="C1937" t="inlineStr">
        <is>
          <t>ROGER RIOS</t>
        </is>
      </c>
      <c r="D1937" t="inlineStr">
        <is>
          <t>ROGERRIOS</t>
        </is>
      </c>
      <c r="E1937">
        <f>IF(COUNTIFS(Registros!$A$2:$A$6000,"NP",Registros!$B$2:$B$6000,$A1937)&gt;0,1,0)</f>
        <v/>
      </c>
      <c r="F1937">
        <f>IF($E1937=1,SUMIFS(Registros!$F$2:$F$6000,Registros!$A$2:$A$6000,"NP",Registros!$B$2:$B$6000,$A1937),0)</f>
        <v/>
      </c>
      <c r="G1937">
        <f>IF(COUNTIFS(Registros!$A$2:$A$6000,"MOV",Registros!$B$2:$B$6000,$A1937)&gt;0,1,0)</f>
        <v/>
      </c>
      <c r="H1937">
        <f>IF($G1937=1,SUMIFS(Registros!$F$2:$F$6000,Registros!$A$2:$A$6000,"MOV",Registros!$B$2:$B$6000,$A1937),0)</f>
        <v/>
      </c>
      <c r="I1937">
        <f>IF(COUNTIFS(Registros!$A$2:$A$6000,"CS",Registros!$B$2:$B$6000,$A1937)&gt;0,1,0)</f>
        <v/>
      </c>
      <c r="J1937">
        <f>IF($I1937=1,SUMIFS(Registros!$I$2:$I$6000,Registros!$A$2:$A$6000,"CS",Registros!$B$2:$B$6000,$A1937),0)</f>
        <v/>
      </c>
      <c r="K1937">
        <f>IF(COUNTIFS(Winback!$K$2:$K$300,$D1937)&gt;0,1,0)</f>
        <v/>
      </c>
      <c r="L1937">
        <f>IF(AND($K1937=1,LEFT($A1937,3)="WB-"),SUMIFS(Winback!$D$2:$D$300,Winback!$K$2:$K$300,$D1937),0)</f>
        <v/>
      </c>
      <c r="M1937">
        <f>IF(OR($E1937=1,$G1937=1,SUMIFS(Registros!$J$2:$J$6000,Registros!$B$2:$B$6000,$A1937)&gt;0),1,0)</f>
        <v/>
      </c>
      <c r="N1937">
        <f>IF($J1937&gt;0,1,IF(COUNTIFS(Registros!$A$2:$A$6000,"CS",Registros!$B$2:$B$6000,$A1937,Registros!$K$2:$K$6000,"&lt;&gt;")&gt;0,1,0))</f>
        <v/>
      </c>
      <c r="O1937">
        <f>IF(AND($K1937=1,$E1937=0,$G1937=0,$I1937=0),"WINBACK",IF(AND($M1937=1,$N1937&gt;0),"CONVERGENTE",IF($M1937=1,"SOLO MÓVIL",IF($N1937&gt;0,"SOLO FIJO / INTERNET","SIN SERVICIOS"))))</f>
        <v/>
      </c>
      <c r="P1937">
        <f>IF($O1937="WINBACK","Recuperar (winback)",IF($O1937="CONVERGENTE","Upgrade / más líneas",IF($O1937="SOLO MÓVIL","Ofrecer fijo + internet (FLBBTV)",IF($O1937="SOLO FIJO / INTERNET","Ofrecer línea móvil Nextphone","Oferta completa (móvil + fijo + internet)"))))</f>
        <v/>
      </c>
      <c r="Q1937">
        <f>$F1937+$H1937+$L1937</f>
        <v/>
      </c>
      <c r="R1937">
        <f>IFERROR(VLOOKUP($A1937,Registros!$B$2:$G$6000,6,0),IFERROR(VLOOKUP($D1937,Winback!$B$2:$C$300,2,0),""))</f>
        <v/>
      </c>
      <c r="S1937">
        <f>IF($E1937=1,"NP","")&amp;IF($G1937=1,"+MOV","")&amp;IF($I1937=1,"+CS","")&amp;IF($K1937=1,"+WB","")</f>
        <v/>
      </c>
      <c r="T1937">
        <f>$E1937+$G1937+$I1937+$K1937</f>
        <v/>
      </c>
    </row>
    <row r="1938">
      <c r="A1938" t="inlineStr">
        <is>
          <t>363008570000</t>
        </is>
      </c>
      <c r="B1938" t="inlineStr">
        <is>
          <t>36300857</t>
        </is>
      </c>
      <c r="C1938" t="inlineStr">
        <is>
          <t>ANALEYDA MORALES DEGRACIA</t>
        </is>
      </c>
      <c r="D1938" t="inlineStr">
        <is>
          <t>ANALEYDAMORALESDEGRACIA</t>
        </is>
      </c>
      <c r="E1938">
        <f>IF(COUNTIFS(Registros!$A$2:$A$6000,"NP",Registros!$B$2:$B$6000,$A1938)&gt;0,1,0)</f>
        <v/>
      </c>
      <c r="F1938">
        <f>IF($E1938=1,SUMIFS(Registros!$F$2:$F$6000,Registros!$A$2:$A$6000,"NP",Registros!$B$2:$B$6000,$A1938),0)</f>
        <v/>
      </c>
      <c r="G1938">
        <f>IF(COUNTIFS(Registros!$A$2:$A$6000,"MOV",Registros!$B$2:$B$6000,$A1938)&gt;0,1,0)</f>
        <v/>
      </c>
      <c r="H1938">
        <f>IF($G1938=1,SUMIFS(Registros!$F$2:$F$6000,Registros!$A$2:$A$6000,"MOV",Registros!$B$2:$B$6000,$A1938),0)</f>
        <v/>
      </c>
      <c r="I1938">
        <f>IF(COUNTIFS(Registros!$A$2:$A$6000,"CS",Registros!$B$2:$B$6000,$A1938)&gt;0,1,0)</f>
        <v/>
      </c>
      <c r="J1938">
        <f>IF($I1938=1,SUMIFS(Registros!$I$2:$I$6000,Registros!$A$2:$A$6000,"CS",Registros!$B$2:$B$6000,$A1938),0)</f>
        <v/>
      </c>
      <c r="K1938">
        <f>IF(COUNTIFS(Winback!$K$2:$K$300,$D1938)&gt;0,1,0)</f>
        <v/>
      </c>
      <c r="L1938">
        <f>IF(AND($K1938=1,LEFT($A1938,3)="WB-"),SUMIFS(Winback!$D$2:$D$300,Winback!$K$2:$K$300,$D1938),0)</f>
        <v/>
      </c>
      <c r="M1938">
        <f>IF(OR($E1938=1,$G1938=1,SUMIFS(Registros!$J$2:$J$6000,Registros!$B$2:$B$6000,$A1938)&gt;0),1,0)</f>
        <v/>
      </c>
      <c r="N1938">
        <f>IF($J1938&gt;0,1,IF(COUNTIFS(Registros!$A$2:$A$6000,"CS",Registros!$B$2:$B$6000,$A1938,Registros!$K$2:$K$6000,"&lt;&gt;")&gt;0,1,0))</f>
        <v/>
      </c>
      <c r="O1938">
        <f>IF(AND($K1938=1,$E1938=0,$G1938=0,$I1938=0),"WINBACK",IF(AND($M1938=1,$N1938&gt;0),"CONVERGENTE",IF($M1938=1,"SOLO MÓVIL",IF($N1938&gt;0,"SOLO FIJO / INTERNET","SIN SERVICIOS"))))</f>
        <v/>
      </c>
      <c r="P1938">
        <f>IF($O1938="WINBACK","Recuperar (winback)",IF($O1938="CONVERGENTE","Upgrade / más líneas",IF($O1938="SOLO MÓVIL","Ofrecer fijo + internet (FLBBTV)",IF($O1938="SOLO FIJO / INTERNET","Ofrecer línea móvil Nextphone","Oferta completa (móvil + fijo + internet)"))))</f>
        <v/>
      </c>
      <c r="Q1938">
        <f>$F1938+$H1938+$L1938</f>
        <v/>
      </c>
      <c r="R1938">
        <f>IFERROR(VLOOKUP($A1938,Registros!$B$2:$G$6000,6,0),IFERROR(VLOOKUP($D1938,Winback!$B$2:$C$300,2,0),""))</f>
        <v/>
      </c>
      <c r="S1938">
        <f>IF($E1938=1,"NP","")&amp;IF($G1938=1,"+MOV","")&amp;IF($I1938=1,"+CS","")&amp;IF($K1938=1,"+WB","")</f>
        <v/>
      </c>
      <c r="T1938">
        <f>$E1938+$G1938+$I1938+$K1938</f>
        <v/>
      </c>
    </row>
    <row r="1939">
      <c r="A1939" t="inlineStr">
        <is>
          <t>345453900000</t>
        </is>
      </c>
      <c r="B1939" t="inlineStr">
        <is>
          <t>34545390</t>
        </is>
      </c>
      <c r="C1939" t="inlineStr">
        <is>
          <t>IRMA VILLAREAL</t>
        </is>
      </c>
      <c r="D1939" t="inlineStr">
        <is>
          <t>IRMAVILLAREAL</t>
        </is>
      </c>
      <c r="E1939">
        <f>IF(COUNTIFS(Registros!$A$2:$A$6000,"NP",Registros!$B$2:$B$6000,$A1939)&gt;0,1,0)</f>
        <v/>
      </c>
      <c r="F1939">
        <f>IF($E1939=1,SUMIFS(Registros!$F$2:$F$6000,Registros!$A$2:$A$6000,"NP",Registros!$B$2:$B$6000,$A1939),0)</f>
        <v/>
      </c>
      <c r="G1939">
        <f>IF(COUNTIFS(Registros!$A$2:$A$6000,"MOV",Registros!$B$2:$B$6000,$A1939)&gt;0,1,0)</f>
        <v/>
      </c>
      <c r="H1939">
        <f>IF($G1939=1,SUMIFS(Registros!$F$2:$F$6000,Registros!$A$2:$A$6000,"MOV",Registros!$B$2:$B$6000,$A1939),0)</f>
        <v/>
      </c>
      <c r="I1939">
        <f>IF(COUNTIFS(Registros!$A$2:$A$6000,"CS",Registros!$B$2:$B$6000,$A1939)&gt;0,1,0)</f>
        <v/>
      </c>
      <c r="J1939">
        <f>IF($I1939=1,SUMIFS(Registros!$I$2:$I$6000,Registros!$A$2:$A$6000,"CS",Registros!$B$2:$B$6000,$A1939),0)</f>
        <v/>
      </c>
      <c r="K1939">
        <f>IF(COUNTIFS(Winback!$K$2:$K$300,$D1939)&gt;0,1,0)</f>
        <v/>
      </c>
      <c r="L1939">
        <f>IF(AND($K1939=1,LEFT($A1939,3)="WB-"),SUMIFS(Winback!$D$2:$D$300,Winback!$K$2:$K$300,$D1939),0)</f>
        <v/>
      </c>
      <c r="M1939">
        <f>IF(OR($E1939=1,$G1939=1,SUMIFS(Registros!$J$2:$J$6000,Registros!$B$2:$B$6000,$A1939)&gt;0),1,0)</f>
        <v/>
      </c>
      <c r="N1939">
        <f>IF($J1939&gt;0,1,IF(COUNTIFS(Registros!$A$2:$A$6000,"CS",Registros!$B$2:$B$6000,$A1939,Registros!$K$2:$K$6000,"&lt;&gt;")&gt;0,1,0))</f>
        <v/>
      </c>
      <c r="O1939">
        <f>IF(AND($K1939=1,$E1939=0,$G1939=0,$I1939=0),"WINBACK",IF(AND($M1939=1,$N1939&gt;0),"CONVERGENTE",IF($M1939=1,"SOLO MÓVIL",IF($N1939&gt;0,"SOLO FIJO / INTERNET","SIN SERVICIOS"))))</f>
        <v/>
      </c>
      <c r="P1939">
        <f>IF($O1939="WINBACK","Recuperar (winback)",IF($O1939="CONVERGENTE","Upgrade / más líneas",IF($O1939="SOLO MÓVIL","Ofrecer fijo + internet (FLBBTV)",IF($O1939="SOLO FIJO / INTERNET","Ofrecer línea móvil Nextphone","Oferta completa (móvil + fijo + internet)"))))</f>
        <v/>
      </c>
      <c r="Q1939">
        <f>$F1939+$H1939+$L1939</f>
        <v/>
      </c>
      <c r="R1939">
        <f>IFERROR(VLOOKUP($A1939,Registros!$B$2:$G$6000,6,0),IFERROR(VLOOKUP($D1939,Winback!$B$2:$C$300,2,0),""))</f>
        <v/>
      </c>
      <c r="S1939">
        <f>IF($E1939=1,"NP","")&amp;IF($G1939=1,"+MOV","")&amp;IF($I1939=1,"+CS","")&amp;IF($K1939=1,"+WB","")</f>
        <v/>
      </c>
      <c r="T1939">
        <f>$E1939+$G1939+$I1939+$K1939</f>
        <v/>
      </c>
    </row>
    <row r="1940">
      <c r="A1940" t="inlineStr">
        <is>
          <t>335125950000</t>
        </is>
      </c>
      <c r="B1940" t="inlineStr">
        <is>
          <t>33512595</t>
        </is>
      </c>
      <c r="C1940" t="inlineStr">
        <is>
          <t>Vianka Liriola Qui el Espinosa De Rodriguez</t>
        </is>
      </c>
      <c r="D1940" t="inlineStr">
        <is>
          <t>VIANKALIRIOLAQUIELESPINOSADERODRIGUEZ</t>
        </is>
      </c>
      <c r="E1940">
        <f>IF(COUNTIFS(Registros!$A$2:$A$6000,"NP",Registros!$B$2:$B$6000,$A1940)&gt;0,1,0)</f>
        <v/>
      </c>
      <c r="F1940">
        <f>IF($E1940=1,SUMIFS(Registros!$F$2:$F$6000,Registros!$A$2:$A$6000,"NP",Registros!$B$2:$B$6000,$A1940),0)</f>
        <v/>
      </c>
      <c r="G1940">
        <f>IF(COUNTIFS(Registros!$A$2:$A$6000,"MOV",Registros!$B$2:$B$6000,$A1940)&gt;0,1,0)</f>
        <v/>
      </c>
      <c r="H1940">
        <f>IF($G1940=1,SUMIFS(Registros!$F$2:$F$6000,Registros!$A$2:$A$6000,"MOV",Registros!$B$2:$B$6000,$A1940),0)</f>
        <v/>
      </c>
      <c r="I1940">
        <f>IF(COUNTIFS(Registros!$A$2:$A$6000,"CS",Registros!$B$2:$B$6000,$A1940)&gt;0,1,0)</f>
        <v/>
      </c>
      <c r="J1940">
        <f>IF($I1940=1,SUMIFS(Registros!$I$2:$I$6000,Registros!$A$2:$A$6000,"CS",Registros!$B$2:$B$6000,$A1940),0)</f>
        <v/>
      </c>
      <c r="K1940">
        <f>IF(COUNTIFS(Winback!$K$2:$K$300,$D1940)&gt;0,1,0)</f>
        <v/>
      </c>
      <c r="L1940">
        <f>IF(AND($K1940=1,LEFT($A1940,3)="WB-"),SUMIFS(Winback!$D$2:$D$300,Winback!$K$2:$K$300,$D1940),0)</f>
        <v/>
      </c>
      <c r="M1940">
        <f>IF(OR($E1940=1,$G1940=1,SUMIFS(Registros!$J$2:$J$6000,Registros!$B$2:$B$6000,$A1940)&gt;0),1,0)</f>
        <v/>
      </c>
      <c r="N1940">
        <f>IF($J1940&gt;0,1,IF(COUNTIFS(Registros!$A$2:$A$6000,"CS",Registros!$B$2:$B$6000,$A1940,Registros!$K$2:$K$6000,"&lt;&gt;")&gt;0,1,0))</f>
        <v/>
      </c>
      <c r="O1940">
        <f>IF(AND($K1940=1,$E1940=0,$G1940=0,$I1940=0),"WINBACK",IF(AND($M1940=1,$N1940&gt;0),"CONVERGENTE",IF($M1940=1,"SOLO MÓVIL",IF($N1940&gt;0,"SOLO FIJO / INTERNET","SIN SERVICIOS"))))</f>
        <v/>
      </c>
      <c r="P1940">
        <f>IF($O1940="WINBACK","Recuperar (winback)",IF($O1940="CONVERGENTE","Upgrade / más líneas",IF($O1940="SOLO MÓVIL","Ofrecer fijo + internet (FLBBTV)",IF($O1940="SOLO FIJO / INTERNET","Ofrecer línea móvil Nextphone","Oferta completa (móvil + fijo + internet)"))))</f>
        <v/>
      </c>
      <c r="Q1940">
        <f>$F1940+$H1940+$L1940</f>
        <v/>
      </c>
      <c r="R1940">
        <f>IFERROR(VLOOKUP($A1940,Registros!$B$2:$G$6000,6,0),IFERROR(VLOOKUP($D1940,Winback!$B$2:$C$300,2,0),""))</f>
        <v/>
      </c>
      <c r="S1940">
        <f>IF($E1940=1,"NP","")&amp;IF($G1940=1,"+MOV","")&amp;IF($I1940=1,"+CS","")&amp;IF($K1940=1,"+WB","")</f>
        <v/>
      </c>
      <c r="T1940">
        <f>$E1940+$G1940+$I1940+$K1940</f>
        <v/>
      </c>
    </row>
    <row r="1941">
      <c r="A1941" t="inlineStr">
        <is>
          <t>358208360000</t>
        </is>
      </c>
      <c r="B1941" t="inlineStr">
        <is>
          <t>35820836</t>
        </is>
      </c>
      <c r="C1941" t="inlineStr">
        <is>
          <t>YOISIEORYSNIELSON</t>
        </is>
      </c>
      <c r="D1941" t="inlineStr">
        <is>
          <t>YOISIEORYSNIELSON</t>
        </is>
      </c>
      <c r="E1941">
        <f>IF(COUNTIFS(Registros!$A$2:$A$6000,"NP",Registros!$B$2:$B$6000,$A1941)&gt;0,1,0)</f>
        <v/>
      </c>
      <c r="F1941">
        <f>IF($E1941=1,SUMIFS(Registros!$F$2:$F$6000,Registros!$A$2:$A$6000,"NP",Registros!$B$2:$B$6000,$A1941),0)</f>
        <v/>
      </c>
      <c r="G1941">
        <f>IF(COUNTIFS(Registros!$A$2:$A$6000,"MOV",Registros!$B$2:$B$6000,$A1941)&gt;0,1,0)</f>
        <v/>
      </c>
      <c r="H1941">
        <f>IF($G1941=1,SUMIFS(Registros!$F$2:$F$6000,Registros!$A$2:$A$6000,"MOV",Registros!$B$2:$B$6000,$A1941),0)</f>
        <v/>
      </c>
      <c r="I1941">
        <f>IF(COUNTIFS(Registros!$A$2:$A$6000,"CS",Registros!$B$2:$B$6000,$A1941)&gt;0,1,0)</f>
        <v/>
      </c>
      <c r="J1941">
        <f>IF($I1941=1,SUMIFS(Registros!$I$2:$I$6000,Registros!$A$2:$A$6000,"CS",Registros!$B$2:$B$6000,$A1941),0)</f>
        <v/>
      </c>
      <c r="K1941">
        <f>IF(COUNTIFS(Winback!$K$2:$K$300,$D1941)&gt;0,1,0)</f>
        <v/>
      </c>
      <c r="L1941">
        <f>IF(AND($K1941=1,LEFT($A1941,3)="WB-"),SUMIFS(Winback!$D$2:$D$300,Winback!$K$2:$K$300,$D1941),0)</f>
        <v/>
      </c>
      <c r="M1941">
        <f>IF(OR($E1941=1,$G1941=1,SUMIFS(Registros!$J$2:$J$6000,Registros!$B$2:$B$6000,$A1941)&gt;0),1,0)</f>
        <v/>
      </c>
      <c r="N1941">
        <f>IF($J1941&gt;0,1,IF(COUNTIFS(Registros!$A$2:$A$6000,"CS",Registros!$B$2:$B$6000,$A1941,Registros!$K$2:$K$6000,"&lt;&gt;")&gt;0,1,0))</f>
        <v/>
      </c>
      <c r="O1941">
        <f>IF(AND($K1941=1,$E1941=0,$G1941=0,$I1941=0),"WINBACK",IF(AND($M1941=1,$N1941&gt;0),"CONVERGENTE",IF($M1941=1,"SOLO MÓVIL",IF($N1941&gt;0,"SOLO FIJO / INTERNET","SIN SERVICIOS"))))</f>
        <v/>
      </c>
      <c r="P1941">
        <f>IF($O1941="WINBACK","Recuperar (winback)",IF($O1941="CONVERGENTE","Upgrade / más líneas",IF($O1941="SOLO MÓVIL","Ofrecer fijo + internet (FLBBTV)",IF($O1941="SOLO FIJO / INTERNET","Ofrecer línea móvil Nextphone","Oferta completa (móvil + fijo + internet)"))))</f>
        <v/>
      </c>
      <c r="Q1941">
        <f>$F1941+$H1941+$L1941</f>
        <v/>
      </c>
      <c r="R1941">
        <f>IFERROR(VLOOKUP($A1941,Registros!$B$2:$G$6000,6,0),IFERROR(VLOOKUP($D1941,Winback!$B$2:$C$300,2,0),""))</f>
        <v/>
      </c>
      <c r="S1941">
        <f>IF($E1941=1,"NP","")&amp;IF($G1941=1,"+MOV","")&amp;IF($I1941=1,"+CS","")&amp;IF($K1941=1,"+WB","")</f>
        <v/>
      </c>
      <c r="T1941">
        <f>$E1941+$G1941+$I1941+$K1941</f>
        <v/>
      </c>
    </row>
    <row r="1942">
      <c r="A1942" t="inlineStr">
        <is>
          <t>349358230000</t>
        </is>
      </c>
      <c r="B1942" t="inlineStr">
        <is>
          <t>34935823</t>
        </is>
      </c>
      <c r="C1942" t="inlineStr">
        <is>
          <t>JOANY CECILIA VARGAS ALMENGOR</t>
        </is>
      </c>
      <c r="D1942" t="inlineStr">
        <is>
          <t>JOANYCECILIAVARGASALMENGOR</t>
        </is>
      </c>
      <c r="E1942">
        <f>IF(COUNTIFS(Registros!$A$2:$A$6000,"NP",Registros!$B$2:$B$6000,$A1942)&gt;0,1,0)</f>
        <v/>
      </c>
      <c r="F1942">
        <f>IF($E1942=1,SUMIFS(Registros!$F$2:$F$6000,Registros!$A$2:$A$6000,"NP",Registros!$B$2:$B$6000,$A1942),0)</f>
        <v/>
      </c>
      <c r="G1942">
        <f>IF(COUNTIFS(Registros!$A$2:$A$6000,"MOV",Registros!$B$2:$B$6000,$A1942)&gt;0,1,0)</f>
        <v/>
      </c>
      <c r="H1942">
        <f>IF($G1942=1,SUMIFS(Registros!$F$2:$F$6000,Registros!$A$2:$A$6000,"MOV",Registros!$B$2:$B$6000,$A1942),0)</f>
        <v/>
      </c>
      <c r="I1942">
        <f>IF(COUNTIFS(Registros!$A$2:$A$6000,"CS",Registros!$B$2:$B$6000,$A1942)&gt;0,1,0)</f>
        <v/>
      </c>
      <c r="J1942">
        <f>IF($I1942=1,SUMIFS(Registros!$I$2:$I$6000,Registros!$A$2:$A$6000,"CS",Registros!$B$2:$B$6000,$A1942),0)</f>
        <v/>
      </c>
      <c r="K1942">
        <f>IF(COUNTIFS(Winback!$K$2:$K$300,$D1942)&gt;0,1,0)</f>
        <v/>
      </c>
      <c r="L1942">
        <f>IF(AND($K1942=1,LEFT($A1942,3)="WB-"),SUMIFS(Winback!$D$2:$D$300,Winback!$K$2:$K$300,$D1942),0)</f>
        <v/>
      </c>
      <c r="M1942">
        <f>IF(OR($E1942=1,$G1942=1,SUMIFS(Registros!$J$2:$J$6000,Registros!$B$2:$B$6000,$A1942)&gt;0),1,0)</f>
        <v/>
      </c>
      <c r="N1942">
        <f>IF($J1942&gt;0,1,IF(COUNTIFS(Registros!$A$2:$A$6000,"CS",Registros!$B$2:$B$6000,$A1942,Registros!$K$2:$K$6000,"&lt;&gt;")&gt;0,1,0))</f>
        <v/>
      </c>
      <c r="O1942">
        <f>IF(AND($K1942=1,$E1942=0,$G1942=0,$I1942=0),"WINBACK",IF(AND($M1942=1,$N1942&gt;0),"CONVERGENTE",IF($M1942=1,"SOLO MÓVIL",IF($N1942&gt;0,"SOLO FIJO / INTERNET","SIN SERVICIOS"))))</f>
        <v/>
      </c>
      <c r="P1942">
        <f>IF($O1942="WINBACK","Recuperar (winback)",IF($O1942="CONVERGENTE","Upgrade / más líneas",IF($O1942="SOLO MÓVIL","Ofrecer fijo + internet (FLBBTV)",IF($O1942="SOLO FIJO / INTERNET","Ofrecer línea móvil Nextphone","Oferta completa (móvil + fijo + internet)"))))</f>
        <v/>
      </c>
      <c r="Q1942">
        <f>$F1942+$H1942+$L1942</f>
        <v/>
      </c>
      <c r="R1942">
        <f>IFERROR(VLOOKUP($A1942,Registros!$B$2:$G$6000,6,0),IFERROR(VLOOKUP($D1942,Winback!$B$2:$C$300,2,0),""))</f>
        <v/>
      </c>
      <c r="S1942">
        <f>IF($E1942=1,"NP","")&amp;IF($G1942=1,"+MOV","")&amp;IF($I1942=1,"+CS","")&amp;IF($K1942=1,"+WB","")</f>
        <v/>
      </c>
      <c r="T1942">
        <f>$E1942+$G1942+$I1942+$K1942</f>
        <v/>
      </c>
    </row>
    <row r="1943">
      <c r="A1943" t="inlineStr">
        <is>
          <t>326237840000</t>
        </is>
      </c>
      <c r="B1943" t="inlineStr">
        <is>
          <t>32623784</t>
        </is>
      </c>
      <c r="C1943" t="inlineStr">
        <is>
          <t>Jardin La Preferida</t>
        </is>
      </c>
      <c r="D1943" t="inlineStr">
        <is>
          <t>JARDINLAPREFERIDA</t>
        </is>
      </c>
      <c r="E1943">
        <f>IF(COUNTIFS(Registros!$A$2:$A$6000,"NP",Registros!$B$2:$B$6000,$A1943)&gt;0,1,0)</f>
        <v/>
      </c>
      <c r="F1943">
        <f>IF($E1943=1,SUMIFS(Registros!$F$2:$F$6000,Registros!$A$2:$A$6000,"NP",Registros!$B$2:$B$6000,$A1943),0)</f>
        <v/>
      </c>
      <c r="G1943">
        <f>IF(COUNTIFS(Registros!$A$2:$A$6000,"MOV",Registros!$B$2:$B$6000,$A1943)&gt;0,1,0)</f>
        <v/>
      </c>
      <c r="H1943">
        <f>IF($G1943=1,SUMIFS(Registros!$F$2:$F$6000,Registros!$A$2:$A$6000,"MOV",Registros!$B$2:$B$6000,$A1943),0)</f>
        <v/>
      </c>
      <c r="I1943">
        <f>IF(COUNTIFS(Registros!$A$2:$A$6000,"CS",Registros!$B$2:$B$6000,$A1943)&gt;0,1,0)</f>
        <v/>
      </c>
      <c r="J1943">
        <f>IF($I1943=1,SUMIFS(Registros!$I$2:$I$6000,Registros!$A$2:$A$6000,"CS",Registros!$B$2:$B$6000,$A1943),0)</f>
        <v/>
      </c>
      <c r="K1943">
        <f>IF(COUNTIFS(Winback!$K$2:$K$300,$D1943)&gt;0,1,0)</f>
        <v/>
      </c>
      <c r="L1943">
        <f>IF(AND($K1943=1,LEFT($A1943,3)="WB-"),SUMIFS(Winback!$D$2:$D$300,Winback!$K$2:$K$300,$D1943),0)</f>
        <v/>
      </c>
      <c r="M1943">
        <f>IF(OR($E1943=1,$G1943=1,SUMIFS(Registros!$J$2:$J$6000,Registros!$B$2:$B$6000,$A1943)&gt;0),1,0)</f>
        <v/>
      </c>
      <c r="N1943">
        <f>IF($J1943&gt;0,1,IF(COUNTIFS(Registros!$A$2:$A$6000,"CS",Registros!$B$2:$B$6000,$A1943,Registros!$K$2:$K$6000,"&lt;&gt;")&gt;0,1,0))</f>
        <v/>
      </c>
      <c r="O1943">
        <f>IF(AND($K1943=1,$E1943=0,$G1943=0,$I1943=0),"WINBACK",IF(AND($M1943=1,$N1943&gt;0),"CONVERGENTE",IF($M1943=1,"SOLO MÓVIL",IF($N1943&gt;0,"SOLO FIJO / INTERNET","SIN SERVICIOS"))))</f>
        <v/>
      </c>
      <c r="P1943">
        <f>IF($O1943="WINBACK","Recuperar (winback)",IF($O1943="CONVERGENTE","Upgrade / más líneas",IF($O1943="SOLO MÓVIL","Ofrecer fijo + internet (FLBBTV)",IF($O1943="SOLO FIJO / INTERNET","Ofrecer línea móvil Nextphone","Oferta completa (móvil + fijo + internet)"))))</f>
        <v/>
      </c>
      <c r="Q1943">
        <f>$F1943+$H1943+$L1943</f>
        <v/>
      </c>
      <c r="R1943">
        <f>IFERROR(VLOOKUP($A1943,Registros!$B$2:$G$6000,6,0),IFERROR(VLOOKUP($D1943,Winback!$B$2:$C$300,2,0),""))</f>
        <v/>
      </c>
      <c r="S1943">
        <f>IF($E1943=1,"NP","")&amp;IF($G1943=1,"+MOV","")&amp;IF($I1943=1,"+CS","")&amp;IF($K1943=1,"+WB","")</f>
        <v/>
      </c>
      <c r="T1943">
        <f>$E1943+$G1943+$I1943+$K1943</f>
        <v/>
      </c>
    </row>
    <row r="1944">
      <c r="A1944" t="inlineStr">
        <is>
          <t>326480150000</t>
        </is>
      </c>
      <c r="B1944" t="inlineStr">
        <is>
          <t>32648015</t>
        </is>
      </c>
      <c r="C1944" t="inlineStr">
        <is>
          <t>TOKA S.A.</t>
        </is>
      </c>
      <c r="D1944" t="inlineStr">
        <is>
          <t>TOKASA</t>
        </is>
      </c>
      <c r="E1944">
        <f>IF(COUNTIFS(Registros!$A$2:$A$6000,"NP",Registros!$B$2:$B$6000,$A1944)&gt;0,1,0)</f>
        <v/>
      </c>
      <c r="F1944">
        <f>IF($E1944=1,SUMIFS(Registros!$F$2:$F$6000,Registros!$A$2:$A$6000,"NP",Registros!$B$2:$B$6000,$A1944),0)</f>
        <v/>
      </c>
      <c r="G1944">
        <f>IF(COUNTIFS(Registros!$A$2:$A$6000,"MOV",Registros!$B$2:$B$6000,$A1944)&gt;0,1,0)</f>
        <v/>
      </c>
      <c r="H1944">
        <f>IF($G1944=1,SUMIFS(Registros!$F$2:$F$6000,Registros!$A$2:$A$6000,"MOV",Registros!$B$2:$B$6000,$A1944),0)</f>
        <v/>
      </c>
      <c r="I1944">
        <f>IF(COUNTIFS(Registros!$A$2:$A$6000,"CS",Registros!$B$2:$B$6000,$A1944)&gt;0,1,0)</f>
        <v/>
      </c>
      <c r="J1944">
        <f>IF($I1944=1,SUMIFS(Registros!$I$2:$I$6000,Registros!$A$2:$A$6000,"CS",Registros!$B$2:$B$6000,$A1944),0)</f>
        <v/>
      </c>
      <c r="K1944">
        <f>IF(COUNTIFS(Winback!$K$2:$K$300,$D1944)&gt;0,1,0)</f>
        <v/>
      </c>
      <c r="L1944">
        <f>IF(AND($K1944=1,LEFT($A1944,3)="WB-"),SUMIFS(Winback!$D$2:$D$300,Winback!$K$2:$K$300,$D1944),0)</f>
        <v/>
      </c>
      <c r="M1944">
        <f>IF(OR($E1944=1,$G1944=1,SUMIFS(Registros!$J$2:$J$6000,Registros!$B$2:$B$6000,$A1944)&gt;0),1,0)</f>
        <v/>
      </c>
      <c r="N1944">
        <f>IF($J1944&gt;0,1,IF(COUNTIFS(Registros!$A$2:$A$6000,"CS",Registros!$B$2:$B$6000,$A1944,Registros!$K$2:$K$6000,"&lt;&gt;")&gt;0,1,0))</f>
        <v/>
      </c>
      <c r="O1944">
        <f>IF(AND($K1944=1,$E1944=0,$G1944=0,$I1944=0),"WINBACK",IF(AND($M1944=1,$N1944&gt;0),"CONVERGENTE",IF($M1944=1,"SOLO MÓVIL",IF($N1944&gt;0,"SOLO FIJO / INTERNET","SIN SERVICIOS"))))</f>
        <v/>
      </c>
      <c r="P1944">
        <f>IF($O1944="WINBACK","Recuperar (winback)",IF($O1944="CONVERGENTE","Upgrade / más líneas",IF($O1944="SOLO MÓVIL","Ofrecer fijo + internet (FLBBTV)",IF($O1944="SOLO FIJO / INTERNET","Ofrecer línea móvil Nextphone","Oferta completa (móvil + fijo + internet)"))))</f>
        <v/>
      </c>
      <c r="Q1944">
        <f>$F1944+$H1944+$L1944</f>
        <v/>
      </c>
      <c r="R1944">
        <f>IFERROR(VLOOKUP($A1944,Registros!$B$2:$G$6000,6,0),IFERROR(VLOOKUP($D1944,Winback!$B$2:$C$300,2,0),""))</f>
        <v/>
      </c>
      <c r="S1944">
        <f>IF($E1944=1,"NP","")&amp;IF($G1944=1,"+MOV","")&amp;IF($I1944=1,"+CS","")&amp;IF($K1944=1,"+WB","")</f>
        <v/>
      </c>
      <c r="T1944">
        <f>$E1944+$G1944+$I1944+$K1944</f>
        <v/>
      </c>
    </row>
    <row r="1945">
      <c r="A1945" t="inlineStr">
        <is>
          <t>358188850000</t>
        </is>
      </c>
      <c r="B1945" t="inlineStr">
        <is>
          <t>35818885</t>
        </is>
      </c>
      <c r="C1945" t="inlineStr">
        <is>
          <t>DANIEL DIAZ</t>
        </is>
      </c>
      <c r="D1945" t="inlineStr">
        <is>
          <t>DANIELDIAZ</t>
        </is>
      </c>
      <c r="E1945">
        <f>IF(COUNTIFS(Registros!$A$2:$A$6000,"NP",Registros!$B$2:$B$6000,$A1945)&gt;0,1,0)</f>
        <v/>
      </c>
      <c r="F1945">
        <f>IF($E1945=1,SUMIFS(Registros!$F$2:$F$6000,Registros!$A$2:$A$6000,"NP",Registros!$B$2:$B$6000,$A1945),0)</f>
        <v/>
      </c>
      <c r="G1945">
        <f>IF(COUNTIFS(Registros!$A$2:$A$6000,"MOV",Registros!$B$2:$B$6000,$A1945)&gt;0,1,0)</f>
        <v/>
      </c>
      <c r="H1945">
        <f>IF($G1945=1,SUMIFS(Registros!$F$2:$F$6000,Registros!$A$2:$A$6000,"MOV",Registros!$B$2:$B$6000,$A1945),0)</f>
        <v/>
      </c>
      <c r="I1945">
        <f>IF(COUNTIFS(Registros!$A$2:$A$6000,"CS",Registros!$B$2:$B$6000,$A1945)&gt;0,1,0)</f>
        <v/>
      </c>
      <c r="J1945">
        <f>IF($I1945=1,SUMIFS(Registros!$I$2:$I$6000,Registros!$A$2:$A$6000,"CS",Registros!$B$2:$B$6000,$A1945),0)</f>
        <v/>
      </c>
      <c r="K1945">
        <f>IF(COUNTIFS(Winback!$K$2:$K$300,$D1945)&gt;0,1,0)</f>
        <v/>
      </c>
      <c r="L1945">
        <f>IF(AND($K1945=1,LEFT($A1945,3)="WB-"),SUMIFS(Winback!$D$2:$D$300,Winback!$K$2:$K$300,$D1945),0)</f>
        <v/>
      </c>
      <c r="M1945">
        <f>IF(OR($E1945=1,$G1945=1,SUMIFS(Registros!$J$2:$J$6000,Registros!$B$2:$B$6000,$A1945)&gt;0),1,0)</f>
        <v/>
      </c>
      <c r="N1945">
        <f>IF($J1945&gt;0,1,IF(COUNTIFS(Registros!$A$2:$A$6000,"CS",Registros!$B$2:$B$6000,$A1945,Registros!$K$2:$K$6000,"&lt;&gt;")&gt;0,1,0))</f>
        <v/>
      </c>
      <c r="O1945">
        <f>IF(AND($K1945=1,$E1945=0,$G1945=0,$I1945=0),"WINBACK",IF(AND($M1945=1,$N1945&gt;0),"CONVERGENTE",IF($M1945=1,"SOLO MÓVIL",IF($N1945&gt;0,"SOLO FIJO / INTERNET","SIN SERVICIOS"))))</f>
        <v/>
      </c>
      <c r="P1945">
        <f>IF($O1945="WINBACK","Recuperar (winback)",IF($O1945="CONVERGENTE","Upgrade / más líneas",IF($O1945="SOLO MÓVIL","Ofrecer fijo + internet (FLBBTV)",IF($O1945="SOLO FIJO / INTERNET","Ofrecer línea móvil Nextphone","Oferta completa (móvil + fijo + internet)"))))</f>
        <v/>
      </c>
      <c r="Q1945">
        <f>$F1945+$H1945+$L1945</f>
        <v/>
      </c>
      <c r="R1945">
        <f>IFERROR(VLOOKUP($A1945,Registros!$B$2:$G$6000,6,0),IFERROR(VLOOKUP($D1945,Winback!$B$2:$C$300,2,0),""))</f>
        <v/>
      </c>
      <c r="S1945">
        <f>IF($E1945=1,"NP","")&amp;IF($G1945=1,"+MOV","")&amp;IF($I1945=1,"+CS","")&amp;IF($K1945=1,"+WB","")</f>
        <v/>
      </c>
      <c r="T1945">
        <f>$E1945+$G1945+$I1945+$K1945</f>
        <v/>
      </c>
    </row>
    <row r="1946">
      <c r="A1946" t="inlineStr">
        <is>
          <t>351255250000</t>
        </is>
      </c>
      <c r="B1946" t="inlineStr">
        <is>
          <t>35125525</t>
        </is>
      </c>
      <c r="C1946" t="inlineStr">
        <is>
          <t>ROSA AMELIA VASQUEZ CONCEPCION</t>
        </is>
      </c>
      <c r="D1946" t="inlineStr">
        <is>
          <t>ROSAAMELIAVASQUEZCONCEPCION</t>
        </is>
      </c>
      <c r="E1946">
        <f>IF(COUNTIFS(Registros!$A$2:$A$6000,"NP",Registros!$B$2:$B$6000,$A1946)&gt;0,1,0)</f>
        <v/>
      </c>
      <c r="F1946">
        <f>IF($E1946=1,SUMIFS(Registros!$F$2:$F$6000,Registros!$A$2:$A$6000,"NP",Registros!$B$2:$B$6000,$A1946),0)</f>
        <v/>
      </c>
      <c r="G1946">
        <f>IF(COUNTIFS(Registros!$A$2:$A$6000,"MOV",Registros!$B$2:$B$6000,$A1946)&gt;0,1,0)</f>
        <v/>
      </c>
      <c r="H1946">
        <f>IF($G1946=1,SUMIFS(Registros!$F$2:$F$6000,Registros!$A$2:$A$6000,"MOV",Registros!$B$2:$B$6000,$A1946),0)</f>
        <v/>
      </c>
      <c r="I1946">
        <f>IF(COUNTIFS(Registros!$A$2:$A$6000,"CS",Registros!$B$2:$B$6000,$A1946)&gt;0,1,0)</f>
        <v/>
      </c>
      <c r="J1946">
        <f>IF($I1946=1,SUMIFS(Registros!$I$2:$I$6000,Registros!$A$2:$A$6000,"CS",Registros!$B$2:$B$6000,$A1946),0)</f>
        <v/>
      </c>
      <c r="K1946">
        <f>IF(COUNTIFS(Winback!$K$2:$K$300,$D1946)&gt;0,1,0)</f>
        <v/>
      </c>
      <c r="L1946">
        <f>IF(AND($K1946=1,LEFT($A1946,3)="WB-"),SUMIFS(Winback!$D$2:$D$300,Winback!$K$2:$K$300,$D1946),0)</f>
        <v/>
      </c>
      <c r="M1946">
        <f>IF(OR($E1946=1,$G1946=1,SUMIFS(Registros!$J$2:$J$6000,Registros!$B$2:$B$6000,$A1946)&gt;0),1,0)</f>
        <v/>
      </c>
      <c r="N1946">
        <f>IF($J1946&gt;0,1,IF(COUNTIFS(Registros!$A$2:$A$6000,"CS",Registros!$B$2:$B$6000,$A1946,Registros!$K$2:$K$6000,"&lt;&gt;")&gt;0,1,0))</f>
        <v/>
      </c>
      <c r="O1946">
        <f>IF(AND($K1946=1,$E1946=0,$G1946=0,$I1946=0),"WINBACK",IF(AND($M1946=1,$N1946&gt;0),"CONVERGENTE",IF($M1946=1,"SOLO MÓVIL",IF($N1946&gt;0,"SOLO FIJO / INTERNET","SIN SERVICIOS"))))</f>
        <v/>
      </c>
      <c r="P1946">
        <f>IF($O1946="WINBACK","Recuperar (winback)",IF($O1946="CONVERGENTE","Upgrade / más líneas",IF($O1946="SOLO MÓVIL","Ofrecer fijo + internet (FLBBTV)",IF($O1946="SOLO FIJO / INTERNET","Ofrecer línea móvil Nextphone","Oferta completa (móvil + fijo + internet)"))))</f>
        <v/>
      </c>
      <c r="Q1946">
        <f>$F1946+$H1946+$L1946</f>
        <v/>
      </c>
      <c r="R1946">
        <f>IFERROR(VLOOKUP($A1946,Registros!$B$2:$G$6000,6,0),IFERROR(VLOOKUP($D1946,Winback!$B$2:$C$300,2,0),""))</f>
        <v/>
      </c>
      <c r="S1946">
        <f>IF($E1946=1,"NP","")&amp;IF($G1946=1,"+MOV","")&amp;IF($I1946=1,"+CS","")&amp;IF($K1946=1,"+WB","")</f>
        <v/>
      </c>
      <c r="T1946">
        <f>$E1946+$G1946+$I1946+$K1946</f>
        <v/>
      </c>
    </row>
    <row r="1947">
      <c r="A1947" t="inlineStr">
        <is>
          <t>337205650100</t>
        </is>
      </c>
      <c r="B1947" t="inlineStr">
        <is>
          <t>33720565</t>
        </is>
      </c>
      <c r="C1947" t="inlineStr">
        <is>
          <t>Mario Yoriel Martinez Gonzalez</t>
        </is>
      </c>
      <c r="D1947" t="inlineStr">
        <is>
          <t>MARIOYORIELMARTINEZGONZALEZ</t>
        </is>
      </c>
      <c r="E1947">
        <f>IF(COUNTIFS(Registros!$A$2:$A$6000,"NP",Registros!$B$2:$B$6000,$A1947)&gt;0,1,0)</f>
        <v/>
      </c>
      <c r="F1947">
        <f>IF($E1947=1,SUMIFS(Registros!$F$2:$F$6000,Registros!$A$2:$A$6000,"NP",Registros!$B$2:$B$6000,$A1947),0)</f>
        <v/>
      </c>
      <c r="G1947">
        <f>IF(COUNTIFS(Registros!$A$2:$A$6000,"MOV",Registros!$B$2:$B$6000,$A1947)&gt;0,1,0)</f>
        <v/>
      </c>
      <c r="H1947">
        <f>IF($G1947=1,SUMIFS(Registros!$F$2:$F$6000,Registros!$A$2:$A$6000,"MOV",Registros!$B$2:$B$6000,$A1947),0)</f>
        <v/>
      </c>
      <c r="I1947">
        <f>IF(COUNTIFS(Registros!$A$2:$A$6000,"CS",Registros!$B$2:$B$6000,$A1947)&gt;0,1,0)</f>
        <v/>
      </c>
      <c r="J1947">
        <f>IF($I1947=1,SUMIFS(Registros!$I$2:$I$6000,Registros!$A$2:$A$6000,"CS",Registros!$B$2:$B$6000,$A1947),0)</f>
        <v/>
      </c>
      <c r="K1947">
        <f>IF(COUNTIFS(Winback!$K$2:$K$300,$D1947)&gt;0,1,0)</f>
        <v/>
      </c>
      <c r="L1947">
        <f>IF(AND($K1947=1,LEFT($A1947,3)="WB-"),SUMIFS(Winback!$D$2:$D$300,Winback!$K$2:$K$300,$D1947),0)</f>
        <v/>
      </c>
      <c r="M1947">
        <f>IF(OR($E1947=1,$G1947=1,SUMIFS(Registros!$J$2:$J$6000,Registros!$B$2:$B$6000,$A1947)&gt;0),1,0)</f>
        <v/>
      </c>
      <c r="N1947">
        <f>IF($J1947&gt;0,1,IF(COUNTIFS(Registros!$A$2:$A$6000,"CS",Registros!$B$2:$B$6000,$A1947,Registros!$K$2:$K$6000,"&lt;&gt;")&gt;0,1,0))</f>
        <v/>
      </c>
      <c r="O1947">
        <f>IF(AND($K1947=1,$E1947=0,$G1947=0,$I1947=0),"WINBACK",IF(AND($M1947=1,$N1947&gt;0),"CONVERGENTE",IF($M1947=1,"SOLO MÓVIL",IF($N1947&gt;0,"SOLO FIJO / INTERNET","SIN SERVICIOS"))))</f>
        <v/>
      </c>
      <c r="P1947">
        <f>IF($O1947="WINBACK","Recuperar (winback)",IF($O1947="CONVERGENTE","Upgrade / más líneas",IF($O1947="SOLO MÓVIL","Ofrecer fijo + internet (FLBBTV)",IF($O1947="SOLO FIJO / INTERNET","Ofrecer línea móvil Nextphone","Oferta completa (móvil + fijo + internet)"))))</f>
        <v/>
      </c>
      <c r="Q1947">
        <f>$F1947+$H1947+$L1947</f>
        <v/>
      </c>
      <c r="R1947">
        <f>IFERROR(VLOOKUP($A1947,Registros!$B$2:$G$6000,6,0),IFERROR(VLOOKUP($D1947,Winback!$B$2:$C$300,2,0),""))</f>
        <v/>
      </c>
      <c r="S1947">
        <f>IF($E1947=1,"NP","")&amp;IF($G1947=1,"+MOV","")&amp;IF($I1947=1,"+CS","")&amp;IF($K1947=1,"+WB","")</f>
        <v/>
      </c>
      <c r="T1947">
        <f>$E1947+$G1947+$I1947+$K1947</f>
        <v/>
      </c>
    </row>
    <row r="1948">
      <c r="A1948" t="inlineStr">
        <is>
          <t>352166360000</t>
        </is>
      </c>
      <c r="B1948" t="inlineStr">
        <is>
          <t>35216636</t>
        </is>
      </c>
      <c r="C1948" t="inlineStr">
        <is>
          <t>DILCIA VIGIL</t>
        </is>
      </c>
      <c r="D1948" t="inlineStr">
        <is>
          <t>DILCIAVIGIL</t>
        </is>
      </c>
      <c r="E1948">
        <f>IF(COUNTIFS(Registros!$A$2:$A$6000,"NP",Registros!$B$2:$B$6000,$A1948)&gt;0,1,0)</f>
        <v/>
      </c>
      <c r="F1948">
        <f>IF($E1948=1,SUMIFS(Registros!$F$2:$F$6000,Registros!$A$2:$A$6000,"NP",Registros!$B$2:$B$6000,$A1948),0)</f>
        <v/>
      </c>
      <c r="G1948">
        <f>IF(COUNTIFS(Registros!$A$2:$A$6000,"MOV",Registros!$B$2:$B$6000,$A1948)&gt;0,1,0)</f>
        <v/>
      </c>
      <c r="H1948">
        <f>IF($G1948=1,SUMIFS(Registros!$F$2:$F$6000,Registros!$A$2:$A$6000,"MOV",Registros!$B$2:$B$6000,$A1948),0)</f>
        <v/>
      </c>
      <c r="I1948">
        <f>IF(COUNTIFS(Registros!$A$2:$A$6000,"CS",Registros!$B$2:$B$6000,$A1948)&gt;0,1,0)</f>
        <v/>
      </c>
      <c r="J1948">
        <f>IF($I1948=1,SUMIFS(Registros!$I$2:$I$6000,Registros!$A$2:$A$6000,"CS",Registros!$B$2:$B$6000,$A1948),0)</f>
        <v/>
      </c>
      <c r="K1948">
        <f>IF(COUNTIFS(Winback!$K$2:$K$300,$D1948)&gt;0,1,0)</f>
        <v/>
      </c>
      <c r="L1948">
        <f>IF(AND($K1948=1,LEFT($A1948,3)="WB-"),SUMIFS(Winback!$D$2:$D$300,Winback!$K$2:$K$300,$D1948),0)</f>
        <v/>
      </c>
      <c r="M1948">
        <f>IF(OR($E1948=1,$G1948=1,SUMIFS(Registros!$J$2:$J$6000,Registros!$B$2:$B$6000,$A1948)&gt;0),1,0)</f>
        <v/>
      </c>
      <c r="N1948">
        <f>IF($J1948&gt;0,1,IF(COUNTIFS(Registros!$A$2:$A$6000,"CS",Registros!$B$2:$B$6000,$A1948,Registros!$K$2:$K$6000,"&lt;&gt;")&gt;0,1,0))</f>
        <v/>
      </c>
      <c r="O1948">
        <f>IF(AND($K1948=1,$E1948=0,$G1948=0,$I1948=0),"WINBACK",IF(AND($M1948=1,$N1948&gt;0),"CONVERGENTE",IF($M1948=1,"SOLO MÓVIL",IF($N1948&gt;0,"SOLO FIJO / INTERNET","SIN SERVICIOS"))))</f>
        <v/>
      </c>
      <c r="P1948">
        <f>IF($O1948="WINBACK","Recuperar (winback)",IF($O1948="CONVERGENTE","Upgrade / más líneas",IF($O1948="SOLO MÓVIL","Ofrecer fijo + internet (FLBBTV)",IF($O1948="SOLO FIJO / INTERNET","Ofrecer línea móvil Nextphone","Oferta completa (móvil + fijo + internet)"))))</f>
        <v/>
      </c>
      <c r="Q1948">
        <f>$F1948+$H1948+$L1948</f>
        <v/>
      </c>
      <c r="R1948">
        <f>IFERROR(VLOOKUP($A1948,Registros!$B$2:$G$6000,6,0),IFERROR(VLOOKUP($D1948,Winback!$B$2:$C$300,2,0),""))</f>
        <v/>
      </c>
      <c r="S1948">
        <f>IF($E1948=1,"NP","")&amp;IF($G1948=1,"+MOV","")&amp;IF($I1948=1,"+CS","")&amp;IF($K1948=1,"+WB","")</f>
        <v/>
      </c>
      <c r="T1948">
        <f>$E1948+$G1948+$I1948+$K1948</f>
        <v/>
      </c>
    </row>
    <row r="1949">
      <c r="A1949" t="inlineStr">
        <is>
          <t>354371550000</t>
        </is>
      </c>
      <c r="B1949" t="inlineStr">
        <is>
          <t>35437155</t>
        </is>
      </c>
      <c r="C1949" t="inlineStr">
        <is>
          <t>CATHIA MERCEDES BARRIOS SANTAMARÍA</t>
        </is>
      </c>
      <c r="D1949" t="inlineStr">
        <is>
          <t>CATHIAMERCEDESBARRIOSSANTAMARIA</t>
        </is>
      </c>
      <c r="E1949">
        <f>IF(COUNTIFS(Registros!$A$2:$A$6000,"NP",Registros!$B$2:$B$6000,$A1949)&gt;0,1,0)</f>
        <v/>
      </c>
      <c r="F1949">
        <f>IF($E1949=1,SUMIFS(Registros!$F$2:$F$6000,Registros!$A$2:$A$6000,"NP",Registros!$B$2:$B$6000,$A1949),0)</f>
        <v/>
      </c>
      <c r="G1949">
        <f>IF(COUNTIFS(Registros!$A$2:$A$6000,"MOV",Registros!$B$2:$B$6000,$A1949)&gt;0,1,0)</f>
        <v/>
      </c>
      <c r="H1949">
        <f>IF($G1949=1,SUMIFS(Registros!$F$2:$F$6000,Registros!$A$2:$A$6000,"MOV",Registros!$B$2:$B$6000,$A1949),0)</f>
        <v/>
      </c>
      <c r="I1949">
        <f>IF(COUNTIFS(Registros!$A$2:$A$6000,"CS",Registros!$B$2:$B$6000,$A1949)&gt;0,1,0)</f>
        <v/>
      </c>
      <c r="J1949">
        <f>IF($I1949=1,SUMIFS(Registros!$I$2:$I$6000,Registros!$A$2:$A$6000,"CS",Registros!$B$2:$B$6000,$A1949),0)</f>
        <v/>
      </c>
      <c r="K1949">
        <f>IF(COUNTIFS(Winback!$K$2:$K$300,$D1949)&gt;0,1,0)</f>
        <v/>
      </c>
      <c r="L1949">
        <f>IF(AND($K1949=1,LEFT($A1949,3)="WB-"),SUMIFS(Winback!$D$2:$D$300,Winback!$K$2:$K$300,$D1949),0)</f>
        <v/>
      </c>
      <c r="M1949">
        <f>IF(OR($E1949=1,$G1949=1,SUMIFS(Registros!$J$2:$J$6000,Registros!$B$2:$B$6000,$A1949)&gt;0),1,0)</f>
        <v/>
      </c>
      <c r="N1949">
        <f>IF($J1949&gt;0,1,IF(COUNTIFS(Registros!$A$2:$A$6000,"CS",Registros!$B$2:$B$6000,$A1949,Registros!$K$2:$K$6000,"&lt;&gt;")&gt;0,1,0))</f>
        <v/>
      </c>
      <c r="O1949">
        <f>IF(AND($K1949=1,$E1949=0,$G1949=0,$I1949=0),"WINBACK",IF(AND($M1949=1,$N1949&gt;0),"CONVERGENTE",IF($M1949=1,"SOLO MÓVIL",IF($N1949&gt;0,"SOLO FIJO / INTERNET","SIN SERVICIOS"))))</f>
        <v/>
      </c>
      <c r="P1949">
        <f>IF($O1949="WINBACK","Recuperar (winback)",IF($O1949="CONVERGENTE","Upgrade / más líneas",IF($O1949="SOLO MÓVIL","Ofrecer fijo + internet (FLBBTV)",IF($O1949="SOLO FIJO / INTERNET","Ofrecer línea móvil Nextphone","Oferta completa (móvil + fijo + internet)"))))</f>
        <v/>
      </c>
      <c r="Q1949">
        <f>$F1949+$H1949+$L1949</f>
        <v/>
      </c>
      <c r="R1949">
        <f>IFERROR(VLOOKUP($A1949,Registros!$B$2:$G$6000,6,0),IFERROR(VLOOKUP($D1949,Winback!$B$2:$C$300,2,0),""))</f>
        <v/>
      </c>
      <c r="S1949">
        <f>IF($E1949=1,"NP","")&amp;IF($G1949=1,"+MOV","")&amp;IF($I1949=1,"+CS","")&amp;IF($K1949=1,"+WB","")</f>
        <v/>
      </c>
      <c r="T1949">
        <f>$E1949+$G1949+$I1949+$K1949</f>
        <v/>
      </c>
    </row>
    <row r="1950">
      <c r="A1950" t="inlineStr">
        <is>
          <t>355355850000</t>
        </is>
      </c>
      <c r="B1950" t="inlineStr">
        <is>
          <t>35535585</t>
        </is>
      </c>
      <c r="C1950" t="inlineStr">
        <is>
          <t>FIDEL EGBERTO ROJAS CEDEÑO</t>
        </is>
      </c>
      <c r="D1950" t="inlineStr">
        <is>
          <t>FIDELEGBERTOROJASCEDENO</t>
        </is>
      </c>
      <c r="E1950">
        <f>IF(COUNTIFS(Registros!$A$2:$A$6000,"NP",Registros!$B$2:$B$6000,$A1950)&gt;0,1,0)</f>
        <v/>
      </c>
      <c r="F1950">
        <f>IF($E1950=1,SUMIFS(Registros!$F$2:$F$6000,Registros!$A$2:$A$6000,"NP",Registros!$B$2:$B$6000,$A1950),0)</f>
        <v/>
      </c>
      <c r="G1950">
        <f>IF(COUNTIFS(Registros!$A$2:$A$6000,"MOV",Registros!$B$2:$B$6000,$A1950)&gt;0,1,0)</f>
        <v/>
      </c>
      <c r="H1950">
        <f>IF($G1950=1,SUMIFS(Registros!$F$2:$F$6000,Registros!$A$2:$A$6000,"MOV",Registros!$B$2:$B$6000,$A1950),0)</f>
        <v/>
      </c>
      <c r="I1950">
        <f>IF(COUNTIFS(Registros!$A$2:$A$6000,"CS",Registros!$B$2:$B$6000,$A1950)&gt;0,1,0)</f>
        <v/>
      </c>
      <c r="J1950">
        <f>IF($I1950=1,SUMIFS(Registros!$I$2:$I$6000,Registros!$A$2:$A$6000,"CS",Registros!$B$2:$B$6000,$A1950),0)</f>
        <v/>
      </c>
      <c r="K1950">
        <f>IF(COUNTIFS(Winback!$K$2:$K$300,$D1950)&gt;0,1,0)</f>
        <v/>
      </c>
      <c r="L1950">
        <f>IF(AND($K1950=1,LEFT($A1950,3)="WB-"),SUMIFS(Winback!$D$2:$D$300,Winback!$K$2:$K$300,$D1950),0)</f>
        <v/>
      </c>
      <c r="M1950">
        <f>IF(OR($E1950=1,$G1950=1,SUMIFS(Registros!$J$2:$J$6000,Registros!$B$2:$B$6000,$A1950)&gt;0),1,0)</f>
        <v/>
      </c>
      <c r="N1950">
        <f>IF($J1950&gt;0,1,IF(COUNTIFS(Registros!$A$2:$A$6000,"CS",Registros!$B$2:$B$6000,$A1950,Registros!$K$2:$K$6000,"&lt;&gt;")&gt;0,1,0))</f>
        <v/>
      </c>
      <c r="O1950">
        <f>IF(AND($K1950=1,$E1950=0,$G1950=0,$I1950=0),"WINBACK",IF(AND($M1950=1,$N1950&gt;0),"CONVERGENTE",IF($M1950=1,"SOLO MÓVIL",IF($N1950&gt;0,"SOLO FIJO / INTERNET","SIN SERVICIOS"))))</f>
        <v/>
      </c>
      <c r="P1950">
        <f>IF($O1950="WINBACK","Recuperar (winback)",IF($O1950="CONVERGENTE","Upgrade / más líneas",IF($O1950="SOLO MÓVIL","Ofrecer fijo + internet (FLBBTV)",IF($O1950="SOLO FIJO / INTERNET","Ofrecer línea móvil Nextphone","Oferta completa (móvil + fijo + internet)"))))</f>
        <v/>
      </c>
      <c r="Q1950">
        <f>$F1950+$H1950+$L1950</f>
        <v/>
      </c>
      <c r="R1950">
        <f>IFERROR(VLOOKUP($A1950,Registros!$B$2:$G$6000,6,0),IFERROR(VLOOKUP($D1950,Winback!$B$2:$C$300,2,0),""))</f>
        <v/>
      </c>
      <c r="S1950">
        <f>IF($E1950=1,"NP","")&amp;IF($G1950=1,"+MOV","")&amp;IF($I1950=1,"+CS","")&amp;IF($K1950=1,"+WB","")</f>
        <v/>
      </c>
      <c r="T1950">
        <f>$E1950+$G1950+$I1950+$K1950</f>
        <v/>
      </c>
    </row>
    <row r="1951">
      <c r="A1951" t="inlineStr">
        <is>
          <t>328989720000</t>
        </is>
      </c>
      <c r="B1951" t="inlineStr">
        <is>
          <t>32898972</t>
        </is>
      </c>
      <c r="C1951" t="inlineStr">
        <is>
          <t>Alberto Orl ando Navarro</t>
        </is>
      </c>
      <c r="D1951" t="inlineStr">
        <is>
          <t>ALBERTOORLANDONAVARRO</t>
        </is>
      </c>
      <c r="E1951">
        <f>IF(COUNTIFS(Registros!$A$2:$A$6000,"NP",Registros!$B$2:$B$6000,$A1951)&gt;0,1,0)</f>
        <v/>
      </c>
      <c r="F1951">
        <f>IF($E1951=1,SUMIFS(Registros!$F$2:$F$6000,Registros!$A$2:$A$6000,"NP",Registros!$B$2:$B$6000,$A1951),0)</f>
        <v/>
      </c>
      <c r="G1951">
        <f>IF(COUNTIFS(Registros!$A$2:$A$6000,"MOV",Registros!$B$2:$B$6000,$A1951)&gt;0,1,0)</f>
        <v/>
      </c>
      <c r="H1951">
        <f>IF($G1951=1,SUMIFS(Registros!$F$2:$F$6000,Registros!$A$2:$A$6000,"MOV",Registros!$B$2:$B$6000,$A1951),0)</f>
        <v/>
      </c>
      <c r="I1951">
        <f>IF(COUNTIFS(Registros!$A$2:$A$6000,"CS",Registros!$B$2:$B$6000,$A1951)&gt;0,1,0)</f>
        <v/>
      </c>
      <c r="J1951">
        <f>IF($I1951=1,SUMIFS(Registros!$I$2:$I$6000,Registros!$A$2:$A$6000,"CS",Registros!$B$2:$B$6000,$A1951),0)</f>
        <v/>
      </c>
      <c r="K1951">
        <f>IF(COUNTIFS(Winback!$K$2:$K$300,$D1951)&gt;0,1,0)</f>
        <v/>
      </c>
      <c r="L1951">
        <f>IF(AND($K1951=1,LEFT($A1951,3)="WB-"),SUMIFS(Winback!$D$2:$D$300,Winback!$K$2:$K$300,$D1951),0)</f>
        <v/>
      </c>
      <c r="M1951">
        <f>IF(OR($E1951=1,$G1951=1,SUMIFS(Registros!$J$2:$J$6000,Registros!$B$2:$B$6000,$A1951)&gt;0),1,0)</f>
        <v/>
      </c>
      <c r="N1951">
        <f>IF($J1951&gt;0,1,IF(COUNTIFS(Registros!$A$2:$A$6000,"CS",Registros!$B$2:$B$6000,$A1951,Registros!$K$2:$K$6000,"&lt;&gt;")&gt;0,1,0))</f>
        <v/>
      </c>
      <c r="O1951">
        <f>IF(AND($K1951=1,$E1951=0,$G1951=0,$I1951=0),"WINBACK",IF(AND($M1951=1,$N1951&gt;0),"CONVERGENTE",IF($M1951=1,"SOLO MÓVIL",IF($N1951&gt;0,"SOLO FIJO / INTERNET","SIN SERVICIOS"))))</f>
        <v/>
      </c>
      <c r="P1951">
        <f>IF($O1951="WINBACK","Recuperar (winback)",IF($O1951="CONVERGENTE","Upgrade / más líneas",IF($O1951="SOLO MÓVIL","Ofrecer fijo + internet (FLBBTV)",IF($O1951="SOLO FIJO / INTERNET","Ofrecer línea móvil Nextphone","Oferta completa (móvil + fijo + internet)"))))</f>
        <v/>
      </c>
      <c r="Q1951">
        <f>$F1951+$H1951+$L1951</f>
        <v/>
      </c>
      <c r="R1951">
        <f>IFERROR(VLOOKUP($A1951,Registros!$B$2:$G$6000,6,0),IFERROR(VLOOKUP($D1951,Winback!$B$2:$C$300,2,0),""))</f>
        <v/>
      </c>
      <c r="S1951">
        <f>IF($E1951=1,"NP","")&amp;IF($G1951=1,"+MOV","")&amp;IF($I1951=1,"+CS","")&amp;IF($K1951=1,"+WB","")</f>
        <v/>
      </c>
      <c r="T1951">
        <f>$E1951+$G1951+$I1951+$K1951</f>
        <v/>
      </c>
    </row>
    <row r="1952">
      <c r="A1952" t="inlineStr">
        <is>
          <t>352162650000</t>
        </is>
      </c>
      <c r="B1952" t="inlineStr">
        <is>
          <t>35216265</t>
        </is>
      </c>
      <c r="C1952" t="inlineStr">
        <is>
          <t>CESAR ROSAS</t>
        </is>
      </c>
      <c r="D1952" t="inlineStr">
        <is>
          <t>CESARROSAS</t>
        </is>
      </c>
      <c r="E1952">
        <f>IF(COUNTIFS(Registros!$A$2:$A$6000,"NP",Registros!$B$2:$B$6000,$A1952)&gt;0,1,0)</f>
        <v/>
      </c>
      <c r="F1952">
        <f>IF($E1952=1,SUMIFS(Registros!$F$2:$F$6000,Registros!$A$2:$A$6000,"NP",Registros!$B$2:$B$6000,$A1952),0)</f>
        <v/>
      </c>
      <c r="G1952">
        <f>IF(COUNTIFS(Registros!$A$2:$A$6000,"MOV",Registros!$B$2:$B$6000,$A1952)&gt;0,1,0)</f>
        <v/>
      </c>
      <c r="H1952">
        <f>IF($G1952=1,SUMIFS(Registros!$F$2:$F$6000,Registros!$A$2:$A$6000,"MOV",Registros!$B$2:$B$6000,$A1952),0)</f>
        <v/>
      </c>
      <c r="I1952">
        <f>IF(COUNTIFS(Registros!$A$2:$A$6000,"CS",Registros!$B$2:$B$6000,$A1952)&gt;0,1,0)</f>
        <v/>
      </c>
      <c r="J1952">
        <f>IF($I1952=1,SUMIFS(Registros!$I$2:$I$6000,Registros!$A$2:$A$6000,"CS",Registros!$B$2:$B$6000,$A1952),0)</f>
        <v/>
      </c>
      <c r="K1952">
        <f>IF(COUNTIFS(Winback!$K$2:$K$300,$D1952)&gt;0,1,0)</f>
        <v/>
      </c>
      <c r="L1952">
        <f>IF(AND($K1952=1,LEFT($A1952,3)="WB-"),SUMIFS(Winback!$D$2:$D$300,Winback!$K$2:$K$300,$D1952),0)</f>
        <v/>
      </c>
      <c r="M1952">
        <f>IF(OR($E1952=1,$G1952=1,SUMIFS(Registros!$J$2:$J$6000,Registros!$B$2:$B$6000,$A1952)&gt;0),1,0)</f>
        <v/>
      </c>
      <c r="N1952">
        <f>IF($J1952&gt;0,1,IF(COUNTIFS(Registros!$A$2:$A$6000,"CS",Registros!$B$2:$B$6000,$A1952,Registros!$K$2:$K$6000,"&lt;&gt;")&gt;0,1,0))</f>
        <v/>
      </c>
      <c r="O1952">
        <f>IF(AND($K1952=1,$E1952=0,$G1952=0,$I1952=0),"WINBACK",IF(AND($M1952=1,$N1952&gt;0),"CONVERGENTE",IF($M1952=1,"SOLO MÓVIL",IF($N1952&gt;0,"SOLO FIJO / INTERNET","SIN SERVICIOS"))))</f>
        <v/>
      </c>
      <c r="P1952">
        <f>IF($O1952="WINBACK","Recuperar (winback)",IF($O1952="CONVERGENTE","Upgrade / más líneas",IF($O1952="SOLO MÓVIL","Ofrecer fijo + internet (FLBBTV)",IF($O1952="SOLO FIJO / INTERNET","Ofrecer línea móvil Nextphone","Oferta completa (móvil + fijo + internet)"))))</f>
        <v/>
      </c>
      <c r="Q1952">
        <f>$F1952+$H1952+$L1952</f>
        <v/>
      </c>
      <c r="R1952">
        <f>IFERROR(VLOOKUP($A1952,Registros!$B$2:$G$6000,6,0),IFERROR(VLOOKUP($D1952,Winback!$B$2:$C$300,2,0),""))</f>
        <v/>
      </c>
      <c r="S1952">
        <f>IF($E1952=1,"NP","")&amp;IF($G1952=1,"+MOV","")&amp;IF($I1952=1,"+CS","")&amp;IF($K1952=1,"+WB","")</f>
        <v/>
      </c>
      <c r="T1952">
        <f>$E1952+$G1952+$I1952+$K1952</f>
        <v/>
      </c>
    </row>
    <row r="1953">
      <c r="A1953" t="inlineStr">
        <is>
          <t>343452260000</t>
        </is>
      </c>
      <c r="B1953" t="inlineStr">
        <is>
          <t>34345226</t>
        </is>
      </c>
      <c r="C1953" t="inlineStr">
        <is>
          <t>GUILLERMO VALDES</t>
        </is>
      </c>
      <c r="D1953" t="inlineStr">
        <is>
          <t>GUILLERMOVALDES</t>
        </is>
      </c>
      <c r="E1953">
        <f>IF(COUNTIFS(Registros!$A$2:$A$6000,"NP",Registros!$B$2:$B$6000,$A1953)&gt;0,1,0)</f>
        <v/>
      </c>
      <c r="F1953">
        <f>IF($E1953=1,SUMIFS(Registros!$F$2:$F$6000,Registros!$A$2:$A$6000,"NP",Registros!$B$2:$B$6000,$A1953),0)</f>
        <v/>
      </c>
      <c r="G1953">
        <f>IF(COUNTIFS(Registros!$A$2:$A$6000,"MOV",Registros!$B$2:$B$6000,$A1953)&gt;0,1,0)</f>
        <v/>
      </c>
      <c r="H1953">
        <f>IF($G1953=1,SUMIFS(Registros!$F$2:$F$6000,Registros!$A$2:$A$6000,"MOV",Registros!$B$2:$B$6000,$A1953),0)</f>
        <v/>
      </c>
      <c r="I1953">
        <f>IF(COUNTIFS(Registros!$A$2:$A$6000,"CS",Registros!$B$2:$B$6000,$A1953)&gt;0,1,0)</f>
        <v/>
      </c>
      <c r="J1953">
        <f>IF($I1953=1,SUMIFS(Registros!$I$2:$I$6000,Registros!$A$2:$A$6000,"CS",Registros!$B$2:$B$6000,$A1953),0)</f>
        <v/>
      </c>
      <c r="K1953">
        <f>IF(COUNTIFS(Winback!$K$2:$K$300,$D1953)&gt;0,1,0)</f>
        <v/>
      </c>
      <c r="L1953">
        <f>IF(AND($K1953=1,LEFT($A1953,3)="WB-"),SUMIFS(Winback!$D$2:$D$300,Winback!$K$2:$K$300,$D1953),0)</f>
        <v/>
      </c>
      <c r="M1953">
        <f>IF(OR($E1953=1,$G1953=1,SUMIFS(Registros!$J$2:$J$6000,Registros!$B$2:$B$6000,$A1953)&gt;0),1,0)</f>
        <v/>
      </c>
      <c r="N1953">
        <f>IF($J1953&gt;0,1,IF(COUNTIFS(Registros!$A$2:$A$6000,"CS",Registros!$B$2:$B$6000,$A1953,Registros!$K$2:$K$6000,"&lt;&gt;")&gt;0,1,0))</f>
        <v/>
      </c>
      <c r="O1953">
        <f>IF(AND($K1953=1,$E1953=0,$G1953=0,$I1953=0),"WINBACK",IF(AND($M1953=1,$N1953&gt;0),"CONVERGENTE",IF($M1953=1,"SOLO MÓVIL",IF($N1953&gt;0,"SOLO FIJO / INTERNET","SIN SERVICIOS"))))</f>
        <v/>
      </c>
      <c r="P1953">
        <f>IF($O1953="WINBACK","Recuperar (winback)",IF($O1953="CONVERGENTE","Upgrade / más líneas",IF($O1953="SOLO MÓVIL","Ofrecer fijo + internet (FLBBTV)",IF($O1953="SOLO FIJO / INTERNET","Ofrecer línea móvil Nextphone","Oferta completa (móvil + fijo + internet)"))))</f>
        <v/>
      </c>
      <c r="Q1953">
        <f>$F1953+$H1953+$L1953</f>
        <v/>
      </c>
      <c r="R1953">
        <f>IFERROR(VLOOKUP($A1953,Registros!$B$2:$G$6000,6,0),IFERROR(VLOOKUP($D1953,Winback!$B$2:$C$300,2,0),""))</f>
        <v/>
      </c>
      <c r="S1953">
        <f>IF($E1953=1,"NP","")&amp;IF($G1953=1,"+MOV","")&amp;IF($I1953=1,"+CS","")&amp;IF($K1953=1,"+WB","")</f>
        <v/>
      </c>
      <c r="T1953">
        <f>$E1953+$G1953+$I1953+$K1953</f>
        <v/>
      </c>
    </row>
    <row r="1954">
      <c r="A1954" t="inlineStr">
        <is>
          <t>355362030000</t>
        </is>
      </c>
      <c r="B1954" t="inlineStr">
        <is>
          <t>35536203</t>
        </is>
      </c>
      <c r="C1954" t="inlineStr">
        <is>
          <t>LUCIA GALINDO</t>
        </is>
      </c>
      <c r="D1954" t="inlineStr">
        <is>
          <t>LUCIAGALINDO</t>
        </is>
      </c>
      <c r="E1954">
        <f>IF(COUNTIFS(Registros!$A$2:$A$6000,"NP",Registros!$B$2:$B$6000,$A1954)&gt;0,1,0)</f>
        <v/>
      </c>
      <c r="F1954">
        <f>IF($E1954=1,SUMIFS(Registros!$F$2:$F$6000,Registros!$A$2:$A$6000,"NP",Registros!$B$2:$B$6000,$A1954),0)</f>
        <v/>
      </c>
      <c r="G1954">
        <f>IF(COUNTIFS(Registros!$A$2:$A$6000,"MOV",Registros!$B$2:$B$6000,$A1954)&gt;0,1,0)</f>
        <v/>
      </c>
      <c r="H1954">
        <f>IF($G1954=1,SUMIFS(Registros!$F$2:$F$6000,Registros!$A$2:$A$6000,"MOV",Registros!$B$2:$B$6000,$A1954),0)</f>
        <v/>
      </c>
      <c r="I1954">
        <f>IF(COUNTIFS(Registros!$A$2:$A$6000,"CS",Registros!$B$2:$B$6000,$A1954)&gt;0,1,0)</f>
        <v/>
      </c>
      <c r="J1954">
        <f>IF($I1954=1,SUMIFS(Registros!$I$2:$I$6000,Registros!$A$2:$A$6000,"CS",Registros!$B$2:$B$6000,$A1954),0)</f>
        <v/>
      </c>
      <c r="K1954">
        <f>IF(COUNTIFS(Winback!$K$2:$K$300,$D1954)&gt;0,1,0)</f>
        <v/>
      </c>
      <c r="L1954">
        <f>IF(AND($K1954=1,LEFT($A1954,3)="WB-"),SUMIFS(Winback!$D$2:$D$300,Winback!$K$2:$K$300,$D1954),0)</f>
        <v/>
      </c>
      <c r="M1954">
        <f>IF(OR($E1954=1,$G1954=1,SUMIFS(Registros!$J$2:$J$6000,Registros!$B$2:$B$6000,$A1954)&gt;0),1,0)</f>
        <v/>
      </c>
      <c r="N1954">
        <f>IF($J1954&gt;0,1,IF(COUNTIFS(Registros!$A$2:$A$6000,"CS",Registros!$B$2:$B$6000,$A1954,Registros!$K$2:$K$6000,"&lt;&gt;")&gt;0,1,0))</f>
        <v/>
      </c>
      <c r="O1954">
        <f>IF(AND($K1954=1,$E1954=0,$G1954=0,$I1954=0),"WINBACK",IF(AND($M1954=1,$N1954&gt;0),"CONVERGENTE",IF($M1954=1,"SOLO MÓVIL",IF($N1954&gt;0,"SOLO FIJO / INTERNET","SIN SERVICIOS"))))</f>
        <v/>
      </c>
      <c r="P1954">
        <f>IF($O1954="WINBACK","Recuperar (winback)",IF($O1954="CONVERGENTE","Upgrade / más líneas",IF($O1954="SOLO MÓVIL","Ofrecer fijo + internet (FLBBTV)",IF($O1954="SOLO FIJO / INTERNET","Ofrecer línea móvil Nextphone","Oferta completa (móvil + fijo + internet)"))))</f>
        <v/>
      </c>
      <c r="Q1954">
        <f>$F1954+$H1954+$L1954</f>
        <v/>
      </c>
      <c r="R1954">
        <f>IFERROR(VLOOKUP($A1954,Registros!$B$2:$G$6000,6,0),IFERROR(VLOOKUP($D1954,Winback!$B$2:$C$300,2,0),""))</f>
        <v/>
      </c>
      <c r="S1954">
        <f>IF($E1954=1,"NP","")&amp;IF($G1954=1,"+MOV","")&amp;IF($I1954=1,"+CS","")&amp;IF($K1954=1,"+WB","")</f>
        <v/>
      </c>
      <c r="T1954">
        <f>$E1954+$G1954+$I1954+$K1954</f>
        <v/>
      </c>
    </row>
    <row r="1955">
      <c r="A1955" t="inlineStr">
        <is>
          <t>323860890000</t>
        </is>
      </c>
      <c r="B1955" t="inlineStr">
        <is>
          <t>32386089</t>
        </is>
      </c>
      <c r="C1955" t="inlineStr">
        <is>
          <t>REVISTA SELECTA</t>
        </is>
      </c>
      <c r="D1955" t="inlineStr">
        <is>
          <t>REVISTASELECTA</t>
        </is>
      </c>
      <c r="E1955">
        <f>IF(COUNTIFS(Registros!$A$2:$A$6000,"NP",Registros!$B$2:$B$6000,$A1955)&gt;0,1,0)</f>
        <v/>
      </c>
      <c r="F1955">
        <f>IF($E1955=1,SUMIFS(Registros!$F$2:$F$6000,Registros!$A$2:$A$6000,"NP",Registros!$B$2:$B$6000,$A1955),0)</f>
        <v/>
      </c>
      <c r="G1955">
        <f>IF(COUNTIFS(Registros!$A$2:$A$6000,"MOV",Registros!$B$2:$B$6000,$A1955)&gt;0,1,0)</f>
        <v/>
      </c>
      <c r="H1955">
        <f>IF($G1955=1,SUMIFS(Registros!$F$2:$F$6000,Registros!$A$2:$A$6000,"MOV",Registros!$B$2:$B$6000,$A1955),0)</f>
        <v/>
      </c>
      <c r="I1955">
        <f>IF(COUNTIFS(Registros!$A$2:$A$6000,"CS",Registros!$B$2:$B$6000,$A1955)&gt;0,1,0)</f>
        <v/>
      </c>
      <c r="J1955">
        <f>IF($I1955=1,SUMIFS(Registros!$I$2:$I$6000,Registros!$A$2:$A$6000,"CS",Registros!$B$2:$B$6000,$A1955),0)</f>
        <v/>
      </c>
      <c r="K1955">
        <f>IF(COUNTIFS(Winback!$K$2:$K$300,$D1955)&gt;0,1,0)</f>
        <v/>
      </c>
      <c r="L1955">
        <f>IF(AND($K1955=1,LEFT($A1955,3)="WB-"),SUMIFS(Winback!$D$2:$D$300,Winback!$K$2:$K$300,$D1955),0)</f>
        <v/>
      </c>
      <c r="M1955">
        <f>IF(OR($E1955=1,$G1955=1,SUMIFS(Registros!$J$2:$J$6000,Registros!$B$2:$B$6000,$A1955)&gt;0),1,0)</f>
        <v/>
      </c>
      <c r="N1955">
        <f>IF($J1955&gt;0,1,IF(COUNTIFS(Registros!$A$2:$A$6000,"CS",Registros!$B$2:$B$6000,$A1955,Registros!$K$2:$K$6000,"&lt;&gt;")&gt;0,1,0))</f>
        <v/>
      </c>
      <c r="O1955">
        <f>IF(AND($K1955=1,$E1955=0,$G1955=0,$I1955=0),"WINBACK",IF(AND($M1955=1,$N1955&gt;0),"CONVERGENTE",IF($M1955=1,"SOLO MÓVIL",IF($N1955&gt;0,"SOLO FIJO / INTERNET","SIN SERVICIOS"))))</f>
        <v/>
      </c>
      <c r="P1955">
        <f>IF($O1955="WINBACK","Recuperar (winback)",IF($O1955="CONVERGENTE","Upgrade / más líneas",IF($O1955="SOLO MÓVIL","Ofrecer fijo + internet (FLBBTV)",IF($O1955="SOLO FIJO / INTERNET","Ofrecer línea móvil Nextphone","Oferta completa (móvil + fijo + internet)"))))</f>
        <v/>
      </c>
      <c r="Q1955">
        <f>$F1955+$H1955+$L1955</f>
        <v/>
      </c>
      <c r="R1955">
        <f>IFERROR(VLOOKUP($A1955,Registros!$B$2:$G$6000,6,0),IFERROR(VLOOKUP($D1955,Winback!$B$2:$C$300,2,0),""))</f>
        <v/>
      </c>
      <c r="S1955">
        <f>IF($E1955=1,"NP","")&amp;IF($G1955=1,"+MOV","")&amp;IF($I1955=1,"+CS","")&amp;IF($K1955=1,"+WB","")</f>
        <v/>
      </c>
      <c r="T1955">
        <f>$E1955+$G1955+$I1955+$K1955</f>
        <v/>
      </c>
    </row>
    <row r="1956">
      <c r="A1956" t="inlineStr">
        <is>
          <t>365061390000</t>
        </is>
      </c>
      <c r="B1956" t="inlineStr">
        <is>
          <t>36506139</t>
        </is>
      </c>
      <c r="C1956" t="inlineStr">
        <is>
          <t>YAMILETH ALBAEZ</t>
        </is>
      </c>
      <c r="D1956" t="inlineStr">
        <is>
          <t>YAMILETHALBAEZ</t>
        </is>
      </c>
      <c r="E1956">
        <f>IF(COUNTIFS(Registros!$A$2:$A$6000,"NP",Registros!$B$2:$B$6000,$A1956)&gt;0,1,0)</f>
        <v/>
      </c>
      <c r="F1956">
        <f>IF($E1956=1,SUMIFS(Registros!$F$2:$F$6000,Registros!$A$2:$A$6000,"NP",Registros!$B$2:$B$6000,$A1956),0)</f>
        <v/>
      </c>
      <c r="G1956">
        <f>IF(COUNTIFS(Registros!$A$2:$A$6000,"MOV",Registros!$B$2:$B$6000,$A1956)&gt;0,1,0)</f>
        <v/>
      </c>
      <c r="H1956">
        <f>IF($G1956=1,SUMIFS(Registros!$F$2:$F$6000,Registros!$A$2:$A$6000,"MOV",Registros!$B$2:$B$6000,$A1956),0)</f>
        <v/>
      </c>
      <c r="I1956">
        <f>IF(COUNTIFS(Registros!$A$2:$A$6000,"CS",Registros!$B$2:$B$6000,$A1956)&gt;0,1,0)</f>
        <v/>
      </c>
      <c r="J1956">
        <f>IF($I1956=1,SUMIFS(Registros!$I$2:$I$6000,Registros!$A$2:$A$6000,"CS",Registros!$B$2:$B$6000,$A1956),0)</f>
        <v/>
      </c>
      <c r="K1956">
        <f>IF(COUNTIFS(Winback!$K$2:$K$300,$D1956)&gt;0,1,0)</f>
        <v/>
      </c>
      <c r="L1956">
        <f>IF(AND($K1956=1,LEFT($A1956,3)="WB-"),SUMIFS(Winback!$D$2:$D$300,Winback!$K$2:$K$300,$D1956),0)</f>
        <v/>
      </c>
      <c r="M1956">
        <f>IF(OR($E1956=1,$G1956=1,SUMIFS(Registros!$J$2:$J$6000,Registros!$B$2:$B$6000,$A1956)&gt;0),1,0)</f>
        <v/>
      </c>
      <c r="N1956">
        <f>IF($J1956&gt;0,1,IF(COUNTIFS(Registros!$A$2:$A$6000,"CS",Registros!$B$2:$B$6000,$A1956,Registros!$K$2:$K$6000,"&lt;&gt;")&gt;0,1,0))</f>
        <v/>
      </c>
      <c r="O1956">
        <f>IF(AND($K1956=1,$E1956=0,$G1956=0,$I1956=0),"WINBACK",IF(AND($M1956=1,$N1956&gt;0),"CONVERGENTE",IF($M1956=1,"SOLO MÓVIL",IF($N1956&gt;0,"SOLO FIJO / INTERNET","SIN SERVICIOS"))))</f>
        <v/>
      </c>
      <c r="P1956">
        <f>IF($O1956="WINBACK","Recuperar (winback)",IF($O1956="CONVERGENTE","Upgrade / más líneas",IF($O1956="SOLO MÓVIL","Ofrecer fijo + internet (FLBBTV)",IF($O1956="SOLO FIJO / INTERNET","Ofrecer línea móvil Nextphone","Oferta completa (móvil + fijo + internet)"))))</f>
        <v/>
      </c>
      <c r="Q1956">
        <f>$F1956+$H1956+$L1956</f>
        <v/>
      </c>
      <c r="R1956">
        <f>IFERROR(VLOOKUP($A1956,Registros!$B$2:$G$6000,6,0),IFERROR(VLOOKUP($D1956,Winback!$B$2:$C$300,2,0),""))</f>
        <v/>
      </c>
      <c r="S1956">
        <f>IF($E1956=1,"NP","")&amp;IF($G1956=1,"+MOV","")&amp;IF($I1956=1,"+CS","")&amp;IF($K1956=1,"+WB","")</f>
        <v/>
      </c>
      <c r="T1956">
        <f>$E1956+$G1956+$I1956+$K1956</f>
        <v/>
      </c>
    </row>
    <row r="1957">
      <c r="A1957" t="inlineStr">
        <is>
          <t>364046030000</t>
        </is>
      </c>
      <c r="B1957" t="inlineStr">
        <is>
          <t>36404603</t>
        </is>
      </c>
      <c r="C1957" t="inlineStr">
        <is>
          <t>YAMILIETH ALBAEZ</t>
        </is>
      </c>
      <c r="D1957" t="inlineStr">
        <is>
          <t>YAMILIETHALBAEZ</t>
        </is>
      </c>
      <c r="E1957">
        <f>IF(COUNTIFS(Registros!$A$2:$A$6000,"NP",Registros!$B$2:$B$6000,$A1957)&gt;0,1,0)</f>
        <v/>
      </c>
      <c r="F1957">
        <f>IF($E1957=1,SUMIFS(Registros!$F$2:$F$6000,Registros!$A$2:$A$6000,"NP",Registros!$B$2:$B$6000,$A1957),0)</f>
        <v/>
      </c>
      <c r="G1957">
        <f>IF(COUNTIFS(Registros!$A$2:$A$6000,"MOV",Registros!$B$2:$B$6000,$A1957)&gt;0,1,0)</f>
        <v/>
      </c>
      <c r="H1957">
        <f>IF($G1957=1,SUMIFS(Registros!$F$2:$F$6000,Registros!$A$2:$A$6000,"MOV",Registros!$B$2:$B$6000,$A1957),0)</f>
        <v/>
      </c>
      <c r="I1957">
        <f>IF(COUNTIFS(Registros!$A$2:$A$6000,"CS",Registros!$B$2:$B$6000,$A1957)&gt;0,1,0)</f>
        <v/>
      </c>
      <c r="J1957">
        <f>IF($I1957=1,SUMIFS(Registros!$I$2:$I$6000,Registros!$A$2:$A$6000,"CS",Registros!$B$2:$B$6000,$A1957),0)</f>
        <v/>
      </c>
      <c r="K1957">
        <f>IF(COUNTIFS(Winback!$K$2:$K$300,$D1957)&gt;0,1,0)</f>
        <v/>
      </c>
      <c r="L1957">
        <f>IF(AND($K1957=1,LEFT($A1957,3)="WB-"),SUMIFS(Winback!$D$2:$D$300,Winback!$K$2:$K$300,$D1957),0)</f>
        <v/>
      </c>
      <c r="M1957">
        <f>IF(OR($E1957=1,$G1957=1,SUMIFS(Registros!$J$2:$J$6000,Registros!$B$2:$B$6000,$A1957)&gt;0),1,0)</f>
        <v/>
      </c>
      <c r="N1957">
        <f>IF($J1957&gt;0,1,IF(COUNTIFS(Registros!$A$2:$A$6000,"CS",Registros!$B$2:$B$6000,$A1957,Registros!$K$2:$K$6000,"&lt;&gt;")&gt;0,1,0))</f>
        <v/>
      </c>
      <c r="O1957">
        <f>IF(AND($K1957=1,$E1957=0,$G1957=0,$I1957=0),"WINBACK",IF(AND($M1957=1,$N1957&gt;0),"CONVERGENTE",IF($M1957=1,"SOLO MÓVIL",IF($N1957&gt;0,"SOLO FIJO / INTERNET","SIN SERVICIOS"))))</f>
        <v/>
      </c>
      <c r="P1957">
        <f>IF($O1957="WINBACK","Recuperar (winback)",IF($O1957="CONVERGENTE","Upgrade / más líneas",IF($O1957="SOLO MÓVIL","Ofrecer fijo + internet (FLBBTV)",IF($O1957="SOLO FIJO / INTERNET","Ofrecer línea móvil Nextphone","Oferta completa (móvil + fijo + internet)"))))</f>
        <v/>
      </c>
      <c r="Q1957">
        <f>$F1957+$H1957+$L1957</f>
        <v/>
      </c>
      <c r="R1957">
        <f>IFERROR(VLOOKUP($A1957,Registros!$B$2:$G$6000,6,0),IFERROR(VLOOKUP($D1957,Winback!$B$2:$C$300,2,0),""))</f>
        <v/>
      </c>
      <c r="S1957">
        <f>IF($E1957=1,"NP","")&amp;IF($G1957=1,"+MOV","")&amp;IF($I1957=1,"+CS","")&amp;IF($K1957=1,"+WB","")</f>
        <v/>
      </c>
      <c r="T1957">
        <f>$E1957+$G1957+$I1957+$K1957</f>
        <v/>
      </c>
    </row>
    <row r="1958">
      <c r="A1958" t="inlineStr">
        <is>
          <t>363014360000</t>
        </is>
      </c>
      <c r="B1958" t="inlineStr">
        <is>
          <t>36301436</t>
        </is>
      </c>
      <c r="C1958" t="inlineStr">
        <is>
          <t>KARINA CASTILLO ABREGO</t>
        </is>
      </c>
      <c r="D1958" t="inlineStr">
        <is>
          <t>KARINACASTILLOABREGO</t>
        </is>
      </c>
      <c r="E1958">
        <f>IF(COUNTIFS(Registros!$A$2:$A$6000,"NP",Registros!$B$2:$B$6000,$A1958)&gt;0,1,0)</f>
        <v/>
      </c>
      <c r="F1958">
        <f>IF($E1958=1,SUMIFS(Registros!$F$2:$F$6000,Registros!$A$2:$A$6000,"NP",Registros!$B$2:$B$6000,$A1958),0)</f>
        <v/>
      </c>
      <c r="G1958">
        <f>IF(COUNTIFS(Registros!$A$2:$A$6000,"MOV",Registros!$B$2:$B$6000,$A1958)&gt;0,1,0)</f>
        <v/>
      </c>
      <c r="H1958">
        <f>IF($G1958=1,SUMIFS(Registros!$F$2:$F$6000,Registros!$A$2:$A$6000,"MOV",Registros!$B$2:$B$6000,$A1958),0)</f>
        <v/>
      </c>
      <c r="I1958">
        <f>IF(COUNTIFS(Registros!$A$2:$A$6000,"CS",Registros!$B$2:$B$6000,$A1958)&gt;0,1,0)</f>
        <v/>
      </c>
      <c r="J1958">
        <f>IF($I1958=1,SUMIFS(Registros!$I$2:$I$6000,Registros!$A$2:$A$6000,"CS",Registros!$B$2:$B$6000,$A1958),0)</f>
        <v/>
      </c>
      <c r="K1958">
        <f>IF(COUNTIFS(Winback!$K$2:$K$300,$D1958)&gt;0,1,0)</f>
        <v/>
      </c>
      <c r="L1958">
        <f>IF(AND($K1958=1,LEFT($A1958,3)="WB-"),SUMIFS(Winback!$D$2:$D$300,Winback!$K$2:$K$300,$D1958),0)</f>
        <v/>
      </c>
      <c r="M1958">
        <f>IF(OR($E1958=1,$G1958=1,SUMIFS(Registros!$J$2:$J$6000,Registros!$B$2:$B$6000,$A1958)&gt;0),1,0)</f>
        <v/>
      </c>
      <c r="N1958">
        <f>IF($J1958&gt;0,1,IF(COUNTIFS(Registros!$A$2:$A$6000,"CS",Registros!$B$2:$B$6000,$A1958,Registros!$K$2:$K$6000,"&lt;&gt;")&gt;0,1,0))</f>
        <v/>
      </c>
      <c r="O1958">
        <f>IF(AND($K1958=1,$E1958=0,$G1958=0,$I1958=0),"WINBACK",IF(AND($M1958=1,$N1958&gt;0),"CONVERGENTE",IF($M1958=1,"SOLO MÓVIL",IF($N1958&gt;0,"SOLO FIJO / INTERNET","SIN SERVICIOS"))))</f>
        <v/>
      </c>
      <c r="P1958">
        <f>IF($O1958="WINBACK","Recuperar (winback)",IF($O1958="CONVERGENTE","Upgrade / más líneas",IF($O1958="SOLO MÓVIL","Ofrecer fijo + internet (FLBBTV)",IF($O1958="SOLO FIJO / INTERNET","Ofrecer línea móvil Nextphone","Oferta completa (móvil + fijo + internet)"))))</f>
        <v/>
      </c>
      <c r="Q1958">
        <f>$F1958+$H1958+$L1958</f>
        <v/>
      </c>
      <c r="R1958">
        <f>IFERROR(VLOOKUP($A1958,Registros!$B$2:$G$6000,6,0),IFERROR(VLOOKUP($D1958,Winback!$B$2:$C$300,2,0),""))</f>
        <v/>
      </c>
      <c r="S1958">
        <f>IF($E1958=1,"NP","")&amp;IF($G1958=1,"+MOV","")&amp;IF($I1958=1,"+CS","")&amp;IF($K1958=1,"+WB","")</f>
        <v/>
      </c>
      <c r="T1958">
        <f>$E1958+$G1958+$I1958+$K1958</f>
        <v/>
      </c>
    </row>
    <row r="1959">
      <c r="A1959" t="inlineStr">
        <is>
          <t>351295360000</t>
        </is>
      </c>
      <c r="B1959" t="inlineStr">
        <is>
          <t>35129536</t>
        </is>
      </c>
      <c r="C1959" t="inlineStr">
        <is>
          <t>YENNY SANTAMARIA</t>
        </is>
      </c>
      <c r="D1959" t="inlineStr">
        <is>
          <t>YENNYSANTAMARIA</t>
        </is>
      </c>
      <c r="E1959">
        <f>IF(COUNTIFS(Registros!$A$2:$A$6000,"NP",Registros!$B$2:$B$6000,$A1959)&gt;0,1,0)</f>
        <v/>
      </c>
      <c r="F1959">
        <f>IF($E1959=1,SUMIFS(Registros!$F$2:$F$6000,Registros!$A$2:$A$6000,"NP",Registros!$B$2:$B$6000,$A1959),0)</f>
        <v/>
      </c>
      <c r="G1959">
        <f>IF(COUNTIFS(Registros!$A$2:$A$6000,"MOV",Registros!$B$2:$B$6000,$A1959)&gt;0,1,0)</f>
        <v/>
      </c>
      <c r="H1959">
        <f>IF($G1959=1,SUMIFS(Registros!$F$2:$F$6000,Registros!$A$2:$A$6000,"MOV",Registros!$B$2:$B$6000,$A1959),0)</f>
        <v/>
      </c>
      <c r="I1959">
        <f>IF(COUNTIFS(Registros!$A$2:$A$6000,"CS",Registros!$B$2:$B$6000,$A1959)&gt;0,1,0)</f>
        <v/>
      </c>
      <c r="J1959">
        <f>IF($I1959=1,SUMIFS(Registros!$I$2:$I$6000,Registros!$A$2:$A$6000,"CS",Registros!$B$2:$B$6000,$A1959),0)</f>
        <v/>
      </c>
      <c r="K1959">
        <f>IF(COUNTIFS(Winback!$K$2:$K$300,$D1959)&gt;0,1,0)</f>
        <v/>
      </c>
      <c r="L1959">
        <f>IF(AND($K1959=1,LEFT($A1959,3)="WB-"),SUMIFS(Winback!$D$2:$D$300,Winback!$K$2:$K$300,$D1959),0)</f>
        <v/>
      </c>
      <c r="M1959">
        <f>IF(OR($E1959=1,$G1959=1,SUMIFS(Registros!$J$2:$J$6000,Registros!$B$2:$B$6000,$A1959)&gt;0),1,0)</f>
        <v/>
      </c>
      <c r="N1959">
        <f>IF($J1959&gt;0,1,IF(COUNTIFS(Registros!$A$2:$A$6000,"CS",Registros!$B$2:$B$6000,$A1959,Registros!$K$2:$K$6000,"&lt;&gt;")&gt;0,1,0))</f>
        <v/>
      </c>
      <c r="O1959">
        <f>IF(AND($K1959=1,$E1959=0,$G1959=0,$I1959=0),"WINBACK",IF(AND($M1959=1,$N1959&gt;0),"CONVERGENTE",IF($M1959=1,"SOLO MÓVIL",IF($N1959&gt;0,"SOLO FIJO / INTERNET","SIN SERVICIOS"))))</f>
        <v/>
      </c>
      <c r="P1959">
        <f>IF($O1959="WINBACK","Recuperar (winback)",IF($O1959="CONVERGENTE","Upgrade / más líneas",IF($O1959="SOLO MÓVIL","Ofrecer fijo + internet (FLBBTV)",IF($O1959="SOLO FIJO / INTERNET","Ofrecer línea móvil Nextphone","Oferta completa (móvil + fijo + internet)"))))</f>
        <v/>
      </c>
      <c r="Q1959">
        <f>$F1959+$H1959+$L1959</f>
        <v/>
      </c>
      <c r="R1959">
        <f>IFERROR(VLOOKUP($A1959,Registros!$B$2:$G$6000,6,0),IFERROR(VLOOKUP($D1959,Winback!$B$2:$C$300,2,0),""))</f>
        <v/>
      </c>
      <c r="S1959">
        <f>IF($E1959=1,"NP","")&amp;IF($G1959=1,"+MOV","")&amp;IF($I1959=1,"+CS","")&amp;IF($K1959=1,"+WB","")</f>
        <v/>
      </c>
      <c r="T1959">
        <f>$E1959+$G1959+$I1959+$K1959</f>
        <v/>
      </c>
    </row>
    <row r="1960">
      <c r="A1960" t="inlineStr">
        <is>
          <t>357316840000</t>
        </is>
      </c>
      <c r="B1960" t="inlineStr">
        <is>
          <t>35731684</t>
        </is>
      </c>
      <c r="C1960" t="inlineStr">
        <is>
          <t>ARMANDO ANTONIO MADRID ZURITA</t>
        </is>
      </c>
      <c r="D1960" t="inlineStr">
        <is>
          <t>ARMANDOANTONIOMADRIDZURITA</t>
        </is>
      </c>
      <c r="E1960">
        <f>IF(COUNTIFS(Registros!$A$2:$A$6000,"NP",Registros!$B$2:$B$6000,$A1960)&gt;0,1,0)</f>
        <v/>
      </c>
      <c r="F1960">
        <f>IF($E1960=1,SUMIFS(Registros!$F$2:$F$6000,Registros!$A$2:$A$6000,"NP",Registros!$B$2:$B$6000,$A1960),0)</f>
        <v/>
      </c>
      <c r="G1960">
        <f>IF(COUNTIFS(Registros!$A$2:$A$6000,"MOV",Registros!$B$2:$B$6000,$A1960)&gt;0,1,0)</f>
        <v/>
      </c>
      <c r="H1960">
        <f>IF($G1960=1,SUMIFS(Registros!$F$2:$F$6000,Registros!$A$2:$A$6000,"MOV",Registros!$B$2:$B$6000,$A1960),0)</f>
        <v/>
      </c>
      <c r="I1960">
        <f>IF(COUNTIFS(Registros!$A$2:$A$6000,"CS",Registros!$B$2:$B$6000,$A1960)&gt;0,1,0)</f>
        <v/>
      </c>
      <c r="J1960">
        <f>IF($I1960=1,SUMIFS(Registros!$I$2:$I$6000,Registros!$A$2:$A$6000,"CS",Registros!$B$2:$B$6000,$A1960),0)</f>
        <v/>
      </c>
      <c r="K1960">
        <f>IF(COUNTIFS(Winback!$K$2:$K$300,$D1960)&gt;0,1,0)</f>
        <v/>
      </c>
      <c r="L1960">
        <f>IF(AND($K1960=1,LEFT($A1960,3)="WB-"),SUMIFS(Winback!$D$2:$D$300,Winback!$K$2:$K$300,$D1960),0)</f>
        <v/>
      </c>
      <c r="M1960">
        <f>IF(OR($E1960=1,$G1960=1,SUMIFS(Registros!$J$2:$J$6000,Registros!$B$2:$B$6000,$A1960)&gt;0),1,0)</f>
        <v/>
      </c>
      <c r="N1960">
        <f>IF($J1960&gt;0,1,IF(COUNTIFS(Registros!$A$2:$A$6000,"CS",Registros!$B$2:$B$6000,$A1960,Registros!$K$2:$K$6000,"&lt;&gt;")&gt;0,1,0))</f>
        <v/>
      </c>
      <c r="O1960">
        <f>IF(AND($K1960=1,$E1960=0,$G1960=0,$I1960=0),"WINBACK",IF(AND($M1960=1,$N1960&gt;0),"CONVERGENTE",IF($M1960=1,"SOLO MÓVIL",IF($N1960&gt;0,"SOLO FIJO / INTERNET","SIN SERVICIOS"))))</f>
        <v/>
      </c>
      <c r="P1960">
        <f>IF($O1960="WINBACK","Recuperar (winback)",IF($O1960="CONVERGENTE","Upgrade / más líneas",IF($O1960="SOLO MÓVIL","Ofrecer fijo + internet (FLBBTV)",IF($O1960="SOLO FIJO / INTERNET","Ofrecer línea móvil Nextphone","Oferta completa (móvil + fijo + internet)"))))</f>
        <v/>
      </c>
      <c r="Q1960">
        <f>$F1960+$H1960+$L1960</f>
        <v/>
      </c>
      <c r="R1960">
        <f>IFERROR(VLOOKUP($A1960,Registros!$B$2:$G$6000,6,0),IFERROR(VLOOKUP($D1960,Winback!$B$2:$C$300,2,0),""))</f>
        <v/>
      </c>
      <c r="S1960">
        <f>IF($E1960=1,"NP","")&amp;IF($G1960=1,"+MOV","")&amp;IF($I1960=1,"+CS","")&amp;IF($K1960=1,"+WB","")</f>
        <v/>
      </c>
      <c r="T1960">
        <f>$E1960+$G1960+$I1960+$K1960</f>
        <v/>
      </c>
    </row>
    <row r="1961">
      <c r="A1961" t="inlineStr">
        <is>
          <t>364001400000</t>
        </is>
      </c>
      <c r="B1961" t="inlineStr">
        <is>
          <t>36400140</t>
        </is>
      </c>
      <c r="C1961" t="inlineStr">
        <is>
          <t>ELENA MARITZA MUÑOZ GUTIERREZ</t>
        </is>
      </c>
      <c r="D1961" t="inlineStr">
        <is>
          <t>ELENAMARITZAMUNOZGUTIERREZ</t>
        </is>
      </c>
      <c r="E1961">
        <f>IF(COUNTIFS(Registros!$A$2:$A$6000,"NP",Registros!$B$2:$B$6000,$A1961)&gt;0,1,0)</f>
        <v/>
      </c>
      <c r="F1961">
        <f>IF($E1961=1,SUMIFS(Registros!$F$2:$F$6000,Registros!$A$2:$A$6000,"NP",Registros!$B$2:$B$6000,$A1961),0)</f>
        <v/>
      </c>
      <c r="G1961">
        <f>IF(COUNTIFS(Registros!$A$2:$A$6000,"MOV",Registros!$B$2:$B$6000,$A1961)&gt;0,1,0)</f>
        <v/>
      </c>
      <c r="H1961">
        <f>IF($G1961=1,SUMIFS(Registros!$F$2:$F$6000,Registros!$A$2:$A$6000,"MOV",Registros!$B$2:$B$6000,$A1961),0)</f>
        <v/>
      </c>
      <c r="I1961">
        <f>IF(COUNTIFS(Registros!$A$2:$A$6000,"CS",Registros!$B$2:$B$6000,$A1961)&gt;0,1,0)</f>
        <v/>
      </c>
      <c r="J1961">
        <f>IF($I1961=1,SUMIFS(Registros!$I$2:$I$6000,Registros!$A$2:$A$6000,"CS",Registros!$B$2:$B$6000,$A1961),0)</f>
        <v/>
      </c>
      <c r="K1961">
        <f>IF(COUNTIFS(Winback!$K$2:$K$300,$D1961)&gt;0,1,0)</f>
        <v/>
      </c>
      <c r="L1961">
        <f>IF(AND($K1961=1,LEFT($A1961,3)="WB-"),SUMIFS(Winback!$D$2:$D$300,Winback!$K$2:$K$300,$D1961),0)</f>
        <v/>
      </c>
      <c r="M1961">
        <f>IF(OR($E1961=1,$G1961=1,SUMIFS(Registros!$J$2:$J$6000,Registros!$B$2:$B$6000,$A1961)&gt;0),1,0)</f>
        <v/>
      </c>
      <c r="N1961">
        <f>IF($J1961&gt;0,1,IF(COUNTIFS(Registros!$A$2:$A$6000,"CS",Registros!$B$2:$B$6000,$A1961,Registros!$K$2:$K$6000,"&lt;&gt;")&gt;0,1,0))</f>
        <v/>
      </c>
      <c r="O1961">
        <f>IF(AND($K1961=1,$E1961=0,$G1961=0,$I1961=0),"WINBACK",IF(AND($M1961=1,$N1961&gt;0),"CONVERGENTE",IF($M1961=1,"SOLO MÓVIL",IF($N1961&gt;0,"SOLO FIJO / INTERNET","SIN SERVICIOS"))))</f>
        <v/>
      </c>
      <c r="P1961">
        <f>IF($O1961="WINBACK","Recuperar (winback)",IF($O1961="CONVERGENTE","Upgrade / más líneas",IF($O1961="SOLO MÓVIL","Ofrecer fijo + internet (FLBBTV)",IF($O1961="SOLO FIJO / INTERNET","Ofrecer línea móvil Nextphone","Oferta completa (móvil + fijo + internet)"))))</f>
        <v/>
      </c>
      <c r="Q1961">
        <f>$F1961+$H1961+$L1961</f>
        <v/>
      </c>
      <c r="R1961">
        <f>IFERROR(VLOOKUP($A1961,Registros!$B$2:$G$6000,6,0),IFERROR(VLOOKUP($D1961,Winback!$B$2:$C$300,2,0),""))</f>
        <v/>
      </c>
      <c r="S1961">
        <f>IF($E1961=1,"NP","")&amp;IF($G1961=1,"+MOV","")&amp;IF($I1961=1,"+CS","")&amp;IF($K1961=1,"+WB","")</f>
        <v/>
      </c>
      <c r="T1961">
        <f>$E1961+$G1961+$I1961+$K1961</f>
        <v/>
      </c>
    </row>
    <row r="1962">
      <c r="A1962" t="inlineStr">
        <is>
          <t>357209280000</t>
        </is>
      </c>
      <c r="B1962" t="inlineStr">
        <is>
          <t>35720928</t>
        </is>
      </c>
      <c r="C1962" t="inlineStr">
        <is>
          <t>ANDREA MORENO PINEDA</t>
        </is>
      </c>
      <c r="D1962" t="inlineStr">
        <is>
          <t>ANDREAMORENOPINEDA</t>
        </is>
      </c>
      <c r="E1962">
        <f>IF(COUNTIFS(Registros!$A$2:$A$6000,"NP",Registros!$B$2:$B$6000,$A1962)&gt;0,1,0)</f>
        <v/>
      </c>
      <c r="F1962">
        <f>IF($E1962=1,SUMIFS(Registros!$F$2:$F$6000,Registros!$A$2:$A$6000,"NP",Registros!$B$2:$B$6000,$A1962),0)</f>
        <v/>
      </c>
      <c r="G1962">
        <f>IF(COUNTIFS(Registros!$A$2:$A$6000,"MOV",Registros!$B$2:$B$6000,$A1962)&gt;0,1,0)</f>
        <v/>
      </c>
      <c r="H1962">
        <f>IF($G1962=1,SUMIFS(Registros!$F$2:$F$6000,Registros!$A$2:$A$6000,"MOV",Registros!$B$2:$B$6000,$A1962),0)</f>
        <v/>
      </c>
      <c r="I1962">
        <f>IF(COUNTIFS(Registros!$A$2:$A$6000,"CS",Registros!$B$2:$B$6000,$A1962)&gt;0,1,0)</f>
        <v/>
      </c>
      <c r="J1962">
        <f>IF($I1962=1,SUMIFS(Registros!$I$2:$I$6000,Registros!$A$2:$A$6000,"CS",Registros!$B$2:$B$6000,$A1962),0)</f>
        <v/>
      </c>
      <c r="K1962">
        <f>IF(COUNTIFS(Winback!$K$2:$K$300,$D1962)&gt;0,1,0)</f>
        <v/>
      </c>
      <c r="L1962">
        <f>IF(AND($K1962=1,LEFT($A1962,3)="WB-"),SUMIFS(Winback!$D$2:$D$300,Winback!$K$2:$K$300,$D1962),0)</f>
        <v/>
      </c>
      <c r="M1962">
        <f>IF(OR($E1962=1,$G1962=1,SUMIFS(Registros!$J$2:$J$6000,Registros!$B$2:$B$6000,$A1962)&gt;0),1,0)</f>
        <v/>
      </c>
      <c r="N1962">
        <f>IF($J1962&gt;0,1,IF(COUNTIFS(Registros!$A$2:$A$6000,"CS",Registros!$B$2:$B$6000,$A1962,Registros!$K$2:$K$6000,"&lt;&gt;")&gt;0,1,0))</f>
        <v/>
      </c>
      <c r="O1962">
        <f>IF(AND($K1962=1,$E1962=0,$G1962=0,$I1962=0),"WINBACK",IF(AND($M1962=1,$N1962&gt;0),"CONVERGENTE",IF($M1962=1,"SOLO MÓVIL",IF($N1962&gt;0,"SOLO FIJO / INTERNET","SIN SERVICIOS"))))</f>
        <v/>
      </c>
      <c r="P1962">
        <f>IF($O1962="WINBACK","Recuperar (winback)",IF($O1962="CONVERGENTE","Upgrade / más líneas",IF($O1962="SOLO MÓVIL","Ofrecer fijo + internet (FLBBTV)",IF($O1962="SOLO FIJO / INTERNET","Ofrecer línea móvil Nextphone","Oferta completa (móvil + fijo + internet)"))))</f>
        <v/>
      </c>
      <c r="Q1962">
        <f>$F1962+$H1962+$L1962</f>
        <v/>
      </c>
      <c r="R1962">
        <f>IFERROR(VLOOKUP($A1962,Registros!$B$2:$G$6000,6,0),IFERROR(VLOOKUP($D1962,Winback!$B$2:$C$300,2,0),""))</f>
        <v/>
      </c>
      <c r="S1962">
        <f>IF($E1962=1,"NP","")&amp;IF($G1962=1,"+MOV","")&amp;IF($I1962=1,"+CS","")&amp;IF($K1962=1,"+WB","")</f>
        <v/>
      </c>
      <c r="T1962">
        <f>$E1962+$G1962+$I1962+$K1962</f>
        <v/>
      </c>
    </row>
    <row r="1963">
      <c r="A1963" t="inlineStr">
        <is>
          <t>342115100000</t>
        </is>
      </c>
      <c r="B1963" t="inlineStr">
        <is>
          <t>34211510</t>
        </is>
      </c>
      <c r="C1963" t="inlineStr">
        <is>
          <t>DENIS OMAR NUÑEZ CABALLERO</t>
        </is>
      </c>
      <c r="D1963" t="inlineStr">
        <is>
          <t>DENISOMARNUNEZCABALLERO</t>
        </is>
      </c>
      <c r="E1963">
        <f>IF(COUNTIFS(Registros!$A$2:$A$6000,"NP",Registros!$B$2:$B$6000,$A1963)&gt;0,1,0)</f>
        <v/>
      </c>
      <c r="F1963">
        <f>IF($E1963=1,SUMIFS(Registros!$F$2:$F$6000,Registros!$A$2:$A$6000,"NP",Registros!$B$2:$B$6000,$A1963),0)</f>
        <v/>
      </c>
      <c r="G1963">
        <f>IF(COUNTIFS(Registros!$A$2:$A$6000,"MOV",Registros!$B$2:$B$6000,$A1963)&gt;0,1,0)</f>
        <v/>
      </c>
      <c r="H1963">
        <f>IF($G1963=1,SUMIFS(Registros!$F$2:$F$6000,Registros!$A$2:$A$6000,"MOV",Registros!$B$2:$B$6000,$A1963),0)</f>
        <v/>
      </c>
      <c r="I1963">
        <f>IF(COUNTIFS(Registros!$A$2:$A$6000,"CS",Registros!$B$2:$B$6000,$A1963)&gt;0,1,0)</f>
        <v/>
      </c>
      <c r="J1963">
        <f>IF($I1963=1,SUMIFS(Registros!$I$2:$I$6000,Registros!$A$2:$A$6000,"CS",Registros!$B$2:$B$6000,$A1963),0)</f>
        <v/>
      </c>
      <c r="K1963">
        <f>IF(COUNTIFS(Winback!$K$2:$K$300,$D1963)&gt;0,1,0)</f>
        <v/>
      </c>
      <c r="L1963">
        <f>IF(AND($K1963=1,LEFT($A1963,3)="WB-"),SUMIFS(Winback!$D$2:$D$300,Winback!$K$2:$K$300,$D1963),0)</f>
        <v/>
      </c>
      <c r="M1963">
        <f>IF(OR($E1963=1,$G1963=1,SUMIFS(Registros!$J$2:$J$6000,Registros!$B$2:$B$6000,$A1963)&gt;0),1,0)</f>
        <v/>
      </c>
      <c r="N1963">
        <f>IF($J1963&gt;0,1,IF(COUNTIFS(Registros!$A$2:$A$6000,"CS",Registros!$B$2:$B$6000,$A1963,Registros!$K$2:$K$6000,"&lt;&gt;")&gt;0,1,0))</f>
        <v/>
      </c>
      <c r="O1963">
        <f>IF(AND($K1963=1,$E1963=0,$G1963=0,$I1963=0),"WINBACK",IF(AND($M1963=1,$N1963&gt;0),"CONVERGENTE",IF($M1963=1,"SOLO MÓVIL",IF($N1963&gt;0,"SOLO FIJO / INTERNET","SIN SERVICIOS"))))</f>
        <v/>
      </c>
      <c r="P1963">
        <f>IF($O1963="WINBACK","Recuperar (winback)",IF($O1963="CONVERGENTE","Upgrade / más líneas",IF($O1963="SOLO MÓVIL","Ofrecer fijo + internet (FLBBTV)",IF($O1963="SOLO FIJO / INTERNET","Ofrecer línea móvil Nextphone","Oferta completa (móvil + fijo + internet)"))))</f>
        <v/>
      </c>
      <c r="Q1963">
        <f>$F1963+$H1963+$L1963</f>
        <v/>
      </c>
      <c r="R1963">
        <f>IFERROR(VLOOKUP($A1963,Registros!$B$2:$G$6000,6,0),IFERROR(VLOOKUP($D1963,Winback!$B$2:$C$300,2,0),""))</f>
        <v/>
      </c>
      <c r="S1963">
        <f>IF($E1963=1,"NP","")&amp;IF($G1963=1,"+MOV","")&amp;IF($I1963=1,"+CS","")&amp;IF($K1963=1,"+WB","")</f>
        <v/>
      </c>
      <c r="T1963">
        <f>$E1963+$G1963+$I1963+$K1963</f>
        <v/>
      </c>
    </row>
    <row r="1964">
      <c r="A1964" t="inlineStr">
        <is>
          <t>329561650000</t>
        </is>
      </c>
      <c r="B1964" t="inlineStr">
        <is>
          <t>32956165</t>
        </is>
      </c>
      <c r="C1964" t="inlineStr">
        <is>
          <t>PH PLAZA MAR</t>
        </is>
      </c>
      <c r="D1964" t="inlineStr">
        <is>
          <t>PHPLAZAMAR</t>
        </is>
      </c>
      <c r="E1964">
        <f>IF(COUNTIFS(Registros!$A$2:$A$6000,"NP",Registros!$B$2:$B$6000,$A1964)&gt;0,1,0)</f>
        <v/>
      </c>
      <c r="F1964">
        <f>IF($E1964=1,SUMIFS(Registros!$F$2:$F$6000,Registros!$A$2:$A$6000,"NP",Registros!$B$2:$B$6000,$A1964),0)</f>
        <v/>
      </c>
      <c r="G1964">
        <f>IF(COUNTIFS(Registros!$A$2:$A$6000,"MOV",Registros!$B$2:$B$6000,$A1964)&gt;0,1,0)</f>
        <v/>
      </c>
      <c r="H1964">
        <f>IF($G1964=1,SUMIFS(Registros!$F$2:$F$6000,Registros!$A$2:$A$6000,"MOV",Registros!$B$2:$B$6000,$A1964),0)</f>
        <v/>
      </c>
      <c r="I1964">
        <f>IF(COUNTIFS(Registros!$A$2:$A$6000,"CS",Registros!$B$2:$B$6000,$A1964)&gt;0,1,0)</f>
        <v/>
      </c>
      <c r="J1964">
        <f>IF($I1964=1,SUMIFS(Registros!$I$2:$I$6000,Registros!$A$2:$A$6000,"CS",Registros!$B$2:$B$6000,$A1964),0)</f>
        <v/>
      </c>
      <c r="K1964">
        <f>IF(COUNTIFS(Winback!$K$2:$K$300,$D1964)&gt;0,1,0)</f>
        <v/>
      </c>
      <c r="L1964">
        <f>IF(AND($K1964=1,LEFT($A1964,3)="WB-"),SUMIFS(Winback!$D$2:$D$300,Winback!$K$2:$K$300,$D1964),0)</f>
        <v/>
      </c>
      <c r="M1964">
        <f>IF(OR($E1964=1,$G1964=1,SUMIFS(Registros!$J$2:$J$6000,Registros!$B$2:$B$6000,$A1964)&gt;0),1,0)</f>
        <v/>
      </c>
      <c r="N1964">
        <f>IF($J1964&gt;0,1,IF(COUNTIFS(Registros!$A$2:$A$6000,"CS",Registros!$B$2:$B$6000,$A1964,Registros!$K$2:$K$6000,"&lt;&gt;")&gt;0,1,0))</f>
        <v/>
      </c>
      <c r="O1964">
        <f>IF(AND($K1964=1,$E1964=0,$G1964=0,$I1964=0),"WINBACK",IF(AND($M1964=1,$N1964&gt;0),"CONVERGENTE",IF($M1964=1,"SOLO MÓVIL",IF($N1964&gt;0,"SOLO FIJO / INTERNET","SIN SERVICIOS"))))</f>
        <v/>
      </c>
      <c r="P1964">
        <f>IF($O1964="WINBACK","Recuperar (winback)",IF($O1964="CONVERGENTE","Upgrade / más líneas",IF($O1964="SOLO MÓVIL","Ofrecer fijo + internet (FLBBTV)",IF($O1964="SOLO FIJO / INTERNET","Ofrecer línea móvil Nextphone","Oferta completa (móvil + fijo + internet)"))))</f>
        <v/>
      </c>
      <c r="Q1964">
        <f>$F1964+$H1964+$L1964</f>
        <v/>
      </c>
      <c r="R1964">
        <f>IFERROR(VLOOKUP($A1964,Registros!$B$2:$G$6000,6,0),IFERROR(VLOOKUP($D1964,Winback!$B$2:$C$300,2,0),""))</f>
        <v/>
      </c>
      <c r="S1964">
        <f>IF($E1964=1,"NP","")&amp;IF($G1964=1,"+MOV","")&amp;IF($I1964=1,"+CS","")&amp;IF($K1964=1,"+WB","")</f>
        <v/>
      </c>
      <c r="T1964">
        <f>$E1964+$G1964+$I1964+$K1964</f>
        <v/>
      </c>
    </row>
    <row r="1965">
      <c r="A1965" t="inlineStr">
        <is>
          <t>322833920100</t>
        </is>
      </c>
      <c r="B1965" t="inlineStr">
        <is>
          <t>32283392</t>
        </is>
      </c>
      <c r="C1965" t="inlineStr">
        <is>
          <t>VENTANAS SOLAR S.A</t>
        </is>
      </c>
      <c r="D1965" t="inlineStr">
        <is>
          <t>VENTANASSOLARSA</t>
        </is>
      </c>
      <c r="E1965">
        <f>IF(COUNTIFS(Registros!$A$2:$A$6000,"NP",Registros!$B$2:$B$6000,$A1965)&gt;0,1,0)</f>
        <v/>
      </c>
      <c r="F1965">
        <f>IF($E1965=1,SUMIFS(Registros!$F$2:$F$6000,Registros!$A$2:$A$6000,"NP",Registros!$B$2:$B$6000,$A1965),0)</f>
        <v/>
      </c>
      <c r="G1965">
        <f>IF(COUNTIFS(Registros!$A$2:$A$6000,"MOV",Registros!$B$2:$B$6000,$A1965)&gt;0,1,0)</f>
        <v/>
      </c>
      <c r="H1965">
        <f>IF($G1965=1,SUMIFS(Registros!$F$2:$F$6000,Registros!$A$2:$A$6000,"MOV",Registros!$B$2:$B$6000,$A1965),0)</f>
        <v/>
      </c>
      <c r="I1965">
        <f>IF(COUNTIFS(Registros!$A$2:$A$6000,"CS",Registros!$B$2:$B$6000,$A1965)&gt;0,1,0)</f>
        <v/>
      </c>
      <c r="J1965">
        <f>IF($I1965=1,SUMIFS(Registros!$I$2:$I$6000,Registros!$A$2:$A$6000,"CS",Registros!$B$2:$B$6000,$A1965),0)</f>
        <v/>
      </c>
      <c r="K1965">
        <f>IF(COUNTIFS(Winback!$K$2:$K$300,$D1965)&gt;0,1,0)</f>
        <v/>
      </c>
      <c r="L1965">
        <f>IF(AND($K1965=1,LEFT($A1965,3)="WB-"),SUMIFS(Winback!$D$2:$D$300,Winback!$K$2:$K$300,$D1965),0)</f>
        <v/>
      </c>
      <c r="M1965">
        <f>IF(OR($E1965=1,$G1965=1,SUMIFS(Registros!$J$2:$J$6000,Registros!$B$2:$B$6000,$A1965)&gt;0),1,0)</f>
        <v/>
      </c>
      <c r="N1965">
        <f>IF($J1965&gt;0,1,IF(COUNTIFS(Registros!$A$2:$A$6000,"CS",Registros!$B$2:$B$6000,$A1965,Registros!$K$2:$K$6000,"&lt;&gt;")&gt;0,1,0))</f>
        <v/>
      </c>
      <c r="O1965">
        <f>IF(AND($K1965=1,$E1965=0,$G1965=0,$I1965=0),"WINBACK",IF(AND($M1965=1,$N1965&gt;0),"CONVERGENTE",IF($M1965=1,"SOLO MÓVIL",IF($N1965&gt;0,"SOLO FIJO / INTERNET","SIN SERVICIOS"))))</f>
        <v/>
      </c>
      <c r="P1965">
        <f>IF($O1965="WINBACK","Recuperar (winback)",IF($O1965="CONVERGENTE","Upgrade / más líneas",IF($O1965="SOLO MÓVIL","Ofrecer fijo + internet (FLBBTV)",IF($O1965="SOLO FIJO / INTERNET","Ofrecer línea móvil Nextphone","Oferta completa (móvil + fijo + internet)"))))</f>
        <v/>
      </c>
      <c r="Q1965">
        <f>$F1965+$H1965+$L1965</f>
        <v/>
      </c>
      <c r="R1965">
        <f>IFERROR(VLOOKUP($A1965,Registros!$B$2:$G$6000,6,0),IFERROR(VLOOKUP($D1965,Winback!$B$2:$C$300,2,0),""))</f>
        <v/>
      </c>
      <c r="S1965">
        <f>IF($E1965=1,"NP","")&amp;IF($G1965=1,"+MOV","")&amp;IF($I1965=1,"+CS","")&amp;IF($K1965=1,"+WB","")</f>
        <v/>
      </c>
      <c r="T1965">
        <f>$E1965+$G1965+$I1965+$K1965</f>
        <v/>
      </c>
    </row>
    <row r="1966">
      <c r="A1966" t="inlineStr">
        <is>
          <t>347147140000</t>
        </is>
      </c>
      <c r="B1966" t="inlineStr">
        <is>
          <t>34714714</t>
        </is>
      </c>
      <c r="C1966" t="inlineStr">
        <is>
          <t>REGUIS DANIEL ESPINOSA</t>
        </is>
      </c>
      <c r="D1966" t="inlineStr">
        <is>
          <t>REGUISDANIELESPINOSA</t>
        </is>
      </c>
      <c r="E1966">
        <f>IF(COUNTIFS(Registros!$A$2:$A$6000,"NP",Registros!$B$2:$B$6000,$A1966)&gt;0,1,0)</f>
        <v/>
      </c>
      <c r="F1966">
        <f>IF($E1966=1,SUMIFS(Registros!$F$2:$F$6000,Registros!$A$2:$A$6000,"NP",Registros!$B$2:$B$6000,$A1966),0)</f>
        <v/>
      </c>
      <c r="G1966">
        <f>IF(COUNTIFS(Registros!$A$2:$A$6000,"MOV",Registros!$B$2:$B$6000,$A1966)&gt;0,1,0)</f>
        <v/>
      </c>
      <c r="H1966">
        <f>IF($G1966=1,SUMIFS(Registros!$F$2:$F$6000,Registros!$A$2:$A$6000,"MOV",Registros!$B$2:$B$6000,$A1966),0)</f>
        <v/>
      </c>
      <c r="I1966">
        <f>IF(COUNTIFS(Registros!$A$2:$A$6000,"CS",Registros!$B$2:$B$6000,$A1966)&gt;0,1,0)</f>
        <v/>
      </c>
      <c r="J1966">
        <f>IF($I1966=1,SUMIFS(Registros!$I$2:$I$6000,Registros!$A$2:$A$6000,"CS",Registros!$B$2:$B$6000,$A1966),0)</f>
        <v/>
      </c>
      <c r="K1966">
        <f>IF(COUNTIFS(Winback!$K$2:$K$300,$D1966)&gt;0,1,0)</f>
        <v/>
      </c>
      <c r="L1966">
        <f>IF(AND($K1966=1,LEFT($A1966,3)="WB-"),SUMIFS(Winback!$D$2:$D$300,Winback!$K$2:$K$300,$D1966),0)</f>
        <v/>
      </c>
      <c r="M1966">
        <f>IF(OR($E1966=1,$G1966=1,SUMIFS(Registros!$J$2:$J$6000,Registros!$B$2:$B$6000,$A1966)&gt;0),1,0)</f>
        <v/>
      </c>
      <c r="N1966">
        <f>IF($J1966&gt;0,1,IF(COUNTIFS(Registros!$A$2:$A$6000,"CS",Registros!$B$2:$B$6000,$A1966,Registros!$K$2:$K$6000,"&lt;&gt;")&gt;0,1,0))</f>
        <v/>
      </c>
      <c r="O1966">
        <f>IF(AND($K1966=1,$E1966=0,$G1966=0,$I1966=0),"WINBACK",IF(AND($M1966=1,$N1966&gt;0),"CONVERGENTE",IF($M1966=1,"SOLO MÓVIL",IF($N1966&gt;0,"SOLO FIJO / INTERNET","SIN SERVICIOS"))))</f>
        <v/>
      </c>
      <c r="P1966">
        <f>IF($O1966="WINBACK","Recuperar (winback)",IF($O1966="CONVERGENTE","Upgrade / más líneas",IF($O1966="SOLO MÓVIL","Ofrecer fijo + internet (FLBBTV)",IF($O1966="SOLO FIJO / INTERNET","Ofrecer línea móvil Nextphone","Oferta completa (móvil + fijo + internet)"))))</f>
        <v/>
      </c>
      <c r="Q1966">
        <f>$F1966+$H1966+$L1966</f>
        <v/>
      </c>
      <c r="R1966">
        <f>IFERROR(VLOOKUP($A1966,Registros!$B$2:$G$6000,6,0),IFERROR(VLOOKUP($D1966,Winback!$B$2:$C$300,2,0),""))</f>
        <v/>
      </c>
      <c r="S1966">
        <f>IF($E1966=1,"NP","")&amp;IF($G1966=1,"+MOV","")&amp;IF($I1966=1,"+CS","")&amp;IF($K1966=1,"+WB","")</f>
        <v/>
      </c>
      <c r="T1966">
        <f>$E1966+$G1966+$I1966+$K1966</f>
        <v/>
      </c>
    </row>
    <row r="1967">
      <c r="A1967" t="inlineStr">
        <is>
          <t>325473290000</t>
        </is>
      </c>
      <c r="B1967" t="inlineStr">
        <is>
          <t>32547329</t>
        </is>
      </c>
      <c r="C1967" t="inlineStr">
        <is>
          <t>Nuevo Fast Medic</t>
        </is>
      </c>
      <c r="D1967" t="inlineStr">
        <is>
          <t>NUEVOFASTMEDIC</t>
        </is>
      </c>
      <c r="E1967">
        <f>IF(COUNTIFS(Registros!$A$2:$A$6000,"NP",Registros!$B$2:$B$6000,$A1967)&gt;0,1,0)</f>
        <v/>
      </c>
      <c r="F1967">
        <f>IF($E1967=1,SUMIFS(Registros!$F$2:$F$6000,Registros!$A$2:$A$6000,"NP",Registros!$B$2:$B$6000,$A1967),0)</f>
        <v/>
      </c>
      <c r="G1967">
        <f>IF(COUNTIFS(Registros!$A$2:$A$6000,"MOV",Registros!$B$2:$B$6000,$A1967)&gt;0,1,0)</f>
        <v/>
      </c>
      <c r="H1967">
        <f>IF($G1967=1,SUMIFS(Registros!$F$2:$F$6000,Registros!$A$2:$A$6000,"MOV",Registros!$B$2:$B$6000,$A1967),0)</f>
        <v/>
      </c>
      <c r="I1967">
        <f>IF(COUNTIFS(Registros!$A$2:$A$6000,"CS",Registros!$B$2:$B$6000,$A1967)&gt;0,1,0)</f>
        <v/>
      </c>
      <c r="J1967">
        <f>IF($I1967=1,SUMIFS(Registros!$I$2:$I$6000,Registros!$A$2:$A$6000,"CS",Registros!$B$2:$B$6000,$A1967),0)</f>
        <v/>
      </c>
      <c r="K1967">
        <f>IF(COUNTIFS(Winback!$K$2:$K$300,$D1967)&gt;0,1,0)</f>
        <v/>
      </c>
      <c r="L1967">
        <f>IF(AND($K1967=1,LEFT($A1967,3)="WB-"),SUMIFS(Winback!$D$2:$D$300,Winback!$K$2:$K$300,$D1967),0)</f>
        <v/>
      </c>
      <c r="M1967">
        <f>IF(OR($E1967=1,$G1967=1,SUMIFS(Registros!$J$2:$J$6000,Registros!$B$2:$B$6000,$A1967)&gt;0),1,0)</f>
        <v/>
      </c>
      <c r="N1967">
        <f>IF($J1967&gt;0,1,IF(COUNTIFS(Registros!$A$2:$A$6000,"CS",Registros!$B$2:$B$6000,$A1967,Registros!$K$2:$K$6000,"&lt;&gt;")&gt;0,1,0))</f>
        <v/>
      </c>
      <c r="O1967">
        <f>IF(AND($K1967=1,$E1967=0,$G1967=0,$I1967=0),"WINBACK",IF(AND($M1967=1,$N1967&gt;0),"CONVERGENTE",IF($M1967=1,"SOLO MÓVIL",IF($N1967&gt;0,"SOLO FIJO / INTERNET","SIN SERVICIOS"))))</f>
        <v/>
      </c>
      <c r="P1967">
        <f>IF($O1967="WINBACK","Recuperar (winback)",IF($O1967="CONVERGENTE","Upgrade / más líneas",IF($O1967="SOLO MÓVIL","Ofrecer fijo + internet (FLBBTV)",IF($O1967="SOLO FIJO / INTERNET","Ofrecer línea móvil Nextphone","Oferta completa (móvil + fijo + internet)"))))</f>
        <v/>
      </c>
      <c r="Q1967">
        <f>$F1967+$H1967+$L1967</f>
        <v/>
      </c>
      <c r="R1967">
        <f>IFERROR(VLOOKUP($A1967,Registros!$B$2:$G$6000,6,0),IFERROR(VLOOKUP($D1967,Winback!$B$2:$C$300,2,0),""))</f>
        <v/>
      </c>
      <c r="S1967">
        <f>IF($E1967=1,"NP","")&amp;IF($G1967=1,"+MOV","")&amp;IF($I1967=1,"+CS","")&amp;IF($K1967=1,"+WB","")</f>
        <v/>
      </c>
      <c r="T1967">
        <f>$E1967+$G1967+$I1967+$K1967</f>
        <v/>
      </c>
    </row>
    <row r="1968">
      <c r="A1968" t="inlineStr">
        <is>
          <t>312197660000</t>
        </is>
      </c>
      <c r="B1968" t="inlineStr">
        <is>
          <t>31219766</t>
        </is>
      </c>
      <c r="C1968" t="inlineStr">
        <is>
          <t>ENMA CECILIA URRIOLA CORNEJO ALVAREZ</t>
        </is>
      </c>
      <c r="D1968" t="inlineStr">
        <is>
          <t>ENMACECILIAURRIOLACORNEJOALVAREZ</t>
        </is>
      </c>
      <c r="E1968">
        <f>IF(COUNTIFS(Registros!$A$2:$A$6000,"NP",Registros!$B$2:$B$6000,$A1968)&gt;0,1,0)</f>
        <v/>
      </c>
      <c r="F1968">
        <f>IF($E1968=1,SUMIFS(Registros!$F$2:$F$6000,Registros!$A$2:$A$6000,"NP",Registros!$B$2:$B$6000,$A1968),0)</f>
        <v/>
      </c>
      <c r="G1968">
        <f>IF(COUNTIFS(Registros!$A$2:$A$6000,"MOV",Registros!$B$2:$B$6000,$A1968)&gt;0,1,0)</f>
        <v/>
      </c>
      <c r="H1968">
        <f>IF($G1968=1,SUMIFS(Registros!$F$2:$F$6000,Registros!$A$2:$A$6000,"MOV",Registros!$B$2:$B$6000,$A1968),0)</f>
        <v/>
      </c>
      <c r="I1968">
        <f>IF(COUNTIFS(Registros!$A$2:$A$6000,"CS",Registros!$B$2:$B$6000,$A1968)&gt;0,1,0)</f>
        <v/>
      </c>
      <c r="J1968">
        <f>IF($I1968=1,SUMIFS(Registros!$I$2:$I$6000,Registros!$A$2:$A$6000,"CS",Registros!$B$2:$B$6000,$A1968),0)</f>
        <v/>
      </c>
      <c r="K1968">
        <f>IF(COUNTIFS(Winback!$K$2:$K$300,$D1968)&gt;0,1,0)</f>
        <v/>
      </c>
      <c r="L1968">
        <f>IF(AND($K1968=1,LEFT($A1968,3)="WB-"),SUMIFS(Winback!$D$2:$D$300,Winback!$K$2:$K$300,$D1968),0)</f>
        <v/>
      </c>
      <c r="M1968">
        <f>IF(OR($E1968=1,$G1968=1,SUMIFS(Registros!$J$2:$J$6000,Registros!$B$2:$B$6000,$A1968)&gt;0),1,0)</f>
        <v/>
      </c>
      <c r="N1968">
        <f>IF($J1968&gt;0,1,IF(COUNTIFS(Registros!$A$2:$A$6000,"CS",Registros!$B$2:$B$6000,$A1968,Registros!$K$2:$K$6000,"&lt;&gt;")&gt;0,1,0))</f>
        <v/>
      </c>
      <c r="O1968">
        <f>IF(AND($K1968=1,$E1968=0,$G1968=0,$I1968=0),"WINBACK",IF(AND($M1968=1,$N1968&gt;0),"CONVERGENTE",IF($M1968=1,"SOLO MÓVIL",IF($N1968&gt;0,"SOLO FIJO / INTERNET","SIN SERVICIOS"))))</f>
        <v/>
      </c>
      <c r="P1968">
        <f>IF($O1968="WINBACK","Recuperar (winback)",IF($O1968="CONVERGENTE","Upgrade / más líneas",IF($O1968="SOLO MÓVIL","Ofrecer fijo + internet (FLBBTV)",IF($O1968="SOLO FIJO / INTERNET","Ofrecer línea móvil Nextphone","Oferta completa (móvil + fijo + internet)"))))</f>
        <v/>
      </c>
      <c r="Q1968">
        <f>$F1968+$H1968+$L1968</f>
        <v/>
      </c>
      <c r="R1968">
        <f>IFERROR(VLOOKUP($A1968,Registros!$B$2:$G$6000,6,0),IFERROR(VLOOKUP($D1968,Winback!$B$2:$C$300,2,0),""))</f>
        <v/>
      </c>
      <c r="S1968">
        <f>IF($E1968=1,"NP","")&amp;IF($G1968=1,"+MOV","")&amp;IF($I1968=1,"+CS","")&amp;IF($K1968=1,"+WB","")</f>
        <v/>
      </c>
      <c r="T1968">
        <f>$E1968+$G1968+$I1968+$K1968</f>
        <v/>
      </c>
    </row>
    <row r="1969">
      <c r="A1969" t="inlineStr">
        <is>
          <t>312198240000</t>
        </is>
      </c>
      <c r="B1969" t="inlineStr">
        <is>
          <t>31219824</t>
        </is>
      </c>
      <c r="C1969" t="inlineStr">
        <is>
          <t>ENMA CECILIA URRIOLA CORNEJO ALVAREZ</t>
        </is>
      </c>
      <c r="D1969" t="inlineStr">
        <is>
          <t>ENMACECILIAURRIOLACORNEJOALVAREZ</t>
        </is>
      </c>
      <c r="E1969">
        <f>IF(COUNTIFS(Registros!$A$2:$A$6000,"NP",Registros!$B$2:$B$6000,$A1969)&gt;0,1,0)</f>
        <v/>
      </c>
      <c r="F1969">
        <f>IF($E1969=1,SUMIFS(Registros!$F$2:$F$6000,Registros!$A$2:$A$6000,"NP",Registros!$B$2:$B$6000,$A1969),0)</f>
        <v/>
      </c>
      <c r="G1969">
        <f>IF(COUNTIFS(Registros!$A$2:$A$6000,"MOV",Registros!$B$2:$B$6000,$A1969)&gt;0,1,0)</f>
        <v/>
      </c>
      <c r="H1969">
        <f>IF($G1969=1,SUMIFS(Registros!$F$2:$F$6000,Registros!$A$2:$A$6000,"MOV",Registros!$B$2:$B$6000,$A1969),0)</f>
        <v/>
      </c>
      <c r="I1969">
        <f>IF(COUNTIFS(Registros!$A$2:$A$6000,"CS",Registros!$B$2:$B$6000,$A1969)&gt;0,1,0)</f>
        <v/>
      </c>
      <c r="J1969">
        <f>IF($I1969=1,SUMIFS(Registros!$I$2:$I$6000,Registros!$A$2:$A$6000,"CS",Registros!$B$2:$B$6000,$A1969),0)</f>
        <v/>
      </c>
      <c r="K1969">
        <f>IF(COUNTIFS(Winback!$K$2:$K$300,$D1969)&gt;0,1,0)</f>
        <v/>
      </c>
      <c r="L1969">
        <f>IF(AND($K1969=1,LEFT($A1969,3)="WB-"),SUMIFS(Winback!$D$2:$D$300,Winback!$K$2:$K$300,$D1969),0)</f>
        <v/>
      </c>
      <c r="M1969">
        <f>IF(OR($E1969=1,$G1969=1,SUMIFS(Registros!$J$2:$J$6000,Registros!$B$2:$B$6000,$A1969)&gt;0),1,0)</f>
        <v/>
      </c>
      <c r="N1969">
        <f>IF($J1969&gt;0,1,IF(COUNTIFS(Registros!$A$2:$A$6000,"CS",Registros!$B$2:$B$6000,$A1969,Registros!$K$2:$K$6000,"&lt;&gt;")&gt;0,1,0))</f>
        <v/>
      </c>
      <c r="O1969">
        <f>IF(AND($K1969=1,$E1969=0,$G1969=0,$I1969=0),"WINBACK",IF(AND($M1969=1,$N1969&gt;0),"CONVERGENTE",IF($M1969=1,"SOLO MÓVIL",IF($N1969&gt;0,"SOLO FIJO / INTERNET","SIN SERVICIOS"))))</f>
        <v/>
      </c>
      <c r="P1969">
        <f>IF($O1969="WINBACK","Recuperar (winback)",IF($O1969="CONVERGENTE","Upgrade / más líneas",IF($O1969="SOLO MÓVIL","Ofrecer fijo + internet (FLBBTV)",IF($O1969="SOLO FIJO / INTERNET","Ofrecer línea móvil Nextphone","Oferta completa (móvil + fijo + internet)"))))</f>
        <v/>
      </c>
      <c r="Q1969">
        <f>$F1969+$H1969+$L1969</f>
        <v/>
      </c>
      <c r="R1969">
        <f>IFERROR(VLOOKUP($A1969,Registros!$B$2:$G$6000,6,0),IFERROR(VLOOKUP($D1969,Winback!$B$2:$C$300,2,0),""))</f>
        <v/>
      </c>
      <c r="S1969">
        <f>IF($E1969=1,"NP","")&amp;IF($G1969=1,"+MOV","")&amp;IF($I1969=1,"+CS","")&amp;IF($K1969=1,"+WB","")</f>
        <v/>
      </c>
      <c r="T1969">
        <f>$E1969+$G1969+$I1969+$K1969</f>
        <v/>
      </c>
    </row>
    <row r="1970">
      <c r="A1970" t="inlineStr">
        <is>
          <t>322373740100</t>
        </is>
      </c>
      <c r="B1970" t="inlineStr">
        <is>
          <t>32237374</t>
        </is>
      </c>
      <c r="C1970" t="inlineStr">
        <is>
          <t>Jeanette Martinez</t>
        </is>
      </c>
      <c r="D1970" t="inlineStr">
        <is>
          <t>JEANETTEMARTINEZ</t>
        </is>
      </c>
      <c r="E1970">
        <f>IF(COUNTIFS(Registros!$A$2:$A$6000,"NP",Registros!$B$2:$B$6000,$A1970)&gt;0,1,0)</f>
        <v/>
      </c>
      <c r="F1970">
        <f>IF($E1970=1,SUMIFS(Registros!$F$2:$F$6000,Registros!$A$2:$A$6000,"NP",Registros!$B$2:$B$6000,$A1970),0)</f>
        <v/>
      </c>
      <c r="G1970">
        <f>IF(COUNTIFS(Registros!$A$2:$A$6000,"MOV",Registros!$B$2:$B$6000,$A1970)&gt;0,1,0)</f>
        <v/>
      </c>
      <c r="H1970">
        <f>IF($G1970=1,SUMIFS(Registros!$F$2:$F$6000,Registros!$A$2:$A$6000,"MOV",Registros!$B$2:$B$6000,$A1970),0)</f>
        <v/>
      </c>
      <c r="I1970">
        <f>IF(COUNTIFS(Registros!$A$2:$A$6000,"CS",Registros!$B$2:$B$6000,$A1970)&gt;0,1,0)</f>
        <v/>
      </c>
      <c r="J1970">
        <f>IF($I1970=1,SUMIFS(Registros!$I$2:$I$6000,Registros!$A$2:$A$6000,"CS",Registros!$B$2:$B$6000,$A1970),0)</f>
        <v/>
      </c>
      <c r="K1970">
        <f>IF(COUNTIFS(Winback!$K$2:$K$300,$D1970)&gt;0,1,0)</f>
        <v/>
      </c>
      <c r="L1970">
        <f>IF(AND($K1970=1,LEFT($A1970,3)="WB-"),SUMIFS(Winback!$D$2:$D$300,Winback!$K$2:$K$300,$D1970),0)</f>
        <v/>
      </c>
      <c r="M1970">
        <f>IF(OR($E1970=1,$G1970=1,SUMIFS(Registros!$J$2:$J$6000,Registros!$B$2:$B$6000,$A1970)&gt;0),1,0)</f>
        <v/>
      </c>
      <c r="N1970">
        <f>IF($J1970&gt;0,1,IF(COUNTIFS(Registros!$A$2:$A$6000,"CS",Registros!$B$2:$B$6000,$A1970,Registros!$K$2:$K$6000,"&lt;&gt;")&gt;0,1,0))</f>
        <v/>
      </c>
      <c r="O1970">
        <f>IF(AND($K1970=1,$E1970=0,$G1970=0,$I1970=0),"WINBACK",IF(AND($M1970=1,$N1970&gt;0),"CONVERGENTE",IF($M1970=1,"SOLO MÓVIL",IF($N1970&gt;0,"SOLO FIJO / INTERNET","SIN SERVICIOS"))))</f>
        <v/>
      </c>
      <c r="P1970">
        <f>IF($O1970="WINBACK","Recuperar (winback)",IF($O1970="CONVERGENTE","Upgrade / más líneas",IF($O1970="SOLO MÓVIL","Ofrecer fijo + internet (FLBBTV)",IF($O1970="SOLO FIJO / INTERNET","Ofrecer línea móvil Nextphone","Oferta completa (móvil + fijo + internet)"))))</f>
        <v/>
      </c>
      <c r="Q1970">
        <f>$F1970+$H1970+$L1970</f>
        <v/>
      </c>
      <c r="R1970">
        <f>IFERROR(VLOOKUP($A1970,Registros!$B$2:$G$6000,6,0),IFERROR(VLOOKUP($D1970,Winback!$B$2:$C$300,2,0),""))</f>
        <v/>
      </c>
      <c r="S1970">
        <f>IF($E1970=1,"NP","")&amp;IF($G1970=1,"+MOV","")&amp;IF($I1970=1,"+CS","")&amp;IF($K1970=1,"+WB","")</f>
        <v/>
      </c>
      <c r="T1970">
        <f>$E1970+$G1970+$I1970+$K1970</f>
        <v/>
      </c>
    </row>
    <row r="1971">
      <c r="A1971" t="inlineStr">
        <is>
          <t>322345220000</t>
        </is>
      </c>
      <c r="B1971" t="inlineStr">
        <is>
          <t>32234522</t>
        </is>
      </c>
      <c r="C1971" t="inlineStr">
        <is>
          <t>Green Turtle</t>
        </is>
      </c>
      <c r="D1971" t="inlineStr">
        <is>
          <t>GREENTURTLE</t>
        </is>
      </c>
      <c r="E1971">
        <f>IF(COUNTIFS(Registros!$A$2:$A$6000,"NP",Registros!$B$2:$B$6000,$A1971)&gt;0,1,0)</f>
        <v/>
      </c>
      <c r="F1971">
        <f>IF($E1971=1,SUMIFS(Registros!$F$2:$F$6000,Registros!$A$2:$A$6000,"NP",Registros!$B$2:$B$6000,$A1971),0)</f>
        <v/>
      </c>
      <c r="G1971">
        <f>IF(COUNTIFS(Registros!$A$2:$A$6000,"MOV",Registros!$B$2:$B$6000,$A1971)&gt;0,1,0)</f>
        <v/>
      </c>
      <c r="H1971">
        <f>IF($G1971=1,SUMIFS(Registros!$F$2:$F$6000,Registros!$A$2:$A$6000,"MOV",Registros!$B$2:$B$6000,$A1971),0)</f>
        <v/>
      </c>
      <c r="I1971">
        <f>IF(COUNTIFS(Registros!$A$2:$A$6000,"CS",Registros!$B$2:$B$6000,$A1971)&gt;0,1,0)</f>
        <v/>
      </c>
      <c r="J1971">
        <f>IF($I1971=1,SUMIFS(Registros!$I$2:$I$6000,Registros!$A$2:$A$6000,"CS",Registros!$B$2:$B$6000,$A1971),0)</f>
        <v/>
      </c>
      <c r="K1971">
        <f>IF(COUNTIFS(Winback!$K$2:$K$300,$D1971)&gt;0,1,0)</f>
        <v/>
      </c>
      <c r="L1971">
        <f>IF(AND($K1971=1,LEFT($A1971,3)="WB-"),SUMIFS(Winback!$D$2:$D$300,Winback!$K$2:$K$300,$D1971),0)</f>
        <v/>
      </c>
      <c r="M1971">
        <f>IF(OR($E1971=1,$G1971=1,SUMIFS(Registros!$J$2:$J$6000,Registros!$B$2:$B$6000,$A1971)&gt;0),1,0)</f>
        <v/>
      </c>
      <c r="N1971">
        <f>IF($J1971&gt;0,1,IF(COUNTIFS(Registros!$A$2:$A$6000,"CS",Registros!$B$2:$B$6000,$A1971,Registros!$K$2:$K$6000,"&lt;&gt;")&gt;0,1,0))</f>
        <v/>
      </c>
      <c r="O1971">
        <f>IF(AND($K1971=1,$E1971=0,$G1971=0,$I1971=0),"WINBACK",IF(AND($M1971=1,$N1971&gt;0),"CONVERGENTE",IF($M1971=1,"SOLO MÓVIL",IF($N1971&gt;0,"SOLO FIJO / INTERNET","SIN SERVICIOS"))))</f>
        <v/>
      </c>
      <c r="P1971">
        <f>IF($O1971="WINBACK","Recuperar (winback)",IF($O1971="CONVERGENTE","Upgrade / más líneas",IF($O1971="SOLO MÓVIL","Ofrecer fijo + internet (FLBBTV)",IF($O1971="SOLO FIJO / INTERNET","Ofrecer línea móvil Nextphone","Oferta completa (móvil + fijo + internet)"))))</f>
        <v/>
      </c>
      <c r="Q1971">
        <f>$F1971+$H1971+$L1971</f>
        <v/>
      </c>
      <c r="R1971">
        <f>IFERROR(VLOOKUP($A1971,Registros!$B$2:$G$6000,6,0),IFERROR(VLOOKUP($D1971,Winback!$B$2:$C$300,2,0),""))</f>
        <v/>
      </c>
      <c r="S1971">
        <f>IF($E1971=1,"NP","")&amp;IF($G1971=1,"+MOV","")&amp;IF($I1971=1,"+CS","")&amp;IF($K1971=1,"+WB","")</f>
        <v/>
      </c>
      <c r="T1971">
        <f>$E1971+$G1971+$I1971+$K1971</f>
        <v/>
      </c>
    </row>
    <row r="1972">
      <c r="A1972" t="inlineStr">
        <is>
          <t>312193020000</t>
        </is>
      </c>
      <c r="B1972" t="inlineStr">
        <is>
          <t>31219302</t>
        </is>
      </c>
      <c r="C1972" t="inlineStr">
        <is>
          <t>LINERO &amp; LINERO</t>
        </is>
      </c>
      <c r="D1972" t="inlineStr">
        <is>
          <t>LINEROLINERO</t>
        </is>
      </c>
      <c r="E1972">
        <f>IF(COUNTIFS(Registros!$A$2:$A$6000,"NP",Registros!$B$2:$B$6000,$A1972)&gt;0,1,0)</f>
        <v/>
      </c>
      <c r="F1972">
        <f>IF($E1972=1,SUMIFS(Registros!$F$2:$F$6000,Registros!$A$2:$A$6000,"NP",Registros!$B$2:$B$6000,$A1972),0)</f>
        <v/>
      </c>
      <c r="G1972">
        <f>IF(COUNTIFS(Registros!$A$2:$A$6000,"MOV",Registros!$B$2:$B$6000,$A1972)&gt;0,1,0)</f>
        <v/>
      </c>
      <c r="H1972">
        <f>IF($G1972=1,SUMIFS(Registros!$F$2:$F$6000,Registros!$A$2:$A$6000,"MOV",Registros!$B$2:$B$6000,$A1972),0)</f>
        <v/>
      </c>
      <c r="I1972">
        <f>IF(COUNTIFS(Registros!$A$2:$A$6000,"CS",Registros!$B$2:$B$6000,$A1972)&gt;0,1,0)</f>
        <v/>
      </c>
      <c r="J1972">
        <f>IF($I1972=1,SUMIFS(Registros!$I$2:$I$6000,Registros!$A$2:$A$6000,"CS",Registros!$B$2:$B$6000,$A1972),0)</f>
        <v/>
      </c>
      <c r="K1972">
        <f>IF(COUNTIFS(Winback!$K$2:$K$300,$D1972)&gt;0,1,0)</f>
        <v/>
      </c>
      <c r="L1972">
        <f>IF(AND($K1972=1,LEFT($A1972,3)="WB-"),SUMIFS(Winback!$D$2:$D$300,Winback!$K$2:$K$300,$D1972),0)</f>
        <v/>
      </c>
      <c r="M1972">
        <f>IF(OR($E1972=1,$G1972=1,SUMIFS(Registros!$J$2:$J$6000,Registros!$B$2:$B$6000,$A1972)&gt;0),1,0)</f>
        <v/>
      </c>
      <c r="N1972">
        <f>IF($J1972&gt;0,1,IF(COUNTIFS(Registros!$A$2:$A$6000,"CS",Registros!$B$2:$B$6000,$A1972,Registros!$K$2:$K$6000,"&lt;&gt;")&gt;0,1,0))</f>
        <v/>
      </c>
      <c r="O1972">
        <f>IF(AND($K1972=1,$E1972=0,$G1972=0,$I1972=0),"WINBACK",IF(AND($M1972=1,$N1972&gt;0),"CONVERGENTE",IF($M1972=1,"SOLO MÓVIL",IF($N1972&gt;0,"SOLO FIJO / INTERNET","SIN SERVICIOS"))))</f>
        <v/>
      </c>
      <c r="P1972">
        <f>IF($O1972="WINBACK","Recuperar (winback)",IF($O1972="CONVERGENTE","Upgrade / más líneas",IF($O1972="SOLO MÓVIL","Ofrecer fijo + internet (FLBBTV)",IF($O1972="SOLO FIJO / INTERNET","Ofrecer línea móvil Nextphone","Oferta completa (móvil + fijo + internet)"))))</f>
        <v/>
      </c>
      <c r="Q1972">
        <f>$F1972+$H1972+$L1972</f>
        <v/>
      </c>
      <c r="R1972">
        <f>IFERROR(VLOOKUP($A1972,Registros!$B$2:$G$6000,6,0),IFERROR(VLOOKUP($D1972,Winback!$B$2:$C$300,2,0),""))</f>
        <v/>
      </c>
      <c r="S1972">
        <f>IF($E1972=1,"NP","")&amp;IF($G1972=1,"+MOV","")&amp;IF($I1972=1,"+CS","")&amp;IF($K1972=1,"+WB","")</f>
        <v/>
      </c>
      <c r="T1972">
        <f>$E1972+$G1972+$I1972+$K1972</f>
        <v/>
      </c>
    </row>
    <row r="1973">
      <c r="A1973" t="inlineStr">
        <is>
          <t>352050130000</t>
        </is>
      </c>
      <c r="B1973" t="inlineStr">
        <is>
          <t>35205013</t>
        </is>
      </c>
      <c r="C1973" t="inlineStr">
        <is>
          <t>ANELYS GISSELL LIZONDRO ARAUZ</t>
        </is>
      </c>
      <c r="D1973" t="inlineStr">
        <is>
          <t>ANELYSGISSELLLIZONDROARAUZ</t>
        </is>
      </c>
      <c r="E1973">
        <f>IF(COUNTIFS(Registros!$A$2:$A$6000,"NP",Registros!$B$2:$B$6000,$A1973)&gt;0,1,0)</f>
        <v/>
      </c>
      <c r="F1973">
        <f>IF($E1973=1,SUMIFS(Registros!$F$2:$F$6000,Registros!$A$2:$A$6000,"NP",Registros!$B$2:$B$6000,$A1973),0)</f>
        <v/>
      </c>
      <c r="G1973">
        <f>IF(COUNTIFS(Registros!$A$2:$A$6000,"MOV",Registros!$B$2:$B$6000,$A1973)&gt;0,1,0)</f>
        <v/>
      </c>
      <c r="H1973">
        <f>IF($G1973=1,SUMIFS(Registros!$F$2:$F$6000,Registros!$A$2:$A$6000,"MOV",Registros!$B$2:$B$6000,$A1973),0)</f>
        <v/>
      </c>
      <c r="I1973">
        <f>IF(COUNTIFS(Registros!$A$2:$A$6000,"CS",Registros!$B$2:$B$6000,$A1973)&gt;0,1,0)</f>
        <v/>
      </c>
      <c r="J1973">
        <f>IF($I1973=1,SUMIFS(Registros!$I$2:$I$6000,Registros!$A$2:$A$6000,"CS",Registros!$B$2:$B$6000,$A1973),0)</f>
        <v/>
      </c>
      <c r="K1973">
        <f>IF(COUNTIFS(Winback!$K$2:$K$300,$D1973)&gt;0,1,0)</f>
        <v/>
      </c>
      <c r="L1973">
        <f>IF(AND($K1973=1,LEFT($A1973,3)="WB-"),SUMIFS(Winback!$D$2:$D$300,Winback!$K$2:$K$300,$D1973),0)</f>
        <v/>
      </c>
      <c r="M1973">
        <f>IF(OR($E1973=1,$G1973=1,SUMIFS(Registros!$J$2:$J$6000,Registros!$B$2:$B$6000,$A1973)&gt;0),1,0)</f>
        <v/>
      </c>
      <c r="N1973">
        <f>IF($J1973&gt;0,1,IF(COUNTIFS(Registros!$A$2:$A$6000,"CS",Registros!$B$2:$B$6000,$A1973,Registros!$K$2:$K$6000,"&lt;&gt;")&gt;0,1,0))</f>
        <v/>
      </c>
      <c r="O1973">
        <f>IF(AND($K1973=1,$E1973=0,$G1973=0,$I1973=0),"WINBACK",IF(AND($M1973=1,$N1973&gt;0),"CONVERGENTE",IF($M1973=1,"SOLO MÓVIL",IF($N1973&gt;0,"SOLO FIJO / INTERNET","SIN SERVICIOS"))))</f>
        <v/>
      </c>
      <c r="P1973">
        <f>IF($O1973="WINBACK","Recuperar (winback)",IF($O1973="CONVERGENTE","Upgrade / más líneas",IF($O1973="SOLO MÓVIL","Ofrecer fijo + internet (FLBBTV)",IF($O1973="SOLO FIJO / INTERNET","Ofrecer línea móvil Nextphone","Oferta completa (móvil + fijo + internet)"))))</f>
        <v/>
      </c>
      <c r="Q1973">
        <f>$F1973+$H1973+$L1973</f>
        <v/>
      </c>
      <c r="R1973">
        <f>IFERROR(VLOOKUP($A1973,Registros!$B$2:$G$6000,6,0),IFERROR(VLOOKUP($D1973,Winback!$B$2:$C$300,2,0),""))</f>
        <v/>
      </c>
      <c r="S1973">
        <f>IF($E1973=1,"NP","")&amp;IF($G1973=1,"+MOV","")&amp;IF($I1973=1,"+CS","")&amp;IF($K1973=1,"+WB","")</f>
        <v/>
      </c>
      <c r="T1973">
        <f>$E1973+$G1973+$I1973+$K1973</f>
        <v/>
      </c>
    </row>
    <row r="1974">
      <c r="A1974" t="inlineStr">
        <is>
          <t>312210300000</t>
        </is>
      </c>
      <c r="B1974" t="inlineStr">
        <is>
          <t>31221030</t>
        </is>
      </c>
      <c r="C1974" t="inlineStr">
        <is>
          <t>PANAMA SPRINGS SA -</t>
        </is>
      </c>
      <c r="D1974" t="inlineStr">
        <is>
          <t>PANAMASPRINGSSA</t>
        </is>
      </c>
      <c r="E1974">
        <f>IF(COUNTIFS(Registros!$A$2:$A$6000,"NP",Registros!$B$2:$B$6000,$A1974)&gt;0,1,0)</f>
        <v/>
      </c>
      <c r="F1974">
        <f>IF($E1974=1,SUMIFS(Registros!$F$2:$F$6000,Registros!$A$2:$A$6000,"NP",Registros!$B$2:$B$6000,$A1974),0)</f>
        <v/>
      </c>
      <c r="G1974">
        <f>IF(COUNTIFS(Registros!$A$2:$A$6000,"MOV",Registros!$B$2:$B$6000,$A1974)&gt;0,1,0)</f>
        <v/>
      </c>
      <c r="H1974">
        <f>IF($G1974=1,SUMIFS(Registros!$F$2:$F$6000,Registros!$A$2:$A$6000,"MOV",Registros!$B$2:$B$6000,$A1974),0)</f>
        <v/>
      </c>
      <c r="I1974">
        <f>IF(COUNTIFS(Registros!$A$2:$A$6000,"CS",Registros!$B$2:$B$6000,$A1974)&gt;0,1,0)</f>
        <v/>
      </c>
      <c r="J1974">
        <f>IF($I1974=1,SUMIFS(Registros!$I$2:$I$6000,Registros!$A$2:$A$6000,"CS",Registros!$B$2:$B$6000,$A1974),0)</f>
        <v/>
      </c>
      <c r="K1974">
        <f>IF(COUNTIFS(Winback!$K$2:$K$300,$D1974)&gt;0,1,0)</f>
        <v/>
      </c>
      <c r="L1974">
        <f>IF(AND($K1974=1,LEFT($A1974,3)="WB-"),SUMIFS(Winback!$D$2:$D$300,Winback!$K$2:$K$300,$D1974),0)</f>
        <v/>
      </c>
      <c r="M1974">
        <f>IF(OR($E1974=1,$G1974=1,SUMIFS(Registros!$J$2:$J$6000,Registros!$B$2:$B$6000,$A1974)&gt;0),1,0)</f>
        <v/>
      </c>
      <c r="N1974">
        <f>IF($J1974&gt;0,1,IF(COUNTIFS(Registros!$A$2:$A$6000,"CS",Registros!$B$2:$B$6000,$A1974,Registros!$K$2:$K$6000,"&lt;&gt;")&gt;0,1,0))</f>
        <v/>
      </c>
      <c r="O1974">
        <f>IF(AND($K1974=1,$E1974=0,$G1974=0,$I1974=0),"WINBACK",IF(AND($M1974=1,$N1974&gt;0),"CONVERGENTE",IF($M1974=1,"SOLO MÓVIL",IF($N1974&gt;0,"SOLO FIJO / INTERNET","SIN SERVICIOS"))))</f>
        <v/>
      </c>
      <c r="P1974">
        <f>IF($O1974="WINBACK","Recuperar (winback)",IF($O1974="CONVERGENTE","Upgrade / más líneas",IF($O1974="SOLO MÓVIL","Ofrecer fijo + internet (FLBBTV)",IF($O1974="SOLO FIJO / INTERNET","Ofrecer línea móvil Nextphone","Oferta completa (móvil + fijo + internet)"))))</f>
        <v/>
      </c>
      <c r="Q1974">
        <f>$F1974+$H1974+$L1974</f>
        <v/>
      </c>
      <c r="R1974">
        <f>IFERROR(VLOOKUP($A1974,Registros!$B$2:$G$6000,6,0),IFERROR(VLOOKUP($D1974,Winback!$B$2:$C$300,2,0),""))</f>
        <v/>
      </c>
      <c r="S1974">
        <f>IF($E1974=1,"NP","")&amp;IF($G1974=1,"+MOV","")&amp;IF($I1974=1,"+CS","")&amp;IF($K1974=1,"+WB","")</f>
        <v/>
      </c>
      <c r="T1974">
        <f>$E1974+$G1974+$I1974+$K1974</f>
        <v/>
      </c>
    </row>
    <row r="1975">
      <c r="A1975" t="inlineStr">
        <is>
          <t>326297560400</t>
        </is>
      </c>
      <c r="B1975" t="inlineStr">
        <is>
          <t>32629756</t>
        </is>
      </c>
      <c r="C1975" t="inlineStr">
        <is>
          <t>PANAMA SPRINGS PANAMA SPRINGS</t>
        </is>
      </c>
      <c r="D1975" t="inlineStr">
        <is>
          <t>PANAMASPRINGSPANAMASPRINGS</t>
        </is>
      </c>
      <c r="E1975">
        <f>IF(COUNTIFS(Registros!$A$2:$A$6000,"NP",Registros!$B$2:$B$6000,$A1975)&gt;0,1,0)</f>
        <v/>
      </c>
      <c r="F1975">
        <f>IF($E1975=1,SUMIFS(Registros!$F$2:$F$6000,Registros!$A$2:$A$6000,"NP",Registros!$B$2:$B$6000,$A1975),0)</f>
        <v/>
      </c>
      <c r="G1975">
        <f>IF(COUNTIFS(Registros!$A$2:$A$6000,"MOV",Registros!$B$2:$B$6000,$A1975)&gt;0,1,0)</f>
        <v/>
      </c>
      <c r="H1975">
        <f>IF($G1975=1,SUMIFS(Registros!$F$2:$F$6000,Registros!$A$2:$A$6000,"MOV",Registros!$B$2:$B$6000,$A1975),0)</f>
        <v/>
      </c>
      <c r="I1975">
        <f>IF(COUNTIFS(Registros!$A$2:$A$6000,"CS",Registros!$B$2:$B$6000,$A1975)&gt;0,1,0)</f>
        <v/>
      </c>
      <c r="J1975">
        <f>IF($I1975=1,SUMIFS(Registros!$I$2:$I$6000,Registros!$A$2:$A$6000,"CS",Registros!$B$2:$B$6000,$A1975),0)</f>
        <v/>
      </c>
      <c r="K1975">
        <f>IF(COUNTIFS(Winback!$K$2:$K$300,$D1975)&gt;0,1,0)</f>
        <v/>
      </c>
      <c r="L1975">
        <f>IF(AND($K1975=1,LEFT($A1975,3)="WB-"),SUMIFS(Winback!$D$2:$D$300,Winback!$K$2:$K$300,$D1975),0)</f>
        <v/>
      </c>
      <c r="M1975">
        <f>IF(OR($E1975=1,$G1975=1,SUMIFS(Registros!$J$2:$J$6000,Registros!$B$2:$B$6000,$A1975)&gt;0),1,0)</f>
        <v/>
      </c>
      <c r="N1975">
        <f>IF($J1975&gt;0,1,IF(COUNTIFS(Registros!$A$2:$A$6000,"CS",Registros!$B$2:$B$6000,$A1975,Registros!$K$2:$K$6000,"&lt;&gt;")&gt;0,1,0))</f>
        <v/>
      </c>
      <c r="O1975">
        <f>IF(AND($K1975=1,$E1975=0,$G1975=0,$I1975=0),"WINBACK",IF(AND($M1975=1,$N1975&gt;0),"CONVERGENTE",IF($M1975=1,"SOLO MÓVIL",IF($N1975&gt;0,"SOLO FIJO / INTERNET","SIN SERVICIOS"))))</f>
        <v/>
      </c>
      <c r="P1975">
        <f>IF($O1975="WINBACK","Recuperar (winback)",IF($O1975="CONVERGENTE","Upgrade / más líneas",IF($O1975="SOLO MÓVIL","Ofrecer fijo + internet (FLBBTV)",IF($O1975="SOLO FIJO / INTERNET","Ofrecer línea móvil Nextphone","Oferta completa (móvil + fijo + internet)"))))</f>
        <v/>
      </c>
      <c r="Q1975">
        <f>$F1975+$H1975+$L1975</f>
        <v/>
      </c>
      <c r="R1975">
        <f>IFERROR(VLOOKUP($A1975,Registros!$B$2:$G$6000,6,0),IFERROR(VLOOKUP($D1975,Winback!$B$2:$C$300,2,0),""))</f>
        <v/>
      </c>
      <c r="S1975">
        <f>IF($E1975=1,"NP","")&amp;IF($G1975=1,"+MOV","")&amp;IF($I1975=1,"+CS","")&amp;IF($K1975=1,"+WB","")</f>
        <v/>
      </c>
      <c r="T1975">
        <f>$E1975+$G1975+$I1975+$K1975</f>
        <v/>
      </c>
    </row>
    <row r="1976">
      <c r="A1976" t="inlineStr">
        <is>
          <t>338296430000</t>
        </is>
      </c>
      <c r="B1976" t="inlineStr">
        <is>
          <t>33829643</t>
        </is>
      </c>
      <c r="C1976" t="inlineStr">
        <is>
          <t>CORPORATIOS PROVAR SA</t>
        </is>
      </c>
      <c r="D1976" t="inlineStr">
        <is>
          <t>CORPORATIOSPROVARSA</t>
        </is>
      </c>
      <c r="E1976">
        <f>IF(COUNTIFS(Registros!$A$2:$A$6000,"NP",Registros!$B$2:$B$6000,$A1976)&gt;0,1,0)</f>
        <v/>
      </c>
      <c r="F1976">
        <f>IF($E1976=1,SUMIFS(Registros!$F$2:$F$6000,Registros!$A$2:$A$6000,"NP",Registros!$B$2:$B$6000,$A1976),0)</f>
        <v/>
      </c>
      <c r="G1976">
        <f>IF(COUNTIFS(Registros!$A$2:$A$6000,"MOV",Registros!$B$2:$B$6000,$A1976)&gt;0,1,0)</f>
        <v/>
      </c>
      <c r="H1976">
        <f>IF($G1976=1,SUMIFS(Registros!$F$2:$F$6000,Registros!$A$2:$A$6000,"MOV",Registros!$B$2:$B$6000,$A1976),0)</f>
        <v/>
      </c>
      <c r="I1976">
        <f>IF(COUNTIFS(Registros!$A$2:$A$6000,"CS",Registros!$B$2:$B$6000,$A1976)&gt;0,1,0)</f>
        <v/>
      </c>
      <c r="J1976">
        <f>IF($I1976=1,SUMIFS(Registros!$I$2:$I$6000,Registros!$A$2:$A$6000,"CS",Registros!$B$2:$B$6000,$A1976),0)</f>
        <v/>
      </c>
      <c r="K1976">
        <f>IF(COUNTIFS(Winback!$K$2:$K$300,$D1976)&gt;0,1,0)</f>
        <v/>
      </c>
      <c r="L1976">
        <f>IF(AND($K1976=1,LEFT($A1976,3)="WB-"),SUMIFS(Winback!$D$2:$D$300,Winback!$K$2:$K$300,$D1976),0)</f>
        <v/>
      </c>
      <c r="M1976">
        <f>IF(OR($E1976=1,$G1976=1,SUMIFS(Registros!$J$2:$J$6000,Registros!$B$2:$B$6000,$A1976)&gt;0),1,0)</f>
        <v/>
      </c>
      <c r="N1976">
        <f>IF($J1976&gt;0,1,IF(COUNTIFS(Registros!$A$2:$A$6000,"CS",Registros!$B$2:$B$6000,$A1976,Registros!$K$2:$K$6000,"&lt;&gt;")&gt;0,1,0))</f>
        <v/>
      </c>
      <c r="O1976">
        <f>IF(AND($K1976=1,$E1976=0,$G1976=0,$I1976=0),"WINBACK",IF(AND($M1976=1,$N1976&gt;0),"CONVERGENTE",IF($M1976=1,"SOLO MÓVIL",IF($N1976&gt;0,"SOLO FIJO / INTERNET","SIN SERVICIOS"))))</f>
        <v/>
      </c>
      <c r="P1976">
        <f>IF($O1976="WINBACK","Recuperar (winback)",IF($O1976="CONVERGENTE","Upgrade / más líneas",IF($O1976="SOLO MÓVIL","Ofrecer fijo + internet (FLBBTV)",IF($O1976="SOLO FIJO / INTERNET","Ofrecer línea móvil Nextphone","Oferta completa (móvil + fijo + internet)"))))</f>
        <v/>
      </c>
      <c r="Q1976">
        <f>$F1976+$H1976+$L1976</f>
        <v/>
      </c>
      <c r="R1976">
        <f>IFERROR(VLOOKUP($A1976,Registros!$B$2:$G$6000,6,0),IFERROR(VLOOKUP($D1976,Winback!$B$2:$C$300,2,0),""))</f>
        <v/>
      </c>
      <c r="S1976">
        <f>IF($E1976=1,"NP","")&amp;IF($G1976=1,"+MOV","")&amp;IF($I1976=1,"+CS","")&amp;IF($K1976=1,"+WB","")</f>
        <v/>
      </c>
      <c r="T1976">
        <f>$E1976+$G1976+$I1976+$K1976</f>
        <v/>
      </c>
    </row>
    <row r="1977">
      <c r="A1977" t="inlineStr">
        <is>
          <t>321335120000</t>
        </is>
      </c>
      <c r="B1977" t="inlineStr">
        <is>
          <t>32133512</t>
        </is>
      </c>
      <c r="C1977" t="inlineStr">
        <is>
          <t>Victor Loo</t>
        </is>
      </c>
      <c r="D1977" t="inlineStr">
        <is>
          <t>VICTORLOO</t>
        </is>
      </c>
      <c r="E1977">
        <f>IF(COUNTIFS(Registros!$A$2:$A$6000,"NP",Registros!$B$2:$B$6000,$A1977)&gt;0,1,0)</f>
        <v/>
      </c>
      <c r="F1977">
        <f>IF($E1977=1,SUMIFS(Registros!$F$2:$F$6000,Registros!$A$2:$A$6000,"NP",Registros!$B$2:$B$6000,$A1977),0)</f>
        <v/>
      </c>
      <c r="G1977">
        <f>IF(COUNTIFS(Registros!$A$2:$A$6000,"MOV",Registros!$B$2:$B$6000,$A1977)&gt;0,1,0)</f>
        <v/>
      </c>
      <c r="H1977">
        <f>IF($G1977=1,SUMIFS(Registros!$F$2:$F$6000,Registros!$A$2:$A$6000,"MOV",Registros!$B$2:$B$6000,$A1977),0)</f>
        <v/>
      </c>
      <c r="I1977">
        <f>IF(COUNTIFS(Registros!$A$2:$A$6000,"CS",Registros!$B$2:$B$6000,$A1977)&gt;0,1,0)</f>
        <v/>
      </c>
      <c r="J1977">
        <f>IF($I1977=1,SUMIFS(Registros!$I$2:$I$6000,Registros!$A$2:$A$6000,"CS",Registros!$B$2:$B$6000,$A1977),0)</f>
        <v/>
      </c>
      <c r="K1977">
        <f>IF(COUNTIFS(Winback!$K$2:$K$300,$D1977)&gt;0,1,0)</f>
        <v/>
      </c>
      <c r="L1977">
        <f>IF(AND($K1977=1,LEFT($A1977,3)="WB-"),SUMIFS(Winback!$D$2:$D$300,Winback!$K$2:$K$300,$D1977),0)</f>
        <v/>
      </c>
      <c r="M1977">
        <f>IF(OR($E1977=1,$G1977=1,SUMIFS(Registros!$J$2:$J$6000,Registros!$B$2:$B$6000,$A1977)&gt;0),1,0)</f>
        <v/>
      </c>
      <c r="N1977">
        <f>IF($J1977&gt;0,1,IF(COUNTIFS(Registros!$A$2:$A$6000,"CS",Registros!$B$2:$B$6000,$A1977,Registros!$K$2:$K$6000,"&lt;&gt;")&gt;0,1,0))</f>
        <v/>
      </c>
      <c r="O1977">
        <f>IF(AND($K1977=1,$E1977=0,$G1977=0,$I1977=0),"WINBACK",IF(AND($M1977=1,$N1977&gt;0),"CONVERGENTE",IF($M1977=1,"SOLO MÓVIL",IF($N1977&gt;0,"SOLO FIJO / INTERNET","SIN SERVICIOS"))))</f>
        <v/>
      </c>
      <c r="P1977">
        <f>IF($O1977="WINBACK","Recuperar (winback)",IF($O1977="CONVERGENTE","Upgrade / más líneas",IF($O1977="SOLO MÓVIL","Ofrecer fijo + internet (FLBBTV)",IF($O1977="SOLO FIJO / INTERNET","Ofrecer línea móvil Nextphone","Oferta completa (móvil + fijo + internet)"))))</f>
        <v/>
      </c>
      <c r="Q1977">
        <f>$F1977+$H1977+$L1977</f>
        <v/>
      </c>
      <c r="R1977">
        <f>IFERROR(VLOOKUP($A1977,Registros!$B$2:$G$6000,6,0),IFERROR(VLOOKUP($D1977,Winback!$B$2:$C$300,2,0),""))</f>
        <v/>
      </c>
      <c r="S1977">
        <f>IF($E1977=1,"NP","")&amp;IF($G1977=1,"+MOV","")&amp;IF($I1977=1,"+CS","")&amp;IF($K1977=1,"+WB","")</f>
        <v/>
      </c>
      <c r="T1977">
        <f>$E1977+$G1977+$I1977+$K1977</f>
        <v/>
      </c>
    </row>
    <row r="1978">
      <c r="A1978" t="inlineStr">
        <is>
          <t>321384880200</t>
        </is>
      </c>
      <c r="B1978" t="inlineStr">
        <is>
          <t>32138488</t>
        </is>
      </c>
      <c r="C1978" t="inlineStr">
        <is>
          <t>ONVESA S.A</t>
        </is>
      </c>
      <c r="D1978" t="inlineStr">
        <is>
          <t>ONVESASA</t>
        </is>
      </c>
      <c r="E1978">
        <f>IF(COUNTIFS(Registros!$A$2:$A$6000,"NP",Registros!$B$2:$B$6000,$A1978)&gt;0,1,0)</f>
        <v/>
      </c>
      <c r="F1978">
        <f>IF($E1978=1,SUMIFS(Registros!$F$2:$F$6000,Registros!$A$2:$A$6000,"NP",Registros!$B$2:$B$6000,$A1978),0)</f>
        <v/>
      </c>
      <c r="G1978">
        <f>IF(COUNTIFS(Registros!$A$2:$A$6000,"MOV",Registros!$B$2:$B$6000,$A1978)&gt;0,1,0)</f>
        <v/>
      </c>
      <c r="H1978">
        <f>IF($G1978=1,SUMIFS(Registros!$F$2:$F$6000,Registros!$A$2:$A$6000,"MOV",Registros!$B$2:$B$6000,$A1978),0)</f>
        <v/>
      </c>
      <c r="I1978">
        <f>IF(COUNTIFS(Registros!$A$2:$A$6000,"CS",Registros!$B$2:$B$6000,$A1978)&gt;0,1,0)</f>
        <v/>
      </c>
      <c r="J1978">
        <f>IF($I1978=1,SUMIFS(Registros!$I$2:$I$6000,Registros!$A$2:$A$6000,"CS",Registros!$B$2:$B$6000,$A1978),0)</f>
        <v/>
      </c>
      <c r="K1978">
        <f>IF(COUNTIFS(Winback!$K$2:$K$300,$D1978)&gt;0,1,0)</f>
        <v/>
      </c>
      <c r="L1978">
        <f>IF(AND($K1978=1,LEFT($A1978,3)="WB-"),SUMIFS(Winback!$D$2:$D$300,Winback!$K$2:$K$300,$D1978),0)</f>
        <v/>
      </c>
      <c r="M1978">
        <f>IF(OR($E1978=1,$G1978=1,SUMIFS(Registros!$J$2:$J$6000,Registros!$B$2:$B$6000,$A1978)&gt;0),1,0)</f>
        <v/>
      </c>
      <c r="N1978">
        <f>IF($J1978&gt;0,1,IF(COUNTIFS(Registros!$A$2:$A$6000,"CS",Registros!$B$2:$B$6000,$A1978,Registros!$K$2:$K$6000,"&lt;&gt;")&gt;0,1,0))</f>
        <v/>
      </c>
      <c r="O1978">
        <f>IF(AND($K1978=1,$E1978=0,$G1978=0,$I1978=0),"WINBACK",IF(AND($M1978=1,$N1978&gt;0),"CONVERGENTE",IF($M1978=1,"SOLO MÓVIL",IF($N1978&gt;0,"SOLO FIJO / INTERNET","SIN SERVICIOS"))))</f>
        <v/>
      </c>
      <c r="P1978">
        <f>IF($O1978="WINBACK","Recuperar (winback)",IF($O1978="CONVERGENTE","Upgrade / más líneas",IF($O1978="SOLO MÓVIL","Ofrecer fijo + internet (FLBBTV)",IF($O1978="SOLO FIJO / INTERNET","Ofrecer línea móvil Nextphone","Oferta completa (móvil + fijo + internet)"))))</f>
        <v/>
      </c>
      <c r="Q1978">
        <f>$F1978+$H1978+$L1978</f>
        <v/>
      </c>
      <c r="R1978">
        <f>IFERROR(VLOOKUP($A1978,Registros!$B$2:$G$6000,6,0),IFERROR(VLOOKUP($D1978,Winback!$B$2:$C$300,2,0),""))</f>
        <v/>
      </c>
      <c r="S1978">
        <f>IF($E1978=1,"NP","")&amp;IF($G1978=1,"+MOV","")&amp;IF($I1978=1,"+CS","")&amp;IF($K1978=1,"+WB","")</f>
        <v/>
      </c>
      <c r="T1978">
        <f>$E1978+$G1978+$I1978+$K1978</f>
        <v/>
      </c>
    </row>
    <row r="1979">
      <c r="A1979" t="inlineStr">
        <is>
          <t>359273950000</t>
        </is>
      </c>
      <c r="B1979" t="inlineStr">
        <is>
          <t>35927395</t>
        </is>
      </c>
      <c r="C1979" t="inlineStr">
        <is>
          <t>LEBEA Y ASOCIADOS</t>
        </is>
      </c>
      <c r="D1979" t="inlineStr">
        <is>
          <t>LEBEAYASOCIADOS</t>
        </is>
      </c>
      <c r="E1979">
        <f>IF(COUNTIFS(Registros!$A$2:$A$6000,"NP",Registros!$B$2:$B$6000,$A1979)&gt;0,1,0)</f>
        <v/>
      </c>
      <c r="F1979">
        <f>IF($E1979=1,SUMIFS(Registros!$F$2:$F$6000,Registros!$A$2:$A$6000,"NP",Registros!$B$2:$B$6000,$A1979),0)</f>
        <v/>
      </c>
      <c r="G1979">
        <f>IF(COUNTIFS(Registros!$A$2:$A$6000,"MOV",Registros!$B$2:$B$6000,$A1979)&gt;0,1,0)</f>
        <v/>
      </c>
      <c r="H1979">
        <f>IF($G1979=1,SUMIFS(Registros!$F$2:$F$6000,Registros!$A$2:$A$6000,"MOV",Registros!$B$2:$B$6000,$A1979),0)</f>
        <v/>
      </c>
      <c r="I1979">
        <f>IF(COUNTIFS(Registros!$A$2:$A$6000,"CS",Registros!$B$2:$B$6000,$A1979)&gt;0,1,0)</f>
        <v/>
      </c>
      <c r="J1979">
        <f>IF($I1979=1,SUMIFS(Registros!$I$2:$I$6000,Registros!$A$2:$A$6000,"CS",Registros!$B$2:$B$6000,$A1979),0)</f>
        <v/>
      </c>
      <c r="K1979">
        <f>IF(COUNTIFS(Winback!$K$2:$K$300,$D1979)&gt;0,1,0)</f>
        <v/>
      </c>
      <c r="L1979">
        <f>IF(AND($K1979=1,LEFT($A1979,3)="WB-"),SUMIFS(Winback!$D$2:$D$300,Winback!$K$2:$K$300,$D1979),0)</f>
        <v/>
      </c>
      <c r="M1979">
        <f>IF(OR($E1979=1,$G1979=1,SUMIFS(Registros!$J$2:$J$6000,Registros!$B$2:$B$6000,$A1979)&gt;0),1,0)</f>
        <v/>
      </c>
      <c r="N1979">
        <f>IF($J1979&gt;0,1,IF(COUNTIFS(Registros!$A$2:$A$6000,"CS",Registros!$B$2:$B$6000,$A1979,Registros!$K$2:$K$6000,"&lt;&gt;")&gt;0,1,0))</f>
        <v/>
      </c>
      <c r="O1979">
        <f>IF(AND($K1979=1,$E1979=0,$G1979=0,$I1979=0),"WINBACK",IF(AND($M1979=1,$N1979&gt;0),"CONVERGENTE",IF($M1979=1,"SOLO MÓVIL",IF($N1979&gt;0,"SOLO FIJO / INTERNET","SIN SERVICIOS"))))</f>
        <v/>
      </c>
      <c r="P1979">
        <f>IF($O1979="WINBACK","Recuperar (winback)",IF($O1979="CONVERGENTE","Upgrade / más líneas",IF($O1979="SOLO MÓVIL","Ofrecer fijo + internet (FLBBTV)",IF($O1979="SOLO FIJO / INTERNET","Ofrecer línea móvil Nextphone","Oferta completa (móvil + fijo + internet)"))))</f>
        <v/>
      </c>
      <c r="Q1979">
        <f>$F1979+$H1979+$L1979</f>
        <v/>
      </c>
      <c r="R1979">
        <f>IFERROR(VLOOKUP($A1979,Registros!$B$2:$G$6000,6,0),IFERROR(VLOOKUP($D1979,Winback!$B$2:$C$300,2,0),""))</f>
        <v/>
      </c>
      <c r="S1979">
        <f>IF($E1979=1,"NP","")&amp;IF($G1979=1,"+MOV","")&amp;IF($I1979=1,"+CS","")&amp;IF($K1979=1,"+WB","")</f>
        <v/>
      </c>
      <c r="T1979">
        <f>$E1979+$G1979+$I1979+$K1979</f>
        <v/>
      </c>
    </row>
    <row r="1980">
      <c r="A1980" t="inlineStr">
        <is>
          <t>329544340000</t>
        </is>
      </c>
      <c r="B1980" t="inlineStr">
        <is>
          <t>32954434</t>
        </is>
      </c>
      <c r="C1980" t="inlineStr">
        <is>
          <t>Peopletech S.A</t>
        </is>
      </c>
      <c r="D1980" t="inlineStr">
        <is>
          <t>PEOPLETECHSA</t>
        </is>
      </c>
      <c r="E1980">
        <f>IF(COUNTIFS(Registros!$A$2:$A$6000,"NP",Registros!$B$2:$B$6000,$A1980)&gt;0,1,0)</f>
        <v/>
      </c>
      <c r="F1980">
        <f>IF($E1980=1,SUMIFS(Registros!$F$2:$F$6000,Registros!$A$2:$A$6000,"NP",Registros!$B$2:$B$6000,$A1980),0)</f>
        <v/>
      </c>
      <c r="G1980">
        <f>IF(COUNTIFS(Registros!$A$2:$A$6000,"MOV",Registros!$B$2:$B$6000,$A1980)&gt;0,1,0)</f>
        <v/>
      </c>
      <c r="H1980">
        <f>IF($G1980=1,SUMIFS(Registros!$F$2:$F$6000,Registros!$A$2:$A$6000,"MOV",Registros!$B$2:$B$6000,$A1980),0)</f>
        <v/>
      </c>
      <c r="I1980">
        <f>IF(COUNTIFS(Registros!$A$2:$A$6000,"CS",Registros!$B$2:$B$6000,$A1980)&gt;0,1,0)</f>
        <v/>
      </c>
      <c r="J1980">
        <f>IF($I1980=1,SUMIFS(Registros!$I$2:$I$6000,Registros!$A$2:$A$6000,"CS",Registros!$B$2:$B$6000,$A1980),0)</f>
        <v/>
      </c>
      <c r="K1980">
        <f>IF(COUNTIFS(Winback!$K$2:$K$300,$D1980)&gt;0,1,0)</f>
        <v/>
      </c>
      <c r="L1980">
        <f>IF(AND($K1980=1,LEFT($A1980,3)="WB-"),SUMIFS(Winback!$D$2:$D$300,Winback!$K$2:$K$300,$D1980),0)</f>
        <v/>
      </c>
      <c r="M1980">
        <f>IF(OR($E1980=1,$G1980=1,SUMIFS(Registros!$J$2:$J$6000,Registros!$B$2:$B$6000,$A1980)&gt;0),1,0)</f>
        <v/>
      </c>
      <c r="N1980">
        <f>IF($J1980&gt;0,1,IF(COUNTIFS(Registros!$A$2:$A$6000,"CS",Registros!$B$2:$B$6000,$A1980,Registros!$K$2:$K$6000,"&lt;&gt;")&gt;0,1,0))</f>
        <v/>
      </c>
      <c r="O1980">
        <f>IF(AND($K1980=1,$E1980=0,$G1980=0,$I1980=0),"WINBACK",IF(AND($M1980=1,$N1980&gt;0),"CONVERGENTE",IF($M1980=1,"SOLO MÓVIL",IF($N1980&gt;0,"SOLO FIJO / INTERNET","SIN SERVICIOS"))))</f>
        <v/>
      </c>
      <c r="P1980">
        <f>IF($O1980="WINBACK","Recuperar (winback)",IF($O1980="CONVERGENTE","Upgrade / más líneas",IF($O1980="SOLO MÓVIL","Ofrecer fijo + internet (FLBBTV)",IF($O1980="SOLO FIJO / INTERNET","Ofrecer línea móvil Nextphone","Oferta completa (móvil + fijo + internet)"))))</f>
        <v/>
      </c>
      <c r="Q1980">
        <f>$F1980+$H1980+$L1980</f>
        <v/>
      </c>
      <c r="R1980">
        <f>IFERROR(VLOOKUP($A1980,Registros!$B$2:$G$6000,6,0),IFERROR(VLOOKUP($D1980,Winback!$B$2:$C$300,2,0),""))</f>
        <v/>
      </c>
      <c r="S1980">
        <f>IF($E1980=1,"NP","")&amp;IF($G1980=1,"+MOV","")&amp;IF($I1980=1,"+CS","")&amp;IF($K1980=1,"+WB","")</f>
        <v/>
      </c>
      <c r="T1980">
        <f>$E1980+$G1980+$I1980+$K1980</f>
        <v/>
      </c>
    </row>
    <row r="1981">
      <c r="A1981" t="inlineStr">
        <is>
          <t>321387160100</t>
        </is>
      </c>
      <c r="B1981" t="inlineStr">
        <is>
          <t>32138716</t>
        </is>
      </c>
      <c r="C1981" t="inlineStr">
        <is>
          <t>WATERTECH, INC.</t>
        </is>
      </c>
      <c r="D1981" t="inlineStr">
        <is>
          <t>WATERTECHINC</t>
        </is>
      </c>
      <c r="E1981">
        <f>IF(COUNTIFS(Registros!$A$2:$A$6000,"NP",Registros!$B$2:$B$6000,$A1981)&gt;0,1,0)</f>
        <v/>
      </c>
      <c r="F1981">
        <f>IF($E1981=1,SUMIFS(Registros!$F$2:$F$6000,Registros!$A$2:$A$6000,"NP",Registros!$B$2:$B$6000,$A1981),0)</f>
        <v/>
      </c>
      <c r="G1981">
        <f>IF(COUNTIFS(Registros!$A$2:$A$6000,"MOV",Registros!$B$2:$B$6000,$A1981)&gt;0,1,0)</f>
        <v/>
      </c>
      <c r="H1981">
        <f>IF($G1981=1,SUMIFS(Registros!$F$2:$F$6000,Registros!$A$2:$A$6000,"MOV",Registros!$B$2:$B$6000,$A1981),0)</f>
        <v/>
      </c>
      <c r="I1981">
        <f>IF(COUNTIFS(Registros!$A$2:$A$6000,"CS",Registros!$B$2:$B$6000,$A1981)&gt;0,1,0)</f>
        <v/>
      </c>
      <c r="J1981">
        <f>IF($I1981=1,SUMIFS(Registros!$I$2:$I$6000,Registros!$A$2:$A$6000,"CS",Registros!$B$2:$B$6000,$A1981),0)</f>
        <v/>
      </c>
      <c r="K1981">
        <f>IF(COUNTIFS(Winback!$K$2:$K$300,$D1981)&gt;0,1,0)</f>
        <v/>
      </c>
      <c r="L1981">
        <f>IF(AND($K1981=1,LEFT($A1981,3)="WB-"),SUMIFS(Winback!$D$2:$D$300,Winback!$K$2:$K$300,$D1981),0)</f>
        <v/>
      </c>
      <c r="M1981">
        <f>IF(OR($E1981=1,$G1981=1,SUMIFS(Registros!$J$2:$J$6000,Registros!$B$2:$B$6000,$A1981)&gt;0),1,0)</f>
        <v/>
      </c>
      <c r="N1981">
        <f>IF($J1981&gt;0,1,IF(COUNTIFS(Registros!$A$2:$A$6000,"CS",Registros!$B$2:$B$6000,$A1981,Registros!$K$2:$K$6000,"&lt;&gt;")&gt;0,1,0))</f>
        <v/>
      </c>
      <c r="O1981">
        <f>IF(AND($K1981=1,$E1981=0,$G1981=0,$I1981=0),"WINBACK",IF(AND($M1981=1,$N1981&gt;0),"CONVERGENTE",IF($M1981=1,"SOLO MÓVIL",IF($N1981&gt;0,"SOLO FIJO / INTERNET","SIN SERVICIOS"))))</f>
        <v/>
      </c>
      <c r="P1981">
        <f>IF($O1981="WINBACK","Recuperar (winback)",IF($O1981="CONVERGENTE","Upgrade / más líneas",IF($O1981="SOLO MÓVIL","Ofrecer fijo + internet (FLBBTV)",IF($O1981="SOLO FIJO / INTERNET","Ofrecer línea móvil Nextphone","Oferta completa (móvil + fijo + internet)"))))</f>
        <v/>
      </c>
      <c r="Q1981">
        <f>$F1981+$H1981+$L1981</f>
        <v/>
      </c>
      <c r="R1981">
        <f>IFERROR(VLOOKUP($A1981,Registros!$B$2:$G$6000,6,0),IFERROR(VLOOKUP($D1981,Winback!$B$2:$C$300,2,0),""))</f>
        <v/>
      </c>
      <c r="S1981">
        <f>IF($E1981=1,"NP","")&amp;IF($G1981=1,"+MOV","")&amp;IF($I1981=1,"+CS","")&amp;IF($K1981=1,"+WB","")</f>
        <v/>
      </c>
      <c r="T1981">
        <f>$E1981+$G1981+$I1981+$K1981</f>
        <v/>
      </c>
    </row>
    <row r="1982">
      <c r="A1982" t="inlineStr">
        <is>
          <t>359042280000</t>
        </is>
      </c>
      <c r="B1982" t="inlineStr">
        <is>
          <t>35904228</t>
        </is>
      </c>
      <c r="C1982" t="inlineStr">
        <is>
          <t>BERNABE ALAIN</t>
        </is>
      </c>
      <c r="D1982" t="inlineStr">
        <is>
          <t>BERNABEALAIN</t>
        </is>
      </c>
      <c r="E1982">
        <f>IF(COUNTIFS(Registros!$A$2:$A$6000,"NP",Registros!$B$2:$B$6000,$A1982)&gt;0,1,0)</f>
        <v/>
      </c>
      <c r="F1982">
        <f>IF($E1982=1,SUMIFS(Registros!$F$2:$F$6000,Registros!$A$2:$A$6000,"NP",Registros!$B$2:$B$6000,$A1982),0)</f>
        <v/>
      </c>
      <c r="G1982">
        <f>IF(COUNTIFS(Registros!$A$2:$A$6000,"MOV",Registros!$B$2:$B$6000,$A1982)&gt;0,1,0)</f>
        <v/>
      </c>
      <c r="H1982">
        <f>IF($G1982=1,SUMIFS(Registros!$F$2:$F$6000,Registros!$A$2:$A$6000,"MOV",Registros!$B$2:$B$6000,$A1982),0)</f>
        <v/>
      </c>
      <c r="I1982">
        <f>IF(COUNTIFS(Registros!$A$2:$A$6000,"CS",Registros!$B$2:$B$6000,$A1982)&gt;0,1,0)</f>
        <v/>
      </c>
      <c r="J1982">
        <f>IF($I1982=1,SUMIFS(Registros!$I$2:$I$6000,Registros!$A$2:$A$6000,"CS",Registros!$B$2:$B$6000,$A1982),0)</f>
        <v/>
      </c>
      <c r="K1982">
        <f>IF(COUNTIFS(Winback!$K$2:$K$300,$D1982)&gt;0,1,0)</f>
        <v/>
      </c>
      <c r="L1982">
        <f>IF(AND($K1982=1,LEFT($A1982,3)="WB-"),SUMIFS(Winback!$D$2:$D$300,Winback!$K$2:$K$300,$D1982),0)</f>
        <v/>
      </c>
      <c r="M1982">
        <f>IF(OR($E1982=1,$G1982=1,SUMIFS(Registros!$J$2:$J$6000,Registros!$B$2:$B$6000,$A1982)&gt;0),1,0)</f>
        <v/>
      </c>
      <c r="N1982">
        <f>IF($J1982&gt;0,1,IF(COUNTIFS(Registros!$A$2:$A$6000,"CS",Registros!$B$2:$B$6000,$A1982,Registros!$K$2:$K$6000,"&lt;&gt;")&gt;0,1,0))</f>
        <v/>
      </c>
      <c r="O1982">
        <f>IF(AND($K1982=1,$E1982=0,$G1982=0,$I1982=0),"WINBACK",IF(AND($M1982=1,$N1982&gt;0),"CONVERGENTE",IF($M1982=1,"SOLO MÓVIL",IF($N1982&gt;0,"SOLO FIJO / INTERNET","SIN SERVICIOS"))))</f>
        <v/>
      </c>
      <c r="P1982">
        <f>IF($O1982="WINBACK","Recuperar (winback)",IF($O1982="CONVERGENTE","Upgrade / más líneas",IF($O1982="SOLO MÓVIL","Ofrecer fijo + internet (FLBBTV)",IF($O1982="SOLO FIJO / INTERNET","Ofrecer línea móvil Nextphone","Oferta completa (móvil + fijo + internet)"))))</f>
        <v/>
      </c>
      <c r="Q1982">
        <f>$F1982+$H1982+$L1982</f>
        <v/>
      </c>
      <c r="R1982">
        <f>IFERROR(VLOOKUP($A1982,Registros!$B$2:$G$6000,6,0),IFERROR(VLOOKUP($D1982,Winback!$B$2:$C$300,2,0),""))</f>
        <v/>
      </c>
      <c r="S1982">
        <f>IF($E1982=1,"NP","")&amp;IF($G1982=1,"+MOV","")&amp;IF($I1982=1,"+CS","")&amp;IF($K1982=1,"+WB","")</f>
        <v/>
      </c>
      <c r="T1982">
        <f>$E1982+$G1982+$I1982+$K1982</f>
        <v/>
      </c>
    </row>
    <row r="1983">
      <c r="A1983" t="inlineStr">
        <is>
          <t>323300090000</t>
        </is>
      </c>
      <c r="B1983" t="inlineStr">
        <is>
          <t>32330009</t>
        </is>
      </c>
      <c r="C1983" t="inlineStr">
        <is>
          <t>Doreda S A</t>
        </is>
      </c>
      <c r="D1983" t="inlineStr">
        <is>
          <t>DOREDASA</t>
        </is>
      </c>
      <c r="E1983">
        <f>IF(COUNTIFS(Registros!$A$2:$A$6000,"NP",Registros!$B$2:$B$6000,$A1983)&gt;0,1,0)</f>
        <v/>
      </c>
      <c r="F1983">
        <f>IF($E1983=1,SUMIFS(Registros!$F$2:$F$6000,Registros!$A$2:$A$6000,"NP",Registros!$B$2:$B$6000,$A1983),0)</f>
        <v/>
      </c>
      <c r="G1983">
        <f>IF(COUNTIFS(Registros!$A$2:$A$6000,"MOV",Registros!$B$2:$B$6000,$A1983)&gt;0,1,0)</f>
        <v/>
      </c>
      <c r="H1983">
        <f>IF($G1983=1,SUMIFS(Registros!$F$2:$F$6000,Registros!$A$2:$A$6000,"MOV",Registros!$B$2:$B$6000,$A1983),0)</f>
        <v/>
      </c>
      <c r="I1983">
        <f>IF(COUNTIFS(Registros!$A$2:$A$6000,"CS",Registros!$B$2:$B$6000,$A1983)&gt;0,1,0)</f>
        <v/>
      </c>
      <c r="J1983">
        <f>IF($I1983=1,SUMIFS(Registros!$I$2:$I$6000,Registros!$A$2:$A$6000,"CS",Registros!$B$2:$B$6000,$A1983),0)</f>
        <v/>
      </c>
      <c r="K1983">
        <f>IF(COUNTIFS(Winback!$K$2:$K$300,$D1983)&gt;0,1,0)</f>
        <v/>
      </c>
      <c r="L1983">
        <f>IF(AND($K1983=1,LEFT($A1983,3)="WB-"),SUMIFS(Winback!$D$2:$D$300,Winback!$K$2:$K$300,$D1983),0)</f>
        <v/>
      </c>
      <c r="M1983">
        <f>IF(OR($E1983=1,$G1983=1,SUMIFS(Registros!$J$2:$J$6000,Registros!$B$2:$B$6000,$A1983)&gt;0),1,0)</f>
        <v/>
      </c>
      <c r="N1983">
        <f>IF($J1983&gt;0,1,IF(COUNTIFS(Registros!$A$2:$A$6000,"CS",Registros!$B$2:$B$6000,$A1983,Registros!$K$2:$K$6000,"&lt;&gt;")&gt;0,1,0))</f>
        <v/>
      </c>
      <c r="O1983">
        <f>IF(AND($K1983=1,$E1983=0,$G1983=0,$I1983=0),"WINBACK",IF(AND($M1983=1,$N1983&gt;0),"CONVERGENTE",IF($M1983=1,"SOLO MÓVIL",IF($N1983&gt;0,"SOLO FIJO / INTERNET","SIN SERVICIOS"))))</f>
        <v/>
      </c>
      <c r="P1983">
        <f>IF($O1983="WINBACK","Recuperar (winback)",IF($O1983="CONVERGENTE","Upgrade / más líneas",IF($O1983="SOLO MÓVIL","Ofrecer fijo + internet (FLBBTV)",IF($O1983="SOLO FIJO / INTERNET","Ofrecer línea móvil Nextphone","Oferta completa (móvil + fijo + internet)"))))</f>
        <v/>
      </c>
      <c r="Q1983">
        <f>$F1983+$H1983+$L1983</f>
        <v/>
      </c>
      <c r="R1983">
        <f>IFERROR(VLOOKUP($A1983,Registros!$B$2:$G$6000,6,0),IFERROR(VLOOKUP($D1983,Winback!$B$2:$C$300,2,0),""))</f>
        <v/>
      </c>
      <c r="S1983">
        <f>IF($E1983=1,"NP","")&amp;IF($G1983=1,"+MOV","")&amp;IF($I1983=1,"+CS","")&amp;IF($K1983=1,"+WB","")</f>
        <v/>
      </c>
      <c r="T1983">
        <f>$E1983+$G1983+$I1983+$K1983</f>
        <v/>
      </c>
    </row>
    <row r="1984">
      <c r="A1984" t="inlineStr">
        <is>
          <t>322180950000</t>
        </is>
      </c>
      <c r="B1984" t="inlineStr">
        <is>
          <t>32218095</t>
        </is>
      </c>
      <c r="C1984" t="inlineStr">
        <is>
          <t>INVERSIONES G</t>
        </is>
      </c>
      <c r="D1984" t="inlineStr">
        <is>
          <t>INVERSIONESG</t>
        </is>
      </c>
      <c r="E1984">
        <f>IF(COUNTIFS(Registros!$A$2:$A$6000,"NP",Registros!$B$2:$B$6000,$A1984)&gt;0,1,0)</f>
        <v/>
      </c>
      <c r="F1984">
        <f>IF($E1984=1,SUMIFS(Registros!$F$2:$F$6000,Registros!$A$2:$A$6000,"NP",Registros!$B$2:$B$6000,$A1984),0)</f>
        <v/>
      </c>
      <c r="G1984">
        <f>IF(COUNTIFS(Registros!$A$2:$A$6000,"MOV",Registros!$B$2:$B$6000,$A1984)&gt;0,1,0)</f>
        <v/>
      </c>
      <c r="H1984">
        <f>IF($G1984=1,SUMIFS(Registros!$F$2:$F$6000,Registros!$A$2:$A$6000,"MOV",Registros!$B$2:$B$6000,$A1984),0)</f>
        <v/>
      </c>
      <c r="I1984">
        <f>IF(COUNTIFS(Registros!$A$2:$A$6000,"CS",Registros!$B$2:$B$6000,$A1984)&gt;0,1,0)</f>
        <v/>
      </c>
      <c r="J1984">
        <f>IF($I1984=1,SUMIFS(Registros!$I$2:$I$6000,Registros!$A$2:$A$6000,"CS",Registros!$B$2:$B$6000,$A1984),0)</f>
        <v/>
      </c>
      <c r="K1984">
        <f>IF(COUNTIFS(Winback!$K$2:$K$300,$D1984)&gt;0,1,0)</f>
        <v/>
      </c>
      <c r="L1984">
        <f>IF(AND($K1984=1,LEFT($A1984,3)="WB-"),SUMIFS(Winback!$D$2:$D$300,Winback!$K$2:$K$300,$D1984),0)</f>
        <v/>
      </c>
      <c r="M1984">
        <f>IF(OR($E1984=1,$G1984=1,SUMIFS(Registros!$J$2:$J$6000,Registros!$B$2:$B$6000,$A1984)&gt;0),1,0)</f>
        <v/>
      </c>
      <c r="N1984">
        <f>IF($J1984&gt;0,1,IF(COUNTIFS(Registros!$A$2:$A$6000,"CS",Registros!$B$2:$B$6000,$A1984,Registros!$K$2:$K$6000,"&lt;&gt;")&gt;0,1,0))</f>
        <v/>
      </c>
      <c r="O1984">
        <f>IF(AND($K1984=1,$E1984=0,$G1984=0,$I1984=0),"WINBACK",IF(AND($M1984=1,$N1984&gt;0),"CONVERGENTE",IF($M1984=1,"SOLO MÓVIL",IF($N1984&gt;0,"SOLO FIJO / INTERNET","SIN SERVICIOS"))))</f>
        <v/>
      </c>
      <c r="P1984">
        <f>IF($O1984="WINBACK","Recuperar (winback)",IF($O1984="CONVERGENTE","Upgrade / más líneas",IF($O1984="SOLO MÓVIL","Ofrecer fijo + internet (FLBBTV)",IF($O1984="SOLO FIJO / INTERNET","Ofrecer línea móvil Nextphone","Oferta completa (móvil + fijo + internet)"))))</f>
        <v/>
      </c>
      <c r="Q1984">
        <f>$F1984+$H1984+$L1984</f>
        <v/>
      </c>
      <c r="R1984">
        <f>IFERROR(VLOOKUP($A1984,Registros!$B$2:$G$6000,6,0),IFERROR(VLOOKUP($D1984,Winback!$B$2:$C$300,2,0),""))</f>
        <v/>
      </c>
      <c r="S1984">
        <f>IF($E1984=1,"NP","")&amp;IF($G1984=1,"+MOV","")&amp;IF($I1984=1,"+CS","")&amp;IF($K1984=1,"+WB","")</f>
        <v/>
      </c>
      <c r="T1984">
        <f>$E1984+$G1984+$I1984+$K1984</f>
        <v/>
      </c>
    </row>
    <row r="1985">
      <c r="A1985" t="inlineStr">
        <is>
          <t>323709120000</t>
        </is>
      </c>
      <c r="B1985" t="inlineStr">
        <is>
          <t>32370912</t>
        </is>
      </c>
      <c r="C1985" t="inlineStr">
        <is>
          <t>KEMIPA INVEST</t>
        </is>
      </c>
      <c r="D1985" t="inlineStr">
        <is>
          <t>KEMIPAINVEST</t>
        </is>
      </c>
      <c r="E1985">
        <f>IF(COUNTIFS(Registros!$A$2:$A$6000,"NP",Registros!$B$2:$B$6000,$A1985)&gt;0,1,0)</f>
        <v/>
      </c>
      <c r="F1985">
        <f>IF($E1985=1,SUMIFS(Registros!$F$2:$F$6000,Registros!$A$2:$A$6000,"NP",Registros!$B$2:$B$6000,$A1985),0)</f>
        <v/>
      </c>
      <c r="G1985">
        <f>IF(COUNTIFS(Registros!$A$2:$A$6000,"MOV",Registros!$B$2:$B$6000,$A1985)&gt;0,1,0)</f>
        <v/>
      </c>
      <c r="H1985">
        <f>IF($G1985=1,SUMIFS(Registros!$F$2:$F$6000,Registros!$A$2:$A$6000,"MOV",Registros!$B$2:$B$6000,$A1985),0)</f>
        <v/>
      </c>
      <c r="I1985">
        <f>IF(COUNTIFS(Registros!$A$2:$A$6000,"CS",Registros!$B$2:$B$6000,$A1985)&gt;0,1,0)</f>
        <v/>
      </c>
      <c r="J1985">
        <f>IF($I1985=1,SUMIFS(Registros!$I$2:$I$6000,Registros!$A$2:$A$6000,"CS",Registros!$B$2:$B$6000,$A1985),0)</f>
        <v/>
      </c>
      <c r="K1985">
        <f>IF(COUNTIFS(Winback!$K$2:$K$300,$D1985)&gt;0,1,0)</f>
        <v/>
      </c>
      <c r="L1985">
        <f>IF(AND($K1985=1,LEFT($A1985,3)="WB-"),SUMIFS(Winback!$D$2:$D$300,Winback!$K$2:$K$300,$D1985),0)</f>
        <v/>
      </c>
      <c r="M1985">
        <f>IF(OR($E1985=1,$G1985=1,SUMIFS(Registros!$J$2:$J$6000,Registros!$B$2:$B$6000,$A1985)&gt;0),1,0)</f>
        <v/>
      </c>
      <c r="N1985">
        <f>IF($J1985&gt;0,1,IF(COUNTIFS(Registros!$A$2:$A$6000,"CS",Registros!$B$2:$B$6000,$A1985,Registros!$K$2:$K$6000,"&lt;&gt;")&gt;0,1,0))</f>
        <v/>
      </c>
      <c r="O1985">
        <f>IF(AND($K1985=1,$E1985=0,$G1985=0,$I1985=0),"WINBACK",IF(AND($M1985=1,$N1985&gt;0),"CONVERGENTE",IF($M1985=1,"SOLO MÓVIL",IF($N1985&gt;0,"SOLO FIJO / INTERNET","SIN SERVICIOS"))))</f>
        <v/>
      </c>
      <c r="P1985">
        <f>IF($O1985="WINBACK","Recuperar (winback)",IF($O1985="CONVERGENTE","Upgrade / más líneas",IF($O1985="SOLO MÓVIL","Ofrecer fijo + internet (FLBBTV)",IF($O1985="SOLO FIJO / INTERNET","Ofrecer línea móvil Nextphone","Oferta completa (móvil + fijo + internet)"))))</f>
        <v/>
      </c>
      <c r="Q1985">
        <f>$F1985+$H1985+$L1985</f>
        <v/>
      </c>
      <c r="R1985">
        <f>IFERROR(VLOOKUP($A1985,Registros!$B$2:$G$6000,6,0),IFERROR(VLOOKUP($D1985,Winback!$B$2:$C$300,2,0),""))</f>
        <v/>
      </c>
      <c r="S1985">
        <f>IF($E1985=1,"NP","")&amp;IF($G1985=1,"+MOV","")&amp;IF($I1985=1,"+CS","")&amp;IF($K1985=1,"+WB","")</f>
        <v/>
      </c>
      <c r="T1985">
        <f>$E1985+$G1985+$I1985+$K1985</f>
        <v/>
      </c>
    </row>
    <row r="1986">
      <c r="A1986" t="inlineStr">
        <is>
          <t>322197330100</t>
        </is>
      </c>
      <c r="B1986" t="inlineStr">
        <is>
          <t>32219733</t>
        </is>
      </c>
      <c r="C1986" t="inlineStr">
        <is>
          <t>JOSE MENA</t>
        </is>
      </c>
      <c r="D1986" t="inlineStr">
        <is>
          <t>JOSEMENA</t>
        </is>
      </c>
      <c r="E1986">
        <f>IF(COUNTIFS(Registros!$A$2:$A$6000,"NP",Registros!$B$2:$B$6000,$A1986)&gt;0,1,0)</f>
        <v/>
      </c>
      <c r="F1986">
        <f>IF($E1986=1,SUMIFS(Registros!$F$2:$F$6000,Registros!$A$2:$A$6000,"NP",Registros!$B$2:$B$6000,$A1986),0)</f>
        <v/>
      </c>
      <c r="G1986">
        <f>IF(COUNTIFS(Registros!$A$2:$A$6000,"MOV",Registros!$B$2:$B$6000,$A1986)&gt;0,1,0)</f>
        <v/>
      </c>
      <c r="H1986">
        <f>IF($G1986=1,SUMIFS(Registros!$F$2:$F$6000,Registros!$A$2:$A$6000,"MOV",Registros!$B$2:$B$6000,$A1986),0)</f>
        <v/>
      </c>
      <c r="I1986">
        <f>IF(COUNTIFS(Registros!$A$2:$A$6000,"CS",Registros!$B$2:$B$6000,$A1986)&gt;0,1,0)</f>
        <v/>
      </c>
      <c r="J1986">
        <f>IF($I1986=1,SUMIFS(Registros!$I$2:$I$6000,Registros!$A$2:$A$6000,"CS",Registros!$B$2:$B$6000,$A1986),0)</f>
        <v/>
      </c>
      <c r="K1986">
        <f>IF(COUNTIFS(Winback!$K$2:$K$300,$D1986)&gt;0,1,0)</f>
        <v/>
      </c>
      <c r="L1986">
        <f>IF(AND($K1986=1,LEFT($A1986,3)="WB-"),SUMIFS(Winback!$D$2:$D$300,Winback!$K$2:$K$300,$D1986),0)</f>
        <v/>
      </c>
      <c r="M1986">
        <f>IF(OR($E1986=1,$G1986=1,SUMIFS(Registros!$J$2:$J$6000,Registros!$B$2:$B$6000,$A1986)&gt;0),1,0)</f>
        <v/>
      </c>
      <c r="N1986">
        <f>IF($J1986&gt;0,1,IF(COUNTIFS(Registros!$A$2:$A$6000,"CS",Registros!$B$2:$B$6000,$A1986,Registros!$K$2:$K$6000,"&lt;&gt;")&gt;0,1,0))</f>
        <v/>
      </c>
      <c r="O1986">
        <f>IF(AND($K1986=1,$E1986=0,$G1986=0,$I1986=0),"WINBACK",IF(AND($M1986=1,$N1986&gt;0),"CONVERGENTE",IF($M1986=1,"SOLO MÓVIL",IF($N1986&gt;0,"SOLO FIJO / INTERNET","SIN SERVICIOS"))))</f>
        <v/>
      </c>
      <c r="P1986">
        <f>IF($O1986="WINBACK","Recuperar (winback)",IF($O1986="CONVERGENTE","Upgrade / más líneas",IF($O1986="SOLO MÓVIL","Ofrecer fijo + internet (FLBBTV)",IF($O1986="SOLO FIJO / INTERNET","Ofrecer línea móvil Nextphone","Oferta completa (móvil + fijo + internet)"))))</f>
        <v/>
      </c>
      <c r="Q1986">
        <f>$F1986+$H1986+$L1986</f>
        <v/>
      </c>
      <c r="R1986">
        <f>IFERROR(VLOOKUP($A1986,Registros!$B$2:$G$6000,6,0),IFERROR(VLOOKUP($D1986,Winback!$B$2:$C$300,2,0),""))</f>
        <v/>
      </c>
      <c r="S1986">
        <f>IF($E1986=1,"NP","")&amp;IF($G1986=1,"+MOV","")&amp;IF($I1986=1,"+CS","")&amp;IF($K1986=1,"+WB","")</f>
        <v/>
      </c>
      <c r="T1986">
        <f>$E1986+$G1986+$I1986+$K1986</f>
        <v/>
      </c>
    </row>
    <row r="1987">
      <c r="A1987" t="inlineStr">
        <is>
          <t>322443640000</t>
        </is>
      </c>
      <c r="B1987" t="inlineStr">
        <is>
          <t>32244364</t>
        </is>
      </c>
      <c r="C1987" t="inlineStr">
        <is>
          <t>Ganaderia El</t>
        </is>
      </c>
      <c r="D1987" t="inlineStr">
        <is>
          <t>GANADERIAEL</t>
        </is>
      </c>
      <c r="E1987">
        <f>IF(COUNTIFS(Registros!$A$2:$A$6000,"NP",Registros!$B$2:$B$6000,$A1987)&gt;0,1,0)</f>
        <v/>
      </c>
      <c r="F1987">
        <f>IF($E1987=1,SUMIFS(Registros!$F$2:$F$6000,Registros!$A$2:$A$6000,"NP",Registros!$B$2:$B$6000,$A1987),0)</f>
        <v/>
      </c>
      <c r="G1987">
        <f>IF(COUNTIFS(Registros!$A$2:$A$6000,"MOV",Registros!$B$2:$B$6000,$A1987)&gt;0,1,0)</f>
        <v/>
      </c>
      <c r="H1987">
        <f>IF($G1987=1,SUMIFS(Registros!$F$2:$F$6000,Registros!$A$2:$A$6000,"MOV",Registros!$B$2:$B$6000,$A1987),0)</f>
        <v/>
      </c>
      <c r="I1987">
        <f>IF(COUNTIFS(Registros!$A$2:$A$6000,"CS",Registros!$B$2:$B$6000,$A1987)&gt;0,1,0)</f>
        <v/>
      </c>
      <c r="J1987">
        <f>IF($I1987=1,SUMIFS(Registros!$I$2:$I$6000,Registros!$A$2:$A$6000,"CS",Registros!$B$2:$B$6000,$A1987),0)</f>
        <v/>
      </c>
      <c r="K1987">
        <f>IF(COUNTIFS(Winback!$K$2:$K$300,$D1987)&gt;0,1,0)</f>
        <v/>
      </c>
      <c r="L1987">
        <f>IF(AND($K1987=1,LEFT($A1987,3)="WB-"),SUMIFS(Winback!$D$2:$D$300,Winback!$K$2:$K$300,$D1987),0)</f>
        <v/>
      </c>
      <c r="M1987">
        <f>IF(OR($E1987=1,$G1987=1,SUMIFS(Registros!$J$2:$J$6000,Registros!$B$2:$B$6000,$A1987)&gt;0),1,0)</f>
        <v/>
      </c>
      <c r="N1987">
        <f>IF($J1987&gt;0,1,IF(COUNTIFS(Registros!$A$2:$A$6000,"CS",Registros!$B$2:$B$6000,$A1987,Registros!$K$2:$K$6000,"&lt;&gt;")&gt;0,1,0))</f>
        <v/>
      </c>
      <c r="O1987">
        <f>IF(AND($K1987=1,$E1987=0,$G1987=0,$I1987=0),"WINBACK",IF(AND($M1987=1,$N1987&gt;0),"CONVERGENTE",IF($M1987=1,"SOLO MÓVIL",IF($N1987&gt;0,"SOLO FIJO / INTERNET","SIN SERVICIOS"))))</f>
        <v/>
      </c>
      <c r="P1987">
        <f>IF($O1987="WINBACK","Recuperar (winback)",IF($O1987="CONVERGENTE","Upgrade / más líneas",IF($O1987="SOLO MÓVIL","Ofrecer fijo + internet (FLBBTV)",IF($O1987="SOLO FIJO / INTERNET","Ofrecer línea móvil Nextphone","Oferta completa (móvil + fijo + internet)"))))</f>
        <v/>
      </c>
      <c r="Q1987">
        <f>$F1987+$H1987+$L1987</f>
        <v/>
      </c>
      <c r="R1987">
        <f>IFERROR(VLOOKUP($A1987,Registros!$B$2:$G$6000,6,0),IFERROR(VLOOKUP($D1987,Winback!$B$2:$C$300,2,0),""))</f>
        <v/>
      </c>
      <c r="S1987">
        <f>IF($E1987=1,"NP","")&amp;IF($G1987=1,"+MOV","")&amp;IF($I1987=1,"+CS","")&amp;IF($K1987=1,"+WB","")</f>
        <v/>
      </c>
      <c r="T1987">
        <f>$E1987+$G1987+$I1987+$K1987</f>
        <v/>
      </c>
    </row>
    <row r="1988">
      <c r="A1988" t="inlineStr">
        <is>
          <t>312226080000</t>
        </is>
      </c>
      <c r="B1988" t="inlineStr">
        <is>
          <t>31222608</t>
        </is>
      </c>
      <c r="C1988" t="inlineStr">
        <is>
          <t>MARTUCCI &amp; MARTUCCI</t>
        </is>
      </c>
      <c r="D1988" t="inlineStr">
        <is>
          <t>MARTUCCIMARTUCCI</t>
        </is>
      </c>
      <c r="E1988">
        <f>IF(COUNTIFS(Registros!$A$2:$A$6000,"NP",Registros!$B$2:$B$6000,$A1988)&gt;0,1,0)</f>
        <v/>
      </c>
      <c r="F1988">
        <f>IF($E1988=1,SUMIFS(Registros!$F$2:$F$6000,Registros!$A$2:$A$6000,"NP",Registros!$B$2:$B$6000,$A1988),0)</f>
        <v/>
      </c>
      <c r="G1988">
        <f>IF(COUNTIFS(Registros!$A$2:$A$6000,"MOV",Registros!$B$2:$B$6000,$A1988)&gt;0,1,0)</f>
        <v/>
      </c>
      <c r="H1988">
        <f>IF($G1988=1,SUMIFS(Registros!$F$2:$F$6000,Registros!$A$2:$A$6000,"MOV",Registros!$B$2:$B$6000,$A1988),0)</f>
        <v/>
      </c>
      <c r="I1988">
        <f>IF(COUNTIFS(Registros!$A$2:$A$6000,"CS",Registros!$B$2:$B$6000,$A1988)&gt;0,1,0)</f>
        <v/>
      </c>
      <c r="J1988">
        <f>IF($I1988=1,SUMIFS(Registros!$I$2:$I$6000,Registros!$A$2:$A$6000,"CS",Registros!$B$2:$B$6000,$A1988),0)</f>
        <v/>
      </c>
      <c r="K1988">
        <f>IF(COUNTIFS(Winback!$K$2:$K$300,$D1988)&gt;0,1,0)</f>
        <v/>
      </c>
      <c r="L1988">
        <f>IF(AND($K1988=1,LEFT($A1988,3)="WB-"),SUMIFS(Winback!$D$2:$D$300,Winback!$K$2:$K$300,$D1988),0)</f>
        <v/>
      </c>
      <c r="M1988">
        <f>IF(OR($E1988=1,$G1988=1,SUMIFS(Registros!$J$2:$J$6000,Registros!$B$2:$B$6000,$A1988)&gt;0),1,0)</f>
        <v/>
      </c>
      <c r="N1988">
        <f>IF($J1988&gt;0,1,IF(COUNTIFS(Registros!$A$2:$A$6000,"CS",Registros!$B$2:$B$6000,$A1988,Registros!$K$2:$K$6000,"&lt;&gt;")&gt;0,1,0))</f>
        <v/>
      </c>
      <c r="O1988">
        <f>IF(AND($K1988=1,$E1988=0,$G1988=0,$I1988=0),"WINBACK",IF(AND($M1988=1,$N1988&gt;0),"CONVERGENTE",IF($M1988=1,"SOLO MÓVIL",IF($N1988&gt;0,"SOLO FIJO / INTERNET","SIN SERVICIOS"))))</f>
        <v/>
      </c>
      <c r="P1988">
        <f>IF($O1988="WINBACK","Recuperar (winback)",IF($O1988="CONVERGENTE","Upgrade / más líneas",IF($O1988="SOLO MÓVIL","Ofrecer fijo + internet (FLBBTV)",IF($O1988="SOLO FIJO / INTERNET","Ofrecer línea móvil Nextphone","Oferta completa (móvil + fijo + internet)"))))</f>
        <v/>
      </c>
      <c r="Q1988">
        <f>$F1988+$H1988+$L1988</f>
        <v/>
      </c>
      <c r="R1988">
        <f>IFERROR(VLOOKUP($A1988,Registros!$B$2:$G$6000,6,0),IFERROR(VLOOKUP($D1988,Winback!$B$2:$C$300,2,0),""))</f>
        <v/>
      </c>
      <c r="S1988">
        <f>IF($E1988=1,"NP","")&amp;IF($G1988=1,"+MOV","")&amp;IF($I1988=1,"+CS","")&amp;IF($K1988=1,"+WB","")</f>
        <v/>
      </c>
      <c r="T1988">
        <f>$E1988+$G1988+$I1988+$K1988</f>
        <v/>
      </c>
    </row>
    <row r="1989">
      <c r="A1989" t="inlineStr">
        <is>
          <t>312235870000</t>
        </is>
      </c>
      <c r="B1989" t="inlineStr">
        <is>
          <t>31223587</t>
        </is>
      </c>
      <c r="C1989" t="inlineStr">
        <is>
          <t>NOVEDADES ELIA, S.A. -</t>
        </is>
      </c>
      <c r="D1989" t="inlineStr">
        <is>
          <t>NOVEDADESELIASA</t>
        </is>
      </c>
      <c r="E1989">
        <f>IF(COUNTIFS(Registros!$A$2:$A$6000,"NP",Registros!$B$2:$B$6000,$A1989)&gt;0,1,0)</f>
        <v/>
      </c>
      <c r="F1989">
        <f>IF($E1989=1,SUMIFS(Registros!$F$2:$F$6000,Registros!$A$2:$A$6000,"NP",Registros!$B$2:$B$6000,$A1989),0)</f>
        <v/>
      </c>
      <c r="G1989">
        <f>IF(COUNTIFS(Registros!$A$2:$A$6000,"MOV",Registros!$B$2:$B$6000,$A1989)&gt;0,1,0)</f>
        <v/>
      </c>
      <c r="H1989">
        <f>IF($G1989=1,SUMIFS(Registros!$F$2:$F$6000,Registros!$A$2:$A$6000,"MOV",Registros!$B$2:$B$6000,$A1989),0)</f>
        <v/>
      </c>
      <c r="I1989">
        <f>IF(COUNTIFS(Registros!$A$2:$A$6000,"CS",Registros!$B$2:$B$6000,$A1989)&gt;0,1,0)</f>
        <v/>
      </c>
      <c r="J1989">
        <f>IF($I1989=1,SUMIFS(Registros!$I$2:$I$6000,Registros!$A$2:$A$6000,"CS",Registros!$B$2:$B$6000,$A1989),0)</f>
        <v/>
      </c>
      <c r="K1989">
        <f>IF(COUNTIFS(Winback!$K$2:$K$300,$D1989)&gt;0,1,0)</f>
        <v/>
      </c>
      <c r="L1989">
        <f>IF(AND($K1989=1,LEFT($A1989,3)="WB-"),SUMIFS(Winback!$D$2:$D$300,Winback!$K$2:$K$300,$D1989),0)</f>
        <v/>
      </c>
      <c r="M1989">
        <f>IF(OR($E1989=1,$G1989=1,SUMIFS(Registros!$J$2:$J$6000,Registros!$B$2:$B$6000,$A1989)&gt;0),1,0)</f>
        <v/>
      </c>
      <c r="N1989">
        <f>IF($J1989&gt;0,1,IF(COUNTIFS(Registros!$A$2:$A$6000,"CS",Registros!$B$2:$B$6000,$A1989,Registros!$K$2:$K$6000,"&lt;&gt;")&gt;0,1,0))</f>
        <v/>
      </c>
      <c r="O1989">
        <f>IF(AND($K1989=1,$E1989=0,$G1989=0,$I1989=0),"WINBACK",IF(AND($M1989=1,$N1989&gt;0),"CONVERGENTE",IF($M1989=1,"SOLO MÓVIL",IF($N1989&gt;0,"SOLO FIJO / INTERNET","SIN SERVICIOS"))))</f>
        <v/>
      </c>
      <c r="P1989">
        <f>IF($O1989="WINBACK","Recuperar (winback)",IF($O1989="CONVERGENTE","Upgrade / más líneas",IF($O1989="SOLO MÓVIL","Ofrecer fijo + internet (FLBBTV)",IF($O1989="SOLO FIJO / INTERNET","Ofrecer línea móvil Nextphone","Oferta completa (móvil + fijo + internet)"))))</f>
        <v/>
      </c>
      <c r="Q1989">
        <f>$F1989+$H1989+$L1989</f>
        <v/>
      </c>
      <c r="R1989">
        <f>IFERROR(VLOOKUP($A1989,Registros!$B$2:$G$6000,6,0),IFERROR(VLOOKUP($D1989,Winback!$B$2:$C$300,2,0),""))</f>
        <v/>
      </c>
      <c r="S1989">
        <f>IF($E1989=1,"NP","")&amp;IF($G1989=1,"+MOV","")&amp;IF($I1989=1,"+CS","")&amp;IF($K1989=1,"+WB","")</f>
        <v/>
      </c>
      <c r="T1989">
        <f>$E1989+$G1989+$I1989+$K1989</f>
        <v/>
      </c>
    </row>
    <row r="1990">
      <c r="A1990" t="inlineStr">
        <is>
          <t>321523460100</t>
        </is>
      </c>
      <c r="B1990" t="inlineStr">
        <is>
          <t>32152346</t>
        </is>
      </c>
      <c r="C1990" t="inlineStr">
        <is>
          <t>CENTRO DE PINTURAS OMAR</t>
        </is>
      </c>
      <c r="D1990" t="inlineStr">
        <is>
          <t>CENTRODEPINTURASOMAR</t>
        </is>
      </c>
      <c r="E1990">
        <f>IF(COUNTIFS(Registros!$A$2:$A$6000,"NP",Registros!$B$2:$B$6000,$A1990)&gt;0,1,0)</f>
        <v/>
      </c>
      <c r="F1990">
        <f>IF($E1990=1,SUMIFS(Registros!$F$2:$F$6000,Registros!$A$2:$A$6000,"NP",Registros!$B$2:$B$6000,$A1990),0)</f>
        <v/>
      </c>
      <c r="G1990">
        <f>IF(COUNTIFS(Registros!$A$2:$A$6000,"MOV",Registros!$B$2:$B$6000,$A1990)&gt;0,1,0)</f>
        <v/>
      </c>
      <c r="H1990">
        <f>IF($G1990=1,SUMIFS(Registros!$F$2:$F$6000,Registros!$A$2:$A$6000,"MOV",Registros!$B$2:$B$6000,$A1990),0)</f>
        <v/>
      </c>
      <c r="I1990">
        <f>IF(COUNTIFS(Registros!$A$2:$A$6000,"CS",Registros!$B$2:$B$6000,$A1990)&gt;0,1,0)</f>
        <v/>
      </c>
      <c r="J1990">
        <f>IF($I1990=1,SUMIFS(Registros!$I$2:$I$6000,Registros!$A$2:$A$6000,"CS",Registros!$B$2:$B$6000,$A1990),0)</f>
        <v/>
      </c>
      <c r="K1990">
        <f>IF(COUNTIFS(Winback!$K$2:$K$300,$D1990)&gt;0,1,0)</f>
        <v/>
      </c>
      <c r="L1990">
        <f>IF(AND($K1990=1,LEFT($A1990,3)="WB-"),SUMIFS(Winback!$D$2:$D$300,Winback!$K$2:$K$300,$D1990),0)</f>
        <v/>
      </c>
      <c r="M1990">
        <f>IF(OR($E1990=1,$G1990=1,SUMIFS(Registros!$J$2:$J$6000,Registros!$B$2:$B$6000,$A1990)&gt;0),1,0)</f>
        <v/>
      </c>
      <c r="N1990">
        <f>IF($J1990&gt;0,1,IF(COUNTIFS(Registros!$A$2:$A$6000,"CS",Registros!$B$2:$B$6000,$A1990,Registros!$K$2:$K$6000,"&lt;&gt;")&gt;0,1,0))</f>
        <v/>
      </c>
      <c r="O1990">
        <f>IF(AND($K1990=1,$E1990=0,$G1990=0,$I1990=0),"WINBACK",IF(AND($M1990=1,$N1990&gt;0),"CONVERGENTE",IF($M1990=1,"SOLO MÓVIL",IF($N1990&gt;0,"SOLO FIJO / INTERNET","SIN SERVICIOS"))))</f>
        <v/>
      </c>
      <c r="P1990">
        <f>IF($O1990="WINBACK","Recuperar (winback)",IF($O1990="CONVERGENTE","Upgrade / más líneas",IF($O1990="SOLO MÓVIL","Ofrecer fijo + internet (FLBBTV)",IF($O1990="SOLO FIJO / INTERNET","Ofrecer línea móvil Nextphone","Oferta completa (móvil + fijo + internet)"))))</f>
        <v/>
      </c>
      <c r="Q1990">
        <f>$F1990+$H1990+$L1990</f>
        <v/>
      </c>
      <c r="R1990">
        <f>IFERROR(VLOOKUP($A1990,Registros!$B$2:$G$6000,6,0),IFERROR(VLOOKUP($D1990,Winback!$B$2:$C$300,2,0),""))</f>
        <v/>
      </c>
      <c r="S1990">
        <f>IF($E1990=1,"NP","")&amp;IF($G1990=1,"+MOV","")&amp;IF($I1990=1,"+CS","")&amp;IF($K1990=1,"+WB","")</f>
        <v/>
      </c>
      <c r="T1990">
        <f>$E1990+$G1990+$I1990+$K1990</f>
        <v/>
      </c>
    </row>
    <row r="1991">
      <c r="A1991" t="inlineStr">
        <is>
          <t>322777910000</t>
        </is>
      </c>
      <c r="B1991" t="inlineStr">
        <is>
          <t>32277791</t>
        </is>
      </c>
      <c r="C1991" t="inlineStr">
        <is>
          <t>Construccione</t>
        </is>
      </c>
      <c r="D1991" t="inlineStr">
        <is>
          <t>CONSTRUCCIONE</t>
        </is>
      </c>
      <c r="E1991">
        <f>IF(COUNTIFS(Registros!$A$2:$A$6000,"NP",Registros!$B$2:$B$6000,$A1991)&gt;0,1,0)</f>
        <v/>
      </c>
      <c r="F1991">
        <f>IF($E1991=1,SUMIFS(Registros!$F$2:$F$6000,Registros!$A$2:$A$6000,"NP",Registros!$B$2:$B$6000,$A1991),0)</f>
        <v/>
      </c>
      <c r="G1991">
        <f>IF(COUNTIFS(Registros!$A$2:$A$6000,"MOV",Registros!$B$2:$B$6000,$A1991)&gt;0,1,0)</f>
        <v/>
      </c>
      <c r="H1991">
        <f>IF($G1991=1,SUMIFS(Registros!$F$2:$F$6000,Registros!$A$2:$A$6000,"MOV",Registros!$B$2:$B$6000,$A1991),0)</f>
        <v/>
      </c>
      <c r="I1991">
        <f>IF(COUNTIFS(Registros!$A$2:$A$6000,"CS",Registros!$B$2:$B$6000,$A1991)&gt;0,1,0)</f>
        <v/>
      </c>
      <c r="J1991">
        <f>IF($I1991=1,SUMIFS(Registros!$I$2:$I$6000,Registros!$A$2:$A$6000,"CS",Registros!$B$2:$B$6000,$A1991),0)</f>
        <v/>
      </c>
      <c r="K1991">
        <f>IF(COUNTIFS(Winback!$K$2:$K$300,$D1991)&gt;0,1,0)</f>
        <v/>
      </c>
      <c r="L1991">
        <f>IF(AND($K1991=1,LEFT($A1991,3)="WB-"),SUMIFS(Winback!$D$2:$D$300,Winback!$K$2:$K$300,$D1991),0)</f>
        <v/>
      </c>
      <c r="M1991">
        <f>IF(OR($E1991=1,$G1991=1,SUMIFS(Registros!$J$2:$J$6000,Registros!$B$2:$B$6000,$A1991)&gt;0),1,0)</f>
        <v/>
      </c>
      <c r="N1991">
        <f>IF($J1991&gt;0,1,IF(COUNTIFS(Registros!$A$2:$A$6000,"CS",Registros!$B$2:$B$6000,$A1991,Registros!$K$2:$K$6000,"&lt;&gt;")&gt;0,1,0))</f>
        <v/>
      </c>
      <c r="O1991">
        <f>IF(AND($K1991=1,$E1991=0,$G1991=0,$I1991=0),"WINBACK",IF(AND($M1991=1,$N1991&gt;0),"CONVERGENTE",IF($M1991=1,"SOLO MÓVIL",IF($N1991&gt;0,"SOLO FIJO / INTERNET","SIN SERVICIOS"))))</f>
        <v/>
      </c>
      <c r="P1991">
        <f>IF($O1991="WINBACK","Recuperar (winback)",IF($O1991="CONVERGENTE","Upgrade / más líneas",IF($O1991="SOLO MÓVIL","Ofrecer fijo + internet (FLBBTV)",IF($O1991="SOLO FIJO / INTERNET","Ofrecer línea móvil Nextphone","Oferta completa (móvil + fijo + internet)"))))</f>
        <v/>
      </c>
      <c r="Q1991">
        <f>$F1991+$H1991+$L1991</f>
        <v/>
      </c>
      <c r="R1991">
        <f>IFERROR(VLOOKUP($A1991,Registros!$B$2:$G$6000,6,0),IFERROR(VLOOKUP($D1991,Winback!$B$2:$C$300,2,0),""))</f>
        <v/>
      </c>
      <c r="S1991">
        <f>IF($E1991=1,"NP","")&amp;IF($G1991=1,"+MOV","")&amp;IF($I1991=1,"+CS","")&amp;IF($K1991=1,"+WB","")</f>
        <v/>
      </c>
      <c r="T1991">
        <f>$E1991+$G1991+$I1991+$K1991</f>
        <v/>
      </c>
    </row>
    <row r="1992">
      <c r="A1992" t="inlineStr">
        <is>
          <t>339281840000</t>
        </is>
      </c>
      <c r="B1992" t="inlineStr">
        <is>
          <t>33928184</t>
        </is>
      </c>
      <c r="C1992" t="inlineStr">
        <is>
          <t>AGENCIA BLOK, S.A</t>
        </is>
      </c>
      <c r="D1992" t="inlineStr">
        <is>
          <t>AGENCIABLOKSA</t>
        </is>
      </c>
      <c r="E1992">
        <f>IF(COUNTIFS(Registros!$A$2:$A$6000,"NP",Registros!$B$2:$B$6000,$A1992)&gt;0,1,0)</f>
        <v/>
      </c>
      <c r="F1992">
        <f>IF($E1992=1,SUMIFS(Registros!$F$2:$F$6000,Registros!$A$2:$A$6000,"NP",Registros!$B$2:$B$6000,$A1992),0)</f>
        <v/>
      </c>
      <c r="G1992">
        <f>IF(COUNTIFS(Registros!$A$2:$A$6000,"MOV",Registros!$B$2:$B$6000,$A1992)&gt;0,1,0)</f>
        <v/>
      </c>
      <c r="H1992">
        <f>IF($G1992=1,SUMIFS(Registros!$F$2:$F$6000,Registros!$A$2:$A$6000,"MOV",Registros!$B$2:$B$6000,$A1992),0)</f>
        <v/>
      </c>
      <c r="I1992">
        <f>IF(COUNTIFS(Registros!$A$2:$A$6000,"CS",Registros!$B$2:$B$6000,$A1992)&gt;0,1,0)</f>
        <v/>
      </c>
      <c r="J1992">
        <f>IF($I1992=1,SUMIFS(Registros!$I$2:$I$6000,Registros!$A$2:$A$6000,"CS",Registros!$B$2:$B$6000,$A1992),0)</f>
        <v/>
      </c>
      <c r="K1992">
        <f>IF(COUNTIFS(Winback!$K$2:$K$300,$D1992)&gt;0,1,0)</f>
        <v/>
      </c>
      <c r="L1992">
        <f>IF(AND($K1992=1,LEFT($A1992,3)="WB-"),SUMIFS(Winback!$D$2:$D$300,Winback!$K$2:$K$300,$D1992),0)</f>
        <v/>
      </c>
      <c r="M1992">
        <f>IF(OR($E1992=1,$G1992=1,SUMIFS(Registros!$J$2:$J$6000,Registros!$B$2:$B$6000,$A1992)&gt;0),1,0)</f>
        <v/>
      </c>
      <c r="N1992">
        <f>IF($J1992&gt;0,1,IF(COUNTIFS(Registros!$A$2:$A$6000,"CS",Registros!$B$2:$B$6000,$A1992,Registros!$K$2:$K$6000,"&lt;&gt;")&gt;0,1,0))</f>
        <v/>
      </c>
      <c r="O1992">
        <f>IF(AND($K1992=1,$E1992=0,$G1992=0,$I1992=0),"WINBACK",IF(AND($M1992=1,$N1992&gt;0),"CONVERGENTE",IF($M1992=1,"SOLO MÓVIL",IF($N1992&gt;0,"SOLO FIJO / INTERNET","SIN SERVICIOS"))))</f>
        <v/>
      </c>
      <c r="P1992">
        <f>IF($O1992="WINBACK","Recuperar (winback)",IF($O1992="CONVERGENTE","Upgrade / más líneas",IF($O1992="SOLO MÓVIL","Ofrecer fijo + internet (FLBBTV)",IF($O1992="SOLO FIJO / INTERNET","Ofrecer línea móvil Nextphone","Oferta completa (móvil + fijo + internet)"))))</f>
        <v/>
      </c>
      <c r="Q1992">
        <f>$F1992+$H1992+$L1992</f>
        <v/>
      </c>
      <c r="R1992">
        <f>IFERROR(VLOOKUP($A1992,Registros!$B$2:$G$6000,6,0),IFERROR(VLOOKUP($D1992,Winback!$B$2:$C$300,2,0),""))</f>
        <v/>
      </c>
      <c r="S1992">
        <f>IF($E1992=1,"NP","")&amp;IF($G1992=1,"+MOV","")&amp;IF($I1992=1,"+CS","")&amp;IF($K1992=1,"+WB","")</f>
        <v/>
      </c>
      <c r="T1992">
        <f>$E1992+$G1992+$I1992+$K1992</f>
        <v/>
      </c>
    </row>
    <row r="1993">
      <c r="A1993" t="inlineStr">
        <is>
          <t>321500560100</t>
        </is>
      </c>
      <c r="B1993" t="inlineStr">
        <is>
          <t>32150056</t>
        </is>
      </c>
      <c r="C1993" t="inlineStr">
        <is>
          <t>VIAJES BLOK L ALIANXA</t>
        </is>
      </c>
      <c r="D1993" t="inlineStr">
        <is>
          <t>VIAJESBLOKLALIANXA</t>
        </is>
      </c>
      <c r="E1993">
        <f>IF(COUNTIFS(Registros!$A$2:$A$6000,"NP",Registros!$B$2:$B$6000,$A1993)&gt;0,1,0)</f>
        <v/>
      </c>
      <c r="F1993">
        <f>IF($E1993=1,SUMIFS(Registros!$F$2:$F$6000,Registros!$A$2:$A$6000,"NP",Registros!$B$2:$B$6000,$A1993),0)</f>
        <v/>
      </c>
      <c r="G1993">
        <f>IF(COUNTIFS(Registros!$A$2:$A$6000,"MOV",Registros!$B$2:$B$6000,$A1993)&gt;0,1,0)</f>
        <v/>
      </c>
      <c r="H1993">
        <f>IF($G1993=1,SUMIFS(Registros!$F$2:$F$6000,Registros!$A$2:$A$6000,"MOV",Registros!$B$2:$B$6000,$A1993),0)</f>
        <v/>
      </c>
      <c r="I1993">
        <f>IF(COUNTIFS(Registros!$A$2:$A$6000,"CS",Registros!$B$2:$B$6000,$A1993)&gt;0,1,0)</f>
        <v/>
      </c>
      <c r="J1993">
        <f>IF($I1993=1,SUMIFS(Registros!$I$2:$I$6000,Registros!$A$2:$A$6000,"CS",Registros!$B$2:$B$6000,$A1993),0)</f>
        <v/>
      </c>
      <c r="K1993">
        <f>IF(COUNTIFS(Winback!$K$2:$K$300,$D1993)&gt;0,1,0)</f>
        <v/>
      </c>
      <c r="L1993">
        <f>IF(AND($K1993=1,LEFT($A1993,3)="WB-"),SUMIFS(Winback!$D$2:$D$300,Winback!$K$2:$K$300,$D1993),0)</f>
        <v/>
      </c>
      <c r="M1993">
        <f>IF(OR($E1993=1,$G1993=1,SUMIFS(Registros!$J$2:$J$6000,Registros!$B$2:$B$6000,$A1993)&gt;0),1,0)</f>
        <v/>
      </c>
      <c r="N1993">
        <f>IF($J1993&gt;0,1,IF(COUNTIFS(Registros!$A$2:$A$6000,"CS",Registros!$B$2:$B$6000,$A1993,Registros!$K$2:$K$6000,"&lt;&gt;")&gt;0,1,0))</f>
        <v/>
      </c>
      <c r="O1993">
        <f>IF(AND($K1993=1,$E1993=0,$G1993=0,$I1993=0),"WINBACK",IF(AND($M1993=1,$N1993&gt;0),"CONVERGENTE",IF($M1993=1,"SOLO MÓVIL",IF($N1993&gt;0,"SOLO FIJO / INTERNET","SIN SERVICIOS"))))</f>
        <v/>
      </c>
      <c r="P1993">
        <f>IF($O1993="WINBACK","Recuperar (winback)",IF($O1993="CONVERGENTE","Upgrade / más líneas",IF($O1993="SOLO MÓVIL","Ofrecer fijo + internet (FLBBTV)",IF($O1993="SOLO FIJO / INTERNET","Ofrecer línea móvil Nextphone","Oferta completa (móvil + fijo + internet)"))))</f>
        <v/>
      </c>
      <c r="Q1993">
        <f>$F1993+$H1993+$L1993</f>
        <v/>
      </c>
      <c r="R1993">
        <f>IFERROR(VLOOKUP($A1993,Registros!$B$2:$G$6000,6,0),IFERROR(VLOOKUP($D1993,Winback!$B$2:$C$300,2,0),""))</f>
        <v/>
      </c>
      <c r="S1993">
        <f>IF($E1993=1,"NP","")&amp;IF($G1993=1,"+MOV","")&amp;IF($I1993=1,"+CS","")&amp;IF($K1993=1,"+WB","")</f>
        <v/>
      </c>
      <c r="T1993">
        <f>$E1993+$G1993+$I1993+$K1993</f>
        <v/>
      </c>
    </row>
    <row r="1994">
      <c r="A1994" t="inlineStr">
        <is>
          <t>326673240000</t>
        </is>
      </c>
      <c r="B1994" t="inlineStr">
        <is>
          <t>32667324</t>
        </is>
      </c>
      <c r="C1994" t="inlineStr">
        <is>
          <t>Palmar Beach Lodge</t>
        </is>
      </c>
      <c r="D1994" t="inlineStr">
        <is>
          <t>PALMARBEACHLODGE</t>
        </is>
      </c>
      <c r="E1994">
        <f>IF(COUNTIFS(Registros!$A$2:$A$6000,"NP",Registros!$B$2:$B$6000,$A1994)&gt;0,1,0)</f>
        <v/>
      </c>
      <c r="F1994">
        <f>IF($E1994=1,SUMIFS(Registros!$F$2:$F$6000,Registros!$A$2:$A$6000,"NP",Registros!$B$2:$B$6000,$A1994),0)</f>
        <v/>
      </c>
      <c r="G1994">
        <f>IF(COUNTIFS(Registros!$A$2:$A$6000,"MOV",Registros!$B$2:$B$6000,$A1994)&gt;0,1,0)</f>
        <v/>
      </c>
      <c r="H1994">
        <f>IF($G1994=1,SUMIFS(Registros!$F$2:$F$6000,Registros!$A$2:$A$6000,"MOV",Registros!$B$2:$B$6000,$A1994),0)</f>
        <v/>
      </c>
      <c r="I1994">
        <f>IF(COUNTIFS(Registros!$A$2:$A$6000,"CS",Registros!$B$2:$B$6000,$A1994)&gt;0,1,0)</f>
        <v/>
      </c>
      <c r="J1994">
        <f>IF($I1994=1,SUMIFS(Registros!$I$2:$I$6000,Registros!$A$2:$A$6000,"CS",Registros!$B$2:$B$6000,$A1994),0)</f>
        <v/>
      </c>
      <c r="K1994">
        <f>IF(COUNTIFS(Winback!$K$2:$K$300,$D1994)&gt;0,1,0)</f>
        <v/>
      </c>
      <c r="L1994">
        <f>IF(AND($K1994=1,LEFT($A1994,3)="WB-"),SUMIFS(Winback!$D$2:$D$300,Winback!$K$2:$K$300,$D1994),0)</f>
        <v/>
      </c>
      <c r="M1994">
        <f>IF(OR($E1994=1,$G1994=1,SUMIFS(Registros!$J$2:$J$6000,Registros!$B$2:$B$6000,$A1994)&gt;0),1,0)</f>
        <v/>
      </c>
      <c r="N1994">
        <f>IF($J1994&gt;0,1,IF(COUNTIFS(Registros!$A$2:$A$6000,"CS",Registros!$B$2:$B$6000,$A1994,Registros!$K$2:$K$6000,"&lt;&gt;")&gt;0,1,0))</f>
        <v/>
      </c>
      <c r="O1994">
        <f>IF(AND($K1994=1,$E1994=0,$G1994=0,$I1994=0),"WINBACK",IF(AND($M1994=1,$N1994&gt;0),"CONVERGENTE",IF($M1994=1,"SOLO MÓVIL",IF($N1994&gt;0,"SOLO FIJO / INTERNET","SIN SERVICIOS"))))</f>
        <v/>
      </c>
      <c r="P1994">
        <f>IF($O1994="WINBACK","Recuperar (winback)",IF($O1994="CONVERGENTE","Upgrade / más líneas",IF($O1994="SOLO MÓVIL","Ofrecer fijo + internet (FLBBTV)",IF($O1994="SOLO FIJO / INTERNET","Ofrecer línea móvil Nextphone","Oferta completa (móvil + fijo + internet)"))))</f>
        <v/>
      </c>
      <c r="Q1994">
        <f>$F1994+$H1994+$L1994</f>
        <v/>
      </c>
      <c r="R1994">
        <f>IFERROR(VLOOKUP($A1994,Registros!$B$2:$G$6000,6,0),IFERROR(VLOOKUP($D1994,Winback!$B$2:$C$300,2,0),""))</f>
        <v/>
      </c>
      <c r="S1994">
        <f>IF($E1994=1,"NP","")&amp;IF($G1994=1,"+MOV","")&amp;IF($I1994=1,"+CS","")&amp;IF($K1994=1,"+WB","")</f>
        <v/>
      </c>
      <c r="T1994">
        <f>$E1994+$G1994+$I1994+$K1994</f>
        <v/>
      </c>
    </row>
    <row r="1995">
      <c r="A1995" t="inlineStr">
        <is>
          <t>326673270000</t>
        </is>
      </c>
      <c r="B1995" t="inlineStr">
        <is>
          <t>32667327</t>
        </is>
      </c>
      <c r="C1995" t="inlineStr">
        <is>
          <t>PALMAR BEACH LODGE</t>
        </is>
      </c>
      <c r="D1995" t="inlineStr">
        <is>
          <t>PALMARBEACHLODGE</t>
        </is>
      </c>
      <c r="E1995">
        <f>IF(COUNTIFS(Registros!$A$2:$A$6000,"NP",Registros!$B$2:$B$6000,$A1995)&gt;0,1,0)</f>
        <v/>
      </c>
      <c r="F1995">
        <f>IF($E1995=1,SUMIFS(Registros!$F$2:$F$6000,Registros!$A$2:$A$6000,"NP",Registros!$B$2:$B$6000,$A1995),0)</f>
        <v/>
      </c>
      <c r="G1995">
        <f>IF(COUNTIFS(Registros!$A$2:$A$6000,"MOV",Registros!$B$2:$B$6000,$A1995)&gt;0,1,0)</f>
        <v/>
      </c>
      <c r="H1995">
        <f>IF($G1995=1,SUMIFS(Registros!$F$2:$F$6000,Registros!$A$2:$A$6000,"MOV",Registros!$B$2:$B$6000,$A1995),0)</f>
        <v/>
      </c>
      <c r="I1995">
        <f>IF(COUNTIFS(Registros!$A$2:$A$6000,"CS",Registros!$B$2:$B$6000,$A1995)&gt;0,1,0)</f>
        <v/>
      </c>
      <c r="J1995">
        <f>IF($I1995=1,SUMIFS(Registros!$I$2:$I$6000,Registros!$A$2:$A$6000,"CS",Registros!$B$2:$B$6000,$A1995),0)</f>
        <v/>
      </c>
      <c r="K1995">
        <f>IF(COUNTIFS(Winback!$K$2:$K$300,$D1995)&gt;0,1,0)</f>
        <v/>
      </c>
      <c r="L1995">
        <f>IF(AND($K1995=1,LEFT($A1995,3)="WB-"),SUMIFS(Winback!$D$2:$D$300,Winback!$K$2:$K$300,$D1995),0)</f>
        <v/>
      </c>
      <c r="M1995">
        <f>IF(OR($E1995=1,$G1995=1,SUMIFS(Registros!$J$2:$J$6000,Registros!$B$2:$B$6000,$A1995)&gt;0),1,0)</f>
        <v/>
      </c>
      <c r="N1995">
        <f>IF($J1995&gt;0,1,IF(COUNTIFS(Registros!$A$2:$A$6000,"CS",Registros!$B$2:$B$6000,$A1995,Registros!$K$2:$K$6000,"&lt;&gt;")&gt;0,1,0))</f>
        <v/>
      </c>
      <c r="O1995">
        <f>IF(AND($K1995=1,$E1995=0,$G1995=0,$I1995=0),"WINBACK",IF(AND($M1995=1,$N1995&gt;0),"CONVERGENTE",IF($M1995=1,"SOLO MÓVIL",IF($N1995&gt;0,"SOLO FIJO / INTERNET","SIN SERVICIOS"))))</f>
        <v/>
      </c>
      <c r="P1995">
        <f>IF($O1995="WINBACK","Recuperar (winback)",IF($O1995="CONVERGENTE","Upgrade / más líneas",IF($O1995="SOLO MÓVIL","Ofrecer fijo + internet (FLBBTV)",IF($O1995="SOLO FIJO / INTERNET","Ofrecer línea móvil Nextphone","Oferta completa (móvil + fijo + internet)"))))</f>
        <v/>
      </c>
      <c r="Q1995">
        <f>$F1995+$H1995+$L1995</f>
        <v/>
      </c>
      <c r="R1995">
        <f>IFERROR(VLOOKUP($A1995,Registros!$B$2:$G$6000,6,0),IFERROR(VLOOKUP($D1995,Winback!$B$2:$C$300,2,0),""))</f>
        <v/>
      </c>
      <c r="S1995">
        <f>IF($E1995=1,"NP","")&amp;IF($G1995=1,"+MOV","")&amp;IF($I1995=1,"+CS","")&amp;IF($K1995=1,"+WB","")</f>
        <v/>
      </c>
      <c r="T1995">
        <f>$E1995+$G1995+$I1995+$K1995</f>
        <v/>
      </c>
    </row>
    <row r="1996">
      <c r="A1996" t="inlineStr">
        <is>
          <t>324737770000</t>
        </is>
      </c>
      <c r="B1996" t="inlineStr">
        <is>
          <t>32473777</t>
        </is>
      </c>
      <c r="C1996" t="inlineStr">
        <is>
          <t>TUCAYA INVERS</t>
        </is>
      </c>
      <c r="D1996" t="inlineStr">
        <is>
          <t>TUCAYAINVERS</t>
        </is>
      </c>
      <c r="E1996">
        <f>IF(COUNTIFS(Registros!$A$2:$A$6000,"NP",Registros!$B$2:$B$6000,$A1996)&gt;0,1,0)</f>
        <v/>
      </c>
      <c r="F1996">
        <f>IF($E1996=1,SUMIFS(Registros!$F$2:$F$6000,Registros!$A$2:$A$6000,"NP",Registros!$B$2:$B$6000,$A1996),0)</f>
        <v/>
      </c>
      <c r="G1996">
        <f>IF(COUNTIFS(Registros!$A$2:$A$6000,"MOV",Registros!$B$2:$B$6000,$A1996)&gt;0,1,0)</f>
        <v/>
      </c>
      <c r="H1996">
        <f>IF($G1996=1,SUMIFS(Registros!$F$2:$F$6000,Registros!$A$2:$A$6000,"MOV",Registros!$B$2:$B$6000,$A1996),0)</f>
        <v/>
      </c>
      <c r="I1996">
        <f>IF(COUNTIFS(Registros!$A$2:$A$6000,"CS",Registros!$B$2:$B$6000,$A1996)&gt;0,1,0)</f>
        <v/>
      </c>
      <c r="J1996">
        <f>IF($I1996=1,SUMIFS(Registros!$I$2:$I$6000,Registros!$A$2:$A$6000,"CS",Registros!$B$2:$B$6000,$A1996),0)</f>
        <v/>
      </c>
      <c r="K1996">
        <f>IF(COUNTIFS(Winback!$K$2:$K$300,$D1996)&gt;0,1,0)</f>
        <v/>
      </c>
      <c r="L1996">
        <f>IF(AND($K1996=1,LEFT($A1996,3)="WB-"),SUMIFS(Winback!$D$2:$D$300,Winback!$K$2:$K$300,$D1996),0)</f>
        <v/>
      </c>
      <c r="M1996">
        <f>IF(OR($E1996=1,$G1996=1,SUMIFS(Registros!$J$2:$J$6000,Registros!$B$2:$B$6000,$A1996)&gt;0),1,0)</f>
        <v/>
      </c>
      <c r="N1996">
        <f>IF($J1996&gt;0,1,IF(COUNTIFS(Registros!$A$2:$A$6000,"CS",Registros!$B$2:$B$6000,$A1996,Registros!$K$2:$K$6000,"&lt;&gt;")&gt;0,1,0))</f>
        <v/>
      </c>
      <c r="O1996">
        <f>IF(AND($K1996=1,$E1996=0,$G1996=0,$I1996=0),"WINBACK",IF(AND($M1996=1,$N1996&gt;0),"CONVERGENTE",IF($M1996=1,"SOLO MÓVIL",IF($N1996&gt;0,"SOLO FIJO / INTERNET","SIN SERVICIOS"))))</f>
        <v/>
      </c>
      <c r="P1996">
        <f>IF($O1996="WINBACK","Recuperar (winback)",IF($O1996="CONVERGENTE","Upgrade / más líneas",IF($O1996="SOLO MÓVIL","Ofrecer fijo + internet (FLBBTV)",IF($O1996="SOLO FIJO / INTERNET","Ofrecer línea móvil Nextphone","Oferta completa (móvil + fijo + internet)"))))</f>
        <v/>
      </c>
      <c r="Q1996">
        <f>$F1996+$H1996+$L1996</f>
        <v/>
      </c>
      <c r="R1996">
        <f>IFERROR(VLOOKUP($A1996,Registros!$B$2:$G$6000,6,0),IFERROR(VLOOKUP($D1996,Winback!$B$2:$C$300,2,0),""))</f>
        <v/>
      </c>
      <c r="S1996">
        <f>IF($E1996=1,"NP","")&amp;IF($G1996=1,"+MOV","")&amp;IF($I1996=1,"+CS","")&amp;IF($K1996=1,"+WB","")</f>
        <v/>
      </c>
      <c r="T1996">
        <f>$E1996+$G1996+$I1996+$K1996</f>
        <v/>
      </c>
    </row>
    <row r="1997">
      <c r="A1997" t="inlineStr">
        <is>
          <t>338181930000</t>
        </is>
      </c>
      <c r="B1997" t="inlineStr">
        <is>
          <t>33818193</t>
        </is>
      </c>
      <c r="C1997" t="inlineStr">
        <is>
          <t>MOSTRADORES ALIADOS SA ( MOALISA )</t>
        </is>
      </c>
      <c r="D1997" t="inlineStr">
        <is>
          <t>MOSTRADORESALIADOSSAMOALISA</t>
        </is>
      </c>
      <c r="E1997">
        <f>IF(COUNTIFS(Registros!$A$2:$A$6000,"NP",Registros!$B$2:$B$6000,$A1997)&gt;0,1,0)</f>
        <v/>
      </c>
      <c r="F1997">
        <f>IF($E1997=1,SUMIFS(Registros!$F$2:$F$6000,Registros!$A$2:$A$6000,"NP",Registros!$B$2:$B$6000,$A1997),0)</f>
        <v/>
      </c>
      <c r="G1997">
        <f>IF(COUNTIFS(Registros!$A$2:$A$6000,"MOV",Registros!$B$2:$B$6000,$A1997)&gt;0,1,0)</f>
        <v/>
      </c>
      <c r="H1997">
        <f>IF($G1997=1,SUMIFS(Registros!$F$2:$F$6000,Registros!$A$2:$A$6000,"MOV",Registros!$B$2:$B$6000,$A1997),0)</f>
        <v/>
      </c>
      <c r="I1997">
        <f>IF(COUNTIFS(Registros!$A$2:$A$6000,"CS",Registros!$B$2:$B$6000,$A1997)&gt;0,1,0)</f>
        <v/>
      </c>
      <c r="J1997">
        <f>IF($I1997=1,SUMIFS(Registros!$I$2:$I$6000,Registros!$A$2:$A$6000,"CS",Registros!$B$2:$B$6000,$A1997),0)</f>
        <v/>
      </c>
      <c r="K1997">
        <f>IF(COUNTIFS(Winback!$K$2:$K$300,$D1997)&gt;0,1,0)</f>
        <v/>
      </c>
      <c r="L1997">
        <f>IF(AND($K1997=1,LEFT($A1997,3)="WB-"),SUMIFS(Winback!$D$2:$D$300,Winback!$K$2:$K$300,$D1997),0)</f>
        <v/>
      </c>
      <c r="M1997">
        <f>IF(OR($E1997=1,$G1997=1,SUMIFS(Registros!$J$2:$J$6000,Registros!$B$2:$B$6000,$A1997)&gt;0),1,0)</f>
        <v/>
      </c>
      <c r="N1997">
        <f>IF($J1997&gt;0,1,IF(COUNTIFS(Registros!$A$2:$A$6000,"CS",Registros!$B$2:$B$6000,$A1997,Registros!$K$2:$K$6000,"&lt;&gt;")&gt;0,1,0))</f>
        <v/>
      </c>
      <c r="O1997">
        <f>IF(AND($K1997=1,$E1997=0,$G1997=0,$I1997=0),"WINBACK",IF(AND($M1997=1,$N1997&gt;0),"CONVERGENTE",IF($M1997=1,"SOLO MÓVIL",IF($N1997&gt;0,"SOLO FIJO / INTERNET","SIN SERVICIOS"))))</f>
        <v/>
      </c>
      <c r="P1997">
        <f>IF($O1997="WINBACK","Recuperar (winback)",IF($O1997="CONVERGENTE","Upgrade / más líneas",IF($O1997="SOLO MÓVIL","Ofrecer fijo + internet (FLBBTV)",IF($O1997="SOLO FIJO / INTERNET","Ofrecer línea móvil Nextphone","Oferta completa (móvil + fijo + internet)"))))</f>
        <v/>
      </c>
      <c r="Q1997">
        <f>$F1997+$H1997+$L1997</f>
        <v/>
      </c>
      <c r="R1997">
        <f>IFERROR(VLOOKUP($A1997,Registros!$B$2:$G$6000,6,0),IFERROR(VLOOKUP($D1997,Winback!$B$2:$C$300,2,0),""))</f>
        <v/>
      </c>
      <c r="S1997">
        <f>IF($E1997=1,"NP","")&amp;IF($G1997=1,"+MOV","")&amp;IF($I1997=1,"+CS","")&amp;IF($K1997=1,"+WB","")</f>
        <v/>
      </c>
      <c r="T1997">
        <f>$E1997+$G1997+$I1997+$K1997</f>
        <v/>
      </c>
    </row>
    <row r="1998">
      <c r="A1998" t="inlineStr">
        <is>
          <t>312230970000</t>
        </is>
      </c>
      <c r="B1998" t="inlineStr">
        <is>
          <t>31223097</t>
        </is>
      </c>
      <c r="C1998" t="inlineStr">
        <is>
          <t>MARINE CONSULTING, INC. ---</t>
        </is>
      </c>
      <c r="D1998" t="inlineStr">
        <is>
          <t>MARINECONSULTINGINC</t>
        </is>
      </c>
      <c r="E1998">
        <f>IF(COUNTIFS(Registros!$A$2:$A$6000,"NP",Registros!$B$2:$B$6000,$A1998)&gt;0,1,0)</f>
        <v/>
      </c>
      <c r="F1998">
        <f>IF($E1998=1,SUMIFS(Registros!$F$2:$F$6000,Registros!$A$2:$A$6000,"NP",Registros!$B$2:$B$6000,$A1998),0)</f>
        <v/>
      </c>
      <c r="G1998">
        <f>IF(COUNTIFS(Registros!$A$2:$A$6000,"MOV",Registros!$B$2:$B$6000,$A1998)&gt;0,1,0)</f>
        <v/>
      </c>
      <c r="H1998">
        <f>IF($G1998=1,SUMIFS(Registros!$F$2:$F$6000,Registros!$A$2:$A$6000,"MOV",Registros!$B$2:$B$6000,$A1998),0)</f>
        <v/>
      </c>
      <c r="I1998">
        <f>IF(COUNTIFS(Registros!$A$2:$A$6000,"CS",Registros!$B$2:$B$6000,$A1998)&gt;0,1,0)</f>
        <v/>
      </c>
      <c r="J1998">
        <f>IF($I1998=1,SUMIFS(Registros!$I$2:$I$6000,Registros!$A$2:$A$6000,"CS",Registros!$B$2:$B$6000,$A1998),0)</f>
        <v/>
      </c>
      <c r="K1998">
        <f>IF(COUNTIFS(Winback!$K$2:$K$300,$D1998)&gt;0,1,0)</f>
        <v/>
      </c>
      <c r="L1998">
        <f>IF(AND($K1998=1,LEFT($A1998,3)="WB-"),SUMIFS(Winback!$D$2:$D$300,Winback!$K$2:$K$300,$D1998),0)</f>
        <v/>
      </c>
      <c r="M1998">
        <f>IF(OR($E1998=1,$G1998=1,SUMIFS(Registros!$J$2:$J$6000,Registros!$B$2:$B$6000,$A1998)&gt;0),1,0)</f>
        <v/>
      </c>
      <c r="N1998">
        <f>IF($J1998&gt;0,1,IF(COUNTIFS(Registros!$A$2:$A$6000,"CS",Registros!$B$2:$B$6000,$A1998,Registros!$K$2:$K$6000,"&lt;&gt;")&gt;0,1,0))</f>
        <v/>
      </c>
      <c r="O1998">
        <f>IF(AND($K1998=1,$E1998=0,$G1998=0,$I1998=0),"WINBACK",IF(AND($M1998=1,$N1998&gt;0),"CONVERGENTE",IF($M1998=1,"SOLO MÓVIL",IF($N1998&gt;0,"SOLO FIJO / INTERNET","SIN SERVICIOS"))))</f>
        <v/>
      </c>
      <c r="P1998">
        <f>IF($O1998="WINBACK","Recuperar (winback)",IF($O1998="CONVERGENTE","Upgrade / más líneas",IF($O1998="SOLO MÓVIL","Ofrecer fijo + internet (FLBBTV)",IF($O1998="SOLO FIJO / INTERNET","Ofrecer línea móvil Nextphone","Oferta completa (móvil + fijo + internet)"))))</f>
        <v/>
      </c>
      <c r="Q1998">
        <f>$F1998+$H1998+$L1998</f>
        <v/>
      </c>
      <c r="R1998">
        <f>IFERROR(VLOOKUP($A1998,Registros!$B$2:$G$6000,6,0),IFERROR(VLOOKUP($D1998,Winback!$B$2:$C$300,2,0),""))</f>
        <v/>
      </c>
      <c r="S1998">
        <f>IF($E1998=1,"NP","")&amp;IF($G1998=1,"+MOV","")&amp;IF($I1998=1,"+CS","")&amp;IF($K1998=1,"+WB","")</f>
        <v/>
      </c>
      <c r="T1998">
        <f>$E1998+$G1998+$I1998+$K1998</f>
        <v/>
      </c>
    </row>
    <row r="1999">
      <c r="A1999" t="inlineStr">
        <is>
          <t>321456560200</t>
        </is>
      </c>
      <c r="B1999" t="inlineStr">
        <is>
          <t>32145656</t>
        </is>
      </c>
      <c r="C1999" t="inlineStr">
        <is>
          <t>Pan Mundial</t>
        </is>
      </c>
      <c r="D1999" t="inlineStr">
        <is>
          <t>PANMUNDIAL</t>
        </is>
      </c>
      <c r="E1999">
        <f>IF(COUNTIFS(Registros!$A$2:$A$6000,"NP",Registros!$B$2:$B$6000,$A1999)&gt;0,1,0)</f>
        <v/>
      </c>
      <c r="F1999">
        <f>IF($E1999=1,SUMIFS(Registros!$F$2:$F$6000,Registros!$A$2:$A$6000,"NP",Registros!$B$2:$B$6000,$A1999),0)</f>
        <v/>
      </c>
      <c r="G1999">
        <f>IF(COUNTIFS(Registros!$A$2:$A$6000,"MOV",Registros!$B$2:$B$6000,$A1999)&gt;0,1,0)</f>
        <v/>
      </c>
      <c r="H1999">
        <f>IF($G1999=1,SUMIFS(Registros!$F$2:$F$6000,Registros!$A$2:$A$6000,"MOV",Registros!$B$2:$B$6000,$A1999),0)</f>
        <v/>
      </c>
      <c r="I1999">
        <f>IF(COUNTIFS(Registros!$A$2:$A$6000,"CS",Registros!$B$2:$B$6000,$A1999)&gt;0,1,0)</f>
        <v/>
      </c>
      <c r="J1999">
        <f>IF($I1999=1,SUMIFS(Registros!$I$2:$I$6000,Registros!$A$2:$A$6000,"CS",Registros!$B$2:$B$6000,$A1999),0)</f>
        <v/>
      </c>
      <c r="K1999">
        <f>IF(COUNTIFS(Winback!$K$2:$K$300,$D1999)&gt;0,1,0)</f>
        <v/>
      </c>
      <c r="L1999">
        <f>IF(AND($K1999=1,LEFT($A1999,3)="WB-"),SUMIFS(Winback!$D$2:$D$300,Winback!$K$2:$K$300,$D1999),0)</f>
        <v/>
      </c>
      <c r="M1999">
        <f>IF(OR($E1999=1,$G1999=1,SUMIFS(Registros!$J$2:$J$6000,Registros!$B$2:$B$6000,$A1999)&gt;0),1,0)</f>
        <v/>
      </c>
      <c r="N1999">
        <f>IF($J1999&gt;0,1,IF(COUNTIFS(Registros!$A$2:$A$6000,"CS",Registros!$B$2:$B$6000,$A1999,Registros!$K$2:$K$6000,"&lt;&gt;")&gt;0,1,0))</f>
        <v/>
      </c>
      <c r="O1999">
        <f>IF(AND($K1999=1,$E1999=0,$G1999=0,$I1999=0),"WINBACK",IF(AND($M1999=1,$N1999&gt;0),"CONVERGENTE",IF($M1999=1,"SOLO MÓVIL",IF($N1999&gt;0,"SOLO FIJO / INTERNET","SIN SERVICIOS"))))</f>
        <v/>
      </c>
      <c r="P1999">
        <f>IF($O1999="WINBACK","Recuperar (winback)",IF($O1999="CONVERGENTE","Upgrade / más líneas",IF($O1999="SOLO MÓVIL","Ofrecer fijo + internet (FLBBTV)",IF($O1999="SOLO FIJO / INTERNET","Ofrecer línea móvil Nextphone","Oferta completa (móvil + fijo + internet)"))))</f>
        <v/>
      </c>
      <c r="Q1999">
        <f>$F1999+$H1999+$L1999</f>
        <v/>
      </c>
      <c r="R1999">
        <f>IFERROR(VLOOKUP($A1999,Registros!$B$2:$G$6000,6,0),IFERROR(VLOOKUP($D1999,Winback!$B$2:$C$300,2,0),""))</f>
        <v/>
      </c>
      <c r="S1999">
        <f>IF($E1999=1,"NP","")&amp;IF($G1999=1,"+MOV","")&amp;IF($I1999=1,"+CS","")&amp;IF($K1999=1,"+WB","")</f>
        <v/>
      </c>
      <c r="T1999">
        <f>$E1999+$G1999+$I1999+$K1999</f>
        <v/>
      </c>
    </row>
    <row r="2000">
      <c r="A2000" t="inlineStr">
        <is>
          <t>326862550000</t>
        </is>
      </c>
      <c r="B2000" t="inlineStr">
        <is>
          <t>32686255</t>
        </is>
      </c>
      <c r="C2000" t="inlineStr">
        <is>
          <t>EL PANAMA REA</t>
        </is>
      </c>
      <c r="D2000" t="inlineStr">
        <is>
          <t>ELPANAMAREA</t>
        </is>
      </c>
      <c r="E2000">
        <f>IF(COUNTIFS(Registros!$A$2:$A$6000,"NP",Registros!$B$2:$B$6000,$A2000)&gt;0,1,0)</f>
        <v/>
      </c>
      <c r="F2000">
        <f>IF($E2000=1,SUMIFS(Registros!$F$2:$F$6000,Registros!$A$2:$A$6000,"NP",Registros!$B$2:$B$6000,$A2000),0)</f>
        <v/>
      </c>
      <c r="G2000">
        <f>IF(COUNTIFS(Registros!$A$2:$A$6000,"MOV",Registros!$B$2:$B$6000,$A2000)&gt;0,1,0)</f>
        <v/>
      </c>
      <c r="H2000">
        <f>IF($G2000=1,SUMIFS(Registros!$F$2:$F$6000,Registros!$A$2:$A$6000,"MOV",Registros!$B$2:$B$6000,$A2000),0)</f>
        <v/>
      </c>
      <c r="I2000">
        <f>IF(COUNTIFS(Registros!$A$2:$A$6000,"CS",Registros!$B$2:$B$6000,$A2000)&gt;0,1,0)</f>
        <v/>
      </c>
      <c r="J2000">
        <f>IF($I2000=1,SUMIFS(Registros!$I$2:$I$6000,Registros!$A$2:$A$6000,"CS",Registros!$B$2:$B$6000,$A2000),0)</f>
        <v/>
      </c>
      <c r="K2000">
        <f>IF(COUNTIFS(Winback!$K$2:$K$300,$D2000)&gt;0,1,0)</f>
        <v/>
      </c>
      <c r="L2000">
        <f>IF(AND($K2000=1,LEFT($A2000,3)="WB-"),SUMIFS(Winback!$D$2:$D$300,Winback!$K$2:$K$300,$D2000),0)</f>
        <v/>
      </c>
      <c r="M2000">
        <f>IF(OR($E2000=1,$G2000=1,SUMIFS(Registros!$J$2:$J$6000,Registros!$B$2:$B$6000,$A2000)&gt;0),1,0)</f>
        <v/>
      </c>
      <c r="N2000">
        <f>IF($J2000&gt;0,1,IF(COUNTIFS(Registros!$A$2:$A$6000,"CS",Registros!$B$2:$B$6000,$A2000,Registros!$K$2:$K$6000,"&lt;&gt;")&gt;0,1,0))</f>
        <v/>
      </c>
      <c r="O2000">
        <f>IF(AND($K2000=1,$E2000=0,$G2000=0,$I2000=0),"WINBACK",IF(AND($M2000=1,$N2000&gt;0),"CONVERGENTE",IF($M2000=1,"SOLO MÓVIL",IF($N2000&gt;0,"SOLO FIJO / INTERNET","SIN SERVICIOS"))))</f>
        <v/>
      </c>
      <c r="P2000">
        <f>IF($O2000="WINBACK","Recuperar (winback)",IF($O2000="CONVERGENTE","Upgrade / más líneas",IF($O2000="SOLO MÓVIL","Ofrecer fijo + internet (FLBBTV)",IF($O2000="SOLO FIJO / INTERNET","Ofrecer línea móvil Nextphone","Oferta completa (móvil + fijo + internet)"))))</f>
        <v/>
      </c>
      <c r="Q2000">
        <f>$F2000+$H2000+$L2000</f>
        <v/>
      </c>
      <c r="R2000">
        <f>IFERROR(VLOOKUP($A2000,Registros!$B$2:$G$6000,6,0),IFERROR(VLOOKUP($D2000,Winback!$B$2:$C$300,2,0),""))</f>
        <v/>
      </c>
      <c r="S2000">
        <f>IF($E2000=1,"NP","")&amp;IF($G2000=1,"+MOV","")&amp;IF($I2000=1,"+CS","")&amp;IF($K2000=1,"+WB","")</f>
        <v/>
      </c>
      <c r="T2000">
        <f>$E2000+$G2000+$I2000+$K2000</f>
        <v/>
      </c>
    </row>
    <row r="2001">
      <c r="A2001" t="inlineStr">
        <is>
          <t>312211070000</t>
        </is>
      </c>
      <c r="B2001" t="inlineStr">
        <is>
          <t>31221107</t>
        </is>
      </c>
      <c r="C2001" t="inlineStr">
        <is>
          <t>RIKEN INTERNATIONAL, S.A. -</t>
        </is>
      </c>
      <c r="D2001" t="inlineStr">
        <is>
          <t>RIKENINTERNATIONALSA</t>
        </is>
      </c>
      <c r="E2001">
        <f>IF(COUNTIFS(Registros!$A$2:$A$6000,"NP",Registros!$B$2:$B$6000,$A2001)&gt;0,1,0)</f>
        <v/>
      </c>
      <c r="F2001">
        <f>IF($E2001=1,SUMIFS(Registros!$F$2:$F$6000,Registros!$A$2:$A$6000,"NP",Registros!$B$2:$B$6000,$A2001),0)</f>
        <v/>
      </c>
      <c r="G2001">
        <f>IF(COUNTIFS(Registros!$A$2:$A$6000,"MOV",Registros!$B$2:$B$6000,$A2001)&gt;0,1,0)</f>
        <v/>
      </c>
      <c r="H2001">
        <f>IF($G2001=1,SUMIFS(Registros!$F$2:$F$6000,Registros!$A$2:$A$6000,"MOV",Registros!$B$2:$B$6000,$A2001),0)</f>
        <v/>
      </c>
      <c r="I2001">
        <f>IF(COUNTIFS(Registros!$A$2:$A$6000,"CS",Registros!$B$2:$B$6000,$A2001)&gt;0,1,0)</f>
        <v/>
      </c>
      <c r="J2001">
        <f>IF($I2001=1,SUMIFS(Registros!$I$2:$I$6000,Registros!$A$2:$A$6000,"CS",Registros!$B$2:$B$6000,$A2001),0)</f>
        <v/>
      </c>
      <c r="K2001">
        <f>IF(COUNTIFS(Winback!$K$2:$K$300,$D2001)&gt;0,1,0)</f>
        <v/>
      </c>
      <c r="L2001">
        <f>IF(AND($K2001=1,LEFT($A2001,3)="WB-"),SUMIFS(Winback!$D$2:$D$300,Winback!$K$2:$K$300,$D2001),0)</f>
        <v/>
      </c>
      <c r="M2001">
        <f>IF(OR($E2001=1,$G2001=1,SUMIFS(Registros!$J$2:$J$6000,Registros!$B$2:$B$6000,$A2001)&gt;0),1,0)</f>
        <v/>
      </c>
      <c r="N2001">
        <f>IF($J2001&gt;0,1,IF(COUNTIFS(Registros!$A$2:$A$6000,"CS",Registros!$B$2:$B$6000,$A2001,Registros!$K$2:$K$6000,"&lt;&gt;")&gt;0,1,0))</f>
        <v/>
      </c>
      <c r="O2001">
        <f>IF(AND($K2001=1,$E2001=0,$G2001=0,$I2001=0),"WINBACK",IF(AND($M2001=1,$N2001&gt;0),"CONVERGENTE",IF($M2001=1,"SOLO MÓVIL",IF($N2001&gt;0,"SOLO FIJO / INTERNET","SIN SERVICIOS"))))</f>
        <v/>
      </c>
      <c r="P2001">
        <f>IF($O2001="WINBACK","Recuperar (winback)",IF($O2001="CONVERGENTE","Upgrade / más líneas",IF($O2001="SOLO MÓVIL","Ofrecer fijo + internet (FLBBTV)",IF($O2001="SOLO FIJO / INTERNET","Ofrecer línea móvil Nextphone","Oferta completa (móvil + fijo + internet)"))))</f>
        <v/>
      </c>
      <c r="Q2001">
        <f>$F2001+$H2001+$L2001</f>
        <v/>
      </c>
      <c r="R2001">
        <f>IFERROR(VLOOKUP($A2001,Registros!$B$2:$G$6000,6,0),IFERROR(VLOOKUP($D2001,Winback!$B$2:$C$300,2,0),""))</f>
        <v/>
      </c>
      <c r="S2001">
        <f>IF($E2001=1,"NP","")&amp;IF($G2001=1,"+MOV","")&amp;IF($I2001=1,"+CS","")&amp;IF($K2001=1,"+WB","")</f>
        <v/>
      </c>
      <c r="T2001">
        <f>$E2001+$G2001+$I2001+$K2001</f>
        <v/>
      </c>
    </row>
    <row r="2002">
      <c r="A2002" t="inlineStr">
        <is>
          <t>354302220000</t>
        </is>
      </c>
      <c r="B2002" t="inlineStr">
        <is>
          <t>35430222</t>
        </is>
      </c>
      <c r="C2002" t="inlineStr">
        <is>
          <t>LASTENIAS VEGA</t>
        </is>
      </c>
      <c r="D2002" t="inlineStr">
        <is>
          <t>LASTENIASVEGA</t>
        </is>
      </c>
      <c r="E2002">
        <f>IF(COUNTIFS(Registros!$A$2:$A$6000,"NP",Registros!$B$2:$B$6000,$A2002)&gt;0,1,0)</f>
        <v/>
      </c>
      <c r="F2002">
        <f>IF($E2002=1,SUMIFS(Registros!$F$2:$F$6000,Registros!$A$2:$A$6000,"NP",Registros!$B$2:$B$6000,$A2002),0)</f>
        <v/>
      </c>
      <c r="G2002">
        <f>IF(COUNTIFS(Registros!$A$2:$A$6000,"MOV",Registros!$B$2:$B$6000,$A2002)&gt;0,1,0)</f>
        <v/>
      </c>
      <c r="H2002">
        <f>IF($G2002=1,SUMIFS(Registros!$F$2:$F$6000,Registros!$A$2:$A$6000,"MOV",Registros!$B$2:$B$6000,$A2002),0)</f>
        <v/>
      </c>
      <c r="I2002">
        <f>IF(COUNTIFS(Registros!$A$2:$A$6000,"CS",Registros!$B$2:$B$6000,$A2002)&gt;0,1,0)</f>
        <v/>
      </c>
      <c r="J2002">
        <f>IF($I2002=1,SUMIFS(Registros!$I$2:$I$6000,Registros!$A$2:$A$6000,"CS",Registros!$B$2:$B$6000,$A2002),0)</f>
        <v/>
      </c>
      <c r="K2002">
        <f>IF(COUNTIFS(Winback!$K$2:$K$300,$D2002)&gt;0,1,0)</f>
        <v/>
      </c>
      <c r="L2002">
        <f>IF(AND($K2002=1,LEFT($A2002,3)="WB-"),SUMIFS(Winback!$D$2:$D$300,Winback!$K$2:$K$300,$D2002),0)</f>
        <v/>
      </c>
      <c r="M2002">
        <f>IF(OR($E2002=1,$G2002=1,SUMIFS(Registros!$J$2:$J$6000,Registros!$B$2:$B$6000,$A2002)&gt;0),1,0)</f>
        <v/>
      </c>
      <c r="N2002">
        <f>IF($J2002&gt;0,1,IF(COUNTIFS(Registros!$A$2:$A$6000,"CS",Registros!$B$2:$B$6000,$A2002,Registros!$K$2:$K$6000,"&lt;&gt;")&gt;0,1,0))</f>
        <v/>
      </c>
      <c r="O2002">
        <f>IF(AND($K2002=1,$E2002=0,$G2002=0,$I2002=0),"WINBACK",IF(AND($M2002=1,$N2002&gt;0),"CONVERGENTE",IF($M2002=1,"SOLO MÓVIL",IF($N2002&gt;0,"SOLO FIJO / INTERNET","SIN SERVICIOS"))))</f>
        <v/>
      </c>
      <c r="P2002">
        <f>IF($O2002="WINBACK","Recuperar (winback)",IF($O2002="CONVERGENTE","Upgrade / más líneas",IF($O2002="SOLO MÓVIL","Ofrecer fijo + internet (FLBBTV)",IF($O2002="SOLO FIJO / INTERNET","Ofrecer línea móvil Nextphone","Oferta completa (móvil + fijo + internet)"))))</f>
        <v/>
      </c>
      <c r="Q2002">
        <f>$F2002+$H2002+$L2002</f>
        <v/>
      </c>
      <c r="R2002">
        <f>IFERROR(VLOOKUP($A2002,Registros!$B$2:$G$6000,6,0),IFERROR(VLOOKUP($D2002,Winback!$B$2:$C$300,2,0),""))</f>
        <v/>
      </c>
      <c r="S2002">
        <f>IF($E2002=1,"NP","")&amp;IF($G2002=1,"+MOV","")&amp;IF($I2002=1,"+CS","")&amp;IF($K2002=1,"+WB","")</f>
        <v/>
      </c>
      <c r="T2002">
        <f>$E2002+$G2002+$I2002+$K2002</f>
        <v/>
      </c>
    </row>
    <row r="2003">
      <c r="A2003" t="inlineStr">
        <is>
          <t>323882250000</t>
        </is>
      </c>
      <c r="B2003" t="inlineStr">
        <is>
          <t>32388225</t>
        </is>
      </c>
      <c r="C2003" t="inlineStr">
        <is>
          <t>C. E. M. O. S. A.</t>
        </is>
      </c>
      <c r="D2003" t="inlineStr">
        <is>
          <t>CEMOSA</t>
        </is>
      </c>
      <c r="E2003">
        <f>IF(COUNTIFS(Registros!$A$2:$A$6000,"NP",Registros!$B$2:$B$6000,$A2003)&gt;0,1,0)</f>
        <v/>
      </c>
      <c r="F2003">
        <f>IF($E2003=1,SUMIFS(Registros!$F$2:$F$6000,Registros!$A$2:$A$6000,"NP",Registros!$B$2:$B$6000,$A2003),0)</f>
        <v/>
      </c>
      <c r="G2003">
        <f>IF(COUNTIFS(Registros!$A$2:$A$6000,"MOV",Registros!$B$2:$B$6000,$A2003)&gt;0,1,0)</f>
        <v/>
      </c>
      <c r="H2003">
        <f>IF($G2003=1,SUMIFS(Registros!$F$2:$F$6000,Registros!$A$2:$A$6000,"MOV",Registros!$B$2:$B$6000,$A2003),0)</f>
        <v/>
      </c>
      <c r="I2003">
        <f>IF(COUNTIFS(Registros!$A$2:$A$6000,"CS",Registros!$B$2:$B$6000,$A2003)&gt;0,1,0)</f>
        <v/>
      </c>
      <c r="J2003">
        <f>IF($I2003=1,SUMIFS(Registros!$I$2:$I$6000,Registros!$A$2:$A$6000,"CS",Registros!$B$2:$B$6000,$A2003),0)</f>
        <v/>
      </c>
      <c r="K2003">
        <f>IF(COUNTIFS(Winback!$K$2:$K$300,$D2003)&gt;0,1,0)</f>
        <v/>
      </c>
      <c r="L2003">
        <f>IF(AND($K2003=1,LEFT($A2003,3)="WB-"),SUMIFS(Winback!$D$2:$D$300,Winback!$K$2:$K$300,$D2003),0)</f>
        <v/>
      </c>
      <c r="M2003">
        <f>IF(OR($E2003=1,$G2003=1,SUMIFS(Registros!$J$2:$J$6000,Registros!$B$2:$B$6000,$A2003)&gt;0),1,0)</f>
        <v/>
      </c>
      <c r="N2003">
        <f>IF($J2003&gt;0,1,IF(COUNTIFS(Registros!$A$2:$A$6000,"CS",Registros!$B$2:$B$6000,$A2003,Registros!$K$2:$K$6000,"&lt;&gt;")&gt;0,1,0))</f>
        <v/>
      </c>
      <c r="O2003">
        <f>IF(AND($K2003=1,$E2003=0,$G2003=0,$I2003=0),"WINBACK",IF(AND($M2003=1,$N2003&gt;0),"CONVERGENTE",IF($M2003=1,"SOLO MÓVIL",IF($N2003&gt;0,"SOLO FIJO / INTERNET","SIN SERVICIOS"))))</f>
        <v/>
      </c>
      <c r="P2003">
        <f>IF($O2003="WINBACK","Recuperar (winback)",IF($O2003="CONVERGENTE","Upgrade / más líneas",IF($O2003="SOLO MÓVIL","Ofrecer fijo + internet (FLBBTV)",IF($O2003="SOLO FIJO / INTERNET","Ofrecer línea móvil Nextphone","Oferta completa (móvil + fijo + internet)"))))</f>
        <v/>
      </c>
      <c r="Q2003">
        <f>$F2003+$H2003+$L2003</f>
        <v/>
      </c>
      <c r="R2003">
        <f>IFERROR(VLOOKUP($A2003,Registros!$B$2:$G$6000,6,0),IFERROR(VLOOKUP($D2003,Winback!$B$2:$C$300,2,0),""))</f>
        <v/>
      </c>
      <c r="S2003">
        <f>IF($E2003=1,"NP","")&amp;IF($G2003=1,"+MOV","")&amp;IF($I2003=1,"+CS","")&amp;IF($K2003=1,"+WB","")</f>
        <v/>
      </c>
      <c r="T2003">
        <f>$E2003+$G2003+$I2003+$K2003</f>
        <v/>
      </c>
    </row>
    <row r="2004">
      <c r="A2004" t="inlineStr">
        <is>
          <t>326672120000</t>
        </is>
      </c>
      <c r="B2004" t="inlineStr">
        <is>
          <t>32667212</t>
        </is>
      </c>
      <c r="C2004" t="inlineStr">
        <is>
          <t>APLICACIONES DE CALIDAD</t>
        </is>
      </c>
      <c r="D2004" t="inlineStr">
        <is>
          <t>APLICACIONESDECALIDAD</t>
        </is>
      </c>
      <c r="E2004">
        <f>IF(COUNTIFS(Registros!$A$2:$A$6000,"NP",Registros!$B$2:$B$6000,$A2004)&gt;0,1,0)</f>
        <v/>
      </c>
      <c r="F2004">
        <f>IF($E2004=1,SUMIFS(Registros!$F$2:$F$6000,Registros!$A$2:$A$6000,"NP",Registros!$B$2:$B$6000,$A2004),0)</f>
        <v/>
      </c>
      <c r="G2004">
        <f>IF(COUNTIFS(Registros!$A$2:$A$6000,"MOV",Registros!$B$2:$B$6000,$A2004)&gt;0,1,0)</f>
        <v/>
      </c>
      <c r="H2004">
        <f>IF($G2004=1,SUMIFS(Registros!$F$2:$F$6000,Registros!$A$2:$A$6000,"MOV",Registros!$B$2:$B$6000,$A2004),0)</f>
        <v/>
      </c>
      <c r="I2004">
        <f>IF(COUNTIFS(Registros!$A$2:$A$6000,"CS",Registros!$B$2:$B$6000,$A2004)&gt;0,1,0)</f>
        <v/>
      </c>
      <c r="J2004">
        <f>IF($I2004=1,SUMIFS(Registros!$I$2:$I$6000,Registros!$A$2:$A$6000,"CS",Registros!$B$2:$B$6000,$A2004),0)</f>
        <v/>
      </c>
      <c r="K2004">
        <f>IF(COUNTIFS(Winback!$K$2:$K$300,$D2004)&gt;0,1,0)</f>
        <v/>
      </c>
      <c r="L2004">
        <f>IF(AND($K2004=1,LEFT($A2004,3)="WB-"),SUMIFS(Winback!$D$2:$D$300,Winback!$K$2:$K$300,$D2004),0)</f>
        <v/>
      </c>
      <c r="M2004">
        <f>IF(OR($E2004=1,$G2004=1,SUMIFS(Registros!$J$2:$J$6000,Registros!$B$2:$B$6000,$A2004)&gt;0),1,0)</f>
        <v/>
      </c>
      <c r="N2004">
        <f>IF($J2004&gt;0,1,IF(COUNTIFS(Registros!$A$2:$A$6000,"CS",Registros!$B$2:$B$6000,$A2004,Registros!$K$2:$K$6000,"&lt;&gt;")&gt;0,1,0))</f>
        <v/>
      </c>
      <c r="O2004">
        <f>IF(AND($K2004=1,$E2004=0,$G2004=0,$I2004=0),"WINBACK",IF(AND($M2004=1,$N2004&gt;0),"CONVERGENTE",IF($M2004=1,"SOLO MÓVIL",IF($N2004&gt;0,"SOLO FIJO / INTERNET","SIN SERVICIOS"))))</f>
        <v/>
      </c>
      <c r="P2004">
        <f>IF($O2004="WINBACK","Recuperar (winback)",IF($O2004="CONVERGENTE","Upgrade / más líneas",IF($O2004="SOLO MÓVIL","Ofrecer fijo + internet (FLBBTV)",IF($O2004="SOLO FIJO / INTERNET","Ofrecer línea móvil Nextphone","Oferta completa (móvil + fijo + internet)"))))</f>
        <v/>
      </c>
      <c r="Q2004">
        <f>$F2004+$H2004+$L2004</f>
        <v/>
      </c>
      <c r="R2004">
        <f>IFERROR(VLOOKUP($A2004,Registros!$B$2:$G$6000,6,0),IFERROR(VLOOKUP($D2004,Winback!$B$2:$C$300,2,0),""))</f>
        <v/>
      </c>
      <c r="S2004">
        <f>IF($E2004=1,"NP","")&amp;IF($G2004=1,"+MOV","")&amp;IF($I2004=1,"+CS","")&amp;IF($K2004=1,"+WB","")</f>
        <v/>
      </c>
      <c r="T2004">
        <f>$E2004+$G2004+$I2004+$K2004</f>
        <v/>
      </c>
    </row>
    <row r="2005">
      <c r="A2005" t="inlineStr">
        <is>
          <t>323518040000</t>
        </is>
      </c>
      <c r="B2005" t="inlineStr">
        <is>
          <t>32351804</t>
        </is>
      </c>
      <c r="C2005" t="inlineStr">
        <is>
          <t>TECNO SERVICIOS FRANK SA</t>
        </is>
      </c>
      <c r="D2005" t="inlineStr">
        <is>
          <t>TECNOSERVICIOSFRANKSA</t>
        </is>
      </c>
      <c r="E2005">
        <f>IF(COUNTIFS(Registros!$A$2:$A$6000,"NP",Registros!$B$2:$B$6000,$A2005)&gt;0,1,0)</f>
        <v/>
      </c>
      <c r="F2005">
        <f>IF($E2005=1,SUMIFS(Registros!$F$2:$F$6000,Registros!$A$2:$A$6000,"NP",Registros!$B$2:$B$6000,$A2005),0)</f>
        <v/>
      </c>
      <c r="G2005">
        <f>IF(COUNTIFS(Registros!$A$2:$A$6000,"MOV",Registros!$B$2:$B$6000,$A2005)&gt;0,1,0)</f>
        <v/>
      </c>
      <c r="H2005">
        <f>IF($G2005=1,SUMIFS(Registros!$F$2:$F$6000,Registros!$A$2:$A$6000,"MOV",Registros!$B$2:$B$6000,$A2005),0)</f>
        <v/>
      </c>
      <c r="I2005">
        <f>IF(COUNTIFS(Registros!$A$2:$A$6000,"CS",Registros!$B$2:$B$6000,$A2005)&gt;0,1,0)</f>
        <v/>
      </c>
      <c r="J2005">
        <f>IF($I2005=1,SUMIFS(Registros!$I$2:$I$6000,Registros!$A$2:$A$6000,"CS",Registros!$B$2:$B$6000,$A2005),0)</f>
        <v/>
      </c>
      <c r="K2005">
        <f>IF(COUNTIFS(Winback!$K$2:$K$300,$D2005)&gt;0,1,0)</f>
        <v/>
      </c>
      <c r="L2005">
        <f>IF(AND($K2005=1,LEFT($A2005,3)="WB-"),SUMIFS(Winback!$D$2:$D$300,Winback!$K$2:$K$300,$D2005),0)</f>
        <v/>
      </c>
      <c r="M2005">
        <f>IF(OR($E2005=1,$G2005=1,SUMIFS(Registros!$J$2:$J$6000,Registros!$B$2:$B$6000,$A2005)&gt;0),1,0)</f>
        <v/>
      </c>
      <c r="N2005">
        <f>IF($J2005&gt;0,1,IF(COUNTIFS(Registros!$A$2:$A$6000,"CS",Registros!$B$2:$B$6000,$A2005,Registros!$K$2:$K$6000,"&lt;&gt;")&gt;0,1,0))</f>
        <v/>
      </c>
      <c r="O2005">
        <f>IF(AND($K2005=1,$E2005=0,$G2005=0,$I2005=0),"WINBACK",IF(AND($M2005=1,$N2005&gt;0),"CONVERGENTE",IF($M2005=1,"SOLO MÓVIL",IF($N2005&gt;0,"SOLO FIJO / INTERNET","SIN SERVICIOS"))))</f>
        <v/>
      </c>
      <c r="P2005">
        <f>IF($O2005="WINBACK","Recuperar (winback)",IF($O2005="CONVERGENTE","Upgrade / más líneas",IF($O2005="SOLO MÓVIL","Ofrecer fijo + internet (FLBBTV)",IF($O2005="SOLO FIJO / INTERNET","Ofrecer línea móvil Nextphone","Oferta completa (móvil + fijo + internet)"))))</f>
        <v/>
      </c>
      <c r="Q2005">
        <f>$F2005+$H2005+$L2005</f>
        <v/>
      </c>
      <c r="R2005">
        <f>IFERROR(VLOOKUP($A2005,Registros!$B$2:$G$6000,6,0),IFERROR(VLOOKUP($D2005,Winback!$B$2:$C$300,2,0),""))</f>
        <v/>
      </c>
      <c r="S2005">
        <f>IF($E2005=1,"NP","")&amp;IF($G2005=1,"+MOV","")&amp;IF($I2005=1,"+CS","")&amp;IF($K2005=1,"+WB","")</f>
        <v/>
      </c>
      <c r="T2005">
        <f>$E2005+$G2005+$I2005+$K2005</f>
        <v/>
      </c>
    </row>
    <row r="2006">
      <c r="A2006" t="inlineStr">
        <is>
          <t>339329870000</t>
        </is>
      </c>
      <c r="B2006" t="inlineStr">
        <is>
          <t>33932987</t>
        </is>
      </c>
      <c r="C2006" t="inlineStr">
        <is>
          <t>BIENES RAICES SATELITE SA</t>
        </is>
      </c>
      <c r="D2006" t="inlineStr">
        <is>
          <t>BIENESRAICESSATELITESA</t>
        </is>
      </c>
      <c r="E2006">
        <f>IF(COUNTIFS(Registros!$A$2:$A$6000,"NP",Registros!$B$2:$B$6000,$A2006)&gt;0,1,0)</f>
        <v/>
      </c>
      <c r="F2006">
        <f>IF($E2006=1,SUMIFS(Registros!$F$2:$F$6000,Registros!$A$2:$A$6000,"NP",Registros!$B$2:$B$6000,$A2006),0)</f>
        <v/>
      </c>
      <c r="G2006">
        <f>IF(COUNTIFS(Registros!$A$2:$A$6000,"MOV",Registros!$B$2:$B$6000,$A2006)&gt;0,1,0)</f>
        <v/>
      </c>
      <c r="H2006">
        <f>IF($G2006=1,SUMIFS(Registros!$F$2:$F$6000,Registros!$A$2:$A$6000,"MOV",Registros!$B$2:$B$6000,$A2006),0)</f>
        <v/>
      </c>
      <c r="I2006">
        <f>IF(COUNTIFS(Registros!$A$2:$A$6000,"CS",Registros!$B$2:$B$6000,$A2006)&gt;0,1,0)</f>
        <v/>
      </c>
      <c r="J2006">
        <f>IF($I2006=1,SUMIFS(Registros!$I$2:$I$6000,Registros!$A$2:$A$6000,"CS",Registros!$B$2:$B$6000,$A2006),0)</f>
        <v/>
      </c>
      <c r="K2006">
        <f>IF(COUNTIFS(Winback!$K$2:$K$300,$D2006)&gt;0,1,0)</f>
        <v/>
      </c>
      <c r="L2006">
        <f>IF(AND($K2006=1,LEFT($A2006,3)="WB-"),SUMIFS(Winback!$D$2:$D$300,Winback!$K$2:$K$300,$D2006),0)</f>
        <v/>
      </c>
      <c r="M2006">
        <f>IF(OR($E2006=1,$G2006=1,SUMIFS(Registros!$J$2:$J$6000,Registros!$B$2:$B$6000,$A2006)&gt;0),1,0)</f>
        <v/>
      </c>
      <c r="N2006">
        <f>IF($J2006&gt;0,1,IF(COUNTIFS(Registros!$A$2:$A$6000,"CS",Registros!$B$2:$B$6000,$A2006,Registros!$K$2:$K$6000,"&lt;&gt;")&gt;0,1,0))</f>
        <v/>
      </c>
      <c r="O2006">
        <f>IF(AND($K2006=1,$E2006=0,$G2006=0,$I2006=0),"WINBACK",IF(AND($M2006=1,$N2006&gt;0),"CONVERGENTE",IF($M2006=1,"SOLO MÓVIL",IF($N2006&gt;0,"SOLO FIJO / INTERNET","SIN SERVICIOS"))))</f>
        <v/>
      </c>
      <c r="P2006">
        <f>IF($O2006="WINBACK","Recuperar (winback)",IF($O2006="CONVERGENTE","Upgrade / más líneas",IF($O2006="SOLO MÓVIL","Ofrecer fijo + internet (FLBBTV)",IF($O2006="SOLO FIJO / INTERNET","Ofrecer línea móvil Nextphone","Oferta completa (móvil + fijo + internet)"))))</f>
        <v/>
      </c>
      <c r="Q2006">
        <f>$F2006+$H2006+$L2006</f>
        <v/>
      </c>
      <c r="R2006">
        <f>IFERROR(VLOOKUP($A2006,Registros!$B$2:$G$6000,6,0),IFERROR(VLOOKUP($D2006,Winback!$B$2:$C$300,2,0),""))</f>
        <v/>
      </c>
      <c r="S2006">
        <f>IF($E2006=1,"NP","")&amp;IF($G2006=1,"+MOV","")&amp;IF($I2006=1,"+CS","")&amp;IF($K2006=1,"+WB","")</f>
        <v/>
      </c>
      <c r="T2006">
        <f>$E2006+$G2006+$I2006+$K2006</f>
        <v/>
      </c>
    </row>
    <row r="2007">
      <c r="A2007" t="inlineStr">
        <is>
          <t>326253620000</t>
        </is>
      </c>
      <c r="B2007" t="inlineStr">
        <is>
          <t>32625362</t>
        </is>
      </c>
      <c r="C2007" t="inlineStr">
        <is>
          <t>GABIGAR S.A.</t>
        </is>
      </c>
      <c r="D2007" t="inlineStr">
        <is>
          <t>GABIGARSA</t>
        </is>
      </c>
      <c r="E2007">
        <f>IF(COUNTIFS(Registros!$A$2:$A$6000,"NP",Registros!$B$2:$B$6000,$A2007)&gt;0,1,0)</f>
        <v/>
      </c>
      <c r="F2007">
        <f>IF($E2007=1,SUMIFS(Registros!$F$2:$F$6000,Registros!$A$2:$A$6000,"NP",Registros!$B$2:$B$6000,$A2007),0)</f>
        <v/>
      </c>
      <c r="G2007">
        <f>IF(COUNTIFS(Registros!$A$2:$A$6000,"MOV",Registros!$B$2:$B$6000,$A2007)&gt;0,1,0)</f>
        <v/>
      </c>
      <c r="H2007">
        <f>IF($G2007=1,SUMIFS(Registros!$F$2:$F$6000,Registros!$A$2:$A$6000,"MOV",Registros!$B$2:$B$6000,$A2007),0)</f>
        <v/>
      </c>
      <c r="I2007">
        <f>IF(COUNTIFS(Registros!$A$2:$A$6000,"CS",Registros!$B$2:$B$6000,$A2007)&gt;0,1,0)</f>
        <v/>
      </c>
      <c r="J2007">
        <f>IF($I2007=1,SUMIFS(Registros!$I$2:$I$6000,Registros!$A$2:$A$6000,"CS",Registros!$B$2:$B$6000,$A2007),0)</f>
        <v/>
      </c>
      <c r="K2007">
        <f>IF(COUNTIFS(Winback!$K$2:$K$300,$D2007)&gt;0,1,0)</f>
        <v/>
      </c>
      <c r="L2007">
        <f>IF(AND($K2007=1,LEFT($A2007,3)="WB-"),SUMIFS(Winback!$D$2:$D$300,Winback!$K$2:$K$300,$D2007),0)</f>
        <v/>
      </c>
      <c r="M2007">
        <f>IF(OR($E2007=1,$G2007=1,SUMIFS(Registros!$J$2:$J$6000,Registros!$B$2:$B$6000,$A2007)&gt;0),1,0)</f>
        <v/>
      </c>
      <c r="N2007">
        <f>IF($J2007&gt;0,1,IF(COUNTIFS(Registros!$A$2:$A$6000,"CS",Registros!$B$2:$B$6000,$A2007,Registros!$K$2:$K$6000,"&lt;&gt;")&gt;0,1,0))</f>
        <v/>
      </c>
      <c r="O2007">
        <f>IF(AND($K2007=1,$E2007=0,$G2007=0,$I2007=0),"WINBACK",IF(AND($M2007=1,$N2007&gt;0),"CONVERGENTE",IF($M2007=1,"SOLO MÓVIL",IF($N2007&gt;0,"SOLO FIJO / INTERNET","SIN SERVICIOS"))))</f>
        <v/>
      </c>
      <c r="P2007">
        <f>IF($O2007="WINBACK","Recuperar (winback)",IF($O2007="CONVERGENTE","Upgrade / más líneas",IF($O2007="SOLO MÓVIL","Ofrecer fijo + internet (FLBBTV)",IF($O2007="SOLO FIJO / INTERNET","Ofrecer línea móvil Nextphone","Oferta completa (móvil + fijo + internet)"))))</f>
        <v/>
      </c>
      <c r="Q2007">
        <f>$F2007+$H2007+$L2007</f>
        <v/>
      </c>
      <c r="R2007">
        <f>IFERROR(VLOOKUP($A2007,Registros!$B$2:$G$6000,6,0),IFERROR(VLOOKUP($D2007,Winback!$B$2:$C$300,2,0),""))</f>
        <v/>
      </c>
      <c r="S2007">
        <f>IF($E2007=1,"NP","")&amp;IF($G2007=1,"+MOV","")&amp;IF($I2007=1,"+CS","")&amp;IF($K2007=1,"+WB","")</f>
        <v/>
      </c>
      <c r="T2007">
        <f>$E2007+$G2007+$I2007+$K2007</f>
        <v/>
      </c>
    </row>
    <row r="2008">
      <c r="A2008" t="inlineStr">
        <is>
          <t>331188220000</t>
        </is>
      </c>
      <c r="B2008" t="inlineStr">
        <is>
          <t>33118822</t>
        </is>
      </c>
      <c r="C2008" t="inlineStr">
        <is>
          <t>P.H Torres Ebbelle</t>
        </is>
      </c>
      <c r="D2008" t="inlineStr">
        <is>
          <t>PHTORRESEBBELLE</t>
        </is>
      </c>
      <c r="E2008">
        <f>IF(COUNTIFS(Registros!$A$2:$A$6000,"NP",Registros!$B$2:$B$6000,$A2008)&gt;0,1,0)</f>
        <v/>
      </c>
      <c r="F2008">
        <f>IF($E2008=1,SUMIFS(Registros!$F$2:$F$6000,Registros!$A$2:$A$6000,"NP",Registros!$B$2:$B$6000,$A2008),0)</f>
        <v/>
      </c>
      <c r="G2008">
        <f>IF(COUNTIFS(Registros!$A$2:$A$6000,"MOV",Registros!$B$2:$B$6000,$A2008)&gt;0,1,0)</f>
        <v/>
      </c>
      <c r="H2008">
        <f>IF($G2008=1,SUMIFS(Registros!$F$2:$F$6000,Registros!$A$2:$A$6000,"MOV",Registros!$B$2:$B$6000,$A2008),0)</f>
        <v/>
      </c>
      <c r="I2008">
        <f>IF(COUNTIFS(Registros!$A$2:$A$6000,"CS",Registros!$B$2:$B$6000,$A2008)&gt;0,1,0)</f>
        <v/>
      </c>
      <c r="J2008">
        <f>IF($I2008=1,SUMIFS(Registros!$I$2:$I$6000,Registros!$A$2:$A$6000,"CS",Registros!$B$2:$B$6000,$A2008),0)</f>
        <v/>
      </c>
      <c r="K2008">
        <f>IF(COUNTIFS(Winback!$K$2:$K$300,$D2008)&gt;0,1,0)</f>
        <v/>
      </c>
      <c r="L2008">
        <f>IF(AND($K2008=1,LEFT($A2008,3)="WB-"),SUMIFS(Winback!$D$2:$D$300,Winback!$K$2:$K$300,$D2008),0)</f>
        <v/>
      </c>
      <c r="M2008">
        <f>IF(OR($E2008=1,$G2008=1,SUMIFS(Registros!$J$2:$J$6000,Registros!$B$2:$B$6000,$A2008)&gt;0),1,0)</f>
        <v/>
      </c>
      <c r="N2008">
        <f>IF($J2008&gt;0,1,IF(COUNTIFS(Registros!$A$2:$A$6000,"CS",Registros!$B$2:$B$6000,$A2008,Registros!$K$2:$K$6000,"&lt;&gt;")&gt;0,1,0))</f>
        <v/>
      </c>
      <c r="O2008">
        <f>IF(AND($K2008=1,$E2008=0,$G2008=0,$I2008=0),"WINBACK",IF(AND($M2008=1,$N2008&gt;0),"CONVERGENTE",IF($M2008=1,"SOLO MÓVIL",IF($N2008&gt;0,"SOLO FIJO / INTERNET","SIN SERVICIOS"))))</f>
        <v/>
      </c>
      <c r="P2008">
        <f>IF($O2008="WINBACK","Recuperar (winback)",IF($O2008="CONVERGENTE","Upgrade / más líneas",IF($O2008="SOLO MÓVIL","Ofrecer fijo + internet (FLBBTV)",IF($O2008="SOLO FIJO / INTERNET","Ofrecer línea móvil Nextphone","Oferta completa (móvil + fijo + internet)"))))</f>
        <v/>
      </c>
      <c r="Q2008">
        <f>$F2008+$H2008+$L2008</f>
        <v/>
      </c>
      <c r="R2008">
        <f>IFERROR(VLOOKUP($A2008,Registros!$B$2:$G$6000,6,0),IFERROR(VLOOKUP($D2008,Winback!$B$2:$C$300,2,0),""))</f>
        <v/>
      </c>
      <c r="S2008">
        <f>IF($E2008=1,"NP","")&amp;IF($G2008=1,"+MOV","")&amp;IF($I2008=1,"+CS","")&amp;IF($K2008=1,"+WB","")</f>
        <v/>
      </c>
      <c r="T2008">
        <f>$E2008+$G2008+$I2008+$K2008</f>
        <v/>
      </c>
    </row>
    <row r="2009">
      <c r="A2009" t="inlineStr">
        <is>
          <t>321531410100</t>
        </is>
      </c>
      <c r="B2009" t="inlineStr">
        <is>
          <t>32153141</t>
        </is>
      </c>
      <c r="C2009" t="inlineStr">
        <is>
          <t>NORMA RIVAS</t>
        </is>
      </c>
      <c r="D2009" t="inlineStr">
        <is>
          <t>NORMARIVAS</t>
        </is>
      </c>
      <c r="E2009">
        <f>IF(COUNTIFS(Registros!$A$2:$A$6000,"NP",Registros!$B$2:$B$6000,$A2009)&gt;0,1,0)</f>
        <v/>
      </c>
      <c r="F2009">
        <f>IF($E2009=1,SUMIFS(Registros!$F$2:$F$6000,Registros!$A$2:$A$6000,"NP",Registros!$B$2:$B$6000,$A2009),0)</f>
        <v/>
      </c>
      <c r="G2009">
        <f>IF(COUNTIFS(Registros!$A$2:$A$6000,"MOV",Registros!$B$2:$B$6000,$A2009)&gt;0,1,0)</f>
        <v/>
      </c>
      <c r="H2009">
        <f>IF($G2009=1,SUMIFS(Registros!$F$2:$F$6000,Registros!$A$2:$A$6000,"MOV",Registros!$B$2:$B$6000,$A2009),0)</f>
        <v/>
      </c>
      <c r="I2009">
        <f>IF(COUNTIFS(Registros!$A$2:$A$6000,"CS",Registros!$B$2:$B$6000,$A2009)&gt;0,1,0)</f>
        <v/>
      </c>
      <c r="J2009">
        <f>IF($I2009=1,SUMIFS(Registros!$I$2:$I$6000,Registros!$A$2:$A$6000,"CS",Registros!$B$2:$B$6000,$A2009),0)</f>
        <v/>
      </c>
      <c r="K2009">
        <f>IF(COUNTIFS(Winback!$K$2:$K$300,$D2009)&gt;0,1,0)</f>
        <v/>
      </c>
      <c r="L2009">
        <f>IF(AND($K2009=1,LEFT($A2009,3)="WB-"),SUMIFS(Winback!$D$2:$D$300,Winback!$K$2:$K$300,$D2009),0)</f>
        <v/>
      </c>
      <c r="M2009">
        <f>IF(OR($E2009=1,$G2009=1,SUMIFS(Registros!$J$2:$J$6000,Registros!$B$2:$B$6000,$A2009)&gt;0),1,0)</f>
        <v/>
      </c>
      <c r="N2009">
        <f>IF($J2009&gt;0,1,IF(COUNTIFS(Registros!$A$2:$A$6000,"CS",Registros!$B$2:$B$6000,$A2009,Registros!$K$2:$K$6000,"&lt;&gt;")&gt;0,1,0))</f>
        <v/>
      </c>
      <c r="O2009">
        <f>IF(AND($K2009=1,$E2009=0,$G2009=0,$I2009=0),"WINBACK",IF(AND($M2009=1,$N2009&gt;0),"CONVERGENTE",IF($M2009=1,"SOLO MÓVIL",IF($N2009&gt;0,"SOLO FIJO / INTERNET","SIN SERVICIOS"))))</f>
        <v/>
      </c>
      <c r="P2009">
        <f>IF($O2009="WINBACK","Recuperar (winback)",IF($O2009="CONVERGENTE","Upgrade / más líneas",IF($O2009="SOLO MÓVIL","Ofrecer fijo + internet (FLBBTV)",IF($O2009="SOLO FIJO / INTERNET","Ofrecer línea móvil Nextphone","Oferta completa (móvil + fijo + internet)"))))</f>
        <v/>
      </c>
      <c r="Q2009">
        <f>$F2009+$H2009+$L2009</f>
        <v/>
      </c>
      <c r="R2009">
        <f>IFERROR(VLOOKUP($A2009,Registros!$B$2:$G$6000,6,0),IFERROR(VLOOKUP($D2009,Winback!$B$2:$C$300,2,0),""))</f>
        <v/>
      </c>
      <c r="S2009">
        <f>IF($E2009=1,"NP","")&amp;IF($G2009=1,"+MOV","")&amp;IF($I2009=1,"+CS","")&amp;IF($K2009=1,"+WB","")</f>
        <v/>
      </c>
      <c r="T2009">
        <f>$E2009+$G2009+$I2009+$K2009</f>
        <v/>
      </c>
    </row>
    <row r="2010">
      <c r="A2010" t="inlineStr">
        <is>
          <t>325581130100</t>
        </is>
      </c>
      <c r="B2010" t="inlineStr">
        <is>
          <t>32558113</t>
        </is>
      </c>
      <c r="C2010" t="inlineStr">
        <is>
          <t>CLINICA LOS PORTA LES SAN FRANCISCO, S.A.</t>
        </is>
      </c>
      <c r="D2010" t="inlineStr">
        <is>
          <t>CLINICALOSPORTALESSANFRANCISCOSA</t>
        </is>
      </c>
      <c r="E2010">
        <f>IF(COUNTIFS(Registros!$A$2:$A$6000,"NP",Registros!$B$2:$B$6000,$A2010)&gt;0,1,0)</f>
        <v/>
      </c>
      <c r="F2010">
        <f>IF($E2010=1,SUMIFS(Registros!$F$2:$F$6000,Registros!$A$2:$A$6000,"NP",Registros!$B$2:$B$6000,$A2010),0)</f>
        <v/>
      </c>
      <c r="G2010">
        <f>IF(COUNTIFS(Registros!$A$2:$A$6000,"MOV",Registros!$B$2:$B$6000,$A2010)&gt;0,1,0)</f>
        <v/>
      </c>
      <c r="H2010">
        <f>IF($G2010=1,SUMIFS(Registros!$F$2:$F$6000,Registros!$A$2:$A$6000,"MOV",Registros!$B$2:$B$6000,$A2010),0)</f>
        <v/>
      </c>
      <c r="I2010">
        <f>IF(COUNTIFS(Registros!$A$2:$A$6000,"CS",Registros!$B$2:$B$6000,$A2010)&gt;0,1,0)</f>
        <v/>
      </c>
      <c r="J2010">
        <f>IF($I2010=1,SUMIFS(Registros!$I$2:$I$6000,Registros!$A$2:$A$6000,"CS",Registros!$B$2:$B$6000,$A2010),0)</f>
        <v/>
      </c>
      <c r="K2010">
        <f>IF(COUNTIFS(Winback!$K$2:$K$300,$D2010)&gt;0,1,0)</f>
        <v/>
      </c>
      <c r="L2010">
        <f>IF(AND($K2010=1,LEFT($A2010,3)="WB-"),SUMIFS(Winback!$D$2:$D$300,Winback!$K$2:$K$300,$D2010),0)</f>
        <v/>
      </c>
      <c r="M2010">
        <f>IF(OR($E2010=1,$G2010=1,SUMIFS(Registros!$J$2:$J$6000,Registros!$B$2:$B$6000,$A2010)&gt;0),1,0)</f>
        <v/>
      </c>
      <c r="N2010">
        <f>IF($J2010&gt;0,1,IF(COUNTIFS(Registros!$A$2:$A$6000,"CS",Registros!$B$2:$B$6000,$A2010,Registros!$K$2:$K$6000,"&lt;&gt;")&gt;0,1,0))</f>
        <v/>
      </c>
      <c r="O2010">
        <f>IF(AND($K2010=1,$E2010=0,$G2010=0,$I2010=0),"WINBACK",IF(AND($M2010=1,$N2010&gt;0),"CONVERGENTE",IF($M2010=1,"SOLO MÓVIL",IF($N2010&gt;0,"SOLO FIJO / INTERNET","SIN SERVICIOS"))))</f>
        <v/>
      </c>
      <c r="P2010">
        <f>IF($O2010="WINBACK","Recuperar (winback)",IF($O2010="CONVERGENTE","Upgrade / más líneas",IF($O2010="SOLO MÓVIL","Ofrecer fijo + internet (FLBBTV)",IF($O2010="SOLO FIJO / INTERNET","Ofrecer línea móvil Nextphone","Oferta completa (móvil + fijo + internet)"))))</f>
        <v/>
      </c>
      <c r="Q2010">
        <f>$F2010+$H2010+$L2010</f>
        <v/>
      </c>
      <c r="R2010">
        <f>IFERROR(VLOOKUP($A2010,Registros!$B$2:$G$6000,6,0),IFERROR(VLOOKUP($D2010,Winback!$B$2:$C$300,2,0),""))</f>
        <v/>
      </c>
      <c r="S2010">
        <f>IF($E2010=1,"NP","")&amp;IF($G2010=1,"+MOV","")&amp;IF($I2010=1,"+CS","")&amp;IF($K2010=1,"+WB","")</f>
        <v/>
      </c>
      <c r="T2010">
        <f>$E2010+$G2010+$I2010+$K2010</f>
        <v/>
      </c>
    </row>
    <row r="2011">
      <c r="A2011" t="inlineStr">
        <is>
          <t>312225250000</t>
        </is>
      </c>
      <c r="B2011" t="inlineStr">
        <is>
          <t>31222525</t>
        </is>
      </c>
      <c r="C2011" t="inlineStr">
        <is>
          <t>GRUPO MULTIMEDIA ...</t>
        </is>
      </c>
      <c r="D2011" t="inlineStr">
        <is>
          <t>GRUPOMULTIMEDIA</t>
        </is>
      </c>
      <c r="E2011">
        <f>IF(COUNTIFS(Registros!$A$2:$A$6000,"NP",Registros!$B$2:$B$6000,$A2011)&gt;0,1,0)</f>
        <v/>
      </c>
      <c r="F2011">
        <f>IF($E2011=1,SUMIFS(Registros!$F$2:$F$6000,Registros!$A$2:$A$6000,"NP",Registros!$B$2:$B$6000,$A2011),0)</f>
        <v/>
      </c>
      <c r="G2011">
        <f>IF(COUNTIFS(Registros!$A$2:$A$6000,"MOV",Registros!$B$2:$B$6000,$A2011)&gt;0,1,0)</f>
        <v/>
      </c>
      <c r="H2011">
        <f>IF($G2011=1,SUMIFS(Registros!$F$2:$F$6000,Registros!$A$2:$A$6000,"MOV",Registros!$B$2:$B$6000,$A2011),0)</f>
        <v/>
      </c>
      <c r="I2011">
        <f>IF(COUNTIFS(Registros!$A$2:$A$6000,"CS",Registros!$B$2:$B$6000,$A2011)&gt;0,1,0)</f>
        <v/>
      </c>
      <c r="J2011">
        <f>IF($I2011=1,SUMIFS(Registros!$I$2:$I$6000,Registros!$A$2:$A$6000,"CS",Registros!$B$2:$B$6000,$A2011),0)</f>
        <v/>
      </c>
      <c r="K2011">
        <f>IF(COUNTIFS(Winback!$K$2:$K$300,$D2011)&gt;0,1,0)</f>
        <v/>
      </c>
      <c r="L2011">
        <f>IF(AND($K2011=1,LEFT($A2011,3)="WB-"),SUMIFS(Winback!$D$2:$D$300,Winback!$K$2:$K$300,$D2011),0)</f>
        <v/>
      </c>
      <c r="M2011">
        <f>IF(OR($E2011=1,$G2011=1,SUMIFS(Registros!$J$2:$J$6000,Registros!$B$2:$B$6000,$A2011)&gt;0),1,0)</f>
        <v/>
      </c>
      <c r="N2011">
        <f>IF($J2011&gt;0,1,IF(COUNTIFS(Registros!$A$2:$A$6000,"CS",Registros!$B$2:$B$6000,$A2011,Registros!$K$2:$K$6000,"&lt;&gt;")&gt;0,1,0))</f>
        <v/>
      </c>
      <c r="O2011">
        <f>IF(AND($K2011=1,$E2011=0,$G2011=0,$I2011=0),"WINBACK",IF(AND($M2011=1,$N2011&gt;0),"CONVERGENTE",IF($M2011=1,"SOLO MÓVIL",IF($N2011&gt;0,"SOLO FIJO / INTERNET","SIN SERVICIOS"))))</f>
        <v/>
      </c>
      <c r="P2011">
        <f>IF($O2011="WINBACK","Recuperar (winback)",IF($O2011="CONVERGENTE","Upgrade / más líneas",IF($O2011="SOLO MÓVIL","Ofrecer fijo + internet (FLBBTV)",IF($O2011="SOLO FIJO / INTERNET","Ofrecer línea móvil Nextphone","Oferta completa (móvil + fijo + internet)"))))</f>
        <v/>
      </c>
      <c r="Q2011">
        <f>$F2011+$H2011+$L2011</f>
        <v/>
      </c>
      <c r="R2011">
        <f>IFERROR(VLOOKUP($A2011,Registros!$B$2:$G$6000,6,0),IFERROR(VLOOKUP($D2011,Winback!$B$2:$C$300,2,0),""))</f>
        <v/>
      </c>
      <c r="S2011">
        <f>IF($E2011=1,"NP","")&amp;IF($G2011=1,"+MOV","")&amp;IF($I2011=1,"+CS","")&amp;IF($K2011=1,"+WB","")</f>
        <v/>
      </c>
      <c r="T2011">
        <f>$E2011+$G2011+$I2011+$K2011</f>
        <v/>
      </c>
    </row>
    <row r="2012">
      <c r="A2012" t="inlineStr">
        <is>
          <t>321437710000</t>
        </is>
      </c>
      <c r="B2012" t="inlineStr">
        <is>
          <t>32143771</t>
        </is>
      </c>
      <c r="C2012" t="inlineStr">
        <is>
          <t>Pharma Chimiq</t>
        </is>
      </c>
      <c r="D2012" t="inlineStr">
        <is>
          <t>PHARMACHIMIQ</t>
        </is>
      </c>
      <c r="E2012">
        <f>IF(COUNTIFS(Registros!$A$2:$A$6000,"NP",Registros!$B$2:$B$6000,$A2012)&gt;0,1,0)</f>
        <v/>
      </c>
      <c r="F2012">
        <f>IF($E2012=1,SUMIFS(Registros!$F$2:$F$6000,Registros!$A$2:$A$6000,"NP",Registros!$B$2:$B$6000,$A2012),0)</f>
        <v/>
      </c>
      <c r="G2012">
        <f>IF(COUNTIFS(Registros!$A$2:$A$6000,"MOV",Registros!$B$2:$B$6000,$A2012)&gt;0,1,0)</f>
        <v/>
      </c>
      <c r="H2012">
        <f>IF($G2012=1,SUMIFS(Registros!$F$2:$F$6000,Registros!$A$2:$A$6000,"MOV",Registros!$B$2:$B$6000,$A2012),0)</f>
        <v/>
      </c>
      <c r="I2012">
        <f>IF(COUNTIFS(Registros!$A$2:$A$6000,"CS",Registros!$B$2:$B$6000,$A2012)&gt;0,1,0)</f>
        <v/>
      </c>
      <c r="J2012">
        <f>IF($I2012=1,SUMIFS(Registros!$I$2:$I$6000,Registros!$A$2:$A$6000,"CS",Registros!$B$2:$B$6000,$A2012),0)</f>
        <v/>
      </c>
      <c r="K2012">
        <f>IF(COUNTIFS(Winback!$K$2:$K$300,$D2012)&gt;0,1,0)</f>
        <v/>
      </c>
      <c r="L2012">
        <f>IF(AND($K2012=1,LEFT($A2012,3)="WB-"),SUMIFS(Winback!$D$2:$D$300,Winback!$K$2:$K$300,$D2012),0)</f>
        <v/>
      </c>
      <c r="M2012">
        <f>IF(OR($E2012=1,$G2012=1,SUMIFS(Registros!$J$2:$J$6000,Registros!$B$2:$B$6000,$A2012)&gt;0),1,0)</f>
        <v/>
      </c>
      <c r="N2012">
        <f>IF($J2012&gt;0,1,IF(COUNTIFS(Registros!$A$2:$A$6000,"CS",Registros!$B$2:$B$6000,$A2012,Registros!$K$2:$K$6000,"&lt;&gt;")&gt;0,1,0))</f>
        <v/>
      </c>
      <c r="O2012">
        <f>IF(AND($K2012=1,$E2012=0,$G2012=0,$I2012=0),"WINBACK",IF(AND($M2012=1,$N2012&gt;0),"CONVERGENTE",IF($M2012=1,"SOLO MÓVIL",IF($N2012&gt;0,"SOLO FIJO / INTERNET","SIN SERVICIOS"))))</f>
        <v/>
      </c>
      <c r="P2012">
        <f>IF($O2012="WINBACK","Recuperar (winback)",IF($O2012="CONVERGENTE","Upgrade / más líneas",IF($O2012="SOLO MÓVIL","Ofrecer fijo + internet (FLBBTV)",IF($O2012="SOLO FIJO / INTERNET","Ofrecer línea móvil Nextphone","Oferta completa (móvil + fijo + internet)"))))</f>
        <v/>
      </c>
      <c r="Q2012">
        <f>$F2012+$H2012+$L2012</f>
        <v/>
      </c>
      <c r="R2012">
        <f>IFERROR(VLOOKUP($A2012,Registros!$B$2:$G$6000,6,0),IFERROR(VLOOKUP($D2012,Winback!$B$2:$C$300,2,0),""))</f>
        <v/>
      </c>
      <c r="S2012">
        <f>IF($E2012=1,"NP","")&amp;IF($G2012=1,"+MOV","")&amp;IF($I2012=1,"+CS","")&amp;IF($K2012=1,"+WB","")</f>
        <v/>
      </c>
      <c r="T2012">
        <f>$E2012+$G2012+$I2012+$K2012</f>
        <v/>
      </c>
    </row>
    <row r="2013">
      <c r="A2013" t="inlineStr">
        <is>
          <t>325305530000</t>
        </is>
      </c>
      <c r="B2013" t="inlineStr">
        <is>
          <t>32530553</t>
        </is>
      </c>
      <c r="C2013" t="inlineStr">
        <is>
          <t>EMPRESAS E IN</t>
        </is>
      </c>
      <c r="D2013" t="inlineStr">
        <is>
          <t>EMPRESASEIN</t>
        </is>
      </c>
      <c r="E2013">
        <f>IF(COUNTIFS(Registros!$A$2:$A$6000,"NP",Registros!$B$2:$B$6000,$A2013)&gt;0,1,0)</f>
        <v/>
      </c>
      <c r="F2013">
        <f>IF($E2013=1,SUMIFS(Registros!$F$2:$F$6000,Registros!$A$2:$A$6000,"NP",Registros!$B$2:$B$6000,$A2013),0)</f>
        <v/>
      </c>
      <c r="G2013">
        <f>IF(COUNTIFS(Registros!$A$2:$A$6000,"MOV",Registros!$B$2:$B$6000,$A2013)&gt;0,1,0)</f>
        <v/>
      </c>
      <c r="H2013">
        <f>IF($G2013=1,SUMIFS(Registros!$F$2:$F$6000,Registros!$A$2:$A$6000,"MOV",Registros!$B$2:$B$6000,$A2013),0)</f>
        <v/>
      </c>
      <c r="I2013">
        <f>IF(COUNTIFS(Registros!$A$2:$A$6000,"CS",Registros!$B$2:$B$6000,$A2013)&gt;0,1,0)</f>
        <v/>
      </c>
      <c r="J2013">
        <f>IF($I2013=1,SUMIFS(Registros!$I$2:$I$6000,Registros!$A$2:$A$6000,"CS",Registros!$B$2:$B$6000,$A2013),0)</f>
        <v/>
      </c>
      <c r="K2013">
        <f>IF(COUNTIFS(Winback!$K$2:$K$300,$D2013)&gt;0,1,0)</f>
        <v/>
      </c>
      <c r="L2013">
        <f>IF(AND($K2013=1,LEFT($A2013,3)="WB-"),SUMIFS(Winback!$D$2:$D$300,Winback!$K$2:$K$300,$D2013),0)</f>
        <v/>
      </c>
      <c r="M2013">
        <f>IF(OR($E2013=1,$G2013=1,SUMIFS(Registros!$J$2:$J$6000,Registros!$B$2:$B$6000,$A2013)&gt;0),1,0)</f>
        <v/>
      </c>
      <c r="N2013">
        <f>IF($J2013&gt;0,1,IF(COUNTIFS(Registros!$A$2:$A$6000,"CS",Registros!$B$2:$B$6000,$A2013,Registros!$K$2:$K$6000,"&lt;&gt;")&gt;0,1,0))</f>
        <v/>
      </c>
      <c r="O2013">
        <f>IF(AND($K2013=1,$E2013=0,$G2013=0,$I2013=0),"WINBACK",IF(AND($M2013=1,$N2013&gt;0),"CONVERGENTE",IF($M2013=1,"SOLO MÓVIL",IF($N2013&gt;0,"SOLO FIJO / INTERNET","SIN SERVICIOS"))))</f>
        <v/>
      </c>
      <c r="P2013">
        <f>IF($O2013="WINBACK","Recuperar (winback)",IF($O2013="CONVERGENTE","Upgrade / más líneas",IF($O2013="SOLO MÓVIL","Ofrecer fijo + internet (FLBBTV)",IF($O2013="SOLO FIJO / INTERNET","Ofrecer línea móvil Nextphone","Oferta completa (móvil + fijo + internet)"))))</f>
        <v/>
      </c>
      <c r="Q2013">
        <f>$F2013+$H2013+$L2013</f>
        <v/>
      </c>
      <c r="R2013">
        <f>IFERROR(VLOOKUP($A2013,Registros!$B$2:$G$6000,6,0),IFERROR(VLOOKUP($D2013,Winback!$B$2:$C$300,2,0),""))</f>
        <v/>
      </c>
      <c r="S2013">
        <f>IF($E2013=1,"NP","")&amp;IF($G2013=1,"+MOV","")&amp;IF($I2013=1,"+CS","")&amp;IF($K2013=1,"+WB","")</f>
        <v/>
      </c>
      <c r="T2013">
        <f>$E2013+$G2013+$I2013+$K2013</f>
        <v/>
      </c>
    </row>
    <row r="2014">
      <c r="A2014" t="inlineStr">
        <is>
          <t>321469580000</t>
        </is>
      </c>
      <c r="B2014" t="inlineStr">
        <is>
          <t>32146958</t>
        </is>
      </c>
      <c r="C2014" t="inlineStr">
        <is>
          <t>INTERNET Y LLAMADA</t>
        </is>
      </c>
      <c r="D2014" t="inlineStr">
        <is>
          <t>INTERNETYLLAMADA</t>
        </is>
      </c>
      <c r="E2014">
        <f>IF(COUNTIFS(Registros!$A$2:$A$6000,"NP",Registros!$B$2:$B$6000,$A2014)&gt;0,1,0)</f>
        <v/>
      </c>
      <c r="F2014">
        <f>IF($E2014=1,SUMIFS(Registros!$F$2:$F$6000,Registros!$A$2:$A$6000,"NP",Registros!$B$2:$B$6000,$A2014),0)</f>
        <v/>
      </c>
      <c r="G2014">
        <f>IF(COUNTIFS(Registros!$A$2:$A$6000,"MOV",Registros!$B$2:$B$6000,$A2014)&gt;0,1,0)</f>
        <v/>
      </c>
      <c r="H2014">
        <f>IF($G2014=1,SUMIFS(Registros!$F$2:$F$6000,Registros!$A$2:$A$6000,"MOV",Registros!$B$2:$B$6000,$A2014),0)</f>
        <v/>
      </c>
      <c r="I2014">
        <f>IF(COUNTIFS(Registros!$A$2:$A$6000,"CS",Registros!$B$2:$B$6000,$A2014)&gt;0,1,0)</f>
        <v/>
      </c>
      <c r="J2014">
        <f>IF($I2014=1,SUMIFS(Registros!$I$2:$I$6000,Registros!$A$2:$A$6000,"CS",Registros!$B$2:$B$6000,$A2014),0)</f>
        <v/>
      </c>
      <c r="K2014">
        <f>IF(COUNTIFS(Winback!$K$2:$K$300,$D2014)&gt;0,1,0)</f>
        <v/>
      </c>
      <c r="L2014">
        <f>IF(AND($K2014=1,LEFT($A2014,3)="WB-"),SUMIFS(Winback!$D$2:$D$300,Winback!$K$2:$K$300,$D2014),0)</f>
        <v/>
      </c>
      <c r="M2014">
        <f>IF(OR($E2014=1,$G2014=1,SUMIFS(Registros!$J$2:$J$6000,Registros!$B$2:$B$6000,$A2014)&gt;0),1,0)</f>
        <v/>
      </c>
      <c r="N2014">
        <f>IF($J2014&gt;0,1,IF(COUNTIFS(Registros!$A$2:$A$6000,"CS",Registros!$B$2:$B$6000,$A2014,Registros!$K$2:$K$6000,"&lt;&gt;")&gt;0,1,0))</f>
        <v/>
      </c>
      <c r="O2014">
        <f>IF(AND($K2014=1,$E2014=0,$G2014=0,$I2014=0),"WINBACK",IF(AND($M2014=1,$N2014&gt;0),"CONVERGENTE",IF($M2014=1,"SOLO MÓVIL",IF($N2014&gt;0,"SOLO FIJO / INTERNET","SIN SERVICIOS"))))</f>
        <v/>
      </c>
      <c r="P2014">
        <f>IF($O2014="WINBACK","Recuperar (winback)",IF($O2014="CONVERGENTE","Upgrade / más líneas",IF($O2014="SOLO MÓVIL","Ofrecer fijo + internet (FLBBTV)",IF($O2014="SOLO FIJO / INTERNET","Ofrecer línea móvil Nextphone","Oferta completa (móvil + fijo + internet)"))))</f>
        <v/>
      </c>
      <c r="Q2014">
        <f>$F2014+$H2014+$L2014</f>
        <v/>
      </c>
      <c r="R2014">
        <f>IFERROR(VLOOKUP($A2014,Registros!$B$2:$G$6000,6,0),IFERROR(VLOOKUP($D2014,Winback!$B$2:$C$300,2,0),""))</f>
        <v/>
      </c>
      <c r="S2014">
        <f>IF($E2014=1,"NP","")&amp;IF($G2014=1,"+MOV","")&amp;IF($I2014=1,"+CS","")&amp;IF($K2014=1,"+WB","")</f>
        <v/>
      </c>
      <c r="T2014">
        <f>$E2014+$G2014+$I2014+$K2014</f>
        <v/>
      </c>
    </row>
    <row r="2015">
      <c r="A2015" t="inlineStr">
        <is>
          <t>321817170000</t>
        </is>
      </c>
      <c r="B2015" t="inlineStr">
        <is>
          <t>32181717</t>
        </is>
      </c>
      <c r="C2015" t="inlineStr">
        <is>
          <t>OPA INC.</t>
        </is>
      </c>
      <c r="D2015" t="inlineStr">
        <is>
          <t>OPAINC</t>
        </is>
      </c>
      <c r="E2015">
        <f>IF(COUNTIFS(Registros!$A$2:$A$6000,"NP",Registros!$B$2:$B$6000,$A2015)&gt;0,1,0)</f>
        <v/>
      </c>
      <c r="F2015">
        <f>IF($E2015=1,SUMIFS(Registros!$F$2:$F$6000,Registros!$A$2:$A$6000,"NP",Registros!$B$2:$B$6000,$A2015),0)</f>
        <v/>
      </c>
      <c r="G2015">
        <f>IF(COUNTIFS(Registros!$A$2:$A$6000,"MOV",Registros!$B$2:$B$6000,$A2015)&gt;0,1,0)</f>
        <v/>
      </c>
      <c r="H2015">
        <f>IF($G2015=1,SUMIFS(Registros!$F$2:$F$6000,Registros!$A$2:$A$6000,"MOV",Registros!$B$2:$B$6000,$A2015),0)</f>
        <v/>
      </c>
      <c r="I2015">
        <f>IF(COUNTIFS(Registros!$A$2:$A$6000,"CS",Registros!$B$2:$B$6000,$A2015)&gt;0,1,0)</f>
        <v/>
      </c>
      <c r="J2015">
        <f>IF($I2015=1,SUMIFS(Registros!$I$2:$I$6000,Registros!$A$2:$A$6000,"CS",Registros!$B$2:$B$6000,$A2015),0)</f>
        <v/>
      </c>
      <c r="K2015">
        <f>IF(COUNTIFS(Winback!$K$2:$K$300,$D2015)&gt;0,1,0)</f>
        <v/>
      </c>
      <c r="L2015">
        <f>IF(AND($K2015=1,LEFT($A2015,3)="WB-"),SUMIFS(Winback!$D$2:$D$300,Winback!$K$2:$K$300,$D2015),0)</f>
        <v/>
      </c>
      <c r="M2015">
        <f>IF(OR($E2015=1,$G2015=1,SUMIFS(Registros!$J$2:$J$6000,Registros!$B$2:$B$6000,$A2015)&gt;0),1,0)</f>
        <v/>
      </c>
      <c r="N2015">
        <f>IF($J2015&gt;0,1,IF(COUNTIFS(Registros!$A$2:$A$6000,"CS",Registros!$B$2:$B$6000,$A2015,Registros!$K$2:$K$6000,"&lt;&gt;")&gt;0,1,0))</f>
        <v/>
      </c>
      <c r="O2015">
        <f>IF(AND($K2015=1,$E2015=0,$G2015=0,$I2015=0),"WINBACK",IF(AND($M2015=1,$N2015&gt;0),"CONVERGENTE",IF($M2015=1,"SOLO MÓVIL",IF($N2015&gt;0,"SOLO FIJO / INTERNET","SIN SERVICIOS"))))</f>
        <v/>
      </c>
      <c r="P2015">
        <f>IF($O2015="WINBACK","Recuperar (winback)",IF($O2015="CONVERGENTE","Upgrade / más líneas",IF($O2015="SOLO MÓVIL","Ofrecer fijo + internet (FLBBTV)",IF($O2015="SOLO FIJO / INTERNET","Ofrecer línea móvil Nextphone","Oferta completa (móvil + fijo + internet)"))))</f>
        <v/>
      </c>
      <c r="Q2015">
        <f>$F2015+$H2015+$L2015</f>
        <v/>
      </c>
      <c r="R2015">
        <f>IFERROR(VLOOKUP($A2015,Registros!$B$2:$G$6000,6,0),IFERROR(VLOOKUP($D2015,Winback!$B$2:$C$300,2,0),""))</f>
        <v/>
      </c>
      <c r="S2015">
        <f>IF($E2015=1,"NP","")&amp;IF($G2015=1,"+MOV","")&amp;IF($I2015=1,"+CS","")&amp;IF($K2015=1,"+WB","")</f>
        <v/>
      </c>
      <c r="T2015">
        <f>$E2015+$G2015+$I2015+$K2015</f>
        <v/>
      </c>
    </row>
    <row r="2016">
      <c r="A2016" t="inlineStr">
        <is>
          <t>312199290000</t>
        </is>
      </c>
      <c r="B2016" t="inlineStr">
        <is>
          <t>31219929</t>
        </is>
      </c>
      <c r="C2016" t="inlineStr">
        <is>
          <t>RADIOL, S.A. -</t>
        </is>
      </c>
      <c r="D2016" t="inlineStr">
        <is>
          <t>RADIOLSA</t>
        </is>
      </c>
      <c r="E2016">
        <f>IF(COUNTIFS(Registros!$A$2:$A$6000,"NP",Registros!$B$2:$B$6000,$A2016)&gt;0,1,0)</f>
        <v/>
      </c>
      <c r="F2016">
        <f>IF($E2016=1,SUMIFS(Registros!$F$2:$F$6000,Registros!$A$2:$A$6000,"NP",Registros!$B$2:$B$6000,$A2016),0)</f>
        <v/>
      </c>
      <c r="G2016">
        <f>IF(COUNTIFS(Registros!$A$2:$A$6000,"MOV",Registros!$B$2:$B$6000,$A2016)&gt;0,1,0)</f>
        <v/>
      </c>
      <c r="H2016">
        <f>IF($G2016=1,SUMIFS(Registros!$F$2:$F$6000,Registros!$A$2:$A$6000,"MOV",Registros!$B$2:$B$6000,$A2016),0)</f>
        <v/>
      </c>
      <c r="I2016">
        <f>IF(COUNTIFS(Registros!$A$2:$A$6000,"CS",Registros!$B$2:$B$6000,$A2016)&gt;0,1,0)</f>
        <v/>
      </c>
      <c r="J2016">
        <f>IF($I2016=1,SUMIFS(Registros!$I$2:$I$6000,Registros!$A$2:$A$6000,"CS",Registros!$B$2:$B$6000,$A2016),0)</f>
        <v/>
      </c>
      <c r="K2016">
        <f>IF(COUNTIFS(Winback!$K$2:$K$300,$D2016)&gt;0,1,0)</f>
        <v/>
      </c>
      <c r="L2016">
        <f>IF(AND($K2016=1,LEFT($A2016,3)="WB-"),SUMIFS(Winback!$D$2:$D$300,Winback!$K$2:$K$300,$D2016),0)</f>
        <v/>
      </c>
      <c r="M2016">
        <f>IF(OR($E2016=1,$G2016=1,SUMIFS(Registros!$J$2:$J$6000,Registros!$B$2:$B$6000,$A2016)&gt;0),1,0)</f>
        <v/>
      </c>
      <c r="N2016">
        <f>IF($J2016&gt;0,1,IF(COUNTIFS(Registros!$A$2:$A$6000,"CS",Registros!$B$2:$B$6000,$A2016,Registros!$K$2:$K$6000,"&lt;&gt;")&gt;0,1,0))</f>
        <v/>
      </c>
      <c r="O2016">
        <f>IF(AND($K2016=1,$E2016=0,$G2016=0,$I2016=0),"WINBACK",IF(AND($M2016=1,$N2016&gt;0),"CONVERGENTE",IF($M2016=1,"SOLO MÓVIL",IF($N2016&gt;0,"SOLO FIJO / INTERNET","SIN SERVICIOS"))))</f>
        <v/>
      </c>
      <c r="P2016">
        <f>IF($O2016="WINBACK","Recuperar (winback)",IF($O2016="CONVERGENTE","Upgrade / más líneas",IF($O2016="SOLO MÓVIL","Ofrecer fijo + internet (FLBBTV)",IF($O2016="SOLO FIJO / INTERNET","Ofrecer línea móvil Nextphone","Oferta completa (móvil + fijo + internet)"))))</f>
        <v/>
      </c>
      <c r="Q2016">
        <f>$F2016+$H2016+$L2016</f>
        <v/>
      </c>
      <c r="R2016">
        <f>IFERROR(VLOOKUP($A2016,Registros!$B$2:$G$6000,6,0),IFERROR(VLOOKUP($D2016,Winback!$B$2:$C$300,2,0),""))</f>
        <v/>
      </c>
      <c r="S2016">
        <f>IF($E2016=1,"NP","")&amp;IF($G2016=1,"+MOV","")&amp;IF($I2016=1,"+CS","")&amp;IF($K2016=1,"+WB","")</f>
        <v/>
      </c>
      <c r="T2016">
        <f>$E2016+$G2016+$I2016+$K2016</f>
        <v/>
      </c>
    </row>
    <row r="2017">
      <c r="A2017" t="inlineStr">
        <is>
          <t>352319020000</t>
        </is>
      </c>
      <c r="B2017" t="inlineStr">
        <is>
          <t>35231902</t>
        </is>
      </c>
      <c r="C2017" t="inlineStr">
        <is>
          <t>DAVIS ALAN QUIROZ</t>
        </is>
      </c>
      <c r="D2017" t="inlineStr">
        <is>
          <t>DAVISALANQUIROZ</t>
        </is>
      </c>
      <c r="E2017">
        <f>IF(COUNTIFS(Registros!$A$2:$A$6000,"NP",Registros!$B$2:$B$6000,$A2017)&gt;0,1,0)</f>
        <v/>
      </c>
      <c r="F2017">
        <f>IF($E2017=1,SUMIFS(Registros!$F$2:$F$6000,Registros!$A$2:$A$6000,"NP",Registros!$B$2:$B$6000,$A2017),0)</f>
        <v/>
      </c>
      <c r="G2017">
        <f>IF(COUNTIFS(Registros!$A$2:$A$6000,"MOV",Registros!$B$2:$B$6000,$A2017)&gt;0,1,0)</f>
        <v/>
      </c>
      <c r="H2017">
        <f>IF($G2017=1,SUMIFS(Registros!$F$2:$F$6000,Registros!$A$2:$A$6000,"MOV",Registros!$B$2:$B$6000,$A2017),0)</f>
        <v/>
      </c>
      <c r="I2017">
        <f>IF(COUNTIFS(Registros!$A$2:$A$6000,"CS",Registros!$B$2:$B$6000,$A2017)&gt;0,1,0)</f>
        <v/>
      </c>
      <c r="J2017">
        <f>IF($I2017=1,SUMIFS(Registros!$I$2:$I$6000,Registros!$A$2:$A$6000,"CS",Registros!$B$2:$B$6000,$A2017),0)</f>
        <v/>
      </c>
      <c r="K2017">
        <f>IF(COUNTIFS(Winback!$K$2:$K$300,$D2017)&gt;0,1,0)</f>
        <v/>
      </c>
      <c r="L2017">
        <f>IF(AND($K2017=1,LEFT($A2017,3)="WB-"),SUMIFS(Winback!$D$2:$D$300,Winback!$K$2:$K$300,$D2017),0)</f>
        <v/>
      </c>
      <c r="M2017">
        <f>IF(OR($E2017=1,$G2017=1,SUMIFS(Registros!$J$2:$J$6000,Registros!$B$2:$B$6000,$A2017)&gt;0),1,0)</f>
        <v/>
      </c>
      <c r="N2017">
        <f>IF($J2017&gt;0,1,IF(COUNTIFS(Registros!$A$2:$A$6000,"CS",Registros!$B$2:$B$6000,$A2017,Registros!$K$2:$K$6000,"&lt;&gt;")&gt;0,1,0))</f>
        <v/>
      </c>
      <c r="O2017">
        <f>IF(AND($K2017=1,$E2017=0,$G2017=0,$I2017=0),"WINBACK",IF(AND($M2017=1,$N2017&gt;0),"CONVERGENTE",IF($M2017=1,"SOLO MÓVIL",IF($N2017&gt;0,"SOLO FIJO / INTERNET","SIN SERVICIOS"))))</f>
        <v/>
      </c>
      <c r="P2017">
        <f>IF($O2017="WINBACK","Recuperar (winback)",IF($O2017="CONVERGENTE","Upgrade / más líneas",IF($O2017="SOLO MÓVIL","Ofrecer fijo + internet (FLBBTV)",IF($O2017="SOLO FIJO / INTERNET","Ofrecer línea móvil Nextphone","Oferta completa (móvil + fijo + internet)"))))</f>
        <v/>
      </c>
      <c r="Q2017">
        <f>$F2017+$H2017+$L2017</f>
        <v/>
      </c>
      <c r="R2017">
        <f>IFERROR(VLOOKUP($A2017,Registros!$B$2:$G$6000,6,0),IFERROR(VLOOKUP($D2017,Winback!$B$2:$C$300,2,0),""))</f>
        <v/>
      </c>
      <c r="S2017">
        <f>IF($E2017=1,"NP","")&amp;IF($G2017=1,"+MOV","")&amp;IF($I2017=1,"+CS","")&amp;IF($K2017=1,"+WB","")</f>
        <v/>
      </c>
      <c r="T2017">
        <f>$E2017+$G2017+$I2017+$K2017</f>
        <v/>
      </c>
    </row>
    <row r="2018">
      <c r="A2018" t="inlineStr">
        <is>
          <t>358101920000</t>
        </is>
      </c>
      <c r="B2018" t="inlineStr">
        <is>
          <t>35810192</t>
        </is>
      </c>
      <c r="C2018" t="inlineStr">
        <is>
          <t>HORACIO ESPINOSA</t>
        </is>
      </c>
      <c r="D2018" t="inlineStr">
        <is>
          <t>HORACIOESPINOSA</t>
        </is>
      </c>
      <c r="E2018">
        <f>IF(COUNTIFS(Registros!$A$2:$A$6000,"NP",Registros!$B$2:$B$6000,$A2018)&gt;0,1,0)</f>
        <v/>
      </c>
      <c r="F2018">
        <f>IF($E2018=1,SUMIFS(Registros!$F$2:$F$6000,Registros!$A$2:$A$6000,"NP",Registros!$B$2:$B$6000,$A2018),0)</f>
        <v/>
      </c>
      <c r="G2018">
        <f>IF(COUNTIFS(Registros!$A$2:$A$6000,"MOV",Registros!$B$2:$B$6000,$A2018)&gt;0,1,0)</f>
        <v/>
      </c>
      <c r="H2018">
        <f>IF($G2018=1,SUMIFS(Registros!$F$2:$F$6000,Registros!$A$2:$A$6000,"MOV",Registros!$B$2:$B$6000,$A2018),0)</f>
        <v/>
      </c>
      <c r="I2018">
        <f>IF(COUNTIFS(Registros!$A$2:$A$6000,"CS",Registros!$B$2:$B$6000,$A2018)&gt;0,1,0)</f>
        <v/>
      </c>
      <c r="J2018">
        <f>IF($I2018=1,SUMIFS(Registros!$I$2:$I$6000,Registros!$A$2:$A$6000,"CS",Registros!$B$2:$B$6000,$A2018),0)</f>
        <v/>
      </c>
      <c r="K2018">
        <f>IF(COUNTIFS(Winback!$K$2:$K$300,$D2018)&gt;0,1,0)</f>
        <v/>
      </c>
      <c r="L2018">
        <f>IF(AND($K2018=1,LEFT($A2018,3)="WB-"),SUMIFS(Winback!$D$2:$D$300,Winback!$K$2:$K$300,$D2018),0)</f>
        <v/>
      </c>
      <c r="M2018">
        <f>IF(OR($E2018=1,$G2018=1,SUMIFS(Registros!$J$2:$J$6000,Registros!$B$2:$B$6000,$A2018)&gt;0),1,0)</f>
        <v/>
      </c>
      <c r="N2018">
        <f>IF($J2018&gt;0,1,IF(COUNTIFS(Registros!$A$2:$A$6000,"CS",Registros!$B$2:$B$6000,$A2018,Registros!$K$2:$K$6000,"&lt;&gt;")&gt;0,1,0))</f>
        <v/>
      </c>
      <c r="O2018">
        <f>IF(AND($K2018=1,$E2018=0,$G2018=0,$I2018=0),"WINBACK",IF(AND($M2018=1,$N2018&gt;0),"CONVERGENTE",IF($M2018=1,"SOLO MÓVIL",IF($N2018&gt;0,"SOLO FIJO / INTERNET","SIN SERVICIOS"))))</f>
        <v/>
      </c>
      <c r="P2018">
        <f>IF($O2018="WINBACK","Recuperar (winback)",IF($O2018="CONVERGENTE","Upgrade / más líneas",IF($O2018="SOLO MÓVIL","Ofrecer fijo + internet (FLBBTV)",IF($O2018="SOLO FIJO / INTERNET","Ofrecer línea móvil Nextphone","Oferta completa (móvil + fijo + internet)"))))</f>
        <v/>
      </c>
      <c r="Q2018">
        <f>$F2018+$H2018+$L2018</f>
        <v/>
      </c>
      <c r="R2018">
        <f>IFERROR(VLOOKUP($A2018,Registros!$B$2:$G$6000,6,0),IFERROR(VLOOKUP($D2018,Winback!$B$2:$C$300,2,0),""))</f>
        <v/>
      </c>
      <c r="S2018">
        <f>IF($E2018=1,"NP","")&amp;IF($G2018=1,"+MOV","")&amp;IF($I2018=1,"+CS","")&amp;IF($K2018=1,"+WB","")</f>
        <v/>
      </c>
      <c r="T2018">
        <f>$E2018+$G2018+$I2018+$K2018</f>
        <v/>
      </c>
    </row>
    <row r="2019">
      <c r="A2019" t="inlineStr">
        <is>
          <t>325155280000</t>
        </is>
      </c>
      <c r="B2019" t="inlineStr">
        <is>
          <t>32515528</t>
        </is>
      </c>
      <c r="C2019" t="inlineStr">
        <is>
          <t>PANAMUEBLES,</t>
        </is>
      </c>
      <c r="D2019" t="inlineStr">
        <is>
          <t>PANAMUEBLES</t>
        </is>
      </c>
      <c r="E2019">
        <f>IF(COUNTIFS(Registros!$A$2:$A$6000,"NP",Registros!$B$2:$B$6000,$A2019)&gt;0,1,0)</f>
        <v/>
      </c>
      <c r="F2019">
        <f>IF($E2019=1,SUMIFS(Registros!$F$2:$F$6000,Registros!$A$2:$A$6000,"NP",Registros!$B$2:$B$6000,$A2019),0)</f>
        <v/>
      </c>
      <c r="G2019">
        <f>IF(COUNTIFS(Registros!$A$2:$A$6000,"MOV",Registros!$B$2:$B$6000,$A2019)&gt;0,1,0)</f>
        <v/>
      </c>
      <c r="H2019">
        <f>IF($G2019=1,SUMIFS(Registros!$F$2:$F$6000,Registros!$A$2:$A$6000,"MOV",Registros!$B$2:$B$6000,$A2019),0)</f>
        <v/>
      </c>
      <c r="I2019">
        <f>IF(COUNTIFS(Registros!$A$2:$A$6000,"CS",Registros!$B$2:$B$6000,$A2019)&gt;0,1,0)</f>
        <v/>
      </c>
      <c r="J2019">
        <f>IF($I2019=1,SUMIFS(Registros!$I$2:$I$6000,Registros!$A$2:$A$6000,"CS",Registros!$B$2:$B$6000,$A2019),0)</f>
        <v/>
      </c>
      <c r="K2019">
        <f>IF(COUNTIFS(Winback!$K$2:$K$300,$D2019)&gt;0,1,0)</f>
        <v/>
      </c>
      <c r="L2019">
        <f>IF(AND($K2019=1,LEFT($A2019,3)="WB-"),SUMIFS(Winback!$D$2:$D$300,Winback!$K$2:$K$300,$D2019),0)</f>
        <v/>
      </c>
      <c r="M2019">
        <f>IF(OR($E2019=1,$G2019=1,SUMIFS(Registros!$J$2:$J$6000,Registros!$B$2:$B$6000,$A2019)&gt;0),1,0)</f>
        <v/>
      </c>
      <c r="N2019">
        <f>IF($J2019&gt;0,1,IF(COUNTIFS(Registros!$A$2:$A$6000,"CS",Registros!$B$2:$B$6000,$A2019,Registros!$K$2:$K$6000,"&lt;&gt;")&gt;0,1,0))</f>
        <v/>
      </c>
      <c r="O2019">
        <f>IF(AND($K2019=1,$E2019=0,$G2019=0,$I2019=0),"WINBACK",IF(AND($M2019=1,$N2019&gt;0),"CONVERGENTE",IF($M2019=1,"SOLO MÓVIL",IF($N2019&gt;0,"SOLO FIJO / INTERNET","SIN SERVICIOS"))))</f>
        <v/>
      </c>
      <c r="P2019">
        <f>IF($O2019="WINBACK","Recuperar (winback)",IF($O2019="CONVERGENTE","Upgrade / más líneas",IF($O2019="SOLO MÓVIL","Ofrecer fijo + internet (FLBBTV)",IF($O2019="SOLO FIJO / INTERNET","Ofrecer línea móvil Nextphone","Oferta completa (móvil + fijo + internet)"))))</f>
        <v/>
      </c>
      <c r="Q2019">
        <f>$F2019+$H2019+$L2019</f>
        <v/>
      </c>
      <c r="R2019">
        <f>IFERROR(VLOOKUP($A2019,Registros!$B$2:$G$6000,6,0),IFERROR(VLOOKUP($D2019,Winback!$B$2:$C$300,2,0),""))</f>
        <v/>
      </c>
      <c r="S2019">
        <f>IF($E2019=1,"NP","")&amp;IF($G2019=1,"+MOV","")&amp;IF($I2019=1,"+CS","")&amp;IF($K2019=1,"+WB","")</f>
        <v/>
      </c>
      <c r="T2019">
        <f>$E2019+$G2019+$I2019+$K2019</f>
        <v/>
      </c>
    </row>
    <row r="2020">
      <c r="A2020" t="inlineStr">
        <is>
          <t>312229550000</t>
        </is>
      </c>
      <c r="B2020" t="inlineStr">
        <is>
          <t>31222955</t>
        </is>
      </c>
      <c r="C2020" t="inlineStr">
        <is>
          <t>SECURITY SYSTEMS PANAMA SA</t>
        </is>
      </c>
      <c r="D2020" t="inlineStr">
        <is>
          <t>SECURITYSYSTEMSPANAMASA</t>
        </is>
      </c>
      <c r="E2020">
        <f>IF(COUNTIFS(Registros!$A$2:$A$6000,"NP",Registros!$B$2:$B$6000,$A2020)&gt;0,1,0)</f>
        <v/>
      </c>
      <c r="F2020">
        <f>IF($E2020=1,SUMIFS(Registros!$F$2:$F$6000,Registros!$A$2:$A$6000,"NP",Registros!$B$2:$B$6000,$A2020),0)</f>
        <v/>
      </c>
      <c r="G2020">
        <f>IF(COUNTIFS(Registros!$A$2:$A$6000,"MOV",Registros!$B$2:$B$6000,$A2020)&gt;0,1,0)</f>
        <v/>
      </c>
      <c r="H2020">
        <f>IF($G2020=1,SUMIFS(Registros!$F$2:$F$6000,Registros!$A$2:$A$6000,"MOV",Registros!$B$2:$B$6000,$A2020),0)</f>
        <v/>
      </c>
      <c r="I2020">
        <f>IF(COUNTIFS(Registros!$A$2:$A$6000,"CS",Registros!$B$2:$B$6000,$A2020)&gt;0,1,0)</f>
        <v/>
      </c>
      <c r="J2020">
        <f>IF($I2020=1,SUMIFS(Registros!$I$2:$I$6000,Registros!$A$2:$A$6000,"CS",Registros!$B$2:$B$6000,$A2020),0)</f>
        <v/>
      </c>
      <c r="K2020">
        <f>IF(COUNTIFS(Winback!$K$2:$K$300,$D2020)&gt;0,1,0)</f>
        <v/>
      </c>
      <c r="L2020">
        <f>IF(AND($K2020=1,LEFT($A2020,3)="WB-"),SUMIFS(Winback!$D$2:$D$300,Winback!$K$2:$K$300,$D2020),0)</f>
        <v/>
      </c>
      <c r="M2020">
        <f>IF(OR($E2020=1,$G2020=1,SUMIFS(Registros!$J$2:$J$6000,Registros!$B$2:$B$6000,$A2020)&gt;0),1,0)</f>
        <v/>
      </c>
      <c r="N2020">
        <f>IF($J2020&gt;0,1,IF(COUNTIFS(Registros!$A$2:$A$6000,"CS",Registros!$B$2:$B$6000,$A2020,Registros!$K$2:$K$6000,"&lt;&gt;")&gt;0,1,0))</f>
        <v/>
      </c>
      <c r="O2020">
        <f>IF(AND($K2020=1,$E2020=0,$G2020=0,$I2020=0),"WINBACK",IF(AND($M2020=1,$N2020&gt;0),"CONVERGENTE",IF($M2020=1,"SOLO MÓVIL",IF($N2020&gt;0,"SOLO FIJO / INTERNET","SIN SERVICIOS"))))</f>
        <v/>
      </c>
      <c r="P2020">
        <f>IF($O2020="WINBACK","Recuperar (winback)",IF($O2020="CONVERGENTE","Upgrade / más líneas",IF($O2020="SOLO MÓVIL","Ofrecer fijo + internet (FLBBTV)",IF($O2020="SOLO FIJO / INTERNET","Ofrecer línea móvil Nextphone","Oferta completa (móvil + fijo + internet)"))))</f>
        <v/>
      </c>
      <c r="Q2020">
        <f>$F2020+$H2020+$L2020</f>
        <v/>
      </c>
      <c r="R2020">
        <f>IFERROR(VLOOKUP($A2020,Registros!$B$2:$G$6000,6,0),IFERROR(VLOOKUP($D2020,Winback!$B$2:$C$300,2,0),""))</f>
        <v/>
      </c>
      <c r="S2020">
        <f>IF($E2020=1,"NP","")&amp;IF($G2020=1,"+MOV","")&amp;IF($I2020=1,"+CS","")&amp;IF($K2020=1,"+WB","")</f>
        <v/>
      </c>
      <c r="T2020">
        <f>$E2020+$G2020+$I2020+$K2020</f>
        <v/>
      </c>
    </row>
    <row r="2021">
      <c r="A2021" t="inlineStr">
        <is>
          <t>335189310000</t>
        </is>
      </c>
      <c r="B2021" t="inlineStr">
        <is>
          <t>33518931</t>
        </is>
      </c>
      <c r="C2021" t="inlineStr">
        <is>
          <t>GPS SECURITY S.A</t>
        </is>
      </c>
      <c r="D2021" t="inlineStr">
        <is>
          <t>GPSSECURITYSA</t>
        </is>
      </c>
      <c r="E2021">
        <f>IF(COUNTIFS(Registros!$A$2:$A$6000,"NP",Registros!$B$2:$B$6000,$A2021)&gt;0,1,0)</f>
        <v/>
      </c>
      <c r="F2021">
        <f>IF($E2021=1,SUMIFS(Registros!$F$2:$F$6000,Registros!$A$2:$A$6000,"NP",Registros!$B$2:$B$6000,$A2021),0)</f>
        <v/>
      </c>
      <c r="G2021">
        <f>IF(COUNTIFS(Registros!$A$2:$A$6000,"MOV",Registros!$B$2:$B$6000,$A2021)&gt;0,1,0)</f>
        <v/>
      </c>
      <c r="H2021">
        <f>IF($G2021=1,SUMIFS(Registros!$F$2:$F$6000,Registros!$A$2:$A$6000,"MOV",Registros!$B$2:$B$6000,$A2021),0)</f>
        <v/>
      </c>
      <c r="I2021">
        <f>IF(COUNTIFS(Registros!$A$2:$A$6000,"CS",Registros!$B$2:$B$6000,$A2021)&gt;0,1,0)</f>
        <v/>
      </c>
      <c r="J2021">
        <f>IF($I2021=1,SUMIFS(Registros!$I$2:$I$6000,Registros!$A$2:$A$6000,"CS",Registros!$B$2:$B$6000,$A2021),0)</f>
        <v/>
      </c>
      <c r="K2021">
        <f>IF(COUNTIFS(Winback!$K$2:$K$300,$D2021)&gt;0,1,0)</f>
        <v/>
      </c>
      <c r="L2021">
        <f>IF(AND($K2021=1,LEFT($A2021,3)="WB-"),SUMIFS(Winback!$D$2:$D$300,Winback!$K$2:$K$300,$D2021),0)</f>
        <v/>
      </c>
      <c r="M2021">
        <f>IF(OR($E2021=1,$G2021=1,SUMIFS(Registros!$J$2:$J$6000,Registros!$B$2:$B$6000,$A2021)&gt;0),1,0)</f>
        <v/>
      </c>
      <c r="N2021">
        <f>IF($J2021&gt;0,1,IF(COUNTIFS(Registros!$A$2:$A$6000,"CS",Registros!$B$2:$B$6000,$A2021,Registros!$K$2:$K$6000,"&lt;&gt;")&gt;0,1,0))</f>
        <v/>
      </c>
      <c r="O2021">
        <f>IF(AND($K2021=1,$E2021=0,$G2021=0,$I2021=0),"WINBACK",IF(AND($M2021=1,$N2021&gt;0),"CONVERGENTE",IF($M2021=1,"SOLO MÓVIL",IF($N2021&gt;0,"SOLO FIJO / INTERNET","SIN SERVICIOS"))))</f>
        <v/>
      </c>
      <c r="P2021">
        <f>IF($O2021="WINBACK","Recuperar (winback)",IF($O2021="CONVERGENTE","Upgrade / más líneas",IF($O2021="SOLO MÓVIL","Ofrecer fijo + internet (FLBBTV)",IF($O2021="SOLO FIJO / INTERNET","Ofrecer línea móvil Nextphone","Oferta completa (móvil + fijo + internet)"))))</f>
        <v/>
      </c>
      <c r="Q2021">
        <f>$F2021+$H2021+$L2021</f>
        <v/>
      </c>
      <c r="R2021">
        <f>IFERROR(VLOOKUP($A2021,Registros!$B$2:$G$6000,6,0),IFERROR(VLOOKUP($D2021,Winback!$B$2:$C$300,2,0),""))</f>
        <v/>
      </c>
      <c r="S2021">
        <f>IF($E2021=1,"NP","")&amp;IF($G2021=1,"+MOV","")&amp;IF($I2021=1,"+CS","")&amp;IF($K2021=1,"+WB","")</f>
        <v/>
      </c>
      <c r="T2021">
        <f>$E2021+$G2021+$I2021+$K2021</f>
        <v/>
      </c>
    </row>
    <row r="2022">
      <c r="A2022" t="inlineStr">
        <is>
          <t>321478130200</t>
        </is>
      </c>
      <c r="B2022" t="inlineStr">
        <is>
          <t>32147813</t>
        </is>
      </c>
      <c r="C2022" t="inlineStr">
        <is>
          <t>Asrafali Gulam Patel</t>
        </is>
      </c>
      <c r="D2022" t="inlineStr">
        <is>
          <t>ASRAFALIGULAMPATEL</t>
        </is>
      </c>
      <c r="E2022">
        <f>IF(COUNTIFS(Registros!$A$2:$A$6000,"NP",Registros!$B$2:$B$6000,$A2022)&gt;0,1,0)</f>
        <v/>
      </c>
      <c r="F2022">
        <f>IF($E2022=1,SUMIFS(Registros!$F$2:$F$6000,Registros!$A$2:$A$6000,"NP",Registros!$B$2:$B$6000,$A2022),0)</f>
        <v/>
      </c>
      <c r="G2022">
        <f>IF(COUNTIFS(Registros!$A$2:$A$6000,"MOV",Registros!$B$2:$B$6000,$A2022)&gt;0,1,0)</f>
        <v/>
      </c>
      <c r="H2022">
        <f>IF($G2022=1,SUMIFS(Registros!$F$2:$F$6000,Registros!$A$2:$A$6000,"MOV",Registros!$B$2:$B$6000,$A2022),0)</f>
        <v/>
      </c>
      <c r="I2022">
        <f>IF(COUNTIFS(Registros!$A$2:$A$6000,"CS",Registros!$B$2:$B$6000,$A2022)&gt;0,1,0)</f>
        <v/>
      </c>
      <c r="J2022">
        <f>IF($I2022=1,SUMIFS(Registros!$I$2:$I$6000,Registros!$A$2:$A$6000,"CS",Registros!$B$2:$B$6000,$A2022),0)</f>
        <v/>
      </c>
      <c r="K2022">
        <f>IF(COUNTIFS(Winback!$K$2:$K$300,$D2022)&gt;0,1,0)</f>
        <v/>
      </c>
      <c r="L2022">
        <f>IF(AND($K2022=1,LEFT($A2022,3)="WB-"),SUMIFS(Winback!$D$2:$D$300,Winback!$K$2:$K$300,$D2022),0)</f>
        <v/>
      </c>
      <c r="M2022">
        <f>IF(OR($E2022=1,$G2022=1,SUMIFS(Registros!$J$2:$J$6000,Registros!$B$2:$B$6000,$A2022)&gt;0),1,0)</f>
        <v/>
      </c>
      <c r="N2022">
        <f>IF($J2022&gt;0,1,IF(COUNTIFS(Registros!$A$2:$A$6000,"CS",Registros!$B$2:$B$6000,$A2022,Registros!$K$2:$K$6000,"&lt;&gt;")&gt;0,1,0))</f>
        <v/>
      </c>
      <c r="O2022">
        <f>IF(AND($K2022=1,$E2022=0,$G2022=0,$I2022=0),"WINBACK",IF(AND($M2022=1,$N2022&gt;0),"CONVERGENTE",IF($M2022=1,"SOLO MÓVIL",IF($N2022&gt;0,"SOLO FIJO / INTERNET","SIN SERVICIOS"))))</f>
        <v/>
      </c>
      <c r="P2022">
        <f>IF($O2022="WINBACK","Recuperar (winback)",IF($O2022="CONVERGENTE","Upgrade / más líneas",IF($O2022="SOLO MÓVIL","Ofrecer fijo + internet (FLBBTV)",IF($O2022="SOLO FIJO / INTERNET","Ofrecer línea móvil Nextphone","Oferta completa (móvil + fijo + internet)"))))</f>
        <v/>
      </c>
      <c r="Q2022">
        <f>$F2022+$H2022+$L2022</f>
        <v/>
      </c>
      <c r="R2022">
        <f>IFERROR(VLOOKUP($A2022,Registros!$B$2:$G$6000,6,0),IFERROR(VLOOKUP($D2022,Winback!$B$2:$C$300,2,0),""))</f>
        <v/>
      </c>
      <c r="S2022">
        <f>IF($E2022=1,"NP","")&amp;IF($G2022=1,"+MOV","")&amp;IF($I2022=1,"+CS","")&amp;IF($K2022=1,"+WB","")</f>
        <v/>
      </c>
      <c r="T2022">
        <f>$E2022+$G2022+$I2022+$K2022</f>
        <v/>
      </c>
    </row>
    <row r="2023">
      <c r="A2023" t="inlineStr">
        <is>
          <t>321372410100</t>
        </is>
      </c>
      <c r="B2023" t="inlineStr">
        <is>
          <t>32137241</t>
        </is>
      </c>
      <c r="C2023" t="inlineStr">
        <is>
          <t>Proyectos y E</t>
        </is>
      </c>
      <c r="D2023" t="inlineStr">
        <is>
          <t>PROYECTOSYE</t>
        </is>
      </c>
      <c r="E2023">
        <f>IF(COUNTIFS(Registros!$A$2:$A$6000,"NP",Registros!$B$2:$B$6000,$A2023)&gt;0,1,0)</f>
        <v/>
      </c>
      <c r="F2023">
        <f>IF($E2023=1,SUMIFS(Registros!$F$2:$F$6000,Registros!$A$2:$A$6000,"NP",Registros!$B$2:$B$6000,$A2023),0)</f>
        <v/>
      </c>
      <c r="G2023">
        <f>IF(COUNTIFS(Registros!$A$2:$A$6000,"MOV",Registros!$B$2:$B$6000,$A2023)&gt;0,1,0)</f>
        <v/>
      </c>
      <c r="H2023">
        <f>IF($G2023=1,SUMIFS(Registros!$F$2:$F$6000,Registros!$A$2:$A$6000,"MOV",Registros!$B$2:$B$6000,$A2023),0)</f>
        <v/>
      </c>
      <c r="I2023">
        <f>IF(COUNTIFS(Registros!$A$2:$A$6000,"CS",Registros!$B$2:$B$6000,$A2023)&gt;0,1,0)</f>
        <v/>
      </c>
      <c r="J2023">
        <f>IF($I2023=1,SUMIFS(Registros!$I$2:$I$6000,Registros!$A$2:$A$6000,"CS",Registros!$B$2:$B$6000,$A2023),0)</f>
        <v/>
      </c>
      <c r="K2023">
        <f>IF(COUNTIFS(Winback!$K$2:$K$300,$D2023)&gt;0,1,0)</f>
        <v/>
      </c>
      <c r="L2023">
        <f>IF(AND($K2023=1,LEFT($A2023,3)="WB-"),SUMIFS(Winback!$D$2:$D$300,Winback!$K$2:$K$300,$D2023),0)</f>
        <v/>
      </c>
      <c r="M2023">
        <f>IF(OR($E2023=1,$G2023=1,SUMIFS(Registros!$J$2:$J$6000,Registros!$B$2:$B$6000,$A2023)&gt;0),1,0)</f>
        <v/>
      </c>
      <c r="N2023">
        <f>IF($J2023&gt;0,1,IF(COUNTIFS(Registros!$A$2:$A$6000,"CS",Registros!$B$2:$B$6000,$A2023,Registros!$K$2:$K$6000,"&lt;&gt;")&gt;0,1,0))</f>
        <v/>
      </c>
      <c r="O2023">
        <f>IF(AND($K2023=1,$E2023=0,$G2023=0,$I2023=0),"WINBACK",IF(AND($M2023=1,$N2023&gt;0),"CONVERGENTE",IF($M2023=1,"SOLO MÓVIL",IF($N2023&gt;0,"SOLO FIJO / INTERNET","SIN SERVICIOS"))))</f>
        <v/>
      </c>
      <c r="P2023">
        <f>IF($O2023="WINBACK","Recuperar (winback)",IF($O2023="CONVERGENTE","Upgrade / más líneas",IF($O2023="SOLO MÓVIL","Ofrecer fijo + internet (FLBBTV)",IF($O2023="SOLO FIJO / INTERNET","Ofrecer línea móvil Nextphone","Oferta completa (móvil + fijo + internet)"))))</f>
        <v/>
      </c>
      <c r="Q2023">
        <f>$F2023+$H2023+$L2023</f>
        <v/>
      </c>
      <c r="R2023">
        <f>IFERROR(VLOOKUP($A2023,Registros!$B$2:$G$6000,6,0),IFERROR(VLOOKUP($D2023,Winback!$B$2:$C$300,2,0),""))</f>
        <v/>
      </c>
      <c r="S2023">
        <f>IF($E2023=1,"NP","")&amp;IF($G2023=1,"+MOV","")&amp;IF($I2023=1,"+CS","")&amp;IF($K2023=1,"+WB","")</f>
        <v/>
      </c>
      <c r="T2023">
        <f>$E2023+$G2023+$I2023+$K2023</f>
        <v/>
      </c>
    </row>
    <row r="2024">
      <c r="A2024" t="inlineStr">
        <is>
          <t>321292310000</t>
        </is>
      </c>
      <c r="B2024" t="inlineStr">
        <is>
          <t>32129231</t>
        </is>
      </c>
      <c r="C2024" t="inlineStr">
        <is>
          <t>A.G.S. CONSTR ALFONSO SAIZ</t>
        </is>
      </c>
      <c r="D2024" t="inlineStr">
        <is>
          <t>AGSCONSTRALFONSOSAIZ</t>
        </is>
      </c>
      <c r="E2024">
        <f>IF(COUNTIFS(Registros!$A$2:$A$6000,"NP",Registros!$B$2:$B$6000,$A2024)&gt;0,1,0)</f>
        <v/>
      </c>
      <c r="F2024">
        <f>IF($E2024=1,SUMIFS(Registros!$F$2:$F$6000,Registros!$A$2:$A$6000,"NP",Registros!$B$2:$B$6000,$A2024),0)</f>
        <v/>
      </c>
      <c r="G2024">
        <f>IF(COUNTIFS(Registros!$A$2:$A$6000,"MOV",Registros!$B$2:$B$6000,$A2024)&gt;0,1,0)</f>
        <v/>
      </c>
      <c r="H2024">
        <f>IF($G2024=1,SUMIFS(Registros!$F$2:$F$6000,Registros!$A$2:$A$6000,"MOV",Registros!$B$2:$B$6000,$A2024),0)</f>
        <v/>
      </c>
      <c r="I2024">
        <f>IF(COUNTIFS(Registros!$A$2:$A$6000,"CS",Registros!$B$2:$B$6000,$A2024)&gt;0,1,0)</f>
        <v/>
      </c>
      <c r="J2024">
        <f>IF($I2024=1,SUMIFS(Registros!$I$2:$I$6000,Registros!$A$2:$A$6000,"CS",Registros!$B$2:$B$6000,$A2024),0)</f>
        <v/>
      </c>
      <c r="K2024">
        <f>IF(COUNTIFS(Winback!$K$2:$K$300,$D2024)&gt;0,1,0)</f>
        <v/>
      </c>
      <c r="L2024">
        <f>IF(AND($K2024=1,LEFT($A2024,3)="WB-"),SUMIFS(Winback!$D$2:$D$300,Winback!$K$2:$K$300,$D2024),0)</f>
        <v/>
      </c>
      <c r="M2024">
        <f>IF(OR($E2024=1,$G2024=1,SUMIFS(Registros!$J$2:$J$6000,Registros!$B$2:$B$6000,$A2024)&gt;0),1,0)</f>
        <v/>
      </c>
      <c r="N2024">
        <f>IF($J2024&gt;0,1,IF(COUNTIFS(Registros!$A$2:$A$6000,"CS",Registros!$B$2:$B$6000,$A2024,Registros!$K$2:$K$6000,"&lt;&gt;")&gt;0,1,0))</f>
        <v/>
      </c>
      <c r="O2024">
        <f>IF(AND($K2024=1,$E2024=0,$G2024=0,$I2024=0),"WINBACK",IF(AND($M2024=1,$N2024&gt;0),"CONVERGENTE",IF($M2024=1,"SOLO MÓVIL",IF($N2024&gt;0,"SOLO FIJO / INTERNET","SIN SERVICIOS"))))</f>
        <v/>
      </c>
      <c r="P2024">
        <f>IF($O2024="WINBACK","Recuperar (winback)",IF($O2024="CONVERGENTE","Upgrade / más líneas",IF($O2024="SOLO MÓVIL","Ofrecer fijo + internet (FLBBTV)",IF($O2024="SOLO FIJO / INTERNET","Ofrecer línea móvil Nextphone","Oferta completa (móvil + fijo + internet)"))))</f>
        <v/>
      </c>
      <c r="Q2024">
        <f>$F2024+$H2024+$L2024</f>
        <v/>
      </c>
      <c r="R2024">
        <f>IFERROR(VLOOKUP($A2024,Registros!$B$2:$G$6000,6,0),IFERROR(VLOOKUP($D2024,Winback!$B$2:$C$300,2,0),""))</f>
        <v/>
      </c>
      <c r="S2024">
        <f>IF($E2024=1,"NP","")&amp;IF($G2024=1,"+MOV","")&amp;IF($I2024=1,"+CS","")&amp;IF($K2024=1,"+WB","")</f>
        <v/>
      </c>
      <c r="T2024">
        <f>$E2024+$G2024+$I2024+$K2024</f>
        <v/>
      </c>
    </row>
    <row r="2025">
      <c r="A2025" t="inlineStr">
        <is>
          <t>324309850000</t>
        </is>
      </c>
      <c r="B2025" t="inlineStr">
        <is>
          <t>32430985</t>
        </is>
      </c>
      <c r="C2025" t="inlineStr">
        <is>
          <t>EXPO MODA, S.A.</t>
        </is>
      </c>
      <c r="D2025" t="inlineStr">
        <is>
          <t>EXPOMODASA</t>
        </is>
      </c>
      <c r="E2025">
        <f>IF(COUNTIFS(Registros!$A$2:$A$6000,"NP",Registros!$B$2:$B$6000,$A2025)&gt;0,1,0)</f>
        <v/>
      </c>
      <c r="F2025">
        <f>IF($E2025=1,SUMIFS(Registros!$F$2:$F$6000,Registros!$A$2:$A$6000,"NP",Registros!$B$2:$B$6000,$A2025),0)</f>
        <v/>
      </c>
      <c r="G2025">
        <f>IF(COUNTIFS(Registros!$A$2:$A$6000,"MOV",Registros!$B$2:$B$6000,$A2025)&gt;0,1,0)</f>
        <v/>
      </c>
      <c r="H2025">
        <f>IF($G2025=1,SUMIFS(Registros!$F$2:$F$6000,Registros!$A$2:$A$6000,"MOV",Registros!$B$2:$B$6000,$A2025),0)</f>
        <v/>
      </c>
      <c r="I2025">
        <f>IF(COUNTIFS(Registros!$A$2:$A$6000,"CS",Registros!$B$2:$B$6000,$A2025)&gt;0,1,0)</f>
        <v/>
      </c>
      <c r="J2025">
        <f>IF($I2025=1,SUMIFS(Registros!$I$2:$I$6000,Registros!$A$2:$A$6000,"CS",Registros!$B$2:$B$6000,$A2025),0)</f>
        <v/>
      </c>
      <c r="K2025">
        <f>IF(COUNTIFS(Winback!$K$2:$K$300,$D2025)&gt;0,1,0)</f>
        <v/>
      </c>
      <c r="L2025">
        <f>IF(AND($K2025=1,LEFT($A2025,3)="WB-"),SUMIFS(Winback!$D$2:$D$300,Winback!$K$2:$K$300,$D2025),0)</f>
        <v/>
      </c>
      <c r="M2025">
        <f>IF(OR($E2025=1,$G2025=1,SUMIFS(Registros!$J$2:$J$6000,Registros!$B$2:$B$6000,$A2025)&gt;0),1,0)</f>
        <v/>
      </c>
      <c r="N2025">
        <f>IF($J2025&gt;0,1,IF(COUNTIFS(Registros!$A$2:$A$6000,"CS",Registros!$B$2:$B$6000,$A2025,Registros!$K$2:$K$6000,"&lt;&gt;")&gt;0,1,0))</f>
        <v/>
      </c>
      <c r="O2025">
        <f>IF(AND($K2025=1,$E2025=0,$G2025=0,$I2025=0),"WINBACK",IF(AND($M2025=1,$N2025&gt;0),"CONVERGENTE",IF($M2025=1,"SOLO MÓVIL",IF($N2025&gt;0,"SOLO FIJO / INTERNET","SIN SERVICIOS"))))</f>
        <v/>
      </c>
      <c r="P2025">
        <f>IF($O2025="WINBACK","Recuperar (winback)",IF($O2025="CONVERGENTE","Upgrade / más líneas",IF($O2025="SOLO MÓVIL","Ofrecer fijo + internet (FLBBTV)",IF($O2025="SOLO FIJO / INTERNET","Ofrecer línea móvil Nextphone","Oferta completa (móvil + fijo + internet)"))))</f>
        <v/>
      </c>
      <c r="Q2025">
        <f>$F2025+$H2025+$L2025</f>
        <v/>
      </c>
      <c r="R2025">
        <f>IFERROR(VLOOKUP($A2025,Registros!$B$2:$G$6000,6,0),IFERROR(VLOOKUP($D2025,Winback!$B$2:$C$300,2,0),""))</f>
        <v/>
      </c>
      <c r="S2025">
        <f>IF($E2025=1,"NP","")&amp;IF($G2025=1,"+MOV","")&amp;IF($I2025=1,"+CS","")&amp;IF($K2025=1,"+WB","")</f>
        <v/>
      </c>
      <c r="T2025">
        <f>$E2025+$G2025+$I2025+$K2025</f>
        <v/>
      </c>
    </row>
    <row r="2026">
      <c r="A2026" t="inlineStr">
        <is>
          <t>322245070300</t>
        </is>
      </c>
      <c r="B2026" t="inlineStr">
        <is>
          <t>32224507</t>
        </is>
      </c>
      <c r="C2026" t="inlineStr">
        <is>
          <t>Tejas y Techos, S.A.</t>
        </is>
      </c>
      <c r="D2026" t="inlineStr">
        <is>
          <t>TEJASYTECHOSSA</t>
        </is>
      </c>
      <c r="E2026">
        <f>IF(COUNTIFS(Registros!$A$2:$A$6000,"NP",Registros!$B$2:$B$6000,$A2026)&gt;0,1,0)</f>
        <v/>
      </c>
      <c r="F2026">
        <f>IF($E2026=1,SUMIFS(Registros!$F$2:$F$6000,Registros!$A$2:$A$6000,"NP",Registros!$B$2:$B$6000,$A2026),0)</f>
        <v/>
      </c>
      <c r="G2026">
        <f>IF(COUNTIFS(Registros!$A$2:$A$6000,"MOV",Registros!$B$2:$B$6000,$A2026)&gt;0,1,0)</f>
        <v/>
      </c>
      <c r="H2026">
        <f>IF($G2026=1,SUMIFS(Registros!$F$2:$F$6000,Registros!$A$2:$A$6000,"MOV",Registros!$B$2:$B$6000,$A2026),0)</f>
        <v/>
      </c>
      <c r="I2026">
        <f>IF(COUNTIFS(Registros!$A$2:$A$6000,"CS",Registros!$B$2:$B$6000,$A2026)&gt;0,1,0)</f>
        <v/>
      </c>
      <c r="J2026">
        <f>IF($I2026=1,SUMIFS(Registros!$I$2:$I$6000,Registros!$A$2:$A$6000,"CS",Registros!$B$2:$B$6000,$A2026),0)</f>
        <v/>
      </c>
      <c r="K2026">
        <f>IF(COUNTIFS(Winback!$K$2:$K$300,$D2026)&gt;0,1,0)</f>
        <v/>
      </c>
      <c r="L2026">
        <f>IF(AND($K2026=1,LEFT($A2026,3)="WB-"),SUMIFS(Winback!$D$2:$D$300,Winback!$K$2:$K$300,$D2026),0)</f>
        <v/>
      </c>
      <c r="M2026">
        <f>IF(OR($E2026=1,$G2026=1,SUMIFS(Registros!$J$2:$J$6000,Registros!$B$2:$B$6000,$A2026)&gt;0),1,0)</f>
        <v/>
      </c>
      <c r="N2026">
        <f>IF($J2026&gt;0,1,IF(COUNTIFS(Registros!$A$2:$A$6000,"CS",Registros!$B$2:$B$6000,$A2026,Registros!$K$2:$K$6000,"&lt;&gt;")&gt;0,1,0))</f>
        <v/>
      </c>
      <c r="O2026">
        <f>IF(AND($K2026=1,$E2026=0,$G2026=0,$I2026=0),"WINBACK",IF(AND($M2026=1,$N2026&gt;0),"CONVERGENTE",IF($M2026=1,"SOLO MÓVIL",IF($N2026&gt;0,"SOLO FIJO / INTERNET","SIN SERVICIOS"))))</f>
        <v/>
      </c>
      <c r="P2026">
        <f>IF($O2026="WINBACK","Recuperar (winback)",IF($O2026="CONVERGENTE","Upgrade / más líneas",IF($O2026="SOLO MÓVIL","Ofrecer fijo + internet (FLBBTV)",IF($O2026="SOLO FIJO / INTERNET","Ofrecer línea móvil Nextphone","Oferta completa (móvil + fijo + internet)"))))</f>
        <v/>
      </c>
      <c r="Q2026">
        <f>$F2026+$H2026+$L2026</f>
        <v/>
      </c>
      <c r="R2026">
        <f>IFERROR(VLOOKUP($A2026,Registros!$B$2:$G$6000,6,0),IFERROR(VLOOKUP($D2026,Winback!$B$2:$C$300,2,0),""))</f>
        <v/>
      </c>
      <c r="S2026">
        <f>IF($E2026=1,"NP","")&amp;IF($G2026=1,"+MOV","")&amp;IF($I2026=1,"+CS","")&amp;IF($K2026=1,"+WB","")</f>
        <v/>
      </c>
      <c r="T2026">
        <f>$E2026+$G2026+$I2026+$K2026</f>
        <v/>
      </c>
    </row>
    <row r="2027">
      <c r="A2027" t="inlineStr">
        <is>
          <t>321413160000</t>
        </is>
      </c>
      <c r="B2027" t="inlineStr">
        <is>
          <t>32141316</t>
        </is>
      </c>
      <c r="C2027" t="inlineStr">
        <is>
          <t>Bosquez, Holn</t>
        </is>
      </c>
      <c r="D2027" t="inlineStr">
        <is>
          <t>BOSQUEZHOLN</t>
        </is>
      </c>
      <c r="E2027">
        <f>IF(COUNTIFS(Registros!$A$2:$A$6000,"NP",Registros!$B$2:$B$6000,$A2027)&gt;0,1,0)</f>
        <v/>
      </c>
      <c r="F2027">
        <f>IF($E2027=1,SUMIFS(Registros!$F$2:$F$6000,Registros!$A$2:$A$6000,"NP",Registros!$B$2:$B$6000,$A2027),0)</f>
        <v/>
      </c>
      <c r="G2027">
        <f>IF(COUNTIFS(Registros!$A$2:$A$6000,"MOV",Registros!$B$2:$B$6000,$A2027)&gt;0,1,0)</f>
        <v/>
      </c>
      <c r="H2027">
        <f>IF($G2027=1,SUMIFS(Registros!$F$2:$F$6000,Registros!$A$2:$A$6000,"MOV",Registros!$B$2:$B$6000,$A2027),0)</f>
        <v/>
      </c>
      <c r="I2027">
        <f>IF(COUNTIFS(Registros!$A$2:$A$6000,"CS",Registros!$B$2:$B$6000,$A2027)&gt;0,1,0)</f>
        <v/>
      </c>
      <c r="J2027">
        <f>IF($I2027=1,SUMIFS(Registros!$I$2:$I$6000,Registros!$A$2:$A$6000,"CS",Registros!$B$2:$B$6000,$A2027),0)</f>
        <v/>
      </c>
      <c r="K2027">
        <f>IF(COUNTIFS(Winback!$K$2:$K$300,$D2027)&gt;0,1,0)</f>
        <v/>
      </c>
      <c r="L2027">
        <f>IF(AND($K2027=1,LEFT($A2027,3)="WB-"),SUMIFS(Winback!$D$2:$D$300,Winback!$K$2:$K$300,$D2027),0)</f>
        <v/>
      </c>
      <c r="M2027">
        <f>IF(OR($E2027=1,$G2027=1,SUMIFS(Registros!$J$2:$J$6000,Registros!$B$2:$B$6000,$A2027)&gt;0),1,0)</f>
        <v/>
      </c>
      <c r="N2027">
        <f>IF($J2027&gt;0,1,IF(COUNTIFS(Registros!$A$2:$A$6000,"CS",Registros!$B$2:$B$6000,$A2027,Registros!$K$2:$K$6000,"&lt;&gt;")&gt;0,1,0))</f>
        <v/>
      </c>
      <c r="O2027">
        <f>IF(AND($K2027=1,$E2027=0,$G2027=0,$I2027=0),"WINBACK",IF(AND($M2027=1,$N2027&gt;0),"CONVERGENTE",IF($M2027=1,"SOLO MÓVIL",IF($N2027&gt;0,"SOLO FIJO / INTERNET","SIN SERVICIOS"))))</f>
        <v/>
      </c>
      <c r="P2027">
        <f>IF($O2027="WINBACK","Recuperar (winback)",IF($O2027="CONVERGENTE","Upgrade / más líneas",IF($O2027="SOLO MÓVIL","Ofrecer fijo + internet (FLBBTV)",IF($O2027="SOLO FIJO / INTERNET","Ofrecer línea móvil Nextphone","Oferta completa (móvil + fijo + internet)"))))</f>
        <v/>
      </c>
      <c r="Q2027">
        <f>$F2027+$H2027+$L2027</f>
        <v/>
      </c>
      <c r="R2027">
        <f>IFERROR(VLOOKUP($A2027,Registros!$B$2:$G$6000,6,0),IFERROR(VLOOKUP($D2027,Winback!$B$2:$C$300,2,0),""))</f>
        <v/>
      </c>
      <c r="S2027">
        <f>IF($E2027=1,"NP","")&amp;IF($G2027=1,"+MOV","")&amp;IF($I2027=1,"+CS","")&amp;IF($K2027=1,"+WB","")</f>
        <v/>
      </c>
      <c r="T2027">
        <f>$E2027+$G2027+$I2027+$K2027</f>
        <v/>
      </c>
    </row>
    <row r="2028">
      <c r="A2028" t="inlineStr">
        <is>
          <t>322392200300</t>
        </is>
      </c>
      <c r="B2028" t="inlineStr">
        <is>
          <t>32239220</t>
        </is>
      </c>
      <c r="C2028" t="inlineStr">
        <is>
          <t>Ricardo Alfu De la Espriella</t>
        </is>
      </c>
      <c r="D2028" t="inlineStr">
        <is>
          <t>RICARDOALFUDELAESPRIELLA</t>
        </is>
      </c>
      <c r="E2028">
        <f>IF(COUNTIFS(Registros!$A$2:$A$6000,"NP",Registros!$B$2:$B$6000,$A2028)&gt;0,1,0)</f>
        <v/>
      </c>
      <c r="F2028">
        <f>IF($E2028=1,SUMIFS(Registros!$F$2:$F$6000,Registros!$A$2:$A$6000,"NP",Registros!$B$2:$B$6000,$A2028),0)</f>
        <v/>
      </c>
      <c r="G2028">
        <f>IF(COUNTIFS(Registros!$A$2:$A$6000,"MOV",Registros!$B$2:$B$6000,$A2028)&gt;0,1,0)</f>
        <v/>
      </c>
      <c r="H2028">
        <f>IF($G2028=1,SUMIFS(Registros!$F$2:$F$6000,Registros!$A$2:$A$6000,"MOV",Registros!$B$2:$B$6000,$A2028),0)</f>
        <v/>
      </c>
      <c r="I2028">
        <f>IF(COUNTIFS(Registros!$A$2:$A$6000,"CS",Registros!$B$2:$B$6000,$A2028)&gt;0,1,0)</f>
        <v/>
      </c>
      <c r="J2028">
        <f>IF($I2028=1,SUMIFS(Registros!$I$2:$I$6000,Registros!$A$2:$A$6000,"CS",Registros!$B$2:$B$6000,$A2028),0)</f>
        <v/>
      </c>
      <c r="K2028">
        <f>IF(COUNTIFS(Winback!$K$2:$K$300,$D2028)&gt;0,1,0)</f>
        <v/>
      </c>
      <c r="L2028">
        <f>IF(AND($K2028=1,LEFT($A2028,3)="WB-"),SUMIFS(Winback!$D$2:$D$300,Winback!$K$2:$K$300,$D2028),0)</f>
        <v/>
      </c>
      <c r="M2028">
        <f>IF(OR($E2028=1,$G2028=1,SUMIFS(Registros!$J$2:$J$6000,Registros!$B$2:$B$6000,$A2028)&gt;0),1,0)</f>
        <v/>
      </c>
      <c r="N2028">
        <f>IF($J2028&gt;0,1,IF(COUNTIFS(Registros!$A$2:$A$6000,"CS",Registros!$B$2:$B$6000,$A2028,Registros!$K$2:$K$6000,"&lt;&gt;")&gt;0,1,0))</f>
        <v/>
      </c>
      <c r="O2028">
        <f>IF(AND($K2028=1,$E2028=0,$G2028=0,$I2028=0),"WINBACK",IF(AND($M2028=1,$N2028&gt;0),"CONVERGENTE",IF($M2028=1,"SOLO MÓVIL",IF($N2028&gt;0,"SOLO FIJO / INTERNET","SIN SERVICIOS"))))</f>
        <v/>
      </c>
      <c r="P2028">
        <f>IF($O2028="WINBACK","Recuperar (winback)",IF($O2028="CONVERGENTE","Upgrade / más líneas",IF($O2028="SOLO MÓVIL","Ofrecer fijo + internet (FLBBTV)",IF($O2028="SOLO FIJO / INTERNET","Ofrecer línea móvil Nextphone","Oferta completa (móvil + fijo + internet)"))))</f>
        <v/>
      </c>
      <c r="Q2028">
        <f>$F2028+$H2028+$L2028</f>
        <v/>
      </c>
      <c r="R2028">
        <f>IFERROR(VLOOKUP($A2028,Registros!$B$2:$G$6000,6,0),IFERROR(VLOOKUP($D2028,Winback!$B$2:$C$300,2,0),""))</f>
        <v/>
      </c>
      <c r="S2028">
        <f>IF($E2028=1,"NP","")&amp;IF($G2028=1,"+MOV","")&amp;IF($I2028=1,"+CS","")&amp;IF($K2028=1,"+WB","")</f>
        <v/>
      </c>
      <c r="T2028">
        <f>$E2028+$G2028+$I2028+$K2028</f>
        <v/>
      </c>
    </row>
    <row r="2029">
      <c r="A2029" t="inlineStr">
        <is>
          <t>322453750000</t>
        </is>
      </c>
      <c r="B2029" t="inlineStr">
        <is>
          <t>32245375</t>
        </is>
      </c>
      <c r="C2029" t="inlineStr">
        <is>
          <t>Inmobiliari a Century, S.A.</t>
        </is>
      </c>
      <c r="D2029" t="inlineStr">
        <is>
          <t>INMOBILIARIACENTURYSA</t>
        </is>
      </c>
      <c r="E2029">
        <f>IF(COUNTIFS(Registros!$A$2:$A$6000,"NP",Registros!$B$2:$B$6000,$A2029)&gt;0,1,0)</f>
        <v/>
      </c>
      <c r="F2029">
        <f>IF($E2029=1,SUMIFS(Registros!$F$2:$F$6000,Registros!$A$2:$A$6000,"NP",Registros!$B$2:$B$6000,$A2029),0)</f>
        <v/>
      </c>
      <c r="G2029">
        <f>IF(COUNTIFS(Registros!$A$2:$A$6000,"MOV",Registros!$B$2:$B$6000,$A2029)&gt;0,1,0)</f>
        <v/>
      </c>
      <c r="H2029">
        <f>IF($G2029=1,SUMIFS(Registros!$F$2:$F$6000,Registros!$A$2:$A$6000,"MOV",Registros!$B$2:$B$6000,$A2029),0)</f>
        <v/>
      </c>
      <c r="I2029">
        <f>IF(COUNTIFS(Registros!$A$2:$A$6000,"CS",Registros!$B$2:$B$6000,$A2029)&gt;0,1,0)</f>
        <v/>
      </c>
      <c r="J2029">
        <f>IF($I2029=1,SUMIFS(Registros!$I$2:$I$6000,Registros!$A$2:$A$6000,"CS",Registros!$B$2:$B$6000,$A2029),0)</f>
        <v/>
      </c>
      <c r="K2029">
        <f>IF(COUNTIFS(Winback!$K$2:$K$300,$D2029)&gt;0,1,0)</f>
        <v/>
      </c>
      <c r="L2029">
        <f>IF(AND($K2029=1,LEFT($A2029,3)="WB-"),SUMIFS(Winback!$D$2:$D$300,Winback!$K$2:$K$300,$D2029),0)</f>
        <v/>
      </c>
      <c r="M2029">
        <f>IF(OR($E2029=1,$G2029=1,SUMIFS(Registros!$J$2:$J$6000,Registros!$B$2:$B$6000,$A2029)&gt;0),1,0)</f>
        <v/>
      </c>
      <c r="N2029">
        <f>IF($J2029&gt;0,1,IF(COUNTIFS(Registros!$A$2:$A$6000,"CS",Registros!$B$2:$B$6000,$A2029,Registros!$K$2:$K$6000,"&lt;&gt;")&gt;0,1,0))</f>
        <v/>
      </c>
      <c r="O2029">
        <f>IF(AND($K2029=1,$E2029=0,$G2029=0,$I2029=0),"WINBACK",IF(AND($M2029=1,$N2029&gt;0),"CONVERGENTE",IF($M2029=1,"SOLO MÓVIL",IF($N2029&gt;0,"SOLO FIJO / INTERNET","SIN SERVICIOS"))))</f>
        <v/>
      </c>
      <c r="P2029">
        <f>IF($O2029="WINBACK","Recuperar (winback)",IF($O2029="CONVERGENTE","Upgrade / más líneas",IF($O2029="SOLO MÓVIL","Ofrecer fijo + internet (FLBBTV)",IF($O2029="SOLO FIJO / INTERNET","Ofrecer línea móvil Nextphone","Oferta completa (móvil + fijo + internet)"))))</f>
        <v/>
      </c>
      <c r="Q2029">
        <f>$F2029+$H2029+$L2029</f>
        <v/>
      </c>
      <c r="R2029">
        <f>IFERROR(VLOOKUP($A2029,Registros!$B$2:$G$6000,6,0),IFERROR(VLOOKUP($D2029,Winback!$B$2:$C$300,2,0),""))</f>
        <v/>
      </c>
      <c r="S2029">
        <f>IF($E2029=1,"NP","")&amp;IF($G2029=1,"+MOV","")&amp;IF($I2029=1,"+CS","")&amp;IF($K2029=1,"+WB","")</f>
        <v/>
      </c>
      <c r="T2029">
        <f>$E2029+$G2029+$I2029+$K2029</f>
        <v/>
      </c>
    </row>
    <row r="2030">
      <c r="A2030" t="inlineStr">
        <is>
          <t>346350440000</t>
        </is>
      </c>
      <c r="B2030" t="inlineStr">
        <is>
          <t>34635044</t>
        </is>
      </c>
      <c r="C2030" t="inlineStr">
        <is>
          <t>PANAMA TROPICAL HARDWOOD</t>
        </is>
      </c>
      <c r="D2030" t="inlineStr">
        <is>
          <t>PANAMATROPICALHARDWOOD</t>
        </is>
      </c>
      <c r="E2030">
        <f>IF(COUNTIFS(Registros!$A$2:$A$6000,"NP",Registros!$B$2:$B$6000,$A2030)&gt;0,1,0)</f>
        <v/>
      </c>
      <c r="F2030">
        <f>IF($E2030=1,SUMIFS(Registros!$F$2:$F$6000,Registros!$A$2:$A$6000,"NP",Registros!$B$2:$B$6000,$A2030),0)</f>
        <v/>
      </c>
      <c r="G2030">
        <f>IF(COUNTIFS(Registros!$A$2:$A$6000,"MOV",Registros!$B$2:$B$6000,$A2030)&gt;0,1,0)</f>
        <v/>
      </c>
      <c r="H2030">
        <f>IF($G2030=1,SUMIFS(Registros!$F$2:$F$6000,Registros!$A$2:$A$6000,"MOV",Registros!$B$2:$B$6000,$A2030),0)</f>
        <v/>
      </c>
      <c r="I2030">
        <f>IF(COUNTIFS(Registros!$A$2:$A$6000,"CS",Registros!$B$2:$B$6000,$A2030)&gt;0,1,0)</f>
        <v/>
      </c>
      <c r="J2030">
        <f>IF($I2030=1,SUMIFS(Registros!$I$2:$I$6000,Registros!$A$2:$A$6000,"CS",Registros!$B$2:$B$6000,$A2030),0)</f>
        <v/>
      </c>
      <c r="K2030">
        <f>IF(COUNTIFS(Winback!$K$2:$K$300,$D2030)&gt;0,1,0)</f>
        <v/>
      </c>
      <c r="L2030">
        <f>IF(AND($K2030=1,LEFT($A2030,3)="WB-"),SUMIFS(Winback!$D$2:$D$300,Winback!$K$2:$K$300,$D2030),0)</f>
        <v/>
      </c>
      <c r="M2030">
        <f>IF(OR($E2030=1,$G2030=1,SUMIFS(Registros!$J$2:$J$6000,Registros!$B$2:$B$6000,$A2030)&gt;0),1,0)</f>
        <v/>
      </c>
      <c r="N2030">
        <f>IF($J2030&gt;0,1,IF(COUNTIFS(Registros!$A$2:$A$6000,"CS",Registros!$B$2:$B$6000,$A2030,Registros!$K$2:$K$6000,"&lt;&gt;")&gt;0,1,0))</f>
        <v/>
      </c>
      <c r="O2030">
        <f>IF(AND($K2030=1,$E2030=0,$G2030=0,$I2030=0),"WINBACK",IF(AND($M2030=1,$N2030&gt;0),"CONVERGENTE",IF($M2030=1,"SOLO MÓVIL",IF($N2030&gt;0,"SOLO FIJO / INTERNET","SIN SERVICIOS"))))</f>
        <v/>
      </c>
      <c r="P2030">
        <f>IF($O2030="WINBACK","Recuperar (winback)",IF($O2030="CONVERGENTE","Upgrade / más líneas",IF($O2030="SOLO MÓVIL","Ofrecer fijo + internet (FLBBTV)",IF($O2030="SOLO FIJO / INTERNET","Ofrecer línea móvil Nextphone","Oferta completa (móvil + fijo + internet)"))))</f>
        <v/>
      </c>
      <c r="Q2030">
        <f>$F2030+$H2030+$L2030</f>
        <v/>
      </c>
      <c r="R2030">
        <f>IFERROR(VLOOKUP($A2030,Registros!$B$2:$G$6000,6,0),IFERROR(VLOOKUP($D2030,Winback!$B$2:$C$300,2,0),""))</f>
        <v/>
      </c>
      <c r="S2030">
        <f>IF($E2030=1,"NP","")&amp;IF($G2030=1,"+MOV","")&amp;IF($I2030=1,"+CS","")&amp;IF($K2030=1,"+WB","")</f>
        <v/>
      </c>
      <c r="T2030">
        <f>$E2030+$G2030+$I2030+$K2030</f>
        <v/>
      </c>
    </row>
    <row r="2031">
      <c r="A2031" t="inlineStr">
        <is>
          <t>325999790000</t>
        </is>
      </c>
      <c r="B2031" t="inlineStr">
        <is>
          <t>32599979</t>
        </is>
      </c>
      <c r="C2031" t="inlineStr">
        <is>
          <t>TELAT INTERNATIONAL SA</t>
        </is>
      </c>
      <c r="D2031" t="inlineStr">
        <is>
          <t>TELATINTERNATIONALSA</t>
        </is>
      </c>
      <c r="E2031">
        <f>IF(COUNTIFS(Registros!$A$2:$A$6000,"NP",Registros!$B$2:$B$6000,$A2031)&gt;0,1,0)</f>
        <v/>
      </c>
      <c r="F2031">
        <f>IF($E2031=1,SUMIFS(Registros!$F$2:$F$6000,Registros!$A$2:$A$6000,"NP",Registros!$B$2:$B$6000,$A2031),0)</f>
        <v/>
      </c>
      <c r="G2031">
        <f>IF(COUNTIFS(Registros!$A$2:$A$6000,"MOV",Registros!$B$2:$B$6000,$A2031)&gt;0,1,0)</f>
        <v/>
      </c>
      <c r="H2031">
        <f>IF($G2031=1,SUMIFS(Registros!$F$2:$F$6000,Registros!$A$2:$A$6000,"MOV",Registros!$B$2:$B$6000,$A2031),0)</f>
        <v/>
      </c>
      <c r="I2031">
        <f>IF(COUNTIFS(Registros!$A$2:$A$6000,"CS",Registros!$B$2:$B$6000,$A2031)&gt;0,1,0)</f>
        <v/>
      </c>
      <c r="J2031">
        <f>IF($I2031=1,SUMIFS(Registros!$I$2:$I$6000,Registros!$A$2:$A$6000,"CS",Registros!$B$2:$B$6000,$A2031),0)</f>
        <v/>
      </c>
      <c r="K2031">
        <f>IF(COUNTIFS(Winback!$K$2:$K$300,$D2031)&gt;0,1,0)</f>
        <v/>
      </c>
      <c r="L2031">
        <f>IF(AND($K2031=1,LEFT($A2031,3)="WB-"),SUMIFS(Winback!$D$2:$D$300,Winback!$K$2:$K$300,$D2031),0)</f>
        <v/>
      </c>
      <c r="M2031">
        <f>IF(OR($E2031=1,$G2031=1,SUMIFS(Registros!$J$2:$J$6000,Registros!$B$2:$B$6000,$A2031)&gt;0),1,0)</f>
        <v/>
      </c>
      <c r="N2031">
        <f>IF($J2031&gt;0,1,IF(COUNTIFS(Registros!$A$2:$A$6000,"CS",Registros!$B$2:$B$6000,$A2031,Registros!$K$2:$K$6000,"&lt;&gt;")&gt;0,1,0))</f>
        <v/>
      </c>
      <c r="O2031">
        <f>IF(AND($K2031=1,$E2031=0,$G2031=0,$I2031=0),"WINBACK",IF(AND($M2031=1,$N2031&gt;0),"CONVERGENTE",IF($M2031=1,"SOLO MÓVIL",IF($N2031&gt;0,"SOLO FIJO / INTERNET","SIN SERVICIOS"))))</f>
        <v/>
      </c>
      <c r="P2031">
        <f>IF($O2031="WINBACK","Recuperar (winback)",IF($O2031="CONVERGENTE","Upgrade / más líneas",IF($O2031="SOLO MÓVIL","Ofrecer fijo + internet (FLBBTV)",IF($O2031="SOLO FIJO / INTERNET","Ofrecer línea móvil Nextphone","Oferta completa (móvil + fijo + internet)"))))</f>
        <v/>
      </c>
      <c r="Q2031">
        <f>$F2031+$H2031+$L2031</f>
        <v/>
      </c>
      <c r="R2031">
        <f>IFERROR(VLOOKUP($A2031,Registros!$B$2:$G$6000,6,0),IFERROR(VLOOKUP($D2031,Winback!$B$2:$C$300,2,0),""))</f>
        <v/>
      </c>
      <c r="S2031">
        <f>IF($E2031=1,"NP","")&amp;IF($G2031=1,"+MOV","")&amp;IF($I2031=1,"+CS","")&amp;IF($K2031=1,"+WB","")</f>
        <v/>
      </c>
      <c r="T2031">
        <f>$E2031+$G2031+$I2031+$K2031</f>
        <v/>
      </c>
    </row>
    <row r="2032">
      <c r="A2032" t="inlineStr">
        <is>
          <t>333248110000</t>
        </is>
      </c>
      <c r="B2032" t="inlineStr">
        <is>
          <t>33324811</t>
        </is>
      </c>
      <c r="C2032" t="inlineStr">
        <is>
          <t>SALAMANDER INVESTMENT SA</t>
        </is>
      </c>
      <c r="D2032" t="inlineStr">
        <is>
          <t>SALAMANDERINVESTMENTSA</t>
        </is>
      </c>
      <c r="E2032">
        <f>IF(COUNTIFS(Registros!$A$2:$A$6000,"NP",Registros!$B$2:$B$6000,$A2032)&gt;0,1,0)</f>
        <v/>
      </c>
      <c r="F2032">
        <f>IF($E2032=1,SUMIFS(Registros!$F$2:$F$6000,Registros!$A$2:$A$6000,"NP",Registros!$B$2:$B$6000,$A2032),0)</f>
        <v/>
      </c>
      <c r="G2032">
        <f>IF(COUNTIFS(Registros!$A$2:$A$6000,"MOV",Registros!$B$2:$B$6000,$A2032)&gt;0,1,0)</f>
        <v/>
      </c>
      <c r="H2032">
        <f>IF($G2032=1,SUMIFS(Registros!$F$2:$F$6000,Registros!$A$2:$A$6000,"MOV",Registros!$B$2:$B$6000,$A2032),0)</f>
        <v/>
      </c>
      <c r="I2032">
        <f>IF(COUNTIFS(Registros!$A$2:$A$6000,"CS",Registros!$B$2:$B$6000,$A2032)&gt;0,1,0)</f>
        <v/>
      </c>
      <c r="J2032">
        <f>IF($I2032=1,SUMIFS(Registros!$I$2:$I$6000,Registros!$A$2:$A$6000,"CS",Registros!$B$2:$B$6000,$A2032),0)</f>
        <v/>
      </c>
      <c r="K2032">
        <f>IF(COUNTIFS(Winback!$K$2:$K$300,$D2032)&gt;0,1,0)</f>
        <v/>
      </c>
      <c r="L2032">
        <f>IF(AND($K2032=1,LEFT($A2032,3)="WB-"),SUMIFS(Winback!$D$2:$D$300,Winback!$K$2:$K$300,$D2032),0)</f>
        <v/>
      </c>
      <c r="M2032">
        <f>IF(OR($E2032=1,$G2032=1,SUMIFS(Registros!$J$2:$J$6000,Registros!$B$2:$B$6000,$A2032)&gt;0),1,0)</f>
        <v/>
      </c>
      <c r="N2032">
        <f>IF($J2032&gt;0,1,IF(COUNTIFS(Registros!$A$2:$A$6000,"CS",Registros!$B$2:$B$6000,$A2032,Registros!$K$2:$K$6000,"&lt;&gt;")&gt;0,1,0))</f>
        <v/>
      </c>
      <c r="O2032">
        <f>IF(AND($K2032=1,$E2032=0,$G2032=0,$I2032=0),"WINBACK",IF(AND($M2032=1,$N2032&gt;0),"CONVERGENTE",IF($M2032=1,"SOLO MÓVIL",IF($N2032&gt;0,"SOLO FIJO / INTERNET","SIN SERVICIOS"))))</f>
        <v/>
      </c>
      <c r="P2032">
        <f>IF($O2032="WINBACK","Recuperar (winback)",IF($O2032="CONVERGENTE","Upgrade / más líneas",IF($O2032="SOLO MÓVIL","Ofrecer fijo + internet (FLBBTV)",IF($O2032="SOLO FIJO / INTERNET","Ofrecer línea móvil Nextphone","Oferta completa (móvil + fijo + internet)"))))</f>
        <v/>
      </c>
      <c r="Q2032">
        <f>$F2032+$H2032+$L2032</f>
        <v/>
      </c>
      <c r="R2032">
        <f>IFERROR(VLOOKUP($A2032,Registros!$B$2:$G$6000,6,0),IFERROR(VLOOKUP($D2032,Winback!$B$2:$C$300,2,0),""))</f>
        <v/>
      </c>
      <c r="S2032">
        <f>IF($E2032=1,"NP","")&amp;IF($G2032=1,"+MOV","")&amp;IF($I2032=1,"+CS","")&amp;IF($K2032=1,"+WB","")</f>
        <v/>
      </c>
      <c r="T2032">
        <f>$E2032+$G2032+$I2032+$K2032</f>
        <v/>
      </c>
    </row>
    <row r="2033">
      <c r="A2033" t="inlineStr">
        <is>
          <t>325541090000</t>
        </is>
      </c>
      <c r="B2033" t="inlineStr">
        <is>
          <t>32554109</t>
        </is>
      </c>
      <c r="C2033" t="inlineStr">
        <is>
          <t>Seguros Jacome Boyd &amp; Asociados</t>
        </is>
      </c>
      <c r="D2033" t="inlineStr">
        <is>
          <t>SEGUROSJACOMEBOYDASOCIADOS</t>
        </is>
      </c>
      <c r="E2033">
        <f>IF(COUNTIFS(Registros!$A$2:$A$6000,"NP",Registros!$B$2:$B$6000,$A2033)&gt;0,1,0)</f>
        <v/>
      </c>
      <c r="F2033">
        <f>IF($E2033=1,SUMIFS(Registros!$F$2:$F$6000,Registros!$A$2:$A$6000,"NP",Registros!$B$2:$B$6000,$A2033),0)</f>
        <v/>
      </c>
      <c r="G2033">
        <f>IF(COUNTIFS(Registros!$A$2:$A$6000,"MOV",Registros!$B$2:$B$6000,$A2033)&gt;0,1,0)</f>
        <v/>
      </c>
      <c r="H2033">
        <f>IF($G2033=1,SUMIFS(Registros!$F$2:$F$6000,Registros!$A$2:$A$6000,"MOV",Registros!$B$2:$B$6000,$A2033),0)</f>
        <v/>
      </c>
      <c r="I2033">
        <f>IF(COUNTIFS(Registros!$A$2:$A$6000,"CS",Registros!$B$2:$B$6000,$A2033)&gt;0,1,0)</f>
        <v/>
      </c>
      <c r="J2033">
        <f>IF($I2033=1,SUMIFS(Registros!$I$2:$I$6000,Registros!$A$2:$A$6000,"CS",Registros!$B$2:$B$6000,$A2033),0)</f>
        <v/>
      </c>
      <c r="K2033">
        <f>IF(COUNTIFS(Winback!$K$2:$K$300,$D2033)&gt;0,1,0)</f>
        <v/>
      </c>
      <c r="L2033">
        <f>IF(AND($K2033=1,LEFT($A2033,3)="WB-"),SUMIFS(Winback!$D$2:$D$300,Winback!$K$2:$K$300,$D2033),0)</f>
        <v/>
      </c>
      <c r="M2033">
        <f>IF(OR($E2033=1,$G2033=1,SUMIFS(Registros!$J$2:$J$6000,Registros!$B$2:$B$6000,$A2033)&gt;0),1,0)</f>
        <v/>
      </c>
      <c r="N2033">
        <f>IF($J2033&gt;0,1,IF(COUNTIFS(Registros!$A$2:$A$6000,"CS",Registros!$B$2:$B$6000,$A2033,Registros!$K$2:$K$6000,"&lt;&gt;")&gt;0,1,0))</f>
        <v/>
      </c>
      <c r="O2033">
        <f>IF(AND($K2033=1,$E2033=0,$G2033=0,$I2033=0),"WINBACK",IF(AND($M2033=1,$N2033&gt;0),"CONVERGENTE",IF($M2033=1,"SOLO MÓVIL",IF($N2033&gt;0,"SOLO FIJO / INTERNET","SIN SERVICIOS"))))</f>
        <v/>
      </c>
      <c r="P2033">
        <f>IF($O2033="WINBACK","Recuperar (winback)",IF($O2033="CONVERGENTE","Upgrade / más líneas",IF($O2033="SOLO MÓVIL","Ofrecer fijo + internet (FLBBTV)",IF($O2033="SOLO FIJO / INTERNET","Ofrecer línea móvil Nextphone","Oferta completa (móvil + fijo + internet)"))))</f>
        <v/>
      </c>
      <c r="Q2033">
        <f>$F2033+$H2033+$L2033</f>
        <v/>
      </c>
      <c r="R2033">
        <f>IFERROR(VLOOKUP($A2033,Registros!$B$2:$G$6000,6,0),IFERROR(VLOOKUP($D2033,Winback!$B$2:$C$300,2,0),""))</f>
        <v/>
      </c>
      <c r="S2033">
        <f>IF($E2033=1,"NP","")&amp;IF($G2033=1,"+MOV","")&amp;IF($I2033=1,"+CS","")&amp;IF($K2033=1,"+WB","")</f>
        <v/>
      </c>
      <c r="T2033">
        <f>$E2033+$G2033+$I2033+$K2033</f>
        <v/>
      </c>
    </row>
    <row r="2034">
      <c r="A2034" t="inlineStr">
        <is>
          <t>338305560000</t>
        </is>
      </c>
      <c r="B2034" t="inlineStr">
        <is>
          <t>33830556</t>
        </is>
      </c>
      <c r="C2034" t="inlineStr">
        <is>
          <t>RELIANCE INTERNACIONAL ZONA LIBRE</t>
        </is>
      </c>
      <c r="D2034" t="inlineStr">
        <is>
          <t>RELIANCEINTERNACIONALZONALIBRE</t>
        </is>
      </c>
      <c r="E2034">
        <f>IF(COUNTIFS(Registros!$A$2:$A$6000,"NP",Registros!$B$2:$B$6000,$A2034)&gt;0,1,0)</f>
        <v/>
      </c>
      <c r="F2034">
        <f>IF($E2034=1,SUMIFS(Registros!$F$2:$F$6000,Registros!$A$2:$A$6000,"NP",Registros!$B$2:$B$6000,$A2034),0)</f>
        <v/>
      </c>
      <c r="G2034">
        <f>IF(COUNTIFS(Registros!$A$2:$A$6000,"MOV",Registros!$B$2:$B$6000,$A2034)&gt;0,1,0)</f>
        <v/>
      </c>
      <c r="H2034">
        <f>IF($G2034=1,SUMIFS(Registros!$F$2:$F$6000,Registros!$A$2:$A$6000,"MOV",Registros!$B$2:$B$6000,$A2034),0)</f>
        <v/>
      </c>
      <c r="I2034">
        <f>IF(COUNTIFS(Registros!$A$2:$A$6000,"CS",Registros!$B$2:$B$6000,$A2034)&gt;0,1,0)</f>
        <v/>
      </c>
      <c r="J2034">
        <f>IF($I2034=1,SUMIFS(Registros!$I$2:$I$6000,Registros!$A$2:$A$6000,"CS",Registros!$B$2:$B$6000,$A2034),0)</f>
        <v/>
      </c>
      <c r="K2034">
        <f>IF(COUNTIFS(Winback!$K$2:$K$300,$D2034)&gt;0,1,0)</f>
        <v/>
      </c>
      <c r="L2034">
        <f>IF(AND($K2034=1,LEFT($A2034,3)="WB-"),SUMIFS(Winback!$D$2:$D$300,Winback!$K$2:$K$300,$D2034),0)</f>
        <v/>
      </c>
      <c r="M2034">
        <f>IF(OR($E2034=1,$G2034=1,SUMIFS(Registros!$J$2:$J$6000,Registros!$B$2:$B$6000,$A2034)&gt;0),1,0)</f>
        <v/>
      </c>
      <c r="N2034">
        <f>IF($J2034&gt;0,1,IF(COUNTIFS(Registros!$A$2:$A$6000,"CS",Registros!$B$2:$B$6000,$A2034,Registros!$K$2:$K$6000,"&lt;&gt;")&gt;0,1,0))</f>
        <v/>
      </c>
      <c r="O2034">
        <f>IF(AND($K2034=1,$E2034=0,$G2034=0,$I2034=0),"WINBACK",IF(AND($M2034=1,$N2034&gt;0),"CONVERGENTE",IF($M2034=1,"SOLO MÓVIL",IF($N2034&gt;0,"SOLO FIJO / INTERNET","SIN SERVICIOS"))))</f>
        <v/>
      </c>
      <c r="P2034">
        <f>IF($O2034="WINBACK","Recuperar (winback)",IF($O2034="CONVERGENTE","Upgrade / más líneas",IF($O2034="SOLO MÓVIL","Ofrecer fijo + internet (FLBBTV)",IF($O2034="SOLO FIJO / INTERNET","Ofrecer línea móvil Nextphone","Oferta completa (móvil + fijo + internet)"))))</f>
        <v/>
      </c>
      <c r="Q2034">
        <f>$F2034+$H2034+$L2034</f>
        <v/>
      </c>
      <c r="R2034">
        <f>IFERROR(VLOOKUP($A2034,Registros!$B$2:$G$6000,6,0),IFERROR(VLOOKUP($D2034,Winback!$B$2:$C$300,2,0),""))</f>
        <v/>
      </c>
      <c r="S2034">
        <f>IF($E2034=1,"NP","")&amp;IF($G2034=1,"+MOV","")&amp;IF($I2034=1,"+CS","")&amp;IF($K2034=1,"+WB","")</f>
        <v/>
      </c>
      <c r="T2034">
        <f>$E2034+$G2034+$I2034+$K2034</f>
        <v/>
      </c>
    </row>
    <row r="2035">
      <c r="A2035" t="inlineStr">
        <is>
          <t>312231510000</t>
        </is>
      </c>
      <c r="B2035" t="inlineStr">
        <is>
          <t>31223151</t>
        </is>
      </c>
      <c r="C2035" t="inlineStr">
        <is>
          <t>GOLF VIEW, S.A. -</t>
        </is>
      </c>
      <c r="D2035" t="inlineStr">
        <is>
          <t>GOLFVIEWSA</t>
        </is>
      </c>
      <c r="E2035">
        <f>IF(COUNTIFS(Registros!$A$2:$A$6000,"NP",Registros!$B$2:$B$6000,$A2035)&gt;0,1,0)</f>
        <v/>
      </c>
      <c r="F2035">
        <f>IF($E2035=1,SUMIFS(Registros!$F$2:$F$6000,Registros!$A$2:$A$6000,"NP",Registros!$B$2:$B$6000,$A2035),0)</f>
        <v/>
      </c>
      <c r="G2035">
        <f>IF(COUNTIFS(Registros!$A$2:$A$6000,"MOV",Registros!$B$2:$B$6000,$A2035)&gt;0,1,0)</f>
        <v/>
      </c>
      <c r="H2035">
        <f>IF($G2035=1,SUMIFS(Registros!$F$2:$F$6000,Registros!$A$2:$A$6000,"MOV",Registros!$B$2:$B$6000,$A2035),0)</f>
        <v/>
      </c>
      <c r="I2035">
        <f>IF(COUNTIFS(Registros!$A$2:$A$6000,"CS",Registros!$B$2:$B$6000,$A2035)&gt;0,1,0)</f>
        <v/>
      </c>
      <c r="J2035">
        <f>IF($I2035=1,SUMIFS(Registros!$I$2:$I$6000,Registros!$A$2:$A$6000,"CS",Registros!$B$2:$B$6000,$A2035),0)</f>
        <v/>
      </c>
      <c r="K2035">
        <f>IF(COUNTIFS(Winback!$K$2:$K$300,$D2035)&gt;0,1,0)</f>
        <v/>
      </c>
      <c r="L2035">
        <f>IF(AND($K2035=1,LEFT($A2035,3)="WB-"),SUMIFS(Winback!$D$2:$D$300,Winback!$K$2:$K$300,$D2035),0)</f>
        <v/>
      </c>
      <c r="M2035">
        <f>IF(OR($E2035=1,$G2035=1,SUMIFS(Registros!$J$2:$J$6000,Registros!$B$2:$B$6000,$A2035)&gt;0),1,0)</f>
        <v/>
      </c>
      <c r="N2035">
        <f>IF($J2035&gt;0,1,IF(COUNTIFS(Registros!$A$2:$A$6000,"CS",Registros!$B$2:$B$6000,$A2035,Registros!$K$2:$K$6000,"&lt;&gt;")&gt;0,1,0))</f>
        <v/>
      </c>
      <c r="O2035">
        <f>IF(AND($K2035=1,$E2035=0,$G2035=0,$I2035=0),"WINBACK",IF(AND($M2035=1,$N2035&gt;0),"CONVERGENTE",IF($M2035=1,"SOLO MÓVIL",IF($N2035&gt;0,"SOLO FIJO / INTERNET","SIN SERVICIOS"))))</f>
        <v/>
      </c>
      <c r="P2035">
        <f>IF($O2035="WINBACK","Recuperar (winback)",IF($O2035="CONVERGENTE","Upgrade / más líneas",IF($O2035="SOLO MÓVIL","Ofrecer fijo + internet (FLBBTV)",IF($O2035="SOLO FIJO / INTERNET","Ofrecer línea móvil Nextphone","Oferta completa (móvil + fijo + internet)"))))</f>
        <v/>
      </c>
      <c r="Q2035">
        <f>$F2035+$H2035+$L2035</f>
        <v/>
      </c>
      <c r="R2035">
        <f>IFERROR(VLOOKUP($A2035,Registros!$B$2:$G$6000,6,0),IFERROR(VLOOKUP($D2035,Winback!$B$2:$C$300,2,0),""))</f>
        <v/>
      </c>
      <c r="S2035">
        <f>IF($E2035=1,"NP","")&amp;IF($G2035=1,"+MOV","")&amp;IF($I2035=1,"+CS","")&amp;IF($K2035=1,"+WB","")</f>
        <v/>
      </c>
      <c r="T2035">
        <f>$E2035+$G2035+$I2035+$K2035</f>
        <v/>
      </c>
    </row>
    <row r="2036">
      <c r="A2036" t="inlineStr">
        <is>
          <t>312201410000</t>
        </is>
      </c>
      <c r="B2036" t="inlineStr">
        <is>
          <t>31220141</t>
        </is>
      </c>
      <c r="C2036" t="inlineStr">
        <is>
          <t>GOLF VIEW, S.A. --</t>
        </is>
      </c>
      <c r="D2036" t="inlineStr">
        <is>
          <t>GOLFVIEWSA</t>
        </is>
      </c>
      <c r="E2036">
        <f>IF(COUNTIFS(Registros!$A$2:$A$6000,"NP",Registros!$B$2:$B$6000,$A2036)&gt;0,1,0)</f>
        <v/>
      </c>
      <c r="F2036">
        <f>IF($E2036=1,SUMIFS(Registros!$F$2:$F$6000,Registros!$A$2:$A$6000,"NP",Registros!$B$2:$B$6000,$A2036),0)</f>
        <v/>
      </c>
      <c r="G2036">
        <f>IF(COUNTIFS(Registros!$A$2:$A$6000,"MOV",Registros!$B$2:$B$6000,$A2036)&gt;0,1,0)</f>
        <v/>
      </c>
      <c r="H2036">
        <f>IF($G2036=1,SUMIFS(Registros!$F$2:$F$6000,Registros!$A$2:$A$6000,"MOV",Registros!$B$2:$B$6000,$A2036),0)</f>
        <v/>
      </c>
      <c r="I2036">
        <f>IF(COUNTIFS(Registros!$A$2:$A$6000,"CS",Registros!$B$2:$B$6000,$A2036)&gt;0,1,0)</f>
        <v/>
      </c>
      <c r="J2036">
        <f>IF($I2036=1,SUMIFS(Registros!$I$2:$I$6000,Registros!$A$2:$A$6000,"CS",Registros!$B$2:$B$6000,$A2036),0)</f>
        <v/>
      </c>
      <c r="K2036">
        <f>IF(COUNTIFS(Winback!$K$2:$K$300,$D2036)&gt;0,1,0)</f>
        <v/>
      </c>
      <c r="L2036">
        <f>IF(AND($K2036=1,LEFT($A2036,3)="WB-"),SUMIFS(Winback!$D$2:$D$300,Winback!$K$2:$K$300,$D2036),0)</f>
        <v/>
      </c>
      <c r="M2036">
        <f>IF(OR($E2036=1,$G2036=1,SUMIFS(Registros!$J$2:$J$6000,Registros!$B$2:$B$6000,$A2036)&gt;0),1,0)</f>
        <v/>
      </c>
      <c r="N2036">
        <f>IF($J2036&gt;0,1,IF(COUNTIFS(Registros!$A$2:$A$6000,"CS",Registros!$B$2:$B$6000,$A2036,Registros!$K$2:$K$6000,"&lt;&gt;")&gt;0,1,0))</f>
        <v/>
      </c>
      <c r="O2036">
        <f>IF(AND($K2036=1,$E2036=0,$G2036=0,$I2036=0),"WINBACK",IF(AND($M2036=1,$N2036&gt;0),"CONVERGENTE",IF($M2036=1,"SOLO MÓVIL",IF($N2036&gt;0,"SOLO FIJO / INTERNET","SIN SERVICIOS"))))</f>
        <v/>
      </c>
      <c r="P2036">
        <f>IF($O2036="WINBACK","Recuperar (winback)",IF($O2036="CONVERGENTE","Upgrade / más líneas",IF($O2036="SOLO MÓVIL","Ofrecer fijo + internet (FLBBTV)",IF($O2036="SOLO FIJO / INTERNET","Ofrecer línea móvil Nextphone","Oferta completa (móvil + fijo + internet)"))))</f>
        <v/>
      </c>
      <c r="Q2036">
        <f>$F2036+$H2036+$L2036</f>
        <v/>
      </c>
      <c r="R2036">
        <f>IFERROR(VLOOKUP($A2036,Registros!$B$2:$G$6000,6,0),IFERROR(VLOOKUP($D2036,Winback!$B$2:$C$300,2,0),""))</f>
        <v/>
      </c>
      <c r="S2036">
        <f>IF($E2036=1,"NP","")&amp;IF($G2036=1,"+MOV","")&amp;IF($I2036=1,"+CS","")&amp;IF($K2036=1,"+WB","")</f>
        <v/>
      </c>
      <c r="T2036">
        <f>$E2036+$G2036+$I2036+$K2036</f>
        <v/>
      </c>
    </row>
    <row r="2037">
      <c r="A2037" t="inlineStr">
        <is>
          <t>325130440000</t>
        </is>
      </c>
      <c r="B2037" t="inlineStr">
        <is>
          <t>32513044</t>
        </is>
      </c>
      <c r="C2037" t="inlineStr">
        <is>
          <t>Clinica Pedia</t>
        </is>
      </c>
      <c r="D2037" t="inlineStr">
        <is>
          <t>CLINICAPEDIA</t>
        </is>
      </c>
      <c r="E2037">
        <f>IF(COUNTIFS(Registros!$A$2:$A$6000,"NP",Registros!$B$2:$B$6000,$A2037)&gt;0,1,0)</f>
        <v/>
      </c>
      <c r="F2037">
        <f>IF($E2037=1,SUMIFS(Registros!$F$2:$F$6000,Registros!$A$2:$A$6000,"NP",Registros!$B$2:$B$6000,$A2037),0)</f>
        <v/>
      </c>
      <c r="G2037">
        <f>IF(COUNTIFS(Registros!$A$2:$A$6000,"MOV",Registros!$B$2:$B$6000,$A2037)&gt;0,1,0)</f>
        <v/>
      </c>
      <c r="H2037">
        <f>IF($G2037=1,SUMIFS(Registros!$F$2:$F$6000,Registros!$A$2:$A$6000,"MOV",Registros!$B$2:$B$6000,$A2037),0)</f>
        <v/>
      </c>
      <c r="I2037">
        <f>IF(COUNTIFS(Registros!$A$2:$A$6000,"CS",Registros!$B$2:$B$6000,$A2037)&gt;0,1,0)</f>
        <v/>
      </c>
      <c r="J2037">
        <f>IF($I2037=1,SUMIFS(Registros!$I$2:$I$6000,Registros!$A$2:$A$6000,"CS",Registros!$B$2:$B$6000,$A2037),0)</f>
        <v/>
      </c>
      <c r="K2037">
        <f>IF(COUNTIFS(Winback!$K$2:$K$300,$D2037)&gt;0,1,0)</f>
        <v/>
      </c>
      <c r="L2037">
        <f>IF(AND($K2037=1,LEFT($A2037,3)="WB-"),SUMIFS(Winback!$D$2:$D$300,Winback!$K$2:$K$300,$D2037),0)</f>
        <v/>
      </c>
      <c r="M2037">
        <f>IF(OR($E2037=1,$G2037=1,SUMIFS(Registros!$J$2:$J$6000,Registros!$B$2:$B$6000,$A2037)&gt;0),1,0)</f>
        <v/>
      </c>
      <c r="N2037">
        <f>IF($J2037&gt;0,1,IF(COUNTIFS(Registros!$A$2:$A$6000,"CS",Registros!$B$2:$B$6000,$A2037,Registros!$K$2:$K$6000,"&lt;&gt;")&gt;0,1,0))</f>
        <v/>
      </c>
      <c r="O2037">
        <f>IF(AND($K2037=1,$E2037=0,$G2037=0,$I2037=0),"WINBACK",IF(AND($M2037=1,$N2037&gt;0),"CONVERGENTE",IF($M2037=1,"SOLO MÓVIL",IF($N2037&gt;0,"SOLO FIJO / INTERNET","SIN SERVICIOS"))))</f>
        <v/>
      </c>
      <c r="P2037">
        <f>IF($O2037="WINBACK","Recuperar (winback)",IF($O2037="CONVERGENTE","Upgrade / más líneas",IF($O2037="SOLO MÓVIL","Ofrecer fijo + internet (FLBBTV)",IF($O2037="SOLO FIJO / INTERNET","Ofrecer línea móvil Nextphone","Oferta completa (móvil + fijo + internet)"))))</f>
        <v/>
      </c>
      <c r="Q2037">
        <f>$F2037+$H2037+$L2037</f>
        <v/>
      </c>
      <c r="R2037">
        <f>IFERROR(VLOOKUP($A2037,Registros!$B$2:$G$6000,6,0),IFERROR(VLOOKUP($D2037,Winback!$B$2:$C$300,2,0),""))</f>
        <v/>
      </c>
      <c r="S2037">
        <f>IF($E2037=1,"NP","")&amp;IF($G2037=1,"+MOV","")&amp;IF($I2037=1,"+CS","")&amp;IF($K2037=1,"+WB","")</f>
        <v/>
      </c>
      <c r="T2037">
        <f>$E2037+$G2037+$I2037+$K2037</f>
        <v/>
      </c>
    </row>
    <row r="2038">
      <c r="A2038" t="inlineStr">
        <is>
          <t>321426830000</t>
        </is>
      </c>
      <c r="B2038" t="inlineStr">
        <is>
          <t>32142683</t>
        </is>
      </c>
      <c r="C2038" t="inlineStr">
        <is>
          <t>Hocarda SA</t>
        </is>
      </c>
      <c r="D2038" t="inlineStr">
        <is>
          <t>HOCARDASA</t>
        </is>
      </c>
      <c r="E2038">
        <f>IF(COUNTIFS(Registros!$A$2:$A$6000,"NP",Registros!$B$2:$B$6000,$A2038)&gt;0,1,0)</f>
        <v/>
      </c>
      <c r="F2038">
        <f>IF($E2038=1,SUMIFS(Registros!$F$2:$F$6000,Registros!$A$2:$A$6000,"NP",Registros!$B$2:$B$6000,$A2038),0)</f>
        <v/>
      </c>
      <c r="G2038">
        <f>IF(COUNTIFS(Registros!$A$2:$A$6000,"MOV",Registros!$B$2:$B$6000,$A2038)&gt;0,1,0)</f>
        <v/>
      </c>
      <c r="H2038">
        <f>IF($G2038=1,SUMIFS(Registros!$F$2:$F$6000,Registros!$A$2:$A$6000,"MOV",Registros!$B$2:$B$6000,$A2038),0)</f>
        <v/>
      </c>
      <c r="I2038">
        <f>IF(COUNTIFS(Registros!$A$2:$A$6000,"CS",Registros!$B$2:$B$6000,$A2038)&gt;0,1,0)</f>
        <v/>
      </c>
      <c r="J2038">
        <f>IF($I2038=1,SUMIFS(Registros!$I$2:$I$6000,Registros!$A$2:$A$6000,"CS",Registros!$B$2:$B$6000,$A2038),0)</f>
        <v/>
      </c>
      <c r="K2038">
        <f>IF(COUNTIFS(Winback!$K$2:$K$300,$D2038)&gt;0,1,0)</f>
        <v/>
      </c>
      <c r="L2038">
        <f>IF(AND($K2038=1,LEFT($A2038,3)="WB-"),SUMIFS(Winback!$D$2:$D$300,Winback!$K$2:$K$300,$D2038),0)</f>
        <v/>
      </c>
      <c r="M2038">
        <f>IF(OR($E2038=1,$G2038=1,SUMIFS(Registros!$J$2:$J$6000,Registros!$B$2:$B$6000,$A2038)&gt;0),1,0)</f>
        <v/>
      </c>
      <c r="N2038">
        <f>IF($J2038&gt;0,1,IF(COUNTIFS(Registros!$A$2:$A$6000,"CS",Registros!$B$2:$B$6000,$A2038,Registros!$K$2:$K$6000,"&lt;&gt;")&gt;0,1,0))</f>
        <v/>
      </c>
      <c r="O2038">
        <f>IF(AND($K2038=1,$E2038=0,$G2038=0,$I2038=0),"WINBACK",IF(AND($M2038=1,$N2038&gt;0),"CONVERGENTE",IF($M2038=1,"SOLO MÓVIL",IF($N2038&gt;0,"SOLO FIJO / INTERNET","SIN SERVICIOS"))))</f>
        <v/>
      </c>
      <c r="P2038">
        <f>IF($O2038="WINBACK","Recuperar (winback)",IF($O2038="CONVERGENTE","Upgrade / más líneas",IF($O2038="SOLO MÓVIL","Ofrecer fijo + internet (FLBBTV)",IF($O2038="SOLO FIJO / INTERNET","Ofrecer línea móvil Nextphone","Oferta completa (móvil + fijo + internet)"))))</f>
        <v/>
      </c>
      <c r="Q2038">
        <f>$F2038+$H2038+$L2038</f>
        <v/>
      </c>
      <c r="R2038">
        <f>IFERROR(VLOOKUP($A2038,Registros!$B$2:$G$6000,6,0),IFERROR(VLOOKUP($D2038,Winback!$B$2:$C$300,2,0),""))</f>
        <v/>
      </c>
      <c r="S2038">
        <f>IF($E2038=1,"NP","")&amp;IF($G2038=1,"+MOV","")&amp;IF($I2038=1,"+CS","")&amp;IF($K2038=1,"+WB","")</f>
        <v/>
      </c>
      <c r="T2038">
        <f>$E2038+$G2038+$I2038+$K2038</f>
        <v/>
      </c>
    </row>
    <row r="2039">
      <c r="A2039" t="inlineStr">
        <is>
          <t>321455050100</t>
        </is>
      </c>
      <c r="B2039" t="inlineStr">
        <is>
          <t>32145505</t>
        </is>
      </c>
      <c r="C2039" t="inlineStr">
        <is>
          <t>Plomeria y De</t>
        </is>
      </c>
      <c r="D2039" t="inlineStr">
        <is>
          <t>PLOMERIAYDE</t>
        </is>
      </c>
      <c r="E2039">
        <f>IF(COUNTIFS(Registros!$A$2:$A$6000,"NP",Registros!$B$2:$B$6000,$A2039)&gt;0,1,0)</f>
        <v/>
      </c>
      <c r="F2039">
        <f>IF($E2039=1,SUMIFS(Registros!$F$2:$F$6000,Registros!$A$2:$A$6000,"NP",Registros!$B$2:$B$6000,$A2039),0)</f>
        <v/>
      </c>
      <c r="G2039">
        <f>IF(COUNTIFS(Registros!$A$2:$A$6000,"MOV",Registros!$B$2:$B$6000,$A2039)&gt;0,1,0)</f>
        <v/>
      </c>
      <c r="H2039">
        <f>IF($G2039=1,SUMIFS(Registros!$F$2:$F$6000,Registros!$A$2:$A$6000,"MOV",Registros!$B$2:$B$6000,$A2039),0)</f>
        <v/>
      </c>
      <c r="I2039">
        <f>IF(COUNTIFS(Registros!$A$2:$A$6000,"CS",Registros!$B$2:$B$6000,$A2039)&gt;0,1,0)</f>
        <v/>
      </c>
      <c r="J2039">
        <f>IF($I2039=1,SUMIFS(Registros!$I$2:$I$6000,Registros!$A$2:$A$6000,"CS",Registros!$B$2:$B$6000,$A2039),0)</f>
        <v/>
      </c>
      <c r="K2039">
        <f>IF(COUNTIFS(Winback!$K$2:$K$300,$D2039)&gt;0,1,0)</f>
        <v/>
      </c>
      <c r="L2039">
        <f>IF(AND($K2039=1,LEFT($A2039,3)="WB-"),SUMIFS(Winback!$D$2:$D$300,Winback!$K$2:$K$300,$D2039),0)</f>
        <v/>
      </c>
      <c r="M2039">
        <f>IF(OR($E2039=1,$G2039=1,SUMIFS(Registros!$J$2:$J$6000,Registros!$B$2:$B$6000,$A2039)&gt;0),1,0)</f>
        <v/>
      </c>
      <c r="N2039">
        <f>IF($J2039&gt;0,1,IF(COUNTIFS(Registros!$A$2:$A$6000,"CS",Registros!$B$2:$B$6000,$A2039,Registros!$K$2:$K$6000,"&lt;&gt;")&gt;0,1,0))</f>
        <v/>
      </c>
      <c r="O2039">
        <f>IF(AND($K2039=1,$E2039=0,$G2039=0,$I2039=0),"WINBACK",IF(AND($M2039=1,$N2039&gt;0),"CONVERGENTE",IF($M2039=1,"SOLO MÓVIL",IF($N2039&gt;0,"SOLO FIJO / INTERNET","SIN SERVICIOS"))))</f>
        <v/>
      </c>
      <c r="P2039">
        <f>IF($O2039="WINBACK","Recuperar (winback)",IF($O2039="CONVERGENTE","Upgrade / más líneas",IF($O2039="SOLO MÓVIL","Ofrecer fijo + internet (FLBBTV)",IF($O2039="SOLO FIJO / INTERNET","Ofrecer línea móvil Nextphone","Oferta completa (móvil + fijo + internet)"))))</f>
        <v/>
      </c>
      <c r="Q2039">
        <f>$F2039+$H2039+$L2039</f>
        <v/>
      </c>
      <c r="R2039">
        <f>IFERROR(VLOOKUP($A2039,Registros!$B$2:$G$6000,6,0),IFERROR(VLOOKUP($D2039,Winback!$B$2:$C$300,2,0),""))</f>
        <v/>
      </c>
      <c r="S2039">
        <f>IF($E2039=1,"NP","")&amp;IF($G2039=1,"+MOV","")&amp;IF($I2039=1,"+CS","")&amp;IF($K2039=1,"+WB","")</f>
        <v/>
      </c>
      <c r="T2039">
        <f>$E2039+$G2039+$I2039+$K2039</f>
        <v/>
      </c>
    </row>
    <row r="2040">
      <c r="A2040" t="inlineStr">
        <is>
          <t>323229580100</t>
        </is>
      </c>
      <c r="B2040" t="inlineStr">
        <is>
          <t>32322958</t>
        </is>
      </c>
      <c r="C2040" t="inlineStr">
        <is>
          <t>Clinica De Of Marino Rivera</t>
        </is>
      </c>
      <c r="D2040" t="inlineStr">
        <is>
          <t>CLINICADEOFMARINORIVERA</t>
        </is>
      </c>
      <c r="E2040">
        <f>IF(COUNTIFS(Registros!$A$2:$A$6000,"NP",Registros!$B$2:$B$6000,$A2040)&gt;0,1,0)</f>
        <v/>
      </c>
      <c r="F2040">
        <f>IF($E2040=1,SUMIFS(Registros!$F$2:$F$6000,Registros!$A$2:$A$6000,"NP",Registros!$B$2:$B$6000,$A2040),0)</f>
        <v/>
      </c>
      <c r="G2040">
        <f>IF(COUNTIFS(Registros!$A$2:$A$6000,"MOV",Registros!$B$2:$B$6000,$A2040)&gt;0,1,0)</f>
        <v/>
      </c>
      <c r="H2040">
        <f>IF($G2040=1,SUMIFS(Registros!$F$2:$F$6000,Registros!$A$2:$A$6000,"MOV",Registros!$B$2:$B$6000,$A2040),0)</f>
        <v/>
      </c>
      <c r="I2040">
        <f>IF(COUNTIFS(Registros!$A$2:$A$6000,"CS",Registros!$B$2:$B$6000,$A2040)&gt;0,1,0)</f>
        <v/>
      </c>
      <c r="J2040">
        <f>IF($I2040=1,SUMIFS(Registros!$I$2:$I$6000,Registros!$A$2:$A$6000,"CS",Registros!$B$2:$B$6000,$A2040),0)</f>
        <v/>
      </c>
      <c r="K2040">
        <f>IF(COUNTIFS(Winback!$K$2:$K$300,$D2040)&gt;0,1,0)</f>
        <v/>
      </c>
      <c r="L2040">
        <f>IF(AND($K2040=1,LEFT($A2040,3)="WB-"),SUMIFS(Winback!$D$2:$D$300,Winback!$K$2:$K$300,$D2040),0)</f>
        <v/>
      </c>
      <c r="M2040">
        <f>IF(OR($E2040=1,$G2040=1,SUMIFS(Registros!$J$2:$J$6000,Registros!$B$2:$B$6000,$A2040)&gt;0),1,0)</f>
        <v/>
      </c>
      <c r="N2040">
        <f>IF($J2040&gt;0,1,IF(COUNTIFS(Registros!$A$2:$A$6000,"CS",Registros!$B$2:$B$6000,$A2040,Registros!$K$2:$K$6000,"&lt;&gt;")&gt;0,1,0))</f>
        <v/>
      </c>
      <c r="O2040">
        <f>IF(AND($K2040=1,$E2040=0,$G2040=0,$I2040=0),"WINBACK",IF(AND($M2040=1,$N2040&gt;0),"CONVERGENTE",IF($M2040=1,"SOLO MÓVIL",IF($N2040&gt;0,"SOLO FIJO / INTERNET","SIN SERVICIOS"))))</f>
        <v/>
      </c>
      <c r="P2040">
        <f>IF($O2040="WINBACK","Recuperar (winback)",IF($O2040="CONVERGENTE","Upgrade / más líneas",IF($O2040="SOLO MÓVIL","Ofrecer fijo + internet (FLBBTV)",IF($O2040="SOLO FIJO / INTERNET","Ofrecer línea móvil Nextphone","Oferta completa (móvil + fijo + internet)"))))</f>
        <v/>
      </c>
      <c r="Q2040">
        <f>$F2040+$H2040+$L2040</f>
        <v/>
      </c>
      <c r="R2040">
        <f>IFERROR(VLOOKUP($A2040,Registros!$B$2:$G$6000,6,0),IFERROR(VLOOKUP($D2040,Winback!$B$2:$C$300,2,0),""))</f>
        <v/>
      </c>
      <c r="S2040">
        <f>IF($E2040=1,"NP","")&amp;IF($G2040=1,"+MOV","")&amp;IF($I2040=1,"+CS","")&amp;IF($K2040=1,"+WB","")</f>
        <v/>
      </c>
      <c r="T2040">
        <f>$E2040+$G2040+$I2040+$K2040</f>
        <v/>
      </c>
    </row>
    <row r="2041">
      <c r="A2041" t="inlineStr">
        <is>
          <t>321438790100</t>
        </is>
      </c>
      <c r="B2041" t="inlineStr">
        <is>
          <t>32143879</t>
        </is>
      </c>
      <c r="C2041" t="inlineStr">
        <is>
          <t>Trival Produ</t>
        </is>
      </c>
      <c r="D2041" t="inlineStr">
        <is>
          <t>TRIVALPRODU</t>
        </is>
      </c>
      <c r="E2041">
        <f>IF(COUNTIFS(Registros!$A$2:$A$6000,"NP",Registros!$B$2:$B$6000,$A2041)&gt;0,1,0)</f>
        <v/>
      </c>
      <c r="F2041">
        <f>IF($E2041=1,SUMIFS(Registros!$F$2:$F$6000,Registros!$A$2:$A$6000,"NP",Registros!$B$2:$B$6000,$A2041),0)</f>
        <v/>
      </c>
      <c r="G2041">
        <f>IF(COUNTIFS(Registros!$A$2:$A$6000,"MOV",Registros!$B$2:$B$6000,$A2041)&gt;0,1,0)</f>
        <v/>
      </c>
      <c r="H2041">
        <f>IF($G2041=1,SUMIFS(Registros!$F$2:$F$6000,Registros!$A$2:$A$6000,"MOV",Registros!$B$2:$B$6000,$A2041),0)</f>
        <v/>
      </c>
      <c r="I2041">
        <f>IF(COUNTIFS(Registros!$A$2:$A$6000,"CS",Registros!$B$2:$B$6000,$A2041)&gt;0,1,0)</f>
        <v/>
      </c>
      <c r="J2041">
        <f>IF($I2041=1,SUMIFS(Registros!$I$2:$I$6000,Registros!$A$2:$A$6000,"CS",Registros!$B$2:$B$6000,$A2041),0)</f>
        <v/>
      </c>
      <c r="K2041">
        <f>IF(COUNTIFS(Winback!$K$2:$K$300,$D2041)&gt;0,1,0)</f>
        <v/>
      </c>
      <c r="L2041">
        <f>IF(AND($K2041=1,LEFT($A2041,3)="WB-"),SUMIFS(Winback!$D$2:$D$300,Winback!$K$2:$K$300,$D2041),0)</f>
        <v/>
      </c>
      <c r="M2041">
        <f>IF(OR($E2041=1,$G2041=1,SUMIFS(Registros!$J$2:$J$6000,Registros!$B$2:$B$6000,$A2041)&gt;0),1,0)</f>
        <v/>
      </c>
      <c r="N2041">
        <f>IF($J2041&gt;0,1,IF(COUNTIFS(Registros!$A$2:$A$6000,"CS",Registros!$B$2:$B$6000,$A2041,Registros!$K$2:$K$6000,"&lt;&gt;")&gt;0,1,0))</f>
        <v/>
      </c>
      <c r="O2041">
        <f>IF(AND($K2041=1,$E2041=0,$G2041=0,$I2041=0),"WINBACK",IF(AND($M2041=1,$N2041&gt;0),"CONVERGENTE",IF($M2041=1,"SOLO MÓVIL",IF($N2041&gt;0,"SOLO FIJO / INTERNET","SIN SERVICIOS"))))</f>
        <v/>
      </c>
      <c r="P2041">
        <f>IF($O2041="WINBACK","Recuperar (winback)",IF($O2041="CONVERGENTE","Upgrade / más líneas",IF($O2041="SOLO MÓVIL","Ofrecer fijo + internet (FLBBTV)",IF($O2041="SOLO FIJO / INTERNET","Ofrecer línea móvil Nextphone","Oferta completa (móvil + fijo + internet)"))))</f>
        <v/>
      </c>
      <c r="Q2041">
        <f>$F2041+$H2041+$L2041</f>
        <v/>
      </c>
      <c r="R2041">
        <f>IFERROR(VLOOKUP($A2041,Registros!$B$2:$G$6000,6,0),IFERROR(VLOOKUP($D2041,Winback!$B$2:$C$300,2,0),""))</f>
        <v/>
      </c>
      <c r="S2041">
        <f>IF($E2041=1,"NP","")&amp;IF($G2041=1,"+MOV","")&amp;IF($I2041=1,"+CS","")&amp;IF($K2041=1,"+WB","")</f>
        <v/>
      </c>
      <c r="T2041">
        <f>$E2041+$G2041+$I2041+$K2041</f>
        <v/>
      </c>
    </row>
    <row r="2042">
      <c r="A2042" t="inlineStr">
        <is>
          <t>332197290000</t>
        </is>
      </c>
      <c r="B2042" t="inlineStr">
        <is>
          <t>33219729</t>
        </is>
      </c>
      <c r="C2042" t="inlineStr">
        <is>
          <t>PH Plaza Comercial San Fernando</t>
        </is>
      </c>
      <c r="D2042" t="inlineStr">
        <is>
          <t>PHPLAZACOMERCIALSANFERNANDO</t>
        </is>
      </c>
      <c r="E2042">
        <f>IF(COUNTIFS(Registros!$A$2:$A$6000,"NP",Registros!$B$2:$B$6000,$A2042)&gt;0,1,0)</f>
        <v/>
      </c>
      <c r="F2042">
        <f>IF($E2042=1,SUMIFS(Registros!$F$2:$F$6000,Registros!$A$2:$A$6000,"NP",Registros!$B$2:$B$6000,$A2042),0)</f>
        <v/>
      </c>
      <c r="G2042">
        <f>IF(COUNTIFS(Registros!$A$2:$A$6000,"MOV",Registros!$B$2:$B$6000,$A2042)&gt;0,1,0)</f>
        <v/>
      </c>
      <c r="H2042">
        <f>IF($G2042=1,SUMIFS(Registros!$F$2:$F$6000,Registros!$A$2:$A$6000,"MOV",Registros!$B$2:$B$6000,$A2042),0)</f>
        <v/>
      </c>
      <c r="I2042">
        <f>IF(COUNTIFS(Registros!$A$2:$A$6000,"CS",Registros!$B$2:$B$6000,$A2042)&gt;0,1,0)</f>
        <v/>
      </c>
      <c r="J2042">
        <f>IF($I2042=1,SUMIFS(Registros!$I$2:$I$6000,Registros!$A$2:$A$6000,"CS",Registros!$B$2:$B$6000,$A2042),0)</f>
        <v/>
      </c>
      <c r="K2042">
        <f>IF(COUNTIFS(Winback!$K$2:$K$300,$D2042)&gt;0,1,0)</f>
        <v/>
      </c>
      <c r="L2042">
        <f>IF(AND($K2042=1,LEFT($A2042,3)="WB-"),SUMIFS(Winback!$D$2:$D$300,Winback!$K$2:$K$300,$D2042),0)</f>
        <v/>
      </c>
      <c r="M2042">
        <f>IF(OR($E2042=1,$G2042=1,SUMIFS(Registros!$J$2:$J$6000,Registros!$B$2:$B$6000,$A2042)&gt;0),1,0)</f>
        <v/>
      </c>
      <c r="N2042">
        <f>IF($J2042&gt;0,1,IF(COUNTIFS(Registros!$A$2:$A$6000,"CS",Registros!$B$2:$B$6000,$A2042,Registros!$K$2:$K$6000,"&lt;&gt;")&gt;0,1,0))</f>
        <v/>
      </c>
      <c r="O2042">
        <f>IF(AND($K2042=1,$E2042=0,$G2042=0,$I2042=0),"WINBACK",IF(AND($M2042=1,$N2042&gt;0),"CONVERGENTE",IF($M2042=1,"SOLO MÓVIL",IF($N2042&gt;0,"SOLO FIJO / INTERNET","SIN SERVICIOS"))))</f>
        <v/>
      </c>
      <c r="P2042">
        <f>IF($O2042="WINBACK","Recuperar (winback)",IF($O2042="CONVERGENTE","Upgrade / más líneas",IF($O2042="SOLO MÓVIL","Ofrecer fijo + internet (FLBBTV)",IF($O2042="SOLO FIJO / INTERNET","Ofrecer línea móvil Nextphone","Oferta completa (móvil + fijo + internet)"))))</f>
        <v/>
      </c>
      <c r="Q2042">
        <f>$F2042+$H2042+$L2042</f>
        <v/>
      </c>
      <c r="R2042">
        <f>IFERROR(VLOOKUP($A2042,Registros!$B$2:$G$6000,6,0),IFERROR(VLOOKUP($D2042,Winback!$B$2:$C$300,2,0),""))</f>
        <v/>
      </c>
      <c r="S2042">
        <f>IF($E2042=1,"NP","")&amp;IF($G2042=1,"+MOV","")&amp;IF($I2042=1,"+CS","")&amp;IF($K2042=1,"+WB","")</f>
        <v/>
      </c>
      <c r="T2042">
        <f>$E2042+$G2042+$I2042+$K2042</f>
        <v/>
      </c>
    </row>
    <row r="2043">
      <c r="A2043" t="inlineStr">
        <is>
          <t>331171490000</t>
        </is>
      </c>
      <c r="B2043" t="inlineStr">
        <is>
          <t>33117149</t>
        </is>
      </c>
      <c r="C2043" t="inlineStr">
        <is>
          <t>AMBIENT ES ESENCIALES, S.A.</t>
        </is>
      </c>
      <c r="D2043" t="inlineStr">
        <is>
          <t>AMBIENTESESENCIALESSA</t>
        </is>
      </c>
      <c r="E2043">
        <f>IF(COUNTIFS(Registros!$A$2:$A$6000,"NP",Registros!$B$2:$B$6000,$A2043)&gt;0,1,0)</f>
        <v/>
      </c>
      <c r="F2043">
        <f>IF($E2043=1,SUMIFS(Registros!$F$2:$F$6000,Registros!$A$2:$A$6000,"NP",Registros!$B$2:$B$6000,$A2043),0)</f>
        <v/>
      </c>
      <c r="G2043">
        <f>IF(COUNTIFS(Registros!$A$2:$A$6000,"MOV",Registros!$B$2:$B$6000,$A2043)&gt;0,1,0)</f>
        <v/>
      </c>
      <c r="H2043">
        <f>IF($G2043=1,SUMIFS(Registros!$F$2:$F$6000,Registros!$A$2:$A$6000,"MOV",Registros!$B$2:$B$6000,$A2043),0)</f>
        <v/>
      </c>
      <c r="I2043">
        <f>IF(COUNTIFS(Registros!$A$2:$A$6000,"CS",Registros!$B$2:$B$6000,$A2043)&gt;0,1,0)</f>
        <v/>
      </c>
      <c r="J2043">
        <f>IF($I2043=1,SUMIFS(Registros!$I$2:$I$6000,Registros!$A$2:$A$6000,"CS",Registros!$B$2:$B$6000,$A2043),0)</f>
        <v/>
      </c>
      <c r="K2043">
        <f>IF(COUNTIFS(Winback!$K$2:$K$300,$D2043)&gt;0,1,0)</f>
        <v/>
      </c>
      <c r="L2043">
        <f>IF(AND($K2043=1,LEFT($A2043,3)="WB-"),SUMIFS(Winback!$D$2:$D$300,Winback!$K$2:$K$300,$D2043),0)</f>
        <v/>
      </c>
      <c r="M2043">
        <f>IF(OR($E2043=1,$G2043=1,SUMIFS(Registros!$J$2:$J$6000,Registros!$B$2:$B$6000,$A2043)&gt;0),1,0)</f>
        <v/>
      </c>
      <c r="N2043">
        <f>IF($J2043&gt;0,1,IF(COUNTIFS(Registros!$A$2:$A$6000,"CS",Registros!$B$2:$B$6000,$A2043,Registros!$K$2:$K$6000,"&lt;&gt;")&gt;0,1,0))</f>
        <v/>
      </c>
      <c r="O2043">
        <f>IF(AND($K2043=1,$E2043=0,$G2043=0,$I2043=0),"WINBACK",IF(AND($M2043=1,$N2043&gt;0),"CONVERGENTE",IF($M2043=1,"SOLO MÓVIL",IF($N2043&gt;0,"SOLO FIJO / INTERNET","SIN SERVICIOS"))))</f>
        <v/>
      </c>
      <c r="P2043">
        <f>IF($O2043="WINBACK","Recuperar (winback)",IF($O2043="CONVERGENTE","Upgrade / más líneas",IF($O2043="SOLO MÓVIL","Ofrecer fijo + internet (FLBBTV)",IF($O2043="SOLO FIJO / INTERNET","Ofrecer línea móvil Nextphone","Oferta completa (móvil + fijo + internet)"))))</f>
        <v/>
      </c>
      <c r="Q2043">
        <f>$F2043+$H2043+$L2043</f>
        <v/>
      </c>
      <c r="R2043">
        <f>IFERROR(VLOOKUP($A2043,Registros!$B$2:$G$6000,6,0),IFERROR(VLOOKUP($D2043,Winback!$B$2:$C$300,2,0),""))</f>
        <v/>
      </c>
      <c r="S2043">
        <f>IF($E2043=1,"NP","")&amp;IF($G2043=1,"+MOV","")&amp;IF($I2043=1,"+CS","")&amp;IF($K2043=1,"+WB","")</f>
        <v/>
      </c>
      <c r="T2043">
        <f>$E2043+$G2043+$I2043+$K2043</f>
        <v/>
      </c>
    </row>
    <row r="2044">
      <c r="A2044" t="inlineStr">
        <is>
          <t>321648230000</t>
        </is>
      </c>
      <c r="B2044" t="inlineStr">
        <is>
          <t>32164823</t>
        </is>
      </c>
      <c r="C2044" t="inlineStr">
        <is>
          <t>KARINA AIZPU</t>
        </is>
      </c>
      <c r="D2044" t="inlineStr">
        <is>
          <t>KARINAAIZPU</t>
        </is>
      </c>
      <c r="E2044">
        <f>IF(COUNTIFS(Registros!$A$2:$A$6000,"NP",Registros!$B$2:$B$6000,$A2044)&gt;0,1,0)</f>
        <v/>
      </c>
      <c r="F2044">
        <f>IF($E2044=1,SUMIFS(Registros!$F$2:$F$6000,Registros!$A$2:$A$6000,"NP",Registros!$B$2:$B$6000,$A2044),0)</f>
        <v/>
      </c>
      <c r="G2044">
        <f>IF(COUNTIFS(Registros!$A$2:$A$6000,"MOV",Registros!$B$2:$B$6000,$A2044)&gt;0,1,0)</f>
        <v/>
      </c>
      <c r="H2044">
        <f>IF($G2044=1,SUMIFS(Registros!$F$2:$F$6000,Registros!$A$2:$A$6000,"MOV",Registros!$B$2:$B$6000,$A2044),0)</f>
        <v/>
      </c>
      <c r="I2044">
        <f>IF(COUNTIFS(Registros!$A$2:$A$6000,"CS",Registros!$B$2:$B$6000,$A2044)&gt;0,1,0)</f>
        <v/>
      </c>
      <c r="J2044">
        <f>IF($I2044=1,SUMIFS(Registros!$I$2:$I$6000,Registros!$A$2:$A$6000,"CS",Registros!$B$2:$B$6000,$A2044),0)</f>
        <v/>
      </c>
      <c r="K2044">
        <f>IF(COUNTIFS(Winback!$K$2:$K$300,$D2044)&gt;0,1,0)</f>
        <v/>
      </c>
      <c r="L2044">
        <f>IF(AND($K2044=1,LEFT($A2044,3)="WB-"),SUMIFS(Winback!$D$2:$D$300,Winback!$K$2:$K$300,$D2044),0)</f>
        <v/>
      </c>
      <c r="M2044">
        <f>IF(OR($E2044=1,$G2044=1,SUMIFS(Registros!$J$2:$J$6000,Registros!$B$2:$B$6000,$A2044)&gt;0),1,0)</f>
        <v/>
      </c>
      <c r="N2044">
        <f>IF($J2044&gt;0,1,IF(COUNTIFS(Registros!$A$2:$A$6000,"CS",Registros!$B$2:$B$6000,$A2044,Registros!$K$2:$K$6000,"&lt;&gt;")&gt;0,1,0))</f>
        <v/>
      </c>
      <c r="O2044">
        <f>IF(AND($K2044=1,$E2044=0,$G2044=0,$I2044=0),"WINBACK",IF(AND($M2044=1,$N2044&gt;0),"CONVERGENTE",IF($M2044=1,"SOLO MÓVIL",IF($N2044&gt;0,"SOLO FIJO / INTERNET","SIN SERVICIOS"))))</f>
        <v/>
      </c>
      <c r="P2044">
        <f>IF($O2044="WINBACK","Recuperar (winback)",IF($O2044="CONVERGENTE","Upgrade / más líneas",IF($O2044="SOLO MÓVIL","Ofrecer fijo + internet (FLBBTV)",IF($O2044="SOLO FIJO / INTERNET","Ofrecer línea móvil Nextphone","Oferta completa (móvil + fijo + internet)"))))</f>
        <v/>
      </c>
      <c r="Q2044">
        <f>$F2044+$H2044+$L2044</f>
        <v/>
      </c>
      <c r="R2044">
        <f>IFERROR(VLOOKUP($A2044,Registros!$B$2:$G$6000,6,0),IFERROR(VLOOKUP($D2044,Winback!$B$2:$C$300,2,0),""))</f>
        <v/>
      </c>
      <c r="S2044">
        <f>IF($E2044=1,"NP","")&amp;IF($G2044=1,"+MOV","")&amp;IF($I2044=1,"+CS","")&amp;IF($K2044=1,"+WB","")</f>
        <v/>
      </c>
      <c r="T2044">
        <f>$E2044+$G2044+$I2044+$K2044</f>
        <v/>
      </c>
    </row>
    <row r="2045">
      <c r="A2045" t="inlineStr">
        <is>
          <t>323488610000</t>
        </is>
      </c>
      <c r="B2045" t="inlineStr">
        <is>
          <t>32348861</t>
        </is>
      </c>
      <c r="C2045" t="inlineStr">
        <is>
          <t>Venprode, S.A.</t>
        </is>
      </c>
      <c r="D2045" t="inlineStr">
        <is>
          <t>VENPRODESA</t>
        </is>
      </c>
      <c r="E2045">
        <f>IF(COUNTIFS(Registros!$A$2:$A$6000,"NP",Registros!$B$2:$B$6000,$A2045)&gt;0,1,0)</f>
        <v/>
      </c>
      <c r="F2045">
        <f>IF($E2045=1,SUMIFS(Registros!$F$2:$F$6000,Registros!$A$2:$A$6000,"NP",Registros!$B$2:$B$6000,$A2045),0)</f>
        <v/>
      </c>
      <c r="G2045">
        <f>IF(COUNTIFS(Registros!$A$2:$A$6000,"MOV",Registros!$B$2:$B$6000,$A2045)&gt;0,1,0)</f>
        <v/>
      </c>
      <c r="H2045">
        <f>IF($G2045=1,SUMIFS(Registros!$F$2:$F$6000,Registros!$A$2:$A$6000,"MOV",Registros!$B$2:$B$6000,$A2045),0)</f>
        <v/>
      </c>
      <c r="I2045">
        <f>IF(COUNTIFS(Registros!$A$2:$A$6000,"CS",Registros!$B$2:$B$6000,$A2045)&gt;0,1,0)</f>
        <v/>
      </c>
      <c r="J2045">
        <f>IF($I2045=1,SUMIFS(Registros!$I$2:$I$6000,Registros!$A$2:$A$6000,"CS",Registros!$B$2:$B$6000,$A2045),0)</f>
        <v/>
      </c>
      <c r="K2045">
        <f>IF(COUNTIFS(Winback!$K$2:$K$300,$D2045)&gt;0,1,0)</f>
        <v/>
      </c>
      <c r="L2045">
        <f>IF(AND($K2045=1,LEFT($A2045,3)="WB-"),SUMIFS(Winback!$D$2:$D$300,Winback!$K$2:$K$300,$D2045),0)</f>
        <v/>
      </c>
      <c r="M2045">
        <f>IF(OR($E2045=1,$G2045=1,SUMIFS(Registros!$J$2:$J$6000,Registros!$B$2:$B$6000,$A2045)&gt;0),1,0)</f>
        <v/>
      </c>
      <c r="N2045">
        <f>IF($J2045&gt;0,1,IF(COUNTIFS(Registros!$A$2:$A$6000,"CS",Registros!$B$2:$B$6000,$A2045,Registros!$K$2:$K$6000,"&lt;&gt;")&gt;0,1,0))</f>
        <v/>
      </c>
      <c r="O2045">
        <f>IF(AND($K2045=1,$E2045=0,$G2045=0,$I2045=0),"WINBACK",IF(AND($M2045=1,$N2045&gt;0),"CONVERGENTE",IF($M2045=1,"SOLO MÓVIL",IF($N2045&gt;0,"SOLO FIJO / INTERNET","SIN SERVICIOS"))))</f>
        <v/>
      </c>
      <c r="P2045">
        <f>IF($O2045="WINBACK","Recuperar (winback)",IF($O2045="CONVERGENTE","Upgrade / más líneas",IF($O2045="SOLO MÓVIL","Ofrecer fijo + internet (FLBBTV)",IF($O2045="SOLO FIJO / INTERNET","Ofrecer línea móvil Nextphone","Oferta completa (móvil + fijo + internet)"))))</f>
        <v/>
      </c>
      <c r="Q2045">
        <f>$F2045+$H2045+$L2045</f>
        <v/>
      </c>
      <c r="R2045">
        <f>IFERROR(VLOOKUP($A2045,Registros!$B$2:$G$6000,6,0),IFERROR(VLOOKUP($D2045,Winback!$B$2:$C$300,2,0),""))</f>
        <v/>
      </c>
      <c r="S2045">
        <f>IF($E2045=1,"NP","")&amp;IF($G2045=1,"+MOV","")&amp;IF($I2045=1,"+CS","")&amp;IF($K2045=1,"+WB","")</f>
        <v/>
      </c>
      <c r="T2045">
        <f>$E2045+$G2045+$I2045+$K2045</f>
        <v/>
      </c>
    </row>
    <row r="2046">
      <c r="A2046" t="inlineStr">
        <is>
          <t>312215840000</t>
        </is>
      </c>
      <c r="B2046" t="inlineStr">
        <is>
          <t>31221584</t>
        </is>
      </c>
      <c r="C2046" t="inlineStr">
        <is>
          <t>ALMANZA &amp; ALMANZA</t>
        </is>
      </c>
      <c r="D2046" t="inlineStr">
        <is>
          <t>ALMANZAALMANZA</t>
        </is>
      </c>
      <c r="E2046">
        <f>IF(COUNTIFS(Registros!$A$2:$A$6000,"NP",Registros!$B$2:$B$6000,$A2046)&gt;0,1,0)</f>
        <v/>
      </c>
      <c r="F2046">
        <f>IF($E2046=1,SUMIFS(Registros!$F$2:$F$6000,Registros!$A$2:$A$6000,"NP",Registros!$B$2:$B$6000,$A2046),0)</f>
        <v/>
      </c>
      <c r="G2046">
        <f>IF(COUNTIFS(Registros!$A$2:$A$6000,"MOV",Registros!$B$2:$B$6000,$A2046)&gt;0,1,0)</f>
        <v/>
      </c>
      <c r="H2046">
        <f>IF($G2046=1,SUMIFS(Registros!$F$2:$F$6000,Registros!$A$2:$A$6000,"MOV",Registros!$B$2:$B$6000,$A2046),0)</f>
        <v/>
      </c>
      <c r="I2046">
        <f>IF(COUNTIFS(Registros!$A$2:$A$6000,"CS",Registros!$B$2:$B$6000,$A2046)&gt;0,1,0)</f>
        <v/>
      </c>
      <c r="J2046">
        <f>IF($I2046=1,SUMIFS(Registros!$I$2:$I$6000,Registros!$A$2:$A$6000,"CS",Registros!$B$2:$B$6000,$A2046),0)</f>
        <v/>
      </c>
      <c r="K2046">
        <f>IF(COUNTIFS(Winback!$K$2:$K$300,$D2046)&gt;0,1,0)</f>
        <v/>
      </c>
      <c r="L2046">
        <f>IF(AND($K2046=1,LEFT($A2046,3)="WB-"),SUMIFS(Winback!$D$2:$D$300,Winback!$K$2:$K$300,$D2046),0)</f>
        <v/>
      </c>
      <c r="M2046">
        <f>IF(OR($E2046=1,$G2046=1,SUMIFS(Registros!$J$2:$J$6000,Registros!$B$2:$B$6000,$A2046)&gt;0),1,0)</f>
        <v/>
      </c>
      <c r="N2046">
        <f>IF($J2046&gt;0,1,IF(COUNTIFS(Registros!$A$2:$A$6000,"CS",Registros!$B$2:$B$6000,$A2046,Registros!$K$2:$K$6000,"&lt;&gt;")&gt;0,1,0))</f>
        <v/>
      </c>
      <c r="O2046">
        <f>IF(AND($K2046=1,$E2046=0,$G2046=0,$I2046=0),"WINBACK",IF(AND($M2046=1,$N2046&gt;0),"CONVERGENTE",IF($M2046=1,"SOLO MÓVIL",IF($N2046&gt;0,"SOLO FIJO / INTERNET","SIN SERVICIOS"))))</f>
        <v/>
      </c>
      <c r="P2046">
        <f>IF($O2046="WINBACK","Recuperar (winback)",IF($O2046="CONVERGENTE","Upgrade / más líneas",IF($O2046="SOLO MÓVIL","Ofrecer fijo + internet (FLBBTV)",IF($O2046="SOLO FIJO / INTERNET","Ofrecer línea móvil Nextphone","Oferta completa (móvil + fijo + internet)"))))</f>
        <v/>
      </c>
      <c r="Q2046">
        <f>$F2046+$H2046+$L2046</f>
        <v/>
      </c>
      <c r="R2046">
        <f>IFERROR(VLOOKUP($A2046,Registros!$B$2:$G$6000,6,0),IFERROR(VLOOKUP($D2046,Winback!$B$2:$C$300,2,0),""))</f>
        <v/>
      </c>
      <c r="S2046">
        <f>IF($E2046=1,"NP","")&amp;IF($G2046=1,"+MOV","")&amp;IF($I2046=1,"+CS","")&amp;IF($K2046=1,"+WB","")</f>
        <v/>
      </c>
      <c r="T2046">
        <f>$E2046+$G2046+$I2046+$K2046</f>
        <v/>
      </c>
    </row>
    <row r="2047">
      <c r="A2047" t="inlineStr">
        <is>
          <t>312212970000</t>
        </is>
      </c>
      <c r="B2047" t="inlineStr">
        <is>
          <t>31221297</t>
        </is>
      </c>
      <c r="C2047" t="inlineStr">
        <is>
          <t>PANASHIP AGENCIES INC</t>
        </is>
      </c>
      <c r="D2047" t="inlineStr">
        <is>
          <t>PANASHIPAGENCIESINC</t>
        </is>
      </c>
      <c r="E2047">
        <f>IF(COUNTIFS(Registros!$A$2:$A$6000,"NP",Registros!$B$2:$B$6000,$A2047)&gt;0,1,0)</f>
        <v/>
      </c>
      <c r="F2047">
        <f>IF($E2047=1,SUMIFS(Registros!$F$2:$F$6000,Registros!$A$2:$A$6000,"NP",Registros!$B$2:$B$6000,$A2047),0)</f>
        <v/>
      </c>
      <c r="G2047">
        <f>IF(COUNTIFS(Registros!$A$2:$A$6000,"MOV",Registros!$B$2:$B$6000,$A2047)&gt;0,1,0)</f>
        <v/>
      </c>
      <c r="H2047">
        <f>IF($G2047=1,SUMIFS(Registros!$F$2:$F$6000,Registros!$A$2:$A$6000,"MOV",Registros!$B$2:$B$6000,$A2047),0)</f>
        <v/>
      </c>
      <c r="I2047">
        <f>IF(COUNTIFS(Registros!$A$2:$A$6000,"CS",Registros!$B$2:$B$6000,$A2047)&gt;0,1,0)</f>
        <v/>
      </c>
      <c r="J2047">
        <f>IF($I2047=1,SUMIFS(Registros!$I$2:$I$6000,Registros!$A$2:$A$6000,"CS",Registros!$B$2:$B$6000,$A2047),0)</f>
        <v/>
      </c>
      <c r="K2047">
        <f>IF(COUNTIFS(Winback!$K$2:$K$300,$D2047)&gt;0,1,0)</f>
        <v/>
      </c>
      <c r="L2047">
        <f>IF(AND($K2047=1,LEFT($A2047,3)="WB-"),SUMIFS(Winback!$D$2:$D$300,Winback!$K$2:$K$300,$D2047),0)</f>
        <v/>
      </c>
      <c r="M2047">
        <f>IF(OR($E2047=1,$G2047=1,SUMIFS(Registros!$J$2:$J$6000,Registros!$B$2:$B$6000,$A2047)&gt;0),1,0)</f>
        <v/>
      </c>
      <c r="N2047">
        <f>IF($J2047&gt;0,1,IF(COUNTIFS(Registros!$A$2:$A$6000,"CS",Registros!$B$2:$B$6000,$A2047,Registros!$K$2:$K$6000,"&lt;&gt;")&gt;0,1,0))</f>
        <v/>
      </c>
      <c r="O2047">
        <f>IF(AND($K2047=1,$E2047=0,$G2047=0,$I2047=0),"WINBACK",IF(AND($M2047=1,$N2047&gt;0),"CONVERGENTE",IF($M2047=1,"SOLO MÓVIL",IF($N2047&gt;0,"SOLO FIJO / INTERNET","SIN SERVICIOS"))))</f>
        <v/>
      </c>
      <c r="P2047">
        <f>IF($O2047="WINBACK","Recuperar (winback)",IF($O2047="CONVERGENTE","Upgrade / más líneas",IF($O2047="SOLO MÓVIL","Ofrecer fijo + internet (FLBBTV)",IF($O2047="SOLO FIJO / INTERNET","Ofrecer línea móvil Nextphone","Oferta completa (móvil + fijo + internet)"))))</f>
        <v/>
      </c>
      <c r="Q2047">
        <f>$F2047+$H2047+$L2047</f>
        <v/>
      </c>
      <c r="R2047">
        <f>IFERROR(VLOOKUP($A2047,Registros!$B$2:$G$6000,6,0),IFERROR(VLOOKUP($D2047,Winback!$B$2:$C$300,2,0),""))</f>
        <v/>
      </c>
      <c r="S2047">
        <f>IF($E2047=1,"NP","")&amp;IF($G2047=1,"+MOV","")&amp;IF($I2047=1,"+CS","")&amp;IF($K2047=1,"+WB","")</f>
        <v/>
      </c>
      <c r="T2047">
        <f>$E2047+$G2047+$I2047+$K2047</f>
        <v/>
      </c>
    </row>
    <row r="2048">
      <c r="A2048" t="inlineStr">
        <is>
          <t>312199460000</t>
        </is>
      </c>
      <c r="B2048" t="inlineStr">
        <is>
          <t>31219946</t>
        </is>
      </c>
      <c r="C2048" t="inlineStr">
        <is>
          <t>PANASHIP AGENCIES INC -</t>
        </is>
      </c>
      <c r="D2048" t="inlineStr">
        <is>
          <t>PANASHIPAGENCIESINC</t>
        </is>
      </c>
      <c r="E2048">
        <f>IF(COUNTIFS(Registros!$A$2:$A$6000,"NP",Registros!$B$2:$B$6000,$A2048)&gt;0,1,0)</f>
        <v/>
      </c>
      <c r="F2048">
        <f>IF($E2048=1,SUMIFS(Registros!$F$2:$F$6000,Registros!$A$2:$A$6000,"NP",Registros!$B$2:$B$6000,$A2048),0)</f>
        <v/>
      </c>
      <c r="G2048">
        <f>IF(COUNTIFS(Registros!$A$2:$A$6000,"MOV",Registros!$B$2:$B$6000,$A2048)&gt;0,1,0)</f>
        <v/>
      </c>
      <c r="H2048">
        <f>IF($G2048=1,SUMIFS(Registros!$F$2:$F$6000,Registros!$A$2:$A$6000,"MOV",Registros!$B$2:$B$6000,$A2048),0)</f>
        <v/>
      </c>
      <c r="I2048">
        <f>IF(COUNTIFS(Registros!$A$2:$A$6000,"CS",Registros!$B$2:$B$6000,$A2048)&gt;0,1,0)</f>
        <v/>
      </c>
      <c r="J2048">
        <f>IF($I2048=1,SUMIFS(Registros!$I$2:$I$6000,Registros!$A$2:$A$6000,"CS",Registros!$B$2:$B$6000,$A2048),0)</f>
        <v/>
      </c>
      <c r="K2048">
        <f>IF(COUNTIFS(Winback!$K$2:$K$300,$D2048)&gt;0,1,0)</f>
        <v/>
      </c>
      <c r="L2048">
        <f>IF(AND($K2048=1,LEFT($A2048,3)="WB-"),SUMIFS(Winback!$D$2:$D$300,Winback!$K$2:$K$300,$D2048),0)</f>
        <v/>
      </c>
      <c r="M2048">
        <f>IF(OR($E2048=1,$G2048=1,SUMIFS(Registros!$J$2:$J$6000,Registros!$B$2:$B$6000,$A2048)&gt;0),1,0)</f>
        <v/>
      </c>
      <c r="N2048">
        <f>IF($J2048&gt;0,1,IF(COUNTIFS(Registros!$A$2:$A$6000,"CS",Registros!$B$2:$B$6000,$A2048,Registros!$K$2:$K$6000,"&lt;&gt;")&gt;0,1,0))</f>
        <v/>
      </c>
      <c r="O2048">
        <f>IF(AND($K2048=1,$E2048=0,$G2048=0,$I2048=0),"WINBACK",IF(AND($M2048=1,$N2048&gt;0),"CONVERGENTE",IF($M2048=1,"SOLO MÓVIL",IF($N2048&gt;0,"SOLO FIJO / INTERNET","SIN SERVICIOS"))))</f>
        <v/>
      </c>
      <c r="P2048">
        <f>IF($O2048="WINBACK","Recuperar (winback)",IF($O2048="CONVERGENTE","Upgrade / más líneas",IF($O2048="SOLO MÓVIL","Ofrecer fijo + internet (FLBBTV)",IF($O2048="SOLO FIJO / INTERNET","Ofrecer línea móvil Nextphone","Oferta completa (móvil + fijo + internet)"))))</f>
        <v/>
      </c>
      <c r="Q2048">
        <f>$F2048+$H2048+$L2048</f>
        <v/>
      </c>
      <c r="R2048">
        <f>IFERROR(VLOOKUP($A2048,Registros!$B$2:$G$6000,6,0),IFERROR(VLOOKUP($D2048,Winback!$B$2:$C$300,2,0),""))</f>
        <v/>
      </c>
      <c r="S2048">
        <f>IF($E2048=1,"NP","")&amp;IF($G2048=1,"+MOV","")&amp;IF($I2048=1,"+CS","")&amp;IF($K2048=1,"+WB","")</f>
        <v/>
      </c>
      <c r="T2048">
        <f>$E2048+$G2048+$I2048+$K2048</f>
        <v/>
      </c>
    </row>
    <row r="2049">
      <c r="A2049" t="inlineStr">
        <is>
          <t>356352920000</t>
        </is>
      </c>
      <c r="B2049" t="inlineStr">
        <is>
          <t>35635292</t>
        </is>
      </c>
      <c r="C2049" t="inlineStr">
        <is>
          <t>ENA HAYDEE SALAZAR MUÑOZ</t>
        </is>
      </c>
      <c r="D2049" t="inlineStr">
        <is>
          <t>ENAHAYDEESALAZARMUNOZ</t>
        </is>
      </c>
      <c r="E2049">
        <f>IF(COUNTIFS(Registros!$A$2:$A$6000,"NP",Registros!$B$2:$B$6000,$A2049)&gt;0,1,0)</f>
        <v/>
      </c>
      <c r="F2049">
        <f>IF($E2049=1,SUMIFS(Registros!$F$2:$F$6000,Registros!$A$2:$A$6000,"NP",Registros!$B$2:$B$6000,$A2049),0)</f>
        <v/>
      </c>
      <c r="G2049">
        <f>IF(COUNTIFS(Registros!$A$2:$A$6000,"MOV",Registros!$B$2:$B$6000,$A2049)&gt;0,1,0)</f>
        <v/>
      </c>
      <c r="H2049">
        <f>IF($G2049=1,SUMIFS(Registros!$F$2:$F$6000,Registros!$A$2:$A$6000,"MOV",Registros!$B$2:$B$6000,$A2049),0)</f>
        <v/>
      </c>
      <c r="I2049">
        <f>IF(COUNTIFS(Registros!$A$2:$A$6000,"CS",Registros!$B$2:$B$6000,$A2049)&gt;0,1,0)</f>
        <v/>
      </c>
      <c r="J2049">
        <f>IF($I2049=1,SUMIFS(Registros!$I$2:$I$6000,Registros!$A$2:$A$6000,"CS",Registros!$B$2:$B$6000,$A2049),0)</f>
        <v/>
      </c>
      <c r="K2049">
        <f>IF(COUNTIFS(Winback!$K$2:$K$300,$D2049)&gt;0,1,0)</f>
        <v/>
      </c>
      <c r="L2049">
        <f>IF(AND($K2049=1,LEFT($A2049,3)="WB-"),SUMIFS(Winback!$D$2:$D$300,Winback!$K$2:$K$300,$D2049),0)</f>
        <v/>
      </c>
      <c r="M2049">
        <f>IF(OR($E2049=1,$G2049=1,SUMIFS(Registros!$J$2:$J$6000,Registros!$B$2:$B$6000,$A2049)&gt;0),1,0)</f>
        <v/>
      </c>
      <c r="N2049">
        <f>IF($J2049&gt;0,1,IF(COUNTIFS(Registros!$A$2:$A$6000,"CS",Registros!$B$2:$B$6000,$A2049,Registros!$K$2:$K$6000,"&lt;&gt;")&gt;0,1,0))</f>
        <v/>
      </c>
      <c r="O2049">
        <f>IF(AND($K2049=1,$E2049=0,$G2049=0,$I2049=0),"WINBACK",IF(AND($M2049=1,$N2049&gt;0),"CONVERGENTE",IF($M2049=1,"SOLO MÓVIL",IF($N2049&gt;0,"SOLO FIJO / INTERNET","SIN SERVICIOS"))))</f>
        <v/>
      </c>
      <c r="P2049">
        <f>IF($O2049="WINBACK","Recuperar (winback)",IF($O2049="CONVERGENTE","Upgrade / más líneas",IF($O2049="SOLO MÓVIL","Ofrecer fijo + internet (FLBBTV)",IF($O2049="SOLO FIJO / INTERNET","Ofrecer línea móvil Nextphone","Oferta completa (móvil + fijo + internet)"))))</f>
        <v/>
      </c>
      <c r="Q2049">
        <f>$F2049+$H2049+$L2049</f>
        <v/>
      </c>
      <c r="R2049">
        <f>IFERROR(VLOOKUP($A2049,Registros!$B$2:$G$6000,6,0),IFERROR(VLOOKUP($D2049,Winback!$B$2:$C$300,2,0),""))</f>
        <v/>
      </c>
      <c r="S2049">
        <f>IF($E2049=1,"NP","")&amp;IF($G2049=1,"+MOV","")&amp;IF($I2049=1,"+CS","")&amp;IF($K2049=1,"+WB","")</f>
        <v/>
      </c>
      <c r="T2049">
        <f>$E2049+$G2049+$I2049+$K2049</f>
        <v/>
      </c>
    </row>
    <row r="2050">
      <c r="A2050" t="inlineStr">
        <is>
          <t>343113860000</t>
        </is>
      </c>
      <c r="B2050" t="inlineStr">
        <is>
          <t>34311386</t>
        </is>
      </c>
      <c r="C2050" t="inlineStr">
        <is>
          <t>ESTRUCTURAS DEL ISTMO, S.A</t>
        </is>
      </c>
      <c r="D2050" t="inlineStr">
        <is>
          <t>ESTRUCTURASDELISTMOSA</t>
        </is>
      </c>
      <c r="E2050">
        <f>IF(COUNTIFS(Registros!$A$2:$A$6000,"NP",Registros!$B$2:$B$6000,$A2050)&gt;0,1,0)</f>
        <v/>
      </c>
      <c r="F2050">
        <f>IF($E2050=1,SUMIFS(Registros!$F$2:$F$6000,Registros!$A$2:$A$6000,"NP",Registros!$B$2:$B$6000,$A2050),0)</f>
        <v/>
      </c>
      <c r="G2050">
        <f>IF(COUNTIFS(Registros!$A$2:$A$6000,"MOV",Registros!$B$2:$B$6000,$A2050)&gt;0,1,0)</f>
        <v/>
      </c>
      <c r="H2050">
        <f>IF($G2050=1,SUMIFS(Registros!$F$2:$F$6000,Registros!$A$2:$A$6000,"MOV",Registros!$B$2:$B$6000,$A2050),0)</f>
        <v/>
      </c>
      <c r="I2050">
        <f>IF(COUNTIFS(Registros!$A$2:$A$6000,"CS",Registros!$B$2:$B$6000,$A2050)&gt;0,1,0)</f>
        <v/>
      </c>
      <c r="J2050">
        <f>IF($I2050=1,SUMIFS(Registros!$I$2:$I$6000,Registros!$A$2:$A$6000,"CS",Registros!$B$2:$B$6000,$A2050),0)</f>
        <v/>
      </c>
      <c r="K2050">
        <f>IF(COUNTIFS(Winback!$K$2:$K$300,$D2050)&gt;0,1,0)</f>
        <v/>
      </c>
      <c r="L2050">
        <f>IF(AND($K2050=1,LEFT($A2050,3)="WB-"),SUMIFS(Winback!$D$2:$D$300,Winback!$K$2:$K$300,$D2050),0)</f>
        <v/>
      </c>
      <c r="M2050">
        <f>IF(OR($E2050=1,$G2050=1,SUMIFS(Registros!$J$2:$J$6000,Registros!$B$2:$B$6000,$A2050)&gt;0),1,0)</f>
        <v/>
      </c>
      <c r="N2050">
        <f>IF($J2050&gt;0,1,IF(COUNTIFS(Registros!$A$2:$A$6000,"CS",Registros!$B$2:$B$6000,$A2050,Registros!$K$2:$K$6000,"&lt;&gt;")&gt;0,1,0))</f>
        <v/>
      </c>
      <c r="O2050">
        <f>IF(AND($K2050=1,$E2050=0,$G2050=0,$I2050=0),"WINBACK",IF(AND($M2050=1,$N2050&gt;0),"CONVERGENTE",IF($M2050=1,"SOLO MÓVIL",IF($N2050&gt;0,"SOLO FIJO / INTERNET","SIN SERVICIOS"))))</f>
        <v/>
      </c>
      <c r="P2050">
        <f>IF($O2050="WINBACK","Recuperar (winback)",IF($O2050="CONVERGENTE","Upgrade / más líneas",IF($O2050="SOLO MÓVIL","Ofrecer fijo + internet (FLBBTV)",IF($O2050="SOLO FIJO / INTERNET","Ofrecer línea móvil Nextphone","Oferta completa (móvil + fijo + internet)"))))</f>
        <v/>
      </c>
      <c r="Q2050">
        <f>$F2050+$H2050+$L2050</f>
        <v/>
      </c>
      <c r="R2050">
        <f>IFERROR(VLOOKUP($A2050,Registros!$B$2:$G$6000,6,0),IFERROR(VLOOKUP($D2050,Winback!$B$2:$C$300,2,0),""))</f>
        <v/>
      </c>
      <c r="S2050">
        <f>IF($E2050=1,"NP","")&amp;IF($G2050=1,"+MOV","")&amp;IF($I2050=1,"+CS","")&amp;IF($K2050=1,"+WB","")</f>
        <v/>
      </c>
      <c r="T2050">
        <f>$E2050+$G2050+$I2050+$K2050</f>
        <v/>
      </c>
    </row>
    <row r="2051">
      <c r="A2051" t="inlineStr">
        <is>
          <t>321302460000</t>
        </is>
      </c>
      <c r="B2051" t="inlineStr">
        <is>
          <t>32130246</t>
        </is>
      </c>
      <c r="C2051" t="inlineStr">
        <is>
          <t>MACPOWER S.A.</t>
        </is>
      </c>
      <c r="D2051" t="inlineStr">
        <is>
          <t>MACPOWERSA</t>
        </is>
      </c>
      <c r="E2051">
        <f>IF(COUNTIFS(Registros!$A$2:$A$6000,"NP",Registros!$B$2:$B$6000,$A2051)&gt;0,1,0)</f>
        <v/>
      </c>
      <c r="F2051">
        <f>IF($E2051=1,SUMIFS(Registros!$F$2:$F$6000,Registros!$A$2:$A$6000,"NP",Registros!$B$2:$B$6000,$A2051),0)</f>
        <v/>
      </c>
      <c r="G2051">
        <f>IF(COUNTIFS(Registros!$A$2:$A$6000,"MOV",Registros!$B$2:$B$6000,$A2051)&gt;0,1,0)</f>
        <v/>
      </c>
      <c r="H2051">
        <f>IF($G2051=1,SUMIFS(Registros!$F$2:$F$6000,Registros!$A$2:$A$6000,"MOV",Registros!$B$2:$B$6000,$A2051),0)</f>
        <v/>
      </c>
      <c r="I2051">
        <f>IF(COUNTIFS(Registros!$A$2:$A$6000,"CS",Registros!$B$2:$B$6000,$A2051)&gt;0,1,0)</f>
        <v/>
      </c>
      <c r="J2051">
        <f>IF($I2051=1,SUMIFS(Registros!$I$2:$I$6000,Registros!$A$2:$A$6000,"CS",Registros!$B$2:$B$6000,$A2051),0)</f>
        <v/>
      </c>
      <c r="K2051">
        <f>IF(COUNTIFS(Winback!$K$2:$K$300,$D2051)&gt;0,1,0)</f>
        <v/>
      </c>
      <c r="L2051">
        <f>IF(AND($K2051=1,LEFT($A2051,3)="WB-"),SUMIFS(Winback!$D$2:$D$300,Winback!$K$2:$K$300,$D2051),0)</f>
        <v/>
      </c>
      <c r="M2051">
        <f>IF(OR($E2051=1,$G2051=1,SUMIFS(Registros!$J$2:$J$6000,Registros!$B$2:$B$6000,$A2051)&gt;0),1,0)</f>
        <v/>
      </c>
      <c r="N2051">
        <f>IF($J2051&gt;0,1,IF(COUNTIFS(Registros!$A$2:$A$6000,"CS",Registros!$B$2:$B$6000,$A2051,Registros!$K$2:$K$6000,"&lt;&gt;")&gt;0,1,0))</f>
        <v/>
      </c>
      <c r="O2051">
        <f>IF(AND($K2051=1,$E2051=0,$G2051=0,$I2051=0),"WINBACK",IF(AND($M2051=1,$N2051&gt;0),"CONVERGENTE",IF($M2051=1,"SOLO MÓVIL",IF($N2051&gt;0,"SOLO FIJO / INTERNET","SIN SERVICIOS"))))</f>
        <v/>
      </c>
      <c r="P2051">
        <f>IF($O2051="WINBACK","Recuperar (winback)",IF($O2051="CONVERGENTE","Upgrade / más líneas",IF($O2051="SOLO MÓVIL","Ofrecer fijo + internet (FLBBTV)",IF($O2051="SOLO FIJO / INTERNET","Ofrecer línea móvil Nextphone","Oferta completa (móvil + fijo + internet)"))))</f>
        <v/>
      </c>
      <c r="Q2051">
        <f>$F2051+$H2051+$L2051</f>
        <v/>
      </c>
      <c r="R2051">
        <f>IFERROR(VLOOKUP($A2051,Registros!$B$2:$G$6000,6,0),IFERROR(VLOOKUP($D2051,Winback!$B$2:$C$300,2,0),""))</f>
        <v/>
      </c>
      <c r="S2051">
        <f>IF($E2051=1,"NP","")&amp;IF($G2051=1,"+MOV","")&amp;IF($I2051=1,"+CS","")&amp;IF($K2051=1,"+WB","")</f>
        <v/>
      </c>
      <c r="T2051">
        <f>$E2051+$G2051+$I2051+$K2051</f>
        <v/>
      </c>
    </row>
    <row r="2052">
      <c r="A2052" t="inlineStr">
        <is>
          <t>312234940000</t>
        </is>
      </c>
      <c r="B2052" t="inlineStr">
        <is>
          <t>31223494</t>
        </is>
      </c>
      <c r="C2052" t="inlineStr">
        <is>
          <t>EQUIPOS C -</t>
        </is>
      </c>
      <c r="D2052" t="inlineStr">
        <is>
          <t>EQUIPOSC</t>
        </is>
      </c>
      <c r="E2052">
        <f>IF(COUNTIFS(Registros!$A$2:$A$6000,"NP",Registros!$B$2:$B$6000,$A2052)&gt;0,1,0)</f>
        <v/>
      </c>
      <c r="F2052">
        <f>IF($E2052=1,SUMIFS(Registros!$F$2:$F$6000,Registros!$A$2:$A$6000,"NP",Registros!$B$2:$B$6000,$A2052),0)</f>
        <v/>
      </c>
      <c r="G2052">
        <f>IF(COUNTIFS(Registros!$A$2:$A$6000,"MOV",Registros!$B$2:$B$6000,$A2052)&gt;0,1,0)</f>
        <v/>
      </c>
      <c r="H2052">
        <f>IF($G2052=1,SUMIFS(Registros!$F$2:$F$6000,Registros!$A$2:$A$6000,"MOV",Registros!$B$2:$B$6000,$A2052),0)</f>
        <v/>
      </c>
      <c r="I2052">
        <f>IF(COUNTIFS(Registros!$A$2:$A$6000,"CS",Registros!$B$2:$B$6000,$A2052)&gt;0,1,0)</f>
        <v/>
      </c>
      <c r="J2052">
        <f>IF($I2052=1,SUMIFS(Registros!$I$2:$I$6000,Registros!$A$2:$A$6000,"CS",Registros!$B$2:$B$6000,$A2052),0)</f>
        <v/>
      </c>
      <c r="K2052">
        <f>IF(COUNTIFS(Winback!$K$2:$K$300,$D2052)&gt;0,1,0)</f>
        <v/>
      </c>
      <c r="L2052">
        <f>IF(AND($K2052=1,LEFT($A2052,3)="WB-"),SUMIFS(Winback!$D$2:$D$300,Winback!$K$2:$K$300,$D2052),0)</f>
        <v/>
      </c>
      <c r="M2052">
        <f>IF(OR($E2052=1,$G2052=1,SUMIFS(Registros!$J$2:$J$6000,Registros!$B$2:$B$6000,$A2052)&gt;0),1,0)</f>
        <v/>
      </c>
      <c r="N2052">
        <f>IF($J2052&gt;0,1,IF(COUNTIFS(Registros!$A$2:$A$6000,"CS",Registros!$B$2:$B$6000,$A2052,Registros!$K$2:$K$6000,"&lt;&gt;")&gt;0,1,0))</f>
        <v/>
      </c>
      <c r="O2052">
        <f>IF(AND($K2052=1,$E2052=0,$G2052=0,$I2052=0),"WINBACK",IF(AND($M2052=1,$N2052&gt;0),"CONVERGENTE",IF($M2052=1,"SOLO MÓVIL",IF($N2052&gt;0,"SOLO FIJO / INTERNET","SIN SERVICIOS"))))</f>
        <v/>
      </c>
      <c r="P2052">
        <f>IF($O2052="WINBACK","Recuperar (winback)",IF($O2052="CONVERGENTE","Upgrade / más líneas",IF($O2052="SOLO MÓVIL","Ofrecer fijo + internet (FLBBTV)",IF($O2052="SOLO FIJO / INTERNET","Ofrecer línea móvil Nextphone","Oferta completa (móvil + fijo + internet)"))))</f>
        <v/>
      </c>
      <c r="Q2052">
        <f>$F2052+$H2052+$L2052</f>
        <v/>
      </c>
      <c r="R2052">
        <f>IFERROR(VLOOKUP($A2052,Registros!$B$2:$G$6000,6,0),IFERROR(VLOOKUP($D2052,Winback!$B$2:$C$300,2,0),""))</f>
        <v/>
      </c>
      <c r="S2052">
        <f>IF($E2052=1,"NP","")&amp;IF($G2052=1,"+MOV","")&amp;IF($I2052=1,"+CS","")&amp;IF($K2052=1,"+WB","")</f>
        <v/>
      </c>
      <c r="T2052">
        <f>$E2052+$G2052+$I2052+$K2052</f>
        <v/>
      </c>
    </row>
    <row r="2053">
      <c r="A2053" t="inlineStr">
        <is>
          <t>321735690000</t>
        </is>
      </c>
      <c r="B2053" t="inlineStr">
        <is>
          <t>32173569</t>
        </is>
      </c>
      <c r="C2053" t="inlineStr">
        <is>
          <t>JACQUES TIBI HADAD</t>
        </is>
      </c>
      <c r="D2053" t="inlineStr">
        <is>
          <t>JACQUESTIBIHADAD</t>
        </is>
      </c>
      <c r="E2053">
        <f>IF(COUNTIFS(Registros!$A$2:$A$6000,"NP",Registros!$B$2:$B$6000,$A2053)&gt;0,1,0)</f>
        <v/>
      </c>
      <c r="F2053">
        <f>IF($E2053=1,SUMIFS(Registros!$F$2:$F$6000,Registros!$A$2:$A$6000,"NP",Registros!$B$2:$B$6000,$A2053),0)</f>
        <v/>
      </c>
      <c r="G2053">
        <f>IF(COUNTIFS(Registros!$A$2:$A$6000,"MOV",Registros!$B$2:$B$6000,$A2053)&gt;0,1,0)</f>
        <v/>
      </c>
      <c r="H2053">
        <f>IF($G2053=1,SUMIFS(Registros!$F$2:$F$6000,Registros!$A$2:$A$6000,"MOV",Registros!$B$2:$B$6000,$A2053),0)</f>
        <v/>
      </c>
      <c r="I2053">
        <f>IF(COUNTIFS(Registros!$A$2:$A$6000,"CS",Registros!$B$2:$B$6000,$A2053)&gt;0,1,0)</f>
        <v/>
      </c>
      <c r="J2053">
        <f>IF($I2053=1,SUMIFS(Registros!$I$2:$I$6000,Registros!$A$2:$A$6000,"CS",Registros!$B$2:$B$6000,$A2053),0)</f>
        <v/>
      </c>
      <c r="K2053">
        <f>IF(COUNTIFS(Winback!$K$2:$K$300,$D2053)&gt;0,1,0)</f>
        <v/>
      </c>
      <c r="L2053">
        <f>IF(AND($K2053=1,LEFT($A2053,3)="WB-"),SUMIFS(Winback!$D$2:$D$300,Winback!$K$2:$K$300,$D2053),0)</f>
        <v/>
      </c>
      <c r="M2053">
        <f>IF(OR($E2053=1,$G2053=1,SUMIFS(Registros!$J$2:$J$6000,Registros!$B$2:$B$6000,$A2053)&gt;0),1,0)</f>
        <v/>
      </c>
      <c r="N2053">
        <f>IF($J2053&gt;0,1,IF(COUNTIFS(Registros!$A$2:$A$6000,"CS",Registros!$B$2:$B$6000,$A2053,Registros!$K$2:$K$6000,"&lt;&gt;")&gt;0,1,0))</f>
        <v/>
      </c>
      <c r="O2053">
        <f>IF(AND($K2053=1,$E2053=0,$G2053=0,$I2053=0),"WINBACK",IF(AND($M2053=1,$N2053&gt;0),"CONVERGENTE",IF($M2053=1,"SOLO MÓVIL",IF($N2053&gt;0,"SOLO FIJO / INTERNET","SIN SERVICIOS"))))</f>
        <v/>
      </c>
      <c r="P2053">
        <f>IF($O2053="WINBACK","Recuperar (winback)",IF($O2053="CONVERGENTE","Upgrade / más líneas",IF($O2053="SOLO MÓVIL","Ofrecer fijo + internet (FLBBTV)",IF($O2053="SOLO FIJO / INTERNET","Ofrecer línea móvil Nextphone","Oferta completa (móvil + fijo + internet)"))))</f>
        <v/>
      </c>
      <c r="Q2053">
        <f>$F2053+$H2053+$L2053</f>
        <v/>
      </c>
      <c r="R2053">
        <f>IFERROR(VLOOKUP($A2053,Registros!$B$2:$G$6000,6,0),IFERROR(VLOOKUP($D2053,Winback!$B$2:$C$300,2,0),""))</f>
        <v/>
      </c>
      <c r="S2053">
        <f>IF($E2053=1,"NP","")&amp;IF($G2053=1,"+MOV","")&amp;IF($I2053=1,"+CS","")&amp;IF($K2053=1,"+WB","")</f>
        <v/>
      </c>
      <c r="T2053">
        <f>$E2053+$G2053+$I2053+$K2053</f>
        <v/>
      </c>
    </row>
    <row r="2054">
      <c r="A2054" t="inlineStr">
        <is>
          <t>324313360300</t>
        </is>
      </c>
      <c r="B2054" t="inlineStr">
        <is>
          <t>32431336</t>
        </is>
      </c>
      <c r="C2054" t="inlineStr">
        <is>
          <t>MG GROUP ADMINISTRATION SERVICE</t>
        </is>
      </c>
      <c r="D2054" t="inlineStr">
        <is>
          <t>MGGROUPADMINISTRATIONSERVICE</t>
        </is>
      </c>
      <c r="E2054">
        <f>IF(COUNTIFS(Registros!$A$2:$A$6000,"NP",Registros!$B$2:$B$6000,$A2054)&gt;0,1,0)</f>
        <v/>
      </c>
      <c r="F2054">
        <f>IF($E2054=1,SUMIFS(Registros!$F$2:$F$6000,Registros!$A$2:$A$6000,"NP",Registros!$B$2:$B$6000,$A2054),0)</f>
        <v/>
      </c>
      <c r="G2054">
        <f>IF(COUNTIFS(Registros!$A$2:$A$6000,"MOV",Registros!$B$2:$B$6000,$A2054)&gt;0,1,0)</f>
        <v/>
      </c>
      <c r="H2054">
        <f>IF($G2054=1,SUMIFS(Registros!$F$2:$F$6000,Registros!$A$2:$A$6000,"MOV",Registros!$B$2:$B$6000,$A2054),0)</f>
        <v/>
      </c>
      <c r="I2054">
        <f>IF(COUNTIFS(Registros!$A$2:$A$6000,"CS",Registros!$B$2:$B$6000,$A2054)&gt;0,1,0)</f>
        <v/>
      </c>
      <c r="J2054">
        <f>IF($I2054=1,SUMIFS(Registros!$I$2:$I$6000,Registros!$A$2:$A$6000,"CS",Registros!$B$2:$B$6000,$A2054),0)</f>
        <v/>
      </c>
      <c r="K2054">
        <f>IF(COUNTIFS(Winback!$K$2:$K$300,$D2054)&gt;0,1,0)</f>
        <v/>
      </c>
      <c r="L2054">
        <f>IF(AND($K2054=1,LEFT($A2054,3)="WB-"),SUMIFS(Winback!$D$2:$D$300,Winback!$K$2:$K$300,$D2054),0)</f>
        <v/>
      </c>
      <c r="M2054">
        <f>IF(OR($E2054=1,$G2054=1,SUMIFS(Registros!$J$2:$J$6000,Registros!$B$2:$B$6000,$A2054)&gt;0),1,0)</f>
        <v/>
      </c>
      <c r="N2054">
        <f>IF($J2054&gt;0,1,IF(COUNTIFS(Registros!$A$2:$A$6000,"CS",Registros!$B$2:$B$6000,$A2054,Registros!$K$2:$K$6000,"&lt;&gt;")&gt;0,1,0))</f>
        <v/>
      </c>
      <c r="O2054">
        <f>IF(AND($K2054=1,$E2054=0,$G2054=0,$I2054=0),"WINBACK",IF(AND($M2054=1,$N2054&gt;0),"CONVERGENTE",IF($M2054=1,"SOLO MÓVIL",IF($N2054&gt;0,"SOLO FIJO / INTERNET","SIN SERVICIOS"))))</f>
        <v/>
      </c>
      <c r="P2054">
        <f>IF($O2054="WINBACK","Recuperar (winback)",IF($O2054="CONVERGENTE","Upgrade / más líneas",IF($O2054="SOLO MÓVIL","Ofrecer fijo + internet (FLBBTV)",IF($O2054="SOLO FIJO / INTERNET","Ofrecer línea móvil Nextphone","Oferta completa (móvil + fijo + internet)"))))</f>
        <v/>
      </c>
      <c r="Q2054">
        <f>$F2054+$H2054+$L2054</f>
        <v/>
      </c>
      <c r="R2054">
        <f>IFERROR(VLOOKUP($A2054,Registros!$B$2:$G$6000,6,0),IFERROR(VLOOKUP($D2054,Winback!$B$2:$C$300,2,0),""))</f>
        <v/>
      </c>
      <c r="S2054">
        <f>IF($E2054=1,"NP","")&amp;IF($G2054=1,"+MOV","")&amp;IF($I2054=1,"+CS","")&amp;IF($K2054=1,"+WB","")</f>
        <v/>
      </c>
      <c r="T2054">
        <f>$E2054+$G2054+$I2054+$K2054</f>
        <v/>
      </c>
    </row>
    <row r="2055">
      <c r="A2055" t="inlineStr">
        <is>
          <t>312199900000</t>
        </is>
      </c>
      <c r="B2055" t="inlineStr">
        <is>
          <t>31219990</t>
        </is>
      </c>
      <c r="C2055" t="inlineStr">
        <is>
          <t>AUTOMOBILE CAR RENTAL, S.A. -</t>
        </is>
      </c>
      <c r="D2055" t="inlineStr">
        <is>
          <t>AUTOMOBILECARRENTALSA</t>
        </is>
      </c>
      <c r="E2055">
        <f>IF(COUNTIFS(Registros!$A$2:$A$6000,"NP",Registros!$B$2:$B$6000,$A2055)&gt;0,1,0)</f>
        <v/>
      </c>
      <c r="F2055">
        <f>IF($E2055=1,SUMIFS(Registros!$F$2:$F$6000,Registros!$A$2:$A$6000,"NP",Registros!$B$2:$B$6000,$A2055),0)</f>
        <v/>
      </c>
      <c r="G2055">
        <f>IF(COUNTIFS(Registros!$A$2:$A$6000,"MOV",Registros!$B$2:$B$6000,$A2055)&gt;0,1,0)</f>
        <v/>
      </c>
      <c r="H2055">
        <f>IF($G2055=1,SUMIFS(Registros!$F$2:$F$6000,Registros!$A$2:$A$6000,"MOV",Registros!$B$2:$B$6000,$A2055),0)</f>
        <v/>
      </c>
      <c r="I2055">
        <f>IF(COUNTIFS(Registros!$A$2:$A$6000,"CS",Registros!$B$2:$B$6000,$A2055)&gt;0,1,0)</f>
        <v/>
      </c>
      <c r="J2055">
        <f>IF($I2055=1,SUMIFS(Registros!$I$2:$I$6000,Registros!$A$2:$A$6000,"CS",Registros!$B$2:$B$6000,$A2055),0)</f>
        <v/>
      </c>
      <c r="K2055">
        <f>IF(COUNTIFS(Winback!$K$2:$K$300,$D2055)&gt;0,1,0)</f>
        <v/>
      </c>
      <c r="L2055">
        <f>IF(AND($K2055=1,LEFT($A2055,3)="WB-"),SUMIFS(Winback!$D$2:$D$300,Winback!$K$2:$K$300,$D2055),0)</f>
        <v/>
      </c>
      <c r="M2055">
        <f>IF(OR($E2055=1,$G2055=1,SUMIFS(Registros!$J$2:$J$6000,Registros!$B$2:$B$6000,$A2055)&gt;0),1,0)</f>
        <v/>
      </c>
      <c r="N2055">
        <f>IF($J2055&gt;0,1,IF(COUNTIFS(Registros!$A$2:$A$6000,"CS",Registros!$B$2:$B$6000,$A2055,Registros!$K$2:$K$6000,"&lt;&gt;")&gt;0,1,0))</f>
        <v/>
      </c>
      <c r="O2055">
        <f>IF(AND($K2055=1,$E2055=0,$G2055=0,$I2055=0),"WINBACK",IF(AND($M2055=1,$N2055&gt;0),"CONVERGENTE",IF($M2055=1,"SOLO MÓVIL",IF($N2055&gt;0,"SOLO FIJO / INTERNET","SIN SERVICIOS"))))</f>
        <v/>
      </c>
      <c r="P2055">
        <f>IF($O2055="WINBACK","Recuperar (winback)",IF($O2055="CONVERGENTE","Upgrade / más líneas",IF($O2055="SOLO MÓVIL","Ofrecer fijo + internet (FLBBTV)",IF($O2055="SOLO FIJO / INTERNET","Ofrecer línea móvil Nextphone","Oferta completa (móvil + fijo + internet)"))))</f>
        <v/>
      </c>
      <c r="Q2055">
        <f>$F2055+$H2055+$L2055</f>
        <v/>
      </c>
      <c r="R2055">
        <f>IFERROR(VLOOKUP($A2055,Registros!$B$2:$G$6000,6,0),IFERROR(VLOOKUP($D2055,Winback!$B$2:$C$300,2,0),""))</f>
        <v/>
      </c>
      <c r="S2055">
        <f>IF($E2055=1,"NP","")&amp;IF($G2055=1,"+MOV","")&amp;IF($I2055=1,"+CS","")&amp;IF($K2055=1,"+WB","")</f>
        <v/>
      </c>
      <c r="T2055">
        <f>$E2055+$G2055+$I2055+$K2055</f>
        <v/>
      </c>
    </row>
    <row r="2056">
      <c r="A2056" t="inlineStr">
        <is>
          <t>343089340000</t>
        </is>
      </c>
      <c r="B2056" t="inlineStr">
        <is>
          <t>34308934</t>
        </is>
      </c>
      <c r="C2056" t="inlineStr">
        <is>
          <t>JAPSA S A</t>
        </is>
      </c>
      <c r="D2056" t="inlineStr">
        <is>
          <t>JAPSASA</t>
        </is>
      </c>
      <c r="E2056">
        <f>IF(COUNTIFS(Registros!$A$2:$A$6000,"NP",Registros!$B$2:$B$6000,$A2056)&gt;0,1,0)</f>
        <v/>
      </c>
      <c r="F2056">
        <f>IF($E2056=1,SUMIFS(Registros!$F$2:$F$6000,Registros!$A$2:$A$6000,"NP",Registros!$B$2:$B$6000,$A2056),0)</f>
        <v/>
      </c>
      <c r="G2056">
        <f>IF(COUNTIFS(Registros!$A$2:$A$6000,"MOV",Registros!$B$2:$B$6000,$A2056)&gt;0,1,0)</f>
        <v/>
      </c>
      <c r="H2056">
        <f>IF($G2056=1,SUMIFS(Registros!$F$2:$F$6000,Registros!$A$2:$A$6000,"MOV",Registros!$B$2:$B$6000,$A2056),0)</f>
        <v/>
      </c>
      <c r="I2056">
        <f>IF(COUNTIFS(Registros!$A$2:$A$6000,"CS",Registros!$B$2:$B$6000,$A2056)&gt;0,1,0)</f>
        <v/>
      </c>
      <c r="J2056">
        <f>IF($I2056=1,SUMIFS(Registros!$I$2:$I$6000,Registros!$A$2:$A$6000,"CS",Registros!$B$2:$B$6000,$A2056),0)</f>
        <v/>
      </c>
      <c r="K2056">
        <f>IF(COUNTIFS(Winback!$K$2:$K$300,$D2056)&gt;0,1,0)</f>
        <v/>
      </c>
      <c r="L2056">
        <f>IF(AND($K2056=1,LEFT($A2056,3)="WB-"),SUMIFS(Winback!$D$2:$D$300,Winback!$K$2:$K$300,$D2056),0)</f>
        <v/>
      </c>
      <c r="M2056">
        <f>IF(OR($E2056=1,$G2056=1,SUMIFS(Registros!$J$2:$J$6000,Registros!$B$2:$B$6000,$A2056)&gt;0),1,0)</f>
        <v/>
      </c>
      <c r="N2056">
        <f>IF($J2056&gt;0,1,IF(COUNTIFS(Registros!$A$2:$A$6000,"CS",Registros!$B$2:$B$6000,$A2056,Registros!$K$2:$K$6000,"&lt;&gt;")&gt;0,1,0))</f>
        <v/>
      </c>
      <c r="O2056">
        <f>IF(AND($K2056=1,$E2056=0,$G2056=0,$I2056=0),"WINBACK",IF(AND($M2056=1,$N2056&gt;0),"CONVERGENTE",IF($M2056=1,"SOLO MÓVIL",IF($N2056&gt;0,"SOLO FIJO / INTERNET","SIN SERVICIOS"))))</f>
        <v/>
      </c>
      <c r="P2056">
        <f>IF($O2056="WINBACK","Recuperar (winback)",IF($O2056="CONVERGENTE","Upgrade / más líneas",IF($O2056="SOLO MÓVIL","Ofrecer fijo + internet (FLBBTV)",IF($O2056="SOLO FIJO / INTERNET","Ofrecer línea móvil Nextphone","Oferta completa (móvil + fijo + internet)"))))</f>
        <v/>
      </c>
      <c r="Q2056">
        <f>$F2056+$H2056+$L2056</f>
        <v/>
      </c>
      <c r="R2056">
        <f>IFERROR(VLOOKUP($A2056,Registros!$B$2:$G$6000,6,0),IFERROR(VLOOKUP($D2056,Winback!$B$2:$C$300,2,0),""))</f>
        <v/>
      </c>
      <c r="S2056">
        <f>IF($E2056=1,"NP","")&amp;IF($G2056=1,"+MOV","")&amp;IF($I2056=1,"+CS","")&amp;IF($K2056=1,"+WB","")</f>
        <v/>
      </c>
      <c r="T2056">
        <f>$E2056+$G2056+$I2056+$K2056</f>
        <v/>
      </c>
    </row>
    <row r="2057">
      <c r="A2057" t="inlineStr">
        <is>
          <t>322501260000</t>
        </is>
      </c>
      <c r="B2057" t="inlineStr">
        <is>
          <t>32250126</t>
        </is>
      </c>
      <c r="C2057" t="inlineStr">
        <is>
          <t>Las Lajas Panama Inc</t>
        </is>
      </c>
      <c r="D2057" t="inlineStr">
        <is>
          <t>LASLAJASPANAMAINC</t>
        </is>
      </c>
      <c r="E2057">
        <f>IF(COUNTIFS(Registros!$A$2:$A$6000,"NP",Registros!$B$2:$B$6000,$A2057)&gt;0,1,0)</f>
        <v/>
      </c>
      <c r="F2057">
        <f>IF($E2057=1,SUMIFS(Registros!$F$2:$F$6000,Registros!$A$2:$A$6000,"NP",Registros!$B$2:$B$6000,$A2057),0)</f>
        <v/>
      </c>
      <c r="G2057">
        <f>IF(COUNTIFS(Registros!$A$2:$A$6000,"MOV",Registros!$B$2:$B$6000,$A2057)&gt;0,1,0)</f>
        <v/>
      </c>
      <c r="H2057">
        <f>IF($G2057=1,SUMIFS(Registros!$F$2:$F$6000,Registros!$A$2:$A$6000,"MOV",Registros!$B$2:$B$6000,$A2057),0)</f>
        <v/>
      </c>
      <c r="I2057">
        <f>IF(COUNTIFS(Registros!$A$2:$A$6000,"CS",Registros!$B$2:$B$6000,$A2057)&gt;0,1,0)</f>
        <v/>
      </c>
      <c r="J2057">
        <f>IF($I2057=1,SUMIFS(Registros!$I$2:$I$6000,Registros!$A$2:$A$6000,"CS",Registros!$B$2:$B$6000,$A2057),0)</f>
        <v/>
      </c>
      <c r="K2057">
        <f>IF(COUNTIFS(Winback!$K$2:$K$300,$D2057)&gt;0,1,0)</f>
        <v/>
      </c>
      <c r="L2057">
        <f>IF(AND($K2057=1,LEFT($A2057,3)="WB-"),SUMIFS(Winback!$D$2:$D$300,Winback!$K$2:$K$300,$D2057),0)</f>
        <v/>
      </c>
      <c r="M2057">
        <f>IF(OR($E2057=1,$G2057=1,SUMIFS(Registros!$J$2:$J$6000,Registros!$B$2:$B$6000,$A2057)&gt;0),1,0)</f>
        <v/>
      </c>
      <c r="N2057">
        <f>IF($J2057&gt;0,1,IF(COUNTIFS(Registros!$A$2:$A$6000,"CS",Registros!$B$2:$B$6000,$A2057,Registros!$K$2:$K$6000,"&lt;&gt;")&gt;0,1,0))</f>
        <v/>
      </c>
      <c r="O2057">
        <f>IF(AND($K2057=1,$E2057=0,$G2057=0,$I2057=0),"WINBACK",IF(AND($M2057=1,$N2057&gt;0),"CONVERGENTE",IF($M2057=1,"SOLO MÓVIL",IF($N2057&gt;0,"SOLO FIJO / INTERNET","SIN SERVICIOS"))))</f>
        <v/>
      </c>
      <c r="P2057">
        <f>IF($O2057="WINBACK","Recuperar (winback)",IF($O2057="CONVERGENTE","Upgrade / más líneas",IF($O2057="SOLO MÓVIL","Ofrecer fijo + internet (FLBBTV)",IF($O2057="SOLO FIJO / INTERNET","Ofrecer línea móvil Nextphone","Oferta completa (móvil + fijo + internet)"))))</f>
        <v/>
      </c>
      <c r="Q2057">
        <f>$F2057+$H2057+$L2057</f>
        <v/>
      </c>
      <c r="R2057">
        <f>IFERROR(VLOOKUP($A2057,Registros!$B$2:$G$6000,6,0),IFERROR(VLOOKUP($D2057,Winback!$B$2:$C$300,2,0),""))</f>
        <v/>
      </c>
      <c r="S2057">
        <f>IF($E2057=1,"NP","")&amp;IF($G2057=1,"+MOV","")&amp;IF($I2057=1,"+CS","")&amp;IF($K2057=1,"+WB","")</f>
        <v/>
      </c>
      <c r="T2057">
        <f>$E2057+$G2057+$I2057+$K2057</f>
        <v/>
      </c>
    </row>
    <row r="2058">
      <c r="A2058" t="inlineStr">
        <is>
          <t>321864360000</t>
        </is>
      </c>
      <c r="B2058" t="inlineStr">
        <is>
          <t>32186436</t>
        </is>
      </c>
      <c r="C2058" t="inlineStr">
        <is>
          <t>Edificio PH</t>
        </is>
      </c>
      <c r="D2058" t="inlineStr">
        <is>
          <t>EDIFICIOPH</t>
        </is>
      </c>
      <c r="E2058">
        <f>IF(COUNTIFS(Registros!$A$2:$A$6000,"NP",Registros!$B$2:$B$6000,$A2058)&gt;0,1,0)</f>
        <v/>
      </c>
      <c r="F2058">
        <f>IF($E2058=1,SUMIFS(Registros!$F$2:$F$6000,Registros!$A$2:$A$6000,"NP",Registros!$B$2:$B$6000,$A2058),0)</f>
        <v/>
      </c>
      <c r="G2058">
        <f>IF(COUNTIFS(Registros!$A$2:$A$6000,"MOV",Registros!$B$2:$B$6000,$A2058)&gt;0,1,0)</f>
        <v/>
      </c>
      <c r="H2058">
        <f>IF($G2058=1,SUMIFS(Registros!$F$2:$F$6000,Registros!$A$2:$A$6000,"MOV",Registros!$B$2:$B$6000,$A2058),0)</f>
        <v/>
      </c>
      <c r="I2058">
        <f>IF(COUNTIFS(Registros!$A$2:$A$6000,"CS",Registros!$B$2:$B$6000,$A2058)&gt;0,1,0)</f>
        <v/>
      </c>
      <c r="J2058">
        <f>IF($I2058=1,SUMIFS(Registros!$I$2:$I$6000,Registros!$A$2:$A$6000,"CS",Registros!$B$2:$B$6000,$A2058),0)</f>
        <v/>
      </c>
      <c r="K2058">
        <f>IF(COUNTIFS(Winback!$K$2:$K$300,$D2058)&gt;0,1,0)</f>
        <v/>
      </c>
      <c r="L2058">
        <f>IF(AND($K2058=1,LEFT($A2058,3)="WB-"),SUMIFS(Winback!$D$2:$D$300,Winback!$K$2:$K$300,$D2058),0)</f>
        <v/>
      </c>
      <c r="M2058">
        <f>IF(OR($E2058=1,$G2058=1,SUMIFS(Registros!$J$2:$J$6000,Registros!$B$2:$B$6000,$A2058)&gt;0),1,0)</f>
        <v/>
      </c>
      <c r="N2058">
        <f>IF($J2058&gt;0,1,IF(COUNTIFS(Registros!$A$2:$A$6000,"CS",Registros!$B$2:$B$6000,$A2058,Registros!$K$2:$K$6000,"&lt;&gt;")&gt;0,1,0))</f>
        <v/>
      </c>
      <c r="O2058">
        <f>IF(AND($K2058=1,$E2058=0,$G2058=0,$I2058=0),"WINBACK",IF(AND($M2058=1,$N2058&gt;0),"CONVERGENTE",IF($M2058=1,"SOLO MÓVIL",IF($N2058&gt;0,"SOLO FIJO / INTERNET","SIN SERVICIOS"))))</f>
        <v/>
      </c>
      <c r="P2058">
        <f>IF($O2058="WINBACK","Recuperar (winback)",IF($O2058="CONVERGENTE","Upgrade / más líneas",IF($O2058="SOLO MÓVIL","Ofrecer fijo + internet (FLBBTV)",IF($O2058="SOLO FIJO / INTERNET","Ofrecer línea móvil Nextphone","Oferta completa (móvil + fijo + internet)"))))</f>
        <v/>
      </c>
      <c r="Q2058">
        <f>$F2058+$H2058+$L2058</f>
        <v/>
      </c>
      <c r="R2058">
        <f>IFERROR(VLOOKUP($A2058,Registros!$B$2:$G$6000,6,0),IFERROR(VLOOKUP($D2058,Winback!$B$2:$C$300,2,0),""))</f>
        <v/>
      </c>
      <c r="S2058">
        <f>IF($E2058=1,"NP","")&amp;IF($G2058=1,"+MOV","")&amp;IF($I2058=1,"+CS","")&amp;IF($K2058=1,"+WB","")</f>
        <v/>
      </c>
      <c r="T2058">
        <f>$E2058+$G2058+$I2058+$K2058</f>
        <v/>
      </c>
    </row>
    <row r="2059">
      <c r="A2059" t="inlineStr">
        <is>
          <t>312209550000</t>
        </is>
      </c>
      <c r="B2059" t="inlineStr">
        <is>
          <t>31220955</t>
        </is>
      </c>
      <c r="C2059" t="inlineStr">
        <is>
          <t>AGROLECHE, S.A. -</t>
        </is>
      </c>
      <c r="D2059" t="inlineStr">
        <is>
          <t>AGROLECHESA</t>
        </is>
      </c>
      <c r="E2059">
        <f>IF(COUNTIFS(Registros!$A$2:$A$6000,"NP",Registros!$B$2:$B$6000,$A2059)&gt;0,1,0)</f>
        <v/>
      </c>
      <c r="F2059">
        <f>IF($E2059=1,SUMIFS(Registros!$F$2:$F$6000,Registros!$A$2:$A$6000,"NP",Registros!$B$2:$B$6000,$A2059),0)</f>
        <v/>
      </c>
      <c r="G2059">
        <f>IF(COUNTIFS(Registros!$A$2:$A$6000,"MOV",Registros!$B$2:$B$6000,$A2059)&gt;0,1,0)</f>
        <v/>
      </c>
      <c r="H2059">
        <f>IF($G2059=1,SUMIFS(Registros!$F$2:$F$6000,Registros!$A$2:$A$6000,"MOV",Registros!$B$2:$B$6000,$A2059),0)</f>
        <v/>
      </c>
      <c r="I2059">
        <f>IF(COUNTIFS(Registros!$A$2:$A$6000,"CS",Registros!$B$2:$B$6000,$A2059)&gt;0,1,0)</f>
        <v/>
      </c>
      <c r="J2059">
        <f>IF($I2059=1,SUMIFS(Registros!$I$2:$I$6000,Registros!$A$2:$A$6000,"CS",Registros!$B$2:$B$6000,$A2059),0)</f>
        <v/>
      </c>
      <c r="K2059">
        <f>IF(COUNTIFS(Winback!$K$2:$K$300,$D2059)&gt;0,1,0)</f>
        <v/>
      </c>
      <c r="L2059">
        <f>IF(AND($K2059=1,LEFT($A2059,3)="WB-"),SUMIFS(Winback!$D$2:$D$300,Winback!$K$2:$K$300,$D2059),0)</f>
        <v/>
      </c>
      <c r="M2059">
        <f>IF(OR($E2059=1,$G2059=1,SUMIFS(Registros!$J$2:$J$6000,Registros!$B$2:$B$6000,$A2059)&gt;0),1,0)</f>
        <v/>
      </c>
      <c r="N2059">
        <f>IF($J2059&gt;0,1,IF(COUNTIFS(Registros!$A$2:$A$6000,"CS",Registros!$B$2:$B$6000,$A2059,Registros!$K$2:$K$6000,"&lt;&gt;")&gt;0,1,0))</f>
        <v/>
      </c>
      <c r="O2059">
        <f>IF(AND($K2059=1,$E2059=0,$G2059=0,$I2059=0),"WINBACK",IF(AND($M2059=1,$N2059&gt;0),"CONVERGENTE",IF($M2059=1,"SOLO MÓVIL",IF($N2059&gt;0,"SOLO FIJO / INTERNET","SIN SERVICIOS"))))</f>
        <v/>
      </c>
      <c r="P2059">
        <f>IF($O2059="WINBACK","Recuperar (winback)",IF($O2059="CONVERGENTE","Upgrade / más líneas",IF($O2059="SOLO MÓVIL","Ofrecer fijo + internet (FLBBTV)",IF($O2059="SOLO FIJO / INTERNET","Ofrecer línea móvil Nextphone","Oferta completa (móvil + fijo + internet)"))))</f>
        <v/>
      </c>
      <c r="Q2059">
        <f>$F2059+$H2059+$L2059</f>
        <v/>
      </c>
      <c r="R2059">
        <f>IFERROR(VLOOKUP($A2059,Registros!$B$2:$G$6000,6,0),IFERROR(VLOOKUP($D2059,Winback!$B$2:$C$300,2,0),""))</f>
        <v/>
      </c>
      <c r="S2059">
        <f>IF($E2059=1,"NP","")&amp;IF($G2059=1,"+MOV","")&amp;IF($I2059=1,"+CS","")&amp;IF($K2059=1,"+WB","")</f>
        <v/>
      </c>
      <c r="T2059">
        <f>$E2059+$G2059+$I2059+$K2059</f>
        <v/>
      </c>
    </row>
    <row r="2060">
      <c r="A2060" t="inlineStr">
        <is>
          <t>321128420300</t>
        </is>
      </c>
      <c r="B2060" t="inlineStr">
        <is>
          <t>32112842</t>
        </is>
      </c>
      <c r="C2060" t="inlineStr">
        <is>
          <t>NURIA ARACELY MUNOZ CARRANZA</t>
        </is>
      </c>
      <c r="D2060" t="inlineStr">
        <is>
          <t>NURIAARACELYMUNOZCARRANZA</t>
        </is>
      </c>
      <c r="E2060">
        <f>IF(COUNTIFS(Registros!$A$2:$A$6000,"NP",Registros!$B$2:$B$6000,$A2060)&gt;0,1,0)</f>
        <v/>
      </c>
      <c r="F2060">
        <f>IF($E2060=1,SUMIFS(Registros!$F$2:$F$6000,Registros!$A$2:$A$6000,"NP",Registros!$B$2:$B$6000,$A2060),0)</f>
        <v/>
      </c>
      <c r="G2060">
        <f>IF(COUNTIFS(Registros!$A$2:$A$6000,"MOV",Registros!$B$2:$B$6000,$A2060)&gt;0,1,0)</f>
        <v/>
      </c>
      <c r="H2060">
        <f>IF($G2060=1,SUMIFS(Registros!$F$2:$F$6000,Registros!$A$2:$A$6000,"MOV",Registros!$B$2:$B$6000,$A2060),0)</f>
        <v/>
      </c>
      <c r="I2060">
        <f>IF(COUNTIFS(Registros!$A$2:$A$6000,"CS",Registros!$B$2:$B$6000,$A2060)&gt;0,1,0)</f>
        <v/>
      </c>
      <c r="J2060">
        <f>IF($I2060=1,SUMIFS(Registros!$I$2:$I$6000,Registros!$A$2:$A$6000,"CS",Registros!$B$2:$B$6000,$A2060),0)</f>
        <v/>
      </c>
      <c r="K2060">
        <f>IF(COUNTIFS(Winback!$K$2:$K$300,$D2060)&gt;0,1,0)</f>
        <v/>
      </c>
      <c r="L2060">
        <f>IF(AND($K2060=1,LEFT($A2060,3)="WB-"),SUMIFS(Winback!$D$2:$D$300,Winback!$K$2:$K$300,$D2060),0)</f>
        <v/>
      </c>
      <c r="M2060">
        <f>IF(OR($E2060=1,$G2060=1,SUMIFS(Registros!$J$2:$J$6000,Registros!$B$2:$B$6000,$A2060)&gt;0),1,0)</f>
        <v/>
      </c>
      <c r="N2060">
        <f>IF($J2060&gt;0,1,IF(COUNTIFS(Registros!$A$2:$A$6000,"CS",Registros!$B$2:$B$6000,$A2060,Registros!$K$2:$K$6000,"&lt;&gt;")&gt;0,1,0))</f>
        <v/>
      </c>
      <c r="O2060">
        <f>IF(AND($K2060=1,$E2060=0,$G2060=0,$I2060=0),"WINBACK",IF(AND($M2060=1,$N2060&gt;0),"CONVERGENTE",IF($M2060=1,"SOLO MÓVIL",IF($N2060&gt;0,"SOLO FIJO / INTERNET","SIN SERVICIOS"))))</f>
        <v/>
      </c>
      <c r="P2060">
        <f>IF($O2060="WINBACK","Recuperar (winback)",IF($O2060="CONVERGENTE","Upgrade / más líneas",IF($O2060="SOLO MÓVIL","Ofrecer fijo + internet (FLBBTV)",IF($O2060="SOLO FIJO / INTERNET","Ofrecer línea móvil Nextphone","Oferta completa (móvil + fijo + internet)"))))</f>
        <v/>
      </c>
      <c r="Q2060">
        <f>$F2060+$H2060+$L2060</f>
        <v/>
      </c>
      <c r="R2060">
        <f>IFERROR(VLOOKUP($A2060,Registros!$B$2:$G$6000,6,0),IFERROR(VLOOKUP($D2060,Winback!$B$2:$C$300,2,0),""))</f>
        <v/>
      </c>
      <c r="S2060">
        <f>IF($E2060=1,"NP","")&amp;IF($G2060=1,"+MOV","")&amp;IF($I2060=1,"+CS","")&amp;IF($K2060=1,"+WB","")</f>
        <v/>
      </c>
      <c r="T2060">
        <f>$E2060+$G2060+$I2060+$K2060</f>
        <v/>
      </c>
    </row>
    <row r="2061">
      <c r="A2061" t="inlineStr">
        <is>
          <t>321208570100</t>
        </is>
      </c>
      <c r="B2061" t="inlineStr">
        <is>
          <t>32120857</t>
        </is>
      </c>
      <c r="C2061" t="inlineStr">
        <is>
          <t>DEYRA JAEN</t>
        </is>
      </c>
      <c r="D2061" t="inlineStr">
        <is>
          <t>DEYRAJAEN</t>
        </is>
      </c>
      <c r="E2061">
        <f>IF(COUNTIFS(Registros!$A$2:$A$6000,"NP",Registros!$B$2:$B$6000,$A2061)&gt;0,1,0)</f>
        <v/>
      </c>
      <c r="F2061">
        <f>IF($E2061=1,SUMIFS(Registros!$F$2:$F$6000,Registros!$A$2:$A$6000,"NP",Registros!$B$2:$B$6000,$A2061),0)</f>
        <v/>
      </c>
      <c r="G2061">
        <f>IF(COUNTIFS(Registros!$A$2:$A$6000,"MOV",Registros!$B$2:$B$6000,$A2061)&gt;0,1,0)</f>
        <v/>
      </c>
      <c r="H2061">
        <f>IF($G2061=1,SUMIFS(Registros!$F$2:$F$6000,Registros!$A$2:$A$6000,"MOV",Registros!$B$2:$B$6000,$A2061),0)</f>
        <v/>
      </c>
      <c r="I2061">
        <f>IF(COUNTIFS(Registros!$A$2:$A$6000,"CS",Registros!$B$2:$B$6000,$A2061)&gt;0,1,0)</f>
        <v/>
      </c>
      <c r="J2061">
        <f>IF($I2061=1,SUMIFS(Registros!$I$2:$I$6000,Registros!$A$2:$A$6000,"CS",Registros!$B$2:$B$6000,$A2061),0)</f>
        <v/>
      </c>
      <c r="K2061">
        <f>IF(COUNTIFS(Winback!$K$2:$K$300,$D2061)&gt;0,1,0)</f>
        <v/>
      </c>
      <c r="L2061">
        <f>IF(AND($K2061=1,LEFT($A2061,3)="WB-"),SUMIFS(Winback!$D$2:$D$300,Winback!$K$2:$K$300,$D2061),0)</f>
        <v/>
      </c>
      <c r="M2061">
        <f>IF(OR($E2061=1,$G2061=1,SUMIFS(Registros!$J$2:$J$6000,Registros!$B$2:$B$6000,$A2061)&gt;0),1,0)</f>
        <v/>
      </c>
      <c r="N2061">
        <f>IF($J2061&gt;0,1,IF(COUNTIFS(Registros!$A$2:$A$6000,"CS",Registros!$B$2:$B$6000,$A2061,Registros!$K$2:$K$6000,"&lt;&gt;")&gt;0,1,0))</f>
        <v/>
      </c>
      <c r="O2061">
        <f>IF(AND($K2061=1,$E2061=0,$G2061=0,$I2061=0),"WINBACK",IF(AND($M2061=1,$N2061&gt;0),"CONVERGENTE",IF($M2061=1,"SOLO MÓVIL",IF($N2061&gt;0,"SOLO FIJO / INTERNET","SIN SERVICIOS"))))</f>
        <v/>
      </c>
      <c r="P2061">
        <f>IF($O2061="WINBACK","Recuperar (winback)",IF($O2061="CONVERGENTE","Upgrade / más líneas",IF($O2061="SOLO MÓVIL","Ofrecer fijo + internet (FLBBTV)",IF($O2061="SOLO FIJO / INTERNET","Ofrecer línea móvil Nextphone","Oferta completa (móvil + fijo + internet)"))))</f>
        <v/>
      </c>
      <c r="Q2061">
        <f>$F2061+$H2061+$L2061</f>
        <v/>
      </c>
      <c r="R2061">
        <f>IFERROR(VLOOKUP($A2061,Registros!$B$2:$G$6000,6,0),IFERROR(VLOOKUP($D2061,Winback!$B$2:$C$300,2,0),""))</f>
        <v/>
      </c>
      <c r="S2061">
        <f>IF($E2061=1,"NP","")&amp;IF($G2061=1,"+MOV","")&amp;IF($I2061=1,"+CS","")&amp;IF($K2061=1,"+WB","")</f>
        <v/>
      </c>
      <c r="T2061">
        <f>$E2061+$G2061+$I2061+$K2061</f>
        <v/>
      </c>
    </row>
    <row r="2062">
      <c r="A2062" t="inlineStr">
        <is>
          <t>324216070100</t>
        </is>
      </c>
      <c r="B2062" t="inlineStr">
        <is>
          <t>32421607</t>
        </is>
      </c>
      <c r="C2062" t="inlineStr">
        <is>
          <t>CARLOS REYES</t>
        </is>
      </c>
      <c r="D2062" t="inlineStr">
        <is>
          <t>CARLOSREYES</t>
        </is>
      </c>
      <c r="E2062">
        <f>IF(COUNTIFS(Registros!$A$2:$A$6000,"NP",Registros!$B$2:$B$6000,$A2062)&gt;0,1,0)</f>
        <v/>
      </c>
      <c r="F2062">
        <f>IF($E2062=1,SUMIFS(Registros!$F$2:$F$6000,Registros!$A$2:$A$6000,"NP",Registros!$B$2:$B$6000,$A2062),0)</f>
        <v/>
      </c>
      <c r="G2062">
        <f>IF(COUNTIFS(Registros!$A$2:$A$6000,"MOV",Registros!$B$2:$B$6000,$A2062)&gt;0,1,0)</f>
        <v/>
      </c>
      <c r="H2062">
        <f>IF($G2062=1,SUMIFS(Registros!$F$2:$F$6000,Registros!$A$2:$A$6000,"MOV",Registros!$B$2:$B$6000,$A2062),0)</f>
        <v/>
      </c>
      <c r="I2062">
        <f>IF(COUNTIFS(Registros!$A$2:$A$6000,"CS",Registros!$B$2:$B$6000,$A2062)&gt;0,1,0)</f>
        <v/>
      </c>
      <c r="J2062">
        <f>IF($I2062=1,SUMIFS(Registros!$I$2:$I$6000,Registros!$A$2:$A$6000,"CS",Registros!$B$2:$B$6000,$A2062),0)</f>
        <v/>
      </c>
      <c r="K2062">
        <f>IF(COUNTIFS(Winback!$K$2:$K$300,$D2062)&gt;0,1,0)</f>
        <v/>
      </c>
      <c r="L2062">
        <f>IF(AND($K2062=1,LEFT($A2062,3)="WB-"),SUMIFS(Winback!$D$2:$D$300,Winback!$K$2:$K$300,$D2062),0)</f>
        <v/>
      </c>
      <c r="M2062">
        <f>IF(OR($E2062=1,$G2062=1,SUMIFS(Registros!$J$2:$J$6000,Registros!$B$2:$B$6000,$A2062)&gt;0),1,0)</f>
        <v/>
      </c>
      <c r="N2062">
        <f>IF($J2062&gt;0,1,IF(COUNTIFS(Registros!$A$2:$A$6000,"CS",Registros!$B$2:$B$6000,$A2062,Registros!$K$2:$K$6000,"&lt;&gt;")&gt;0,1,0))</f>
        <v/>
      </c>
      <c r="O2062">
        <f>IF(AND($K2062=1,$E2062=0,$G2062=0,$I2062=0),"WINBACK",IF(AND($M2062=1,$N2062&gt;0),"CONVERGENTE",IF($M2062=1,"SOLO MÓVIL",IF($N2062&gt;0,"SOLO FIJO / INTERNET","SIN SERVICIOS"))))</f>
        <v/>
      </c>
      <c r="P2062">
        <f>IF($O2062="WINBACK","Recuperar (winback)",IF($O2062="CONVERGENTE","Upgrade / más líneas",IF($O2062="SOLO MÓVIL","Ofrecer fijo + internet (FLBBTV)",IF($O2062="SOLO FIJO / INTERNET","Ofrecer línea móvil Nextphone","Oferta completa (móvil + fijo + internet)"))))</f>
        <v/>
      </c>
      <c r="Q2062">
        <f>$F2062+$H2062+$L2062</f>
        <v/>
      </c>
      <c r="R2062">
        <f>IFERROR(VLOOKUP($A2062,Registros!$B$2:$G$6000,6,0),IFERROR(VLOOKUP($D2062,Winback!$B$2:$C$300,2,0),""))</f>
        <v/>
      </c>
      <c r="S2062">
        <f>IF($E2062=1,"NP","")&amp;IF($G2062=1,"+MOV","")&amp;IF($I2062=1,"+CS","")&amp;IF($K2062=1,"+WB","")</f>
        <v/>
      </c>
      <c r="T2062">
        <f>$E2062+$G2062+$I2062+$K2062</f>
        <v/>
      </c>
    </row>
    <row r="2063">
      <c r="A2063" t="inlineStr">
        <is>
          <t>325292760000</t>
        </is>
      </c>
      <c r="B2063" t="inlineStr">
        <is>
          <t>32529276</t>
        </is>
      </c>
      <c r="C2063" t="inlineStr">
        <is>
          <t>PETITE BOTTLI</t>
        </is>
      </c>
      <c r="D2063" t="inlineStr">
        <is>
          <t>PETITEBOTTLI</t>
        </is>
      </c>
      <c r="E2063">
        <f>IF(COUNTIFS(Registros!$A$2:$A$6000,"NP",Registros!$B$2:$B$6000,$A2063)&gt;0,1,0)</f>
        <v/>
      </c>
      <c r="F2063">
        <f>IF($E2063=1,SUMIFS(Registros!$F$2:$F$6000,Registros!$A$2:$A$6000,"NP",Registros!$B$2:$B$6000,$A2063),0)</f>
        <v/>
      </c>
      <c r="G2063">
        <f>IF(COUNTIFS(Registros!$A$2:$A$6000,"MOV",Registros!$B$2:$B$6000,$A2063)&gt;0,1,0)</f>
        <v/>
      </c>
      <c r="H2063">
        <f>IF($G2063=1,SUMIFS(Registros!$F$2:$F$6000,Registros!$A$2:$A$6000,"MOV",Registros!$B$2:$B$6000,$A2063),0)</f>
        <v/>
      </c>
      <c r="I2063">
        <f>IF(COUNTIFS(Registros!$A$2:$A$6000,"CS",Registros!$B$2:$B$6000,$A2063)&gt;0,1,0)</f>
        <v/>
      </c>
      <c r="J2063">
        <f>IF($I2063=1,SUMIFS(Registros!$I$2:$I$6000,Registros!$A$2:$A$6000,"CS",Registros!$B$2:$B$6000,$A2063),0)</f>
        <v/>
      </c>
      <c r="K2063">
        <f>IF(COUNTIFS(Winback!$K$2:$K$300,$D2063)&gt;0,1,0)</f>
        <v/>
      </c>
      <c r="L2063">
        <f>IF(AND($K2063=1,LEFT($A2063,3)="WB-"),SUMIFS(Winback!$D$2:$D$300,Winback!$K$2:$K$300,$D2063),0)</f>
        <v/>
      </c>
      <c r="M2063">
        <f>IF(OR($E2063=1,$G2063=1,SUMIFS(Registros!$J$2:$J$6000,Registros!$B$2:$B$6000,$A2063)&gt;0),1,0)</f>
        <v/>
      </c>
      <c r="N2063">
        <f>IF($J2063&gt;0,1,IF(COUNTIFS(Registros!$A$2:$A$6000,"CS",Registros!$B$2:$B$6000,$A2063,Registros!$K$2:$K$6000,"&lt;&gt;")&gt;0,1,0))</f>
        <v/>
      </c>
      <c r="O2063">
        <f>IF(AND($K2063=1,$E2063=0,$G2063=0,$I2063=0),"WINBACK",IF(AND($M2063=1,$N2063&gt;0),"CONVERGENTE",IF($M2063=1,"SOLO MÓVIL",IF($N2063&gt;0,"SOLO FIJO / INTERNET","SIN SERVICIOS"))))</f>
        <v/>
      </c>
      <c r="P2063">
        <f>IF($O2063="WINBACK","Recuperar (winback)",IF($O2063="CONVERGENTE","Upgrade / más líneas",IF($O2063="SOLO MÓVIL","Ofrecer fijo + internet (FLBBTV)",IF($O2063="SOLO FIJO / INTERNET","Ofrecer línea móvil Nextphone","Oferta completa (móvil + fijo + internet)"))))</f>
        <v/>
      </c>
      <c r="Q2063">
        <f>$F2063+$H2063+$L2063</f>
        <v/>
      </c>
      <c r="R2063">
        <f>IFERROR(VLOOKUP($A2063,Registros!$B$2:$G$6000,6,0),IFERROR(VLOOKUP($D2063,Winback!$B$2:$C$300,2,0),""))</f>
        <v/>
      </c>
      <c r="S2063">
        <f>IF($E2063=1,"NP","")&amp;IF($G2063=1,"+MOV","")&amp;IF($I2063=1,"+CS","")&amp;IF($K2063=1,"+WB","")</f>
        <v/>
      </c>
      <c r="T2063">
        <f>$E2063+$G2063+$I2063+$K2063</f>
        <v/>
      </c>
    </row>
    <row r="2064">
      <c r="A2064" t="inlineStr">
        <is>
          <t>321373930000</t>
        </is>
      </c>
      <c r="B2064" t="inlineStr">
        <is>
          <t>32137393</t>
        </is>
      </c>
      <c r="C2064" t="inlineStr">
        <is>
          <t>Dasaluma S.A</t>
        </is>
      </c>
      <c r="D2064" t="inlineStr">
        <is>
          <t>DASALUMASA</t>
        </is>
      </c>
      <c r="E2064">
        <f>IF(COUNTIFS(Registros!$A$2:$A$6000,"NP",Registros!$B$2:$B$6000,$A2064)&gt;0,1,0)</f>
        <v/>
      </c>
      <c r="F2064">
        <f>IF($E2064=1,SUMIFS(Registros!$F$2:$F$6000,Registros!$A$2:$A$6000,"NP",Registros!$B$2:$B$6000,$A2064),0)</f>
        <v/>
      </c>
      <c r="G2064">
        <f>IF(COUNTIFS(Registros!$A$2:$A$6000,"MOV",Registros!$B$2:$B$6000,$A2064)&gt;0,1,0)</f>
        <v/>
      </c>
      <c r="H2064">
        <f>IF($G2064=1,SUMIFS(Registros!$F$2:$F$6000,Registros!$A$2:$A$6000,"MOV",Registros!$B$2:$B$6000,$A2064),0)</f>
        <v/>
      </c>
      <c r="I2064">
        <f>IF(COUNTIFS(Registros!$A$2:$A$6000,"CS",Registros!$B$2:$B$6000,$A2064)&gt;0,1,0)</f>
        <v/>
      </c>
      <c r="J2064">
        <f>IF($I2064=1,SUMIFS(Registros!$I$2:$I$6000,Registros!$A$2:$A$6000,"CS",Registros!$B$2:$B$6000,$A2064),0)</f>
        <v/>
      </c>
      <c r="K2064">
        <f>IF(COUNTIFS(Winback!$K$2:$K$300,$D2064)&gt;0,1,0)</f>
        <v/>
      </c>
      <c r="L2064">
        <f>IF(AND($K2064=1,LEFT($A2064,3)="WB-"),SUMIFS(Winback!$D$2:$D$300,Winback!$K$2:$K$300,$D2064),0)</f>
        <v/>
      </c>
      <c r="M2064">
        <f>IF(OR($E2064=1,$G2064=1,SUMIFS(Registros!$J$2:$J$6000,Registros!$B$2:$B$6000,$A2064)&gt;0),1,0)</f>
        <v/>
      </c>
      <c r="N2064">
        <f>IF($J2064&gt;0,1,IF(COUNTIFS(Registros!$A$2:$A$6000,"CS",Registros!$B$2:$B$6000,$A2064,Registros!$K$2:$K$6000,"&lt;&gt;")&gt;0,1,0))</f>
        <v/>
      </c>
      <c r="O2064">
        <f>IF(AND($K2064=1,$E2064=0,$G2064=0,$I2064=0),"WINBACK",IF(AND($M2064=1,$N2064&gt;0),"CONVERGENTE",IF($M2064=1,"SOLO MÓVIL",IF($N2064&gt;0,"SOLO FIJO / INTERNET","SIN SERVICIOS"))))</f>
        <v/>
      </c>
      <c r="P2064">
        <f>IF($O2064="WINBACK","Recuperar (winback)",IF($O2064="CONVERGENTE","Upgrade / más líneas",IF($O2064="SOLO MÓVIL","Ofrecer fijo + internet (FLBBTV)",IF($O2064="SOLO FIJO / INTERNET","Ofrecer línea móvil Nextphone","Oferta completa (móvil + fijo + internet)"))))</f>
        <v/>
      </c>
      <c r="Q2064">
        <f>$F2064+$H2064+$L2064</f>
        <v/>
      </c>
      <c r="R2064">
        <f>IFERROR(VLOOKUP($A2064,Registros!$B$2:$G$6000,6,0),IFERROR(VLOOKUP($D2064,Winback!$B$2:$C$300,2,0),""))</f>
        <v/>
      </c>
      <c r="S2064">
        <f>IF($E2064=1,"NP","")&amp;IF($G2064=1,"+MOV","")&amp;IF($I2064=1,"+CS","")&amp;IF($K2064=1,"+WB","")</f>
        <v/>
      </c>
      <c r="T2064">
        <f>$E2064+$G2064+$I2064+$K2064</f>
        <v/>
      </c>
    </row>
    <row r="2065">
      <c r="A2065" t="inlineStr">
        <is>
          <t>312210050000</t>
        </is>
      </c>
      <c r="B2065" t="inlineStr">
        <is>
          <t>31221005</t>
        </is>
      </c>
      <c r="C2065" t="inlineStr">
        <is>
          <t>CENTRO DE DIAGNOSTICO GASTROIN -</t>
        </is>
      </c>
      <c r="D2065" t="inlineStr">
        <is>
          <t>CENTRODEDIAGNOSTICOGASTROIN</t>
        </is>
      </c>
      <c r="E2065">
        <f>IF(COUNTIFS(Registros!$A$2:$A$6000,"NP",Registros!$B$2:$B$6000,$A2065)&gt;0,1,0)</f>
        <v/>
      </c>
      <c r="F2065">
        <f>IF($E2065=1,SUMIFS(Registros!$F$2:$F$6000,Registros!$A$2:$A$6000,"NP",Registros!$B$2:$B$6000,$A2065),0)</f>
        <v/>
      </c>
      <c r="G2065">
        <f>IF(COUNTIFS(Registros!$A$2:$A$6000,"MOV",Registros!$B$2:$B$6000,$A2065)&gt;0,1,0)</f>
        <v/>
      </c>
      <c r="H2065">
        <f>IF($G2065=1,SUMIFS(Registros!$F$2:$F$6000,Registros!$A$2:$A$6000,"MOV",Registros!$B$2:$B$6000,$A2065),0)</f>
        <v/>
      </c>
      <c r="I2065">
        <f>IF(COUNTIFS(Registros!$A$2:$A$6000,"CS",Registros!$B$2:$B$6000,$A2065)&gt;0,1,0)</f>
        <v/>
      </c>
      <c r="J2065">
        <f>IF($I2065=1,SUMIFS(Registros!$I$2:$I$6000,Registros!$A$2:$A$6000,"CS",Registros!$B$2:$B$6000,$A2065),0)</f>
        <v/>
      </c>
      <c r="K2065">
        <f>IF(COUNTIFS(Winback!$K$2:$K$300,$D2065)&gt;0,1,0)</f>
        <v/>
      </c>
      <c r="L2065">
        <f>IF(AND($K2065=1,LEFT($A2065,3)="WB-"),SUMIFS(Winback!$D$2:$D$300,Winback!$K$2:$K$300,$D2065),0)</f>
        <v/>
      </c>
      <c r="M2065">
        <f>IF(OR($E2065=1,$G2065=1,SUMIFS(Registros!$J$2:$J$6000,Registros!$B$2:$B$6000,$A2065)&gt;0),1,0)</f>
        <v/>
      </c>
      <c r="N2065">
        <f>IF($J2065&gt;0,1,IF(COUNTIFS(Registros!$A$2:$A$6000,"CS",Registros!$B$2:$B$6000,$A2065,Registros!$K$2:$K$6000,"&lt;&gt;")&gt;0,1,0))</f>
        <v/>
      </c>
      <c r="O2065">
        <f>IF(AND($K2065=1,$E2065=0,$G2065=0,$I2065=0),"WINBACK",IF(AND($M2065=1,$N2065&gt;0),"CONVERGENTE",IF($M2065=1,"SOLO MÓVIL",IF($N2065&gt;0,"SOLO FIJO / INTERNET","SIN SERVICIOS"))))</f>
        <v/>
      </c>
      <c r="P2065">
        <f>IF($O2065="WINBACK","Recuperar (winback)",IF($O2065="CONVERGENTE","Upgrade / más líneas",IF($O2065="SOLO MÓVIL","Ofrecer fijo + internet (FLBBTV)",IF($O2065="SOLO FIJO / INTERNET","Ofrecer línea móvil Nextphone","Oferta completa (móvil + fijo + internet)"))))</f>
        <v/>
      </c>
      <c r="Q2065">
        <f>$F2065+$H2065+$L2065</f>
        <v/>
      </c>
      <c r="R2065">
        <f>IFERROR(VLOOKUP($A2065,Registros!$B$2:$G$6000,6,0),IFERROR(VLOOKUP($D2065,Winback!$B$2:$C$300,2,0),""))</f>
        <v/>
      </c>
      <c r="S2065">
        <f>IF($E2065=1,"NP","")&amp;IF($G2065=1,"+MOV","")&amp;IF($I2065=1,"+CS","")&amp;IF($K2065=1,"+WB","")</f>
        <v/>
      </c>
      <c r="T2065">
        <f>$E2065+$G2065+$I2065+$K2065</f>
        <v/>
      </c>
    </row>
    <row r="2066">
      <c r="A2066" t="inlineStr">
        <is>
          <t>323755580200</t>
        </is>
      </c>
      <c r="B2066" t="inlineStr">
        <is>
          <t>32375558</t>
        </is>
      </c>
      <c r="C2066" t="inlineStr">
        <is>
          <t>Eyhaes Serrano</t>
        </is>
      </c>
      <c r="D2066" t="inlineStr">
        <is>
          <t>EYHAESSERRANO</t>
        </is>
      </c>
      <c r="E2066">
        <f>IF(COUNTIFS(Registros!$A$2:$A$6000,"NP",Registros!$B$2:$B$6000,$A2066)&gt;0,1,0)</f>
        <v/>
      </c>
      <c r="F2066">
        <f>IF($E2066=1,SUMIFS(Registros!$F$2:$F$6000,Registros!$A$2:$A$6000,"NP",Registros!$B$2:$B$6000,$A2066),0)</f>
        <v/>
      </c>
      <c r="G2066">
        <f>IF(COUNTIFS(Registros!$A$2:$A$6000,"MOV",Registros!$B$2:$B$6000,$A2066)&gt;0,1,0)</f>
        <v/>
      </c>
      <c r="H2066">
        <f>IF($G2066=1,SUMIFS(Registros!$F$2:$F$6000,Registros!$A$2:$A$6000,"MOV",Registros!$B$2:$B$6000,$A2066),0)</f>
        <v/>
      </c>
      <c r="I2066">
        <f>IF(COUNTIFS(Registros!$A$2:$A$6000,"CS",Registros!$B$2:$B$6000,$A2066)&gt;0,1,0)</f>
        <v/>
      </c>
      <c r="J2066">
        <f>IF($I2066=1,SUMIFS(Registros!$I$2:$I$6000,Registros!$A$2:$A$6000,"CS",Registros!$B$2:$B$6000,$A2066),0)</f>
        <v/>
      </c>
      <c r="K2066">
        <f>IF(COUNTIFS(Winback!$K$2:$K$300,$D2066)&gt;0,1,0)</f>
        <v/>
      </c>
      <c r="L2066">
        <f>IF(AND($K2066=1,LEFT($A2066,3)="WB-"),SUMIFS(Winback!$D$2:$D$300,Winback!$K$2:$K$300,$D2066),0)</f>
        <v/>
      </c>
      <c r="M2066">
        <f>IF(OR($E2066=1,$G2066=1,SUMIFS(Registros!$J$2:$J$6000,Registros!$B$2:$B$6000,$A2066)&gt;0),1,0)</f>
        <v/>
      </c>
      <c r="N2066">
        <f>IF($J2066&gt;0,1,IF(COUNTIFS(Registros!$A$2:$A$6000,"CS",Registros!$B$2:$B$6000,$A2066,Registros!$K$2:$K$6000,"&lt;&gt;")&gt;0,1,0))</f>
        <v/>
      </c>
      <c r="O2066">
        <f>IF(AND($K2066=1,$E2066=0,$G2066=0,$I2066=0),"WINBACK",IF(AND($M2066=1,$N2066&gt;0),"CONVERGENTE",IF($M2066=1,"SOLO MÓVIL",IF($N2066&gt;0,"SOLO FIJO / INTERNET","SIN SERVICIOS"))))</f>
        <v/>
      </c>
      <c r="P2066">
        <f>IF($O2066="WINBACK","Recuperar (winback)",IF($O2066="CONVERGENTE","Upgrade / más líneas",IF($O2066="SOLO MÓVIL","Ofrecer fijo + internet (FLBBTV)",IF($O2066="SOLO FIJO / INTERNET","Ofrecer línea móvil Nextphone","Oferta completa (móvil + fijo + internet)"))))</f>
        <v/>
      </c>
      <c r="Q2066">
        <f>$F2066+$H2066+$L2066</f>
        <v/>
      </c>
      <c r="R2066">
        <f>IFERROR(VLOOKUP($A2066,Registros!$B$2:$G$6000,6,0),IFERROR(VLOOKUP($D2066,Winback!$B$2:$C$300,2,0),""))</f>
        <v/>
      </c>
      <c r="S2066">
        <f>IF($E2066=1,"NP","")&amp;IF($G2066=1,"+MOV","")&amp;IF($I2066=1,"+CS","")&amp;IF($K2066=1,"+WB","")</f>
        <v/>
      </c>
      <c r="T2066">
        <f>$E2066+$G2066+$I2066+$K2066</f>
        <v/>
      </c>
    </row>
    <row r="2067">
      <c r="A2067" t="inlineStr">
        <is>
          <t>335331440000</t>
        </is>
      </c>
      <c r="B2067" t="inlineStr">
        <is>
          <t>33533144</t>
        </is>
      </c>
      <c r="C2067" t="inlineStr">
        <is>
          <t>JM BROTHERS, SA</t>
        </is>
      </c>
      <c r="D2067" t="inlineStr">
        <is>
          <t>JMBROTHERSSA</t>
        </is>
      </c>
      <c r="E2067">
        <f>IF(COUNTIFS(Registros!$A$2:$A$6000,"NP",Registros!$B$2:$B$6000,$A2067)&gt;0,1,0)</f>
        <v/>
      </c>
      <c r="F2067">
        <f>IF($E2067=1,SUMIFS(Registros!$F$2:$F$6000,Registros!$A$2:$A$6000,"NP",Registros!$B$2:$B$6000,$A2067),0)</f>
        <v/>
      </c>
      <c r="G2067">
        <f>IF(COUNTIFS(Registros!$A$2:$A$6000,"MOV",Registros!$B$2:$B$6000,$A2067)&gt;0,1,0)</f>
        <v/>
      </c>
      <c r="H2067">
        <f>IF($G2067=1,SUMIFS(Registros!$F$2:$F$6000,Registros!$A$2:$A$6000,"MOV",Registros!$B$2:$B$6000,$A2067),0)</f>
        <v/>
      </c>
      <c r="I2067">
        <f>IF(COUNTIFS(Registros!$A$2:$A$6000,"CS",Registros!$B$2:$B$6000,$A2067)&gt;0,1,0)</f>
        <v/>
      </c>
      <c r="J2067">
        <f>IF($I2067=1,SUMIFS(Registros!$I$2:$I$6000,Registros!$A$2:$A$6000,"CS",Registros!$B$2:$B$6000,$A2067),0)</f>
        <v/>
      </c>
      <c r="K2067">
        <f>IF(COUNTIFS(Winback!$K$2:$K$300,$D2067)&gt;0,1,0)</f>
        <v/>
      </c>
      <c r="L2067">
        <f>IF(AND($K2067=1,LEFT($A2067,3)="WB-"),SUMIFS(Winback!$D$2:$D$300,Winback!$K$2:$K$300,$D2067),0)</f>
        <v/>
      </c>
      <c r="M2067">
        <f>IF(OR($E2067=1,$G2067=1,SUMIFS(Registros!$J$2:$J$6000,Registros!$B$2:$B$6000,$A2067)&gt;0),1,0)</f>
        <v/>
      </c>
      <c r="N2067">
        <f>IF($J2067&gt;0,1,IF(COUNTIFS(Registros!$A$2:$A$6000,"CS",Registros!$B$2:$B$6000,$A2067,Registros!$K$2:$K$6000,"&lt;&gt;")&gt;0,1,0))</f>
        <v/>
      </c>
      <c r="O2067">
        <f>IF(AND($K2067=1,$E2067=0,$G2067=0,$I2067=0),"WINBACK",IF(AND($M2067=1,$N2067&gt;0),"CONVERGENTE",IF($M2067=1,"SOLO MÓVIL",IF($N2067&gt;0,"SOLO FIJO / INTERNET","SIN SERVICIOS"))))</f>
        <v/>
      </c>
      <c r="P2067">
        <f>IF($O2067="WINBACK","Recuperar (winback)",IF($O2067="CONVERGENTE","Upgrade / más líneas",IF($O2067="SOLO MÓVIL","Ofrecer fijo + internet (FLBBTV)",IF($O2067="SOLO FIJO / INTERNET","Ofrecer línea móvil Nextphone","Oferta completa (móvil + fijo + internet)"))))</f>
        <v/>
      </c>
      <c r="Q2067">
        <f>$F2067+$H2067+$L2067</f>
        <v/>
      </c>
      <c r="R2067">
        <f>IFERROR(VLOOKUP($A2067,Registros!$B$2:$G$6000,6,0),IFERROR(VLOOKUP($D2067,Winback!$B$2:$C$300,2,0),""))</f>
        <v/>
      </c>
      <c r="S2067">
        <f>IF($E2067=1,"NP","")&amp;IF($G2067=1,"+MOV","")&amp;IF($I2067=1,"+CS","")&amp;IF($K2067=1,"+WB","")</f>
        <v/>
      </c>
      <c r="T2067">
        <f>$E2067+$G2067+$I2067+$K2067</f>
        <v/>
      </c>
    </row>
    <row r="2068">
      <c r="A2068" t="inlineStr">
        <is>
          <t>342140310000</t>
        </is>
      </c>
      <c r="B2068" t="inlineStr">
        <is>
          <t>34214031</t>
        </is>
      </c>
      <c r="C2068" t="inlineStr">
        <is>
          <t>MULTISERVICIOS DE EQUIPOS Y TRANSPORTE , S.A.</t>
        </is>
      </c>
      <c r="D2068" t="inlineStr">
        <is>
          <t>MULTISERVICIOSDEEQUIPOSYTRANSPORTESA</t>
        </is>
      </c>
      <c r="E2068">
        <f>IF(COUNTIFS(Registros!$A$2:$A$6000,"NP",Registros!$B$2:$B$6000,$A2068)&gt;0,1,0)</f>
        <v/>
      </c>
      <c r="F2068">
        <f>IF($E2068=1,SUMIFS(Registros!$F$2:$F$6000,Registros!$A$2:$A$6000,"NP",Registros!$B$2:$B$6000,$A2068),0)</f>
        <v/>
      </c>
      <c r="G2068">
        <f>IF(COUNTIFS(Registros!$A$2:$A$6000,"MOV",Registros!$B$2:$B$6000,$A2068)&gt;0,1,0)</f>
        <v/>
      </c>
      <c r="H2068">
        <f>IF($G2068=1,SUMIFS(Registros!$F$2:$F$6000,Registros!$A$2:$A$6000,"MOV",Registros!$B$2:$B$6000,$A2068),0)</f>
        <v/>
      </c>
      <c r="I2068">
        <f>IF(COUNTIFS(Registros!$A$2:$A$6000,"CS",Registros!$B$2:$B$6000,$A2068)&gt;0,1,0)</f>
        <v/>
      </c>
      <c r="J2068">
        <f>IF($I2068=1,SUMIFS(Registros!$I$2:$I$6000,Registros!$A$2:$A$6000,"CS",Registros!$B$2:$B$6000,$A2068),0)</f>
        <v/>
      </c>
      <c r="K2068">
        <f>IF(COUNTIFS(Winback!$K$2:$K$300,$D2068)&gt;0,1,0)</f>
        <v/>
      </c>
      <c r="L2068">
        <f>IF(AND($K2068=1,LEFT($A2068,3)="WB-"),SUMIFS(Winback!$D$2:$D$300,Winback!$K$2:$K$300,$D2068),0)</f>
        <v/>
      </c>
      <c r="M2068">
        <f>IF(OR($E2068=1,$G2068=1,SUMIFS(Registros!$J$2:$J$6000,Registros!$B$2:$B$6000,$A2068)&gt;0),1,0)</f>
        <v/>
      </c>
      <c r="N2068">
        <f>IF($J2068&gt;0,1,IF(COUNTIFS(Registros!$A$2:$A$6000,"CS",Registros!$B$2:$B$6000,$A2068,Registros!$K$2:$K$6000,"&lt;&gt;")&gt;0,1,0))</f>
        <v/>
      </c>
      <c r="O2068">
        <f>IF(AND($K2068=1,$E2068=0,$G2068=0,$I2068=0),"WINBACK",IF(AND($M2068=1,$N2068&gt;0),"CONVERGENTE",IF($M2068=1,"SOLO MÓVIL",IF($N2068&gt;0,"SOLO FIJO / INTERNET","SIN SERVICIOS"))))</f>
        <v/>
      </c>
      <c r="P2068">
        <f>IF($O2068="WINBACK","Recuperar (winback)",IF($O2068="CONVERGENTE","Upgrade / más líneas",IF($O2068="SOLO MÓVIL","Ofrecer fijo + internet (FLBBTV)",IF($O2068="SOLO FIJO / INTERNET","Ofrecer línea móvil Nextphone","Oferta completa (móvil + fijo + internet)"))))</f>
        <v/>
      </c>
      <c r="Q2068">
        <f>$F2068+$H2068+$L2068</f>
        <v/>
      </c>
      <c r="R2068">
        <f>IFERROR(VLOOKUP($A2068,Registros!$B$2:$G$6000,6,0),IFERROR(VLOOKUP($D2068,Winback!$B$2:$C$300,2,0),""))</f>
        <v/>
      </c>
      <c r="S2068">
        <f>IF($E2068=1,"NP","")&amp;IF($G2068=1,"+MOV","")&amp;IF($I2068=1,"+CS","")&amp;IF($K2068=1,"+WB","")</f>
        <v/>
      </c>
      <c r="T2068">
        <f>$E2068+$G2068+$I2068+$K2068</f>
        <v/>
      </c>
    </row>
    <row r="2069">
      <c r="A2069" t="inlineStr">
        <is>
          <t>325151070000</t>
        </is>
      </c>
      <c r="B2069" t="inlineStr">
        <is>
          <t>32515107</t>
        </is>
      </c>
      <c r="C2069" t="inlineStr">
        <is>
          <t>ARISTOS CONSULTORES</t>
        </is>
      </c>
      <c r="D2069" t="inlineStr">
        <is>
          <t>ARISTOSCONSULTORES</t>
        </is>
      </c>
      <c r="E2069">
        <f>IF(COUNTIFS(Registros!$A$2:$A$6000,"NP",Registros!$B$2:$B$6000,$A2069)&gt;0,1,0)</f>
        <v/>
      </c>
      <c r="F2069">
        <f>IF($E2069=1,SUMIFS(Registros!$F$2:$F$6000,Registros!$A$2:$A$6000,"NP",Registros!$B$2:$B$6000,$A2069),0)</f>
        <v/>
      </c>
      <c r="G2069">
        <f>IF(COUNTIFS(Registros!$A$2:$A$6000,"MOV",Registros!$B$2:$B$6000,$A2069)&gt;0,1,0)</f>
        <v/>
      </c>
      <c r="H2069">
        <f>IF($G2069=1,SUMIFS(Registros!$F$2:$F$6000,Registros!$A$2:$A$6000,"MOV",Registros!$B$2:$B$6000,$A2069),0)</f>
        <v/>
      </c>
      <c r="I2069">
        <f>IF(COUNTIFS(Registros!$A$2:$A$6000,"CS",Registros!$B$2:$B$6000,$A2069)&gt;0,1,0)</f>
        <v/>
      </c>
      <c r="J2069">
        <f>IF($I2069=1,SUMIFS(Registros!$I$2:$I$6000,Registros!$A$2:$A$6000,"CS",Registros!$B$2:$B$6000,$A2069),0)</f>
        <v/>
      </c>
      <c r="K2069">
        <f>IF(COUNTIFS(Winback!$K$2:$K$300,$D2069)&gt;0,1,0)</f>
        <v/>
      </c>
      <c r="L2069">
        <f>IF(AND($K2069=1,LEFT($A2069,3)="WB-"),SUMIFS(Winback!$D$2:$D$300,Winback!$K$2:$K$300,$D2069),0)</f>
        <v/>
      </c>
      <c r="M2069">
        <f>IF(OR($E2069=1,$G2069=1,SUMIFS(Registros!$J$2:$J$6000,Registros!$B$2:$B$6000,$A2069)&gt;0),1,0)</f>
        <v/>
      </c>
      <c r="N2069">
        <f>IF($J2069&gt;0,1,IF(COUNTIFS(Registros!$A$2:$A$6000,"CS",Registros!$B$2:$B$6000,$A2069,Registros!$K$2:$K$6000,"&lt;&gt;")&gt;0,1,0))</f>
        <v/>
      </c>
      <c r="O2069">
        <f>IF(AND($K2069=1,$E2069=0,$G2069=0,$I2069=0),"WINBACK",IF(AND($M2069=1,$N2069&gt;0),"CONVERGENTE",IF($M2069=1,"SOLO MÓVIL",IF($N2069&gt;0,"SOLO FIJO / INTERNET","SIN SERVICIOS"))))</f>
        <v/>
      </c>
      <c r="P2069">
        <f>IF($O2069="WINBACK","Recuperar (winback)",IF($O2069="CONVERGENTE","Upgrade / más líneas",IF($O2069="SOLO MÓVIL","Ofrecer fijo + internet (FLBBTV)",IF($O2069="SOLO FIJO / INTERNET","Ofrecer línea móvil Nextphone","Oferta completa (móvil + fijo + internet)"))))</f>
        <v/>
      </c>
      <c r="Q2069">
        <f>$F2069+$H2069+$L2069</f>
        <v/>
      </c>
      <c r="R2069">
        <f>IFERROR(VLOOKUP($A2069,Registros!$B$2:$G$6000,6,0),IFERROR(VLOOKUP($D2069,Winback!$B$2:$C$300,2,0),""))</f>
        <v/>
      </c>
      <c r="S2069">
        <f>IF($E2069=1,"NP","")&amp;IF($G2069=1,"+MOV","")&amp;IF($I2069=1,"+CS","")&amp;IF($K2069=1,"+WB","")</f>
        <v/>
      </c>
      <c r="T2069">
        <f>$E2069+$G2069+$I2069+$K2069</f>
        <v/>
      </c>
    </row>
    <row r="2070">
      <c r="A2070" t="inlineStr">
        <is>
          <t>312216450000</t>
        </is>
      </c>
      <c r="B2070" t="inlineStr">
        <is>
          <t>31221645</t>
        </is>
      </c>
      <c r="C2070" t="inlineStr">
        <is>
          <t>SPAN CORP -</t>
        </is>
      </c>
      <c r="D2070" t="inlineStr">
        <is>
          <t>SPANCORP</t>
        </is>
      </c>
      <c r="E2070">
        <f>IF(COUNTIFS(Registros!$A$2:$A$6000,"NP",Registros!$B$2:$B$6000,$A2070)&gt;0,1,0)</f>
        <v/>
      </c>
      <c r="F2070">
        <f>IF($E2070=1,SUMIFS(Registros!$F$2:$F$6000,Registros!$A$2:$A$6000,"NP",Registros!$B$2:$B$6000,$A2070),0)</f>
        <v/>
      </c>
      <c r="G2070">
        <f>IF(COUNTIFS(Registros!$A$2:$A$6000,"MOV",Registros!$B$2:$B$6000,$A2070)&gt;0,1,0)</f>
        <v/>
      </c>
      <c r="H2070">
        <f>IF($G2070=1,SUMIFS(Registros!$F$2:$F$6000,Registros!$A$2:$A$6000,"MOV",Registros!$B$2:$B$6000,$A2070),0)</f>
        <v/>
      </c>
      <c r="I2070">
        <f>IF(COUNTIFS(Registros!$A$2:$A$6000,"CS",Registros!$B$2:$B$6000,$A2070)&gt;0,1,0)</f>
        <v/>
      </c>
      <c r="J2070">
        <f>IF($I2070=1,SUMIFS(Registros!$I$2:$I$6000,Registros!$A$2:$A$6000,"CS",Registros!$B$2:$B$6000,$A2070),0)</f>
        <v/>
      </c>
      <c r="K2070">
        <f>IF(COUNTIFS(Winback!$K$2:$K$300,$D2070)&gt;0,1,0)</f>
        <v/>
      </c>
      <c r="L2070">
        <f>IF(AND($K2070=1,LEFT($A2070,3)="WB-"),SUMIFS(Winback!$D$2:$D$300,Winback!$K$2:$K$300,$D2070),0)</f>
        <v/>
      </c>
      <c r="M2070">
        <f>IF(OR($E2070=1,$G2070=1,SUMIFS(Registros!$J$2:$J$6000,Registros!$B$2:$B$6000,$A2070)&gt;0),1,0)</f>
        <v/>
      </c>
      <c r="N2070">
        <f>IF($J2070&gt;0,1,IF(COUNTIFS(Registros!$A$2:$A$6000,"CS",Registros!$B$2:$B$6000,$A2070,Registros!$K$2:$K$6000,"&lt;&gt;")&gt;0,1,0))</f>
        <v/>
      </c>
      <c r="O2070">
        <f>IF(AND($K2070=1,$E2070=0,$G2070=0,$I2070=0),"WINBACK",IF(AND($M2070=1,$N2070&gt;0),"CONVERGENTE",IF($M2070=1,"SOLO MÓVIL",IF($N2070&gt;0,"SOLO FIJO / INTERNET","SIN SERVICIOS"))))</f>
        <v/>
      </c>
      <c r="P2070">
        <f>IF($O2070="WINBACK","Recuperar (winback)",IF($O2070="CONVERGENTE","Upgrade / más líneas",IF($O2070="SOLO MÓVIL","Ofrecer fijo + internet (FLBBTV)",IF($O2070="SOLO FIJO / INTERNET","Ofrecer línea móvil Nextphone","Oferta completa (móvil + fijo + internet)"))))</f>
        <v/>
      </c>
      <c r="Q2070">
        <f>$F2070+$H2070+$L2070</f>
        <v/>
      </c>
      <c r="R2070">
        <f>IFERROR(VLOOKUP($A2070,Registros!$B$2:$G$6000,6,0),IFERROR(VLOOKUP($D2070,Winback!$B$2:$C$300,2,0),""))</f>
        <v/>
      </c>
      <c r="S2070">
        <f>IF($E2070=1,"NP","")&amp;IF($G2070=1,"+MOV","")&amp;IF($I2070=1,"+CS","")&amp;IF($K2070=1,"+WB","")</f>
        <v/>
      </c>
      <c r="T2070">
        <f>$E2070+$G2070+$I2070+$K2070</f>
        <v/>
      </c>
    </row>
    <row r="2071">
      <c r="A2071" t="inlineStr">
        <is>
          <t>321271210000</t>
        </is>
      </c>
      <c r="B2071" t="inlineStr">
        <is>
          <t>32127121</t>
        </is>
      </c>
      <c r="C2071" t="inlineStr">
        <is>
          <t>MAX CROWE</t>
        </is>
      </c>
      <c r="D2071" t="inlineStr">
        <is>
          <t>MAXCROWE</t>
        </is>
      </c>
      <c r="E2071">
        <f>IF(COUNTIFS(Registros!$A$2:$A$6000,"NP",Registros!$B$2:$B$6000,$A2071)&gt;0,1,0)</f>
        <v/>
      </c>
      <c r="F2071">
        <f>IF($E2071=1,SUMIFS(Registros!$F$2:$F$6000,Registros!$A$2:$A$6000,"NP",Registros!$B$2:$B$6000,$A2071),0)</f>
        <v/>
      </c>
      <c r="G2071">
        <f>IF(COUNTIFS(Registros!$A$2:$A$6000,"MOV",Registros!$B$2:$B$6000,$A2071)&gt;0,1,0)</f>
        <v/>
      </c>
      <c r="H2071">
        <f>IF($G2071=1,SUMIFS(Registros!$F$2:$F$6000,Registros!$A$2:$A$6000,"MOV",Registros!$B$2:$B$6000,$A2071),0)</f>
        <v/>
      </c>
      <c r="I2071">
        <f>IF(COUNTIFS(Registros!$A$2:$A$6000,"CS",Registros!$B$2:$B$6000,$A2071)&gt;0,1,0)</f>
        <v/>
      </c>
      <c r="J2071">
        <f>IF($I2071=1,SUMIFS(Registros!$I$2:$I$6000,Registros!$A$2:$A$6000,"CS",Registros!$B$2:$B$6000,$A2071),0)</f>
        <v/>
      </c>
      <c r="K2071">
        <f>IF(COUNTIFS(Winback!$K$2:$K$300,$D2071)&gt;0,1,0)</f>
        <v/>
      </c>
      <c r="L2071">
        <f>IF(AND($K2071=1,LEFT($A2071,3)="WB-"),SUMIFS(Winback!$D$2:$D$300,Winback!$K$2:$K$300,$D2071),0)</f>
        <v/>
      </c>
      <c r="M2071">
        <f>IF(OR($E2071=1,$G2071=1,SUMIFS(Registros!$J$2:$J$6000,Registros!$B$2:$B$6000,$A2071)&gt;0),1,0)</f>
        <v/>
      </c>
      <c r="N2071">
        <f>IF($J2071&gt;0,1,IF(COUNTIFS(Registros!$A$2:$A$6000,"CS",Registros!$B$2:$B$6000,$A2071,Registros!$K$2:$K$6000,"&lt;&gt;")&gt;0,1,0))</f>
        <v/>
      </c>
      <c r="O2071">
        <f>IF(AND($K2071=1,$E2071=0,$G2071=0,$I2071=0),"WINBACK",IF(AND($M2071=1,$N2071&gt;0),"CONVERGENTE",IF($M2071=1,"SOLO MÓVIL",IF($N2071&gt;0,"SOLO FIJO / INTERNET","SIN SERVICIOS"))))</f>
        <v/>
      </c>
      <c r="P2071">
        <f>IF($O2071="WINBACK","Recuperar (winback)",IF($O2071="CONVERGENTE","Upgrade / más líneas",IF($O2071="SOLO MÓVIL","Ofrecer fijo + internet (FLBBTV)",IF($O2071="SOLO FIJO / INTERNET","Ofrecer línea móvil Nextphone","Oferta completa (móvil + fijo + internet)"))))</f>
        <v/>
      </c>
      <c r="Q2071">
        <f>$F2071+$H2071+$L2071</f>
        <v/>
      </c>
      <c r="R2071">
        <f>IFERROR(VLOOKUP($A2071,Registros!$B$2:$G$6000,6,0),IFERROR(VLOOKUP($D2071,Winback!$B$2:$C$300,2,0),""))</f>
        <v/>
      </c>
      <c r="S2071">
        <f>IF($E2071=1,"NP","")&amp;IF($G2071=1,"+MOV","")&amp;IF($I2071=1,"+CS","")&amp;IF($K2071=1,"+WB","")</f>
        <v/>
      </c>
      <c r="T2071">
        <f>$E2071+$G2071+$I2071+$K2071</f>
        <v/>
      </c>
    </row>
    <row r="2072">
      <c r="A2072" t="inlineStr">
        <is>
          <t>335338500000</t>
        </is>
      </c>
      <c r="B2072" t="inlineStr">
        <is>
          <t>33533850</t>
        </is>
      </c>
      <c r="C2072" t="inlineStr">
        <is>
          <t>DISTRIBUIDORA PUERTO LIBRE SA</t>
        </is>
      </c>
      <c r="D2072" t="inlineStr">
        <is>
          <t>DISTRIBUIDORAPUERTOLIBRESA</t>
        </is>
      </c>
      <c r="E2072">
        <f>IF(COUNTIFS(Registros!$A$2:$A$6000,"NP",Registros!$B$2:$B$6000,$A2072)&gt;0,1,0)</f>
        <v/>
      </c>
      <c r="F2072">
        <f>IF($E2072=1,SUMIFS(Registros!$F$2:$F$6000,Registros!$A$2:$A$6000,"NP",Registros!$B$2:$B$6000,$A2072),0)</f>
        <v/>
      </c>
      <c r="G2072">
        <f>IF(COUNTIFS(Registros!$A$2:$A$6000,"MOV",Registros!$B$2:$B$6000,$A2072)&gt;0,1,0)</f>
        <v/>
      </c>
      <c r="H2072">
        <f>IF($G2072=1,SUMIFS(Registros!$F$2:$F$6000,Registros!$A$2:$A$6000,"MOV",Registros!$B$2:$B$6000,$A2072),0)</f>
        <v/>
      </c>
      <c r="I2072">
        <f>IF(COUNTIFS(Registros!$A$2:$A$6000,"CS",Registros!$B$2:$B$6000,$A2072)&gt;0,1,0)</f>
        <v/>
      </c>
      <c r="J2072">
        <f>IF($I2072=1,SUMIFS(Registros!$I$2:$I$6000,Registros!$A$2:$A$6000,"CS",Registros!$B$2:$B$6000,$A2072),0)</f>
        <v/>
      </c>
      <c r="K2072">
        <f>IF(COUNTIFS(Winback!$K$2:$K$300,$D2072)&gt;0,1,0)</f>
        <v/>
      </c>
      <c r="L2072">
        <f>IF(AND($K2072=1,LEFT($A2072,3)="WB-"),SUMIFS(Winback!$D$2:$D$300,Winback!$K$2:$K$300,$D2072),0)</f>
        <v/>
      </c>
      <c r="M2072">
        <f>IF(OR($E2072=1,$G2072=1,SUMIFS(Registros!$J$2:$J$6000,Registros!$B$2:$B$6000,$A2072)&gt;0),1,0)</f>
        <v/>
      </c>
      <c r="N2072">
        <f>IF($J2072&gt;0,1,IF(COUNTIFS(Registros!$A$2:$A$6000,"CS",Registros!$B$2:$B$6000,$A2072,Registros!$K$2:$K$6000,"&lt;&gt;")&gt;0,1,0))</f>
        <v/>
      </c>
      <c r="O2072">
        <f>IF(AND($K2072=1,$E2072=0,$G2072=0,$I2072=0),"WINBACK",IF(AND($M2072=1,$N2072&gt;0),"CONVERGENTE",IF($M2072=1,"SOLO MÓVIL",IF($N2072&gt;0,"SOLO FIJO / INTERNET","SIN SERVICIOS"))))</f>
        <v/>
      </c>
      <c r="P2072">
        <f>IF($O2072="WINBACK","Recuperar (winback)",IF($O2072="CONVERGENTE","Upgrade / más líneas",IF($O2072="SOLO MÓVIL","Ofrecer fijo + internet (FLBBTV)",IF($O2072="SOLO FIJO / INTERNET","Ofrecer línea móvil Nextphone","Oferta completa (móvil + fijo + internet)"))))</f>
        <v/>
      </c>
      <c r="Q2072">
        <f>$F2072+$H2072+$L2072</f>
        <v/>
      </c>
      <c r="R2072">
        <f>IFERROR(VLOOKUP($A2072,Registros!$B$2:$G$6000,6,0),IFERROR(VLOOKUP($D2072,Winback!$B$2:$C$300,2,0),""))</f>
        <v/>
      </c>
      <c r="S2072">
        <f>IF($E2072=1,"NP","")&amp;IF($G2072=1,"+MOV","")&amp;IF($I2072=1,"+CS","")&amp;IF($K2072=1,"+WB","")</f>
        <v/>
      </c>
      <c r="T2072">
        <f>$E2072+$G2072+$I2072+$K2072</f>
        <v/>
      </c>
    </row>
    <row r="2073">
      <c r="A2073" t="inlineStr">
        <is>
          <t>335338270000</t>
        </is>
      </c>
      <c r="B2073" t="inlineStr">
        <is>
          <t>33533827</t>
        </is>
      </c>
      <c r="C2073" t="inlineStr">
        <is>
          <t>BLUE JANITORIAL SERVICES, S.A.</t>
        </is>
      </c>
      <c r="D2073" t="inlineStr">
        <is>
          <t>BLUEJANITORIALSERVICESSA</t>
        </is>
      </c>
      <c r="E2073">
        <f>IF(COUNTIFS(Registros!$A$2:$A$6000,"NP",Registros!$B$2:$B$6000,$A2073)&gt;0,1,0)</f>
        <v/>
      </c>
      <c r="F2073">
        <f>IF($E2073=1,SUMIFS(Registros!$F$2:$F$6000,Registros!$A$2:$A$6000,"NP",Registros!$B$2:$B$6000,$A2073),0)</f>
        <v/>
      </c>
      <c r="G2073">
        <f>IF(COUNTIFS(Registros!$A$2:$A$6000,"MOV",Registros!$B$2:$B$6000,$A2073)&gt;0,1,0)</f>
        <v/>
      </c>
      <c r="H2073">
        <f>IF($G2073=1,SUMIFS(Registros!$F$2:$F$6000,Registros!$A$2:$A$6000,"MOV",Registros!$B$2:$B$6000,$A2073),0)</f>
        <v/>
      </c>
      <c r="I2073">
        <f>IF(COUNTIFS(Registros!$A$2:$A$6000,"CS",Registros!$B$2:$B$6000,$A2073)&gt;0,1,0)</f>
        <v/>
      </c>
      <c r="J2073">
        <f>IF($I2073=1,SUMIFS(Registros!$I$2:$I$6000,Registros!$A$2:$A$6000,"CS",Registros!$B$2:$B$6000,$A2073),0)</f>
        <v/>
      </c>
      <c r="K2073">
        <f>IF(COUNTIFS(Winback!$K$2:$K$300,$D2073)&gt;0,1,0)</f>
        <v/>
      </c>
      <c r="L2073">
        <f>IF(AND($K2073=1,LEFT($A2073,3)="WB-"),SUMIFS(Winback!$D$2:$D$300,Winback!$K$2:$K$300,$D2073),0)</f>
        <v/>
      </c>
      <c r="M2073">
        <f>IF(OR($E2073=1,$G2073=1,SUMIFS(Registros!$J$2:$J$6000,Registros!$B$2:$B$6000,$A2073)&gt;0),1,0)</f>
        <v/>
      </c>
      <c r="N2073">
        <f>IF($J2073&gt;0,1,IF(COUNTIFS(Registros!$A$2:$A$6000,"CS",Registros!$B$2:$B$6000,$A2073,Registros!$K$2:$K$6000,"&lt;&gt;")&gt;0,1,0))</f>
        <v/>
      </c>
      <c r="O2073">
        <f>IF(AND($K2073=1,$E2073=0,$G2073=0,$I2073=0),"WINBACK",IF(AND($M2073=1,$N2073&gt;0),"CONVERGENTE",IF($M2073=1,"SOLO MÓVIL",IF($N2073&gt;0,"SOLO FIJO / INTERNET","SIN SERVICIOS"))))</f>
        <v/>
      </c>
      <c r="P2073">
        <f>IF($O2073="WINBACK","Recuperar (winback)",IF($O2073="CONVERGENTE","Upgrade / más líneas",IF($O2073="SOLO MÓVIL","Ofrecer fijo + internet (FLBBTV)",IF($O2073="SOLO FIJO / INTERNET","Ofrecer línea móvil Nextphone","Oferta completa (móvil + fijo + internet)"))))</f>
        <v/>
      </c>
      <c r="Q2073">
        <f>$F2073+$H2073+$L2073</f>
        <v/>
      </c>
      <c r="R2073">
        <f>IFERROR(VLOOKUP($A2073,Registros!$B$2:$G$6000,6,0),IFERROR(VLOOKUP($D2073,Winback!$B$2:$C$300,2,0),""))</f>
        <v/>
      </c>
      <c r="S2073">
        <f>IF($E2073=1,"NP","")&amp;IF($G2073=1,"+MOV","")&amp;IF($I2073=1,"+CS","")&amp;IF($K2073=1,"+WB","")</f>
        <v/>
      </c>
      <c r="T2073">
        <f>$E2073+$G2073+$I2073+$K2073</f>
        <v/>
      </c>
    </row>
    <row r="2074">
      <c r="A2074" t="inlineStr">
        <is>
          <t>323235570100</t>
        </is>
      </c>
      <c r="B2074" t="inlineStr">
        <is>
          <t>32323557</t>
        </is>
      </c>
      <c r="C2074" t="inlineStr">
        <is>
          <t>ORTIZ SEGOVIA, S.A. ORTIZ SEGOVIA</t>
        </is>
      </c>
      <c r="D2074" t="inlineStr">
        <is>
          <t>ORTIZSEGOVIASAORTIZSEGOVIA</t>
        </is>
      </c>
      <c r="E2074">
        <f>IF(COUNTIFS(Registros!$A$2:$A$6000,"NP",Registros!$B$2:$B$6000,$A2074)&gt;0,1,0)</f>
        <v/>
      </c>
      <c r="F2074">
        <f>IF($E2074=1,SUMIFS(Registros!$F$2:$F$6000,Registros!$A$2:$A$6000,"NP",Registros!$B$2:$B$6000,$A2074),0)</f>
        <v/>
      </c>
      <c r="G2074">
        <f>IF(COUNTIFS(Registros!$A$2:$A$6000,"MOV",Registros!$B$2:$B$6000,$A2074)&gt;0,1,0)</f>
        <v/>
      </c>
      <c r="H2074">
        <f>IF($G2074=1,SUMIFS(Registros!$F$2:$F$6000,Registros!$A$2:$A$6000,"MOV",Registros!$B$2:$B$6000,$A2074),0)</f>
        <v/>
      </c>
      <c r="I2074">
        <f>IF(COUNTIFS(Registros!$A$2:$A$6000,"CS",Registros!$B$2:$B$6000,$A2074)&gt;0,1,0)</f>
        <v/>
      </c>
      <c r="J2074">
        <f>IF($I2074=1,SUMIFS(Registros!$I$2:$I$6000,Registros!$A$2:$A$6000,"CS",Registros!$B$2:$B$6000,$A2074),0)</f>
        <v/>
      </c>
      <c r="K2074">
        <f>IF(COUNTIFS(Winback!$K$2:$K$300,$D2074)&gt;0,1,0)</f>
        <v/>
      </c>
      <c r="L2074">
        <f>IF(AND($K2074=1,LEFT($A2074,3)="WB-"),SUMIFS(Winback!$D$2:$D$300,Winback!$K$2:$K$300,$D2074),0)</f>
        <v/>
      </c>
      <c r="M2074">
        <f>IF(OR($E2074=1,$G2074=1,SUMIFS(Registros!$J$2:$J$6000,Registros!$B$2:$B$6000,$A2074)&gt;0),1,0)</f>
        <v/>
      </c>
      <c r="N2074">
        <f>IF($J2074&gt;0,1,IF(COUNTIFS(Registros!$A$2:$A$6000,"CS",Registros!$B$2:$B$6000,$A2074,Registros!$K$2:$K$6000,"&lt;&gt;")&gt;0,1,0))</f>
        <v/>
      </c>
      <c r="O2074">
        <f>IF(AND($K2074=1,$E2074=0,$G2074=0,$I2074=0),"WINBACK",IF(AND($M2074=1,$N2074&gt;0),"CONVERGENTE",IF($M2074=1,"SOLO MÓVIL",IF($N2074&gt;0,"SOLO FIJO / INTERNET","SIN SERVICIOS"))))</f>
        <v/>
      </c>
      <c r="P2074">
        <f>IF($O2074="WINBACK","Recuperar (winback)",IF($O2074="CONVERGENTE","Upgrade / más líneas",IF($O2074="SOLO MÓVIL","Ofrecer fijo + internet (FLBBTV)",IF($O2074="SOLO FIJO / INTERNET","Ofrecer línea móvil Nextphone","Oferta completa (móvil + fijo + internet)"))))</f>
        <v/>
      </c>
      <c r="Q2074">
        <f>$F2074+$H2074+$L2074</f>
        <v/>
      </c>
      <c r="R2074">
        <f>IFERROR(VLOOKUP($A2074,Registros!$B$2:$G$6000,6,0),IFERROR(VLOOKUP($D2074,Winback!$B$2:$C$300,2,0),""))</f>
        <v/>
      </c>
      <c r="S2074">
        <f>IF($E2074=1,"NP","")&amp;IF($G2074=1,"+MOV","")&amp;IF($I2074=1,"+CS","")&amp;IF($K2074=1,"+WB","")</f>
        <v/>
      </c>
      <c r="T2074">
        <f>$E2074+$G2074+$I2074+$K2074</f>
        <v/>
      </c>
    </row>
    <row r="2075">
      <c r="A2075" t="inlineStr">
        <is>
          <t>321328820100</t>
        </is>
      </c>
      <c r="B2075" t="inlineStr">
        <is>
          <t>32132882</t>
        </is>
      </c>
      <c r="C2075" t="inlineStr">
        <is>
          <t>Soto y Gomez, S.A.</t>
        </is>
      </c>
      <c r="D2075" t="inlineStr">
        <is>
          <t>SOTOYGOMEZSA</t>
        </is>
      </c>
      <c r="E2075">
        <f>IF(COUNTIFS(Registros!$A$2:$A$6000,"NP",Registros!$B$2:$B$6000,$A2075)&gt;0,1,0)</f>
        <v/>
      </c>
      <c r="F2075">
        <f>IF($E2075=1,SUMIFS(Registros!$F$2:$F$6000,Registros!$A$2:$A$6000,"NP",Registros!$B$2:$B$6000,$A2075),0)</f>
        <v/>
      </c>
      <c r="G2075">
        <f>IF(COUNTIFS(Registros!$A$2:$A$6000,"MOV",Registros!$B$2:$B$6000,$A2075)&gt;0,1,0)</f>
        <v/>
      </c>
      <c r="H2075">
        <f>IF($G2075=1,SUMIFS(Registros!$F$2:$F$6000,Registros!$A$2:$A$6000,"MOV",Registros!$B$2:$B$6000,$A2075),0)</f>
        <v/>
      </c>
      <c r="I2075">
        <f>IF(COUNTIFS(Registros!$A$2:$A$6000,"CS",Registros!$B$2:$B$6000,$A2075)&gt;0,1,0)</f>
        <v/>
      </c>
      <c r="J2075">
        <f>IF($I2075=1,SUMIFS(Registros!$I$2:$I$6000,Registros!$A$2:$A$6000,"CS",Registros!$B$2:$B$6000,$A2075),0)</f>
        <v/>
      </c>
      <c r="K2075">
        <f>IF(COUNTIFS(Winback!$K$2:$K$300,$D2075)&gt;0,1,0)</f>
        <v/>
      </c>
      <c r="L2075">
        <f>IF(AND($K2075=1,LEFT($A2075,3)="WB-"),SUMIFS(Winback!$D$2:$D$300,Winback!$K$2:$K$300,$D2075),0)</f>
        <v/>
      </c>
      <c r="M2075">
        <f>IF(OR($E2075=1,$G2075=1,SUMIFS(Registros!$J$2:$J$6000,Registros!$B$2:$B$6000,$A2075)&gt;0),1,0)</f>
        <v/>
      </c>
      <c r="N2075">
        <f>IF($J2075&gt;0,1,IF(COUNTIFS(Registros!$A$2:$A$6000,"CS",Registros!$B$2:$B$6000,$A2075,Registros!$K$2:$K$6000,"&lt;&gt;")&gt;0,1,0))</f>
        <v/>
      </c>
      <c r="O2075">
        <f>IF(AND($K2075=1,$E2075=0,$G2075=0,$I2075=0),"WINBACK",IF(AND($M2075=1,$N2075&gt;0),"CONVERGENTE",IF($M2075=1,"SOLO MÓVIL",IF($N2075&gt;0,"SOLO FIJO / INTERNET","SIN SERVICIOS"))))</f>
        <v/>
      </c>
      <c r="P2075">
        <f>IF($O2075="WINBACK","Recuperar (winback)",IF($O2075="CONVERGENTE","Upgrade / más líneas",IF($O2075="SOLO MÓVIL","Ofrecer fijo + internet (FLBBTV)",IF($O2075="SOLO FIJO / INTERNET","Ofrecer línea móvil Nextphone","Oferta completa (móvil + fijo + internet)"))))</f>
        <v/>
      </c>
      <c r="Q2075">
        <f>$F2075+$H2075+$L2075</f>
        <v/>
      </c>
      <c r="R2075">
        <f>IFERROR(VLOOKUP($A2075,Registros!$B$2:$G$6000,6,0),IFERROR(VLOOKUP($D2075,Winback!$B$2:$C$300,2,0),""))</f>
        <v/>
      </c>
      <c r="S2075">
        <f>IF($E2075=1,"NP","")&amp;IF($G2075=1,"+MOV","")&amp;IF($I2075=1,"+CS","")&amp;IF($K2075=1,"+WB","")</f>
        <v/>
      </c>
      <c r="T2075">
        <f>$E2075+$G2075+$I2075+$K2075</f>
        <v/>
      </c>
    </row>
    <row r="2076">
      <c r="A2076" t="inlineStr">
        <is>
          <t>321460880000</t>
        </is>
      </c>
      <c r="B2076" t="inlineStr">
        <is>
          <t>32146088</t>
        </is>
      </c>
      <c r="C2076" t="inlineStr">
        <is>
          <t>HOTELERIA DOMINGUEZ</t>
        </is>
      </c>
      <c r="D2076" t="inlineStr">
        <is>
          <t>HOTELERIADOMINGUEZ</t>
        </is>
      </c>
      <c r="E2076">
        <f>IF(COUNTIFS(Registros!$A$2:$A$6000,"NP",Registros!$B$2:$B$6000,$A2076)&gt;0,1,0)</f>
        <v/>
      </c>
      <c r="F2076">
        <f>IF($E2076=1,SUMIFS(Registros!$F$2:$F$6000,Registros!$A$2:$A$6000,"NP",Registros!$B$2:$B$6000,$A2076),0)</f>
        <v/>
      </c>
      <c r="G2076">
        <f>IF(COUNTIFS(Registros!$A$2:$A$6000,"MOV",Registros!$B$2:$B$6000,$A2076)&gt;0,1,0)</f>
        <v/>
      </c>
      <c r="H2076">
        <f>IF($G2076=1,SUMIFS(Registros!$F$2:$F$6000,Registros!$A$2:$A$6000,"MOV",Registros!$B$2:$B$6000,$A2076),0)</f>
        <v/>
      </c>
      <c r="I2076">
        <f>IF(COUNTIFS(Registros!$A$2:$A$6000,"CS",Registros!$B$2:$B$6000,$A2076)&gt;0,1,0)</f>
        <v/>
      </c>
      <c r="J2076">
        <f>IF($I2076=1,SUMIFS(Registros!$I$2:$I$6000,Registros!$A$2:$A$6000,"CS",Registros!$B$2:$B$6000,$A2076),0)</f>
        <v/>
      </c>
      <c r="K2076">
        <f>IF(COUNTIFS(Winback!$K$2:$K$300,$D2076)&gt;0,1,0)</f>
        <v/>
      </c>
      <c r="L2076">
        <f>IF(AND($K2076=1,LEFT($A2076,3)="WB-"),SUMIFS(Winback!$D$2:$D$300,Winback!$K$2:$K$300,$D2076),0)</f>
        <v/>
      </c>
      <c r="M2076">
        <f>IF(OR($E2076=1,$G2076=1,SUMIFS(Registros!$J$2:$J$6000,Registros!$B$2:$B$6000,$A2076)&gt;0),1,0)</f>
        <v/>
      </c>
      <c r="N2076">
        <f>IF($J2076&gt;0,1,IF(COUNTIFS(Registros!$A$2:$A$6000,"CS",Registros!$B$2:$B$6000,$A2076,Registros!$K$2:$K$6000,"&lt;&gt;")&gt;0,1,0))</f>
        <v/>
      </c>
      <c r="O2076">
        <f>IF(AND($K2076=1,$E2076=0,$G2076=0,$I2076=0),"WINBACK",IF(AND($M2076=1,$N2076&gt;0),"CONVERGENTE",IF($M2076=1,"SOLO MÓVIL",IF($N2076&gt;0,"SOLO FIJO / INTERNET","SIN SERVICIOS"))))</f>
        <v/>
      </c>
      <c r="P2076">
        <f>IF($O2076="WINBACK","Recuperar (winback)",IF($O2076="CONVERGENTE","Upgrade / más líneas",IF($O2076="SOLO MÓVIL","Ofrecer fijo + internet (FLBBTV)",IF($O2076="SOLO FIJO / INTERNET","Ofrecer línea móvil Nextphone","Oferta completa (móvil + fijo + internet)"))))</f>
        <v/>
      </c>
      <c r="Q2076">
        <f>$F2076+$H2076+$L2076</f>
        <v/>
      </c>
      <c r="R2076">
        <f>IFERROR(VLOOKUP($A2076,Registros!$B$2:$G$6000,6,0),IFERROR(VLOOKUP($D2076,Winback!$B$2:$C$300,2,0),""))</f>
        <v/>
      </c>
      <c r="S2076">
        <f>IF($E2076=1,"NP","")&amp;IF($G2076=1,"+MOV","")&amp;IF($I2076=1,"+CS","")&amp;IF($K2076=1,"+WB","")</f>
        <v/>
      </c>
      <c r="T2076">
        <f>$E2076+$G2076+$I2076+$K2076</f>
        <v/>
      </c>
    </row>
    <row r="2077">
      <c r="A2077" t="inlineStr">
        <is>
          <t>339264130000</t>
        </is>
      </c>
      <c r="B2077" t="inlineStr">
        <is>
          <t>33926413</t>
        </is>
      </c>
      <c r="C2077" t="inlineStr">
        <is>
          <t>IMACASA PANAMA</t>
        </is>
      </c>
      <c r="D2077" t="inlineStr">
        <is>
          <t>IMACASAPANAMA</t>
        </is>
      </c>
      <c r="E2077">
        <f>IF(COUNTIFS(Registros!$A$2:$A$6000,"NP",Registros!$B$2:$B$6000,$A2077)&gt;0,1,0)</f>
        <v/>
      </c>
      <c r="F2077">
        <f>IF($E2077=1,SUMIFS(Registros!$F$2:$F$6000,Registros!$A$2:$A$6000,"NP",Registros!$B$2:$B$6000,$A2077),0)</f>
        <v/>
      </c>
      <c r="G2077">
        <f>IF(COUNTIFS(Registros!$A$2:$A$6000,"MOV",Registros!$B$2:$B$6000,$A2077)&gt;0,1,0)</f>
        <v/>
      </c>
      <c r="H2077">
        <f>IF($G2077=1,SUMIFS(Registros!$F$2:$F$6000,Registros!$A$2:$A$6000,"MOV",Registros!$B$2:$B$6000,$A2077),0)</f>
        <v/>
      </c>
      <c r="I2077">
        <f>IF(COUNTIFS(Registros!$A$2:$A$6000,"CS",Registros!$B$2:$B$6000,$A2077)&gt;0,1,0)</f>
        <v/>
      </c>
      <c r="J2077">
        <f>IF($I2077=1,SUMIFS(Registros!$I$2:$I$6000,Registros!$A$2:$A$6000,"CS",Registros!$B$2:$B$6000,$A2077),0)</f>
        <v/>
      </c>
      <c r="K2077">
        <f>IF(COUNTIFS(Winback!$K$2:$K$300,$D2077)&gt;0,1,0)</f>
        <v/>
      </c>
      <c r="L2077">
        <f>IF(AND($K2077=1,LEFT($A2077,3)="WB-"),SUMIFS(Winback!$D$2:$D$300,Winback!$K$2:$K$300,$D2077),0)</f>
        <v/>
      </c>
      <c r="M2077">
        <f>IF(OR($E2077=1,$G2077=1,SUMIFS(Registros!$J$2:$J$6000,Registros!$B$2:$B$6000,$A2077)&gt;0),1,0)</f>
        <v/>
      </c>
      <c r="N2077">
        <f>IF($J2077&gt;0,1,IF(COUNTIFS(Registros!$A$2:$A$6000,"CS",Registros!$B$2:$B$6000,$A2077,Registros!$K$2:$K$6000,"&lt;&gt;")&gt;0,1,0))</f>
        <v/>
      </c>
      <c r="O2077">
        <f>IF(AND($K2077=1,$E2077=0,$G2077=0,$I2077=0),"WINBACK",IF(AND($M2077=1,$N2077&gt;0),"CONVERGENTE",IF($M2077=1,"SOLO MÓVIL",IF($N2077&gt;0,"SOLO FIJO / INTERNET","SIN SERVICIOS"))))</f>
        <v/>
      </c>
      <c r="P2077">
        <f>IF($O2077="WINBACK","Recuperar (winback)",IF($O2077="CONVERGENTE","Upgrade / más líneas",IF($O2077="SOLO MÓVIL","Ofrecer fijo + internet (FLBBTV)",IF($O2077="SOLO FIJO / INTERNET","Ofrecer línea móvil Nextphone","Oferta completa (móvil + fijo + internet)"))))</f>
        <v/>
      </c>
      <c r="Q2077">
        <f>$F2077+$H2077+$L2077</f>
        <v/>
      </c>
      <c r="R2077">
        <f>IFERROR(VLOOKUP($A2077,Registros!$B$2:$G$6000,6,0),IFERROR(VLOOKUP($D2077,Winback!$B$2:$C$300,2,0),""))</f>
        <v/>
      </c>
      <c r="S2077">
        <f>IF($E2077=1,"NP","")&amp;IF($G2077=1,"+MOV","")&amp;IF($I2077=1,"+CS","")&amp;IF($K2077=1,"+WB","")</f>
        <v/>
      </c>
      <c r="T2077">
        <f>$E2077+$G2077+$I2077+$K2077</f>
        <v/>
      </c>
    </row>
    <row r="2078">
      <c r="A2078" t="inlineStr">
        <is>
          <t>321723660100</t>
        </is>
      </c>
      <c r="B2078" t="inlineStr">
        <is>
          <t>32172366</t>
        </is>
      </c>
      <c r="C2078" t="inlineStr">
        <is>
          <t>G.M. Auto Sale, S.A</t>
        </is>
      </c>
      <c r="D2078" t="inlineStr">
        <is>
          <t>GMAUTOSALESA</t>
        </is>
      </c>
      <c r="E2078">
        <f>IF(COUNTIFS(Registros!$A$2:$A$6000,"NP",Registros!$B$2:$B$6000,$A2078)&gt;0,1,0)</f>
        <v/>
      </c>
      <c r="F2078">
        <f>IF($E2078=1,SUMIFS(Registros!$F$2:$F$6000,Registros!$A$2:$A$6000,"NP",Registros!$B$2:$B$6000,$A2078),0)</f>
        <v/>
      </c>
      <c r="G2078">
        <f>IF(COUNTIFS(Registros!$A$2:$A$6000,"MOV",Registros!$B$2:$B$6000,$A2078)&gt;0,1,0)</f>
        <v/>
      </c>
      <c r="H2078">
        <f>IF($G2078=1,SUMIFS(Registros!$F$2:$F$6000,Registros!$A$2:$A$6000,"MOV",Registros!$B$2:$B$6000,$A2078),0)</f>
        <v/>
      </c>
      <c r="I2078">
        <f>IF(COUNTIFS(Registros!$A$2:$A$6000,"CS",Registros!$B$2:$B$6000,$A2078)&gt;0,1,0)</f>
        <v/>
      </c>
      <c r="J2078">
        <f>IF($I2078=1,SUMIFS(Registros!$I$2:$I$6000,Registros!$A$2:$A$6000,"CS",Registros!$B$2:$B$6000,$A2078),0)</f>
        <v/>
      </c>
      <c r="K2078">
        <f>IF(COUNTIFS(Winback!$K$2:$K$300,$D2078)&gt;0,1,0)</f>
        <v/>
      </c>
      <c r="L2078">
        <f>IF(AND($K2078=1,LEFT($A2078,3)="WB-"),SUMIFS(Winback!$D$2:$D$300,Winback!$K$2:$K$300,$D2078),0)</f>
        <v/>
      </c>
      <c r="M2078">
        <f>IF(OR($E2078=1,$G2078=1,SUMIFS(Registros!$J$2:$J$6000,Registros!$B$2:$B$6000,$A2078)&gt;0),1,0)</f>
        <v/>
      </c>
      <c r="N2078">
        <f>IF($J2078&gt;0,1,IF(COUNTIFS(Registros!$A$2:$A$6000,"CS",Registros!$B$2:$B$6000,$A2078,Registros!$K$2:$K$6000,"&lt;&gt;")&gt;0,1,0))</f>
        <v/>
      </c>
      <c r="O2078">
        <f>IF(AND($K2078=1,$E2078=0,$G2078=0,$I2078=0),"WINBACK",IF(AND($M2078=1,$N2078&gt;0),"CONVERGENTE",IF($M2078=1,"SOLO MÓVIL",IF($N2078&gt;0,"SOLO FIJO / INTERNET","SIN SERVICIOS"))))</f>
        <v/>
      </c>
      <c r="P2078">
        <f>IF($O2078="WINBACK","Recuperar (winback)",IF($O2078="CONVERGENTE","Upgrade / más líneas",IF($O2078="SOLO MÓVIL","Ofrecer fijo + internet (FLBBTV)",IF($O2078="SOLO FIJO / INTERNET","Ofrecer línea móvil Nextphone","Oferta completa (móvil + fijo + internet)"))))</f>
        <v/>
      </c>
      <c r="Q2078">
        <f>$F2078+$H2078+$L2078</f>
        <v/>
      </c>
      <c r="R2078">
        <f>IFERROR(VLOOKUP($A2078,Registros!$B$2:$G$6000,6,0),IFERROR(VLOOKUP($D2078,Winback!$B$2:$C$300,2,0),""))</f>
        <v/>
      </c>
      <c r="S2078">
        <f>IF($E2078=1,"NP","")&amp;IF($G2078=1,"+MOV","")&amp;IF($I2078=1,"+CS","")&amp;IF($K2078=1,"+WB","")</f>
        <v/>
      </c>
      <c r="T2078">
        <f>$E2078+$G2078+$I2078+$K2078</f>
        <v/>
      </c>
    </row>
    <row r="2079">
      <c r="A2079" t="inlineStr">
        <is>
          <t>324229430000</t>
        </is>
      </c>
      <c r="B2079" t="inlineStr">
        <is>
          <t>32422943</t>
        </is>
      </c>
      <c r="C2079" t="inlineStr">
        <is>
          <t>ARCHIVOS EFIC</t>
        </is>
      </c>
      <c r="D2079" t="inlineStr">
        <is>
          <t>ARCHIVOSEFIC</t>
        </is>
      </c>
      <c r="E2079">
        <f>IF(COUNTIFS(Registros!$A$2:$A$6000,"NP",Registros!$B$2:$B$6000,$A2079)&gt;0,1,0)</f>
        <v/>
      </c>
      <c r="F2079">
        <f>IF($E2079=1,SUMIFS(Registros!$F$2:$F$6000,Registros!$A$2:$A$6000,"NP",Registros!$B$2:$B$6000,$A2079),0)</f>
        <v/>
      </c>
      <c r="G2079">
        <f>IF(COUNTIFS(Registros!$A$2:$A$6000,"MOV",Registros!$B$2:$B$6000,$A2079)&gt;0,1,0)</f>
        <v/>
      </c>
      <c r="H2079">
        <f>IF($G2079=1,SUMIFS(Registros!$F$2:$F$6000,Registros!$A$2:$A$6000,"MOV",Registros!$B$2:$B$6000,$A2079),0)</f>
        <v/>
      </c>
      <c r="I2079">
        <f>IF(COUNTIFS(Registros!$A$2:$A$6000,"CS",Registros!$B$2:$B$6000,$A2079)&gt;0,1,0)</f>
        <v/>
      </c>
      <c r="J2079">
        <f>IF($I2079=1,SUMIFS(Registros!$I$2:$I$6000,Registros!$A$2:$A$6000,"CS",Registros!$B$2:$B$6000,$A2079),0)</f>
        <v/>
      </c>
      <c r="K2079">
        <f>IF(COUNTIFS(Winback!$K$2:$K$300,$D2079)&gt;0,1,0)</f>
        <v/>
      </c>
      <c r="L2079">
        <f>IF(AND($K2079=1,LEFT($A2079,3)="WB-"),SUMIFS(Winback!$D$2:$D$300,Winback!$K$2:$K$300,$D2079),0)</f>
        <v/>
      </c>
      <c r="M2079">
        <f>IF(OR($E2079=1,$G2079=1,SUMIFS(Registros!$J$2:$J$6000,Registros!$B$2:$B$6000,$A2079)&gt;0),1,0)</f>
        <v/>
      </c>
      <c r="N2079">
        <f>IF($J2079&gt;0,1,IF(COUNTIFS(Registros!$A$2:$A$6000,"CS",Registros!$B$2:$B$6000,$A2079,Registros!$K$2:$K$6000,"&lt;&gt;")&gt;0,1,0))</f>
        <v/>
      </c>
      <c r="O2079">
        <f>IF(AND($K2079=1,$E2079=0,$G2079=0,$I2079=0),"WINBACK",IF(AND($M2079=1,$N2079&gt;0),"CONVERGENTE",IF($M2079=1,"SOLO MÓVIL",IF($N2079&gt;0,"SOLO FIJO / INTERNET","SIN SERVICIOS"))))</f>
        <v/>
      </c>
      <c r="P2079">
        <f>IF($O2079="WINBACK","Recuperar (winback)",IF($O2079="CONVERGENTE","Upgrade / más líneas",IF($O2079="SOLO MÓVIL","Ofrecer fijo + internet (FLBBTV)",IF($O2079="SOLO FIJO / INTERNET","Ofrecer línea móvil Nextphone","Oferta completa (móvil + fijo + internet)"))))</f>
        <v/>
      </c>
      <c r="Q2079">
        <f>$F2079+$H2079+$L2079</f>
        <v/>
      </c>
      <c r="R2079">
        <f>IFERROR(VLOOKUP($A2079,Registros!$B$2:$G$6000,6,0),IFERROR(VLOOKUP($D2079,Winback!$B$2:$C$300,2,0),""))</f>
        <v/>
      </c>
      <c r="S2079">
        <f>IF($E2079=1,"NP","")&amp;IF($G2079=1,"+MOV","")&amp;IF($I2079=1,"+CS","")&amp;IF($K2079=1,"+WB","")</f>
        <v/>
      </c>
      <c r="T2079">
        <f>$E2079+$G2079+$I2079+$K2079</f>
        <v/>
      </c>
    </row>
    <row r="2080">
      <c r="A2080" t="inlineStr">
        <is>
          <t>323545700000</t>
        </is>
      </c>
      <c r="B2080" t="inlineStr">
        <is>
          <t>32354570</t>
        </is>
      </c>
      <c r="C2080" t="inlineStr">
        <is>
          <t>INVERSIONES LIZER S.A.</t>
        </is>
      </c>
      <c r="D2080" t="inlineStr">
        <is>
          <t>INVERSIONESLIZERSA</t>
        </is>
      </c>
      <c r="E2080">
        <f>IF(COUNTIFS(Registros!$A$2:$A$6000,"NP",Registros!$B$2:$B$6000,$A2080)&gt;0,1,0)</f>
        <v/>
      </c>
      <c r="F2080">
        <f>IF($E2080=1,SUMIFS(Registros!$F$2:$F$6000,Registros!$A$2:$A$6000,"NP",Registros!$B$2:$B$6000,$A2080),0)</f>
        <v/>
      </c>
      <c r="G2080">
        <f>IF(COUNTIFS(Registros!$A$2:$A$6000,"MOV",Registros!$B$2:$B$6000,$A2080)&gt;0,1,0)</f>
        <v/>
      </c>
      <c r="H2080">
        <f>IF($G2080=1,SUMIFS(Registros!$F$2:$F$6000,Registros!$A$2:$A$6000,"MOV",Registros!$B$2:$B$6000,$A2080),0)</f>
        <v/>
      </c>
      <c r="I2080">
        <f>IF(COUNTIFS(Registros!$A$2:$A$6000,"CS",Registros!$B$2:$B$6000,$A2080)&gt;0,1,0)</f>
        <v/>
      </c>
      <c r="J2080">
        <f>IF($I2080=1,SUMIFS(Registros!$I$2:$I$6000,Registros!$A$2:$A$6000,"CS",Registros!$B$2:$B$6000,$A2080),0)</f>
        <v/>
      </c>
      <c r="K2080">
        <f>IF(COUNTIFS(Winback!$K$2:$K$300,$D2080)&gt;0,1,0)</f>
        <v/>
      </c>
      <c r="L2080">
        <f>IF(AND($K2080=1,LEFT($A2080,3)="WB-"),SUMIFS(Winback!$D$2:$D$300,Winback!$K$2:$K$300,$D2080),0)</f>
        <v/>
      </c>
      <c r="M2080">
        <f>IF(OR($E2080=1,$G2080=1,SUMIFS(Registros!$J$2:$J$6000,Registros!$B$2:$B$6000,$A2080)&gt;0),1,0)</f>
        <v/>
      </c>
      <c r="N2080">
        <f>IF($J2080&gt;0,1,IF(COUNTIFS(Registros!$A$2:$A$6000,"CS",Registros!$B$2:$B$6000,$A2080,Registros!$K$2:$K$6000,"&lt;&gt;")&gt;0,1,0))</f>
        <v/>
      </c>
      <c r="O2080">
        <f>IF(AND($K2080=1,$E2080=0,$G2080=0,$I2080=0),"WINBACK",IF(AND($M2080=1,$N2080&gt;0),"CONVERGENTE",IF($M2080=1,"SOLO MÓVIL",IF($N2080&gt;0,"SOLO FIJO / INTERNET","SIN SERVICIOS"))))</f>
        <v/>
      </c>
      <c r="P2080">
        <f>IF($O2080="WINBACK","Recuperar (winback)",IF($O2080="CONVERGENTE","Upgrade / más líneas",IF($O2080="SOLO MÓVIL","Ofrecer fijo + internet (FLBBTV)",IF($O2080="SOLO FIJO / INTERNET","Ofrecer línea móvil Nextphone","Oferta completa (móvil + fijo + internet)"))))</f>
        <v/>
      </c>
      <c r="Q2080">
        <f>$F2080+$H2080+$L2080</f>
        <v/>
      </c>
      <c r="R2080">
        <f>IFERROR(VLOOKUP($A2080,Registros!$B$2:$G$6000,6,0),IFERROR(VLOOKUP($D2080,Winback!$B$2:$C$300,2,0),""))</f>
        <v/>
      </c>
      <c r="S2080">
        <f>IF($E2080=1,"NP","")&amp;IF($G2080=1,"+MOV","")&amp;IF($I2080=1,"+CS","")&amp;IF($K2080=1,"+WB","")</f>
        <v/>
      </c>
      <c r="T2080">
        <f>$E2080+$G2080+$I2080+$K2080</f>
        <v/>
      </c>
    </row>
    <row r="2081">
      <c r="A2081" t="inlineStr">
        <is>
          <t>321173430000</t>
        </is>
      </c>
      <c r="B2081" t="inlineStr">
        <is>
          <t>32117343</t>
        </is>
      </c>
      <c r="C2081" t="inlineStr">
        <is>
          <t>DIOGENES LANDAU LISONDRO</t>
        </is>
      </c>
      <c r="D2081" t="inlineStr">
        <is>
          <t>DIOGENESLANDAULISONDRO</t>
        </is>
      </c>
      <c r="E2081">
        <f>IF(COUNTIFS(Registros!$A$2:$A$6000,"NP",Registros!$B$2:$B$6000,$A2081)&gt;0,1,0)</f>
        <v/>
      </c>
      <c r="F2081">
        <f>IF($E2081=1,SUMIFS(Registros!$F$2:$F$6000,Registros!$A$2:$A$6000,"NP",Registros!$B$2:$B$6000,$A2081),0)</f>
        <v/>
      </c>
      <c r="G2081">
        <f>IF(COUNTIFS(Registros!$A$2:$A$6000,"MOV",Registros!$B$2:$B$6000,$A2081)&gt;0,1,0)</f>
        <v/>
      </c>
      <c r="H2081">
        <f>IF($G2081=1,SUMIFS(Registros!$F$2:$F$6000,Registros!$A$2:$A$6000,"MOV",Registros!$B$2:$B$6000,$A2081),0)</f>
        <v/>
      </c>
      <c r="I2081">
        <f>IF(COUNTIFS(Registros!$A$2:$A$6000,"CS",Registros!$B$2:$B$6000,$A2081)&gt;0,1,0)</f>
        <v/>
      </c>
      <c r="J2081">
        <f>IF($I2081=1,SUMIFS(Registros!$I$2:$I$6000,Registros!$A$2:$A$6000,"CS",Registros!$B$2:$B$6000,$A2081),0)</f>
        <v/>
      </c>
      <c r="K2081">
        <f>IF(COUNTIFS(Winback!$K$2:$K$300,$D2081)&gt;0,1,0)</f>
        <v/>
      </c>
      <c r="L2081">
        <f>IF(AND($K2081=1,LEFT($A2081,3)="WB-"),SUMIFS(Winback!$D$2:$D$300,Winback!$K$2:$K$300,$D2081),0)</f>
        <v/>
      </c>
      <c r="M2081">
        <f>IF(OR($E2081=1,$G2081=1,SUMIFS(Registros!$J$2:$J$6000,Registros!$B$2:$B$6000,$A2081)&gt;0),1,0)</f>
        <v/>
      </c>
      <c r="N2081">
        <f>IF($J2081&gt;0,1,IF(COUNTIFS(Registros!$A$2:$A$6000,"CS",Registros!$B$2:$B$6000,$A2081,Registros!$K$2:$K$6000,"&lt;&gt;")&gt;0,1,0))</f>
        <v/>
      </c>
      <c r="O2081">
        <f>IF(AND($K2081=1,$E2081=0,$G2081=0,$I2081=0),"WINBACK",IF(AND($M2081=1,$N2081&gt;0),"CONVERGENTE",IF($M2081=1,"SOLO MÓVIL",IF($N2081&gt;0,"SOLO FIJO / INTERNET","SIN SERVICIOS"))))</f>
        <v/>
      </c>
      <c r="P2081">
        <f>IF($O2081="WINBACK","Recuperar (winback)",IF($O2081="CONVERGENTE","Upgrade / más líneas",IF($O2081="SOLO MÓVIL","Ofrecer fijo + internet (FLBBTV)",IF($O2081="SOLO FIJO / INTERNET","Ofrecer línea móvil Nextphone","Oferta completa (móvil + fijo + internet)"))))</f>
        <v/>
      </c>
      <c r="Q2081">
        <f>$F2081+$H2081+$L2081</f>
        <v/>
      </c>
      <c r="R2081">
        <f>IFERROR(VLOOKUP($A2081,Registros!$B$2:$G$6000,6,0),IFERROR(VLOOKUP($D2081,Winback!$B$2:$C$300,2,0),""))</f>
        <v/>
      </c>
      <c r="S2081">
        <f>IF($E2081=1,"NP","")&amp;IF($G2081=1,"+MOV","")&amp;IF($I2081=1,"+CS","")&amp;IF($K2081=1,"+WB","")</f>
        <v/>
      </c>
      <c r="T2081">
        <f>$E2081+$G2081+$I2081+$K2081</f>
        <v/>
      </c>
    </row>
    <row r="2082">
      <c r="A2082" t="inlineStr">
        <is>
          <t>322487180000</t>
        </is>
      </c>
      <c r="B2082" t="inlineStr">
        <is>
          <t>32248718</t>
        </is>
      </c>
      <c r="C2082" t="inlineStr">
        <is>
          <t>Constructora</t>
        </is>
      </c>
      <c r="D2082" t="inlineStr">
        <is>
          <t>CONSTRUCTORA</t>
        </is>
      </c>
      <c r="E2082">
        <f>IF(COUNTIFS(Registros!$A$2:$A$6000,"NP",Registros!$B$2:$B$6000,$A2082)&gt;0,1,0)</f>
        <v/>
      </c>
      <c r="F2082">
        <f>IF($E2082=1,SUMIFS(Registros!$F$2:$F$6000,Registros!$A$2:$A$6000,"NP",Registros!$B$2:$B$6000,$A2082),0)</f>
        <v/>
      </c>
      <c r="G2082">
        <f>IF(COUNTIFS(Registros!$A$2:$A$6000,"MOV",Registros!$B$2:$B$6000,$A2082)&gt;0,1,0)</f>
        <v/>
      </c>
      <c r="H2082">
        <f>IF($G2082=1,SUMIFS(Registros!$F$2:$F$6000,Registros!$A$2:$A$6000,"MOV",Registros!$B$2:$B$6000,$A2082),0)</f>
        <v/>
      </c>
      <c r="I2082">
        <f>IF(COUNTIFS(Registros!$A$2:$A$6000,"CS",Registros!$B$2:$B$6000,$A2082)&gt;0,1,0)</f>
        <v/>
      </c>
      <c r="J2082">
        <f>IF($I2082=1,SUMIFS(Registros!$I$2:$I$6000,Registros!$A$2:$A$6000,"CS",Registros!$B$2:$B$6000,$A2082),0)</f>
        <v/>
      </c>
      <c r="K2082">
        <f>IF(COUNTIFS(Winback!$K$2:$K$300,$D2082)&gt;0,1,0)</f>
        <v/>
      </c>
      <c r="L2082">
        <f>IF(AND($K2082=1,LEFT($A2082,3)="WB-"),SUMIFS(Winback!$D$2:$D$300,Winback!$K$2:$K$300,$D2082),0)</f>
        <v/>
      </c>
      <c r="M2082">
        <f>IF(OR($E2082=1,$G2082=1,SUMIFS(Registros!$J$2:$J$6000,Registros!$B$2:$B$6000,$A2082)&gt;0),1,0)</f>
        <v/>
      </c>
      <c r="N2082">
        <f>IF($J2082&gt;0,1,IF(COUNTIFS(Registros!$A$2:$A$6000,"CS",Registros!$B$2:$B$6000,$A2082,Registros!$K$2:$K$6000,"&lt;&gt;")&gt;0,1,0))</f>
        <v/>
      </c>
      <c r="O2082">
        <f>IF(AND($K2082=1,$E2082=0,$G2082=0,$I2082=0),"WINBACK",IF(AND($M2082=1,$N2082&gt;0),"CONVERGENTE",IF($M2082=1,"SOLO MÓVIL",IF($N2082&gt;0,"SOLO FIJO / INTERNET","SIN SERVICIOS"))))</f>
        <v/>
      </c>
      <c r="P2082">
        <f>IF($O2082="WINBACK","Recuperar (winback)",IF($O2082="CONVERGENTE","Upgrade / más líneas",IF($O2082="SOLO MÓVIL","Ofrecer fijo + internet (FLBBTV)",IF($O2082="SOLO FIJO / INTERNET","Ofrecer línea móvil Nextphone","Oferta completa (móvil + fijo + internet)"))))</f>
        <v/>
      </c>
      <c r="Q2082">
        <f>$F2082+$H2082+$L2082</f>
        <v/>
      </c>
      <c r="R2082">
        <f>IFERROR(VLOOKUP($A2082,Registros!$B$2:$G$6000,6,0),IFERROR(VLOOKUP($D2082,Winback!$B$2:$C$300,2,0),""))</f>
        <v/>
      </c>
      <c r="S2082">
        <f>IF($E2082=1,"NP","")&amp;IF($G2082=1,"+MOV","")&amp;IF($I2082=1,"+CS","")&amp;IF($K2082=1,"+WB","")</f>
        <v/>
      </c>
      <c r="T2082">
        <f>$E2082+$G2082+$I2082+$K2082</f>
        <v/>
      </c>
    </row>
    <row r="2083">
      <c r="A2083" t="inlineStr">
        <is>
          <t>341433180000</t>
        </is>
      </c>
      <c r="B2083" t="inlineStr">
        <is>
          <t>34143318</t>
        </is>
      </c>
      <c r="C2083" t="inlineStr">
        <is>
          <t>DENIA JARAMILLO SILVERA</t>
        </is>
      </c>
      <c r="D2083" t="inlineStr">
        <is>
          <t>DENIAJARAMILLOSILVERA</t>
        </is>
      </c>
      <c r="E2083">
        <f>IF(COUNTIFS(Registros!$A$2:$A$6000,"NP",Registros!$B$2:$B$6000,$A2083)&gt;0,1,0)</f>
        <v/>
      </c>
      <c r="F2083">
        <f>IF($E2083=1,SUMIFS(Registros!$F$2:$F$6000,Registros!$A$2:$A$6000,"NP",Registros!$B$2:$B$6000,$A2083),0)</f>
        <v/>
      </c>
      <c r="G2083">
        <f>IF(COUNTIFS(Registros!$A$2:$A$6000,"MOV",Registros!$B$2:$B$6000,$A2083)&gt;0,1,0)</f>
        <v/>
      </c>
      <c r="H2083">
        <f>IF($G2083=1,SUMIFS(Registros!$F$2:$F$6000,Registros!$A$2:$A$6000,"MOV",Registros!$B$2:$B$6000,$A2083),0)</f>
        <v/>
      </c>
      <c r="I2083">
        <f>IF(COUNTIFS(Registros!$A$2:$A$6000,"CS",Registros!$B$2:$B$6000,$A2083)&gt;0,1,0)</f>
        <v/>
      </c>
      <c r="J2083">
        <f>IF($I2083=1,SUMIFS(Registros!$I$2:$I$6000,Registros!$A$2:$A$6000,"CS",Registros!$B$2:$B$6000,$A2083),0)</f>
        <v/>
      </c>
      <c r="K2083">
        <f>IF(COUNTIFS(Winback!$K$2:$K$300,$D2083)&gt;0,1,0)</f>
        <v/>
      </c>
      <c r="L2083">
        <f>IF(AND($K2083=1,LEFT($A2083,3)="WB-"),SUMIFS(Winback!$D$2:$D$300,Winback!$K$2:$K$300,$D2083),0)</f>
        <v/>
      </c>
      <c r="M2083">
        <f>IF(OR($E2083=1,$G2083=1,SUMIFS(Registros!$J$2:$J$6000,Registros!$B$2:$B$6000,$A2083)&gt;0),1,0)</f>
        <v/>
      </c>
      <c r="N2083">
        <f>IF($J2083&gt;0,1,IF(COUNTIFS(Registros!$A$2:$A$6000,"CS",Registros!$B$2:$B$6000,$A2083,Registros!$K$2:$K$6000,"&lt;&gt;")&gt;0,1,0))</f>
        <v/>
      </c>
      <c r="O2083">
        <f>IF(AND($K2083=1,$E2083=0,$G2083=0,$I2083=0),"WINBACK",IF(AND($M2083=1,$N2083&gt;0),"CONVERGENTE",IF($M2083=1,"SOLO MÓVIL",IF($N2083&gt;0,"SOLO FIJO / INTERNET","SIN SERVICIOS"))))</f>
        <v/>
      </c>
      <c r="P2083">
        <f>IF($O2083="WINBACK","Recuperar (winback)",IF($O2083="CONVERGENTE","Upgrade / más líneas",IF($O2083="SOLO MÓVIL","Ofrecer fijo + internet (FLBBTV)",IF($O2083="SOLO FIJO / INTERNET","Ofrecer línea móvil Nextphone","Oferta completa (móvil + fijo + internet)"))))</f>
        <v/>
      </c>
      <c r="Q2083">
        <f>$F2083+$H2083+$L2083</f>
        <v/>
      </c>
      <c r="R2083">
        <f>IFERROR(VLOOKUP($A2083,Registros!$B$2:$G$6000,6,0),IFERROR(VLOOKUP($D2083,Winback!$B$2:$C$300,2,0),""))</f>
        <v/>
      </c>
      <c r="S2083">
        <f>IF($E2083=1,"NP","")&amp;IF($G2083=1,"+MOV","")&amp;IF($I2083=1,"+CS","")&amp;IF($K2083=1,"+WB","")</f>
        <v/>
      </c>
      <c r="T2083">
        <f>$E2083+$G2083+$I2083+$K2083</f>
        <v/>
      </c>
    </row>
    <row r="2084">
      <c r="A2084" t="inlineStr">
        <is>
          <t>352090100000</t>
        </is>
      </c>
      <c r="B2084" t="inlineStr">
        <is>
          <t>35209010</t>
        </is>
      </c>
      <c r="C2084" t="inlineStr">
        <is>
          <t>LELY LEZCANO</t>
        </is>
      </c>
      <c r="D2084" t="inlineStr">
        <is>
          <t>LELYLEZCANO</t>
        </is>
      </c>
      <c r="E2084">
        <f>IF(COUNTIFS(Registros!$A$2:$A$6000,"NP",Registros!$B$2:$B$6000,$A2084)&gt;0,1,0)</f>
        <v/>
      </c>
      <c r="F2084">
        <f>IF($E2084=1,SUMIFS(Registros!$F$2:$F$6000,Registros!$A$2:$A$6000,"NP",Registros!$B$2:$B$6000,$A2084),0)</f>
        <v/>
      </c>
      <c r="G2084">
        <f>IF(COUNTIFS(Registros!$A$2:$A$6000,"MOV",Registros!$B$2:$B$6000,$A2084)&gt;0,1,0)</f>
        <v/>
      </c>
      <c r="H2084">
        <f>IF($G2084=1,SUMIFS(Registros!$F$2:$F$6000,Registros!$A$2:$A$6000,"MOV",Registros!$B$2:$B$6000,$A2084),0)</f>
        <v/>
      </c>
      <c r="I2084">
        <f>IF(COUNTIFS(Registros!$A$2:$A$6000,"CS",Registros!$B$2:$B$6000,$A2084)&gt;0,1,0)</f>
        <v/>
      </c>
      <c r="J2084">
        <f>IF($I2084=1,SUMIFS(Registros!$I$2:$I$6000,Registros!$A$2:$A$6000,"CS",Registros!$B$2:$B$6000,$A2084),0)</f>
        <v/>
      </c>
      <c r="K2084">
        <f>IF(COUNTIFS(Winback!$K$2:$K$300,$D2084)&gt;0,1,0)</f>
        <v/>
      </c>
      <c r="L2084">
        <f>IF(AND($K2084=1,LEFT($A2084,3)="WB-"),SUMIFS(Winback!$D$2:$D$300,Winback!$K$2:$K$300,$D2084),0)</f>
        <v/>
      </c>
      <c r="M2084">
        <f>IF(OR($E2084=1,$G2084=1,SUMIFS(Registros!$J$2:$J$6000,Registros!$B$2:$B$6000,$A2084)&gt;0),1,0)</f>
        <v/>
      </c>
      <c r="N2084">
        <f>IF($J2084&gt;0,1,IF(COUNTIFS(Registros!$A$2:$A$6000,"CS",Registros!$B$2:$B$6000,$A2084,Registros!$K$2:$K$6000,"&lt;&gt;")&gt;0,1,0))</f>
        <v/>
      </c>
      <c r="O2084">
        <f>IF(AND($K2084=1,$E2084=0,$G2084=0,$I2084=0),"WINBACK",IF(AND($M2084=1,$N2084&gt;0),"CONVERGENTE",IF($M2084=1,"SOLO MÓVIL",IF($N2084&gt;0,"SOLO FIJO / INTERNET","SIN SERVICIOS"))))</f>
        <v/>
      </c>
      <c r="P2084">
        <f>IF($O2084="WINBACK","Recuperar (winback)",IF($O2084="CONVERGENTE","Upgrade / más líneas",IF($O2084="SOLO MÓVIL","Ofrecer fijo + internet (FLBBTV)",IF($O2084="SOLO FIJO / INTERNET","Ofrecer línea móvil Nextphone","Oferta completa (móvil + fijo + internet)"))))</f>
        <v/>
      </c>
      <c r="Q2084">
        <f>$F2084+$H2084+$L2084</f>
        <v/>
      </c>
      <c r="R2084">
        <f>IFERROR(VLOOKUP($A2084,Registros!$B$2:$G$6000,6,0),IFERROR(VLOOKUP($D2084,Winback!$B$2:$C$300,2,0),""))</f>
        <v/>
      </c>
      <c r="S2084">
        <f>IF($E2084=1,"NP","")&amp;IF($G2084=1,"+MOV","")&amp;IF($I2084=1,"+CS","")&amp;IF($K2084=1,"+WB","")</f>
        <v/>
      </c>
      <c r="T2084">
        <f>$E2084+$G2084+$I2084+$K2084</f>
        <v/>
      </c>
    </row>
    <row r="2085">
      <c r="A2085" t="inlineStr">
        <is>
          <t>328501480000</t>
        </is>
      </c>
      <c r="B2085" t="inlineStr">
        <is>
          <t>32850148</t>
        </is>
      </c>
      <c r="C2085" t="inlineStr">
        <is>
          <t>Yarleny Del Carmen Hiraldo Samudio</t>
        </is>
      </c>
      <c r="D2085" t="inlineStr">
        <is>
          <t>YARLENYDELCARMENHIRALDOSAMUDIO</t>
        </is>
      </c>
      <c r="E2085">
        <f>IF(COUNTIFS(Registros!$A$2:$A$6000,"NP",Registros!$B$2:$B$6000,$A2085)&gt;0,1,0)</f>
        <v/>
      </c>
      <c r="F2085">
        <f>IF($E2085=1,SUMIFS(Registros!$F$2:$F$6000,Registros!$A$2:$A$6000,"NP",Registros!$B$2:$B$6000,$A2085),0)</f>
        <v/>
      </c>
      <c r="G2085">
        <f>IF(COUNTIFS(Registros!$A$2:$A$6000,"MOV",Registros!$B$2:$B$6000,$A2085)&gt;0,1,0)</f>
        <v/>
      </c>
      <c r="H2085">
        <f>IF($G2085=1,SUMIFS(Registros!$F$2:$F$6000,Registros!$A$2:$A$6000,"MOV",Registros!$B$2:$B$6000,$A2085),0)</f>
        <v/>
      </c>
      <c r="I2085">
        <f>IF(COUNTIFS(Registros!$A$2:$A$6000,"CS",Registros!$B$2:$B$6000,$A2085)&gt;0,1,0)</f>
        <v/>
      </c>
      <c r="J2085">
        <f>IF($I2085=1,SUMIFS(Registros!$I$2:$I$6000,Registros!$A$2:$A$6000,"CS",Registros!$B$2:$B$6000,$A2085),0)</f>
        <v/>
      </c>
      <c r="K2085">
        <f>IF(COUNTIFS(Winback!$K$2:$K$300,$D2085)&gt;0,1,0)</f>
        <v/>
      </c>
      <c r="L2085">
        <f>IF(AND($K2085=1,LEFT($A2085,3)="WB-"),SUMIFS(Winback!$D$2:$D$300,Winback!$K$2:$K$300,$D2085),0)</f>
        <v/>
      </c>
      <c r="M2085">
        <f>IF(OR($E2085=1,$G2085=1,SUMIFS(Registros!$J$2:$J$6000,Registros!$B$2:$B$6000,$A2085)&gt;0),1,0)</f>
        <v/>
      </c>
      <c r="N2085">
        <f>IF($J2085&gt;0,1,IF(COUNTIFS(Registros!$A$2:$A$6000,"CS",Registros!$B$2:$B$6000,$A2085,Registros!$K$2:$K$6000,"&lt;&gt;")&gt;0,1,0))</f>
        <v/>
      </c>
      <c r="O2085">
        <f>IF(AND($K2085=1,$E2085=0,$G2085=0,$I2085=0),"WINBACK",IF(AND($M2085=1,$N2085&gt;0),"CONVERGENTE",IF($M2085=1,"SOLO MÓVIL",IF($N2085&gt;0,"SOLO FIJO / INTERNET","SIN SERVICIOS"))))</f>
        <v/>
      </c>
      <c r="P2085">
        <f>IF($O2085="WINBACK","Recuperar (winback)",IF($O2085="CONVERGENTE","Upgrade / más líneas",IF($O2085="SOLO MÓVIL","Ofrecer fijo + internet (FLBBTV)",IF($O2085="SOLO FIJO / INTERNET","Ofrecer línea móvil Nextphone","Oferta completa (móvil + fijo + internet)"))))</f>
        <v/>
      </c>
      <c r="Q2085">
        <f>$F2085+$H2085+$L2085</f>
        <v/>
      </c>
      <c r="R2085">
        <f>IFERROR(VLOOKUP($A2085,Registros!$B$2:$G$6000,6,0),IFERROR(VLOOKUP($D2085,Winback!$B$2:$C$300,2,0),""))</f>
        <v/>
      </c>
      <c r="S2085">
        <f>IF($E2085=1,"NP","")&amp;IF($G2085=1,"+MOV","")&amp;IF($I2085=1,"+CS","")&amp;IF($K2085=1,"+WB","")</f>
        <v/>
      </c>
      <c r="T2085">
        <f>$E2085+$G2085+$I2085+$K2085</f>
        <v/>
      </c>
    </row>
    <row r="2086">
      <c r="A2086" t="inlineStr">
        <is>
          <t>369003010000</t>
        </is>
      </c>
      <c r="B2086" t="inlineStr">
        <is>
          <t>36900301</t>
        </is>
      </c>
      <c r="C2086" t="inlineStr">
        <is>
          <t>ITZEL VALENZUELA</t>
        </is>
      </c>
      <c r="D2086" t="inlineStr">
        <is>
          <t>ITZELVALENZUELA</t>
        </is>
      </c>
      <c r="E2086">
        <f>IF(COUNTIFS(Registros!$A$2:$A$6000,"NP",Registros!$B$2:$B$6000,$A2086)&gt;0,1,0)</f>
        <v/>
      </c>
      <c r="F2086">
        <f>IF($E2086=1,SUMIFS(Registros!$F$2:$F$6000,Registros!$A$2:$A$6000,"NP",Registros!$B$2:$B$6000,$A2086),0)</f>
        <v/>
      </c>
      <c r="G2086">
        <f>IF(COUNTIFS(Registros!$A$2:$A$6000,"MOV",Registros!$B$2:$B$6000,$A2086)&gt;0,1,0)</f>
        <v/>
      </c>
      <c r="H2086">
        <f>IF($G2086=1,SUMIFS(Registros!$F$2:$F$6000,Registros!$A$2:$A$6000,"MOV",Registros!$B$2:$B$6000,$A2086),0)</f>
        <v/>
      </c>
      <c r="I2086">
        <f>IF(COUNTIFS(Registros!$A$2:$A$6000,"CS",Registros!$B$2:$B$6000,$A2086)&gt;0,1,0)</f>
        <v/>
      </c>
      <c r="J2086">
        <f>IF($I2086=1,SUMIFS(Registros!$I$2:$I$6000,Registros!$A$2:$A$6000,"CS",Registros!$B$2:$B$6000,$A2086),0)</f>
        <v/>
      </c>
      <c r="K2086">
        <f>IF(COUNTIFS(Winback!$K$2:$K$300,$D2086)&gt;0,1,0)</f>
        <v/>
      </c>
      <c r="L2086">
        <f>IF(AND($K2086=1,LEFT($A2086,3)="WB-"),SUMIFS(Winback!$D$2:$D$300,Winback!$K$2:$K$300,$D2086),0)</f>
        <v/>
      </c>
      <c r="M2086">
        <f>IF(OR($E2086=1,$G2086=1,SUMIFS(Registros!$J$2:$J$6000,Registros!$B$2:$B$6000,$A2086)&gt;0),1,0)</f>
        <v/>
      </c>
      <c r="N2086">
        <f>IF($J2086&gt;0,1,IF(COUNTIFS(Registros!$A$2:$A$6000,"CS",Registros!$B$2:$B$6000,$A2086,Registros!$K$2:$K$6000,"&lt;&gt;")&gt;0,1,0))</f>
        <v/>
      </c>
      <c r="O2086">
        <f>IF(AND($K2086=1,$E2086=0,$G2086=0,$I2086=0),"WINBACK",IF(AND($M2086=1,$N2086&gt;0),"CONVERGENTE",IF($M2086=1,"SOLO MÓVIL",IF($N2086&gt;0,"SOLO FIJO / INTERNET","SIN SERVICIOS"))))</f>
        <v/>
      </c>
      <c r="P2086">
        <f>IF($O2086="WINBACK","Recuperar (winback)",IF($O2086="CONVERGENTE","Upgrade / más líneas",IF($O2086="SOLO MÓVIL","Ofrecer fijo + internet (FLBBTV)",IF($O2086="SOLO FIJO / INTERNET","Ofrecer línea móvil Nextphone","Oferta completa (móvil + fijo + internet)"))))</f>
        <v/>
      </c>
      <c r="Q2086">
        <f>$F2086+$H2086+$L2086</f>
        <v/>
      </c>
      <c r="R2086">
        <f>IFERROR(VLOOKUP($A2086,Registros!$B$2:$G$6000,6,0),IFERROR(VLOOKUP($D2086,Winback!$B$2:$C$300,2,0),""))</f>
        <v/>
      </c>
      <c r="S2086">
        <f>IF($E2086=1,"NP","")&amp;IF($G2086=1,"+MOV","")&amp;IF($I2086=1,"+CS","")&amp;IF($K2086=1,"+WB","")</f>
        <v/>
      </c>
      <c r="T2086">
        <f>$E2086+$G2086+$I2086+$K2086</f>
        <v/>
      </c>
    </row>
    <row r="2087">
      <c r="A2087" t="inlineStr">
        <is>
          <t>357263630000</t>
        </is>
      </c>
      <c r="B2087" t="inlineStr">
        <is>
          <t>35726363</t>
        </is>
      </c>
      <c r="C2087" t="inlineStr">
        <is>
          <t>THOMAS ENRIQUE LOPEZ DEL RIO</t>
        </is>
      </c>
      <c r="D2087" t="inlineStr">
        <is>
          <t>THOMASENRIQUELOPEZDELRIO</t>
        </is>
      </c>
      <c r="E2087">
        <f>IF(COUNTIFS(Registros!$A$2:$A$6000,"NP",Registros!$B$2:$B$6000,$A2087)&gt;0,1,0)</f>
        <v/>
      </c>
      <c r="F2087">
        <f>IF($E2087=1,SUMIFS(Registros!$F$2:$F$6000,Registros!$A$2:$A$6000,"NP",Registros!$B$2:$B$6000,$A2087),0)</f>
        <v/>
      </c>
      <c r="G2087">
        <f>IF(COUNTIFS(Registros!$A$2:$A$6000,"MOV",Registros!$B$2:$B$6000,$A2087)&gt;0,1,0)</f>
        <v/>
      </c>
      <c r="H2087">
        <f>IF($G2087=1,SUMIFS(Registros!$F$2:$F$6000,Registros!$A$2:$A$6000,"MOV",Registros!$B$2:$B$6000,$A2087),0)</f>
        <v/>
      </c>
      <c r="I2087">
        <f>IF(COUNTIFS(Registros!$A$2:$A$6000,"CS",Registros!$B$2:$B$6000,$A2087)&gt;0,1,0)</f>
        <v/>
      </c>
      <c r="J2087">
        <f>IF($I2087=1,SUMIFS(Registros!$I$2:$I$6000,Registros!$A$2:$A$6000,"CS",Registros!$B$2:$B$6000,$A2087),0)</f>
        <v/>
      </c>
      <c r="K2087">
        <f>IF(COUNTIFS(Winback!$K$2:$K$300,$D2087)&gt;0,1,0)</f>
        <v/>
      </c>
      <c r="L2087">
        <f>IF(AND($K2087=1,LEFT($A2087,3)="WB-"),SUMIFS(Winback!$D$2:$D$300,Winback!$K$2:$K$300,$D2087),0)</f>
        <v/>
      </c>
      <c r="M2087">
        <f>IF(OR($E2087=1,$G2087=1,SUMIFS(Registros!$J$2:$J$6000,Registros!$B$2:$B$6000,$A2087)&gt;0),1,0)</f>
        <v/>
      </c>
      <c r="N2087">
        <f>IF($J2087&gt;0,1,IF(COUNTIFS(Registros!$A$2:$A$6000,"CS",Registros!$B$2:$B$6000,$A2087,Registros!$K$2:$K$6000,"&lt;&gt;")&gt;0,1,0))</f>
        <v/>
      </c>
      <c r="O2087">
        <f>IF(AND($K2087=1,$E2087=0,$G2087=0,$I2087=0),"WINBACK",IF(AND($M2087=1,$N2087&gt;0),"CONVERGENTE",IF($M2087=1,"SOLO MÓVIL",IF($N2087&gt;0,"SOLO FIJO / INTERNET","SIN SERVICIOS"))))</f>
        <v/>
      </c>
      <c r="P2087">
        <f>IF($O2087="WINBACK","Recuperar (winback)",IF($O2087="CONVERGENTE","Upgrade / más líneas",IF($O2087="SOLO MÓVIL","Ofrecer fijo + internet (FLBBTV)",IF($O2087="SOLO FIJO / INTERNET","Ofrecer línea móvil Nextphone","Oferta completa (móvil + fijo + internet)"))))</f>
        <v/>
      </c>
      <c r="Q2087">
        <f>$F2087+$H2087+$L2087</f>
        <v/>
      </c>
      <c r="R2087">
        <f>IFERROR(VLOOKUP($A2087,Registros!$B$2:$G$6000,6,0),IFERROR(VLOOKUP($D2087,Winback!$B$2:$C$300,2,0),""))</f>
        <v/>
      </c>
      <c r="S2087">
        <f>IF($E2087=1,"NP","")&amp;IF($G2087=1,"+MOV","")&amp;IF($I2087=1,"+CS","")&amp;IF($K2087=1,"+WB","")</f>
        <v/>
      </c>
      <c r="T2087">
        <f>$E2087+$G2087+$I2087+$K2087</f>
        <v/>
      </c>
    </row>
    <row r="2088">
      <c r="A2088" t="inlineStr">
        <is>
          <t>346133930000</t>
        </is>
      </c>
      <c r="B2088" t="inlineStr">
        <is>
          <t>34613393</t>
        </is>
      </c>
      <c r="C2088" t="inlineStr">
        <is>
          <t>GENEROSO ORTIZ PITTI</t>
        </is>
      </c>
      <c r="D2088" t="inlineStr">
        <is>
          <t>GENEROSOORTIZPITTI</t>
        </is>
      </c>
      <c r="E2088">
        <f>IF(COUNTIFS(Registros!$A$2:$A$6000,"NP",Registros!$B$2:$B$6000,$A2088)&gt;0,1,0)</f>
        <v/>
      </c>
      <c r="F2088">
        <f>IF($E2088=1,SUMIFS(Registros!$F$2:$F$6000,Registros!$A$2:$A$6000,"NP",Registros!$B$2:$B$6000,$A2088),0)</f>
        <v/>
      </c>
      <c r="G2088">
        <f>IF(COUNTIFS(Registros!$A$2:$A$6000,"MOV",Registros!$B$2:$B$6000,$A2088)&gt;0,1,0)</f>
        <v/>
      </c>
      <c r="H2088">
        <f>IF($G2088=1,SUMIFS(Registros!$F$2:$F$6000,Registros!$A$2:$A$6000,"MOV",Registros!$B$2:$B$6000,$A2088),0)</f>
        <v/>
      </c>
      <c r="I2088">
        <f>IF(COUNTIFS(Registros!$A$2:$A$6000,"CS",Registros!$B$2:$B$6000,$A2088)&gt;0,1,0)</f>
        <v/>
      </c>
      <c r="J2088">
        <f>IF($I2088=1,SUMIFS(Registros!$I$2:$I$6000,Registros!$A$2:$A$6000,"CS",Registros!$B$2:$B$6000,$A2088),0)</f>
        <v/>
      </c>
      <c r="K2088">
        <f>IF(COUNTIFS(Winback!$K$2:$K$300,$D2088)&gt;0,1,0)</f>
        <v/>
      </c>
      <c r="L2088">
        <f>IF(AND($K2088=1,LEFT($A2088,3)="WB-"),SUMIFS(Winback!$D$2:$D$300,Winback!$K$2:$K$300,$D2088),0)</f>
        <v/>
      </c>
      <c r="M2088">
        <f>IF(OR($E2088=1,$G2088=1,SUMIFS(Registros!$J$2:$J$6000,Registros!$B$2:$B$6000,$A2088)&gt;0),1,0)</f>
        <v/>
      </c>
      <c r="N2088">
        <f>IF($J2088&gt;0,1,IF(COUNTIFS(Registros!$A$2:$A$6000,"CS",Registros!$B$2:$B$6000,$A2088,Registros!$K$2:$K$6000,"&lt;&gt;")&gt;0,1,0))</f>
        <v/>
      </c>
      <c r="O2088">
        <f>IF(AND($K2088=1,$E2088=0,$G2088=0,$I2088=0),"WINBACK",IF(AND($M2088=1,$N2088&gt;0),"CONVERGENTE",IF($M2088=1,"SOLO MÓVIL",IF($N2088&gt;0,"SOLO FIJO / INTERNET","SIN SERVICIOS"))))</f>
        <v/>
      </c>
      <c r="P2088">
        <f>IF($O2088="WINBACK","Recuperar (winback)",IF($O2088="CONVERGENTE","Upgrade / más líneas",IF($O2088="SOLO MÓVIL","Ofrecer fijo + internet (FLBBTV)",IF($O2088="SOLO FIJO / INTERNET","Ofrecer línea móvil Nextphone","Oferta completa (móvil + fijo + internet)"))))</f>
        <v/>
      </c>
      <c r="Q2088">
        <f>$F2088+$H2088+$L2088</f>
        <v/>
      </c>
      <c r="R2088">
        <f>IFERROR(VLOOKUP($A2088,Registros!$B$2:$G$6000,6,0),IFERROR(VLOOKUP($D2088,Winback!$B$2:$C$300,2,0),""))</f>
        <v/>
      </c>
      <c r="S2088">
        <f>IF($E2088=1,"NP","")&amp;IF($G2088=1,"+MOV","")&amp;IF($I2088=1,"+CS","")&amp;IF($K2088=1,"+WB","")</f>
        <v/>
      </c>
      <c r="T2088">
        <f>$E2088+$G2088+$I2088+$K2088</f>
        <v/>
      </c>
    </row>
    <row r="2089">
      <c r="A2089" t="inlineStr">
        <is>
          <t>356347510000</t>
        </is>
      </c>
      <c r="B2089" t="inlineStr">
        <is>
          <t>35634751</t>
        </is>
      </c>
      <c r="C2089" t="inlineStr">
        <is>
          <t>SEBASTIAN CHACON</t>
        </is>
      </c>
      <c r="D2089" t="inlineStr">
        <is>
          <t>SEBASTIANCHACON</t>
        </is>
      </c>
      <c r="E2089">
        <f>IF(COUNTIFS(Registros!$A$2:$A$6000,"NP",Registros!$B$2:$B$6000,$A2089)&gt;0,1,0)</f>
        <v/>
      </c>
      <c r="F2089">
        <f>IF($E2089=1,SUMIFS(Registros!$F$2:$F$6000,Registros!$A$2:$A$6000,"NP",Registros!$B$2:$B$6000,$A2089),0)</f>
        <v/>
      </c>
      <c r="G2089">
        <f>IF(COUNTIFS(Registros!$A$2:$A$6000,"MOV",Registros!$B$2:$B$6000,$A2089)&gt;0,1,0)</f>
        <v/>
      </c>
      <c r="H2089">
        <f>IF($G2089=1,SUMIFS(Registros!$F$2:$F$6000,Registros!$A$2:$A$6000,"MOV",Registros!$B$2:$B$6000,$A2089),0)</f>
        <v/>
      </c>
      <c r="I2089">
        <f>IF(COUNTIFS(Registros!$A$2:$A$6000,"CS",Registros!$B$2:$B$6000,$A2089)&gt;0,1,0)</f>
        <v/>
      </c>
      <c r="J2089">
        <f>IF($I2089=1,SUMIFS(Registros!$I$2:$I$6000,Registros!$A$2:$A$6000,"CS",Registros!$B$2:$B$6000,$A2089),0)</f>
        <v/>
      </c>
      <c r="K2089">
        <f>IF(COUNTIFS(Winback!$K$2:$K$300,$D2089)&gt;0,1,0)</f>
        <v/>
      </c>
      <c r="L2089">
        <f>IF(AND($K2089=1,LEFT($A2089,3)="WB-"),SUMIFS(Winback!$D$2:$D$300,Winback!$K$2:$K$300,$D2089),0)</f>
        <v/>
      </c>
      <c r="M2089">
        <f>IF(OR($E2089=1,$G2089=1,SUMIFS(Registros!$J$2:$J$6000,Registros!$B$2:$B$6000,$A2089)&gt;0),1,0)</f>
        <v/>
      </c>
      <c r="N2089">
        <f>IF($J2089&gt;0,1,IF(COUNTIFS(Registros!$A$2:$A$6000,"CS",Registros!$B$2:$B$6000,$A2089,Registros!$K$2:$K$6000,"&lt;&gt;")&gt;0,1,0))</f>
        <v/>
      </c>
      <c r="O2089">
        <f>IF(AND($K2089=1,$E2089=0,$G2089=0,$I2089=0),"WINBACK",IF(AND($M2089=1,$N2089&gt;0),"CONVERGENTE",IF($M2089=1,"SOLO MÓVIL",IF($N2089&gt;0,"SOLO FIJO / INTERNET","SIN SERVICIOS"))))</f>
        <v/>
      </c>
      <c r="P2089">
        <f>IF($O2089="WINBACK","Recuperar (winback)",IF($O2089="CONVERGENTE","Upgrade / más líneas",IF($O2089="SOLO MÓVIL","Ofrecer fijo + internet (FLBBTV)",IF($O2089="SOLO FIJO / INTERNET","Ofrecer línea móvil Nextphone","Oferta completa (móvil + fijo + internet)"))))</f>
        <v/>
      </c>
      <c r="Q2089">
        <f>$F2089+$H2089+$L2089</f>
        <v/>
      </c>
      <c r="R2089">
        <f>IFERROR(VLOOKUP($A2089,Registros!$B$2:$G$6000,6,0),IFERROR(VLOOKUP($D2089,Winback!$B$2:$C$300,2,0),""))</f>
        <v/>
      </c>
      <c r="S2089">
        <f>IF($E2089=1,"NP","")&amp;IF($G2089=1,"+MOV","")&amp;IF($I2089=1,"+CS","")&amp;IF($K2089=1,"+WB","")</f>
        <v/>
      </c>
      <c r="T2089">
        <f>$E2089+$G2089+$I2089+$K2089</f>
        <v/>
      </c>
    </row>
    <row r="2090">
      <c r="A2090" t="inlineStr">
        <is>
          <t>359348440000</t>
        </is>
      </c>
      <c r="B2090" t="inlineStr">
        <is>
          <t>35934844</t>
        </is>
      </c>
      <c r="C2090" t="inlineStr">
        <is>
          <t>ARCADIO RODRIGUEZ</t>
        </is>
      </c>
      <c r="D2090" t="inlineStr">
        <is>
          <t>ARCADIORODRIGUEZ</t>
        </is>
      </c>
      <c r="E2090">
        <f>IF(COUNTIFS(Registros!$A$2:$A$6000,"NP",Registros!$B$2:$B$6000,$A2090)&gt;0,1,0)</f>
        <v/>
      </c>
      <c r="F2090">
        <f>IF($E2090=1,SUMIFS(Registros!$F$2:$F$6000,Registros!$A$2:$A$6000,"NP",Registros!$B$2:$B$6000,$A2090),0)</f>
        <v/>
      </c>
      <c r="G2090">
        <f>IF(COUNTIFS(Registros!$A$2:$A$6000,"MOV",Registros!$B$2:$B$6000,$A2090)&gt;0,1,0)</f>
        <v/>
      </c>
      <c r="H2090">
        <f>IF($G2090=1,SUMIFS(Registros!$F$2:$F$6000,Registros!$A$2:$A$6000,"MOV",Registros!$B$2:$B$6000,$A2090),0)</f>
        <v/>
      </c>
      <c r="I2090">
        <f>IF(COUNTIFS(Registros!$A$2:$A$6000,"CS",Registros!$B$2:$B$6000,$A2090)&gt;0,1,0)</f>
        <v/>
      </c>
      <c r="J2090">
        <f>IF($I2090=1,SUMIFS(Registros!$I$2:$I$6000,Registros!$A$2:$A$6000,"CS",Registros!$B$2:$B$6000,$A2090),0)</f>
        <v/>
      </c>
      <c r="K2090">
        <f>IF(COUNTIFS(Winback!$K$2:$K$300,$D2090)&gt;0,1,0)</f>
        <v/>
      </c>
      <c r="L2090">
        <f>IF(AND($K2090=1,LEFT($A2090,3)="WB-"),SUMIFS(Winback!$D$2:$D$300,Winback!$K$2:$K$300,$D2090),0)</f>
        <v/>
      </c>
      <c r="M2090">
        <f>IF(OR($E2090=1,$G2090=1,SUMIFS(Registros!$J$2:$J$6000,Registros!$B$2:$B$6000,$A2090)&gt;0),1,0)</f>
        <v/>
      </c>
      <c r="N2090">
        <f>IF($J2090&gt;0,1,IF(COUNTIFS(Registros!$A$2:$A$6000,"CS",Registros!$B$2:$B$6000,$A2090,Registros!$K$2:$K$6000,"&lt;&gt;")&gt;0,1,0))</f>
        <v/>
      </c>
      <c r="O2090">
        <f>IF(AND($K2090=1,$E2090=0,$G2090=0,$I2090=0),"WINBACK",IF(AND($M2090=1,$N2090&gt;0),"CONVERGENTE",IF($M2090=1,"SOLO MÓVIL",IF($N2090&gt;0,"SOLO FIJO / INTERNET","SIN SERVICIOS"))))</f>
        <v/>
      </c>
      <c r="P2090">
        <f>IF($O2090="WINBACK","Recuperar (winback)",IF($O2090="CONVERGENTE","Upgrade / más líneas",IF($O2090="SOLO MÓVIL","Ofrecer fijo + internet (FLBBTV)",IF($O2090="SOLO FIJO / INTERNET","Ofrecer línea móvil Nextphone","Oferta completa (móvil + fijo + internet)"))))</f>
        <v/>
      </c>
      <c r="Q2090">
        <f>$F2090+$H2090+$L2090</f>
        <v/>
      </c>
      <c r="R2090">
        <f>IFERROR(VLOOKUP($A2090,Registros!$B$2:$G$6000,6,0),IFERROR(VLOOKUP($D2090,Winback!$B$2:$C$300,2,0),""))</f>
        <v/>
      </c>
      <c r="S2090">
        <f>IF($E2090=1,"NP","")&amp;IF($G2090=1,"+MOV","")&amp;IF($I2090=1,"+CS","")&amp;IF($K2090=1,"+WB","")</f>
        <v/>
      </c>
      <c r="T2090">
        <f>$E2090+$G2090+$I2090+$K2090</f>
        <v/>
      </c>
    </row>
    <row r="2091">
      <c r="A2091" t="inlineStr">
        <is>
          <t>346375390000</t>
        </is>
      </c>
      <c r="B2091" t="inlineStr">
        <is>
          <t>34637539</t>
        </is>
      </c>
      <c r="C2091" t="inlineStr">
        <is>
          <t>JOSE PORFIRIO VEGA</t>
        </is>
      </c>
      <c r="D2091" t="inlineStr">
        <is>
          <t>JOSEPORFIRIOVEGA</t>
        </is>
      </c>
      <c r="E2091">
        <f>IF(COUNTIFS(Registros!$A$2:$A$6000,"NP",Registros!$B$2:$B$6000,$A2091)&gt;0,1,0)</f>
        <v/>
      </c>
      <c r="F2091">
        <f>IF($E2091=1,SUMIFS(Registros!$F$2:$F$6000,Registros!$A$2:$A$6000,"NP",Registros!$B$2:$B$6000,$A2091),0)</f>
        <v/>
      </c>
      <c r="G2091">
        <f>IF(COUNTIFS(Registros!$A$2:$A$6000,"MOV",Registros!$B$2:$B$6000,$A2091)&gt;0,1,0)</f>
        <v/>
      </c>
      <c r="H2091">
        <f>IF($G2091=1,SUMIFS(Registros!$F$2:$F$6000,Registros!$A$2:$A$6000,"MOV",Registros!$B$2:$B$6000,$A2091),0)</f>
        <v/>
      </c>
      <c r="I2091">
        <f>IF(COUNTIFS(Registros!$A$2:$A$6000,"CS",Registros!$B$2:$B$6000,$A2091)&gt;0,1,0)</f>
        <v/>
      </c>
      <c r="J2091">
        <f>IF($I2091=1,SUMIFS(Registros!$I$2:$I$6000,Registros!$A$2:$A$6000,"CS",Registros!$B$2:$B$6000,$A2091),0)</f>
        <v/>
      </c>
      <c r="K2091">
        <f>IF(COUNTIFS(Winback!$K$2:$K$300,$D2091)&gt;0,1,0)</f>
        <v/>
      </c>
      <c r="L2091">
        <f>IF(AND($K2091=1,LEFT($A2091,3)="WB-"),SUMIFS(Winback!$D$2:$D$300,Winback!$K$2:$K$300,$D2091),0)</f>
        <v/>
      </c>
      <c r="M2091">
        <f>IF(OR($E2091=1,$G2091=1,SUMIFS(Registros!$J$2:$J$6000,Registros!$B$2:$B$6000,$A2091)&gt;0),1,0)</f>
        <v/>
      </c>
      <c r="N2091">
        <f>IF($J2091&gt;0,1,IF(COUNTIFS(Registros!$A$2:$A$6000,"CS",Registros!$B$2:$B$6000,$A2091,Registros!$K$2:$K$6000,"&lt;&gt;")&gt;0,1,0))</f>
        <v/>
      </c>
      <c r="O2091">
        <f>IF(AND($K2091=1,$E2091=0,$G2091=0,$I2091=0),"WINBACK",IF(AND($M2091=1,$N2091&gt;0),"CONVERGENTE",IF($M2091=1,"SOLO MÓVIL",IF($N2091&gt;0,"SOLO FIJO / INTERNET","SIN SERVICIOS"))))</f>
        <v/>
      </c>
      <c r="P2091">
        <f>IF($O2091="WINBACK","Recuperar (winback)",IF($O2091="CONVERGENTE","Upgrade / más líneas",IF($O2091="SOLO MÓVIL","Ofrecer fijo + internet (FLBBTV)",IF($O2091="SOLO FIJO / INTERNET","Ofrecer línea móvil Nextphone","Oferta completa (móvil + fijo + internet)"))))</f>
        <v/>
      </c>
      <c r="Q2091">
        <f>$F2091+$H2091+$L2091</f>
        <v/>
      </c>
      <c r="R2091">
        <f>IFERROR(VLOOKUP($A2091,Registros!$B$2:$G$6000,6,0),IFERROR(VLOOKUP($D2091,Winback!$B$2:$C$300,2,0),""))</f>
        <v/>
      </c>
      <c r="S2091">
        <f>IF($E2091=1,"NP","")&amp;IF($G2091=1,"+MOV","")&amp;IF($I2091=1,"+CS","")&amp;IF($K2091=1,"+WB","")</f>
        <v/>
      </c>
      <c r="T2091">
        <f>$E2091+$G2091+$I2091+$K2091</f>
        <v/>
      </c>
    </row>
    <row r="2092">
      <c r="A2092" t="inlineStr">
        <is>
          <t>365058360000</t>
        </is>
      </c>
      <c r="B2092" t="inlineStr">
        <is>
          <t>36505836</t>
        </is>
      </c>
      <c r="C2092" t="inlineStr">
        <is>
          <t>ORIEL MARIANO ACOSTA TORRES</t>
        </is>
      </c>
      <c r="D2092" t="inlineStr">
        <is>
          <t>ORIELMARIANOACOSTATORRES</t>
        </is>
      </c>
      <c r="E2092">
        <f>IF(COUNTIFS(Registros!$A$2:$A$6000,"NP",Registros!$B$2:$B$6000,$A2092)&gt;0,1,0)</f>
        <v/>
      </c>
      <c r="F2092">
        <f>IF($E2092=1,SUMIFS(Registros!$F$2:$F$6000,Registros!$A$2:$A$6000,"NP",Registros!$B$2:$B$6000,$A2092),0)</f>
        <v/>
      </c>
      <c r="G2092">
        <f>IF(COUNTIFS(Registros!$A$2:$A$6000,"MOV",Registros!$B$2:$B$6000,$A2092)&gt;0,1,0)</f>
        <v/>
      </c>
      <c r="H2092">
        <f>IF($G2092=1,SUMIFS(Registros!$F$2:$F$6000,Registros!$A$2:$A$6000,"MOV",Registros!$B$2:$B$6000,$A2092),0)</f>
        <v/>
      </c>
      <c r="I2092">
        <f>IF(COUNTIFS(Registros!$A$2:$A$6000,"CS",Registros!$B$2:$B$6000,$A2092)&gt;0,1,0)</f>
        <v/>
      </c>
      <c r="J2092">
        <f>IF($I2092=1,SUMIFS(Registros!$I$2:$I$6000,Registros!$A$2:$A$6000,"CS",Registros!$B$2:$B$6000,$A2092),0)</f>
        <v/>
      </c>
      <c r="K2092">
        <f>IF(COUNTIFS(Winback!$K$2:$K$300,$D2092)&gt;0,1,0)</f>
        <v/>
      </c>
      <c r="L2092">
        <f>IF(AND($K2092=1,LEFT($A2092,3)="WB-"),SUMIFS(Winback!$D$2:$D$300,Winback!$K$2:$K$300,$D2092),0)</f>
        <v/>
      </c>
      <c r="M2092">
        <f>IF(OR($E2092=1,$G2092=1,SUMIFS(Registros!$J$2:$J$6000,Registros!$B$2:$B$6000,$A2092)&gt;0),1,0)</f>
        <v/>
      </c>
      <c r="N2092">
        <f>IF($J2092&gt;0,1,IF(COUNTIFS(Registros!$A$2:$A$6000,"CS",Registros!$B$2:$B$6000,$A2092,Registros!$K$2:$K$6000,"&lt;&gt;")&gt;0,1,0))</f>
        <v/>
      </c>
      <c r="O2092">
        <f>IF(AND($K2092=1,$E2092=0,$G2092=0,$I2092=0),"WINBACK",IF(AND($M2092=1,$N2092&gt;0),"CONVERGENTE",IF($M2092=1,"SOLO MÓVIL",IF($N2092&gt;0,"SOLO FIJO / INTERNET","SIN SERVICIOS"))))</f>
        <v/>
      </c>
      <c r="P2092">
        <f>IF($O2092="WINBACK","Recuperar (winback)",IF($O2092="CONVERGENTE","Upgrade / más líneas",IF($O2092="SOLO MÓVIL","Ofrecer fijo + internet (FLBBTV)",IF($O2092="SOLO FIJO / INTERNET","Ofrecer línea móvil Nextphone","Oferta completa (móvil + fijo + internet)"))))</f>
        <v/>
      </c>
      <c r="Q2092">
        <f>$F2092+$H2092+$L2092</f>
        <v/>
      </c>
      <c r="R2092">
        <f>IFERROR(VLOOKUP($A2092,Registros!$B$2:$G$6000,6,0),IFERROR(VLOOKUP($D2092,Winback!$B$2:$C$300,2,0),""))</f>
        <v/>
      </c>
      <c r="S2092">
        <f>IF($E2092=1,"NP","")&amp;IF($G2092=1,"+MOV","")&amp;IF($I2092=1,"+CS","")&amp;IF($K2092=1,"+WB","")</f>
        <v/>
      </c>
      <c r="T2092">
        <f>$E2092+$G2092+$I2092+$K2092</f>
        <v/>
      </c>
    </row>
    <row r="2093">
      <c r="A2093" t="inlineStr">
        <is>
          <t>358346730000</t>
        </is>
      </c>
      <c r="B2093" t="inlineStr">
        <is>
          <t>35834673</t>
        </is>
      </c>
      <c r="C2093" t="inlineStr">
        <is>
          <t>JUAN ALBERTO JORDAN DELGADO</t>
        </is>
      </c>
      <c r="D2093" t="inlineStr">
        <is>
          <t>JUANALBERTOJORDANDELGADO</t>
        </is>
      </c>
      <c r="E2093">
        <f>IF(COUNTIFS(Registros!$A$2:$A$6000,"NP",Registros!$B$2:$B$6000,$A2093)&gt;0,1,0)</f>
        <v/>
      </c>
      <c r="F2093">
        <f>IF($E2093=1,SUMIFS(Registros!$F$2:$F$6000,Registros!$A$2:$A$6000,"NP",Registros!$B$2:$B$6000,$A2093),0)</f>
        <v/>
      </c>
      <c r="G2093">
        <f>IF(COUNTIFS(Registros!$A$2:$A$6000,"MOV",Registros!$B$2:$B$6000,$A2093)&gt;0,1,0)</f>
        <v/>
      </c>
      <c r="H2093">
        <f>IF($G2093=1,SUMIFS(Registros!$F$2:$F$6000,Registros!$A$2:$A$6000,"MOV",Registros!$B$2:$B$6000,$A2093),0)</f>
        <v/>
      </c>
      <c r="I2093">
        <f>IF(COUNTIFS(Registros!$A$2:$A$6000,"CS",Registros!$B$2:$B$6000,$A2093)&gt;0,1,0)</f>
        <v/>
      </c>
      <c r="J2093">
        <f>IF($I2093=1,SUMIFS(Registros!$I$2:$I$6000,Registros!$A$2:$A$6000,"CS",Registros!$B$2:$B$6000,$A2093),0)</f>
        <v/>
      </c>
      <c r="K2093">
        <f>IF(COUNTIFS(Winback!$K$2:$K$300,$D2093)&gt;0,1,0)</f>
        <v/>
      </c>
      <c r="L2093">
        <f>IF(AND($K2093=1,LEFT($A2093,3)="WB-"),SUMIFS(Winback!$D$2:$D$300,Winback!$K$2:$K$300,$D2093),0)</f>
        <v/>
      </c>
      <c r="M2093">
        <f>IF(OR($E2093=1,$G2093=1,SUMIFS(Registros!$J$2:$J$6000,Registros!$B$2:$B$6000,$A2093)&gt;0),1,0)</f>
        <v/>
      </c>
      <c r="N2093">
        <f>IF($J2093&gt;0,1,IF(COUNTIFS(Registros!$A$2:$A$6000,"CS",Registros!$B$2:$B$6000,$A2093,Registros!$K$2:$K$6000,"&lt;&gt;")&gt;0,1,0))</f>
        <v/>
      </c>
      <c r="O2093">
        <f>IF(AND($K2093=1,$E2093=0,$G2093=0,$I2093=0),"WINBACK",IF(AND($M2093=1,$N2093&gt;0),"CONVERGENTE",IF($M2093=1,"SOLO MÓVIL",IF($N2093&gt;0,"SOLO FIJO / INTERNET","SIN SERVICIOS"))))</f>
        <v/>
      </c>
      <c r="P2093">
        <f>IF($O2093="WINBACK","Recuperar (winback)",IF($O2093="CONVERGENTE","Upgrade / más líneas",IF($O2093="SOLO MÓVIL","Ofrecer fijo + internet (FLBBTV)",IF($O2093="SOLO FIJO / INTERNET","Ofrecer línea móvil Nextphone","Oferta completa (móvil + fijo + internet)"))))</f>
        <v/>
      </c>
      <c r="Q2093">
        <f>$F2093+$H2093+$L2093</f>
        <v/>
      </c>
      <c r="R2093">
        <f>IFERROR(VLOOKUP($A2093,Registros!$B$2:$G$6000,6,0),IFERROR(VLOOKUP($D2093,Winback!$B$2:$C$300,2,0),""))</f>
        <v/>
      </c>
      <c r="S2093">
        <f>IF($E2093=1,"NP","")&amp;IF($G2093=1,"+MOV","")&amp;IF($I2093=1,"+CS","")&amp;IF($K2093=1,"+WB","")</f>
        <v/>
      </c>
      <c r="T2093">
        <f>$E2093+$G2093+$I2093+$K2093</f>
        <v/>
      </c>
    </row>
    <row r="2094">
      <c r="A2094" t="inlineStr">
        <is>
          <t>353118010000</t>
        </is>
      </c>
      <c r="B2094" t="inlineStr">
        <is>
          <t>35311801</t>
        </is>
      </c>
      <c r="C2094" t="inlineStr">
        <is>
          <t>MANUEL ROJAS</t>
        </is>
      </c>
      <c r="D2094" t="inlineStr">
        <is>
          <t>MANUELROJAS</t>
        </is>
      </c>
      <c r="E2094">
        <f>IF(COUNTIFS(Registros!$A$2:$A$6000,"NP",Registros!$B$2:$B$6000,$A2094)&gt;0,1,0)</f>
        <v/>
      </c>
      <c r="F2094">
        <f>IF($E2094=1,SUMIFS(Registros!$F$2:$F$6000,Registros!$A$2:$A$6000,"NP",Registros!$B$2:$B$6000,$A2094),0)</f>
        <v/>
      </c>
      <c r="G2094">
        <f>IF(COUNTIFS(Registros!$A$2:$A$6000,"MOV",Registros!$B$2:$B$6000,$A2094)&gt;0,1,0)</f>
        <v/>
      </c>
      <c r="H2094">
        <f>IF($G2094=1,SUMIFS(Registros!$F$2:$F$6000,Registros!$A$2:$A$6000,"MOV",Registros!$B$2:$B$6000,$A2094),0)</f>
        <v/>
      </c>
      <c r="I2094">
        <f>IF(COUNTIFS(Registros!$A$2:$A$6000,"CS",Registros!$B$2:$B$6000,$A2094)&gt;0,1,0)</f>
        <v/>
      </c>
      <c r="J2094">
        <f>IF($I2094=1,SUMIFS(Registros!$I$2:$I$6000,Registros!$A$2:$A$6000,"CS",Registros!$B$2:$B$6000,$A2094),0)</f>
        <v/>
      </c>
      <c r="K2094">
        <f>IF(COUNTIFS(Winback!$K$2:$K$300,$D2094)&gt;0,1,0)</f>
        <v/>
      </c>
      <c r="L2094">
        <f>IF(AND($K2094=1,LEFT($A2094,3)="WB-"),SUMIFS(Winback!$D$2:$D$300,Winback!$K$2:$K$300,$D2094),0)</f>
        <v/>
      </c>
      <c r="M2094">
        <f>IF(OR($E2094=1,$G2094=1,SUMIFS(Registros!$J$2:$J$6000,Registros!$B$2:$B$6000,$A2094)&gt;0),1,0)</f>
        <v/>
      </c>
      <c r="N2094">
        <f>IF($J2094&gt;0,1,IF(COUNTIFS(Registros!$A$2:$A$6000,"CS",Registros!$B$2:$B$6000,$A2094,Registros!$K$2:$K$6000,"&lt;&gt;")&gt;0,1,0))</f>
        <v/>
      </c>
      <c r="O2094">
        <f>IF(AND($K2094=1,$E2094=0,$G2094=0,$I2094=0),"WINBACK",IF(AND($M2094=1,$N2094&gt;0),"CONVERGENTE",IF($M2094=1,"SOLO MÓVIL",IF($N2094&gt;0,"SOLO FIJO / INTERNET","SIN SERVICIOS"))))</f>
        <v/>
      </c>
      <c r="P2094">
        <f>IF($O2094="WINBACK","Recuperar (winback)",IF($O2094="CONVERGENTE","Upgrade / más líneas",IF($O2094="SOLO MÓVIL","Ofrecer fijo + internet (FLBBTV)",IF($O2094="SOLO FIJO / INTERNET","Ofrecer línea móvil Nextphone","Oferta completa (móvil + fijo + internet)"))))</f>
        <v/>
      </c>
      <c r="Q2094">
        <f>$F2094+$H2094+$L2094</f>
        <v/>
      </c>
      <c r="R2094">
        <f>IFERROR(VLOOKUP($A2094,Registros!$B$2:$G$6000,6,0),IFERROR(VLOOKUP($D2094,Winback!$B$2:$C$300,2,0),""))</f>
        <v/>
      </c>
      <c r="S2094">
        <f>IF($E2094=1,"NP","")&amp;IF($G2094=1,"+MOV","")&amp;IF($I2094=1,"+CS","")&amp;IF($K2094=1,"+WB","")</f>
        <v/>
      </c>
      <c r="T2094">
        <f>$E2094+$G2094+$I2094+$K2094</f>
        <v/>
      </c>
    </row>
    <row r="2095">
      <c r="A2095" t="inlineStr">
        <is>
          <t>352072000000</t>
        </is>
      </c>
      <c r="B2095" t="inlineStr">
        <is>
          <t>35207200</t>
        </is>
      </c>
      <c r="C2095" t="inlineStr">
        <is>
          <t>MARIA CUESTAS</t>
        </is>
      </c>
      <c r="D2095" t="inlineStr">
        <is>
          <t>MARIACUESTAS</t>
        </is>
      </c>
      <c r="E2095">
        <f>IF(COUNTIFS(Registros!$A$2:$A$6000,"NP",Registros!$B$2:$B$6000,$A2095)&gt;0,1,0)</f>
        <v/>
      </c>
      <c r="F2095">
        <f>IF($E2095=1,SUMIFS(Registros!$F$2:$F$6000,Registros!$A$2:$A$6000,"NP",Registros!$B$2:$B$6000,$A2095),0)</f>
        <v/>
      </c>
      <c r="G2095">
        <f>IF(COUNTIFS(Registros!$A$2:$A$6000,"MOV",Registros!$B$2:$B$6000,$A2095)&gt;0,1,0)</f>
        <v/>
      </c>
      <c r="H2095">
        <f>IF($G2095=1,SUMIFS(Registros!$F$2:$F$6000,Registros!$A$2:$A$6000,"MOV",Registros!$B$2:$B$6000,$A2095),0)</f>
        <v/>
      </c>
      <c r="I2095">
        <f>IF(COUNTIFS(Registros!$A$2:$A$6000,"CS",Registros!$B$2:$B$6000,$A2095)&gt;0,1,0)</f>
        <v/>
      </c>
      <c r="J2095">
        <f>IF($I2095=1,SUMIFS(Registros!$I$2:$I$6000,Registros!$A$2:$A$6000,"CS",Registros!$B$2:$B$6000,$A2095),0)</f>
        <v/>
      </c>
      <c r="K2095">
        <f>IF(COUNTIFS(Winback!$K$2:$K$300,$D2095)&gt;0,1,0)</f>
        <v/>
      </c>
      <c r="L2095">
        <f>IF(AND($K2095=1,LEFT($A2095,3)="WB-"),SUMIFS(Winback!$D$2:$D$300,Winback!$K$2:$K$300,$D2095),0)</f>
        <v/>
      </c>
      <c r="M2095">
        <f>IF(OR($E2095=1,$G2095=1,SUMIFS(Registros!$J$2:$J$6000,Registros!$B$2:$B$6000,$A2095)&gt;0),1,0)</f>
        <v/>
      </c>
      <c r="N2095">
        <f>IF($J2095&gt;0,1,IF(COUNTIFS(Registros!$A$2:$A$6000,"CS",Registros!$B$2:$B$6000,$A2095,Registros!$K$2:$K$6000,"&lt;&gt;")&gt;0,1,0))</f>
        <v/>
      </c>
      <c r="O2095">
        <f>IF(AND($K2095=1,$E2095=0,$G2095=0,$I2095=0),"WINBACK",IF(AND($M2095=1,$N2095&gt;0),"CONVERGENTE",IF($M2095=1,"SOLO MÓVIL",IF($N2095&gt;0,"SOLO FIJO / INTERNET","SIN SERVICIOS"))))</f>
        <v/>
      </c>
      <c r="P2095">
        <f>IF($O2095="WINBACK","Recuperar (winback)",IF($O2095="CONVERGENTE","Upgrade / más líneas",IF($O2095="SOLO MÓVIL","Ofrecer fijo + internet (FLBBTV)",IF($O2095="SOLO FIJO / INTERNET","Ofrecer línea móvil Nextphone","Oferta completa (móvil + fijo + internet)"))))</f>
        <v/>
      </c>
      <c r="Q2095">
        <f>$F2095+$H2095+$L2095</f>
        <v/>
      </c>
      <c r="R2095">
        <f>IFERROR(VLOOKUP($A2095,Registros!$B$2:$G$6000,6,0),IFERROR(VLOOKUP($D2095,Winback!$B$2:$C$300,2,0),""))</f>
        <v/>
      </c>
      <c r="S2095">
        <f>IF($E2095=1,"NP","")&amp;IF($G2095=1,"+MOV","")&amp;IF($I2095=1,"+CS","")&amp;IF($K2095=1,"+WB","")</f>
        <v/>
      </c>
      <c r="T2095">
        <f>$E2095+$G2095+$I2095+$K2095</f>
        <v/>
      </c>
    </row>
    <row r="2096">
      <c r="A2096" t="inlineStr">
        <is>
          <t>352208140000</t>
        </is>
      </c>
      <c r="B2096" t="inlineStr">
        <is>
          <t>35220814</t>
        </is>
      </c>
      <c r="C2096" t="inlineStr">
        <is>
          <t>ENRIQUE PUENTES RUIZ</t>
        </is>
      </c>
      <c r="D2096" t="inlineStr">
        <is>
          <t>ENRIQUEPUENTESRUIZ</t>
        </is>
      </c>
      <c r="E2096">
        <f>IF(COUNTIFS(Registros!$A$2:$A$6000,"NP",Registros!$B$2:$B$6000,$A2096)&gt;0,1,0)</f>
        <v/>
      </c>
      <c r="F2096">
        <f>IF($E2096=1,SUMIFS(Registros!$F$2:$F$6000,Registros!$A$2:$A$6000,"NP",Registros!$B$2:$B$6000,$A2096),0)</f>
        <v/>
      </c>
      <c r="G2096">
        <f>IF(COUNTIFS(Registros!$A$2:$A$6000,"MOV",Registros!$B$2:$B$6000,$A2096)&gt;0,1,0)</f>
        <v/>
      </c>
      <c r="H2096">
        <f>IF($G2096=1,SUMIFS(Registros!$F$2:$F$6000,Registros!$A$2:$A$6000,"MOV",Registros!$B$2:$B$6000,$A2096),0)</f>
        <v/>
      </c>
      <c r="I2096">
        <f>IF(COUNTIFS(Registros!$A$2:$A$6000,"CS",Registros!$B$2:$B$6000,$A2096)&gt;0,1,0)</f>
        <v/>
      </c>
      <c r="J2096">
        <f>IF($I2096=1,SUMIFS(Registros!$I$2:$I$6000,Registros!$A$2:$A$6000,"CS",Registros!$B$2:$B$6000,$A2096),0)</f>
        <v/>
      </c>
      <c r="K2096">
        <f>IF(COUNTIFS(Winback!$K$2:$K$300,$D2096)&gt;0,1,0)</f>
        <v/>
      </c>
      <c r="L2096">
        <f>IF(AND($K2096=1,LEFT($A2096,3)="WB-"),SUMIFS(Winback!$D$2:$D$300,Winback!$K$2:$K$300,$D2096),0)</f>
        <v/>
      </c>
      <c r="M2096">
        <f>IF(OR($E2096=1,$G2096=1,SUMIFS(Registros!$J$2:$J$6000,Registros!$B$2:$B$6000,$A2096)&gt;0),1,0)</f>
        <v/>
      </c>
      <c r="N2096">
        <f>IF($J2096&gt;0,1,IF(COUNTIFS(Registros!$A$2:$A$6000,"CS",Registros!$B$2:$B$6000,$A2096,Registros!$K$2:$K$6000,"&lt;&gt;")&gt;0,1,0))</f>
        <v/>
      </c>
      <c r="O2096">
        <f>IF(AND($K2096=1,$E2096=0,$G2096=0,$I2096=0),"WINBACK",IF(AND($M2096=1,$N2096&gt;0),"CONVERGENTE",IF($M2096=1,"SOLO MÓVIL",IF($N2096&gt;0,"SOLO FIJO / INTERNET","SIN SERVICIOS"))))</f>
        <v/>
      </c>
      <c r="P2096">
        <f>IF($O2096="WINBACK","Recuperar (winback)",IF($O2096="CONVERGENTE","Upgrade / más líneas",IF($O2096="SOLO MÓVIL","Ofrecer fijo + internet (FLBBTV)",IF($O2096="SOLO FIJO / INTERNET","Ofrecer línea móvil Nextphone","Oferta completa (móvil + fijo + internet)"))))</f>
        <v/>
      </c>
      <c r="Q2096">
        <f>$F2096+$H2096+$L2096</f>
        <v/>
      </c>
      <c r="R2096">
        <f>IFERROR(VLOOKUP($A2096,Registros!$B$2:$G$6000,6,0),IFERROR(VLOOKUP($D2096,Winback!$B$2:$C$300,2,0),""))</f>
        <v/>
      </c>
      <c r="S2096">
        <f>IF($E2096=1,"NP","")&amp;IF($G2096=1,"+MOV","")&amp;IF($I2096=1,"+CS","")&amp;IF($K2096=1,"+WB","")</f>
        <v/>
      </c>
      <c r="T2096">
        <f>$E2096+$G2096+$I2096+$K2096</f>
        <v/>
      </c>
    </row>
    <row r="2097">
      <c r="A2097" t="inlineStr">
        <is>
          <t>349086600000</t>
        </is>
      </c>
      <c r="B2097" t="inlineStr">
        <is>
          <t>34908660</t>
        </is>
      </c>
      <c r="C2097" t="inlineStr">
        <is>
          <t>LA HOGUERA GRILL</t>
        </is>
      </c>
      <c r="D2097" t="inlineStr">
        <is>
          <t>LAHOGUERAGRILL</t>
        </is>
      </c>
      <c r="E2097">
        <f>IF(COUNTIFS(Registros!$A$2:$A$6000,"NP",Registros!$B$2:$B$6000,$A2097)&gt;0,1,0)</f>
        <v/>
      </c>
      <c r="F2097">
        <f>IF($E2097=1,SUMIFS(Registros!$F$2:$F$6000,Registros!$A$2:$A$6000,"NP",Registros!$B$2:$B$6000,$A2097),0)</f>
        <v/>
      </c>
      <c r="G2097">
        <f>IF(COUNTIFS(Registros!$A$2:$A$6000,"MOV",Registros!$B$2:$B$6000,$A2097)&gt;0,1,0)</f>
        <v/>
      </c>
      <c r="H2097">
        <f>IF($G2097=1,SUMIFS(Registros!$F$2:$F$6000,Registros!$A$2:$A$6000,"MOV",Registros!$B$2:$B$6000,$A2097),0)</f>
        <v/>
      </c>
      <c r="I2097">
        <f>IF(COUNTIFS(Registros!$A$2:$A$6000,"CS",Registros!$B$2:$B$6000,$A2097)&gt;0,1,0)</f>
        <v/>
      </c>
      <c r="J2097">
        <f>IF($I2097=1,SUMIFS(Registros!$I$2:$I$6000,Registros!$A$2:$A$6000,"CS",Registros!$B$2:$B$6000,$A2097),0)</f>
        <v/>
      </c>
      <c r="K2097">
        <f>IF(COUNTIFS(Winback!$K$2:$K$300,$D2097)&gt;0,1,0)</f>
        <v/>
      </c>
      <c r="L2097">
        <f>IF(AND($K2097=1,LEFT($A2097,3)="WB-"),SUMIFS(Winback!$D$2:$D$300,Winback!$K$2:$K$300,$D2097),0)</f>
        <v/>
      </c>
      <c r="M2097">
        <f>IF(OR($E2097=1,$G2097=1,SUMIFS(Registros!$J$2:$J$6000,Registros!$B$2:$B$6000,$A2097)&gt;0),1,0)</f>
        <v/>
      </c>
      <c r="N2097">
        <f>IF($J2097&gt;0,1,IF(COUNTIFS(Registros!$A$2:$A$6000,"CS",Registros!$B$2:$B$6000,$A2097,Registros!$K$2:$K$6000,"&lt;&gt;")&gt;0,1,0))</f>
        <v/>
      </c>
      <c r="O2097">
        <f>IF(AND($K2097=1,$E2097=0,$G2097=0,$I2097=0),"WINBACK",IF(AND($M2097=1,$N2097&gt;0),"CONVERGENTE",IF($M2097=1,"SOLO MÓVIL",IF($N2097&gt;0,"SOLO FIJO / INTERNET","SIN SERVICIOS"))))</f>
        <v/>
      </c>
      <c r="P2097">
        <f>IF($O2097="WINBACK","Recuperar (winback)",IF($O2097="CONVERGENTE","Upgrade / más líneas",IF($O2097="SOLO MÓVIL","Ofrecer fijo + internet (FLBBTV)",IF($O2097="SOLO FIJO / INTERNET","Ofrecer línea móvil Nextphone","Oferta completa (móvil + fijo + internet)"))))</f>
        <v/>
      </c>
      <c r="Q2097">
        <f>$F2097+$H2097+$L2097</f>
        <v/>
      </c>
      <c r="R2097">
        <f>IFERROR(VLOOKUP($A2097,Registros!$B$2:$G$6000,6,0),IFERROR(VLOOKUP($D2097,Winback!$B$2:$C$300,2,0),""))</f>
        <v/>
      </c>
      <c r="S2097">
        <f>IF($E2097=1,"NP","")&amp;IF($G2097=1,"+MOV","")&amp;IF($I2097=1,"+CS","")&amp;IF($K2097=1,"+WB","")</f>
        <v/>
      </c>
      <c r="T2097">
        <f>$E2097+$G2097+$I2097+$K2097</f>
        <v/>
      </c>
    </row>
    <row r="2098">
      <c r="A2098" t="inlineStr">
        <is>
          <t>347124860000</t>
        </is>
      </c>
      <c r="B2098" t="inlineStr">
        <is>
          <t>34712486</t>
        </is>
      </c>
      <c r="C2098" t="inlineStr">
        <is>
          <t>MULTISERVICIOS YESICA</t>
        </is>
      </c>
      <c r="D2098" t="inlineStr">
        <is>
          <t>MULTISERVICIOSYESICA</t>
        </is>
      </c>
      <c r="E2098">
        <f>IF(COUNTIFS(Registros!$A$2:$A$6000,"NP",Registros!$B$2:$B$6000,$A2098)&gt;0,1,0)</f>
        <v/>
      </c>
      <c r="F2098">
        <f>IF($E2098=1,SUMIFS(Registros!$F$2:$F$6000,Registros!$A$2:$A$6000,"NP",Registros!$B$2:$B$6000,$A2098),0)</f>
        <v/>
      </c>
      <c r="G2098">
        <f>IF(COUNTIFS(Registros!$A$2:$A$6000,"MOV",Registros!$B$2:$B$6000,$A2098)&gt;0,1,0)</f>
        <v/>
      </c>
      <c r="H2098">
        <f>IF($G2098=1,SUMIFS(Registros!$F$2:$F$6000,Registros!$A$2:$A$6000,"MOV",Registros!$B$2:$B$6000,$A2098),0)</f>
        <v/>
      </c>
      <c r="I2098">
        <f>IF(COUNTIFS(Registros!$A$2:$A$6000,"CS",Registros!$B$2:$B$6000,$A2098)&gt;0,1,0)</f>
        <v/>
      </c>
      <c r="J2098">
        <f>IF($I2098=1,SUMIFS(Registros!$I$2:$I$6000,Registros!$A$2:$A$6000,"CS",Registros!$B$2:$B$6000,$A2098),0)</f>
        <v/>
      </c>
      <c r="K2098">
        <f>IF(COUNTIFS(Winback!$K$2:$K$300,$D2098)&gt;0,1,0)</f>
        <v/>
      </c>
      <c r="L2098">
        <f>IF(AND($K2098=1,LEFT($A2098,3)="WB-"),SUMIFS(Winback!$D$2:$D$300,Winback!$K$2:$K$300,$D2098),0)</f>
        <v/>
      </c>
      <c r="M2098">
        <f>IF(OR($E2098=1,$G2098=1,SUMIFS(Registros!$J$2:$J$6000,Registros!$B$2:$B$6000,$A2098)&gt;0),1,0)</f>
        <v/>
      </c>
      <c r="N2098">
        <f>IF($J2098&gt;0,1,IF(COUNTIFS(Registros!$A$2:$A$6000,"CS",Registros!$B$2:$B$6000,$A2098,Registros!$K$2:$K$6000,"&lt;&gt;")&gt;0,1,0))</f>
        <v/>
      </c>
      <c r="O2098">
        <f>IF(AND($K2098=1,$E2098=0,$G2098=0,$I2098=0),"WINBACK",IF(AND($M2098=1,$N2098&gt;0),"CONVERGENTE",IF($M2098=1,"SOLO MÓVIL",IF($N2098&gt;0,"SOLO FIJO / INTERNET","SIN SERVICIOS"))))</f>
        <v/>
      </c>
      <c r="P2098">
        <f>IF($O2098="WINBACK","Recuperar (winback)",IF($O2098="CONVERGENTE","Upgrade / más líneas",IF($O2098="SOLO MÓVIL","Ofrecer fijo + internet (FLBBTV)",IF($O2098="SOLO FIJO / INTERNET","Ofrecer línea móvil Nextphone","Oferta completa (móvil + fijo + internet)"))))</f>
        <v/>
      </c>
      <c r="Q2098">
        <f>$F2098+$H2098+$L2098</f>
        <v/>
      </c>
      <c r="R2098">
        <f>IFERROR(VLOOKUP($A2098,Registros!$B$2:$G$6000,6,0),IFERROR(VLOOKUP($D2098,Winback!$B$2:$C$300,2,0),""))</f>
        <v/>
      </c>
      <c r="S2098">
        <f>IF($E2098=1,"NP","")&amp;IF($G2098=1,"+MOV","")&amp;IF($I2098=1,"+CS","")&amp;IF($K2098=1,"+WB","")</f>
        <v/>
      </c>
      <c r="T2098">
        <f>$E2098+$G2098+$I2098+$K2098</f>
        <v/>
      </c>
    </row>
    <row r="2099">
      <c r="A2099" t="inlineStr">
        <is>
          <t>365032520000</t>
        </is>
      </c>
      <c r="B2099" t="inlineStr">
        <is>
          <t>36503252</t>
        </is>
      </c>
      <c r="C2099" t="inlineStr">
        <is>
          <t>ERENIA ESTHER STAFF RUIZ</t>
        </is>
      </c>
      <c r="D2099" t="inlineStr">
        <is>
          <t>ERENIAESTHERSTAFFRUIZ</t>
        </is>
      </c>
      <c r="E2099">
        <f>IF(COUNTIFS(Registros!$A$2:$A$6000,"NP",Registros!$B$2:$B$6000,$A2099)&gt;0,1,0)</f>
        <v/>
      </c>
      <c r="F2099">
        <f>IF($E2099=1,SUMIFS(Registros!$F$2:$F$6000,Registros!$A$2:$A$6000,"NP",Registros!$B$2:$B$6000,$A2099),0)</f>
        <v/>
      </c>
      <c r="G2099">
        <f>IF(COUNTIFS(Registros!$A$2:$A$6000,"MOV",Registros!$B$2:$B$6000,$A2099)&gt;0,1,0)</f>
        <v/>
      </c>
      <c r="H2099">
        <f>IF($G2099=1,SUMIFS(Registros!$F$2:$F$6000,Registros!$A$2:$A$6000,"MOV",Registros!$B$2:$B$6000,$A2099),0)</f>
        <v/>
      </c>
      <c r="I2099">
        <f>IF(COUNTIFS(Registros!$A$2:$A$6000,"CS",Registros!$B$2:$B$6000,$A2099)&gt;0,1,0)</f>
        <v/>
      </c>
      <c r="J2099">
        <f>IF($I2099=1,SUMIFS(Registros!$I$2:$I$6000,Registros!$A$2:$A$6000,"CS",Registros!$B$2:$B$6000,$A2099),0)</f>
        <v/>
      </c>
      <c r="K2099">
        <f>IF(COUNTIFS(Winback!$K$2:$K$300,$D2099)&gt;0,1,0)</f>
        <v/>
      </c>
      <c r="L2099">
        <f>IF(AND($K2099=1,LEFT($A2099,3)="WB-"),SUMIFS(Winback!$D$2:$D$300,Winback!$K$2:$K$300,$D2099),0)</f>
        <v/>
      </c>
      <c r="M2099">
        <f>IF(OR($E2099=1,$G2099=1,SUMIFS(Registros!$J$2:$J$6000,Registros!$B$2:$B$6000,$A2099)&gt;0),1,0)</f>
        <v/>
      </c>
      <c r="N2099">
        <f>IF($J2099&gt;0,1,IF(COUNTIFS(Registros!$A$2:$A$6000,"CS",Registros!$B$2:$B$6000,$A2099,Registros!$K$2:$K$6000,"&lt;&gt;")&gt;0,1,0))</f>
        <v/>
      </c>
      <c r="O2099">
        <f>IF(AND($K2099=1,$E2099=0,$G2099=0,$I2099=0),"WINBACK",IF(AND($M2099=1,$N2099&gt;0),"CONVERGENTE",IF($M2099=1,"SOLO MÓVIL",IF($N2099&gt;0,"SOLO FIJO / INTERNET","SIN SERVICIOS"))))</f>
        <v/>
      </c>
      <c r="P2099">
        <f>IF($O2099="WINBACK","Recuperar (winback)",IF($O2099="CONVERGENTE","Upgrade / más líneas",IF($O2099="SOLO MÓVIL","Ofrecer fijo + internet (FLBBTV)",IF($O2099="SOLO FIJO / INTERNET","Ofrecer línea móvil Nextphone","Oferta completa (móvil + fijo + internet)"))))</f>
        <v/>
      </c>
      <c r="Q2099">
        <f>$F2099+$H2099+$L2099</f>
        <v/>
      </c>
      <c r="R2099">
        <f>IFERROR(VLOOKUP($A2099,Registros!$B$2:$G$6000,6,0),IFERROR(VLOOKUP($D2099,Winback!$B$2:$C$300,2,0),""))</f>
        <v/>
      </c>
      <c r="S2099">
        <f>IF($E2099=1,"NP","")&amp;IF($G2099=1,"+MOV","")&amp;IF($I2099=1,"+CS","")&amp;IF($K2099=1,"+WB","")</f>
        <v/>
      </c>
      <c r="T2099">
        <f>$E2099+$G2099+$I2099+$K2099</f>
        <v/>
      </c>
    </row>
    <row r="2100">
      <c r="A2100" t="inlineStr">
        <is>
          <t>359109000000</t>
        </is>
      </c>
      <c r="B2100" t="inlineStr">
        <is>
          <t>35910900</t>
        </is>
      </c>
      <c r="C2100" t="inlineStr">
        <is>
          <t>KRISLLY NADIUSKA RAMIREZ LEZCANO</t>
        </is>
      </c>
      <c r="D2100" t="inlineStr">
        <is>
          <t>KRISLLYNADIUSKARAMIREZLEZCANO</t>
        </is>
      </c>
      <c r="E2100">
        <f>IF(COUNTIFS(Registros!$A$2:$A$6000,"NP",Registros!$B$2:$B$6000,$A2100)&gt;0,1,0)</f>
        <v/>
      </c>
      <c r="F2100">
        <f>IF($E2100=1,SUMIFS(Registros!$F$2:$F$6000,Registros!$A$2:$A$6000,"NP",Registros!$B$2:$B$6000,$A2100),0)</f>
        <v/>
      </c>
      <c r="G2100">
        <f>IF(COUNTIFS(Registros!$A$2:$A$6000,"MOV",Registros!$B$2:$B$6000,$A2100)&gt;0,1,0)</f>
        <v/>
      </c>
      <c r="H2100">
        <f>IF($G2100=1,SUMIFS(Registros!$F$2:$F$6000,Registros!$A$2:$A$6000,"MOV",Registros!$B$2:$B$6000,$A2100),0)</f>
        <v/>
      </c>
      <c r="I2100">
        <f>IF(COUNTIFS(Registros!$A$2:$A$6000,"CS",Registros!$B$2:$B$6000,$A2100)&gt;0,1,0)</f>
        <v/>
      </c>
      <c r="J2100">
        <f>IF($I2100=1,SUMIFS(Registros!$I$2:$I$6000,Registros!$A$2:$A$6000,"CS",Registros!$B$2:$B$6000,$A2100),0)</f>
        <v/>
      </c>
      <c r="K2100">
        <f>IF(COUNTIFS(Winback!$K$2:$K$300,$D2100)&gt;0,1,0)</f>
        <v/>
      </c>
      <c r="L2100">
        <f>IF(AND($K2100=1,LEFT($A2100,3)="WB-"),SUMIFS(Winback!$D$2:$D$300,Winback!$K$2:$K$300,$D2100),0)</f>
        <v/>
      </c>
      <c r="M2100">
        <f>IF(OR($E2100=1,$G2100=1,SUMIFS(Registros!$J$2:$J$6000,Registros!$B$2:$B$6000,$A2100)&gt;0),1,0)</f>
        <v/>
      </c>
      <c r="N2100">
        <f>IF($J2100&gt;0,1,IF(COUNTIFS(Registros!$A$2:$A$6000,"CS",Registros!$B$2:$B$6000,$A2100,Registros!$K$2:$K$6000,"&lt;&gt;")&gt;0,1,0))</f>
        <v/>
      </c>
      <c r="O2100">
        <f>IF(AND($K2100=1,$E2100=0,$G2100=0,$I2100=0),"WINBACK",IF(AND($M2100=1,$N2100&gt;0),"CONVERGENTE",IF($M2100=1,"SOLO MÓVIL",IF($N2100&gt;0,"SOLO FIJO / INTERNET","SIN SERVICIOS"))))</f>
        <v/>
      </c>
      <c r="P2100">
        <f>IF($O2100="WINBACK","Recuperar (winback)",IF($O2100="CONVERGENTE","Upgrade / más líneas",IF($O2100="SOLO MÓVIL","Ofrecer fijo + internet (FLBBTV)",IF($O2100="SOLO FIJO / INTERNET","Ofrecer línea móvil Nextphone","Oferta completa (móvil + fijo + internet)"))))</f>
        <v/>
      </c>
      <c r="Q2100">
        <f>$F2100+$H2100+$L2100</f>
        <v/>
      </c>
      <c r="R2100">
        <f>IFERROR(VLOOKUP($A2100,Registros!$B$2:$G$6000,6,0),IFERROR(VLOOKUP($D2100,Winback!$B$2:$C$300,2,0),""))</f>
        <v/>
      </c>
      <c r="S2100">
        <f>IF($E2100=1,"NP","")&amp;IF($G2100=1,"+MOV","")&amp;IF($I2100=1,"+CS","")&amp;IF($K2100=1,"+WB","")</f>
        <v/>
      </c>
      <c r="T2100">
        <f>$E2100+$G2100+$I2100+$K2100</f>
        <v/>
      </c>
    </row>
    <row r="2101">
      <c r="A2101" t="inlineStr">
        <is>
          <t>366018680000</t>
        </is>
      </c>
      <c r="B2101" t="inlineStr">
        <is>
          <t>36601868</t>
        </is>
      </c>
      <c r="C2101" t="inlineStr">
        <is>
          <t>GRACIELA PINTO</t>
        </is>
      </c>
      <c r="D2101" t="inlineStr">
        <is>
          <t>GRACIELAPINTO</t>
        </is>
      </c>
      <c r="E2101">
        <f>IF(COUNTIFS(Registros!$A$2:$A$6000,"NP",Registros!$B$2:$B$6000,$A2101)&gt;0,1,0)</f>
        <v/>
      </c>
      <c r="F2101">
        <f>IF($E2101=1,SUMIFS(Registros!$F$2:$F$6000,Registros!$A$2:$A$6000,"NP",Registros!$B$2:$B$6000,$A2101),0)</f>
        <v/>
      </c>
      <c r="G2101">
        <f>IF(COUNTIFS(Registros!$A$2:$A$6000,"MOV",Registros!$B$2:$B$6000,$A2101)&gt;0,1,0)</f>
        <v/>
      </c>
      <c r="H2101">
        <f>IF($G2101=1,SUMIFS(Registros!$F$2:$F$6000,Registros!$A$2:$A$6000,"MOV",Registros!$B$2:$B$6000,$A2101),0)</f>
        <v/>
      </c>
      <c r="I2101">
        <f>IF(COUNTIFS(Registros!$A$2:$A$6000,"CS",Registros!$B$2:$B$6000,$A2101)&gt;0,1,0)</f>
        <v/>
      </c>
      <c r="J2101">
        <f>IF($I2101=1,SUMIFS(Registros!$I$2:$I$6000,Registros!$A$2:$A$6000,"CS",Registros!$B$2:$B$6000,$A2101),0)</f>
        <v/>
      </c>
      <c r="K2101">
        <f>IF(COUNTIFS(Winback!$K$2:$K$300,$D2101)&gt;0,1,0)</f>
        <v/>
      </c>
      <c r="L2101">
        <f>IF(AND($K2101=1,LEFT($A2101,3)="WB-"),SUMIFS(Winback!$D$2:$D$300,Winback!$K$2:$K$300,$D2101),0)</f>
        <v/>
      </c>
      <c r="M2101">
        <f>IF(OR($E2101=1,$G2101=1,SUMIFS(Registros!$J$2:$J$6000,Registros!$B$2:$B$6000,$A2101)&gt;0),1,0)</f>
        <v/>
      </c>
      <c r="N2101">
        <f>IF($J2101&gt;0,1,IF(COUNTIFS(Registros!$A$2:$A$6000,"CS",Registros!$B$2:$B$6000,$A2101,Registros!$K$2:$K$6000,"&lt;&gt;")&gt;0,1,0))</f>
        <v/>
      </c>
      <c r="O2101">
        <f>IF(AND($K2101=1,$E2101=0,$G2101=0,$I2101=0),"WINBACK",IF(AND($M2101=1,$N2101&gt;0),"CONVERGENTE",IF($M2101=1,"SOLO MÓVIL",IF($N2101&gt;0,"SOLO FIJO / INTERNET","SIN SERVICIOS"))))</f>
        <v/>
      </c>
      <c r="P2101">
        <f>IF($O2101="WINBACK","Recuperar (winback)",IF($O2101="CONVERGENTE","Upgrade / más líneas",IF($O2101="SOLO MÓVIL","Ofrecer fijo + internet (FLBBTV)",IF($O2101="SOLO FIJO / INTERNET","Ofrecer línea móvil Nextphone","Oferta completa (móvil + fijo + internet)"))))</f>
        <v/>
      </c>
      <c r="Q2101">
        <f>$F2101+$H2101+$L2101</f>
        <v/>
      </c>
      <c r="R2101">
        <f>IFERROR(VLOOKUP($A2101,Registros!$B$2:$G$6000,6,0),IFERROR(VLOOKUP($D2101,Winback!$B$2:$C$300,2,0),""))</f>
        <v/>
      </c>
      <c r="S2101">
        <f>IF($E2101=1,"NP","")&amp;IF($G2101=1,"+MOV","")&amp;IF($I2101=1,"+CS","")&amp;IF($K2101=1,"+WB","")</f>
        <v/>
      </c>
      <c r="T2101">
        <f>$E2101+$G2101+$I2101+$K2101</f>
        <v/>
      </c>
    </row>
    <row r="2102">
      <c r="A2102" t="inlineStr">
        <is>
          <t>347361740000</t>
        </is>
      </c>
      <c r="B2102" t="inlineStr">
        <is>
          <t>34736174</t>
        </is>
      </c>
      <c r="C2102" t="inlineStr">
        <is>
          <t>LUZ DEL ALBA MONTENEGRO NUÑEZ</t>
        </is>
      </c>
      <c r="D2102" t="inlineStr">
        <is>
          <t>LUZDELALBAMONTENEGRONUNEZ</t>
        </is>
      </c>
      <c r="E2102">
        <f>IF(COUNTIFS(Registros!$A$2:$A$6000,"NP",Registros!$B$2:$B$6000,$A2102)&gt;0,1,0)</f>
        <v/>
      </c>
      <c r="F2102">
        <f>IF($E2102=1,SUMIFS(Registros!$F$2:$F$6000,Registros!$A$2:$A$6000,"NP",Registros!$B$2:$B$6000,$A2102),0)</f>
        <v/>
      </c>
      <c r="G2102">
        <f>IF(COUNTIFS(Registros!$A$2:$A$6000,"MOV",Registros!$B$2:$B$6000,$A2102)&gt;0,1,0)</f>
        <v/>
      </c>
      <c r="H2102">
        <f>IF($G2102=1,SUMIFS(Registros!$F$2:$F$6000,Registros!$A$2:$A$6000,"MOV",Registros!$B$2:$B$6000,$A2102),0)</f>
        <v/>
      </c>
      <c r="I2102">
        <f>IF(COUNTIFS(Registros!$A$2:$A$6000,"CS",Registros!$B$2:$B$6000,$A2102)&gt;0,1,0)</f>
        <v/>
      </c>
      <c r="J2102">
        <f>IF($I2102=1,SUMIFS(Registros!$I$2:$I$6000,Registros!$A$2:$A$6000,"CS",Registros!$B$2:$B$6000,$A2102),0)</f>
        <v/>
      </c>
      <c r="K2102">
        <f>IF(COUNTIFS(Winback!$K$2:$K$300,$D2102)&gt;0,1,0)</f>
        <v/>
      </c>
      <c r="L2102">
        <f>IF(AND($K2102=1,LEFT($A2102,3)="WB-"),SUMIFS(Winback!$D$2:$D$300,Winback!$K$2:$K$300,$D2102),0)</f>
        <v/>
      </c>
      <c r="M2102">
        <f>IF(OR($E2102=1,$G2102=1,SUMIFS(Registros!$J$2:$J$6000,Registros!$B$2:$B$6000,$A2102)&gt;0),1,0)</f>
        <v/>
      </c>
      <c r="N2102">
        <f>IF($J2102&gt;0,1,IF(COUNTIFS(Registros!$A$2:$A$6000,"CS",Registros!$B$2:$B$6000,$A2102,Registros!$K$2:$K$6000,"&lt;&gt;")&gt;0,1,0))</f>
        <v/>
      </c>
      <c r="O2102">
        <f>IF(AND($K2102=1,$E2102=0,$G2102=0,$I2102=0),"WINBACK",IF(AND($M2102=1,$N2102&gt;0),"CONVERGENTE",IF($M2102=1,"SOLO MÓVIL",IF($N2102&gt;0,"SOLO FIJO / INTERNET","SIN SERVICIOS"))))</f>
        <v/>
      </c>
      <c r="P2102">
        <f>IF($O2102="WINBACK","Recuperar (winback)",IF($O2102="CONVERGENTE","Upgrade / más líneas",IF($O2102="SOLO MÓVIL","Ofrecer fijo + internet (FLBBTV)",IF($O2102="SOLO FIJO / INTERNET","Ofrecer línea móvil Nextphone","Oferta completa (móvil + fijo + internet)"))))</f>
        <v/>
      </c>
      <c r="Q2102">
        <f>$F2102+$H2102+$L2102</f>
        <v/>
      </c>
      <c r="R2102">
        <f>IFERROR(VLOOKUP($A2102,Registros!$B$2:$G$6000,6,0),IFERROR(VLOOKUP($D2102,Winback!$B$2:$C$300,2,0),""))</f>
        <v/>
      </c>
      <c r="S2102">
        <f>IF($E2102=1,"NP","")&amp;IF($G2102=1,"+MOV","")&amp;IF($I2102=1,"+CS","")&amp;IF($K2102=1,"+WB","")</f>
        <v/>
      </c>
      <c r="T2102">
        <f>$E2102+$G2102+$I2102+$K2102</f>
        <v/>
      </c>
    </row>
    <row r="2103">
      <c r="A2103" t="inlineStr">
        <is>
          <t>327491920000</t>
        </is>
      </c>
      <c r="B2103" t="inlineStr">
        <is>
          <t>32749192</t>
        </is>
      </c>
      <c r="C2103" t="inlineStr">
        <is>
          <t>Mirelli e Ortiz Pinzon</t>
        </is>
      </c>
      <c r="D2103" t="inlineStr">
        <is>
          <t>MIRELLIEORTIZPINZON</t>
        </is>
      </c>
      <c r="E2103">
        <f>IF(COUNTIFS(Registros!$A$2:$A$6000,"NP",Registros!$B$2:$B$6000,$A2103)&gt;0,1,0)</f>
        <v/>
      </c>
      <c r="F2103">
        <f>IF($E2103=1,SUMIFS(Registros!$F$2:$F$6000,Registros!$A$2:$A$6000,"NP",Registros!$B$2:$B$6000,$A2103),0)</f>
        <v/>
      </c>
      <c r="G2103">
        <f>IF(COUNTIFS(Registros!$A$2:$A$6000,"MOV",Registros!$B$2:$B$6000,$A2103)&gt;0,1,0)</f>
        <v/>
      </c>
      <c r="H2103">
        <f>IF($G2103=1,SUMIFS(Registros!$F$2:$F$6000,Registros!$A$2:$A$6000,"MOV",Registros!$B$2:$B$6000,$A2103),0)</f>
        <v/>
      </c>
      <c r="I2103">
        <f>IF(COUNTIFS(Registros!$A$2:$A$6000,"CS",Registros!$B$2:$B$6000,$A2103)&gt;0,1,0)</f>
        <v/>
      </c>
      <c r="J2103">
        <f>IF($I2103=1,SUMIFS(Registros!$I$2:$I$6000,Registros!$A$2:$A$6000,"CS",Registros!$B$2:$B$6000,$A2103),0)</f>
        <v/>
      </c>
      <c r="K2103">
        <f>IF(COUNTIFS(Winback!$K$2:$K$300,$D2103)&gt;0,1,0)</f>
        <v/>
      </c>
      <c r="L2103">
        <f>IF(AND($K2103=1,LEFT($A2103,3)="WB-"),SUMIFS(Winback!$D$2:$D$300,Winback!$K$2:$K$300,$D2103),0)</f>
        <v/>
      </c>
      <c r="M2103">
        <f>IF(OR($E2103=1,$G2103=1,SUMIFS(Registros!$J$2:$J$6000,Registros!$B$2:$B$6000,$A2103)&gt;0),1,0)</f>
        <v/>
      </c>
      <c r="N2103">
        <f>IF($J2103&gt;0,1,IF(COUNTIFS(Registros!$A$2:$A$6000,"CS",Registros!$B$2:$B$6000,$A2103,Registros!$K$2:$K$6000,"&lt;&gt;")&gt;0,1,0))</f>
        <v/>
      </c>
      <c r="O2103">
        <f>IF(AND($K2103=1,$E2103=0,$G2103=0,$I2103=0),"WINBACK",IF(AND($M2103=1,$N2103&gt;0),"CONVERGENTE",IF($M2103=1,"SOLO MÓVIL",IF($N2103&gt;0,"SOLO FIJO / INTERNET","SIN SERVICIOS"))))</f>
        <v/>
      </c>
      <c r="P2103">
        <f>IF($O2103="WINBACK","Recuperar (winback)",IF($O2103="CONVERGENTE","Upgrade / más líneas",IF($O2103="SOLO MÓVIL","Ofrecer fijo + internet (FLBBTV)",IF($O2103="SOLO FIJO / INTERNET","Ofrecer línea móvil Nextphone","Oferta completa (móvil + fijo + internet)"))))</f>
        <v/>
      </c>
      <c r="Q2103">
        <f>$F2103+$H2103+$L2103</f>
        <v/>
      </c>
      <c r="R2103">
        <f>IFERROR(VLOOKUP($A2103,Registros!$B$2:$G$6000,6,0),IFERROR(VLOOKUP($D2103,Winback!$B$2:$C$300,2,0),""))</f>
        <v/>
      </c>
      <c r="S2103">
        <f>IF($E2103=1,"NP","")&amp;IF($G2103=1,"+MOV","")&amp;IF($I2103=1,"+CS","")&amp;IF($K2103=1,"+WB","")</f>
        <v/>
      </c>
      <c r="T2103">
        <f>$E2103+$G2103+$I2103+$K2103</f>
        <v/>
      </c>
    </row>
    <row r="2104">
      <c r="A2104" t="inlineStr">
        <is>
          <t>351120050000</t>
        </is>
      </c>
      <c r="B2104" t="inlineStr">
        <is>
          <t>35112005</t>
        </is>
      </c>
      <c r="C2104" t="inlineStr">
        <is>
          <t>ARELYS YAMILKA NUÑEZ VIGIL</t>
        </is>
      </c>
      <c r="D2104" t="inlineStr">
        <is>
          <t>ARELYSYAMILKANUNEZVIGIL</t>
        </is>
      </c>
      <c r="E2104">
        <f>IF(COUNTIFS(Registros!$A$2:$A$6000,"NP",Registros!$B$2:$B$6000,$A2104)&gt;0,1,0)</f>
        <v/>
      </c>
      <c r="F2104">
        <f>IF($E2104=1,SUMIFS(Registros!$F$2:$F$6000,Registros!$A$2:$A$6000,"NP",Registros!$B$2:$B$6000,$A2104),0)</f>
        <v/>
      </c>
      <c r="G2104">
        <f>IF(COUNTIFS(Registros!$A$2:$A$6000,"MOV",Registros!$B$2:$B$6000,$A2104)&gt;0,1,0)</f>
        <v/>
      </c>
      <c r="H2104">
        <f>IF($G2104=1,SUMIFS(Registros!$F$2:$F$6000,Registros!$A$2:$A$6000,"MOV",Registros!$B$2:$B$6000,$A2104),0)</f>
        <v/>
      </c>
      <c r="I2104">
        <f>IF(COUNTIFS(Registros!$A$2:$A$6000,"CS",Registros!$B$2:$B$6000,$A2104)&gt;0,1,0)</f>
        <v/>
      </c>
      <c r="J2104">
        <f>IF($I2104=1,SUMIFS(Registros!$I$2:$I$6000,Registros!$A$2:$A$6000,"CS",Registros!$B$2:$B$6000,$A2104),0)</f>
        <v/>
      </c>
      <c r="K2104">
        <f>IF(COUNTIFS(Winback!$K$2:$K$300,$D2104)&gt;0,1,0)</f>
        <v/>
      </c>
      <c r="L2104">
        <f>IF(AND($K2104=1,LEFT($A2104,3)="WB-"),SUMIFS(Winback!$D$2:$D$300,Winback!$K$2:$K$300,$D2104),0)</f>
        <v/>
      </c>
      <c r="M2104">
        <f>IF(OR($E2104=1,$G2104=1,SUMIFS(Registros!$J$2:$J$6000,Registros!$B$2:$B$6000,$A2104)&gt;0),1,0)</f>
        <v/>
      </c>
      <c r="N2104">
        <f>IF($J2104&gt;0,1,IF(COUNTIFS(Registros!$A$2:$A$6000,"CS",Registros!$B$2:$B$6000,$A2104,Registros!$K$2:$K$6000,"&lt;&gt;")&gt;0,1,0))</f>
        <v/>
      </c>
      <c r="O2104">
        <f>IF(AND($K2104=1,$E2104=0,$G2104=0,$I2104=0),"WINBACK",IF(AND($M2104=1,$N2104&gt;0),"CONVERGENTE",IF($M2104=1,"SOLO MÓVIL",IF($N2104&gt;0,"SOLO FIJO / INTERNET","SIN SERVICIOS"))))</f>
        <v/>
      </c>
      <c r="P2104">
        <f>IF($O2104="WINBACK","Recuperar (winback)",IF($O2104="CONVERGENTE","Upgrade / más líneas",IF($O2104="SOLO MÓVIL","Ofrecer fijo + internet (FLBBTV)",IF($O2104="SOLO FIJO / INTERNET","Ofrecer línea móvil Nextphone","Oferta completa (móvil + fijo + internet)"))))</f>
        <v/>
      </c>
      <c r="Q2104">
        <f>$F2104+$H2104+$L2104</f>
        <v/>
      </c>
      <c r="R2104">
        <f>IFERROR(VLOOKUP($A2104,Registros!$B$2:$G$6000,6,0),IFERROR(VLOOKUP($D2104,Winback!$B$2:$C$300,2,0),""))</f>
        <v/>
      </c>
      <c r="S2104">
        <f>IF($E2104=1,"NP","")&amp;IF($G2104=1,"+MOV","")&amp;IF($I2104=1,"+CS","")&amp;IF($K2104=1,"+WB","")</f>
        <v/>
      </c>
      <c r="T2104">
        <f>$E2104+$G2104+$I2104+$K2104</f>
        <v/>
      </c>
    </row>
    <row r="2105">
      <c r="A2105" t="inlineStr">
        <is>
          <t>352272370000</t>
        </is>
      </c>
      <c r="B2105" t="inlineStr">
        <is>
          <t>35227237</t>
        </is>
      </c>
      <c r="C2105" t="inlineStr">
        <is>
          <t>BIL CABALLERO</t>
        </is>
      </c>
      <c r="D2105" t="inlineStr">
        <is>
          <t>BILCABALLERO</t>
        </is>
      </c>
      <c r="E2105">
        <f>IF(COUNTIFS(Registros!$A$2:$A$6000,"NP",Registros!$B$2:$B$6000,$A2105)&gt;0,1,0)</f>
        <v/>
      </c>
      <c r="F2105">
        <f>IF($E2105=1,SUMIFS(Registros!$F$2:$F$6000,Registros!$A$2:$A$6000,"NP",Registros!$B$2:$B$6000,$A2105),0)</f>
        <v/>
      </c>
      <c r="G2105">
        <f>IF(COUNTIFS(Registros!$A$2:$A$6000,"MOV",Registros!$B$2:$B$6000,$A2105)&gt;0,1,0)</f>
        <v/>
      </c>
      <c r="H2105">
        <f>IF($G2105=1,SUMIFS(Registros!$F$2:$F$6000,Registros!$A$2:$A$6000,"MOV",Registros!$B$2:$B$6000,$A2105),0)</f>
        <v/>
      </c>
      <c r="I2105">
        <f>IF(COUNTIFS(Registros!$A$2:$A$6000,"CS",Registros!$B$2:$B$6000,$A2105)&gt;0,1,0)</f>
        <v/>
      </c>
      <c r="J2105">
        <f>IF($I2105=1,SUMIFS(Registros!$I$2:$I$6000,Registros!$A$2:$A$6000,"CS",Registros!$B$2:$B$6000,$A2105),0)</f>
        <v/>
      </c>
      <c r="K2105">
        <f>IF(COUNTIFS(Winback!$K$2:$K$300,$D2105)&gt;0,1,0)</f>
        <v/>
      </c>
      <c r="L2105">
        <f>IF(AND($K2105=1,LEFT($A2105,3)="WB-"),SUMIFS(Winback!$D$2:$D$300,Winback!$K$2:$K$300,$D2105),0)</f>
        <v/>
      </c>
      <c r="M2105">
        <f>IF(OR($E2105=1,$G2105=1,SUMIFS(Registros!$J$2:$J$6000,Registros!$B$2:$B$6000,$A2105)&gt;0),1,0)</f>
        <v/>
      </c>
      <c r="N2105">
        <f>IF($J2105&gt;0,1,IF(COUNTIFS(Registros!$A$2:$A$6000,"CS",Registros!$B$2:$B$6000,$A2105,Registros!$K$2:$K$6000,"&lt;&gt;")&gt;0,1,0))</f>
        <v/>
      </c>
      <c r="O2105">
        <f>IF(AND($K2105=1,$E2105=0,$G2105=0,$I2105=0),"WINBACK",IF(AND($M2105=1,$N2105&gt;0),"CONVERGENTE",IF($M2105=1,"SOLO MÓVIL",IF($N2105&gt;0,"SOLO FIJO / INTERNET","SIN SERVICIOS"))))</f>
        <v/>
      </c>
      <c r="P2105">
        <f>IF($O2105="WINBACK","Recuperar (winback)",IF($O2105="CONVERGENTE","Upgrade / más líneas",IF($O2105="SOLO MÓVIL","Ofrecer fijo + internet (FLBBTV)",IF($O2105="SOLO FIJO / INTERNET","Ofrecer línea móvil Nextphone","Oferta completa (móvil + fijo + internet)"))))</f>
        <v/>
      </c>
      <c r="Q2105">
        <f>$F2105+$H2105+$L2105</f>
        <v/>
      </c>
      <c r="R2105">
        <f>IFERROR(VLOOKUP($A2105,Registros!$B$2:$G$6000,6,0),IFERROR(VLOOKUP($D2105,Winback!$B$2:$C$300,2,0),""))</f>
        <v/>
      </c>
      <c r="S2105">
        <f>IF($E2105=1,"NP","")&amp;IF($G2105=1,"+MOV","")&amp;IF($I2105=1,"+CS","")&amp;IF($K2105=1,"+WB","")</f>
        <v/>
      </c>
      <c r="T2105">
        <f>$E2105+$G2105+$I2105+$K2105</f>
        <v/>
      </c>
    </row>
    <row r="2106">
      <c r="A2106" t="inlineStr">
        <is>
          <t>358234510000</t>
        </is>
      </c>
      <c r="B2106" t="inlineStr">
        <is>
          <t>35823451</t>
        </is>
      </c>
      <c r="C2106" t="inlineStr">
        <is>
          <t>GERONIMO VILLANERO</t>
        </is>
      </c>
      <c r="D2106" t="inlineStr">
        <is>
          <t>GERONIMOVILLANERO</t>
        </is>
      </c>
      <c r="E2106">
        <f>IF(COUNTIFS(Registros!$A$2:$A$6000,"NP",Registros!$B$2:$B$6000,$A2106)&gt;0,1,0)</f>
        <v/>
      </c>
      <c r="F2106">
        <f>IF($E2106=1,SUMIFS(Registros!$F$2:$F$6000,Registros!$A$2:$A$6000,"NP",Registros!$B$2:$B$6000,$A2106),0)</f>
        <v/>
      </c>
      <c r="G2106">
        <f>IF(COUNTIFS(Registros!$A$2:$A$6000,"MOV",Registros!$B$2:$B$6000,$A2106)&gt;0,1,0)</f>
        <v/>
      </c>
      <c r="H2106">
        <f>IF($G2106=1,SUMIFS(Registros!$F$2:$F$6000,Registros!$A$2:$A$6000,"MOV",Registros!$B$2:$B$6000,$A2106),0)</f>
        <v/>
      </c>
      <c r="I2106">
        <f>IF(COUNTIFS(Registros!$A$2:$A$6000,"CS",Registros!$B$2:$B$6000,$A2106)&gt;0,1,0)</f>
        <v/>
      </c>
      <c r="J2106">
        <f>IF($I2106=1,SUMIFS(Registros!$I$2:$I$6000,Registros!$A$2:$A$6000,"CS",Registros!$B$2:$B$6000,$A2106),0)</f>
        <v/>
      </c>
      <c r="K2106">
        <f>IF(COUNTIFS(Winback!$K$2:$K$300,$D2106)&gt;0,1,0)</f>
        <v/>
      </c>
      <c r="L2106">
        <f>IF(AND($K2106=1,LEFT($A2106,3)="WB-"),SUMIFS(Winback!$D$2:$D$300,Winback!$K$2:$K$300,$D2106),0)</f>
        <v/>
      </c>
      <c r="M2106">
        <f>IF(OR($E2106=1,$G2106=1,SUMIFS(Registros!$J$2:$J$6000,Registros!$B$2:$B$6000,$A2106)&gt;0),1,0)</f>
        <v/>
      </c>
      <c r="N2106">
        <f>IF($J2106&gt;0,1,IF(COUNTIFS(Registros!$A$2:$A$6000,"CS",Registros!$B$2:$B$6000,$A2106,Registros!$K$2:$K$6000,"&lt;&gt;")&gt;0,1,0))</f>
        <v/>
      </c>
      <c r="O2106">
        <f>IF(AND($K2106=1,$E2106=0,$G2106=0,$I2106=0),"WINBACK",IF(AND($M2106=1,$N2106&gt;0),"CONVERGENTE",IF($M2106=1,"SOLO MÓVIL",IF($N2106&gt;0,"SOLO FIJO / INTERNET","SIN SERVICIOS"))))</f>
        <v/>
      </c>
      <c r="P2106">
        <f>IF($O2106="WINBACK","Recuperar (winback)",IF($O2106="CONVERGENTE","Upgrade / más líneas",IF($O2106="SOLO MÓVIL","Ofrecer fijo + internet (FLBBTV)",IF($O2106="SOLO FIJO / INTERNET","Ofrecer línea móvil Nextphone","Oferta completa (móvil + fijo + internet)"))))</f>
        <v/>
      </c>
      <c r="Q2106">
        <f>$F2106+$H2106+$L2106</f>
        <v/>
      </c>
      <c r="R2106">
        <f>IFERROR(VLOOKUP($A2106,Registros!$B$2:$G$6000,6,0),IFERROR(VLOOKUP($D2106,Winback!$B$2:$C$300,2,0),""))</f>
        <v/>
      </c>
      <c r="S2106">
        <f>IF($E2106=1,"NP","")&amp;IF($G2106=1,"+MOV","")&amp;IF($I2106=1,"+CS","")&amp;IF($K2106=1,"+WB","")</f>
        <v/>
      </c>
      <c r="T2106">
        <f>$E2106+$G2106+$I2106+$K2106</f>
        <v/>
      </c>
    </row>
    <row r="2107">
      <c r="A2107" t="inlineStr">
        <is>
          <t>331143710000</t>
        </is>
      </c>
      <c r="B2107" t="inlineStr">
        <is>
          <t>33114371</t>
        </is>
      </c>
      <c r="C2107" t="inlineStr">
        <is>
          <t>Jaime Albe rto Cordoba Ruiz</t>
        </is>
      </c>
      <c r="D2107" t="inlineStr">
        <is>
          <t>JAIMEALBERTOCORDOBARUIZ</t>
        </is>
      </c>
      <c r="E2107">
        <f>IF(COUNTIFS(Registros!$A$2:$A$6000,"NP",Registros!$B$2:$B$6000,$A2107)&gt;0,1,0)</f>
        <v/>
      </c>
      <c r="F2107">
        <f>IF($E2107=1,SUMIFS(Registros!$F$2:$F$6000,Registros!$A$2:$A$6000,"NP",Registros!$B$2:$B$6000,$A2107),0)</f>
        <v/>
      </c>
      <c r="G2107">
        <f>IF(COUNTIFS(Registros!$A$2:$A$6000,"MOV",Registros!$B$2:$B$6000,$A2107)&gt;0,1,0)</f>
        <v/>
      </c>
      <c r="H2107">
        <f>IF($G2107=1,SUMIFS(Registros!$F$2:$F$6000,Registros!$A$2:$A$6000,"MOV",Registros!$B$2:$B$6000,$A2107),0)</f>
        <v/>
      </c>
      <c r="I2107">
        <f>IF(COUNTIFS(Registros!$A$2:$A$6000,"CS",Registros!$B$2:$B$6000,$A2107)&gt;0,1,0)</f>
        <v/>
      </c>
      <c r="J2107">
        <f>IF($I2107=1,SUMIFS(Registros!$I$2:$I$6000,Registros!$A$2:$A$6000,"CS",Registros!$B$2:$B$6000,$A2107),0)</f>
        <v/>
      </c>
      <c r="K2107">
        <f>IF(COUNTIFS(Winback!$K$2:$K$300,$D2107)&gt;0,1,0)</f>
        <v/>
      </c>
      <c r="L2107">
        <f>IF(AND($K2107=1,LEFT($A2107,3)="WB-"),SUMIFS(Winback!$D$2:$D$300,Winback!$K$2:$K$300,$D2107),0)</f>
        <v/>
      </c>
      <c r="M2107">
        <f>IF(OR($E2107=1,$G2107=1,SUMIFS(Registros!$J$2:$J$6000,Registros!$B$2:$B$6000,$A2107)&gt;0),1,0)</f>
        <v/>
      </c>
      <c r="N2107">
        <f>IF($J2107&gt;0,1,IF(COUNTIFS(Registros!$A$2:$A$6000,"CS",Registros!$B$2:$B$6000,$A2107,Registros!$K$2:$K$6000,"&lt;&gt;")&gt;0,1,0))</f>
        <v/>
      </c>
      <c r="O2107">
        <f>IF(AND($K2107=1,$E2107=0,$G2107=0,$I2107=0),"WINBACK",IF(AND($M2107=1,$N2107&gt;0),"CONVERGENTE",IF($M2107=1,"SOLO MÓVIL",IF($N2107&gt;0,"SOLO FIJO / INTERNET","SIN SERVICIOS"))))</f>
        <v/>
      </c>
      <c r="P2107">
        <f>IF($O2107="WINBACK","Recuperar (winback)",IF($O2107="CONVERGENTE","Upgrade / más líneas",IF($O2107="SOLO MÓVIL","Ofrecer fijo + internet (FLBBTV)",IF($O2107="SOLO FIJO / INTERNET","Ofrecer línea móvil Nextphone","Oferta completa (móvil + fijo + internet)"))))</f>
        <v/>
      </c>
      <c r="Q2107">
        <f>$F2107+$H2107+$L2107</f>
        <v/>
      </c>
      <c r="R2107">
        <f>IFERROR(VLOOKUP($A2107,Registros!$B$2:$G$6000,6,0),IFERROR(VLOOKUP($D2107,Winback!$B$2:$C$300,2,0),""))</f>
        <v/>
      </c>
      <c r="S2107">
        <f>IF($E2107=1,"NP","")&amp;IF($G2107=1,"+MOV","")&amp;IF($I2107=1,"+CS","")&amp;IF($K2107=1,"+WB","")</f>
        <v/>
      </c>
      <c r="T2107">
        <f>$E2107+$G2107+$I2107+$K2107</f>
        <v/>
      </c>
    </row>
    <row r="2108">
      <c r="A2108" t="inlineStr">
        <is>
          <t>367054940000</t>
        </is>
      </c>
      <c r="B2108" t="inlineStr">
        <is>
          <t>36705494</t>
        </is>
      </c>
      <c r="C2108" t="inlineStr">
        <is>
          <t>ESTHER GARCIA</t>
        </is>
      </c>
      <c r="D2108" t="inlineStr">
        <is>
          <t>ESTHERGARCIA</t>
        </is>
      </c>
      <c r="E2108">
        <f>IF(COUNTIFS(Registros!$A$2:$A$6000,"NP",Registros!$B$2:$B$6000,$A2108)&gt;0,1,0)</f>
        <v/>
      </c>
      <c r="F2108">
        <f>IF($E2108=1,SUMIFS(Registros!$F$2:$F$6000,Registros!$A$2:$A$6000,"NP",Registros!$B$2:$B$6000,$A2108),0)</f>
        <v/>
      </c>
      <c r="G2108">
        <f>IF(COUNTIFS(Registros!$A$2:$A$6000,"MOV",Registros!$B$2:$B$6000,$A2108)&gt;0,1,0)</f>
        <v/>
      </c>
      <c r="H2108">
        <f>IF($G2108=1,SUMIFS(Registros!$F$2:$F$6000,Registros!$A$2:$A$6000,"MOV",Registros!$B$2:$B$6000,$A2108),0)</f>
        <v/>
      </c>
      <c r="I2108">
        <f>IF(COUNTIFS(Registros!$A$2:$A$6000,"CS",Registros!$B$2:$B$6000,$A2108)&gt;0,1,0)</f>
        <v/>
      </c>
      <c r="J2108">
        <f>IF($I2108=1,SUMIFS(Registros!$I$2:$I$6000,Registros!$A$2:$A$6000,"CS",Registros!$B$2:$B$6000,$A2108),0)</f>
        <v/>
      </c>
      <c r="K2108">
        <f>IF(COUNTIFS(Winback!$K$2:$K$300,$D2108)&gt;0,1,0)</f>
        <v/>
      </c>
      <c r="L2108">
        <f>IF(AND($K2108=1,LEFT($A2108,3)="WB-"),SUMIFS(Winback!$D$2:$D$300,Winback!$K$2:$K$300,$D2108),0)</f>
        <v/>
      </c>
      <c r="M2108">
        <f>IF(OR($E2108=1,$G2108=1,SUMIFS(Registros!$J$2:$J$6000,Registros!$B$2:$B$6000,$A2108)&gt;0),1,0)</f>
        <v/>
      </c>
      <c r="N2108">
        <f>IF($J2108&gt;0,1,IF(COUNTIFS(Registros!$A$2:$A$6000,"CS",Registros!$B$2:$B$6000,$A2108,Registros!$K$2:$K$6000,"&lt;&gt;")&gt;0,1,0))</f>
        <v/>
      </c>
      <c r="O2108">
        <f>IF(AND($K2108=1,$E2108=0,$G2108=0,$I2108=0),"WINBACK",IF(AND($M2108=1,$N2108&gt;0),"CONVERGENTE",IF($M2108=1,"SOLO MÓVIL",IF($N2108&gt;0,"SOLO FIJO / INTERNET","SIN SERVICIOS"))))</f>
        <v/>
      </c>
      <c r="P2108">
        <f>IF($O2108="WINBACK","Recuperar (winback)",IF($O2108="CONVERGENTE","Upgrade / más líneas",IF($O2108="SOLO MÓVIL","Ofrecer fijo + internet (FLBBTV)",IF($O2108="SOLO FIJO / INTERNET","Ofrecer línea móvil Nextphone","Oferta completa (móvil + fijo + internet)"))))</f>
        <v/>
      </c>
      <c r="Q2108">
        <f>$F2108+$H2108+$L2108</f>
        <v/>
      </c>
      <c r="R2108">
        <f>IFERROR(VLOOKUP($A2108,Registros!$B$2:$G$6000,6,0),IFERROR(VLOOKUP($D2108,Winback!$B$2:$C$300,2,0),""))</f>
        <v/>
      </c>
      <c r="S2108">
        <f>IF($E2108=1,"NP","")&amp;IF($G2108=1,"+MOV","")&amp;IF($I2108=1,"+CS","")&amp;IF($K2108=1,"+WB","")</f>
        <v/>
      </c>
      <c r="T2108">
        <f>$E2108+$G2108+$I2108+$K2108</f>
        <v/>
      </c>
    </row>
    <row r="2109">
      <c r="A2109" t="inlineStr">
        <is>
          <t>356245240000</t>
        </is>
      </c>
      <c r="B2109" t="inlineStr">
        <is>
          <t>35624524</t>
        </is>
      </c>
      <c r="C2109" t="inlineStr">
        <is>
          <t>ALEXIS GONZALEZ</t>
        </is>
      </c>
      <c r="D2109" t="inlineStr">
        <is>
          <t>ALEXISGONZALEZ</t>
        </is>
      </c>
      <c r="E2109">
        <f>IF(COUNTIFS(Registros!$A$2:$A$6000,"NP",Registros!$B$2:$B$6000,$A2109)&gt;0,1,0)</f>
        <v/>
      </c>
      <c r="F2109">
        <f>IF($E2109=1,SUMIFS(Registros!$F$2:$F$6000,Registros!$A$2:$A$6000,"NP",Registros!$B$2:$B$6000,$A2109),0)</f>
        <v/>
      </c>
      <c r="G2109">
        <f>IF(COUNTIFS(Registros!$A$2:$A$6000,"MOV",Registros!$B$2:$B$6000,$A2109)&gt;0,1,0)</f>
        <v/>
      </c>
      <c r="H2109">
        <f>IF($G2109=1,SUMIFS(Registros!$F$2:$F$6000,Registros!$A$2:$A$6000,"MOV",Registros!$B$2:$B$6000,$A2109),0)</f>
        <v/>
      </c>
      <c r="I2109">
        <f>IF(COUNTIFS(Registros!$A$2:$A$6000,"CS",Registros!$B$2:$B$6000,$A2109)&gt;0,1,0)</f>
        <v/>
      </c>
      <c r="J2109">
        <f>IF($I2109=1,SUMIFS(Registros!$I$2:$I$6000,Registros!$A$2:$A$6000,"CS",Registros!$B$2:$B$6000,$A2109),0)</f>
        <v/>
      </c>
      <c r="K2109">
        <f>IF(COUNTIFS(Winback!$K$2:$K$300,$D2109)&gt;0,1,0)</f>
        <v/>
      </c>
      <c r="L2109">
        <f>IF(AND($K2109=1,LEFT($A2109,3)="WB-"),SUMIFS(Winback!$D$2:$D$300,Winback!$K$2:$K$300,$D2109),0)</f>
        <v/>
      </c>
      <c r="M2109">
        <f>IF(OR($E2109=1,$G2109=1,SUMIFS(Registros!$J$2:$J$6000,Registros!$B$2:$B$6000,$A2109)&gt;0),1,0)</f>
        <v/>
      </c>
      <c r="N2109">
        <f>IF($J2109&gt;0,1,IF(COUNTIFS(Registros!$A$2:$A$6000,"CS",Registros!$B$2:$B$6000,$A2109,Registros!$K$2:$K$6000,"&lt;&gt;")&gt;0,1,0))</f>
        <v/>
      </c>
      <c r="O2109">
        <f>IF(AND($K2109=1,$E2109=0,$G2109=0,$I2109=0),"WINBACK",IF(AND($M2109=1,$N2109&gt;0),"CONVERGENTE",IF($M2109=1,"SOLO MÓVIL",IF($N2109&gt;0,"SOLO FIJO / INTERNET","SIN SERVICIOS"))))</f>
        <v/>
      </c>
      <c r="P2109">
        <f>IF($O2109="WINBACK","Recuperar (winback)",IF($O2109="CONVERGENTE","Upgrade / más líneas",IF($O2109="SOLO MÓVIL","Ofrecer fijo + internet (FLBBTV)",IF($O2109="SOLO FIJO / INTERNET","Ofrecer línea móvil Nextphone","Oferta completa (móvil + fijo + internet)"))))</f>
        <v/>
      </c>
      <c r="Q2109">
        <f>$F2109+$H2109+$L2109</f>
        <v/>
      </c>
      <c r="R2109">
        <f>IFERROR(VLOOKUP($A2109,Registros!$B$2:$G$6000,6,0),IFERROR(VLOOKUP($D2109,Winback!$B$2:$C$300,2,0),""))</f>
        <v/>
      </c>
      <c r="S2109">
        <f>IF($E2109=1,"NP","")&amp;IF($G2109=1,"+MOV","")&amp;IF($I2109=1,"+CS","")&amp;IF($K2109=1,"+WB","")</f>
        <v/>
      </c>
      <c r="T2109">
        <f>$E2109+$G2109+$I2109+$K2109</f>
        <v/>
      </c>
    </row>
    <row r="2110">
      <c r="A2110" t="inlineStr">
        <is>
          <t>364043040000</t>
        </is>
      </c>
      <c r="B2110" t="inlineStr">
        <is>
          <t>36404304</t>
        </is>
      </c>
      <c r="C2110" t="inlineStr">
        <is>
          <t>OLDEMAR MARTINEZ</t>
        </is>
      </c>
      <c r="D2110" t="inlineStr">
        <is>
          <t>OLDEMARMARTINEZ</t>
        </is>
      </c>
      <c r="E2110">
        <f>IF(COUNTIFS(Registros!$A$2:$A$6000,"NP",Registros!$B$2:$B$6000,$A2110)&gt;0,1,0)</f>
        <v/>
      </c>
      <c r="F2110">
        <f>IF($E2110=1,SUMIFS(Registros!$F$2:$F$6000,Registros!$A$2:$A$6000,"NP",Registros!$B$2:$B$6000,$A2110),0)</f>
        <v/>
      </c>
      <c r="G2110">
        <f>IF(COUNTIFS(Registros!$A$2:$A$6000,"MOV",Registros!$B$2:$B$6000,$A2110)&gt;0,1,0)</f>
        <v/>
      </c>
      <c r="H2110">
        <f>IF($G2110=1,SUMIFS(Registros!$F$2:$F$6000,Registros!$A$2:$A$6000,"MOV",Registros!$B$2:$B$6000,$A2110),0)</f>
        <v/>
      </c>
      <c r="I2110">
        <f>IF(COUNTIFS(Registros!$A$2:$A$6000,"CS",Registros!$B$2:$B$6000,$A2110)&gt;0,1,0)</f>
        <v/>
      </c>
      <c r="J2110">
        <f>IF($I2110=1,SUMIFS(Registros!$I$2:$I$6000,Registros!$A$2:$A$6000,"CS",Registros!$B$2:$B$6000,$A2110),0)</f>
        <v/>
      </c>
      <c r="K2110">
        <f>IF(COUNTIFS(Winback!$K$2:$K$300,$D2110)&gt;0,1,0)</f>
        <v/>
      </c>
      <c r="L2110">
        <f>IF(AND($K2110=1,LEFT($A2110,3)="WB-"),SUMIFS(Winback!$D$2:$D$300,Winback!$K$2:$K$300,$D2110),0)</f>
        <v/>
      </c>
      <c r="M2110">
        <f>IF(OR($E2110=1,$G2110=1,SUMIFS(Registros!$J$2:$J$6000,Registros!$B$2:$B$6000,$A2110)&gt;0),1,0)</f>
        <v/>
      </c>
      <c r="N2110">
        <f>IF($J2110&gt;0,1,IF(COUNTIFS(Registros!$A$2:$A$6000,"CS",Registros!$B$2:$B$6000,$A2110,Registros!$K$2:$K$6000,"&lt;&gt;")&gt;0,1,0))</f>
        <v/>
      </c>
      <c r="O2110">
        <f>IF(AND($K2110=1,$E2110=0,$G2110=0,$I2110=0),"WINBACK",IF(AND($M2110=1,$N2110&gt;0),"CONVERGENTE",IF($M2110=1,"SOLO MÓVIL",IF($N2110&gt;0,"SOLO FIJO / INTERNET","SIN SERVICIOS"))))</f>
        <v/>
      </c>
      <c r="P2110">
        <f>IF($O2110="WINBACK","Recuperar (winback)",IF($O2110="CONVERGENTE","Upgrade / más líneas",IF($O2110="SOLO MÓVIL","Ofrecer fijo + internet (FLBBTV)",IF($O2110="SOLO FIJO / INTERNET","Ofrecer línea móvil Nextphone","Oferta completa (móvil + fijo + internet)"))))</f>
        <v/>
      </c>
      <c r="Q2110">
        <f>$F2110+$H2110+$L2110</f>
        <v/>
      </c>
      <c r="R2110">
        <f>IFERROR(VLOOKUP($A2110,Registros!$B$2:$G$6000,6,0),IFERROR(VLOOKUP($D2110,Winback!$B$2:$C$300,2,0),""))</f>
        <v/>
      </c>
      <c r="S2110">
        <f>IF($E2110=1,"NP","")&amp;IF($G2110=1,"+MOV","")&amp;IF($I2110=1,"+CS","")&amp;IF($K2110=1,"+WB","")</f>
        <v/>
      </c>
      <c r="T2110">
        <f>$E2110+$G2110+$I2110+$K2110</f>
        <v/>
      </c>
    </row>
    <row r="2111">
      <c r="A2111" t="inlineStr">
        <is>
          <t>344379800000</t>
        </is>
      </c>
      <c r="B2111" t="inlineStr">
        <is>
          <t>34437980</t>
        </is>
      </c>
      <c r="C2111" t="inlineStr">
        <is>
          <t>EDGAR ANTONIO JURADO PITTI</t>
        </is>
      </c>
      <c r="D2111" t="inlineStr">
        <is>
          <t>EDGARANTONIOJURADOPITTI</t>
        </is>
      </c>
      <c r="E2111">
        <f>IF(COUNTIFS(Registros!$A$2:$A$6000,"NP",Registros!$B$2:$B$6000,$A2111)&gt;0,1,0)</f>
        <v/>
      </c>
      <c r="F2111">
        <f>IF($E2111=1,SUMIFS(Registros!$F$2:$F$6000,Registros!$A$2:$A$6000,"NP",Registros!$B$2:$B$6000,$A2111),0)</f>
        <v/>
      </c>
      <c r="G2111">
        <f>IF(COUNTIFS(Registros!$A$2:$A$6000,"MOV",Registros!$B$2:$B$6000,$A2111)&gt;0,1,0)</f>
        <v/>
      </c>
      <c r="H2111">
        <f>IF($G2111=1,SUMIFS(Registros!$F$2:$F$6000,Registros!$A$2:$A$6000,"MOV",Registros!$B$2:$B$6000,$A2111),0)</f>
        <v/>
      </c>
      <c r="I2111">
        <f>IF(COUNTIFS(Registros!$A$2:$A$6000,"CS",Registros!$B$2:$B$6000,$A2111)&gt;0,1,0)</f>
        <v/>
      </c>
      <c r="J2111">
        <f>IF($I2111=1,SUMIFS(Registros!$I$2:$I$6000,Registros!$A$2:$A$6000,"CS",Registros!$B$2:$B$6000,$A2111),0)</f>
        <v/>
      </c>
      <c r="K2111">
        <f>IF(COUNTIFS(Winback!$K$2:$K$300,$D2111)&gt;0,1,0)</f>
        <v/>
      </c>
      <c r="L2111">
        <f>IF(AND($K2111=1,LEFT($A2111,3)="WB-"),SUMIFS(Winback!$D$2:$D$300,Winback!$K$2:$K$300,$D2111),0)</f>
        <v/>
      </c>
      <c r="M2111">
        <f>IF(OR($E2111=1,$G2111=1,SUMIFS(Registros!$J$2:$J$6000,Registros!$B$2:$B$6000,$A2111)&gt;0),1,0)</f>
        <v/>
      </c>
      <c r="N2111">
        <f>IF($J2111&gt;0,1,IF(COUNTIFS(Registros!$A$2:$A$6000,"CS",Registros!$B$2:$B$6000,$A2111,Registros!$K$2:$K$6000,"&lt;&gt;")&gt;0,1,0))</f>
        <v/>
      </c>
      <c r="O2111">
        <f>IF(AND($K2111=1,$E2111=0,$G2111=0,$I2111=0),"WINBACK",IF(AND($M2111=1,$N2111&gt;0),"CONVERGENTE",IF($M2111=1,"SOLO MÓVIL",IF($N2111&gt;0,"SOLO FIJO / INTERNET","SIN SERVICIOS"))))</f>
        <v/>
      </c>
      <c r="P2111">
        <f>IF($O2111="WINBACK","Recuperar (winback)",IF($O2111="CONVERGENTE","Upgrade / más líneas",IF($O2111="SOLO MÓVIL","Ofrecer fijo + internet (FLBBTV)",IF($O2111="SOLO FIJO / INTERNET","Ofrecer línea móvil Nextphone","Oferta completa (móvil + fijo + internet)"))))</f>
        <v/>
      </c>
      <c r="Q2111">
        <f>$F2111+$H2111+$L2111</f>
        <v/>
      </c>
      <c r="R2111">
        <f>IFERROR(VLOOKUP($A2111,Registros!$B$2:$G$6000,6,0),IFERROR(VLOOKUP($D2111,Winback!$B$2:$C$300,2,0),""))</f>
        <v/>
      </c>
      <c r="S2111">
        <f>IF($E2111=1,"NP","")&amp;IF($G2111=1,"+MOV","")&amp;IF($I2111=1,"+CS","")&amp;IF($K2111=1,"+WB","")</f>
        <v/>
      </c>
      <c r="T2111">
        <f>$E2111+$G2111+$I2111+$K2111</f>
        <v/>
      </c>
    </row>
    <row r="2112">
      <c r="A2112" t="inlineStr">
        <is>
          <t>364028650000</t>
        </is>
      </c>
      <c r="B2112" t="inlineStr">
        <is>
          <t>36402865</t>
        </is>
      </c>
      <c r="C2112" t="inlineStr">
        <is>
          <t>JUAN CARLOS ATENCIÓN ARAUZ</t>
        </is>
      </c>
      <c r="D2112" t="inlineStr">
        <is>
          <t>JUANCARLOSATENCIONARAUZ</t>
        </is>
      </c>
      <c r="E2112">
        <f>IF(COUNTIFS(Registros!$A$2:$A$6000,"NP",Registros!$B$2:$B$6000,$A2112)&gt;0,1,0)</f>
        <v/>
      </c>
      <c r="F2112">
        <f>IF($E2112=1,SUMIFS(Registros!$F$2:$F$6000,Registros!$A$2:$A$6000,"NP",Registros!$B$2:$B$6000,$A2112),0)</f>
        <v/>
      </c>
      <c r="G2112">
        <f>IF(COUNTIFS(Registros!$A$2:$A$6000,"MOV",Registros!$B$2:$B$6000,$A2112)&gt;0,1,0)</f>
        <v/>
      </c>
      <c r="H2112">
        <f>IF($G2112=1,SUMIFS(Registros!$F$2:$F$6000,Registros!$A$2:$A$6000,"MOV",Registros!$B$2:$B$6000,$A2112),0)</f>
        <v/>
      </c>
      <c r="I2112">
        <f>IF(COUNTIFS(Registros!$A$2:$A$6000,"CS",Registros!$B$2:$B$6000,$A2112)&gt;0,1,0)</f>
        <v/>
      </c>
      <c r="J2112">
        <f>IF($I2112=1,SUMIFS(Registros!$I$2:$I$6000,Registros!$A$2:$A$6000,"CS",Registros!$B$2:$B$6000,$A2112),0)</f>
        <v/>
      </c>
      <c r="K2112">
        <f>IF(COUNTIFS(Winback!$K$2:$K$300,$D2112)&gt;0,1,0)</f>
        <v/>
      </c>
      <c r="L2112">
        <f>IF(AND($K2112=1,LEFT($A2112,3)="WB-"),SUMIFS(Winback!$D$2:$D$300,Winback!$K$2:$K$300,$D2112),0)</f>
        <v/>
      </c>
      <c r="M2112">
        <f>IF(OR($E2112=1,$G2112=1,SUMIFS(Registros!$J$2:$J$6000,Registros!$B$2:$B$6000,$A2112)&gt;0),1,0)</f>
        <v/>
      </c>
      <c r="N2112">
        <f>IF($J2112&gt;0,1,IF(COUNTIFS(Registros!$A$2:$A$6000,"CS",Registros!$B$2:$B$6000,$A2112,Registros!$K$2:$K$6000,"&lt;&gt;")&gt;0,1,0))</f>
        <v/>
      </c>
      <c r="O2112">
        <f>IF(AND($K2112=1,$E2112=0,$G2112=0,$I2112=0),"WINBACK",IF(AND($M2112=1,$N2112&gt;0),"CONVERGENTE",IF($M2112=1,"SOLO MÓVIL",IF($N2112&gt;0,"SOLO FIJO / INTERNET","SIN SERVICIOS"))))</f>
        <v/>
      </c>
      <c r="P2112">
        <f>IF($O2112="WINBACK","Recuperar (winback)",IF($O2112="CONVERGENTE","Upgrade / más líneas",IF($O2112="SOLO MÓVIL","Ofrecer fijo + internet (FLBBTV)",IF($O2112="SOLO FIJO / INTERNET","Ofrecer línea móvil Nextphone","Oferta completa (móvil + fijo + internet)"))))</f>
        <v/>
      </c>
      <c r="Q2112">
        <f>$F2112+$H2112+$L2112</f>
        <v/>
      </c>
      <c r="R2112">
        <f>IFERROR(VLOOKUP($A2112,Registros!$B$2:$G$6000,6,0),IFERROR(VLOOKUP($D2112,Winback!$B$2:$C$300,2,0),""))</f>
        <v/>
      </c>
      <c r="S2112">
        <f>IF($E2112=1,"NP","")&amp;IF($G2112=1,"+MOV","")&amp;IF($I2112=1,"+CS","")&amp;IF($K2112=1,"+WB","")</f>
        <v/>
      </c>
      <c r="T2112">
        <f>$E2112+$G2112+$I2112+$K2112</f>
        <v/>
      </c>
    </row>
    <row r="2113">
      <c r="A2113" t="inlineStr">
        <is>
          <t>358053470000</t>
        </is>
      </c>
      <c r="B2113" t="inlineStr">
        <is>
          <t>35805347</t>
        </is>
      </c>
      <c r="C2113" t="inlineStr">
        <is>
          <t>RAFAEL MARTINEZ MARTINEZ</t>
        </is>
      </c>
      <c r="D2113" t="inlineStr">
        <is>
          <t>RAFAELMARTINEZMARTINEZ</t>
        </is>
      </c>
      <c r="E2113">
        <f>IF(COUNTIFS(Registros!$A$2:$A$6000,"NP",Registros!$B$2:$B$6000,$A2113)&gt;0,1,0)</f>
        <v/>
      </c>
      <c r="F2113">
        <f>IF($E2113=1,SUMIFS(Registros!$F$2:$F$6000,Registros!$A$2:$A$6000,"NP",Registros!$B$2:$B$6000,$A2113),0)</f>
        <v/>
      </c>
      <c r="G2113">
        <f>IF(COUNTIFS(Registros!$A$2:$A$6000,"MOV",Registros!$B$2:$B$6000,$A2113)&gt;0,1,0)</f>
        <v/>
      </c>
      <c r="H2113">
        <f>IF($G2113=1,SUMIFS(Registros!$F$2:$F$6000,Registros!$A$2:$A$6000,"MOV",Registros!$B$2:$B$6000,$A2113),0)</f>
        <v/>
      </c>
      <c r="I2113">
        <f>IF(COUNTIFS(Registros!$A$2:$A$6000,"CS",Registros!$B$2:$B$6000,$A2113)&gt;0,1,0)</f>
        <v/>
      </c>
      <c r="J2113">
        <f>IF($I2113=1,SUMIFS(Registros!$I$2:$I$6000,Registros!$A$2:$A$6000,"CS",Registros!$B$2:$B$6000,$A2113),0)</f>
        <v/>
      </c>
      <c r="K2113">
        <f>IF(COUNTIFS(Winback!$K$2:$K$300,$D2113)&gt;0,1,0)</f>
        <v/>
      </c>
      <c r="L2113">
        <f>IF(AND($K2113=1,LEFT($A2113,3)="WB-"),SUMIFS(Winback!$D$2:$D$300,Winback!$K$2:$K$300,$D2113),0)</f>
        <v/>
      </c>
      <c r="M2113">
        <f>IF(OR($E2113=1,$G2113=1,SUMIFS(Registros!$J$2:$J$6000,Registros!$B$2:$B$6000,$A2113)&gt;0),1,0)</f>
        <v/>
      </c>
      <c r="N2113">
        <f>IF($J2113&gt;0,1,IF(COUNTIFS(Registros!$A$2:$A$6000,"CS",Registros!$B$2:$B$6000,$A2113,Registros!$K$2:$K$6000,"&lt;&gt;")&gt;0,1,0))</f>
        <v/>
      </c>
      <c r="O2113">
        <f>IF(AND($K2113=1,$E2113=0,$G2113=0,$I2113=0),"WINBACK",IF(AND($M2113=1,$N2113&gt;0),"CONVERGENTE",IF($M2113=1,"SOLO MÓVIL",IF($N2113&gt;0,"SOLO FIJO / INTERNET","SIN SERVICIOS"))))</f>
        <v/>
      </c>
      <c r="P2113">
        <f>IF($O2113="WINBACK","Recuperar (winback)",IF($O2113="CONVERGENTE","Upgrade / más líneas",IF($O2113="SOLO MÓVIL","Ofrecer fijo + internet (FLBBTV)",IF($O2113="SOLO FIJO / INTERNET","Ofrecer línea móvil Nextphone","Oferta completa (móvil + fijo + internet)"))))</f>
        <v/>
      </c>
      <c r="Q2113">
        <f>$F2113+$H2113+$L2113</f>
        <v/>
      </c>
      <c r="R2113">
        <f>IFERROR(VLOOKUP($A2113,Registros!$B$2:$G$6000,6,0),IFERROR(VLOOKUP($D2113,Winback!$B$2:$C$300,2,0),""))</f>
        <v/>
      </c>
      <c r="S2113">
        <f>IF($E2113=1,"NP","")&amp;IF($G2113=1,"+MOV","")&amp;IF($I2113=1,"+CS","")&amp;IF($K2113=1,"+WB","")</f>
        <v/>
      </c>
      <c r="T2113">
        <f>$E2113+$G2113+$I2113+$K2113</f>
        <v/>
      </c>
    </row>
    <row r="2114">
      <c r="A2114" t="inlineStr">
        <is>
          <t>366029740000</t>
        </is>
      </c>
      <c r="B2114" t="inlineStr">
        <is>
          <t>36602974</t>
        </is>
      </c>
      <c r="C2114" t="inlineStr">
        <is>
          <t>ANIBAL ARAÚZ</t>
        </is>
      </c>
      <c r="D2114" t="inlineStr">
        <is>
          <t>ANIBALARAUZ</t>
        </is>
      </c>
      <c r="E2114">
        <f>IF(COUNTIFS(Registros!$A$2:$A$6000,"NP",Registros!$B$2:$B$6000,$A2114)&gt;0,1,0)</f>
        <v/>
      </c>
      <c r="F2114">
        <f>IF($E2114=1,SUMIFS(Registros!$F$2:$F$6000,Registros!$A$2:$A$6000,"NP",Registros!$B$2:$B$6000,$A2114),0)</f>
        <v/>
      </c>
      <c r="G2114">
        <f>IF(COUNTIFS(Registros!$A$2:$A$6000,"MOV",Registros!$B$2:$B$6000,$A2114)&gt;0,1,0)</f>
        <v/>
      </c>
      <c r="H2114">
        <f>IF($G2114=1,SUMIFS(Registros!$F$2:$F$6000,Registros!$A$2:$A$6000,"MOV",Registros!$B$2:$B$6000,$A2114),0)</f>
        <v/>
      </c>
      <c r="I2114">
        <f>IF(COUNTIFS(Registros!$A$2:$A$6000,"CS",Registros!$B$2:$B$6000,$A2114)&gt;0,1,0)</f>
        <v/>
      </c>
      <c r="J2114">
        <f>IF($I2114=1,SUMIFS(Registros!$I$2:$I$6000,Registros!$A$2:$A$6000,"CS",Registros!$B$2:$B$6000,$A2114),0)</f>
        <v/>
      </c>
      <c r="K2114">
        <f>IF(COUNTIFS(Winback!$K$2:$K$300,$D2114)&gt;0,1,0)</f>
        <v/>
      </c>
      <c r="L2114">
        <f>IF(AND($K2114=1,LEFT($A2114,3)="WB-"),SUMIFS(Winback!$D$2:$D$300,Winback!$K$2:$K$300,$D2114),0)</f>
        <v/>
      </c>
      <c r="M2114">
        <f>IF(OR($E2114=1,$G2114=1,SUMIFS(Registros!$J$2:$J$6000,Registros!$B$2:$B$6000,$A2114)&gt;0),1,0)</f>
        <v/>
      </c>
      <c r="N2114">
        <f>IF($J2114&gt;0,1,IF(COUNTIFS(Registros!$A$2:$A$6000,"CS",Registros!$B$2:$B$6000,$A2114,Registros!$K$2:$K$6000,"&lt;&gt;")&gt;0,1,0))</f>
        <v/>
      </c>
      <c r="O2114">
        <f>IF(AND($K2114=1,$E2114=0,$G2114=0,$I2114=0),"WINBACK",IF(AND($M2114=1,$N2114&gt;0),"CONVERGENTE",IF($M2114=1,"SOLO MÓVIL",IF($N2114&gt;0,"SOLO FIJO / INTERNET","SIN SERVICIOS"))))</f>
        <v/>
      </c>
      <c r="P2114">
        <f>IF($O2114="WINBACK","Recuperar (winback)",IF($O2114="CONVERGENTE","Upgrade / más líneas",IF($O2114="SOLO MÓVIL","Ofrecer fijo + internet (FLBBTV)",IF($O2114="SOLO FIJO / INTERNET","Ofrecer línea móvil Nextphone","Oferta completa (móvil + fijo + internet)"))))</f>
        <v/>
      </c>
      <c r="Q2114">
        <f>$F2114+$H2114+$L2114</f>
        <v/>
      </c>
      <c r="R2114">
        <f>IFERROR(VLOOKUP($A2114,Registros!$B$2:$G$6000,6,0),IFERROR(VLOOKUP($D2114,Winback!$B$2:$C$300,2,0),""))</f>
        <v/>
      </c>
      <c r="S2114">
        <f>IF($E2114=1,"NP","")&amp;IF($G2114=1,"+MOV","")&amp;IF($I2114=1,"+CS","")&amp;IF($K2114=1,"+WB","")</f>
        <v/>
      </c>
      <c r="T2114">
        <f>$E2114+$G2114+$I2114+$K2114</f>
        <v/>
      </c>
    </row>
    <row r="2115">
      <c r="A2115" t="inlineStr">
        <is>
          <t>359356830000</t>
        </is>
      </c>
      <c r="B2115" t="inlineStr">
        <is>
          <t>35935683</t>
        </is>
      </c>
      <c r="C2115" t="inlineStr">
        <is>
          <t>BERNABEL RUBIO SANCHEZ</t>
        </is>
      </c>
      <c r="D2115" t="inlineStr">
        <is>
          <t>BERNABELRUBIOSANCHEZ</t>
        </is>
      </c>
      <c r="E2115">
        <f>IF(COUNTIFS(Registros!$A$2:$A$6000,"NP",Registros!$B$2:$B$6000,$A2115)&gt;0,1,0)</f>
        <v/>
      </c>
      <c r="F2115">
        <f>IF($E2115=1,SUMIFS(Registros!$F$2:$F$6000,Registros!$A$2:$A$6000,"NP",Registros!$B$2:$B$6000,$A2115),0)</f>
        <v/>
      </c>
      <c r="G2115">
        <f>IF(COUNTIFS(Registros!$A$2:$A$6000,"MOV",Registros!$B$2:$B$6000,$A2115)&gt;0,1,0)</f>
        <v/>
      </c>
      <c r="H2115">
        <f>IF($G2115=1,SUMIFS(Registros!$F$2:$F$6000,Registros!$A$2:$A$6000,"MOV",Registros!$B$2:$B$6000,$A2115),0)</f>
        <v/>
      </c>
      <c r="I2115">
        <f>IF(COUNTIFS(Registros!$A$2:$A$6000,"CS",Registros!$B$2:$B$6000,$A2115)&gt;0,1,0)</f>
        <v/>
      </c>
      <c r="J2115">
        <f>IF($I2115=1,SUMIFS(Registros!$I$2:$I$6000,Registros!$A$2:$A$6000,"CS",Registros!$B$2:$B$6000,$A2115),0)</f>
        <v/>
      </c>
      <c r="K2115">
        <f>IF(COUNTIFS(Winback!$K$2:$K$300,$D2115)&gt;0,1,0)</f>
        <v/>
      </c>
      <c r="L2115">
        <f>IF(AND($K2115=1,LEFT($A2115,3)="WB-"),SUMIFS(Winback!$D$2:$D$300,Winback!$K$2:$K$300,$D2115),0)</f>
        <v/>
      </c>
      <c r="M2115">
        <f>IF(OR($E2115=1,$G2115=1,SUMIFS(Registros!$J$2:$J$6000,Registros!$B$2:$B$6000,$A2115)&gt;0),1,0)</f>
        <v/>
      </c>
      <c r="N2115">
        <f>IF($J2115&gt;0,1,IF(COUNTIFS(Registros!$A$2:$A$6000,"CS",Registros!$B$2:$B$6000,$A2115,Registros!$K$2:$K$6000,"&lt;&gt;")&gt;0,1,0))</f>
        <v/>
      </c>
      <c r="O2115">
        <f>IF(AND($K2115=1,$E2115=0,$G2115=0,$I2115=0),"WINBACK",IF(AND($M2115=1,$N2115&gt;0),"CONVERGENTE",IF($M2115=1,"SOLO MÓVIL",IF($N2115&gt;0,"SOLO FIJO / INTERNET","SIN SERVICIOS"))))</f>
        <v/>
      </c>
      <c r="P2115">
        <f>IF($O2115="WINBACK","Recuperar (winback)",IF($O2115="CONVERGENTE","Upgrade / más líneas",IF($O2115="SOLO MÓVIL","Ofrecer fijo + internet (FLBBTV)",IF($O2115="SOLO FIJO / INTERNET","Ofrecer línea móvil Nextphone","Oferta completa (móvil + fijo + internet)"))))</f>
        <v/>
      </c>
      <c r="Q2115">
        <f>$F2115+$H2115+$L2115</f>
        <v/>
      </c>
      <c r="R2115">
        <f>IFERROR(VLOOKUP($A2115,Registros!$B$2:$G$6000,6,0),IFERROR(VLOOKUP($D2115,Winback!$B$2:$C$300,2,0),""))</f>
        <v/>
      </c>
      <c r="S2115">
        <f>IF($E2115=1,"NP","")&amp;IF($G2115=1,"+MOV","")&amp;IF($I2115=1,"+CS","")&amp;IF($K2115=1,"+WB","")</f>
        <v/>
      </c>
      <c r="T2115">
        <f>$E2115+$G2115+$I2115+$K2115</f>
        <v/>
      </c>
    </row>
    <row r="2116">
      <c r="A2116" t="inlineStr">
        <is>
          <t>343384720000</t>
        </is>
      </c>
      <c r="B2116" t="inlineStr">
        <is>
          <t>34338472</t>
        </is>
      </c>
      <c r="C2116" t="inlineStr">
        <is>
          <t>LUIS EDUARDO PEREN MIRANDA</t>
        </is>
      </c>
      <c r="D2116" t="inlineStr">
        <is>
          <t>LUISEDUARDOPERENMIRANDA</t>
        </is>
      </c>
      <c r="E2116">
        <f>IF(COUNTIFS(Registros!$A$2:$A$6000,"NP",Registros!$B$2:$B$6000,$A2116)&gt;0,1,0)</f>
        <v/>
      </c>
      <c r="F2116">
        <f>IF($E2116=1,SUMIFS(Registros!$F$2:$F$6000,Registros!$A$2:$A$6000,"NP",Registros!$B$2:$B$6000,$A2116),0)</f>
        <v/>
      </c>
      <c r="G2116">
        <f>IF(COUNTIFS(Registros!$A$2:$A$6000,"MOV",Registros!$B$2:$B$6000,$A2116)&gt;0,1,0)</f>
        <v/>
      </c>
      <c r="H2116">
        <f>IF($G2116=1,SUMIFS(Registros!$F$2:$F$6000,Registros!$A$2:$A$6000,"MOV",Registros!$B$2:$B$6000,$A2116),0)</f>
        <v/>
      </c>
      <c r="I2116">
        <f>IF(COUNTIFS(Registros!$A$2:$A$6000,"CS",Registros!$B$2:$B$6000,$A2116)&gt;0,1,0)</f>
        <v/>
      </c>
      <c r="J2116">
        <f>IF($I2116=1,SUMIFS(Registros!$I$2:$I$6000,Registros!$A$2:$A$6000,"CS",Registros!$B$2:$B$6000,$A2116),0)</f>
        <v/>
      </c>
      <c r="K2116">
        <f>IF(COUNTIFS(Winback!$K$2:$K$300,$D2116)&gt;0,1,0)</f>
        <v/>
      </c>
      <c r="L2116">
        <f>IF(AND($K2116=1,LEFT($A2116,3)="WB-"),SUMIFS(Winback!$D$2:$D$300,Winback!$K$2:$K$300,$D2116),0)</f>
        <v/>
      </c>
      <c r="M2116">
        <f>IF(OR($E2116=1,$G2116=1,SUMIFS(Registros!$J$2:$J$6000,Registros!$B$2:$B$6000,$A2116)&gt;0),1,0)</f>
        <v/>
      </c>
      <c r="N2116">
        <f>IF($J2116&gt;0,1,IF(COUNTIFS(Registros!$A$2:$A$6000,"CS",Registros!$B$2:$B$6000,$A2116,Registros!$K$2:$K$6000,"&lt;&gt;")&gt;0,1,0))</f>
        <v/>
      </c>
      <c r="O2116">
        <f>IF(AND($K2116=1,$E2116=0,$G2116=0,$I2116=0),"WINBACK",IF(AND($M2116=1,$N2116&gt;0),"CONVERGENTE",IF($M2116=1,"SOLO MÓVIL",IF($N2116&gt;0,"SOLO FIJO / INTERNET","SIN SERVICIOS"))))</f>
        <v/>
      </c>
      <c r="P2116">
        <f>IF($O2116="WINBACK","Recuperar (winback)",IF($O2116="CONVERGENTE","Upgrade / más líneas",IF($O2116="SOLO MÓVIL","Ofrecer fijo + internet (FLBBTV)",IF($O2116="SOLO FIJO / INTERNET","Ofrecer línea móvil Nextphone","Oferta completa (móvil + fijo + internet)"))))</f>
        <v/>
      </c>
      <c r="Q2116">
        <f>$F2116+$H2116+$L2116</f>
        <v/>
      </c>
      <c r="R2116">
        <f>IFERROR(VLOOKUP($A2116,Registros!$B$2:$G$6000,6,0),IFERROR(VLOOKUP($D2116,Winback!$B$2:$C$300,2,0),""))</f>
        <v/>
      </c>
      <c r="S2116">
        <f>IF($E2116=1,"NP","")&amp;IF($G2116=1,"+MOV","")&amp;IF($I2116=1,"+CS","")&amp;IF($K2116=1,"+WB","")</f>
        <v/>
      </c>
      <c r="T2116">
        <f>$E2116+$G2116+$I2116+$K2116</f>
        <v/>
      </c>
    </row>
    <row r="2117">
      <c r="A2117" t="inlineStr">
        <is>
          <t>321126290000</t>
        </is>
      </c>
      <c r="B2117" t="inlineStr">
        <is>
          <t>32112629</t>
        </is>
      </c>
      <c r="C2117" t="inlineStr">
        <is>
          <t>LUIS CORT CLIMENT-VILA</t>
        </is>
      </c>
      <c r="D2117" t="inlineStr">
        <is>
          <t>LUISCORTCLIMENTVILA</t>
        </is>
      </c>
      <c r="E2117">
        <f>IF(COUNTIFS(Registros!$A$2:$A$6000,"NP",Registros!$B$2:$B$6000,$A2117)&gt;0,1,0)</f>
        <v/>
      </c>
      <c r="F2117">
        <f>IF($E2117=1,SUMIFS(Registros!$F$2:$F$6000,Registros!$A$2:$A$6000,"NP",Registros!$B$2:$B$6000,$A2117),0)</f>
        <v/>
      </c>
      <c r="G2117">
        <f>IF(COUNTIFS(Registros!$A$2:$A$6000,"MOV",Registros!$B$2:$B$6000,$A2117)&gt;0,1,0)</f>
        <v/>
      </c>
      <c r="H2117">
        <f>IF($G2117=1,SUMIFS(Registros!$F$2:$F$6000,Registros!$A$2:$A$6000,"MOV",Registros!$B$2:$B$6000,$A2117),0)</f>
        <v/>
      </c>
      <c r="I2117">
        <f>IF(COUNTIFS(Registros!$A$2:$A$6000,"CS",Registros!$B$2:$B$6000,$A2117)&gt;0,1,0)</f>
        <v/>
      </c>
      <c r="J2117">
        <f>IF($I2117=1,SUMIFS(Registros!$I$2:$I$6000,Registros!$A$2:$A$6000,"CS",Registros!$B$2:$B$6000,$A2117),0)</f>
        <v/>
      </c>
      <c r="K2117">
        <f>IF(COUNTIFS(Winback!$K$2:$K$300,$D2117)&gt;0,1,0)</f>
        <v/>
      </c>
      <c r="L2117">
        <f>IF(AND($K2117=1,LEFT($A2117,3)="WB-"),SUMIFS(Winback!$D$2:$D$300,Winback!$K$2:$K$300,$D2117),0)</f>
        <v/>
      </c>
      <c r="M2117">
        <f>IF(OR($E2117=1,$G2117=1,SUMIFS(Registros!$J$2:$J$6000,Registros!$B$2:$B$6000,$A2117)&gt;0),1,0)</f>
        <v/>
      </c>
      <c r="N2117">
        <f>IF($J2117&gt;0,1,IF(COUNTIFS(Registros!$A$2:$A$6000,"CS",Registros!$B$2:$B$6000,$A2117,Registros!$K$2:$K$6000,"&lt;&gt;")&gt;0,1,0))</f>
        <v/>
      </c>
      <c r="O2117">
        <f>IF(AND($K2117=1,$E2117=0,$G2117=0,$I2117=0),"WINBACK",IF(AND($M2117=1,$N2117&gt;0),"CONVERGENTE",IF($M2117=1,"SOLO MÓVIL",IF($N2117&gt;0,"SOLO FIJO / INTERNET","SIN SERVICIOS"))))</f>
        <v/>
      </c>
      <c r="P2117">
        <f>IF($O2117="WINBACK","Recuperar (winback)",IF($O2117="CONVERGENTE","Upgrade / más líneas",IF($O2117="SOLO MÓVIL","Ofrecer fijo + internet (FLBBTV)",IF($O2117="SOLO FIJO / INTERNET","Ofrecer línea móvil Nextphone","Oferta completa (móvil + fijo + internet)"))))</f>
        <v/>
      </c>
      <c r="Q2117">
        <f>$F2117+$H2117+$L2117</f>
        <v/>
      </c>
      <c r="R2117">
        <f>IFERROR(VLOOKUP($A2117,Registros!$B$2:$G$6000,6,0),IFERROR(VLOOKUP($D2117,Winback!$B$2:$C$300,2,0),""))</f>
        <v/>
      </c>
      <c r="S2117">
        <f>IF($E2117=1,"NP","")&amp;IF($G2117=1,"+MOV","")&amp;IF($I2117=1,"+CS","")&amp;IF($K2117=1,"+WB","")</f>
        <v/>
      </c>
      <c r="T2117">
        <f>$E2117+$G2117+$I2117+$K2117</f>
        <v/>
      </c>
    </row>
    <row r="2118">
      <c r="A2118" t="inlineStr">
        <is>
          <t>352110820000</t>
        </is>
      </c>
      <c r="B2118" t="inlineStr">
        <is>
          <t>35211082</t>
        </is>
      </c>
      <c r="C2118" t="inlineStr">
        <is>
          <t>JOSE SANCHEZ</t>
        </is>
      </c>
      <c r="D2118" t="inlineStr">
        <is>
          <t>JOSESANCHEZ</t>
        </is>
      </c>
      <c r="E2118">
        <f>IF(COUNTIFS(Registros!$A$2:$A$6000,"NP",Registros!$B$2:$B$6000,$A2118)&gt;0,1,0)</f>
        <v/>
      </c>
      <c r="F2118">
        <f>IF($E2118=1,SUMIFS(Registros!$F$2:$F$6000,Registros!$A$2:$A$6000,"NP",Registros!$B$2:$B$6000,$A2118),0)</f>
        <v/>
      </c>
      <c r="G2118">
        <f>IF(COUNTIFS(Registros!$A$2:$A$6000,"MOV",Registros!$B$2:$B$6000,$A2118)&gt;0,1,0)</f>
        <v/>
      </c>
      <c r="H2118">
        <f>IF($G2118=1,SUMIFS(Registros!$F$2:$F$6000,Registros!$A$2:$A$6000,"MOV",Registros!$B$2:$B$6000,$A2118),0)</f>
        <v/>
      </c>
      <c r="I2118">
        <f>IF(COUNTIFS(Registros!$A$2:$A$6000,"CS",Registros!$B$2:$B$6000,$A2118)&gt;0,1,0)</f>
        <v/>
      </c>
      <c r="J2118">
        <f>IF($I2118=1,SUMIFS(Registros!$I$2:$I$6000,Registros!$A$2:$A$6000,"CS",Registros!$B$2:$B$6000,$A2118),0)</f>
        <v/>
      </c>
      <c r="K2118">
        <f>IF(COUNTIFS(Winback!$K$2:$K$300,$D2118)&gt;0,1,0)</f>
        <v/>
      </c>
      <c r="L2118">
        <f>IF(AND($K2118=1,LEFT($A2118,3)="WB-"),SUMIFS(Winback!$D$2:$D$300,Winback!$K$2:$K$300,$D2118),0)</f>
        <v/>
      </c>
      <c r="M2118">
        <f>IF(OR($E2118=1,$G2118=1,SUMIFS(Registros!$J$2:$J$6000,Registros!$B$2:$B$6000,$A2118)&gt;0),1,0)</f>
        <v/>
      </c>
      <c r="N2118">
        <f>IF($J2118&gt;0,1,IF(COUNTIFS(Registros!$A$2:$A$6000,"CS",Registros!$B$2:$B$6000,$A2118,Registros!$K$2:$K$6000,"&lt;&gt;")&gt;0,1,0))</f>
        <v/>
      </c>
      <c r="O2118">
        <f>IF(AND($K2118=1,$E2118=0,$G2118=0,$I2118=0),"WINBACK",IF(AND($M2118=1,$N2118&gt;0),"CONVERGENTE",IF($M2118=1,"SOLO MÓVIL",IF($N2118&gt;0,"SOLO FIJO / INTERNET","SIN SERVICIOS"))))</f>
        <v/>
      </c>
      <c r="P2118">
        <f>IF($O2118="WINBACK","Recuperar (winback)",IF($O2118="CONVERGENTE","Upgrade / más líneas",IF($O2118="SOLO MÓVIL","Ofrecer fijo + internet (FLBBTV)",IF($O2118="SOLO FIJO / INTERNET","Ofrecer línea móvil Nextphone","Oferta completa (móvil + fijo + internet)"))))</f>
        <v/>
      </c>
      <c r="Q2118">
        <f>$F2118+$H2118+$L2118</f>
        <v/>
      </c>
      <c r="R2118">
        <f>IFERROR(VLOOKUP($A2118,Registros!$B$2:$G$6000,6,0),IFERROR(VLOOKUP($D2118,Winback!$B$2:$C$300,2,0),""))</f>
        <v/>
      </c>
      <c r="S2118">
        <f>IF($E2118=1,"NP","")&amp;IF($G2118=1,"+MOV","")&amp;IF($I2118=1,"+CS","")&amp;IF($K2118=1,"+WB","")</f>
        <v/>
      </c>
      <c r="T2118">
        <f>$E2118+$G2118+$I2118+$K2118</f>
        <v/>
      </c>
    </row>
    <row r="2119">
      <c r="A2119" t="inlineStr">
        <is>
          <t>353335360000</t>
        </is>
      </c>
      <c r="B2119" t="inlineStr">
        <is>
          <t>35333536</t>
        </is>
      </c>
      <c r="C2119" t="inlineStr">
        <is>
          <t>MERCADITO AMOR</t>
        </is>
      </c>
      <c r="D2119" t="inlineStr">
        <is>
          <t>MERCADITOAMOR</t>
        </is>
      </c>
      <c r="E2119">
        <f>IF(COUNTIFS(Registros!$A$2:$A$6000,"NP",Registros!$B$2:$B$6000,$A2119)&gt;0,1,0)</f>
        <v/>
      </c>
      <c r="F2119">
        <f>IF($E2119=1,SUMIFS(Registros!$F$2:$F$6000,Registros!$A$2:$A$6000,"NP",Registros!$B$2:$B$6000,$A2119),0)</f>
        <v/>
      </c>
      <c r="G2119">
        <f>IF(COUNTIFS(Registros!$A$2:$A$6000,"MOV",Registros!$B$2:$B$6000,$A2119)&gt;0,1,0)</f>
        <v/>
      </c>
      <c r="H2119">
        <f>IF($G2119=1,SUMIFS(Registros!$F$2:$F$6000,Registros!$A$2:$A$6000,"MOV",Registros!$B$2:$B$6000,$A2119),0)</f>
        <v/>
      </c>
      <c r="I2119">
        <f>IF(COUNTIFS(Registros!$A$2:$A$6000,"CS",Registros!$B$2:$B$6000,$A2119)&gt;0,1,0)</f>
        <v/>
      </c>
      <c r="J2119">
        <f>IF($I2119=1,SUMIFS(Registros!$I$2:$I$6000,Registros!$A$2:$A$6000,"CS",Registros!$B$2:$B$6000,$A2119),0)</f>
        <v/>
      </c>
      <c r="K2119">
        <f>IF(COUNTIFS(Winback!$K$2:$K$300,$D2119)&gt;0,1,0)</f>
        <v/>
      </c>
      <c r="L2119">
        <f>IF(AND($K2119=1,LEFT($A2119,3)="WB-"),SUMIFS(Winback!$D$2:$D$300,Winback!$K$2:$K$300,$D2119),0)</f>
        <v/>
      </c>
      <c r="M2119">
        <f>IF(OR($E2119=1,$G2119=1,SUMIFS(Registros!$J$2:$J$6000,Registros!$B$2:$B$6000,$A2119)&gt;0),1,0)</f>
        <v/>
      </c>
      <c r="N2119">
        <f>IF($J2119&gt;0,1,IF(COUNTIFS(Registros!$A$2:$A$6000,"CS",Registros!$B$2:$B$6000,$A2119,Registros!$K$2:$K$6000,"&lt;&gt;")&gt;0,1,0))</f>
        <v/>
      </c>
      <c r="O2119">
        <f>IF(AND($K2119=1,$E2119=0,$G2119=0,$I2119=0),"WINBACK",IF(AND($M2119=1,$N2119&gt;0),"CONVERGENTE",IF($M2119=1,"SOLO MÓVIL",IF($N2119&gt;0,"SOLO FIJO / INTERNET","SIN SERVICIOS"))))</f>
        <v/>
      </c>
      <c r="P2119">
        <f>IF($O2119="WINBACK","Recuperar (winback)",IF($O2119="CONVERGENTE","Upgrade / más líneas",IF($O2119="SOLO MÓVIL","Ofrecer fijo + internet (FLBBTV)",IF($O2119="SOLO FIJO / INTERNET","Ofrecer línea móvil Nextphone","Oferta completa (móvil + fijo + internet)"))))</f>
        <v/>
      </c>
      <c r="Q2119">
        <f>$F2119+$H2119+$L2119</f>
        <v/>
      </c>
      <c r="R2119">
        <f>IFERROR(VLOOKUP($A2119,Registros!$B$2:$G$6000,6,0),IFERROR(VLOOKUP($D2119,Winback!$B$2:$C$300,2,0),""))</f>
        <v/>
      </c>
      <c r="S2119">
        <f>IF($E2119=1,"NP","")&amp;IF($G2119=1,"+MOV","")&amp;IF($I2119=1,"+CS","")&amp;IF($K2119=1,"+WB","")</f>
        <v/>
      </c>
      <c r="T2119">
        <f>$E2119+$G2119+$I2119+$K2119</f>
        <v/>
      </c>
    </row>
    <row r="2120">
      <c r="A2120" t="inlineStr">
        <is>
          <t>357117130000</t>
        </is>
      </c>
      <c r="B2120" t="inlineStr">
        <is>
          <t>35711713</t>
        </is>
      </c>
      <c r="C2120" t="inlineStr">
        <is>
          <t>DORIAN HERRERA</t>
        </is>
      </c>
      <c r="D2120" t="inlineStr">
        <is>
          <t>DORIANHERRERA</t>
        </is>
      </c>
      <c r="E2120">
        <f>IF(COUNTIFS(Registros!$A$2:$A$6000,"NP",Registros!$B$2:$B$6000,$A2120)&gt;0,1,0)</f>
        <v/>
      </c>
      <c r="F2120">
        <f>IF($E2120=1,SUMIFS(Registros!$F$2:$F$6000,Registros!$A$2:$A$6000,"NP",Registros!$B$2:$B$6000,$A2120),0)</f>
        <v/>
      </c>
      <c r="G2120">
        <f>IF(COUNTIFS(Registros!$A$2:$A$6000,"MOV",Registros!$B$2:$B$6000,$A2120)&gt;0,1,0)</f>
        <v/>
      </c>
      <c r="H2120">
        <f>IF($G2120=1,SUMIFS(Registros!$F$2:$F$6000,Registros!$A$2:$A$6000,"MOV",Registros!$B$2:$B$6000,$A2120),0)</f>
        <v/>
      </c>
      <c r="I2120">
        <f>IF(COUNTIFS(Registros!$A$2:$A$6000,"CS",Registros!$B$2:$B$6000,$A2120)&gt;0,1,0)</f>
        <v/>
      </c>
      <c r="J2120">
        <f>IF($I2120=1,SUMIFS(Registros!$I$2:$I$6000,Registros!$A$2:$A$6000,"CS",Registros!$B$2:$B$6000,$A2120),0)</f>
        <v/>
      </c>
      <c r="K2120">
        <f>IF(COUNTIFS(Winback!$K$2:$K$300,$D2120)&gt;0,1,0)</f>
        <v/>
      </c>
      <c r="L2120">
        <f>IF(AND($K2120=1,LEFT($A2120,3)="WB-"),SUMIFS(Winback!$D$2:$D$300,Winback!$K$2:$K$300,$D2120),0)</f>
        <v/>
      </c>
      <c r="M2120">
        <f>IF(OR($E2120=1,$G2120=1,SUMIFS(Registros!$J$2:$J$6000,Registros!$B$2:$B$6000,$A2120)&gt;0),1,0)</f>
        <v/>
      </c>
      <c r="N2120">
        <f>IF($J2120&gt;0,1,IF(COUNTIFS(Registros!$A$2:$A$6000,"CS",Registros!$B$2:$B$6000,$A2120,Registros!$K$2:$K$6000,"&lt;&gt;")&gt;0,1,0))</f>
        <v/>
      </c>
      <c r="O2120">
        <f>IF(AND($K2120=1,$E2120=0,$G2120=0,$I2120=0),"WINBACK",IF(AND($M2120=1,$N2120&gt;0),"CONVERGENTE",IF($M2120=1,"SOLO MÓVIL",IF($N2120&gt;0,"SOLO FIJO / INTERNET","SIN SERVICIOS"))))</f>
        <v/>
      </c>
      <c r="P2120">
        <f>IF($O2120="WINBACK","Recuperar (winback)",IF($O2120="CONVERGENTE","Upgrade / más líneas",IF($O2120="SOLO MÓVIL","Ofrecer fijo + internet (FLBBTV)",IF($O2120="SOLO FIJO / INTERNET","Ofrecer línea móvil Nextphone","Oferta completa (móvil + fijo + internet)"))))</f>
        <v/>
      </c>
      <c r="Q2120">
        <f>$F2120+$H2120+$L2120</f>
        <v/>
      </c>
      <c r="R2120">
        <f>IFERROR(VLOOKUP($A2120,Registros!$B$2:$G$6000,6,0),IFERROR(VLOOKUP($D2120,Winback!$B$2:$C$300,2,0),""))</f>
        <v/>
      </c>
      <c r="S2120">
        <f>IF($E2120=1,"NP","")&amp;IF($G2120=1,"+MOV","")&amp;IF($I2120=1,"+CS","")&amp;IF($K2120=1,"+WB","")</f>
        <v/>
      </c>
      <c r="T2120">
        <f>$E2120+$G2120+$I2120+$K2120</f>
        <v/>
      </c>
    </row>
    <row r="2121">
      <c r="A2121" t="inlineStr">
        <is>
          <t>366000190000</t>
        </is>
      </c>
      <c r="B2121" t="inlineStr">
        <is>
          <t>36600019</t>
        </is>
      </c>
      <c r="C2121" t="inlineStr">
        <is>
          <t>EDGAR ANTONIO RÍOS MOJICA</t>
        </is>
      </c>
      <c r="D2121" t="inlineStr">
        <is>
          <t>EDGARANTONIORIOSMOJICA</t>
        </is>
      </c>
      <c r="E2121">
        <f>IF(COUNTIFS(Registros!$A$2:$A$6000,"NP",Registros!$B$2:$B$6000,$A2121)&gt;0,1,0)</f>
        <v/>
      </c>
      <c r="F2121">
        <f>IF($E2121=1,SUMIFS(Registros!$F$2:$F$6000,Registros!$A$2:$A$6000,"NP",Registros!$B$2:$B$6000,$A2121),0)</f>
        <v/>
      </c>
      <c r="G2121">
        <f>IF(COUNTIFS(Registros!$A$2:$A$6000,"MOV",Registros!$B$2:$B$6000,$A2121)&gt;0,1,0)</f>
        <v/>
      </c>
      <c r="H2121">
        <f>IF($G2121=1,SUMIFS(Registros!$F$2:$F$6000,Registros!$A$2:$A$6000,"MOV",Registros!$B$2:$B$6000,$A2121),0)</f>
        <v/>
      </c>
      <c r="I2121">
        <f>IF(COUNTIFS(Registros!$A$2:$A$6000,"CS",Registros!$B$2:$B$6000,$A2121)&gt;0,1,0)</f>
        <v/>
      </c>
      <c r="J2121">
        <f>IF($I2121=1,SUMIFS(Registros!$I$2:$I$6000,Registros!$A$2:$A$6000,"CS",Registros!$B$2:$B$6000,$A2121),0)</f>
        <v/>
      </c>
      <c r="K2121">
        <f>IF(COUNTIFS(Winback!$K$2:$K$300,$D2121)&gt;0,1,0)</f>
        <v/>
      </c>
      <c r="L2121">
        <f>IF(AND($K2121=1,LEFT($A2121,3)="WB-"),SUMIFS(Winback!$D$2:$D$300,Winback!$K$2:$K$300,$D2121),0)</f>
        <v/>
      </c>
      <c r="M2121">
        <f>IF(OR($E2121=1,$G2121=1,SUMIFS(Registros!$J$2:$J$6000,Registros!$B$2:$B$6000,$A2121)&gt;0),1,0)</f>
        <v/>
      </c>
      <c r="N2121">
        <f>IF($J2121&gt;0,1,IF(COUNTIFS(Registros!$A$2:$A$6000,"CS",Registros!$B$2:$B$6000,$A2121,Registros!$K$2:$K$6000,"&lt;&gt;")&gt;0,1,0))</f>
        <v/>
      </c>
      <c r="O2121">
        <f>IF(AND($K2121=1,$E2121=0,$G2121=0,$I2121=0),"WINBACK",IF(AND($M2121=1,$N2121&gt;0),"CONVERGENTE",IF($M2121=1,"SOLO MÓVIL",IF($N2121&gt;0,"SOLO FIJO / INTERNET","SIN SERVICIOS"))))</f>
        <v/>
      </c>
      <c r="P2121">
        <f>IF($O2121="WINBACK","Recuperar (winback)",IF($O2121="CONVERGENTE","Upgrade / más líneas",IF($O2121="SOLO MÓVIL","Ofrecer fijo + internet (FLBBTV)",IF($O2121="SOLO FIJO / INTERNET","Ofrecer línea móvil Nextphone","Oferta completa (móvil + fijo + internet)"))))</f>
        <v/>
      </c>
      <c r="Q2121">
        <f>$F2121+$H2121+$L2121</f>
        <v/>
      </c>
      <c r="R2121">
        <f>IFERROR(VLOOKUP($A2121,Registros!$B$2:$G$6000,6,0),IFERROR(VLOOKUP($D2121,Winback!$B$2:$C$300,2,0),""))</f>
        <v/>
      </c>
      <c r="S2121">
        <f>IF($E2121=1,"NP","")&amp;IF($G2121=1,"+MOV","")&amp;IF($I2121=1,"+CS","")&amp;IF($K2121=1,"+WB","")</f>
        <v/>
      </c>
      <c r="T2121">
        <f>$E2121+$G2121+$I2121+$K2121</f>
        <v/>
      </c>
    </row>
    <row r="2122">
      <c r="A2122" t="inlineStr">
        <is>
          <t>364044850000</t>
        </is>
      </c>
      <c r="B2122" t="inlineStr">
        <is>
          <t>36404485</t>
        </is>
      </c>
      <c r="C2122" t="inlineStr">
        <is>
          <t>DEMETRIO JAVIER DIAZ MENENDEZ</t>
        </is>
      </c>
      <c r="D2122" t="inlineStr">
        <is>
          <t>DEMETRIOJAVIERDIAZMENENDEZ</t>
        </is>
      </c>
      <c r="E2122">
        <f>IF(COUNTIFS(Registros!$A$2:$A$6000,"NP",Registros!$B$2:$B$6000,$A2122)&gt;0,1,0)</f>
        <v/>
      </c>
      <c r="F2122">
        <f>IF($E2122=1,SUMIFS(Registros!$F$2:$F$6000,Registros!$A$2:$A$6000,"NP",Registros!$B$2:$B$6000,$A2122),0)</f>
        <v/>
      </c>
      <c r="G2122">
        <f>IF(COUNTIFS(Registros!$A$2:$A$6000,"MOV",Registros!$B$2:$B$6000,$A2122)&gt;0,1,0)</f>
        <v/>
      </c>
      <c r="H2122">
        <f>IF($G2122=1,SUMIFS(Registros!$F$2:$F$6000,Registros!$A$2:$A$6000,"MOV",Registros!$B$2:$B$6000,$A2122),0)</f>
        <v/>
      </c>
      <c r="I2122">
        <f>IF(COUNTIFS(Registros!$A$2:$A$6000,"CS",Registros!$B$2:$B$6000,$A2122)&gt;0,1,0)</f>
        <v/>
      </c>
      <c r="J2122">
        <f>IF($I2122=1,SUMIFS(Registros!$I$2:$I$6000,Registros!$A$2:$A$6000,"CS",Registros!$B$2:$B$6000,$A2122),0)</f>
        <v/>
      </c>
      <c r="K2122">
        <f>IF(COUNTIFS(Winback!$K$2:$K$300,$D2122)&gt;0,1,0)</f>
        <v/>
      </c>
      <c r="L2122">
        <f>IF(AND($K2122=1,LEFT($A2122,3)="WB-"),SUMIFS(Winback!$D$2:$D$300,Winback!$K$2:$K$300,$D2122),0)</f>
        <v/>
      </c>
      <c r="M2122">
        <f>IF(OR($E2122=1,$G2122=1,SUMIFS(Registros!$J$2:$J$6000,Registros!$B$2:$B$6000,$A2122)&gt;0),1,0)</f>
        <v/>
      </c>
      <c r="N2122">
        <f>IF($J2122&gt;0,1,IF(COUNTIFS(Registros!$A$2:$A$6000,"CS",Registros!$B$2:$B$6000,$A2122,Registros!$K$2:$K$6000,"&lt;&gt;")&gt;0,1,0))</f>
        <v/>
      </c>
      <c r="O2122">
        <f>IF(AND($K2122=1,$E2122=0,$G2122=0,$I2122=0),"WINBACK",IF(AND($M2122=1,$N2122&gt;0),"CONVERGENTE",IF($M2122=1,"SOLO MÓVIL",IF($N2122&gt;0,"SOLO FIJO / INTERNET","SIN SERVICIOS"))))</f>
        <v/>
      </c>
      <c r="P2122">
        <f>IF($O2122="WINBACK","Recuperar (winback)",IF($O2122="CONVERGENTE","Upgrade / más líneas",IF($O2122="SOLO MÓVIL","Ofrecer fijo + internet (FLBBTV)",IF($O2122="SOLO FIJO / INTERNET","Ofrecer línea móvil Nextphone","Oferta completa (móvil + fijo + internet)"))))</f>
        <v/>
      </c>
      <c r="Q2122">
        <f>$F2122+$H2122+$L2122</f>
        <v/>
      </c>
      <c r="R2122">
        <f>IFERROR(VLOOKUP($A2122,Registros!$B$2:$G$6000,6,0),IFERROR(VLOOKUP($D2122,Winback!$B$2:$C$300,2,0),""))</f>
        <v/>
      </c>
      <c r="S2122">
        <f>IF($E2122=1,"NP","")&amp;IF($G2122=1,"+MOV","")&amp;IF($I2122=1,"+CS","")&amp;IF($K2122=1,"+WB","")</f>
        <v/>
      </c>
      <c r="T2122">
        <f>$E2122+$G2122+$I2122+$K2122</f>
        <v/>
      </c>
    </row>
    <row r="2123">
      <c r="A2123" t="inlineStr">
        <is>
          <t>336299840000</t>
        </is>
      </c>
      <c r="B2123" t="inlineStr">
        <is>
          <t>33629984</t>
        </is>
      </c>
      <c r="C2123" t="inlineStr">
        <is>
          <t>ADRIAN VALDES BATISTA</t>
        </is>
      </c>
      <c r="D2123" t="inlineStr">
        <is>
          <t>ADRIANVALDESBATISTA</t>
        </is>
      </c>
      <c r="E2123">
        <f>IF(COUNTIFS(Registros!$A$2:$A$6000,"NP",Registros!$B$2:$B$6000,$A2123)&gt;0,1,0)</f>
        <v/>
      </c>
      <c r="F2123">
        <f>IF($E2123=1,SUMIFS(Registros!$F$2:$F$6000,Registros!$A$2:$A$6000,"NP",Registros!$B$2:$B$6000,$A2123),0)</f>
        <v/>
      </c>
      <c r="G2123">
        <f>IF(COUNTIFS(Registros!$A$2:$A$6000,"MOV",Registros!$B$2:$B$6000,$A2123)&gt;0,1,0)</f>
        <v/>
      </c>
      <c r="H2123">
        <f>IF($G2123=1,SUMIFS(Registros!$F$2:$F$6000,Registros!$A$2:$A$6000,"MOV",Registros!$B$2:$B$6000,$A2123),0)</f>
        <v/>
      </c>
      <c r="I2123">
        <f>IF(COUNTIFS(Registros!$A$2:$A$6000,"CS",Registros!$B$2:$B$6000,$A2123)&gt;0,1,0)</f>
        <v/>
      </c>
      <c r="J2123">
        <f>IF($I2123=1,SUMIFS(Registros!$I$2:$I$6000,Registros!$A$2:$A$6000,"CS",Registros!$B$2:$B$6000,$A2123),0)</f>
        <v/>
      </c>
      <c r="K2123">
        <f>IF(COUNTIFS(Winback!$K$2:$K$300,$D2123)&gt;0,1,0)</f>
        <v/>
      </c>
      <c r="L2123">
        <f>IF(AND($K2123=1,LEFT($A2123,3)="WB-"),SUMIFS(Winback!$D$2:$D$300,Winback!$K$2:$K$300,$D2123),0)</f>
        <v/>
      </c>
      <c r="M2123">
        <f>IF(OR($E2123=1,$G2123=1,SUMIFS(Registros!$J$2:$J$6000,Registros!$B$2:$B$6000,$A2123)&gt;0),1,0)</f>
        <v/>
      </c>
      <c r="N2123">
        <f>IF($J2123&gt;0,1,IF(COUNTIFS(Registros!$A$2:$A$6000,"CS",Registros!$B$2:$B$6000,$A2123,Registros!$K$2:$K$6000,"&lt;&gt;")&gt;0,1,0))</f>
        <v/>
      </c>
      <c r="O2123">
        <f>IF(AND($K2123=1,$E2123=0,$G2123=0,$I2123=0),"WINBACK",IF(AND($M2123=1,$N2123&gt;0),"CONVERGENTE",IF($M2123=1,"SOLO MÓVIL",IF($N2123&gt;0,"SOLO FIJO / INTERNET","SIN SERVICIOS"))))</f>
        <v/>
      </c>
      <c r="P2123">
        <f>IF($O2123="WINBACK","Recuperar (winback)",IF($O2123="CONVERGENTE","Upgrade / más líneas",IF($O2123="SOLO MÓVIL","Ofrecer fijo + internet (FLBBTV)",IF($O2123="SOLO FIJO / INTERNET","Ofrecer línea móvil Nextphone","Oferta completa (móvil + fijo + internet)"))))</f>
        <v/>
      </c>
      <c r="Q2123">
        <f>$F2123+$H2123+$L2123</f>
        <v/>
      </c>
      <c r="R2123">
        <f>IFERROR(VLOOKUP($A2123,Registros!$B$2:$G$6000,6,0),IFERROR(VLOOKUP($D2123,Winback!$B$2:$C$300,2,0),""))</f>
        <v/>
      </c>
      <c r="S2123">
        <f>IF($E2123=1,"NP","")&amp;IF($G2123=1,"+MOV","")&amp;IF($I2123=1,"+CS","")&amp;IF($K2123=1,"+WB","")</f>
        <v/>
      </c>
      <c r="T2123">
        <f>$E2123+$G2123+$I2123+$K2123</f>
        <v/>
      </c>
    </row>
    <row r="2124">
      <c r="A2124" t="inlineStr">
        <is>
          <t>357288190000</t>
        </is>
      </c>
      <c r="B2124" t="inlineStr">
        <is>
          <t>35728819</t>
        </is>
      </c>
      <c r="C2124" t="inlineStr">
        <is>
          <t>ELECTRICAL DESIGN</t>
        </is>
      </c>
      <c r="D2124" t="inlineStr">
        <is>
          <t>ELECTRICALDESIGN</t>
        </is>
      </c>
      <c r="E2124">
        <f>IF(COUNTIFS(Registros!$A$2:$A$6000,"NP",Registros!$B$2:$B$6000,$A2124)&gt;0,1,0)</f>
        <v/>
      </c>
      <c r="F2124">
        <f>IF($E2124=1,SUMIFS(Registros!$F$2:$F$6000,Registros!$A$2:$A$6000,"NP",Registros!$B$2:$B$6000,$A2124),0)</f>
        <v/>
      </c>
      <c r="G2124">
        <f>IF(COUNTIFS(Registros!$A$2:$A$6000,"MOV",Registros!$B$2:$B$6000,$A2124)&gt;0,1,0)</f>
        <v/>
      </c>
      <c r="H2124">
        <f>IF($G2124=1,SUMIFS(Registros!$F$2:$F$6000,Registros!$A$2:$A$6000,"MOV",Registros!$B$2:$B$6000,$A2124),0)</f>
        <v/>
      </c>
      <c r="I2124">
        <f>IF(COUNTIFS(Registros!$A$2:$A$6000,"CS",Registros!$B$2:$B$6000,$A2124)&gt;0,1,0)</f>
        <v/>
      </c>
      <c r="J2124">
        <f>IF($I2124=1,SUMIFS(Registros!$I$2:$I$6000,Registros!$A$2:$A$6000,"CS",Registros!$B$2:$B$6000,$A2124),0)</f>
        <v/>
      </c>
      <c r="K2124">
        <f>IF(COUNTIFS(Winback!$K$2:$K$300,$D2124)&gt;0,1,0)</f>
        <v/>
      </c>
      <c r="L2124">
        <f>IF(AND($K2124=1,LEFT($A2124,3)="WB-"),SUMIFS(Winback!$D$2:$D$300,Winback!$K$2:$K$300,$D2124),0)</f>
        <v/>
      </c>
      <c r="M2124">
        <f>IF(OR($E2124=1,$G2124=1,SUMIFS(Registros!$J$2:$J$6000,Registros!$B$2:$B$6000,$A2124)&gt;0),1,0)</f>
        <v/>
      </c>
      <c r="N2124">
        <f>IF($J2124&gt;0,1,IF(COUNTIFS(Registros!$A$2:$A$6000,"CS",Registros!$B$2:$B$6000,$A2124,Registros!$K$2:$K$6000,"&lt;&gt;")&gt;0,1,0))</f>
        <v/>
      </c>
      <c r="O2124">
        <f>IF(AND($K2124=1,$E2124=0,$G2124=0,$I2124=0),"WINBACK",IF(AND($M2124=1,$N2124&gt;0),"CONVERGENTE",IF($M2124=1,"SOLO MÓVIL",IF($N2124&gt;0,"SOLO FIJO / INTERNET","SIN SERVICIOS"))))</f>
        <v/>
      </c>
      <c r="P2124">
        <f>IF($O2124="WINBACK","Recuperar (winback)",IF($O2124="CONVERGENTE","Upgrade / más líneas",IF($O2124="SOLO MÓVIL","Ofrecer fijo + internet (FLBBTV)",IF($O2124="SOLO FIJO / INTERNET","Ofrecer línea móvil Nextphone","Oferta completa (móvil + fijo + internet)"))))</f>
        <v/>
      </c>
      <c r="Q2124">
        <f>$F2124+$H2124+$L2124</f>
        <v/>
      </c>
      <c r="R2124">
        <f>IFERROR(VLOOKUP($A2124,Registros!$B$2:$G$6000,6,0),IFERROR(VLOOKUP($D2124,Winback!$B$2:$C$300,2,0),""))</f>
        <v/>
      </c>
      <c r="S2124">
        <f>IF($E2124=1,"NP","")&amp;IF($G2124=1,"+MOV","")&amp;IF($I2124=1,"+CS","")&amp;IF($K2124=1,"+WB","")</f>
        <v/>
      </c>
      <c r="T2124">
        <f>$E2124+$G2124+$I2124+$K2124</f>
        <v/>
      </c>
    </row>
    <row r="2125">
      <c r="A2125" t="inlineStr">
        <is>
          <t>343354010000</t>
        </is>
      </c>
      <c r="B2125" t="inlineStr">
        <is>
          <t>34335401</t>
        </is>
      </c>
      <c r="C2125" t="inlineStr">
        <is>
          <t>BERKELEY LEIBNIZ CASTILLO ARAUZ</t>
        </is>
      </c>
      <c r="D2125" t="inlineStr">
        <is>
          <t>BERKELEYLEIBNIZCASTILLOARAUZ</t>
        </is>
      </c>
      <c r="E2125">
        <f>IF(COUNTIFS(Registros!$A$2:$A$6000,"NP",Registros!$B$2:$B$6000,$A2125)&gt;0,1,0)</f>
        <v/>
      </c>
      <c r="F2125">
        <f>IF($E2125=1,SUMIFS(Registros!$F$2:$F$6000,Registros!$A$2:$A$6000,"NP",Registros!$B$2:$B$6000,$A2125),0)</f>
        <v/>
      </c>
      <c r="G2125">
        <f>IF(COUNTIFS(Registros!$A$2:$A$6000,"MOV",Registros!$B$2:$B$6000,$A2125)&gt;0,1,0)</f>
        <v/>
      </c>
      <c r="H2125">
        <f>IF($G2125=1,SUMIFS(Registros!$F$2:$F$6000,Registros!$A$2:$A$6000,"MOV",Registros!$B$2:$B$6000,$A2125),0)</f>
        <v/>
      </c>
      <c r="I2125">
        <f>IF(COUNTIFS(Registros!$A$2:$A$6000,"CS",Registros!$B$2:$B$6000,$A2125)&gt;0,1,0)</f>
        <v/>
      </c>
      <c r="J2125">
        <f>IF($I2125=1,SUMIFS(Registros!$I$2:$I$6000,Registros!$A$2:$A$6000,"CS",Registros!$B$2:$B$6000,$A2125),0)</f>
        <v/>
      </c>
      <c r="K2125">
        <f>IF(COUNTIFS(Winback!$K$2:$K$300,$D2125)&gt;0,1,0)</f>
        <v/>
      </c>
      <c r="L2125">
        <f>IF(AND($K2125=1,LEFT($A2125,3)="WB-"),SUMIFS(Winback!$D$2:$D$300,Winback!$K$2:$K$300,$D2125),0)</f>
        <v/>
      </c>
      <c r="M2125">
        <f>IF(OR($E2125=1,$G2125=1,SUMIFS(Registros!$J$2:$J$6000,Registros!$B$2:$B$6000,$A2125)&gt;0),1,0)</f>
        <v/>
      </c>
      <c r="N2125">
        <f>IF($J2125&gt;0,1,IF(COUNTIFS(Registros!$A$2:$A$6000,"CS",Registros!$B$2:$B$6000,$A2125,Registros!$K$2:$K$6000,"&lt;&gt;")&gt;0,1,0))</f>
        <v/>
      </c>
      <c r="O2125">
        <f>IF(AND($K2125=1,$E2125=0,$G2125=0,$I2125=0),"WINBACK",IF(AND($M2125=1,$N2125&gt;0),"CONVERGENTE",IF($M2125=1,"SOLO MÓVIL",IF($N2125&gt;0,"SOLO FIJO / INTERNET","SIN SERVICIOS"))))</f>
        <v/>
      </c>
      <c r="P2125">
        <f>IF($O2125="WINBACK","Recuperar (winback)",IF($O2125="CONVERGENTE","Upgrade / más líneas",IF($O2125="SOLO MÓVIL","Ofrecer fijo + internet (FLBBTV)",IF($O2125="SOLO FIJO / INTERNET","Ofrecer línea móvil Nextphone","Oferta completa (móvil + fijo + internet)"))))</f>
        <v/>
      </c>
      <c r="Q2125">
        <f>$F2125+$H2125+$L2125</f>
        <v/>
      </c>
      <c r="R2125">
        <f>IFERROR(VLOOKUP($A2125,Registros!$B$2:$G$6000,6,0),IFERROR(VLOOKUP($D2125,Winback!$B$2:$C$300,2,0),""))</f>
        <v/>
      </c>
      <c r="S2125">
        <f>IF($E2125=1,"NP","")&amp;IF($G2125=1,"+MOV","")&amp;IF($I2125=1,"+CS","")&amp;IF($K2125=1,"+WB","")</f>
        <v/>
      </c>
      <c r="T2125">
        <f>$E2125+$G2125+$I2125+$K2125</f>
        <v/>
      </c>
    </row>
    <row r="2126">
      <c r="A2126" t="inlineStr">
        <is>
          <t>344078230000</t>
        </is>
      </c>
      <c r="B2126" t="inlineStr">
        <is>
          <t>34407823</t>
        </is>
      </c>
      <c r="C2126" t="inlineStr">
        <is>
          <t>HECTOR IVAN ANDRADE</t>
        </is>
      </c>
      <c r="D2126" t="inlineStr">
        <is>
          <t>HECTORIVANANDRADE</t>
        </is>
      </c>
      <c r="E2126">
        <f>IF(COUNTIFS(Registros!$A$2:$A$6000,"NP",Registros!$B$2:$B$6000,$A2126)&gt;0,1,0)</f>
        <v/>
      </c>
      <c r="F2126">
        <f>IF($E2126=1,SUMIFS(Registros!$F$2:$F$6000,Registros!$A$2:$A$6000,"NP",Registros!$B$2:$B$6000,$A2126),0)</f>
        <v/>
      </c>
      <c r="G2126">
        <f>IF(COUNTIFS(Registros!$A$2:$A$6000,"MOV",Registros!$B$2:$B$6000,$A2126)&gt;0,1,0)</f>
        <v/>
      </c>
      <c r="H2126">
        <f>IF($G2126=1,SUMIFS(Registros!$F$2:$F$6000,Registros!$A$2:$A$6000,"MOV",Registros!$B$2:$B$6000,$A2126),0)</f>
        <v/>
      </c>
      <c r="I2126">
        <f>IF(COUNTIFS(Registros!$A$2:$A$6000,"CS",Registros!$B$2:$B$6000,$A2126)&gt;0,1,0)</f>
        <v/>
      </c>
      <c r="J2126">
        <f>IF($I2126=1,SUMIFS(Registros!$I$2:$I$6000,Registros!$A$2:$A$6000,"CS",Registros!$B$2:$B$6000,$A2126),0)</f>
        <v/>
      </c>
      <c r="K2126">
        <f>IF(COUNTIFS(Winback!$K$2:$K$300,$D2126)&gt;0,1,0)</f>
        <v/>
      </c>
      <c r="L2126">
        <f>IF(AND($K2126=1,LEFT($A2126,3)="WB-"),SUMIFS(Winback!$D$2:$D$300,Winback!$K$2:$K$300,$D2126),0)</f>
        <v/>
      </c>
      <c r="M2126">
        <f>IF(OR($E2126=1,$G2126=1,SUMIFS(Registros!$J$2:$J$6000,Registros!$B$2:$B$6000,$A2126)&gt;0),1,0)</f>
        <v/>
      </c>
      <c r="N2126">
        <f>IF($J2126&gt;0,1,IF(COUNTIFS(Registros!$A$2:$A$6000,"CS",Registros!$B$2:$B$6000,$A2126,Registros!$K$2:$K$6000,"&lt;&gt;")&gt;0,1,0))</f>
        <v/>
      </c>
      <c r="O2126">
        <f>IF(AND($K2126=1,$E2126=0,$G2126=0,$I2126=0),"WINBACK",IF(AND($M2126=1,$N2126&gt;0),"CONVERGENTE",IF($M2126=1,"SOLO MÓVIL",IF($N2126&gt;0,"SOLO FIJO / INTERNET","SIN SERVICIOS"))))</f>
        <v/>
      </c>
      <c r="P2126">
        <f>IF($O2126="WINBACK","Recuperar (winback)",IF($O2126="CONVERGENTE","Upgrade / más líneas",IF($O2126="SOLO MÓVIL","Ofrecer fijo + internet (FLBBTV)",IF($O2126="SOLO FIJO / INTERNET","Ofrecer línea móvil Nextphone","Oferta completa (móvil + fijo + internet)"))))</f>
        <v/>
      </c>
      <c r="Q2126">
        <f>$F2126+$H2126+$L2126</f>
        <v/>
      </c>
      <c r="R2126">
        <f>IFERROR(VLOOKUP($A2126,Registros!$B$2:$G$6000,6,0),IFERROR(VLOOKUP($D2126,Winback!$B$2:$C$300,2,0),""))</f>
        <v/>
      </c>
      <c r="S2126">
        <f>IF($E2126=1,"NP","")&amp;IF($G2126=1,"+MOV","")&amp;IF($I2126=1,"+CS","")&amp;IF($K2126=1,"+WB","")</f>
        <v/>
      </c>
      <c r="T2126">
        <f>$E2126+$G2126+$I2126+$K2126</f>
        <v/>
      </c>
    </row>
    <row r="2127">
      <c r="A2127" t="inlineStr">
        <is>
          <t>359326640000</t>
        </is>
      </c>
      <c r="B2127" t="inlineStr">
        <is>
          <t>35932664</t>
        </is>
      </c>
      <c r="C2127" t="inlineStr">
        <is>
          <t>JAVIER ARAUZ</t>
        </is>
      </c>
      <c r="D2127" t="inlineStr">
        <is>
          <t>JAVIERARAUZ</t>
        </is>
      </c>
      <c r="E2127">
        <f>IF(COUNTIFS(Registros!$A$2:$A$6000,"NP",Registros!$B$2:$B$6000,$A2127)&gt;0,1,0)</f>
        <v/>
      </c>
      <c r="F2127">
        <f>IF($E2127=1,SUMIFS(Registros!$F$2:$F$6000,Registros!$A$2:$A$6000,"NP",Registros!$B$2:$B$6000,$A2127),0)</f>
        <v/>
      </c>
      <c r="G2127">
        <f>IF(COUNTIFS(Registros!$A$2:$A$6000,"MOV",Registros!$B$2:$B$6000,$A2127)&gt;0,1,0)</f>
        <v/>
      </c>
      <c r="H2127">
        <f>IF($G2127=1,SUMIFS(Registros!$F$2:$F$6000,Registros!$A$2:$A$6000,"MOV",Registros!$B$2:$B$6000,$A2127),0)</f>
        <v/>
      </c>
      <c r="I2127">
        <f>IF(COUNTIFS(Registros!$A$2:$A$6000,"CS",Registros!$B$2:$B$6000,$A2127)&gt;0,1,0)</f>
        <v/>
      </c>
      <c r="J2127">
        <f>IF($I2127=1,SUMIFS(Registros!$I$2:$I$6000,Registros!$A$2:$A$6000,"CS",Registros!$B$2:$B$6000,$A2127),0)</f>
        <v/>
      </c>
      <c r="K2127">
        <f>IF(COUNTIFS(Winback!$K$2:$K$300,$D2127)&gt;0,1,0)</f>
        <v/>
      </c>
      <c r="L2127">
        <f>IF(AND($K2127=1,LEFT($A2127,3)="WB-"),SUMIFS(Winback!$D$2:$D$300,Winback!$K$2:$K$300,$D2127),0)</f>
        <v/>
      </c>
      <c r="M2127">
        <f>IF(OR($E2127=1,$G2127=1,SUMIFS(Registros!$J$2:$J$6000,Registros!$B$2:$B$6000,$A2127)&gt;0),1,0)</f>
        <v/>
      </c>
      <c r="N2127">
        <f>IF($J2127&gt;0,1,IF(COUNTIFS(Registros!$A$2:$A$6000,"CS",Registros!$B$2:$B$6000,$A2127,Registros!$K$2:$K$6000,"&lt;&gt;")&gt;0,1,0))</f>
        <v/>
      </c>
      <c r="O2127">
        <f>IF(AND($K2127=1,$E2127=0,$G2127=0,$I2127=0),"WINBACK",IF(AND($M2127=1,$N2127&gt;0),"CONVERGENTE",IF($M2127=1,"SOLO MÓVIL",IF($N2127&gt;0,"SOLO FIJO / INTERNET","SIN SERVICIOS"))))</f>
        <v/>
      </c>
      <c r="P2127">
        <f>IF($O2127="WINBACK","Recuperar (winback)",IF($O2127="CONVERGENTE","Upgrade / más líneas",IF($O2127="SOLO MÓVIL","Ofrecer fijo + internet (FLBBTV)",IF($O2127="SOLO FIJO / INTERNET","Ofrecer línea móvil Nextphone","Oferta completa (móvil + fijo + internet)"))))</f>
        <v/>
      </c>
      <c r="Q2127">
        <f>$F2127+$H2127+$L2127</f>
        <v/>
      </c>
      <c r="R2127">
        <f>IFERROR(VLOOKUP($A2127,Registros!$B$2:$G$6000,6,0),IFERROR(VLOOKUP($D2127,Winback!$B$2:$C$300,2,0),""))</f>
        <v/>
      </c>
      <c r="S2127">
        <f>IF($E2127=1,"NP","")&amp;IF($G2127=1,"+MOV","")&amp;IF($I2127=1,"+CS","")&amp;IF($K2127=1,"+WB","")</f>
        <v/>
      </c>
      <c r="T2127">
        <f>$E2127+$G2127+$I2127+$K2127</f>
        <v/>
      </c>
    </row>
    <row r="2128">
      <c r="A2128" t="inlineStr">
        <is>
          <t>351253290000</t>
        </is>
      </c>
      <c r="B2128" t="inlineStr">
        <is>
          <t>35125329</t>
        </is>
      </c>
      <c r="C2128" t="inlineStr">
        <is>
          <t>DUVIGILDO ESPINOSA</t>
        </is>
      </c>
      <c r="D2128" t="inlineStr">
        <is>
          <t>DUVIGILDOESPINOSA</t>
        </is>
      </c>
      <c r="E2128">
        <f>IF(COUNTIFS(Registros!$A$2:$A$6000,"NP",Registros!$B$2:$B$6000,$A2128)&gt;0,1,0)</f>
        <v/>
      </c>
      <c r="F2128">
        <f>IF($E2128=1,SUMIFS(Registros!$F$2:$F$6000,Registros!$A$2:$A$6000,"NP",Registros!$B$2:$B$6000,$A2128),0)</f>
        <v/>
      </c>
      <c r="G2128">
        <f>IF(COUNTIFS(Registros!$A$2:$A$6000,"MOV",Registros!$B$2:$B$6000,$A2128)&gt;0,1,0)</f>
        <v/>
      </c>
      <c r="H2128">
        <f>IF($G2128=1,SUMIFS(Registros!$F$2:$F$6000,Registros!$A$2:$A$6000,"MOV",Registros!$B$2:$B$6000,$A2128),0)</f>
        <v/>
      </c>
      <c r="I2128">
        <f>IF(COUNTIFS(Registros!$A$2:$A$6000,"CS",Registros!$B$2:$B$6000,$A2128)&gt;0,1,0)</f>
        <v/>
      </c>
      <c r="J2128">
        <f>IF($I2128=1,SUMIFS(Registros!$I$2:$I$6000,Registros!$A$2:$A$6000,"CS",Registros!$B$2:$B$6000,$A2128),0)</f>
        <v/>
      </c>
      <c r="K2128">
        <f>IF(COUNTIFS(Winback!$K$2:$K$300,$D2128)&gt;0,1,0)</f>
        <v/>
      </c>
      <c r="L2128">
        <f>IF(AND($K2128=1,LEFT($A2128,3)="WB-"),SUMIFS(Winback!$D$2:$D$300,Winback!$K$2:$K$300,$D2128),0)</f>
        <v/>
      </c>
      <c r="M2128">
        <f>IF(OR($E2128=1,$G2128=1,SUMIFS(Registros!$J$2:$J$6000,Registros!$B$2:$B$6000,$A2128)&gt;0),1,0)</f>
        <v/>
      </c>
      <c r="N2128">
        <f>IF($J2128&gt;0,1,IF(COUNTIFS(Registros!$A$2:$A$6000,"CS",Registros!$B$2:$B$6000,$A2128,Registros!$K$2:$K$6000,"&lt;&gt;")&gt;0,1,0))</f>
        <v/>
      </c>
      <c r="O2128">
        <f>IF(AND($K2128=1,$E2128=0,$G2128=0,$I2128=0),"WINBACK",IF(AND($M2128=1,$N2128&gt;0),"CONVERGENTE",IF($M2128=1,"SOLO MÓVIL",IF($N2128&gt;0,"SOLO FIJO / INTERNET","SIN SERVICIOS"))))</f>
        <v/>
      </c>
      <c r="P2128">
        <f>IF($O2128="WINBACK","Recuperar (winback)",IF($O2128="CONVERGENTE","Upgrade / más líneas",IF($O2128="SOLO MÓVIL","Ofrecer fijo + internet (FLBBTV)",IF($O2128="SOLO FIJO / INTERNET","Ofrecer línea móvil Nextphone","Oferta completa (móvil + fijo + internet)"))))</f>
        <v/>
      </c>
      <c r="Q2128">
        <f>$F2128+$H2128+$L2128</f>
        <v/>
      </c>
      <c r="R2128">
        <f>IFERROR(VLOOKUP($A2128,Registros!$B$2:$G$6000,6,0),IFERROR(VLOOKUP($D2128,Winback!$B$2:$C$300,2,0),""))</f>
        <v/>
      </c>
      <c r="S2128">
        <f>IF($E2128=1,"NP","")&amp;IF($G2128=1,"+MOV","")&amp;IF($I2128=1,"+CS","")&amp;IF($K2128=1,"+WB","")</f>
        <v/>
      </c>
      <c r="T2128">
        <f>$E2128+$G2128+$I2128+$K2128</f>
        <v/>
      </c>
    </row>
    <row r="2129">
      <c r="A2129" t="inlineStr">
        <is>
          <t>355151650000</t>
        </is>
      </c>
      <c r="B2129" t="inlineStr">
        <is>
          <t>35515165</t>
        </is>
      </c>
      <c r="C2129" t="inlineStr">
        <is>
          <t>JUAN GOMEZ</t>
        </is>
      </c>
      <c r="D2129" t="inlineStr">
        <is>
          <t>JUANGOMEZ</t>
        </is>
      </c>
      <c r="E2129">
        <f>IF(COUNTIFS(Registros!$A$2:$A$6000,"NP",Registros!$B$2:$B$6000,$A2129)&gt;0,1,0)</f>
        <v/>
      </c>
      <c r="F2129">
        <f>IF($E2129=1,SUMIFS(Registros!$F$2:$F$6000,Registros!$A$2:$A$6000,"NP",Registros!$B$2:$B$6000,$A2129),0)</f>
        <v/>
      </c>
      <c r="G2129">
        <f>IF(COUNTIFS(Registros!$A$2:$A$6000,"MOV",Registros!$B$2:$B$6000,$A2129)&gt;0,1,0)</f>
        <v/>
      </c>
      <c r="H2129">
        <f>IF($G2129=1,SUMIFS(Registros!$F$2:$F$6000,Registros!$A$2:$A$6000,"MOV",Registros!$B$2:$B$6000,$A2129),0)</f>
        <v/>
      </c>
      <c r="I2129">
        <f>IF(COUNTIFS(Registros!$A$2:$A$6000,"CS",Registros!$B$2:$B$6000,$A2129)&gt;0,1,0)</f>
        <v/>
      </c>
      <c r="J2129">
        <f>IF($I2129=1,SUMIFS(Registros!$I$2:$I$6000,Registros!$A$2:$A$6000,"CS",Registros!$B$2:$B$6000,$A2129),0)</f>
        <v/>
      </c>
      <c r="K2129">
        <f>IF(COUNTIFS(Winback!$K$2:$K$300,$D2129)&gt;0,1,0)</f>
        <v/>
      </c>
      <c r="L2129">
        <f>IF(AND($K2129=1,LEFT($A2129,3)="WB-"),SUMIFS(Winback!$D$2:$D$300,Winback!$K$2:$K$300,$D2129),0)</f>
        <v/>
      </c>
      <c r="M2129">
        <f>IF(OR($E2129=1,$G2129=1,SUMIFS(Registros!$J$2:$J$6000,Registros!$B$2:$B$6000,$A2129)&gt;0),1,0)</f>
        <v/>
      </c>
      <c r="N2129">
        <f>IF($J2129&gt;0,1,IF(COUNTIFS(Registros!$A$2:$A$6000,"CS",Registros!$B$2:$B$6000,$A2129,Registros!$K$2:$K$6000,"&lt;&gt;")&gt;0,1,0))</f>
        <v/>
      </c>
      <c r="O2129">
        <f>IF(AND($K2129=1,$E2129=0,$G2129=0,$I2129=0),"WINBACK",IF(AND($M2129=1,$N2129&gt;0),"CONVERGENTE",IF($M2129=1,"SOLO MÓVIL",IF($N2129&gt;0,"SOLO FIJO / INTERNET","SIN SERVICIOS"))))</f>
        <v/>
      </c>
      <c r="P2129">
        <f>IF($O2129="WINBACK","Recuperar (winback)",IF($O2129="CONVERGENTE","Upgrade / más líneas",IF($O2129="SOLO MÓVIL","Ofrecer fijo + internet (FLBBTV)",IF($O2129="SOLO FIJO / INTERNET","Ofrecer línea móvil Nextphone","Oferta completa (móvil + fijo + internet)"))))</f>
        <v/>
      </c>
      <c r="Q2129">
        <f>$F2129+$H2129+$L2129</f>
        <v/>
      </c>
      <c r="R2129">
        <f>IFERROR(VLOOKUP($A2129,Registros!$B$2:$G$6000,6,0),IFERROR(VLOOKUP($D2129,Winback!$B$2:$C$300,2,0),""))</f>
        <v/>
      </c>
      <c r="S2129">
        <f>IF($E2129=1,"NP","")&amp;IF($G2129=1,"+MOV","")&amp;IF($I2129=1,"+CS","")&amp;IF($K2129=1,"+WB","")</f>
        <v/>
      </c>
      <c r="T2129">
        <f>$E2129+$G2129+$I2129+$K2129</f>
        <v/>
      </c>
    </row>
    <row r="2130">
      <c r="A2130" t="inlineStr">
        <is>
          <t>346095850000</t>
        </is>
      </c>
      <c r="B2130" t="inlineStr">
        <is>
          <t>34609585</t>
        </is>
      </c>
      <c r="C2130" t="inlineStr">
        <is>
          <t>JUDITH ESTELA MORALES MENDEZ</t>
        </is>
      </c>
      <c r="D2130" t="inlineStr">
        <is>
          <t>JUDITHESTELAMORALESMENDEZ</t>
        </is>
      </c>
      <c r="E2130">
        <f>IF(COUNTIFS(Registros!$A$2:$A$6000,"NP",Registros!$B$2:$B$6000,$A2130)&gt;0,1,0)</f>
        <v/>
      </c>
      <c r="F2130">
        <f>IF($E2130=1,SUMIFS(Registros!$F$2:$F$6000,Registros!$A$2:$A$6000,"NP",Registros!$B$2:$B$6000,$A2130),0)</f>
        <v/>
      </c>
      <c r="G2130">
        <f>IF(COUNTIFS(Registros!$A$2:$A$6000,"MOV",Registros!$B$2:$B$6000,$A2130)&gt;0,1,0)</f>
        <v/>
      </c>
      <c r="H2130">
        <f>IF($G2130=1,SUMIFS(Registros!$F$2:$F$6000,Registros!$A$2:$A$6000,"MOV",Registros!$B$2:$B$6000,$A2130),0)</f>
        <v/>
      </c>
      <c r="I2130">
        <f>IF(COUNTIFS(Registros!$A$2:$A$6000,"CS",Registros!$B$2:$B$6000,$A2130)&gt;0,1,0)</f>
        <v/>
      </c>
      <c r="J2130">
        <f>IF($I2130=1,SUMIFS(Registros!$I$2:$I$6000,Registros!$A$2:$A$6000,"CS",Registros!$B$2:$B$6000,$A2130),0)</f>
        <v/>
      </c>
      <c r="K2130">
        <f>IF(COUNTIFS(Winback!$K$2:$K$300,$D2130)&gt;0,1,0)</f>
        <v/>
      </c>
      <c r="L2130">
        <f>IF(AND($K2130=1,LEFT($A2130,3)="WB-"),SUMIFS(Winback!$D$2:$D$300,Winback!$K$2:$K$300,$D2130),0)</f>
        <v/>
      </c>
      <c r="M2130">
        <f>IF(OR($E2130=1,$G2130=1,SUMIFS(Registros!$J$2:$J$6000,Registros!$B$2:$B$6000,$A2130)&gt;0),1,0)</f>
        <v/>
      </c>
      <c r="N2130">
        <f>IF($J2130&gt;0,1,IF(COUNTIFS(Registros!$A$2:$A$6000,"CS",Registros!$B$2:$B$6000,$A2130,Registros!$K$2:$K$6000,"&lt;&gt;")&gt;0,1,0))</f>
        <v/>
      </c>
      <c r="O2130">
        <f>IF(AND($K2130=1,$E2130=0,$G2130=0,$I2130=0),"WINBACK",IF(AND($M2130=1,$N2130&gt;0),"CONVERGENTE",IF($M2130=1,"SOLO MÓVIL",IF($N2130&gt;0,"SOLO FIJO / INTERNET","SIN SERVICIOS"))))</f>
        <v/>
      </c>
      <c r="P2130">
        <f>IF($O2130="WINBACK","Recuperar (winback)",IF($O2130="CONVERGENTE","Upgrade / más líneas",IF($O2130="SOLO MÓVIL","Ofrecer fijo + internet (FLBBTV)",IF($O2130="SOLO FIJO / INTERNET","Ofrecer línea móvil Nextphone","Oferta completa (móvil + fijo + internet)"))))</f>
        <v/>
      </c>
      <c r="Q2130">
        <f>$F2130+$H2130+$L2130</f>
        <v/>
      </c>
      <c r="R2130">
        <f>IFERROR(VLOOKUP($A2130,Registros!$B$2:$G$6000,6,0),IFERROR(VLOOKUP($D2130,Winback!$B$2:$C$300,2,0),""))</f>
        <v/>
      </c>
      <c r="S2130">
        <f>IF($E2130=1,"NP","")&amp;IF($G2130=1,"+MOV","")&amp;IF($I2130=1,"+CS","")&amp;IF($K2130=1,"+WB","")</f>
        <v/>
      </c>
      <c r="T2130">
        <f>$E2130+$G2130+$I2130+$K2130</f>
        <v/>
      </c>
    </row>
    <row r="2131">
      <c r="A2131" t="inlineStr">
        <is>
          <t>345129690000</t>
        </is>
      </c>
      <c r="B2131" t="inlineStr">
        <is>
          <t>34512969</t>
        </is>
      </c>
      <c r="C2131" t="inlineStr">
        <is>
          <t>YENIZEL SOLANO</t>
        </is>
      </c>
      <c r="D2131" t="inlineStr">
        <is>
          <t>YENIZELSOLANO</t>
        </is>
      </c>
      <c r="E2131">
        <f>IF(COUNTIFS(Registros!$A$2:$A$6000,"NP",Registros!$B$2:$B$6000,$A2131)&gt;0,1,0)</f>
        <v/>
      </c>
      <c r="F2131">
        <f>IF($E2131=1,SUMIFS(Registros!$F$2:$F$6000,Registros!$A$2:$A$6000,"NP",Registros!$B$2:$B$6000,$A2131),0)</f>
        <v/>
      </c>
      <c r="G2131">
        <f>IF(COUNTIFS(Registros!$A$2:$A$6000,"MOV",Registros!$B$2:$B$6000,$A2131)&gt;0,1,0)</f>
        <v/>
      </c>
      <c r="H2131">
        <f>IF($G2131=1,SUMIFS(Registros!$F$2:$F$6000,Registros!$A$2:$A$6000,"MOV",Registros!$B$2:$B$6000,$A2131),0)</f>
        <v/>
      </c>
      <c r="I2131">
        <f>IF(COUNTIFS(Registros!$A$2:$A$6000,"CS",Registros!$B$2:$B$6000,$A2131)&gt;0,1,0)</f>
        <v/>
      </c>
      <c r="J2131">
        <f>IF($I2131=1,SUMIFS(Registros!$I$2:$I$6000,Registros!$A$2:$A$6000,"CS",Registros!$B$2:$B$6000,$A2131),0)</f>
        <v/>
      </c>
      <c r="K2131">
        <f>IF(COUNTIFS(Winback!$K$2:$K$300,$D2131)&gt;0,1,0)</f>
        <v/>
      </c>
      <c r="L2131">
        <f>IF(AND($K2131=1,LEFT($A2131,3)="WB-"),SUMIFS(Winback!$D$2:$D$300,Winback!$K$2:$K$300,$D2131),0)</f>
        <v/>
      </c>
      <c r="M2131">
        <f>IF(OR($E2131=1,$G2131=1,SUMIFS(Registros!$J$2:$J$6000,Registros!$B$2:$B$6000,$A2131)&gt;0),1,0)</f>
        <v/>
      </c>
      <c r="N2131">
        <f>IF($J2131&gt;0,1,IF(COUNTIFS(Registros!$A$2:$A$6000,"CS",Registros!$B$2:$B$6000,$A2131,Registros!$K$2:$K$6000,"&lt;&gt;")&gt;0,1,0))</f>
        <v/>
      </c>
      <c r="O2131">
        <f>IF(AND($K2131=1,$E2131=0,$G2131=0,$I2131=0),"WINBACK",IF(AND($M2131=1,$N2131&gt;0),"CONVERGENTE",IF($M2131=1,"SOLO MÓVIL",IF($N2131&gt;0,"SOLO FIJO / INTERNET","SIN SERVICIOS"))))</f>
        <v/>
      </c>
      <c r="P2131">
        <f>IF($O2131="WINBACK","Recuperar (winback)",IF($O2131="CONVERGENTE","Upgrade / más líneas",IF($O2131="SOLO MÓVIL","Ofrecer fijo + internet (FLBBTV)",IF($O2131="SOLO FIJO / INTERNET","Ofrecer línea móvil Nextphone","Oferta completa (móvil + fijo + internet)"))))</f>
        <v/>
      </c>
      <c r="Q2131">
        <f>$F2131+$H2131+$L2131</f>
        <v/>
      </c>
      <c r="R2131">
        <f>IFERROR(VLOOKUP($A2131,Registros!$B$2:$G$6000,6,0),IFERROR(VLOOKUP($D2131,Winback!$B$2:$C$300,2,0),""))</f>
        <v/>
      </c>
      <c r="S2131">
        <f>IF($E2131=1,"NP","")&amp;IF($G2131=1,"+MOV","")&amp;IF($I2131=1,"+CS","")&amp;IF($K2131=1,"+WB","")</f>
        <v/>
      </c>
      <c r="T2131">
        <f>$E2131+$G2131+$I2131+$K2131</f>
        <v/>
      </c>
    </row>
    <row r="2132">
      <c r="A2132" t="inlineStr">
        <is>
          <t>341397800000</t>
        </is>
      </c>
      <c r="B2132" t="inlineStr">
        <is>
          <t>34139780</t>
        </is>
      </c>
      <c r="C2132" t="inlineStr">
        <is>
          <t>DIANA SAUCEDO</t>
        </is>
      </c>
      <c r="D2132" t="inlineStr">
        <is>
          <t>DIANASAUCEDO</t>
        </is>
      </c>
      <c r="E2132">
        <f>IF(COUNTIFS(Registros!$A$2:$A$6000,"NP",Registros!$B$2:$B$6000,$A2132)&gt;0,1,0)</f>
        <v/>
      </c>
      <c r="F2132">
        <f>IF($E2132=1,SUMIFS(Registros!$F$2:$F$6000,Registros!$A$2:$A$6000,"NP",Registros!$B$2:$B$6000,$A2132),0)</f>
        <v/>
      </c>
      <c r="G2132">
        <f>IF(COUNTIFS(Registros!$A$2:$A$6000,"MOV",Registros!$B$2:$B$6000,$A2132)&gt;0,1,0)</f>
        <v/>
      </c>
      <c r="H2132">
        <f>IF($G2132=1,SUMIFS(Registros!$F$2:$F$6000,Registros!$A$2:$A$6000,"MOV",Registros!$B$2:$B$6000,$A2132),0)</f>
        <v/>
      </c>
      <c r="I2132">
        <f>IF(COUNTIFS(Registros!$A$2:$A$6000,"CS",Registros!$B$2:$B$6000,$A2132)&gt;0,1,0)</f>
        <v/>
      </c>
      <c r="J2132">
        <f>IF($I2132=1,SUMIFS(Registros!$I$2:$I$6000,Registros!$A$2:$A$6000,"CS",Registros!$B$2:$B$6000,$A2132),0)</f>
        <v/>
      </c>
      <c r="K2132">
        <f>IF(COUNTIFS(Winback!$K$2:$K$300,$D2132)&gt;0,1,0)</f>
        <v/>
      </c>
      <c r="L2132">
        <f>IF(AND($K2132=1,LEFT($A2132,3)="WB-"),SUMIFS(Winback!$D$2:$D$300,Winback!$K$2:$K$300,$D2132),0)</f>
        <v/>
      </c>
      <c r="M2132">
        <f>IF(OR($E2132=1,$G2132=1,SUMIFS(Registros!$J$2:$J$6000,Registros!$B$2:$B$6000,$A2132)&gt;0),1,0)</f>
        <v/>
      </c>
      <c r="N2132">
        <f>IF($J2132&gt;0,1,IF(COUNTIFS(Registros!$A$2:$A$6000,"CS",Registros!$B$2:$B$6000,$A2132,Registros!$K$2:$K$6000,"&lt;&gt;")&gt;0,1,0))</f>
        <v/>
      </c>
      <c r="O2132">
        <f>IF(AND($K2132=1,$E2132=0,$G2132=0,$I2132=0),"WINBACK",IF(AND($M2132=1,$N2132&gt;0),"CONVERGENTE",IF($M2132=1,"SOLO MÓVIL",IF($N2132&gt;0,"SOLO FIJO / INTERNET","SIN SERVICIOS"))))</f>
        <v/>
      </c>
      <c r="P2132">
        <f>IF($O2132="WINBACK","Recuperar (winback)",IF($O2132="CONVERGENTE","Upgrade / más líneas",IF($O2132="SOLO MÓVIL","Ofrecer fijo + internet (FLBBTV)",IF($O2132="SOLO FIJO / INTERNET","Ofrecer línea móvil Nextphone","Oferta completa (móvil + fijo + internet)"))))</f>
        <v/>
      </c>
      <c r="Q2132">
        <f>$F2132+$H2132+$L2132</f>
        <v/>
      </c>
      <c r="R2132">
        <f>IFERROR(VLOOKUP($A2132,Registros!$B$2:$G$6000,6,0),IFERROR(VLOOKUP($D2132,Winback!$B$2:$C$300,2,0),""))</f>
        <v/>
      </c>
      <c r="S2132">
        <f>IF($E2132=1,"NP","")&amp;IF($G2132=1,"+MOV","")&amp;IF($I2132=1,"+CS","")&amp;IF($K2132=1,"+WB","")</f>
        <v/>
      </c>
      <c r="T2132">
        <f>$E2132+$G2132+$I2132+$K2132</f>
        <v/>
      </c>
    </row>
    <row r="2133">
      <c r="A2133" t="inlineStr">
        <is>
          <t>353111710000</t>
        </is>
      </c>
      <c r="B2133" t="inlineStr">
        <is>
          <t>35311171</t>
        </is>
      </c>
      <c r="C2133" t="inlineStr">
        <is>
          <t>SANDRA SOFIA ALFARO VALDES</t>
        </is>
      </c>
      <c r="D2133" t="inlineStr">
        <is>
          <t>SANDRASOFIAALFAROVALDES</t>
        </is>
      </c>
      <c r="E2133">
        <f>IF(COUNTIFS(Registros!$A$2:$A$6000,"NP",Registros!$B$2:$B$6000,$A2133)&gt;0,1,0)</f>
        <v/>
      </c>
      <c r="F2133">
        <f>IF($E2133=1,SUMIFS(Registros!$F$2:$F$6000,Registros!$A$2:$A$6000,"NP",Registros!$B$2:$B$6000,$A2133),0)</f>
        <v/>
      </c>
      <c r="G2133">
        <f>IF(COUNTIFS(Registros!$A$2:$A$6000,"MOV",Registros!$B$2:$B$6000,$A2133)&gt;0,1,0)</f>
        <v/>
      </c>
      <c r="H2133">
        <f>IF($G2133=1,SUMIFS(Registros!$F$2:$F$6000,Registros!$A$2:$A$6000,"MOV",Registros!$B$2:$B$6000,$A2133),0)</f>
        <v/>
      </c>
      <c r="I2133">
        <f>IF(COUNTIFS(Registros!$A$2:$A$6000,"CS",Registros!$B$2:$B$6000,$A2133)&gt;0,1,0)</f>
        <v/>
      </c>
      <c r="J2133">
        <f>IF($I2133=1,SUMIFS(Registros!$I$2:$I$6000,Registros!$A$2:$A$6000,"CS",Registros!$B$2:$B$6000,$A2133),0)</f>
        <v/>
      </c>
      <c r="K2133">
        <f>IF(COUNTIFS(Winback!$K$2:$K$300,$D2133)&gt;0,1,0)</f>
        <v/>
      </c>
      <c r="L2133">
        <f>IF(AND($K2133=1,LEFT($A2133,3)="WB-"),SUMIFS(Winback!$D$2:$D$300,Winback!$K$2:$K$300,$D2133),0)</f>
        <v/>
      </c>
      <c r="M2133">
        <f>IF(OR($E2133=1,$G2133=1,SUMIFS(Registros!$J$2:$J$6000,Registros!$B$2:$B$6000,$A2133)&gt;0),1,0)</f>
        <v/>
      </c>
      <c r="N2133">
        <f>IF($J2133&gt;0,1,IF(COUNTIFS(Registros!$A$2:$A$6000,"CS",Registros!$B$2:$B$6000,$A2133,Registros!$K$2:$K$6000,"&lt;&gt;")&gt;0,1,0))</f>
        <v/>
      </c>
      <c r="O2133">
        <f>IF(AND($K2133=1,$E2133=0,$G2133=0,$I2133=0),"WINBACK",IF(AND($M2133=1,$N2133&gt;0),"CONVERGENTE",IF($M2133=1,"SOLO MÓVIL",IF($N2133&gt;0,"SOLO FIJO / INTERNET","SIN SERVICIOS"))))</f>
        <v/>
      </c>
      <c r="P2133">
        <f>IF($O2133="WINBACK","Recuperar (winback)",IF($O2133="CONVERGENTE","Upgrade / más líneas",IF($O2133="SOLO MÓVIL","Ofrecer fijo + internet (FLBBTV)",IF($O2133="SOLO FIJO / INTERNET","Ofrecer línea móvil Nextphone","Oferta completa (móvil + fijo + internet)"))))</f>
        <v/>
      </c>
      <c r="Q2133">
        <f>$F2133+$H2133+$L2133</f>
        <v/>
      </c>
      <c r="R2133">
        <f>IFERROR(VLOOKUP($A2133,Registros!$B$2:$G$6000,6,0),IFERROR(VLOOKUP($D2133,Winback!$B$2:$C$300,2,0),""))</f>
        <v/>
      </c>
      <c r="S2133">
        <f>IF($E2133=1,"NP","")&amp;IF($G2133=1,"+MOV","")&amp;IF($I2133=1,"+CS","")&amp;IF($K2133=1,"+WB","")</f>
        <v/>
      </c>
      <c r="T2133">
        <f>$E2133+$G2133+$I2133+$K2133</f>
        <v/>
      </c>
    </row>
    <row r="2134">
      <c r="A2134" t="inlineStr">
        <is>
          <t>353041190000</t>
        </is>
      </c>
      <c r="B2134" t="inlineStr">
        <is>
          <t>35304119</t>
        </is>
      </c>
      <c r="C2134" t="inlineStr">
        <is>
          <t>SAMUEL GEOVANNI SALDAÑA DE GRACIA</t>
        </is>
      </c>
      <c r="D2134" t="inlineStr">
        <is>
          <t>SAMUELGEOVANNISALDANADEGRACIA</t>
        </is>
      </c>
      <c r="E2134">
        <f>IF(COUNTIFS(Registros!$A$2:$A$6000,"NP",Registros!$B$2:$B$6000,$A2134)&gt;0,1,0)</f>
        <v/>
      </c>
      <c r="F2134">
        <f>IF($E2134=1,SUMIFS(Registros!$F$2:$F$6000,Registros!$A$2:$A$6000,"NP",Registros!$B$2:$B$6000,$A2134),0)</f>
        <v/>
      </c>
      <c r="G2134">
        <f>IF(COUNTIFS(Registros!$A$2:$A$6000,"MOV",Registros!$B$2:$B$6000,$A2134)&gt;0,1,0)</f>
        <v/>
      </c>
      <c r="H2134">
        <f>IF($G2134=1,SUMIFS(Registros!$F$2:$F$6000,Registros!$A$2:$A$6000,"MOV",Registros!$B$2:$B$6000,$A2134),0)</f>
        <v/>
      </c>
      <c r="I2134">
        <f>IF(COUNTIFS(Registros!$A$2:$A$6000,"CS",Registros!$B$2:$B$6000,$A2134)&gt;0,1,0)</f>
        <v/>
      </c>
      <c r="J2134">
        <f>IF($I2134=1,SUMIFS(Registros!$I$2:$I$6000,Registros!$A$2:$A$6000,"CS",Registros!$B$2:$B$6000,$A2134),0)</f>
        <v/>
      </c>
      <c r="K2134">
        <f>IF(COUNTIFS(Winback!$K$2:$K$300,$D2134)&gt;0,1,0)</f>
        <v/>
      </c>
      <c r="L2134">
        <f>IF(AND($K2134=1,LEFT($A2134,3)="WB-"),SUMIFS(Winback!$D$2:$D$300,Winback!$K$2:$K$300,$D2134),0)</f>
        <v/>
      </c>
      <c r="M2134">
        <f>IF(OR($E2134=1,$G2134=1,SUMIFS(Registros!$J$2:$J$6000,Registros!$B$2:$B$6000,$A2134)&gt;0),1,0)</f>
        <v/>
      </c>
      <c r="N2134">
        <f>IF($J2134&gt;0,1,IF(COUNTIFS(Registros!$A$2:$A$6000,"CS",Registros!$B$2:$B$6000,$A2134,Registros!$K$2:$K$6000,"&lt;&gt;")&gt;0,1,0))</f>
        <v/>
      </c>
      <c r="O2134">
        <f>IF(AND($K2134=1,$E2134=0,$G2134=0,$I2134=0),"WINBACK",IF(AND($M2134=1,$N2134&gt;0),"CONVERGENTE",IF($M2134=1,"SOLO MÓVIL",IF($N2134&gt;0,"SOLO FIJO / INTERNET","SIN SERVICIOS"))))</f>
        <v/>
      </c>
      <c r="P2134">
        <f>IF($O2134="WINBACK","Recuperar (winback)",IF($O2134="CONVERGENTE","Upgrade / más líneas",IF($O2134="SOLO MÓVIL","Ofrecer fijo + internet (FLBBTV)",IF($O2134="SOLO FIJO / INTERNET","Ofrecer línea móvil Nextphone","Oferta completa (móvil + fijo + internet)"))))</f>
        <v/>
      </c>
      <c r="Q2134">
        <f>$F2134+$H2134+$L2134</f>
        <v/>
      </c>
      <c r="R2134">
        <f>IFERROR(VLOOKUP($A2134,Registros!$B$2:$G$6000,6,0),IFERROR(VLOOKUP($D2134,Winback!$B$2:$C$300,2,0),""))</f>
        <v/>
      </c>
      <c r="S2134">
        <f>IF($E2134=1,"NP","")&amp;IF($G2134=1,"+MOV","")&amp;IF($I2134=1,"+CS","")&amp;IF($K2134=1,"+WB","")</f>
        <v/>
      </c>
      <c r="T2134">
        <f>$E2134+$G2134+$I2134+$K2134</f>
        <v/>
      </c>
    </row>
    <row r="2135">
      <c r="A2135" t="inlineStr">
        <is>
          <t>353080070000</t>
        </is>
      </c>
      <c r="B2135" t="inlineStr">
        <is>
          <t>35308007</t>
        </is>
      </c>
      <c r="C2135" t="inlineStr">
        <is>
          <t>LISBETH SANCHEZ</t>
        </is>
      </c>
      <c r="D2135" t="inlineStr">
        <is>
          <t>LISBETHSANCHEZ</t>
        </is>
      </c>
      <c r="E2135">
        <f>IF(COUNTIFS(Registros!$A$2:$A$6000,"NP",Registros!$B$2:$B$6000,$A2135)&gt;0,1,0)</f>
        <v/>
      </c>
      <c r="F2135">
        <f>IF($E2135=1,SUMIFS(Registros!$F$2:$F$6000,Registros!$A$2:$A$6000,"NP",Registros!$B$2:$B$6000,$A2135),0)</f>
        <v/>
      </c>
      <c r="G2135">
        <f>IF(COUNTIFS(Registros!$A$2:$A$6000,"MOV",Registros!$B$2:$B$6000,$A2135)&gt;0,1,0)</f>
        <v/>
      </c>
      <c r="H2135">
        <f>IF($G2135=1,SUMIFS(Registros!$F$2:$F$6000,Registros!$A$2:$A$6000,"MOV",Registros!$B$2:$B$6000,$A2135),0)</f>
        <v/>
      </c>
      <c r="I2135">
        <f>IF(COUNTIFS(Registros!$A$2:$A$6000,"CS",Registros!$B$2:$B$6000,$A2135)&gt;0,1,0)</f>
        <v/>
      </c>
      <c r="J2135">
        <f>IF($I2135=1,SUMIFS(Registros!$I$2:$I$6000,Registros!$A$2:$A$6000,"CS",Registros!$B$2:$B$6000,$A2135),0)</f>
        <v/>
      </c>
      <c r="K2135">
        <f>IF(COUNTIFS(Winback!$K$2:$K$300,$D2135)&gt;0,1,0)</f>
        <v/>
      </c>
      <c r="L2135">
        <f>IF(AND($K2135=1,LEFT($A2135,3)="WB-"),SUMIFS(Winback!$D$2:$D$300,Winback!$K$2:$K$300,$D2135),0)</f>
        <v/>
      </c>
      <c r="M2135">
        <f>IF(OR($E2135=1,$G2135=1,SUMIFS(Registros!$J$2:$J$6000,Registros!$B$2:$B$6000,$A2135)&gt;0),1,0)</f>
        <v/>
      </c>
      <c r="N2135">
        <f>IF($J2135&gt;0,1,IF(COUNTIFS(Registros!$A$2:$A$6000,"CS",Registros!$B$2:$B$6000,$A2135,Registros!$K$2:$K$6000,"&lt;&gt;")&gt;0,1,0))</f>
        <v/>
      </c>
      <c r="O2135">
        <f>IF(AND($K2135=1,$E2135=0,$G2135=0,$I2135=0),"WINBACK",IF(AND($M2135=1,$N2135&gt;0),"CONVERGENTE",IF($M2135=1,"SOLO MÓVIL",IF($N2135&gt;0,"SOLO FIJO / INTERNET","SIN SERVICIOS"))))</f>
        <v/>
      </c>
      <c r="P2135">
        <f>IF($O2135="WINBACK","Recuperar (winback)",IF($O2135="CONVERGENTE","Upgrade / más líneas",IF($O2135="SOLO MÓVIL","Ofrecer fijo + internet (FLBBTV)",IF($O2135="SOLO FIJO / INTERNET","Ofrecer línea móvil Nextphone","Oferta completa (móvil + fijo + internet)"))))</f>
        <v/>
      </c>
      <c r="Q2135">
        <f>$F2135+$H2135+$L2135</f>
        <v/>
      </c>
      <c r="R2135">
        <f>IFERROR(VLOOKUP($A2135,Registros!$B$2:$G$6000,6,0),IFERROR(VLOOKUP($D2135,Winback!$B$2:$C$300,2,0),""))</f>
        <v/>
      </c>
      <c r="S2135">
        <f>IF($E2135=1,"NP","")&amp;IF($G2135=1,"+MOV","")&amp;IF($I2135=1,"+CS","")&amp;IF($K2135=1,"+WB","")</f>
        <v/>
      </c>
      <c r="T2135">
        <f>$E2135+$G2135+$I2135+$K2135</f>
        <v/>
      </c>
    </row>
    <row r="2136">
      <c r="A2136" t="inlineStr">
        <is>
          <t>359244420000</t>
        </is>
      </c>
      <c r="B2136" t="inlineStr">
        <is>
          <t>35924442</t>
        </is>
      </c>
      <c r="C2136" t="inlineStr">
        <is>
          <t>DILCIA JANETH VEGA CERRUD</t>
        </is>
      </c>
      <c r="D2136" t="inlineStr">
        <is>
          <t>DILCIAJANETHVEGACERRUD</t>
        </is>
      </c>
      <c r="E2136">
        <f>IF(COUNTIFS(Registros!$A$2:$A$6000,"NP",Registros!$B$2:$B$6000,$A2136)&gt;0,1,0)</f>
        <v/>
      </c>
      <c r="F2136">
        <f>IF($E2136=1,SUMIFS(Registros!$F$2:$F$6000,Registros!$A$2:$A$6000,"NP",Registros!$B$2:$B$6000,$A2136),0)</f>
        <v/>
      </c>
      <c r="G2136">
        <f>IF(COUNTIFS(Registros!$A$2:$A$6000,"MOV",Registros!$B$2:$B$6000,$A2136)&gt;0,1,0)</f>
        <v/>
      </c>
      <c r="H2136">
        <f>IF($G2136=1,SUMIFS(Registros!$F$2:$F$6000,Registros!$A$2:$A$6000,"MOV",Registros!$B$2:$B$6000,$A2136),0)</f>
        <v/>
      </c>
      <c r="I2136">
        <f>IF(COUNTIFS(Registros!$A$2:$A$6000,"CS",Registros!$B$2:$B$6000,$A2136)&gt;0,1,0)</f>
        <v/>
      </c>
      <c r="J2136">
        <f>IF($I2136=1,SUMIFS(Registros!$I$2:$I$6000,Registros!$A$2:$A$6000,"CS",Registros!$B$2:$B$6000,$A2136),0)</f>
        <v/>
      </c>
      <c r="K2136">
        <f>IF(COUNTIFS(Winback!$K$2:$K$300,$D2136)&gt;0,1,0)</f>
        <v/>
      </c>
      <c r="L2136">
        <f>IF(AND($K2136=1,LEFT($A2136,3)="WB-"),SUMIFS(Winback!$D$2:$D$300,Winback!$K$2:$K$300,$D2136),0)</f>
        <v/>
      </c>
      <c r="M2136">
        <f>IF(OR($E2136=1,$G2136=1,SUMIFS(Registros!$J$2:$J$6000,Registros!$B$2:$B$6000,$A2136)&gt;0),1,0)</f>
        <v/>
      </c>
      <c r="N2136">
        <f>IF($J2136&gt;0,1,IF(COUNTIFS(Registros!$A$2:$A$6000,"CS",Registros!$B$2:$B$6000,$A2136,Registros!$K$2:$K$6000,"&lt;&gt;")&gt;0,1,0))</f>
        <v/>
      </c>
      <c r="O2136">
        <f>IF(AND($K2136=1,$E2136=0,$G2136=0,$I2136=0),"WINBACK",IF(AND($M2136=1,$N2136&gt;0),"CONVERGENTE",IF($M2136=1,"SOLO MÓVIL",IF($N2136&gt;0,"SOLO FIJO / INTERNET","SIN SERVICIOS"))))</f>
        <v/>
      </c>
      <c r="P2136">
        <f>IF($O2136="WINBACK","Recuperar (winback)",IF($O2136="CONVERGENTE","Upgrade / más líneas",IF($O2136="SOLO MÓVIL","Ofrecer fijo + internet (FLBBTV)",IF($O2136="SOLO FIJO / INTERNET","Ofrecer línea móvil Nextphone","Oferta completa (móvil + fijo + internet)"))))</f>
        <v/>
      </c>
      <c r="Q2136">
        <f>$F2136+$H2136+$L2136</f>
        <v/>
      </c>
      <c r="R2136">
        <f>IFERROR(VLOOKUP($A2136,Registros!$B$2:$G$6000,6,0),IFERROR(VLOOKUP($D2136,Winback!$B$2:$C$300,2,0),""))</f>
        <v/>
      </c>
      <c r="S2136">
        <f>IF($E2136=1,"NP","")&amp;IF($G2136=1,"+MOV","")&amp;IF($I2136=1,"+CS","")&amp;IF($K2136=1,"+WB","")</f>
        <v/>
      </c>
      <c r="T2136">
        <f>$E2136+$G2136+$I2136+$K2136</f>
        <v/>
      </c>
    </row>
    <row r="2137">
      <c r="A2137" t="inlineStr">
        <is>
          <t>368057140000</t>
        </is>
      </c>
      <c r="B2137" t="inlineStr">
        <is>
          <t>36805714</t>
        </is>
      </c>
      <c r="C2137" t="inlineStr">
        <is>
          <t>SUGEY KILMARA VALDESESPINOSA</t>
        </is>
      </c>
      <c r="D2137" t="inlineStr">
        <is>
          <t>SUGEYKILMARAVALDESESPINOSA</t>
        </is>
      </c>
      <c r="E2137">
        <f>IF(COUNTIFS(Registros!$A$2:$A$6000,"NP",Registros!$B$2:$B$6000,$A2137)&gt;0,1,0)</f>
        <v/>
      </c>
      <c r="F2137">
        <f>IF($E2137=1,SUMIFS(Registros!$F$2:$F$6000,Registros!$A$2:$A$6000,"NP",Registros!$B$2:$B$6000,$A2137),0)</f>
        <v/>
      </c>
      <c r="G2137">
        <f>IF(COUNTIFS(Registros!$A$2:$A$6000,"MOV",Registros!$B$2:$B$6000,$A2137)&gt;0,1,0)</f>
        <v/>
      </c>
      <c r="H2137">
        <f>IF($G2137=1,SUMIFS(Registros!$F$2:$F$6000,Registros!$A$2:$A$6000,"MOV",Registros!$B$2:$B$6000,$A2137),0)</f>
        <v/>
      </c>
      <c r="I2137">
        <f>IF(COUNTIFS(Registros!$A$2:$A$6000,"CS",Registros!$B$2:$B$6000,$A2137)&gt;0,1,0)</f>
        <v/>
      </c>
      <c r="J2137">
        <f>IF($I2137=1,SUMIFS(Registros!$I$2:$I$6000,Registros!$A$2:$A$6000,"CS",Registros!$B$2:$B$6000,$A2137),0)</f>
        <v/>
      </c>
      <c r="K2137">
        <f>IF(COUNTIFS(Winback!$K$2:$K$300,$D2137)&gt;0,1,0)</f>
        <v/>
      </c>
      <c r="L2137">
        <f>IF(AND($K2137=1,LEFT($A2137,3)="WB-"),SUMIFS(Winback!$D$2:$D$300,Winback!$K$2:$K$300,$D2137),0)</f>
        <v/>
      </c>
      <c r="M2137">
        <f>IF(OR($E2137=1,$G2137=1,SUMIFS(Registros!$J$2:$J$6000,Registros!$B$2:$B$6000,$A2137)&gt;0),1,0)</f>
        <v/>
      </c>
      <c r="N2137">
        <f>IF($J2137&gt;0,1,IF(COUNTIFS(Registros!$A$2:$A$6000,"CS",Registros!$B$2:$B$6000,$A2137,Registros!$K$2:$K$6000,"&lt;&gt;")&gt;0,1,0))</f>
        <v/>
      </c>
      <c r="O2137">
        <f>IF(AND($K2137=1,$E2137=0,$G2137=0,$I2137=0),"WINBACK",IF(AND($M2137=1,$N2137&gt;0),"CONVERGENTE",IF($M2137=1,"SOLO MÓVIL",IF($N2137&gt;0,"SOLO FIJO / INTERNET","SIN SERVICIOS"))))</f>
        <v/>
      </c>
      <c r="P2137">
        <f>IF($O2137="WINBACK","Recuperar (winback)",IF($O2137="CONVERGENTE","Upgrade / más líneas",IF($O2137="SOLO MÓVIL","Ofrecer fijo + internet (FLBBTV)",IF($O2137="SOLO FIJO / INTERNET","Ofrecer línea móvil Nextphone","Oferta completa (móvil + fijo + internet)"))))</f>
        <v/>
      </c>
      <c r="Q2137">
        <f>$F2137+$H2137+$L2137</f>
        <v/>
      </c>
      <c r="R2137">
        <f>IFERROR(VLOOKUP($A2137,Registros!$B$2:$G$6000,6,0),IFERROR(VLOOKUP($D2137,Winback!$B$2:$C$300,2,0),""))</f>
        <v/>
      </c>
      <c r="S2137">
        <f>IF($E2137=1,"NP","")&amp;IF($G2137=1,"+MOV","")&amp;IF($I2137=1,"+CS","")&amp;IF($K2137=1,"+WB","")</f>
        <v/>
      </c>
      <c r="T2137">
        <f>$E2137+$G2137+$I2137+$K2137</f>
        <v/>
      </c>
    </row>
    <row r="2138">
      <c r="A2138" t="inlineStr">
        <is>
          <t>343178110000</t>
        </is>
      </c>
      <c r="B2138" t="inlineStr">
        <is>
          <t>34317811</t>
        </is>
      </c>
      <c r="C2138" t="inlineStr">
        <is>
          <t>JORGE JAMES VALERIN</t>
        </is>
      </c>
      <c r="D2138" t="inlineStr">
        <is>
          <t>JORGEJAMESVALERIN</t>
        </is>
      </c>
      <c r="E2138">
        <f>IF(COUNTIFS(Registros!$A$2:$A$6000,"NP",Registros!$B$2:$B$6000,$A2138)&gt;0,1,0)</f>
        <v/>
      </c>
      <c r="F2138">
        <f>IF($E2138=1,SUMIFS(Registros!$F$2:$F$6000,Registros!$A$2:$A$6000,"NP",Registros!$B$2:$B$6000,$A2138),0)</f>
        <v/>
      </c>
      <c r="G2138">
        <f>IF(COUNTIFS(Registros!$A$2:$A$6000,"MOV",Registros!$B$2:$B$6000,$A2138)&gt;0,1,0)</f>
        <v/>
      </c>
      <c r="H2138">
        <f>IF($G2138=1,SUMIFS(Registros!$F$2:$F$6000,Registros!$A$2:$A$6000,"MOV",Registros!$B$2:$B$6000,$A2138),0)</f>
        <v/>
      </c>
      <c r="I2138">
        <f>IF(COUNTIFS(Registros!$A$2:$A$6000,"CS",Registros!$B$2:$B$6000,$A2138)&gt;0,1,0)</f>
        <v/>
      </c>
      <c r="J2138">
        <f>IF($I2138=1,SUMIFS(Registros!$I$2:$I$6000,Registros!$A$2:$A$6000,"CS",Registros!$B$2:$B$6000,$A2138),0)</f>
        <v/>
      </c>
      <c r="K2138">
        <f>IF(COUNTIFS(Winback!$K$2:$K$300,$D2138)&gt;0,1,0)</f>
        <v/>
      </c>
      <c r="L2138">
        <f>IF(AND($K2138=1,LEFT($A2138,3)="WB-"),SUMIFS(Winback!$D$2:$D$300,Winback!$K$2:$K$300,$D2138),0)</f>
        <v/>
      </c>
      <c r="M2138">
        <f>IF(OR($E2138=1,$G2138=1,SUMIFS(Registros!$J$2:$J$6000,Registros!$B$2:$B$6000,$A2138)&gt;0),1,0)</f>
        <v/>
      </c>
      <c r="N2138">
        <f>IF($J2138&gt;0,1,IF(COUNTIFS(Registros!$A$2:$A$6000,"CS",Registros!$B$2:$B$6000,$A2138,Registros!$K$2:$K$6000,"&lt;&gt;")&gt;0,1,0))</f>
        <v/>
      </c>
      <c r="O2138">
        <f>IF(AND($K2138=1,$E2138=0,$G2138=0,$I2138=0),"WINBACK",IF(AND($M2138=1,$N2138&gt;0),"CONVERGENTE",IF($M2138=1,"SOLO MÓVIL",IF($N2138&gt;0,"SOLO FIJO / INTERNET","SIN SERVICIOS"))))</f>
        <v/>
      </c>
      <c r="P2138">
        <f>IF($O2138="WINBACK","Recuperar (winback)",IF($O2138="CONVERGENTE","Upgrade / más líneas",IF($O2138="SOLO MÓVIL","Ofrecer fijo + internet (FLBBTV)",IF($O2138="SOLO FIJO / INTERNET","Ofrecer línea móvil Nextphone","Oferta completa (móvil + fijo + internet)"))))</f>
        <v/>
      </c>
      <c r="Q2138">
        <f>$F2138+$H2138+$L2138</f>
        <v/>
      </c>
      <c r="R2138">
        <f>IFERROR(VLOOKUP($A2138,Registros!$B$2:$G$6000,6,0),IFERROR(VLOOKUP($D2138,Winback!$B$2:$C$300,2,0),""))</f>
        <v/>
      </c>
      <c r="S2138">
        <f>IF($E2138=1,"NP","")&amp;IF($G2138=1,"+MOV","")&amp;IF($I2138=1,"+CS","")&amp;IF($K2138=1,"+WB","")</f>
        <v/>
      </c>
      <c r="T2138">
        <f>$E2138+$G2138+$I2138+$K2138</f>
        <v/>
      </c>
    </row>
    <row r="2139">
      <c r="A2139" t="inlineStr">
        <is>
          <t>352152100000</t>
        </is>
      </c>
      <c r="B2139" t="inlineStr">
        <is>
          <t>35215210</t>
        </is>
      </c>
      <c r="C2139" t="inlineStr">
        <is>
          <t>TRANSY SERVICIOS</t>
        </is>
      </c>
      <c r="D2139" t="inlineStr">
        <is>
          <t>TRANSYSERVICIOS</t>
        </is>
      </c>
      <c r="E2139">
        <f>IF(COUNTIFS(Registros!$A$2:$A$6000,"NP",Registros!$B$2:$B$6000,$A2139)&gt;0,1,0)</f>
        <v/>
      </c>
      <c r="F2139">
        <f>IF($E2139=1,SUMIFS(Registros!$F$2:$F$6000,Registros!$A$2:$A$6000,"NP",Registros!$B$2:$B$6000,$A2139),0)</f>
        <v/>
      </c>
      <c r="G2139">
        <f>IF(COUNTIFS(Registros!$A$2:$A$6000,"MOV",Registros!$B$2:$B$6000,$A2139)&gt;0,1,0)</f>
        <v/>
      </c>
      <c r="H2139">
        <f>IF($G2139=1,SUMIFS(Registros!$F$2:$F$6000,Registros!$A$2:$A$6000,"MOV",Registros!$B$2:$B$6000,$A2139),0)</f>
        <v/>
      </c>
      <c r="I2139">
        <f>IF(COUNTIFS(Registros!$A$2:$A$6000,"CS",Registros!$B$2:$B$6000,$A2139)&gt;0,1,0)</f>
        <v/>
      </c>
      <c r="J2139">
        <f>IF($I2139=1,SUMIFS(Registros!$I$2:$I$6000,Registros!$A$2:$A$6000,"CS",Registros!$B$2:$B$6000,$A2139),0)</f>
        <v/>
      </c>
      <c r="K2139">
        <f>IF(COUNTIFS(Winback!$K$2:$K$300,$D2139)&gt;0,1,0)</f>
        <v/>
      </c>
      <c r="L2139">
        <f>IF(AND($K2139=1,LEFT($A2139,3)="WB-"),SUMIFS(Winback!$D$2:$D$300,Winback!$K$2:$K$300,$D2139),0)</f>
        <v/>
      </c>
      <c r="M2139">
        <f>IF(OR($E2139=1,$G2139=1,SUMIFS(Registros!$J$2:$J$6000,Registros!$B$2:$B$6000,$A2139)&gt;0),1,0)</f>
        <v/>
      </c>
      <c r="N2139">
        <f>IF($J2139&gt;0,1,IF(COUNTIFS(Registros!$A$2:$A$6000,"CS",Registros!$B$2:$B$6000,$A2139,Registros!$K$2:$K$6000,"&lt;&gt;")&gt;0,1,0))</f>
        <v/>
      </c>
      <c r="O2139">
        <f>IF(AND($K2139=1,$E2139=0,$G2139=0,$I2139=0),"WINBACK",IF(AND($M2139=1,$N2139&gt;0),"CONVERGENTE",IF($M2139=1,"SOLO MÓVIL",IF($N2139&gt;0,"SOLO FIJO / INTERNET","SIN SERVICIOS"))))</f>
        <v/>
      </c>
      <c r="P2139">
        <f>IF($O2139="WINBACK","Recuperar (winback)",IF($O2139="CONVERGENTE","Upgrade / más líneas",IF($O2139="SOLO MÓVIL","Ofrecer fijo + internet (FLBBTV)",IF($O2139="SOLO FIJO / INTERNET","Ofrecer línea móvil Nextphone","Oferta completa (móvil + fijo + internet)"))))</f>
        <v/>
      </c>
      <c r="Q2139">
        <f>$F2139+$H2139+$L2139</f>
        <v/>
      </c>
      <c r="R2139">
        <f>IFERROR(VLOOKUP($A2139,Registros!$B$2:$G$6000,6,0),IFERROR(VLOOKUP($D2139,Winback!$B$2:$C$300,2,0),""))</f>
        <v/>
      </c>
      <c r="S2139">
        <f>IF($E2139=1,"NP","")&amp;IF($G2139=1,"+MOV","")&amp;IF($I2139=1,"+CS","")&amp;IF($K2139=1,"+WB","")</f>
        <v/>
      </c>
      <c r="T2139">
        <f>$E2139+$G2139+$I2139+$K2139</f>
        <v/>
      </c>
    </row>
    <row r="2140">
      <c r="A2140" t="inlineStr">
        <is>
          <t>343415020000</t>
        </is>
      </c>
      <c r="B2140" t="inlineStr">
        <is>
          <t>34341502</t>
        </is>
      </c>
      <c r="C2140" t="inlineStr">
        <is>
          <t>LIZ AURORA JARAMILLO BARROSO</t>
        </is>
      </c>
      <c r="D2140" t="inlineStr">
        <is>
          <t>LIZAURORAJARAMILLOBARROSO</t>
        </is>
      </c>
      <c r="E2140">
        <f>IF(COUNTIFS(Registros!$A$2:$A$6000,"NP",Registros!$B$2:$B$6000,$A2140)&gt;0,1,0)</f>
        <v/>
      </c>
      <c r="F2140">
        <f>IF($E2140=1,SUMIFS(Registros!$F$2:$F$6000,Registros!$A$2:$A$6000,"NP",Registros!$B$2:$B$6000,$A2140),0)</f>
        <v/>
      </c>
      <c r="G2140">
        <f>IF(COUNTIFS(Registros!$A$2:$A$6000,"MOV",Registros!$B$2:$B$6000,$A2140)&gt;0,1,0)</f>
        <v/>
      </c>
      <c r="H2140">
        <f>IF($G2140=1,SUMIFS(Registros!$F$2:$F$6000,Registros!$A$2:$A$6000,"MOV",Registros!$B$2:$B$6000,$A2140),0)</f>
        <v/>
      </c>
      <c r="I2140">
        <f>IF(COUNTIFS(Registros!$A$2:$A$6000,"CS",Registros!$B$2:$B$6000,$A2140)&gt;0,1,0)</f>
        <v/>
      </c>
      <c r="J2140">
        <f>IF($I2140=1,SUMIFS(Registros!$I$2:$I$6000,Registros!$A$2:$A$6000,"CS",Registros!$B$2:$B$6000,$A2140),0)</f>
        <v/>
      </c>
      <c r="K2140">
        <f>IF(COUNTIFS(Winback!$K$2:$K$300,$D2140)&gt;0,1,0)</f>
        <v/>
      </c>
      <c r="L2140">
        <f>IF(AND($K2140=1,LEFT($A2140,3)="WB-"),SUMIFS(Winback!$D$2:$D$300,Winback!$K$2:$K$300,$D2140),0)</f>
        <v/>
      </c>
      <c r="M2140">
        <f>IF(OR($E2140=1,$G2140=1,SUMIFS(Registros!$J$2:$J$6000,Registros!$B$2:$B$6000,$A2140)&gt;0),1,0)</f>
        <v/>
      </c>
      <c r="N2140">
        <f>IF($J2140&gt;0,1,IF(COUNTIFS(Registros!$A$2:$A$6000,"CS",Registros!$B$2:$B$6000,$A2140,Registros!$K$2:$K$6000,"&lt;&gt;")&gt;0,1,0))</f>
        <v/>
      </c>
      <c r="O2140">
        <f>IF(AND($K2140=1,$E2140=0,$G2140=0,$I2140=0),"WINBACK",IF(AND($M2140=1,$N2140&gt;0),"CONVERGENTE",IF($M2140=1,"SOLO MÓVIL",IF($N2140&gt;0,"SOLO FIJO / INTERNET","SIN SERVICIOS"))))</f>
        <v/>
      </c>
      <c r="P2140">
        <f>IF($O2140="WINBACK","Recuperar (winback)",IF($O2140="CONVERGENTE","Upgrade / más líneas",IF($O2140="SOLO MÓVIL","Ofrecer fijo + internet (FLBBTV)",IF($O2140="SOLO FIJO / INTERNET","Ofrecer línea móvil Nextphone","Oferta completa (móvil + fijo + internet)"))))</f>
        <v/>
      </c>
      <c r="Q2140">
        <f>$F2140+$H2140+$L2140</f>
        <v/>
      </c>
      <c r="R2140">
        <f>IFERROR(VLOOKUP($A2140,Registros!$B$2:$G$6000,6,0),IFERROR(VLOOKUP($D2140,Winback!$B$2:$C$300,2,0),""))</f>
        <v/>
      </c>
      <c r="S2140">
        <f>IF($E2140=1,"NP","")&amp;IF($G2140=1,"+MOV","")&amp;IF($I2140=1,"+CS","")&amp;IF($K2140=1,"+WB","")</f>
        <v/>
      </c>
      <c r="T2140">
        <f>$E2140+$G2140+$I2140+$K2140</f>
        <v/>
      </c>
    </row>
    <row r="2141">
      <c r="A2141" t="inlineStr">
        <is>
          <t>357022510000</t>
        </is>
      </c>
      <c r="B2141" t="inlineStr">
        <is>
          <t>35702251</t>
        </is>
      </c>
      <c r="C2141" t="inlineStr">
        <is>
          <t>JOSE SANTOS</t>
        </is>
      </c>
      <c r="D2141" t="inlineStr">
        <is>
          <t>JOSESANTOS</t>
        </is>
      </c>
      <c r="E2141">
        <f>IF(COUNTIFS(Registros!$A$2:$A$6000,"NP",Registros!$B$2:$B$6000,$A2141)&gt;0,1,0)</f>
        <v/>
      </c>
      <c r="F2141">
        <f>IF($E2141=1,SUMIFS(Registros!$F$2:$F$6000,Registros!$A$2:$A$6000,"NP",Registros!$B$2:$B$6000,$A2141),0)</f>
        <v/>
      </c>
      <c r="G2141">
        <f>IF(COUNTIFS(Registros!$A$2:$A$6000,"MOV",Registros!$B$2:$B$6000,$A2141)&gt;0,1,0)</f>
        <v/>
      </c>
      <c r="H2141">
        <f>IF($G2141=1,SUMIFS(Registros!$F$2:$F$6000,Registros!$A$2:$A$6000,"MOV",Registros!$B$2:$B$6000,$A2141),0)</f>
        <v/>
      </c>
      <c r="I2141">
        <f>IF(COUNTIFS(Registros!$A$2:$A$6000,"CS",Registros!$B$2:$B$6000,$A2141)&gt;0,1,0)</f>
        <v/>
      </c>
      <c r="J2141">
        <f>IF($I2141=1,SUMIFS(Registros!$I$2:$I$6000,Registros!$A$2:$A$6000,"CS",Registros!$B$2:$B$6000,$A2141),0)</f>
        <v/>
      </c>
      <c r="K2141">
        <f>IF(COUNTIFS(Winback!$K$2:$K$300,$D2141)&gt;0,1,0)</f>
        <v/>
      </c>
      <c r="L2141">
        <f>IF(AND($K2141=1,LEFT($A2141,3)="WB-"),SUMIFS(Winback!$D$2:$D$300,Winback!$K$2:$K$300,$D2141),0)</f>
        <v/>
      </c>
      <c r="M2141">
        <f>IF(OR($E2141=1,$G2141=1,SUMIFS(Registros!$J$2:$J$6000,Registros!$B$2:$B$6000,$A2141)&gt;0),1,0)</f>
        <v/>
      </c>
      <c r="N2141">
        <f>IF($J2141&gt;0,1,IF(COUNTIFS(Registros!$A$2:$A$6000,"CS",Registros!$B$2:$B$6000,$A2141,Registros!$K$2:$K$6000,"&lt;&gt;")&gt;0,1,0))</f>
        <v/>
      </c>
      <c r="O2141">
        <f>IF(AND($K2141=1,$E2141=0,$G2141=0,$I2141=0),"WINBACK",IF(AND($M2141=1,$N2141&gt;0),"CONVERGENTE",IF($M2141=1,"SOLO MÓVIL",IF($N2141&gt;0,"SOLO FIJO / INTERNET","SIN SERVICIOS"))))</f>
        <v/>
      </c>
      <c r="P2141">
        <f>IF($O2141="WINBACK","Recuperar (winback)",IF($O2141="CONVERGENTE","Upgrade / más líneas",IF($O2141="SOLO MÓVIL","Ofrecer fijo + internet (FLBBTV)",IF($O2141="SOLO FIJO / INTERNET","Ofrecer línea móvil Nextphone","Oferta completa (móvil + fijo + internet)"))))</f>
        <v/>
      </c>
      <c r="Q2141">
        <f>$F2141+$H2141+$L2141</f>
        <v/>
      </c>
      <c r="R2141">
        <f>IFERROR(VLOOKUP($A2141,Registros!$B$2:$G$6000,6,0),IFERROR(VLOOKUP($D2141,Winback!$B$2:$C$300,2,0),""))</f>
        <v/>
      </c>
      <c r="S2141">
        <f>IF($E2141=1,"NP","")&amp;IF($G2141=1,"+MOV","")&amp;IF($I2141=1,"+CS","")&amp;IF($K2141=1,"+WB","")</f>
        <v/>
      </c>
      <c r="T2141">
        <f>$E2141+$G2141+$I2141+$K2141</f>
        <v/>
      </c>
    </row>
    <row r="2142">
      <c r="A2142" t="inlineStr">
        <is>
          <t>365030250000</t>
        </is>
      </c>
      <c r="B2142" t="inlineStr">
        <is>
          <t>36503025</t>
        </is>
      </c>
      <c r="C2142" t="inlineStr">
        <is>
          <t>LADISLAO OTERO</t>
        </is>
      </c>
      <c r="D2142" t="inlineStr">
        <is>
          <t>LADISLAOOTERO</t>
        </is>
      </c>
      <c r="E2142">
        <f>IF(COUNTIFS(Registros!$A$2:$A$6000,"NP",Registros!$B$2:$B$6000,$A2142)&gt;0,1,0)</f>
        <v/>
      </c>
      <c r="F2142">
        <f>IF($E2142=1,SUMIFS(Registros!$F$2:$F$6000,Registros!$A$2:$A$6000,"NP",Registros!$B$2:$B$6000,$A2142),0)</f>
        <v/>
      </c>
      <c r="G2142">
        <f>IF(COUNTIFS(Registros!$A$2:$A$6000,"MOV",Registros!$B$2:$B$6000,$A2142)&gt;0,1,0)</f>
        <v/>
      </c>
      <c r="H2142">
        <f>IF($G2142=1,SUMIFS(Registros!$F$2:$F$6000,Registros!$A$2:$A$6000,"MOV",Registros!$B$2:$B$6000,$A2142),0)</f>
        <v/>
      </c>
      <c r="I2142">
        <f>IF(COUNTIFS(Registros!$A$2:$A$6000,"CS",Registros!$B$2:$B$6000,$A2142)&gt;0,1,0)</f>
        <v/>
      </c>
      <c r="J2142">
        <f>IF($I2142=1,SUMIFS(Registros!$I$2:$I$6000,Registros!$A$2:$A$6000,"CS",Registros!$B$2:$B$6000,$A2142),0)</f>
        <v/>
      </c>
      <c r="K2142">
        <f>IF(COUNTIFS(Winback!$K$2:$K$300,$D2142)&gt;0,1,0)</f>
        <v/>
      </c>
      <c r="L2142">
        <f>IF(AND($K2142=1,LEFT($A2142,3)="WB-"),SUMIFS(Winback!$D$2:$D$300,Winback!$K$2:$K$300,$D2142),0)</f>
        <v/>
      </c>
      <c r="M2142">
        <f>IF(OR($E2142=1,$G2142=1,SUMIFS(Registros!$J$2:$J$6000,Registros!$B$2:$B$6000,$A2142)&gt;0),1,0)</f>
        <v/>
      </c>
      <c r="N2142">
        <f>IF($J2142&gt;0,1,IF(COUNTIFS(Registros!$A$2:$A$6000,"CS",Registros!$B$2:$B$6000,$A2142,Registros!$K$2:$K$6000,"&lt;&gt;")&gt;0,1,0))</f>
        <v/>
      </c>
      <c r="O2142">
        <f>IF(AND($K2142=1,$E2142=0,$G2142=0,$I2142=0),"WINBACK",IF(AND($M2142=1,$N2142&gt;0),"CONVERGENTE",IF($M2142=1,"SOLO MÓVIL",IF($N2142&gt;0,"SOLO FIJO / INTERNET","SIN SERVICIOS"))))</f>
        <v/>
      </c>
      <c r="P2142">
        <f>IF($O2142="WINBACK","Recuperar (winback)",IF($O2142="CONVERGENTE","Upgrade / más líneas",IF($O2142="SOLO MÓVIL","Ofrecer fijo + internet (FLBBTV)",IF($O2142="SOLO FIJO / INTERNET","Ofrecer línea móvil Nextphone","Oferta completa (móvil + fijo + internet)"))))</f>
        <v/>
      </c>
      <c r="Q2142">
        <f>$F2142+$H2142+$L2142</f>
        <v/>
      </c>
      <c r="R2142">
        <f>IFERROR(VLOOKUP($A2142,Registros!$B$2:$G$6000,6,0),IFERROR(VLOOKUP($D2142,Winback!$B$2:$C$300,2,0),""))</f>
        <v/>
      </c>
      <c r="S2142">
        <f>IF($E2142=1,"NP","")&amp;IF($G2142=1,"+MOV","")&amp;IF($I2142=1,"+CS","")&amp;IF($K2142=1,"+WB","")</f>
        <v/>
      </c>
      <c r="T2142">
        <f>$E2142+$G2142+$I2142+$K2142</f>
        <v/>
      </c>
    </row>
    <row r="2143">
      <c r="A2143" t="inlineStr">
        <is>
          <t>356152720000</t>
        </is>
      </c>
      <c r="B2143" t="inlineStr">
        <is>
          <t>35615272</t>
        </is>
      </c>
      <c r="C2143" t="inlineStr">
        <is>
          <t>VIRGINIA RODRIGUEZ</t>
        </is>
      </c>
      <c r="D2143" t="inlineStr">
        <is>
          <t>VIRGINIARODRIGUEZ</t>
        </is>
      </c>
      <c r="E2143">
        <f>IF(COUNTIFS(Registros!$A$2:$A$6000,"NP",Registros!$B$2:$B$6000,$A2143)&gt;0,1,0)</f>
        <v/>
      </c>
      <c r="F2143">
        <f>IF($E2143=1,SUMIFS(Registros!$F$2:$F$6000,Registros!$A$2:$A$6000,"NP",Registros!$B$2:$B$6000,$A2143),0)</f>
        <v/>
      </c>
      <c r="G2143">
        <f>IF(COUNTIFS(Registros!$A$2:$A$6000,"MOV",Registros!$B$2:$B$6000,$A2143)&gt;0,1,0)</f>
        <v/>
      </c>
      <c r="H2143">
        <f>IF($G2143=1,SUMIFS(Registros!$F$2:$F$6000,Registros!$A$2:$A$6000,"MOV",Registros!$B$2:$B$6000,$A2143),0)</f>
        <v/>
      </c>
      <c r="I2143">
        <f>IF(COUNTIFS(Registros!$A$2:$A$6000,"CS",Registros!$B$2:$B$6000,$A2143)&gt;0,1,0)</f>
        <v/>
      </c>
      <c r="J2143">
        <f>IF($I2143=1,SUMIFS(Registros!$I$2:$I$6000,Registros!$A$2:$A$6000,"CS",Registros!$B$2:$B$6000,$A2143),0)</f>
        <v/>
      </c>
      <c r="K2143">
        <f>IF(COUNTIFS(Winback!$K$2:$K$300,$D2143)&gt;0,1,0)</f>
        <v/>
      </c>
      <c r="L2143">
        <f>IF(AND($K2143=1,LEFT($A2143,3)="WB-"),SUMIFS(Winback!$D$2:$D$300,Winback!$K$2:$K$300,$D2143),0)</f>
        <v/>
      </c>
      <c r="M2143">
        <f>IF(OR($E2143=1,$G2143=1,SUMIFS(Registros!$J$2:$J$6000,Registros!$B$2:$B$6000,$A2143)&gt;0),1,0)</f>
        <v/>
      </c>
      <c r="N2143">
        <f>IF($J2143&gt;0,1,IF(COUNTIFS(Registros!$A$2:$A$6000,"CS",Registros!$B$2:$B$6000,$A2143,Registros!$K$2:$K$6000,"&lt;&gt;")&gt;0,1,0))</f>
        <v/>
      </c>
      <c r="O2143">
        <f>IF(AND($K2143=1,$E2143=0,$G2143=0,$I2143=0),"WINBACK",IF(AND($M2143=1,$N2143&gt;0),"CONVERGENTE",IF($M2143=1,"SOLO MÓVIL",IF($N2143&gt;0,"SOLO FIJO / INTERNET","SIN SERVICIOS"))))</f>
        <v/>
      </c>
      <c r="P2143">
        <f>IF($O2143="WINBACK","Recuperar (winback)",IF($O2143="CONVERGENTE","Upgrade / más líneas",IF($O2143="SOLO MÓVIL","Ofrecer fijo + internet (FLBBTV)",IF($O2143="SOLO FIJO / INTERNET","Ofrecer línea móvil Nextphone","Oferta completa (móvil + fijo + internet)"))))</f>
        <v/>
      </c>
      <c r="Q2143">
        <f>$F2143+$H2143+$L2143</f>
        <v/>
      </c>
      <c r="R2143">
        <f>IFERROR(VLOOKUP($A2143,Registros!$B$2:$G$6000,6,0),IFERROR(VLOOKUP($D2143,Winback!$B$2:$C$300,2,0),""))</f>
        <v/>
      </c>
      <c r="S2143">
        <f>IF($E2143=1,"NP","")&amp;IF($G2143=1,"+MOV","")&amp;IF($I2143=1,"+CS","")&amp;IF($K2143=1,"+WB","")</f>
        <v/>
      </c>
      <c r="T2143">
        <f>$E2143+$G2143+$I2143+$K2143</f>
        <v/>
      </c>
    </row>
    <row r="2144">
      <c r="A2144" t="inlineStr">
        <is>
          <t>356103250000</t>
        </is>
      </c>
      <c r="B2144" t="inlineStr">
        <is>
          <t>35610325</t>
        </is>
      </c>
      <c r="C2144" t="inlineStr">
        <is>
          <t>IRVIN MIRANDA</t>
        </is>
      </c>
      <c r="D2144" t="inlineStr">
        <is>
          <t>IRVINMIRANDA</t>
        </is>
      </c>
      <c r="E2144">
        <f>IF(COUNTIFS(Registros!$A$2:$A$6000,"NP",Registros!$B$2:$B$6000,$A2144)&gt;0,1,0)</f>
        <v/>
      </c>
      <c r="F2144">
        <f>IF($E2144=1,SUMIFS(Registros!$F$2:$F$6000,Registros!$A$2:$A$6000,"NP",Registros!$B$2:$B$6000,$A2144),0)</f>
        <v/>
      </c>
      <c r="G2144">
        <f>IF(COUNTIFS(Registros!$A$2:$A$6000,"MOV",Registros!$B$2:$B$6000,$A2144)&gt;0,1,0)</f>
        <v/>
      </c>
      <c r="H2144">
        <f>IF($G2144=1,SUMIFS(Registros!$F$2:$F$6000,Registros!$A$2:$A$6000,"MOV",Registros!$B$2:$B$6000,$A2144),0)</f>
        <v/>
      </c>
      <c r="I2144">
        <f>IF(COUNTIFS(Registros!$A$2:$A$6000,"CS",Registros!$B$2:$B$6000,$A2144)&gt;0,1,0)</f>
        <v/>
      </c>
      <c r="J2144">
        <f>IF($I2144=1,SUMIFS(Registros!$I$2:$I$6000,Registros!$A$2:$A$6000,"CS",Registros!$B$2:$B$6000,$A2144),0)</f>
        <v/>
      </c>
      <c r="K2144">
        <f>IF(COUNTIFS(Winback!$K$2:$K$300,$D2144)&gt;0,1,0)</f>
        <v/>
      </c>
      <c r="L2144">
        <f>IF(AND($K2144=1,LEFT($A2144,3)="WB-"),SUMIFS(Winback!$D$2:$D$300,Winback!$K$2:$K$300,$D2144),0)</f>
        <v/>
      </c>
      <c r="M2144">
        <f>IF(OR($E2144=1,$G2144=1,SUMIFS(Registros!$J$2:$J$6000,Registros!$B$2:$B$6000,$A2144)&gt;0),1,0)</f>
        <v/>
      </c>
      <c r="N2144">
        <f>IF($J2144&gt;0,1,IF(COUNTIFS(Registros!$A$2:$A$6000,"CS",Registros!$B$2:$B$6000,$A2144,Registros!$K$2:$K$6000,"&lt;&gt;")&gt;0,1,0))</f>
        <v/>
      </c>
      <c r="O2144">
        <f>IF(AND($K2144=1,$E2144=0,$G2144=0,$I2144=0),"WINBACK",IF(AND($M2144=1,$N2144&gt;0),"CONVERGENTE",IF($M2144=1,"SOLO MÓVIL",IF($N2144&gt;0,"SOLO FIJO / INTERNET","SIN SERVICIOS"))))</f>
        <v/>
      </c>
      <c r="P2144">
        <f>IF($O2144="WINBACK","Recuperar (winback)",IF($O2144="CONVERGENTE","Upgrade / más líneas",IF($O2144="SOLO MÓVIL","Ofrecer fijo + internet (FLBBTV)",IF($O2144="SOLO FIJO / INTERNET","Ofrecer línea móvil Nextphone","Oferta completa (móvil + fijo + internet)"))))</f>
        <v/>
      </c>
      <c r="Q2144">
        <f>$F2144+$H2144+$L2144</f>
        <v/>
      </c>
      <c r="R2144">
        <f>IFERROR(VLOOKUP($A2144,Registros!$B$2:$G$6000,6,0),IFERROR(VLOOKUP($D2144,Winback!$B$2:$C$300,2,0),""))</f>
        <v/>
      </c>
      <c r="S2144">
        <f>IF($E2144=1,"NP","")&amp;IF($G2144=1,"+MOV","")&amp;IF($I2144=1,"+CS","")&amp;IF($K2144=1,"+WB","")</f>
        <v/>
      </c>
      <c r="T2144">
        <f>$E2144+$G2144+$I2144+$K2144</f>
        <v/>
      </c>
    </row>
    <row r="2145">
      <c r="A2145" t="inlineStr">
        <is>
          <t>355186950000</t>
        </is>
      </c>
      <c r="B2145" t="inlineStr">
        <is>
          <t>35518695</t>
        </is>
      </c>
      <c r="C2145" t="inlineStr">
        <is>
          <t>ARACELLY DEL ROSARIO VASQUEZ HERRERA</t>
        </is>
      </c>
      <c r="D2145" t="inlineStr">
        <is>
          <t>ARACELLYDELROSARIOVASQUEZHERRERA</t>
        </is>
      </c>
      <c r="E2145">
        <f>IF(COUNTIFS(Registros!$A$2:$A$6000,"NP",Registros!$B$2:$B$6000,$A2145)&gt;0,1,0)</f>
        <v/>
      </c>
      <c r="F2145">
        <f>IF($E2145=1,SUMIFS(Registros!$F$2:$F$6000,Registros!$A$2:$A$6000,"NP",Registros!$B$2:$B$6000,$A2145),0)</f>
        <v/>
      </c>
      <c r="G2145">
        <f>IF(COUNTIFS(Registros!$A$2:$A$6000,"MOV",Registros!$B$2:$B$6000,$A2145)&gt;0,1,0)</f>
        <v/>
      </c>
      <c r="H2145">
        <f>IF($G2145=1,SUMIFS(Registros!$F$2:$F$6000,Registros!$A$2:$A$6000,"MOV",Registros!$B$2:$B$6000,$A2145),0)</f>
        <v/>
      </c>
      <c r="I2145">
        <f>IF(COUNTIFS(Registros!$A$2:$A$6000,"CS",Registros!$B$2:$B$6000,$A2145)&gt;0,1,0)</f>
        <v/>
      </c>
      <c r="J2145">
        <f>IF($I2145=1,SUMIFS(Registros!$I$2:$I$6000,Registros!$A$2:$A$6000,"CS",Registros!$B$2:$B$6000,$A2145),0)</f>
        <v/>
      </c>
      <c r="K2145">
        <f>IF(COUNTIFS(Winback!$K$2:$K$300,$D2145)&gt;0,1,0)</f>
        <v/>
      </c>
      <c r="L2145">
        <f>IF(AND($K2145=1,LEFT($A2145,3)="WB-"),SUMIFS(Winback!$D$2:$D$300,Winback!$K$2:$K$300,$D2145),0)</f>
        <v/>
      </c>
      <c r="M2145">
        <f>IF(OR($E2145=1,$G2145=1,SUMIFS(Registros!$J$2:$J$6000,Registros!$B$2:$B$6000,$A2145)&gt;0),1,0)</f>
        <v/>
      </c>
      <c r="N2145">
        <f>IF($J2145&gt;0,1,IF(COUNTIFS(Registros!$A$2:$A$6000,"CS",Registros!$B$2:$B$6000,$A2145,Registros!$K$2:$K$6000,"&lt;&gt;")&gt;0,1,0))</f>
        <v/>
      </c>
      <c r="O2145">
        <f>IF(AND($K2145=1,$E2145=0,$G2145=0,$I2145=0),"WINBACK",IF(AND($M2145=1,$N2145&gt;0),"CONVERGENTE",IF($M2145=1,"SOLO MÓVIL",IF($N2145&gt;0,"SOLO FIJO / INTERNET","SIN SERVICIOS"))))</f>
        <v/>
      </c>
      <c r="P2145">
        <f>IF($O2145="WINBACK","Recuperar (winback)",IF($O2145="CONVERGENTE","Upgrade / más líneas",IF($O2145="SOLO MÓVIL","Ofrecer fijo + internet (FLBBTV)",IF($O2145="SOLO FIJO / INTERNET","Ofrecer línea móvil Nextphone","Oferta completa (móvil + fijo + internet)"))))</f>
        <v/>
      </c>
      <c r="Q2145">
        <f>$F2145+$H2145+$L2145</f>
        <v/>
      </c>
      <c r="R2145">
        <f>IFERROR(VLOOKUP($A2145,Registros!$B$2:$G$6000,6,0),IFERROR(VLOOKUP($D2145,Winback!$B$2:$C$300,2,0),""))</f>
        <v/>
      </c>
      <c r="S2145">
        <f>IF($E2145=1,"NP","")&amp;IF($G2145=1,"+MOV","")&amp;IF($I2145=1,"+CS","")&amp;IF($K2145=1,"+WB","")</f>
        <v/>
      </c>
      <c r="T2145">
        <f>$E2145+$G2145+$I2145+$K2145</f>
        <v/>
      </c>
    </row>
    <row r="2146">
      <c r="A2146" t="inlineStr">
        <is>
          <t>359186640000</t>
        </is>
      </c>
      <c r="B2146" t="inlineStr">
        <is>
          <t>35918664</t>
        </is>
      </c>
      <c r="C2146" t="inlineStr">
        <is>
          <t>ARACELLY DEL ROSARIO VASQUEZ HERRERA</t>
        </is>
      </c>
      <c r="D2146" t="inlineStr">
        <is>
          <t>ARACELLYDELROSARIOVASQUEZHERRERA</t>
        </is>
      </c>
      <c r="E2146">
        <f>IF(COUNTIFS(Registros!$A$2:$A$6000,"NP",Registros!$B$2:$B$6000,$A2146)&gt;0,1,0)</f>
        <v/>
      </c>
      <c r="F2146">
        <f>IF($E2146=1,SUMIFS(Registros!$F$2:$F$6000,Registros!$A$2:$A$6000,"NP",Registros!$B$2:$B$6000,$A2146),0)</f>
        <v/>
      </c>
      <c r="G2146">
        <f>IF(COUNTIFS(Registros!$A$2:$A$6000,"MOV",Registros!$B$2:$B$6000,$A2146)&gt;0,1,0)</f>
        <v/>
      </c>
      <c r="H2146">
        <f>IF($G2146=1,SUMIFS(Registros!$F$2:$F$6000,Registros!$A$2:$A$6000,"MOV",Registros!$B$2:$B$6000,$A2146),0)</f>
        <v/>
      </c>
      <c r="I2146">
        <f>IF(COUNTIFS(Registros!$A$2:$A$6000,"CS",Registros!$B$2:$B$6000,$A2146)&gt;0,1,0)</f>
        <v/>
      </c>
      <c r="J2146">
        <f>IF($I2146=1,SUMIFS(Registros!$I$2:$I$6000,Registros!$A$2:$A$6000,"CS",Registros!$B$2:$B$6000,$A2146),0)</f>
        <v/>
      </c>
      <c r="K2146">
        <f>IF(COUNTIFS(Winback!$K$2:$K$300,$D2146)&gt;0,1,0)</f>
        <v/>
      </c>
      <c r="L2146">
        <f>IF(AND($K2146=1,LEFT($A2146,3)="WB-"),SUMIFS(Winback!$D$2:$D$300,Winback!$K$2:$K$300,$D2146),0)</f>
        <v/>
      </c>
      <c r="M2146">
        <f>IF(OR($E2146=1,$G2146=1,SUMIFS(Registros!$J$2:$J$6000,Registros!$B$2:$B$6000,$A2146)&gt;0),1,0)</f>
        <v/>
      </c>
      <c r="N2146">
        <f>IF($J2146&gt;0,1,IF(COUNTIFS(Registros!$A$2:$A$6000,"CS",Registros!$B$2:$B$6000,$A2146,Registros!$K$2:$K$6000,"&lt;&gt;")&gt;0,1,0))</f>
        <v/>
      </c>
      <c r="O2146">
        <f>IF(AND($K2146=1,$E2146=0,$G2146=0,$I2146=0),"WINBACK",IF(AND($M2146=1,$N2146&gt;0),"CONVERGENTE",IF($M2146=1,"SOLO MÓVIL",IF($N2146&gt;0,"SOLO FIJO / INTERNET","SIN SERVICIOS"))))</f>
        <v/>
      </c>
      <c r="P2146">
        <f>IF($O2146="WINBACK","Recuperar (winback)",IF($O2146="CONVERGENTE","Upgrade / más líneas",IF($O2146="SOLO MÓVIL","Ofrecer fijo + internet (FLBBTV)",IF($O2146="SOLO FIJO / INTERNET","Ofrecer línea móvil Nextphone","Oferta completa (móvil + fijo + internet)"))))</f>
        <v/>
      </c>
      <c r="Q2146">
        <f>$F2146+$H2146+$L2146</f>
        <v/>
      </c>
      <c r="R2146">
        <f>IFERROR(VLOOKUP($A2146,Registros!$B$2:$G$6000,6,0),IFERROR(VLOOKUP($D2146,Winback!$B$2:$C$300,2,0),""))</f>
        <v/>
      </c>
      <c r="S2146">
        <f>IF($E2146=1,"NP","")&amp;IF($G2146=1,"+MOV","")&amp;IF($I2146=1,"+CS","")&amp;IF($K2146=1,"+WB","")</f>
        <v/>
      </c>
      <c r="T2146">
        <f>$E2146+$G2146+$I2146+$K2146</f>
        <v/>
      </c>
    </row>
    <row r="2147">
      <c r="A2147" t="inlineStr">
        <is>
          <t>356186910000</t>
        </is>
      </c>
      <c r="B2147" t="inlineStr">
        <is>
          <t>35618691</t>
        </is>
      </c>
      <c r="C2147" t="inlineStr">
        <is>
          <t>ARACELLY DEL ROSARIO VAZQUEZ HERRERA DE JIMENEZ</t>
        </is>
      </c>
      <c r="D2147" t="inlineStr">
        <is>
          <t>ARACELLYDELROSARIOVAZQUEZHERRERADEJIMENEZ</t>
        </is>
      </c>
      <c r="E2147">
        <f>IF(COUNTIFS(Registros!$A$2:$A$6000,"NP",Registros!$B$2:$B$6000,$A2147)&gt;0,1,0)</f>
        <v/>
      </c>
      <c r="F2147">
        <f>IF($E2147=1,SUMIFS(Registros!$F$2:$F$6000,Registros!$A$2:$A$6000,"NP",Registros!$B$2:$B$6000,$A2147),0)</f>
        <v/>
      </c>
      <c r="G2147">
        <f>IF(COUNTIFS(Registros!$A$2:$A$6000,"MOV",Registros!$B$2:$B$6000,$A2147)&gt;0,1,0)</f>
        <v/>
      </c>
      <c r="H2147">
        <f>IF($G2147=1,SUMIFS(Registros!$F$2:$F$6000,Registros!$A$2:$A$6000,"MOV",Registros!$B$2:$B$6000,$A2147),0)</f>
        <v/>
      </c>
      <c r="I2147">
        <f>IF(COUNTIFS(Registros!$A$2:$A$6000,"CS",Registros!$B$2:$B$6000,$A2147)&gt;0,1,0)</f>
        <v/>
      </c>
      <c r="J2147">
        <f>IF($I2147=1,SUMIFS(Registros!$I$2:$I$6000,Registros!$A$2:$A$6000,"CS",Registros!$B$2:$B$6000,$A2147),0)</f>
        <v/>
      </c>
      <c r="K2147">
        <f>IF(COUNTIFS(Winback!$K$2:$K$300,$D2147)&gt;0,1,0)</f>
        <v/>
      </c>
      <c r="L2147">
        <f>IF(AND($K2147=1,LEFT($A2147,3)="WB-"),SUMIFS(Winback!$D$2:$D$300,Winback!$K$2:$K$300,$D2147),0)</f>
        <v/>
      </c>
      <c r="M2147">
        <f>IF(OR($E2147=1,$G2147=1,SUMIFS(Registros!$J$2:$J$6000,Registros!$B$2:$B$6000,$A2147)&gt;0),1,0)</f>
        <v/>
      </c>
      <c r="N2147">
        <f>IF($J2147&gt;0,1,IF(COUNTIFS(Registros!$A$2:$A$6000,"CS",Registros!$B$2:$B$6000,$A2147,Registros!$K$2:$K$6000,"&lt;&gt;")&gt;0,1,0))</f>
        <v/>
      </c>
      <c r="O2147">
        <f>IF(AND($K2147=1,$E2147=0,$G2147=0,$I2147=0),"WINBACK",IF(AND($M2147=1,$N2147&gt;0),"CONVERGENTE",IF($M2147=1,"SOLO MÓVIL",IF($N2147&gt;0,"SOLO FIJO / INTERNET","SIN SERVICIOS"))))</f>
        <v/>
      </c>
      <c r="P2147">
        <f>IF($O2147="WINBACK","Recuperar (winback)",IF($O2147="CONVERGENTE","Upgrade / más líneas",IF($O2147="SOLO MÓVIL","Ofrecer fijo + internet (FLBBTV)",IF($O2147="SOLO FIJO / INTERNET","Ofrecer línea móvil Nextphone","Oferta completa (móvil + fijo + internet)"))))</f>
        <v/>
      </c>
      <c r="Q2147">
        <f>$F2147+$H2147+$L2147</f>
        <v/>
      </c>
      <c r="R2147">
        <f>IFERROR(VLOOKUP($A2147,Registros!$B$2:$G$6000,6,0),IFERROR(VLOOKUP($D2147,Winback!$B$2:$C$300,2,0),""))</f>
        <v/>
      </c>
      <c r="S2147">
        <f>IF($E2147=1,"NP","")&amp;IF($G2147=1,"+MOV","")&amp;IF($I2147=1,"+CS","")&amp;IF($K2147=1,"+WB","")</f>
        <v/>
      </c>
      <c r="T2147">
        <f>$E2147+$G2147+$I2147+$K2147</f>
        <v/>
      </c>
    </row>
    <row r="2148">
      <c r="A2148" t="inlineStr">
        <is>
          <t>326218360000</t>
        </is>
      </c>
      <c r="B2148" t="inlineStr">
        <is>
          <t>32621836</t>
        </is>
      </c>
      <c r="C2148" t="inlineStr">
        <is>
          <t>ELIXENIA MARI</t>
        </is>
      </c>
      <c r="D2148" t="inlineStr">
        <is>
          <t>ELIXENIAMARI</t>
        </is>
      </c>
      <c r="E2148">
        <f>IF(COUNTIFS(Registros!$A$2:$A$6000,"NP",Registros!$B$2:$B$6000,$A2148)&gt;0,1,0)</f>
        <v/>
      </c>
      <c r="F2148">
        <f>IF($E2148=1,SUMIFS(Registros!$F$2:$F$6000,Registros!$A$2:$A$6000,"NP",Registros!$B$2:$B$6000,$A2148),0)</f>
        <v/>
      </c>
      <c r="G2148">
        <f>IF(COUNTIFS(Registros!$A$2:$A$6000,"MOV",Registros!$B$2:$B$6000,$A2148)&gt;0,1,0)</f>
        <v/>
      </c>
      <c r="H2148">
        <f>IF($G2148=1,SUMIFS(Registros!$F$2:$F$6000,Registros!$A$2:$A$6000,"MOV",Registros!$B$2:$B$6000,$A2148),0)</f>
        <v/>
      </c>
      <c r="I2148">
        <f>IF(COUNTIFS(Registros!$A$2:$A$6000,"CS",Registros!$B$2:$B$6000,$A2148)&gt;0,1,0)</f>
        <v/>
      </c>
      <c r="J2148">
        <f>IF($I2148=1,SUMIFS(Registros!$I$2:$I$6000,Registros!$A$2:$A$6000,"CS",Registros!$B$2:$B$6000,$A2148),0)</f>
        <v/>
      </c>
      <c r="K2148">
        <f>IF(COUNTIFS(Winback!$K$2:$K$300,$D2148)&gt;0,1,0)</f>
        <v/>
      </c>
      <c r="L2148">
        <f>IF(AND($K2148=1,LEFT($A2148,3)="WB-"),SUMIFS(Winback!$D$2:$D$300,Winback!$K$2:$K$300,$D2148),0)</f>
        <v/>
      </c>
      <c r="M2148">
        <f>IF(OR($E2148=1,$G2148=1,SUMIFS(Registros!$J$2:$J$6000,Registros!$B$2:$B$6000,$A2148)&gt;0),1,0)</f>
        <v/>
      </c>
      <c r="N2148">
        <f>IF($J2148&gt;0,1,IF(COUNTIFS(Registros!$A$2:$A$6000,"CS",Registros!$B$2:$B$6000,$A2148,Registros!$K$2:$K$6000,"&lt;&gt;")&gt;0,1,0))</f>
        <v/>
      </c>
      <c r="O2148">
        <f>IF(AND($K2148=1,$E2148=0,$G2148=0,$I2148=0),"WINBACK",IF(AND($M2148=1,$N2148&gt;0),"CONVERGENTE",IF($M2148=1,"SOLO MÓVIL",IF($N2148&gt;0,"SOLO FIJO / INTERNET","SIN SERVICIOS"))))</f>
        <v/>
      </c>
      <c r="P2148">
        <f>IF($O2148="WINBACK","Recuperar (winback)",IF($O2148="CONVERGENTE","Upgrade / más líneas",IF($O2148="SOLO MÓVIL","Ofrecer fijo + internet (FLBBTV)",IF($O2148="SOLO FIJO / INTERNET","Ofrecer línea móvil Nextphone","Oferta completa (móvil + fijo + internet)"))))</f>
        <v/>
      </c>
      <c r="Q2148">
        <f>$F2148+$H2148+$L2148</f>
        <v/>
      </c>
      <c r="R2148">
        <f>IFERROR(VLOOKUP($A2148,Registros!$B$2:$G$6000,6,0),IFERROR(VLOOKUP($D2148,Winback!$B$2:$C$300,2,0),""))</f>
        <v/>
      </c>
      <c r="S2148">
        <f>IF($E2148=1,"NP","")&amp;IF($G2148=1,"+MOV","")&amp;IF($I2148=1,"+CS","")&amp;IF($K2148=1,"+WB","")</f>
        <v/>
      </c>
      <c r="T2148">
        <f>$E2148+$G2148+$I2148+$K2148</f>
        <v/>
      </c>
    </row>
    <row r="2149">
      <c r="A2149" t="inlineStr">
        <is>
          <t>351384450000</t>
        </is>
      </c>
      <c r="B2149" t="inlineStr">
        <is>
          <t>35138445</t>
        </is>
      </c>
      <c r="C2149" t="inlineStr">
        <is>
          <t>ROXANA GOMEZ</t>
        </is>
      </c>
      <c r="D2149" t="inlineStr">
        <is>
          <t>ROXANAGOMEZ</t>
        </is>
      </c>
      <c r="E2149">
        <f>IF(COUNTIFS(Registros!$A$2:$A$6000,"NP",Registros!$B$2:$B$6000,$A2149)&gt;0,1,0)</f>
        <v/>
      </c>
      <c r="F2149">
        <f>IF($E2149=1,SUMIFS(Registros!$F$2:$F$6000,Registros!$A$2:$A$6000,"NP",Registros!$B$2:$B$6000,$A2149),0)</f>
        <v/>
      </c>
      <c r="G2149">
        <f>IF(COUNTIFS(Registros!$A$2:$A$6000,"MOV",Registros!$B$2:$B$6000,$A2149)&gt;0,1,0)</f>
        <v/>
      </c>
      <c r="H2149">
        <f>IF($G2149=1,SUMIFS(Registros!$F$2:$F$6000,Registros!$A$2:$A$6000,"MOV",Registros!$B$2:$B$6000,$A2149),0)</f>
        <v/>
      </c>
      <c r="I2149">
        <f>IF(COUNTIFS(Registros!$A$2:$A$6000,"CS",Registros!$B$2:$B$6000,$A2149)&gt;0,1,0)</f>
        <v/>
      </c>
      <c r="J2149">
        <f>IF($I2149=1,SUMIFS(Registros!$I$2:$I$6000,Registros!$A$2:$A$6000,"CS",Registros!$B$2:$B$6000,$A2149),0)</f>
        <v/>
      </c>
      <c r="K2149">
        <f>IF(COUNTIFS(Winback!$K$2:$K$300,$D2149)&gt;0,1,0)</f>
        <v/>
      </c>
      <c r="L2149">
        <f>IF(AND($K2149=1,LEFT($A2149,3)="WB-"),SUMIFS(Winback!$D$2:$D$300,Winback!$K$2:$K$300,$D2149),0)</f>
        <v/>
      </c>
      <c r="M2149">
        <f>IF(OR($E2149=1,$G2149=1,SUMIFS(Registros!$J$2:$J$6000,Registros!$B$2:$B$6000,$A2149)&gt;0),1,0)</f>
        <v/>
      </c>
      <c r="N2149">
        <f>IF($J2149&gt;0,1,IF(COUNTIFS(Registros!$A$2:$A$6000,"CS",Registros!$B$2:$B$6000,$A2149,Registros!$K$2:$K$6000,"&lt;&gt;")&gt;0,1,0))</f>
        <v/>
      </c>
      <c r="O2149">
        <f>IF(AND($K2149=1,$E2149=0,$G2149=0,$I2149=0),"WINBACK",IF(AND($M2149=1,$N2149&gt;0),"CONVERGENTE",IF($M2149=1,"SOLO MÓVIL",IF($N2149&gt;0,"SOLO FIJO / INTERNET","SIN SERVICIOS"))))</f>
        <v/>
      </c>
      <c r="P2149">
        <f>IF($O2149="WINBACK","Recuperar (winback)",IF($O2149="CONVERGENTE","Upgrade / más líneas",IF($O2149="SOLO MÓVIL","Ofrecer fijo + internet (FLBBTV)",IF($O2149="SOLO FIJO / INTERNET","Ofrecer línea móvil Nextphone","Oferta completa (móvil + fijo + internet)"))))</f>
        <v/>
      </c>
      <c r="Q2149">
        <f>$F2149+$H2149+$L2149</f>
        <v/>
      </c>
      <c r="R2149">
        <f>IFERROR(VLOOKUP($A2149,Registros!$B$2:$G$6000,6,0),IFERROR(VLOOKUP($D2149,Winback!$B$2:$C$300,2,0),""))</f>
        <v/>
      </c>
      <c r="S2149">
        <f>IF($E2149=1,"NP","")&amp;IF($G2149=1,"+MOV","")&amp;IF($I2149=1,"+CS","")&amp;IF($K2149=1,"+WB","")</f>
        <v/>
      </c>
      <c r="T2149">
        <f>$E2149+$G2149+$I2149+$K2149</f>
        <v/>
      </c>
    </row>
    <row r="2150">
      <c r="A2150" t="inlineStr">
        <is>
          <t>333152190000</t>
        </is>
      </c>
      <c r="B2150" t="inlineStr">
        <is>
          <t>33315219</t>
        </is>
      </c>
      <c r="C2150" t="inlineStr">
        <is>
          <t>Herna n Fernandez Morales</t>
        </is>
      </c>
      <c r="D2150" t="inlineStr">
        <is>
          <t>HERNANFERNANDEZMORALES</t>
        </is>
      </c>
      <c r="E2150">
        <f>IF(COUNTIFS(Registros!$A$2:$A$6000,"NP",Registros!$B$2:$B$6000,$A2150)&gt;0,1,0)</f>
        <v/>
      </c>
      <c r="F2150">
        <f>IF($E2150=1,SUMIFS(Registros!$F$2:$F$6000,Registros!$A$2:$A$6000,"NP",Registros!$B$2:$B$6000,$A2150),0)</f>
        <v/>
      </c>
      <c r="G2150">
        <f>IF(COUNTIFS(Registros!$A$2:$A$6000,"MOV",Registros!$B$2:$B$6000,$A2150)&gt;0,1,0)</f>
        <v/>
      </c>
      <c r="H2150">
        <f>IF($G2150=1,SUMIFS(Registros!$F$2:$F$6000,Registros!$A$2:$A$6000,"MOV",Registros!$B$2:$B$6000,$A2150),0)</f>
        <v/>
      </c>
      <c r="I2150">
        <f>IF(COUNTIFS(Registros!$A$2:$A$6000,"CS",Registros!$B$2:$B$6000,$A2150)&gt;0,1,0)</f>
        <v/>
      </c>
      <c r="J2150">
        <f>IF($I2150=1,SUMIFS(Registros!$I$2:$I$6000,Registros!$A$2:$A$6000,"CS",Registros!$B$2:$B$6000,$A2150),0)</f>
        <v/>
      </c>
      <c r="K2150">
        <f>IF(COUNTIFS(Winback!$K$2:$K$300,$D2150)&gt;0,1,0)</f>
        <v/>
      </c>
      <c r="L2150">
        <f>IF(AND($K2150=1,LEFT($A2150,3)="WB-"),SUMIFS(Winback!$D$2:$D$300,Winback!$K$2:$K$300,$D2150),0)</f>
        <v/>
      </c>
      <c r="M2150">
        <f>IF(OR($E2150=1,$G2150=1,SUMIFS(Registros!$J$2:$J$6000,Registros!$B$2:$B$6000,$A2150)&gt;0),1,0)</f>
        <v/>
      </c>
      <c r="N2150">
        <f>IF($J2150&gt;0,1,IF(COUNTIFS(Registros!$A$2:$A$6000,"CS",Registros!$B$2:$B$6000,$A2150,Registros!$K$2:$K$6000,"&lt;&gt;")&gt;0,1,0))</f>
        <v/>
      </c>
      <c r="O2150">
        <f>IF(AND($K2150=1,$E2150=0,$G2150=0,$I2150=0),"WINBACK",IF(AND($M2150=1,$N2150&gt;0),"CONVERGENTE",IF($M2150=1,"SOLO MÓVIL",IF($N2150&gt;0,"SOLO FIJO / INTERNET","SIN SERVICIOS"))))</f>
        <v/>
      </c>
      <c r="P2150">
        <f>IF($O2150="WINBACK","Recuperar (winback)",IF($O2150="CONVERGENTE","Upgrade / más líneas",IF($O2150="SOLO MÓVIL","Ofrecer fijo + internet (FLBBTV)",IF($O2150="SOLO FIJO / INTERNET","Ofrecer línea móvil Nextphone","Oferta completa (móvil + fijo + internet)"))))</f>
        <v/>
      </c>
      <c r="Q2150">
        <f>$F2150+$H2150+$L2150</f>
        <v/>
      </c>
      <c r="R2150">
        <f>IFERROR(VLOOKUP($A2150,Registros!$B$2:$G$6000,6,0),IFERROR(VLOOKUP($D2150,Winback!$B$2:$C$300,2,0),""))</f>
        <v/>
      </c>
      <c r="S2150">
        <f>IF($E2150=1,"NP","")&amp;IF($G2150=1,"+MOV","")&amp;IF($I2150=1,"+CS","")&amp;IF($K2150=1,"+WB","")</f>
        <v/>
      </c>
      <c r="T2150">
        <f>$E2150+$G2150+$I2150+$K2150</f>
        <v/>
      </c>
    </row>
    <row r="2151">
      <c r="A2151" t="inlineStr">
        <is>
          <t>353338680000</t>
        </is>
      </c>
      <c r="B2151" t="inlineStr">
        <is>
          <t>35333868</t>
        </is>
      </c>
      <c r="C2151" t="inlineStr">
        <is>
          <t>DOMINGO ARIEL JUSTAVINO AGUIRRE</t>
        </is>
      </c>
      <c r="D2151" t="inlineStr">
        <is>
          <t>DOMINGOARIELJUSTAVINOAGUIRRE</t>
        </is>
      </c>
      <c r="E2151">
        <f>IF(COUNTIFS(Registros!$A$2:$A$6000,"NP",Registros!$B$2:$B$6000,$A2151)&gt;0,1,0)</f>
        <v/>
      </c>
      <c r="F2151">
        <f>IF($E2151=1,SUMIFS(Registros!$F$2:$F$6000,Registros!$A$2:$A$6000,"NP",Registros!$B$2:$B$6000,$A2151),0)</f>
        <v/>
      </c>
      <c r="G2151">
        <f>IF(COUNTIFS(Registros!$A$2:$A$6000,"MOV",Registros!$B$2:$B$6000,$A2151)&gt;0,1,0)</f>
        <v/>
      </c>
      <c r="H2151">
        <f>IF($G2151=1,SUMIFS(Registros!$F$2:$F$6000,Registros!$A$2:$A$6000,"MOV",Registros!$B$2:$B$6000,$A2151),0)</f>
        <v/>
      </c>
      <c r="I2151">
        <f>IF(COUNTIFS(Registros!$A$2:$A$6000,"CS",Registros!$B$2:$B$6000,$A2151)&gt;0,1,0)</f>
        <v/>
      </c>
      <c r="J2151">
        <f>IF($I2151=1,SUMIFS(Registros!$I$2:$I$6000,Registros!$A$2:$A$6000,"CS",Registros!$B$2:$B$6000,$A2151),0)</f>
        <v/>
      </c>
      <c r="K2151">
        <f>IF(COUNTIFS(Winback!$K$2:$K$300,$D2151)&gt;0,1,0)</f>
        <v/>
      </c>
      <c r="L2151">
        <f>IF(AND($K2151=1,LEFT($A2151,3)="WB-"),SUMIFS(Winback!$D$2:$D$300,Winback!$K$2:$K$300,$D2151),0)</f>
        <v/>
      </c>
      <c r="M2151">
        <f>IF(OR($E2151=1,$G2151=1,SUMIFS(Registros!$J$2:$J$6000,Registros!$B$2:$B$6000,$A2151)&gt;0),1,0)</f>
        <v/>
      </c>
      <c r="N2151">
        <f>IF($J2151&gt;0,1,IF(COUNTIFS(Registros!$A$2:$A$6000,"CS",Registros!$B$2:$B$6000,$A2151,Registros!$K$2:$K$6000,"&lt;&gt;")&gt;0,1,0))</f>
        <v/>
      </c>
      <c r="O2151">
        <f>IF(AND($K2151=1,$E2151=0,$G2151=0,$I2151=0),"WINBACK",IF(AND($M2151=1,$N2151&gt;0),"CONVERGENTE",IF($M2151=1,"SOLO MÓVIL",IF($N2151&gt;0,"SOLO FIJO / INTERNET","SIN SERVICIOS"))))</f>
        <v/>
      </c>
      <c r="P2151">
        <f>IF($O2151="WINBACK","Recuperar (winback)",IF($O2151="CONVERGENTE","Upgrade / más líneas",IF($O2151="SOLO MÓVIL","Ofrecer fijo + internet (FLBBTV)",IF($O2151="SOLO FIJO / INTERNET","Ofrecer línea móvil Nextphone","Oferta completa (móvil + fijo + internet)"))))</f>
        <v/>
      </c>
      <c r="Q2151">
        <f>$F2151+$H2151+$L2151</f>
        <v/>
      </c>
      <c r="R2151">
        <f>IFERROR(VLOOKUP($A2151,Registros!$B$2:$G$6000,6,0),IFERROR(VLOOKUP($D2151,Winback!$B$2:$C$300,2,0),""))</f>
        <v/>
      </c>
      <c r="S2151">
        <f>IF($E2151=1,"NP","")&amp;IF($G2151=1,"+MOV","")&amp;IF($I2151=1,"+CS","")&amp;IF($K2151=1,"+WB","")</f>
        <v/>
      </c>
      <c r="T2151">
        <f>$E2151+$G2151+$I2151+$K2151</f>
        <v/>
      </c>
    </row>
    <row r="2152">
      <c r="A2152" t="inlineStr">
        <is>
          <t>312232290000</t>
        </is>
      </c>
      <c r="B2152" t="inlineStr">
        <is>
          <t>31223229</t>
        </is>
      </c>
      <c r="C2152" t="inlineStr">
        <is>
          <t>DISTRIBUIDORA COMERCIAL JM -</t>
        </is>
      </c>
      <c r="D2152" t="inlineStr">
        <is>
          <t>DISTRIBUIDORACOMERCIALJM</t>
        </is>
      </c>
      <c r="E2152">
        <f>IF(COUNTIFS(Registros!$A$2:$A$6000,"NP",Registros!$B$2:$B$6000,$A2152)&gt;0,1,0)</f>
        <v/>
      </c>
      <c r="F2152">
        <f>IF($E2152=1,SUMIFS(Registros!$F$2:$F$6000,Registros!$A$2:$A$6000,"NP",Registros!$B$2:$B$6000,$A2152),0)</f>
        <v/>
      </c>
      <c r="G2152">
        <f>IF(COUNTIFS(Registros!$A$2:$A$6000,"MOV",Registros!$B$2:$B$6000,$A2152)&gt;0,1,0)</f>
        <v/>
      </c>
      <c r="H2152">
        <f>IF($G2152=1,SUMIFS(Registros!$F$2:$F$6000,Registros!$A$2:$A$6000,"MOV",Registros!$B$2:$B$6000,$A2152),0)</f>
        <v/>
      </c>
      <c r="I2152">
        <f>IF(COUNTIFS(Registros!$A$2:$A$6000,"CS",Registros!$B$2:$B$6000,$A2152)&gt;0,1,0)</f>
        <v/>
      </c>
      <c r="J2152">
        <f>IF($I2152=1,SUMIFS(Registros!$I$2:$I$6000,Registros!$A$2:$A$6000,"CS",Registros!$B$2:$B$6000,$A2152),0)</f>
        <v/>
      </c>
      <c r="K2152">
        <f>IF(COUNTIFS(Winback!$K$2:$K$300,$D2152)&gt;0,1,0)</f>
        <v/>
      </c>
      <c r="L2152">
        <f>IF(AND($K2152=1,LEFT($A2152,3)="WB-"),SUMIFS(Winback!$D$2:$D$300,Winback!$K$2:$K$300,$D2152),0)</f>
        <v/>
      </c>
      <c r="M2152">
        <f>IF(OR($E2152=1,$G2152=1,SUMIFS(Registros!$J$2:$J$6000,Registros!$B$2:$B$6000,$A2152)&gt;0),1,0)</f>
        <v/>
      </c>
      <c r="N2152">
        <f>IF($J2152&gt;0,1,IF(COUNTIFS(Registros!$A$2:$A$6000,"CS",Registros!$B$2:$B$6000,$A2152,Registros!$K$2:$K$6000,"&lt;&gt;")&gt;0,1,0))</f>
        <v/>
      </c>
      <c r="O2152">
        <f>IF(AND($K2152=1,$E2152=0,$G2152=0,$I2152=0),"WINBACK",IF(AND($M2152=1,$N2152&gt;0),"CONVERGENTE",IF($M2152=1,"SOLO MÓVIL",IF($N2152&gt;0,"SOLO FIJO / INTERNET","SIN SERVICIOS"))))</f>
        <v/>
      </c>
      <c r="P2152">
        <f>IF($O2152="WINBACK","Recuperar (winback)",IF($O2152="CONVERGENTE","Upgrade / más líneas",IF($O2152="SOLO MÓVIL","Ofrecer fijo + internet (FLBBTV)",IF($O2152="SOLO FIJO / INTERNET","Ofrecer línea móvil Nextphone","Oferta completa (móvil + fijo + internet)"))))</f>
        <v/>
      </c>
      <c r="Q2152">
        <f>$F2152+$H2152+$L2152</f>
        <v/>
      </c>
      <c r="R2152">
        <f>IFERROR(VLOOKUP($A2152,Registros!$B$2:$G$6000,6,0),IFERROR(VLOOKUP($D2152,Winback!$B$2:$C$300,2,0),""))</f>
        <v/>
      </c>
      <c r="S2152">
        <f>IF($E2152=1,"NP","")&amp;IF($G2152=1,"+MOV","")&amp;IF($I2152=1,"+CS","")&amp;IF($K2152=1,"+WB","")</f>
        <v/>
      </c>
      <c r="T2152">
        <f>$E2152+$G2152+$I2152+$K2152</f>
        <v/>
      </c>
    </row>
    <row r="2153">
      <c r="A2153" t="inlineStr">
        <is>
          <t>355302180000</t>
        </is>
      </c>
      <c r="B2153" t="inlineStr">
        <is>
          <t>35530218</t>
        </is>
      </c>
      <c r="C2153" t="inlineStr">
        <is>
          <t>ROGELIO DIAZ MITRE</t>
        </is>
      </c>
      <c r="D2153" t="inlineStr">
        <is>
          <t>ROGELIODIAZMITRE</t>
        </is>
      </c>
      <c r="E2153">
        <f>IF(COUNTIFS(Registros!$A$2:$A$6000,"NP",Registros!$B$2:$B$6000,$A2153)&gt;0,1,0)</f>
        <v/>
      </c>
      <c r="F2153">
        <f>IF($E2153=1,SUMIFS(Registros!$F$2:$F$6000,Registros!$A$2:$A$6000,"NP",Registros!$B$2:$B$6000,$A2153),0)</f>
        <v/>
      </c>
      <c r="G2153">
        <f>IF(COUNTIFS(Registros!$A$2:$A$6000,"MOV",Registros!$B$2:$B$6000,$A2153)&gt;0,1,0)</f>
        <v/>
      </c>
      <c r="H2153">
        <f>IF($G2153=1,SUMIFS(Registros!$F$2:$F$6000,Registros!$A$2:$A$6000,"MOV",Registros!$B$2:$B$6000,$A2153),0)</f>
        <v/>
      </c>
      <c r="I2153">
        <f>IF(COUNTIFS(Registros!$A$2:$A$6000,"CS",Registros!$B$2:$B$6000,$A2153)&gt;0,1,0)</f>
        <v/>
      </c>
      <c r="J2153">
        <f>IF($I2153=1,SUMIFS(Registros!$I$2:$I$6000,Registros!$A$2:$A$6000,"CS",Registros!$B$2:$B$6000,$A2153),0)</f>
        <v/>
      </c>
      <c r="K2153">
        <f>IF(COUNTIFS(Winback!$K$2:$K$300,$D2153)&gt;0,1,0)</f>
        <v/>
      </c>
      <c r="L2153">
        <f>IF(AND($K2153=1,LEFT($A2153,3)="WB-"),SUMIFS(Winback!$D$2:$D$300,Winback!$K$2:$K$300,$D2153),0)</f>
        <v/>
      </c>
      <c r="M2153">
        <f>IF(OR($E2153=1,$G2153=1,SUMIFS(Registros!$J$2:$J$6000,Registros!$B$2:$B$6000,$A2153)&gt;0),1,0)</f>
        <v/>
      </c>
      <c r="N2153">
        <f>IF($J2153&gt;0,1,IF(COUNTIFS(Registros!$A$2:$A$6000,"CS",Registros!$B$2:$B$6000,$A2153,Registros!$K$2:$K$6000,"&lt;&gt;")&gt;0,1,0))</f>
        <v/>
      </c>
      <c r="O2153">
        <f>IF(AND($K2153=1,$E2153=0,$G2153=0,$I2153=0),"WINBACK",IF(AND($M2153=1,$N2153&gt;0),"CONVERGENTE",IF($M2153=1,"SOLO MÓVIL",IF($N2153&gt;0,"SOLO FIJO / INTERNET","SIN SERVICIOS"))))</f>
        <v/>
      </c>
      <c r="P2153">
        <f>IF($O2153="WINBACK","Recuperar (winback)",IF($O2153="CONVERGENTE","Upgrade / más líneas",IF($O2153="SOLO MÓVIL","Ofrecer fijo + internet (FLBBTV)",IF($O2153="SOLO FIJO / INTERNET","Ofrecer línea móvil Nextphone","Oferta completa (móvil + fijo + internet)"))))</f>
        <v/>
      </c>
      <c r="Q2153">
        <f>$F2153+$H2153+$L2153</f>
        <v/>
      </c>
      <c r="R2153">
        <f>IFERROR(VLOOKUP($A2153,Registros!$B$2:$G$6000,6,0),IFERROR(VLOOKUP($D2153,Winback!$B$2:$C$300,2,0),""))</f>
        <v/>
      </c>
      <c r="S2153">
        <f>IF($E2153=1,"NP","")&amp;IF($G2153=1,"+MOV","")&amp;IF($I2153=1,"+CS","")&amp;IF($K2153=1,"+WB","")</f>
        <v/>
      </c>
      <c r="T2153">
        <f>$E2153+$G2153+$I2153+$K2153</f>
        <v/>
      </c>
    </row>
    <row r="2154">
      <c r="A2154" t="inlineStr">
        <is>
          <t>327340000000</t>
        </is>
      </c>
      <c r="B2154" t="inlineStr">
        <is>
          <t>32734000</t>
        </is>
      </c>
      <c r="C2154" t="inlineStr">
        <is>
          <t>Importadora y</t>
        </is>
      </c>
      <c r="D2154" t="inlineStr">
        <is>
          <t>IMPORTADORAY</t>
        </is>
      </c>
      <c r="E2154">
        <f>IF(COUNTIFS(Registros!$A$2:$A$6000,"NP",Registros!$B$2:$B$6000,$A2154)&gt;0,1,0)</f>
        <v/>
      </c>
      <c r="F2154">
        <f>IF($E2154=1,SUMIFS(Registros!$F$2:$F$6000,Registros!$A$2:$A$6000,"NP",Registros!$B$2:$B$6000,$A2154),0)</f>
        <v/>
      </c>
      <c r="G2154">
        <f>IF(COUNTIFS(Registros!$A$2:$A$6000,"MOV",Registros!$B$2:$B$6000,$A2154)&gt;0,1,0)</f>
        <v/>
      </c>
      <c r="H2154">
        <f>IF($G2154=1,SUMIFS(Registros!$F$2:$F$6000,Registros!$A$2:$A$6000,"MOV",Registros!$B$2:$B$6000,$A2154),0)</f>
        <v/>
      </c>
      <c r="I2154">
        <f>IF(COUNTIFS(Registros!$A$2:$A$6000,"CS",Registros!$B$2:$B$6000,$A2154)&gt;0,1,0)</f>
        <v/>
      </c>
      <c r="J2154">
        <f>IF($I2154=1,SUMIFS(Registros!$I$2:$I$6000,Registros!$A$2:$A$6000,"CS",Registros!$B$2:$B$6000,$A2154),0)</f>
        <v/>
      </c>
      <c r="K2154">
        <f>IF(COUNTIFS(Winback!$K$2:$K$300,$D2154)&gt;0,1,0)</f>
        <v/>
      </c>
      <c r="L2154">
        <f>IF(AND($K2154=1,LEFT($A2154,3)="WB-"),SUMIFS(Winback!$D$2:$D$300,Winback!$K$2:$K$300,$D2154),0)</f>
        <v/>
      </c>
      <c r="M2154">
        <f>IF(OR($E2154=1,$G2154=1,SUMIFS(Registros!$J$2:$J$6000,Registros!$B$2:$B$6000,$A2154)&gt;0),1,0)</f>
        <v/>
      </c>
      <c r="N2154">
        <f>IF($J2154&gt;0,1,IF(COUNTIFS(Registros!$A$2:$A$6000,"CS",Registros!$B$2:$B$6000,$A2154,Registros!$K$2:$K$6000,"&lt;&gt;")&gt;0,1,0))</f>
        <v/>
      </c>
      <c r="O2154">
        <f>IF(AND($K2154=1,$E2154=0,$G2154=0,$I2154=0),"WINBACK",IF(AND($M2154=1,$N2154&gt;0),"CONVERGENTE",IF($M2154=1,"SOLO MÓVIL",IF($N2154&gt;0,"SOLO FIJO / INTERNET","SIN SERVICIOS"))))</f>
        <v/>
      </c>
      <c r="P2154">
        <f>IF($O2154="WINBACK","Recuperar (winback)",IF($O2154="CONVERGENTE","Upgrade / más líneas",IF($O2154="SOLO MÓVIL","Ofrecer fijo + internet (FLBBTV)",IF($O2154="SOLO FIJO / INTERNET","Ofrecer línea móvil Nextphone","Oferta completa (móvil + fijo + internet)"))))</f>
        <v/>
      </c>
      <c r="Q2154">
        <f>$F2154+$H2154+$L2154</f>
        <v/>
      </c>
      <c r="R2154">
        <f>IFERROR(VLOOKUP($A2154,Registros!$B$2:$G$6000,6,0),IFERROR(VLOOKUP($D2154,Winback!$B$2:$C$300,2,0),""))</f>
        <v/>
      </c>
      <c r="S2154">
        <f>IF($E2154=1,"NP","")&amp;IF($G2154=1,"+MOV","")&amp;IF($I2154=1,"+CS","")&amp;IF($K2154=1,"+WB","")</f>
        <v/>
      </c>
      <c r="T2154">
        <f>$E2154+$G2154+$I2154+$K2154</f>
        <v/>
      </c>
    </row>
    <row r="2155">
      <c r="A2155" t="inlineStr">
        <is>
          <t>351293440000</t>
        </is>
      </c>
      <c r="B2155" t="inlineStr">
        <is>
          <t>35129344</t>
        </is>
      </c>
      <c r="C2155" t="inlineStr">
        <is>
          <t>FILIBERTO LEDEZMA</t>
        </is>
      </c>
      <c r="D2155" t="inlineStr">
        <is>
          <t>FILIBERTOLEDEZMA</t>
        </is>
      </c>
      <c r="E2155">
        <f>IF(COUNTIFS(Registros!$A$2:$A$6000,"NP",Registros!$B$2:$B$6000,$A2155)&gt;0,1,0)</f>
        <v/>
      </c>
      <c r="F2155">
        <f>IF($E2155=1,SUMIFS(Registros!$F$2:$F$6000,Registros!$A$2:$A$6000,"NP",Registros!$B$2:$B$6000,$A2155),0)</f>
        <v/>
      </c>
      <c r="G2155">
        <f>IF(COUNTIFS(Registros!$A$2:$A$6000,"MOV",Registros!$B$2:$B$6000,$A2155)&gt;0,1,0)</f>
        <v/>
      </c>
      <c r="H2155">
        <f>IF($G2155=1,SUMIFS(Registros!$F$2:$F$6000,Registros!$A$2:$A$6000,"MOV",Registros!$B$2:$B$6000,$A2155),0)</f>
        <v/>
      </c>
      <c r="I2155">
        <f>IF(COUNTIFS(Registros!$A$2:$A$6000,"CS",Registros!$B$2:$B$6000,$A2155)&gt;0,1,0)</f>
        <v/>
      </c>
      <c r="J2155">
        <f>IF($I2155=1,SUMIFS(Registros!$I$2:$I$6000,Registros!$A$2:$A$6000,"CS",Registros!$B$2:$B$6000,$A2155),0)</f>
        <v/>
      </c>
      <c r="K2155">
        <f>IF(COUNTIFS(Winback!$K$2:$K$300,$D2155)&gt;0,1,0)</f>
        <v/>
      </c>
      <c r="L2155">
        <f>IF(AND($K2155=1,LEFT($A2155,3)="WB-"),SUMIFS(Winback!$D$2:$D$300,Winback!$K$2:$K$300,$D2155),0)</f>
        <v/>
      </c>
      <c r="M2155">
        <f>IF(OR($E2155=1,$G2155=1,SUMIFS(Registros!$J$2:$J$6000,Registros!$B$2:$B$6000,$A2155)&gt;0),1,0)</f>
        <v/>
      </c>
      <c r="N2155">
        <f>IF($J2155&gt;0,1,IF(COUNTIFS(Registros!$A$2:$A$6000,"CS",Registros!$B$2:$B$6000,$A2155,Registros!$K$2:$K$6000,"&lt;&gt;")&gt;0,1,0))</f>
        <v/>
      </c>
      <c r="O2155">
        <f>IF(AND($K2155=1,$E2155=0,$G2155=0,$I2155=0),"WINBACK",IF(AND($M2155=1,$N2155&gt;0),"CONVERGENTE",IF($M2155=1,"SOLO MÓVIL",IF($N2155&gt;0,"SOLO FIJO / INTERNET","SIN SERVICIOS"))))</f>
        <v/>
      </c>
      <c r="P2155">
        <f>IF($O2155="WINBACK","Recuperar (winback)",IF($O2155="CONVERGENTE","Upgrade / más líneas",IF($O2155="SOLO MÓVIL","Ofrecer fijo + internet (FLBBTV)",IF($O2155="SOLO FIJO / INTERNET","Ofrecer línea móvil Nextphone","Oferta completa (móvil + fijo + internet)"))))</f>
        <v/>
      </c>
      <c r="Q2155">
        <f>$F2155+$H2155+$L2155</f>
        <v/>
      </c>
      <c r="R2155">
        <f>IFERROR(VLOOKUP($A2155,Registros!$B$2:$G$6000,6,0),IFERROR(VLOOKUP($D2155,Winback!$B$2:$C$300,2,0),""))</f>
        <v/>
      </c>
      <c r="S2155">
        <f>IF($E2155=1,"NP","")&amp;IF($G2155=1,"+MOV","")&amp;IF($I2155=1,"+CS","")&amp;IF($K2155=1,"+WB","")</f>
        <v/>
      </c>
      <c r="T2155">
        <f>$E2155+$G2155+$I2155+$K2155</f>
        <v/>
      </c>
    </row>
    <row r="2156">
      <c r="A2156" t="inlineStr">
        <is>
          <t>348135800000</t>
        </is>
      </c>
      <c r="B2156" t="inlineStr">
        <is>
          <t>34813580</t>
        </is>
      </c>
      <c r="C2156" t="inlineStr">
        <is>
          <t>ARNOLDO SOLIS RIVERA</t>
        </is>
      </c>
      <c r="D2156" t="inlineStr">
        <is>
          <t>ARNOLDOSOLISRIVERA</t>
        </is>
      </c>
      <c r="E2156">
        <f>IF(COUNTIFS(Registros!$A$2:$A$6000,"NP",Registros!$B$2:$B$6000,$A2156)&gt;0,1,0)</f>
        <v/>
      </c>
      <c r="F2156">
        <f>IF($E2156=1,SUMIFS(Registros!$F$2:$F$6000,Registros!$A$2:$A$6000,"NP",Registros!$B$2:$B$6000,$A2156),0)</f>
        <v/>
      </c>
      <c r="G2156">
        <f>IF(COUNTIFS(Registros!$A$2:$A$6000,"MOV",Registros!$B$2:$B$6000,$A2156)&gt;0,1,0)</f>
        <v/>
      </c>
      <c r="H2156">
        <f>IF($G2156=1,SUMIFS(Registros!$F$2:$F$6000,Registros!$A$2:$A$6000,"MOV",Registros!$B$2:$B$6000,$A2156),0)</f>
        <v/>
      </c>
      <c r="I2156">
        <f>IF(COUNTIFS(Registros!$A$2:$A$6000,"CS",Registros!$B$2:$B$6000,$A2156)&gt;0,1,0)</f>
        <v/>
      </c>
      <c r="J2156">
        <f>IF($I2156=1,SUMIFS(Registros!$I$2:$I$6000,Registros!$A$2:$A$6000,"CS",Registros!$B$2:$B$6000,$A2156),0)</f>
        <v/>
      </c>
      <c r="K2156">
        <f>IF(COUNTIFS(Winback!$K$2:$K$300,$D2156)&gt;0,1,0)</f>
        <v/>
      </c>
      <c r="L2156">
        <f>IF(AND($K2156=1,LEFT($A2156,3)="WB-"),SUMIFS(Winback!$D$2:$D$300,Winback!$K$2:$K$300,$D2156),0)</f>
        <v/>
      </c>
      <c r="M2156">
        <f>IF(OR($E2156=1,$G2156=1,SUMIFS(Registros!$J$2:$J$6000,Registros!$B$2:$B$6000,$A2156)&gt;0),1,0)</f>
        <v/>
      </c>
      <c r="N2156">
        <f>IF($J2156&gt;0,1,IF(COUNTIFS(Registros!$A$2:$A$6000,"CS",Registros!$B$2:$B$6000,$A2156,Registros!$K$2:$K$6000,"&lt;&gt;")&gt;0,1,0))</f>
        <v/>
      </c>
      <c r="O2156">
        <f>IF(AND($K2156=1,$E2156=0,$G2156=0,$I2156=0),"WINBACK",IF(AND($M2156=1,$N2156&gt;0),"CONVERGENTE",IF($M2156=1,"SOLO MÓVIL",IF($N2156&gt;0,"SOLO FIJO / INTERNET","SIN SERVICIOS"))))</f>
        <v/>
      </c>
      <c r="P2156">
        <f>IF($O2156="WINBACK","Recuperar (winback)",IF($O2156="CONVERGENTE","Upgrade / más líneas",IF($O2156="SOLO MÓVIL","Ofrecer fijo + internet (FLBBTV)",IF($O2156="SOLO FIJO / INTERNET","Ofrecer línea móvil Nextphone","Oferta completa (móvil + fijo + internet)"))))</f>
        <v/>
      </c>
      <c r="Q2156">
        <f>$F2156+$H2156+$L2156</f>
        <v/>
      </c>
      <c r="R2156">
        <f>IFERROR(VLOOKUP($A2156,Registros!$B$2:$G$6000,6,0),IFERROR(VLOOKUP($D2156,Winback!$B$2:$C$300,2,0),""))</f>
        <v/>
      </c>
      <c r="S2156">
        <f>IF($E2156=1,"NP","")&amp;IF($G2156=1,"+MOV","")&amp;IF($I2156=1,"+CS","")&amp;IF($K2156=1,"+WB","")</f>
        <v/>
      </c>
      <c r="T2156">
        <f>$E2156+$G2156+$I2156+$K2156</f>
        <v/>
      </c>
    </row>
    <row r="2157">
      <c r="A2157" t="inlineStr">
        <is>
          <t>358237940000</t>
        </is>
      </c>
      <c r="B2157" t="inlineStr">
        <is>
          <t>35823794</t>
        </is>
      </c>
      <c r="C2157" t="inlineStr">
        <is>
          <t>SABORES CARNICOS DON MANUEL</t>
        </is>
      </c>
      <c r="D2157" t="inlineStr">
        <is>
          <t>SABORESCARNICOSDONMANUEL</t>
        </is>
      </c>
      <c r="E2157">
        <f>IF(COUNTIFS(Registros!$A$2:$A$6000,"NP",Registros!$B$2:$B$6000,$A2157)&gt;0,1,0)</f>
        <v/>
      </c>
      <c r="F2157">
        <f>IF($E2157=1,SUMIFS(Registros!$F$2:$F$6000,Registros!$A$2:$A$6000,"NP",Registros!$B$2:$B$6000,$A2157),0)</f>
        <v/>
      </c>
      <c r="G2157">
        <f>IF(COUNTIFS(Registros!$A$2:$A$6000,"MOV",Registros!$B$2:$B$6000,$A2157)&gt;0,1,0)</f>
        <v/>
      </c>
      <c r="H2157">
        <f>IF($G2157=1,SUMIFS(Registros!$F$2:$F$6000,Registros!$A$2:$A$6000,"MOV",Registros!$B$2:$B$6000,$A2157),0)</f>
        <v/>
      </c>
      <c r="I2157">
        <f>IF(COUNTIFS(Registros!$A$2:$A$6000,"CS",Registros!$B$2:$B$6000,$A2157)&gt;0,1,0)</f>
        <v/>
      </c>
      <c r="J2157">
        <f>IF($I2157=1,SUMIFS(Registros!$I$2:$I$6000,Registros!$A$2:$A$6000,"CS",Registros!$B$2:$B$6000,$A2157),0)</f>
        <v/>
      </c>
      <c r="K2157">
        <f>IF(COUNTIFS(Winback!$K$2:$K$300,$D2157)&gt;0,1,0)</f>
        <v/>
      </c>
      <c r="L2157">
        <f>IF(AND($K2157=1,LEFT($A2157,3)="WB-"),SUMIFS(Winback!$D$2:$D$300,Winback!$K$2:$K$300,$D2157),0)</f>
        <v/>
      </c>
      <c r="M2157">
        <f>IF(OR($E2157=1,$G2157=1,SUMIFS(Registros!$J$2:$J$6000,Registros!$B$2:$B$6000,$A2157)&gt;0),1,0)</f>
        <v/>
      </c>
      <c r="N2157">
        <f>IF($J2157&gt;0,1,IF(COUNTIFS(Registros!$A$2:$A$6000,"CS",Registros!$B$2:$B$6000,$A2157,Registros!$K$2:$K$6000,"&lt;&gt;")&gt;0,1,0))</f>
        <v/>
      </c>
      <c r="O2157">
        <f>IF(AND($K2157=1,$E2157=0,$G2157=0,$I2157=0),"WINBACK",IF(AND($M2157=1,$N2157&gt;0),"CONVERGENTE",IF($M2157=1,"SOLO MÓVIL",IF($N2157&gt;0,"SOLO FIJO / INTERNET","SIN SERVICIOS"))))</f>
        <v/>
      </c>
      <c r="P2157">
        <f>IF($O2157="WINBACK","Recuperar (winback)",IF($O2157="CONVERGENTE","Upgrade / más líneas",IF($O2157="SOLO MÓVIL","Ofrecer fijo + internet (FLBBTV)",IF($O2157="SOLO FIJO / INTERNET","Ofrecer línea móvil Nextphone","Oferta completa (móvil + fijo + internet)"))))</f>
        <v/>
      </c>
      <c r="Q2157">
        <f>$F2157+$H2157+$L2157</f>
        <v/>
      </c>
      <c r="R2157">
        <f>IFERROR(VLOOKUP($A2157,Registros!$B$2:$G$6000,6,0),IFERROR(VLOOKUP($D2157,Winback!$B$2:$C$300,2,0),""))</f>
        <v/>
      </c>
      <c r="S2157">
        <f>IF($E2157=1,"NP","")&amp;IF($G2157=1,"+MOV","")&amp;IF($I2157=1,"+CS","")&amp;IF($K2157=1,"+WB","")</f>
        <v/>
      </c>
      <c r="T2157">
        <f>$E2157+$G2157+$I2157+$K2157</f>
        <v/>
      </c>
    </row>
    <row r="2158">
      <c r="A2158" t="inlineStr">
        <is>
          <t>328603280000</t>
        </is>
      </c>
      <c r="B2158" t="inlineStr">
        <is>
          <t>32860328</t>
        </is>
      </c>
      <c r="C2158" t="inlineStr">
        <is>
          <t>Two Profesional</t>
        </is>
      </c>
      <c r="D2158" t="inlineStr">
        <is>
          <t>TWOPROFESIONAL</t>
        </is>
      </c>
      <c r="E2158">
        <f>IF(COUNTIFS(Registros!$A$2:$A$6000,"NP",Registros!$B$2:$B$6000,$A2158)&gt;0,1,0)</f>
        <v/>
      </c>
      <c r="F2158">
        <f>IF($E2158=1,SUMIFS(Registros!$F$2:$F$6000,Registros!$A$2:$A$6000,"NP",Registros!$B$2:$B$6000,$A2158),0)</f>
        <v/>
      </c>
      <c r="G2158">
        <f>IF(COUNTIFS(Registros!$A$2:$A$6000,"MOV",Registros!$B$2:$B$6000,$A2158)&gt;0,1,0)</f>
        <v/>
      </c>
      <c r="H2158">
        <f>IF($G2158=1,SUMIFS(Registros!$F$2:$F$6000,Registros!$A$2:$A$6000,"MOV",Registros!$B$2:$B$6000,$A2158),0)</f>
        <v/>
      </c>
      <c r="I2158">
        <f>IF(COUNTIFS(Registros!$A$2:$A$6000,"CS",Registros!$B$2:$B$6000,$A2158)&gt;0,1,0)</f>
        <v/>
      </c>
      <c r="J2158">
        <f>IF($I2158=1,SUMIFS(Registros!$I$2:$I$6000,Registros!$A$2:$A$6000,"CS",Registros!$B$2:$B$6000,$A2158),0)</f>
        <v/>
      </c>
      <c r="K2158">
        <f>IF(COUNTIFS(Winback!$K$2:$K$300,$D2158)&gt;0,1,0)</f>
        <v/>
      </c>
      <c r="L2158">
        <f>IF(AND($K2158=1,LEFT($A2158,3)="WB-"),SUMIFS(Winback!$D$2:$D$300,Winback!$K$2:$K$300,$D2158),0)</f>
        <v/>
      </c>
      <c r="M2158">
        <f>IF(OR($E2158=1,$G2158=1,SUMIFS(Registros!$J$2:$J$6000,Registros!$B$2:$B$6000,$A2158)&gt;0),1,0)</f>
        <v/>
      </c>
      <c r="N2158">
        <f>IF($J2158&gt;0,1,IF(COUNTIFS(Registros!$A$2:$A$6000,"CS",Registros!$B$2:$B$6000,$A2158,Registros!$K$2:$K$6000,"&lt;&gt;")&gt;0,1,0))</f>
        <v/>
      </c>
      <c r="O2158">
        <f>IF(AND($K2158=1,$E2158=0,$G2158=0,$I2158=0),"WINBACK",IF(AND($M2158=1,$N2158&gt;0),"CONVERGENTE",IF($M2158=1,"SOLO MÓVIL",IF($N2158&gt;0,"SOLO FIJO / INTERNET","SIN SERVICIOS"))))</f>
        <v/>
      </c>
      <c r="P2158">
        <f>IF($O2158="WINBACK","Recuperar (winback)",IF($O2158="CONVERGENTE","Upgrade / más líneas",IF($O2158="SOLO MÓVIL","Ofrecer fijo + internet (FLBBTV)",IF($O2158="SOLO FIJO / INTERNET","Ofrecer línea móvil Nextphone","Oferta completa (móvil + fijo + internet)"))))</f>
        <v/>
      </c>
      <c r="Q2158">
        <f>$F2158+$H2158+$L2158</f>
        <v/>
      </c>
      <c r="R2158">
        <f>IFERROR(VLOOKUP($A2158,Registros!$B$2:$G$6000,6,0),IFERROR(VLOOKUP($D2158,Winback!$B$2:$C$300,2,0),""))</f>
        <v/>
      </c>
      <c r="S2158">
        <f>IF($E2158=1,"NP","")&amp;IF($G2158=1,"+MOV","")&amp;IF($I2158=1,"+CS","")&amp;IF($K2158=1,"+WB","")</f>
        <v/>
      </c>
      <c r="T2158">
        <f>$E2158+$G2158+$I2158+$K2158</f>
        <v/>
      </c>
    </row>
    <row r="2159">
      <c r="A2159" t="inlineStr">
        <is>
          <t>345337330000</t>
        </is>
      </c>
      <c r="B2159" t="inlineStr">
        <is>
          <t>34533733</t>
        </is>
      </c>
      <c r="C2159" t="inlineStr">
        <is>
          <t>JACKELINE GAITAN</t>
        </is>
      </c>
      <c r="D2159" t="inlineStr">
        <is>
          <t>JACKELINEGAITAN</t>
        </is>
      </c>
      <c r="E2159">
        <f>IF(COUNTIFS(Registros!$A$2:$A$6000,"NP",Registros!$B$2:$B$6000,$A2159)&gt;0,1,0)</f>
        <v/>
      </c>
      <c r="F2159">
        <f>IF($E2159=1,SUMIFS(Registros!$F$2:$F$6000,Registros!$A$2:$A$6000,"NP",Registros!$B$2:$B$6000,$A2159),0)</f>
        <v/>
      </c>
      <c r="G2159">
        <f>IF(COUNTIFS(Registros!$A$2:$A$6000,"MOV",Registros!$B$2:$B$6000,$A2159)&gt;0,1,0)</f>
        <v/>
      </c>
      <c r="H2159">
        <f>IF($G2159=1,SUMIFS(Registros!$F$2:$F$6000,Registros!$A$2:$A$6000,"MOV",Registros!$B$2:$B$6000,$A2159),0)</f>
        <v/>
      </c>
      <c r="I2159">
        <f>IF(COUNTIFS(Registros!$A$2:$A$6000,"CS",Registros!$B$2:$B$6000,$A2159)&gt;0,1,0)</f>
        <v/>
      </c>
      <c r="J2159">
        <f>IF($I2159=1,SUMIFS(Registros!$I$2:$I$6000,Registros!$A$2:$A$6000,"CS",Registros!$B$2:$B$6000,$A2159),0)</f>
        <v/>
      </c>
      <c r="K2159">
        <f>IF(COUNTIFS(Winback!$K$2:$K$300,$D2159)&gt;0,1,0)</f>
        <v/>
      </c>
      <c r="L2159">
        <f>IF(AND($K2159=1,LEFT($A2159,3)="WB-"),SUMIFS(Winback!$D$2:$D$300,Winback!$K$2:$K$300,$D2159),0)</f>
        <v/>
      </c>
      <c r="M2159">
        <f>IF(OR($E2159=1,$G2159=1,SUMIFS(Registros!$J$2:$J$6000,Registros!$B$2:$B$6000,$A2159)&gt;0),1,0)</f>
        <v/>
      </c>
      <c r="N2159">
        <f>IF($J2159&gt;0,1,IF(COUNTIFS(Registros!$A$2:$A$6000,"CS",Registros!$B$2:$B$6000,$A2159,Registros!$K$2:$K$6000,"&lt;&gt;")&gt;0,1,0))</f>
        <v/>
      </c>
      <c r="O2159">
        <f>IF(AND($K2159=1,$E2159=0,$G2159=0,$I2159=0),"WINBACK",IF(AND($M2159=1,$N2159&gt;0),"CONVERGENTE",IF($M2159=1,"SOLO MÓVIL",IF($N2159&gt;0,"SOLO FIJO / INTERNET","SIN SERVICIOS"))))</f>
        <v/>
      </c>
      <c r="P2159">
        <f>IF($O2159="WINBACK","Recuperar (winback)",IF($O2159="CONVERGENTE","Upgrade / más líneas",IF($O2159="SOLO MÓVIL","Ofrecer fijo + internet (FLBBTV)",IF($O2159="SOLO FIJO / INTERNET","Ofrecer línea móvil Nextphone","Oferta completa (móvil + fijo + internet)"))))</f>
        <v/>
      </c>
      <c r="Q2159">
        <f>$F2159+$H2159+$L2159</f>
        <v/>
      </c>
      <c r="R2159">
        <f>IFERROR(VLOOKUP($A2159,Registros!$B$2:$G$6000,6,0),IFERROR(VLOOKUP($D2159,Winback!$B$2:$C$300,2,0),""))</f>
        <v/>
      </c>
      <c r="S2159">
        <f>IF($E2159=1,"NP","")&amp;IF($G2159=1,"+MOV","")&amp;IF($I2159=1,"+CS","")&amp;IF($K2159=1,"+WB","")</f>
        <v/>
      </c>
      <c r="T2159">
        <f>$E2159+$G2159+$I2159+$K2159</f>
        <v/>
      </c>
    </row>
    <row r="2160">
      <c r="A2160" t="inlineStr">
        <is>
          <t>337115070000</t>
        </is>
      </c>
      <c r="B2160" t="inlineStr">
        <is>
          <t>33711507</t>
        </is>
      </c>
      <c r="C2160" t="inlineStr">
        <is>
          <t>ROGER MANUEL ORTEGA AVENDANO</t>
        </is>
      </c>
      <c r="D2160" t="inlineStr">
        <is>
          <t>ROGERMANUELORTEGAAVENDANO</t>
        </is>
      </c>
      <c r="E2160">
        <f>IF(COUNTIFS(Registros!$A$2:$A$6000,"NP",Registros!$B$2:$B$6000,$A2160)&gt;0,1,0)</f>
        <v/>
      </c>
      <c r="F2160">
        <f>IF($E2160=1,SUMIFS(Registros!$F$2:$F$6000,Registros!$A$2:$A$6000,"NP",Registros!$B$2:$B$6000,$A2160),0)</f>
        <v/>
      </c>
      <c r="G2160">
        <f>IF(COUNTIFS(Registros!$A$2:$A$6000,"MOV",Registros!$B$2:$B$6000,$A2160)&gt;0,1,0)</f>
        <v/>
      </c>
      <c r="H2160">
        <f>IF($G2160=1,SUMIFS(Registros!$F$2:$F$6000,Registros!$A$2:$A$6000,"MOV",Registros!$B$2:$B$6000,$A2160),0)</f>
        <v/>
      </c>
      <c r="I2160">
        <f>IF(COUNTIFS(Registros!$A$2:$A$6000,"CS",Registros!$B$2:$B$6000,$A2160)&gt;0,1,0)</f>
        <v/>
      </c>
      <c r="J2160">
        <f>IF($I2160=1,SUMIFS(Registros!$I$2:$I$6000,Registros!$A$2:$A$6000,"CS",Registros!$B$2:$B$6000,$A2160),0)</f>
        <v/>
      </c>
      <c r="K2160">
        <f>IF(COUNTIFS(Winback!$K$2:$K$300,$D2160)&gt;0,1,0)</f>
        <v/>
      </c>
      <c r="L2160">
        <f>IF(AND($K2160=1,LEFT($A2160,3)="WB-"),SUMIFS(Winback!$D$2:$D$300,Winback!$K$2:$K$300,$D2160),0)</f>
        <v/>
      </c>
      <c r="M2160">
        <f>IF(OR($E2160=1,$G2160=1,SUMIFS(Registros!$J$2:$J$6000,Registros!$B$2:$B$6000,$A2160)&gt;0),1,0)</f>
        <v/>
      </c>
      <c r="N2160">
        <f>IF($J2160&gt;0,1,IF(COUNTIFS(Registros!$A$2:$A$6000,"CS",Registros!$B$2:$B$6000,$A2160,Registros!$K$2:$K$6000,"&lt;&gt;")&gt;0,1,0))</f>
        <v/>
      </c>
      <c r="O2160">
        <f>IF(AND($K2160=1,$E2160=0,$G2160=0,$I2160=0),"WINBACK",IF(AND($M2160=1,$N2160&gt;0),"CONVERGENTE",IF($M2160=1,"SOLO MÓVIL",IF($N2160&gt;0,"SOLO FIJO / INTERNET","SIN SERVICIOS"))))</f>
        <v/>
      </c>
      <c r="P2160">
        <f>IF($O2160="WINBACK","Recuperar (winback)",IF($O2160="CONVERGENTE","Upgrade / más líneas",IF($O2160="SOLO MÓVIL","Ofrecer fijo + internet (FLBBTV)",IF($O2160="SOLO FIJO / INTERNET","Ofrecer línea móvil Nextphone","Oferta completa (móvil + fijo + internet)"))))</f>
        <v/>
      </c>
      <c r="Q2160">
        <f>$F2160+$H2160+$L2160</f>
        <v/>
      </c>
      <c r="R2160">
        <f>IFERROR(VLOOKUP($A2160,Registros!$B$2:$G$6000,6,0),IFERROR(VLOOKUP($D2160,Winback!$B$2:$C$300,2,0),""))</f>
        <v/>
      </c>
      <c r="S2160">
        <f>IF($E2160=1,"NP","")&amp;IF($G2160=1,"+MOV","")&amp;IF($I2160=1,"+CS","")&amp;IF($K2160=1,"+WB","")</f>
        <v/>
      </c>
      <c r="T2160">
        <f>$E2160+$G2160+$I2160+$K2160</f>
        <v/>
      </c>
    </row>
    <row r="2161">
      <c r="A2161" t="inlineStr">
        <is>
          <t>333137110000</t>
        </is>
      </c>
      <c r="B2161" t="inlineStr">
        <is>
          <t>33313711</t>
        </is>
      </c>
      <c r="C2161" t="inlineStr">
        <is>
          <t>CINTHIA MA LENA RIOS CEDENO</t>
        </is>
      </c>
      <c r="D2161" t="inlineStr">
        <is>
          <t>CINTHIAMALENARIOSCEDENO</t>
        </is>
      </c>
      <c r="E2161">
        <f>IF(COUNTIFS(Registros!$A$2:$A$6000,"NP",Registros!$B$2:$B$6000,$A2161)&gt;0,1,0)</f>
        <v/>
      </c>
      <c r="F2161">
        <f>IF($E2161=1,SUMIFS(Registros!$F$2:$F$6000,Registros!$A$2:$A$6000,"NP",Registros!$B$2:$B$6000,$A2161),0)</f>
        <v/>
      </c>
      <c r="G2161">
        <f>IF(COUNTIFS(Registros!$A$2:$A$6000,"MOV",Registros!$B$2:$B$6000,$A2161)&gt;0,1,0)</f>
        <v/>
      </c>
      <c r="H2161">
        <f>IF($G2161=1,SUMIFS(Registros!$F$2:$F$6000,Registros!$A$2:$A$6000,"MOV",Registros!$B$2:$B$6000,$A2161),0)</f>
        <v/>
      </c>
      <c r="I2161">
        <f>IF(COUNTIFS(Registros!$A$2:$A$6000,"CS",Registros!$B$2:$B$6000,$A2161)&gt;0,1,0)</f>
        <v/>
      </c>
      <c r="J2161">
        <f>IF($I2161=1,SUMIFS(Registros!$I$2:$I$6000,Registros!$A$2:$A$6000,"CS",Registros!$B$2:$B$6000,$A2161),0)</f>
        <v/>
      </c>
      <c r="K2161">
        <f>IF(COUNTIFS(Winback!$K$2:$K$300,$D2161)&gt;0,1,0)</f>
        <v/>
      </c>
      <c r="L2161">
        <f>IF(AND($K2161=1,LEFT($A2161,3)="WB-"),SUMIFS(Winback!$D$2:$D$300,Winback!$K$2:$K$300,$D2161),0)</f>
        <v/>
      </c>
      <c r="M2161">
        <f>IF(OR($E2161=1,$G2161=1,SUMIFS(Registros!$J$2:$J$6000,Registros!$B$2:$B$6000,$A2161)&gt;0),1,0)</f>
        <v/>
      </c>
      <c r="N2161">
        <f>IF($J2161&gt;0,1,IF(COUNTIFS(Registros!$A$2:$A$6000,"CS",Registros!$B$2:$B$6000,$A2161,Registros!$K$2:$K$6000,"&lt;&gt;")&gt;0,1,0))</f>
        <v/>
      </c>
      <c r="O2161">
        <f>IF(AND($K2161=1,$E2161=0,$G2161=0,$I2161=0),"WINBACK",IF(AND($M2161=1,$N2161&gt;0),"CONVERGENTE",IF($M2161=1,"SOLO MÓVIL",IF($N2161&gt;0,"SOLO FIJO / INTERNET","SIN SERVICIOS"))))</f>
        <v/>
      </c>
      <c r="P2161">
        <f>IF($O2161="WINBACK","Recuperar (winback)",IF($O2161="CONVERGENTE","Upgrade / más líneas",IF($O2161="SOLO MÓVIL","Ofrecer fijo + internet (FLBBTV)",IF($O2161="SOLO FIJO / INTERNET","Ofrecer línea móvil Nextphone","Oferta completa (móvil + fijo + internet)"))))</f>
        <v/>
      </c>
      <c r="Q2161">
        <f>$F2161+$H2161+$L2161</f>
        <v/>
      </c>
      <c r="R2161">
        <f>IFERROR(VLOOKUP($A2161,Registros!$B$2:$G$6000,6,0),IFERROR(VLOOKUP($D2161,Winback!$B$2:$C$300,2,0),""))</f>
        <v/>
      </c>
      <c r="S2161">
        <f>IF($E2161=1,"NP","")&amp;IF($G2161=1,"+MOV","")&amp;IF($I2161=1,"+CS","")&amp;IF($K2161=1,"+WB","")</f>
        <v/>
      </c>
      <c r="T2161">
        <f>$E2161+$G2161+$I2161+$K2161</f>
        <v/>
      </c>
    </row>
    <row r="2162">
      <c r="A2162" t="inlineStr">
        <is>
          <t>349089750000</t>
        </is>
      </c>
      <c r="B2162" t="inlineStr">
        <is>
          <t>34908975</t>
        </is>
      </c>
      <c r="C2162" t="inlineStr">
        <is>
          <t>SERVICIOS GENERALES LG</t>
        </is>
      </c>
      <c r="D2162" t="inlineStr">
        <is>
          <t>SERVICIOSGENERALESLG</t>
        </is>
      </c>
      <c r="E2162">
        <f>IF(COUNTIFS(Registros!$A$2:$A$6000,"NP",Registros!$B$2:$B$6000,$A2162)&gt;0,1,0)</f>
        <v/>
      </c>
      <c r="F2162">
        <f>IF($E2162=1,SUMIFS(Registros!$F$2:$F$6000,Registros!$A$2:$A$6000,"NP",Registros!$B$2:$B$6000,$A2162),0)</f>
        <v/>
      </c>
      <c r="G2162">
        <f>IF(COUNTIFS(Registros!$A$2:$A$6000,"MOV",Registros!$B$2:$B$6000,$A2162)&gt;0,1,0)</f>
        <v/>
      </c>
      <c r="H2162">
        <f>IF($G2162=1,SUMIFS(Registros!$F$2:$F$6000,Registros!$A$2:$A$6000,"MOV",Registros!$B$2:$B$6000,$A2162),0)</f>
        <v/>
      </c>
      <c r="I2162">
        <f>IF(COUNTIFS(Registros!$A$2:$A$6000,"CS",Registros!$B$2:$B$6000,$A2162)&gt;0,1,0)</f>
        <v/>
      </c>
      <c r="J2162">
        <f>IF($I2162=1,SUMIFS(Registros!$I$2:$I$6000,Registros!$A$2:$A$6000,"CS",Registros!$B$2:$B$6000,$A2162),0)</f>
        <v/>
      </c>
      <c r="K2162">
        <f>IF(COUNTIFS(Winback!$K$2:$K$300,$D2162)&gt;0,1,0)</f>
        <v/>
      </c>
      <c r="L2162">
        <f>IF(AND($K2162=1,LEFT($A2162,3)="WB-"),SUMIFS(Winback!$D$2:$D$300,Winback!$K$2:$K$300,$D2162),0)</f>
        <v/>
      </c>
      <c r="M2162">
        <f>IF(OR($E2162=1,$G2162=1,SUMIFS(Registros!$J$2:$J$6000,Registros!$B$2:$B$6000,$A2162)&gt;0),1,0)</f>
        <v/>
      </c>
      <c r="N2162">
        <f>IF($J2162&gt;0,1,IF(COUNTIFS(Registros!$A$2:$A$6000,"CS",Registros!$B$2:$B$6000,$A2162,Registros!$K$2:$K$6000,"&lt;&gt;")&gt;0,1,0))</f>
        <v/>
      </c>
      <c r="O2162">
        <f>IF(AND($K2162=1,$E2162=0,$G2162=0,$I2162=0),"WINBACK",IF(AND($M2162=1,$N2162&gt;0),"CONVERGENTE",IF($M2162=1,"SOLO MÓVIL",IF($N2162&gt;0,"SOLO FIJO / INTERNET","SIN SERVICIOS"))))</f>
        <v/>
      </c>
      <c r="P2162">
        <f>IF($O2162="WINBACK","Recuperar (winback)",IF($O2162="CONVERGENTE","Upgrade / más líneas",IF($O2162="SOLO MÓVIL","Ofrecer fijo + internet (FLBBTV)",IF($O2162="SOLO FIJO / INTERNET","Ofrecer línea móvil Nextphone","Oferta completa (móvil + fijo + internet)"))))</f>
        <v/>
      </c>
      <c r="Q2162">
        <f>$F2162+$H2162+$L2162</f>
        <v/>
      </c>
      <c r="R2162">
        <f>IFERROR(VLOOKUP($A2162,Registros!$B$2:$G$6000,6,0),IFERROR(VLOOKUP($D2162,Winback!$B$2:$C$300,2,0),""))</f>
        <v/>
      </c>
      <c r="S2162">
        <f>IF($E2162=1,"NP","")&amp;IF($G2162=1,"+MOV","")&amp;IF($I2162=1,"+CS","")&amp;IF($K2162=1,"+WB","")</f>
        <v/>
      </c>
      <c r="T2162">
        <f>$E2162+$G2162+$I2162+$K2162</f>
        <v/>
      </c>
    </row>
    <row r="2163">
      <c r="A2163" t="inlineStr">
        <is>
          <t>365046290000</t>
        </is>
      </c>
      <c r="B2163" t="inlineStr">
        <is>
          <t>36504629</t>
        </is>
      </c>
      <c r="C2163" t="inlineStr">
        <is>
          <t>NODIER ANTONIO GUTIÉRREZ ESTRIBI</t>
        </is>
      </c>
      <c r="D2163" t="inlineStr">
        <is>
          <t>NODIERANTONIOGUTIERREZESTRIBI</t>
        </is>
      </c>
      <c r="E2163">
        <f>IF(COUNTIFS(Registros!$A$2:$A$6000,"NP",Registros!$B$2:$B$6000,$A2163)&gt;0,1,0)</f>
        <v/>
      </c>
      <c r="F2163">
        <f>IF($E2163=1,SUMIFS(Registros!$F$2:$F$6000,Registros!$A$2:$A$6000,"NP",Registros!$B$2:$B$6000,$A2163),0)</f>
        <v/>
      </c>
      <c r="G2163">
        <f>IF(COUNTIFS(Registros!$A$2:$A$6000,"MOV",Registros!$B$2:$B$6000,$A2163)&gt;0,1,0)</f>
        <v/>
      </c>
      <c r="H2163">
        <f>IF($G2163=1,SUMIFS(Registros!$F$2:$F$6000,Registros!$A$2:$A$6000,"MOV",Registros!$B$2:$B$6000,$A2163),0)</f>
        <v/>
      </c>
      <c r="I2163">
        <f>IF(COUNTIFS(Registros!$A$2:$A$6000,"CS",Registros!$B$2:$B$6000,$A2163)&gt;0,1,0)</f>
        <v/>
      </c>
      <c r="J2163">
        <f>IF($I2163=1,SUMIFS(Registros!$I$2:$I$6000,Registros!$A$2:$A$6000,"CS",Registros!$B$2:$B$6000,$A2163),0)</f>
        <v/>
      </c>
      <c r="K2163">
        <f>IF(COUNTIFS(Winback!$K$2:$K$300,$D2163)&gt;0,1,0)</f>
        <v/>
      </c>
      <c r="L2163">
        <f>IF(AND($K2163=1,LEFT($A2163,3)="WB-"),SUMIFS(Winback!$D$2:$D$300,Winback!$K$2:$K$300,$D2163),0)</f>
        <v/>
      </c>
      <c r="M2163">
        <f>IF(OR($E2163=1,$G2163=1,SUMIFS(Registros!$J$2:$J$6000,Registros!$B$2:$B$6000,$A2163)&gt;0),1,0)</f>
        <v/>
      </c>
      <c r="N2163">
        <f>IF($J2163&gt;0,1,IF(COUNTIFS(Registros!$A$2:$A$6000,"CS",Registros!$B$2:$B$6000,$A2163,Registros!$K$2:$K$6000,"&lt;&gt;")&gt;0,1,0))</f>
        <v/>
      </c>
      <c r="O2163">
        <f>IF(AND($K2163=1,$E2163=0,$G2163=0,$I2163=0),"WINBACK",IF(AND($M2163=1,$N2163&gt;0),"CONVERGENTE",IF($M2163=1,"SOLO MÓVIL",IF($N2163&gt;0,"SOLO FIJO / INTERNET","SIN SERVICIOS"))))</f>
        <v/>
      </c>
      <c r="P2163">
        <f>IF($O2163="WINBACK","Recuperar (winback)",IF($O2163="CONVERGENTE","Upgrade / más líneas",IF($O2163="SOLO MÓVIL","Ofrecer fijo + internet (FLBBTV)",IF($O2163="SOLO FIJO / INTERNET","Ofrecer línea móvil Nextphone","Oferta completa (móvil + fijo + internet)"))))</f>
        <v/>
      </c>
      <c r="Q2163">
        <f>$F2163+$H2163+$L2163</f>
        <v/>
      </c>
      <c r="R2163">
        <f>IFERROR(VLOOKUP($A2163,Registros!$B$2:$G$6000,6,0),IFERROR(VLOOKUP($D2163,Winback!$B$2:$C$300,2,0),""))</f>
        <v/>
      </c>
      <c r="S2163">
        <f>IF($E2163=1,"NP","")&amp;IF($G2163=1,"+MOV","")&amp;IF($I2163=1,"+CS","")&amp;IF($K2163=1,"+WB","")</f>
        <v/>
      </c>
      <c r="T2163">
        <f>$E2163+$G2163+$I2163+$K2163</f>
        <v/>
      </c>
    </row>
    <row r="2164">
      <c r="A2164" t="inlineStr">
        <is>
          <t>364029630000</t>
        </is>
      </c>
      <c r="B2164" t="inlineStr">
        <is>
          <t>36402963</t>
        </is>
      </c>
      <c r="C2164" t="inlineStr">
        <is>
          <t>NIDIA ARACELLY JUSTAVINO ACOSTA</t>
        </is>
      </c>
      <c r="D2164" t="inlineStr">
        <is>
          <t>NIDIAARACELLYJUSTAVINOACOSTA</t>
        </is>
      </c>
      <c r="E2164">
        <f>IF(COUNTIFS(Registros!$A$2:$A$6000,"NP",Registros!$B$2:$B$6000,$A2164)&gt;0,1,0)</f>
        <v/>
      </c>
      <c r="F2164">
        <f>IF($E2164=1,SUMIFS(Registros!$F$2:$F$6000,Registros!$A$2:$A$6000,"NP",Registros!$B$2:$B$6000,$A2164),0)</f>
        <v/>
      </c>
      <c r="G2164">
        <f>IF(COUNTIFS(Registros!$A$2:$A$6000,"MOV",Registros!$B$2:$B$6000,$A2164)&gt;0,1,0)</f>
        <v/>
      </c>
      <c r="H2164">
        <f>IF($G2164=1,SUMIFS(Registros!$F$2:$F$6000,Registros!$A$2:$A$6000,"MOV",Registros!$B$2:$B$6000,$A2164),0)</f>
        <v/>
      </c>
      <c r="I2164">
        <f>IF(COUNTIFS(Registros!$A$2:$A$6000,"CS",Registros!$B$2:$B$6000,$A2164)&gt;0,1,0)</f>
        <v/>
      </c>
      <c r="J2164">
        <f>IF($I2164=1,SUMIFS(Registros!$I$2:$I$6000,Registros!$A$2:$A$6000,"CS",Registros!$B$2:$B$6000,$A2164),0)</f>
        <v/>
      </c>
      <c r="K2164">
        <f>IF(COUNTIFS(Winback!$K$2:$K$300,$D2164)&gt;0,1,0)</f>
        <v/>
      </c>
      <c r="L2164">
        <f>IF(AND($K2164=1,LEFT($A2164,3)="WB-"),SUMIFS(Winback!$D$2:$D$300,Winback!$K$2:$K$300,$D2164),0)</f>
        <v/>
      </c>
      <c r="M2164">
        <f>IF(OR($E2164=1,$G2164=1,SUMIFS(Registros!$J$2:$J$6000,Registros!$B$2:$B$6000,$A2164)&gt;0),1,0)</f>
        <v/>
      </c>
      <c r="N2164">
        <f>IF($J2164&gt;0,1,IF(COUNTIFS(Registros!$A$2:$A$6000,"CS",Registros!$B$2:$B$6000,$A2164,Registros!$K$2:$K$6000,"&lt;&gt;")&gt;0,1,0))</f>
        <v/>
      </c>
      <c r="O2164">
        <f>IF(AND($K2164=1,$E2164=0,$G2164=0,$I2164=0),"WINBACK",IF(AND($M2164=1,$N2164&gt;0),"CONVERGENTE",IF($M2164=1,"SOLO MÓVIL",IF($N2164&gt;0,"SOLO FIJO / INTERNET","SIN SERVICIOS"))))</f>
        <v/>
      </c>
      <c r="P2164">
        <f>IF($O2164="WINBACK","Recuperar (winback)",IF($O2164="CONVERGENTE","Upgrade / más líneas",IF($O2164="SOLO MÓVIL","Ofrecer fijo + internet (FLBBTV)",IF($O2164="SOLO FIJO / INTERNET","Ofrecer línea móvil Nextphone","Oferta completa (móvil + fijo + internet)"))))</f>
        <v/>
      </c>
      <c r="Q2164">
        <f>$F2164+$H2164+$L2164</f>
        <v/>
      </c>
      <c r="R2164">
        <f>IFERROR(VLOOKUP($A2164,Registros!$B$2:$G$6000,6,0),IFERROR(VLOOKUP($D2164,Winback!$B$2:$C$300,2,0),""))</f>
        <v/>
      </c>
      <c r="S2164">
        <f>IF($E2164=1,"NP","")&amp;IF($G2164=1,"+MOV","")&amp;IF($I2164=1,"+CS","")&amp;IF($K2164=1,"+WB","")</f>
        <v/>
      </c>
      <c r="T2164">
        <f>$E2164+$G2164+$I2164+$K2164</f>
        <v/>
      </c>
    </row>
    <row r="2165">
      <c r="A2165" t="inlineStr">
        <is>
          <t>359085770000</t>
        </is>
      </c>
      <c r="B2165" t="inlineStr">
        <is>
          <t>35908577</t>
        </is>
      </c>
      <c r="C2165" t="inlineStr">
        <is>
          <t>NUBIA MINORA AIZPURUA GUERRA</t>
        </is>
      </c>
      <c r="D2165" t="inlineStr">
        <is>
          <t>NUBIAMINORAAIZPURUAGUERRA</t>
        </is>
      </c>
      <c r="E2165">
        <f>IF(COUNTIFS(Registros!$A$2:$A$6000,"NP",Registros!$B$2:$B$6000,$A2165)&gt;0,1,0)</f>
        <v/>
      </c>
      <c r="F2165">
        <f>IF($E2165=1,SUMIFS(Registros!$F$2:$F$6000,Registros!$A$2:$A$6000,"NP",Registros!$B$2:$B$6000,$A2165),0)</f>
        <v/>
      </c>
      <c r="G2165">
        <f>IF(COUNTIFS(Registros!$A$2:$A$6000,"MOV",Registros!$B$2:$B$6000,$A2165)&gt;0,1,0)</f>
        <v/>
      </c>
      <c r="H2165">
        <f>IF($G2165=1,SUMIFS(Registros!$F$2:$F$6000,Registros!$A$2:$A$6000,"MOV",Registros!$B$2:$B$6000,$A2165),0)</f>
        <v/>
      </c>
      <c r="I2165">
        <f>IF(COUNTIFS(Registros!$A$2:$A$6000,"CS",Registros!$B$2:$B$6000,$A2165)&gt;0,1,0)</f>
        <v/>
      </c>
      <c r="J2165">
        <f>IF($I2165=1,SUMIFS(Registros!$I$2:$I$6000,Registros!$A$2:$A$6000,"CS",Registros!$B$2:$B$6000,$A2165),0)</f>
        <v/>
      </c>
      <c r="K2165">
        <f>IF(COUNTIFS(Winback!$K$2:$K$300,$D2165)&gt;0,1,0)</f>
        <v/>
      </c>
      <c r="L2165">
        <f>IF(AND($K2165=1,LEFT($A2165,3)="WB-"),SUMIFS(Winback!$D$2:$D$300,Winback!$K$2:$K$300,$D2165),0)</f>
        <v/>
      </c>
      <c r="M2165">
        <f>IF(OR($E2165=1,$G2165=1,SUMIFS(Registros!$J$2:$J$6000,Registros!$B$2:$B$6000,$A2165)&gt;0),1,0)</f>
        <v/>
      </c>
      <c r="N2165">
        <f>IF($J2165&gt;0,1,IF(COUNTIFS(Registros!$A$2:$A$6000,"CS",Registros!$B$2:$B$6000,$A2165,Registros!$K$2:$K$6000,"&lt;&gt;")&gt;0,1,0))</f>
        <v/>
      </c>
      <c r="O2165">
        <f>IF(AND($K2165=1,$E2165=0,$G2165=0,$I2165=0),"WINBACK",IF(AND($M2165=1,$N2165&gt;0),"CONVERGENTE",IF($M2165=1,"SOLO MÓVIL",IF($N2165&gt;0,"SOLO FIJO / INTERNET","SIN SERVICIOS"))))</f>
        <v/>
      </c>
      <c r="P2165">
        <f>IF($O2165="WINBACK","Recuperar (winback)",IF($O2165="CONVERGENTE","Upgrade / más líneas",IF($O2165="SOLO MÓVIL","Ofrecer fijo + internet (FLBBTV)",IF($O2165="SOLO FIJO / INTERNET","Ofrecer línea móvil Nextphone","Oferta completa (móvil + fijo + internet)"))))</f>
        <v/>
      </c>
      <c r="Q2165">
        <f>$F2165+$H2165+$L2165</f>
        <v/>
      </c>
      <c r="R2165">
        <f>IFERROR(VLOOKUP($A2165,Registros!$B$2:$G$6000,6,0),IFERROR(VLOOKUP($D2165,Winback!$B$2:$C$300,2,0),""))</f>
        <v/>
      </c>
      <c r="S2165">
        <f>IF($E2165=1,"NP","")&amp;IF($G2165=1,"+MOV","")&amp;IF($I2165=1,"+CS","")&amp;IF($K2165=1,"+WB","")</f>
        <v/>
      </c>
      <c r="T2165">
        <f>$E2165+$G2165+$I2165+$K2165</f>
        <v/>
      </c>
    </row>
    <row r="2166">
      <c r="A2166" t="inlineStr">
        <is>
          <t>312237480000</t>
        </is>
      </c>
      <c r="B2166" t="inlineStr">
        <is>
          <t>31223748</t>
        </is>
      </c>
      <c r="C2166" t="inlineStr">
        <is>
          <t>LAURA MERCEDES CACERES BONILLA</t>
        </is>
      </c>
      <c r="D2166" t="inlineStr">
        <is>
          <t>LAURAMERCEDESCACERESBONILLA</t>
        </is>
      </c>
      <c r="E2166">
        <f>IF(COUNTIFS(Registros!$A$2:$A$6000,"NP",Registros!$B$2:$B$6000,$A2166)&gt;0,1,0)</f>
        <v/>
      </c>
      <c r="F2166">
        <f>IF($E2166=1,SUMIFS(Registros!$F$2:$F$6000,Registros!$A$2:$A$6000,"NP",Registros!$B$2:$B$6000,$A2166),0)</f>
        <v/>
      </c>
      <c r="G2166">
        <f>IF(COUNTIFS(Registros!$A$2:$A$6000,"MOV",Registros!$B$2:$B$6000,$A2166)&gt;0,1,0)</f>
        <v/>
      </c>
      <c r="H2166">
        <f>IF($G2166=1,SUMIFS(Registros!$F$2:$F$6000,Registros!$A$2:$A$6000,"MOV",Registros!$B$2:$B$6000,$A2166),0)</f>
        <v/>
      </c>
      <c r="I2166">
        <f>IF(COUNTIFS(Registros!$A$2:$A$6000,"CS",Registros!$B$2:$B$6000,$A2166)&gt;0,1,0)</f>
        <v/>
      </c>
      <c r="J2166">
        <f>IF($I2166=1,SUMIFS(Registros!$I$2:$I$6000,Registros!$A$2:$A$6000,"CS",Registros!$B$2:$B$6000,$A2166),0)</f>
        <v/>
      </c>
      <c r="K2166">
        <f>IF(COUNTIFS(Winback!$K$2:$K$300,$D2166)&gt;0,1,0)</f>
        <v/>
      </c>
      <c r="L2166">
        <f>IF(AND($K2166=1,LEFT($A2166,3)="WB-"),SUMIFS(Winback!$D$2:$D$300,Winback!$K$2:$K$300,$D2166),0)</f>
        <v/>
      </c>
      <c r="M2166">
        <f>IF(OR($E2166=1,$G2166=1,SUMIFS(Registros!$J$2:$J$6000,Registros!$B$2:$B$6000,$A2166)&gt;0),1,0)</f>
        <v/>
      </c>
      <c r="N2166">
        <f>IF($J2166&gt;0,1,IF(COUNTIFS(Registros!$A$2:$A$6000,"CS",Registros!$B$2:$B$6000,$A2166,Registros!$K$2:$K$6000,"&lt;&gt;")&gt;0,1,0))</f>
        <v/>
      </c>
      <c r="O2166">
        <f>IF(AND($K2166=1,$E2166=0,$G2166=0,$I2166=0),"WINBACK",IF(AND($M2166=1,$N2166&gt;0),"CONVERGENTE",IF($M2166=1,"SOLO MÓVIL",IF($N2166&gt;0,"SOLO FIJO / INTERNET","SIN SERVICIOS"))))</f>
        <v/>
      </c>
      <c r="P2166">
        <f>IF($O2166="WINBACK","Recuperar (winback)",IF($O2166="CONVERGENTE","Upgrade / más líneas",IF($O2166="SOLO MÓVIL","Ofrecer fijo + internet (FLBBTV)",IF($O2166="SOLO FIJO / INTERNET","Ofrecer línea móvil Nextphone","Oferta completa (móvil + fijo + internet)"))))</f>
        <v/>
      </c>
      <c r="Q2166">
        <f>$F2166+$H2166+$L2166</f>
        <v/>
      </c>
      <c r="R2166">
        <f>IFERROR(VLOOKUP($A2166,Registros!$B$2:$G$6000,6,0),IFERROR(VLOOKUP($D2166,Winback!$B$2:$C$300,2,0),""))</f>
        <v/>
      </c>
      <c r="S2166">
        <f>IF($E2166=1,"NP","")&amp;IF($G2166=1,"+MOV","")&amp;IF($I2166=1,"+CS","")&amp;IF($K2166=1,"+WB","")</f>
        <v/>
      </c>
      <c r="T2166">
        <f>$E2166+$G2166+$I2166+$K2166</f>
        <v/>
      </c>
    </row>
    <row r="2167">
      <c r="A2167" t="inlineStr">
        <is>
          <t>358107310000</t>
        </is>
      </c>
      <c r="B2167" t="inlineStr">
        <is>
          <t>35810731</t>
        </is>
      </c>
      <c r="C2167" t="inlineStr">
        <is>
          <t>IRIS YANETH JIMENEZ JURADO DE MUÑOZ</t>
        </is>
      </c>
      <c r="D2167" t="inlineStr">
        <is>
          <t>IRISYANETHJIMENEZJURADODEMUNOZ</t>
        </is>
      </c>
      <c r="E2167">
        <f>IF(COUNTIFS(Registros!$A$2:$A$6000,"NP",Registros!$B$2:$B$6000,$A2167)&gt;0,1,0)</f>
        <v/>
      </c>
      <c r="F2167">
        <f>IF($E2167=1,SUMIFS(Registros!$F$2:$F$6000,Registros!$A$2:$A$6000,"NP",Registros!$B$2:$B$6000,$A2167),0)</f>
        <v/>
      </c>
      <c r="G2167">
        <f>IF(COUNTIFS(Registros!$A$2:$A$6000,"MOV",Registros!$B$2:$B$6000,$A2167)&gt;0,1,0)</f>
        <v/>
      </c>
      <c r="H2167">
        <f>IF($G2167=1,SUMIFS(Registros!$F$2:$F$6000,Registros!$A$2:$A$6000,"MOV",Registros!$B$2:$B$6000,$A2167),0)</f>
        <v/>
      </c>
      <c r="I2167">
        <f>IF(COUNTIFS(Registros!$A$2:$A$6000,"CS",Registros!$B$2:$B$6000,$A2167)&gt;0,1,0)</f>
        <v/>
      </c>
      <c r="J2167">
        <f>IF($I2167=1,SUMIFS(Registros!$I$2:$I$6000,Registros!$A$2:$A$6000,"CS",Registros!$B$2:$B$6000,$A2167),0)</f>
        <v/>
      </c>
      <c r="K2167">
        <f>IF(COUNTIFS(Winback!$K$2:$K$300,$D2167)&gt;0,1,0)</f>
        <v/>
      </c>
      <c r="L2167">
        <f>IF(AND($K2167=1,LEFT($A2167,3)="WB-"),SUMIFS(Winback!$D$2:$D$300,Winback!$K$2:$K$300,$D2167),0)</f>
        <v/>
      </c>
      <c r="M2167">
        <f>IF(OR($E2167=1,$G2167=1,SUMIFS(Registros!$J$2:$J$6000,Registros!$B$2:$B$6000,$A2167)&gt;0),1,0)</f>
        <v/>
      </c>
      <c r="N2167">
        <f>IF($J2167&gt;0,1,IF(COUNTIFS(Registros!$A$2:$A$6000,"CS",Registros!$B$2:$B$6000,$A2167,Registros!$K$2:$K$6000,"&lt;&gt;")&gt;0,1,0))</f>
        <v/>
      </c>
      <c r="O2167">
        <f>IF(AND($K2167=1,$E2167=0,$G2167=0,$I2167=0),"WINBACK",IF(AND($M2167=1,$N2167&gt;0),"CONVERGENTE",IF($M2167=1,"SOLO MÓVIL",IF($N2167&gt;0,"SOLO FIJO / INTERNET","SIN SERVICIOS"))))</f>
        <v/>
      </c>
      <c r="P2167">
        <f>IF($O2167="WINBACK","Recuperar (winback)",IF($O2167="CONVERGENTE","Upgrade / más líneas",IF($O2167="SOLO MÓVIL","Ofrecer fijo + internet (FLBBTV)",IF($O2167="SOLO FIJO / INTERNET","Ofrecer línea móvil Nextphone","Oferta completa (móvil + fijo + internet)"))))</f>
        <v/>
      </c>
      <c r="Q2167">
        <f>$F2167+$H2167+$L2167</f>
        <v/>
      </c>
      <c r="R2167">
        <f>IFERROR(VLOOKUP($A2167,Registros!$B$2:$G$6000,6,0),IFERROR(VLOOKUP($D2167,Winback!$B$2:$C$300,2,0),""))</f>
        <v/>
      </c>
      <c r="S2167">
        <f>IF($E2167=1,"NP","")&amp;IF($G2167=1,"+MOV","")&amp;IF($I2167=1,"+CS","")&amp;IF($K2167=1,"+WB","")</f>
        <v/>
      </c>
      <c r="T2167">
        <f>$E2167+$G2167+$I2167+$K2167</f>
        <v/>
      </c>
    </row>
    <row r="2168">
      <c r="A2168" t="inlineStr">
        <is>
          <t>359348740000</t>
        </is>
      </c>
      <c r="B2168" t="inlineStr">
        <is>
          <t>35934874</t>
        </is>
      </c>
      <c r="C2168" t="inlineStr">
        <is>
          <t>EVA MARQUINEZ</t>
        </is>
      </c>
      <c r="D2168" t="inlineStr">
        <is>
          <t>EVAMARQUINEZ</t>
        </is>
      </c>
      <c r="E2168">
        <f>IF(COUNTIFS(Registros!$A$2:$A$6000,"NP",Registros!$B$2:$B$6000,$A2168)&gt;0,1,0)</f>
        <v/>
      </c>
      <c r="F2168">
        <f>IF($E2168=1,SUMIFS(Registros!$F$2:$F$6000,Registros!$A$2:$A$6000,"NP",Registros!$B$2:$B$6000,$A2168),0)</f>
        <v/>
      </c>
      <c r="G2168">
        <f>IF(COUNTIFS(Registros!$A$2:$A$6000,"MOV",Registros!$B$2:$B$6000,$A2168)&gt;0,1,0)</f>
        <v/>
      </c>
      <c r="H2168">
        <f>IF($G2168=1,SUMIFS(Registros!$F$2:$F$6000,Registros!$A$2:$A$6000,"MOV",Registros!$B$2:$B$6000,$A2168),0)</f>
        <v/>
      </c>
      <c r="I2168">
        <f>IF(COUNTIFS(Registros!$A$2:$A$6000,"CS",Registros!$B$2:$B$6000,$A2168)&gt;0,1,0)</f>
        <v/>
      </c>
      <c r="J2168">
        <f>IF($I2168=1,SUMIFS(Registros!$I$2:$I$6000,Registros!$A$2:$A$6000,"CS",Registros!$B$2:$B$6000,$A2168),0)</f>
        <v/>
      </c>
      <c r="K2168">
        <f>IF(COUNTIFS(Winback!$K$2:$K$300,$D2168)&gt;0,1,0)</f>
        <v/>
      </c>
      <c r="L2168">
        <f>IF(AND($K2168=1,LEFT($A2168,3)="WB-"),SUMIFS(Winback!$D$2:$D$300,Winback!$K$2:$K$300,$D2168),0)</f>
        <v/>
      </c>
      <c r="M2168">
        <f>IF(OR($E2168=1,$G2168=1,SUMIFS(Registros!$J$2:$J$6000,Registros!$B$2:$B$6000,$A2168)&gt;0),1,0)</f>
        <v/>
      </c>
      <c r="N2168">
        <f>IF($J2168&gt;0,1,IF(COUNTIFS(Registros!$A$2:$A$6000,"CS",Registros!$B$2:$B$6000,$A2168,Registros!$K$2:$K$6000,"&lt;&gt;")&gt;0,1,0))</f>
        <v/>
      </c>
      <c r="O2168">
        <f>IF(AND($K2168=1,$E2168=0,$G2168=0,$I2168=0),"WINBACK",IF(AND($M2168=1,$N2168&gt;0),"CONVERGENTE",IF($M2168=1,"SOLO MÓVIL",IF($N2168&gt;0,"SOLO FIJO / INTERNET","SIN SERVICIOS"))))</f>
        <v/>
      </c>
      <c r="P2168">
        <f>IF($O2168="WINBACK","Recuperar (winback)",IF($O2168="CONVERGENTE","Upgrade / más líneas",IF($O2168="SOLO MÓVIL","Ofrecer fijo + internet (FLBBTV)",IF($O2168="SOLO FIJO / INTERNET","Ofrecer línea móvil Nextphone","Oferta completa (móvil + fijo + internet)"))))</f>
        <v/>
      </c>
      <c r="Q2168">
        <f>$F2168+$H2168+$L2168</f>
        <v/>
      </c>
      <c r="R2168">
        <f>IFERROR(VLOOKUP($A2168,Registros!$B$2:$G$6000,6,0),IFERROR(VLOOKUP($D2168,Winback!$B$2:$C$300,2,0),""))</f>
        <v/>
      </c>
      <c r="S2168">
        <f>IF($E2168=1,"NP","")&amp;IF($G2168=1,"+MOV","")&amp;IF($I2168=1,"+CS","")&amp;IF($K2168=1,"+WB","")</f>
        <v/>
      </c>
      <c r="T2168">
        <f>$E2168+$G2168+$I2168+$K2168</f>
        <v/>
      </c>
    </row>
    <row r="2169">
      <c r="A2169" t="inlineStr">
        <is>
          <t>354330910000</t>
        </is>
      </c>
      <c r="B2169" t="inlineStr">
        <is>
          <t>35433091</t>
        </is>
      </c>
      <c r="C2169" t="inlineStr">
        <is>
          <t>JOSE LUIS ESQUIVEL RIVERA</t>
        </is>
      </c>
      <c r="D2169" t="inlineStr">
        <is>
          <t>JOSELUISESQUIVELRIVERA</t>
        </is>
      </c>
      <c r="E2169">
        <f>IF(COUNTIFS(Registros!$A$2:$A$6000,"NP",Registros!$B$2:$B$6000,$A2169)&gt;0,1,0)</f>
        <v/>
      </c>
      <c r="F2169">
        <f>IF($E2169=1,SUMIFS(Registros!$F$2:$F$6000,Registros!$A$2:$A$6000,"NP",Registros!$B$2:$B$6000,$A2169),0)</f>
        <v/>
      </c>
      <c r="G2169">
        <f>IF(COUNTIFS(Registros!$A$2:$A$6000,"MOV",Registros!$B$2:$B$6000,$A2169)&gt;0,1,0)</f>
        <v/>
      </c>
      <c r="H2169">
        <f>IF($G2169=1,SUMIFS(Registros!$F$2:$F$6000,Registros!$A$2:$A$6000,"MOV",Registros!$B$2:$B$6000,$A2169),0)</f>
        <v/>
      </c>
      <c r="I2169">
        <f>IF(COUNTIFS(Registros!$A$2:$A$6000,"CS",Registros!$B$2:$B$6000,$A2169)&gt;0,1,0)</f>
        <v/>
      </c>
      <c r="J2169">
        <f>IF($I2169=1,SUMIFS(Registros!$I$2:$I$6000,Registros!$A$2:$A$6000,"CS",Registros!$B$2:$B$6000,$A2169),0)</f>
        <v/>
      </c>
      <c r="K2169">
        <f>IF(COUNTIFS(Winback!$K$2:$K$300,$D2169)&gt;0,1,0)</f>
        <v/>
      </c>
      <c r="L2169">
        <f>IF(AND($K2169=1,LEFT($A2169,3)="WB-"),SUMIFS(Winback!$D$2:$D$300,Winback!$K$2:$K$300,$D2169),0)</f>
        <v/>
      </c>
      <c r="M2169">
        <f>IF(OR($E2169=1,$G2169=1,SUMIFS(Registros!$J$2:$J$6000,Registros!$B$2:$B$6000,$A2169)&gt;0),1,0)</f>
        <v/>
      </c>
      <c r="N2169">
        <f>IF($J2169&gt;0,1,IF(COUNTIFS(Registros!$A$2:$A$6000,"CS",Registros!$B$2:$B$6000,$A2169,Registros!$K$2:$K$6000,"&lt;&gt;")&gt;0,1,0))</f>
        <v/>
      </c>
      <c r="O2169">
        <f>IF(AND($K2169=1,$E2169=0,$G2169=0,$I2169=0),"WINBACK",IF(AND($M2169=1,$N2169&gt;0),"CONVERGENTE",IF($M2169=1,"SOLO MÓVIL",IF($N2169&gt;0,"SOLO FIJO / INTERNET","SIN SERVICIOS"))))</f>
        <v/>
      </c>
      <c r="P2169">
        <f>IF($O2169="WINBACK","Recuperar (winback)",IF($O2169="CONVERGENTE","Upgrade / más líneas",IF($O2169="SOLO MÓVIL","Ofrecer fijo + internet (FLBBTV)",IF($O2169="SOLO FIJO / INTERNET","Ofrecer línea móvil Nextphone","Oferta completa (móvil + fijo + internet)"))))</f>
        <v/>
      </c>
      <c r="Q2169">
        <f>$F2169+$H2169+$L2169</f>
        <v/>
      </c>
      <c r="R2169">
        <f>IFERROR(VLOOKUP($A2169,Registros!$B$2:$G$6000,6,0),IFERROR(VLOOKUP($D2169,Winback!$B$2:$C$300,2,0),""))</f>
        <v/>
      </c>
      <c r="S2169">
        <f>IF($E2169=1,"NP","")&amp;IF($G2169=1,"+MOV","")&amp;IF($I2169=1,"+CS","")&amp;IF($K2169=1,"+WB","")</f>
        <v/>
      </c>
      <c r="T2169">
        <f>$E2169+$G2169+$I2169+$K2169</f>
        <v/>
      </c>
    </row>
    <row r="2170">
      <c r="A2170" t="inlineStr">
        <is>
          <t>357164590000</t>
        </is>
      </c>
      <c r="B2170" t="inlineStr">
        <is>
          <t>35716459</t>
        </is>
      </c>
      <c r="C2170" t="inlineStr">
        <is>
          <t>ALVACHEN</t>
        </is>
      </c>
      <c r="D2170" t="inlineStr">
        <is>
          <t>ALVACHEN</t>
        </is>
      </c>
      <c r="E2170">
        <f>IF(COUNTIFS(Registros!$A$2:$A$6000,"NP",Registros!$B$2:$B$6000,$A2170)&gt;0,1,0)</f>
        <v/>
      </c>
      <c r="F2170">
        <f>IF($E2170=1,SUMIFS(Registros!$F$2:$F$6000,Registros!$A$2:$A$6000,"NP",Registros!$B$2:$B$6000,$A2170),0)</f>
        <v/>
      </c>
      <c r="G2170">
        <f>IF(COUNTIFS(Registros!$A$2:$A$6000,"MOV",Registros!$B$2:$B$6000,$A2170)&gt;0,1,0)</f>
        <v/>
      </c>
      <c r="H2170">
        <f>IF($G2170=1,SUMIFS(Registros!$F$2:$F$6000,Registros!$A$2:$A$6000,"MOV",Registros!$B$2:$B$6000,$A2170),0)</f>
        <v/>
      </c>
      <c r="I2170">
        <f>IF(COUNTIFS(Registros!$A$2:$A$6000,"CS",Registros!$B$2:$B$6000,$A2170)&gt;0,1,0)</f>
        <v/>
      </c>
      <c r="J2170">
        <f>IF($I2170=1,SUMIFS(Registros!$I$2:$I$6000,Registros!$A$2:$A$6000,"CS",Registros!$B$2:$B$6000,$A2170),0)</f>
        <v/>
      </c>
      <c r="K2170">
        <f>IF(COUNTIFS(Winback!$K$2:$K$300,$D2170)&gt;0,1,0)</f>
        <v/>
      </c>
      <c r="L2170">
        <f>IF(AND($K2170=1,LEFT($A2170,3)="WB-"),SUMIFS(Winback!$D$2:$D$300,Winback!$K$2:$K$300,$D2170),0)</f>
        <v/>
      </c>
      <c r="M2170">
        <f>IF(OR($E2170=1,$G2170=1,SUMIFS(Registros!$J$2:$J$6000,Registros!$B$2:$B$6000,$A2170)&gt;0),1,0)</f>
        <v/>
      </c>
      <c r="N2170">
        <f>IF($J2170&gt;0,1,IF(COUNTIFS(Registros!$A$2:$A$6000,"CS",Registros!$B$2:$B$6000,$A2170,Registros!$K$2:$K$6000,"&lt;&gt;")&gt;0,1,0))</f>
        <v/>
      </c>
      <c r="O2170">
        <f>IF(AND($K2170=1,$E2170=0,$G2170=0,$I2170=0),"WINBACK",IF(AND($M2170=1,$N2170&gt;0),"CONVERGENTE",IF($M2170=1,"SOLO MÓVIL",IF($N2170&gt;0,"SOLO FIJO / INTERNET","SIN SERVICIOS"))))</f>
        <v/>
      </c>
      <c r="P2170">
        <f>IF($O2170="WINBACK","Recuperar (winback)",IF($O2170="CONVERGENTE","Upgrade / más líneas",IF($O2170="SOLO MÓVIL","Ofrecer fijo + internet (FLBBTV)",IF($O2170="SOLO FIJO / INTERNET","Ofrecer línea móvil Nextphone","Oferta completa (móvil + fijo + internet)"))))</f>
        <v/>
      </c>
      <c r="Q2170">
        <f>$F2170+$H2170+$L2170</f>
        <v/>
      </c>
      <c r="R2170">
        <f>IFERROR(VLOOKUP($A2170,Registros!$B$2:$G$6000,6,0),IFERROR(VLOOKUP($D2170,Winback!$B$2:$C$300,2,0),""))</f>
        <v/>
      </c>
      <c r="S2170">
        <f>IF($E2170=1,"NP","")&amp;IF($G2170=1,"+MOV","")&amp;IF($I2170=1,"+CS","")&amp;IF($K2170=1,"+WB","")</f>
        <v/>
      </c>
      <c r="T2170">
        <f>$E2170+$G2170+$I2170+$K2170</f>
        <v/>
      </c>
    </row>
    <row r="2171">
      <c r="A2171" t="inlineStr">
        <is>
          <t>361032760000</t>
        </is>
      </c>
      <c r="B2171" t="inlineStr">
        <is>
          <t>36103276</t>
        </is>
      </c>
      <c r="C2171" t="inlineStr">
        <is>
          <t>LUCILA ANDRADE</t>
        </is>
      </c>
      <c r="D2171" t="inlineStr">
        <is>
          <t>LUCILAANDRADE</t>
        </is>
      </c>
      <c r="E2171">
        <f>IF(COUNTIFS(Registros!$A$2:$A$6000,"NP",Registros!$B$2:$B$6000,$A2171)&gt;0,1,0)</f>
        <v/>
      </c>
      <c r="F2171">
        <f>IF($E2171=1,SUMIFS(Registros!$F$2:$F$6000,Registros!$A$2:$A$6000,"NP",Registros!$B$2:$B$6000,$A2171),0)</f>
        <v/>
      </c>
      <c r="G2171">
        <f>IF(COUNTIFS(Registros!$A$2:$A$6000,"MOV",Registros!$B$2:$B$6000,$A2171)&gt;0,1,0)</f>
        <v/>
      </c>
      <c r="H2171">
        <f>IF($G2171=1,SUMIFS(Registros!$F$2:$F$6000,Registros!$A$2:$A$6000,"MOV",Registros!$B$2:$B$6000,$A2171),0)</f>
        <v/>
      </c>
      <c r="I2171">
        <f>IF(COUNTIFS(Registros!$A$2:$A$6000,"CS",Registros!$B$2:$B$6000,$A2171)&gt;0,1,0)</f>
        <v/>
      </c>
      <c r="J2171">
        <f>IF($I2171=1,SUMIFS(Registros!$I$2:$I$6000,Registros!$A$2:$A$6000,"CS",Registros!$B$2:$B$6000,$A2171),0)</f>
        <v/>
      </c>
      <c r="K2171">
        <f>IF(COUNTIFS(Winback!$K$2:$K$300,$D2171)&gt;0,1,0)</f>
        <v/>
      </c>
      <c r="L2171">
        <f>IF(AND($K2171=1,LEFT($A2171,3)="WB-"),SUMIFS(Winback!$D$2:$D$300,Winback!$K$2:$K$300,$D2171),0)</f>
        <v/>
      </c>
      <c r="M2171">
        <f>IF(OR($E2171=1,$G2171=1,SUMIFS(Registros!$J$2:$J$6000,Registros!$B$2:$B$6000,$A2171)&gt;0),1,0)</f>
        <v/>
      </c>
      <c r="N2171">
        <f>IF($J2171&gt;0,1,IF(COUNTIFS(Registros!$A$2:$A$6000,"CS",Registros!$B$2:$B$6000,$A2171,Registros!$K$2:$K$6000,"&lt;&gt;")&gt;0,1,0))</f>
        <v/>
      </c>
      <c r="O2171">
        <f>IF(AND($K2171=1,$E2171=0,$G2171=0,$I2171=0),"WINBACK",IF(AND($M2171=1,$N2171&gt;0),"CONVERGENTE",IF($M2171=1,"SOLO MÓVIL",IF($N2171&gt;0,"SOLO FIJO / INTERNET","SIN SERVICIOS"))))</f>
        <v/>
      </c>
      <c r="P2171">
        <f>IF($O2171="WINBACK","Recuperar (winback)",IF($O2171="CONVERGENTE","Upgrade / más líneas",IF($O2171="SOLO MÓVIL","Ofrecer fijo + internet (FLBBTV)",IF($O2171="SOLO FIJO / INTERNET","Ofrecer línea móvil Nextphone","Oferta completa (móvil + fijo + internet)"))))</f>
        <v/>
      </c>
      <c r="Q2171">
        <f>$F2171+$H2171+$L2171</f>
        <v/>
      </c>
      <c r="R2171">
        <f>IFERROR(VLOOKUP($A2171,Registros!$B$2:$G$6000,6,0),IFERROR(VLOOKUP($D2171,Winback!$B$2:$C$300,2,0),""))</f>
        <v/>
      </c>
      <c r="S2171">
        <f>IF($E2171=1,"NP","")&amp;IF($G2171=1,"+MOV","")&amp;IF($I2171=1,"+CS","")&amp;IF($K2171=1,"+WB","")</f>
        <v/>
      </c>
      <c r="T2171">
        <f>$E2171+$G2171+$I2171+$K2171</f>
        <v/>
      </c>
    </row>
    <row r="2172">
      <c r="A2172" t="inlineStr">
        <is>
          <t>367032760000</t>
        </is>
      </c>
      <c r="B2172" t="inlineStr">
        <is>
          <t>36703276</t>
        </is>
      </c>
      <c r="C2172" t="inlineStr">
        <is>
          <t>LUCILA ANDRADE</t>
        </is>
      </c>
      <c r="D2172" t="inlineStr">
        <is>
          <t>LUCILAANDRADE</t>
        </is>
      </c>
      <c r="E2172">
        <f>IF(COUNTIFS(Registros!$A$2:$A$6000,"NP",Registros!$B$2:$B$6000,$A2172)&gt;0,1,0)</f>
        <v/>
      </c>
      <c r="F2172">
        <f>IF($E2172=1,SUMIFS(Registros!$F$2:$F$6000,Registros!$A$2:$A$6000,"NP",Registros!$B$2:$B$6000,$A2172),0)</f>
        <v/>
      </c>
      <c r="G2172">
        <f>IF(COUNTIFS(Registros!$A$2:$A$6000,"MOV",Registros!$B$2:$B$6000,$A2172)&gt;0,1,0)</f>
        <v/>
      </c>
      <c r="H2172">
        <f>IF($G2172=1,SUMIFS(Registros!$F$2:$F$6000,Registros!$A$2:$A$6000,"MOV",Registros!$B$2:$B$6000,$A2172),0)</f>
        <v/>
      </c>
      <c r="I2172">
        <f>IF(COUNTIFS(Registros!$A$2:$A$6000,"CS",Registros!$B$2:$B$6000,$A2172)&gt;0,1,0)</f>
        <v/>
      </c>
      <c r="J2172">
        <f>IF($I2172=1,SUMIFS(Registros!$I$2:$I$6000,Registros!$A$2:$A$6000,"CS",Registros!$B$2:$B$6000,$A2172),0)</f>
        <v/>
      </c>
      <c r="K2172">
        <f>IF(COUNTIFS(Winback!$K$2:$K$300,$D2172)&gt;0,1,0)</f>
        <v/>
      </c>
      <c r="L2172">
        <f>IF(AND($K2172=1,LEFT($A2172,3)="WB-"),SUMIFS(Winback!$D$2:$D$300,Winback!$K$2:$K$300,$D2172),0)</f>
        <v/>
      </c>
      <c r="M2172">
        <f>IF(OR($E2172=1,$G2172=1,SUMIFS(Registros!$J$2:$J$6000,Registros!$B$2:$B$6000,$A2172)&gt;0),1,0)</f>
        <v/>
      </c>
      <c r="N2172">
        <f>IF($J2172&gt;0,1,IF(COUNTIFS(Registros!$A$2:$A$6000,"CS",Registros!$B$2:$B$6000,$A2172,Registros!$K$2:$K$6000,"&lt;&gt;")&gt;0,1,0))</f>
        <v/>
      </c>
      <c r="O2172">
        <f>IF(AND($K2172=1,$E2172=0,$G2172=0,$I2172=0),"WINBACK",IF(AND($M2172=1,$N2172&gt;0),"CONVERGENTE",IF($M2172=1,"SOLO MÓVIL",IF($N2172&gt;0,"SOLO FIJO / INTERNET","SIN SERVICIOS"))))</f>
        <v/>
      </c>
      <c r="P2172">
        <f>IF($O2172="WINBACK","Recuperar (winback)",IF($O2172="CONVERGENTE","Upgrade / más líneas",IF($O2172="SOLO MÓVIL","Ofrecer fijo + internet (FLBBTV)",IF($O2172="SOLO FIJO / INTERNET","Ofrecer línea móvil Nextphone","Oferta completa (móvil + fijo + internet)"))))</f>
        <v/>
      </c>
      <c r="Q2172">
        <f>$F2172+$H2172+$L2172</f>
        <v/>
      </c>
      <c r="R2172">
        <f>IFERROR(VLOOKUP($A2172,Registros!$B$2:$G$6000,6,0),IFERROR(VLOOKUP($D2172,Winback!$B$2:$C$300,2,0),""))</f>
        <v/>
      </c>
      <c r="S2172">
        <f>IF($E2172=1,"NP","")&amp;IF($G2172=1,"+MOV","")&amp;IF($I2172=1,"+CS","")&amp;IF($K2172=1,"+WB","")</f>
        <v/>
      </c>
      <c r="T2172">
        <f>$E2172+$G2172+$I2172+$K2172</f>
        <v/>
      </c>
    </row>
    <row r="2173">
      <c r="A2173" t="inlineStr">
        <is>
          <t>362031520000</t>
        </is>
      </c>
      <c r="B2173" t="inlineStr">
        <is>
          <t>36203152</t>
        </is>
      </c>
      <c r="C2173" t="inlineStr">
        <is>
          <t>INSTALACIONES Y</t>
        </is>
      </c>
      <c r="D2173" t="inlineStr">
        <is>
          <t>INSTALACIONESY</t>
        </is>
      </c>
      <c r="E2173">
        <f>IF(COUNTIFS(Registros!$A$2:$A$6000,"NP",Registros!$B$2:$B$6000,$A2173)&gt;0,1,0)</f>
        <v/>
      </c>
      <c r="F2173">
        <f>IF($E2173=1,SUMIFS(Registros!$F$2:$F$6000,Registros!$A$2:$A$6000,"NP",Registros!$B$2:$B$6000,$A2173),0)</f>
        <v/>
      </c>
      <c r="G2173">
        <f>IF(COUNTIFS(Registros!$A$2:$A$6000,"MOV",Registros!$B$2:$B$6000,$A2173)&gt;0,1,0)</f>
        <v/>
      </c>
      <c r="H2173">
        <f>IF($G2173=1,SUMIFS(Registros!$F$2:$F$6000,Registros!$A$2:$A$6000,"MOV",Registros!$B$2:$B$6000,$A2173),0)</f>
        <v/>
      </c>
      <c r="I2173">
        <f>IF(COUNTIFS(Registros!$A$2:$A$6000,"CS",Registros!$B$2:$B$6000,$A2173)&gt;0,1,0)</f>
        <v/>
      </c>
      <c r="J2173">
        <f>IF($I2173=1,SUMIFS(Registros!$I$2:$I$6000,Registros!$A$2:$A$6000,"CS",Registros!$B$2:$B$6000,$A2173),0)</f>
        <v/>
      </c>
      <c r="K2173">
        <f>IF(COUNTIFS(Winback!$K$2:$K$300,$D2173)&gt;0,1,0)</f>
        <v/>
      </c>
      <c r="L2173">
        <f>IF(AND($K2173=1,LEFT($A2173,3)="WB-"),SUMIFS(Winback!$D$2:$D$300,Winback!$K$2:$K$300,$D2173),0)</f>
        <v/>
      </c>
      <c r="M2173">
        <f>IF(OR($E2173=1,$G2173=1,SUMIFS(Registros!$J$2:$J$6000,Registros!$B$2:$B$6000,$A2173)&gt;0),1,0)</f>
        <v/>
      </c>
      <c r="N2173">
        <f>IF($J2173&gt;0,1,IF(COUNTIFS(Registros!$A$2:$A$6000,"CS",Registros!$B$2:$B$6000,$A2173,Registros!$K$2:$K$6000,"&lt;&gt;")&gt;0,1,0))</f>
        <v/>
      </c>
      <c r="O2173">
        <f>IF(AND($K2173=1,$E2173=0,$G2173=0,$I2173=0),"WINBACK",IF(AND($M2173=1,$N2173&gt;0),"CONVERGENTE",IF($M2173=1,"SOLO MÓVIL",IF($N2173&gt;0,"SOLO FIJO / INTERNET","SIN SERVICIOS"))))</f>
        <v/>
      </c>
      <c r="P2173">
        <f>IF($O2173="WINBACK","Recuperar (winback)",IF($O2173="CONVERGENTE","Upgrade / más líneas",IF($O2173="SOLO MÓVIL","Ofrecer fijo + internet (FLBBTV)",IF($O2173="SOLO FIJO / INTERNET","Ofrecer línea móvil Nextphone","Oferta completa (móvil + fijo + internet)"))))</f>
        <v/>
      </c>
      <c r="Q2173">
        <f>$F2173+$H2173+$L2173</f>
        <v/>
      </c>
      <c r="R2173">
        <f>IFERROR(VLOOKUP($A2173,Registros!$B$2:$G$6000,6,0),IFERROR(VLOOKUP($D2173,Winback!$B$2:$C$300,2,0),""))</f>
        <v/>
      </c>
      <c r="S2173">
        <f>IF($E2173=1,"NP","")&amp;IF($G2173=1,"+MOV","")&amp;IF($I2173=1,"+CS","")&amp;IF($K2173=1,"+WB","")</f>
        <v/>
      </c>
      <c r="T2173">
        <f>$E2173+$G2173+$I2173+$K2173</f>
        <v/>
      </c>
    </row>
    <row r="2174">
      <c r="A2174" t="inlineStr">
        <is>
          <t>356382490000</t>
        </is>
      </c>
      <c r="B2174" t="inlineStr">
        <is>
          <t>35638249</t>
        </is>
      </c>
      <c r="C2174" t="inlineStr">
        <is>
          <t>CARLOS RIVERA</t>
        </is>
      </c>
      <c r="D2174" t="inlineStr">
        <is>
          <t>CARLOSRIVERA</t>
        </is>
      </c>
      <c r="E2174">
        <f>IF(COUNTIFS(Registros!$A$2:$A$6000,"NP",Registros!$B$2:$B$6000,$A2174)&gt;0,1,0)</f>
        <v/>
      </c>
      <c r="F2174">
        <f>IF($E2174=1,SUMIFS(Registros!$F$2:$F$6000,Registros!$A$2:$A$6000,"NP",Registros!$B$2:$B$6000,$A2174),0)</f>
        <v/>
      </c>
      <c r="G2174">
        <f>IF(COUNTIFS(Registros!$A$2:$A$6000,"MOV",Registros!$B$2:$B$6000,$A2174)&gt;0,1,0)</f>
        <v/>
      </c>
      <c r="H2174">
        <f>IF($G2174=1,SUMIFS(Registros!$F$2:$F$6000,Registros!$A$2:$A$6000,"MOV",Registros!$B$2:$B$6000,$A2174),0)</f>
        <v/>
      </c>
      <c r="I2174">
        <f>IF(COUNTIFS(Registros!$A$2:$A$6000,"CS",Registros!$B$2:$B$6000,$A2174)&gt;0,1,0)</f>
        <v/>
      </c>
      <c r="J2174">
        <f>IF($I2174=1,SUMIFS(Registros!$I$2:$I$6000,Registros!$A$2:$A$6000,"CS",Registros!$B$2:$B$6000,$A2174),0)</f>
        <v/>
      </c>
      <c r="K2174">
        <f>IF(COUNTIFS(Winback!$K$2:$K$300,$D2174)&gt;0,1,0)</f>
        <v/>
      </c>
      <c r="L2174">
        <f>IF(AND($K2174=1,LEFT($A2174,3)="WB-"),SUMIFS(Winback!$D$2:$D$300,Winback!$K$2:$K$300,$D2174),0)</f>
        <v/>
      </c>
      <c r="M2174">
        <f>IF(OR($E2174=1,$G2174=1,SUMIFS(Registros!$J$2:$J$6000,Registros!$B$2:$B$6000,$A2174)&gt;0),1,0)</f>
        <v/>
      </c>
      <c r="N2174">
        <f>IF($J2174&gt;0,1,IF(COUNTIFS(Registros!$A$2:$A$6000,"CS",Registros!$B$2:$B$6000,$A2174,Registros!$K$2:$K$6000,"&lt;&gt;")&gt;0,1,0))</f>
        <v/>
      </c>
      <c r="O2174">
        <f>IF(AND($K2174=1,$E2174=0,$G2174=0,$I2174=0),"WINBACK",IF(AND($M2174=1,$N2174&gt;0),"CONVERGENTE",IF($M2174=1,"SOLO MÓVIL",IF($N2174&gt;0,"SOLO FIJO / INTERNET","SIN SERVICIOS"))))</f>
        <v/>
      </c>
      <c r="P2174">
        <f>IF($O2174="WINBACK","Recuperar (winback)",IF($O2174="CONVERGENTE","Upgrade / más líneas",IF($O2174="SOLO MÓVIL","Ofrecer fijo + internet (FLBBTV)",IF($O2174="SOLO FIJO / INTERNET","Ofrecer línea móvil Nextphone","Oferta completa (móvil + fijo + internet)"))))</f>
        <v/>
      </c>
      <c r="Q2174">
        <f>$F2174+$H2174+$L2174</f>
        <v/>
      </c>
      <c r="R2174">
        <f>IFERROR(VLOOKUP($A2174,Registros!$B$2:$G$6000,6,0),IFERROR(VLOOKUP($D2174,Winback!$B$2:$C$300,2,0),""))</f>
        <v/>
      </c>
      <c r="S2174">
        <f>IF($E2174=1,"NP","")&amp;IF($G2174=1,"+MOV","")&amp;IF($I2174=1,"+CS","")&amp;IF($K2174=1,"+WB","")</f>
        <v/>
      </c>
      <c r="T2174">
        <f>$E2174+$G2174+$I2174+$K2174</f>
        <v/>
      </c>
    </row>
    <row r="2175">
      <c r="A2175" t="inlineStr">
        <is>
          <t>358318350000</t>
        </is>
      </c>
      <c r="B2175" t="inlineStr">
        <is>
          <t>35831835</t>
        </is>
      </c>
      <c r="C2175" t="inlineStr">
        <is>
          <t>JIMER EDWIN GONZALES SERRANO</t>
        </is>
      </c>
      <c r="D2175" t="inlineStr">
        <is>
          <t>JIMEREDWINGONZALESSERRANO</t>
        </is>
      </c>
      <c r="E2175">
        <f>IF(COUNTIFS(Registros!$A$2:$A$6000,"NP",Registros!$B$2:$B$6000,$A2175)&gt;0,1,0)</f>
        <v/>
      </c>
      <c r="F2175">
        <f>IF($E2175=1,SUMIFS(Registros!$F$2:$F$6000,Registros!$A$2:$A$6000,"NP",Registros!$B$2:$B$6000,$A2175),0)</f>
        <v/>
      </c>
      <c r="G2175">
        <f>IF(COUNTIFS(Registros!$A$2:$A$6000,"MOV",Registros!$B$2:$B$6000,$A2175)&gt;0,1,0)</f>
        <v/>
      </c>
      <c r="H2175">
        <f>IF($G2175=1,SUMIFS(Registros!$F$2:$F$6000,Registros!$A$2:$A$6000,"MOV",Registros!$B$2:$B$6000,$A2175),0)</f>
        <v/>
      </c>
      <c r="I2175">
        <f>IF(COUNTIFS(Registros!$A$2:$A$6000,"CS",Registros!$B$2:$B$6000,$A2175)&gt;0,1,0)</f>
        <v/>
      </c>
      <c r="J2175">
        <f>IF($I2175=1,SUMIFS(Registros!$I$2:$I$6000,Registros!$A$2:$A$6000,"CS",Registros!$B$2:$B$6000,$A2175),0)</f>
        <v/>
      </c>
      <c r="K2175">
        <f>IF(COUNTIFS(Winback!$K$2:$K$300,$D2175)&gt;0,1,0)</f>
        <v/>
      </c>
      <c r="L2175">
        <f>IF(AND($K2175=1,LEFT($A2175,3)="WB-"),SUMIFS(Winback!$D$2:$D$300,Winback!$K$2:$K$300,$D2175),0)</f>
        <v/>
      </c>
      <c r="M2175">
        <f>IF(OR($E2175=1,$G2175=1,SUMIFS(Registros!$J$2:$J$6000,Registros!$B$2:$B$6000,$A2175)&gt;0),1,0)</f>
        <v/>
      </c>
      <c r="N2175">
        <f>IF($J2175&gt;0,1,IF(COUNTIFS(Registros!$A$2:$A$6000,"CS",Registros!$B$2:$B$6000,$A2175,Registros!$K$2:$K$6000,"&lt;&gt;")&gt;0,1,0))</f>
        <v/>
      </c>
      <c r="O2175">
        <f>IF(AND($K2175=1,$E2175=0,$G2175=0,$I2175=0),"WINBACK",IF(AND($M2175=1,$N2175&gt;0),"CONVERGENTE",IF($M2175=1,"SOLO MÓVIL",IF($N2175&gt;0,"SOLO FIJO / INTERNET","SIN SERVICIOS"))))</f>
        <v/>
      </c>
      <c r="P2175">
        <f>IF($O2175="WINBACK","Recuperar (winback)",IF($O2175="CONVERGENTE","Upgrade / más líneas",IF($O2175="SOLO MÓVIL","Ofrecer fijo + internet (FLBBTV)",IF($O2175="SOLO FIJO / INTERNET","Ofrecer línea móvil Nextphone","Oferta completa (móvil + fijo + internet)"))))</f>
        <v/>
      </c>
      <c r="Q2175">
        <f>$F2175+$H2175+$L2175</f>
        <v/>
      </c>
      <c r="R2175">
        <f>IFERROR(VLOOKUP($A2175,Registros!$B$2:$G$6000,6,0),IFERROR(VLOOKUP($D2175,Winback!$B$2:$C$300,2,0),""))</f>
        <v/>
      </c>
      <c r="S2175">
        <f>IF($E2175=1,"NP","")&amp;IF($G2175=1,"+MOV","")&amp;IF($I2175=1,"+CS","")&amp;IF($K2175=1,"+WB","")</f>
        <v/>
      </c>
      <c r="T2175">
        <f>$E2175+$G2175+$I2175+$K2175</f>
        <v/>
      </c>
    </row>
    <row r="2176">
      <c r="A2176" t="inlineStr">
        <is>
          <t>356324840000</t>
        </is>
      </c>
      <c r="B2176" t="inlineStr">
        <is>
          <t>35632484</t>
        </is>
      </c>
      <c r="C2176" t="inlineStr">
        <is>
          <t>JIMER EDWIN GONZÁLEZ SERRANO</t>
        </is>
      </c>
      <c r="D2176" t="inlineStr">
        <is>
          <t>JIMEREDWINGONZALEZSERRANO</t>
        </is>
      </c>
      <c r="E2176">
        <f>IF(COUNTIFS(Registros!$A$2:$A$6000,"NP",Registros!$B$2:$B$6000,$A2176)&gt;0,1,0)</f>
        <v/>
      </c>
      <c r="F2176">
        <f>IF($E2176=1,SUMIFS(Registros!$F$2:$F$6000,Registros!$A$2:$A$6000,"NP",Registros!$B$2:$B$6000,$A2176),0)</f>
        <v/>
      </c>
      <c r="G2176">
        <f>IF(COUNTIFS(Registros!$A$2:$A$6000,"MOV",Registros!$B$2:$B$6000,$A2176)&gt;0,1,0)</f>
        <v/>
      </c>
      <c r="H2176">
        <f>IF($G2176=1,SUMIFS(Registros!$F$2:$F$6000,Registros!$A$2:$A$6000,"MOV",Registros!$B$2:$B$6000,$A2176),0)</f>
        <v/>
      </c>
      <c r="I2176">
        <f>IF(COUNTIFS(Registros!$A$2:$A$6000,"CS",Registros!$B$2:$B$6000,$A2176)&gt;0,1,0)</f>
        <v/>
      </c>
      <c r="J2176">
        <f>IF($I2176=1,SUMIFS(Registros!$I$2:$I$6000,Registros!$A$2:$A$6000,"CS",Registros!$B$2:$B$6000,$A2176),0)</f>
        <v/>
      </c>
      <c r="K2176">
        <f>IF(COUNTIFS(Winback!$K$2:$K$300,$D2176)&gt;0,1,0)</f>
        <v/>
      </c>
      <c r="L2176">
        <f>IF(AND($K2176=1,LEFT($A2176,3)="WB-"),SUMIFS(Winback!$D$2:$D$300,Winback!$K$2:$K$300,$D2176),0)</f>
        <v/>
      </c>
      <c r="M2176">
        <f>IF(OR($E2176=1,$G2176=1,SUMIFS(Registros!$J$2:$J$6000,Registros!$B$2:$B$6000,$A2176)&gt;0),1,0)</f>
        <v/>
      </c>
      <c r="N2176">
        <f>IF($J2176&gt;0,1,IF(COUNTIFS(Registros!$A$2:$A$6000,"CS",Registros!$B$2:$B$6000,$A2176,Registros!$K$2:$K$6000,"&lt;&gt;")&gt;0,1,0))</f>
        <v/>
      </c>
      <c r="O2176">
        <f>IF(AND($K2176=1,$E2176=0,$G2176=0,$I2176=0),"WINBACK",IF(AND($M2176=1,$N2176&gt;0),"CONVERGENTE",IF($M2176=1,"SOLO MÓVIL",IF($N2176&gt;0,"SOLO FIJO / INTERNET","SIN SERVICIOS"))))</f>
        <v/>
      </c>
      <c r="P2176">
        <f>IF($O2176="WINBACK","Recuperar (winback)",IF($O2176="CONVERGENTE","Upgrade / más líneas",IF($O2176="SOLO MÓVIL","Ofrecer fijo + internet (FLBBTV)",IF($O2176="SOLO FIJO / INTERNET","Ofrecer línea móvil Nextphone","Oferta completa (móvil + fijo + internet)"))))</f>
        <v/>
      </c>
      <c r="Q2176">
        <f>$F2176+$H2176+$L2176</f>
        <v/>
      </c>
      <c r="R2176">
        <f>IFERROR(VLOOKUP($A2176,Registros!$B$2:$G$6000,6,0),IFERROR(VLOOKUP($D2176,Winback!$B$2:$C$300,2,0),""))</f>
        <v/>
      </c>
      <c r="S2176">
        <f>IF($E2176=1,"NP","")&amp;IF($G2176=1,"+MOV","")&amp;IF($I2176=1,"+CS","")&amp;IF($K2176=1,"+WB","")</f>
        <v/>
      </c>
      <c r="T2176">
        <f>$E2176+$G2176+$I2176+$K2176</f>
        <v/>
      </c>
    </row>
    <row r="2177">
      <c r="A2177" t="inlineStr">
        <is>
          <t>348416940000</t>
        </is>
      </c>
      <c r="B2177" t="inlineStr">
        <is>
          <t>34841694</t>
        </is>
      </c>
      <c r="C2177" t="inlineStr">
        <is>
          <t>VELKYS ESPINOSA</t>
        </is>
      </c>
      <c r="D2177" t="inlineStr">
        <is>
          <t>VELKYSESPINOSA</t>
        </is>
      </c>
      <c r="E2177">
        <f>IF(COUNTIFS(Registros!$A$2:$A$6000,"NP",Registros!$B$2:$B$6000,$A2177)&gt;0,1,0)</f>
        <v/>
      </c>
      <c r="F2177">
        <f>IF($E2177=1,SUMIFS(Registros!$F$2:$F$6000,Registros!$A$2:$A$6000,"NP",Registros!$B$2:$B$6000,$A2177),0)</f>
        <v/>
      </c>
      <c r="G2177">
        <f>IF(COUNTIFS(Registros!$A$2:$A$6000,"MOV",Registros!$B$2:$B$6000,$A2177)&gt;0,1,0)</f>
        <v/>
      </c>
      <c r="H2177">
        <f>IF($G2177=1,SUMIFS(Registros!$F$2:$F$6000,Registros!$A$2:$A$6000,"MOV",Registros!$B$2:$B$6000,$A2177),0)</f>
        <v/>
      </c>
      <c r="I2177">
        <f>IF(COUNTIFS(Registros!$A$2:$A$6000,"CS",Registros!$B$2:$B$6000,$A2177)&gt;0,1,0)</f>
        <v/>
      </c>
      <c r="J2177">
        <f>IF($I2177=1,SUMIFS(Registros!$I$2:$I$6000,Registros!$A$2:$A$6000,"CS",Registros!$B$2:$B$6000,$A2177),0)</f>
        <v/>
      </c>
      <c r="K2177">
        <f>IF(COUNTIFS(Winback!$K$2:$K$300,$D2177)&gt;0,1,0)</f>
        <v/>
      </c>
      <c r="L2177">
        <f>IF(AND($K2177=1,LEFT($A2177,3)="WB-"),SUMIFS(Winback!$D$2:$D$300,Winback!$K$2:$K$300,$D2177),0)</f>
        <v/>
      </c>
      <c r="M2177">
        <f>IF(OR($E2177=1,$G2177=1,SUMIFS(Registros!$J$2:$J$6000,Registros!$B$2:$B$6000,$A2177)&gt;0),1,0)</f>
        <v/>
      </c>
      <c r="N2177">
        <f>IF($J2177&gt;0,1,IF(COUNTIFS(Registros!$A$2:$A$6000,"CS",Registros!$B$2:$B$6000,$A2177,Registros!$K$2:$K$6000,"&lt;&gt;")&gt;0,1,0))</f>
        <v/>
      </c>
      <c r="O2177">
        <f>IF(AND($K2177=1,$E2177=0,$G2177=0,$I2177=0),"WINBACK",IF(AND($M2177=1,$N2177&gt;0),"CONVERGENTE",IF($M2177=1,"SOLO MÓVIL",IF($N2177&gt;0,"SOLO FIJO / INTERNET","SIN SERVICIOS"))))</f>
        <v/>
      </c>
      <c r="P2177">
        <f>IF($O2177="WINBACK","Recuperar (winback)",IF($O2177="CONVERGENTE","Upgrade / más líneas",IF($O2177="SOLO MÓVIL","Ofrecer fijo + internet (FLBBTV)",IF($O2177="SOLO FIJO / INTERNET","Ofrecer línea móvil Nextphone","Oferta completa (móvil + fijo + internet)"))))</f>
        <v/>
      </c>
      <c r="Q2177">
        <f>$F2177+$H2177+$L2177</f>
        <v/>
      </c>
      <c r="R2177">
        <f>IFERROR(VLOOKUP($A2177,Registros!$B$2:$G$6000,6,0),IFERROR(VLOOKUP($D2177,Winback!$B$2:$C$300,2,0),""))</f>
        <v/>
      </c>
      <c r="S2177">
        <f>IF($E2177=1,"NP","")&amp;IF($G2177=1,"+MOV","")&amp;IF($I2177=1,"+CS","")&amp;IF($K2177=1,"+WB","")</f>
        <v/>
      </c>
      <c r="T2177">
        <f>$E2177+$G2177+$I2177+$K2177</f>
        <v/>
      </c>
    </row>
    <row r="2178">
      <c r="A2178" t="inlineStr">
        <is>
          <t>344041640000</t>
        </is>
      </c>
      <c r="B2178" t="inlineStr">
        <is>
          <t>34404164</t>
        </is>
      </c>
      <c r="C2178" t="inlineStr">
        <is>
          <t>ANIBAL OSCAR TRIANES CABALLERO</t>
        </is>
      </c>
      <c r="D2178" t="inlineStr">
        <is>
          <t>ANIBALOSCARTRIANESCABALLERO</t>
        </is>
      </c>
      <c r="E2178">
        <f>IF(COUNTIFS(Registros!$A$2:$A$6000,"NP",Registros!$B$2:$B$6000,$A2178)&gt;0,1,0)</f>
        <v/>
      </c>
      <c r="F2178">
        <f>IF($E2178=1,SUMIFS(Registros!$F$2:$F$6000,Registros!$A$2:$A$6000,"NP",Registros!$B$2:$B$6000,$A2178),0)</f>
        <v/>
      </c>
      <c r="G2178">
        <f>IF(COUNTIFS(Registros!$A$2:$A$6000,"MOV",Registros!$B$2:$B$6000,$A2178)&gt;0,1,0)</f>
        <v/>
      </c>
      <c r="H2178">
        <f>IF($G2178=1,SUMIFS(Registros!$F$2:$F$6000,Registros!$A$2:$A$6000,"MOV",Registros!$B$2:$B$6000,$A2178),0)</f>
        <v/>
      </c>
      <c r="I2178">
        <f>IF(COUNTIFS(Registros!$A$2:$A$6000,"CS",Registros!$B$2:$B$6000,$A2178)&gt;0,1,0)</f>
        <v/>
      </c>
      <c r="J2178">
        <f>IF($I2178=1,SUMIFS(Registros!$I$2:$I$6000,Registros!$A$2:$A$6000,"CS",Registros!$B$2:$B$6000,$A2178),0)</f>
        <v/>
      </c>
      <c r="K2178">
        <f>IF(COUNTIFS(Winback!$K$2:$K$300,$D2178)&gt;0,1,0)</f>
        <v/>
      </c>
      <c r="L2178">
        <f>IF(AND($K2178=1,LEFT($A2178,3)="WB-"),SUMIFS(Winback!$D$2:$D$300,Winback!$K$2:$K$300,$D2178),0)</f>
        <v/>
      </c>
      <c r="M2178">
        <f>IF(OR($E2178=1,$G2178=1,SUMIFS(Registros!$J$2:$J$6000,Registros!$B$2:$B$6000,$A2178)&gt;0),1,0)</f>
        <v/>
      </c>
      <c r="N2178">
        <f>IF($J2178&gt;0,1,IF(COUNTIFS(Registros!$A$2:$A$6000,"CS",Registros!$B$2:$B$6000,$A2178,Registros!$K$2:$K$6000,"&lt;&gt;")&gt;0,1,0))</f>
        <v/>
      </c>
      <c r="O2178">
        <f>IF(AND($K2178=1,$E2178=0,$G2178=0,$I2178=0),"WINBACK",IF(AND($M2178=1,$N2178&gt;0),"CONVERGENTE",IF($M2178=1,"SOLO MÓVIL",IF($N2178&gt;0,"SOLO FIJO / INTERNET","SIN SERVICIOS"))))</f>
        <v/>
      </c>
      <c r="P2178">
        <f>IF($O2178="WINBACK","Recuperar (winback)",IF($O2178="CONVERGENTE","Upgrade / más líneas",IF($O2178="SOLO MÓVIL","Ofrecer fijo + internet (FLBBTV)",IF($O2178="SOLO FIJO / INTERNET","Ofrecer línea móvil Nextphone","Oferta completa (móvil + fijo + internet)"))))</f>
        <v/>
      </c>
      <c r="Q2178">
        <f>$F2178+$H2178+$L2178</f>
        <v/>
      </c>
      <c r="R2178">
        <f>IFERROR(VLOOKUP($A2178,Registros!$B$2:$G$6000,6,0),IFERROR(VLOOKUP($D2178,Winback!$B$2:$C$300,2,0),""))</f>
        <v/>
      </c>
      <c r="S2178">
        <f>IF($E2178=1,"NP","")&amp;IF($G2178=1,"+MOV","")&amp;IF($I2178=1,"+CS","")&amp;IF($K2178=1,"+WB","")</f>
        <v/>
      </c>
      <c r="T2178">
        <f>$E2178+$G2178+$I2178+$K2178</f>
        <v/>
      </c>
    </row>
    <row r="2179">
      <c r="A2179" t="inlineStr">
        <is>
          <t>324174770000</t>
        </is>
      </c>
      <c r="B2179" t="inlineStr">
        <is>
          <t>32417477</t>
        </is>
      </c>
      <c r="C2179" t="inlineStr">
        <is>
          <t>DISTRIBUIDORA</t>
        </is>
      </c>
      <c r="D2179" t="inlineStr">
        <is>
          <t>DISTRIBUIDORA</t>
        </is>
      </c>
      <c r="E2179">
        <f>IF(COUNTIFS(Registros!$A$2:$A$6000,"NP",Registros!$B$2:$B$6000,$A2179)&gt;0,1,0)</f>
        <v/>
      </c>
      <c r="F2179">
        <f>IF($E2179=1,SUMIFS(Registros!$F$2:$F$6000,Registros!$A$2:$A$6000,"NP",Registros!$B$2:$B$6000,$A2179),0)</f>
        <v/>
      </c>
      <c r="G2179">
        <f>IF(COUNTIFS(Registros!$A$2:$A$6000,"MOV",Registros!$B$2:$B$6000,$A2179)&gt;0,1,0)</f>
        <v/>
      </c>
      <c r="H2179">
        <f>IF($G2179=1,SUMIFS(Registros!$F$2:$F$6000,Registros!$A$2:$A$6000,"MOV",Registros!$B$2:$B$6000,$A2179),0)</f>
        <v/>
      </c>
      <c r="I2179">
        <f>IF(COUNTIFS(Registros!$A$2:$A$6000,"CS",Registros!$B$2:$B$6000,$A2179)&gt;0,1,0)</f>
        <v/>
      </c>
      <c r="J2179">
        <f>IF($I2179=1,SUMIFS(Registros!$I$2:$I$6000,Registros!$A$2:$A$6000,"CS",Registros!$B$2:$B$6000,$A2179),0)</f>
        <v/>
      </c>
      <c r="K2179">
        <f>IF(COUNTIFS(Winback!$K$2:$K$300,$D2179)&gt;0,1,0)</f>
        <v/>
      </c>
      <c r="L2179">
        <f>IF(AND($K2179=1,LEFT($A2179,3)="WB-"),SUMIFS(Winback!$D$2:$D$300,Winback!$K$2:$K$300,$D2179),0)</f>
        <v/>
      </c>
      <c r="M2179">
        <f>IF(OR($E2179=1,$G2179=1,SUMIFS(Registros!$J$2:$J$6000,Registros!$B$2:$B$6000,$A2179)&gt;0),1,0)</f>
        <v/>
      </c>
      <c r="N2179">
        <f>IF($J2179&gt;0,1,IF(COUNTIFS(Registros!$A$2:$A$6000,"CS",Registros!$B$2:$B$6000,$A2179,Registros!$K$2:$K$6000,"&lt;&gt;")&gt;0,1,0))</f>
        <v/>
      </c>
      <c r="O2179">
        <f>IF(AND($K2179=1,$E2179=0,$G2179=0,$I2179=0),"WINBACK",IF(AND($M2179=1,$N2179&gt;0),"CONVERGENTE",IF($M2179=1,"SOLO MÓVIL",IF($N2179&gt;0,"SOLO FIJO / INTERNET","SIN SERVICIOS"))))</f>
        <v/>
      </c>
      <c r="P2179">
        <f>IF($O2179="WINBACK","Recuperar (winback)",IF($O2179="CONVERGENTE","Upgrade / más líneas",IF($O2179="SOLO MÓVIL","Ofrecer fijo + internet (FLBBTV)",IF($O2179="SOLO FIJO / INTERNET","Ofrecer línea móvil Nextphone","Oferta completa (móvil + fijo + internet)"))))</f>
        <v/>
      </c>
      <c r="Q2179">
        <f>$F2179+$H2179+$L2179</f>
        <v/>
      </c>
      <c r="R2179">
        <f>IFERROR(VLOOKUP($A2179,Registros!$B$2:$G$6000,6,0),IFERROR(VLOOKUP($D2179,Winback!$B$2:$C$300,2,0),""))</f>
        <v/>
      </c>
      <c r="S2179">
        <f>IF($E2179=1,"NP","")&amp;IF($G2179=1,"+MOV","")&amp;IF($I2179=1,"+CS","")&amp;IF($K2179=1,"+WB","")</f>
        <v/>
      </c>
      <c r="T2179">
        <f>$E2179+$G2179+$I2179+$K2179</f>
        <v/>
      </c>
    </row>
    <row r="2180">
      <c r="A2180" t="inlineStr">
        <is>
          <t>359166550000</t>
        </is>
      </c>
      <c r="B2180" t="inlineStr">
        <is>
          <t>35916655</t>
        </is>
      </c>
      <c r="C2180" t="inlineStr">
        <is>
          <t>ERICK GOMEZ PITTI</t>
        </is>
      </c>
      <c r="D2180" t="inlineStr">
        <is>
          <t>ERICKGOMEZPITTI</t>
        </is>
      </c>
      <c r="E2180">
        <f>IF(COUNTIFS(Registros!$A$2:$A$6000,"NP",Registros!$B$2:$B$6000,$A2180)&gt;0,1,0)</f>
        <v/>
      </c>
      <c r="F2180">
        <f>IF($E2180=1,SUMIFS(Registros!$F$2:$F$6000,Registros!$A$2:$A$6000,"NP",Registros!$B$2:$B$6000,$A2180),0)</f>
        <v/>
      </c>
      <c r="G2180">
        <f>IF(COUNTIFS(Registros!$A$2:$A$6000,"MOV",Registros!$B$2:$B$6000,$A2180)&gt;0,1,0)</f>
        <v/>
      </c>
      <c r="H2180">
        <f>IF($G2180=1,SUMIFS(Registros!$F$2:$F$6000,Registros!$A$2:$A$6000,"MOV",Registros!$B$2:$B$6000,$A2180),0)</f>
        <v/>
      </c>
      <c r="I2180">
        <f>IF(COUNTIFS(Registros!$A$2:$A$6000,"CS",Registros!$B$2:$B$6000,$A2180)&gt;0,1,0)</f>
        <v/>
      </c>
      <c r="J2180">
        <f>IF($I2180=1,SUMIFS(Registros!$I$2:$I$6000,Registros!$A$2:$A$6000,"CS",Registros!$B$2:$B$6000,$A2180),0)</f>
        <v/>
      </c>
      <c r="K2180">
        <f>IF(COUNTIFS(Winback!$K$2:$K$300,$D2180)&gt;0,1,0)</f>
        <v/>
      </c>
      <c r="L2180">
        <f>IF(AND($K2180=1,LEFT($A2180,3)="WB-"),SUMIFS(Winback!$D$2:$D$300,Winback!$K$2:$K$300,$D2180),0)</f>
        <v/>
      </c>
      <c r="M2180">
        <f>IF(OR($E2180=1,$G2180=1,SUMIFS(Registros!$J$2:$J$6000,Registros!$B$2:$B$6000,$A2180)&gt;0),1,0)</f>
        <v/>
      </c>
      <c r="N2180">
        <f>IF($J2180&gt;0,1,IF(COUNTIFS(Registros!$A$2:$A$6000,"CS",Registros!$B$2:$B$6000,$A2180,Registros!$K$2:$K$6000,"&lt;&gt;")&gt;0,1,0))</f>
        <v/>
      </c>
      <c r="O2180">
        <f>IF(AND($K2180=1,$E2180=0,$G2180=0,$I2180=0),"WINBACK",IF(AND($M2180=1,$N2180&gt;0),"CONVERGENTE",IF($M2180=1,"SOLO MÓVIL",IF($N2180&gt;0,"SOLO FIJO / INTERNET","SIN SERVICIOS"))))</f>
        <v/>
      </c>
      <c r="P2180">
        <f>IF($O2180="WINBACK","Recuperar (winback)",IF($O2180="CONVERGENTE","Upgrade / más líneas",IF($O2180="SOLO MÓVIL","Ofrecer fijo + internet (FLBBTV)",IF($O2180="SOLO FIJO / INTERNET","Ofrecer línea móvil Nextphone","Oferta completa (móvil + fijo + internet)"))))</f>
        <v/>
      </c>
      <c r="Q2180">
        <f>$F2180+$H2180+$L2180</f>
        <v/>
      </c>
      <c r="R2180">
        <f>IFERROR(VLOOKUP($A2180,Registros!$B$2:$G$6000,6,0),IFERROR(VLOOKUP($D2180,Winback!$B$2:$C$300,2,0),""))</f>
        <v/>
      </c>
      <c r="S2180">
        <f>IF($E2180=1,"NP","")&amp;IF($G2180=1,"+MOV","")&amp;IF($I2180=1,"+CS","")&amp;IF($K2180=1,"+WB","")</f>
        <v/>
      </c>
      <c r="T2180">
        <f>$E2180+$G2180+$I2180+$K2180</f>
        <v/>
      </c>
    </row>
    <row r="2181">
      <c r="A2181" t="inlineStr">
        <is>
          <t>359341890000</t>
        </is>
      </c>
      <c r="B2181" t="inlineStr">
        <is>
          <t>35934189</t>
        </is>
      </c>
      <c r="C2181" t="inlineStr">
        <is>
          <t>ESMID</t>
        </is>
      </c>
      <c r="D2181" t="inlineStr">
        <is>
          <t>ESMID</t>
        </is>
      </c>
      <c r="E2181">
        <f>IF(COUNTIFS(Registros!$A$2:$A$6000,"NP",Registros!$B$2:$B$6000,$A2181)&gt;0,1,0)</f>
        <v/>
      </c>
      <c r="F2181">
        <f>IF($E2181=1,SUMIFS(Registros!$F$2:$F$6000,Registros!$A$2:$A$6000,"NP",Registros!$B$2:$B$6000,$A2181),0)</f>
        <v/>
      </c>
      <c r="G2181">
        <f>IF(COUNTIFS(Registros!$A$2:$A$6000,"MOV",Registros!$B$2:$B$6000,$A2181)&gt;0,1,0)</f>
        <v/>
      </c>
      <c r="H2181">
        <f>IF($G2181=1,SUMIFS(Registros!$F$2:$F$6000,Registros!$A$2:$A$6000,"MOV",Registros!$B$2:$B$6000,$A2181),0)</f>
        <v/>
      </c>
      <c r="I2181">
        <f>IF(COUNTIFS(Registros!$A$2:$A$6000,"CS",Registros!$B$2:$B$6000,$A2181)&gt;0,1,0)</f>
        <v/>
      </c>
      <c r="J2181">
        <f>IF($I2181=1,SUMIFS(Registros!$I$2:$I$6000,Registros!$A$2:$A$6000,"CS",Registros!$B$2:$B$6000,$A2181),0)</f>
        <v/>
      </c>
      <c r="K2181">
        <f>IF(COUNTIFS(Winback!$K$2:$K$300,$D2181)&gt;0,1,0)</f>
        <v/>
      </c>
      <c r="L2181">
        <f>IF(AND($K2181=1,LEFT($A2181,3)="WB-"),SUMIFS(Winback!$D$2:$D$300,Winback!$K$2:$K$300,$D2181),0)</f>
        <v/>
      </c>
      <c r="M2181">
        <f>IF(OR($E2181=1,$G2181=1,SUMIFS(Registros!$J$2:$J$6000,Registros!$B$2:$B$6000,$A2181)&gt;0),1,0)</f>
        <v/>
      </c>
      <c r="N2181">
        <f>IF($J2181&gt;0,1,IF(COUNTIFS(Registros!$A$2:$A$6000,"CS",Registros!$B$2:$B$6000,$A2181,Registros!$K$2:$K$6000,"&lt;&gt;")&gt;0,1,0))</f>
        <v/>
      </c>
      <c r="O2181">
        <f>IF(AND($K2181=1,$E2181=0,$G2181=0,$I2181=0),"WINBACK",IF(AND($M2181=1,$N2181&gt;0),"CONVERGENTE",IF($M2181=1,"SOLO MÓVIL",IF($N2181&gt;0,"SOLO FIJO / INTERNET","SIN SERVICIOS"))))</f>
        <v/>
      </c>
      <c r="P2181">
        <f>IF($O2181="WINBACK","Recuperar (winback)",IF($O2181="CONVERGENTE","Upgrade / más líneas",IF($O2181="SOLO MÓVIL","Ofrecer fijo + internet (FLBBTV)",IF($O2181="SOLO FIJO / INTERNET","Ofrecer línea móvil Nextphone","Oferta completa (móvil + fijo + internet)"))))</f>
        <v/>
      </c>
      <c r="Q2181">
        <f>$F2181+$H2181+$L2181</f>
        <v/>
      </c>
      <c r="R2181">
        <f>IFERROR(VLOOKUP($A2181,Registros!$B$2:$G$6000,6,0),IFERROR(VLOOKUP($D2181,Winback!$B$2:$C$300,2,0),""))</f>
        <v/>
      </c>
      <c r="S2181">
        <f>IF($E2181=1,"NP","")&amp;IF($G2181=1,"+MOV","")&amp;IF($I2181=1,"+CS","")&amp;IF($K2181=1,"+WB","")</f>
        <v/>
      </c>
      <c r="T2181">
        <f>$E2181+$G2181+$I2181+$K2181</f>
        <v/>
      </c>
    </row>
    <row r="2182">
      <c r="A2182" t="inlineStr">
        <is>
          <t>366051370000</t>
        </is>
      </c>
      <c r="B2182" t="inlineStr">
        <is>
          <t>36605137</t>
        </is>
      </c>
      <c r="C2182" t="inlineStr">
        <is>
          <t>ALEXIS CORELLA LOPEZ</t>
        </is>
      </c>
      <c r="D2182" t="inlineStr">
        <is>
          <t>ALEXISCORELLALOPEZ</t>
        </is>
      </c>
      <c r="E2182">
        <f>IF(COUNTIFS(Registros!$A$2:$A$6000,"NP",Registros!$B$2:$B$6000,$A2182)&gt;0,1,0)</f>
        <v/>
      </c>
      <c r="F2182">
        <f>IF($E2182=1,SUMIFS(Registros!$F$2:$F$6000,Registros!$A$2:$A$6000,"NP",Registros!$B$2:$B$6000,$A2182),0)</f>
        <v/>
      </c>
      <c r="G2182">
        <f>IF(COUNTIFS(Registros!$A$2:$A$6000,"MOV",Registros!$B$2:$B$6000,$A2182)&gt;0,1,0)</f>
        <v/>
      </c>
      <c r="H2182">
        <f>IF($G2182=1,SUMIFS(Registros!$F$2:$F$6000,Registros!$A$2:$A$6000,"MOV",Registros!$B$2:$B$6000,$A2182),0)</f>
        <v/>
      </c>
      <c r="I2182">
        <f>IF(COUNTIFS(Registros!$A$2:$A$6000,"CS",Registros!$B$2:$B$6000,$A2182)&gt;0,1,0)</f>
        <v/>
      </c>
      <c r="J2182">
        <f>IF($I2182=1,SUMIFS(Registros!$I$2:$I$6000,Registros!$A$2:$A$6000,"CS",Registros!$B$2:$B$6000,$A2182),0)</f>
        <v/>
      </c>
      <c r="K2182">
        <f>IF(COUNTIFS(Winback!$K$2:$K$300,$D2182)&gt;0,1,0)</f>
        <v/>
      </c>
      <c r="L2182">
        <f>IF(AND($K2182=1,LEFT($A2182,3)="WB-"),SUMIFS(Winback!$D$2:$D$300,Winback!$K$2:$K$300,$D2182),0)</f>
        <v/>
      </c>
      <c r="M2182">
        <f>IF(OR($E2182=1,$G2182=1,SUMIFS(Registros!$J$2:$J$6000,Registros!$B$2:$B$6000,$A2182)&gt;0),1,0)</f>
        <v/>
      </c>
      <c r="N2182">
        <f>IF($J2182&gt;0,1,IF(COUNTIFS(Registros!$A$2:$A$6000,"CS",Registros!$B$2:$B$6000,$A2182,Registros!$K$2:$K$6000,"&lt;&gt;")&gt;0,1,0))</f>
        <v/>
      </c>
      <c r="O2182">
        <f>IF(AND($K2182=1,$E2182=0,$G2182=0,$I2182=0),"WINBACK",IF(AND($M2182=1,$N2182&gt;0),"CONVERGENTE",IF($M2182=1,"SOLO MÓVIL",IF($N2182&gt;0,"SOLO FIJO / INTERNET","SIN SERVICIOS"))))</f>
        <v/>
      </c>
      <c r="P2182">
        <f>IF($O2182="WINBACK","Recuperar (winback)",IF($O2182="CONVERGENTE","Upgrade / más líneas",IF($O2182="SOLO MÓVIL","Ofrecer fijo + internet (FLBBTV)",IF($O2182="SOLO FIJO / INTERNET","Ofrecer línea móvil Nextphone","Oferta completa (móvil + fijo + internet)"))))</f>
        <v/>
      </c>
      <c r="Q2182">
        <f>$F2182+$H2182+$L2182</f>
        <v/>
      </c>
      <c r="R2182">
        <f>IFERROR(VLOOKUP($A2182,Registros!$B$2:$G$6000,6,0),IFERROR(VLOOKUP($D2182,Winback!$B$2:$C$300,2,0),""))</f>
        <v/>
      </c>
      <c r="S2182">
        <f>IF($E2182=1,"NP","")&amp;IF($G2182=1,"+MOV","")&amp;IF($I2182=1,"+CS","")&amp;IF($K2182=1,"+WB","")</f>
        <v/>
      </c>
      <c r="T2182">
        <f>$E2182+$G2182+$I2182+$K2182</f>
        <v/>
      </c>
    </row>
    <row r="2183">
      <c r="A2183" t="inlineStr">
        <is>
          <t>355275930000</t>
        </is>
      </c>
      <c r="B2183" t="inlineStr">
        <is>
          <t>35527593</t>
        </is>
      </c>
      <c r="C2183" t="inlineStr">
        <is>
          <t>ARMANDO PAREDES</t>
        </is>
      </c>
      <c r="D2183" t="inlineStr">
        <is>
          <t>ARMANDOPAREDES</t>
        </is>
      </c>
      <c r="E2183">
        <f>IF(COUNTIFS(Registros!$A$2:$A$6000,"NP",Registros!$B$2:$B$6000,$A2183)&gt;0,1,0)</f>
        <v/>
      </c>
      <c r="F2183">
        <f>IF($E2183=1,SUMIFS(Registros!$F$2:$F$6000,Registros!$A$2:$A$6000,"NP",Registros!$B$2:$B$6000,$A2183),0)</f>
        <v/>
      </c>
      <c r="G2183">
        <f>IF(COUNTIFS(Registros!$A$2:$A$6000,"MOV",Registros!$B$2:$B$6000,$A2183)&gt;0,1,0)</f>
        <v/>
      </c>
      <c r="H2183">
        <f>IF($G2183=1,SUMIFS(Registros!$F$2:$F$6000,Registros!$A$2:$A$6000,"MOV",Registros!$B$2:$B$6000,$A2183),0)</f>
        <v/>
      </c>
      <c r="I2183">
        <f>IF(COUNTIFS(Registros!$A$2:$A$6000,"CS",Registros!$B$2:$B$6000,$A2183)&gt;0,1,0)</f>
        <v/>
      </c>
      <c r="J2183">
        <f>IF($I2183=1,SUMIFS(Registros!$I$2:$I$6000,Registros!$A$2:$A$6000,"CS",Registros!$B$2:$B$6000,$A2183),0)</f>
        <v/>
      </c>
      <c r="K2183">
        <f>IF(COUNTIFS(Winback!$K$2:$K$300,$D2183)&gt;0,1,0)</f>
        <v/>
      </c>
      <c r="L2183">
        <f>IF(AND($K2183=1,LEFT($A2183,3)="WB-"),SUMIFS(Winback!$D$2:$D$300,Winback!$K$2:$K$300,$D2183),0)</f>
        <v/>
      </c>
      <c r="M2183">
        <f>IF(OR($E2183=1,$G2183=1,SUMIFS(Registros!$J$2:$J$6000,Registros!$B$2:$B$6000,$A2183)&gt;0),1,0)</f>
        <v/>
      </c>
      <c r="N2183">
        <f>IF($J2183&gt;0,1,IF(COUNTIFS(Registros!$A$2:$A$6000,"CS",Registros!$B$2:$B$6000,$A2183,Registros!$K$2:$K$6000,"&lt;&gt;")&gt;0,1,0))</f>
        <v/>
      </c>
      <c r="O2183">
        <f>IF(AND($K2183=1,$E2183=0,$G2183=0,$I2183=0),"WINBACK",IF(AND($M2183=1,$N2183&gt;0),"CONVERGENTE",IF($M2183=1,"SOLO MÓVIL",IF($N2183&gt;0,"SOLO FIJO / INTERNET","SIN SERVICIOS"))))</f>
        <v/>
      </c>
      <c r="P2183">
        <f>IF($O2183="WINBACK","Recuperar (winback)",IF($O2183="CONVERGENTE","Upgrade / más líneas",IF($O2183="SOLO MÓVIL","Ofrecer fijo + internet (FLBBTV)",IF($O2183="SOLO FIJO / INTERNET","Ofrecer línea móvil Nextphone","Oferta completa (móvil + fijo + internet)"))))</f>
        <v/>
      </c>
      <c r="Q2183">
        <f>$F2183+$H2183+$L2183</f>
        <v/>
      </c>
      <c r="R2183">
        <f>IFERROR(VLOOKUP($A2183,Registros!$B$2:$G$6000,6,0),IFERROR(VLOOKUP($D2183,Winback!$B$2:$C$300,2,0),""))</f>
        <v/>
      </c>
      <c r="S2183">
        <f>IF($E2183=1,"NP","")&amp;IF($G2183=1,"+MOV","")&amp;IF($I2183=1,"+CS","")&amp;IF($K2183=1,"+WB","")</f>
        <v/>
      </c>
      <c r="T2183">
        <f>$E2183+$G2183+$I2183+$K2183</f>
        <v/>
      </c>
    </row>
    <row r="2184">
      <c r="A2184" t="inlineStr">
        <is>
          <t>345356870000</t>
        </is>
      </c>
      <c r="B2184" t="inlineStr">
        <is>
          <t>34535687</t>
        </is>
      </c>
      <c r="C2184" t="inlineStr">
        <is>
          <t>OTTO QUINTERO</t>
        </is>
      </c>
      <c r="D2184" t="inlineStr">
        <is>
          <t>OTTOQUINTERO</t>
        </is>
      </c>
      <c r="E2184">
        <f>IF(COUNTIFS(Registros!$A$2:$A$6000,"NP",Registros!$B$2:$B$6000,$A2184)&gt;0,1,0)</f>
        <v/>
      </c>
      <c r="F2184">
        <f>IF($E2184=1,SUMIFS(Registros!$F$2:$F$6000,Registros!$A$2:$A$6000,"NP",Registros!$B$2:$B$6000,$A2184),0)</f>
        <v/>
      </c>
      <c r="G2184">
        <f>IF(COUNTIFS(Registros!$A$2:$A$6000,"MOV",Registros!$B$2:$B$6000,$A2184)&gt;0,1,0)</f>
        <v/>
      </c>
      <c r="H2184">
        <f>IF($G2184=1,SUMIFS(Registros!$F$2:$F$6000,Registros!$A$2:$A$6000,"MOV",Registros!$B$2:$B$6000,$A2184),0)</f>
        <v/>
      </c>
      <c r="I2184">
        <f>IF(COUNTIFS(Registros!$A$2:$A$6000,"CS",Registros!$B$2:$B$6000,$A2184)&gt;0,1,0)</f>
        <v/>
      </c>
      <c r="J2184">
        <f>IF($I2184=1,SUMIFS(Registros!$I$2:$I$6000,Registros!$A$2:$A$6000,"CS",Registros!$B$2:$B$6000,$A2184),0)</f>
        <v/>
      </c>
      <c r="K2184">
        <f>IF(COUNTIFS(Winback!$K$2:$K$300,$D2184)&gt;0,1,0)</f>
        <v/>
      </c>
      <c r="L2184">
        <f>IF(AND($K2184=1,LEFT($A2184,3)="WB-"),SUMIFS(Winback!$D$2:$D$300,Winback!$K$2:$K$300,$D2184),0)</f>
        <v/>
      </c>
      <c r="M2184">
        <f>IF(OR($E2184=1,$G2184=1,SUMIFS(Registros!$J$2:$J$6000,Registros!$B$2:$B$6000,$A2184)&gt;0),1,0)</f>
        <v/>
      </c>
      <c r="N2184">
        <f>IF($J2184&gt;0,1,IF(COUNTIFS(Registros!$A$2:$A$6000,"CS",Registros!$B$2:$B$6000,$A2184,Registros!$K$2:$K$6000,"&lt;&gt;")&gt;0,1,0))</f>
        <v/>
      </c>
      <c r="O2184">
        <f>IF(AND($K2184=1,$E2184=0,$G2184=0,$I2184=0),"WINBACK",IF(AND($M2184=1,$N2184&gt;0),"CONVERGENTE",IF($M2184=1,"SOLO MÓVIL",IF($N2184&gt;0,"SOLO FIJO / INTERNET","SIN SERVICIOS"))))</f>
        <v/>
      </c>
      <c r="P2184">
        <f>IF($O2184="WINBACK","Recuperar (winback)",IF($O2184="CONVERGENTE","Upgrade / más líneas",IF($O2184="SOLO MÓVIL","Ofrecer fijo + internet (FLBBTV)",IF($O2184="SOLO FIJO / INTERNET","Ofrecer línea móvil Nextphone","Oferta completa (móvil + fijo + internet)"))))</f>
        <v/>
      </c>
      <c r="Q2184">
        <f>$F2184+$H2184+$L2184</f>
        <v/>
      </c>
      <c r="R2184">
        <f>IFERROR(VLOOKUP($A2184,Registros!$B$2:$G$6000,6,0),IFERROR(VLOOKUP($D2184,Winback!$B$2:$C$300,2,0),""))</f>
        <v/>
      </c>
      <c r="S2184">
        <f>IF($E2184=1,"NP","")&amp;IF($G2184=1,"+MOV","")&amp;IF($I2184=1,"+CS","")&amp;IF($K2184=1,"+WB","")</f>
        <v/>
      </c>
      <c r="T2184">
        <f>$E2184+$G2184+$I2184+$K2184</f>
        <v/>
      </c>
    </row>
    <row r="2185">
      <c r="A2185" t="inlineStr">
        <is>
          <t>361018350000</t>
        </is>
      </c>
      <c r="B2185" t="inlineStr">
        <is>
          <t>36101835</t>
        </is>
      </c>
      <c r="C2185" t="inlineStr">
        <is>
          <t>ONOFRE SERRANO</t>
        </is>
      </c>
      <c r="D2185" t="inlineStr">
        <is>
          <t>ONOFRESERRANO</t>
        </is>
      </c>
      <c r="E2185">
        <f>IF(COUNTIFS(Registros!$A$2:$A$6000,"NP",Registros!$B$2:$B$6000,$A2185)&gt;0,1,0)</f>
        <v/>
      </c>
      <c r="F2185">
        <f>IF($E2185=1,SUMIFS(Registros!$F$2:$F$6000,Registros!$A$2:$A$6000,"NP",Registros!$B$2:$B$6000,$A2185),0)</f>
        <v/>
      </c>
      <c r="G2185">
        <f>IF(COUNTIFS(Registros!$A$2:$A$6000,"MOV",Registros!$B$2:$B$6000,$A2185)&gt;0,1,0)</f>
        <v/>
      </c>
      <c r="H2185">
        <f>IF($G2185=1,SUMIFS(Registros!$F$2:$F$6000,Registros!$A$2:$A$6000,"MOV",Registros!$B$2:$B$6000,$A2185),0)</f>
        <v/>
      </c>
      <c r="I2185">
        <f>IF(COUNTIFS(Registros!$A$2:$A$6000,"CS",Registros!$B$2:$B$6000,$A2185)&gt;0,1,0)</f>
        <v/>
      </c>
      <c r="J2185">
        <f>IF($I2185=1,SUMIFS(Registros!$I$2:$I$6000,Registros!$A$2:$A$6000,"CS",Registros!$B$2:$B$6000,$A2185),0)</f>
        <v/>
      </c>
      <c r="K2185">
        <f>IF(COUNTIFS(Winback!$K$2:$K$300,$D2185)&gt;0,1,0)</f>
        <v/>
      </c>
      <c r="L2185">
        <f>IF(AND($K2185=1,LEFT($A2185,3)="WB-"),SUMIFS(Winback!$D$2:$D$300,Winback!$K$2:$K$300,$D2185),0)</f>
        <v/>
      </c>
      <c r="M2185">
        <f>IF(OR($E2185=1,$G2185=1,SUMIFS(Registros!$J$2:$J$6000,Registros!$B$2:$B$6000,$A2185)&gt;0),1,0)</f>
        <v/>
      </c>
      <c r="N2185">
        <f>IF($J2185&gt;0,1,IF(COUNTIFS(Registros!$A$2:$A$6000,"CS",Registros!$B$2:$B$6000,$A2185,Registros!$K$2:$K$6000,"&lt;&gt;")&gt;0,1,0))</f>
        <v/>
      </c>
      <c r="O2185">
        <f>IF(AND($K2185=1,$E2185=0,$G2185=0,$I2185=0),"WINBACK",IF(AND($M2185=1,$N2185&gt;0),"CONVERGENTE",IF($M2185=1,"SOLO MÓVIL",IF($N2185&gt;0,"SOLO FIJO / INTERNET","SIN SERVICIOS"))))</f>
        <v/>
      </c>
      <c r="P2185">
        <f>IF($O2185="WINBACK","Recuperar (winback)",IF($O2185="CONVERGENTE","Upgrade / más líneas",IF($O2185="SOLO MÓVIL","Ofrecer fijo + internet (FLBBTV)",IF($O2185="SOLO FIJO / INTERNET","Ofrecer línea móvil Nextphone","Oferta completa (móvil + fijo + internet)"))))</f>
        <v/>
      </c>
      <c r="Q2185">
        <f>$F2185+$H2185+$L2185</f>
        <v/>
      </c>
      <c r="R2185">
        <f>IFERROR(VLOOKUP($A2185,Registros!$B$2:$G$6000,6,0),IFERROR(VLOOKUP($D2185,Winback!$B$2:$C$300,2,0),""))</f>
        <v/>
      </c>
      <c r="S2185">
        <f>IF($E2185=1,"NP","")&amp;IF($G2185=1,"+MOV","")&amp;IF($I2185=1,"+CS","")&amp;IF($K2185=1,"+WB","")</f>
        <v/>
      </c>
      <c r="T2185">
        <f>$E2185+$G2185+$I2185+$K2185</f>
        <v/>
      </c>
    </row>
    <row r="2186">
      <c r="A2186" t="inlineStr">
        <is>
          <t>343132390000</t>
        </is>
      </c>
      <c r="B2186" t="inlineStr">
        <is>
          <t>34313239</t>
        </is>
      </c>
      <c r="C2186" t="inlineStr">
        <is>
          <t>FONDA DONDE SANDRA</t>
        </is>
      </c>
      <c r="D2186" t="inlineStr">
        <is>
          <t>FONDADONDESANDRA</t>
        </is>
      </c>
      <c r="E2186">
        <f>IF(COUNTIFS(Registros!$A$2:$A$6000,"NP",Registros!$B$2:$B$6000,$A2186)&gt;0,1,0)</f>
        <v/>
      </c>
      <c r="F2186">
        <f>IF($E2186=1,SUMIFS(Registros!$F$2:$F$6000,Registros!$A$2:$A$6000,"NP",Registros!$B$2:$B$6000,$A2186),0)</f>
        <v/>
      </c>
      <c r="G2186">
        <f>IF(COUNTIFS(Registros!$A$2:$A$6000,"MOV",Registros!$B$2:$B$6000,$A2186)&gt;0,1,0)</f>
        <v/>
      </c>
      <c r="H2186">
        <f>IF($G2186=1,SUMIFS(Registros!$F$2:$F$6000,Registros!$A$2:$A$6000,"MOV",Registros!$B$2:$B$6000,$A2186),0)</f>
        <v/>
      </c>
      <c r="I2186">
        <f>IF(COUNTIFS(Registros!$A$2:$A$6000,"CS",Registros!$B$2:$B$6000,$A2186)&gt;0,1,0)</f>
        <v/>
      </c>
      <c r="J2186">
        <f>IF($I2186=1,SUMIFS(Registros!$I$2:$I$6000,Registros!$A$2:$A$6000,"CS",Registros!$B$2:$B$6000,$A2186),0)</f>
        <v/>
      </c>
      <c r="K2186">
        <f>IF(COUNTIFS(Winback!$K$2:$K$300,$D2186)&gt;0,1,0)</f>
        <v/>
      </c>
      <c r="L2186">
        <f>IF(AND($K2186=1,LEFT($A2186,3)="WB-"),SUMIFS(Winback!$D$2:$D$300,Winback!$K$2:$K$300,$D2186),0)</f>
        <v/>
      </c>
      <c r="M2186">
        <f>IF(OR($E2186=1,$G2186=1,SUMIFS(Registros!$J$2:$J$6000,Registros!$B$2:$B$6000,$A2186)&gt;0),1,0)</f>
        <v/>
      </c>
      <c r="N2186">
        <f>IF($J2186&gt;0,1,IF(COUNTIFS(Registros!$A$2:$A$6000,"CS",Registros!$B$2:$B$6000,$A2186,Registros!$K$2:$K$6000,"&lt;&gt;")&gt;0,1,0))</f>
        <v/>
      </c>
      <c r="O2186">
        <f>IF(AND($K2186=1,$E2186=0,$G2186=0,$I2186=0),"WINBACK",IF(AND($M2186=1,$N2186&gt;0),"CONVERGENTE",IF($M2186=1,"SOLO MÓVIL",IF($N2186&gt;0,"SOLO FIJO / INTERNET","SIN SERVICIOS"))))</f>
        <v/>
      </c>
      <c r="P2186">
        <f>IF($O2186="WINBACK","Recuperar (winback)",IF($O2186="CONVERGENTE","Upgrade / más líneas",IF($O2186="SOLO MÓVIL","Ofrecer fijo + internet (FLBBTV)",IF($O2186="SOLO FIJO / INTERNET","Ofrecer línea móvil Nextphone","Oferta completa (móvil + fijo + internet)"))))</f>
        <v/>
      </c>
      <c r="Q2186">
        <f>$F2186+$H2186+$L2186</f>
        <v/>
      </c>
      <c r="R2186">
        <f>IFERROR(VLOOKUP($A2186,Registros!$B$2:$G$6000,6,0),IFERROR(VLOOKUP($D2186,Winback!$B$2:$C$300,2,0),""))</f>
        <v/>
      </c>
      <c r="S2186">
        <f>IF($E2186=1,"NP","")&amp;IF($G2186=1,"+MOV","")&amp;IF($I2186=1,"+CS","")&amp;IF($K2186=1,"+WB","")</f>
        <v/>
      </c>
      <c r="T2186">
        <f>$E2186+$G2186+$I2186+$K2186</f>
        <v/>
      </c>
    </row>
    <row r="2187">
      <c r="A2187" t="inlineStr">
        <is>
          <t>321319850000</t>
        </is>
      </c>
      <c r="B2187" t="inlineStr">
        <is>
          <t>32131985</t>
        </is>
      </c>
      <c r="C2187" t="inlineStr">
        <is>
          <t>CENTRO MEDICO EL SOL</t>
        </is>
      </c>
      <c r="D2187" t="inlineStr">
        <is>
          <t>CENTROMEDICOELSOL</t>
        </is>
      </c>
      <c r="E2187">
        <f>IF(COUNTIFS(Registros!$A$2:$A$6000,"NP",Registros!$B$2:$B$6000,$A2187)&gt;0,1,0)</f>
        <v/>
      </c>
      <c r="F2187">
        <f>IF($E2187=1,SUMIFS(Registros!$F$2:$F$6000,Registros!$A$2:$A$6000,"NP",Registros!$B$2:$B$6000,$A2187),0)</f>
        <v/>
      </c>
      <c r="G2187">
        <f>IF(COUNTIFS(Registros!$A$2:$A$6000,"MOV",Registros!$B$2:$B$6000,$A2187)&gt;0,1,0)</f>
        <v/>
      </c>
      <c r="H2187">
        <f>IF($G2187=1,SUMIFS(Registros!$F$2:$F$6000,Registros!$A$2:$A$6000,"MOV",Registros!$B$2:$B$6000,$A2187),0)</f>
        <v/>
      </c>
      <c r="I2187">
        <f>IF(COUNTIFS(Registros!$A$2:$A$6000,"CS",Registros!$B$2:$B$6000,$A2187)&gt;0,1,0)</f>
        <v/>
      </c>
      <c r="J2187">
        <f>IF($I2187=1,SUMIFS(Registros!$I$2:$I$6000,Registros!$A$2:$A$6000,"CS",Registros!$B$2:$B$6000,$A2187),0)</f>
        <v/>
      </c>
      <c r="K2187">
        <f>IF(COUNTIFS(Winback!$K$2:$K$300,$D2187)&gt;0,1,0)</f>
        <v/>
      </c>
      <c r="L2187">
        <f>IF(AND($K2187=1,LEFT($A2187,3)="WB-"),SUMIFS(Winback!$D$2:$D$300,Winback!$K$2:$K$300,$D2187),0)</f>
        <v/>
      </c>
      <c r="M2187">
        <f>IF(OR($E2187=1,$G2187=1,SUMIFS(Registros!$J$2:$J$6000,Registros!$B$2:$B$6000,$A2187)&gt;0),1,0)</f>
        <v/>
      </c>
      <c r="N2187">
        <f>IF($J2187&gt;0,1,IF(COUNTIFS(Registros!$A$2:$A$6000,"CS",Registros!$B$2:$B$6000,$A2187,Registros!$K$2:$K$6000,"&lt;&gt;")&gt;0,1,0))</f>
        <v/>
      </c>
      <c r="O2187">
        <f>IF(AND($K2187=1,$E2187=0,$G2187=0,$I2187=0),"WINBACK",IF(AND($M2187=1,$N2187&gt;0),"CONVERGENTE",IF($M2187=1,"SOLO MÓVIL",IF($N2187&gt;0,"SOLO FIJO / INTERNET","SIN SERVICIOS"))))</f>
        <v/>
      </c>
      <c r="P2187">
        <f>IF($O2187="WINBACK","Recuperar (winback)",IF($O2187="CONVERGENTE","Upgrade / más líneas",IF($O2187="SOLO MÓVIL","Ofrecer fijo + internet (FLBBTV)",IF($O2187="SOLO FIJO / INTERNET","Ofrecer línea móvil Nextphone","Oferta completa (móvil + fijo + internet)"))))</f>
        <v/>
      </c>
      <c r="Q2187">
        <f>$F2187+$H2187+$L2187</f>
        <v/>
      </c>
      <c r="R2187">
        <f>IFERROR(VLOOKUP($A2187,Registros!$B$2:$G$6000,6,0),IFERROR(VLOOKUP($D2187,Winback!$B$2:$C$300,2,0),""))</f>
        <v/>
      </c>
      <c r="S2187">
        <f>IF($E2187=1,"NP","")&amp;IF($G2187=1,"+MOV","")&amp;IF($I2187=1,"+CS","")&amp;IF($K2187=1,"+WB","")</f>
        <v/>
      </c>
      <c r="T2187">
        <f>$E2187+$G2187+$I2187+$K2187</f>
        <v/>
      </c>
    </row>
    <row r="2188">
      <c r="A2188" t="inlineStr">
        <is>
          <t>321952960000</t>
        </is>
      </c>
      <c r="B2188" t="inlineStr">
        <is>
          <t>32195296</t>
        </is>
      </c>
      <c r="C2188" t="inlineStr">
        <is>
          <t>GOURMAND INTE</t>
        </is>
      </c>
      <c r="D2188" t="inlineStr">
        <is>
          <t>GOURMANDINTE</t>
        </is>
      </c>
      <c r="E2188">
        <f>IF(COUNTIFS(Registros!$A$2:$A$6000,"NP",Registros!$B$2:$B$6000,$A2188)&gt;0,1,0)</f>
        <v/>
      </c>
      <c r="F2188">
        <f>IF($E2188=1,SUMIFS(Registros!$F$2:$F$6000,Registros!$A$2:$A$6000,"NP",Registros!$B$2:$B$6000,$A2188),0)</f>
        <v/>
      </c>
      <c r="G2188">
        <f>IF(COUNTIFS(Registros!$A$2:$A$6000,"MOV",Registros!$B$2:$B$6000,$A2188)&gt;0,1,0)</f>
        <v/>
      </c>
      <c r="H2188">
        <f>IF($G2188=1,SUMIFS(Registros!$F$2:$F$6000,Registros!$A$2:$A$6000,"MOV",Registros!$B$2:$B$6000,$A2188),0)</f>
        <v/>
      </c>
      <c r="I2188">
        <f>IF(COUNTIFS(Registros!$A$2:$A$6000,"CS",Registros!$B$2:$B$6000,$A2188)&gt;0,1,0)</f>
        <v/>
      </c>
      <c r="J2188">
        <f>IF($I2188=1,SUMIFS(Registros!$I$2:$I$6000,Registros!$A$2:$A$6000,"CS",Registros!$B$2:$B$6000,$A2188),0)</f>
        <v/>
      </c>
      <c r="K2188">
        <f>IF(COUNTIFS(Winback!$K$2:$K$300,$D2188)&gt;0,1,0)</f>
        <v/>
      </c>
      <c r="L2188">
        <f>IF(AND($K2188=1,LEFT($A2188,3)="WB-"),SUMIFS(Winback!$D$2:$D$300,Winback!$K$2:$K$300,$D2188),0)</f>
        <v/>
      </c>
      <c r="M2188">
        <f>IF(OR($E2188=1,$G2188=1,SUMIFS(Registros!$J$2:$J$6000,Registros!$B$2:$B$6000,$A2188)&gt;0),1,0)</f>
        <v/>
      </c>
      <c r="N2188">
        <f>IF($J2188&gt;0,1,IF(COUNTIFS(Registros!$A$2:$A$6000,"CS",Registros!$B$2:$B$6000,$A2188,Registros!$K$2:$K$6000,"&lt;&gt;")&gt;0,1,0))</f>
        <v/>
      </c>
      <c r="O2188">
        <f>IF(AND($K2188=1,$E2188=0,$G2188=0,$I2188=0),"WINBACK",IF(AND($M2188=1,$N2188&gt;0),"CONVERGENTE",IF($M2188=1,"SOLO MÓVIL",IF($N2188&gt;0,"SOLO FIJO / INTERNET","SIN SERVICIOS"))))</f>
        <v/>
      </c>
      <c r="P2188">
        <f>IF($O2188="WINBACK","Recuperar (winback)",IF($O2188="CONVERGENTE","Upgrade / más líneas",IF($O2188="SOLO MÓVIL","Ofrecer fijo + internet (FLBBTV)",IF($O2188="SOLO FIJO / INTERNET","Ofrecer línea móvil Nextphone","Oferta completa (móvil + fijo + internet)"))))</f>
        <v/>
      </c>
      <c r="Q2188">
        <f>$F2188+$H2188+$L2188</f>
        <v/>
      </c>
      <c r="R2188">
        <f>IFERROR(VLOOKUP($A2188,Registros!$B$2:$G$6000,6,0),IFERROR(VLOOKUP($D2188,Winback!$B$2:$C$300,2,0),""))</f>
        <v/>
      </c>
      <c r="S2188">
        <f>IF($E2188=1,"NP","")&amp;IF($G2188=1,"+MOV","")&amp;IF($I2188=1,"+CS","")&amp;IF($K2188=1,"+WB","")</f>
        <v/>
      </c>
      <c r="T2188">
        <f>$E2188+$G2188+$I2188+$K2188</f>
        <v/>
      </c>
    </row>
    <row r="2189">
      <c r="A2189" t="inlineStr">
        <is>
          <t>312238060000</t>
        </is>
      </c>
      <c r="B2189" t="inlineStr">
        <is>
          <t>31223806</t>
        </is>
      </c>
      <c r="C2189" t="inlineStr">
        <is>
          <t>MITRA INTERNATIONAL CORP. -</t>
        </is>
      </c>
      <c r="D2189" t="inlineStr">
        <is>
          <t>MITRAINTERNATIONALCORP</t>
        </is>
      </c>
      <c r="E2189">
        <f>IF(COUNTIFS(Registros!$A$2:$A$6000,"NP",Registros!$B$2:$B$6000,$A2189)&gt;0,1,0)</f>
        <v/>
      </c>
      <c r="F2189">
        <f>IF($E2189=1,SUMIFS(Registros!$F$2:$F$6000,Registros!$A$2:$A$6000,"NP",Registros!$B$2:$B$6000,$A2189),0)</f>
        <v/>
      </c>
      <c r="G2189">
        <f>IF(COUNTIFS(Registros!$A$2:$A$6000,"MOV",Registros!$B$2:$B$6000,$A2189)&gt;0,1,0)</f>
        <v/>
      </c>
      <c r="H2189">
        <f>IF($G2189=1,SUMIFS(Registros!$F$2:$F$6000,Registros!$A$2:$A$6000,"MOV",Registros!$B$2:$B$6000,$A2189),0)</f>
        <v/>
      </c>
      <c r="I2189">
        <f>IF(COUNTIFS(Registros!$A$2:$A$6000,"CS",Registros!$B$2:$B$6000,$A2189)&gt;0,1,0)</f>
        <v/>
      </c>
      <c r="J2189">
        <f>IF($I2189=1,SUMIFS(Registros!$I$2:$I$6000,Registros!$A$2:$A$6000,"CS",Registros!$B$2:$B$6000,$A2189),0)</f>
        <v/>
      </c>
      <c r="K2189">
        <f>IF(COUNTIFS(Winback!$K$2:$K$300,$D2189)&gt;0,1,0)</f>
        <v/>
      </c>
      <c r="L2189">
        <f>IF(AND($K2189=1,LEFT($A2189,3)="WB-"),SUMIFS(Winback!$D$2:$D$300,Winback!$K$2:$K$300,$D2189),0)</f>
        <v/>
      </c>
      <c r="M2189">
        <f>IF(OR($E2189=1,$G2189=1,SUMIFS(Registros!$J$2:$J$6000,Registros!$B$2:$B$6000,$A2189)&gt;0),1,0)</f>
        <v/>
      </c>
      <c r="N2189">
        <f>IF($J2189&gt;0,1,IF(COUNTIFS(Registros!$A$2:$A$6000,"CS",Registros!$B$2:$B$6000,$A2189,Registros!$K$2:$K$6000,"&lt;&gt;")&gt;0,1,0))</f>
        <v/>
      </c>
      <c r="O2189">
        <f>IF(AND($K2189=1,$E2189=0,$G2189=0,$I2189=0),"WINBACK",IF(AND($M2189=1,$N2189&gt;0),"CONVERGENTE",IF($M2189=1,"SOLO MÓVIL",IF($N2189&gt;0,"SOLO FIJO / INTERNET","SIN SERVICIOS"))))</f>
        <v/>
      </c>
      <c r="P2189">
        <f>IF($O2189="WINBACK","Recuperar (winback)",IF($O2189="CONVERGENTE","Upgrade / más líneas",IF($O2189="SOLO MÓVIL","Ofrecer fijo + internet (FLBBTV)",IF($O2189="SOLO FIJO / INTERNET","Ofrecer línea móvil Nextphone","Oferta completa (móvil + fijo + internet)"))))</f>
        <v/>
      </c>
      <c r="Q2189">
        <f>$F2189+$H2189+$L2189</f>
        <v/>
      </c>
      <c r="R2189">
        <f>IFERROR(VLOOKUP($A2189,Registros!$B$2:$G$6000,6,0),IFERROR(VLOOKUP($D2189,Winback!$B$2:$C$300,2,0),""))</f>
        <v/>
      </c>
      <c r="S2189">
        <f>IF($E2189=1,"NP","")&amp;IF($G2189=1,"+MOV","")&amp;IF($I2189=1,"+CS","")&amp;IF($K2189=1,"+WB","")</f>
        <v/>
      </c>
      <c r="T2189">
        <f>$E2189+$G2189+$I2189+$K2189</f>
        <v/>
      </c>
    </row>
    <row r="2190">
      <c r="A2190" t="inlineStr">
        <is>
          <t>312221990000</t>
        </is>
      </c>
      <c r="B2190" t="inlineStr">
        <is>
          <t>31222199</t>
        </is>
      </c>
      <c r="C2190" t="inlineStr">
        <is>
          <t>MITRA INTERNATIONAL CORP. - SANJAY TEWAN</t>
        </is>
      </c>
      <c r="D2190" t="inlineStr">
        <is>
          <t>MITRAINTERNATIONALCORPSANJAYTEWAN</t>
        </is>
      </c>
      <c r="E2190">
        <f>IF(COUNTIFS(Registros!$A$2:$A$6000,"NP",Registros!$B$2:$B$6000,$A2190)&gt;0,1,0)</f>
        <v/>
      </c>
      <c r="F2190">
        <f>IF($E2190=1,SUMIFS(Registros!$F$2:$F$6000,Registros!$A$2:$A$6000,"NP",Registros!$B$2:$B$6000,$A2190),0)</f>
        <v/>
      </c>
      <c r="G2190">
        <f>IF(COUNTIFS(Registros!$A$2:$A$6000,"MOV",Registros!$B$2:$B$6000,$A2190)&gt;0,1,0)</f>
        <v/>
      </c>
      <c r="H2190">
        <f>IF($G2190=1,SUMIFS(Registros!$F$2:$F$6000,Registros!$A$2:$A$6000,"MOV",Registros!$B$2:$B$6000,$A2190),0)</f>
        <v/>
      </c>
      <c r="I2190">
        <f>IF(COUNTIFS(Registros!$A$2:$A$6000,"CS",Registros!$B$2:$B$6000,$A2190)&gt;0,1,0)</f>
        <v/>
      </c>
      <c r="J2190">
        <f>IF($I2190=1,SUMIFS(Registros!$I$2:$I$6000,Registros!$A$2:$A$6000,"CS",Registros!$B$2:$B$6000,$A2190),0)</f>
        <v/>
      </c>
      <c r="K2190">
        <f>IF(COUNTIFS(Winback!$K$2:$K$300,$D2190)&gt;0,1,0)</f>
        <v/>
      </c>
      <c r="L2190">
        <f>IF(AND($K2190=1,LEFT($A2190,3)="WB-"),SUMIFS(Winback!$D$2:$D$300,Winback!$K$2:$K$300,$D2190),0)</f>
        <v/>
      </c>
      <c r="M2190">
        <f>IF(OR($E2190=1,$G2190=1,SUMIFS(Registros!$J$2:$J$6000,Registros!$B$2:$B$6000,$A2190)&gt;0),1,0)</f>
        <v/>
      </c>
      <c r="N2190">
        <f>IF($J2190&gt;0,1,IF(COUNTIFS(Registros!$A$2:$A$6000,"CS",Registros!$B$2:$B$6000,$A2190,Registros!$K$2:$K$6000,"&lt;&gt;")&gt;0,1,0))</f>
        <v/>
      </c>
      <c r="O2190">
        <f>IF(AND($K2190=1,$E2190=0,$G2190=0,$I2190=0),"WINBACK",IF(AND($M2190=1,$N2190&gt;0),"CONVERGENTE",IF($M2190=1,"SOLO MÓVIL",IF($N2190&gt;0,"SOLO FIJO / INTERNET","SIN SERVICIOS"))))</f>
        <v/>
      </c>
      <c r="P2190">
        <f>IF($O2190="WINBACK","Recuperar (winback)",IF($O2190="CONVERGENTE","Upgrade / más líneas",IF($O2190="SOLO MÓVIL","Ofrecer fijo + internet (FLBBTV)",IF($O2190="SOLO FIJO / INTERNET","Ofrecer línea móvil Nextphone","Oferta completa (móvil + fijo + internet)"))))</f>
        <v/>
      </c>
      <c r="Q2190">
        <f>$F2190+$H2190+$L2190</f>
        <v/>
      </c>
      <c r="R2190">
        <f>IFERROR(VLOOKUP($A2190,Registros!$B$2:$G$6000,6,0),IFERROR(VLOOKUP($D2190,Winback!$B$2:$C$300,2,0),""))</f>
        <v/>
      </c>
      <c r="S2190">
        <f>IF($E2190=1,"NP","")&amp;IF($G2190=1,"+MOV","")&amp;IF($I2190=1,"+CS","")&amp;IF($K2190=1,"+WB","")</f>
        <v/>
      </c>
      <c r="T2190">
        <f>$E2190+$G2190+$I2190+$K2190</f>
        <v/>
      </c>
    </row>
    <row r="2191">
      <c r="A2191" t="inlineStr">
        <is>
          <t>351351340000</t>
        </is>
      </c>
      <c r="B2191" t="inlineStr">
        <is>
          <t>35135134</t>
        </is>
      </c>
      <c r="C2191" t="inlineStr">
        <is>
          <t>SIOMARA GUTIERREZ FUENTES</t>
        </is>
      </c>
      <c r="D2191" t="inlineStr">
        <is>
          <t>SIOMARAGUTIERREZFUENTES</t>
        </is>
      </c>
      <c r="E2191">
        <f>IF(COUNTIFS(Registros!$A$2:$A$6000,"NP",Registros!$B$2:$B$6000,$A2191)&gt;0,1,0)</f>
        <v/>
      </c>
      <c r="F2191">
        <f>IF($E2191=1,SUMIFS(Registros!$F$2:$F$6000,Registros!$A$2:$A$6000,"NP",Registros!$B$2:$B$6000,$A2191),0)</f>
        <v/>
      </c>
      <c r="G2191">
        <f>IF(COUNTIFS(Registros!$A$2:$A$6000,"MOV",Registros!$B$2:$B$6000,$A2191)&gt;0,1,0)</f>
        <v/>
      </c>
      <c r="H2191">
        <f>IF($G2191=1,SUMIFS(Registros!$F$2:$F$6000,Registros!$A$2:$A$6000,"MOV",Registros!$B$2:$B$6000,$A2191),0)</f>
        <v/>
      </c>
      <c r="I2191">
        <f>IF(COUNTIFS(Registros!$A$2:$A$6000,"CS",Registros!$B$2:$B$6000,$A2191)&gt;0,1,0)</f>
        <v/>
      </c>
      <c r="J2191">
        <f>IF($I2191=1,SUMIFS(Registros!$I$2:$I$6000,Registros!$A$2:$A$6000,"CS",Registros!$B$2:$B$6000,$A2191),0)</f>
        <v/>
      </c>
      <c r="K2191">
        <f>IF(COUNTIFS(Winback!$K$2:$K$300,$D2191)&gt;0,1,0)</f>
        <v/>
      </c>
      <c r="L2191">
        <f>IF(AND($K2191=1,LEFT($A2191,3)="WB-"),SUMIFS(Winback!$D$2:$D$300,Winback!$K$2:$K$300,$D2191),0)</f>
        <v/>
      </c>
      <c r="M2191">
        <f>IF(OR($E2191=1,$G2191=1,SUMIFS(Registros!$J$2:$J$6000,Registros!$B$2:$B$6000,$A2191)&gt;0),1,0)</f>
        <v/>
      </c>
      <c r="N2191">
        <f>IF($J2191&gt;0,1,IF(COUNTIFS(Registros!$A$2:$A$6000,"CS",Registros!$B$2:$B$6000,$A2191,Registros!$K$2:$K$6000,"&lt;&gt;")&gt;0,1,0))</f>
        <v/>
      </c>
      <c r="O2191">
        <f>IF(AND($K2191=1,$E2191=0,$G2191=0,$I2191=0),"WINBACK",IF(AND($M2191=1,$N2191&gt;0),"CONVERGENTE",IF($M2191=1,"SOLO MÓVIL",IF($N2191&gt;0,"SOLO FIJO / INTERNET","SIN SERVICIOS"))))</f>
        <v/>
      </c>
      <c r="P2191">
        <f>IF($O2191="WINBACK","Recuperar (winback)",IF($O2191="CONVERGENTE","Upgrade / más líneas",IF($O2191="SOLO MÓVIL","Ofrecer fijo + internet (FLBBTV)",IF($O2191="SOLO FIJO / INTERNET","Ofrecer línea móvil Nextphone","Oferta completa (móvil + fijo + internet)"))))</f>
        <v/>
      </c>
      <c r="Q2191">
        <f>$F2191+$H2191+$L2191</f>
        <v/>
      </c>
      <c r="R2191">
        <f>IFERROR(VLOOKUP($A2191,Registros!$B$2:$G$6000,6,0),IFERROR(VLOOKUP($D2191,Winback!$B$2:$C$300,2,0),""))</f>
        <v/>
      </c>
      <c r="S2191">
        <f>IF($E2191=1,"NP","")&amp;IF($G2191=1,"+MOV","")&amp;IF($I2191=1,"+CS","")&amp;IF($K2191=1,"+WB","")</f>
        <v/>
      </c>
      <c r="T2191">
        <f>$E2191+$G2191+$I2191+$K2191</f>
        <v/>
      </c>
    </row>
    <row r="2192">
      <c r="A2192" t="inlineStr">
        <is>
          <t>342120830000</t>
        </is>
      </c>
      <c r="B2192" t="inlineStr">
        <is>
          <t>34212083</t>
        </is>
      </c>
      <c r="C2192" t="inlineStr">
        <is>
          <t>ANNE MORALES BALISTAN</t>
        </is>
      </c>
      <c r="D2192" t="inlineStr">
        <is>
          <t>ANNEMORALESBALISTAN</t>
        </is>
      </c>
      <c r="E2192">
        <f>IF(COUNTIFS(Registros!$A$2:$A$6000,"NP",Registros!$B$2:$B$6000,$A2192)&gt;0,1,0)</f>
        <v/>
      </c>
      <c r="F2192">
        <f>IF($E2192=1,SUMIFS(Registros!$F$2:$F$6000,Registros!$A$2:$A$6000,"NP",Registros!$B$2:$B$6000,$A2192),0)</f>
        <v/>
      </c>
      <c r="G2192">
        <f>IF(COUNTIFS(Registros!$A$2:$A$6000,"MOV",Registros!$B$2:$B$6000,$A2192)&gt;0,1,0)</f>
        <v/>
      </c>
      <c r="H2192">
        <f>IF($G2192=1,SUMIFS(Registros!$F$2:$F$6000,Registros!$A$2:$A$6000,"MOV",Registros!$B$2:$B$6000,$A2192),0)</f>
        <v/>
      </c>
      <c r="I2192">
        <f>IF(COUNTIFS(Registros!$A$2:$A$6000,"CS",Registros!$B$2:$B$6000,$A2192)&gt;0,1,0)</f>
        <v/>
      </c>
      <c r="J2192">
        <f>IF($I2192=1,SUMIFS(Registros!$I$2:$I$6000,Registros!$A$2:$A$6000,"CS",Registros!$B$2:$B$6000,$A2192),0)</f>
        <v/>
      </c>
      <c r="K2192">
        <f>IF(COUNTIFS(Winback!$K$2:$K$300,$D2192)&gt;0,1,0)</f>
        <v/>
      </c>
      <c r="L2192">
        <f>IF(AND($K2192=1,LEFT($A2192,3)="WB-"),SUMIFS(Winback!$D$2:$D$300,Winback!$K$2:$K$300,$D2192),0)</f>
        <v/>
      </c>
      <c r="M2192">
        <f>IF(OR($E2192=1,$G2192=1,SUMIFS(Registros!$J$2:$J$6000,Registros!$B$2:$B$6000,$A2192)&gt;0),1,0)</f>
        <v/>
      </c>
      <c r="N2192">
        <f>IF($J2192&gt;0,1,IF(COUNTIFS(Registros!$A$2:$A$6000,"CS",Registros!$B$2:$B$6000,$A2192,Registros!$K$2:$K$6000,"&lt;&gt;")&gt;0,1,0))</f>
        <v/>
      </c>
      <c r="O2192">
        <f>IF(AND($K2192=1,$E2192=0,$G2192=0,$I2192=0),"WINBACK",IF(AND($M2192=1,$N2192&gt;0),"CONVERGENTE",IF($M2192=1,"SOLO MÓVIL",IF($N2192&gt;0,"SOLO FIJO / INTERNET","SIN SERVICIOS"))))</f>
        <v/>
      </c>
      <c r="P2192">
        <f>IF($O2192="WINBACK","Recuperar (winback)",IF($O2192="CONVERGENTE","Upgrade / más líneas",IF($O2192="SOLO MÓVIL","Ofrecer fijo + internet (FLBBTV)",IF($O2192="SOLO FIJO / INTERNET","Ofrecer línea móvil Nextphone","Oferta completa (móvil + fijo + internet)"))))</f>
        <v/>
      </c>
      <c r="Q2192">
        <f>$F2192+$H2192+$L2192</f>
        <v/>
      </c>
      <c r="R2192">
        <f>IFERROR(VLOOKUP($A2192,Registros!$B$2:$G$6000,6,0),IFERROR(VLOOKUP($D2192,Winback!$B$2:$C$300,2,0),""))</f>
        <v/>
      </c>
      <c r="S2192">
        <f>IF($E2192=1,"NP","")&amp;IF($G2192=1,"+MOV","")&amp;IF($I2192=1,"+CS","")&amp;IF($K2192=1,"+WB","")</f>
        <v/>
      </c>
      <c r="T2192">
        <f>$E2192+$G2192+$I2192+$K2192</f>
        <v/>
      </c>
    </row>
    <row r="2193">
      <c r="A2193" t="inlineStr">
        <is>
          <t>358148710000</t>
        </is>
      </c>
      <c r="B2193" t="inlineStr">
        <is>
          <t>35814871</t>
        </is>
      </c>
      <c r="C2193" t="inlineStr">
        <is>
          <t>ROBERTOCARLOSSTAFF</t>
        </is>
      </c>
      <c r="D2193" t="inlineStr">
        <is>
          <t>ROBERTOCARLOSSTAFF</t>
        </is>
      </c>
      <c r="E2193">
        <f>IF(COUNTIFS(Registros!$A$2:$A$6000,"NP",Registros!$B$2:$B$6000,$A2193)&gt;0,1,0)</f>
        <v/>
      </c>
      <c r="F2193">
        <f>IF($E2193=1,SUMIFS(Registros!$F$2:$F$6000,Registros!$A$2:$A$6000,"NP",Registros!$B$2:$B$6000,$A2193),0)</f>
        <v/>
      </c>
      <c r="G2193">
        <f>IF(COUNTIFS(Registros!$A$2:$A$6000,"MOV",Registros!$B$2:$B$6000,$A2193)&gt;0,1,0)</f>
        <v/>
      </c>
      <c r="H2193">
        <f>IF($G2193=1,SUMIFS(Registros!$F$2:$F$6000,Registros!$A$2:$A$6000,"MOV",Registros!$B$2:$B$6000,$A2193),0)</f>
        <v/>
      </c>
      <c r="I2193">
        <f>IF(COUNTIFS(Registros!$A$2:$A$6000,"CS",Registros!$B$2:$B$6000,$A2193)&gt;0,1,0)</f>
        <v/>
      </c>
      <c r="J2193">
        <f>IF($I2193=1,SUMIFS(Registros!$I$2:$I$6000,Registros!$A$2:$A$6000,"CS",Registros!$B$2:$B$6000,$A2193),0)</f>
        <v/>
      </c>
      <c r="K2193">
        <f>IF(COUNTIFS(Winback!$K$2:$K$300,$D2193)&gt;0,1,0)</f>
        <v/>
      </c>
      <c r="L2193">
        <f>IF(AND($K2193=1,LEFT($A2193,3)="WB-"),SUMIFS(Winback!$D$2:$D$300,Winback!$K$2:$K$300,$D2193),0)</f>
        <v/>
      </c>
      <c r="M2193">
        <f>IF(OR($E2193=1,$G2193=1,SUMIFS(Registros!$J$2:$J$6000,Registros!$B$2:$B$6000,$A2193)&gt;0),1,0)</f>
        <v/>
      </c>
      <c r="N2193">
        <f>IF($J2193&gt;0,1,IF(COUNTIFS(Registros!$A$2:$A$6000,"CS",Registros!$B$2:$B$6000,$A2193,Registros!$K$2:$K$6000,"&lt;&gt;")&gt;0,1,0))</f>
        <v/>
      </c>
      <c r="O2193">
        <f>IF(AND($K2193=1,$E2193=0,$G2193=0,$I2193=0),"WINBACK",IF(AND($M2193=1,$N2193&gt;0),"CONVERGENTE",IF($M2193=1,"SOLO MÓVIL",IF($N2193&gt;0,"SOLO FIJO / INTERNET","SIN SERVICIOS"))))</f>
        <v/>
      </c>
      <c r="P2193">
        <f>IF($O2193="WINBACK","Recuperar (winback)",IF($O2193="CONVERGENTE","Upgrade / más líneas",IF($O2193="SOLO MÓVIL","Ofrecer fijo + internet (FLBBTV)",IF($O2193="SOLO FIJO / INTERNET","Ofrecer línea móvil Nextphone","Oferta completa (móvil + fijo + internet)"))))</f>
        <v/>
      </c>
      <c r="Q2193">
        <f>$F2193+$H2193+$L2193</f>
        <v/>
      </c>
      <c r="R2193">
        <f>IFERROR(VLOOKUP($A2193,Registros!$B$2:$G$6000,6,0),IFERROR(VLOOKUP($D2193,Winback!$B$2:$C$300,2,0),""))</f>
        <v/>
      </c>
      <c r="S2193">
        <f>IF($E2193=1,"NP","")&amp;IF($G2193=1,"+MOV","")&amp;IF($I2193=1,"+CS","")&amp;IF($K2193=1,"+WB","")</f>
        <v/>
      </c>
      <c r="T2193">
        <f>$E2193+$G2193+$I2193+$K2193</f>
        <v/>
      </c>
    </row>
    <row r="2194">
      <c r="A2194" t="inlineStr">
        <is>
          <t>352225590000</t>
        </is>
      </c>
      <c r="B2194" t="inlineStr">
        <is>
          <t>35222559</t>
        </is>
      </c>
      <c r="C2194" t="inlineStr">
        <is>
          <t>CRISTHIAN RAUL GONZALEZ ACOSTA</t>
        </is>
      </c>
      <c r="D2194" t="inlineStr">
        <is>
          <t>CRISTHIANRAULGONZALEZACOSTA</t>
        </is>
      </c>
      <c r="E2194">
        <f>IF(COUNTIFS(Registros!$A$2:$A$6000,"NP",Registros!$B$2:$B$6000,$A2194)&gt;0,1,0)</f>
        <v/>
      </c>
      <c r="F2194">
        <f>IF($E2194=1,SUMIFS(Registros!$F$2:$F$6000,Registros!$A$2:$A$6000,"NP",Registros!$B$2:$B$6000,$A2194),0)</f>
        <v/>
      </c>
      <c r="G2194">
        <f>IF(COUNTIFS(Registros!$A$2:$A$6000,"MOV",Registros!$B$2:$B$6000,$A2194)&gt;0,1,0)</f>
        <v/>
      </c>
      <c r="H2194">
        <f>IF($G2194=1,SUMIFS(Registros!$F$2:$F$6000,Registros!$A$2:$A$6000,"MOV",Registros!$B$2:$B$6000,$A2194),0)</f>
        <v/>
      </c>
      <c r="I2194">
        <f>IF(COUNTIFS(Registros!$A$2:$A$6000,"CS",Registros!$B$2:$B$6000,$A2194)&gt;0,1,0)</f>
        <v/>
      </c>
      <c r="J2194">
        <f>IF($I2194=1,SUMIFS(Registros!$I$2:$I$6000,Registros!$A$2:$A$6000,"CS",Registros!$B$2:$B$6000,$A2194),0)</f>
        <v/>
      </c>
      <c r="K2194">
        <f>IF(COUNTIFS(Winback!$K$2:$K$300,$D2194)&gt;0,1,0)</f>
        <v/>
      </c>
      <c r="L2194">
        <f>IF(AND($K2194=1,LEFT($A2194,3)="WB-"),SUMIFS(Winback!$D$2:$D$300,Winback!$K$2:$K$300,$D2194),0)</f>
        <v/>
      </c>
      <c r="M2194">
        <f>IF(OR($E2194=1,$G2194=1,SUMIFS(Registros!$J$2:$J$6000,Registros!$B$2:$B$6000,$A2194)&gt;0),1,0)</f>
        <v/>
      </c>
      <c r="N2194">
        <f>IF($J2194&gt;0,1,IF(COUNTIFS(Registros!$A$2:$A$6000,"CS",Registros!$B$2:$B$6000,$A2194,Registros!$K$2:$K$6000,"&lt;&gt;")&gt;0,1,0))</f>
        <v/>
      </c>
      <c r="O2194">
        <f>IF(AND($K2194=1,$E2194=0,$G2194=0,$I2194=0),"WINBACK",IF(AND($M2194=1,$N2194&gt;0),"CONVERGENTE",IF($M2194=1,"SOLO MÓVIL",IF($N2194&gt;0,"SOLO FIJO / INTERNET","SIN SERVICIOS"))))</f>
        <v/>
      </c>
      <c r="P2194">
        <f>IF($O2194="WINBACK","Recuperar (winback)",IF($O2194="CONVERGENTE","Upgrade / más líneas",IF($O2194="SOLO MÓVIL","Ofrecer fijo + internet (FLBBTV)",IF($O2194="SOLO FIJO / INTERNET","Ofrecer línea móvil Nextphone","Oferta completa (móvil + fijo + internet)"))))</f>
        <v/>
      </c>
      <c r="Q2194">
        <f>$F2194+$H2194+$L2194</f>
        <v/>
      </c>
      <c r="R2194">
        <f>IFERROR(VLOOKUP($A2194,Registros!$B$2:$G$6000,6,0),IFERROR(VLOOKUP($D2194,Winback!$B$2:$C$300,2,0),""))</f>
        <v/>
      </c>
      <c r="S2194">
        <f>IF($E2194=1,"NP","")&amp;IF($G2194=1,"+MOV","")&amp;IF($I2194=1,"+CS","")&amp;IF($K2194=1,"+WB","")</f>
        <v/>
      </c>
      <c r="T2194">
        <f>$E2194+$G2194+$I2194+$K2194</f>
        <v/>
      </c>
    </row>
    <row r="2195">
      <c r="A2195" t="inlineStr">
        <is>
          <t>312225600000</t>
        </is>
      </c>
      <c r="B2195" t="inlineStr">
        <is>
          <t>31222560</t>
        </is>
      </c>
      <c r="C2195" t="inlineStr">
        <is>
          <t>HAR KONTAKT</t>
        </is>
      </c>
      <c r="D2195" t="inlineStr">
        <is>
          <t>HARKONTAKT</t>
        </is>
      </c>
      <c r="E2195">
        <f>IF(COUNTIFS(Registros!$A$2:$A$6000,"NP",Registros!$B$2:$B$6000,$A2195)&gt;0,1,0)</f>
        <v/>
      </c>
      <c r="F2195">
        <f>IF($E2195=1,SUMIFS(Registros!$F$2:$F$6000,Registros!$A$2:$A$6000,"NP",Registros!$B$2:$B$6000,$A2195),0)</f>
        <v/>
      </c>
      <c r="G2195">
        <f>IF(COUNTIFS(Registros!$A$2:$A$6000,"MOV",Registros!$B$2:$B$6000,$A2195)&gt;0,1,0)</f>
        <v/>
      </c>
      <c r="H2195">
        <f>IF($G2195=1,SUMIFS(Registros!$F$2:$F$6000,Registros!$A$2:$A$6000,"MOV",Registros!$B$2:$B$6000,$A2195),0)</f>
        <v/>
      </c>
      <c r="I2195">
        <f>IF(COUNTIFS(Registros!$A$2:$A$6000,"CS",Registros!$B$2:$B$6000,$A2195)&gt;0,1,0)</f>
        <v/>
      </c>
      <c r="J2195">
        <f>IF($I2195=1,SUMIFS(Registros!$I$2:$I$6000,Registros!$A$2:$A$6000,"CS",Registros!$B$2:$B$6000,$A2195),0)</f>
        <v/>
      </c>
      <c r="K2195">
        <f>IF(COUNTIFS(Winback!$K$2:$K$300,$D2195)&gt;0,1,0)</f>
        <v/>
      </c>
      <c r="L2195">
        <f>IF(AND($K2195=1,LEFT($A2195,3)="WB-"),SUMIFS(Winback!$D$2:$D$300,Winback!$K$2:$K$300,$D2195),0)</f>
        <v/>
      </c>
      <c r="M2195">
        <f>IF(OR($E2195=1,$G2195=1,SUMIFS(Registros!$J$2:$J$6000,Registros!$B$2:$B$6000,$A2195)&gt;0),1,0)</f>
        <v/>
      </c>
      <c r="N2195">
        <f>IF($J2195&gt;0,1,IF(COUNTIFS(Registros!$A$2:$A$6000,"CS",Registros!$B$2:$B$6000,$A2195,Registros!$K$2:$K$6000,"&lt;&gt;")&gt;0,1,0))</f>
        <v/>
      </c>
      <c r="O2195">
        <f>IF(AND($K2195=1,$E2195=0,$G2195=0,$I2195=0),"WINBACK",IF(AND($M2195=1,$N2195&gt;0),"CONVERGENTE",IF($M2195=1,"SOLO MÓVIL",IF($N2195&gt;0,"SOLO FIJO / INTERNET","SIN SERVICIOS"))))</f>
        <v/>
      </c>
      <c r="P2195">
        <f>IF($O2195="WINBACK","Recuperar (winback)",IF($O2195="CONVERGENTE","Upgrade / más líneas",IF($O2195="SOLO MÓVIL","Ofrecer fijo + internet (FLBBTV)",IF($O2195="SOLO FIJO / INTERNET","Ofrecer línea móvil Nextphone","Oferta completa (móvil + fijo + internet)"))))</f>
        <v/>
      </c>
      <c r="Q2195">
        <f>$F2195+$H2195+$L2195</f>
        <v/>
      </c>
      <c r="R2195">
        <f>IFERROR(VLOOKUP($A2195,Registros!$B$2:$G$6000,6,0),IFERROR(VLOOKUP($D2195,Winback!$B$2:$C$300,2,0),""))</f>
        <v/>
      </c>
      <c r="S2195">
        <f>IF($E2195=1,"NP","")&amp;IF($G2195=1,"+MOV","")&amp;IF($I2195=1,"+CS","")&amp;IF($K2195=1,"+WB","")</f>
        <v/>
      </c>
      <c r="T2195">
        <f>$E2195+$G2195+$I2195+$K2195</f>
        <v/>
      </c>
    </row>
    <row r="2196">
      <c r="A2196" t="inlineStr">
        <is>
          <t>367008380000</t>
        </is>
      </c>
      <c r="B2196" t="inlineStr">
        <is>
          <t>36700838</t>
        </is>
      </c>
      <c r="C2196" t="inlineStr">
        <is>
          <t>JULIA CORELLA</t>
        </is>
      </c>
      <c r="D2196" t="inlineStr">
        <is>
          <t>JULIACORELLA</t>
        </is>
      </c>
      <c r="E2196">
        <f>IF(COUNTIFS(Registros!$A$2:$A$6000,"NP",Registros!$B$2:$B$6000,$A2196)&gt;0,1,0)</f>
        <v/>
      </c>
      <c r="F2196">
        <f>IF($E2196=1,SUMIFS(Registros!$F$2:$F$6000,Registros!$A$2:$A$6000,"NP",Registros!$B$2:$B$6000,$A2196),0)</f>
        <v/>
      </c>
      <c r="G2196">
        <f>IF(COUNTIFS(Registros!$A$2:$A$6000,"MOV",Registros!$B$2:$B$6000,$A2196)&gt;0,1,0)</f>
        <v/>
      </c>
      <c r="H2196">
        <f>IF($G2196=1,SUMIFS(Registros!$F$2:$F$6000,Registros!$A$2:$A$6000,"MOV",Registros!$B$2:$B$6000,$A2196),0)</f>
        <v/>
      </c>
      <c r="I2196">
        <f>IF(COUNTIFS(Registros!$A$2:$A$6000,"CS",Registros!$B$2:$B$6000,$A2196)&gt;0,1,0)</f>
        <v/>
      </c>
      <c r="J2196">
        <f>IF($I2196=1,SUMIFS(Registros!$I$2:$I$6000,Registros!$A$2:$A$6000,"CS",Registros!$B$2:$B$6000,$A2196),0)</f>
        <v/>
      </c>
      <c r="K2196">
        <f>IF(COUNTIFS(Winback!$K$2:$K$300,$D2196)&gt;0,1,0)</f>
        <v/>
      </c>
      <c r="L2196">
        <f>IF(AND($K2196=1,LEFT($A2196,3)="WB-"),SUMIFS(Winback!$D$2:$D$300,Winback!$K$2:$K$300,$D2196),0)</f>
        <v/>
      </c>
      <c r="M2196">
        <f>IF(OR($E2196=1,$G2196=1,SUMIFS(Registros!$J$2:$J$6000,Registros!$B$2:$B$6000,$A2196)&gt;0),1,0)</f>
        <v/>
      </c>
      <c r="N2196">
        <f>IF($J2196&gt;0,1,IF(COUNTIFS(Registros!$A$2:$A$6000,"CS",Registros!$B$2:$B$6000,$A2196,Registros!$K$2:$K$6000,"&lt;&gt;")&gt;0,1,0))</f>
        <v/>
      </c>
      <c r="O2196">
        <f>IF(AND($K2196=1,$E2196=0,$G2196=0,$I2196=0),"WINBACK",IF(AND($M2196=1,$N2196&gt;0),"CONVERGENTE",IF($M2196=1,"SOLO MÓVIL",IF($N2196&gt;0,"SOLO FIJO / INTERNET","SIN SERVICIOS"))))</f>
        <v/>
      </c>
      <c r="P2196">
        <f>IF($O2196="WINBACK","Recuperar (winback)",IF($O2196="CONVERGENTE","Upgrade / más líneas",IF($O2196="SOLO MÓVIL","Ofrecer fijo + internet (FLBBTV)",IF($O2196="SOLO FIJO / INTERNET","Ofrecer línea móvil Nextphone","Oferta completa (móvil + fijo + internet)"))))</f>
        <v/>
      </c>
      <c r="Q2196">
        <f>$F2196+$H2196+$L2196</f>
        <v/>
      </c>
      <c r="R2196">
        <f>IFERROR(VLOOKUP($A2196,Registros!$B$2:$G$6000,6,0),IFERROR(VLOOKUP($D2196,Winback!$B$2:$C$300,2,0),""))</f>
        <v/>
      </c>
      <c r="S2196">
        <f>IF($E2196=1,"NP","")&amp;IF($G2196=1,"+MOV","")&amp;IF($I2196=1,"+CS","")&amp;IF($K2196=1,"+WB","")</f>
        <v/>
      </c>
      <c r="T2196">
        <f>$E2196+$G2196+$I2196+$K2196</f>
        <v/>
      </c>
    </row>
    <row r="2197">
      <c r="A2197" t="inlineStr">
        <is>
          <t>312229050000</t>
        </is>
      </c>
      <c r="B2197" t="inlineStr">
        <is>
          <t>31222905</t>
        </is>
      </c>
      <c r="C2197" t="inlineStr">
        <is>
          <t>RAUL ALEXANDER PINEDA PITTY</t>
        </is>
      </c>
      <c r="D2197" t="inlineStr">
        <is>
          <t>RAULALEXANDERPINEDAPITTY</t>
        </is>
      </c>
      <c r="E2197">
        <f>IF(COUNTIFS(Registros!$A$2:$A$6000,"NP",Registros!$B$2:$B$6000,$A2197)&gt;0,1,0)</f>
        <v/>
      </c>
      <c r="F2197">
        <f>IF($E2197=1,SUMIFS(Registros!$F$2:$F$6000,Registros!$A$2:$A$6000,"NP",Registros!$B$2:$B$6000,$A2197),0)</f>
        <v/>
      </c>
      <c r="G2197">
        <f>IF(COUNTIFS(Registros!$A$2:$A$6000,"MOV",Registros!$B$2:$B$6000,$A2197)&gt;0,1,0)</f>
        <v/>
      </c>
      <c r="H2197">
        <f>IF($G2197=1,SUMIFS(Registros!$F$2:$F$6000,Registros!$A$2:$A$6000,"MOV",Registros!$B$2:$B$6000,$A2197),0)</f>
        <v/>
      </c>
      <c r="I2197">
        <f>IF(COUNTIFS(Registros!$A$2:$A$6000,"CS",Registros!$B$2:$B$6000,$A2197)&gt;0,1,0)</f>
        <v/>
      </c>
      <c r="J2197">
        <f>IF($I2197=1,SUMIFS(Registros!$I$2:$I$6000,Registros!$A$2:$A$6000,"CS",Registros!$B$2:$B$6000,$A2197),0)</f>
        <v/>
      </c>
      <c r="K2197">
        <f>IF(COUNTIFS(Winback!$K$2:$K$300,$D2197)&gt;0,1,0)</f>
        <v/>
      </c>
      <c r="L2197">
        <f>IF(AND($K2197=1,LEFT($A2197,3)="WB-"),SUMIFS(Winback!$D$2:$D$300,Winback!$K$2:$K$300,$D2197),0)</f>
        <v/>
      </c>
      <c r="M2197">
        <f>IF(OR($E2197=1,$G2197=1,SUMIFS(Registros!$J$2:$J$6000,Registros!$B$2:$B$6000,$A2197)&gt;0),1,0)</f>
        <v/>
      </c>
      <c r="N2197">
        <f>IF($J2197&gt;0,1,IF(COUNTIFS(Registros!$A$2:$A$6000,"CS",Registros!$B$2:$B$6000,$A2197,Registros!$K$2:$K$6000,"&lt;&gt;")&gt;0,1,0))</f>
        <v/>
      </c>
      <c r="O2197">
        <f>IF(AND($K2197=1,$E2197=0,$G2197=0,$I2197=0),"WINBACK",IF(AND($M2197=1,$N2197&gt;0),"CONVERGENTE",IF($M2197=1,"SOLO MÓVIL",IF($N2197&gt;0,"SOLO FIJO / INTERNET","SIN SERVICIOS"))))</f>
        <v/>
      </c>
      <c r="P2197">
        <f>IF($O2197="WINBACK","Recuperar (winback)",IF($O2197="CONVERGENTE","Upgrade / más líneas",IF($O2197="SOLO MÓVIL","Ofrecer fijo + internet (FLBBTV)",IF($O2197="SOLO FIJO / INTERNET","Ofrecer línea móvil Nextphone","Oferta completa (móvil + fijo + internet)"))))</f>
        <v/>
      </c>
      <c r="Q2197">
        <f>$F2197+$H2197+$L2197</f>
        <v/>
      </c>
      <c r="R2197">
        <f>IFERROR(VLOOKUP($A2197,Registros!$B$2:$G$6000,6,0),IFERROR(VLOOKUP($D2197,Winback!$B$2:$C$300,2,0),""))</f>
        <v/>
      </c>
      <c r="S2197">
        <f>IF($E2197=1,"NP","")&amp;IF($G2197=1,"+MOV","")&amp;IF($I2197=1,"+CS","")&amp;IF($K2197=1,"+WB","")</f>
        <v/>
      </c>
      <c r="T2197">
        <f>$E2197+$G2197+$I2197+$K2197</f>
        <v/>
      </c>
    </row>
    <row r="2198">
      <c r="A2198" t="inlineStr">
        <is>
          <t>312217230000</t>
        </is>
      </c>
      <c r="B2198" t="inlineStr">
        <is>
          <t>31221723</t>
        </is>
      </c>
      <c r="C2198" t="inlineStr">
        <is>
          <t>RAUL PINEDA PITTY</t>
        </is>
      </c>
      <c r="D2198" t="inlineStr">
        <is>
          <t>RAULPINEDAPITTY</t>
        </is>
      </c>
      <c r="E2198">
        <f>IF(COUNTIFS(Registros!$A$2:$A$6000,"NP",Registros!$B$2:$B$6000,$A2198)&gt;0,1,0)</f>
        <v/>
      </c>
      <c r="F2198">
        <f>IF($E2198=1,SUMIFS(Registros!$F$2:$F$6000,Registros!$A$2:$A$6000,"NP",Registros!$B$2:$B$6000,$A2198),0)</f>
        <v/>
      </c>
      <c r="G2198">
        <f>IF(COUNTIFS(Registros!$A$2:$A$6000,"MOV",Registros!$B$2:$B$6000,$A2198)&gt;0,1,0)</f>
        <v/>
      </c>
      <c r="H2198">
        <f>IF($G2198=1,SUMIFS(Registros!$F$2:$F$6000,Registros!$A$2:$A$6000,"MOV",Registros!$B$2:$B$6000,$A2198),0)</f>
        <v/>
      </c>
      <c r="I2198">
        <f>IF(COUNTIFS(Registros!$A$2:$A$6000,"CS",Registros!$B$2:$B$6000,$A2198)&gt;0,1,0)</f>
        <v/>
      </c>
      <c r="J2198">
        <f>IF($I2198=1,SUMIFS(Registros!$I$2:$I$6000,Registros!$A$2:$A$6000,"CS",Registros!$B$2:$B$6000,$A2198),0)</f>
        <v/>
      </c>
      <c r="K2198">
        <f>IF(COUNTIFS(Winback!$K$2:$K$300,$D2198)&gt;0,1,0)</f>
        <v/>
      </c>
      <c r="L2198">
        <f>IF(AND($K2198=1,LEFT($A2198,3)="WB-"),SUMIFS(Winback!$D$2:$D$300,Winback!$K$2:$K$300,$D2198),0)</f>
        <v/>
      </c>
      <c r="M2198">
        <f>IF(OR($E2198=1,$G2198=1,SUMIFS(Registros!$J$2:$J$6000,Registros!$B$2:$B$6000,$A2198)&gt;0),1,0)</f>
        <v/>
      </c>
      <c r="N2198">
        <f>IF($J2198&gt;0,1,IF(COUNTIFS(Registros!$A$2:$A$6000,"CS",Registros!$B$2:$B$6000,$A2198,Registros!$K$2:$K$6000,"&lt;&gt;")&gt;0,1,0))</f>
        <v/>
      </c>
      <c r="O2198">
        <f>IF(AND($K2198=1,$E2198=0,$G2198=0,$I2198=0),"WINBACK",IF(AND($M2198=1,$N2198&gt;0),"CONVERGENTE",IF($M2198=1,"SOLO MÓVIL",IF($N2198&gt;0,"SOLO FIJO / INTERNET","SIN SERVICIOS"))))</f>
        <v/>
      </c>
      <c r="P2198">
        <f>IF($O2198="WINBACK","Recuperar (winback)",IF($O2198="CONVERGENTE","Upgrade / más líneas",IF($O2198="SOLO MÓVIL","Ofrecer fijo + internet (FLBBTV)",IF($O2198="SOLO FIJO / INTERNET","Ofrecer línea móvil Nextphone","Oferta completa (móvil + fijo + internet)"))))</f>
        <v/>
      </c>
      <c r="Q2198">
        <f>$F2198+$H2198+$L2198</f>
        <v/>
      </c>
      <c r="R2198">
        <f>IFERROR(VLOOKUP($A2198,Registros!$B$2:$G$6000,6,0),IFERROR(VLOOKUP($D2198,Winback!$B$2:$C$300,2,0),""))</f>
        <v/>
      </c>
      <c r="S2198">
        <f>IF($E2198=1,"NP","")&amp;IF($G2198=1,"+MOV","")&amp;IF($I2198=1,"+CS","")&amp;IF($K2198=1,"+WB","")</f>
        <v/>
      </c>
      <c r="T2198">
        <f>$E2198+$G2198+$I2198+$K2198</f>
        <v/>
      </c>
    </row>
    <row r="2199">
      <c r="A2199" t="inlineStr">
        <is>
          <t>366019460000</t>
        </is>
      </c>
      <c r="B2199" t="inlineStr">
        <is>
          <t>36601946</t>
        </is>
      </c>
      <c r="C2199" t="inlineStr">
        <is>
          <t>ELVIN ELIECER SALDAÑA TORRES</t>
        </is>
      </c>
      <c r="D2199" t="inlineStr">
        <is>
          <t>ELVINELIECERSALDANATORRES</t>
        </is>
      </c>
      <c r="E2199">
        <f>IF(COUNTIFS(Registros!$A$2:$A$6000,"NP",Registros!$B$2:$B$6000,$A2199)&gt;0,1,0)</f>
        <v/>
      </c>
      <c r="F2199">
        <f>IF($E2199=1,SUMIFS(Registros!$F$2:$F$6000,Registros!$A$2:$A$6000,"NP",Registros!$B$2:$B$6000,$A2199),0)</f>
        <v/>
      </c>
      <c r="G2199">
        <f>IF(COUNTIFS(Registros!$A$2:$A$6000,"MOV",Registros!$B$2:$B$6000,$A2199)&gt;0,1,0)</f>
        <v/>
      </c>
      <c r="H2199">
        <f>IF($G2199=1,SUMIFS(Registros!$F$2:$F$6000,Registros!$A$2:$A$6000,"MOV",Registros!$B$2:$B$6000,$A2199),0)</f>
        <v/>
      </c>
      <c r="I2199">
        <f>IF(COUNTIFS(Registros!$A$2:$A$6000,"CS",Registros!$B$2:$B$6000,$A2199)&gt;0,1,0)</f>
        <v/>
      </c>
      <c r="J2199">
        <f>IF($I2199=1,SUMIFS(Registros!$I$2:$I$6000,Registros!$A$2:$A$6000,"CS",Registros!$B$2:$B$6000,$A2199),0)</f>
        <v/>
      </c>
      <c r="K2199">
        <f>IF(COUNTIFS(Winback!$K$2:$K$300,$D2199)&gt;0,1,0)</f>
        <v/>
      </c>
      <c r="L2199">
        <f>IF(AND($K2199=1,LEFT($A2199,3)="WB-"),SUMIFS(Winback!$D$2:$D$300,Winback!$K$2:$K$300,$D2199),0)</f>
        <v/>
      </c>
      <c r="M2199">
        <f>IF(OR($E2199=1,$G2199=1,SUMIFS(Registros!$J$2:$J$6000,Registros!$B$2:$B$6000,$A2199)&gt;0),1,0)</f>
        <v/>
      </c>
      <c r="N2199">
        <f>IF($J2199&gt;0,1,IF(COUNTIFS(Registros!$A$2:$A$6000,"CS",Registros!$B$2:$B$6000,$A2199,Registros!$K$2:$K$6000,"&lt;&gt;")&gt;0,1,0))</f>
        <v/>
      </c>
      <c r="O2199">
        <f>IF(AND($K2199=1,$E2199=0,$G2199=0,$I2199=0),"WINBACK",IF(AND($M2199=1,$N2199&gt;0),"CONVERGENTE",IF($M2199=1,"SOLO MÓVIL",IF($N2199&gt;0,"SOLO FIJO / INTERNET","SIN SERVICIOS"))))</f>
        <v/>
      </c>
      <c r="P2199">
        <f>IF($O2199="WINBACK","Recuperar (winback)",IF($O2199="CONVERGENTE","Upgrade / más líneas",IF($O2199="SOLO MÓVIL","Ofrecer fijo + internet (FLBBTV)",IF($O2199="SOLO FIJO / INTERNET","Ofrecer línea móvil Nextphone","Oferta completa (móvil + fijo + internet)"))))</f>
        <v/>
      </c>
      <c r="Q2199">
        <f>$F2199+$H2199+$L2199</f>
        <v/>
      </c>
      <c r="R2199">
        <f>IFERROR(VLOOKUP($A2199,Registros!$B$2:$G$6000,6,0),IFERROR(VLOOKUP($D2199,Winback!$B$2:$C$300,2,0),""))</f>
        <v/>
      </c>
      <c r="S2199">
        <f>IF($E2199=1,"NP","")&amp;IF($G2199=1,"+MOV","")&amp;IF($I2199=1,"+CS","")&amp;IF($K2199=1,"+WB","")</f>
        <v/>
      </c>
      <c r="T2199">
        <f>$E2199+$G2199+$I2199+$K2199</f>
        <v/>
      </c>
    </row>
    <row r="2200">
      <c r="A2200" t="inlineStr">
        <is>
          <t>349439350000</t>
        </is>
      </c>
      <c r="B2200" t="inlineStr">
        <is>
          <t>34943935</t>
        </is>
      </c>
      <c r="C2200" t="inlineStr">
        <is>
          <t>IRIS ORTIZ</t>
        </is>
      </c>
      <c r="D2200" t="inlineStr">
        <is>
          <t>IRISORTIZ</t>
        </is>
      </c>
      <c r="E2200">
        <f>IF(COUNTIFS(Registros!$A$2:$A$6000,"NP",Registros!$B$2:$B$6000,$A2200)&gt;0,1,0)</f>
        <v/>
      </c>
      <c r="F2200">
        <f>IF($E2200=1,SUMIFS(Registros!$F$2:$F$6000,Registros!$A$2:$A$6000,"NP",Registros!$B$2:$B$6000,$A2200),0)</f>
        <v/>
      </c>
      <c r="G2200">
        <f>IF(COUNTIFS(Registros!$A$2:$A$6000,"MOV",Registros!$B$2:$B$6000,$A2200)&gt;0,1,0)</f>
        <v/>
      </c>
      <c r="H2200">
        <f>IF($G2200=1,SUMIFS(Registros!$F$2:$F$6000,Registros!$A$2:$A$6000,"MOV",Registros!$B$2:$B$6000,$A2200),0)</f>
        <v/>
      </c>
      <c r="I2200">
        <f>IF(COUNTIFS(Registros!$A$2:$A$6000,"CS",Registros!$B$2:$B$6000,$A2200)&gt;0,1,0)</f>
        <v/>
      </c>
      <c r="J2200">
        <f>IF($I2200=1,SUMIFS(Registros!$I$2:$I$6000,Registros!$A$2:$A$6000,"CS",Registros!$B$2:$B$6000,$A2200),0)</f>
        <v/>
      </c>
      <c r="K2200">
        <f>IF(COUNTIFS(Winback!$K$2:$K$300,$D2200)&gt;0,1,0)</f>
        <v/>
      </c>
      <c r="L2200">
        <f>IF(AND($K2200=1,LEFT($A2200,3)="WB-"),SUMIFS(Winback!$D$2:$D$300,Winback!$K$2:$K$300,$D2200),0)</f>
        <v/>
      </c>
      <c r="M2200">
        <f>IF(OR($E2200=1,$G2200=1,SUMIFS(Registros!$J$2:$J$6000,Registros!$B$2:$B$6000,$A2200)&gt;0),1,0)</f>
        <v/>
      </c>
      <c r="N2200">
        <f>IF($J2200&gt;0,1,IF(COUNTIFS(Registros!$A$2:$A$6000,"CS",Registros!$B$2:$B$6000,$A2200,Registros!$K$2:$K$6000,"&lt;&gt;")&gt;0,1,0))</f>
        <v/>
      </c>
      <c r="O2200">
        <f>IF(AND($K2200=1,$E2200=0,$G2200=0,$I2200=0),"WINBACK",IF(AND($M2200=1,$N2200&gt;0),"CONVERGENTE",IF($M2200=1,"SOLO MÓVIL",IF($N2200&gt;0,"SOLO FIJO / INTERNET","SIN SERVICIOS"))))</f>
        <v/>
      </c>
      <c r="P2200">
        <f>IF($O2200="WINBACK","Recuperar (winback)",IF($O2200="CONVERGENTE","Upgrade / más líneas",IF($O2200="SOLO MÓVIL","Ofrecer fijo + internet (FLBBTV)",IF($O2200="SOLO FIJO / INTERNET","Ofrecer línea móvil Nextphone","Oferta completa (móvil + fijo + internet)"))))</f>
        <v/>
      </c>
      <c r="Q2200">
        <f>$F2200+$H2200+$L2200</f>
        <v/>
      </c>
      <c r="R2200">
        <f>IFERROR(VLOOKUP($A2200,Registros!$B$2:$G$6000,6,0),IFERROR(VLOOKUP($D2200,Winback!$B$2:$C$300,2,0),""))</f>
        <v/>
      </c>
      <c r="S2200">
        <f>IF($E2200=1,"NP","")&amp;IF($G2200=1,"+MOV","")&amp;IF($I2200=1,"+CS","")&amp;IF($K2200=1,"+WB","")</f>
        <v/>
      </c>
      <c r="T2200">
        <f>$E2200+$G2200+$I2200+$K2200</f>
        <v/>
      </c>
    </row>
    <row r="2201">
      <c r="A2201" t="inlineStr">
        <is>
          <t>348107230000</t>
        </is>
      </c>
      <c r="B2201" t="inlineStr">
        <is>
          <t>34810723</t>
        </is>
      </c>
      <c r="C2201" t="inlineStr">
        <is>
          <t>JAMES DOUGLAS MC NISH</t>
        </is>
      </c>
      <c r="D2201" t="inlineStr">
        <is>
          <t>JAMESDOUGLASMCNISH</t>
        </is>
      </c>
      <c r="E2201">
        <f>IF(COUNTIFS(Registros!$A$2:$A$6000,"NP",Registros!$B$2:$B$6000,$A2201)&gt;0,1,0)</f>
        <v/>
      </c>
      <c r="F2201">
        <f>IF($E2201=1,SUMIFS(Registros!$F$2:$F$6000,Registros!$A$2:$A$6000,"NP",Registros!$B$2:$B$6000,$A2201),0)</f>
        <v/>
      </c>
      <c r="G2201">
        <f>IF(COUNTIFS(Registros!$A$2:$A$6000,"MOV",Registros!$B$2:$B$6000,$A2201)&gt;0,1,0)</f>
        <v/>
      </c>
      <c r="H2201">
        <f>IF($G2201=1,SUMIFS(Registros!$F$2:$F$6000,Registros!$A$2:$A$6000,"MOV",Registros!$B$2:$B$6000,$A2201),0)</f>
        <v/>
      </c>
      <c r="I2201">
        <f>IF(COUNTIFS(Registros!$A$2:$A$6000,"CS",Registros!$B$2:$B$6000,$A2201)&gt;0,1,0)</f>
        <v/>
      </c>
      <c r="J2201">
        <f>IF($I2201=1,SUMIFS(Registros!$I$2:$I$6000,Registros!$A$2:$A$6000,"CS",Registros!$B$2:$B$6000,$A2201),0)</f>
        <v/>
      </c>
      <c r="K2201">
        <f>IF(COUNTIFS(Winback!$K$2:$K$300,$D2201)&gt;0,1,0)</f>
        <v/>
      </c>
      <c r="L2201">
        <f>IF(AND($K2201=1,LEFT($A2201,3)="WB-"),SUMIFS(Winback!$D$2:$D$300,Winback!$K$2:$K$300,$D2201),0)</f>
        <v/>
      </c>
      <c r="M2201">
        <f>IF(OR($E2201=1,$G2201=1,SUMIFS(Registros!$J$2:$J$6000,Registros!$B$2:$B$6000,$A2201)&gt;0),1,0)</f>
        <v/>
      </c>
      <c r="N2201">
        <f>IF($J2201&gt;0,1,IF(COUNTIFS(Registros!$A$2:$A$6000,"CS",Registros!$B$2:$B$6000,$A2201,Registros!$K$2:$K$6000,"&lt;&gt;")&gt;0,1,0))</f>
        <v/>
      </c>
      <c r="O2201">
        <f>IF(AND($K2201=1,$E2201=0,$G2201=0,$I2201=0),"WINBACK",IF(AND($M2201=1,$N2201&gt;0),"CONVERGENTE",IF($M2201=1,"SOLO MÓVIL",IF($N2201&gt;0,"SOLO FIJO / INTERNET","SIN SERVICIOS"))))</f>
        <v/>
      </c>
      <c r="P2201">
        <f>IF($O2201="WINBACK","Recuperar (winback)",IF($O2201="CONVERGENTE","Upgrade / más líneas",IF($O2201="SOLO MÓVIL","Ofrecer fijo + internet (FLBBTV)",IF($O2201="SOLO FIJO / INTERNET","Ofrecer línea móvil Nextphone","Oferta completa (móvil + fijo + internet)"))))</f>
        <v/>
      </c>
      <c r="Q2201">
        <f>$F2201+$H2201+$L2201</f>
        <v/>
      </c>
      <c r="R2201">
        <f>IFERROR(VLOOKUP($A2201,Registros!$B$2:$G$6000,6,0),IFERROR(VLOOKUP($D2201,Winback!$B$2:$C$300,2,0),""))</f>
        <v/>
      </c>
      <c r="S2201">
        <f>IF($E2201=1,"NP","")&amp;IF($G2201=1,"+MOV","")&amp;IF($I2201=1,"+CS","")&amp;IF($K2201=1,"+WB","")</f>
        <v/>
      </c>
      <c r="T2201">
        <f>$E2201+$G2201+$I2201+$K2201</f>
        <v/>
      </c>
    </row>
    <row r="2202">
      <c r="A2202" t="inlineStr">
        <is>
          <t>342129610000</t>
        </is>
      </c>
      <c r="B2202" t="inlineStr">
        <is>
          <t>34212961</t>
        </is>
      </c>
      <c r="C2202" t="inlineStr">
        <is>
          <t>HERMANOS ASPRILLA SALDANA</t>
        </is>
      </c>
      <c r="D2202" t="inlineStr">
        <is>
          <t>HERMANOSASPRILLASALDANA</t>
        </is>
      </c>
      <c r="E2202">
        <f>IF(COUNTIFS(Registros!$A$2:$A$6000,"NP",Registros!$B$2:$B$6000,$A2202)&gt;0,1,0)</f>
        <v/>
      </c>
      <c r="F2202">
        <f>IF($E2202=1,SUMIFS(Registros!$F$2:$F$6000,Registros!$A$2:$A$6000,"NP",Registros!$B$2:$B$6000,$A2202),0)</f>
        <v/>
      </c>
      <c r="G2202">
        <f>IF(COUNTIFS(Registros!$A$2:$A$6000,"MOV",Registros!$B$2:$B$6000,$A2202)&gt;0,1,0)</f>
        <v/>
      </c>
      <c r="H2202">
        <f>IF($G2202=1,SUMIFS(Registros!$F$2:$F$6000,Registros!$A$2:$A$6000,"MOV",Registros!$B$2:$B$6000,$A2202),0)</f>
        <v/>
      </c>
      <c r="I2202">
        <f>IF(COUNTIFS(Registros!$A$2:$A$6000,"CS",Registros!$B$2:$B$6000,$A2202)&gt;0,1,0)</f>
        <v/>
      </c>
      <c r="J2202">
        <f>IF($I2202=1,SUMIFS(Registros!$I$2:$I$6000,Registros!$A$2:$A$6000,"CS",Registros!$B$2:$B$6000,$A2202),0)</f>
        <v/>
      </c>
      <c r="K2202">
        <f>IF(COUNTIFS(Winback!$K$2:$K$300,$D2202)&gt;0,1,0)</f>
        <v/>
      </c>
      <c r="L2202">
        <f>IF(AND($K2202=1,LEFT($A2202,3)="WB-"),SUMIFS(Winback!$D$2:$D$300,Winback!$K$2:$K$300,$D2202),0)</f>
        <v/>
      </c>
      <c r="M2202">
        <f>IF(OR($E2202=1,$G2202=1,SUMIFS(Registros!$J$2:$J$6000,Registros!$B$2:$B$6000,$A2202)&gt;0),1,0)</f>
        <v/>
      </c>
      <c r="N2202">
        <f>IF($J2202&gt;0,1,IF(COUNTIFS(Registros!$A$2:$A$6000,"CS",Registros!$B$2:$B$6000,$A2202,Registros!$K$2:$K$6000,"&lt;&gt;")&gt;0,1,0))</f>
        <v/>
      </c>
      <c r="O2202">
        <f>IF(AND($K2202=1,$E2202=0,$G2202=0,$I2202=0),"WINBACK",IF(AND($M2202=1,$N2202&gt;0),"CONVERGENTE",IF($M2202=1,"SOLO MÓVIL",IF($N2202&gt;0,"SOLO FIJO / INTERNET","SIN SERVICIOS"))))</f>
        <v/>
      </c>
      <c r="P2202">
        <f>IF($O2202="WINBACK","Recuperar (winback)",IF($O2202="CONVERGENTE","Upgrade / más líneas",IF($O2202="SOLO MÓVIL","Ofrecer fijo + internet (FLBBTV)",IF($O2202="SOLO FIJO / INTERNET","Ofrecer línea móvil Nextphone","Oferta completa (móvil + fijo + internet)"))))</f>
        <v/>
      </c>
      <c r="Q2202">
        <f>$F2202+$H2202+$L2202</f>
        <v/>
      </c>
      <c r="R2202">
        <f>IFERROR(VLOOKUP($A2202,Registros!$B$2:$G$6000,6,0),IFERROR(VLOOKUP($D2202,Winback!$B$2:$C$300,2,0),""))</f>
        <v/>
      </c>
      <c r="S2202">
        <f>IF($E2202=1,"NP","")&amp;IF($G2202=1,"+MOV","")&amp;IF($I2202=1,"+CS","")&amp;IF($K2202=1,"+WB","")</f>
        <v/>
      </c>
      <c r="T2202">
        <f>$E2202+$G2202+$I2202+$K2202</f>
        <v/>
      </c>
    </row>
    <row r="2203">
      <c r="A2203" t="inlineStr">
        <is>
          <t>332154130000</t>
        </is>
      </c>
      <c r="B2203" t="inlineStr">
        <is>
          <t>33215413</t>
        </is>
      </c>
      <c r="C2203" t="inlineStr">
        <is>
          <t>Vanessa Ibet h Santamaria Guerra</t>
        </is>
      </c>
      <c r="D2203" t="inlineStr">
        <is>
          <t>VANESSAIBETHSANTAMARIAGUERRA</t>
        </is>
      </c>
      <c r="E2203">
        <f>IF(COUNTIFS(Registros!$A$2:$A$6000,"NP",Registros!$B$2:$B$6000,$A2203)&gt;0,1,0)</f>
        <v/>
      </c>
      <c r="F2203">
        <f>IF($E2203=1,SUMIFS(Registros!$F$2:$F$6000,Registros!$A$2:$A$6000,"NP",Registros!$B$2:$B$6000,$A2203),0)</f>
        <v/>
      </c>
      <c r="G2203">
        <f>IF(COUNTIFS(Registros!$A$2:$A$6000,"MOV",Registros!$B$2:$B$6000,$A2203)&gt;0,1,0)</f>
        <v/>
      </c>
      <c r="H2203">
        <f>IF($G2203=1,SUMIFS(Registros!$F$2:$F$6000,Registros!$A$2:$A$6000,"MOV",Registros!$B$2:$B$6000,$A2203),0)</f>
        <v/>
      </c>
      <c r="I2203">
        <f>IF(COUNTIFS(Registros!$A$2:$A$6000,"CS",Registros!$B$2:$B$6000,$A2203)&gt;0,1,0)</f>
        <v/>
      </c>
      <c r="J2203">
        <f>IF($I2203=1,SUMIFS(Registros!$I$2:$I$6000,Registros!$A$2:$A$6000,"CS",Registros!$B$2:$B$6000,$A2203),0)</f>
        <v/>
      </c>
      <c r="K2203">
        <f>IF(COUNTIFS(Winback!$K$2:$K$300,$D2203)&gt;0,1,0)</f>
        <v/>
      </c>
      <c r="L2203">
        <f>IF(AND($K2203=1,LEFT($A2203,3)="WB-"),SUMIFS(Winback!$D$2:$D$300,Winback!$K$2:$K$300,$D2203),0)</f>
        <v/>
      </c>
      <c r="M2203">
        <f>IF(OR($E2203=1,$G2203=1,SUMIFS(Registros!$J$2:$J$6000,Registros!$B$2:$B$6000,$A2203)&gt;0),1,0)</f>
        <v/>
      </c>
      <c r="N2203">
        <f>IF($J2203&gt;0,1,IF(COUNTIFS(Registros!$A$2:$A$6000,"CS",Registros!$B$2:$B$6000,$A2203,Registros!$K$2:$K$6000,"&lt;&gt;")&gt;0,1,0))</f>
        <v/>
      </c>
      <c r="O2203">
        <f>IF(AND($K2203=1,$E2203=0,$G2203=0,$I2203=0),"WINBACK",IF(AND($M2203=1,$N2203&gt;0),"CONVERGENTE",IF($M2203=1,"SOLO MÓVIL",IF($N2203&gt;0,"SOLO FIJO / INTERNET","SIN SERVICIOS"))))</f>
        <v/>
      </c>
      <c r="P2203">
        <f>IF($O2203="WINBACK","Recuperar (winback)",IF($O2203="CONVERGENTE","Upgrade / más líneas",IF($O2203="SOLO MÓVIL","Ofrecer fijo + internet (FLBBTV)",IF($O2203="SOLO FIJO / INTERNET","Ofrecer línea móvil Nextphone","Oferta completa (móvil + fijo + internet)"))))</f>
        <v/>
      </c>
      <c r="Q2203">
        <f>$F2203+$H2203+$L2203</f>
        <v/>
      </c>
      <c r="R2203">
        <f>IFERROR(VLOOKUP($A2203,Registros!$B$2:$G$6000,6,0),IFERROR(VLOOKUP($D2203,Winback!$B$2:$C$300,2,0),""))</f>
        <v/>
      </c>
      <c r="S2203">
        <f>IF($E2203=1,"NP","")&amp;IF($G2203=1,"+MOV","")&amp;IF($I2203=1,"+CS","")&amp;IF($K2203=1,"+WB","")</f>
        <v/>
      </c>
      <c r="T2203">
        <f>$E2203+$G2203+$I2203+$K2203</f>
        <v/>
      </c>
    </row>
    <row r="2204">
      <c r="A2204" t="inlineStr">
        <is>
          <t>367030500000</t>
        </is>
      </c>
      <c r="B2204" t="inlineStr">
        <is>
          <t>36703050</t>
        </is>
      </c>
      <c r="C2204" t="inlineStr">
        <is>
          <t>JOSE LUIS MONTENEGRO ESTRIBI</t>
        </is>
      </c>
      <c r="D2204" t="inlineStr">
        <is>
          <t>JOSELUISMONTENEGROESTRIBI</t>
        </is>
      </c>
      <c r="E2204">
        <f>IF(COUNTIFS(Registros!$A$2:$A$6000,"NP",Registros!$B$2:$B$6000,$A2204)&gt;0,1,0)</f>
        <v/>
      </c>
      <c r="F2204">
        <f>IF($E2204=1,SUMIFS(Registros!$F$2:$F$6000,Registros!$A$2:$A$6000,"NP",Registros!$B$2:$B$6000,$A2204),0)</f>
        <v/>
      </c>
      <c r="G2204">
        <f>IF(COUNTIFS(Registros!$A$2:$A$6000,"MOV",Registros!$B$2:$B$6000,$A2204)&gt;0,1,0)</f>
        <v/>
      </c>
      <c r="H2204">
        <f>IF($G2204=1,SUMIFS(Registros!$F$2:$F$6000,Registros!$A$2:$A$6000,"MOV",Registros!$B$2:$B$6000,$A2204),0)</f>
        <v/>
      </c>
      <c r="I2204">
        <f>IF(COUNTIFS(Registros!$A$2:$A$6000,"CS",Registros!$B$2:$B$6000,$A2204)&gt;0,1,0)</f>
        <v/>
      </c>
      <c r="J2204">
        <f>IF($I2204=1,SUMIFS(Registros!$I$2:$I$6000,Registros!$A$2:$A$6000,"CS",Registros!$B$2:$B$6000,$A2204),0)</f>
        <v/>
      </c>
      <c r="K2204">
        <f>IF(COUNTIFS(Winback!$K$2:$K$300,$D2204)&gt;0,1,0)</f>
        <v/>
      </c>
      <c r="L2204">
        <f>IF(AND($K2204=1,LEFT($A2204,3)="WB-"),SUMIFS(Winback!$D$2:$D$300,Winback!$K$2:$K$300,$D2204),0)</f>
        <v/>
      </c>
      <c r="M2204">
        <f>IF(OR($E2204=1,$G2204=1,SUMIFS(Registros!$J$2:$J$6000,Registros!$B$2:$B$6000,$A2204)&gt;0),1,0)</f>
        <v/>
      </c>
      <c r="N2204">
        <f>IF($J2204&gt;0,1,IF(COUNTIFS(Registros!$A$2:$A$6000,"CS",Registros!$B$2:$B$6000,$A2204,Registros!$K$2:$K$6000,"&lt;&gt;")&gt;0,1,0))</f>
        <v/>
      </c>
      <c r="O2204">
        <f>IF(AND($K2204=1,$E2204=0,$G2204=0,$I2204=0),"WINBACK",IF(AND($M2204=1,$N2204&gt;0),"CONVERGENTE",IF($M2204=1,"SOLO MÓVIL",IF($N2204&gt;0,"SOLO FIJO / INTERNET","SIN SERVICIOS"))))</f>
        <v/>
      </c>
      <c r="P2204">
        <f>IF($O2204="WINBACK","Recuperar (winback)",IF($O2204="CONVERGENTE","Upgrade / más líneas",IF($O2204="SOLO MÓVIL","Ofrecer fijo + internet (FLBBTV)",IF($O2204="SOLO FIJO / INTERNET","Ofrecer línea móvil Nextphone","Oferta completa (móvil + fijo + internet)"))))</f>
        <v/>
      </c>
      <c r="Q2204">
        <f>$F2204+$H2204+$L2204</f>
        <v/>
      </c>
      <c r="R2204">
        <f>IFERROR(VLOOKUP($A2204,Registros!$B$2:$G$6000,6,0),IFERROR(VLOOKUP($D2204,Winback!$B$2:$C$300,2,0),""))</f>
        <v/>
      </c>
      <c r="S2204">
        <f>IF($E2204=1,"NP","")&amp;IF($G2204=1,"+MOV","")&amp;IF($I2204=1,"+CS","")&amp;IF($K2204=1,"+WB","")</f>
        <v/>
      </c>
      <c r="T2204">
        <f>$E2204+$G2204+$I2204+$K2204</f>
        <v/>
      </c>
    </row>
    <row r="2205">
      <c r="A2205" t="inlineStr">
        <is>
          <t>343290010000</t>
        </is>
      </c>
      <c r="B2205" t="inlineStr">
        <is>
          <t>34329001</t>
        </is>
      </c>
      <c r="C2205" t="inlineStr">
        <is>
          <t>JACQUELINE DUBARRAN</t>
        </is>
      </c>
      <c r="D2205" t="inlineStr">
        <is>
          <t>JACQUELINEDUBARRAN</t>
        </is>
      </c>
      <c r="E2205">
        <f>IF(COUNTIFS(Registros!$A$2:$A$6000,"NP",Registros!$B$2:$B$6000,$A2205)&gt;0,1,0)</f>
        <v/>
      </c>
      <c r="F2205">
        <f>IF($E2205=1,SUMIFS(Registros!$F$2:$F$6000,Registros!$A$2:$A$6000,"NP",Registros!$B$2:$B$6000,$A2205),0)</f>
        <v/>
      </c>
      <c r="G2205">
        <f>IF(COUNTIFS(Registros!$A$2:$A$6000,"MOV",Registros!$B$2:$B$6000,$A2205)&gt;0,1,0)</f>
        <v/>
      </c>
      <c r="H2205">
        <f>IF($G2205=1,SUMIFS(Registros!$F$2:$F$6000,Registros!$A$2:$A$6000,"MOV",Registros!$B$2:$B$6000,$A2205),0)</f>
        <v/>
      </c>
      <c r="I2205">
        <f>IF(COUNTIFS(Registros!$A$2:$A$6000,"CS",Registros!$B$2:$B$6000,$A2205)&gt;0,1,0)</f>
        <v/>
      </c>
      <c r="J2205">
        <f>IF($I2205=1,SUMIFS(Registros!$I$2:$I$6000,Registros!$A$2:$A$6000,"CS",Registros!$B$2:$B$6000,$A2205),0)</f>
        <v/>
      </c>
      <c r="K2205">
        <f>IF(COUNTIFS(Winback!$K$2:$K$300,$D2205)&gt;0,1,0)</f>
        <v/>
      </c>
      <c r="L2205">
        <f>IF(AND($K2205=1,LEFT($A2205,3)="WB-"),SUMIFS(Winback!$D$2:$D$300,Winback!$K$2:$K$300,$D2205),0)</f>
        <v/>
      </c>
      <c r="M2205">
        <f>IF(OR($E2205=1,$G2205=1,SUMIFS(Registros!$J$2:$J$6000,Registros!$B$2:$B$6000,$A2205)&gt;0),1,0)</f>
        <v/>
      </c>
      <c r="N2205">
        <f>IF($J2205&gt;0,1,IF(COUNTIFS(Registros!$A$2:$A$6000,"CS",Registros!$B$2:$B$6000,$A2205,Registros!$K$2:$K$6000,"&lt;&gt;")&gt;0,1,0))</f>
        <v/>
      </c>
      <c r="O2205">
        <f>IF(AND($K2205=1,$E2205=0,$G2205=0,$I2205=0),"WINBACK",IF(AND($M2205=1,$N2205&gt;0),"CONVERGENTE",IF($M2205=1,"SOLO MÓVIL",IF($N2205&gt;0,"SOLO FIJO / INTERNET","SIN SERVICIOS"))))</f>
        <v/>
      </c>
      <c r="P2205">
        <f>IF($O2205="WINBACK","Recuperar (winback)",IF($O2205="CONVERGENTE","Upgrade / más líneas",IF($O2205="SOLO MÓVIL","Ofrecer fijo + internet (FLBBTV)",IF($O2205="SOLO FIJO / INTERNET","Ofrecer línea móvil Nextphone","Oferta completa (móvil + fijo + internet)"))))</f>
        <v/>
      </c>
      <c r="Q2205">
        <f>$F2205+$H2205+$L2205</f>
        <v/>
      </c>
      <c r="R2205">
        <f>IFERROR(VLOOKUP($A2205,Registros!$B$2:$G$6000,6,0),IFERROR(VLOOKUP($D2205,Winback!$B$2:$C$300,2,0),""))</f>
        <v/>
      </c>
      <c r="S2205">
        <f>IF($E2205=1,"NP","")&amp;IF($G2205=1,"+MOV","")&amp;IF($I2205=1,"+CS","")&amp;IF($K2205=1,"+WB","")</f>
        <v/>
      </c>
      <c r="T2205">
        <f>$E2205+$G2205+$I2205+$K2205</f>
        <v/>
      </c>
    </row>
    <row r="2206">
      <c r="A2206" t="inlineStr">
        <is>
          <t>324557080000</t>
        </is>
      </c>
      <c r="B2206" t="inlineStr">
        <is>
          <t>32455708</t>
        </is>
      </c>
      <c r="C2206" t="inlineStr">
        <is>
          <t>Victor Antoni or mayor y menor Victor</t>
        </is>
      </c>
      <c r="D2206" t="inlineStr">
        <is>
          <t>VICTORANTONIORMAYORYMENORVICTOR</t>
        </is>
      </c>
      <c r="E2206">
        <f>IF(COUNTIFS(Registros!$A$2:$A$6000,"NP",Registros!$B$2:$B$6000,$A2206)&gt;0,1,0)</f>
        <v/>
      </c>
      <c r="F2206">
        <f>IF($E2206=1,SUMIFS(Registros!$F$2:$F$6000,Registros!$A$2:$A$6000,"NP",Registros!$B$2:$B$6000,$A2206),0)</f>
        <v/>
      </c>
      <c r="G2206">
        <f>IF(COUNTIFS(Registros!$A$2:$A$6000,"MOV",Registros!$B$2:$B$6000,$A2206)&gt;0,1,0)</f>
        <v/>
      </c>
      <c r="H2206">
        <f>IF($G2206=1,SUMIFS(Registros!$F$2:$F$6000,Registros!$A$2:$A$6000,"MOV",Registros!$B$2:$B$6000,$A2206),0)</f>
        <v/>
      </c>
      <c r="I2206">
        <f>IF(COUNTIFS(Registros!$A$2:$A$6000,"CS",Registros!$B$2:$B$6000,$A2206)&gt;0,1,0)</f>
        <v/>
      </c>
      <c r="J2206">
        <f>IF($I2206=1,SUMIFS(Registros!$I$2:$I$6000,Registros!$A$2:$A$6000,"CS",Registros!$B$2:$B$6000,$A2206),0)</f>
        <v/>
      </c>
      <c r="K2206">
        <f>IF(COUNTIFS(Winback!$K$2:$K$300,$D2206)&gt;0,1,0)</f>
        <v/>
      </c>
      <c r="L2206">
        <f>IF(AND($K2206=1,LEFT($A2206,3)="WB-"),SUMIFS(Winback!$D$2:$D$300,Winback!$K$2:$K$300,$D2206),0)</f>
        <v/>
      </c>
      <c r="M2206">
        <f>IF(OR($E2206=1,$G2206=1,SUMIFS(Registros!$J$2:$J$6000,Registros!$B$2:$B$6000,$A2206)&gt;0),1,0)</f>
        <v/>
      </c>
      <c r="N2206">
        <f>IF($J2206&gt;0,1,IF(COUNTIFS(Registros!$A$2:$A$6000,"CS",Registros!$B$2:$B$6000,$A2206,Registros!$K$2:$K$6000,"&lt;&gt;")&gt;0,1,0))</f>
        <v/>
      </c>
      <c r="O2206">
        <f>IF(AND($K2206=1,$E2206=0,$G2206=0,$I2206=0),"WINBACK",IF(AND($M2206=1,$N2206&gt;0),"CONVERGENTE",IF($M2206=1,"SOLO MÓVIL",IF($N2206&gt;0,"SOLO FIJO / INTERNET","SIN SERVICIOS"))))</f>
        <v/>
      </c>
      <c r="P2206">
        <f>IF($O2206="WINBACK","Recuperar (winback)",IF($O2206="CONVERGENTE","Upgrade / más líneas",IF($O2206="SOLO MÓVIL","Ofrecer fijo + internet (FLBBTV)",IF($O2206="SOLO FIJO / INTERNET","Ofrecer línea móvil Nextphone","Oferta completa (móvil + fijo + internet)"))))</f>
        <v/>
      </c>
      <c r="Q2206">
        <f>$F2206+$H2206+$L2206</f>
        <v/>
      </c>
      <c r="R2206">
        <f>IFERROR(VLOOKUP($A2206,Registros!$B$2:$G$6000,6,0),IFERROR(VLOOKUP($D2206,Winback!$B$2:$C$300,2,0),""))</f>
        <v/>
      </c>
      <c r="S2206">
        <f>IF($E2206=1,"NP","")&amp;IF($G2206=1,"+MOV","")&amp;IF($I2206=1,"+CS","")&amp;IF($K2206=1,"+WB","")</f>
        <v/>
      </c>
      <c r="T2206">
        <f>$E2206+$G2206+$I2206+$K2206</f>
        <v/>
      </c>
    </row>
    <row r="2207">
      <c r="A2207" t="inlineStr">
        <is>
          <t>344437560000</t>
        </is>
      </c>
      <c r="B2207" t="inlineStr">
        <is>
          <t>34443756</t>
        </is>
      </c>
      <c r="C2207" t="inlineStr">
        <is>
          <t>ALFREDO ARRACERA PÉREZ</t>
        </is>
      </c>
      <c r="D2207" t="inlineStr">
        <is>
          <t>ALFREDOARRACERAPEREZ</t>
        </is>
      </c>
      <c r="E2207">
        <f>IF(COUNTIFS(Registros!$A$2:$A$6000,"NP",Registros!$B$2:$B$6000,$A2207)&gt;0,1,0)</f>
        <v/>
      </c>
      <c r="F2207">
        <f>IF($E2207=1,SUMIFS(Registros!$F$2:$F$6000,Registros!$A$2:$A$6000,"NP",Registros!$B$2:$B$6000,$A2207),0)</f>
        <v/>
      </c>
      <c r="G2207">
        <f>IF(COUNTIFS(Registros!$A$2:$A$6000,"MOV",Registros!$B$2:$B$6000,$A2207)&gt;0,1,0)</f>
        <v/>
      </c>
      <c r="H2207">
        <f>IF($G2207=1,SUMIFS(Registros!$F$2:$F$6000,Registros!$A$2:$A$6000,"MOV",Registros!$B$2:$B$6000,$A2207),0)</f>
        <v/>
      </c>
      <c r="I2207">
        <f>IF(COUNTIFS(Registros!$A$2:$A$6000,"CS",Registros!$B$2:$B$6000,$A2207)&gt;0,1,0)</f>
        <v/>
      </c>
      <c r="J2207">
        <f>IF($I2207=1,SUMIFS(Registros!$I$2:$I$6000,Registros!$A$2:$A$6000,"CS",Registros!$B$2:$B$6000,$A2207),0)</f>
        <v/>
      </c>
      <c r="K2207">
        <f>IF(COUNTIFS(Winback!$K$2:$K$300,$D2207)&gt;0,1,0)</f>
        <v/>
      </c>
      <c r="L2207">
        <f>IF(AND($K2207=1,LEFT($A2207,3)="WB-"),SUMIFS(Winback!$D$2:$D$300,Winback!$K$2:$K$300,$D2207),0)</f>
        <v/>
      </c>
      <c r="M2207">
        <f>IF(OR($E2207=1,$G2207=1,SUMIFS(Registros!$J$2:$J$6000,Registros!$B$2:$B$6000,$A2207)&gt;0),1,0)</f>
        <v/>
      </c>
      <c r="N2207">
        <f>IF($J2207&gt;0,1,IF(COUNTIFS(Registros!$A$2:$A$6000,"CS",Registros!$B$2:$B$6000,$A2207,Registros!$K$2:$K$6000,"&lt;&gt;")&gt;0,1,0))</f>
        <v/>
      </c>
      <c r="O2207">
        <f>IF(AND($K2207=1,$E2207=0,$G2207=0,$I2207=0),"WINBACK",IF(AND($M2207=1,$N2207&gt;0),"CONVERGENTE",IF($M2207=1,"SOLO MÓVIL",IF($N2207&gt;0,"SOLO FIJO / INTERNET","SIN SERVICIOS"))))</f>
        <v/>
      </c>
      <c r="P2207">
        <f>IF($O2207="WINBACK","Recuperar (winback)",IF($O2207="CONVERGENTE","Upgrade / más líneas",IF($O2207="SOLO MÓVIL","Ofrecer fijo + internet (FLBBTV)",IF($O2207="SOLO FIJO / INTERNET","Ofrecer línea móvil Nextphone","Oferta completa (móvil + fijo + internet)"))))</f>
        <v/>
      </c>
      <c r="Q2207">
        <f>$F2207+$H2207+$L2207</f>
        <v/>
      </c>
      <c r="R2207">
        <f>IFERROR(VLOOKUP($A2207,Registros!$B$2:$G$6000,6,0),IFERROR(VLOOKUP($D2207,Winback!$B$2:$C$300,2,0),""))</f>
        <v/>
      </c>
      <c r="S2207">
        <f>IF($E2207=1,"NP","")&amp;IF($G2207=1,"+MOV","")&amp;IF($I2207=1,"+CS","")&amp;IF($K2207=1,"+WB","")</f>
        <v/>
      </c>
      <c r="T2207">
        <f>$E2207+$G2207+$I2207+$K2207</f>
        <v/>
      </c>
    </row>
    <row r="2208">
      <c r="A2208" t="inlineStr">
        <is>
          <t>352343380000</t>
        </is>
      </c>
      <c r="B2208" t="inlineStr">
        <is>
          <t>35234338</t>
        </is>
      </c>
      <c r="C2208" t="inlineStr">
        <is>
          <t>VILKA ZAIDEE PATINO SANCHEZ</t>
        </is>
      </c>
      <c r="D2208" t="inlineStr">
        <is>
          <t>VILKAZAIDEEPATINOSANCHEZ</t>
        </is>
      </c>
      <c r="E2208">
        <f>IF(COUNTIFS(Registros!$A$2:$A$6000,"NP",Registros!$B$2:$B$6000,$A2208)&gt;0,1,0)</f>
        <v/>
      </c>
      <c r="F2208">
        <f>IF($E2208=1,SUMIFS(Registros!$F$2:$F$6000,Registros!$A$2:$A$6000,"NP",Registros!$B$2:$B$6000,$A2208),0)</f>
        <v/>
      </c>
      <c r="G2208">
        <f>IF(COUNTIFS(Registros!$A$2:$A$6000,"MOV",Registros!$B$2:$B$6000,$A2208)&gt;0,1,0)</f>
        <v/>
      </c>
      <c r="H2208">
        <f>IF($G2208=1,SUMIFS(Registros!$F$2:$F$6000,Registros!$A$2:$A$6000,"MOV",Registros!$B$2:$B$6000,$A2208),0)</f>
        <v/>
      </c>
      <c r="I2208">
        <f>IF(COUNTIFS(Registros!$A$2:$A$6000,"CS",Registros!$B$2:$B$6000,$A2208)&gt;0,1,0)</f>
        <v/>
      </c>
      <c r="J2208">
        <f>IF($I2208=1,SUMIFS(Registros!$I$2:$I$6000,Registros!$A$2:$A$6000,"CS",Registros!$B$2:$B$6000,$A2208),0)</f>
        <v/>
      </c>
      <c r="K2208">
        <f>IF(COUNTIFS(Winback!$K$2:$K$300,$D2208)&gt;0,1,0)</f>
        <v/>
      </c>
      <c r="L2208">
        <f>IF(AND($K2208=1,LEFT($A2208,3)="WB-"),SUMIFS(Winback!$D$2:$D$300,Winback!$K$2:$K$300,$D2208),0)</f>
        <v/>
      </c>
      <c r="M2208">
        <f>IF(OR($E2208=1,$G2208=1,SUMIFS(Registros!$J$2:$J$6000,Registros!$B$2:$B$6000,$A2208)&gt;0),1,0)</f>
        <v/>
      </c>
      <c r="N2208">
        <f>IF($J2208&gt;0,1,IF(COUNTIFS(Registros!$A$2:$A$6000,"CS",Registros!$B$2:$B$6000,$A2208,Registros!$K$2:$K$6000,"&lt;&gt;")&gt;0,1,0))</f>
        <v/>
      </c>
      <c r="O2208">
        <f>IF(AND($K2208=1,$E2208=0,$G2208=0,$I2208=0),"WINBACK",IF(AND($M2208=1,$N2208&gt;0),"CONVERGENTE",IF($M2208=1,"SOLO MÓVIL",IF($N2208&gt;0,"SOLO FIJO / INTERNET","SIN SERVICIOS"))))</f>
        <v/>
      </c>
      <c r="P2208">
        <f>IF($O2208="WINBACK","Recuperar (winback)",IF($O2208="CONVERGENTE","Upgrade / más líneas",IF($O2208="SOLO MÓVIL","Ofrecer fijo + internet (FLBBTV)",IF($O2208="SOLO FIJO / INTERNET","Ofrecer línea móvil Nextphone","Oferta completa (móvil + fijo + internet)"))))</f>
        <v/>
      </c>
      <c r="Q2208">
        <f>$F2208+$H2208+$L2208</f>
        <v/>
      </c>
      <c r="R2208">
        <f>IFERROR(VLOOKUP($A2208,Registros!$B$2:$G$6000,6,0),IFERROR(VLOOKUP($D2208,Winback!$B$2:$C$300,2,0),""))</f>
        <v/>
      </c>
      <c r="S2208">
        <f>IF($E2208=1,"NP","")&amp;IF($G2208=1,"+MOV","")&amp;IF($I2208=1,"+CS","")&amp;IF($K2208=1,"+WB","")</f>
        <v/>
      </c>
      <c r="T2208">
        <f>$E2208+$G2208+$I2208+$K2208</f>
        <v/>
      </c>
    </row>
    <row r="2209">
      <c r="A2209" t="inlineStr">
        <is>
          <t>356103370000</t>
        </is>
      </c>
      <c r="B2209" t="inlineStr">
        <is>
          <t>35610337</t>
        </is>
      </c>
      <c r="C2209" t="inlineStr">
        <is>
          <t>FERNANDO CEDEÑO</t>
        </is>
      </c>
      <c r="D2209" t="inlineStr">
        <is>
          <t>FERNANDOCEDENO</t>
        </is>
      </c>
      <c r="E2209">
        <f>IF(COUNTIFS(Registros!$A$2:$A$6000,"NP",Registros!$B$2:$B$6000,$A2209)&gt;0,1,0)</f>
        <v/>
      </c>
      <c r="F2209">
        <f>IF($E2209=1,SUMIFS(Registros!$F$2:$F$6000,Registros!$A$2:$A$6000,"NP",Registros!$B$2:$B$6000,$A2209),0)</f>
        <v/>
      </c>
      <c r="G2209">
        <f>IF(COUNTIFS(Registros!$A$2:$A$6000,"MOV",Registros!$B$2:$B$6000,$A2209)&gt;0,1,0)</f>
        <v/>
      </c>
      <c r="H2209">
        <f>IF($G2209=1,SUMIFS(Registros!$F$2:$F$6000,Registros!$A$2:$A$6000,"MOV",Registros!$B$2:$B$6000,$A2209),0)</f>
        <v/>
      </c>
      <c r="I2209">
        <f>IF(COUNTIFS(Registros!$A$2:$A$6000,"CS",Registros!$B$2:$B$6000,$A2209)&gt;0,1,0)</f>
        <v/>
      </c>
      <c r="J2209">
        <f>IF($I2209=1,SUMIFS(Registros!$I$2:$I$6000,Registros!$A$2:$A$6000,"CS",Registros!$B$2:$B$6000,$A2209),0)</f>
        <v/>
      </c>
      <c r="K2209">
        <f>IF(COUNTIFS(Winback!$K$2:$K$300,$D2209)&gt;0,1,0)</f>
        <v/>
      </c>
      <c r="L2209">
        <f>IF(AND($K2209=1,LEFT($A2209,3)="WB-"),SUMIFS(Winback!$D$2:$D$300,Winback!$K$2:$K$300,$D2209),0)</f>
        <v/>
      </c>
      <c r="M2209">
        <f>IF(OR($E2209=1,$G2209=1,SUMIFS(Registros!$J$2:$J$6000,Registros!$B$2:$B$6000,$A2209)&gt;0),1,0)</f>
        <v/>
      </c>
      <c r="N2209">
        <f>IF($J2209&gt;0,1,IF(COUNTIFS(Registros!$A$2:$A$6000,"CS",Registros!$B$2:$B$6000,$A2209,Registros!$K$2:$K$6000,"&lt;&gt;")&gt;0,1,0))</f>
        <v/>
      </c>
      <c r="O2209">
        <f>IF(AND($K2209=1,$E2209=0,$G2209=0,$I2209=0),"WINBACK",IF(AND($M2209=1,$N2209&gt;0),"CONVERGENTE",IF($M2209=1,"SOLO MÓVIL",IF($N2209&gt;0,"SOLO FIJO / INTERNET","SIN SERVICIOS"))))</f>
        <v/>
      </c>
      <c r="P2209">
        <f>IF($O2209="WINBACK","Recuperar (winback)",IF($O2209="CONVERGENTE","Upgrade / más líneas",IF($O2209="SOLO MÓVIL","Ofrecer fijo + internet (FLBBTV)",IF($O2209="SOLO FIJO / INTERNET","Ofrecer línea móvil Nextphone","Oferta completa (móvil + fijo + internet)"))))</f>
        <v/>
      </c>
      <c r="Q2209">
        <f>$F2209+$H2209+$L2209</f>
        <v/>
      </c>
      <c r="R2209">
        <f>IFERROR(VLOOKUP($A2209,Registros!$B$2:$G$6000,6,0),IFERROR(VLOOKUP($D2209,Winback!$B$2:$C$300,2,0),""))</f>
        <v/>
      </c>
      <c r="S2209">
        <f>IF($E2209=1,"NP","")&amp;IF($G2209=1,"+MOV","")&amp;IF($I2209=1,"+CS","")&amp;IF($K2209=1,"+WB","")</f>
        <v/>
      </c>
      <c r="T2209">
        <f>$E2209+$G2209+$I2209+$K2209</f>
        <v/>
      </c>
    </row>
    <row r="2210">
      <c r="A2210" t="inlineStr">
        <is>
          <t>357215450000</t>
        </is>
      </c>
      <c r="B2210" t="inlineStr">
        <is>
          <t>35721545</t>
        </is>
      </c>
      <c r="C2210" t="inlineStr">
        <is>
          <t>ALEXANDER GONZALEZ</t>
        </is>
      </c>
      <c r="D2210" t="inlineStr">
        <is>
          <t>ALEXANDERGONZALEZ</t>
        </is>
      </c>
      <c r="E2210">
        <f>IF(COUNTIFS(Registros!$A$2:$A$6000,"NP",Registros!$B$2:$B$6000,$A2210)&gt;0,1,0)</f>
        <v/>
      </c>
      <c r="F2210">
        <f>IF($E2210=1,SUMIFS(Registros!$F$2:$F$6000,Registros!$A$2:$A$6000,"NP",Registros!$B$2:$B$6000,$A2210),0)</f>
        <v/>
      </c>
      <c r="G2210">
        <f>IF(COUNTIFS(Registros!$A$2:$A$6000,"MOV",Registros!$B$2:$B$6000,$A2210)&gt;0,1,0)</f>
        <v/>
      </c>
      <c r="H2210">
        <f>IF($G2210=1,SUMIFS(Registros!$F$2:$F$6000,Registros!$A$2:$A$6000,"MOV",Registros!$B$2:$B$6000,$A2210),0)</f>
        <v/>
      </c>
      <c r="I2210">
        <f>IF(COUNTIFS(Registros!$A$2:$A$6000,"CS",Registros!$B$2:$B$6000,$A2210)&gt;0,1,0)</f>
        <v/>
      </c>
      <c r="J2210">
        <f>IF($I2210=1,SUMIFS(Registros!$I$2:$I$6000,Registros!$A$2:$A$6000,"CS",Registros!$B$2:$B$6000,$A2210),0)</f>
        <v/>
      </c>
      <c r="K2210">
        <f>IF(COUNTIFS(Winback!$K$2:$K$300,$D2210)&gt;0,1,0)</f>
        <v/>
      </c>
      <c r="L2210">
        <f>IF(AND($K2210=1,LEFT($A2210,3)="WB-"),SUMIFS(Winback!$D$2:$D$300,Winback!$K$2:$K$300,$D2210),0)</f>
        <v/>
      </c>
      <c r="M2210">
        <f>IF(OR($E2210=1,$G2210=1,SUMIFS(Registros!$J$2:$J$6000,Registros!$B$2:$B$6000,$A2210)&gt;0),1,0)</f>
        <v/>
      </c>
      <c r="N2210">
        <f>IF($J2210&gt;0,1,IF(COUNTIFS(Registros!$A$2:$A$6000,"CS",Registros!$B$2:$B$6000,$A2210,Registros!$K$2:$K$6000,"&lt;&gt;")&gt;0,1,0))</f>
        <v/>
      </c>
      <c r="O2210">
        <f>IF(AND($K2210=1,$E2210=0,$G2210=0,$I2210=0),"WINBACK",IF(AND($M2210=1,$N2210&gt;0),"CONVERGENTE",IF($M2210=1,"SOLO MÓVIL",IF($N2210&gt;0,"SOLO FIJO / INTERNET","SIN SERVICIOS"))))</f>
        <v/>
      </c>
      <c r="P2210">
        <f>IF($O2210="WINBACK","Recuperar (winback)",IF($O2210="CONVERGENTE","Upgrade / más líneas",IF($O2210="SOLO MÓVIL","Ofrecer fijo + internet (FLBBTV)",IF($O2210="SOLO FIJO / INTERNET","Ofrecer línea móvil Nextphone","Oferta completa (móvil + fijo + internet)"))))</f>
        <v/>
      </c>
      <c r="Q2210">
        <f>$F2210+$H2210+$L2210</f>
        <v/>
      </c>
      <c r="R2210">
        <f>IFERROR(VLOOKUP($A2210,Registros!$B$2:$G$6000,6,0),IFERROR(VLOOKUP($D2210,Winback!$B$2:$C$300,2,0),""))</f>
        <v/>
      </c>
      <c r="S2210">
        <f>IF($E2210=1,"NP","")&amp;IF($G2210=1,"+MOV","")&amp;IF($I2210=1,"+CS","")&amp;IF($K2210=1,"+WB","")</f>
        <v/>
      </c>
      <c r="T2210">
        <f>$E2210+$G2210+$I2210+$K2210</f>
        <v/>
      </c>
    </row>
    <row r="2211">
      <c r="A2211" t="inlineStr">
        <is>
          <t>352350780000</t>
        </is>
      </c>
      <c r="B2211" t="inlineStr">
        <is>
          <t>35235078</t>
        </is>
      </c>
      <c r="C2211" t="inlineStr">
        <is>
          <t>IRVIN JAVIER ZAPATA RIVERA</t>
        </is>
      </c>
      <c r="D2211" t="inlineStr">
        <is>
          <t>IRVINJAVIERZAPATARIVERA</t>
        </is>
      </c>
      <c r="E2211">
        <f>IF(COUNTIFS(Registros!$A$2:$A$6000,"NP",Registros!$B$2:$B$6000,$A2211)&gt;0,1,0)</f>
        <v/>
      </c>
      <c r="F2211">
        <f>IF($E2211=1,SUMIFS(Registros!$F$2:$F$6000,Registros!$A$2:$A$6000,"NP",Registros!$B$2:$B$6000,$A2211),0)</f>
        <v/>
      </c>
      <c r="G2211">
        <f>IF(COUNTIFS(Registros!$A$2:$A$6000,"MOV",Registros!$B$2:$B$6000,$A2211)&gt;0,1,0)</f>
        <v/>
      </c>
      <c r="H2211">
        <f>IF($G2211=1,SUMIFS(Registros!$F$2:$F$6000,Registros!$A$2:$A$6000,"MOV",Registros!$B$2:$B$6000,$A2211),0)</f>
        <v/>
      </c>
      <c r="I2211">
        <f>IF(COUNTIFS(Registros!$A$2:$A$6000,"CS",Registros!$B$2:$B$6000,$A2211)&gt;0,1,0)</f>
        <v/>
      </c>
      <c r="J2211">
        <f>IF($I2211=1,SUMIFS(Registros!$I$2:$I$6000,Registros!$A$2:$A$6000,"CS",Registros!$B$2:$B$6000,$A2211),0)</f>
        <v/>
      </c>
      <c r="K2211">
        <f>IF(COUNTIFS(Winback!$K$2:$K$300,$D2211)&gt;0,1,0)</f>
        <v/>
      </c>
      <c r="L2211">
        <f>IF(AND($K2211=1,LEFT($A2211,3)="WB-"),SUMIFS(Winback!$D$2:$D$300,Winback!$K$2:$K$300,$D2211),0)</f>
        <v/>
      </c>
      <c r="M2211">
        <f>IF(OR($E2211=1,$G2211=1,SUMIFS(Registros!$J$2:$J$6000,Registros!$B$2:$B$6000,$A2211)&gt;0),1,0)</f>
        <v/>
      </c>
      <c r="N2211">
        <f>IF($J2211&gt;0,1,IF(COUNTIFS(Registros!$A$2:$A$6000,"CS",Registros!$B$2:$B$6000,$A2211,Registros!$K$2:$K$6000,"&lt;&gt;")&gt;0,1,0))</f>
        <v/>
      </c>
      <c r="O2211">
        <f>IF(AND($K2211=1,$E2211=0,$G2211=0,$I2211=0),"WINBACK",IF(AND($M2211=1,$N2211&gt;0),"CONVERGENTE",IF($M2211=1,"SOLO MÓVIL",IF($N2211&gt;0,"SOLO FIJO / INTERNET","SIN SERVICIOS"))))</f>
        <v/>
      </c>
      <c r="P2211">
        <f>IF($O2211="WINBACK","Recuperar (winback)",IF($O2211="CONVERGENTE","Upgrade / más líneas",IF($O2211="SOLO MÓVIL","Ofrecer fijo + internet (FLBBTV)",IF($O2211="SOLO FIJO / INTERNET","Ofrecer línea móvil Nextphone","Oferta completa (móvil + fijo + internet)"))))</f>
        <v/>
      </c>
      <c r="Q2211">
        <f>$F2211+$H2211+$L2211</f>
        <v/>
      </c>
      <c r="R2211">
        <f>IFERROR(VLOOKUP($A2211,Registros!$B$2:$G$6000,6,0),IFERROR(VLOOKUP($D2211,Winback!$B$2:$C$300,2,0),""))</f>
        <v/>
      </c>
      <c r="S2211">
        <f>IF($E2211=1,"NP","")&amp;IF($G2211=1,"+MOV","")&amp;IF($I2211=1,"+CS","")&amp;IF($K2211=1,"+WB","")</f>
        <v/>
      </c>
      <c r="T2211">
        <f>$E2211+$G2211+$I2211+$K2211</f>
        <v/>
      </c>
    </row>
    <row r="2212">
      <c r="A2212" t="inlineStr">
        <is>
          <t>352369650000</t>
        </is>
      </c>
      <c r="B2212" t="inlineStr">
        <is>
          <t>35236965</t>
        </is>
      </c>
      <c r="C2212" t="inlineStr">
        <is>
          <t>ROSARIO CERRUD</t>
        </is>
      </c>
      <c r="D2212" t="inlineStr">
        <is>
          <t>ROSARIOCERRUD</t>
        </is>
      </c>
      <c r="E2212">
        <f>IF(COUNTIFS(Registros!$A$2:$A$6000,"NP",Registros!$B$2:$B$6000,$A2212)&gt;0,1,0)</f>
        <v/>
      </c>
      <c r="F2212">
        <f>IF($E2212=1,SUMIFS(Registros!$F$2:$F$6000,Registros!$A$2:$A$6000,"NP",Registros!$B$2:$B$6000,$A2212),0)</f>
        <v/>
      </c>
      <c r="G2212">
        <f>IF(COUNTIFS(Registros!$A$2:$A$6000,"MOV",Registros!$B$2:$B$6000,$A2212)&gt;0,1,0)</f>
        <v/>
      </c>
      <c r="H2212">
        <f>IF($G2212=1,SUMIFS(Registros!$F$2:$F$6000,Registros!$A$2:$A$6000,"MOV",Registros!$B$2:$B$6000,$A2212),0)</f>
        <v/>
      </c>
      <c r="I2212">
        <f>IF(COUNTIFS(Registros!$A$2:$A$6000,"CS",Registros!$B$2:$B$6000,$A2212)&gt;0,1,0)</f>
        <v/>
      </c>
      <c r="J2212">
        <f>IF($I2212=1,SUMIFS(Registros!$I$2:$I$6000,Registros!$A$2:$A$6000,"CS",Registros!$B$2:$B$6000,$A2212),0)</f>
        <v/>
      </c>
      <c r="K2212">
        <f>IF(COUNTIFS(Winback!$K$2:$K$300,$D2212)&gt;0,1,0)</f>
        <v/>
      </c>
      <c r="L2212">
        <f>IF(AND($K2212=1,LEFT($A2212,3)="WB-"),SUMIFS(Winback!$D$2:$D$300,Winback!$K$2:$K$300,$D2212),0)</f>
        <v/>
      </c>
      <c r="M2212">
        <f>IF(OR($E2212=1,$G2212=1,SUMIFS(Registros!$J$2:$J$6000,Registros!$B$2:$B$6000,$A2212)&gt;0),1,0)</f>
        <v/>
      </c>
      <c r="N2212">
        <f>IF($J2212&gt;0,1,IF(COUNTIFS(Registros!$A$2:$A$6000,"CS",Registros!$B$2:$B$6000,$A2212,Registros!$K$2:$K$6000,"&lt;&gt;")&gt;0,1,0))</f>
        <v/>
      </c>
      <c r="O2212">
        <f>IF(AND($K2212=1,$E2212=0,$G2212=0,$I2212=0),"WINBACK",IF(AND($M2212=1,$N2212&gt;0),"CONVERGENTE",IF($M2212=1,"SOLO MÓVIL",IF($N2212&gt;0,"SOLO FIJO / INTERNET","SIN SERVICIOS"))))</f>
        <v/>
      </c>
      <c r="P2212">
        <f>IF($O2212="WINBACK","Recuperar (winback)",IF($O2212="CONVERGENTE","Upgrade / más líneas",IF($O2212="SOLO MÓVIL","Ofrecer fijo + internet (FLBBTV)",IF($O2212="SOLO FIJO / INTERNET","Ofrecer línea móvil Nextphone","Oferta completa (móvil + fijo + internet)"))))</f>
        <v/>
      </c>
      <c r="Q2212">
        <f>$F2212+$H2212+$L2212</f>
        <v/>
      </c>
      <c r="R2212">
        <f>IFERROR(VLOOKUP($A2212,Registros!$B$2:$G$6000,6,0),IFERROR(VLOOKUP($D2212,Winback!$B$2:$C$300,2,0),""))</f>
        <v/>
      </c>
      <c r="S2212">
        <f>IF($E2212=1,"NP","")&amp;IF($G2212=1,"+MOV","")&amp;IF($I2212=1,"+CS","")&amp;IF($K2212=1,"+WB","")</f>
        <v/>
      </c>
      <c r="T2212">
        <f>$E2212+$G2212+$I2212+$K2212</f>
        <v/>
      </c>
    </row>
    <row r="2213">
      <c r="A2213" t="inlineStr">
        <is>
          <t>351314130000</t>
        </is>
      </c>
      <c r="B2213" t="inlineStr">
        <is>
          <t>35131413</t>
        </is>
      </c>
      <c r="C2213" t="inlineStr">
        <is>
          <t>JOSE LUIS BINDA SALDAÑA</t>
        </is>
      </c>
      <c r="D2213" t="inlineStr">
        <is>
          <t>JOSELUISBINDASALDANA</t>
        </is>
      </c>
      <c r="E2213">
        <f>IF(COUNTIFS(Registros!$A$2:$A$6000,"NP",Registros!$B$2:$B$6000,$A2213)&gt;0,1,0)</f>
        <v/>
      </c>
      <c r="F2213">
        <f>IF($E2213=1,SUMIFS(Registros!$F$2:$F$6000,Registros!$A$2:$A$6000,"NP",Registros!$B$2:$B$6000,$A2213),0)</f>
        <v/>
      </c>
      <c r="G2213">
        <f>IF(COUNTIFS(Registros!$A$2:$A$6000,"MOV",Registros!$B$2:$B$6000,$A2213)&gt;0,1,0)</f>
        <v/>
      </c>
      <c r="H2213">
        <f>IF($G2213=1,SUMIFS(Registros!$F$2:$F$6000,Registros!$A$2:$A$6000,"MOV",Registros!$B$2:$B$6000,$A2213),0)</f>
        <v/>
      </c>
      <c r="I2213">
        <f>IF(COUNTIFS(Registros!$A$2:$A$6000,"CS",Registros!$B$2:$B$6000,$A2213)&gt;0,1,0)</f>
        <v/>
      </c>
      <c r="J2213">
        <f>IF($I2213=1,SUMIFS(Registros!$I$2:$I$6000,Registros!$A$2:$A$6000,"CS",Registros!$B$2:$B$6000,$A2213),0)</f>
        <v/>
      </c>
      <c r="K2213">
        <f>IF(COUNTIFS(Winback!$K$2:$K$300,$D2213)&gt;0,1,0)</f>
        <v/>
      </c>
      <c r="L2213">
        <f>IF(AND($K2213=1,LEFT($A2213,3)="WB-"),SUMIFS(Winback!$D$2:$D$300,Winback!$K$2:$K$300,$D2213),0)</f>
        <v/>
      </c>
      <c r="M2213">
        <f>IF(OR($E2213=1,$G2213=1,SUMIFS(Registros!$J$2:$J$6000,Registros!$B$2:$B$6000,$A2213)&gt;0),1,0)</f>
        <v/>
      </c>
      <c r="N2213">
        <f>IF($J2213&gt;0,1,IF(COUNTIFS(Registros!$A$2:$A$6000,"CS",Registros!$B$2:$B$6000,$A2213,Registros!$K$2:$K$6000,"&lt;&gt;")&gt;0,1,0))</f>
        <v/>
      </c>
      <c r="O2213">
        <f>IF(AND($K2213=1,$E2213=0,$G2213=0,$I2213=0),"WINBACK",IF(AND($M2213=1,$N2213&gt;0),"CONVERGENTE",IF($M2213=1,"SOLO MÓVIL",IF($N2213&gt;0,"SOLO FIJO / INTERNET","SIN SERVICIOS"))))</f>
        <v/>
      </c>
      <c r="P2213">
        <f>IF($O2213="WINBACK","Recuperar (winback)",IF($O2213="CONVERGENTE","Upgrade / más líneas",IF($O2213="SOLO MÓVIL","Ofrecer fijo + internet (FLBBTV)",IF($O2213="SOLO FIJO / INTERNET","Ofrecer línea móvil Nextphone","Oferta completa (móvil + fijo + internet)"))))</f>
        <v/>
      </c>
      <c r="Q2213">
        <f>$F2213+$H2213+$L2213</f>
        <v/>
      </c>
      <c r="R2213">
        <f>IFERROR(VLOOKUP($A2213,Registros!$B$2:$G$6000,6,0),IFERROR(VLOOKUP($D2213,Winback!$B$2:$C$300,2,0),""))</f>
        <v/>
      </c>
      <c r="S2213">
        <f>IF($E2213=1,"NP","")&amp;IF($G2213=1,"+MOV","")&amp;IF($I2213=1,"+CS","")&amp;IF($K2213=1,"+WB","")</f>
        <v/>
      </c>
      <c r="T2213">
        <f>$E2213+$G2213+$I2213+$K2213</f>
        <v/>
      </c>
    </row>
    <row r="2214">
      <c r="A2214" t="inlineStr">
        <is>
          <t>356294820000</t>
        </is>
      </c>
      <c r="B2214" t="inlineStr">
        <is>
          <t>35629482</t>
        </is>
      </c>
      <c r="C2214" t="inlineStr">
        <is>
          <t>LEIDY PITTY</t>
        </is>
      </c>
      <c r="D2214" t="inlineStr">
        <is>
          <t>LEIDYPITTY</t>
        </is>
      </c>
      <c r="E2214">
        <f>IF(COUNTIFS(Registros!$A$2:$A$6000,"NP",Registros!$B$2:$B$6000,$A2214)&gt;0,1,0)</f>
        <v/>
      </c>
      <c r="F2214">
        <f>IF($E2214=1,SUMIFS(Registros!$F$2:$F$6000,Registros!$A$2:$A$6000,"NP",Registros!$B$2:$B$6000,$A2214),0)</f>
        <v/>
      </c>
      <c r="G2214">
        <f>IF(COUNTIFS(Registros!$A$2:$A$6000,"MOV",Registros!$B$2:$B$6000,$A2214)&gt;0,1,0)</f>
        <v/>
      </c>
      <c r="H2214">
        <f>IF($G2214=1,SUMIFS(Registros!$F$2:$F$6000,Registros!$A$2:$A$6000,"MOV",Registros!$B$2:$B$6000,$A2214),0)</f>
        <v/>
      </c>
      <c r="I2214">
        <f>IF(COUNTIFS(Registros!$A$2:$A$6000,"CS",Registros!$B$2:$B$6000,$A2214)&gt;0,1,0)</f>
        <v/>
      </c>
      <c r="J2214">
        <f>IF($I2214=1,SUMIFS(Registros!$I$2:$I$6000,Registros!$A$2:$A$6000,"CS",Registros!$B$2:$B$6000,$A2214),0)</f>
        <v/>
      </c>
      <c r="K2214">
        <f>IF(COUNTIFS(Winback!$K$2:$K$300,$D2214)&gt;0,1,0)</f>
        <v/>
      </c>
      <c r="L2214">
        <f>IF(AND($K2214=1,LEFT($A2214,3)="WB-"),SUMIFS(Winback!$D$2:$D$300,Winback!$K$2:$K$300,$D2214),0)</f>
        <v/>
      </c>
      <c r="M2214">
        <f>IF(OR($E2214=1,$G2214=1,SUMIFS(Registros!$J$2:$J$6000,Registros!$B$2:$B$6000,$A2214)&gt;0),1,0)</f>
        <v/>
      </c>
      <c r="N2214">
        <f>IF($J2214&gt;0,1,IF(COUNTIFS(Registros!$A$2:$A$6000,"CS",Registros!$B$2:$B$6000,$A2214,Registros!$K$2:$K$6000,"&lt;&gt;")&gt;0,1,0))</f>
        <v/>
      </c>
      <c r="O2214">
        <f>IF(AND($K2214=1,$E2214=0,$G2214=0,$I2214=0),"WINBACK",IF(AND($M2214=1,$N2214&gt;0),"CONVERGENTE",IF($M2214=1,"SOLO MÓVIL",IF($N2214&gt;0,"SOLO FIJO / INTERNET","SIN SERVICIOS"))))</f>
        <v/>
      </c>
      <c r="P2214">
        <f>IF($O2214="WINBACK","Recuperar (winback)",IF($O2214="CONVERGENTE","Upgrade / más líneas",IF($O2214="SOLO MÓVIL","Ofrecer fijo + internet (FLBBTV)",IF($O2214="SOLO FIJO / INTERNET","Ofrecer línea móvil Nextphone","Oferta completa (móvil + fijo + internet)"))))</f>
        <v/>
      </c>
      <c r="Q2214">
        <f>$F2214+$H2214+$L2214</f>
        <v/>
      </c>
      <c r="R2214">
        <f>IFERROR(VLOOKUP($A2214,Registros!$B$2:$G$6000,6,0),IFERROR(VLOOKUP($D2214,Winback!$B$2:$C$300,2,0),""))</f>
        <v/>
      </c>
      <c r="S2214">
        <f>IF($E2214=1,"NP","")&amp;IF($G2214=1,"+MOV","")&amp;IF($I2214=1,"+CS","")&amp;IF($K2214=1,"+WB","")</f>
        <v/>
      </c>
      <c r="T2214">
        <f>$E2214+$G2214+$I2214+$K2214</f>
        <v/>
      </c>
    </row>
    <row r="2215">
      <c r="A2215" t="inlineStr">
        <is>
          <t>368015740000</t>
        </is>
      </c>
      <c r="B2215" t="inlineStr">
        <is>
          <t>36801574</t>
        </is>
      </c>
      <c r="C2215" t="inlineStr">
        <is>
          <t>CASA TEL AVIV SA</t>
        </is>
      </c>
      <c r="D2215" t="inlineStr">
        <is>
          <t>CASATELAVIVSA</t>
        </is>
      </c>
      <c r="E2215">
        <f>IF(COUNTIFS(Registros!$A$2:$A$6000,"NP",Registros!$B$2:$B$6000,$A2215)&gt;0,1,0)</f>
        <v/>
      </c>
      <c r="F2215">
        <f>IF($E2215=1,SUMIFS(Registros!$F$2:$F$6000,Registros!$A$2:$A$6000,"NP",Registros!$B$2:$B$6000,$A2215),0)</f>
        <v/>
      </c>
      <c r="G2215">
        <f>IF(COUNTIFS(Registros!$A$2:$A$6000,"MOV",Registros!$B$2:$B$6000,$A2215)&gt;0,1,0)</f>
        <v/>
      </c>
      <c r="H2215">
        <f>IF($G2215=1,SUMIFS(Registros!$F$2:$F$6000,Registros!$A$2:$A$6000,"MOV",Registros!$B$2:$B$6000,$A2215),0)</f>
        <v/>
      </c>
      <c r="I2215">
        <f>IF(COUNTIFS(Registros!$A$2:$A$6000,"CS",Registros!$B$2:$B$6000,$A2215)&gt;0,1,0)</f>
        <v/>
      </c>
      <c r="J2215">
        <f>IF($I2215=1,SUMIFS(Registros!$I$2:$I$6000,Registros!$A$2:$A$6000,"CS",Registros!$B$2:$B$6000,$A2215),0)</f>
        <v/>
      </c>
      <c r="K2215">
        <f>IF(COUNTIFS(Winback!$K$2:$K$300,$D2215)&gt;0,1,0)</f>
        <v/>
      </c>
      <c r="L2215">
        <f>IF(AND($K2215=1,LEFT($A2215,3)="WB-"),SUMIFS(Winback!$D$2:$D$300,Winback!$K$2:$K$300,$D2215),0)</f>
        <v/>
      </c>
      <c r="M2215">
        <f>IF(OR($E2215=1,$G2215=1,SUMIFS(Registros!$J$2:$J$6000,Registros!$B$2:$B$6000,$A2215)&gt;0),1,0)</f>
        <v/>
      </c>
      <c r="N2215">
        <f>IF($J2215&gt;0,1,IF(COUNTIFS(Registros!$A$2:$A$6000,"CS",Registros!$B$2:$B$6000,$A2215,Registros!$K$2:$K$6000,"&lt;&gt;")&gt;0,1,0))</f>
        <v/>
      </c>
      <c r="O2215">
        <f>IF(AND($K2215=1,$E2215=0,$G2215=0,$I2215=0),"WINBACK",IF(AND($M2215=1,$N2215&gt;0),"CONVERGENTE",IF($M2215=1,"SOLO MÓVIL",IF($N2215&gt;0,"SOLO FIJO / INTERNET","SIN SERVICIOS"))))</f>
        <v/>
      </c>
      <c r="P2215">
        <f>IF($O2215="WINBACK","Recuperar (winback)",IF($O2215="CONVERGENTE","Upgrade / más líneas",IF($O2215="SOLO MÓVIL","Ofrecer fijo + internet (FLBBTV)",IF($O2215="SOLO FIJO / INTERNET","Ofrecer línea móvil Nextphone","Oferta completa (móvil + fijo + internet)"))))</f>
        <v/>
      </c>
      <c r="Q2215">
        <f>$F2215+$H2215+$L2215</f>
        <v/>
      </c>
      <c r="R2215">
        <f>IFERROR(VLOOKUP($A2215,Registros!$B$2:$G$6000,6,0),IFERROR(VLOOKUP($D2215,Winback!$B$2:$C$300,2,0),""))</f>
        <v/>
      </c>
      <c r="S2215">
        <f>IF($E2215=1,"NP","")&amp;IF($G2215=1,"+MOV","")&amp;IF($I2215=1,"+CS","")&amp;IF($K2215=1,"+WB","")</f>
        <v/>
      </c>
      <c r="T2215">
        <f>$E2215+$G2215+$I2215+$K2215</f>
        <v/>
      </c>
    </row>
    <row r="2216">
      <c r="A2216" t="inlineStr">
        <is>
          <t>349335430000</t>
        </is>
      </c>
      <c r="B2216" t="inlineStr">
        <is>
          <t>34933543</t>
        </is>
      </c>
      <c r="C2216" t="inlineStr">
        <is>
          <t>HEYDE LIRIOLA ESTRADA DE LEON</t>
        </is>
      </c>
      <c r="D2216" t="inlineStr">
        <is>
          <t>HEYDELIRIOLAESTRADADELEON</t>
        </is>
      </c>
      <c r="E2216">
        <f>IF(COUNTIFS(Registros!$A$2:$A$6000,"NP",Registros!$B$2:$B$6000,$A2216)&gt;0,1,0)</f>
        <v/>
      </c>
      <c r="F2216">
        <f>IF($E2216=1,SUMIFS(Registros!$F$2:$F$6000,Registros!$A$2:$A$6000,"NP",Registros!$B$2:$B$6000,$A2216),0)</f>
        <v/>
      </c>
      <c r="G2216">
        <f>IF(COUNTIFS(Registros!$A$2:$A$6000,"MOV",Registros!$B$2:$B$6000,$A2216)&gt;0,1,0)</f>
        <v/>
      </c>
      <c r="H2216">
        <f>IF($G2216=1,SUMIFS(Registros!$F$2:$F$6000,Registros!$A$2:$A$6000,"MOV",Registros!$B$2:$B$6000,$A2216),0)</f>
        <v/>
      </c>
      <c r="I2216">
        <f>IF(COUNTIFS(Registros!$A$2:$A$6000,"CS",Registros!$B$2:$B$6000,$A2216)&gt;0,1,0)</f>
        <v/>
      </c>
      <c r="J2216">
        <f>IF($I2216=1,SUMIFS(Registros!$I$2:$I$6000,Registros!$A$2:$A$6000,"CS",Registros!$B$2:$B$6000,$A2216),0)</f>
        <v/>
      </c>
      <c r="K2216">
        <f>IF(COUNTIFS(Winback!$K$2:$K$300,$D2216)&gt;0,1,0)</f>
        <v/>
      </c>
      <c r="L2216">
        <f>IF(AND($K2216=1,LEFT($A2216,3)="WB-"),SUMIFS(Winback!$D$2:$D$300,Winback!$K$2:$K$300,$D2216),0)</f>
        <v/>
      </c>
      <c r="M2216">
        <f>IF(OR($E2216=1,$G2216=1,SUMIFS(Registros!$J$2:$J$6000,Registros!$B$2:$B$6000,$A2216)&gt;0),1,0)</f>
        <v/>
      </c>
      <c r="N2216">
        <f>IF($J2216&gt;0,1,IF(COUNTIFS(Registros!$A$2:$A$6000,"CS",Registros!$B$2:$B$6000,$A2216,Registros!$K$2:$K$6000,"&lt;&gt;")&gt;0,1,0))</f>
        <v/>
      </c>
      <c r="O2216">
        <f>IF(AND($K2216=1,$E2216=0,$G2216=0,$I2216=0),"WINBACK",IF(AND($M2216=1,$N2216&gt;0),"CONVERGENTE",IF($M2216=1,"SOLO MÓVIL",IF($N2216&gt;0,"SOLO FIJO / INTERNET","SIN SERVICIOS"))))</f>
        <v/>
      </c>
      <c r="P2216">
        <f>IF($O2216="WINBACK","Recuperar (winback)",IF($O2216="CONVERGENTE","Upgrade / más líneas",IF($O2216="SOLO MÓVIL","Ofrecer fijo + internet (FLBBTV)",IF($O2216="SOLO FIJO / INTERNET","Ofrecer línea móvil Nextphone","Oferta completa (móvil + fijo + internet)"))))</f>
        <v/>
      </c>
      <c r="Q2216">
        <f>$F2216+$H2216+$L2216</f>
        <v/>
      </c>
      <c r="R2216">
        <f>IFERROR(VLOOKUP($A2216,Registros!$B$2:$G$6000,6,0),IFERROR(VLOOKUP($D2216,Winback!$B$2:$C$300,2,0),""))</f>
        <v/>
      </c>
      <c r="S2216">
        <f>IF($E2216=1,"NP","")&amp;IF($G2216=1,"+MOV","")&amp;IF($I2216=1,"+CS","")&amp;IF($K2216=1,"+WB","")</f>
        <v/>
      </c>
      <c r="T2216">
        <f>$E2216+$G2216+$I2216+$K2216</f>
        <v/>
      </c>
    </row>
    <row r="2217">
      <c r="A2217" t="inlineStr">
        <is>
          <t>357293630000</t>
        </is>
      </c>
      <c r="B2217" t="inlineStr">
        <is>
          <t>35729363</t>
        </is>
      </c>
      <c r="C2217" t="inlineStr">
        <is>
          <t>YIRULA NIYIRETH VASQUEZ GONZALEZ</t>
        </is>
      </c>
      <c r="D2217" t="inlineStr">
        <is>
          <t>YIRULANIYIRETHVASQUEZGONZALEZ</t>
        </is>
      </c>
      <c r="E2217">
        <f>IF(COUNTIFS(Registros!$A$2:$A$6000,"NP",Registros!$B$2:$B$6000,$A2217)&gt;0,1,0)</f>
        <v/>
      </c>
      <c r="F2217">
        <f>IF($E2217=1,SUMIFS(Registros!$F$2:$F$6000,Registros!$A$2:$A$6000,"NP",Registros!$B$2:$B$6000,$A2217),0)</f>
        <v/>
      </c>
      <c r="G2217">
        <f>IF(COUNTIFS(Registros!$A$2:$A$6000,"MOV",Registros!$B$2:$B$6000,$A2217)&gt;0,1,0)</f>
        <v/>
      </c>
      <c r="H2217">
        <f>IF($G2217=1,SUMIFS(Registros!$F$2:$F$6000,Registros!$A$2:$A$6000,"MOV",Registros!$B$2:$B$6000,$A2217),0)</f>
        <v/>
      </c>
      <c r="I2217">
        <f>IF(COUNTIFS(Registros!$A$2:$A$6000,"CS",Registros!$B$2:$B$6000,$A2217)&gt;0,1,0)</f>
        <v/>
      </c>
      <c r="J2217">
        <f>IF($I2217=1,SUMIFS(Registros!$I$2:$I$6000,Registros!$A$2:$A$6000,"CS",Registros!$B$2:$B$6000,$A2217),0)</f>
        <v/>
      </c>
      <c r="K2217">
        <f>IF(COUNTIFS(Winback!$K$2:$K$300,$D2217)&gt;0,1,0)</f>
        <v/>
      </c>
      <c r="L2217">
        <f>IF(AND($K2217=1,LEFT($A2217,3)="WB-"),SUMIFS(Winback!$D$2:$D$300,Winback!$K$2:$K$300,$D2217),0)</f>
        <v/>
      </c>
      <c r="M2217">
        <f>IF(OR($E2217=1,$G2217=1,SUMIFS(Registros!$J$2:$J$6000,Registros!$B$2:$B$6000,$A2217)&gt;0),1,0)</f>
        <v/>
      </c>
      <c r="N2217">
        <f>IF($J2217&gt;0,1,IF(COUNTIFS(Registros!$A$2:$A$6000,"CS",Registros!$B$2:$B$6000,$A2217,Registros!$K$2:$K$6000,"&lt;&gt;")&gt;0,1,0))</f>
        <v/>
      </c>
      <c r="O2217">
        <f>IF(AND($K2217=1,$E2217=0,$G2217=0,$I2217=0),"WINBACK",IF(AND($M2217=1,$N2217&gt;0),"CONVERGENTE",IF($M2217=1,"SOLO MÓVIL",IF($N2217&gt;0,"SOLO FIJO / INTERNET","SIN SERVICIOS"))))</f>
        <v/>
      </c>
      <c r="P2217">
        <f>IF($O2217="WINBACK","Recuperar (winback)",IF($O2217="CONVERGENTE","Upgrade / más líneas",IF($O2217="SOLO MÓVIL","Ofrecer fijo + internet (FLBBTV)",IF($O2217="SOLO FIJO / INTERNET","Ofrecer línea móvil Nextphone","Oferta completa (móvil + fijo + internet)"))))</f>
        <v/>
      </c>
      <c r="Q2217">
        <f>$F2217+$H2217+$L2217</f>
        <v/>
      </c>
      <c r="R2217">
        <f>IFERROR(VLOOKUP($A2217,Registros!$B$2:$G$6000,6,0),IFERROR(VLOOKUP($D2217,Winback!$B$2:$C$300,2,0),""))</f>
        <v/>
      </c>
      <c r="S2217">
        <f>IF($E2217=1,"NP","")&amp;IF($G2217=1,"+MOV","")&amp;IF($I2217=1,"+CS","")&amp;IF($K2217=1,"+WB","")</f>
        <v/>
      </c>
      <c r="T2217">
        <f>$E2217+$G2217+$I2217+$K2217</f>
        <v/>
      </c>
    </row>
    <row r="2218">
      <c r="A2218" t="inlineStr">
        <is>
          <t>359075060000</t>
        </is>
      </c>
      <c r="B2218" t="inlineStr">
        <is>
          <t>35907506</t>
        </is>
      </c>
      <c r="C2218" t="inlineStr">
        <is>
          <t>ALAN COBA</t>
        </is>
      </c>
      <c r="D2218" t="inlineStr">
        <is>
          <t>ALANCOBA</t>
        </is>
      </c>
      <c r="E2218">
        <f>IF(COUNTIFS(Registros!$A$2:$A$6000,"NP",Registros!$B$2:$B$6000,$A2218)&gt;0,1,0)</f>
        <v/>
      </c>
      <c r="F2218">
        <f>IF($E2218=1,SUMIFS(Registros!$F$2:$F$6000,Registros!$A$2:$A$6000,"NP",Registros!$B$2:$B$6000,$A2218),0)</f>
        <v/>
      </c>
      <c r="G2218">
        <f>IF(COUNTIFS(Registros!$A$2:$A$6000,"MOV",Registros!$B$2:$B$6000,$A2218)&gt;0,1,0)</f>
        <v/>
      </c>
      <c r="H2218">
        <f>IF($G2218=1,SUMIFS(Registros!$F$2:$F$6000,Registros!$A$2:$A$6000,"MOV",Registros!$B$2:$B$6000,$A2218),0)</f>
        <v/>
      </c>
      <c r="I2218">
        <f>IF(COUNTIFS(Registros!$A$2:$A$6000,"CS",Registros!$B$2:$B$6000,$A2218)&gt;0,1,0)</f>
        <v/>
      </c>
      <c r="J2218">
        <f>IF($I2218=1,SUMIFS(Registros!$I$2:$I$6000,Registros!$A$2:$A$6000,"CS",Registros!$B$2:$B$6000,$A2218),0)</f>
        <v/>
      </c>
      <c r="K2218">
        <f>IF(COUNTIFS(Winback!$K$2:$K$300,$D2218)&gt;0,1,0)</f>
        <v/>
      </c>
      <c r="L2218">
        <f>IF(AND($K2218=1,LEFT($A2218,3)="WB-"),SUMIFS(Winback!$D$2:$D$300,Winback!$K$2:$K$300,$D2218),0)</f>
        <v/>
      </c>
      <c r="M2218">
        <f>IF(OR($E2218=1,$G2218=1,SUMIFS(Registros!$J$2:$J$6000,Registros!$B$2:$B$6000,$A2218)&gt;0),1,0)</f>
        <v/>
      </c>
      <c r="N2218">
        <f>IF($J2218&gt;0,1,IF(COUNTIFS(Registros!$A$2:$A$6000,"CS",Registros!$B$2:$B$6000,$A2218,Registros!$K$2:$K$6000,"&lt;&gt;")&gt;0,1,0))</f>
        <v/>
      </c>
      <c r="O2218">
        <f>IF(AND($K2218=1,$E2218=0,$G2218=0,$I2218=0),"WINBACK",IF(AND($M2218=1,$N2218&gt;0),"CONVERGENTE",IF($M2218=1,"SOLO MÓVIL",IF($N2218&gt;0,"SOLO FIJO / INTERNET","SIN SERVICIOS"))))</f>
        <v/>
      </c>
      <c r="P2218">
        <f>IF($O2218="WINBACK","Recuperar (winback)",IF($O2218="CONVERGENTE","Upgrade / más líneas",IF($O2218="SOLO MÓVIL","Ofrecer fijo + internet (FLBBTV)",IF($O2218="SOLO FIJO / INTERNET","Ofrecer línea móvil Nextphone","Oferta completa (móvil + fijo + internet)"))))</f>
        <v/>
      </c>
      <c r="Q2218">
        <f>$F2218+$H2218+$L2218</f>
        <v/>
      </c>
      <c r="R2218">
        <f>IFERROR(VLOOKUP($A2218,Registros!$B$2:$G$6000,6,0),IFERROR(VLOOKUP($D2218,Winback!$B$2:$C$300,2,0),""))</f>
        <v/>
      </c>
      <c r="S2218">
        <f>IF($E2218=1,"NP","")&amp;IF($G2218=1,"+MOV","")&amp;IF($I2218=1,"+CS","")&amp;IF($K2218=1,"+WB","")</f>
        <v/>
      </c>
      <c r="T2218">
        <f>$E2218+$G2218+$I2218+$K2218</f>
        <v/>
      </c>
    </row>
    <row r="2219">
      <c r="A2219" t="inlineStr">
        <is>
          <t>354056650000</t>
        </is>
      </c>
      <c r="B2219" t="inlineStr">
        <is>
          <t>35405665</t>
        </is>
      </c>
      <c r="C2219" t="inlineStr">
        <is>
          <t>DEIBI GUERRA</t>
        </is>
      </c>
      <c r="D2219" t="inlineStr">
        <is>
          <t>DEIBIGUERRA</t>
        </is>
      </c>
      <c r="E2219">
        <f>IF(COUNTIFS(Registros!$A$2:$A$6000,"NP",Registros!$B$2:$B$6000,$A2219)&gt;0,1,0)</f>
        <v/>
      </c>
      <c r="F2219">
        <f>IF($E2219=1,SUMIFS(Registros!$F$2:$F$6000,Registros!$A$2:$A$6000,"NP",Registros!$B$2:$B$6000,$A2219),0)</f>
        <v/>
      </c>
      <c r="G2219">
        <f>IF(COUNTIFS(Registros!$A$2:$A$6000,"MOV",Registros!$B$2:$B$6000,$A2219)&gt;0,1,0)</f>
        <v/>
      </c>
      <c r="H2219">
        <f>IF($G2219=1,SUMIFS(Registros!$F$2:$F$6000,Registros!$A$2:$A$6000,"MOV",Registros!$B$2:$B$6000,$A2219),0)</f>
        <v/>
      </c>
      <c r="I2219">
        <f>IF(COUNTIFS(Registros!$A$2:$A$6000,"CS",Registros!$B$2:$B$6000,$A2219)&gt;0,1,0)</f>
        <v/>
      </c>
      <c r="J2219">
        <f>IF($I2219=1,SUMIFS(Registros!$I$2:$I$6000,Registros!$A$2:$A$6000,"CS",Registros!$B$2:$B$6000,$A2219),0)</f>
        <v/>
      </c>
      <c r="K2219">
        <f>IF(COUNTIFS(Winback!$K$2:$K$300,$D2219)&gt;0,1,0)</f>
        <v/>
      </c>
      <c r="L2219">
        <f>IF(AND($K2219=1,LEFT($A2219,3)="WB-"),SUMIFS(Winback!$D$2:$D$300,Winback!$K$2:$K$300,$D2219),0)</f>
        <v/>
      </c>
      <c r="M2219">
        <f>IF(OR($E2219=1,$G2219=1,SUMIFS(Registros!$J$2:$J$6000,Registros!$B$2:$B$6000,$A2219)&gt;0),1,0)</f>
        <v/>
      </c>
      <c r="N2219">
        <f>IF($J2219&gt;0,1,IF(COUNTIFS(Registros!$A$2:$A$6000,"CS",Registros!$B$2:$B$6000,$A2219,Registros!$K$2:$K$6000,"&lt;&gt;")&gt;0,1,0))</f>
        <v/>
      </c>
      <c r="O2219">
        <f>IF(AND($K2219=1,$E2219=0,$G2219=0,$I2219=0),"WINBACK",IF(AND($M2219=1,$N2219&gt;0),"CONVERGENTE",IF($M2219=1,"SOLO MÓVIL",IF($N2219&gt;0,"SOLO FIJO / INTERNET","SIN SERVICIOS"))))</f>
        <v/>
      </c>
      <c r="P2219">
        <f>IF($O2219="WINBACK","Recuperar (winback)",IF($O2219="CONVERGENTE","Upgrade / más líneas",IF($O2219="SOLO MÓVIL","Ofrecer fijo + internet (FLBBTV)",IF($O2219="SOLO FIJO / INTERNET","Ofrecer línea móvil Nextphone","Oferta completa (móvil + fijo + internet)"))))</f>
        <v/>
      </c>
      <c r="Q2219">
        <f>$F2219+$H2219+$L2219</f>
        <v/>
      </c>
      <c r="R2219">
        <f>IFERROR(VLOOKUP($A2219,Registros!$B$2:$G$6000,6,0),IFERROR(VLOOKUP($D2219,Winback!$B$2:$C$300,2,0),""))</f>
        <v/>
      </c>
      <c r="S2219">
        <f>IF($E2219=1,"NP","")&amp;IF($G2219=1,"+MOV","")&amp;IF($I2219=1,"+CS","")&amp;IF($K2219=1,"+WB","")</f>
        <v/>
      </c>
      <c r="T2219">
        <f>$E2219+$G2219+$I2219+$K2219</f>
        <v/>
      </c>
    </row>
    <row r="2220">
      <c r="A2220" t="inlineStr">
        <is>
          <t>355207660000</t>
        </is>
      </c>
      <c r="B2220" t="inlineStr">
        <is>
          <t>35520766</t>
        </is>
      </c>
      <c r="C2220" t="inlineStr">
        <is>
          <t>ARELIS ELIZABETH GUERRA GONZALEZ DE RIOS</t>
        </is>
      </c>
      <c r="D2220" t="inlineStr">
        <is>
          <t>ARELISELIZABETHGUERRAGONZALEZDERIOS</t>
        </is>
      </c>
      <c r="E2220">
        <f>IF(COUNTIFS(Registros!$A$2:$A$6000,"NP",Registros!$B$2:$B$6000,$A2220)&gt;0,1,0)</f>
        <v/>
      </c>
      <c r="F2220">
        <f>IF($E2220=1,SUMIFS(Registros!$F$2:$F$6000,Registros!$A$2:$A$6000,"NP",Registros!$B$2:$B$6000,$A2220),0)</f>
        <v/>
      </c>
      <c r="G2220">
        <f>IF(COUNTIFS(Registros!$A$2:$A$6000,"MOV",Registros!$B$2:$B$6000,$A2220)&gt;0,1,0)</f>
        <v/>
      </c>
      <c r="H2220">
        <f>IF($G2220=1,SUMIFS(Registros!$F$2:$F$6000,Registros!$A$2:$A$6000,"MOV",Registros!$B$2:$B$6000,$A2220),0)</f>
        <v/>
      </c>
      <c r="I2220">
        <f>IF(COUNTIFS(Registros!$A$2:$A$6000,"CS",Registros!$B$2:$B$6000,$A2220)&gt;0,1,0)</f>
        <v/>
      </c>
      <c r="J2220">
        <f>IF($I2220=1,SUMIFS(Registros!$I$2:$I$6000,Registros!$A$2:$A$6000,"CS",Registros!$B$2:$B$6000,$A2220),0)</f>
        <v/>
      </c>
      <c r="K2220">
        <f>IF(COUNTIFS(Winback!$K$2:$K$300,$D2220)&gt;0,1,0)</f>
        <v/>
      </c>
      <c r="L2220">
        <f>IF(AND($K2220=1,LEFT($A2220,3)="WB-"),SUMIFS(Winback!$D$2:$D$300,Winback!$K$2:$K$300,$D2220),0)</f>
        <v/>
      </c>
      <c r="M2220">
        <f>IF(OR($E2220=1,$G2220=1,SUMIFS(Registros!$J$2:$J$6000,Registros!$B$2:$B$6000,$A2220)&gt;0),1,0)</f>
        <v/>
      </c>
      <c r="N2220">
        <f>IF($J2220&gt;0,1,IF(COUNTIFS(Registros!$A$2:$A$6000,"CS",Registros!$B$2:$B$6000,$A2220,Registros!$K$2:$K$6000,"&lt;&gt;")&gt;0,1,0))</f>
        <v/>
      </c>
      <c r="O2220">
        <f>IF(AND($K2220=1,$E2220=0,$G2220=0,$I2220=0),"WINBACK",IF(AND($M2220=1,$N2220&gt;0),"CONVERGENTE",IF($M2220=1,"SOLO MÓVIL",IF($N2220&gt;0,"SOLO FIJO / INTERNET","SIN SERVICIOS"))))</f>
        <v/>
      </c>
      <c r="P2220">
        <f>IF($O2220="WINBACK","Recuperar (winback)",IF($O2220="CONVERGENTE","Upgrade / más líneas",IF($O2220="SOLO MÓVIL","Ofrecer fijo + internet (FLBBTV)",IF($O2220="SOLO FIJO / INTERNET","Ofrecer línea móvil Nextphone","Oferta completa (móvil + fijo + internet)"))))</f>
        <v/>
      </c>
      <c r="Q2220">
        <f>$F2220+$H2220+$L2220</f>
        <v/>
      </c>
      <c r="R2220">
        <f>IFERROR(VLOOKUP($A2220,Registros!$B$2:$G$6000,6,0),IFERROR(VLOOKUP($D2220,Winback!$B$2:$C$300,2,0),""))</f>
        <v/>
      </c>
      <c r="S2220">
        <f>IF($E2220=1,"NP","")&amp;IF($G2220=1,"+MOV","")&amp;IF($I2220=1,"+CS","")&amp;IF($K2220=1,"+WB","")</f>
        <v/>
      </c>
      <c r="T2220">
        <f>$E2220+$G2220+$I2220+$K2220</f>
        <v/>
      </c>
    </row>
    <row r="2221">
      <c r="A2221" t="inlineStr">
        <is>
          <t>341342390000</t>
        </is>
      </c>
      <c r="B2221" t="inlineStr">
        <is>
          <t>34134239</t>
        </is>
      </c>
      <c r="C2221" t="inlineStr">
        <is>
          <t>MAYKEL SMITH FONSECA CHAVEZ</t>
        </is>
      </c>
      <c r="D2221" t="inlineStr">
        <is>
          <t>MAYKELSMITHFONSECACHAVEZ</t>
        </is>
      </c>
      <c r="E2221">
        <f>IF(COUNTIFS(Registros!$A$2:$A$6000,"NP",Registros!$B$2:$B$6000,$A2221)&gt;0,1,0)</f>
        <v/>
      </c>
      <c r="F2221">
        <f>IF($E2221=1,SUMIFS(Registros!$F$2:$F$6000,Registros!$A$2:$A$6000,"NP",Registros!$B$2:$B$6000,$A2221),0)</f>
        <v/>
      </c>
      <c r="G2221">
        <f>IF(COUNTIFS(Registros!$A$2:$A$6000,"MOV",Registros!$B$2:$B$6000,$A2221)&gt;0,1,0)</f>
        <v/>
      </c>
      <c r="H2221">
        <f>IF($G2221=1,SUMIFS(Registros!$F$2:$F$6000,Registros!$A$2:$A$6000,"MOV",Registros!$B$2:$B$6000,$A2221),0)</f>
        <v/>
      </c>
      <c r="I2221">
        <f>IF(COUNTIFS(Registros!$A$2:$A$6000,"CS",Registros!$B$2:$B$6000,$A2221)&gt;0,1,0)</f>
        <v/>
      </c>
      <c r="J2221">
        <f>IF($I2221=1,SUMIFS(Registros!$I$2:$I$6000,Registros!$A$2:$A$6000,"CS",Registros!$B$2:$B$6000,$A2221),0)</f>
        <v/>
      </c>
      <c r="K2221">
        <f>IF(COUNTIFS(Winback!$K$2:$K$300,$D2221)&gt;0,1,0)</f>
        <v/>
      </c>
      <c r="L2221">
        <f>IF(AND($K2221=1,LEFT($A2221,3)="WB-"),SUMIFS(Winback!$D$2:$D$300,Winback!$K$2:$K$300,$D2221),0)</f>
        <v/>
      </c>
      <c r="M2221">
        <f>IF(OR($E2221=1,$G2221=1,SUMIFS(Registros!$J$2:$J$6000,Registros!$B$2:$B$6000,$A2221)&gt;0),1,0)</f>
        <v/>
      </c>
      <c r="N2221">
        <f>IF($J2221&gt;0,1,IF(COUNTIFS(Registros!$A$2:$A$6000,"CS",Registros!$B$2:$B$6000,$A2221,Registros!$K$2:$K$6000,"&lt;&gt;")&gt;0,1,0))</f>
        <v/>
      </c>
      <c r="O2221">
        <f>IF(AND($K2221=1,$E2221=0,$G2221=0,$I2221=0),"WINBACK",IF(AND($M2221=1,$N2221&gt;0),"CONVERGENTE",IF($M2221=1,"SOLO MÓVIL",IF($N2221&gt;0,"SOLO FIJO / INTERNET","SIN SERVICIOS"))))</f>
        <v/>
      </c>
      <c r="P2221">
        <f>IF($O2221="WINBACK","Recuperar (winback)",IF($O2221="CONVERGENTE","Upgrade / más líneas",IF($O2221="SOLO MÓVIL","Ofrecer fijo + internet (FLBBTV)",IF($O2221="SOLO FIJO / INTERNET","Ofrecer línea móvil Nextphone","Oferta completa (móvil + fijo + internet)"))))</f>
        <v/>
      </c>
      <c r="Q2221">
        <f>$F2221+$H2221+$L2221</f>
        <v/>
      </c>
      <c r="R2221">
        <f>IFERROR(VLOOKUP($A2221,Registros!$B$2:$G$6000,6,0),IFERROR(VLOOKUP($D2221,Winback!$B$2:$C$300,2,0),""))</f>
        <v/>
      </c>
      <c r="S2221">
        <f>IF($E2221=1,"NP","")&amp;IF($G2221=1,"+MOV","")&amp;IF($I2221=1,"+CS","")&amp;IF($K2221=1,"+WB","")</f>
        <v/>
      </c>
      <c r="T2221">
        <f>$E2221+$G2221+$I2221+$K2221</f>
        <v/>
      </c>
    </row>
    <row r="2222">
      <c r="A2222" t="inlineStr">
        <is>
          <t>354382640000</t>
        </is>
      </c>
      <c r="B2222" t="inlineStr">
        <is>
          <t>35438264</t>
        </is>
      </c>
      <c r="C2222" t="inlineStr">
        <is>
          <t>ELEYDA VASQUEZ</t>
        </is>
      </c>
      <c r="D2222" t="inlineStr">
        <is>
          <t>ELEYDAVASQUEZ</t>
        </is>
      </c>
      <c r="E2222">
        <f>IF(COUNTIFS(Registros!$A$2:$A$6000,"NP",Registros!$B$2:$B$6000,$A2222)&gt;0,1,0)</f>
        <v/>
      </c>
      <c r="F2222">
        <f>IF($E2222=1,SUMIFS(Registros!$F$2:$F$6000,Registros!$A$2:$A$6000,"NP",Registros!$B$2:$B$6000,$A2222),0)</f>
        <v/>
      </c>
      <c r="G2222">
        <f>IF(COUNTIFS(Registros!$A$2:$A$6000,"MOV",Registros!$B$2:$B$6000,$A2222)&gt;0,1,0)</f>
        <v/>
      </c>
      <c r="H2222">
        <f>IF($G2222=1,SUMIFS(Registros!$F$2:$F$6000,Registros!$A$2:$A$6000,"MOV",Registros!$B$2:$B$6000,$A2222),0)</f>
        <v/>
      </c>
      <c r="I2222">
        <f>IF(COUNTIFS(Registros!$A$2:$A$6000,"CS",Registros!$B$2:$B$6000,$A2222)&gt;0,1,0)</f>
        <v/>
      </c>
      <c r="J2222">
        <f>IF($I2222=1,SUMIFS(Registros!$I$2:$I$6000,Registros!$A$2:$A$6000,"CS",Registros!$B$2:$B$6000,$A2222),0)</f>
        <v/>
      </c>
      <c r="K2222">
        <f>IF(COUNTIFS(Winback!$K$2:$K$300,$D2222)&gt;0,1,0)</f>
        <v/>
      </c>
      <c r="L2222">
        <f>IF(AND($K2222=1,LEFT($A2222,3)="WB-"),SUMIFS(Winback!$D$2:$D$300,Winback!$K$2:$K$300,$D2222),0)</f>
        <v/>
      </c>
      <c r="M2222">
        <f>IF(OR($E2222=1,$G2222=1,SUMIFS(Registros!$J$2:$J$6000,Registros!$B$2:$B$6000,$A2222)&gt;0),1,0)</f>
        <v/>
      </c>
      <c r="N2222">
        <f>IF($J2222&gt;0,1,IF(COUNTIFS(Registros!$A$2:$A$6000,"CS",Registros!$B$2:$B$6000,$A2222,Registros!$K$2:$K$6000,"&lt;&gt;")&gt;0,1,0))</f>
        <v/>
      </c>
      <c r="O2222">
        <f>IF(AND($K2222=1,$E2222=0,$G2222=0,$I2222=0),"WINBACK",IF(AND($M2222=1,$N2222&gt;0),"CONVERGENTE",IF($M2222=1,"SOLO MÓVIL",IF($N2222&gt;0,"SOLO FIJO / INTERNET","SIN SERVICIOS"))))</f>
        <v/>
      </c>
      <c r="P2222">
        <f>IF($O2222="WINBACK","Recuperar (winback)",IF($O2222="CONVERGENTE","Upgrade / más líneas",IF($O2222="SOLO MÓVIL","Ofrecer fijo + internet (FLBBTV)",IF($O2222="SOLO FIJO / INTERNET","Ofrecer línea móvil Nextphone","Oferta completa (móvil + fijo + internet)"))))</f>
        <v/>
      </c>
      <c r="Q2222">
        <f>$F2222+$H2222+$L2222</f>
        <v/>
      </c>
      <c r="R2222">
        <f>IFERROR(VLOOKUP($A2222,Registros!$B$2:$G$6000,6,0),IFERROR(VLOOKUP($D2222,Winback!$B$2:$C$300,2,0),""))</f>
        <v/>
      </c>
      <c r="S2222">
        <f>IF($E2222=1,"NP","")&amp;IF($G2222=1,"+MOV","")&amp;IF($I2222=1,"+CS","")&amp;IF($K2222=1,"+WB","")</f>
        <v/>
      </c>
      <c r="T2222">
        <f>$E2222+$G2222+$I2222+$K2222</f>
        <v/>
      </c>
    </row>
    <row r="2223">
      <c r="A2223" t="inlineStr">
        <is>
          <t>361036960000</t>
        </is>
      </c>
      <c r="B2223" t="inlineStr">
        <is>
          <t>36103696</t>
        </is>
      </c>
      <c r="C2223" t="inlineStr">
        <is>
          <t>AMILCAR NODIER SANCHEZ CHAVARRIA</t>
        </is>
      </c>
      <c r="D2223" t="inlineStr">
        <is>
          <t>AMILCARNODIERSANCHEZCHAVARRIA</t>
        </is>
      </c>
      <c r="E2223">
        <f>IF(COUNTIFS(Registros!$A$2:$A$6000,"NP",Registros!$B$2:$B$6000,$A2223)&gt;0,1,0)</f>
        <v/>
      </c>
      <c r="F2223">
        <f>IF($E2223=1,SUMIFS(Registros!$F$2:$F$6000,Registros!$A$2:$A$6000,"NP",Registros!$B$2:$B$6000,$A2223),0)</f>
        <v/>
      </c>
      <c r="G2223">
        <f>IF(COUNTIFS(Registros!$A$2:$A$6000,"MOV",Registros!$B$2:$B$6000,$A2223)&gt;0,1,0)</f>
        <v/>
      </c>
      <c r="H2223">
        <f>IF($G2223=1,SUMIFS(Registros!$F$2:$F$6000,Registros!$A$2:$A$6000,"MOV",Registros!$B$2:$B$6000,$A2223),0)</f>
        <v/>
      </c>
      <c r="I2223">
        <f>IF(COUNTIFS(Registros!$A$2:$A$6000,"CS",Registros!$B$2:$B$6000,$A2223)&gt;0,1,0)</f>
        <v/>
      </c>
      <c r="J2223">
        <f>IF($I2223=1,SUMIFS(Registros!$I$2:$I$6000,Registros!$A$2:$A$6000,"CS",Registros!$B$2:$B$6000,$A2223),0)</f>
        <v/>
      </c>
      <c r="K2223">
        <f>IF(COUNTIFS(Winback!$K$2:$K$300,$D2223)&gt;0,1,0)</f>
        <v/>
      </c>
      <c r="L2223">
        <f>IF(AND($K2223=1,LEFT($A2223,3)="WB-"),SUMIFS(Winback!$D$2:$D$300,Winback!$K$2:$K$300,$D2223),0)</f>
        <v/>
      </c>
      <c r="M2223">
        <f>IF(OR($E2223=1,$G2223=1,SUMIFS(Registros!$J$2:$J$6000,Registros!$B$2:$B$6000,$A2223)&gt;0),1,0)</f>
        <v/>
      </c>
      <c r="N2223">
        <f>IF($J2223&gt;0,1,IF(COUNTIFS(Registros!$A$2:$A$6000,"CS",Registros!$B$2:$B$6000,$A2223,Registros!$K$2:$K$6000,"&lt;&gt;")&gt;0,1,0))</f>
        <v/>
      </c>
      <c r="O2223">
        <f>IF(AND($K2223=1,$E2223=0,$G2223=0,$I2223=0),"WINBACK",IF(AND($M2223=1,$N2223&gt;0),"CONVERGENTE",IF($M2223=1,"SOLO MÓVIL",IF($N2223&gt;0,"SOLO FIJO / INTERNET","SIN SERVICIOS"))))</f>
        <v/>
      </c>
      <c r="P2223">
        <f>IF($O2223="WINBACK","Recuperar (winback)",IF($O2223="CONVERGENTE","Upgrade / más líneas",IF($O2223="SOLO MÓVIL","Ofrecer fijo + internet (FLBBTV)",IF($O2223="SOLO FIJO / INTERNET","Ofrecer línea móvil Nextphone","Oferta completa (móvil + fijo + internet)"))))</f>
        <v/>
      </c>
      <c r="Q2223">
        <f>$F2223+$H2223+$L2223</f>
        <v/>
      </c>
      <c r="R2223">
        <f>IFERROR(VLOOKUP($A2223,Registros!$B$2:$G$6000,6,0),IFERROR(VLOOKUP($D2223,Winback!$B$2:$C$300,2,0),""))</f>
        <v/>
      </c>
      <c r="S2223">
        <f>IF($E2223=1,"NP","")&amp;IF($G2223=1,"+MOV","")&amp;IF($I2223=1,"+CS","")&amp;IF($K2223=1,"+WB","")</f>
        <v/>
      </c>
      <c r="T2223">
        <f>$E2223+$G2223+$I2223+$K2223</f>
        <v/>
      </c>
    </row>
    <row r="2224">
      <c r="A2224" t="inlineStr">
        <is>
          <t>344134630000</t>
        </is>
      </c>
      <c r="B2224" t="inlineStr">
        <is>
          <t>34413463</t>
        </is>
      </c>
      <c r="C2224" t="inlineStr">
        <is>
          <t>DANY BEITIA</t>
        </is>
      </c>
      <c r="D2224" t="inlineStr">
        <is>
          <t>DANYBEITIA</t>
        </is>
      </c>
      <c r="E2224">
        <f>IF(COUNTIFS(Registros!$A$2:$A$6000,"NP",Registros!$B$2:$B$6000,$A2224)&gt;0,1,0)</f>
        <v/>
      </c>
      <c r="F2224">
        <f>IF($E2224=1,SUMIFS(Registros!$F$2:$F$6000,Registros!$A$2:$A$6000,"NP",Registros!$B$2:$B$6000,$A2224),0)</f>
        <v/>
      </c>
      <c r="G2224">
        <f>IF(COUNTIFS(Registros!$A$2:$A$6000,"MOV",Registros!$B$2:$B$6000,$A2224)&gt;0,1,0)</f>
        <v/>
      </c>
      <c r="H2224">
        <f>IF($G2224=1,SUMIFS(Registros!$F$2:$F$6000,Registros!$A$2:$A$6000,"MOV",Registros!$B$2:$B$6000,$A2224),0)</f>
        <v/>
      </c>
      <c r="I2224">
        <f>IF(COUNTIFS(Registros!$A$2:$A$6000,"CS",Registros!$B$2:$B$6000,$A2224)&gt;0,1,0)</f>
        <v/>
      </c>
      <c r="J2224">
        <f>IF($I2224=1,SUMIFS(Registros!$I$2:$I$6000,Registros!$A$2:$A$6000,"CS",Registros!$B$2:$B$6000,$A2224),0)</f>
        <v/>
      </c>
      <c r="K2224">
        <f>IF(COUNTIFS(Winback!$K$2:$K$300,$D2224)&gt;0,1,0)</f>
        <v/>
      </c>
      <c r="L2224">
        <f>IF(AND($K2224=1,LEFT($A2224,3)="WB-"),SUMIFS(Winback!$D$2:$D$300,Winback!$K$2:$K$300,$D2224),0)</f>
        <v/>
      </c>
      <c r="M2224">
        <f>IF(OR($E2224=1,$G2224=1,SUMIFS(Registros!$J$2:$J$6000,Registros!$B$2:$B$6000,$A2224)&gt;0),1,0)</f>
        <v/>
      </c>
      <c r="N2224">
        <f>IF($J2224&gt;0,1,IF(COUNTIFS(Registros!$A$2:$A$6000,"CS",Registros!$B$2:$B$6000,$A2224,Registros!$K$2:$K$6000,"&lt;&gt;")&gt;0,1,0))</f>
        <v/>
      </c>
      <c r="O2224">
        <f>IF(AND($K2224=1,$E2224=0,$G2224=0,$I2224=0),"WINBACK",IF(AND($M2224=1,$N2224&gt;0),"CONVERGENTE",IF($M2224=1,"SOLO MÓVIL",IF($N2224&gt;0,"SOLO FIJO / INTERNET","SIN SERVICIOS"))))</f>
        <v/>
      </c>
      <c r="P2224">
        <f>IF($O2224="WINBACK","Recuperar (winback)",IF($O2224="CONVERGENTE","Upgrade / más líneas",IF($O2224="SOLO MÓVIL","Ofrecer fijo + internet (FLBBTV)",IF($O2224="SOLO FIJO / INTERNET","Ofrecer línea móvil Nextphone","Oferta completa (móvil + fijo + internet)"))))</f>
        <v/>
      </c>
      <c r="Q2224">
        <f>$F2224+$H2224+$L2224</f>
        <v/>
      </c>
      <c r="R2224">
        <f>IFERROR(VLOOKUP($A2224,Registros!$B$2:$G$6000,6,0),IFERROR(VLOOKUP($D2224,Winback!$B$2:$C$300,2,0),""))</f>
        <v/>
      </c>
      <c r="S2224">
        <f>IF($E2224=1,"NP","")&amp;IF($G2224=1,"+MOV","")&amp;IF($I2224=1,"+CS","")&amp;IF($K2224=1,"+WB","")</f>
        <v/>
      </c>
      <c r="T2224">
        <f>$E2224+$G2224+$I2224+$K2224</f>
        <v/>
      </c>
    </row>
    <row r="2225">
      <c r="A2225" t="inlineStr">
        <is>
          <t>312199780000</t>
        </is>
      </c>
      <c r="B2225" t="inlineStr">
        <is>
          <t>31219978</t>
        </is>
      </c>
      <c r="C2225" t="inlineStr">
        <is>
          <t>MARCOS MONTENEGRO CABALLERO</t>
        </is>
      </c>
      <c r="D2225" t="inlineStr">
        <is>
          <t>MARCOSMONTENEGROCABALLERO</t>
        </is>
      </c>
      <c r="E2225">
        <f>IF(COUNTIFS(Registros!$A$2:$A$6000,"NP",Registros!$B$2:$B$6000,$A2225)&gt;0,1,0)</f>
        <v/>
      </c>
      <c r="F2225">
        <f>IF($E2225=1,SUMIFS(Registros!$F$2:$F$6000,Registros!$A$2:$A$6000,"NP",Registros!$B$2:$B$6000,$A2225),0)</f>
        <v/>
      </c>
      <c r="G2225">
        <f>IF(COUNTIFS(Registros!$A$2:$A$6000,"MOV",Registros!$B$2:$B$6000,$A2225)&gt;0,1,0)</f>
        <v/>
      </c>
      <c r="H2225">
        <f>IF($G2225=1,SUMIFS(Registros!$F$2:$F$6000,Registros!$A$2:$A$6000,"MOV",Registros!$B$2:$B$6000,$A2225),0)</f>
        <v/>
      </c>
      <c r="I2225">
        <f>IF(COUNTIFS(Registros!$A$2:$A$6000,"CS",Registros!$B$2:$B$6000,$A2225)&gt;0,1,0)</f>
        <v/>
      </c>
      <c r="J2225">
        <f>IF($I2225=1,SUMIFS(Registros!$I$2:$I$6000,Registros!$A$2:$A$6000,"CS",Registros!$B$2:$B$6000,$A2225),0)</f>
        <v/>
      </c>
      <c r="K2225">
        <f>IF(COUNTIFS(Winback!$K$2:$K$300,$D2225)&gt;0,1,0)</f>
        <v/>
      </c>
      <c r="L2225">
        <f>IF(AND($K2225=1,LEFT($A2225,3)="WB-"),SUMIFS(Winback!$D$2:$D$300,Winback!$K$2:$K$300,$D2225),0)</f>
        <v/>
      </c>
      <c r="M2225">
        <f>IF(OR($E2225=1,$G2225=1,SUMIFS(Registros!$J$2:$J$6000,Registros!$B$2:$B$6000,$A2225)&gt;0),1,0)</f>
        <v/>
      </c>
      <c r="N2225">
        <f>IF($J2225&gt;0,1,IF(COUNTIFS(Registros!$A$2:$A$6000,"CS",Registros!$B$2:$B$6000,$A2225,Registros!$K$2:$K$6000,"&lt;&gt;")&gt;0,1,0))</f>
        <v/>
      </c>
      <c r="O2225">
        <f>IF(AND($K2225=1,$E2225=0,$G2225=0,$I2225=0),"WINBACK",IF(AND($M2225=1,$N2225&gt;0),"CONVERGENTE",IF($M2225=1,"SOLO MÓVIL",IF($N2225&gt;0,"SOLO FIJO / INTERNET","SIN SERVICIOS"))))</f>
        <v/>
      </c>
      <c r="P2225">
        <f>IF($O2225="WINBACK","Recuperar (winback)",IF($O2225="CONVERGENTE","Upgrade / más líneas",IF($O2225="SOLO MÓVIL","Ofrecer fijo + internet (FLBBTV)",IF($O2225="SOLO FIJO / INTERNET","Ofrecer línea móvil Nextphone","Oferta completa (móvil + fijo + internet)"))))</f>
        <v/>
      </c>
      <c r="Q2225">
        <f>$F2225+$H2225+$L2225</f>
        <v/>
      </c>
      <c r="R2225">
        <f>IFERROR(VLOOKUP($A2225,Registros!$B$2:$G$6000,6,0),IFERROR(VLOOKUP($D2225,Winback!$B$2:$C$300,2,0),""))</f>
        <v/>
      </c>
      <c r="S2225">
        <f>IF($E2225=1,"NP","")&amp;IF($G2225=1,"+MOV","")&amp;IF($I2225=1,"+CS","")&amp;IF($K2225=1,"+WB","")</f>
        <v/>
      </c>
      <c r="T2225">
        <f>$E2225+$G2225+$I2225+$K2225</f>
        <v/>
      </c>
    </row>
    <row r="2226">
      <c r="A2226" t="inlineStr">
        <is>
          <t>356215830000</t>
        </is>
      </c>
      <c r="B2226" t="inlineStr">
        <is>
          <t>35621583</t>
        </is>
      </c>
      <c r="C2226" t="inlineStr">
        <is>
          <t>EVAN BATISTA</t>
        </is>
      </c>
      <c r="D2226" t="inlineStr">
        <is>
          <t>EVANBATISTA</t>
        </is>
      </c>
      <c r="E2226">
        <f>IF(COUNTIFS(Registros!$A$2:$A$6000,"NP",Registros!$B$2:$B$6000,$A2226)&gt;0,1,0)</f>
        <v/>
      </c>
      <c r="F2226">
        <f>IF($E2226=1,SUMIFS(Registros!$F$2:$F$6000,Registros!$A$2:$A$6000,"NP",Registros!$B$2:$B$6000,$A2226),0)</f>
        <v/>
      </c>
      <c r="G2226">
        <f>IF(COUNTIFS(Registros!$A$2:$A$6000,"MOV",Registros!$B$2:$B$6000,$A2226)&gt;0,1,0)</f>
        <v/>
      </c>
      <c r="H2226">
        <f>IF($G2226=1,SUMIFS(Registros!$F$2:$F$6000,Registros!$A$2:$A$6000,"MOV",Registros!$B$2:$B$6000,$A2226),0)</f>
        <v/>
      </c>
      <c r="I2226">
        <f>IF(COUNTIFS(Registros!$A$2:$A$6000,"CS",Registros!$B$2:$B$6000,$A2226)&gt;0,1,0)</f>
        <v/>
      </c>
      <c r="J2226">
        <f>IF($I2226=1,SUMIFS(Registros!$I$2:$I$6000,Registros!$A$2:$A$6000,"CS",Registros!$B$2:$B$6000,$A2226),0)</f>
        <v/>
      </c>
      <c r="K2226">
        <f>IF(COUNTIFS(Winback!$K$2:$K$300,$D2226)&gt;0,1,0)</f>
        <v/>
      </c>
      <c r="L2226">
        <f>IF(AND($K2226=1,LEFT($A2226,3)="WB-"),SUMIFS(Winback!$D$2:$D$300,Winback!$K$2:$K$300,$D2226),0)</f>
        <v/>
      </c>
      <c r="M2226">
        <f>IF(OR($E2226=1,$G2226=1,SUMIFS(Registros!$J$2:$J$6000,Registros!$B$2:$B$6000,$A2226)&gt;0),1,0)</f>
        <v/>
      </c>
      <c r="N2226">
        <f>IF($J2226&gt;0,1,IF(COUNTIFS(Registros!$A$2:$A$6000,"CS",Registros!$B$2:$B$6000,$A2226,Registros!$K$2:$K$6000,"&lt;&gt;")&gt;0,1,0))</f>
        <v/>
      </c>
      <c r="O2226">
        <f>IF(AND($K2226=1,$E2226=0,$G2226=0,$I2226=0),"WINBACK",IF(AND($M2226=1,$N2226&gt;0),"CONVERGENTE",IF($M2226=1,"SOLO MÓVIL",IF($N2226&gt;0,"SOLO FIJO / INTERNET","SIN SERVICIOS"))))</f>
        <v/>
      </c>
      <c r="P2226">
        <f>IF($O2226="WINBACK","Recuperar (winback)",IF($O2226="CONVERGENTE","Upgrade / más líneas",IF($O2226="SOLO MÓVIL","Ofrecer fijo + internet (FLBBTV)",IF($O2226="SOLO FIJO / INTERNET","Ofrecer línea móvil Nextphone","Oferta completa (móvil + fijo + internet)"))))</f>
        <v/>
      </c>
      <c r="Q2226">
        <f>$F2226+$H2226+$L2226</f>
        <v/>
      </c>
      <c r="R2226">
        <f>IFERROR(VLOOKUP($A2226,Registros!$B$2:$G$6000,6,0),IFERROR(VLOOKUP($D2226,Winback!$B$2:$C$300,2,0),""))</f>
        <v/>
      </c>
      <c r="S2226">
        <f>IF($E2226=1,"NP","")&amp;IF($G2226=1,"+MOV","")&amp;IF($I2226=1,"+CS","")&amp;IF($K2226=1,"+WB","")</f>
        <v/>
      </c>
      <c r="T2226">
        <f>$E2226+$G2226+$I2226+$K2226</f>
        <v/>
      </c>
    </row>
    <row r="2227">
      <c r="A2227" t="inlineStr">
        <is>
          <t>327742810000</t>
        </is>
      </c>
      <c r="B2227" t="inlineStr">
        <is>
          <t>32774281</t>
        </is>
      </c>
      <c r="C2227" t="inlineStr">
        <is>
          <t>DELICIAS CO NGELADAS S.A.</t>
        </is>
      </c>
      <c r="D2227" t="inlineStr">
        <is>
          <t>DELICIASCONGELADASSA</t>
        </is>
      </c>
      <c r="E2227">
        <f>IF(COUNTIFS(Registros!$A$2:$A$6000,"NP",Registros!$B$2:$B$6000,$A2227)&gt;0,1,0)</f>
        <v/>
      </c>
      <c r="F2227">
        <f>IF($E2227=1,SUMIFS(Registros!$F$2:$F$6000,Registros!$A$2:$A$6000,"NP",Registros!$B$2:$B$6000,$A2227),0)</f>
        <v/>
      </c>
      <c r="G2227">
        <f>IF(COUNTIFS(Registros!$A$2:$A$6000,"MOV",Registros!$B$2:$B$6000,$A2227)&gt;0,1,0)</f>
        <v/>
      </c>
      <c r="H2227">
        <f>IF($G2227=1,SUMIFS(Registros!$F$2:$F$6000,Registros!$A$2:$A$6000,"MOV",Registros!$B$2:$B$6000,$A2227),0)</f>
        <v/>
      </c>
      <c r="I2227">
        <f>IF(COUNTIFS(Registros!$A$2:$A$6000,"CS",Registros!$B$2:$B$6000,$A2227)&gt;0,1,0)</f>
        <v/>
      </c>
      <c r="J2227">
        <f>IF($I2227=1,SUMIFS(Registros!$I$2:$I$6000,Registros!$A$2:$A$6000,"CS",Registros!$B$2:$B$6000,$A2227),0)</f>
        <v/>
      </c>
      <c r="K2227">
        <f>IF(COUNTIFS(Winback!$K$2:$K$300,$D2227)&gt;0,1,0)</f>
        <v/>
      </c>
      <c r="L2227">
        <f>IF(AND($K2227=1,LEFT($A2227,3)="WB-"),SUMIFS(Winback!$D$2:$D$300,Winback!$K$2:$K$300,$D2227),0)</f>
        <v/>
      </c>
      <c r="M2227">
        <f>IF(OR($E2227=1,$G2227=1,SUMIFS(Registros!$J$2:$J$6000,Registros!$B$2:$B$6000,$A2227)&gt;0),1,0)</f>
        <v/>
      </c>
      <c r="N2227">
        <f>IF($J2227&gt;0,1,IF(COUNTIFS(Registros!$A$2:$A$6000,"CS",Registros!$B$2:$B$6000,$A2227,Registros!$K$2:$K$6000,"&lt;&gt;")&gt;0,1,0))</f>
        <v/>
      </c>
      <c r="O2227">
        <f>IF(AND($K2227=1,$E2227=0,$G2227=0,$I2227=0),"WINBACK",IF(AND($M2227=1,$N2227&gt;0),"CONVERGENTE",IF($M2227=1,"SOLO MÓVIL",IF($N2227&gt;0,"SOLO FIJO / INTERNET","SIN SERVICIOS"))))</f>
        <v/>
      </c>
      <c r="P2227">
        <f>IF($O2227="WINBACK","Recuperar (winback)",IF($O2227="CONVERGENTE","Upgrade / más líneas",IF($O2227="SOLO MÓVIL","Ofrecer fijo + internet (FLBBTV)",IF($O2227="SOLO FIJO / INTERNET","Ofrecer línea móvil Nextphone","Oferta completa (móvil + fijo + internet)"))))</f>
        <v/>
      </c>
      <c r="Q2227">
        <f>$F2227+$H2227+$L2227</f>
        <v/>
      </c>
      <c r="R2227">
        <f>IFERROR(VLOOKUP($A2227,Registros!$B$2:$G$6000,6,0),IFERROR(VLOOKUP($D2227,Winback!$B$2:$C$300,2,0),""))</f>
        <v/>
      </c>
      <c r="S2227">
        <f>IF($E2227=1,"NP","")&amp;IF($G2227=1,"+MOV","")&amp;IF($I2227=1,"+CS","")&amp;IF($K2227=1,"+WB","")</f>
        <v/>
      </c>
      <c r="T2227">
        <f>$E2227+$G2227+$I2227+$K2227</f>
        <v/>
      </c>
    </row>
    <row r="2228">
      <c r="A2228" t="inlineStr">
        <is>
          <t>365051400000</t>
        </is>
      </c>
      <c r="B2228" t="inlineStr">
        <is>
          <t>36505140</t>
        </is>
      </c>
      <c r="C2228" t="inlineStr">
        <is>
          <t>MARIO ALCIDES CASTILLO SANCHEZ</t>
        </is>
      </c>
      <c r="D2228" t="inlineStr">
        <is>
          <t>MARIOALCIDESCASTILLOSANCHEZ</t>
        </is>
      </c>
      <c r="E2228">
        <f>IF(COUNTIFS(Registros!$A$2:$A$6000,"NP",Registros!$B$2:$B$6000,$A2228)&gt;0,1,0)</f>
        <v/>
      </c>
      <c r="F2228">
        <f>IF($E2228=1,SUMIFS(Registros!$F$2:$F$6000,Registros!$A$2:$A$6000,"NP",Registros!$B$2:$B$6000,$A2228),0)</f>
        <v/>
      </c>
      <c r="G2228">
        <f>IF(COUNTIFS(Registros!$A$2:$A$6000,"MOV",Registros!$B$2:$B$6000,$A2228)&gt;0,1,0)</f>
        <v/>
      </c>
      <c r="H2228">
        <f>IF($G2228=1,SUMIFS(Registros!$F$2:$F$6000,Registros!$A$2:$A$6000,"MOV",Registros!$B$2:$B$6000,$A2228),0)</f>
        <v/>
      </c>
      <c r="I2228">
        <f>IF(COUNTIFS(Registros!$A$2:$A$6000,"CS",Registros!$B$2:$B$6000,$A2228)&gt;0,1,0)</f>
        <v/>
      </c>
      <c r="J2228">
        <f>IF($I2228=1,SUMIFS(Registros!$I$2:$I$6000,Registros!$A$2:$A$6000,"CS",Registros!$B$2:$B$6000,$A2228),0)</f>
        <v/>
      </c>
      <c r="K2228">
        <f>IF(COUNTIFS(Winback!$K$2:$K$300,$D2228)&gt;0,1,0)</f>
        <v/>
      </c>
      <c r="L2228">
        <f>IF(AND($K2228=1,LEFT($A2228,3)="WB-"),SUMIFS(Winback!$D$2:$D$300,Winback!$K$2:$K$300,$D2228),0)</f>
        <v/>
      </c>
      <c r="M2228">
        <f>IF(OR($E2228=1,$G2228=1,SUMIFS(Registros!$J$2:$J$6000,Registros!$B$2:$B$6000,$A2228)&gt;0),1,0)</f>
        <v/>
      </c>
      <c r="N2228">
        <f>IF($J2228&gt;0,1,IF(COUNTIFS(Registros!$A$2:$A$6000,"CS",Registros!$B$2:$B$6000,$A2228,Registros!$K$2:$K$6000,"&lt;&gt;")&gt;0,1,0))</f>
        <v/>
      </c>
      <c r="O2228">
        <f>IF(AND($K2228=1,$E2228=0,$G2228=0,$I2228=0),"WINBACK",IF(AND($M2228=1,$N2228&gt;0),"CONVERGENTE",IF($M2228=1,"SOLO MÓVIL",IF($N2228&gt;0,"SOLO FIJO / INTERNET","SIN SERVICIOS"))))</f>
        <v/>
      </c>
      <c r="P2228">
        <f>IF($O2228="WINBACK","Recuperar (winback)",IF($O2228="CONVERGENTE","Upgrade / más líneas",IF($O2228="SOLO MÓVIL","Ofrecer fijo + internet (FLBBTV)",IF($O2228="SOLO FIJO / INTERNET","Ofrecer línea móvil Nextphone","Oferta completa (móvil + fijo + internet)"))))</f>
        <v/>
      </c>
      <c r="Q2228">
        <f>$F2228+$H2228+$L2228</f>
        <v/>
      </c>
      <c r="R2228">
        <f>IFERROR(VLOOKUP($A2228,Registros!$B$2:$G$6000,6,0),IFERROR(VLOOKUP($D2228,Winback!$B$2:$C$300,2,0),""))</f>
        <v/>
      </c>
      <c r="S2228">
        <f>IF($E2228=1,"NP","")&amp;IF($G2228=1,"+MOV","")&amp;IF($I2228=1,"+CS","")&amp;IF($K2228=1,"+WB","")</f>
        <v/>
      </c>
      <c r="T2228">
        <f>$E2228+$G2228+$I2228+$K2228</f>
        <v/>
      </c>
    </row>
    <row r="2229">
      <c r="A2229" t="inlineStr">
        <is>
          <t>369031730000</t>
        </is>
      </c>
      <c r="B2229" t="inlineStr">
        <is>
          <t>36903173</t>
        </is>
      </c>
      <c r="C2229" t="inlineStr">
        <is>
          <t>DORINDO CAMAÑO CARPINTERO</t>
        </is>
      </c>
      <c r="D2229" t="inlineStr">
        <is>
          <t>DORINDOCAMANOCARPINTERO</t>
        </is>
      </c>
      <c r="E2229">
        <f>IF(COUNTIFS(Registros!$A$2:$A$6000,"NP",Registros!$B$2:$B$6000,$A2229)&gt;0,1,0)</f>
        <v/>
      </c>
      <c r="F2229">
        <f>IF($E2229=1,SUMIFS(Registros!$F$2:$F$6000,Registros!$A$2:$A$6000,"NP",Registros!$B$2:$B$6000,$A2229),0)</f>
        <v/>
      </c>
      <c r="G2229">
        <f>IF(COUNTIFS(Registros!$A$2:$A$6000,"MOV",Registros!$B$2:$B$6000,$A2229)&gt;0,1,0)</f>
        <v/>
      </c>
      <c r="H2229">
        <f>IF($G2229=1,SUMIFS(Registros!$F$2:$F$6000,Registros!$A$2:$A$6000,"MOV",Registros!$B$2:$B$6000,$A2229),0)</f>
        <v/>
      </c>
      <c r="I2229">
        <f>IF(COUNTIFS(Registros!$A$2:$A$6000,"CS",Registros!$B$2:$B$6000,$A2229)&gt;0,1,0)</f>
        <v/>
      </c>
      <c r="J2229">
        <f>IF($I2229=1,SUMIFS(Registros!$I$2:$I$6000,Registros!$A$2:$A$6000,"CS",Registros!$B$2:$B$6000,$A2229),0)</f>
        <v/>
      </c>
      <c r="K2229">
        <f>IF(COUNTIFS(Winback!$K$2:$K$300,$D2229)&gt;0,1,0)</f>
        <v/>
      </c>
      <c r="L2229">
        <f>IF(AND($K2229=1,LEFT($A2229,3)="WB-"),SUMIFS(Winback!$D$2:$D$300,Winback!$K$2:$K$300,$D2229),0)</f>
        <v/>
      </c>
      <c r="M2229">
        <f>IF(OR($E2229=1,$G2229=1,SUMIFS(Registros!$J$2:$J$6000,Registros!$B$2:$B$6000,$A2229)&gt;0),1,0)</f>
        <v/>
      </c>
      <c r="N2229">
        <f>IF($J2229&gt;0,1,IF(COUNTIFS(Registros!$A$2:$A$6000,"CS",Registros!$B$2:$B$6000,$A2229,Registros!$K$2:$K$6000,"&lt;&gt;")&gt;0,1,0))</f>
        <v/>
      </c>
      <c r="O2229">
        <f>IF(AND($K2229=1,$E2229=0,$G2229=0,$I2229=0),"WINBACK",IF(AND($M2229=1,$N2229&gt;0),"CONVERGENTE",IF($M2229=1,"SOLO MÓVIL",IF($N2229&gt;0,"SOLO FIJO / INTERNET","SIN SERVICIOS"))))</f>
        <v/>
      </c>
      <c r="P2229">
        <f>IF($O2229="WINBACK","Recuperar (winback)",IF($O2229="CONVERGENTE","Upgrade / más líneas",IF($O2229="SOLO MÓVIL","Ofrecer fijo + internet (FLBBTV)",IF($O2229="SOLO FIJO / INTERNET","Ofrecer línea móvil Nextphone","Oferta completa (móvil + fijo + internet)"))))</f>
        <v/>
      </c>
      <c r="Q2229">
        <f>$F2229+$H2229+$L2229</f>
        <v/>
      </c>
      <c r="R2229">
        <f>IFERROR(VLOOKUP($A2229,Registros!$B$2:$G$6000,6,0),IFERROR(VLOOKUP($D2229,Winback!$B$2:$C$300,2,0),""))</f>
        <v/>
      </c>
      <c r="S2229">
        <f>IF($E2229=1,"NP","")&amp;IF($G2229=1,"+MOV","")&amp;IF($I2229=1,"+CS","")&amp;IF($K2229=1,"+WB","")</f>
        <v/>
      </c>
      <c r="T2229">
        <f>$E2229+$G2229+$I2229+$K2229</f>
        <v/>
      </c>
    </row>
    <row r="2230">
      <c r="A2230" t="inlineStr">
        <is>
          <t>359378050000</t>
        </is>
      </c>
      <c r="B2230" t="inlineStr">
        <is>
          <t>35937805</t>
        </is>
      </c>
      <c r="C2230" t="inlineStr">
        <is>
          <t>GUILLERMO SANCHEZ</t>
        </is>
      </c>
      <c r="D2230" t="inlineStr">
        <is>
          <t>GUILLERMOSANCHEZ</t>
        </is>
      </c>
      <c r="E2230">
        <f>IF(COUNTIFS(Registros!$A$2:$A$6000,"NP",Registros!$B$2:$B$6000,$A2230)&gt;0,1,0)</f>
        <v/>
      </c>
      <c r="F2230">
        <f>IF($E2230=1,SUMIFS(Registros!$F$2:$F$6000,Registros!$A$2:$A$6000,"NP",Registros!$B$2:$B$6000,$A2230),0)</f>
        <v/>
      </c>
      <c r="G2230">
        <f>IF(COUNTIFS(Registros!$A$2:$A$6000,"MOV",Registros!$B$2:$B$6000,$A2230)&gt;0,1,0)</f>
        <v/>
      </c>
      <c r="H2230">
        <f>IF($G2230=1,SUMIFS(Registros!$F$2:$F$6000,Registros!$A$2:$A$6000,"MOV",Registros!$B$2:$B$6000,$A2230),0)</f>
        <v/>
      </c>
      <c r="I2230">
        <f>IF(COUNTIFS(Registros!$A$2:$A$6000,"CS",Registros!$B$2:$B$6000,$A2230)&gt;0,1,0)</f>
        <v/>
      </c>
      <c r="J2230">
        <f>IF($I2230=1,SUMIFS(Registros!$I$2:$I$6000,Registros!$A$2:$A$6000,"CS",Registros!$B$2:$B$6000,$A2230),0)</f>
        <v/>
      </c>
      <c r="K2230">
        <f>IF(COUNTIFS(Winback!$K$2:$K$300,$D2230)&gt;0,1,0)</f>
        <v/>
      </c>
      <c r="L2230">
        <f>IF(AND($K2230=1,LEFT($A2230,3)="WB-"),SUMIFS(Winback!$D$2:$D$300,Winback!$K$2:$K$300,$D2230),0)</f>
        <v/>
      </c>
      <c r="M2230">
        <f>IF(OR($E2230=1,$G2230=1,SUMIFS(Registros!$J$2:$J$6000,Registros!$B$2:$B$6000,$A2230)&gt;0),1,0)</f>
        <v/>
      </c>
      <c r="N2230">
        <f>IF($J2230&gt;0,1,IF(COUNTIFS(Registros!$A$2:$A$6000,"CS",Registros!$B$2:$B$6000,$A2230,Registros!$K$2:$K$6000,"&lt;&gt;")&gt;0,1,0))</f>
        <v/>
      </c>
      <c r="O2230">
        <f>IF(AND($K2230=1,$E2230=0,$G2230=0,$I2230=0),"WINBACK",IF(AND($M2230=1,$N2230&gt;0),"CONVERGENTE",IF($M2230=1,"SOLO MÓVIL",IF($N2230&gt;0,"SOLO FIJO / INTERNET","SIN SERVICIOS"))))</f>
        <v/>
      </c>
      <c r="P2230">
        <f>IF($O2230="WINBACK","Recuperar (winback)",IF($O2230="CONVERGENTE","Upgrade / más líneas",IF($O2230="SOLO MÓVIL","Ofrecer fijo + internet (FLBBTV)",IF($O2230="SOLO FIJO / INTERNET","Ofrecer línea móvil Nextphone","Oferta completa (móvil + fijo + internet)"))))</f>
        <v/>
      </c>
      <c r="Q2230">
        <f>$F2230+$H2230+$L2230</f>
        <v/>
      </c>
      <c r="R2230">
        <f>IFERROR(VLOOKUP($A2230,Registros!$B$2:$G$6000,6,0),IFERROR(VLOOKUP($D2230,Winback!$B$2:$C$300,2,0),""))</f>
        <v/>
      </c>
      <c r="S2230">
        <f>IF($E2230=1,"NP","")&amp;IF($G2230=1,"+MOV","")&amp;IF($I2230=1,"+CS","")&amp;IF($K2230=1,"+WB","")</f>
        <v/>
      </c>
      <c r="T2230">
        <f>$E2230+$G2230+$I2230+$K2230</f>
        <v/>
      </c>
    </row>
    <row r="2231">
      <c r="A2231" t="inlineStr">
        <is>
          <t>312221030000</t>
        </is>
      </c>
      <c r="B2231" t="inlineStr">
        <is>
          <t>31222103</t>
        </is>
      </c>
      <c r="C2231" t="inlineStr">
        <is>
          <t>JENIFFER CRISTEL ALMENGOR MONTHIER</t>
        </is>
      </c>
      <c r="D2231" t="inlineStr">
        <is>
          <t>JENIFFERCRISTELALMENGORMONTHIER</t>
        </is>
      </c>
      <c r="E2231">
        <f>IF(COUNTIFS(Registros!$A$2:$A$6000,"NP",Registros!$B$2:$B$6000,$A2231)&gt;0,1,0)</f>
        <v/>
      </c>
      <c r="F2231">
        <f>IF($E2231=1,SUMIFS(Registros!$F$2:$F$6000,Registros!$A$2:$A$6000,"NP",Registros!$B$2:$B$6000,$A2231),0)</f>
        <v/>
      </c>
      <c r="G2231">
        <f>IF(COUNTIFS(Registros!$A$2:$A$6000,"MOV",Registros!$B$2:$B$6000,$A2231)&gt;0,1,0)</f>
        <v/>
      </c>
      <c r="H2231">
        <f>IF($G2231=1,SUMIFS(Registros!$F$2:$F$6000,Registros!$A$2:$A$6000,"MOV",Registros!$B$2:$B$6000,$A2231),0)</f>
        <v/>
      </c>
      <c r="I2231">
        <f>IF(COUNTIFS(Registros!$A$2:$A$6000,"CS",Registros!$B$2:$B$6000,$A2231)&gt;0,1,0)</f>
        <v/>
      </c>
      <c r="J2231">
        <f>IF($I2231=1,SUMIFS(Registros!$I$2:$I$6000,Registros!$A$2:$A$6000,"CS",Registros!$B$2:$B$6000,$A2231),0)</f>
        <v/>
      </c>
      <c r="K2231">
        <f>IF(COUNTIFS(Winback!$K$2:$K$300,$D2231)&gt;0,1,0)</f>
        <v/>
      </c>
      <c r="L2231">
        <f>IF(AND($K2231=1,LEFT($A2231,3)="WB-"),SUMIFS(Winback!$D$2:$D$300,Winback!$K$2:$K$300,$D2231),0)</f>
        <v/>
      </c>
      <c r="M2231">
        <f>IF(OR($E2231=1,$G2231=1,SUMIFS(Registros!$J$2:$J$6000,Registros!$B$2:$B$6000,$A2231)&gt;0),1,0)</f>
        <v/>
      </c>
      <c r="N2231">
        <f>IF($J2231&gt;0,1,IF(COUNTIFS(Registros!$A$2:$A$6000,"CS",Registros!$B$2:$B$6000,$A2231,Registros!$K$2:$K$6000,"&lt;&gt;")&gt;0,1,0))</f>
        <v/>
      </c>
      <c r="O2231">
        <f>IF(AND($K2231=1,$E2231=0,$G2231=0,$I2231=0),"WINBACK",IF(AND($M2231=1,$N2231&gt;0),"CONVERGENTE",IF($M2231=1,"SOLO MÓVIL",IF($N2231&gt;0,"SOLO FIJO / INTERNET","SIN SERVICIOS"))))</f>
        <v/>
      </c>
      <c r="P2231">
        <f>IF($O2231="WINBACK","Recuperar (winback)",IF($O2231="CONVERGENTE","Upgrade / más líneas",IF($O2231="SOLO MÓVIL","Ofrecer fijo + internet (FLBBTV)",IF($O2231="SOLO FIJO / INTERNET","Ofrecer línea móvil Nextphone","Oferta completa (móvil + fijo + internet)"))))</f>
        <v/>
      </c>
      <c r="Q2231">
        <f>$F2231+$H2231+$L2231</f>
        <v/>
      </c>
      <c r="R2231">
        <f>IFERROR(VLOOKUP($A2231,Registros!$B$2:$G$6000,6,0),IFERROR(VLOOKUP($D2231,Winback!$B$2:$C$300,2,0),""))</f>
        <v/>
      </c>
      <c r="S2231">
        <f>IF($E2231=1,"NP","")&amp;IF($G2231=1,"+MOV","")&amp;IF($I2231=1,"+CS","")&amp;IF($K2231=1,"+WB","")</f>
        <v/>
      </c>
      <c r="T2231">
        <f>$E2231+$G2231+$I2231+$K2231</f>
        <v/>
      </c>
    </row>
    <row r="2232">
      <c r="A2232" t="inlineStr">
        <is>
          <t>361037410000</t>
        </is>
      </c>
      <c r="B2232" t="inlineStr">
        <is>
          <t>36103741</t>
        </is>
      </c>
      <c r="C2232" t="inlineStr">
        <is>
          <t>OSCAR SAMUDIO</t>
        </is>
      </c>
      <c r="D2232" t="inlineStr">
        <is>
          <t>OSCARSAMUDIO</t>
        </is>
      </c>
      <c r="E2232">
        <f>IF(COUNTIFS(Registros!$A$2:$A$6000,"NP",Registros!$B$2:$B$6000,$A2232)&gt;0,1,0)</f>
        <v/>
      </c>
      <c r="F2232">
        <f>IF($E2232=1,SUMIFS(Registros!$F$2:$F$6000,Registros!$A$2:$A$6000,"NP",Registros!$B$2:$B$6000,$A2232),0)</f>
        <v/>
      </c>
      <c r="G2232">
        <f>IF(COUNTIFS(Registros!$A$2:$A$6000,"MOV",Registros!$B$2:$B$6000,$A2232)&gt;0,1,0)</f>
        <v/>
      </c>
      <c r="H2232">
        <f>IF($G2232=1,SUMIFS(Registros!$F$2:$F$6000,Registros!$A$2:$A$6000,"MOV",Registros!$B$2:$B$6000,$A2232),0)</f>
        <v/>
      </c>
      <c r="I2232">
        <f>IF(COUNTIFS(Registros!$A$2:$A$6000,"CS",Registros!$B$2:$B$6000,$A2232)&gt;0,1,0)</f>
        <v/>
      </c>
      <c r="J2232">
        <f>IF($I2232=1,SUMIFS(Registros!$I$2:$I$6000,Registros!$A$2:$A$6000,"CS",Registros!$B$2:$B$6000,$A2232),0)</f>
        <v/>
      </c>
      <c r="K2232">
        <f>IF(COUNTIFS(Winback!$K$2:$K$300,$D2232)&gt;0,1,0)</f>
        <v/>
      </c>
      <c r="L2232">
        <f>IF(AND($K2232=1,LEFT($A2232,3)="WB-"),SUMIFS(Winback!$D$2:$D$300,Winback!$K$2:$K$300,$D2232),0)</f>
        <v/>
      </c>
      <c r="M2232">
        <f>IF(OR($E2232=1,$G2232=1,SUMIFS(Registros!$J$2:$J$6000,Registros!$B$2:$B$6000,$A2232)&gt;0),1,0)</f>
        <v/>
      </c>
      <c r="N2232">
        <f>IF($J2232&gt;0,1,IF(COUNTIFS(Registros!$A$2:$A$6000,"CS",Registros!$B$2:$B$6000,$A2232,Registros!$K$2:$K$6000,"&lt;&gt;")&gt;0,1,0))</f>
        <v/>
      </c>
      <c r="O2232">
        <f>IF(AND($K2232=1,$E2232=0,$G2232=0,$I2232=0),"WINBACK",IF(AND($M2232=1,$N2232&gt;0),"CONVERGENTE",IF($M2232=1,"SOLO MÓVIL",IF($N2232&gt;0,"SOLO FIJO / INTERNET","SIN SERVICIOS"))))</f>
        <v/>
      </c>
      <c r="P2232">
        <f>IF($O2232="WINBACK","Recuperar (winback)",IF($O2232="CONVERGENTE","Upgrade / más líneas",IF($O2232="SOLO MÓVIL","Ofrecer fijo + internet (FLBBTV)",IF($O2232="SOLO FIJO / INTERNET","Ofrecer línea móvil Nextphone","Oferta completa (móvil + fijo + internet)"))))</f>
        <v/>
      </c>
      <c r="Q2232">
        <f>$F2232+$H2232+$L2232</f>
        <v/>
      </c>
      <c r="R2232">
        <f>IFERROR(VLOOKUP($A2232,Registros!$B$2:$G$6000,6,0),IFERROR(VLOOKUP($D2232,Winback!$B$2:$C$300,2,0),""))</f>
        <v/>
      </c>
      <c r="S2232">
        <f>IF($E2232=1,"NP","")&amp;IF($G2232=1,"+MOV","")&amp;IF($I2232=1,"+CS","")&amp;IF($K2232=1,"+WB","")</f>
        <v/>
      </c>
      <c r="T2232">
        <f>$E2232+$G2232+$I2232+$K2232</f>
        <v/>
      </c>
    </row>
    <row r="2233">
      <c r="A2233" t="inlineStr">
        <is>
          <t>326182760000</t>
        </is>
      </c>
      <c r="B2233" t="inlineStr">
        <is>
          <t>32618276</t>
        </is>
      </c>
      <c r="C2233" t="inlineStr">
        <is>
          <t>Dr. Miguel Al</t>
        </is>
      </c>
      <c r="D2233" t="inlineStr">
        <is>
          <t>DRMIGUELAL</t>
        </is>
      </c>
      <c r="E2233">
        <f>IF(COUNTIFS(Registros!$A$2:$A$6000,"NP",Registros!$B$2:$B$6000,$A2233)&gt;0,1,0)</f>
        <v/>
      </c>
      <c r="F2233">
        <f>IF($E2233=1,SUMIFS(Registros!$F$2:$F$6000,Registros!$A$2:$A$6000,"NP",Registros!$B$2:$B$6000,$A2233),0)</f>
        <v/>
      </c>
      <c r="G2233">
        <f>IF(COUNTIFS(Registros!$A$2:$A$6000,"MOV",Registros!$B$2:$B$6000,$A2233)&gt;0,1,0)</f>
        <v/>
      </c>
      <c r="H2233">
        <f>IF($G2233=1,SUMIFS(Registros!$F$2:$F$6000,Registros!$A$2:$A$6000,"MOV",Registros!$B$2:$B$6000,$A2233),0)</f>
        <v/>
      </c>
      <c r="I2233">
        <f>IF(COUNTIFS(Registros!$A$2:$A$6000,"CS",Registros!$B$2:$B$6000,$A2233)&gt;0,1,0)</f>
        <v/>
      </c>
      <c r="J2233">
        <f>IF($I2233=1,SUMIFS(Registros!$I$2:$I$6000,Registros!$A$2:$A$6000,"CS",Registros!$B$2:$B$6000,$A2233),0)</f>
        <v/>
      </c>
      <c r="K2233">
        <f>IF(COUNTIFS(Winback!$K$2:$K$300,$D2233)&gt;0,1,0)</f>
        <v/>
      </c>
      <c r="L2233">
        <f>IF(AND($K2233=1,LEFT($A2233,3)="WB-"),SUMIFS(Winback!$D$2:$D$300,Winback!$K$2:$K$300,$D2233),0)</f>
        <v/>
      </c>
      <c r="M2233">
        <f>IF(OR($E2233=1,$G2233=1,SUMIFS(Registros!$J$2:$J$6000,Registros!$B$2:$B$6000,$A2233)&gt;0),1,0)</f>
        <v/>
      </c>
      <c r="N2233">
        <f>IF($J2233&gt;0,1,IF(COUNTIFS(Registros!$A$2:$A$6000,"CS",Registros!$B$2:$B$6000,$A2233,Registros!$K$2:$K$6000,"&lt;&gt;")&gt;0,1,0))</f>
        <v/>
      </c>
      <c r="O2233">
        <f>IF(AND($K2233=1,$E2233=0,$G2233=0,$I2233=0),"WINBACK",IF(AND($M2233=1,$N2233&gt;0),"CONVERGENTE",IF($M2233=1,"SOLO MÓVIL",IF($N2233&gt;0,"SOLO FIJO / INTERNET","SIN SERVICIOS"))))</f>
        <v/>
      </c>
      <c r="P2233">
        <f>IF($O2233="WINBACK","Recuperar (winback)",IF($O2233="CONVERGENTE","Upgrade / más líneas",IF($O2233="SOLO MÓVIL","Ofrecer fijo + internet (FLBBTV)",IF($O2233="SOLO FIJO / INTERNET","Ofrecer línea móvil Nextphone","Oferta completa (móvil + fijo + internet)"))))</f>
        <v/>
      </c>
      <c r="Q2233">
        <f>$F2233+$H2233+$L2233</f>
        <v/>
      </c>
      <c r="R2233">
        <f>IFERROR(VLOOKUP($A2233,Registros!$B$2:$G$6000,6,0),IFERROR(VLOOKUP($D2233,Winback!$B$2:$C$300,2,0),""))</f>
        <v/>
      </c>
      <c r="S2233">
        <f>IF($E2233=1,"NP","")&amp;IF($G2233=1,"+MOV","")&amp;IF($I2233=1,"+CS","")&amp;IF($K2233=1,"+WB","")</f>
        <v/>
      </c>
      <c r="T2233">
        <f>$E2233+$G2233+$I2233+$K2233</f>
        <v/>
      </c>
    </row>
    <row r="2234">
      <c r="A2234" t="inlineStr">
        <is>
          <t>352315050000</t>
        </is>
      </c>
      <c r="B2234" t="inlineStr">
        <is>
          <t>35231505</t>
        </is>
      </c>
      <c r="C2234" t="inlineStr">
        <is>
          <t>ESTHEFANIE GONZALEZ</t>
        </is>
      </c>
      <c r="D2234" t="inlineStr">
        <is>
          <t>ESTHEFANIEGONZALEZ</t>
        </is>
      </c>
      <c r="E2234">
        <f>IF(COUNTIFS(Registros!$A$2:$A$6000,"NP",Registros!$B$2:$B$6000,$A2234)&gt;0,1,0)</f>
        <v/>
      </c>
      <c r="F2234">
        <f>IF($E2234=1,SUMIFS(Registros!$F$2:$F$6000,Registros!$A$2:$A$6000,"NP",Registros!$B$2:$B$6000,$A2234),0)</f>
        <v/>
      </c>
      <c r="G2234">
        <f>IF(COUNTIFS(Registros!$A$2:$A$6000,"MOV",Registros!$B$2:$B$6000,$A2234)&gt;0,1,0)</f>
        <v/>
      </c>
      <c r="H2234">
        <f>IF($G2234=1,SUMIFS(Registros!$F$2:$F$6000,Registros!$A$2:$A$6000,"MOV",Registros!$B$2:$B$6000,$A2234),0)</f>
        <v/>
      </c>
      <c r="I2234">
        <f>IF(COUNTIFS(Registros!$A$2:$A$6000,"CS",Registros!$B$2:$B$6000,$A2234)&gt;0,1,0)</f>
        <v/>
      </c>
      <c r="J2234">
        <f>IF($I2234=1,SUMIFS(Registros!$I$2:$I$6000,Registros!$A$2:$A$6000,"CS",Registros!$B$2:$B$6000,$A2234),0)</f>
        <v/>
      </c>
      <c r="K2234">
        <f>IF(COUNTIFS(Winback!$K$2:$K$300,$D2234)&gt;0,1,0)</f>
        <v/>
      </c>
      <c r="L2234">
        <f>IF(AND($K2234=1,LEFT($A2234,3)="WB-"),SUMIFS(Winback!$D$2:$D$300,Winback!$K$2:$K$300,$D2234),0)</f>
        <v/>
      </c>
      <c r="M2234">
        <f>IF(OR($E2234=1,$G2234=1,SUMIFS(Registros!$J$2:$J$6000,Registros!$B$2:$B$6000,$A2234)&gt;0),1,0)</f>
        <v/>
      </c>
      <c r="N2234">
        <f>IF($J2234&gt;0,1,IF(COUNTIFS(Registros!$A$2:$A$6000,"CS",Registros!$B$2:$B$6000,$A2234,Registros!$K$2:$K$6000,"&lt;&gt;")&gt;0,1,0))</f>
        <v/>
      </c>
      <c r="O2234">
        <f>IF(AND($K2234=1,$E2234=0,$G2234=0,$I2234=0),"WINBACK",IF(AND($M2234=1,$N2234&gt;0),"CONVERGENTE",IF($M2234=1,"SOLO MÓVIL",IF($N2234&gt;0,"SOLO FIJO / INTERNET","SIN SERVICIOS"))))</f>
        <v/>
      </c>
      <c r="P2234">
        <f>IF($O2234="WINBACK","Recuperar (winback)",IF($O2234="CONVERGENTE","Upgrade / más líneas",IF($O2234="SOLO MÓVIL","Ofrecer fijo + internet (FLBBTV)",IF($O2234="SOLO FIJO / INTERNET","Ofrecer línea móvil Nextphone","Oferta completa (móvil + fijo + internet)"))))</f>
        <v/>
      </c>
      <c r="Q2234">
        <f>$F2234+$H2234+$L2234</f>
        <v/>
      </c>
      <c r="R2234">
        <f>IFERROR(VLOOKUP($A2234,Registros!$B$2:$G$6000,6,0),IFERROR(VLOOKUP($D2234,Winback!$B$2:$C$300,2,0),""))</f>
        <v/>
      </c>
      <c r="S2234">
        <f>IF($E2234=1,"NP","")&amp;IF($G2234=1,"+MOV","")&amp;IF($I2234=1,"+CS","")&amp;IF($K2234=1,"+WB","")</f>
        <v/>
      </c>
      <c r="T2234">
        <f>$E2234+$G2234+$I2234+$K2234</f>
        <v/>
      </c>
    </row>
    <row r="2235">
      <c r="A2235" t="inlineStr">
        <is>
          <t>358010490000</t>
        </is>
      </c>
      <c r="B2235" t="inlineStr">
        <is>
          <t>35801049</t>
        </is>
      </c>
      <c r="C2235" t="inlineStr">
        <is>
          <t>ALVARO SERRANO</t>
        </is>
      </c>
      <c r="D2235" t="inlineStr">
        <is>
          <t>ALVAROSERRANO</t>
        </is>
      </c>
      <c r="E2235">
        <f>IF(COUNTIFS(Registros!$A$2:$A$6000,"NP",Registros!$B$2:$B$6000,$A2235)&gt;0,1,0)</f>
        <v/>
      </c>
      <c r="F2235">
        <f>IF($E2235=1,SUMIFS(Registros!$F$2:$F$6000,Registros!$A$2:$A$6000,"NP",Registros!$B$2:$B$6000,$A2235),0)</f>
        <v/>
      </c>
      <c r="G2235">
        <f>IF(COUNTIFS(Registros!$A$2:$A$6000,"MOV",Registros!$B$2:$B$6000,$A2235)&gt;0,1,0)</f>
        <v/>
      </c>
      <c r="H2235">
        <f>IF($G2235=1,SUMIFS(Registros!$F$2:$F$6000,Registros!$A$2:$A$6000,"MOV",Registros!$B$2:$B$6000,$A2235),0)</f>
        <v/>
      </c>
      <c r="I2235">
        <f>IF(COUNTIFS(Registros!$A$2:$A$6000,"CS",Registros!$B$2:$B$6000,$A2235)&gt;0,1,0)</f>
        <v/>
      </c>
      <c r="J2235">
        <f>IF($I2235=1,SUMIFS(Registros!$I$2:$I$6000,Registros!$A$2:$A$6000,"CS",Registros!$B$2:$B$6000,$A2235),0)</f>
        <v/>
      </c>
      <c r="K2235">
        <f>IF(COUNTIFS(Winback!$K$2:$K$300,$D2235)&gt;0,1,0)</f>
        <v/>
      </c>
      <c r="L2235">
        <f>IF(AND($K2235=1,LEFT($A2235,3)="WB-"),SUMIFS(Winback!$D$2:$D$300,Winback!$K$2:$K$300,$D2235),0)</f>
        <v/>
      </c>
      <c r="M2235">
        <f>IF(OR($E2235=1,$G2235=1,SUMIFS(Registros!$J$2:$J$6000,Registros!$B$2:$B$6000,$A2235)&gt;0),1,0)</f>
        <v/>
      </c>
      <c r="N2235">
        <f>IF($J2235&gt;0,1,IF(COUNTIFS(Registros!$A$2:$A$6000,"CS",Registros!$B$2:$B$6000,$A2235,Registros!$K$2:$K$6000,"&lt;&gt;")&gt;0,1,0))</f>
        <v/>
      </c>
      <c r="O2235">
        <f>IF(AND($K2235=1,$E2235=0,$G2235=0,$I2235=0),"WINBACK",IF(AND($M2235=1,$N2235&gt;0),"CONVERGENTE",IF($M2235=1,"SOLO MÓVIL",IF($N2235&gt;0,"SOLO FIJO / INTERNET","SIN SERVICIOS"))))</f>
        <v/>
      </c>
      <c r="P2235">
        <f>IF($O2235="WINBACK","Recuperar (winback)",IF($O2235="CONVERGENTE","Upgrade / más líneas",IF($O2235="SOLO MÓVIL","Ofrecer fijo + internet (FLBBTV)",IF($O2235="SOLO FIJO / INTERNET","Ofrecer línea móvil Nextphone","Oferta completa (móvil + fijo + internet)"))))</f>
        <v/>
      </c>
      <c r="Q2235">
        <f>$F2235+$H2235+$L2235</f>
        <v/>
      </c>
      <c r="R2235">
        <f>IFERROR(VLOOKUP($A2235,Registros!$B$2:$G$6000,6,0),IFERROR(VLOOKUP($D2235,Winback!$B$2:$C$300,2,0),""))</f>
        <v/>
      </c>
      <c r="S2235">
        <f>IF($E2235=1,"NP","")&amp;IF($G2235=1,"+MOV","")&amp;IF($I2235=1,"+CS","")&amp;IF($K2235=1,"+WB","")</f>
        <v/>
      </c>
      <c r="T2235">
        <f>$E2235+$G2235+$I2235+$K2235</f>
        <v/>
      </c>
    </row>
    <row r="2236">
      <c r="A2236" t="inlineStr">
        <is>
          <t>369041610000</t>
        </is>
      </c>
      <c r="B2236" t="inlineStr">
        <is>
          <t>36904161</t>
        </is>
      </c>
      <c r="C2236" t="inlineStr">
        <is>
          <t>DARVIN TORRES</t>
        </is>
      </c>
      <c r="D2236" t="inlineStr">
        <is>
          <t>DARVINTORRES</t>
        </is>
      </c>
      <c r="E2236">
        <f>IF(COUNTIFS(Registros!$A$2:$A$6000,"NP",Registros!$B$2:$B$6000,$A2236)&gt;0,1,0)</f>
        <v/>
      </c>
      <c r="F2236">
        <f>IF($E2236=1,SUMIFS(Registros!$F$2:$F$6000,Registros!$A$2:$A$6000,"NP",Registros!$B$2:$B$6000,$A2236),0)</f>
        <v/>
      </c>
      <c r="G2236">
        <f>IF(COUNTIFS(Registros!$A$2:$A$6000,"MOV",Registros!$B$2:$B$6000,$A2236)&gt;0,1,0)</f>
        <v/>
      </c>
      <c r="H2236">
        <f>IF($G2236=1,SUMIFS(Registros!$F$2:$F$6000,Registros!$A$2:$A$6000,"MOV",Registros!$B$2:$B$6000,$A2236),0)</f>
        <v/>
      </c>
      <c r="I2236">
        <f>IF(COUNTIFS(Registros!$A$2:$A$6000,"CS",Registros!$B$2:$B$6000,$A2236)&gt;0,1,0)</f>
        <v/>
      </c>
      <c r="J2236">
        <f>IF($I2236=1,SUMIFS(Registros!$I$2:$I$6000,Registros!$A$2:$A$6000,"CS",Registros!$B$2:$B$6000,$A2236),0)</f>
        <v/>
      </c>
      <c r="K2236">
        <f>IF(COUNTIFS(Winback!$K$2:$K$300,$D2236)&gt;0,1,0)</f>
        <v/>
      </c>
      <c r="L2236">
        <f>IF(AND($K2236=1,LEFT($A2236,3)="WB-"),SUMIFS(Winback!$D$2:$D$300,Winback!$K$2:$K$300,$D2236),0)</f>
        <v/>
      </c>
      <c r="M2236">
        <f>IF(OR($E2236=1,$G2236=1,SUMIFS(Registros!$J$2:$J$6000,Registros!$B$2:$B$6000,$A2236)&gt;0),1,0)</f>
        <v/>
      </c>
      <c r="N2236">
        <f>IF($J2236&gt;0,1,IF(COUNTIFS(Registros!$A$2:$A$6000,"CS",Registros!$B$2:$B$6000,$A2236,Registros!$K$2:$K$6000,"&lt;&gt;")&gt;0,1,0))</f>
        <v/>
      </c>
      <c r="O2236">
        <f>IF(AND($K2236=1,$E2236=0,$G2236=0,$I2236=0),"WINBACK",IF(AND($M2236=1,$N2236&gt;0),"CONVERGENTE",IF($M2236=1,"SOLO MÓVIL",IF($N2236&gt;0,"SOLO FIJO / INTERNET","SIN SERVICIOS"))))</f>
        <v/>
      </c>
      <c r="P2236">
        <f>IF($O2236="WINBACK","Recuperar (winback)",IF($O2236="CONVERGENTE","Upgrade / más líneas",IF($O2236="SOLO MÓVIL","Ofrecer fijo + internet (FLBBTV)",IF($O2236="SOLO FIJO / INTERNET","Ofrecer línea móvil Nextphone","Oferta completa (móvil + fijo + internet)"))))</f>
        <v/>
      </c>
      <c r="Q2236">
        <f>$F2236+$H2236+$L2236</f>
        <v/>
      </c>
      <c r="R2236">
        <f>IFERROR(VLOOKUP($A2236,Registros!$B$2:$G$6000,6,0),IFERROR(VLOOKUP($D2236,Winback!$B$2:$C$300,2,0),""))</f>
        <v/>
      </c>
      <c r="S2236">
        <f>IF($E2236=1,"NP","")&amp;IF($G2236=1,"+MOV","")&amp;IF($I2236=1,"+CS","")&amp;IF($K2236=1,"+WB","")</f>
        <v/>
      </c>
      <c r="T2236">
        <f>$E2236+$G2236+$I2236+$K2236</f>
        <v/>
      </c>
    </row>
    <row r="2237">
      <c r="A2237" t="inlineStr">
        <is>
          <t>312200220000</t>
        </is>
      </c>
      <c r="B2237" t="inlineStr">
        <is>
          <t>31220022</t>
        </is>
      </c>
      <c r="C2237" t="inlineStr">
        <is>
          <t>FELIX ANTONIO SERRANO CASTILLO</t>
        </is>
      </c>
      <c r="D2237" t="inlineStr">
        <is>
          <t>FELIXANTONIOSERRANOCASTILLO</t>
        </is>
      </c>
      <c r="E2237">
        <f>IF(COUNTIFS(Registros!$A$2:$A$6000,"NP",Registros!$B$2:$B$6000,$A2237)&gt;0,1,0)</f>
        <v/>
      </c>
      <c r="F2237">
        <f>IF($E2237=1,SUMIFS(Registros!$F$2:$F$6000,Registros!$A$2:$A$6000,"NP",Registros!$B$2:$B$6000,$A2237),0)</f>
        <v/>
      </c>
      <c r="G2237">
        <f>IF(COUNTIFS(Registros!$A$2:$A$6000,"MOV",Registros!$B$2:$B$6000,$A2237)&gt;0,1,0)</f>
        <v/>
      </c>
      <c r="H2237">
        <f>IF($G2237=1,SUMIFS(Registros!$F$2:$F$6000,Registros!$A$2:$A$6000,"MOV",Registros!$B$2:$B$6000,$A2237),0)</f>
        <v/>
      </c>
      <c r="I2237">
        <f>IF(COUNTIFS(Registros!$A$2:$A$6000,"CS",Registros!$B$2:$B$6000,$A2237)&gt;0,1,0)</f>
        <v/>
      </c>
      <c r="J2237">
        <f>IF($I2237=1,SUMIFS(Registros!$I$2:$I$6000,Registros!$A$2:$A$6000,"CS",Registros!$B$2:$B$6000,$A2237),0)</f>
        <v/>
      </c>
      <c r="K2237">
        <f>IF(COUNTIFS(Winback!$K$2:$K$300,$D2237)&gt;0,1,0)</f>
        <v/>
      </c>
      <c r="L2237">
        <f>IF(AND($K2237=1,LEFT($A2237,3)="WB-"),SUMIFS(Winback!$D$2:$D$300,Winback!$K$2:$K$300,$D2237),0)</f>
        <v/>
      </c>
      <c r="M2237">
        <f>IF(OR($E2237=1,$G2237=1,SUMIFS(Registros!$J$2:$J$6000,Registros!$B$2:$B$6000,$A2237)&gt;0),1,0)</f>
        <v/>
      </c>
      <c r="N2237">
        <f>IF($J2237&gt;0,1,IF(COUNTIFS(Registros!$A$2:$A$6000,"CS",Registros!$B$2:$B$6000,$A2237,Registros!$K$2:$K$6000,"&lt;&gt;")&gt;0,1,0))</f>
        <v/>
      </c>
      <c r="O2237">
        <f>IF(AND($K2237=1,$E2237=0,$G2237=0,$I2237=0),"WINBACK",IF(AND($M2237=1,$N2237&gt;0),"CONVERGENTE",IF($M2237=1,"SOLO MÓVIL",IF($N2237&gt;0,"SOLO FIJO / INTERNET","SIN SERVICIOS"))))</f>
        <v/>
      </c>
      <c r="P2237">
        <f>IF($O2237="WINBACK","Recuperar (winback)",IF($O2237="CONVERGENTE","Upgrade / más líneas",IF($O2237="SOLO MÓVIL","Ofrecer fijo + internet (FLBBTV)",IF($O2237="SOLO FIJO / INTERNET","Ofrecer línea móvil Nextphone","Oferta completa (móvil + fijo + internet)"))))</f>
        <v/>
      </c>
      <c r="Q2237">
        <f>$F2237+$H2237+$L2237</f>
        <v/>
      </c>
      <c r="R2237">
        <f>IFERROR(VLOOKUP($A2237,Registros!$B$2:$G$6000,6,0),IFERROR(VLOOKUP($D2237,Winback!$B$2:$C$300,2,0),""))</f>
        <v/>
      </c>
      <c r="S2237">
        <f>IF($E2237=1,"NP","")&amp;IF($G2237=1,"+MOV","")&amp;IF($I2237=1,"+CS","")&amp;IF($K2237=1,"+WB","")</f>
        <v/>
      </c>
      <c r="T2237">
        <f>$E2237+$G2237+$I2237+$K2237</f>
        <v/>
      </c>
    </row>
    <row r="2238">
      <c r="A2238" t="inlineStr">
        <is>
          <t>369046630000</t>
        </is>
      </c>
      <c r="B2238" t="inlineStr">
        <is>
          <t>36904663</t>
        </is>
      </c>
      <c r="C2238" t="inlineStr">
        <is>
          <t>DORA YAHEL SAMUDIO GONZALEZ</t>
        </is>
      </c>
      <c r="D2238" t="inlineStr">
        <is>
          <t>DORAYAHELSAMUDIOGONZALEZ</t>
        </is>
      </c>
      <c r="E2238">
        <f>IF(COUNTIFS(Registros!$A$2:$A$6000,"NP",Registros!$B$2:$B$6000,$A2238)&gt;0,1,0)</f>
        <v/>
      </c>
      <c r="F2238">
        <f>IF($E2238=1,SUMIFS(Registros!$F$2:$F$6000,Registros!$A$2:$A$6000,"NP",Registros!$B$2:$B$6000,$A2238),0)</f>
        <v/>
      </c>
      <c r="G2238">
        <f>IF(COUNTIFS(Registros!$A$2:$A$6000,"MOV",Registros!$B$2:$B$6000,$A2238)&gt;0,1,0)</f>
        <v/>
      </c>
      <c r="H2238">
        <f>IF($G2238=1,SUMIFS(Registros!$F$2:$F$6000,Registros!$A$2:$A$6000,"MOV",Registros!$B$2:$B$6000,$A2238),0)</f>
        <v/>
      </c>
      <c r="I2238">
        <f>IF(COUNTIFS(Registros!$A$2:$A$6000,"CS",Registros!$B$2:$B$6000,$A2238)&gt;0,1,0)</f>
        <v/>
      </c>
      <c r="J2238">
        <f>IF($I2238=1,SUMIFS(Registros!$I$2:$I$6000,Registros!$A$2:$A$6000,"CS",Registros!$B$2:$B$6000,$A2238),0)</f>
        <v/>
      </c>
      <c r="K2238">
        <f>IF(COUNTIFS(Winback!$K$2:$K$300,$D2238)&gt;0,1,0)</f>
        <v/>
      </c>
      <c r="L2238">
        <f>IF(AND($K2238=1,LEFT($A2238,3)="WB-"),SUMIFS(Winback!$D$2:$D$300,Winback!$K$2:$K$300,$D2238),0)</f>
        <v/>
      </c>
      <c r="M2238">
        <f>IF(OR($E2238=1,$G2238=1,SUMIFS(Registros!$J$2:$J$6000,Registros!$B$2:$B$6000,$A2238)&gt;0),1,0)</f>
        <v/>
      </c>
      <c r="N2238">
        <f>IF($J2238&gt;0,1,IF(COUNTIFS(Registros!$A$2:$A$6000,"CS",Registros!$B$2:$B$6000,$A2238,Registros!$K$2:$K$6000,"&lt;&gt;")&gt;0,1,0))</f>
        <v/>
      </c>
      <c r="O2238">
        <f>IF(AND($K2238=1,$E2238=0,$G2238=0,$I2238=0),"WINBACK",IF(AND($M2238=1,$N2238&gt;0),"CONVERGENTE",IF($M2238=1,"SOLO MÓVIL",IF($N2238&gt;0,"SOLO FIJO / INTERNET","SIN SERVICIOS"))))</f>
        <v/>
      </c>
      <c r="P2238">
        <f>IF($O2238="WINBACK","Recuperar (winback)",IF($O2238="CONVERGENTE","Upgrade / más líneas",IF($O2238="SOLO MÓVIL","Ofrecer fijo + internet (FLBBTV)",IF($O2238="SOLO FIJO / INTERNET","Ofrecer línea móvil Nextphone","Oferta completa (móvil + fijo + internet)"))))</f>
        <v/>
      </c>
      <c r="Q2238">
        <f>$F2238+$H2238+$L2238</f>
        <v/>
      </c>
      <c r="R2238">
        <f>IFERROR(VLOOKUP($A2238,Registros!$B$2:$G$6000,6,0),IFERROR(VLOOKUP($D2238,Winback!$B$2:$C$300,2,0),""))</f>
        <v/>
      </c>
      <c r="S2238">
        <f>IF($E2238=1,"NP","")&amp;IF($G2238=1,"+MOV","")&amp;IF($I2238=1,"+CS","")&amp;IF($K2238=1,"+WB","")</f>
        <v/>
      </c>
      <c r="T2238">
        <f>$E2238+$G2238+$I2238+$K2238</f>
        <v/>
      </c>
    </row>
    <row r="2239">
      <c r="A2239" t="inlineStr">
        <is>
          <t>357197040000</t>
        </is>
      </c>
      <c r="B2239" t="inlineStr">
        <is>
          <t>35719704</t>
        </is>
      </c>
      <c r="C2239" t="inlineStr">
        <is>
          <t>LUIS ALBERTO VILLARREAL SUIRA</t>
        </is>
      </c>
      <c r="D2239" t="inlineStr">
        <is>
          <t>LUISALBERTOVILLARREALSUIRA</t>
        </is>
      </c>
      <c r="E2239">
        <f>IF(COUNTIFS(Registros!$A$2:$A$6000,"NP",Registros!$B$2:$B$6000,$A2239)&gt;0,1,0)</f>
        <v/>
      </c>
      <c r="F2239">
        <f>IF($E2239=1,SUMIFS(Registros!$F$2:$F$6000,Registros!$A$2:$A$6000,"NP",Registros!$B$2:$B$6000,$A2239),0)</f>
        <v/>
      </c>
      <c r="G2239">
        <f>IF(COUNTIFS(Registros!$A$2:$A$6000,"MOV",Registros!$B$2:$B$6000,$A2239)&gt;0,1,0)</f>
        <v/>
      </c>
      <c r="H2239">
        <f>IF($G2239=1,SUMIFS(Registros!$F$2:$F$6000,Registros!$A$2:$A$6000,"MOV",Registros!$B$2:$B$6000,$A2239),0)</f>
        <v/>
      </c>
      <c r="I2239">
        <f>IF(COUNTIFS(Registros!$A$2:$A$6000,"CS",Registros!$B$2:$B$6000,$A2239)&gt;0,1,0)</f>
        <v/>
      </c>
      <c r="J2239">
        <f>IF($I2239=1,SUMIFS(Registros!$I$2:$I$6000,Registros!$A$2:$A$6000,"CS",Registros!$B$2:$B$6000,$A2239),0)</f>
        <v/>
      </c>
      <c r="K2239">
        <f>IF(COUNTIFS(Winback!$K$2:$K$300,$D2239)&gt;0,1,0)</f>
        <v/>
      </c>
      <c r="L2239">
        <f>IF(AND($K2239=1,LEFT($A2239,3)="WB-"),SUMIFS(Winback!$D$2:$D$300,Winback!$K$2:$K$300,$D2239),0)</f>
        <v/>
      </c>
      <c r="M2239">
        <f>IF(OR($E2239=1,$G2239=1,SUMIFS(Registros!$J$2:$J$6000,Registros!$B$2:$B$6000,$A2239)&gt;0),1,0)</f>
        <v/>
      </c>
      <c r="N2239">
        <f>IF($J2239&gt;0,1,IF(COUNTIFS(Registros!$A$2:$A$6000,"CS",Registros!$B$2:$B$6000,$A2239,Registros!$K$2:$K$6000,"&lt;&gt;")&gt;0,1,0))</f>
        <v/>
      </c>
      <c r="O2239">
        <f>IF(AND($K2239=1,$E2239=0,$G2239=0,$I2239=0),"WINBACK",IF(AND($M2239=1,$N2239&gt;0),"CONVERGENTE",IF($M2239=1,"SOLO MÓVIL",IF($N2239&gt;0,"SOLO FIJO / INTERNET","SIN SERVICIOS"))))</f>
        <v/>
      </c>
      <c r="P2239">
        <f>IF($O2239="WINBACK","Recuperar (winback)",IF($O2239="CONVERGENTE","Upgrade / más líneas",IF($O2239="SOLO MÓVIL","Ofrecer fijo + internet (FLBBTV)",IF($O2239="SOLO FIJO / INTERNET","Ofrecer línea móvil Nextphone","Oferta completa (móvil + fijo + internet)"))))</f>
        <v/>
      </c>
      <c r="Q2239">
        <f>$F2239+$H2239+$L2239</f>
        <v/>
      </c>
      <c r="R2239">
        <f>IFERROR(VLOOKUP($A2239,Registros!$B$2:$G$6000,6,0),IFERROR(VLOOKUP($D2239,Winback!$B$2:$C$300,2,0),""))</f>
        <v/>
      </c>
      <c r="S2239">
        <f>IF($E2239=1,"NP","")&amp;IF($G2239=1,"+MOV","")&amp;IF($I2239=1,"+CS","")&amp;IF($K2239=1,"+WB","")</f>
        <v/>
      </c>
      <c r="T2239">
        <f>$E2239+$G2239+$I2239+$K2239</f>
        <v/>
      </c>
    </row>
    <row r="2240">
      <c r="A2240" t="inlineStr">
        <is>
          <t>326840890000</t>
        </is>
      </c>
      <c r="B2240" t="inlineStr">
        <is>
          <t>32684089</t>
        </is>
      </c>
      <c r="C2240" t="inlineStr">
        <is>
          <t>Boutique y Sp</t>
        </is>
      </c>
      <c r="D2240" t="inlineStr">
        <is>
          <t>BOUTIQUEYSP</t>
        </is>
      </c>
      <c r="E2240">
        <f>IF(COUNTIFS(Registros!$A$2:$A$6000,"NP",Registros!$B$2:$B$6000,$A2240)&gt;0,1,0)</f>
        <v/>
      </c>
      <c r="F2240">
        <f>IF($E2240=1,SUMIFS(Registros!$F$2:$F$6000,Registros!$A$2:$A$6000,"NP",Registros!$B$2:$B$6000,$A2240),0)</f>
        <v/>
      </c>
      <c r="G2240">
        <f>IF(COUNTIFS(Registros!$A$2:$A$6000,"MOV",Registros!$B$2:$B$6000,$A2240)&gt;0,1,0)</f>
        <v/>
      </c>
      <c r="H2240">
        <f>IF($G2240=1,SUMIFS(Registros!$F$2:$F$6000,Registros!$A$2:$A$6000,"MOV",Registros!$B$2:$B$6000,$A2240),0)</f>
        <v/>
      </c>
      <c r="I2240">
        <f>IF(COUNTIFS(Registros!$A$2:$A$6000,"CS",Registros!$B$2:$B$6000,$A2240)&gt;0,1,0)</f>
        <v/>
      </c>
      <c r="J2240">
        <f>IF($I2240=1,SUMIFS(Registros!$I$2:$I$6000,Registros!$A$2:$A$6000,"CS",Registros!$B$2:$B$6000,$A2240),0)</f>
        <v/>
      </c>
      <c r="K2240">
        <f>IF(COUNTIFS(Winback!$K$2:$K$300,$D2240)&gt;0,1,0)</f>
        <v/>
      </c>
      <c r="L2240">
        <f>IF(AND($K2240=1,LEFT($A2240,3)="WB-"),SUMIFS(Winback!$D$2:$D$300,Winback!$K$2:$K$300,$D2240),0)</f>
        <v/>
      </c>
      <c r="M2240">
        <f>IF(OR($E2240=1,$G2240=1,SUMIFS(Registros!$J$2:$J$6000,Registros!$B$2:$B$6000,$A2240)&gt;0),1,0)</f>
        <v/>
      </c>
      <c r="N2240">
        <f>IF($J2240&gt;0,1,IF(COUNTIFS(Registros!$A$2:$A$6000,"CS",Registros!$B$2:$B$6000,$A2240,Registros!$K$2:$K$6000,"&lt;&gt;")&gt;0,1,0))</f>
        <v/>
      </c>
      <c r="O2240">
        <f>IF(AND($K2240=1,$E2240=0,$G2240=0,$I2240=0),"WINBACK",IF(AND($M2240=1,$N2240&gt;0),"CONVERGENTE",IF($M2240=1,"SOLO MÓVIL",IF($N2240&gt;0,"SOLO FIJO / INTERNET","SIN SERVICIOS"))))</f>
        <v/>
      </c>
      <c r="P2240">
        <f>IF($O2240="WINBACK","Recuperar (winback)",IF($O2240="CONVERGENTE","Upgrade / más líneas",IF($O2240="SOLO MÓVIL","Ofrecer fijo + internet (FLBBTV)",IF($O2240="SOLO FIJO / INTERNET","Ofrecer línea móvil Nextphone","Oferta completa (móvil + fijo + internet)"))))</f>
        <v/>
      </c>
      <c r="Q2240">
        <f>$F2240+$H2240+$L2240</f>
        <v/>
      </c>
      <c r="R2240">
        <f>IFERROR(VLOOKUP($A2240,Registros!$B$2:$G$6000,6,0),IFERROR(VLOOKUP($D2240,Winback!$B$2:$C$300,2,0),""))</f>
        <v/>
      </c>
      <c r="S2240">
        <f>IF($E2240=1,"NP","")&amp;IF($G2240=1,"+MOV","")&amp;IF($I2240=1,"+CS","")&amp;IF($K2240=1,"+WB","")</f>
        <v/>
      </c>
      <c r="T2240">
        <f>$E2240+$G2240+$I2240+$K2240</f>
        <v/>
      </c>
    </row>
    <row r="2241">
      <c r="A2241" t="inlineStr">
        <is>
          <t>357293990000</t>
        </is>
      </c>
      <c r="B2241" t="inlineStr">
        <is>
          <t>35729399</t>
        </is>
      </c>
      <c r="C2241" t="inlineStr">
        <is>
          <t>FUMIGADORA EDOMAS</t>
        </is>
      </c>
      <c r="D2241" t="inlineStr">
        <is>
          <t>FUMIGADORAEDOMAS</t>
        </is>
      </c>
      <c r="E2241">
        <f>IF(COUNTIFS(Registros!$A$2:$A$6000,"NP",Registros!$B$2:$B$6000,$A2241)&gt;0,1,0)</f>
        <v/>
      </c>
      <c r="F2241">
        <f>IF($E2241=1,SUMIFS(Registros!$F$2:$F$6000,Registros!$A$2:$A$6000,"NP",Registros!$B$2:$B$6000,$A2241),0)</f>
        <v/>
      </c>
      <c r="G2241">
        <f>IF(COUNTIFS(Registros!$A$2:$A$6000,"MOV",Registros!$B$2:$B$6000,$A2241)&gt;0,1,0)</f>
        <v/>
      </c>
      <c r="H2241">
        <f>IF($G2241=1,SUMIFS(Registros!$F$2:$F$6000,Registros!$A$2:$A$6000,"MOV",Registros!$B$2:$B$6000,$A2241),0)</f>
        <v/>
      </c>
      <c r="I2241">
        <f>IF(COUNTIFS(Registros!$A$2:$A$6000,"CS",Registros!$B$2:$B$6000,$A2241)&gt;0,1,0)</f>
        <v/>
      </c>
      <c r="J2241">
        <f>IF($I2241=1,SUMIFS(Registros!$I$2:$I$6000,Registros!$A$2:$A$6000,"CS",Registros!$B$2:$B$6000,$A2241),0)</f>
        <v/>
      </c>
      <c r="K2241">
        <f>IF(COUNTIFS(Winback!$K$2:$K$300,$D2241)&gt;0,1,0)</f>
        <v/>
      </c>
      <c r="L2241">
        <f>IF(AND($K2241=1,LEFT($A2241,3)="WB-"),SUMIFS(Winback!$D$2:$D$300,Winback!$K$2:$K$300,$D2241),0)</f>
        <v/>
      </c>
      <c r="M2241">
        <f>IF(OR($E2241=1,$G2241=1,SUMIFS(Registros!$J$2:$J$6000,Registros!$B$2:$B$6000,$A2241)&gt;0),1,0)</f>
        <v/>
      </c>
      <c r="N2241">
        <f>IF($J2241&gt;0,1,IF(COUNTIFS(Registros!$A$2:$A$6000,"CS",Registros!$B$2:$B$6000,$A2241,Registros!$K$2:$K$6000,"&lt;&gt;")&gt;0,1,0))</f>
        <v/>
      </c>
      <c r="O2241">
        <f>IF(AND($K2241=1,$E2241=0,$G2241=0,$I2241=0),"WINBACK",IF(AND($M2241=1,$N2241&gt;0),"CONVERGENTE",IF($M2241=1,"SOLO MÓVIL",IF($N2241&gt;0,"SOLO FIJO / INTERNET","SIN SERVICIOS"))))</f>
        <v/>
      </c>
      <c r="P2241">
        <f>IF($O2241="WINBACK","Recuperar (winback)",IF($O2241="CONVERGENTE","Upgrade / más líneas",IF($O2241="SOLO MÓVIL","Ofrecer fijo + internet (FLBBTV)",IF($O2241="SOLO FIJO / INTERNET","Ofrecer línea móvil Nextphone","Oferta completa (móvil + fijo + internet)"))))</f>
        <v/>
      </c>
      <c r="Q2241">
        <f>$F2241+$H2241+$L2241</f>
        <v/>
      </c>
      <c r="R2241">
        <f>IFERROR(VLOOKUP($A2241,Registros!$B$2:$G$6000,6,0),IFERROR(VLOOKUP($D2241,Winback!$B$2:$C$300,2,0),""))</f>
        <v/>
      </c>
      <c r="S2241">
        <f>IF($E2241=1,"NP","")&amp;IF($G2241=1,"+MOV","")&amp;IF($I2241=1,"+CS","")&amp;IF($K2241=1,"+WB","")</f>
        <v/>
      </c>
      <c r="T2241">
        <f>$E2241+$G2241+$I2241+$K2241</f>
        <v/>
      </c>
    </row>
    <row r="2242">
      <c r="A2242" t="inlineStr">
        <is>
          <t>312214460000</t>
        </is>
      </c>
      <c r="B2242" t="inlineStr">
        <is>
          <t>31221446</t>
        </is>
      </c>
      <c r="C2242" t="inlineStr">
        <is>
          <t>JULIO CESAR ALVARADO PEREZ</t>
        </is>
      </c>
      <c r="D2242" t="inlineStr">
        <is>
          <t>JULIOCESARALVARADOPEREZ</t>
        </is>
      </c>
      <c r="E2242">
        <f>IF(COUNTIFS(Registros!$A$2:$A$6000,"NP",Registros!$B$2:$B$6000,$A2242)&gt;0,1,0)</f>
        <v/>
      </c>
      <c r="F2242">
        <f>IF($E2242=1,SUMIFS(Registros!$F$2:$F$6000,Registros!$A$2:$A$6000,"NP",Registros!$B$2:$B$6000,$A2242),0)</f>
        <v/>
      </c>
      <c r="G2242">
        <f>IF(COUNTIFS(Registros!$A$2:$A$6000,"MOV",Registros!$B$2:$B$6000,$A2242)&gt;0,1,0)</f>
        <v/>
      </c>
      <c r="H2242">
        <f>IF($G2242=1,SUMIFS(Registros!$F$2:$F$6000,Registros!$A$2:$A$6000,"MOV",Registros!$B$2:$B$6000,$A2242),0)</f>
        <v/>
      </c>
      <c r="I2242">
        <f>IF(COUNTIFS(Registros!$A$2:$A$6000,"CS",Registros!$B$2:$B$6000,$A2242)&gt;0,1,0)</f>
        <v/>
      </c>
      <c r="J2242">
        <f>IF($I2242=1,SUMIFS(Registros!$I$2:$I$6000,Registros!$A$2:$A$6000,"CS",Registros!$B$2:$B$6000,$A2242),0)</f>
        <v/>
      </c>
      <c r="K2242">
        <f>IF(COUNTIFS(Winback!$K$2:$K$300,$D2242)&gt;0,1,0)</f>
        <v/>
      </c>
      <c r="L2242">
        <f>IF(AND($K2242=1,LEFT($A2242,3)="WB-"),SUMIFS(Winback!$D$2:$D$300,Winback!$K$2:$K$300,$D2242),0)</f>
        <v/>
      </c>
      <c r="M2242">
        <f>IF(OR($E2242=1,$G2242=1,SUMIFS(Registros!$J$2:$J$6000,Registros!$B$2:$B$6000,$A2242)&gt;0),1,0)</f>
        <v/>
      </c>
      <c r="N2242">
        <f>IF($J2242&gt;0,1,IF(COUNTIFS(Registros!$A$2:$A$6000,"CS",Registros!$B$2:$B$6000,$A2242,Registros!$K$2:$K$6000,"&lt;&gt;")&gt;0,1,0))</f>
        <v/>
      </c>
      <c r="O2242">
        <f>IF(AND($K2242=1,$E2242=0,$G2242=0,$I2242=0),"WINBACK",IF(AND($M2242=1,$N2242&gt;0),"CONVERGENTE",IF($M2242=1,"SOLO MÓVIL",IF($N2242&gt;0,"SOLO FIJO / INTERNET","SIN SERVICIOS"))))</f>
        <v/>
      </c>
      <c r="P2242">
        <f>IF($O2242="WINBACK","Recuperar (winback)",IF($O2242="CONVERGENTE","Upgrade / más líneas",IF($O2242="SOLO MÓVIL","Ofrecer fijo + internet (FLBBTV)",IF($O2242="SOLO FIJO / INTERNET","Ofrecer línea móvil Nextphone","Oferta completa (móvil + fijo + internet)"))))</f>
        <v/>
      </c>
      <c r="Q2242">
        <f>$F2242+$H2242+$L2242</f>
        <v/>
      </c>
      <c r="R2242">
        <f>IFERROR(VLOOKUP($A2242,Registros!$B$2:$G$6000,6,0),IFERROR(VLOOKUP($D2242,Winback!$B$2:$C$300,2,0),""))</f>
        <v/>
      </c>
      <c r="S2242">
        <f>IF($E2242=1,"NP","")&amp;IF($G2242=1,"+MOV","")&amp;IF($I2242=1,"+CS","")&amp;IF($K2242=1,"+WB","")</f>
        <v/>
      </c>
      <c r="T2242">
        <f>$E2242+$G2242+$I2242+$K2242</f>
        <v/>
      </c>
    </row>
    <row r="2243">
      <c r="A2243" t="inlineStr">
        <is>
          <t>349424020000</t>
        </is>
      </c>
      <c r="B2243" t="inlineStr">
        <is>
          <t>34942402</t>
        </is>
      </c>
      <c r="C2243" t="inlineStr">
        <is>
          <t>CELSO GUTIERREZ</t>
        </is>
      </c>
      <c r="D2243" t="inlineStr">
        <is>
          <t>CELSOGUTIERREZ</t>
        </is>
      </c>
      <c r="E2243">
        <f>IF(COUNTIFS(Registros!$A$2:$A$6000,"NP",Registros!$B$2:$B$6000,$A2243)&gt;0,1,0)</f>
        <v/>
      </c>
      <c r="F2243">
        <f>IF($E2243=1,SUMIFS(Registros!$F$2:$F$6000,Registros!$A$2:$A$6000,"NP",Registros!$B$2:$B$6000,$A2243),0)</f>
        <v/>
      </c>
      <c r="G2243">
        <f>IF(COUNTIFS(Registros!$A$2:$A$6000,"MOV",Registros!$B$2:$B$6000,$A2243)&gt;0,1,0)</f>
        <v/>
      </c>
      <c r="H2243">
        <f>IF($G2243=1,SUMIFS(Registros!$F$2:$F$6000,Registros!$A$2:$A$6000,"MOV",Registros!$B$2:$B$6000,$A2243),0)</f>
        <v/>
      </c>
      <c r="I2243">
        <f>IF(COUNTIFS(Registros!$A$2:$A$6000,"CS",Registros!$B$2:$B$6000,$A2243)&gt;0,1,0)</f>
        <v/>
      </c>
      <c r="J2243">
        <f>IF($I2243=1,SUMIFS(Registros!$I$2:$I$6000,Registros!$A$2:$A$6000,"CS",Registros!$B$2:$B$6000,$A2243),0)</f>
        <v/>
      </c>
      <c r="K2243">
        <f>IF(COUNTIFS(Winback!$K$2:$K$300,$D2243)&gt;0,1,0)</f>
        <v/>
      </c>
      <c r="L2243">
        <f>IF(AND($K2243=1,LEFT($A2243,3)="WB-"),SUMIFS(Winback!$D$2:$D$300,Winback!$K$2:$K$300,$D2243),0)</f>
        <v/>
      </c>
      <c r="M2243">
        <f>IF(OR($E2243=1,$G2243=1,SUMIFS(Registros!$J$2:$J$6000,Registros!$B$2:$B$6000,$A2243)&gt;0),1,0)</f>
        <v/>
      </c>
      <c r="N2243">
        <f>IF($J2243&gt;0,1,IF(COUNTIFS(Registros!$A$2:$A$6000,"CS",Registros!$B$2:$B$6000,$A2243,Registros!$K$2:$K$6000,"&lt;&gt;")&gt;0,1,0))</f>
        <v/>
      </c>
      <c r="O2243">
        <f>IF(AND($K2243=1,$E2243=0,$G2243=0,$I2243=0),"WINBACK",IF(AND($M2243=1,$N2243&gt;0),"CONVERGENTE",IF($M2243=1,"SOLO MÓVIL",IF($N2243&gt;0,"SOLO FIJO / INTERNET","SIN SERVICIOS"))))</f>
        <v/>
      </c>
      <c r="P2243">
        <f>IF($O2243="WINBACK","Recuperar (winback)",IF($O2243="CONVERGENTE","Upgrade / más líneas",IF($O2243="SOLO MÓVIL","Ofrecer fijo + internet (FLBBTV)",IF($O2243="SOLO FIJO / INTERNET","Ofrecer línea móvil Nextphone","Oferta completa (móvil + fijo + internet)"))))</f>
        <v/>
      </c>
      <c r="Q2243">
        <f>$F2243+$H2243+$L2243</f>
        <v/>
      </c>
      <c r="R2243">
        <f>IFERROR(VLOOKUP($A2243,Registros!$B$2:$G$6000,6,0),IFERROR(VLOOKUP($D2243,Winback!$B$2:$C$300,2,0),""))</f>
        <v/>
      </c>
      <c r="S2243">
        <f>IF($E2243=1,"NP","")&amp;IF($G2243=1,"+MOV","")&amp;IF($I2243=1,"+CS","")&amp;IF($K2243=1,"+WB","")</f>
        <v/>
      </c>
      <c r="T2243">
        <f>$E2243+$G2243+$I2243+$K2243</f>
        <v/>
      </c>
    </row>
    <row r="2244">
      <c r="A2244" t="inlineStr">
        <is>
          <t>359000140000</t>
        </is>
      </c>
      <c r="B2244" t="inlineStr">
        <is>
          <t>35900014</t>
        </is>
      </c>
      <c r="C2244" t="inlineStr">
        <is>
          <t>VICTOR ULISES MIRANDA SERRANO</t>
        </is>
      </c>
      <c r="D2244" t="inlineStr">
        <is>
          <t>VICTORULISESMIRANDASERRANO</t>
        </is>
      </c>
      <c r="E2244">
        <f>IF(COUNTIFS(Registros!$A$2:$A$6000,"NP",Registros!$B$2:$B$6000,$A2244)&gt;0,1,0)</f>
        <v/>
      </c>
      <c r="F2244">
        <f>IF($E2244=1,SUMIFS(Registros!$F$2:$F$6000,Registros!$A$2:$A$6000,"NP",Registros!$B$2:$B$6000,$A2244),0)</f>
        <v/>
      </c>
      <c r="G2244">
        <f>IF(COUNTIFS(Registros!$A$2:$A$6000,"MOV",Registros!$B$2:$B$6000,$A2244)&gt;0,1,0)</f>
        <v/>
      </c>
      <c r="H2244">
        <f>IF($G2244=1,SUMIFS(Registros!$F$2:$F$6000,Registros!$A$2:$A$6000,"MOV",Registros!$B$2:$B$6000,$A2244),0)</f>
        <v/>
      </c>
      <c r="I2244">
        <f>IF(COUNTIFS(Registros!$A$2:$A$6000,"CS",Registros!$B$2:$B$6000,$A2244)&gt;0,1,0)</f>
        <v/>
      </c>
      <c r="J2244">
        <f>IF($I2244=1,SUMIFS(Registros!$I$2:$I$6000,Registros!$A$2:$A$6000,"CS",Registros!$B$2:$B$6000,$A2244),0)</f>
        <v/>
      </c>
      <c r="K2244">
        <f>IF(COUNTIFS(Winback!$K$2:$K$300,$D2244)&gt;0,1,0)</f>
        <v/>
      </c>
      <c r="L2244">
        <f>IF(AND($K2244=1,LEFT($A2244,3)="WB-"),SUMIFS(Winback!$D$2:$D$300,Winback!$K$2:$K$300,$D2244),0)</f>
        <v/>
      </c>
      <c r="M2244">
        <f>IF(OR($E2244=1,$G2244=1,SUMIFS(Registros!$J$2:$J$6000,Registros!$B$2:$B$6000,$A2244)&gt;0),1,0)</f>
        <v/>
      </c>
      <c r="N2244">
        <f>IF($J2244&gt;0,1,IF(COUNTIFS(Registros!$A$2:$A$6000,"CS",Registros!$B$2:$B$6000,$A2244,Registros!$K$2:$K$6000,"&lt;&gt;")&gt;0,1,0))</f>
        <v/>
      </c>
      <c r="O2244">
        <f>IF(AND($K2244=1,$E2244=0,$G2244=0,$I2244=0),"WINBACK",IF(AND($M2244=1,$N2244&gt;0),"CONVERGENTE",IF($M2244=1,"SOLO MÓVIL",IF($N2244&gt;0,"SOLO FIJO / INTERNET","SIN SERVICIOS"))))</f>
        <v/>
      </c>
      <c r="P2244">
        <f>IF($O2244="WINBACK","Recuperar (winback)",IF($O2244="CONVERGENTE","Upgrade / más líneas",IF($O2244="SOLO MÓVIL","Ofrecer fijo + internet (FLBBTV)",IF($O2244="SOLO FIJO / INTERNET","Ofrecer línea móvil Nextphone","Oferta completa (móvil + fijo + internet)"))))</f>
        <v/>
      </c>
      <c r="Q2244">
        <f>$F2244+$H2244+$L2244</f>
        <v/>
      </c>
      <c r="R2244">
        <f>IFERROR(VLOOKUP($A2244,Registros!$B$2:$G$6000,6,0),IFERROR(VLOOKUP($D2244,Winback!$B$2:$C$300,2,0),""))</f>
        <v/>
      </c>
      <c r="S2244">
        <f>IF($E2244=1,"NP","")&amp;IF($G2244=1,"+MOV","")&amp;IF($I2244=1,"+CS","")&amp;IF($K2244=1,"+WB","")</f>
        <v/>
      </c>
      <c r="T2244">
        <f>$E2244+$G2244+$I2244+$K2244</f>
        <v/>
      </c>
    </row>
    <row r="2245">
      <c r="A2245" t="inlineStr">
        <is>
          <t>349061570000</t>
        </is>
      </c>
      <c r="B2245" t="inlineStr">
        <is>
          <t>34906157</t>
        </is>
      </c>
      <c r="C2245" t="inlineStr">
        <is>
          <t>YARINETH DEL CARMEN ARAUZ AVENDAÑO</t>
        </is>
      </c>
      <c r="D2245" t="inlineStr">
        <is>
          <t>YARINETHDELCARMENARAUZAVENDANO</t>
        </is>
      </c>
      <c r="E2245">
        <f>IF(COUNTIFS(Registros!$A$2:$A$6000,"NP",Registros!$B$2:$B$6000,$A2245)&gt;0,1,0)</f>
        <v/>
      </c>
      <c r="F2245">
        <f>IF($E2245=1,SUMIFS(Registros!$F$2:$F$6000,Registros!$A$2:$A$6000,"NP",Registros!$B$2:$B$6000,$A2245),0)</f>
        <v/>
      </c>
      <c r="G2245">
        <f>IF(COUNTIFS(Registros!$A$2:$A$6000,"MOV",Registros!$B$2:$B$6000,$A2245)&gt;0,1,0)</f>
        <v/>
      </c>
      <c r="H2245">
        <f>IF($G2245=1,SUMIFS(Registros!$F$2:$F$6000,Registros!$A$2:$A$6000,"MOV",Registros!$B$2:$B$6000,$A2245),0)</f>
        <v/>
      </c>
      <c r="I2245">
        <f>IF(COUNTIFS(Registros!$A$2:$A$6000,"CS",Registros!$B$2:$B$6000,$A2245)&gt;0,1,0)</f>
        <v/>
      </c>
      <c r="J2245">
        <f>IF($I2245=1,SUMIFS(Registros!$I$2:$I$6000,Registros!$A$2:$A$6000,"CS",Registros!$B$2:$B$6000,$A2245),0)</f>
        <v/>
      </c>
      <c r="K2245">
        <f>IF(COUNTIFS(Winback!$K$2:$K$300,$D2245)&gt;0,1,0)</f>
        <v/>
      </c>
      <c r="L2245">
        <f>IF(AND($K2245=1,LEFT($A2245,3)="WB-"),SUMIFS(Winback!$D$2:$D$300,Winback!$K$2:$K$300,$D2245),0)</f>
        <v/>
      </c>
      <c r="M2245">
        <f>IF(OR($E2245=1,$G2245=1,SUMIFS(Registros!$J$2:$J$6000,Registros!$B$2:$B$6000,$A2245)&gt;0),1,0)</f>
        <v/>
      </c>
      <c r="N2245">
        <f>IF($J2245&gt;0,1,IF(COUNTIFS(Registros!$A$2:$A$6000,"CS",Registros!$B$2:$B$6000,$A2245,Registros!$K$2:$K$6000,"&lt;&gt;")&gt;0,1,0))</f>
        <v/>
      </c>
      <c r="O2245">
        <f>IF(AND($K2245=1,$E2245=0,$G2245=0,$I2245=0),"WINBACK",IF(AND($M2245=1,$N2245&gt;0),"CONVERGENTE",IF($M2245=1,"SOLO MÓVIL",IF($N2245&gt;0,"SOLO FIJO / INTERNET","SIN SERVICIOS"))))</f>
        <v/>
      </c>
      <c r="P2245">
        <f>IF($O2245="WINBACK","Recuperar (winback)",IF($O2245="CONVERGENTE","Upgrade / más líneas",IF($O2245="SOLO MÓVIL","Ofrecer fijo + internet (FLBBTV)",IF($O2245="SOLO FIJO / INTERNET","Ofrecer línea móvil Nextphone","Oferta completa (móvil + fijo + internet)"))))</f>
        <v/>
      </c>
      <c r="Q2245">
        <f>$F2245+$H2245+$L2245</f>
        <v/>
      </c>
      <c r="R2245">
        <f>IFERROR(VLOOKUP($A2245,Registros!$B$2:$G$6000,6,0),IFERROR(VLOOKUP($D2245,Winback!$B$2:$C$300,2,0),""))</f>
        <v/>
      </c>
      <c r="S2245">
        <f>IF($E2245=1,"NP","")&amp;IF($G2245=1,"+MOV","")&amp;IF($I2245=1,"+CS","")&amp;IF($K2245=1,"+WB","")</f>
        <v/>
      </c>
      <c r="T2245">
        <f>$E2245+$G2245+$I2245+$K2245</f>
        <v/>
      </c>
    </row>
    <row r="2246">
      <c r="A2246" t="inlineStr">
        <is>
          <t>365051890000</t>
        </is>
      </c>
      <c r="B2246" t="inlineStr">
        <is>
          <t>36505189</t>
        </is>
      </c>
      <c r="C2246" t="inlineStr">
        <is>
          <t>JAQUELINA YESENIA FONG CASTILLO</t>
        </is>
      </c>
      <c r="D2246" t="inlineStr">
        <is>
          <t>JAQUELINAYESENIAFONGCASTILLO</t>
        </is>
      </c>
      <c r="E2246">
        <f>IF(COUNTIFS(Registros!$A$2:$A$6000,"NP",Registros!$B$2:$B$6000,$A2246)&gt;0,1,0)</f>
        <v/>
      </c>
      <c r="F2246">
        <f>IF($E2246=1,SUMIFS(Registros!$F$2:$F$6000,Registros!$A$2:$A$6000,"NP",Registros!$B$2:$B$6000,$A2246),0)</f>
        <v/>
      </c>
      <c r="G2246">
        <f>IF(COUNTIFS(Registros!$A$2:$A$6000,"MOV",Registros!$B$2:$B$6000,$A2246)&gt;0,1,0)</f>
        <v/>
      </c>
      <c r="H2246">
        <f>IF($G2246=1,SUMIFS(Registros!$F$2:$F$6000,Registros!$A$2:$A$6000,"MOV",Registros!$B$2:$B$6000,$A2246),0)</f>
        <v/>
      </c>
      <c r="I2246">
        <f>IF(COUNTIFS(Registros!$A$2:$A$6000,"CS",Registros!$B$2:$B$6000,$A2246)&gt;0,1,0)</f>
        <v/>
      </c>
      <c r="J2246">
        <f>IF($I2246=1,SUMIFS(Registros!$I$2:$I$6000,Registros!$A$2:$A$6000,"CS",Registros!$B$2:$B$6000,$A2246),0)</f>
        <v/>
      </c>
      <c r="K2246">
        <f>IF(COUNTIFS(Winback!$K$2:$K$300,$D2246)&gt;0,1,0)</f>
        <v/>
      </c>
      <c r="L2246">
        <f>IF(AND($K2246=1,LEFT($A2246,3)="WB-"),SUMIFS(Winback!$D$2:$D$300,Winback!$K$2:$K$300,$D2246),0)</f>
        <v/>
      </c>
      <c r="M2246">
        <f>IF(OR($E2246=1,$G2246=1,SUMIFS(Registros!$J$2:$J$6000,Registros!$B$2:$B$6000,$A2246)&gt;0),1,0)</f>
        <v/>
      </c>
      <c r="N2246">
        <f>IF($J2246&gt;0,1,IF(COUNTIFS(Registros!$A$2:$A$6000,"CS",Registros!$B$2:$B$6000,$A2246,Registros!$K$2:$K$6000,"&lt;&gt;")&gt;0,1,0))</f>
        <v/>
      </c>
      <c r="O2246">
        <f>IF(AND($K2246=1,$E2246=0,$G2246=0,$I2246=0),"WINBACK",IF(AND($M2246=1,$N2246&gt;0),"CONVERGENTE",IF($M2246=1,"SOLO MÓVIL",IF($N2246&gt;0,"SOLO FIJO / INTERNET","SIN SERVICIOS"))))</f>
        <v/>
      </c>
      <c r="P2246">
        <f>IF($O2246="WINBACK","Recuperar (winback)",IF($O2246="CONVERGENTE","Upgrade / más líneas",IF($O2246="SOLO MÓVIL","Ofrecer fijo + internet (FLBBTV)",IF($O2246="SOLO FIJO / INTERNET","Ofrecer línea móvil Nextphone","Oferta completa (móvil + fijo + internet)"))))</f>
        <v/>
      </c>
      <c r="Q2246">
        <f>$F2246+$H2246+$L2246</f>
        <v/>
      </c>
      <c r="R2246">
        <f>IFERROR(VLOOKUP($A2246,Registros!$B$2:$G$6000,6,0),IFERROR(VLOOKUP($D2246,Winback!$B$2:$C$300,2,0),""))</f>
        <v/>
      </c>
      <c r="S2246">
        <f>IF($E2246=1,"NP","")&amp;IF($G2246=1,"+MOV","")&amp;IF($I2246=1,"+CS","")&amp;IF($K2246=1,"+WB","")</f>
        <v/>
      </c>
      <c r="T2246">
        <f>$E2246+$G2246+$I2246+$K2246</f>
        <v/>
      </c>
    </row>
    <row r="2247">
      <c r="A2247" t="inlineStr">
        <is>
          <t>312203450000</t>
        </is>
      </c>
      <c r="B2247" t="inlineStr">
        <is>
          <t>31220345</t>
        </is>
      </c>
      <c r="C2247" t="inlineStr">
        <is>
          <t>ANGELICA SOFIA BEITIA SAMUDIO</t>
        </is>
      </c>
      <c r="D2247" t="inlineStr">
        <is>
          <t>ANGELICASOFIABEITIASAMUDIO</t>
        </is>
      </c>
      <c r="E2247">
        <f>IF(COUNTIFS(Registros!$A$2:$A$6000,"NP",Registros!$B$2:$B$6000,$A2247)&gt;0,1,0)</f>
        <v/>
      </c>
      <c r="F2247">
        <f>IF($E2247=1,SUMIFS(Registros!$F$2:$F$6000,Registros!$A$2:$A$6000,"NP",Registros!$B$2:$B$6000,$A2247),0)</f>
        <v/>
      </c>
      <c r="G2247">
        <f>IF(COUNTIFS(Registros!$A$2:$A$6000,"MOV",Registros!$B$2:$B$6000,$A2247)&gt;0,1,0)</f>
        <v/>
      </c>
      <c r="H2247">
        <f>IF($G2247=1,SUMIFS(Registros!$F$2:$F$6000,Registros!$A$2:$A$6000,"MOV",Registros!$B$2:$B$6000,$A2247),0)</f>
        <v/>
      </c>
      <c r="I2247">
        <f>IF(COUNTIFS(Registros!$A$2:$A$6000,"CS",Registros!$B$2:$B$6000,$A2247)&gt;0,1,0)</f>
        <v/>
      </c>
      <c r="J2247">
        <f>IF($I2247=1,SUMIFS(Registros!$I$2:$I$6000,Registros!$A$2:$A$6000,"CS",Registros!$B$2:$B$6000,$A2247),0)</f>
        <v/>
      </c>
      <c r="K2247">
        <f>IF(COUNTIFS(Winback!$K$2:$K$300,$D2247)&gt;0,1,0)</f>
        <v/>
      </c>
      <c r="L2247">
        <f>IF(AND($K2247=1,LEFT($A2247,3)="WB-"),SUMIFS(Winback!$D$2:$D$300,Winback!$K$2:$K$300,$D2247),0)</f>
        <v/>
      </c>
      <c r="M2247">
        <f>IF(OR($E2247=1,$G2247=1,SUMIFS(Registros!$J$2:$J$6000,Registros!$B$2:$B$6000,$A2247)&gt;0),1,0)</f>
        <v/>
      </c>
      <c r="N2247">
        <f>IF($J2247&gt;0,1,IF(COUNTIFS(Registros!$A$2:$A$6000,"CS",Registros!$B$2:$B$6000,$A2247,Registros!$K$2:$K$6000,"&lt;&gt;")&gt;0,1,0))</f>
        <v/>
      </c>
      <c r="O2247">
        <f>IF(AND($K2247=1,$E2247=0,$G2247=0,$I2247=0),"WINBACK",IF(AND($M2247=1,$N2247&gt;0),"CONVERGENTE",IF($M2247=1,"SOLO MÓVIL",IF($N2247&gt;0,"SOLO FIJO / INTERNET","SIN SERVICIOS"))))</f>
        <v/>
      </c>
      <c r="P2247">
        <f>IF($O2247="WINBACK","Recuperar (winback)",IF($O2247="CONVERGENTE","Upgrade / más líneas",IF($O2247="SOLO MÓVIL","Ofrecer fijo + internet (FLBBTV)",IF($O2247="SOLO FIJO / INTERNET","Ofrecer línea móvil Nextphone","Oferta completa (móvil + fijo + internet)"))))</f>
        <v/>
      </c>
      <c r="Q2247">
        <f>$F2247+$H2247+$L2247</f>
        <v/>
      </c>
      <c r="R2247">
        <f>IFERROR(VLOOKUP($A2247,Registros!$B$2:$G$6000,6,0),IFERROR(VLOOKUP($D2247,Winback!$B$2:$C$300,2,0),""))</f>
        <v/>
      </c>
      <c r="S2247">
        <f>IF($E2247=1,"NP","")&amp;IF($G2247=1,"+MOV","")&amp;IF($I2247=1,"+CS","")&amp;IF($K2247=1,"+WB","")</f>
        <v/>
      </c>
      <c r="T2247">
        <f>$E2247+$G2247+$I2247+$K2247</f>
        <v/>
      </c>
    </row>
    <row r="2248">
      <c r="A2248" t="inlineStr">
        <is>
          <t>312206680000</t>
        </is>
      </c>
      <c r="B2248" t="inlineStr">
        <is>
          <t>31220668</t>
        </is>
      </c>
      <c r="C2248" t="inlineStr">
        <is>
          <t>ARTURO RENE SERRANO SANTAMARIA</t>
        </is>
      </c>
      <c r="D2248" t="inlineStr">
        <is>
          <t>ARTURORENESERRANOSANTAMARIA</t>
        </is>
      </c>
      <c r="E2248">
        <f>IF(COUNTIFS(Registros!$A$2:$A$6000,"NP",Registros!$B$2:$B$6000,$A2248)&gt;0,1,0)</f>
        <v/>
      </c>
      <c r="F2248">
        <f>IF($E2248=1,SUMIFS(Registros!$F$2:$F$6000,Registros!$A$2:$A$6000,"NP",Registros!$B$2:$B$6000,$A2248),0)</f>
        <v/>
      </c>
      <c r="G2248">
        <f>IF(COUNTIFS(Registros!$A$2:$A$6000,"MOV",Registros!$B$2:$B$6000,$A2248)&gt;0,1,0)</f>
        <v/>
      </c>
      <c r="H2248">
        <f>IF($G2248=1,SUMIFS(Registros!$F$2:$F$6000,Registros!$A$2:$A$6000,"MOV",Registros!$B$2:$B$6000,$A2248),0)</f>
        <v/>
      </c>
      <c r="I2248">
        <f>IF(COUNTIFS(Registros!$A$2:$A$6000,"CS",Registros!$B$2:$B$6000,$A2248)&gt;0,1,0)</f>
        <v/>
      </c>
      <c r="J2248">
        <f>IF($I2248=1,SUMIFS(Registros!$I$2:$I$6000,Registros!$A$2:$A$6000,"CS",Registros!$B$2:$B$6000,$A2248),0)</f>
        <v/>
      </c>
      <c r="K2248">
        <f>IF(COUNTIFS(Winback!$K$2:$K$300,$D2248)&gt;0,1,0)</f>
        <v/>
      </c>
      <c r="L2248">
        <f>IF(AND($K2248=1,LEFT($A2248,3)="WB-"),SUMIFS(Winback!$D$2:$D$300,Winback!$K$2:$K$300,$D2248),0)</f>
        <v/>
      </c>
      <c r="M2248">
        <f>IF(OR($E2248=1,$G2248=1,SUMIFS(Registros!$J$2:$J$6000,Registros!$B$2:$B$6000,$A2248)&gt;0),1,0)</f>
        <v/>
      </c>
      <c r="N2248">
        <f>IF($J2248&gt;0,1,IF(COUNTIFS(Registros!$A$2:$A$6000,"CS",Registros!$B$2:$B$6000,$A2248,Registros!$K$2:$K$6000,"&lt;&gt;")&gt;0,1,0))</f>
        <v/>
      </c>
      <c r="O2248">
        <f>IF(AND($K2248=1,$E2248=0,$G2248=0,$I2248=0),"WINBACK",IF(AND($M2248=1,$N2248&gt;0),"CONVERGENTE",IF($M2248=1,"SOLO MÓVIL",IF($N2248&gt;0,"SOLO FIJO / INTERNET","SIN SERVICIOS"))))</f>
        <v/>
      </c>
      <c r="P2248">
        <f>IF($O2248="WINBACK","Recuperar (winback)",IF($O2248="CONVERGENTE","Upgrade / más líneas",IF($O2248="SOLO MÓVIL","Ofrecer fijo + internet (FLBBTV)",IF($O2248="SOLO FIJO / INTERNET","Ofrecer línea móvil Nextphone","Oferta completa (móvil + fijo + internet)"))))</f>
        <v/>
      </c>
      <c r="Q2248">
        <f>$F2248+$H2248+$L2248</f>
        <v/>
      </c>
      <c r="R2248">
        <f>IFERROR(VLOOKUP($A2248,Registros!$B$2:$G$6000,6,0),IFERROR(VLOOKUP($D2248,Winback!$B$2:$C$300,2,0),""))</f>
        <v/>
      </c>
      <c r="S2248">
        <f>IF($E2248=1,"NP","")&amp;IF($G2248=1,"+MOV","")&amp;IF($I2248=1,"+CS","")&amp;IF($K2248=1,"+WB","")</f>
        <v/>
      </c>
      <c r="T2248">
        <f>$E2248+$G2248+$I2248+$K2248</f>
        <v/>
      </c>
    </row>
    <row r="2249">
      <c r="A2249" t="inlineStr">
        <is>
          <t>349119410000</t>
        </is>
      </c>
      <c r="B2249" t="inlineStr">
        <is>
          <t>34911941</t>
        </is>
      </c>
      <c r="C2249" t="inlineStr">
        <is>
          <t>JOSE DIAZ</t>
        </is>
      </c>
      <c r="D2249" t="inlineStr">
        <is>
          <t>JOSEDIAZ</t>
        </is>
      </c>
      <c r="E2249">
        <f>IF(COUNTIFS(Registros!$A$2:$A$6000,"NP",Registros!$B$2:$B$6000,$A2249)&gt;0,1,0)</f>
        <v/>
      </c>
      <c r="F2249">
        <f>IF($E2249=1,SUMIFS(Registros!$F$2:$F$6000,Registros!$A$2:$A$6000,"NP",Registros!$B$2:$B$6000,$A2249),0)</f>
        <v/>
      </c>
      <c r="G2249">
        <f>IF(COUNTIFS(Registros!$A$2:$A$6000,"MOV",Registros!$B$2:$B$6000,$A2249)&gt;0,1,0)</f>
        <v/>
      </c>
      <c r="H2249">
        <f>IF($G2249=1,SUMIFS(Registros!$F$2:$F$6000,Registros!$A$2:$A$6000,"MOV",Registros!$B$2:$B$6000,$A2249),0)</f>
        <v/>
      </c>
      <c r="I2249">
        <f>IF(COUNTIFS(Registros!$A$2:$A$6000,"CS",Registros!$B$2:$B$6000,$A2249)&gt;0,1,0)</f>
        <v/>
      </c>
      <c r="J2249">
        <f>IF($I2249=1,SUMIFS(Registros!$I$2:$I$6000,Registros!$A$2:$A$6000,"CS",Registros!$B$2:$B$6000,$A2249),0)</f>
        <v/>
      </c>
      <c r="K2249">
        <f>IF(COUNTIFS(Winback!$K$2:$K$300,$D2249)&gt;0,1,0)</f>
        <v/>
      </c>
      <c r="L2249">
        <f>IF(AND($K2249=1,LEFT($A2249,3)="WB-"),SUMIFS(Winback!$D$2:$D$300,Winback!$K$2:$K$300,$D2249),0)</f>
        <v/>
      </c>
      <c r="M2249">
        <f>IF(OR($E2249=1,$G2249=1,SUMIFS(Registros!$J$2:$J$6000,Registros!$B$2:$B$6000,$A2249)&gt;0),1,0)</f>
        <v/>
      </c>
      <c r="N2249">
        <f>IF($J2249&gt;0,1,IF(COUNTIFS(Registros!$A$2:$A$6000,"CS",Registros!$B$2:$B$6000,$A2249,Registros!$K$2:$K$6000,"&lt;&gt;")&gt;0,1,0))</f>
        <v/>
      </c>
      <c r="O2249">
        <f>IF(AND($K2249=1,$E2249=0,$G2249=0,$I2249=0),"WINBACK",IF(AND($M2249=1,$N2249&gt;0),"CONVERGENTE",IF($M2249=1,"SOLO MÓVIL",IF($N2249&gt;0,"SOLO FIJO / INTERNET","SIN SERVICIOS"))))</f>
        <v/>
      </c>
      <c r="P2249">
        <f>IF($O2249="WINBACK","Recuperar (winback)",IF($O2249="CONVERGENTE","Upgrade / más líneas",IF($O2249="SOLO MÓVIL","Ofrecer fijo + internet (FLBBTV)",IF($O2249="SOLO FIJO / INTERNET","Ofrecer línea móvil Nextphone","Oferta completa (móvil + fijo + internet)"))))</f>
        <v/>
      </c>
      <c r="Q2249">
        <f>$F2249+$H2249+$L2249</f>
        <v/>
      </c>
      <c r="R2249">
        <f>IFERROR(VLOOKUP($A2249,Registros!$B$2:$G$6000,6,0),IFERROR(VLOOKUP($D2249,Winback!$B$2:$C$300,2,0),""))</f>
        <v/>
      </c>
      <c r="S2249">
        <f>IF($E2249=1,"NP","")&amp;IF($G2249=1,"+MOV","")&amp;IF($I2249=1,"+CS","")&amp;IF($K2249=1,"+WB","")</f>
        <v/>
      </c>
      <c r="T2249">
        <f>$E2249+$G2249+$I2249+$K2249</f>
        <v/>
      </c>
    </row>
    <row r="2250">
      <c r="A2250" t="inlineStr">
        <is>
          <t>362046030000</t>
        </is>
      </c>
      <c r="B2250" t="inlineStr">
        <is>
          <t>36204603</t>
        </is>
      </c>
      <c r="C2250" t="inlineStr">
        <is>
          <t>ANA YOVANNA CASTILLO SANTAMARIA</t>
        </is>
      </c>
      <c r="D2250" t="inlineStr">
        <is>
          <t>ANAYOVANNACASTILLOSANTAMARIA</t>
        </is>
      </c>
      <c r="E2250">
        <f>IF(COUNTIFS(Registros!$A$2:$A$6000,"NP",Registros!$B$2:$B$6000,$A2250)&gt;0,1,0)</f>
        <v/>
      </c>
      <c r="F2250">
        <f>IF($E2250=1,SUMIFS(Registros!$F$2:$F$6000,Registros!$A$2:$A$6000,"NP",Registros!$B$2:$B$6000,$A2250),0)</f>
        <v/>
      </c>
      <c r="G2250">
        <f>IF(COUNTIFS(Registros!$A$2:$A$6000,"MOV",Registros!$B$2:$B$6000,$A2250)&gt;0,1,0)</f>
        <v/>
      </c>
      <c r="H2250">
        <f>IF($G2250=1,SUMIFS(Registros!$F$2:$F$6000,Registros!$A$2:$A$6000,"MOV",Registros!$B$2:$B$6000,$A2250),0)</f>
        <v/>
      </c>
      <c r="I2250">
        <f>IF(COUNTIFS(Registros!$A$2:$A$6000,"CS",Registros!$B$2:$B$6000,$A2250)&gt;0,1,0)</f>
        <v/>
      </c>
      <c r="J2250">
        <f>IF($I2250=1,SUMIFS(Registros!$I$2:$I$6000,Registros!$A$2:$A$6000,"CS",Registros!$B$2:$B$6000,$A2250),0)</f>
        <v/>
      </c>
      <c r="K2250">
        <f>IF(COUNTIFS(Winback!$K$2:$K$300,$D2250)&gt;0,1,0)</f>
        <v/>
      </c>
      <c r="L2250">
        <f>IF(AND($K2250=1,LEFT($A2250,3)="WB-"),SUMIFS(Winback!$D$2:$D$300,Winback!$K$2:$K$300,$D2250),0)</f>
        <v/>
      </c>
      <c r="M2250">
        <f>IF(OR($E2250=1,$G2250=1,SUMIFS(Registros!$J$2:$J$6000,Registros!$B$2:$B$6000,$A2250)&gt;0),1,0)</f>
        <v/>
      </c>
      <c r="N2250">
        <f>IF($J2250&gt;0,1,IF(COUNTIFS(Registros!$A$2:$A$6000,"CS",Registros!$B$2:$B$6000,$A2250,Registros!$K$2:$K$6000,"&lt;&gt;")&gt;0,1,0))</f>
        <v/>
      </c>
      <c r="O2250">
        <f>IF(AND($K2250=1,$E2250=0,$G2250=0,$I2250=0),"WINBACK",IF(AND($M2250=1,$N2250&gt;0),"CONVERGENTE",IF($M2250=1,"SOLO MÓVIL",IF($N2250&gt;0,"SOLO FIJO / INTERNET","SIN SERVICIOS"))))</f>
        <v/>
      </c>
      <c r="P2250">
        <f>IF($O2250="WINBACK","Recuperar (winback)",IF($O2250="CONVERGENTE","Upgrade / más líneas",IF($O2250="SOLO MÓVIL","Ofrecer fijo + internet (FLBBTV)",IF($O2250="SOLO FIJO / INTERNET","Ofrecer línea móvil Nextphone","Oferta completa (móvil + fijo + internet)"))))</f>
        <v/>
      </c>
      <c r="Q2250">
        <f>$F2250+$H2250+$L2250</f>
        <v/>
      </c>
      <c r="R2250">
        <f>IFERROR(VLOOKUP($A2250,Registros!$B$2:$G$6000,6,0),IFERROR(VLOOKUP($D2250,Winback!$B$2:$C$300,2,0),""))</f>
        <v/>
      </c>
      <c r="S2250">
        <f>IF($E2250=1,"NP","")&amp;IF($G2250=1,"+MOV","")&amp;IF($I2250=1,"+CS","")&amp;IF($K2250=1,"+WB","")</f>
        <v/>
      </c>
      <c r="T2250">
        <f>$E2250+$G2250+$I2250+$K2250</f>
        <v/>
      </c>
    </row>
    <row r="2251">
      <c r="A2251" t="inlineStr">
        <is>
          <t>364060030000</t>
        </is>
      </c>
      <c r="B2251" t="inlineStr">
        <is>
          <t>36406003</t>
        </is>
      </c>
      <c r="C2251" t="inlineStr">
        <is>
          <t>WILLIAMS ALEXANDER LOPEZ MARCIAGA</t>
        </is>
      </c>
      <c r="D2251" t="inlineStr">
        <is>
          <t>WILLIAMSALEXANDERLOPEZMARCIAGA</t>
        </is>
      </c>
      <c r="E2251">
        <f>IF(COUNTIFS(Registros!$A$2:$A$6000,"NP",Registros!$B$2:$B$6000,$A2251)&gt;0,1,0)</f>
        <v/>
      </c>
      <c r="F2251">
        <f>IF($E2251=1,SUMIFS(Registros!$F$2:$F$6000,Registros!$A$2:$A$6000,"NP",Registros!$B$2:$B$6000,$A2251),0)</f>
        <v/>
      </c>
      <c r="G2251">
        <f>IF(COUNTIFS(Registros!$A$2:$A$6000,"MOV",Registros!$B$2:$B$6000,$A2251)&gt;0,1,0)</f>
        <v/>
      </c>
      <c r="H2251">
        <f>IF($G2251=1,SUMIFS(Registros!$F$2:$F$6000,Registros!$A$2:$A$6000,"MOV",Registros!$B$2:$B$6000,$A2251),0)</f>
        <v/>
      </c>
      <c r="I2251">
        <f>IF(COUNTIFS(Registros!$A$2:$A$6000,"CS",Registros!$B$2:$B$6000,$A2251)&gt;0,1,0)</f>
        <v/>
      </c>
      <c r="J2251">
        <f>IF($I2251=1,SUMIFS(Registros!$I$2:$I$6000,Registros!$A$2:$A$6000,"CS",Registros!$B$2:$B$6000,$A2251),0)</f>
        <v/>
      </c>
      <c r="K2251">
        <f>IF(COUNTIFS(Winback!$K$2:$K$300,$D2251)&gt;0,1,0)</f>
        <v/>
      </c>
      <c r="L2251">
        <f>IF(AND($K2251=1,LEFT($A2251,3)="WB-"),SUMIFS(Winback!$D$2:$D$300,Winback!$K$2:$K$300,$D2251),0)</f>
        <v/>
      </c>
      <c r="M2251">
        <f>IF(OR($E2251=1,$G2251=1,SUMIFS(Registros!$J$2:$J$6000,Registros!$B$2:$B$6000,$A2251)&gt;0),1,0)</f>
        <v/>
      </c>
      <c r="N2251">
        <f>IF($J2251&gt;0,1,IF(COUNTIFS(Registros!$A$2:$A$6000,"CS",Registros!$B$2:$B$6000,$A2251,Registros!$K$2:$K$6000,"&lt;&gt;")&gt;0,1,0))</f>
        <v/>
      </c>
      <c r="O2251">
        <f>IF(AND($K2251=1,$E2251=0,$G2251=0,$I2251=0),"WINBACK",IF(AND($M2251=1,$N2251&gt;0),"CONVERGENTE",IF($M2251=1,"SOLO MÓVIL",IF($N2251&gt;0,"SOLO FIJO / INTERNET","SIN SERVICIOS"))))</f>
        <v/>
      </c>
      <c r="P2251">
        <f>IF($O2251="WINBACK","Recuperar (winback)",IF($O2251="CONVERGENTE","Upgrade / más líneas",IF($O2251="SOLO MÓVIL","Ofrecer fijo + internet (FLBBTV)",IF($O2251="SOLO FIJO / INTERNET","Ofrecer línea móvil Nextphone","Oferta completa (móvil + fijo + internet)"))))</f>
        <v/>
      </c>
      <c r="Q2251">
        <f>$F2251+$H2251+$L2251</f>
        <v/>
      </c>
      <c r="R2251">
        <f>IFERROR(VLOOKUP($A2251,Registros!$B$2:$G$6000,6,0),IFERROR(VLOOKUP($D2251,Winback!$B$2:$C$300,2,0),""))</f>
        <v/>
      </c>
      <c r="S2251">
        <f>IF($E2251=1,"NP","")&amp;IF($G2251=1,"+MOV","")&amp;IF($I2251=1,"+CS","")&amp;IF($K2251=1,"+WB","")</f>
        <v/>
      </c>
      <c r="T2251">
        <f>$E2251+$G2251+$I2251+$K2251</f>
        <v/>
      </c>
    </row>
    <row r="2252">
      <c r="A2252" t="inlineStr">
        <is>
          <t>359265850000</t>
        </is>
      </c>
      <c r="B2252" t="inlineStr">
        <is>
          <t>35926585</t>
        </is>
      </c>
      <c r="C2252" t="inlineStr">
        <is>
          <t>WILLIAMS LOPEZ</t>
        </is>
      </c>
      <c r="D2252" t="inlineStr">
        <is>
          <t>WILLIAMSLOPEZ</t>
        </is>
      </c>
      <c r="E2252">
        <f>IF(COUNTIFS(Registros!$A$2:$A$6000,"NP",Registros!$B$2:$B$6000,$A2252)&gt;0,1,0)</f>
        <v/>
      </c>
      <c r="F2252">
        <f>IF($E2252=1,SUMIFS(Registros!$F$2:$F$6000,Registros!$A$2:$A$6000,"NP",Registros!$B$2:$B$6000,$A2252),0)</f>
        <v/>
      </c>
      <c r="G2252">
        <f>IF(COUNTIFS(Registros!$A$2:$A$6000,"MOV",Registros!$B$2:$B$6000,$A2252)&gt;0,1,0)</f>
        <v/>
      </c>
      <c r="H2252">
        <f>IF($G2252=1,SUMIFS(Registros!$F$2:$F$6000,Registros!$A$2:$A$6000,"MOV",Registros!$B$2:$B$6000,$A2252),0)</f>
        <v/>
      </c>
      <c r="I2252">
        <f>IF(COUNTIFS(Registros!$A$2:$A$6000,"CS",Registros!$B$2:$B$6000,$A2252)&gt;0,1,0)</f>
        <v/>
      </c>
      <c r="J2252">
        <f>IF($I2252=1,SUMIFS(Registros!$I$2:$I$6000,Registros!$A$2:$A$6000,"CS",Registros!$B$2:$B$6000,$A2252),0)</f>
        <v/>
      </c>
      <c r="K2252">
        <f>IF(COUNTIFS(Winback!$K$2:$K$300,$D2252)&gt;0,1,0)</f>
        <v/>
      </c>
      <c r="L2252">
        <f>IF(AND($K2252=1,LEFT($A2252,3)="WB-"),SUMIFS(Winback!$D$2:$D$300,Winback!$K$2:$K$300,$D2252),0)</f>
        <v/>
      </c>
      <c r="M2252">
        <f>IF(OR($E2252=1,$G2252=1,SUMIFS(Registros!$J$2:$J$6000,Registros!$B$2:$B$6000,$A2252)&gt;0),1,0)</f>
        <v/>
      </c>
      <c r="N2252">
        <f>IF($J2252&gt;0,1,IF(COUNTIFS(Registros!$A$2:$A$6000,"CS",Registros!$B$2:$B$6000,$A2252,Registros!$K$2:$K$6000,"&lt;&gt;")&gt;0,1,0))</f>
        <v/>
      </c>
      <c r="O2252">
        <f>IF(AND($K2252=1,$E2252=0,$G2252=0,$I2252=0),"WINBACK",IF(AND($M2252=1,$N2252&gt;0),"CONVERGENTE",IF($M2252=1,"SOLO MÓVIL",IF($N2252&gt;0,"SOLO FIJO / INTERNET","SIN SERVICIOS"))))</f>
        <v/>
      </c>
      <c r="P2252">
        <f>IF($O2252="WINBACK","Recuperar (winback)",IF($O2252="CONVERGENTE","Upgrade / más líneas",IF($O2252="SOLO MÓVIL","Ofrecer fijo + internet (FLBBTV)",IF($O2252="SOLO FIJO / INTERNET","Ofrecer línea móvil Nextphone","Oferta completa (móvil + fijo + internet)"))))</f>
        <v/>
      </c>
      <c r="Q2252">
        <f>$F2252+$H2252+$L2252</f>
        <v/>
      </c>
      <c r="R2252">
        <f>IFERROR(VLOOKUP($A2252,Registros!$B$2:$G$6000,6,0),IFERROR(VLOOKUP($D2252,Winback!$B$2:$C$300,2,0),""))</f>
        <v/>
      </c>
      <c r="S2252">
        <f>IF($E2252=1,"NP","")&amp;IF($G2252=1,"+MOV","")&amp;IF($I2252=1,"+CS","")&amp;IF($K2252=1,"+WB","")</f>
        <v/>
      </c>
      <c r="T2252">
        <f>$E2252+$G2252+$I2252+$K2252</f>
        <v/>
      </c>
    </row>
    <row r="2253">
      <c r="A2253" t="inlineStr">
        <is>
          <t>353004740000</t>
        </is>
      </c>
      <c r="B2253" t="inlineStr">
        <is>
          <t>35300474</t>
        </is>
      </c>
      <c r="C2253" t="inlineStr">
        <is>
          <t>LETICIA ABREGO</t>
        </is>
      </c>
      <c r="D2253" t="inlineStr">
        <is>
          <t>LETICIAABREGO</t>
        </is>
      </c>
      <c r="E2253">
        <f>IF(COUNTIFS(Registros!$A$2:$A$6000,"NP",Registros!$B$2:$B$6000,$A2253)&gt;0,1,0)</f>
        <v/>
      </c>
      <c r="F2253">
        <f>IF($E2253=1,SUMIFS(Registros!$F$2:$F$6000,Registros!$A$2:$A$6000,"NP",Registros!$B$2:$B$6000,$A2253),0)</f>
        <v/>
      </c>
      <c r="G2253">
        <f>IF(COUNTIFS(Registros!$A$2:$A$6000,"MOV",Registros!$B$2:$B$6000,$A2253)&gt;0,1,0)</f>
        <v/>
      </c>
      <c r="H2253">
        <f>IF($G2253=1,SUMIFS(Registros!$F$2:$F$6000,Registros!$A$2:$A$6000,"MOV",Registros!$B$2:$B$6000,$A2253),0)</f>
        <v/>
      </c>
      <c r="I2253">
        <f>IF(COUNTIFS(Registros!$A$2:$A$6000,"CS",Registros!$B$2:$B$6000,$A2253)&gt;0,1,0)</f>
        <v/>
      </c>
      <c r="J2253">
        <f>IF($I2253=1,SUMIFS(Registros!$I$2:$I$6000,Registros!$A$2:$A$6000,"CS",Registros!$B$2:$B$6000,$A2253),0)</f>
        <v/>
      </c>
      <c r="K2253">
        <f>IF(COUNTIFS(Winback!$K$2:$K$300,$D2253)&gt;0,1,0)</f>
        <v/>
      </c>
      <c r="L2253">
        <f>IF(AND($K2253=1,LEFT($A2253,3)="WB-"),SUMIFS(Winback!$D$2:$D$300,Winback!$K$2:$K$300,$D2253),0)</f>
        <v/>
      </c>
      <c r="M2253">
        <f>IF(OR($E2253=1,$G2253=1,SUMIFS(Registros!$J$2:$J$6000,Registros!$B$2:$B$6000,$A2253)&gt;0),1,0)</f>
        <v/>
      </c>
      <c r="N2253">
        <f>IF($J2253&gt;0,1,IF(COUNTIFS(Registros!$A$2:$A$6000,"CS",Registros!$B$2:$B$6000,$A2253,Registros!$K$2:$K$6000,"&lt;&gt;")&gt;0,1,0))</f>
        <v/>
      </c>
      <c r="O2253">
        <f>IF(AND($K2253=1,$E2253=0,$G2253=0,$I2253=0),"WINBACK",IF(AND($M2253=1,$N2253&gt;0),"CONVERGENTE",IF($M2253=1,"SOLO MÓVIL",IF($N2253&gt;0,"SOLO FIJO / INTERNET","SIN SERVICIOS"))))</f>
        <v/>
      </c>
      <c r="P2253">
        <f>IF($O2253="WINBACK","Recuperar (winback)",IF($O2253="CONVERGENTE","Upgrade / más líneas",IF($O2253="SOLO MÓVIL","Ofrecer fijo + internet (FLBBTV)",IF($O2253="SOLO FIJO / INTERNET","Ofrecer línea móvil Nextphone","Oferta completa (móvil + fijo + internet)"))))</f>
        <v/>
      </c>
      <c r="Q2253">
        <f>$F2253+$H2253+$L2253</f>
        <v/>
      </c>
      <c r="R2253">
        <f>IFERROR(VLOOKUP($A2253,Registros!$B$2:$G$6000,6,0),IFERROR(VLOOKUP($D2253,Winback!$B$2:$C$300,2,0),""))</f>
        <v/>
      </c>
      <c r="S2253">
        <f>IF($E2253=1,"NP","")&amp;IF($G2253=1,"+MOV","")&amp;IF($I2253=1,"+CS","")&amp;IF($K2253=1,"+WB","")</f>
        <v/>
      </c>
      <c r="T2253">
        <f>$E2253+$G2253+$I2253+$K2253</f>
        <v/>
      </c>
    </row>
    <row r="2254">
      <c r="A2254" t="inlineStr">
        <is>
          <t>353128040000</t>
        </is>
      </c>
      <c r="B2254" t="inlineStr">
        <is>
          <t>35312804</t>
        </is>
      </c>
      <c r="C2254" t="inlineStr">
        <is>
          <t>CINDY CORDOBA</t>
        </is>
      </c>
      <c r="D2254" t="inlineStr">
        <is>
          <t>CINDYCORDOBA</t>
        </is>
      </c>
      <c r="E2254">
        <f>IF(COUNTIFS(Registros!$A$2:$A$6000,"NP",Registros!$B$2:$B$6000,$A2254)&gt;0,1,0)</f>
        <v/>
      </c>
      <c r="F2254">
        <f>IF($E2254=1,SUMIFS(Registros!$F$2:$F$6000,Registros!$A$2:$A$6000,"NP",Registros!$B$2:$B$6000,$A2254),0)</f>
        <v/>
      </c>
      <c r="G2254">
        <f>IF(COUNTIFS(Registros!$A$2:$A$6000,"MOV",Registros!$B$2:$B$6000,$A2254)&gt;0,1,0)</f>
        <v/>
      </c>
      <c r="H2254">
        <f>IF($G2254=1,SUMIFS(Registros!$F$2:$F$6000,Registros!$A$2:$A$6000,"MOV",Registros!$B$2:$B$6000,$A2254),0)</f>
        <v/>
      </c>
      <c r="I2254">
        <f>IF(COUNTIFS(Registros!$A$2:$A$6000,"CS",Registros!$B$2:$B$6000,$A2254)&gt;0,1,0)</f>
        <v/>
      </c>
      <c r="J2254">
        <f>IF($I2254=1,SUMIFS(Registros!$I$2:$I$6000,Registros!$A$2:$A$6000,"CS",Registros!$B$2:$B$6000,$A2254),0)</f>
        <v/>
      </c>
      <c r="K2254">
        <f>IF(COUNTIFS(Winback!$K$2:$K$300,$D2254)&gt;0,1,0)</f>
        <v/>
      </c>
      <c r="L2254">
        <f>IF(AND($K2254=1,LEFT($A2254,3)="WB-"),SUMIFS(Winback!$D$2:$D$300,Winback!$K$2:$K$300,$D2254),0)</f>
        <v/>
      </c>
      <c r="M2254">
        <f>IF(OR($E2254=1,$G2254=1,SUMIFS(Registros!$J$2:$J$6000,Registros!$B$2:$B$6000,$A2254)&gt;0),1,0)</f>
        <v/>
      </c>
      <c r="N2254">
        <f>IF($J2254&gt;0,1,IF(COUNTIFS(Registros!$A$2:$A$6000,"CS",Registros!$B$2:$B$6000,$A2254,Registros!$K$2:$K$6000,"&lt;&gt;")&gt;0,1,0))</f>
        <v/>
      </c>
      <c r="O2254">
        <f>IF(AND($K2254=1,$E2254=0,$G2254=0,$I2254=0),"WINBACK",IF(AND($M2254=1,$N2254&gt;0),"CONVERGENTE",IF($M2254=1,"SOLO MÓVIL",IF($N2254&gt;0,"SOLO FIJO / INTERNET","SIN SERVICIOS"))))</f>
        <v/>
      </c>
      <c r="P2254">
        <f>IF($O2254="WINBACK","Recuperar (winback)",IF($O2254="CONVERGENTE","Upgrade / más líneas",IF($O2254="SOLO MÓVIL","Ofrecer fijo + internet (FLBBTV)",IF($O2254="SOLO FIJO / INTERNET","Ofrecer línea móvil Nextphone","Oferta completa (móvil + fijo + internet)"))))</f>
        <v/>
      </c>
      <c r="Q2254">
        <f>$F2254+$H2254+$L2254</f>
        <v/>
      </c>
      <c r="R2254">
        <f>IFERROR(VLOOKUP($A2254,Registros!$B$2:$G$6000,6,0),IFERROR(VLOOKUP($D2254,Winback!$B$2:$C$300,2,0),""))</f>
        <v/>
      </c>
      <c r="S2254">
        <f>IF($E2254=1,"NP","")&amp;IF($G2254=1,"+MOV","")&amp;IF($I2254=1,"+CS","")&amp;IF($K2254=1,"+WB","")</f>
        <v/>
      </c>
      <c r="T2254">
        <f>$E2254+$G2254+$I2254+$K2254</f>
        <v/>
      </c>
    </row>
    <row r="2255">
      <c r="A2255" t="inlineStr">
        <is>
          <t>312234240000</t>
        </is>
      </c>
      <c r="B2255" t="inlineStr">
        <is>
          <t>31223424</t>
        </is>
      </c>
      <c r="C2255" t="inlineStr">
        <is>
          <t>SHEKINAH RESTAURANTE</t>
        </is>
      </c>
      <c r="D2255" t="inlineStr">
        <is>
          <t>SHEKINAHRESTAURANTE</t>
        </is>
      </c>
      <c r="E2255">
        <f>IF(COUNTIFS(Registros!$A$2:$A$6000,"NP",Registros!$B$2:$B$6000,$A2255)&gt;0,1,0)</f>
        <v/>
      </c>
      <c r="F2255">
        <f>IF($E2255=1,SUMIFS(Registros!$F$2:$F$6000,Registros!$A$2:$A$6000,"NP",Registros!$B$2:$B$6000,$A2255),0)</f>
        <v/>
      </c>
      <c r="G2255">
        <f>IF(COUNTIFS(Registros!$A$2:$A$6000,"MOV",Registros!$B$2:$B$6000,$A2255)&gt;0,1,0)</f>
        <v/>
      </c>
      <c r="H2255">
        <f>IF($G2255=1,SUMIFS(Registros!$F$2:$F$6000,Registros!$A$2:$A$6000,"MOV",Registros!$B$2:$B$6000,$A2255),0)</f>
        <v/>
      </c>
      <c r="I2255">
        <f>IF(COUNTIFS(Registros!$A$2:$A$6000,"CS",Registros!$B$2:$B$6000,$A2255)&gt;0,1,0)</f>
        <v/>
      </c>
      <c r="J2255">
        <f>IF($I2255=1,SUMIFS(Registros!$I$2:$I$6000,Registros!$A$2:$A$6000,"CS",Registros!$B$2:$B$6000,$A2255),0)</f>
        <v/>
      </c>
      <c r="K2255">
        <f>IF(COUNTIFS(Winback!$K$2:$K$300,$D2255)&gt;0,1,0)</f>
        <v/>
      </c>
      <c r="L2255">
        <f>IF(AND($K2255=1,LEFT($A2255,3)="WB-"),SUMIFS(Winback!$D$2:$D$300,Winback!$K$2:$K$300,$D2255),0)</f>
        <v/>
      </c>
      <c r="M2255">
        <f>IF(OR($E2255=1,$G2255=1,SUMIFS(Registros!$J$2:$J$6000,Registros!$B$2:$B$6000,$A2255)&gt;0),1,0)</f>
        <v/>
      </c>
      <c r="N2255">
        <f>IF($J2255&gt;0,1,IF(COUNTIFS(Registros!$A$2:$A$6000,"CS",Registros!$B$2:$B$6000,$A2255,Registros!$K$2:$K$6000,"&lt;&gt;")&gt;0,1,0))</f>
        <v/>
      </c>
      <c r="O2255">
        <f>IF(AND($K2255=1,$E2255=0,$G2255=0,$I2255=0),"WINBACK",IF(AND($M2255=1,$N2255&gt;0),"CONVERGENTE",IF($M2255=1,"SOLO MÓVIL",IF($N2255&gt;0,"SOLO FIJO / INTERNET","SIN SERVICIOS"))))</f>
        <v/>
      </c>
      <c r="P2255">
        <f>IF($O2255="WINBACK","Recuperar (winback)",IF($O2255="CONVERGENTE","Upgrade / más líneas",IF($O2255="SOLO MÓVIL","Ofrecer fijo + internet (FLBBTV)",IF($O2255="SOLO FIJO / INTERNET","Ofrecer línea móvil Nextphone","Oferta completa (móvil + fijo + internet)"))))</f>
        <v/>
      </c>
      <c r="Q2255">
        <f>$F2255+$H2255+$L2255</f>
        <v/>
      </c>
      <c r="R2255">
        <f>IFERROR(VLOOKUP($A2255,Registros!$B$2:$G$6000,6,0),IFERROR(VLOOKUP($D2255,Winback!$B$2:$C$300,2,0),""))</f>
        <v/>
      </c>
      <c r="S2255">
        <f>IF($E2255=1,"NP","")&amp;IF($G2255=1,"+MOV","")&amp;IF($I2255=1,"+CS","")&amp;IF($K2255=1,"+WB","")</f>
        <v/>
      </c>
      <c r="T2255">
        <f>$E2255+$G2255+$I2255+$K2255</f>
        <v/>
      </c>
    </row>
    <row r="2256">
      <c r="A2256" t="inlineStr">
        <is>
          <t>353131420000</t>
        </is>
      </c>
      <c r="B2256" t="inlineStr">
        <is>
          <t>35313142</t>
        </is>
      </c>
      <c r="C2256" t="inlineStr">
        <is>
          <t>JORGE CABALLERO</t>
        </is>
      </c>
      <c r="D2256" t="inlineStr">
        <is>
          <t>JORGECABALLERO</t>
        </is>
      </c>
      <c r="E2256">
        <f>IF(COUNTIFS(Registros!$A$2:$A$6000,"NP",Registros!$B$2:$B$6000,$A2256)&gt;0,1,0)</f>
        <v/>
      </c>
      <c r="F2256">
        <f>IF($E2256=1,SUMIFS(Registros!$F$2:$F$6000,Registros!$A$2:$A$6000,"NP",Registros!$B$2:$B$6000,$A2256),0)</f>
        <v/>
      </c>
      <c r="G2256">
        <f>IF(COUNTIFS(Registros!$A$2:$A$6000,"MOV",Registros!$B$2:$B$6000,$A2256)&gt;0,1,0)</f>
        <v/>
      </c>
      <c r="H2256">
        <f>IF($G2256=1,SUMIFS(Registros!$F$2:$F$6000,Registros!$A$2:$A$6000,"MOV",Registros!$B$2:$B$6000,$A2256),0)</f>
        <v/>
      </c>
      <c r="I2256">
        <f>IF(COUNTIFS(Registros!$A$2:$A$6000,"CS",Registros!$B$2:$B$6000,$A2256)&gt;0,1,0)</f>
        <v/>
      </c>
      <c r="J2256">
        <f>IF($I2256=1,SUMIFS(Registros!$I$2:$I$6000,Registros!$A$2:$A$6000,"CS",Registros!$B$2:$B$6000,$A2256),0)</f>
        <v/>
      </c>
      <c r="K2256">
        <f>IF(COUNTIFS(Winback!$K$2:$K$300,$D2256)&gt;0,1,0)</f>
        <v/>
      </c>
      <c r="L2256">
        <f>IF(AND($K2256=1,LEFT($A2256,3)="WB-"),SUMIFS(Winback!$D$2:$D$300,Winback!$K$2:$K$300,$D2256),0)</f>
        <v/>
      </c>
      <c r="M2256">
        <f>IF(OR($E2256=1,$G2256=1,SUMIFS(Registros!$J$2:$J$6000,Registros!$B$2:$B$6000,$A2256)&gt;0),1,0)</f>
        <v/>
      </c>
      <c r="N2256">
        <f>IF($J2256&gt;0,1,IF(COUNTIFS(Registros!$A$2:$A$6000,"CS",Registros!$B$2:$B$6000,$A2256,Registros!$K$2:$K$6000,"&lt;&gt;")&gt;0,1,0))</f>
        <v/>
      </c>
      <c r="O2256">
        <f>IF(AND($K2256=1,$E2256=0,$G2256=0,$I2256=0),"WINBACK",IF(AND($M2256=1,$N2256&gt;0),"CONVERGENTE",IF($M2256=1,"SOLO MÓVIL",IF($N2256&gt;0,"SOLO FIJO / INTERNET","SIN SERVICIOS"))))</f>
        <v/>
      </c>
      <c r="P2256">
        <f>IF($O2256="WINBACK","Recuperar (winback)",IF($O2256="CONVERGENTE","Upgrade / más líneas",IF($O2256="SOLO MÓVIL","Ofrecer fijo + internet (FLBBTV)",IF($O2256="SOLO FIJO / INTERNET","Ofrecer línea móvil Nextphone","Oferta completa (móvil + fijo + internet)"))))</f>
        <v/>
      </c>
      <c r="Q2256">
        <f>$F2256+$H2256+$L2256</f>
        <v/>
      </c>
      <c r="R2256">
        <f>IFERROR(VLOOKUP($A2256,Registros!$B$2:$G$6000,6,0),IFERROR(VLOOKUP($D2256,Winback!$B$2:$C$300,2,0),""))</f>
        <v/>
      </c>
      <c r="S2256">
        <f>IF($E2256=1,"NP","")&amp;IF($G2256=1,"+MOV","")&amp;IF($I2256=1,"+CS","")&amp;IF($K2256=1,"+WB","")</f>
        <v/>
      </c>
      <c r="T2256">
        <f>$E2256+$G2256+$I2256+$K2256</f>
        <v/>
      </c>
    </row>
    <row r="2257">
      <c r="A2257" t="inlineStr">
        <is>
          <t>364031750000</t>
        </is>
      </c>
      <c r="B2257" t="inlineStr">
        <is>
          <t>36403175</t>
        </is>
      </c>
      <c r="C2257" t="inlineStr">
        <is>
          <t>CARLOS EDUARDO COLINDRES SÁNCHEZ</t>
        </is>
      </c>
      <c r="D2257" t="inlineStr">
        <is>
          <t>CARLOSEDUARDOCOLINDRESSANCHEZ</t>
        </is>
      </c>
      <c r="E2257">
        <f>IF(COUNTIFS(Registros!$A$2:$A$6000,"NP",Registros!$B$2:$B$6000,$A2257)&gt;0,1,0)</f>
        <v/>
      </c>
      <c r="F2257">
        <f>IF($E2257=1,SUMIFS(Registros!$F$2:$F$6000,Registros!$A$2:$A$6000,"NP",Registros!$B$2:$B$6000,$A2257),0)</f>
        <v/>
      </c>
      <c r="G2257">
        <f>IF(COUNTIFS(Registros!$A$2:$A$6000,"MOV",Registros!$B$2:$B$6000,$A2257)&gt;0,1,0)</f>
        <v/>
      </c>
      <c r="H2257">
        <f>IF($G2257=1,SUMIFS(Registros!$F$2:$F$6000,Registros!$A$2:$A$6000,"MOV",Registros!$B$2:$B$6000,$A2257),0)</f>
        <v/>
      </c>
      <c r="I2257">
        <f>IF(COUNTIFS(Registros!$A$2:$A$6000,"CS",Registros!$B$2:$B$6000,$A2257)&gt;0,1,0)</f>
        <v/>
      </c>
      <c r="J2257">
        <f>IF($I2257=1,SUMIFS(Registros!$I$2:$I$6000,Registros!$A$2:$A$6000,"CS",Registros!$B$2:$B$6000,$A2257),0)</f>
        <v/>
      </c>
      <c r="K2257">
        <f>IF(COUNTIFS(Winback!$K$2:$K$300,$D2257)&gt;0,1,0)</f>
        <v/>
      </c>
      <c r="L2257">
        <f>IF(AND($K2257=1,LEFT($A2257,3)="WB-"),SUMIFS(Winback!$D$2:$D$300,Winback!$K$2:$K$300,$D2257),0)</f>
        <v/>
      </c>
      <c r="M2257">
        <f>IF(OR($E2257=1,$G2257=1,SUMIFS(Registros!$J$2:$J$6000,Registros!$B$2:$B$6000,$A2257)&gt;0),1,0)</f>
        <v/>
      </c>
      <c r="N2257">
        <f>IF($J2257&gt;0,1,IF(COUNTIFS(Registros!$A$2:$A$6000,"CS",Registros!$B$2:$B$6000,$A2257,Registros!$K$2:$K$6000,"&lt;&gt;")&gt;0,1,0))</f>
        <v/>
      </c>
      <c r="O2257">
        <f>IF(AND($K2257=1,$E2257=0,$G2257=0,$I2257=0),"WINBACK",IF(AND($M2257=1,$N2257&gt;0),"CONVERGENTE",IF($M2257=1,"SOLO MÓVIL",IF($N2257&gt;0,"SOLO FIJO / INTERNET","SIN SERVICIOS"))))</f>
        <v/>
      </c>
      <c r="P2257">
        <f>IF($O2257="WINBACK","Recuperar (winback)",IF($O2257="CONVERGENTE","Upgrade / más líneas",IF($O2257="SOLO MÓVIL","Ofrecer fijo + internet (FLBBTV)",IF($O2257="SOLO FIJO / INTERNET","Ofrecer línea móvil Nextphone","Oferta completa (móvil + fijo + internet)"))))</f>
        <v/>
      </c>
      <c r="Q2257">
        <f>$F2257+$H2257+$L2257</f>
        <v/>
      </c>
      <c r="R2257">
        <f>IFERROR(VLOOKUP($A2257,Registros!$B$2:$G$6000,6,0),IFERROR(VLOOKUP($D2257,Winback!$B$2:$C$300,2,0),""))</f>
        <v/>
      </c>
      <c r="S2257">
        <f>IF($E2257=1,"NP","")&amp;IF($G2257=1,"+MOV","")&amp;IF($I2257=1,"+CS","")&amp;IF($K2257=1,"+WB","")</f>
        <v/>
      </c>
      <c r="T2257">
        <f>$E2257+$G2257+$I2257+$K2257</f>
        <v/>
      </c>
    </row>
    <row r="2258">
      <c r="A2258" t="inlineStr">
        <is>
          <t>362024030000</t>
        </is>
      </c>
      <c r="B2258" t="inlineStr">
        <is>
          <t>36202403</t>
        </is>
      </c>
      <c r="C2258" t="inlineStr">
        <is>
          <t>JORGE CASTILLO</t>
        </is>
      </c>
      <c r="D2258" t="inlineStr">
        <is>
          <t>JORGECASTILLO</t>
        </is>
      </c>
      <c r="E2258">
        <f>IF(COUNTIFS(Registros!$A$2:$A$6000,"NP",Registros!$B$2:$B$6000,$A2258)&gt;0,1,0)</f>
        <v/>
      </c>
      <c r="F2258">
        <f>IF($E2258=1,SUMIFS(Registros!$F$2:$F$6000,Registros!$A$2:$A$6000,"NP",Registros!$B$2:$B$6000,$A2258),0)</f>
        <v/>
      </c>
      <c r="G2258">
        <f>IF(COUNTIFS(Registros!$A$2:$A$6000,"MOV",Registros!$B$2:$B$6000,$A2258)&gt;0,1,0)</f>
        <v/>
      </c>
      <c r="H2258">
        <f>IF($G2258=1,SUMIFS(Registros!$F$2:$F$6000,Registros!$A$2:$A$6000,"MOV",Registros!$B$2:$B$6000,$A2258),0)</f>
        <v/>
      </c>
      <c r="I2258">
        <f>IF(COUNTIFS(Registros!$A$2:$A$6000,"CS",Registros!$B$2:$B$6000,$A2258)&gt;0,1,0)</f>
        <v/>
      </c>
      <c r="J2258">
        <f>IF($I2258=1,SUMIFS(Registros!$I$2:$I$6000,Registros!$A$2:$A$6000,"CS",Registros!$B$2:$B$6000,$A2258),0)</f>
        <v/>
      </c>
      <c r="K2258">
        <f>IF(COUNTIFS(Winback!$K$2:$K$300,$D2258)&gt;0,1,0)</f>
        <v/>
      </c>
      <c r="L2258">
        <f>IF(AND($K2258=1,LEFT($A2258,3)="WB-"),SUMIFS(Winback!$D$2:$D$300,Winback!$K$2:$K$300,$D2258),0)</f>
        <v/>
      </c>
      <c r="M2258">
        <f>IF(OR($E2258=1,$G2258=1,SUMIFS(Registros!$J$2:$J$6000,Registros!$B$2:$B$6000,$A2258)&gt;0),1,0)</f>
        <v/>
      </c>
      <c r="N2258">
        <f>IF($J2258&gt;0,1,IF(COUNTIFS(Registros!$A$2:$A$6000,"CS",Registros!$B$2:$B$6000,$A2258,Registros!$K$2:$K$6000,"&lt;&gt;")&gt;0,1,0))</f>
        <v/>
      </c>
      <c r="O2258">
        <f>IF(AND($K2258=1,$E2258=0,$G2258=0,$I2258=0),"WINBACK",IF(AND($M2258=1,$N2258&gt;0),"CONVERGENTE",IF($M2258=1,"SOLO MÓVIL",IF($N2258&gt;0,"SOLO FIJO / INTERNET","SIN SERVICIOS"))))</f>
        <v/>
      </c>
      <c r="P2258">
        <f>IF($O2258="WINBACK","Recuperar (winback)",IF($O2258="CONVERGENTE","Upgrade / más líneas",IF($O2258="SOLO MÓVIL","Ofrecer fijo + internet (FLBBTV)",IF($O2258="SOLO FIJO / INTERNET","Ofrecer línea móvil Nextphone","Oferta completa (móvil + fijo + internet)"))))</f>
        <v/>
      </c>
      <c r="Q2258">
        <f>$F2258+$H2258+$L2258</f>
        <v/>
      </c>
      <c r="R2258">
        <f>IFERROR(VLOOKUP($A2258,Registros!$B$2:$G$6000,6,0),IFERROR(VLOOKUP($D2258,Winback!$B$2:$C$300,2,0),""))</f>
        <v/>
      </c>
      <c r="S2258">
        <f>IF($E2258=1,"NP","")&amp;IF($G2258=1,"+MOV","")&amp;IF($I2258=1,"+CS","")&amp;IF($K2258=1,"+WB","")</f>
        <v/>
      </c>
      <c r="T2258">
        <f>$E2258+$G2258+$I2258+$K2258</f>
        <v/>
      </c>
    </row>
    <row r="2259">
      <c r="A2259" t="inlineStr">
        <is>
          <t>363019420000</t>
        </is>
      </c>
      <c r="B2259" t="inlineStr">
        <is>
          <t>36301942</t>
        </is>
      </c>
      <c r="C2259" t="inlineStr">
        <is>
          <t>ROSA ESPINOSA</t>
        </is>
      </c>
      <c r="D2259" t="inlineStr">
        <is>
          <t>ROSAESPINOSA</t>
        </is>
      </c>
      <c r="E2259">
        <f>IF(COUNTIFS(Registros!$A$2:$A$6000,"NP",Registros!$B$2:$B$6000,$A2259)&gt;0,1,0)</f>
        <v/>
      </c>
      <c r="F2259">
        <f>IF($E2259=1,SUMIFS(Registros!$F$2:$F$6000,Registros!$A$2:$A$6000,"NP",Registros!$B$2:$B$6000,$A2259),0)</f>
        <v/>
      </c>
      <c r="G2259">
        <f>IF(COUNTIFS(Registros!$A$2:$A$6000,"MOV",Registros!$B$2:$B$6000,$A2259)&gt;0,1,0)</f>
        <v/>
      </c>
      <c r="H2259">
        <f>IF($G2259=1,SUMIFS(Registros!$F$2:$F$6000,Registros!$A$2:$A$6000,"MOV",Registros!$B$2:$B$6000,$A2259),0)</f>
        <v/>
      </c>
      <c r="I2259">
        <f>IF(COUNTIFS(Registros!$A$2:$A$6000,"CS",Registros!$B$2:$B$6000,$A2259)&gt;0,1,0)</f>
        <v/>
      </c>
      <c r="J2259">
        <f>IF($I2259=1,SUMIFS(Registros!$I$2:$I$6000,Registros!$A$2:$A$6000,"CS",Registros!$B$2:$B$6000,$A2259),0)</f>
        <v/>
      </c>
      <c r="K2259">
        <f>IF(COUNTIFS(Winback!$K$2:$K$300,$D2259)&gt;0,1,0)</f>
        <v/>
      </c>
      <c r="L2259">
        <f>IF(AND($K2259=1,LEFT($A2259,3)="WB-"),SUMIFS(Winback!$D$2:$D$300,Winback!$K$2:$K$300,$D2259),0)</f>
        <v/>
      </c>
      <c r="M2259">
        <f>IF(OR($E2259=1,$G2259=1,SUMIFS(Registros!$J$2:$J$6000,Registros!$B$2:$B$6000,$A2259)&gt;0),1,0)</f>
        <v/>
      </c>
      <c r="N2259">
        <f>IF($J2259&gt;0,1,IF(COUNTIFS(Registros!$A$2:$A$6000,"CS",Registros!$B$2:$B$6000,$A2259,Registros!$K$2:$K$6000,"&lt;&gt;")&gt;0,1,0))</f>
        <v/>
      </c>
      <c r="O2259">
        <f>IF(AND($K2259=1,$E2259=0,$G2259=0,$I2259=0),"WINBACK",IF(AND($M2259=1,$N2259&gt;0),"CONVERGENTE",IF($M2259=1,"SOLO MÓVIL",IF($N2259&gt;0,"SOLO FIJO / INTERNET","SIN SERVICIOS"))))</f>
        <v/>
      </c>
      <c r="P2259">
        <f>IF($O2259="WINBACK","Recuperar (winback)",IF($O2259="CONVERGENTE","Upgrade / más líneas",IF($O2259="SOLO MÓVIL","Ofrecer fijo + internet (FLBBTV)",IF($O2259="SOLO FIJO / INTERNET","Ofrecer línea móvil Nextphone","Oferta completa (móvil + fijo + internet)"))))</f>
        <v/>
      </c>
      <c r="Q2259">
        <f>$F2259+$H2259+$L2259</f>
        <v/>
      </c>
      <c r="R2259">
        <f>IFERROR(VLOOKUP($A2259,Registros!$B$2:$G$6000,6,0),IFERROR(VLOOKUP($D2259,Winback!$B$2:$C$300,2,0),""))</f>
        <v/>
      </c>
      <c r="S2259">
        <f>IF($E2259=1,"NP","")&amp;IF($G2259=1,"+MOV","")&amp;IF($I2259=1,"+CS","")&amp;IF($K2259=1,"+WB","")</f>
        <v/>
      </c>
      <c r="T2259">
        <f>$E2259+$G2259+$I2259+$K2259</f>
        <v/>
      </c>
    </row>
    <row r="2260">
      <c r="A2260" t="inlineStr">
        <is>
          <t>353046670000</t>
        </is>
      </c>
      <c r="B2260" t="inlineStr">
        <is>
          <t>35304667</t>
        </is>
      </c>
      <c r="C2260" t="inlineStr">
        <is>
          <t>FRANCISCO CORELLA</t>
        </is>
      </c>
      <c r="D2260" t="inlineStr">
        <is>
          <t>FRANCISCOCORELLA</t>
        </is>
      </c>
      <c r="E2260">
        <f>IF(COUNTIFS(Registros!$A$2:$A$6000,"NP",Registros!$B$2:$B$6000,$A2260)&gt;0,1,0)</f>
        <v/>
      </c>
      <c r="F2260">
        <f>IF($E2260=1,SUMIFS(Registros!$F$2:$F$6000,Registros!$A$2:$A$6000,"NP",Registros!$B$2:$B$6000,$A2260),0)</f>
        <v/>
      </c>
      <c r="G2260">
        <f>IF(COUNTIFS(Registros!$A$2:$A$6000,"MOV",Registros!$B$2:$B$6000,$A2260)&gt;0,1,0)</f>
        <v/>
      </c>
      <c r="H2260">
        <f>IF($G2260=1,SUMIFS(Registros!$F$2:$F$6000,Registros!$A$2:$A$6000,"MOV",Registros!$B$2:$B$6000,$A2260),0)</f>
        <v/>
      </c>
      <c r="I2260">
        <f>IF(COUNTIFS(Registros!$A$2:$A$6000,"CS",Registros!$B$2:$B$6000,$A2260)&gt;0,1,0)</f>
        <v/>
      </c>
      <c r="J2260">
        <f>IF($I2260=1,SUMIFS(Registros!$I$2:$I$6000,Registros!$A$2:$A$6000,"CS",Registros!$B$2:$B$6000,$A2260),0)</f>
        <v/>
      </c>
      <c r="K2260">
        <f>IF(COUNTIFS(Winback!$K$2:$K$300,$D2260)&gt;0,1,0)</f>
        <v/>
      </c>
      <c r="L2260">
        <f>IF(AND($K2260=1,LEFT($A2260,3)="WB-"),SUMIFS(Winback!$D$2:$D$300,Winback!$K$2:$K$300,$D2260),0)</f>
        <v/>
      </c>
      <c r="M2260">
        <f>IF(OR($E2260=1,$G2260=1,SUMIFS(Registros!$J$2:$J$6000,Registros!$B$2:$B$6000,$A2260)&gt;0),1,0)</f>
        <v/>
      </c>
      <c r="N2260">
        <f>IF($J2260&gt;0,1,IF(COUNTIFS(Registros!$A$2:$A$6000,"CS",Registros!$B$2:$B$6000,$A2260,Registros!$K$2:$K$6000,"&lt;&gt;")&gt;0,1,0))</f>
        <v/>
      </c>
      <c r="O2260">
        <f>IF(AND($K2260=1,$E2260=0,$G2260=0,$I2260=0),"WINBACK",IF(AND($M2260=1,$N2260&gt;0),"CONVERGENTE",IF($M2260=1,"SOLO MÓVIL",IF($N2260&gt;0,"SOLO FIJO / INTERNET","SIN SERVICIOS"))))</f>
        <v/>
      </c>
      <c r="P2260">
        <f>IF($O2260="WINBACK","Recuperar (winback)",IF($O2260="CONVERGENTE","Upgrade / más líneas",IF($O2260="SOLO MÓVIL","Ofrecer fijo + internet (FLBBTV)",IF($O2260="SOLO FIJO / INTERNET","Ofrecer línea móvil Nextphone","Oferta completa (móvil + fijo + internet)"))))</f>
        <v/>
      </c>
      <c r="Q2260">
        <f>$F2260+$H2260+$L2260</f>
        <v/>
      </c>
      <c r="R2260">
        <f>IFERROR(VLOOKUP($A2260,Registros!$B$2:$G$6000,6,0),IFERROR(VLOOKUP($D2260,Winback!$B$2:$C$300,2,0),""))</f>
        <v/>
      </c>
      <c r="S2260">
        <f>IF($E2260=1,"NP","")&amp;IF($G2260=1,"+MOV","")&amp;IF($I2260=1,"+CS","")&amp;IF($K2260=1,"+WB","")</f>
        <v/>
      </c>
      <c r="T2260">
        <f>$E2260+$G2260+$I2260+$K2260</f>
        <v/>
      </c>
    </row>
    <row r="2261">
      <c r="A2261" t="inlineStr">
        <is>
          <t>342425360000</t>
        </is>
      </c>
      <c r="B2261" t="inlineStr">
        <is>
          <t>34242536</t>
        </is>
      </c>
      <c r="C2261" t="inlineStr">
        <is>
          <t>JUAN MONTERO CARRERA</t>
        </is>
      </c>
      <c r="D2261" t="inlineStr">
        <is>
          <t>JUANMONTEROCARRERA</t>
        </is>
      </c>
      <c r="E2261">
        <f>IF(COUNTIFS(Registros!$A$2:$A$6000,"NP",Registros!$B$2:$B$6000,$A2261)&gt;0,1,0)</f>
        <v/>
      </c>
      <c r="F2261">
        <f>IF($E2261=1,SUMIFS(Registros!$F$2:$F$6000,Registros!$A$2:$A$6000,"NP",Registros!$B$2:$B$6000,$A2261),0)</f>
        <v/>
      </c>
      <c r="G2261">
        <f>IF(COUNTIFS(Registros!$A$2:$A$6000,"MOV",Registros!$B$2:$B$6000,$A2261)&gt;0,1,0)</f>
        <v/>
      </c>
      <c r="H2261">
        <f>IF($G2261=1,SUMIFS(Registros!$F$2:$F$6000,Registros!$A$2:$A$6000,"MOV",Registros!$B$2:$B$6000,$A2261),0)</f>
        <v/>
      </c>
      <c r="I2261">
        <f>IF(COUNTIFS(Registros!$A$2:$A$6000,"CS",Registros!$B$2:$B$6000,$A2261)&gt;0,1,0)</f>
        <v/>
      </c>
      <c r="J2261">
        <f>IF($I2261=1,SUMIFS(Registros!$I$2:$I$6000,Registros!$A$2:$A$6000,"CS",Registros!$B$2:$B$6000,$A2261),0)</f>
        <v/>
      </c>
      <c r="K2261">
        <f>IF(COUNTIFS(Winback!$K$2:$K$300,$D2261)&gt;0,1,0)</f>
        <v/>
      </c>
      <c r="L2261">
        <f>IF(AND($K2261=1,LEFT($A2261,3)="WB-"),SUMIFS(Winback!$D$2:$D$300,Winback!$K$2:$K$300,$D2261),0)</f>
        <v/>
      </c>
      <c r="M2261">
        <f>IF(OR($E2261=1,$G2261=1,SUMIFS(Registros!$J$2:$J$6000,Registros!$B$2:$B$6000,$A2261)&gt;0),1,0)</f>
        <v/>
      </c>
      <c r="N2261">
        <f>IF($J2261&gt;0,1,IF(COUNTIFS(Registros!$A$2:$A$6000,"CS",Registros!$B$2:$B$6000,$A2261,Registros!$K$2:$K$6000,"&lt;&gt;")&gt;0,1,0))</f>
        <v/>
      </c>
      <c r="O2261">
        <f>IF(AND($K2261=1,$E2261=0,$G2261=0,$I2261=0),"WINBACK",IF(AND($M2261=1,$N2261&gt;0),"CONVERGENTE",IF($M2261=1,"SOLO MÓVIL",IF($N2261&gt;0,"SOLO FIJO / INTERNET","SIN SERVICIOS"))))</f>
        <v/>
      </c>
      <c r="P2261">
        <f>IF($O2261="WINBACK","Recuperar (winback)",IF($O2261="CONVERGENTE","Upgrade / más líneas",IF($O2261="SOLO MÓVIL","Ofrecer fijo + internet (FLBBTV)",IF($O2261="SOLO FIJO / INTERNET","Ofrecer línea móvil Nextphone","Oferta completa (móvil + fijo + internet)"))))</f>
        <v/>
      </c>
      <c r="Q2261">
        <f>$F2261+$H2261+$L2261</f>
        <v/>
      </c>
      <c r="R2261">
        <f>IFERROR(VLOOKUP($A2261,Registros!$B$2:$G$6000,6,0),IFERROR(VLOOKUP($D2261,Winback!$B$2:$C$300,2,0),""))</f>
        <v/>
      </c>
      <c r="S2261">
        <f>IF($E2261=1,"NP","")&amp;IF($G2261=1,"+MOV","")&amp;IF($I2261=1,"+CS","")&amp;IF($K2261=1,"+WB","")</f>
        <v/>
      </c>
      <c r="T2261">
        <f>$E2261+$G2261+$I2261+$K2261</f>
        <v/>
      </c>
    </row>
    <row r="2262">
      <c r="A2262" t="inlineStr">
        <is>
          <t>356342170000</t>
        </is>
      </c>
      <c r="B2262" t="inlineStr">
        <is>
          <t>35634217</t>
        </is>
      </c>
      <c r="C2262" t="inlineStr">
        <is>
          <t>FRANKLIN QUINTERO</t>
        </is>
      </c>
      <c r="D2262" t="inlineStr">
        <is>
          <t>FRANKLINQUINTERO</t>
        </is>
      </c>
      <c r="E2262">
        <f>IF(COUNTIFS(Registros!$A$2:$A$6000,"NP",Registros!$B$2:$B$6000,$A2262)&gt;0,1,0)</f>
        <v/>
      </c>
      <c r="F2262">
        <f>IF($E2262=1,SUMIFS(Registros!$F$2:$F$6000,Registros!$A$2:$A$6000,"NP",Registros!$B$2:$B$6000,$A2262),0)</f>
        <v/>
      </c>
      <c r="G2262">
        <f>IF(COUNTIFS(Registros!$A$2:$A$6000,"MOV",Registros!$B$2:$B$6000,$A2262)&gt;0,1,0)</f>
        <v/>
      </c>
      <c r="H2262">
        <f>IF($G2262=1,SUMIFS(Registros!$F$2:$F$6000,Registros!$A$2:$A$6000,"MOV",Registros!$B$2:$B$6000,$A2262),0)</f>
        <v/>
      </c>
      <c r="I2262">
        <f>IF(COUNTIFS(Registros!$A$2:$A$6000,"CS",Registros!$B$2:$B$6000,$A2262)&gt;0,1,0)</f>
        <v/>
      </c>
      <c r="J2262">
        <f>IF($I2262=1,SUMIFS(Registros!$I$2:$I$6000,Registros!$A$2:$A$6000,"CS",Registros!$B$2:$B$6000,$A2262),0)</f>
        <v/>
      </c>
      <c r="K2262">
        <f>IF(COUNTIFS(Winback!$K$2:$K$300,$D2262)&gt;0,1,0)</f>
        <v/>
      </c>
      <c r="L2262">
        <f>IF(AND($K2262=1,LEFT($A2262,3)="WB-"),SUMIFS(Winback!$D$2:$D$300,Winback!$K$2:$K$300,$D2262),0)</f>
        <v/>
      </c>
      <c r="M2262">
        <f>IF(OR($E2262=1,$G2262=1,SUMIFS(Registros!$J$2:$J$6000,Registros!$B$2:$B$6000,$A2262)&gt;0),1,0)</f>
        <v/>
      </c>
      <c r="N2262">
        <f>IF($J2262&gt;0,1,IF(COUNTIFS(Registros!$A$2:$A$6000,"CS",Registros!$B$2:$B$6000,$A2262,Registros!$K$2:$K$6000,"&lt;&gt;")&gt;0,1,0))</f>
        <v/>
      </c>
      <c r="O2262">
        <f>IF(AND($K2262=1,$E2262=0,$G2262=0,$I2262=0),"WINBACK",IF(AND($M2262=1,$N2262&gt;0),"CONVERGENTE",IF($M2262=1,"SOLO MÓVIL",IF($N2262&gt;0,"SOLO FIJO / INTERNET","SIN SERVICIOS"))))</f>
        <v/>
      </c>
      <c r="P2262">
        <f>IF($O2262="WINBACK","Recuperar (winback)",IF($O2262="CONVERGENTE","Upgrade / más líneas",IF($O2262="SOLO MÓVIL","Ofrecer fijo + internet (FLBBTV)",IF($O2262="SOLO FIJO / INTERNET","Ofrecer línea móvil Nextphone","Oferta completa (móvil + fijo + internet)"))))</f>
        <v/>
      </c>
      <c r="Q2262">
        <f>$F2262+$H2262+$L2262</f>
        <v/>
      </c>
      <c r="R2262">
        <f>IFERROR(VLOOKUP($A2262,Registros!$B$2:$G$6000,6,0),IFERROR(VLOOKUP($D2262,Winback!$B$2:$C$300,2,0),""))</f>
        <v/>
      </c>
      <c r="S2262">
        <f>IF($E2262=1,"NP","")&amp;IF($G2262=1,"+MOV","")&amp;IF($I2262=1,"+CS","")&amp;IF($K2262=1,"+WB","")</f>
        <v/>
      </c>
      <c r="T2262">
        <f>$E2262+$G2262+$I2262+$K2262</f>
        <v/>
      </c>
    </row>
    <row r="2263">
      <c r="A2263" t="inlineStr">
        <is>
          <t>363010880000</t>
        </is>
      </c>
      <c r="B2263" t="inlineStr">
        <is>
          <t>36301088</t>
        </is>
      </c>
      <c r="C2263" t="inlineStr">
        <is>
          <t>FELICITO ALEXIS NAVARRO VALDES</t>
        </is>
      </c>
      <c r="D2263" t="inlineStr">
        <is>
          <t>FELICITOALEXISNAVARROVALDES</t>
        </is>
      </c>
      <c r="E2263">
        <f>IF(COUNTIFS(Registros!$A$2:$A$6000,"NP",Registros!$B$2:$B$6000,$A2263)&gt;0,1,0)</f>
        <v/>
      </c>
      <c r="F2263">
        <f>IF($E2263=1,SUMIFS(Registros!$F$2:$F$6000,Registros!$A$2:$A$6000,"NP",Registros!$B$2:$B$6000,$A2263),0)</f>
        <v/>
      </c>
      <c r="G2263">
        <f>IF(COUNTIFS(Registros!$A$2:$A$6000,"MOV",Registros!$B$2:$B$6000,$A2263)&gt;0,1,0)</f>
        <v/>
      </c>
      <c r="H2263">
        <f>IF($G2263=1,SUMIFS(Registros!$F$2:$F$6000,Registros!$A$2:$A$6000,"MOV",Registros!$B$2:$B$6000,$A2263),0)</f>
        <v/>
      </c>
      <c r="I2263">
        <f>IF(COUNTIFS(Registros!$A$2:$A$6000,"CS",Registros!$B$2:$B$6000,$A2263)&gt;0,1,0)</f>
        <v/>
      </c>
      <c r="J2263">
        <f>IF($I2263=1,SUMIFS(Registros!$I$2:$I$6000,Registros!$A$2:$A$6000,"CS",Registros!$B$2:$B$6000,$A2263),0)</f>
        <v/>
      </c>
      <c r="K2263">
        <f>IF(COUNTIFS(Winback!$K$2:$K$300,$D2263)&gt;0,1,0)</f>
        <v/>
      </c>
      <c r="L2263">
        <f>IF(AND($K2263=1,LEFT($A2263,3)="WB-"),SUMIFS(Winback!$D$2:$D$300,Winback!$K$2:$K$300,$D2263),0)</f>
        <v/>
      </c>
      <c r="M2263">
        <f>IF(OR($E2263=1,$G2263=1,SUMIFS(Registros!$J$2:$J$6000,Registros!$B$2:$B$6000,$A2263)&gt;0),1,0)</f>
        <v/>
      </c>
      <c r="N2263">
        <f>IF($J2263&gt;0,1,IF(COUNTIFS(Registros!$A$2:$A$6000,"CS",Registros!$B$2:$B$6000,$A2263,Registros!$K$2:$K$6000,"&lt;&gt;")&gt;0,1,0))</f>
        <v/>
      </c>
      <c r="O2263">
        <f>IF(AND($K2263=1,$E2263=0,$G2263=0,$I2263=0),"WINBACK",IF(AND($M2263=1,$N2263&gt;0),"CONVERGENTE",IF($M2263=1,"SOLO MÓVIL",IF($N2263&gt;0,"SOLO FIJO / INTERNET","SIN SERVICIOS"))))</f>
        <v/>
      </c>
      <c r="P2263">
        <f>IF($O2263="WINBACK","Recuperar (winback)",IF($O2263="CONVERGENTE","Upgrade / más líneas",IF($O2263="SOLO MÓVIL","Ofrecer fijo + internet (FLBBTV)",IF($O2263="SOLO FIJO / INTERNET","Ofrecer línea móvil Nextphone","Oferta completa (móvil + fijo + internet)"))))</f>
        <v/>
      </c>
      <c r="Q2263">
        <f>$F2263+$H2263+$L2263</f>
        <v/>
      </c>
      <c r="R2263">
        <f>IFERROR(VLOOKUP($A2263,Registros!$B$2:$G$6000,6,0),IFERROR(VLOOKUP($D2263,Winback!$B$2:$C$300,2,0),""))</f>
        <v/>
      </c>
      <c r="S2263">
        <f>IF($E2263=1,"NP","")&amp;IF($G2263=1,"+MOV","")&amp;IF($I2263=1,"+CS","")&amp;IF($K2263=1,"+WB","")</f>
        <v/>
      </c>
      <c r="T2263">
        <f>$E2263+$G2263+$I2263+$K2263</f>
        <v/>
      </c>
    </row>
    <row r="2264">
      <c r="A2264" t="inlineStr">
        <is>
          <t>357384280000</t>
        </is>
      </c>
      <c r="B2264" t="inlineStr">
        <is>
          <t>35738428</t>
        </is>
      </c>
      <c r="C2264" t="inlineStr">
        <is>
          <t>JESSICA AVILEZ</t>
        </is>
      </c>
      <c r="D2264" t="inlineStr">
        <is>
          <t>JESSICAAVILEZ</t>
        </is>
      </c>
      <c r="E2264">
        <f>IF(COUNTIFS(Registros!$A$2:$A$6000,"NP",Registros!$B$2:$B$6000,$A2264)&gt;0,1,0)</f>
        <v/>
      </c>
      <c r="F2264">
        <f>IF($E2264=1,SUMIFS(Registros!$F$2:$F$6000,Registros!$A$2:$A$6000,"NP",Registros!$B$2:$B$6000,$A2264),0)</f>
        <v/>
      </c>
      <c r="G2264">
        <f>IF(COUNTIFS(Registros!$A$2:$A$6000,"MOV",Registros!$B$2:$B$6000,$A2264)&gt;0,1,0)</f>
        <v/>
      </c>
      <c r="H2264">
        <f>IF($G2264=1,SUMIFS(Registros!$F$2:$F$6000,Registros!$A$2:$A$6000,"MOV",Registros!$B$2:$B$6000,$A2264),0)</f>
        <v/>
      </c>
      <c r="I2264">
        <f>IF(COUNTIFS(Registros!$A$2:$A$6000,"CS",Registros!$B$2:$B$6000,$A2264)&gt;0,1,0)</f>
        <v/>
      </c>
      <c r="J2264">
        <f>IF($I2264=1,SUMIFS(Registros!$I$2:$I$6000,Registros!$A$2:$A$6000,"CS",Registros!$B$2:$B$6000,$A2264),0)</f>
        <v/>
      </c>
      <c r="K2264">
        <f>IF(COUNTIFS(Winback!$K$2:$K$300,$D2264)&gt;0,1,0)</f>
        <v/>
      </c>
      <c r="L2264">
        <f>IF(AND($K2264=1,LEFT($A2264,3)="WB-"),SUMIFS(Winback!$D$2:$D$300,Winback!$K$2:$K$300,$D2264),0)</f>
        <v/>
      </c>
      <c r="M2264">
        <f>IF(OR($E2264=1,$G2264=1,SUMIFS(Registros!$J$2:$J$6000,Registros!$B$2:$B$6000,$A2264)&gt;0),1,0)</f>
        <v/>
      </c>
      <c r="N2264">
        <f>IF($J2264&gt;0,1,IF(COUNTIFS(Registros!$A$2:$A$6000,"CS",Registros!$B$2:$B$6000,$A2264,Registros!$K$2:$K$6000,"&lt;&gt;")&gt;0,1,0))</f>
        <v/>
      </c>
      <c r="O2264">
        <f>IF(AND($K2264=1,$E2264=0,$G2264=0,$I2264=0),"WINBACK",IF(AND($M2264=1,$N2264&gt;0),"CONVERGENTE",IF($M2264=1,"SOLO MÓVIL",IF($N2264&gt;0,"SOLO FIJO / INTERNET","SIN SERVICIOS"))))</f>
        <v/>
      </c>
      <c r="P2264">
        <f>IF($O2264="WINBACK","Recuperar (winback)",IF($O2264="CONVERGENTE","Upgrade / más líneas",IF($O2264="SOLO MÓVIL","Ofrecer fijo + internet (FLBBTV)",IF($O2264="SOLO FIJO / INTERNET","Ofrecer línea móvil Nextphone","Oferta completa (móvil + fijo + internet)"))))</f>
        <v/>
      </c>
      <c r="Q2264">
        <f>$F2264+$H2264+$L2264</f>
        <v/>
      </c>
      <c r="R2264">
        <f>IFERROR(VLOOKUP($A2264,Registros!$B$2:$G$6000,6,0),IFERROR(VLOOKUP($D2264,Winback!$B$2:$C$300,2,0),""))</f>
        <v/>
      </c>
      <c r="S2264">
        <f>IF($E2264=1,"NP","")&amp;IF($G2264=1,"+MOV","")&amp;IF($I2264=1,"+CS","")&amp;IF($K2264=1,"+WB","")</f>
        <v/>
      </c>
      <c r="T2264">
        <f>$E2264+$G2264+$I2264+$K2264</f>
        <v/>
      </c>
    </row>
    <row r="2265">
      <c r="A2265" t="inlineStr">
        <is>
          <t>329464000000</t>
        </is>
      </c>
      <c r="B2265" t="inlineStr">
        <is>
          <t>32946400</t>
        </is>
      </c>
      <c r="C2265" t="inlineStr">
        <is>
          <t>Rosa Cortes Su?e</t>
        </is>
      </c>
      <c r="D2265" t="inlineStr">
        <is>
          <t>ROSACORTESSUE</t>
        </is>
      </c>
      <c r="E2265">
        <f>IF(COUNTIFS(Registros!$A$2:$A$6000,"NP",Registros!$B$2:$B$6000,$A2265)&gt;0,1,0)</f>
        <v/>
      </c>
      <c r="F2265">
        <f>IF($E2265=1,SUMIFS(Registros!$F$2:$F$6000,Registros!$A$2:$A$6000,"NP",Registros!$B$2:$B$6000,$A2265),0)</f>
        <v/>
      </c>
      <c r="G2265">
        <f>IF(COUNTIFS(Registros!$A$2:$A$6000,"MOV",Registros!$B$2:$B$6000,$A2265)&gt;0,1,0)</f>
        <v/>
      </c>
      <c r="H2265">
        <f>IF($G2265=1,SUMIFS(Registros!$F$2:$F$6000,Registros!$A$2:$A$6000,"MOV",Registros!$B$2:$B$6000,$A2265),0)</f>
        <v/>
      </c>
      <c r="I2265">
        <f>IF(COUNTIFS(Registros!$A$2:$A$6000,"CS",Registros!$B$2:$B$6000,$A2265)&gt;0,1,0)</f>
        <v/>
      </c>
      <c r="J2265">
        <f>IF($I2265=1,SUMIFS(Registros!$I$2:$I$6000,Registros!$A$2:$A$6000,"CS",Registros!$B$2:$B$6000,$A2265),0)</f>
        <v/>
      </c>
      <c r="K2265">
        <f>IF(COUNTIFS(Winback!$K$2:$K$300,$D2265)&gt;0,1,0)</f>
        <v/>
      </c>
      <c r="L2265">
        <f>IF(AND($K2265=1,LEFT($A2265,3)="WB-"),SUMIFS(Winback!$D$2:$D$300,Winback!$K$2:$K$300,$D2265),0)</f>
        <v/>
      </c>
      <c r="M2265">
        <f>IF(OR($E2265=1,$G2265=1,SUMIFS(Registros!$J$2:$J$6000,Registros!$B$2:$B$6000,$A2265)&gt;0),1,0)</f>
        <v/>
      </c>
      <c r="N2265">
        <f>IF($J2265&gt;0,1,IF(COUNTIFS(Registros!$A$2:$A$6000,"CS",Registros!$B$2:$B$6000,$A2265,Registros!$K$2:$K$6000,"&lt;&gt;")&gt;0,1,0))</f>
        <v/>
      </c>
      <c r="O2265">
        <f>IF(AND($K2265=1,$E2265=0,$G2265=0,$I2265=0),"WINBACK",IF(AND($M2265=1,$N2265&gt;0),"CONVERGENTE",IF($M2265=1,"SOLO MÓVIL",IF($N2265&gt;0,"SOLO FIJO / INTERNET","SIN SERVICIOS"))))</f>
        <v/>
      </c>
      <c r="P2265">
        <f>IF($O2265="WINBACK","Recuperar (winback)",IF($O2265="CONVERGENTE","Upgrade / más líneas",IF($O2265="SOLO MÓVIL","Ofrecer fijo + internet (FLBBTV)",IF($O2265="SOLO FIJO / INTERNET","Ofrecer línea móvil Nextphone","Oferta completa (móvil + fijo + internet)"))))</f>
        <v/>
      </c>
      <c r="Q2265">
        <f>$F2265+$H2265+$L2265</f>
        <v/>
      </c>
      <c r="R2265">
        <f>IFERROR(VLOOKUP($A2265,Registros!$B$2:$G$6000,6,0),IFERROR(VLOOKUP($D2265,Winback!$B$2:$C$300,2,0),""))</f>
        <v/>
      </c>
      <c r="S2265">
        <f>IF($E2265=1,"NP","")&amp;IF($G2265=1,"+MOV","")&amp;IF($I2265=1,"+CS","")&amp;IF($K2265=1,"+WB","")</f>
        <v/>
      </c>
      <c r="T2265">
        <f>$E2265+$G2265+$I2265+$K2265</f>
        <v/>
      </c>
    </row>
    <row r="2266">
      <c r="A2266" t="inlineStr">
        <is>
          <t>363003910000</t>
        </is>
      </c>
      <c r="B2266" t="inlineStr">
        <is>
          <t>36300391</t>
        </is>
      </c>
      <c r="C2266" t="inlineStr">
        <is>
          <t>ABELINA MORENO</t>
        </is>
      </c>
      <c r="D2266" t="inlineStr">
        <is>
          <t>ABELINAMORENO</t>
        </is>
      </c>
      <c r="E2266">
        <f>IF(COUNTIFS(Registros!$A$2:$A$6000,"NP",Registros!$B$2:$B$6000,$A2266)&gt;0,1,0)</f>
        <v/>
      </c>
      <c r="F2266">
        <f>IF($E2266=1,SUMIFS(Registros!$F$2:$F$6000,Registros!$A$2:$A$6000,"NP",Registros!$B$2:$B$6000,$A2266),0)</f>
        <v/>
      </c>
      <c r="G2266">
        <f>IF(COUNTIFS(Registros!$A$2:$A$6000,"MOV",Registros!$B$2:$B$6000,$A2266)&gt;0,1,0)</f>
        <v/>
      </c>
      <c r="H2266">
        <f>IF($G2266=1,SUMIFS(Registros!$F$2:$F$6000,Registros!$A$2:$A$6000,"MOV",Registros!$B$2:$B$6000,$A2266),0)</f>
        <v/>
      </c>
      <c r="I2266">
        <f>IF(COUNTIFS(Registros!$A$2:$A$6000,"CS",Registros!$B$2:$B$6000,$A2266)&gt;0,1,0)</f>
        <v/>
      </c>
      <c r="J2266">
        <f>IF($I2266=1,SUMIFS(Registros!$I$2:$I$6000,Registros!$A$2:$A$6000,"CS",Registros!$B$2:$B$6000,$A2266),0)</f>
        <v/>
      </c>
      <c r="K2266">
        <f>IF(COUNTIFS(Winback!$K$2:$K$300,$D2266)&gt;0,1,0)</f>
        <v/>
      </c>
      <c r="L2266">
        <f>IF(AND($K2266=1,LEFT($A2266,3)="WB-"),SUMIFS(Winback!$D$2:$D$300,Winback!$K$2:$K$300,$D2266),0)</f>
        <v/>
      </c>
      <c r="M2266">
        <f>IF(OR($E2266=1,$G2266=1,SUMIFS(Registros!$J$2:$J$6000,Registros!$B$2:$B$6000,$A2266)&gt;0),1,0)</f>
        <v/>
      </c>
      <c r="N2266">
        <f>IF($J2266&gt;0,1,IF(COUNTIFS(Registros!$A$2:$A$6000,"CS",Registros!$B$2:$B$6000,$A2266,Registros!$K$2:$K$6000,"&lt;&gt;")&gt;0,1,0))</f>
        <v/>
      </c>
      <c r="O2266">
        <f>IF(AND($K2266=1,$E2266=0,$G2266=0,$I2266=0),"WINBACK",IF(AND($M2266=1,$N2266&gt;0),"CONVERGENTE",IF($M2266=1,"SOLO MÓVIL",IF($N2266&gt;0,"SOLO FIJO / INTERNET","SIN SERVICIOS"))))</f>
        <v/>
      </c>
      <c r="P2266">
        <f>IF($O2266="WINBACK","Recuperar (winback)",IF($O2266="CONVERGENTE","Upgrade / más líneas",IF($O2266="SOLO MÓVIL","Ofrecer fijo + internet (FLBBTV)",IF($O2266="SOLO FIJO / INTERNET","Ofrecer línea móvil Nextphone","Oferta completa (móvil + fijo + internet)"))))</f>
        <v/>
      </c>
      <c r="Q2266">
        <f>$F2266+$H2266+$L2266</f>
        <v/>
      </c>
      <c r="R2266">
        <f>IFERROR(VLOOKUP($A2266,Registros!$B$2:$G$6000,6,0),IFERROR(VLOOKUP($D2266,Winback!$B$2:$C$300,2,0),""))</f>
        <v/>
      </c>
      <c r="S2266">
        <f>IF($E2266=1,"NP","")&amp;IF($G2266=1,"+MOV","")&amp;IF($I2266=1,"+CS","")&amp;IF($K2266=1,"+WB","")</f>
        <v/>
      </c>
      <c r="T2266">
        <f>$E2266+$G2266+$I2266+$K2266</f>
        <v/>
      </c>
    </row>
    <row r="2267">
      <c r="A2267" t="inlineStr">
        <is>
          <t>343428640000</t>
        </is>
      </c>
      <c r="B2267" t="inlineStr">
        <is>
          <t>34342864</t>
        </is>
      </c>
      <c r="C2267" t="inlineStr">
        <is>
          <t>SELIM PITTY</t>
        </is>
      </c>
      <c r="D2267" t="inlineStr">
        <is>
          <t>SELIMPITTY</t>
        </is>
      </c>
      <c r="E2267">
        <f>IF(COUNTIFS(Registros!$A$2:$A$6000,"NP",Registros!$B$2:$B$6000,$A2267)&gt;0,1,0)</f>
        <v/>
      </c>
      <c r="F2267">
        <f>IF($E2267=1,SUMIFS(Registros!$F$2:$F$6000,Registros!$A$2:$A$6000,"NP",Registros!$B$2:$B$6000,$A2267),0)</f>
        <v/>
      </c>
      <c r="G2267">
        <f>IF(COUNTIFS(Registros!$A$2:$A$6000,"MOV",Registros!$B$2:$B$6000,$A2267)&gt;0,1,0)</f>
        <v/>
      </c>
      <c r="H2267">
        <f>IF($G2267=1,SUMIFS(Registros!$F$2:$F$6000,Registros!$A$2:$A$6000,"MOV",Registros!$B$2:$B$6000,$A2267),0)</f>
        <v/>
      </c>
      <c r="I2267">
        <f>IF(COUNTIFS(Registros!$A$2:$A$6000,"CS",Registros!$B$2:$B$6000,$A2267)&gt;0,1,0)</f>
        <v/>
      </c>
      <c r="J2267">
        <f>IF($I2267=1,SUMIFS(Registros!$I$2:$I$6000,Registros!$A$2:$A$6000,"CS",Registros!$B$2:$B$6000,$A2267),0)</f>
        <v/>
      </c>
      <c r="K2267">
        <f>IF(COUNTIFS(Winback!$K$2:$K$300,$D2267)&gt;0,1,0)</f>
        <v/>
      </c>
      <c r="L2267">
        <f>IF(AND($K2267=1,LEFT($A2267,3)="WB-"),SUMIFS(Winback!$D$2:$D$300,Winback!$K$2:$K$300,$D2267),0)</f>
        <v/>
      </c>
      <c r="M2267">
        <f>IF(OR($E2267=1,$G2267=1,SUMIFS(Registros!$J$2:$J$6000,Registros!$B$2:$B$6000,$A2267)&gt;0),1,0)</f>
        <v/>
      </c>
      <c r="N2267">
        <f>IF($J2267&gt;0,1,IF(COUNTIFS(Registros!$A$2:$A$6000,"CS",Registros!$B$2:$B$6000,$A2267,Registros!$K$2:$K$6000,"&lt;&gt;")&gt;0,1,0))</f>
        <v/>
      </c>
      <c r="O2267">
        <f>IF(AND($K2267=1,$E2267=0,$G2267=0,$I2267=0),"WINBACK",IF(AND($M2267=1,$N2267&gt;0),"CONVERGENTE",IF($M2267=1,"SOLO MÓVIL",IF($N2267&gt;0,"SOLO FIJO / INTERNET","SIN SERVICIOS"))))</f>
        <v/>
      </c>
      <c r="P2267">
        <f>IF($O2267="WINBACK","Recuperar (winback)",IF($O2267="CONVERGENTE","Upgrade / más líneas",IF($O2267="SOLO MÓVIL","Ofrecer fijo + internet (FLBBTV)",IF($O2267="SOLO FIJO / INTERNET","Ofrecer línea móvil Nextphone","Oferta completa (móvil + fijo + internet)"))))</f>
        <v/>
      </c>
      <c r="Q2267">
        <f>$F2267+$H2267+$L2267</f>
        <v/>
      </c>
      <c r="R2267">
        <f>IFERROR(VLOOKUP($A2267,Registros!$B$2:$G$6000,6,0),IFERROR(VLOOKUP($D2267,Winback!$B$2:$C$300,2,0),""))</f>
        <v/>
      </c>
      <c r="S2267">
        <f>IF($E2267=1,"NP","")&amp;IF($G2267=1,"+MOV","")&amp;IF($I2267=1,"+CS","")&amp;IF($K2267=1,"+WB","")</f>
        <v/>
      </c>
      <c r="T2267">
        <f>$E2267+$G2267+$I2267+$K2267</f>
        <v/>
      </c>
    </row>
    <row r="2268">
      <c r="A2268" t="inlineStr">
        <is>
          <t>333296920000</t>
        </is>
      </c>
      <c r="B2268" t="inlineStr">
        <is>
          <t>33329692</t>
        </is>
      </c>
      <c r="C2268" t="inlineStr">
        <is>
          <t>OTONIEL DAVID CORREA MUÑOZ</t>
        </is>
      </c>
      <c r="D2268" t="inlineStr">
        <is>
          <t>OTONIELDAVIDCORREAMUNOZ</t>
        </is>
      </c>
      <c r="E2268">
        <f>IF(COUNTIFS(Registros!$A$2:$A$6000,"NP",Registros!$B$2:$B$6000,$A2268)&gt;0,1,0)</f>
        <v/>
      </c>
      <c r="F2268">
        <f>IF($E2268=1,SUMIFS(Registros!$F$2:$F$6000,Registros!$A$2:$A$6000,"NP",Registros!$B$2:$B$6000,$A2268),0)</f>
        <v/>
      </c>
      <c r="G2268">
        <f>IF(COUNTIFS(Registros!$A$2:$A$6000,"MOV",Registros!$B$2:$B$6000,$A2268)&gt;0,1,0)</f>
        <v/>
      </c>
      <c r="H2268">
        <f>IF($G2268=1,SUMIFS(Registros!$F$2:$F$6000,Registros!$A$2:$A$6000,"MOV",Registros!$B$2:$B$6000,$A2268),0)</f>
        <v/>
      </c>
      <c r="I2268">
        <f>IF(COUNTIFS(Registros!$A$2:$A$6000,"CS",Registros!$B$2:$B$6000,$A2268)&gt;0,1,0)</f>
        <v/>
      </c>
      <c r="J2268">
        <f>IF($I2268=1,SUMIFS(Registros!$I$2:$I$6000,Registros!$A$2:$A$6000,"CS",Registros!$B$2:$B$6000,$A2268),0)</f>
        <v/>
      </c>
      <c r="K2268">
        <f>IF(COUNTIFS(Winback!$K$2:$K$300,$D2268)&gt;0,1,0)</f>
        <v/>
      </c>
      <c r="L2268">
        <f>IF(AND($K2268=1,LEFT($A2268,3)="WB-"),SUMIFS(Winback!$D$2:$D$300,Winback!$K$2:$K$300,$D2268),0)</f>
        <v/>
      </c>
      <c r="M2268">
        <f>IF(OR($E2268=1,$G2268=1,SUMIFS(Registros!$J$2:$J$6000,Registros!$B$2:$B$6000,$A2268)&gt;0),1,0)</f>
        <v/>
      </c>
      <c r="N2268">
        <f>IF($J2268&gt;0,1,IF(COUNTIFS(Registros!$A$2:$A$6000,"CS",Registros!$B$2:$B$6000,$A2268,Registros!$K$2:$K$6000,"&lt;&gt;")&gt;0,1,0))</f>
        <v/>
      </c>
      <c r="O2268">
        <f>IF(AND($K2268=1,$E2268=0,$G2268=0,$I2268=0),"WINBACK",IF(AND($M2268=1,$N2268&gt;0),"CONVERGENTE",IF($M2268=1,"SOLO MÓVIL",IF($N2268&gt;0,"SOLO FIJO / INTERNET","SIN SERVICIOS"))))</f>
        <v/>
      </c>
      <c r="P2268">
        <f>IF($O2268="WINBACK","Recuperar (winback)",IF($O2268="CONVERGENTE","Upgrade / más líneas",IF($O2268="SOLO MÓVIL","Ofrecer fijo + internet (FLBBTV)",IF($O2268="SOLO FIJO / INTERNET","Ofrecer línea móvil Nextphone","Oferta completa (móvil + fijo + internet)"))))</f>
        <v/>
      </c>
      <c r="Q2268">
        <f>$F2268+$H2268+$L2268</f>
        <v/>
      </c>
      <c r="R2268">
        <f>IFERROR(VLOOKUP($A2268,Registros!$B$2:$G$6000,6,0),IFERROR(VLOOKUP($D2268,Winback!$B$2:$C$300,2,0),""))</f>
        <v/>
      </c>
      <c r="S2268">
        <f>IF($E2268=1,"NP","")&amp;IF($G2268=1,"+MOV","")&amp;IF($I2268=1,"+CS","")&amp;IF($K2268=1,"+WB","")</f>
        <v/>
      </c>
      <c r="T2268">
        <f>$E2268+$G2268+$I2268+$K2268</f>
        <v/>
      </c>
    </row>
    <row r="2269">
      <c r="A2269" t="inlineStr">
        <is>
          <t>355312430000</t>
        </is>
      </c>
      <c r="B2269" t="inlineStr">
        <is>
          <t>35531243</t>
        </is>
      </c>
      <c r="C2269" t="inlineStr">
        <is>
          <t>ROSELIN NAVARRO ROSELIN NAVARRO</t>
        </is>
      </c>
      <c r="D2269" t="inlineStr">
        <is>
          <t>ROSELINNAVARROROSELINNAVARRO</t>
        </is>
      </c>
      <c r="E2269">
        <f>IF(COUNTIFS(Registros!$A$2:$A$6000,"NP",Registros!$B$2:$B$6000,$A2269)&gt;0,1,0)</f>
        <v/>
      </c>
      <c r="F2269">
        <f>IF($E2269=1,SUMIFS(Registros!$F$2:$F$6000,Registros!$A$2:$A$6000,"NP",Registros!$B$2:$B$6000,$A2269),0)</f>
        <v/>
      </c>
      <c r="G2269">
        <f>IF(COUNTIFS(Registros!$A$2:$A$6000,"MOV",Registros!$B$2:$B$6000,$A2269)&gt;0,1,0)</f>
        <v/>
      </c>
      <c r="H2269">
        <f>IF($G2269=1,SUMIFS(Registros!$F$2:$F$6000,Registros!$A$2:$A$6000,"MOV",Registros!$B$2:$B$6000,$A2269),0)</f>
        <v/>
      </c>
      <c r="I2269">
        <f>IF(COUNTIFS(Registros!$A$2:$A$6000,"CS",Registros!$B$2:$B$6000,$A2269)&gt;0,1,0)</f>
        <v/>
      </c>
      <c r="J2269">
        <f>IF($I2269=1,SUMIFS(Registros!$I$2:$I$6000,Registros!$A$2:$A$6000,"CS",Registros!$B$2:$B$6000,$A2269),0)</f>
        <v/>
      </c>
      <c r="K2269">
        <f>IF(COUNTIFS(Winback!$K$2:$K$300,$D2269)&gt;0,1,0)</f>
        <v/>
      </c>
      <c r="L2269">
        <f>IF(AND($K2269=1,LEFT($A2269,3)="WB-"),SUMIFS(Winback!$D$2:$D$300,Winback!$K$2:$K$300,$D2269),0)</f>
        <v/>
      </c>
      <c r="M2269">
        <f>IF(OR($E2269=1,$G2269=1,SUMIFS(Registros!$J$2:$J$6000,Registros!$B$2:$B$6000,$A2269)&gt;0),1,0)</f>
        <v/>
      </c>
      <c r="N2269">
        <f>IF($J2269&gt;0,1,IF(COUNTIFS(Registros!$A$2:$A$6000,"CS",Registros!$B$2:$B$6000,$A2269,Registros!$K$2:$K$6000,"&lt;&gt;")&gt;0,1,0))</f>
        <v/>
      </c>
      <c r="O2269">
        <f>IF(AND($K2269=1,$E2269=0,$G2269=0,$I2269=0),"WINBACK",IF(AND($M2269=1,$N2269&gt;0),"CONVERGENTE",IF($M2269=1,"SOLO MÓVIL",IF($N2269&gt;0,"SOLO FIJO / INTERNET","SIN SERVICIOS"))))</f>
        <v/>
      </c>
      <c r="P2269">
        <f>IF($O2269="WINBACK","Recuperar (winback)",IF($O2269="CONVERGENTE","Upgrade / más líneas",IF($O2269="SOLO MÓVIL","Ofrecer fijo + internet (FLBBTV)",IF($O2269="SOLO FIJO / INTERNET","Ofrecer línea móvil Nextphone","Oferta completa (móvil + fijo + internet)"))))</f>
        <v/>
      </c>
      <c r="Q2269">
        <f>$F2269+$H2269+$L2269</f>
        <v/>
      </c>
      <c r="R2269">
        <f>IFERROR(VLOOKUP($A2269,Registros!$B$2:$G$6000,6,0),IFERROR(VLOOKUP($D2269,Winback!$B$2:$C$300,2,0),""))</f>
        <v/>
      </c>
      <c r="S2269">
        <f>IF($E2269=1,"NP","")&amp;IF($G2269=1,"+MOV","")&amp;IF($I2269=1,"+CS","")&amp;IF($K2269=1,"+WB","")</f>
        <v/>
      </c>
      <c r="T2269">
        <f>$E2269+$G2269+$I2269+$K2269</f>
        <v/>
      </c>
    </row>
    <row r="2270">
      <c r="A2270" t="inlineStr">
        <is>
          <t>364029700000</t>
        </is>
      </c>
      <c r="B2270" t="inlineStr">
        <is>
          <t>36402970</t>
        </is>
      </c>
      <c r="C2270" t="inlineStr">
        <is>
          <t>HEIDY RUIZ</t>
        </is>
      </c>
      <c r="D2270" t="inlineStr">
        <is>
          <t>HEIDYRUIZ</t>
        </is>
      </c>
      <c r="E2270">
        <f>IF(COUNTIFS(Registros!$A$2:$A$6000,"NP",Registros!$B$2:$B$6000,$A2270)&gt;0,1,0)</f>
        <v/>
      </c>
      <c r="F2270">
        <f>IF($E2270=1,SUMIFS(Registros!$F$2:$F$6000,Registros!$A$2:$A$6000,"NP",Registros!$B$2:$B$6000,$A2270),0)</f>
        <v/>
      </c>
      <c r="G2270">
        <f>IF(COUNTIFS(Registros!$A$2:$A$6000,"MOV",Registros!$B$2:$B$6000,$A2270)&gt;0,1,0)</f>
        <v/>
      </c>
      <c r="H2270">
        <f>IF($G2270=1,SUMIFS(Registros!$F$2:$F$6000,Registros!$A$2:$A$6000,"MOV",Registros!$B$2:$B$6000,$A2270),0)</f>
        <v/>
      </c>
      <c r="I2270">
        <f>IF(COUNTIFS(Registros!$A$2:$A$6000,"CS",Registros!$B$2:$B$6000,$A2270)&gt;0,1,0)</f>
        <v/>
      </c>
      <c r="J2270">
        <f>IF($I2270=1,SUMIFS(Registros!$I$2:$I$6000,Registros!$A$2:$A$6000,"CS",Registros!$B$2:$B$6000,$A2270),0)</f>
        <v/>
      </c>
      <c r="K2270">
        <f>IF(COUNTIFS(Winback!$K$2:$K$300,$D2270)&gt;0,1,0)</f>
        <v/>
      </c>
      <c r="L2270">
        <f>IF(AND($K2270=1,LEFT($A2270,3)="WB-"),SUMIFS(Winback!$D$2:$D$300,Winback!$K$2:$K$300,$D2270),0)</f>
        <v/>
      </c>
      <c r="M2270">
        <f>IF(OR($E2270=1,$G2270=1,SUMIFS(Registros!$J$2:$J$6000,Registros!$B$2:$B$6000,$A2270)&gt;0),1,0)</f>
        <v/>
      </c>
      <c r="N2270">
        <f>IF($J2270&gt;0,1,IF(COUNTIFS(Registros!$A$2:$A$6000,"CS",Registros!$B$2:$B$6000,$A2270,Registros!$K$2:$K$6000,"&lt;&gt;")&gt;0,1,0))</f>
        <v/>
      </c>
      <c r="O2270">
        <f>IF(AND($K2270=1,$E2270=0,$G2270=0,$I2270=0),"WINBACK",IF(AND($M2270=1,$N2270&gt;0),"CONVERGENTE",IF($M2270=1,"SOLO MÓVIL",IF($N2270&gt;0,"SOLO FIJO / INTERNET","SIN SERVICIOS"))))</f>
        <v/>
      </c>
      <c r="P2270">
        <f>IF($O2270="WINBACK","Recuperar (winback)",IF($O2270="CONVERGENTE","Upgrade / más líneas",IF($O2270="SOLO MÓVIL","Ofrecer fijo + internet (FLBBTV)",IF($O2270="SOLO FIJO / INTERNET","Ofrecer línea móvil Nextphone","Oferta completa (móvil + fijo + internet)"))))</f>
        <v/>
      </c>
      <c r="Q2270">
        <f>$F2270+$H2270+$L2270</f>
        <v/>
      </c>
      <c r="R2270">
        <f>IFERROR(VLOOKUP($A2270,Registros!$B$2:$G$6000,6,0),IFERROR(VLOOKUP($D2270,Winback!$B$2:$C$300,2,0),""))</f>
        <v/>
      </c>
      <c r="S2270">
        <f>IF($E2270=1,"NP","")&amp;IF($G2270=1,"+MOV","")&amp;IF($I2270=1,"+CS","")&amp;IF($K2270=1,"+WB","")</f>
        <v/>
      </c>
      <c r="T2270">
        <f>$E2270+$G2270+$I2270+$K2270</f>
        <v/>
      </c>
    </row>
    <row r="2271">
      <c r="A2271" t="inlineStr">
        <is>
          <t>367000330000</t>
        </is>
      </c>
      <c r="B2271" t="inlineStr">
        <is>
          <t>36700033</t>
        </is>
      </c>
      <c r="C2271" t="inlineStr">
        <is>
          <t>JESSICA CASTILLO</t>
        </is>
      </c>
      <c r="D2271" t="inlineStr">
        <is>
          <t>JESSICACASTILLO</t>
        </is>
      </c>
      <c r="E2271">
        <f>IF(COUNTIFS(Registros!$A$2:$A$6000,"NP",Registros!$B$2:$B$6000,$A2271)&gt;0,1,0)</f>
        <v/>
      </c>
      <c r="F2271">
        <f>IF($E2271=1,SUMIFS(Registros!$F$2:$F$6000,Registros!$A$2:$A$6000,"NP",Registros!$B$2:$B$6000,$A2271),0)</f>
        <v/>
      </c>
      <c r="G2271">
        <f>IF(COUNTIFS(Registros!$A$2:$A$6000,"MOV",Registros!$B$2:$B$6000,$A2271)&gt;0,1,0)</f>
        <v/>
      </c>
      <c r="H2271">
        <f>IF($G2271=1,SUMIFS(Registros!$F$2:$F$6000,Registros!$A$2:$A$6000,"MOV",Registros!$B$2:$B$6000,$A2271),0)</f>
        <v/>
      </c>
      <c r="I2271">
        <f>IF(COUNTIFS(Registros!$A$2:$A$6000,"CS",Registros!$B$2:$B$6000,$A2271)&gt;0,1,0)</f>
        <v/>
      </c>
      <c r="J2271">
        <f>IF($I2271=1,SUMIFS(Registros!$I$2:$I$6000,Registros!$A$2:$A$6000,"CS",Registros!$B$2:$B$6000,$A2271),0)</f>
        <v/>
      </c>
      <c r="K2271">
        <f>IF(COUNTIFS(Winback!$K$2:$K$300,$D2271)&gt;0,1,0)</f>
        <v/>
      </c>
      <c r="L2271">
        <f>IF(AND($K2271=1,LEFT($A2271,3)="WB-"),SUMIFS(Winback!$D$2:$D$300,Winback!$K$2:$K$300,$D2271),0)</f>
        <v/>
      </c>
      <c r="M2271">
        <f>IF(OR($E2271=1,$G2271=1,SUMIFS(Registros!$J$2:$J$6000,Registros!$B$2:$B$6000,$A2271)&gt;0),1,0)</f>
        <v/>
      </c>
      <c r="N2271">
        <f>IF($J2271&gt;0,1,IF(COUNTIFS(Registros!$A$2:$A$6000,"CS",Registros!$B$2:$B$6000,$A2271,Registros!$K$2:$K$6000,"&lt;&gt;")&gt;0,1,0))</f>
        <v/>
      </c>
      <c r="O2271">
        <f>IF(AND($K2271=1,$E2271=0,$G2271=0,$I2271=0),"WINBACK",IF(AND($M2271=1,$N2271&gt;0),"CONVERGENTE",IF($M2271=1,"SOLO MÓVIL",IF($N2271&gt;0,"SOLO FIJO / INTERNET","SIN SERVICIOS"))))</f>
        <v/>
      </c>
      <c r="P2271">
        <f>IF($O2271="WINBACK","Recuperar (winback)",IF($O2271="CONVERGENTE","Upgrade / más líneas",IF($O2271="SOLO MÓVIL","Ofrecer fijo + internet (FLBBTV)",IF($O2271="SOLO FIJO / INTERNET","Ofrecer línea móvil Nextphone","Oferta completa (móvil + fijo + internet)"))))</f>
        <v/>
      </c>
      <c r="Q2271">
        <f>$F2271+$H2271+$L2271</f>
        <v/>
      </c>
      <c r="R2271">
        <f>IFERROR(VLOOKUP($A2271,Registros!$B$2:$G$6000,6,0),IFERROR(VLOOKUP($D2271,Winback!$B$2:$C$300,2,0),""))</f>
        <v/>
      </c>
      <c r="S2271">
        <f>IF($E2271=1,"NP","")&amp;IF($G2271=1,"+MOV","")&amp;IF($I2271=1,"+CS","")&amp;IF($K2271=1,"+WB","")</f>
        <v/>
      </c>
      <c r="T2271">
        <f>$E2271+$G2271+$I2271+$K2271</f>
        <v/>
      </c>
    </row>
    <row r="2272">
      <c r="A2272" t="inlineStr">
        <is>
          <t>355364740000</t>
        </is>
      </c>
      <c r="B2272" t="inlineStr">
        <is>
          <t>35536474</t>
        </is>
      </c>
      <c r="C2272" t="inlineStr">
        <is>
          <t>JAMES ELIECER CERRUD</t>
        </is>
      </c>
      <c r="D2272" t="inlineStr">
        <is>
          <t>JAMESELIECERCERRUD</t>
        </is>
      </c>
      <c r="E2272">
        <f>IF(COUNTIFS(Registros!$A$2:$A$6000,"NP",Registros!$B$2:$B$6000,$A2272)&gt;0,1,0)</f>
        <v/>
      </c>
      <c r="F2272">
        <f>IF($E2272=1,SUMIFS(Registros!$F$2:$F$6000,Registros!$A$2:$A$6000,"NP",Registros!$B$2:$B$6000,$A2272),0)</f>
        <v/>
      </c>
      <c r="G2272">
        <f>IF(COUNTIFS(Registros!$A$2:$A$6000,"MOV",Registros!$B$2:$B$6000,$A2272)&gt;0,1,0)</f>
        <v/>
      </c>
      <c r="H2272">
        <f>IF($G2272=1,SUMIFS(Registros!$F$2:$F$6000,Registros!$A$2:$A$6000,"MOV",Registros!$B$2:$B$6000,$A2272),0)</f>
        <v/>
      </c>
      <c r="I2272">
        <f>IF(COUNTIFS(Registros!$A$2:$A$6000,"CS",Registros!$B$2:$B$6000,$A2272)&gt;0,1,0)</f>
        <v/>
      </c>
      <c r="J2272">
        <f>IF($I2272=1,SUMIFS(Registros!$I$2:$I$6000,Registros!$A$2:$A$6000,"CS",Registros!$B$2:$B$6000,$A2272),0)</f>
        <v/>
      </c>
      <c r="K2272">
        <f>IF(COUNTIFS(Winback!$K$2:$K$300,$D2272)&gt;0,1,0)</f>
        <v/>
      </c>
      <c r="L2272">
        <f>IF(AND($K2272=1,LEFT($A2272,3)="WB-"),SUMIFS(Winback!$D$2:$D$300,Winback!$K$2:$K$300,$D2272),0)</f>
        <v/>
      </c>
      <c r="M2272">
        <f>IF(OR($E2272=1,$G2272=1,SUMIFS(Registros!$J$2:$J$6000,Registros!$B$2:$B$6000,$A2272)&gt;0),1,0)</f>
        <v/>
      </c>
      <c r="N2272">
        <f>IF($J2272&gt;0,1,IF(COUNTIFS(Registros!$A$2:$A$6000,"CS",Registros!$B$2:$B$6000,$A2272,Registros!$K$2:$K$6000,"&lt;&gt;")&gt;0,1,0))</f>
        <v/>
      </c>
      <c r="O2272">
        <f>IF(AND($K2272=1,$E2272=0,$G2272=0,$I2272=0),"WINBACK",IF(AND($M2272=1,$N2272&gt;0),"CONVERGENTE",IF($M2272=1,"SOLO MÓVIL",IF($N2272&gt;0,"SOLO FIJO / INTERNET","SIN SERVICIOS"))))</f>
        <v/>
      </c>
      <c r="P2272">
        <f>IF($O2272="WINBACK","Recuperar (winback)",IF($O2272="CONVERGENTE","Upgrade / más líneas",IF($O2272="SOLO MÓVIL","Ofrecer fijo + internet (FLBBTV)",IF($O2272="SOLO FIJO / INTERNET","Ofrecer línea móvil Nextphone","Oferta completa (móvil + fijo + internet)"))))</f>
        <v/>
      </c>
      <c r="Q2272">
        <f>$F2272+$H2272+$L2272</f>
        <v/>
      </c>
      <c r="R2272">
        <f>IFERROR(VLOOKUP($A2272,Registros!$B$2:$G$6000,6,0),IFERROR(VLOOKUP($D2272,Winback!$B$2:$C$300,2,0),""))</f>
        <v/>
      </c>
      <c r="S2272">
        <f>IF($E2272=1,"NP","")&amp;IF($G2272=1,"+MOV","")&amp;IF($I2272=1,"+CS","")&amp;IF($K2272=1,"+WB","")</f>
        <v/>
      </c>
      <c r="T2272">
        <f>$E2272+$G2272+$I2272+$K2272</f>
        <v/>
      </c>
    </row>
    <row r="2273">
      <c r="A2273" t="inlineStr">
        <is>
          <t>345115260000</t>
        </is>
      </c>
      <c r="B2273" t="inlineStr">
        <is>
          <t>34511526</t>
        </is>
      </c>
      <c r="C2273" t="inlineStr">
        <is>
          <t>ALEXIS CABALLERO</t>
        </is>
      </c>
      <c r="D2273" t="inlineStr">
        <is>
          <t>ALEXISCABALLERO</t>
        </is>
      </c>
      <c r="E2273">
        <f>IF(COUNTIFS(Registros!$A$2:$A$6000,"NP",Registros!$B$2:$B$6000,$A2273)&gt;0,1,0)</f>
        <v/>
      </c>
      <c r="F2273">
        <f>IF($E2273=1,SUMIFS(Registros!$F$2:$F$6000,Registros!$A$2:$A$6000,"NP",Registros!$B$2:$B$6000,$A2273),0)</f>
        <v/>
      </c>
      <c r="G2273">
        <f>IF(COUNTIFS(Registros!$A$2:$A$6000,"MOV",Registros!$B$2:$B$6000,$A2273)&gt;0,1,0)</f>
        <v/>
      </c>
      <c r="H2273">
        <f>IF($G2273=1,SUMIFS(Registros!$F$2:$F$6000,Registros!$A$2:$A$6000,"MOV",Registros!$B$2:$B$6000,$A2273),0)</f>
        <v/>
      </c>
      <c r="I2273">
        <f>IF(COUNTIFS(Registros!$A$2:$A$6000,"CS",Registros!$B$2:$B$6000,$A2273)&gt;0,1,0)</f>
        <v/>
      </c>
      <c r="J2273">
        <f>IF($I2273=1,SUMIFS(Registros!$I$2:$I$6000,Registros!$A$2:$A$6000,"CS",Registros!$B$2:$B$6000,$A2273),0)</f>
        <v/>
      </c>
      <c r="K2273">
        <f>IF(COUNTIFS(Winback!$K$2:$K$300,$D2273)&gt;0,1,0)</f>
        <v/>
      </c>
      <c r="L2273">
        <f>IF(AND($K2273=1,LEFT($A2273,3)="WB-"),SUMIFS(Winback!$D$2:$D$300,Winback!$K$2:$K$300,$D2273),0)</f>
        <v/>
      </c>
      <c r="M2273">
        <f>IF(OR($E2273=1,$G2273=1,SUMIFS(Registros!$J$2:$J$6000,Registros!$B$2:$B$6000,$A2273)&gt;0),1,0)</f>
        <v/>
      </c>
      <c r="N2273">
        <f>IF($J2273&gt;0,1,IF(COUNTIFS(Registros!$A$2:$A$6000,"CS",Registros!$B$2:$B$6000,$A2273,Registros!$K$2:$K$6000,"&lt;&gt;")&gt;0,1,0))</f>
        <v/>
      </c>
      <c r="O2273">
        <f>IF(AND($K2273=1,$E2273=0,$G2273=0,$I2273=0),"WINBACK",IF(AND($M2273=1,$N2273&gt;0),"CONVERGENTE",IF($M2273=1,"SOLO MÓVIL",IF($N2273&gt;0,"SOLO FIJO / INTERNET","SIN SERVICIOS"))))</f>
        <v/>
      </c>
      <c r="P2273">
        <f>IF($O2273="WINBACK","Recuperar (winback)",IF($O2273="CONVERGENTE","Upgrade / más líneas",IF($O2273="SOLO MÓVIL","Ofrecer fijo + internet (FLBBTV)",IF($O2273="SOLO FIJO / INTERNET","Ofrecer línea móvil Nextphone","Oferta completa (móvil + fijo + internet)"))))</f>
        <v/>
      </c>
      <c r="Q2273">
        <f>$F2273+$H2273+$L2273</f>
        <v/>
      </c>
      <c r="R2273">
        <f>IFERROR(VLOOKUP($A2273,Registros!$B$2:$G$6000,6,0),IFERROR(VLOOKUP($D2273,Winback!$B$2:$C$300,2,0),""))</f>
        <v/>
      </c>
      <c r="S2273">
        <f>IF($E2273=1,"NP","")&amp;IF($G2273=1,"+MOV","")&amp;IF($I2273=1,"+CS","")&amp;IF($K2273=1,"+WB","")</f>
        <v/>
      </c>
      <c r="T2273">
        <f>$E2273+$G2273+$I2273+$K2273</f>
        <v/>
      </c>
    </row>
    <row r="2274">
      <c r="A2274" t="inlineStr">
        <is>
          <t>321277770200</t>
        </is>
      </c>
      <c r="B2274" t="inlineStr">
        <is>
          <t>32127777</t>
        </is>
      </c>
      <c r="C2274" t="inlineStr">
        <is>
          <t>MARIA HERRERA</t>
        </is>
      </c>
      <c r="D2274" t="inlineStr">
        <is>
          <t>MARIAHERRERA</t>
        </is>
      </c>
      <c r="E2274">
        <f>IF(COUNTIFS(Registros!$A$2:$A$6000,"NP",Registros!$B$2:$B$6000,$A2274)&gt;0,1,0)</f>
        <v/>
      </c>
      <c r="F2274">
        <f>IF($E2274=1,SUMIFS(Registros!$F$2:$F$6000,Registros!$A$2:$A$6000,"NP",Registros!$B$2:$B$6000,$A2274),0)</f>
        <v/>
      </c>
      <c r="G2274">
        <f>IF(COUNTIFS(Registros!$A$2:$A$6000,"MOV",Registros!$B$2:$B$6000,$A2274)&gt;0,1,0)</f>
        <v/>
      </c>
      <c r="H2274">
        <f>IF($G2274=1,SUMIFS(Registros!$F$2:$F$6000,Registros!$A$2:$A$6000,"MOV",Registros!$B$2:$B$6000,$A2274),0)</f>
        <v/>
      </c>
      <c r="I2274">
        <f>IF(COUNTIFS(Registros!$A$2:$A$6000,"CS",Registros!$B$2:$B$6000,$A2274)&gt;0,1,0)</f>
        <v/>
      </c>
      <c r="J2274">
        <f>IF($I2274=1,SUMIFS(Registros!$I$2:$I$6000,Registros!$A$2:$A$6000,"CS",Registros!$B$2:$B$6000,$A2274),0)</f>
        <v/>
      </c>
      <c r="K2274">
        <f>IF(COUNTIFS(Winback!$K$2:$K$300,$D2274)&gt;0,1,0)</f>
        <v/>
      </c>
      <c r="L2274">
        <f>IF(AND($K2274=1,LEFT($A2274,3)="WB-"),SUMIFS(Winback!$D$2:$D$300,Winback!$K$2:$K$300,$D2274),0)</f>
        <v/>
      </c>
      <c r="M2274">
        <f>IF(OR($E2274=1,$G2274=1,SUMIFS(Registros!$J$2:$J$6000,Registros!$B$2:$B$6000,$A2274)&gt;0),1,0)</f>
        <v/>
      </c>
      <c r="N2274">
        <f>IF($J2274&gt;0,1,IF(COUNTIFS(Registros!$A$2:$A$6000,"CS",Registros!$B$2:$B$6000,$A2274,Registros!$K$2:$K$6000,"&lt;&gt;")&gt;0,1,0))</f>
        <v/>
      </c>
      <c r="O2274">
        <f>IF(AND($K2274=1,$E2274=0,$G2274=0,$I2274=0),"WINBACK",IF(AND($M2274=1,$N2274&gt;0),"CONVERGENTE",IF($M2274=1,"SOLO MÓVIL",IF($N2274&gt;0,"SOLO FIJO / INTERNET","SIN SERVICIOS"))))</f>
        <v/>
      </c>
      <c r="P2274">
        <f>IF($O2274="WINBACK","Recuperar (winback)",IF($O2274="CONVERGENTE","Upgrade / más líneas",IF($O2274="SOLO MÓVIL","Ofrecer fijo + internet (FLBBTV)",IF($O2274="SOLO FIJO / INTERNET","Ofrecer línea móvil Nextphone","Oferta completa (móvil + fijo + internet)"))))</f>
        <v/>
      </c>
      <c r="Q2274">
        <f>$F2274+$H2274+$L2274</f>
        <v/>
      </c>
      <c r="R2274">
        <f>IFERROR(VLOOKUP($A2274,Registros!$B$2:$G$6000,6,0),IFERROR(VLOOKUP($D2274,Winback!$B$2:$C$300,2,0),""))</f>
        <v/>
      </c>
      <c r="S2274">
        <f>IF($E2274=1,"NP","")&amp;IF($G2274=1,"+MOV","")&amp;IF($I2274=1,"+CS","")&amp;IF($K2274=1,"+WB","")</f>
        <v/>
      </c>
      <c r="T2274">
        <f>$E2274+$G2274+$I2274+$K2274</f>
        <v/>
      </c>
    </row>
    <row r="2275">
      <c r="A2275" t="inlineStr">
        <is>
          <t>363038150000</t>
        </is>
      </c>
      <c r="B2275" t="inlineStr">
        <is>
          <t>36303815</t>
        </is>
      </c>
      <c r="C2275" t="inlineStr">
        <is>
          <t>NADAZHDA DE ALLARD</t>
        </is>
      </c>
      <c r="D2275" t="inlineStr">
        <is>
          <t>NADAZHDADEALLARD</t>
        </is>
      </c>
      <c r="E2275">
        <f>IF(COUNTIFS(Registros!$A$2:$A$6000,"NP",Registros!$B$2:$B$6000,$A2275)&gt;0,1,0)</f>
        <v/>
      </c>
      <c r="F2275">
        <f>IF($E2275=1,SUMIFS(Registros!$F$2:$F$6000,Registros!$A$2:$A$6000,"NP",Registros!$B$2:$B$6000,$A2275),0)</f>
        <v/>
      </c>
      <c r="G2275">
        <f>IF(COUNTIFS(Registros!$A$2:$A$6000,"MOV",Registros!$B$2:$B$6000,$A2275)&gt;0,1,0)</f>
        <v/>
      </c>
      <c r="H2275">
        <f>IF($G2275=1,SUMIFS(Registros!$F$2:$F$6000,Registros!$A$2:$A$6000,"MOV",Registros!$B$2:$B$6000,$A2275),0)</f>
        <v/>
      </c>
      <c r="I2275">
        <f>IF(COUNTIFS(Registros!$A$2:$A$6000,"CS",Registros!$B$2:$B$6000,$A2275)&gt;0,1,0)</f>
        <v/>
      </c>
      <c r="J2275">
        <f>IF($I2275=1,SUMIFS(Registros!$I$2:$I$6000,Registros!$A$2:$A$6000,"CS",Registros!$B$2:$B$6000,$A2275),0)</f>
        <v/>
      </c>
      <c r="K2275">
        <f>IF(COUNTIFS(Winback!$K$2:$K$300,$D2275)&gt;0,1,0)</f>
        <v/>
      </c>
      <c r="L2275">
        <f>IF(AND($K2275=1,LEFT($A2275,3)="WB-"),SUMIFS(Winback!$D$2:$D$300,Winback!$K$2:$K$300,$D2275),0)</f>
        <v/>
      </c>
      <c r="M2275">
        <f>IF(OR($E2275=1,$G2275=1,SUMIFS(Registros!$J$2:$J$6000,Registros!$B$2:$B$6000,$A2275)&gt;0),1,0)</f>
        <v/>
      </c>
      <c r="N2275">
        <f>IF($J2275&gt;0,1,IF(COUNTIFS(Registros!$A$2:$A$6000,"CS",Registros!$B$2:$B$6000,$A2275,Registros!$K$2:$K$6000,"&lt;&gt;")&gt;0,1,0))</f>
        <v/>
      </c>
      <c r="O2275">
        <f>IF(AND($K2275=1,$E2275=0,$G2275=0,$I2275=0),"WINBACK",IF(AND($M2275=1,$N2275&gt;0),"CONVERGENTE",IF($M2275=1,"SOLO MÓVIL",IF($N2275&gt;0,"SOLO FIJO / INTERNET","SIN SERVICIOS"))))</f>
        <v/>
      </c>
      <c r="P2275">
        <f>IF($O2275="WINBACK","Recuperar (winback)",IF($O2275="CONVERGENTE","Upgrade / más líneas",IF($O2275="SOLO MÓVIL","Ofrecer fijo + internet (FLBBTV)",IF($O2275="SOLO FIJO / INTERNET","Ofrecer línea móvil Nextphone","Oferta completa (móvil + fijo + internet)"))))</f>
        <v/>
      </c>
      <c r="Q2275">
        <f>$F2275+$H2275+$L2275</f>
        <v/>
      </c>
      <c r="R2275">
        <f>IFERROR(VLOOKUP($A2275,Registros!$B$2:$G$6000,6,0),IFERROR(VLOOKUP($D2275,Winback!$B$2:$C$300,2,0),""))</f>
        <v/>
      </c>
      <c r="S2275">
        <f>IF($E2275=1,"NP","")&amp;IF($G2275=1,"+MOV","")&amp;IF($I2275=1,"+CS","")&amp;IF($K2275=1,"+WB","")</f>
        <v/>
      </c>
      <c r="T2275">
        <f>$E2275+$G2275+$I2275+$K2275</f>
        <v/>
      </c>
    </row>
    <row r="2276">
      <c r="A2276" t="inlineStr">
        <is>
          <t>339152160000</t>
        </is>
      </c>
      <c r="B2276" t="inlineStr">
        <is>
          <t>33915216</t>
        </is>
      </c>
      <c r="C2276" t="inlineStr">
        <is>
          <t>Luis Alber to Guerra Santana</t>
        </is>
      </c>
      <c r="D2276" t="inlineStr">
        <is>
          <t>LUISALBERTOGUERRASANTANA</t>
        </is>
      </c>
      <c r="E2276">
        <f>IF(COUNTIFS(Registros!$A$2:$A$6000,"NP",Registros!$B$2:$B$6000,$A2276)&gt;0,1,0)</f>
        <v/>
      </c>
      <c r="F2276">
        <f>IF($E2276=1,SUMIFS(Registros!$F$2:$F$6000,Registros!$A$2:$A$6000,"NP",Registros!$B$2:$B$6000,$A2276),0)</f>
        <v/>
      </c>
      <c r="G2276">
        <f>IF(COUNTIFS(Registros!$A$2:$A$6000,"MOV",Registros!$B$2:$B$6000,$A2276)&gt;0,1,0)</f>
        <v/>
      </c>
      <c r="H2276">
        <f>IF($G2276=1,SUMIFS(Registros!$F$2:$F$6000,Registros!$A$2:$A$6000,"MOV",Registros!$B$2:$B$6000,$A2276),0)</f>
        <v/>
      </c>
      <c r="I2276">
        <f>IF(COUNTIFS(Registros!$A$2:$A$6000,"CS",Registros!$B$2:$B$6000,$A2276)&gt;0,1,0)</f>
        <v/>
      </c>
      <c r="J2276">
        <f>IF($I2276=1,SUMIFS(Registros!$I$2:$I$6000,Registros!$A$2:$A$6000,"CS",Registros!$B$2:$B$6000,$A2276),0)</f>
        <v/>
      </c>
      <c r="K2276">
        <f>IF(COUNTIFS(Winback!$K$2:$K$300,$D2276)&gt;0,1,0)</f>
        <v/>
      </c>
      <c r="L2276">
        <f>IF(AND($K2276=1,LEFT($A2276,3)="WB-"),SUMIFS(Winback!$D$2:$D$300,Winback!$K$2:$K$300,$D2276),0)</f>
        <v/>
      </c>
      <c r="M2276">
        <f>IF(OR($E2276=1,$G2276=1,SUMIFS(Registros!$J$2:$J$6000,Registros!$B$2:$B$6000,$A2276)&gt;0),1,0)</f>
        <v/>
      </c>
      <c r="N2276">
        <f>IF($J2276&gt;0,1,IF(COUNTIFS(Registros!$A$2:$A$6000,"CS",Registros!$B$2:$B$6000,$A2276,Registros!$K$2:$K$6000,"&lt;&gt;")&gt;0,1,0))</f>
        <v/>
      </c>
      <c r="O2276">
        <f>IF(AND($K2276=1,$E2276=0,$G2276=0,$I2276=0),"WINBACK",IF(AND($M2276=1,$N2276&gt;0),"CONVERGENTE",IF($M2276=1,"SOLO MÓVIL",IF($N2276&gt;0,"SOLO FIJO / INTERNET","SIN SERVICIOS"))))</f>
        <v/>
      </c>
      <c r="P2276">
        <f>IF($O2276="WINBACK","Recuperar (winback)",IF($O2276="CONVERGENTE","Upgrade / más líneas",IF($O2276="SOLO MÓVIL","Ofrecer fijo + internet (FLBBTV)",IF($O2276="SOLO FIJO / INTERNET","Ofrecer línea móvil Nextphone","Oferta completa (móvil + fijo + internet)"))))</f>
        <v/>
      </c>
      <c r="Q2276">
        <f>$F2276+$H2276+$L2276</f>
        <v/>
      </c>
      <c r="R2276">
        <f>IFERROR(VLOOKUP($A2276,Registros!$B$2:$G$6000,6,0),IFERROR(VLOOKUP($D2276,Winback!$B$2:$C$300,2,0),""))</f>
        <v/>
      </c>
      <c r="S2276">
        <f>IF($E2276=1,"NP","")&amp;IF($G2276=1,"+MOV","")&amp;IF($I2276=1,"+CS","")&amp;IF($K2276=1,"+WB","")</f>
        <v/>
      </c>
      <c r="T2276">
        <f>$E2276+$G2276+$I2276+$K2276</f>
        <v/>
      </c>
    </row>
    <row r="2277">
      <c r="A2277" t="inlineStr">
        <is>
          <t>353363070000</t>
        </is>
      </c>
      <c r="B2277" t="inlineStr">
        <is>
          <t>35336307</t>
        </is>
      </c>
      <c r="C2277" t="inlineStr">
        <is>
          <t>JOSE ISABEL PITTI</t>
        </is>
      </c>
      <c r="D2277" t="inlineStr">
        <is>
          <t>JOSEISABELPITTI</t>
        </is>
      </c>
      <c r="E2277">
        <f>IF(COUNTIFS(Registros!$A$2:$A$6000,"NP",Registros!$B$2:$B$6000,$A2277)&gt;0,1,0)</f>
        <v/>
      </c>
      <c r="F2277">
        <f>IF($E2277=1,SUMIFS(Registros!$F$2:$F$6000,Registros!$A$2:$A$6000,"NP",Registros!$B$2:$B$6000,$A2277),0)</f>
        <v/>
      </c>
      <c r="G2277">
        <f>IF(COUNTIFS(Registros!$A$2:$A$6000,"MOV",Registros!$B$2:$B$6000,$A2277)&gt;0,1,0)</f>
        <v/>
      </c>
      <c r="H2277">
        <f>IF($G2277=1,SUMIFS(Registros!$F$2:$F$6000,Registros!$A$2:$A$6000,"MOV",Registros!$B$2:$B$6000,$A2277),0)</f>
        <v/>
      </c>
      <c r="I2277">
        <f>IF(COUNTIFS(Registros!$A$2:$A$6000,"CS",Registros!$B$2:$B$6000,$A2277)&gt;0,1,0)</f>
        <v/>
      </c>
      <c r="J2277">
        <f>IF($I2277=1,SUMIFS(Registros!$I$2:$I$6000,Registros!$A$2:$A$6000,"CS",Registros!$B$2:$B$6000,$A2277),0)</f>
        <v/>
      </c>
      <c r="K2277">
        <f>IF(COUNTIFS(Winback!$K$2:$K$300,$D2277)&gt;0,1,0)</f>
        <v/>
      </c>
      <c r="L2277">
        <f>IF(AND($K2277=1,LEFT($A2277,3)="WB-"),SUMIFS(Winback!$D$2:$D$300,Winback!$K$2:$K$300,$D2277),0)</f>
        <v/>
      </c>
      <c r="M2277">
        <f>IF(OR($E2277=1,$G2277=1,SUMIFS(Registros!$J$2:$J$6000,Registros!$B$2:$B$6000,$A2277)&gt;0),1,0)</f>
        <v/>
      </c>
      <c r="N2277">
        <f>IF($J2277&gt;0,1,IF(COUNTIFS(Registros!$A$2:$A$6000,"CS",Registros!$B$2:$B$6000,$A2277,Registros!$K$2:$K$6000,"&lt;&gt;")&gt;0,1,0))</f>
        <v/>
      </c>
      <c r="O2277">
        <f>IF(AND($K2277=1,$E2277=0,$G2277=0,$I2277=0),"WINBACK",IF(AND($M2277=1,$N2277&gt;0),"CONVERGENTE",IF($M2277=1,"SOLO MÓVIL",IF($N2277&gt;0,"SOLO FIJO / INTERNET","SIN SERVICIOS"))))</f>
        <v/>
      </c>
      <c r="P2277">
        <f>IF($O2277="WINBACK","Recuperar (winback)",IF($O2277="CONVERGENTE","Upgrade / más líneas",IF($O2277="SOLO MÓVIL","Ofrecer fijo + internet (FLBBTV)",IF($O2277="SOLO FIJO / INTERNET","Ofrecer línea móvil Nextphone","Oferta completa (móvil + fijo + internet)"))))</f>
        <v/>
      </c>
      <c r="Q2277">
        <f>$F2277+$H2277+$L2277</f>
        <v/>
      </c>
      <c r="R2277">
        <f>IFERROR(VLOOKUP($A2277,Registros!$B$2:$G$6000,6,0),IFERROR(VLOOKUP($D2277,Winback!$B$2:$C$300,2,0),""))</f>
        <v/>
      </c>
      <c r="S2277">
        <f>IF($E2277=1,"NP","")&amp;IF($G2277=1,"+MOV","")&amp;IF($I2277=1,"+CS","")&amp;IF($K2277=1,"+WB","")</f>
        <v/>
      </c>
      <c r="T2277">
        <f>$E2277+$G2277+$I2277+$K2277</f>
        <v/>
      </c>
    </row>
    <row r="2278">
      <c r="A2278" t="inlineStr">
        <is>
          <t>358012370000</t>
        </is>
      </c>
      <c r="B2278" t="inlineStr">
        <is>
          <t>35801237</t>
        </is>
      </c>
      <c r="C2278" t="inlineStr">
        <is>
          <t>DIGNA ITZEL BARSALLO TROYA</t>
        </is>
      </c>
      <c r="D2278" t="inlineStr">
        <is>
          <t>DIGNAITZELBARSALLOTROYA</t>
        </is>
      </c>
      <c r="E2278">
        <f>IF(COUNTIFS(Registros!$A$2:$A$6000,"NP",Registros!$B$2:$B$6000,$A2278)&gt;0,1,0)</f>
        <v/>
      </c>
      <c r="F2278">
        <f>IF($E2278=1,SUMIFS(Registros!$F$2:$F$6000,Registros!$A$2:$A$6000,"NP",Registros!$B$2:$B$6000,$A2278),0)</f>
        <v/>
      </c>
      <c r="G2278">
        <f>IF(COUNTIFS(Registros!$A$2:$A$6000,"MOV",Registros!$B$2:$B$6000,$A2278)&gt;0,1,0)</f>
        <v/>
      </c>
      <c r="H2278">
        <f>IF($G2278=1,SUMIFS(Registros!$F$2:$F$6000,Registros!$A$2:$A$6000,"MOV",Registros!$B$2:$B$6000,$A2278),0)</f>
        <v/>
      </c>
      <c r="I2278">
        <f>IF(COUNTIFS(Registros!$A$2:$A$6000,"CS",Registros!$B$2:$B$6000,$A2278)&gt;0,1,0)</f>
        <v/>
      </c>
      <c r="J2278">
        <f>IF($I2278=1,SUMIFS(Registros!$I$2:$I$6000,Registros!$A$2:$A$6000,"CS",Registros!$B$2:$B$6000,$A2278),0)</f>
        <v/>
      </c>
      <c r="K2278">
        <f>IF(COUNTIFS(Winback!$K$2:$K$300,$D2278)&gt;0,1,0)</f>
        <v/>
      </c>
      <c r="L2278">
        <f>IF(AND($K2278=1,LEFT($A2278,3)="WB-"),SUMIFS(Winback!$D$2:$D$300,Winback!$K$2:$K$300,$D2278),0)</f>
        <v/>
      </c>
      <c r="M2278">
        <f>IF(OR($E2278=1,$G2278=1,SUMIFS(Registros!$J$2:$J$6000,Registros!$B$2:$B$6000,$A2278)&gt;0),1,0)</f>
        <v/>
      </c>
      <c r="N2278">
        <f>IF($J2278&gt;0,1,IF(COUNTIFS(Registros!$A$2:$A$6000,"CS",Registros!$B$2:$B$6000,$A2278,Registros!$K$2:$K$6000,"&lt;&gt;")&gt;0,1,0))</f>
        <v/>
      </c>
      <c r="O2278">
        <f>IF(AND($K2278=1,$E2278=0,$G2278=0,$I2278=0),"WINBACK",IF(AND($M2278=1,$N2278&gt;0),"CONVERGENTE",IF($M2278=1,"SOLO MÓVIL",IF($N2278&gt;0,"SOLO FIJO / INTERNET","SIN SERVICIOS"))))</f>
        <v/>
      </c>
      <c r="P2278">
        <f>IF($O2278="WINBACK","Recuperar (winback)",IF($O2278="CONVERGENTE","Upgrade / más líneas",IF($O2278="SOLO MÓVIL","Ofrecer fijo + internet (FLBBTV)",IF($O2278="SOLO FIJO / INTERNET","Ofrecer línea móvil Nextphone","Oferta completa (móvil + fijo + internet)"))))</f>
        <v/>
      </c>
      <c r="Q2278">
        <f>$F2278+$H2278+$L2278</f>
        <v/>
      </c>
      <c r="R2278">
        <f>IFERROR(VLOOKUP($A2278,Registros!$B$2:$G$6000,6,0),IFERROR(VLOOKUP($D2278,Winback!$B$2:$C$300,2,0),""))</f>
        <v/>
      </c>
      <c r="S2278">
        <f>IF($E2278=1,"NP","")&amp;IF($G2278=1,"+MOV","")&amp;IF($I2278=1,"+CS","")&amp;IF($K2278=1,"+WB","")</f>
        <v/>
      </c>
      <c r="T2278">
        <f>$E2278+$G2278+$I2278+$K2278</f>
        <v/>
      </c>
    </row>
    <row r="2279">
      <c r="A2279" t="inlineStr">
        <is>
          <t>356350370000</t>
        </is>
      </c>
      <c r="B2279" t="inlineStr">
        <is>
          <t>35635037</t>
        </is>
      </c>
      <c r="C2279" t="inlineStr">
        <is>
          <t>NORMAN ESPINOSA</t>
        </is>
      </c>
      <c r="D2279" t="inlineStr">
        <is>
          <t>NORMANESPINOSA</t>
        </is>
      </c>
      <c r="E2279">
        <f>IF(COUNTIFS(Registros!$A$2:$A$6000,"NP",Registros!$B$2:$B$6000,$A2279)&gt;0,1,0)</f>
        <v/>
      </c>
      <c r="F2279">
        <f>IF($E2279=1,SUMIFS(Registros!$F$2:$F$6000,Registros!$A$2:$A$6000,"NP",Registros!$B$2:$B$6000,$A2279),0)</f>
        <v/>
      </c>
      <c r="G2279">
        <f>IF(COUNTIFS(Registros!$A$2:$A$6000,"MOV",Registros!$B$2:$B$6000,$A2279)&gt;0,1,0)</f>
        <v/>
      </c>
      <c r="H2279">
        <f>IF($G2279=1,SUMIFS(Registros!$F$2:$F$6000,Registros!$A$2:$A$6000,"MOV",Registros!$B$2:$B$6000,$A2279),0)</f>
        <v/>
      </c>
      <c r="I2279">
        <f>IF(COUNTIFS(Registros!$A$2:$A$6000,"CS",Registros!$B$2:$B$6000,$A2279)&gt;0,1,0)</f>
        <v/>
      </c>
      <c r="J2279">
        <f>IF($I2279=1,SUMIFS(Registros!$I$2:$I$6000,Registros!$A$2:$A$6000,"CS",Registros!$B$2:$B$6000,$A2279),0)</f>
        <v/>
      </c>
      <c r="K2279">
        <f>IF(COUNTIFS(Winback!$K$2:$K$300,$D2279)&gt;0,1,0)</f>
        <v/>
      </c>
      <c r="L2279">
        <f>IF(AND($K2279=1,LEFT($A2279,3)="WB-"),SUMIFS(Winback!$D$2:$D$300,Winback!$K$2:$K$300,$D2279),0)</f>
        <v/>
      </c>
      <c r="M2279">
        <f>IF(OR($E2279=1,$G2279=1,SUMIFS(Registros!$J$2:$J$6000,Registros!$B$2:$B$6000,$A2279)&gt;0),1,0)</f>
        <v/>
      </c>
      <c r="N2279">
        <f>IF($J2279&gt;0,1,IF(COUNTIFS(Registros!$A$2:$A$6000,"CS",Registros!$B$2:$B$6000,$A2279,Registros!$K$2:$K$6000,"&lt;&gt;")&gt;0,1,0))</f>
        <v/>
      </c>
      <c r="O2279">
        <f>IF(AND($K2279=1,$E2279=0,$G2279=0,$I2279=0),"WINBACK",IF(AND($M2279=1,$N2279&gt;0),"CONVERGENTE",IF($M2279=1,"SOLO MÓVIL",IF($N2279&gt;0,"SOLO FIJO / INTERNET","SIN SERVICIOS"))))</f>
        <v/>
      </c>
      <c r="P2279">
        <f>IF($O2279="WINBACK","Recuperar (winback)",IF($O2279="CONVERGENTE","Upgrade / más líneas",IF($O2279="SOLO MÓVIL","Ofrecer fijo + internet (FLBBTV)",IF($O2279="SOLO FIJO / INTERNET","Ofrecer línea móvil Nextphone","Oferta completa (móvil + fijo + internet)"))))</f>
        <v/>
      </c>
      <c r="Q2279">
        <f>$F2279+$H2279+$L2279</f>
        <v/>
      </c>
      <c r="R2279">
        <f>IFERROR(VLOOKUP($A2279,Registros!$B$2:$G$6000,6,0),IFERROR(VLOOKUP($D2279,Winback!$B$2:$C$300,2,0),""))</f>
        <v/>
      </c>
      <c r="S2279">
        <f>IF($E2279=1,"NP","")&amp;IF($G2279=1,"+MOV","")&amp;IF($I2279=1,"+CS","")&amp;IF($K2279=1,"+WB","")</f>
        <v/>
      </c>
      <c r="T2279">
        <f>$E2279+$G2279+$I2279+$K2279</f>
        <v/>
      </c>
    </row>
    <row r="2280">
      <c r="A2280" t="inlineStr">
        <is>
          <t>346170790000</t>
        </is>
      </c>
      <c r="B2280" t="inlineStr">
        <is>
          <t>34617079</t>
        </is>
      </c>
      <c r="C2280" t="inlineStr">
        <is>
          <t>AUTO SERVICIO LEO</t>
        </is>
      </c>
      <c r="D2280" t="inlineStr">
        <is>
          <t>AUTOSERVICIOLEO</t>
        </is>
      </c>
      <c r="E2280">
        <f>IF(COUNTIFS(Registros!$A$2:$A$6000,"NP",Registros!$B$2:$B$6000,$A2280)&gt;0,1,0)</f>
        <v/>
      </c>
      <c r="F2280">
        <f>IF($E2280=1,SUMIFS(Registros!$F$2:$F$6000,Registros!$A$2:$A$6000,"NP",Registros!$B$2:$B$6000,$A2280),0)</f>
        <v/>
      </c>
      <c r="G2280">
        <f>IF(COUNTIFS(Registros!$A$2:$A$6000,"MOV",Registros!$B$2:$B$6000,$A2280)&gt;0,1,0)</f>
        <v/>
      </c>
      <c r="H2280">
        <f>IF($G2280=1,SUMIFS(Registros!$F$2:$F$6000,Registros!$A$2:$A$6000,"MOV",Registros!$B$2:$B$6000,$A2280),0)</f>
        <v/>
      </c>
      <c r="I2280">
        <f>IF(COUNTIFS(Registros!$A$2:$A$6000,"CS",Registros!$B$2:$B$6000,$A2280)&gt;0,1,0)</f>
        <v/>
      </c>
      <c r="J2280">
        <f>IF($I2280=1,SUMIFS(Registros!$I$2:$I$6000,Registros!$A$2:$A$6000,"CS",Registros!$B$2:$B$6000,$A2280),0)</f>
        <v/>
      </c>
      <c r="K2280">
        <f>IF(COUNTIFS(Winback!$K$2:$K$300,$D2280)&gt;0,1,0)</f>
        <v/>
      </c>
      <c r="L2280">
        <f>IF(AND($K2280=1,LEFT($A2280,3)="WB-"),SUMIFS(Winback!$D$2:$D$300,Winback!$K$2:$K$300,$D2280),0)</f>
        <v/>
      </c>
      <c r="M2280">
        <f>IF(OR($E2280=1,$G2280=1,SUMIFS(Registros!$J$2:$J$6000,Registros!$B$2:$B$6000,$A2280)&gt;0),1,0)</f>
        <v/>
      </c>
      <c r="N2280">
        <f>IF($J2280&gt;0,1,IF(COUNTIFS(Registros!$A$2:$A$6000,"CS",Registros!$B$2:$B$6000,$A2280,Registros!$K$2:$K$6000,"&lt;&gt;")&gt;0,1,0))</f>
        <v/>
      </c>
      <c r="O2280">
        <f>IF(AND($K2280=1,$E2280=0,$G2280=0,$I2280=0),"WINBACK",IF(AND($M2280=1,$N2280&gt;0),"CONVERGENTE",IF($M2280=1,"SOLO MÓVIL",IF($N2280&gt;0,"SOLO FIJO / INTERNET","SIN SERVICIOS"))))</f>
        <v/>
      </c>
      <c r="P2280">
        <f>IF($O2280="WINBACK","Recuperar (winback)",IF($O2280="CONVERGENTE","Upgrade / más líneas",IF($O2280="SOLO MÓVIL","Ofrecer fijo + internet (FLBBTV)",IF($O2280="SOLO FIJO / INTERNET","Ofrecer línea móvil Nextphone","Oferta completa (móvil + fijo + internet)"))))</f>
        <v/>
      </c>
      <c r="Q2280">
        <f>$F2280+$H2280+$L2280</f>
        <v/>
      </c>
      <c r="R2280">
        <f>IFERROR(VLOOKUP($A2280,Registros!$B$2:$G$6000,6,0),IFERROR(VLOOKUP($D2280,Winback!$B$2:$C$300,2,0),""))</f>
        <v/>
      </c>
      <c r="S2280">
        <f>IF($E2280=1,"NP","")&amp;IF($G2280=1,"+MOV","")&amp;IF($I2280=1,"+CS","")&amp;IF($K2280=1,"+WB","")</f>
        <v/>
      </c>
      <c r="T2280">
        <f>$E2280+$G2280+$I2280+$K2280</f>
        <v/>
      </c>
    </row>
    <row r="2281">
      <c r="A2281" t="inlineStr">
        <is>
          <t>352062290000</t>
        </is>
      </c>
      <c r="B2281" t="inlineStr">
        <is>
          <t>35206229</t>
        </is>
      </c>
      <c r="C2281" t="inlineStr">
        <is>
          <t>ARELYS FUENTES</t>
        </is>
      </c>
      <c r="D2281" t="inlineStr">
        <is>
          <t>ARELYSFUENTES</t>
        </is>
      </c>
      <c r="E2281">
        <f>IF(COUNTIFS(Registros!$A$2:$A$6000,"NP",Registros!$B$2:$B$6000,$A2281)&gt;0,1,0)</f>
        <v/>
      </c>
      <c r="F2281">
        <f>IF($E2281=1,SUMIFS(Registros!$F$2:$F$6000,Registros!$A$2:$A$6000,"NP",Registros!$B$2:$B$6000,$A2281),0)</f>
        <v/>
      </c>
      <c r="G2281">
        <f>IF(COUNTIFS(Registros!$A$2:$A$6000,"MOV",Registros!$B$2:$B$6000,$A2281)&gt;0,1,0)</f>
        <v/>
      </c>
      <c r="H2281">
        <f>IF($G2281=1,SUMIFS(Registros!$F$2:$F$6000,Registros!$A$2:$A$6000,"MOV",Registros!$B$2:$B$6000,$A2281),0)</f>
        <v/>
      </c>
      <c r="I2281">
        <f>IF(COUNTIFS(Registros!$A$2:$A$6000,"CS",Registros!$B$2:$B$6000,$A2281)&gt;0,1,0)</f>
        <v/>
      </c>
      <c r="J2281">
        <f>IF($I2281=1,SUMIFS(Registros!$I$2:$I$6000,Registros!$A$2:$A$6000,"CS",Registros!$B$2:$B$6000,$A2281),0)</f>
        <v/>
      </c>
      <c r="K2281">
        <f>IF(COUNTIFS(Winback!$K$2:$K$300,$D2281)&gt;0,1,0)</f>
        <v/>
      </c>
      <c r="L2281">
        <f>IF(AND($K2281=1,LEFT($A2281,3)="WB-"),SUMIFS(Winback!$D$2:$D$300,Winback!$K$2:$K$300,$D2281),0)</f>
        <v/>
      </c>
      <c r="M2281">
        <f>IF(OR($E2281=1,$G2281=1,SUMIFS(Registros!$J$2:$J$6000,Registros!$B$2:$B$6000,$A2281)&gt;0),1,0)</f>
        <v/>
      </c>
      <c r="N2281">
        <f>IF($J2281&gt;0,1,IF(COUNTIFS(Registros!$A$2:$A$6000,"CS",Registros!$B$2:$B$6000,$A2281,Registros!$K$2:$K$6000,"&lt;&gt;")&gt;0,1,0))</f>
        <v/>
      </c>
      <c r="O2281">
        <f>IF(AND($K2281=1,$E2281=0,$G2281=0,$I2281=0),"WINBACK",IF(AND($M2281=1,$N2281&gt;0),"CONVERGENTE",IF($M2281=1,"SOLO MÓVIL",IF($N2281&gt;0,"SOLO FIJO / INTERNET","SIN SERVICIOS"))))</f>
        <v/>
      </c>
      <c r="P2281">
        <f>IF($O2281="WINBACK","Recuperar (winback)",IF($O2281="CONVERGENTE","Upgrade / más líneas",IF($O2281="SOLO MÓVIL","Ofrecer fijo + internet (FLBBTV)",IF($O2281="SOLO FIJO / INTERNET","Ofrecer línea móvil Nextphone","Oferta completa (móvil + fijo + internet)"))))</f>
        <v/>
      </c>
      <c r="Q2281">
        <f>$F2281+$H2281+$L2281</f>
        <v/>
      </c>
      <c r="R2281">
        <f>IFERROR(VLOOKUP($A2281,Registros!$B$2:$G$6000,6,0),IFERROR(VLOOKUP($D2281,Winback!$B$2:$C$300,2,0),""))</f>
        <v/>
      </c>
      <c r="S2281">
        <f>IF($E2281=1,"NP","")&amp;IF($G2281=1,"+MOV","")&amp;IF($I2281=1,"+CS","")&amp;IF($K2281=1,"+WB","")</f>
        <v/>
      </c>
      <c r="T2281">
        <f>$E2281+$G2281+$I2281+$K2281</f>
        <v/>
      </c>
    </row>
    <row r="2282">
      <c r="A2282" t="inlineStr">
        <is>
          <t>353227090000</t>
        </is>
      </c>
      <c r="B2282" t="inlineStr">
        <is>
          <t>35322709</t>
        </is>
      </c>
      <c r="C2282" t="inlineStr">
        <is>
          <t>ELMER MENDEZ</t>
        </is>
      </c>
      <c r="D2282" t="inlineStr">
        <is>
          <t>ELMERMENDEZ</t>
        </is>
      </c>
      <c r="E2282">
        <f>IF(COUNTIFS(Registros!$A$2:$A$6000,"NP",Registros!$B$2:$B$6000,$A2282)&gt;0,1,0)</f>
        <v/>
      </c>
      <c r="F2282">
        <f>IF($E2282=1,SUMIFS(Registros!$F$2:$F$6000,Registros!$A$2:$A$6000,"NP",Registros!$B$2:$B$6000,$A2282),0)</f>
        <v/>
      </c>
      <c r="G2282">
        <f>IF(COUNTIFS(Registros!$A$2:$A$6000,"MOV",Registros!$B$2:$B$6000,$A2282)&gt;0,1,0)</f>
        <v/>
      </c>
      <c r="H2282">
        <f>IF($G2282=1,SUMIFS(Registros!$F$2:$F$6000,Registros!$A$2:$A$6000,"MOV",Registros!$B$2:$B$6000,$A2282),0)</f>
        <v/>
      </c>
      <c r="I2282">
        <f>IF(COUNTIFS(Registros!$A$2:$A$6000,"CS",Registros!$B$2:$B$6000,$A2282)&gt;0,1,0)</f>
        <v/>
      </c>
      <c r="J2282">
        <f>IF($I2282=1,SUMIFS(Registros!$I$2:$I$6000,Registros!$A$2:$A$6000,"CS",Registros!$B$2:$B$6000,$A2282),0)</f>
        <v/>
      </c>
      <c r="K2282">
        <f>IF(COUNTIFS(Winback!$K$2:$K$300,$D2282)&gt;0,1,0)</f>
        <v/>
      </c>
      <c r="L2282">
        <f>IF(AND($K2282=1,LEFT($A2282,3)="WB-"),SUMIFS(Winback!$D$2:$D$300,Winback!$K$2:$K$300,$D2282),0)</f>
        <v/>
      </c>
      <c r="M2282">
        <f>IF(OR($E2282=1,$G2282=1,SUMIFS(Registros!$J$2:$J$6000,Registros!$B$2:$B$6000,$A2282)&gt;0),1,0)</f>
        <v/>
      </c>
      <c r="N2282">
        <f>IF($J2282&gt;0,1,IF(COUNTIFS(Registros!$A$2:$A$6000,"CS",Registros!$B$2:$B$6000,$A2282,Registros!$K$2:$K$6000,"&lt;&gt;")&gt;0,1,0))</f>
        <v/>
      </c>
      <c r="O2282">
        <f>IF(AND($K2282=1,$E2282=0,$G2282=0,$I2282=0),"WINBACK",IF(AND($M2282=1,$N2282&gt;0),"CONVERGENTE",IF($M2282=1,"SOLO MÓVIL",IF($N2282&gt;0,"SOLO FIJO / INTERNET","SIN SERVICIOS"))))</f>
        <v/>
      </c>
      <c r="P2282">
        <f>IF($O2282="WINBACK","Recuperar (winback)",IF($O2282="CONVERGENTE","Upgrade / más líneas",IF($O2282="SOLO MÓVIL","Ofrecer fijo + internet (FLBBTV)",IF($O2282="SOLO FIJO / INTERNET","Ofrecer línea móvil Nextphone","Oferta completa (móvil + fijo + internet)"))))</f>
        <v/>
      </c>
      <c r="Q2282">
        <f>$F2282+$H2282+$L2282</f>
        <v/>
      </c>
      <c r="R2282">
        <f>IFERROR(VLOOKUP($A2282,Registros!$B$2:$G$6000,6,0),IFERROR(VLOOKUP($D2282,Winback!$B$2:$C$300,2,0),""))</f>
        <v/>
      </c>
      <c r="S2282">
        <f>IF($E2282=1,"NP","")&amp;IF($G2282=1,"+MOV","")&amp;IF($I2282=1,"+CS","")&amp;IF($K2282=1,"+WB","")</f>
        <v/>
      </c>
      <c r="T2282">
        <f>$E2282+$G2282+$I2282+$K2282</f>
        <v/>
      </c>
    </row>
    <row r="2283">
      <c r="A2283" t="inlineStr">
        <is>
          <t>357353580000</t>
        </is>
      </c>
      <c r="B2283" t="inlineStr">
        <is>
          <t>35735358</t>
        </is>
      </c>
      <c r="C2283" t="inlineStr">
        <is>
          <t>LILIETTE MINELA VALDÉS BERMUDEZ</t>
        </is>
      </c>
      <c r="D2283" t="inlineStr">
        <is>
          <t>LILIETTEMINELAVALDESBERMUDEZ</t>
        </is>
      </c>
      <c r="E2283">
        <f>IF(COUNTIFS(Registros!$A$2:$A$6000,"NP",Registros!$B$2:$B$6000,$A2283)&gt;0,1,0)</f>
        <v/>
      </c>
      <c r="F2283">
        <f>IF($E2283=1,SUMIFS(Registros!$F$2:$F$6000,Registros!$A$2:$A$6000,"NP",Registros!$B$2:$B$6000,$A2283),0)</f>
        <v/>
      </c>
      <c r="G2283">
        <f>IF(COUNTIFS(Registros!$A$2:$A$6000,"MOV",Registros!$B$2:$B$6000,$A2283)&gt;0,1,0)</f>
        <v/>
      </c>
      <c r="H2283">
        <f>IF($G2283=1,SUMIFS(Registros!$F$2:$F$6000,Registros!$A$2:$A$6000,"MOV",Registros!$B$2:$B$6000,$A2283),0)</f>
        <v/>
      </c>
      <c r="I2283">
        <f>IF(COUNTIFS(Registros!$A$2:$A$6000,"CS",Registros!$B$2:$B$6000,$A2283)&gt;0,1,0)</f>
        <v/>
      </c>
      <c r="J2283">
        <f>IF($I2283=1,SUMIFS(Registros!$I$2:$I$6000,Registros!$A$2:$A$6000,"CS",Registros!$B$2:$B$6000,$A2283),0)</f>
        <v/>
      </c>
      <c r="K2283">
        <f>IF(COUNTIFS(Winback!$K$2:$K$300,$D2283)&gt;0,1,0)</f>
        <v/>
      </c>
      <c r="L2283">
        <f>IF(AND($K2283=1,LEFT($A2283,3)="WB-"),SUMIFS(Winback!$D$2:$D$300,Winback!$K$2:$K$300,$D2283),0)</f>
        <v/>
      </c>
      <c r="M2283">
        <f>IF(OR($E2283=1,$G2283=1,SUMIFS(Registros!$J$2:$J$6000,Registros!$B$2:$B$6000,$A2283)&gt;0),1,0)</f>
        <v/>
      </c>
      <c r="N2283">
        <f>IF($J2283&gt;0,1,IF(COUNTIFS(Registros!$A$2:$A$6000,"CS",Registros!$B$2:$B$6000,$A2283,Registros!$K$2:$K$6000,"&lt;&gt;")&gt;0,1,0))</f>
        <v/>
      </c>
      <c r="O2283">
        <f>IF(AND($K2283=1,$E2283=0,$G2283=0,$I2283=0),"WINBACK",IF(AND($M2283=1,$N2283&gt;0),"CONVERGENTE",IF($M2283=1,"SOLO MÓVIL",IF($N2283&gt;0,"SOLO FIJO / INTERNET","SIN SERVICIOS"))))</f>
        <v/>
      </c>
      <c r="P2283">
        <f>IF($O2283="WINBACK","Recuperar (winback)",IF($O2283="CONVERGENTE","Upgrade / más líneas",IF($O2283="SOLO MÓVIL","Ofrecer fijo + internet (FLBBTV)",IF($O2283="SOLO FIJO / INTERNET","Ofrecer línea móvil Nextphone","Oferta completa (móvil + fijo + internet)"))))</f>
        <v/>
      </c>
      <c r="Q2283">
        <f>$F2283+$H2283+$L2283</f>
        <v/>
      </c>
      <c r="R2283">
        <f>IFERROR(VLOOKUP($A2283,Registros!$B$2:$G$6000,6,0),IFERROR(VLOOKUP($D2283,Winback!$B$2:$C$300,2,0),""))</f>
        <v/>
      </c>
      <c r="S2283">
        <f>IF($E2283=1,"NP","")&amp;IF($G2283=1,"+MOV","")&amp;IF($I2283=1,"+CS","")&amp;IF($K2283=1,"+WB","")</f>
        <v/>
      </c>
      <c r="T2283">
        <f>$E2283+$G2283+$I2283+$K2283</f>
        <v/>
      </c>
    </row>
    <row r="2284">
      <c r="A2284" t="inlineStr">
        <is>
          <t>353054820000</t>
        </is>
      </c>
      <c r="B2284" t="inlineStr">
        <is>
          <t>35305482</t>
        </is>
      </c>
      <c r="C2284" t="inlineStr">
        <is>
          <t>CINTHIA VANESSA GONZALEZ MORALES</t>
        </is>
      </c>
      <c r="D2284" t="inlineStr">
        <is>
          <t>CINTHIAVANESSAGONZALEZMORALES</t>
        </is>
      </c>
      <c r="E2284">
        <f>IF(COUNTIFS(Registros!$A$2:$A$6000,"NP",Registros!$B$2:$B$6000,$A2284)&gt;0,1,0)</f>
        <v/>
      </c>
      <c r="F2284">
        <f>IF($E2284=1,SUMIFS(Registros!$F$2:$F$6000,Registros!$A$2:$A$6000,"NP",Registros!$B$2:$B$6000,$A2284),0)</f>
        <v/>
      </c>
      <c r="G2284">
        <f>IF(COUNTIFS(Registros!$A$2:$A$6000,"MOV",Registros!$B$2:$B$6000,$A2284)&gt;0,1,0)</f>
        <v/>
      </c>
      <c r="H2284">
        <f>IF($G2284=1,SUMIFS(Registros!$F$2:$F$6000,Registros!$A$2:$A$6000,"MOV",Registros!$B$2:$B$6000,$A2284),0)</f>
        <v/>
      </c>
      <c r="I2284">
        <f>IF(COUNTIFS(Registros!$A$2:$A$6000,"CS",Registros!$B$2:$B$6000,$A2284)&gt;0,1,0)</f>
        <v/>
      </c>
      <c r="J2284">
        <f>IF($I2284=1,SUMIFS(Registros!$I$2:$I$6000,Registros!$A$2:$A$6000,"CS",Registros!$B$2:$B$6000,$A2284),0)</f>
        <v/>
      </c>
      <c r="K2284">
        <f>IF(COUNTIFS(Winback!$K$2:$K$300,$D2284)&gt;0,1,0)</f>
        <v/>
      </c>
      <c r="L2284">
        <f>IF(AND($K2284=1,LEFT($A2284,3)="WB-"),SUMIFS(Winback!$D$2:$D$300,Winback!$K$2:$K$300,$D2284),0)</f>
        <v/>
      </c>
      <c r="M2284">
        <f>IF(OR($E2284=1,$G2284=1,SUMIFS(Registros!$J$2:$J$6000,Registros!$B$2:$B$6000,$A2284)&gt;0),1,0)</f>
        <v/>
      </c>
      <c r="N2284">
        <f>IF($J2284&gt;0,1,IF(COUNTIFS(Registros!$A$2:$A$6000,"CS",Registros!$B$2:$B$6000,$A2284,Registros!$K$2:$K$6000,"&lt;&gt;")&gt;0,1,0))</f>
        <v/>
      </c>
      <c r="O2284">
        <f>IF(AND($K2284=1,$E2284=0,$G2284=0,$I2284=0),"WINBACK",IF(AND($M2284=1,$N2284&gt;0),"CONVERGENTE",IF($M2284=1,"SOLO MÓVIL",IF($N2284&gt;0,"SOLO FIJO / INTERNET","SIN SERVICIOS"))))</f>
        <v/>
      </c>
      <c r="P2284">
        <f>IF($O2284="WINBACK","Recuperar (winback)",IF($O2284="CONVERGENTE","Upgrade / más líneas",IF($O2284="SOLO MÓVIL","Ofrecer fijo + internet (FLBBTV)",IF($O2284="SOLO FIJO / INTERNET","Ofrecer línea móvil Nextphone","Oferta completa (móvil + fijo + internet)"))))</f>
        <v/>
      </c>
      <c r="Q2284">
        <f>$F2284+$H2284+$L2284</f>
        <v/>
      </c>
      <c r="R2284">
        <f>IFERROR(VLOOKUP($A2284,Registros!$B$2:$G$6000,6,0),IFERROR(VLOOKUP($D2284,Winback!$B$2:$C$300,2,0),""))</f>
        <v/>
      </c>
      <c r="S2284">
        <f>IF($E2284=1,"NP","")&amp;IF($G2284=1,"+MOV","")&amp;IF($I2284=1,"+CS","")&amp;IF($K2284=1,"+WB","")</f>
        <v/>
      </c>
      <c r="T2284">
        <f>$E2284+$G2284+$I2284+$K2284</f>
        <v/>
      </c>
    </row>
    <row r="2285">
      <c r="A2285" t="inlineStr">
        <is>
          <t>357338800000</t>
        </is>
      </c>
      <c r="B2285" t="inlineStr">
        <is>
          <t>35733880</t>
        </is>
      </c>
      <c r="C2285" t="inlineStr">
        <is>
          <t>IRMA ROSA GUERRA JIMENEZ</t>
        </is>
      </c>
      <c r="D2285" t="inlineStr">
        <is>
          <t>IRMAROSAGUERRAJIMENEZ</t>
        </is>
      </c>
      <c r="E2285">
        <f>IF(COUNTIFS(Registros!$A$2:$A$6000,"NP",Registros!$B$2:$B$6000,$A2285)&gt;0,1,0)</f>
        <v/>
      </c>
      <c r="F2285">
        <f>IF($E2285=1,SUMIFS(Registros!$F$2:$F$6000,Registros!$A$2:$A$6000,"NP",Registros!$B$2:$B$6000,$A2285),0)</f>
        <v/>
      </c>
      <c r="G2285">
        <f>IF(COUNTIFS(Registros!$A$2:$A$6000,"MOV",Registros!$B$2:$B$6000,$A2285)&gt;0,1,0)</f>
        <v/>
      </c>
      <c r="H2285">
        <f>IF($G2285=1,SUMIFS(Registros!$F$2:$F$6000,Registros!$A$2:$A$6000,"MOV",Registros!$B$2:$B$6000,$A2285),0)</f>
        <v/>
      </c>
      <c r="I2285">
        <f>IF(COUNTIFS(Registros!$A$2:$A$6000,"CS",Registros!$B$2:$B$6000,$A2285)&gt;0,1,0)</f>
        <v/>
      </c>
      <c r="J2285">
        <f>IF($I2285=1,SUMIFS(Registros!$I$2:$I$6000,Registros!$A$2:$A$6000,"CS",Registros!$B$2:$B$6000,$A2285),0)</f>
        <v/>
      </c>
      <c r="K2285">
        <f>IF(COUNTIFS(Winback!$K$2:$K$300,$D2285)&gt;0,1,0)</f>
        <v/>
      </c>
      <c r="L2285">
        <f>IF(AND($K2285=1,LEFT($A2285,3)="WB-"),SUMIFS(Winback!$D$2:$D$300,Winback!$K$2:$K$300,$D2285),0)</f>
        <v/>
      </c>
      <c r="M2285">
        <f>IF(OR($E2285=1,$G2285=1,SUMIFS(Registros!$J$2:$J$6000,Registros!$B$2:$B$6000,$A2285)&gt;0),1,0)</f>
        <v/>
      </c>
      <c r="N2285">
        <f>IF($J2285&gt;0,1,IF(COUNTIFS(Registros!$A$2:$A$6000,"CS",Registros!$B$2:$B$6000,$A2285,Registros!$K$2:$K$6000,"&lt;&gt;")&gt;0,1,0))</f>
        <v/>
      </c>
      <c r="O2285">
        <f>IF(AND($K2285=1,$E2285=0,$G2285=0,$I2285=0),"WINBACK",IF(AND($M2285=1,$N2285&gt;0),"CONVERGENTE",IF($M2285=1,"SOLO MÓVIL",IF($N2285&gt;0,"SOLO FIJO / INTERNET","SIN SERVICIOS"))))</f>
        <v/>
      </c>
      <c r="P2285">
        <f>IF($O2285="WINBACK","Recuperar (winback)",IF($O2285="CONVERGENTE","Upgrade / más líneas",IF($O2285="SOLO MÓVIL","Ofrecer fijo + internet (FLBBTV)",IF($O2285="SOLO FIJO / INTERNET","Ofrecer línea móvil Nextphone","Oferta completa (móvil + fijo + internet)"))))</f>
        <v/>
      </c>
      <c r="Q2285">
        <f>$F2285+$H2285+$L2285</f>
        <v/>
      </c>
      <c r="R2285">
        <f>IFERROR(VLOOKUP($A2285,Registros!$B$2:$G$6000,6,0),IFERROR(VLOOKUP($D2285,Winback!$B$2:$C$300,2,0),""))</f>
        <v/>
      </c>
      <c r="S2285">
        <f>IF($E2285=1,"NP","")&amp;IF($G2285=1,"+MOV","")&amp;IF($I2285=1,"+CS","")&amp;IF($K2285=1,"+WB","")</f>
        <v/>
      </c>
      <c r="T2285">
        <f>$E2285+$G2285+$I2285+$K2285</f>
        <v/>
      </c>
    </row>
    <row r="2286">
      <c r="A2286" t="inlineStr">
        <is>
          <t>355175310000</t>
        </is>
      </c>
      <c r="B2286" t="inlineStr">
        <is>
          <t>35517531</t>
        </is>
      </c>
      <c r="C2286" t="inlineStr">
        <is>
          <t>MELVIN HERNANDEZ</t>
        </is>
      </c>
      <c r="D2286" t="inlineStr">
        <is>
          <t>MELVINHERNANDEZ</t>
        </is>
      </c>
      <c r="E2286">
        <f>IF(COUNTIFS(Registros!$A$2:$A$6000,"NP",Registros!$B$2:$B$6000,$A2286)&gt;0,1,0)</f>
        <v/>
      </c>
      <c r="F2286">
        <f>IF($E2286=1,SUMIFS(Registros!$F$2:$F$6000,Registros!$A$2:$A$6000,"NP",Registros!$B$2:$B$6000,$A2286),0)</f>
        <v/>
      </c>
      <c r="G2286">
        <f>IF(COUNTIFS(Registros!$A$2:$A$6000,"MOV",Registros!$B$2:$B$6000,$A2286)&gt;0,1,0)</f>
        <v/>
      </c>
      <c r="H2286">
        <f>IF($G2286=1,SUMIFS(Registros!$F$2:$F$6000,Registros!$A$2:$A$6000,"MOV",Registros!$B$2:$B$6000,$A2286),0)</f>
        <v/>
      </c>
      <c r="I2286">
        <f>IF(COUNTIFS(Registros!$A$2:$A$6000,"CS",Registros!$B$2:$B$6000,$A2286)&gt;0,1,0)</f>
        <v/>
      </c>
      <c r="J2286">
        <f>IF($I2286=1,SUMIFS(Registros!$I$2:$I$6000,Registros!$A$2:$A$6000,"CS",Registros!$B$2:$B$6000,$A2286),0)</f>
        <v/>
      </c>
      <c r="K2286">
        <f>IF(COUNTIFS(Winback!$K$2:$K$300,$D2286)&gt;0,1,0)</f>
        <v/>
      </c>
      <c r="L2286">
        <f>IF(AND($K2286=1,LEFT($A2286,3)="WB-"),SUMIFS(Winback!$D$2:$D$300,Winback!$K$2:$K$300,$D2286),0)</f>
        <v/>
      </c>
      <c r="M2286">
        <f>IF(OR($E2286=1,$G2286=1,SUMIFS(Registros!$J$2:$J$6000,Registros!$B$2:$B$6000,$A2286)&gt;0),1,0)</f>
        <v/>
      </c>
      <c r="N2286">
        <f>IF($J2286&gt;0,1,IF(COUNTIFS(Registros!$A$2:$A$6000,"CS",Registros!$B$2:$B$6000,$A2286,Registros!$K$2:$K$6000,"&lt;&gt;")&gt;0,1,0))</f>
        <v/>
      </c>
      <c r="O2286">
        <f>IF(AND($K2286=1,$E2286=0,$G2286=0,$I2286=0),"WINBACK",IF(AND($M2286=1,$N2286&gt;0),"CONVERGENTE",IF($M2286=1,"SOLO MÓVIL",IF($N2286&gt;0,"SOLO FIJO / INTERNET","SIN SERVICIOS"))))</f>
        <v/>
      </c>
      <c r="P2286">
        <f>IF($O2286="WINBACK","Recuperar (winback)",IF($O2286="CONVERGENTE","Upgrade / más líneas",IF($O2286="SOLO MÓVIL","Ofrecer fijo + internet (FLBBTV)",IF($O2286="SOLO FIJO / INTERNET","Ofrecer línea móvil Nextphone","Oferta completa (móvil + fijo + internet)"))))</f>
        <v/>
      </c>
      <c r="Q2286">
        <f>$F2286+$H2286+$L2286</f>
        <v/>
      </c>
      <c r="R2286">
        <f>IFERROR(VLOOKUP($A2286,Registros!$B$2:$G$6000,6,0),IFERROR(VLOOKUP($D2286,Winback!$B$2:$C$300,2,0),""))</f>
        <v/>
      </c>
      <c r="S2286">
        <f>IF($E2286=1,"NP","")&amp;IF($G2286=1,"+MOV","")&amp;IF($I2286=1,"+CS","")&amp;IF($K2286=1,"+WB","")</f>
        <v/>
      </c>
      <c r="T2286">
        <f>$E2286+$G2286+$I2286+$K2286</f>
        <v/>
      </c>
    </row>
    <row r="2287">
      <c r="A2287" t="inlineStr">
        <is>
          <t>358322550000</t>
        </is>
      </c>
      <c r="B2287" t="inlineStr">
        <is>
          <t>35832255</t>
        </is>
      </c>
      <c r="C2287" t="inlineStr">
        <is>
          <t>JULIO JUSTAVINO</t>
        </is>
      </c>
      <c r="D2287" t="inlineStr">
        <is>
          <t>JULIOJUSTAVINO</t>
        </is>
      </c>
      <c r="E2287">
        <f>IF(COUNTIFS(Registros!$A$2:$A$6000,"NP",Registros!$B$2:$B$6000,$A2287)&gt;0,1,0)</f>
        <v/>
      </c>
      <c r="F2287">
        <f>IF($E2287=1,SUMIFS(Registros!$F$2:$F$6000,Registros!$A$2:$A$6000,"NP",Registros!$B$2:$B$6000,$A2287),0)</f>
        <v/>
      </c>
      <c r="G2287">
        <f>IF(COUNTIFS(Registros!$A$2:$A$6000,"MOV",Registros!$B$2:$B$6000,$A2287)&gt;0,1,0)</f>
        <v/>
      </c>
      <c r="H2287">
        <f>IF($G2287=1,SUMIFS(Registros!$F$2:$F$6000,Registros!$A$2:$A$6000,"MOV",Registros!$B$2:$B$6000,$A2287),0)</f>
        <v/>
      </c>
      <c r="I2287">
        <f>IF(COUNTIFS(Registros!$A$2:$A$6000,"CS",Registros!$B$2:$B$6000,$A2287)&gt;0,1,0)</f>
        <v/>
      </c>
      <c r="J2287">
        <f>IF($I2287=1,SUMIFS(Registros!$I$2:$I$6000,Registros!$A$2:$A$6000,"CS",Registros!$B$2:$B$6000,$A2287),0)</f>
        <v/>
      </c>
      <c r="K2287">
        <f>IF(COUNTIFS(Winback!$K$2:$K$300,$D2287)&gt;0,1,0)</f>
        <v/>
      </c>
      <c r="L2287">
        <f>IF(AND($K2287=1,LEFT($A2287,3)="WB-"),SUMIFS(Winback!$D$2:$D$300,Winback!$K$2:$K$300,$D2287),0)</f>
        <v/>
      </c>
      <c r="M2287">
        <f>IF(OR($E2287=1,$G2287=1,SUMIFS(Registros!$J$2:$J$6000,Registros!$B$2:$B$6000,$A2287)&gt;0),1,0)</f>
        <v/>
      </c>
      <c r="N2287">
        <f>IF($J2287&gt;0,1,IF(COUNTIFS(Registros!$A$2:$A$6000,"CS",Registros!$B$2:$B$6000,$A2287,Registros!$K$2:$K$6000,"&lt;&gt;")&gt;0,1,0))</f>
        <v/>
      </c>
      <c r="O2287">
        <f>IF(AND($K2287=1,$E2287=0,$G2287=0,$I2287=0),"WINBACK",IF(AND($M2287=1,$N2287&gt;0),"CONVERGENTE",IF($M2287=1,"SOLO MÓVIL",IF($N2287&gt;0,"SOLO FIJO / INTERNET","SIN SERVICIOS"))))</f>
        <v/>
      </c>
      <c r="P2287">
        <f>IF($O2287="WINBACK","Recuperar (winback)",IF($O2287="CONVERGENTE","Upgrade / más líneas",IF($O2287="SOLO MÓVIL","Ofrecer fijo + internet (FLBBTV)",IF($O2287="SOLO FIJO / INTERNET","Ofrecer línea móvil Nextphone","Oferta completa (móvil + fijo + internet)"))))</f>
        <v/>
      </c>
      <c r="Q2287">
        <f>$F2287+$H2287+$L2287</f>
        <v/>
      </c>
      <c r="R2287">
        <f>IFERROR(VLOOKUP($A2287,Registros!$B$2:$G$6000,6,0),IFERROR(VLOOKUP($D2287,Winback!$B$2:$C$300,2,0),""))</f>
        <v/>
      </c>
      <c r="S2287">
        <f>IF($E2287=1,"NP","")&amp;IF($G2287=1,"+MOV","")&amp;IF($I2287=1,"+CS","")&amp;IF($K2287=1,"+WB","")</f>
        <v/>
      </c>
      <c r="T2287">
        <f>$E2287+$G2287+$I2287+$K2287</f>
        <v/>
      </c>
    </row>
    <row r="2288">
      <c r="A2288" t="inlineStr">
        <is>
          <t>345069690000</t>
        </is>
      </c>
      <c r="B2288" t="inlineStr">
        <is>
          <t>34506969</t>
        </is>
      </c>
      <c r="C2288" t="inlineStr">
        <is>
          <t>MARLIN ELIZABETH GUERRA</t>
        </is>
      </c>
      <c r="D2288" t="inlineStr">
        <is>
          <t>MARLINELIZABETHGUERRA</t>
        </is>
      </c>
      <c r="E2288">
        <f>IF(COUNTIFS(Registros!$A$2:$A$6000,"NP",Registros!$B$2:$B$6000,$A2288)&gt;0,1,0)</f>
        <v/>
      </c>
      <c r="F2288">
        <f>IF($E2288=1,SUMIFS(Registros!$F$2:$F$6000,Registros!$A$2:$A$6000,"NP",Registros!$B$2:$B$6000,$A2288),0)</f>
        <v/>
      </c>
      <c r="G2288">
        <f>IF(COUNTIFS(Registros!$A$2:$A$6000,"MOV",Registros!$B$2:$B$6000,$A2288)&gt;0,1,0)</f>
        <v/>
      </c>
      <c r="H2288">
        <f>IF($G2288=1,SUMIFS(Registros!$F$2:$F$6000,Registros!$A$2:$A$6000,"MOV",Registros!$B$2:$B$6000,$A2288),0)</f>
        <v/>
      </c>
      <c r="I2288">
        <f>IF(COUNTIFS(Registros!$A$2:$A$6000,"CS",Registros!$B$2:$B$6000,$A2288)&gt;0,1,0)</f>
        <v/>
      </c>
      <c r="J2288">
        <f>IF($I2288=1,SUMIFS(Registros!$I$2:$I$6000,Registros!$A$2:$A$6000,"CS",Registros!$B$2:$B$6000,$A2288),0)</f>
        <v/>
      </c>
      <c r="K2288">
        <f>IF(COUNTIFS(Winback!$K$2:$K$300,$D2288)&gt;0,1,0)</f>
        <v/>
      </c>
      <c r="L2288">
        <f>IF(AND($K2288=1,LEFT($A2288,3)="WB-"),SUMIFS(Winback!$D$2:$D$300,Winback!$K$2:$K$300,$D2288),0)</f>
        <v/>
      </c>
      <c r="M2288">
        <f>IF(OR($E2288=1,$G2288=1,SUMIFS(Registros!$J$2:$J$6000,Registros!$B$2:$B$6000,$A2288)&gt;0),1,0)</f>
        <v/>
      </c>
      <c r="N2288">
        <f>IF($J2288&gt;0,1,IF(COUNTIFS(Registros!$A$2:$A$6000,"CS",Registros!$B$2:$B$6000,$A2288,Registros!$K$2:$K$6000,"&lt;&gt;")&gt;0,1,0))</f>
        <v/>
      </c>
      <c r="O2288">
        <f>IF(AND($K2288=1,$E2288=0,$G2288=0,$I2288=0),"WINBACK",IF(AND($M2288=1,$N2288&gt;0),"CONVERGENTE",IF($M2288=1,"SOLO MÓVIL",IF($N2288&gt;0,"SOLO FIJO / INTERNET","SIN SERVICIOS"))))</f>
        <v/>
      </c>
      <c r="P2288">
        <f>IF($O2288="WINBACK","Recuperar (winback)",IF($O2288="CONVERGENTE","Upgrade / más líneas",IF($O2288="SOLO MÓVIL","Ofrecer fijo + internet (FLBBTV)",IF($O2288="SOLO FIJO / INTERNET","Ofrecer línea móvil Nextphone","Oferta completa (móvil + fijo + internet)"))))</f>
        <v/>
      </c>
      <c r="Q2288">
        <f>$F2288+$H2288+$L2288</f>
        <v/>
      </c>
      <c r="R2288">
        <f>IFERROR(VLOOKUP($A2288,Registros!$B$2:$G$6000,6,0),IFERROR(VLOOKUP($D2288,Winback!$B$2:$C$300,2,0),""))</f>
        <v/>
      </c>
      <c r="S2288">
        <f>IF($E2288=1,"NP","")&amp;IF($G2288=1,"+MOV","")&amp;IF($I2288=1,"+CS","")&amp;IF($K2288=1,"+WB","")</f>
        <v/>
      </c>
      <c r="T2288">
        <f>$E2288+$G2288+$I2288+$K2288</f>
        <v/>
      </c>
    </row>
    <row r="2289">
      <c r="A2289" t="inlineStr">
        <is>
          <t>359253000000</t>
        </is>
      </c>
      <c r="B2289" t="inlineStr">
        <is>
          <t>35925300</t>
        </is>
      </c>
      <c r="C2289" t="inlineStr">
        <is>
          <t>YAMILETH VIQUEZ</t>
        </is>
      </c>
      <c r="D2289" t="inlineStr">
        <is>
          <t>YAMILETHVIQUEZ</t>
        </is>
      </c>
      <c r="E2289">
        <f>IF(COUNTIFS(Registros!$A$2:$A$6000,"NP",Registros!$B$2:$B$6000,$A2289)&gt;0,1,0)</f>
        <v/>
      </c>
      <c r="F2289">
        <f>IF($E2289=1,SUMIFS(Registros!$F$2:$F$6000,Registros!$A$2:$A$6000,"NP",Registros!$B$2:$B$6000,$A2289),0)</f>
        <v/>
      </c>
      <c r="G2289">
        <f>IF(COUNTIFS(Registros!$A$2:$A$6000,"MOV",Registros!$B$2:$B$6000,$A2289)&gt;0,1,0)</f>
        <v/>
      </c>
      <c r="H2289">
        <f>IF($G2289=1,SUMIFS(Registros!$F$2:$F$6000,Registros!$A$2:$A$6000,"MOV",Registros!$B$2:$B$6000,$A2289),0)</f>
        <v/>
      </c>
      <c r="I2289">
        <f>IF(COUNTIFS(Registros!$A$2:$A$6000,"CS",Registros!$B$2:$B$6000,$A2289)&gt;0,1,0)</f>
        <v/>
      </c>
      <c r="J2289">
        <f>IF($I2289=1,SUMIFS(Registros!$I$2:$I$6000,Registros!$A$2:$A$6000,"CS",Registros!$B$2:$B$6000,$A2289),0)</f>
        <v/>
      </c>
      <c r="K2289">
        <f>IF(COUNTIFS(Winback!$K$2:$K$300,$D2289)&gt;0,1,0)</f>
        <v/>
      </c>
      <c r="L2289">
        <f>IF(AND($K2289=1,LEFT($A2289,3)="WB-"),SUMIFS(Winback!$D$2:$D$300,Winback!$K$2:$K$300,$D2289),0)</f>
        <v/>
      </c>
      <c r="M2289">
        <f>IF(OR($E2289=1,$G2289=1,SUMIFS(Registros!$J$2:$J$6000,Registros!$B$2:$B$6000,$A2289)&gt;0),1,0)</f>
        <v/>
      </c>
      <c r="N2289">
        <f>IF($J2289&gt;0,1,IF(COUNTIFS(Registros!$A$2:$A$6000,"CS",Registros!$B$2:$B$6000,$A2289,Registros!$K$2:$K$6000,"&lt;&gt;")&gt;0,1,0))</f>
        <v/>
      </c>
      <c r="O2289">
        <f>IF(AND($K2289=1,$E2289=0,$G2289=0,$I2289=0),"WINBACK",IF(AND($M2289=1,$N2289&gt;0),"CONVERGENTE",IF($M2289=1,"SOLO MÓVIL",IF($N2289&gt;0,"SOLO FIJO / INTERNET","SIN SERVICIOS"))))</f>
        <v/>
      </c>
      <c r="P2289">
        <f>IF($O2289="WINBACK","Recuperar (winback)",IF($O2289="CONVERGENTE","Upgrade / más líneas",IF($O2289="SOLO MÓVIL","Ofrecer fijo + internet (FLBBTV)",IF($O2289="SOLO FIJO / INTERNET","Ofrecer línea móvil Nextphone","Oferta completa (móvil + fijo + internet)"))))</f>
        <v/>
      </c>
      <c r="Q2289">
        <f>$F2289+$H2289+$L2289</f>
        <v/>
      </c>
      <c r="R2289">
        <f>IFERROR(VLOOKUP($A2289,Registros!$B$2:$G$6000,6,0),IFERROR(VLOOKUP($D2289,Winback!$B$2:$C$300,2,0),""))</f>
        <v/>
      </c>
      <c r="S2289">
        <f>IF($E2289=1,"NP","")&amp;IF($G2289=1,"+MOV","")&amp;IF($I2289=1,"+CS","")&amp;IF($K2289=1,"+WB","")</f>
        <v/>
      </c>
      <c r="T2289">
        <f>$E2289+$G2289+$I2289+$K2289</f>
        <v/>
      </c>
    </row>
    <row r="2290">
      <c r="A2290" t="inlineStr">
        <is>
          <t>333210340000</t>
        </is>
      </c>
      <c r="B2290" t="inlineStr">
        <is>
          <t>33321034</t>
        </is>
      </c>
      <c r="C2290" t="inlineStr">
        <is>
          <t>ANTONIA LLENI AVEDANO</t>
        </is>
      </c>
      <c r="D2290" t="inlineStr">
        <is>
          <t>ANTONIALLENIAVEDANO</t>
        </is>
      </c>
      <c r="E2290">
        <f>IF(COUNTIFS(Registros!$A$2:$A$6000,"NP",Registros!$B$2:$B$6000,$A2290)&gt;0,1,0)</f>
        <v/>
      </c>
      <c r="F2290">
        <f>IF($E2290=1,SUMIFS(Registros!$F$2:$F$6000,Registros!$A$2:$A$6000,"NP",Registros!$B$2:$B$6000,$A2290),0)</f>
        <v/>
      </c>
      <c r="G2290">
        <f>IF(COUNTIFS(Registros!$A$2:$A$6000,"MOV",Registros!$B$2:$B$6000,$A2290)&gt;0,1,0)</f>
        <v/>
      </c>
      <c r="H2290">
        <f>IF($G2290=1,SUMIFS(Registros!$F$2:$F$6000,Registros!$A$2:$A$6000,"MOV",Registros!$B$2:$B$6000,$A2290),0)</f>
        <v/>
      </c>
      <c r="I2290">
        <f>IF(COUNTIFS(Registros!$A$2:$A$6000,"CS",Registros!$B$2:$B$6000,$A2290)&gt;0,1,0)</f>
        <v/>
      </c>
      <c r="J2290">
        <f>IF($I2290=1,SUMIFS(Registros!$I$2:$I$6000,Registros!$A$2:$A$6000,"CS",Registros!$B$2:$B$6000,$A2290),0)</f>
        <v/>
      </c>
      <c r="K2290">
        <f>IF(COUNTIFS(Winback!$K$2:$K$300,$D2290)&gt;0,1,0)</f>
        <v/>
      </c>
      <c r="L2290">
        <f>IF(AND($K2290=1,LEFT($A2290,3)="WB-"),SUMIFS(Winback!$D$2:$D$300,Winback!$K$2:$K$300,$D2290),0)</f>
        <v/>
      </c>
      <c r="M2290">
        <f>IF(OR($E2290=1,$G2290=1,SUMIFS(Registros!$J$2:$J$6000,Registros!$B$2:$B$6000,$A2290)&gt;0),1,0)</f>
        <v/>
      </c>
      <c r="N2290">
        <f>IF($J2290&gt;0,1,IF(COUNTIFS(Registros!$A$2:$A$6000,"CS",Registros!$B$2:$B$6000,$A2290,Registros!$K$2:$K$6000,"&lt;&gt;")&gt;0,1,0))</f>
        <v/>
      </c>
      <c r="O2290">
        <f>IF(AND($K2290=1,$E2290=0,$G2290=0,$I2290=0),"WINBACK",IF(AND($M2290=1,$N2290&gt;0),"CONVERGENTE",IF($M2290=1,"SOLO MÓVIL",IF($N2290&gt;0,"SOLO FIJO / INTERNET","SIN SERVICIOS"))))</f>
        <v/>
      </c>
      <c r="P2290">
        <f>IF($O2290="WINBACK","Recuperar (winback)",IF($O2290="CONVERGENTE","Upgrade / más líneas",IF($O2290="SOLO MÓVIL","Ofrecer fijo + internet (FLBBTV)",IF($O2290="SOLO FIJO / INTERNET","Ofrecer línea móvil Nextphone","Oferta completa (móvil + fijo + internet)"))))</f>
        <v/>
      </c>
      <c r="Q2290">
        <f>$F2290+$H2290+$L2290</f>
        <v/>
      </c>
      <c r="R2290">
        <f>IFERROR(VLOOKUP($A2290,Registros!$B$2:$G$6000,6,0),IFERROR(VLOOKUP($D2290,Winback!$B$2:$C$300,2,0),""))</f>
        <v/>
      </c>
      <c r="S2290">
        <f>IF($E2290=1,"NP","")&amp;IF($G2290=1,"+MOV","")&amp;IF($I2290=1,"+CS","")&amp;IF($K2290=1,"+WB","")</f>
        <v/>
      </c>
      <c r="T2290">
        <f>$E2290+$G2290+$I2290+$K2290</f>
        <v/>
      </c>
    </row>
    <row r="2291">
      <c r="A2291" t="inlineStr">
        <is>
          <t>353212740000</t>
        </is>
      </c>
      <c r="B2291" t="inlineStr">
        <is>
          <t>35321274</t>
        </is>
      </c>
      <c r="C2291" t="inlineStr">
        <is>
          <t>ELVIS CASTRELLON</t>
        </is>
      </c>
      <c r="D2291" t="inlineStr">
        <is>
          <t>ELVISCASTRELLON</t>
        </is>
      </c>
      <c r="E2291">
        <f>IF(COUNTIFS(Registros!$A$2:$A$6000,"NP",Registros!$B$2:$B$6000,$A2291)&gt;0,1,0)</f>
        <v/>
      </c>
      <c r="F2291">
        <f>IF($E2291=1,SUMIFS(Registros!$F$2:$F$6000,Registros!$A$2:$A$6000,"NP",Registros!$B$2:$B$6000,$A2291),0)</f>
        <v/>
      </c>
      <c r="G2291">
        <f>IF(COUNTIFS(Registros!$A$2:$A$6000,"MOV",Registros!$B$2:$B$6000,$A2291)&gt;0,1,0)</f>
        <v/>
      </c>
      <c r="H2291">
        <f>IF($G2291=1,SUMIFS(Registros!$F$2:$F$6000,Registros!$A$2:$A$6000,"MOV",Registros!$B$2:$B$6000,$A2291),0)</f>
        <v/>
      </c>
      <c r="I2291">
        <f>IF(COUNTIFS(Registros!$A$2:$A$6000,"CS",Registros!$B$2:$B$6000,$A2291)&gt;0,1,0)</f>
        <v/>
      </c>
      <c r="J2291">
        <f>IF($I2291=1,SUMIFS(Registros!$I$2:$I$6000,Registros!$A$2:$A$6000,"CS",Registros!$B$2:$B$6000,$A2291),0)</f>
        <v/>
      </c>
      <c r="K2291">
        <f>IF(COUNTIFS(Winback!$K$2:$K$300,$D2291)&gt;0,1,0)</f>
        <v/>
      </c>
      <c r="L2291">
        <f>IF(AND($K2291=1,LEFT($A2291,3)="WB-"),SUMIFS(Winback!$D$2:$D$300,Winback!$K$2:$K$300,$D2291),0)</f>
        <v/>
      </c>
      <c r="M2291">
        <f>IF(OR($E2291=1,$G2291=1,SUMIFS(Registros!$J$2:$J$6000,Registros!$B$2:$B$6000,$A2291)&gt;0),1,0)</f>
        <v/>
      </c>
      <c r="N2291">
        <f>IF($J2291&gt;0,1,IF(COUNTIFS(Registros!$A$2:$A$6000,"CS",Registros!$B$2:$B$6000,$A2291,Registros!$K$2:$K$6000,"&lt;&gt;")&gt;0,1,0))</f>
        <v/>
      </c>
      <c r="O2291">
        <f>IF(AND($K2291=1,$E2291=0,$G2291=0,$I2291=0),"WINBACK",IF(AND($M2291=1,$N2291&gt;0),"CONVERGENTE",IF($M2291=1,"SOLO MÓVIL",IF($N2291&gt;0,"SOLO FIJO / INTERNET","SIN SERVICIOS"))))</f>
        <v/>
      </c>
      <c r="P2291">
        <f>IF($O2291="WINBACK","Recuperar (winback)",IF($O2291="CONVERGENTE","Upgrade / más líneas",IF($O2291="SOLO MÓVIL","Ofrecer fijo + internet (FLBBTV)",IF($O2291="SOLO FIJO / INTERNET","Ofrecer línea móvil Nextphone","Oferta completa (móvil + fijo + internet)"))))</f>
        <v/>
      </c>
      <c r="Q2291">
        <f>$F2291+$H2291+$L2291</f>
        <v/>
      </c>
      <c r="R2291">
        <f>IFERROR(VLOOKUP($A2291,Registros!$B$2:$G$6000,6,0),IFERROR(VLOOKUP($D2291,Winback!$B$2:$C$300,2,0),""))</f>
        <v/>
      </c>
      <c r="S2291">
        <f>IF($E2291=1,"NP","")&amp;IF($G2291=1,"+MOV","")&amp;IF($I2291=1,"+CS","")&amp;IF($K2291=1,"+WB","")</f>
        <v/>
      </c>
      <c r="T2291">
        <f>$E2291+$G2291+$I2291+$K2291</f>
        <v/>
      </c>
    </row>
    <row r="2292">
      <c r="A2292" t="inlineStr">
        <is>
          <t>329502140000</t>
        </is>
      </c>
      <c r="B2292" t="inlineStr">
        <is>
          <t>32950214</t>
        </is>
      </c>
      <c r="C2292" t="inlineStr">
        <is>
          <t>Wilfredo Alexan der Ortiz Cubilla</t>
        </is>
      </c>
      <c r="D2292" t="inlineStr">
        <is>
          <t>WILFREDOALEXANDERORTIZCUBILLA</t>
        </is>
      </c>
      <c r="E2292">
        <f>IF(COUNTIFS(Registros!$A$2:$A$6000,"NP",Registros!$B$2:$B$6000,$A2292)&gt;0,1,0)</f>
        <v/>
      </c>
      <c r="F2292">
        <f>IF($E2292=1,SUMIFS(Registros!$F$2:$F$6000,Registros!$A$2:$A$6000,"NP",Registros!$B$2:$B$6000,$A2292),0)</f>
        <v/>
      </c>
      <c r="G2292">
        <f>IF(COUNTIFS(Registros!$A$2:$A$6000,"MOV",Registros!$B$2:$B$6000,$A2292)&gt;0,1,0)</f>
        <v/>
      </c>
      <c r="H2292">
        <f>IF($G2292=1,SUMIFS(Registros!$F$2:$F$6000,Registros!$A$2:$A$6000,"MOV",Registros!$B$2:$B$6000,$A2292),0)</f>
        <v/>
      </c>
      <c r="I2292">
        <f>IF(COUNTIFS(Registros!$A$2:$A$6000,"CS",Registros!$B$2:$B$6000,$A2292)&gt;0,1,0)</f>
        <v/>
      </c>
      <c r="J2292">
        <f>IF($I2292=1,SUMIFS(Registros!$I$2:$I$6000,Registros!$A$2:$A$6000,"CS",Registros!$B$2:$B$6000,$A2292),0)</f>
        <v/>
      </c>
      <c r="K2292">
        <f>IF(COUNTIFS(Winback!$K$2:$K$300,$D2292)&gt;0,1,0)</f>
        <v/>
      </c>
      <c r="L2292">
        <f>IF(AND($K2292=1,LEFT($A2292,3)="WB-"),SUMIFS(Winback!$D$2:$D$300,Winback!$K$2:$K$300,$D2292),0)</f>
        <v/>
      </c>
      <c r="M2292">
        <f>IF(OR($E2292=1,$G2292=1,SUMIFS(Registros!$J$2:$J$6000,Registros!$B$2:$B$6000,$A2292)&gt;0),1,0)</f>
        <v/>
      </c>
      <c r="N2292">
        <f>IF($J2292&gt;0,1,IF(COUNTIFS(Registros!$A$2:$A$6000,"CS",Registros!$B$2:$B$6000,$A2292,Registros!$K$2:$K$6000,"&lt;&gt;")&gt;0,1,0))</f>
        <v/>
      </c>
      <c r="O2292">
        <f>IF(AND($K2292=1,$E2292=0,$G2292=0,$I2292=0),"WINBACK",IF(AND($M2292=1,$N2292&gt;0),"CONVERGENTE",IF($M2292=1,"SOLO MÓVIL",IF($N2292&gt;0,"SOLO FIJO / INTERNET","SIN SERVICIOS"))))</f>
        <v/>
      </c>
      <c r="P2292">
        <f>IF($O2292="WINBACK","Recuperar (winback)",IF($O2292="CONVERGENTE","Upgrade / más líneas",IF($O2292="SOLO MÓVIL","Ofrecer fijo + internet (FLBBTV)",IF($O2292="SOLO FIJO / INTERNET","Ofrecer línea móvil Nextphone","Oferta completa (móvil + fijo + internet)"))))</f>
        <v/>
      </c>
      <c r="Q2292">
        <f>$F2292+$H2292+$L2292</f>
        <v/>
      </c>
      <c r="R2292">
        <f>IFERROR(VLOOKUP($A2292,Registros!$B$2:$G$6000,6,0),IFERROR(VLOOKUP($D2292,Winback!$B$2:$C$300,2,0),""))</f>
        <v/>
      </c>
      <c r="S2292">
        <f>IF($E2292=1,"NP","")&amp;IF($G2292=1,"+MOV","")&amp;IF($I2292=1,"+CS","")&amp;IF($K2292=1,"+WB","")</f>
        <v/>
      </c>
      <c r="T2292">
        <f>$E2292+$G2292+$I2292+$K2292</f>
        <v/>
      </c>
    </row>
    <row r="2293">
      <c r="A2293" t="inlineStr">
        <is>
          <t>351090020000</t>
        </is>
      </c>
      <c r="B2293" t="inlineStr">
        <is>
          <t>35109002</t>
        </is>
      </c>
      <c r="C2293" t="inlineStr">
        <is>
          <t>VICTOR KAA ORTEGA</t>
        </is>
      </c>
      <c r="D2293" t="inlineStr">
        <is>
          <t>VICTORKAAORTEGA</t>
        </is>
      </c>
      <c r="E2293">
        <f>IF(COUNTIFS(Registros!$A$2:$A$6000,"NP",Registros!$B$2:$B$6000,$A2293)&gt;0,1,0)</f>
        <v/>
      </c>
      <c r="F2293">
        <f>IF($E2293=1,SUMIFS(Registros!$F$2:$F$6000,Registros!$A$2:$A$6000,"NP",Registros!$B$2:$B$6000,$A2293),0)</f>
        <v/>
      </c>
      <c r="G2293">
        <f>IF(COUNTIFS(Registros!$A$2:$A$6000,"MOV",Registros!$B$2:$B$6000,$A2293)&gt;0,1,0)</f>
        <v/>
      </c>
      <c r="H2293">
        <f>IF($G2293=1,SUMIFS(Registros!$F$2:$F$6000,Registros!$A$2:$A$6000,"MOV",Registros!$B$2:$B$6000,$A2293),0)</f>
        <v/>
      </c>
      <c r="I2293">
        <f>IF(COUNTIFS(Registros!$A$2:$A$6000,"CS",Registros!$B$2:$B$6000,$A2293)&gt;0,1,0)</f>
        <v/>
      </c>
      <c r="J2293">
        <f>IF($I2293=1,SUMIFS(Registros!$I$2:$I$6000,Registros!$A$2:$A$6000,"CS",Registros!$B$2:$B$6000,$A2293),0)</f>
        <v/>
      </c>
      <c r="K2293">
        <f>IF(COUNTIFS(Winback!$K$2:$K$300,$D2293)&gt;0,1,0)</f>
        <v/>
      </c>
      <c r="L2293">
        <f>IF(AND($K2293=1,LEFT($A2293,3)="WB-"),SUMIFS(Winback!$D$2:$D$300,Winback!$K$2:$K$300,$D2293),0)</f>
        <v/>
      </c>
      <c r="M2293">
        <f>IF(OR($E2293=1,$G2293=1,SUMIFS(Registros!$J$2:$J$6000,Registros!$B$2:$B$6000,$A2293)&gt;0),1,0)</f>
        <v/>
      </c>
      <c r="N2293">
        <f>IF($J2293&gt;0,1,IF(COUNTIFS(Registros!$A$2:$A$6000,"CS",Registros!$B$2:$B$6000,$A2293,Registros!$K$2:$K$6000,"&lt;&gt;")&gt;0,1,0))</f>
        <v/>
      </c>
      <c r="O2293">
        <f>IF(AND($K2293=1,$E2293=0,$G2293=0,$I2293=0),"WINBACK",IF(AND($M2293=1,$N2293&gt;0),"CONVERGENTE",IF($M2293=1,"SOLO MÓVIL",IF($N2293&gt;0,"SOLO FIJO / INTERNET","SIN SERVICIOS"))))</f>
        <v/>
      </c>
      <c r="P2293">
        <f>IF($O2293="WINBACK","Recuperar (winback)",IF($O2293="CONVERGENTE","Upgrade / más líneas",IF($O2293="SOLO MÓVIL","Ofrecer fijo + internet (FLBBTV)",IF($O2293="SOLO FIJO / INTERNET","Ofrecer línea móvil Nextphone","Oferta completa (móvil + fijo + internet)"))))</f>
        <v/>
      </c>
      <c r="Q2293">
        <f>$F2293+$H2293+$L2293</f>
        <v/>
      </c>
      <c r="R2293">
        <f>IFERROR(VLOOKUP($A2293,Registros!$B$2:$G$6000,6,0),IFERROR(VLOOKUP($D2293,Winback!$B$2:$C$300,2,0),""))</f>
        <v/>
      </c>
      <c r="S2293">
        <f>IF($E2293=1,"NP","")&amp;IF($G2293=1,"+MOV","")&amp;IF($I2293=1,"+CS","")&amp;IF($K2293=1,"+WB","")</f>
        <v/>
      </c>
      <c r="T2293">
        <f>$E2293+$G2293+$I2293+$K2293</f>
        <v/>
      </c>
    </row>
    <row r="2294">
      <c r="A2294" t="inlineStr">
        <is>
          <t>353300480000</t>
        </is>
      </c>
      <c r="B2294" t="inlineStr">
        <is>
          <t>35330048</t>
        </is>
      </c>
      <c r="C2294" t="inlineStr">
        <is>
          <t>MARCIANO RODRÍGUEZ</t>
        </is>
      </c>
      <c r="D2294" t="inlineStr">
        <is>
          <t>MARCIANORODRIGUEZ</t>
        </is>
      </c>
      <c r="E2294">
        <f>IF(COUNTIFS(Registros!$A$2:$A$6000,"NP",Registros!$B$2:$B$6000,$A2294)&gt;0,1,0)</f>
        <v/>
      </c>
      <c r="F2294">
        <f>IF($E2294=1,SUMIFS(Registros!$F$2:$F$6000,Registros!$A$2:$A$6000,"NP",Registros!$B$2:$B$6000,$A2294),0)</f>
        <v/>
      </c>
      <c r="G2294">
        <f>IF(COUNTIFS(Registros!$A$2:$A$6000,"MOV",Registros!$B$2:$B$6000,$A2294)&gt;0,1,0)</f>
        <v/>
      </c>
      <c r="H2294">
        <f>IF($G2294=1,SUMIFS(Registros!$F$2:$F$6000,Registros!$A$2:$A$6000,"MOV",Registros!$B$2:$B$6000,$A2294),0)</f>
        <v/>
      </c>
      <c r="I2294">
        <f>IF(COUNTIFS(Registros!$A$2:$A$6000,"CS",Registros!$B$2:$B$6000,$A2294)&gt;0,1,0)</f>
        <v/>
      </c>
      <c r="J2294">
        <f>IF($I2294=1,SUMIFS(Registros!$I$2:$I$6000,Registros!$A$2:$A$6000,"CS",Registros!$B$2:$B$6000,$A2294),0)</f>
        <v/>
      </c>
      <c r="K2294">
        <f>IF(COUNTIFS(Winback!$K$2:$K$300,$D2294)&gt;0,1,0)</f>
        <v/>
      </c>
      <c r="L2294">
        <f>IF(AND($K2294=1,LEFT($A2294,3)="WB-"),SUMIFS(Winback!$D$2:$D$300,Winback!$K$2:$K$300,$D2294),0)</f>
        <v/>
      </c>
      <c r="M2294">
        <f>IF(OR($E2294=1,$G2294=1,SUMIFS(Registros!$J$2:$J$6000,Registros!$B$2:$B$6000,$A2294)&gt;0),1,0)</f>
        <v/>
      </c>
      <c r="N2294">
        <f>IF($J2294&gt;0,1,IF(COUNTIFS(Registros!$A$2:$A$6000,"CS",Registros!$B$2:$B$6000,$A2294,Registros!$K$2:$K$6000,"&lt;&gt;")&gt;0,1,0))</f>
        <v/>
      </c>
      <c r="O2294">
        <f>IF(AND($K2294=1,$E2294=0,$G2294=0,$I2294=0),"WINBACK",IF(AND($M2294=1,$N2294&gt;0),"CONVERGENTE",IF($M2294=1,"SOLO MÓVIL",IF($N2294&gt;0,"SOLO FIJO / INTERNET","SIN SERVICIOS"))))</f>
        <v/>
      </c>
      <c r="P2294">
        <f>IF($O2294="WINBACK","Recuperar (winback)",IF($O2294="CONVERGENTE","Upgrade / más líneas",IF($O2294="SOLO MÓVIL","Ofrecer fijo + internet (FLBBTV)",IF($O2294="SOLO FIJO / INTERNET","Ofrecer línea móvil Nextphone","Oferta completa (móvil + fijo + internet)"))))</f>
        <v/>
      </c>
      <c r="Q2294">
        <f>$F2294+$H2294+$L2294</f>
        <v/>
      </c>
      <c r="R2294">
        <f>IFERROR(VLOOKUP($A2294,Registros!$B$2:$G$6000,6,0),IFERROR(VLOOKUP($D2294,Winback!$B$2:$C$300,2,0),""))</f>
        <v/>
      </c>
      <c r="S2294">
        <f>IF($E2294=1,"NP","")&amp;IF($G2294=1,"+MOV","")&amp;IF($I2294=1,"+CS","")&amp;IF($K2294=1,"+WB","")</f>
        <v/>
      </c>
      <c r="T2294">
        <f>$E2294+$G2294+$I2294+$K2294</f>
        <v/>
      </c>
    </row>
    <row r="2295">
      <c r="A2295" t="inlineStr">
        <is>
          <t>359231880000</t>
        </is>
      </c>
      <c r="B2295" t="inlineStr">
        <is>
          <t>35923188</t>
        </is>
      </c>
      <c r="C2295" t="inlineStr">
        <is>
          <t>DIENER CASTRO</t>
        </is>
      </c>
      <c r="D2295" t="inlineStr">
        <is>
          <t>DIENERCASTRO</t>
        </is>
      </c>
      <c r="E2295">
        <f>IF(COUNTIFS(Registros!$A$2:$A$6000,"NP",Registros!$B$2:$B$6000,$A2295)&gt;0,1,0)</f>
        <v/>
      </c>
      <c r="F2295">
        <f>IF($E2295=1,SUMIFS(Registros!$F$2:$F$6000,Registros!$A$2:$A$6000,"NP",Registros!$B$2:$B$6000,$A2295),0)</f>
        <v/>
      </c>
      <c r="G2295">
        <f>IF(COUNTIFS(Registros!$A$2:$A$6000,"MOV",Registros!$B$2:$B$6000,$A2295)&gt;0,1,0)</f>
        <v/>
      </c>
      <c r="H2295">
        <f>IF($G2295=1,SUMIFS(Registros!$F$2:$F$6000,Registros!$A$2:$A$6000,"MOV",Registros!$B$2:$B$6000,$A2295),0)</f>
        <v/>
      </c>
      <c r="I2295">
        <f>IF(COUNTIFS(Registros!$A$2:$A$6000,"CS",Registros!$B$2:$B$6000,$A2295)&gt;0,1,0)</f>
        <v/>
      </c>
      <c r="J2295">
        <f>IF($I2295=1,SUMIFS(Registros!$I$2:$I$6000,Registros!$A$2:$A$6000,"CS",Registros!$B$2:$B$6000,$A2295),0)</f>
        <v/>
      </c>
      <c r="K2295">
        <f>IF(COUNTIFS(Winback!$K$2:$K$300,$D2295)&gt;0,1,0)</f>
        <v/>
      </c>
      <c r="L2295">
        <f>IF(AND($K2295=1,LEFT($A2295,3)="WB-"),SUMIFS(Winback!$D$2:$D$300,Winback!$K$2:$K$300,$D2295),0)</f>
        <v/>
      </c>
      <c r="M2295">
        <f>IF(OR($E2295=1,$G2295=1,SUMIFS(Registros!$J$2:$J$6000,Registros!$B$2:$B$6000,$A2295)&gt;0),1,0)</f>
        <v/>
      </c>
      <c r="N2295">
        <f>IF($J2295&gt;0,1,IF(COUNTIFS(Registros!$A$2:$A$6000,"CS",Registros!$B$2:$B$6000,$A2295,Registros!$K$2:$K$6000,"&lt;&gt;")&gt;0,1,0))</f>
        <v/>
      </c>
      <c r="O2295">
        <f>IF(AND($K2295=1,$E2295=0,$G2295=0,$I2295=0),"WINBACK",IF(AND($M2295=1,$N2295&gt;0),"CONVERGENTE",IF($M2295=1,"SOLO MÓVIL",IF($N2295&gt;0,"SOLO FIJO / INTERNET","SIN SERVICIOS"))))</f>
        <v/>
      </c>
      <c r="P2295">
        <f>IF($O2295="WINBACK","Recuperar (winback)",IF($O2295="CONVERGENTE","Upgrade / más líneas",IF($O2295="SOLO MÓVIL","Ofrecer fijo + internet (FLBBTV)",IF($O2295="SOLO FIJO / INTERNET","Ofrecer línea móvil Nextphone","Oferta completa (móvil + fijo + internet)"))))</f>
        <v/>
      </c>
      <c r="Q2295">
        <f>$F2295+$H2295+$L2295</f>
        <v/>
      </c>
      <c r="R2295">
        <f>IFERROR(VLOOKUP($A2295,Registros!$B$2:$G$6000,6,0),IFERROR(VLOOKUP($D2295,Winback!$B$2:$C$300,2,0),""))</f>
        <v/>
      </c>
      <c r="S2295">
        <f>IF($E2295=1,"NP","")&amp;IF($G2295=1,"+MOV","")&amp;IF($I2295=1,"+CS","")&amp;IF($K2295=1,"+WB","")</f>
        <v/>
      </c>
      <c r="T2295">
        <f>$E2295+$G2295+$I2295+$K2295</f>
        <v/>
      </c>
    </row>
    <row r="2296">
      <c r="A2296" t="inlineStr">
        <is>
          <t>355296100000</t>
        </is>
      </c>
      <c r="B2296" t="inlineStr">
        <is>
          <t>35529610</t>
        </is>
      </c>
      <c r="C2296" t="inlineStr">
        <is>
          <t>ARIS DEL CID</t>
        </is>
      </c>
      <c r="D2296" t="inlineStr">
        <is>
          <t>ARISDELCID</t>
        </is>
      </c>
      <c r="E2296">
        <f>IF(COUNTIFS(Registros!$A$2:$A$6000,"NP",Registros!$B$2:$B$6000,$A2296)&gt;0,1,0)</f>
        <v/>
      </c>
      <c r="F2296">
        <f>IF($E2296=1,SUMIFS(Registros!$F$2:$F$6000,Registros!$A$2:$A$6000,"NP",Registros!$B$2:$B$6000,$A2296),0)</f>
        <v/>
      </c>
      <c r="G2296">
        <f>IF(COUNTIFS(Registros!$A$2:$A$6000,"MOV",Registros!$B$2:$B$6000,$A2296)&gt;0,1,0)</f>
        <v/>
      </c>
      <c r="H2296">
        <f>IF($G2296=1,SUMIFS(Registros!$F$2:$F$6000,Registros!$A$2:$A$6000,"MOV",Registros!$B$2:$B$6000,$A2296),0)</f>
        <v/>
      </c>
      <c r="I2296">
        <f>IF(COUNTIFS(Registros!$A$2:$A$6000,"CS",Registros!$B$2:$B$6000,$A2296)&gt;0,1,0)</f>
        <v/>
      </c>
      <c r="J2296">
        <f>IF($I2296=1,SUMIFS(Registros!$I$2:$I$6000,Registros!$A$2:$A$6000,"CS",Registros!$B$2:$B$6000,$A2296),0)</f>
        <v/>
      </c>
      <c r="K2296">
        <f>IF(COUNTIFS(Winback!$K$2:$K$300,$D2296)&gt;0,1,0)</f>
        <v/>
      </c>
      <c r="L2296">
        <f>IF(AND($K2296=1,LEFT($A2296,3)="WB-"),SUMIFS(Winback!$D$2:$D$300,Winback!$K$2:$K$300,$D2296),0)</f>
        <v/>
      </c>
      <c r="M2296">
        <f>IF(OR($E2296=1,$G2296=1,SUMIFS(Registros!$J$2:$J$6000,Registros!$B$2:$B$6000,$A2296)&gt;0),1,0)</f>
        <v/>
      </c>
      <c r="N2296">
        <f>IF($J2296&gt;0,1,IF(COUNTIFS(Registros!$A$2:$A$6000,"CS",Registros!$B$2:$B$6000,$A2296,Registros!$K$2:$K$6000,"&lt;&gt;")&gt;0,1,0))</f>
        <v/>
      </c>
      <c r="O2296">
        <f>IF(AND($K2296=1,$E2296=0,$G2296=0,$I2296=0),"WINBACK",IF(AND($M2296=1,$N2296&gt;0),"CONVERGENTE",IF($M2296=1,"SOLO MÓVIL",IF($N2296&gt;0,"SOLO FIJO / INTERNET","SIN SERVICIOS"))))</f>
        <v/>
      </c>
      <c r="P2296">
        <f>IF($O2296="WINBACK","Recuperar (winback)",IF($O2296="CONVERGENTE","Upgrade / más líneas",IF($O2296="SOLO MÓVIL","Ofrecer fijo + internet (FLBBTV)",IF($O2296="SOLO FIJO / INTERNET","Ofrecer línea móvil Nextphone","Oferta completa (móvil + fijo + internet)"))))</f>
        <v/>
      </c>
      <c r="Q2296">
        <f>$F2296+$H2296+$L2296</f>
        <v/>
      </c>
      <c r="R2296">
        <f>IFERROR(VLOOKUP($A2296,Registros!$B$2:$G$6000,6,0),IFERROR(VLOOKUP($D2296,Winback!$B$2:$C$300,2,0),""))</f>
        <v/>
      </c>
      <c r="S2296">
        <f>IF($E2296=1,"NP","")&amp;IF($G2296=1,"+MOV","")&amp;IF($I2296=1,"+CS","")&amp;IF($K2296=1,"+WB","")</f>
        <v/>
      </c>
      <c r="T2296">
        <f>$E2296+$G2296+$I2296+$K2296</f>
        <v/>
      </c>
    </row>
    <row r="2297">
      <c r="A2297" t="inlineStr">
        <is>
          <t>368012040000</t>
        </is>
      </c>
      <c r="B2297" t="inlineStr">
        <is>
          <t>36801204</t>
        </is>
      </c>
      <c r="C2297" t="inlineStr">
        <is>
          <t>RICARDO QUINTERO</t>
        </is>
      </c>
      <c r="D2297" t="inlineStr">
        <is>
          <t>RICARDOQUINTERO</t>
        </is>
      </c>
      <c r="E2297">
        <f>IF(COUNTIFS(Registros!$A$2:$A$6000,"NP",Registros!$B$2:$B$6000,$A2297)&gt;0,1,0)</f>
        <v/>
      </c>
      <c r="F2297">
        <f>IF($E2297=1,SUMIFS(Registros!$F$2:$F$6000,Registros!$A$2:$A$6000,"NP",Registros!$B$2:$B$6000,$A2297),0)</f>
        <v/>
      </c>
      <c r="G2297">
        <f>IF(COUNTIFS(Registros!$A$2:$A$6000,"MOV",Registros!$B$2:$B$6000,$A2297)&gt;0,1,0)</f>
        <v/>
      </c>
      <c r="H2297">
        <f>IF($G2297=1,SUMIFS(Registros!$F$2:$F$6000,Registros!$A$2:$A$6000,"MOV",Registros!$B$2:$B$6000,$A2297),0)</f>
        <v/>
      </c>
      <c r="I2297">
        <f>IF(COUNTIFS(Registros!$A$2:$A$6000,"CS",Registros!$B$2:$B$6000,$A2297)&gt;0,1,0)</f>
        <v/>
      </c>
      <c r="J2297">
        <f>IF($I2297=1,SUMIFS(Registros!$I$2:$I$6000,Registros!$A$2:$A$6000,"CS",Registros!$B$2:$B$6000,$A2297),0)</f>
        <v/>
      </c>
      <c r="K2297">
        <f>IF(COUNTIFS(Winback!$K$2:$K$300,$D2297)&gt;0,1,0)</f>
        <v/>
      </c>
      <c r="L2297">
        <f>IF(AND($K2297=1,LEFT($A2297,3)="WB-"),SUMIFS(Winback!$D$2:$D$300,Winback!$K$2:$K$300,$D2297),0)</f>
        <v/>
      </c>
      <c r="M2297">
        <f>IF(OR($E2297=1,$G2297=1,SUMIFS(Registros!$J$2:$J$6000,Registros!$B$2:$B$6000,$A2297)&gt;0),1,0)</f>
        <v/>
      </c>
      <c r="N2297">
        <f>IF($J2297&gt;0,1,IF(COUNTIFS(Registros!$A$2:$A$6000,"CS",Registros!$B$2:$B$6000,$A2297,Registros!$K$2:$K$6000,"&lt;&gt;")&gt;0,1,0))</f>
        <v/>
      </c>
      <c r="O2297">
        <f>IF(AND($K2297=1,$E2297=0,$G2297=0,$I2297=0),"WINBACK",IF(AND($M2297=1,$N2297&gt;0),"CONVERGENTE",IF($M2297=1,"SOLO MÓVIL",IF($N2297&gt;0,"SOLO FIJO / INTERNET","SIN SERVICIOS"))))</f>
        <v/>
      </c>
      <c r="P2297">
        <f>IF($O2297="WINBACK","Recuperar (winback)",IF($O2297="CONVERGENTE","Upgrade / más líneas",IF($O2297="SOLO MÓVIL","Ofrecer fijo + internet (FLBBTV)",IF($O2297="SOLO FIJO / INTERNET","Ofrecer línea móvil Nextphone","Oferta completa (móvil + fijo + internet)"))))</f>
        <v/>
      </c>
      <c r="Q2297">
        <f>$F2297+$H2297+$L2297</f>
        <v/>
      </c>
      <c r="R2297">
        <f>IFERROR(VLOOKUP($A2297,Registros!$B$2:$G$6000,6,0),IFERROR(VLOOKUP($D2297,Winback!$B$2:$C$300,2,0),""))</f>
        <v/>
      </c>
      <c r="S2297">
        <f>IF($E2297=1,"NP","")&amp;IF($G2297=1,"+MOV","")&amp;IF($I2297=1,"+CS","")&amp;IF($K2297=1,"+WB","")</f>
        <v/>
      </c>
      <c r="T2297">
        <f>$E2297+$G2297+$I2297+$K2297</f>
        <v/>
      </c>
    </row>
    <row r="2298">
      <c r="A2298" t="inlineStr">
        <is>
          <t>354268930000</t>
        </is>
      </c>
      <c r="B2298" t="inlineStr">
        <is>
          <t>35426893</t>
        </is>
      </c>
      <c r="C2298" t="inlineStr">
        <is>
          <t>VIRGINIA CORTEZ</t>
        </is>
      </c>
      <c r="D2298" t="inlineStr">
        <is>
          <t>VIRGINIACORTEZ</t>
        </is>
      </c>
      <c r="E2298">
        <f>IF(COUNTIFS(Registros!$A$2:$A$6000,"NP",Registros!$B$2:$B$6000,$A2298)&gt;0,1,0)</f>
        <v/>
      </c>
      <c r="F2298">
        <f>IF($E2298=1,SUMIFS(Registros!$F$2:$F$6000,Registros!$A$2:$A$6000,"NP",Registros!$B$2:$B$6000,$A2298),0)</f>
        <v/>
      </c>
      <c r="G2298">
        <f>IF(COUNTIFS(Registros!$A$2:$A$6000,"MOV",Registros!$B$2:$B$6000,$A2298)&gt;0,1,0)</f>
        <v/>
      </c>
      <c r="H2298">
        <f>IF($G2298=1,SUMIFS(Registros!$F$2:$F$6000,Registros!$A$2:$A$6000,"MOV",Registros!$B$2:$B$6000,$A2298),0)</f>
        <v/>
      </c>
      <c r="I2298">
        <f>IF(COUNTIFS(Registros!$A$2:$A$6000,"CS",Registros!$B$2:$B$6000,$A2298)&gt;0,1,0)</f>
        <v/>
      </c>
      <c r="J2298">
        <f>IF($I2298=1,SUMIFS(Registros!$I$2:$I$6000,Registros!$A$2:$A$6000,"CS",Registros!$B$2:$B$6000,$A2298),0)</f>
        <v/>
      </c>
      <c r="K2298">
        <f>IF(COUNTIFS(Winback!$K$2:$K$300,$D2298)&gt;0,1,0)</f>
        <v/>
      </c>
      <c r="L2298">
        <f>IF(AND($K2298=1,LEFT($A2298,3)="WB-"),SUMIFS(Winback!$D$2:$D$300,Winback!$K$2:$K$300,$D2298),0)</f>
        <v/>
      </c>
      <c r="M2298">
        <f>IF(OR($E2298=1,$G2298=1,SUMIFS(Registros!$J$2:$J$6000,Registros!$B$2:$B$6000,$A2298)&gt;0),1,0)</f>
        <v/>
      </c>
      <c r="N2298">
        <f>IF($J2298&gt;0,1,IF(COUNTIFS(Registros!$A$2:$A$6000,"CS",Registros!$B$2:$B$6000,$A2298,Registros!$K$2:$K$6000,"&lt;&gt;")&gt;0,1,0))</f>
        <v/>
      </c>
      <c r="O2298">
        <f>IF(AND($K2298=1,$E2298=0,$G2298=0,$I2298=0),"WINBACK",IF(AND($M2298=1,$N2298&gt;0),"CONVERGENTE",IF($M2298=1,"SOLO MÓVIL",IF($N2298&gt;0,"SOLO FIJO / INTERNET","SIN SERVICIOS"))))</f>
        <v/>
      </c>
      <c r="P2298">
        <f>IF($O2298="WINBACK","Recuperar (winback)",IF($O2298="CONVERGENTE","Upgrade / más líneas",IF($O2298="SOLO MÓVIL","Ofrecer fijo + internet (FLBBTV)",IF($O2298="SOLO FIJO / INTERNET","Ofrecer línea móvil Nextphone","Oferta completa (móvil + fijo + internet)"))))</f>
        <v/>
      </c>
      <c r="Q2298">
        <f>$F2298+$H2298+$L2298</f>
        <v/>
      </c>
      <c r="R2298">
        <f>IFERROR(VLOOKUP($A2298,Registros!$B$2:$G$6000,6,0),IFERROR(VLOOKUP($D2298,Winback!$B$2:$C$300,2,0),""))</f>
        <v/>
      </c>
      <c r="S2298">
        <f>IF($E2298=1,"NP","")&amp;IF($G2298=1,"+MOV","")&amp;IF($I2298=1,"+CS","")&amp;IF($K2298=1,"+WB","")</f>
        <v/>
      </c>
      <c r="T2298">
        <f>$E2298+$G2298+$I2298+$K2298</f>
        <v/>
      </c>
    </row>
    <row r="2299">
      <c r="A2299" t="inlineStr">
        <is>
          <t>354234440000</t>
        </is>
      </c>
      <c r="B2299" t="inlineStr">
        <is>
          <t>35423444</t>
        </is>
      </c>
      <c r="C2299" t="inlineStr">
        <is>
          <t>JACKELINE BIRMINGHAN APARICIO</t>
        </is>
      </c>
      <c r="D2299" t="inlineStr">
        <is>
          <t>JACKELINEBIRMINGHANAPARICIO</t>
        </is>
      </c>
      <c r="E2299">
        <f>IF(COUNTIFS(Registros!$A$2:$A$6000,"NP",Registros!$B$2:$B$6000,$A2299)&gt;0,1,0)</f>
        <v/>
      </c>
      <c r="F2299">
        <f>IF($E2299=1,SUMIFS(Registros!$F$2:$F$6000,Registros!$A$2:$A$6000,"NP",Registros!$B$2:$B$6000,$A2299),0)</f>
        <v/>
      </c>
      <c r="G2299">
        <f>IF(COUNTIFS(Registros!$A$2:$A$6000,"MOV",Registros!$B$2:$B$6000,$A2299)&gt;0,1,0)</f>
        <v/>
      </c>
      <c r="H2299">
        <f>IF($G2299=1,SUMIFS(Registros!$F$2:$F$6000,Registros!$A$2:$A$6000,"MOV",Registros!$B$2:$B$6000,$A2299),0)</f>
        <v/>
      </c>
      <c r="I2299">
        <f>IF(COUNTIFS(Registros!$A$2:$A$6000,"CS",Registros!$B$2:$B$6000,$A2299)&gt;0,1,0)</f>
        <v/>
      </c>
      <c r="J2299">
        <f>IF($I2299=1,SUMIFS(Registros!$I$2:$I$6000,Registros!$A$2:$A$6000,"CS",Registros!$B$2:$B$6000,$A2299),0)</f>
        <v/>
      </c>
      <c r="K2299">
        <f>IF(COUNTIFS(Winback!$K$2:$K$300,$D2299)&gt;0,1,0)</f>
        <v/>
      </c>
      <c r="L2299">
        <f>IF(AND($K2299=1,LEFT($A2299,3)="WB-"),SUMIFS(Winback!$D$2:$D$300,Winback!$K$2:$K$300,$D2299),0)</f>
        <v/>
      </c>
      <c r="M2299">
        <f>IF(OR($E2299=1,$G2299=1,SUMIFS(Registros!$J$2:$J$6000,Registros!$B$2:$B$6000,$A2299)&gt;0),1,0)</f>
        <v/>
      </c>
      <c r="N2299">
        <f>IF($J2299&gt;0,1,IF(COUNTIFS(Registros!$A$2:$A$6000,"CS",Registros!$B$2:$B$6000,$A2299,Registros!$K$2:$K$6000,"&lt;&gt;")&gt;0,1,0))</f>
        <v/>
      </c>
      <c r="O2299">
        <f>IF(AND($K2299=1,$E2299=0,$G2299=0,$I2299=0),"WINBACK",IF(AND($M2299=1,$N2299&gt;0),"CONVERGENTE",IF($M2299=1,"SOLO MÓVIL",IF($N2299&gt;0,"SOLO FIJO / INTERNET","SIN SERVICIOS"))))</f>
        <v/>
      </c>
      <c r="P2299">
        <f>IF($O2299="WINBACK","Recuperar (winback)",IF($O2299="CONVERGENTE","Upgrade / más líneas",IF($O2299="SOLO MÓVIL","Ofrecer fijo + internet (FLBBTV)",IF($O2299="SOLO FIJO / INTERNET","Ofrecer línea móvil Nextphone","Oferta completa (móvil + fijo + internet)"))))</f>
        <v/>
      </c>
      <c r="Q2299">
        <f>$F2299+$H2299+$L2299</f>
        <v/>
      </c>
      <c r="R2299">
        <f>IFERROR(VLOOKUP($A2299,Registros!$B$2:$G$6000,6,0),IFERROR(VLOOKUP($D2299,Winback!$B$2:$C$300,2,0),""))</f>
        <v/>
      </c>
      <c r="S2299">
        <f>IF($E2299=1,"NP","")&amp;IF($G2299=1,"+MOV","")&amp;IF($I2299=1,"+CS","")&amp;IF($K2299=1,"+WB","")</f>
        <v/>
      </c>
      <c r="T2299">
        <f>$E2299+$G2299+$I2299+$K2299</f>
        <v/>
      </c>
    </row>
    <row r="2300">
      <c r="A2300" t="inlineStr">
        <is>
          <t>342109580000</t>
        </is>
      </c>
      <c r="B2300" t="inlineStr">
        <is>
          <t>34210958</t>
        </is>
      </c>
      <c r="C2300" t="inlineStr">
        <is>
          <t>MARIA DE LOS ANGELES CERMEÑO</t>
        </is>
      </c>
      <c r="D2300" t="inlineStr">
        <is>
          <t>MARIADELOSANGELESCERMENO</t>
        </is>
      </c>
      <c r="E2300">
        <f>IF(COUNTIFS(Registros!$A$2:$A$6000,"NP",Registros!$B$2:$B$6000,$A2300)&gt;0,1,0)</f>
        <v/>
      </c>
      <c r="F2300">
        <f>IF($E2300=1,SUMIFS(Registros!$F$2:$F$6000,Registros!$A$2:$A$6000,"NP",Registros!$B$2:$B$6000,$A2300),0)</f>
        <v/>
      </c>
      <c r="G2300">
        <f>IF(COUNTIFS(Registros!$A$2:$A$6000,"MOV",Registros!$B$2:$B$6000,$A2300)&gt;0,1,0)</f>
        <v/>
      </c>
      <c r="H2300">
        <f>IF($G2300=1,SUMIFS(Registros!$F$2:$F$6000,Registros!$A$2:$A$6000,"MOV",Registros!$B$2:$B$6000,$A2300),0)</f>
        <v/>
      </c>
      <c r="I2300">
        <f>IF(COUNTIFS(Registros!$A$2:$A$6000,"CS",Registros!$B$2:$B$6000,$A2300)&gt;0,1,0)</f>
        <v/>
      </c>
      <c r="J2300">
        <f>IF($I2300=1,SUMIFS(Registros!$I$2:$I$6000,Registros!$A$2:$A$6000,"CS",Registros!$B$2:$B$6000,$A2300),0)</f>
        <v/>
      </c>
      <c r="K2300">
        <f>IF(COUNTIFS(Winback!$K$2:$K$300,$D2300)&gt;0,1,0)</f>
        <v/>
      </c>
      <c r="L2300">
        <f>IF(AND($K2300=1,LEFT($A2300,3)="WB-"),SUMIFS(Winback!$D$2:$D$300,Winback!$K$2:$K$300,$D2300),0)</f>
        <v/>
      </c>
      <c r="M2300">
        <f>IF(OR($E2300=1,$G2300=1,SUMIFS(Registros!$J$2:$J$6000,Registros!$B$2:$B$6000,$A2300)&gt;0),1,0)</f>
        <v/>
      </c>
      <c r="N2300">
        <f>IF($J2300&gt;0,1,IF(COUNTIFS(Registros!$A$2:$A$6000,"CS",Registros!$B$2:$B$6000,$A2300,Registros!$K$2:$K$6000,"&lt;&gt;")&gt;0,1,0))</f>
        <v/>
      </c>
      <c r="O2300">
        <f>IF(AND($K2300=1,$E2300=0,$G2300=0,$I2300=0),"WINBACK",IF(AND($M2300=1,$N2300&gt;0),"CONVERGENTE",IF($M2300=1,"SOLO MÓVIL",IF($N2300&gt;0,"SOLO FIJO / INTERNET","SIN SERVICIOS"))))</f>
        <v/>
      </c>
      <c r="P2300">
        <f>IF($O2300="WINBACK","Recuperar (winback)",IF($O2300="CONVERGENTE","Upgrade / más líneas",IF($O2300="SOLO MÓVIL","Ofrecer fijo + internet (FLBBTV)",IF($O2300="SOLO FIJO / INTERNET","Ofrecer línea móvil Nextphone","Oferta completa (móvil + fijo + internet)"))))</f>
        <v/>
      </c>
      <c r="Q2300">
        <f>$F2300+$H2300+$L2300</f>
        <v/>
      </c>
      <c r="R2300">
        <f>IFERROR(VLOOKUP($A2300,Registros!$B$2:$G$6000,6,0),IFERROR(VLOOKUP($D2300,Winback!$B$2:$C$300,2,0),""))</f>
        <v/>
      </c>
      <c r="S2300">
        <f>IF($E2300=1,"NP","")&amp;IF($G2300=1,"+MOV","")&amp;IF($I2300=1,"+CS","")&amp;IF($K2300=1,"+WB","")</f>
        <v/>
      </c>
      <c r="T2300">
        <f>$E2300+$G2300+$I2300+$K2300</f>
        <v/>
      </c>
    </row>
    <row r="2301">
      <c r="A2301" t="inlineStr">
        <is>
          <t>348419780000</t>
        </is>
      </c>
      <c r="B2301" t="inlineStr">
        <is>
          <t>34841978</t>
        </is>
      </c>
      <c r="C2301" t="inlineStr">
        <is>
          <t>JOSE RIVERA</t>
        </is>
      </c>
      <c r="D2301" t="inlineStr">
        <is>
          <t>JOSERIVERA</t>
        </is>
      </c>
      <c r="E2301">
        <f>IF(COUNTIFS(Registros!$A$2:$A$6000,"NP",Registros!$B$2:$B$6000,$A2301)&gt;0,1,0)</f>
        <v/>
      </c>
      <c r="F2301">
        <f>IF($E2301=1,SUMIFS(Registros!$F$2:$F$6000,Registros!$A$2:$A$6000,"NP",Registros!$B$2:$B$6000,$A2301),0)</f>
        <v/>
      </c>
      <c r="G2301">
        <f>IF(COUNTIFS(Registros!$A$2:$A$6000,"MOV",Registros!$B$2:$B$6000,$A2301)&gt;0,1,0)</f>
        <v/>
      </c>
      <c r="H2301">
        <f>IF($G2301=1,SUMIFS(Registros!$F$2:$F$6000,Registros!$A$2:$A$6000,"MOV",Registros!$B$2:$B$6000,$A2301),0)</f>
        <v/>
      </c>
      <c r="I2301">
        <f>IF(COUNTIFS(Registros!$A$2:$A$6000,"CS",Registros!$B$2:$B$6000,$A2301)&gt;0,1,0)</f>
        <v/>
      </c>
      <c r="J2301">
        <f>IF($I2301=1,SUMIFS(Registros!$I$2:$I$6000,Registros!$A$2:$A$6000,"CS",Registros!$B$2:$B$6000,$A2301),0)</f>
        <v/>
      </c>
      <c r="K2301">
        <f>IF(COUNTIFS(Winback!$K$2:$K$300,$D2301)&gt;0,1,0)</f>
        <v/>
      </c>
      <c r="L2301">
        <f>IF(AND($K2301=1,LEFT($A2301,3)="WB-"),SUMIFS(Winback!$D$2:$D$300,Winback!$K$2:$K$300,$D2301),0)</f>
        <v/>
      </c>
      <c r="M2301">
        <f>IF(OR($E2301=1,$G2301=1,SUMIFS(Registros!$J$2:$J$6000,Registros!$B$2:$B$6000,$A2301)&gt;0),1,0)</f>
        <v/>
      </c>
      <c r="N2301">
        <f>IF($J2301&gt;0,1,IF(COUNTIFS(Registros!$A$2:$A$6000,"CS",Registros!$B$2:$B$6000,$A2301,Registros!$K$2:$K$6000,"&lt;&gt;")&gt;0,1,0))</f>
        <v/>
      </c>
      <c r="O2301">
        <f>IF(AND($K2301=1,$E2301=0,$G2301=0,$I2301=0),"WINBACK",IF(AND($M2301=1,$N2301&gt;0),"CONVERGENTE",IF($M2301=1,"SOLO MÓVIL",IF($N2301&gt;0,"SOLO FIJO / INTERNET","SIN SERVICIOS"))))</f>
        <v/>
      </c>
      <c r="P2301">
        <f>IF($O2301="WINBACK","Recuperar (winback)",IF($O2301="CONVERGENTE","Upgrade / más líneas",IF($O2301="SOLO MÓVIL","Ofrecer fijo + internet (FLBBTV)",IF($O2301="SOLO FIJO / INTERNET","Ofrecer línea móvil Nextphone","Oferta completa (móvil + fijo + internet)"))))</f>
        <v/>
      </c>
      <c r="Q2301">
        <f>$F2301+$H2301+$L2301</f>
        <v/>
      </c>
      <c r="R2301">
        <f>IFERROR(VLOOKUP($A2301,Registros!$B$2:$G$6000,6,0),IFERROR(VLOOKUP($D2301,Winback!$B$2:$C$300,2,0),""))</f>
        <v/>
      </c>
      <c r="S2301">
        <f>IF($E2301=1,"NP","")&amp;IF($G2301=1,"+MOV","")&amp;IF($I2301=1,"+CS","")&amp;IF($K2301=1,"+WB","")</f>
        <v/>
      </c>
      <c r="T2301">
        <f>$E2301+$G2301+$I2301+$K2301</f>
        <v/>
      </c>
    </row>
    <row r="2302">
      <c r="A2302" t="inlineStr">
        <is>
          <t>359116120000</t>
        </is>
      </c>
      <c r="B2302" t="inlineStr">
        <is>
          <t>35911612</t>
        </is>
      </c>
      <c r="C2302" t="inlineStr">
        <is>
          <t>BHARLY ALEXIS DIAZ GUTIERREZ</t>
        </is>
      </c>
      <c r="D2302" t="inlineStr">
        <is>
          <t>BHARLYALEXISDIAZGUTIERREZ</t>
        </is>
      </c>
      <c r="E2302">
        <f>IF(COUNTIFS(Registros!$A$2:$A$6000,"NP",Registros!$B$2:$B$6000,$A2302)&gt;0,1,0)</f>
        <v/>
      </c>
      <c r="F2302">
        <f>IF($E2302=1,SUMIFS(Registros!$F$2:$F$6000,Registros!$A$2:$A$6000,"NP",Registros!$B$2:$B$6000,$A2302),0)</f>
        <v/>
      </c>
      <c r="G2302">
        <f>IF(COUNTIFS(Registros!$A$2:$A$6000,"MOV",Registros!$B$2:$B$6000,$A2302)&gt;0,1,0)</f>
        <v/>
      </c>
      <c r="H2302">
        <f>IF($G2302=1,SUMIFS(Registros!$F$2:$F$6000,Registros!$A$2:$A$6000,"MOV",Registros!$B$2:$B$6000,$A2302),0)</f>
        <v/>
      </c>
      <c r="I2302">
        <f>IF(COUNTIFS(Registros!$A$2:$A$6000,"CS",Registros!$B$2:$B$6000,$A2302)&gt;0,1,0)</f>
        <v/>
      </c>
      <c r="J2302">
        <f>IF($I2302=1,SUMIFS(Registros!$I$2:$I$6000,Registros!$A$2:$A$6000,"CS",Registros!$B$2:$B$6000,$A2302),0)</f>
        <v/>
      </c>
      <c r="K2302">
        <f>IF(COUNTIFS(Winback!$K$2:$K$300,$D2302)&gt;0,1,0)</f>
        <v/>
      </c>
      <c r="L2302">
        <f>IF(AND($K2302=1,LEFT($A2302,3)="WB-"),SUMIFS(Winback!$D$2:$D$300,Winback!$K$2:$K$300,$D2302),0)</f>
        <v/>
      </c>
      <c r="M2302">
        <f>IF(OR($E2302=1,$G2302=1,SUMIFS(Registros!$J$2:$J$6000,Registros!$B$2:$B$6000,$A2302)&gt;0),1,0)</f>
        <v/>
      </c>
      <c r="N2302">
        <f>IF($J2302&gt;0,1,IF(COUNTIFS(Registros!$A$2:$A$6000,"CS",Registros!$B$2:$B$6000,$A2302,Registros!$K$2:$K$6000,"&lt;&gt;")&gt;0,1,0))</f>
        <v/>
      </c>
      <c r="O2302">
        <f>IF(AND($K2302=1,$E2302=0,$G2302=0,$I2302=0),"WINBACK",IF(AND($M2302=1,$N2302&gt;0),"CONVERGENTE",IF($M2302=1,"SOLO MÓVIL",IF($N2302&gt;0,"SOLO FIJO / INTERNET","SIN SERVICIOS"))))</f>
        <v/>
      </c>
      <c r="P2302">
        <f>IF($O2302="WINBACK","Recuperar (winback)",IF($O2302="CONVERGENTE","Upgrade / más líneas",IF($O2302="SOLO MÓVIL","Ofrecer fijo + internet (FLBBTV)",IF($O2302="SOLO FIJO / INTERNET","Ofrecer línea móvil Nextphone","Oferta completa (móvil + fijo + internet)"))))</f>
        <v/>
      </c>
      <c r="Q2302">
        <f>$F2302+$H2302+$L2302</f>
        <v/>
      </c>
      <c r="R2302">
        <f>IFERROR(VLOOKUP($A2302,Registros!$B$2:$G$6000,6,0),IFERROR(VLOOKUP($D2302,Winback!$B$2:$C$300,2,0),""))</f>
        <v/>
      </c>
      <c r="S2302">
        <f>IF($E2302=1,"NP","")&amp;IF($G2302=1,"+MOV","")&amp;IF($I2302=1,"+CS","")&amp;IF($K2302=1,"+WB","")</f>
        <v/>
      </c>
      <c r="T2302">
        <f>$E2302+$G2302+$I2302+$K2302</f>
        <v/>
      </c>
    </row>
    <row r="2303">
      <c r="A2303" t="inlineStr">
        <is>
          <t>354114380000</t>
        </is>
      </c>
      <c r="B2303" t="inlineStr">
        <is>
          <t>35411438</t>
        </is>
      </c>
      <c r="C2303" t="inlineStr">
        <is>
          <t>BHARLY ALEXIS DIAZ GUTIERREZ</t>
        </is>
      </c>
      <c r="D2303" t="inlineStr">
        <is>
          <t>BHARLYALEXISDIAZGUTIERREZ</t>
        </is>
      </c>
      <c r="E2303">
        <f>IF(COUNTIFS(Registros!$A$2:$A$6000,"NP",Registros!$B$2:$B$6000,$A2303)&gt;0,1,0)</f>
        <v/>
      </c>
      <c r="F2303">
        <f>IF($E2303=1,SUMIFS(Registros!$F$2:$F$6000,Registros!$A$2:$A$6000,"NP",Registros!$B$2:$B$6000,$A2303),0)</f>
        <v/>
      </c>
      <c r="G2303">
        <f>IF(COUNTIFS(Registros!$A$2:$A$6000,"MOV",Registros!$B$2:$B$6000,$A2303)&gt;0,1,0)</f>
        <v/>
      </c>
      <c r="H2303">
        <f>IF($G2303=1,SUMIFS(Registros!$F$2:$F$6000,Registros!$A$2:$A$6000,"MOV",Registros!$B$2:$B$6000,$A2303),0)</f>
        <v/>
      </c>
      <c r="I2303">
        <f>IF(COUNTIFS(Registros!$A$2:$A$6000,"CS",Registros!$B$2:$B$6000,$A2303)&gt;0,1,0)</f>
        <v/>
      </c>
      <c r="J2303">
        <f>IF($I2303=1,SUMIFS(Registros!$I$2:$I$6000,Registros!$A$2:$A$6000,"CS",Registros!$B$2:$B$6000,$A2303),0)</f>
        <v/>
      </c>
      <c r="K2303">
        <f>IF(COUNTIFS(Winback!$K$2:$K$300,$D2303)&gt;0,1,0)</f>
        <v/>
      </c>
      <c r="L2303">
        <f>IF(AND($K2303=1,LEFT($A2303,3)="WB-"),SUMIFS(Winback!$D$2:$D$300,Winback!$K$2:$K$300,$D2303),0)</f>
        <v/>
      </c>
      <c r="M2303">
        <f>IF(OR($E2303=1,$G2303=1,SUMIFS(Registros!$J$2:$J$6000,Registros!$B$2:$B$6000,$A2303)&gt;0),1,0)</f>
        <v/>
      </c>
      <c r="N2303">
        <f>IF($J2303&gt;0,1,IF(COUNTIFS(Registros!$A$2:$A$6000,"CS",Registros!$B$2:$B$6000,$A2303,Registros!$K$2:$K$6000,"&lt;&gt;")&gt;0,1,0))</f>
        <v/>
      </c>
      <c r="O2303">
        <f>IF(AND($K2303=1,$E2303=0,$G2303=0,$I2303=0),"WINBACK",IF(AND($M2303=1,$N2303&gt;0),"CONVERGENTE",IF($M2303=1,"SOLO MÓVIL",IF($N2303&gt;0,"SOLO FIJO / INTERNET","SIN SERVICIOS"))))</f>
        <v/>
      </c>
      <c r="P2303">
        <f>IF($O2303="WINBACK","Recuperar (winback)",IF($O2303="CONVERGENTE","Upgrade / más líneas",IF($O2303="SOLO MÓVIL","Ofrecer fijo + internet (FLBBTV)",IF($O2303="SOLO FIJO / INTERNET","Ofrecer línea móvil Nextphone","Oferta completa (móvil + fijo + internet)"))))</f>
        <v/>
      </c>
      <c r="Q2303">
        <f>$F2303+$H2303+$L2303</f>
        <v/>
      </c>
      <c r="R2303">
        <f>IFERROR(VLOOKUP($A2303,Registros!$B$2:$G$6000,6,0),IFERROR(VLOOKUP($D2303,Winback!$B$2:$C$300,2,0),""))</f>
        <v/>
      </c>
      <c r="S2303">
        <f>IF($E2303=1,"NP","")&amp;IF($G2303=1,"+MOV","")&amp;IF($I2303=1,"+CS","")&amp;IF($K2303=1,"+WB","")</f>
        <v/>
      </c>
      <c r="T2303">
        <f>$E2303+$G2303+$I2303+$K2303</f>
        <v/>
      </c>
    </row>
    <row r="2304">
      <c r="A2304" t="inlineStr">
        <is>
          <t>341392200000</t>
        </is>
      </c>
      <c r="B2304" t="inlineStr">
        <is>
          <t>34139220</t>
        </is>
      </c>
      <c r="C2304" t="inlineStr">
        <is>
          <t>ALVIS BATISTA</t>
        </is>
      </c>
      <c r="D2304" t="inlineStr">
        <is>
          <t>ALVISBATISTA</t>
        </is>
      </c>
      <c r="E2304">
        <f>IF(COUNTIFS(Registros!$A$2:$A$6000,"NP",Registros!$B$2:$B$6000,$A2304)&gt;0,1,0)</f>
        <v/>
      </c>
      <c r="F2304">
        <f>IF($E2304=1,SUMIFS(Registros!$F$2:$F$6000,Registros!$A$2:$A$6000,"NP",Registros!$B$2:$B$6000,$A2304),0)</f>
        <v/>
      </c>
      <c r="G2304">
        <f>IF(COUNTIFS(Registros!$A$2:$A$6000,"MOV",Registros!$B$2:$B$6000,$A2304)&gt;0,1,0)</f>
        <v/>
      </c>
      <c r="H2304">
        <f>IF($G2304=1,SUMIFS(Registros!$F$2:$F$6000,Registros!$A$2:$A$6000,"MOV",Registros!$B$2:$B$6000,$A2304),0)</f>
        <v/>
      </c>
      <c r="I2304">
        <f>IF(COUNTIFS(Registros!$A$2:$A$6000,"CS",Registros!$B$2:$B$6000,$A2304)&gt;0,1,0)</f>
        <v/>
      </c>
      <c r="J2304">
        <f>IF($I2304=1,SUMIFS(Registros!$I$2:$I$6000,Registros!$A$2:$A$6000,"CS",Registros!$B$2:$B$6000,$A2304),0)</f>
        <v/>
      </c>
      <c r="K2304">
        <f>IF(COUNTIFS(Winback!$K$2:$K$300,$D2304)&gt;0,1,0)</f>
        <v/>
      </c>
      <c r="L2304">
        <f>IF(AND($K2304=1,LEFT($A2304,3)="WB-"),SUMIFS(Winback!$D$2:$D$300,Winback!$K$2:$K$300,$D2304),0)</f>
        <v/>
      </c>
      <c r="M2304">
        <f>IF(OR($E2304=1,$G2304=1,SUMIFS(Registros!$J$2:$J$6000,Registros!$B$2:$B$6000,$A2304)&gt;0),1,0)</f>
        <v/>
      </c>
      <c r="N2304">
        <f>IF($J2304&gt;0,1,IF(COUNTIFS(Registros!$A$2:$A$6000,"CS",Registros!$B$2:$B$6000,$A2304,Registros!$K$2:$K$6000,"&lt;&gt;")&gt;0,1,0))</f>
        <v/>
      </c>
      <c r="O2304">
        <f>IF(AND($K2304=1,$E2304=0,$G2304=0,$I2304=0),"WINBACK",IF(AND($M2304=1,$N2304&gt;0),"CONVERGENTE",IF($M2304=1,"SOLO MÓVIL",IF($N2304&gt;0,"SOLO FIJO / INTERNET","SIN SERVICIOS"))))</f>
        <v/>
      </c>
      <c r="P2304">
        <f>IF($O2304="WINBACK","Recuperar (winback)",IF($O2304="CONVERGENTE","Upgrade / más líneas",IF($O2304="SOLO MÓVIL","Ofrecer fijo + internet (FLBBTV)",IF($O2304="SOLO FIJO / INTERNET","Ofrecer línea móvil Nextphone","Oferta completa (móvil + fijo + internet)"))))</f>
        <v/>
      </c>
      <c r="Q2304">
        <f>$F2304+$H2304+$L2304</f>
        <v/>
      </c>
      <c r="R2304">
        <f>IFERROR(VLOOKUP($A2304,Registros!$B$2:$G$6000,6,0),IFERROR(VLOOKUP($D2304,Winback!$B$2:$C$300,2,0),""))</f>
        <v/>
      </c>
      <c r="S2304">
        <f>IF($E2304=1,"NP","")&amp;IF($G2304=1,"+MOV","")&amp;IF($I2304=1,"+CS","")&amp;IF($K2304=1,"+WB","")</f>
        <v/>
      </c>
      <c r="T2304">
        <f>$E2304+$G2304+$I2304+$K2304</f>
        <v/>
      </c>
    </row>
    <row r="2305">
      <c r="A2305" t="inlineStr">
        <is>
          <t>359332550000</t>
        </is>
      </c>
      <c r="B2305" t="inlineStr">
        <is>
          <t>35933255</t>
        </is>
      </c>
      <c r="C2305" t="inlineStr">
        <is>
          <t>MIRNA ESTELA ROSAS ORTEGA</t>
        </is>
      </c>
      <c r="D2305" t="inlineStr">
        <is>
          <t>MIRNAESTELAROSASORTEGA</t>
        </is>
      </c>
      <c r="E2305">
        <f>IF(COUNTIFS(Registros!$A$2:$A$6000,"NP",Registros!$B$2:$B$6000,$A2305)&gt;0,1,0)</f>
        <v/>
      </c>
      <c r="F2305">
        <f>IF($E2305=1,SUMIFS(Registros!$F$2:$F$6000,Registros!$A$2:$A$6000,"NP",Registros!$B$2:$B$6000,$A2305),0)</f>
        <v/>
      </c>
      <c r="G2305">
        <f>IF(COUNTIFS(Registros!$A$2:$A$6000,"MOV",Registros!$B$2:$B$6000,$A2305)&gt;0,1,0)</f>
        <v/>
      </c>
      <c r="H2305">
        <f>IF($G2305=1,SUMIFS(Registros!$F$2:$F$6000,Registros!$A$2:$A$6000,"MOV",Registros!$B$2:$B$6000,$A2305),0)</f>
        <v/>
      </c>
      <c r="I2305">
        <f>IF(COUNTIFS(Registros!$A$2:$A$6000,"CS",Registros!$B$2:$B$6000,$A2305)&gt;0,1,0)</f>
        <v/>
      </c>
      <c r="J2305">
        <f>IF($I2305=1,SUMIFS(Registros!$I$2:$I$6000,Registros!$A$2:$A$6000,"CS",Registros!$B$2:$B$6000,$A2305),0)</f>
        <v/>
      </c>
      <c r="K2305">
        <f>IF(COUNTIFS(Winback!$K$2:$K$300,$D2305)&gt;0,1,0)</f>
        <v/>
      </c>
      <c r="L2305">
        <f>IF(AND($K2305=1,LEFT($A2305,3)="WB-"),SUMIFS(Winback!$D$2:$D$300,Winback!$K$2:$K$300,$D2305),0)</f>
        <v/>
      </c>
      <c r="M2305">
        <f>IF(OR($E2305=1,$G2305=1,SUMIFS(Registros!$J$2:$J$6000,Registros!$B$2:$B$6000,$A2305)&gt;0),1,0)</f>
        <v/>
      </c>
      <c r="N2305">
        <f>IF($J2305&gt;0,1,IF(COUNTIFS(Registros!$A$2:$A$6000,"CS",Registros!$B$2:$B$6000,$A2305,Registros!$K$2:$K$6000,"&lt;&gt;")&gt;0,1,0))</f>
        <v/>
      </c>
      <c r="O2305">
        <f>IF(AND($K2305=1,$E2305=0,$G2305=0,$I2305=0),"WINBACK",IF(AND($M2305=1,$N2305&gt;0),"CONVERGENTE",IF($M2305=1,"SOLO MÓVIL",IF($N2305&gt;0,"SOLO FIJO / INTERNET","SIN SERVICIOS"))))</f>
        <v/>
      </c>
      <c r="P2305">
        <f>IF($O2305="WINBACK","Recuperar (winback)",IF($O2305="CONVERGENTE","Upgrade / más líneas",IF($O2305="SOLO MÓVIL","Ofrecer fijo + internet (FLBBTV)",IF($O2305="SOLO FIJO / INTERNET","Ofrecer línea móvil Nextphone","Oferta completa (móvil + fijo + internet)"))))</f>
        <v/>
      </c>
      <c r="Q2305">
        <f>$F2305+$H2305+$L2305</f>
        <v/>
      </c>
      <c r="R2305">
        <f>IFERROR(VLOOKUP($A2305,Registros!$B$2:$G$6000,6,0),IFERROR(VLOOKUP($D2305,Winback!$B$2:$C$300,2,0),""))</f>
        <v/>
      </c>
      <c r="S2305">
        <f>IF($E2305=1,"NP","")&amp;IF($G2305=1,"+MOV","")&amp;IF($I2305=1,"+CS","")&amp;IF($K2305=1,"+WB","")</f>
        <v/>
      </c>
      <c r="T2305">
        <f>$E2305+$G2305+$I2305+$K2305</f>
        <v/>
      </c>
    </row>
    <row r="2306">
      <c r="A2306" t="inlineStr">
        <is>
          <t>358046530000</t>
        </is>
      </c>
      <c r="B2306" t="inlineStr">
        <is>
          <t>35804653</t>
        </is>
      </c>
      <c r="C2306" t="inlineStr">
        <is>
          <t>KARINA SERRACIN</t>
        </is>
      </c>
      <c r="D2306" t="inlineStr">
        <is>
          <t>KARINASERRACIN</t>
        </is>
      </c>
      <c r="E2306">
        <f>IF(COUNTIFS(Registros!$A$2:$A$6000,"NP",Registros!$B$2:$B$6000,$A2306)&gt;0,1,0)</f>
        <v/>
      </c>
      <c r="F2306">
        <f>IF($E2306=1,SUMIFS(Registros!$F$2:$F$6000,Registros!$A$2:$A$6000,"NP",Registros!$B$2:$B$6000,$A2306),0)</f>
        <v/>
      </c>
      <c r="G2306">
        <f>IF(COUNTIFS(Registros!$A$2:$A$6000,"MOV",Registros!$B$2:$B$6000,$A2306)&gt;0,1,0)</f>
        <v/>
      </c>
      <c r="H2306">
        <f>IF($G2306=1,SUMIFS(Registros!$F$2:$F$6000,Registros!$A$2:$A$6000,"MOV",Registros!$B$2:$B$6000,$A2306),0)</f>
        <v/>
      </c>
      <c r="I2306">
        <f>IF(COUNTIFS(Registros!$A$2:$A$6000,"CS",Registros!$B$2:$B$6000,$A2306)&gt;0,1,0)</f>
        <v/>
      </c>
      <c r="J2306">
        <f>IF($I2306=1,SUMIFS(Registros!$I$2:$I$6000,Registros!$A$2:$A$6000,"CS",Registros!$B$2:$B$6000,$A2306),0)</f>
        <v/>
      </c>
      <c r="K2306">
        <f>IF(COUNTIFS(Winback!$K$2:$K$300,$D2306)&gt;0,1,0)</f>
        <v/>
      </c>
      <c r="L2306">
        <f>IF(AND($K2306=1,LEFT($A2306,3)="WB-"),SUMIFS(Winback!$D$2:$D$300,Winback!$K$2:$K$300,$D2306),0)</f>
        <v/>
      </c>
      <c r="M2306">
        <f>IF(OR($E2306=1,$G2306=1,SUMIFS(Registros!$J$2:$J$6000,Registros!$B$2:$B$6000,$A2306)&gt;0),1,0)</f>
        <v/>
      </c>
      <c r="N2306">
        <f>IF($J2306&gt;0,1,IF(COUNTIFS(Registros!$A$2:$A$6000,"CS",Registros!$B$2:$B$6000,$A2306,Registros!$K$2:$K$6000,"&lt;&gt;")&gt;0,1,0))</f>
        <v/>
      </c>
      <c r="O2306">
        <f>IF(AND($K2306=1,$E2306=0,$G2306=0,$I2306=0),"WINBACK",IF(AND($M2306=1,$N2306&gt;0),"CONVERGENTE",IF($M2306=1,"SOLO MÓVIL",IF($N2306&gt;0,"SOLO FIJO / INTERNET","SIN SERVICIOS"))))</f>
        <v/>
      </c>
      <c r="P2306">
        <f>IF($O2306="WINBACK","Recuperar (winback)",IF($O2306="CONVERGENTE","Upgrade / más líneas",IF($O2306="SOLO MÓVIL","Ofrecer fijo + internet (FLBBTV)",IF($O2306="SOLO FIJO / INTERNET","Ofrecer línea móvil Nextphone","Oferta completa (móvil + fijo + internet)"))))</f>
        <v/>
      </c>
      <c r="Q2306">
        <f>$F2306+$H2306+$L2306</f>
        <v/>
      </c>
      <c r="R2306">
        <f>IFERROR(VLOOKUP($A2306,Registros!$B$2:$G$6000,6,0),IFERROR(VLOOKUP($D2306,Winback!$B$2:$C$300,2,0),""))</f>
        <v/>
      </c>
      <c r="S2306">
        <f>IF($E2306=1,"NP","")&amp;IF($G2306=1,"+MOV","")&amp;IF($I2306=1,"+CS","")&amp;IF($K2306=1,"+WB","")</f>
        <v/>
      </c>
      <c r="T2306">
        <f>$E2306+$G2306+$I2306+$K2306</f>
        <v/>
      </c>
    </row>
    <row r="2307">
      <c r="A2307" t="inlineStr">
        <is>
          <t>347166290000</t>
        </is>
      </c>
      <c r="B2307" t="inlineStr">
        <is>
          <t>34716629</t>
        </is>
      </c>
      <c r="C2307" t="inlineStr">
        <is>
          <t>ALFREDO CHUNG</t>
        </is>
      </c>
      <c r="D2307" t="inlineStr">
        <is>
          <t>ALFREDOCHUNG</t>
        </is>
      </c>
      <c r="E2307">
        <f>IF(COUNTIFS(Registros!$A$2:$A$6000,"NP",Registros!$B$2:$B$6000,$A2307)&gt;0,1,0)</f>
        <v/>
      </c>
      <c r="F2307">
        <f>IF($E2307=1,SUMIFS(Registros!$F$2:$F$6000,Registros!$A$2:$A$6000,"NP",Registros!$B$2:$B$6000,$A2307),0)</f>
        <v/>
      </c>
      <c r="G2307">
        <f>IF(COUNTIFS(Registros!$A$2:$A$6000,"MOV",Registros!$B$2:$B$6000,$A2307)&gt;0,1,0)</f>
        <v/>
      </c>
      <c r="H2307">
        <f>IF($G2307=1,SUMIFS(Registros!$F$2:$F$6000,Registros!$A$2:$A$6000,"MOV",Registros!$B$2:$B$6000,$A2307),0)</f>
        <v/>
      </c>
      <c r="I2307">
        <f>IF(COUNTIFS(Registros!$A$2:$A$6000,"CS",Registros!$B$2:$B$6000,$A2307)&gt;0,1,0)</f>
        <v/>
      </c>
      <c r="J2307">
        <f>IF($I2307=1,SUMIFS(Registros!$I$2:$I$6000,Registros!$A$2:$A$6000,"CS",Registros!$B$2:$B$6000,$A2307),0)</f>
        <v/>
      </c>
      <c r="K2307">
        <f>IF(COUNTIFS(Winback!$K$2:$K$300,$D2307)&gt;0,1,0)</f>
        <v/>
      </c>
      <c r="L2307">
        <f>IF(AND($K2307=1,LEFT($A2307,3)="WB-"),SUMIFS(Winback!$D$2:$D$300,Winback!$K$2:$K$300,$D2307),0)</f>
        <v/>
      </c>
      <c r="M2307">
        <f>IF(OR($E2307=1,$G2307=1,SUMIFS(Registros!$J$2:$J$6000,Registros!$B$2:$B$6000,$A2307)&gt;0),1,0)</f>
        <v/>
      </c>
      <c r="N2307">
        <f>IF($J2307&gt;0,1,IF(COUNTIFS(Registros!$A$2:$A$6000,"CS",Registros!$B$2:$B$6000,$A2307,Registros!$K$2:$K$6000,"&lt;&gt;")&gt;0,1,0))</f>
        <v/>
      </c>
      <c r="O2307">
        <f>IF(AND($K2307=1,$E2307=0,$G2307=0,$I2307=0),"WINBACK",IF(AND($M2307=1,$N2307&gt;0),"CONVERGENTE",IF($M2307=1,"SOLO MÓVIL",IF($N2307&gt;0,"SOLO FIJO / INTERNET","SIN SERVICIOS"))))</f>
        <v/>
      </c>
      <c r="P2307">
        <f>IF($O2307="WINBACK","Recuperar (winback)",IF($O2307="CONVERGENTE","Upgrade / más líneas",IF($O2307="SOLO MÓVIL","Ofrecer fijo + internet (FLBBTV)",IF($O2307="SOLO FIJO / INTERNET","Ofrecer línea móvil Nextphone","Oferta completa (móvil + fijo + internet)"))))</f>
        <v/>
      </c>
      <c r="Q2307">
        <f>$F2307+$H2307+$L2307</f>
        <v/>
      </c>
      <c r="R2307">
        <f>IFERROR(VLOOKUP($A2307,Registros!$B$2:$G$6000,6,0),IFERROR(VLOOKUP($D2307,Winback!$B$2:$C$300,2,0),""))</f>
        <v/>
      </c>
      <c r="S2307">
        <f>IF($E2307=1,"NP","")&amp;IF($G2307=1,"+MOV","")&amp;IF($I2307=1,"+CS","")&amp;IF($K2307=1,"+WB","")</f>
        <v/>
      </c>
      <c r="T2307">
        <f>$E2307+$G2307+$I2307+$K2307</f>
        <v/>
      </c>
    </row>
    <row r="2308">
      <c r="A2308" t="inlineStr">
        <is>
          <t>312198870000</t>
        </is>
      </c>
      <c r="B2308" t="inlineStr">
        <is>
          <t>31219887</t>
        </is>
      </c>
      <c r="C2308" t="inlineStr">
        <is>
          <t>LINO ANTONIO GUERRA SERRACIN</t>
        </is>
      </c>
      <c r="D2308" t="inlineStr">
        <is>
          <t>LINOANTONIOGUERRASERRACIN</t>
        </is>
      </c>
      <c r="E2308">
        <f>IF(COUNTIFS(Registros!$A$2:$A$6000,"NP",Registros!$B$2:$B$6000,$A2308)&gt;0,1,0)</f>
        <v/>
      </c>
      <c r="F2308">
        <f>IF($E2308=1,SUMIFS(Registros!$F$2:$F$6000,Registros!$A$2:$A$6000,"NP",Registros!$B$2:$B$6000,$A2308),0)</f>
        <v/>
      </c>
      <c r="G2308">
        <f>IF(COUNTIFS(Registros!$A$2:$A$6000,"MOV",Registros!$B$2:$B$6000,$A2308)&gt;0,1,0)</f>
        <v/>
      </c>
      <c r="H2308">
        <f>IF($G2308=1,SUMIFS(Registros!$F$2:$F$6000,Registros!$A$2:$A$6000,"MOV",Registros!$B$2:$B$6000,$A2308),0)</f>
        <v/>
      </c>
      <c r="I2308">
        <f>IF(COUNTIFS(Registros!$A$2:$A$6000,"CS",Registros!$B$2:$B$6000,$A2308)&gt;0,1,0)</f>
        <v/>
      </c>
      <c r="J2308">
        <f>IF($I2308=1,SUMIFS(Registros!$I$2:$I$6000,Registros!$A$2:$A$6000,"CS",Registros!$B$2:$B$6000,$A2308),0)</f>
        <v/>
      </c>
      <c r="K2308">
        <f>IF(COUNTIFS(Winback!$K$2:$K$300,$D2308)&gt;0,1,0)</f>
        <v/>
      </c>
      <c r="L2308">
        <f>IF(AND($K2308=1,LEFT($A2308,3)="WB-"),SUMIFS(Winback!$D$2:$D$300,Winback!$K$2:$K$300,$D2308),0)</f>
        <v/>
      </c>
      <c r="M2308">
        <f>IF(OR($E2308=1,$G2308=1,SUMIFS(Registros!$J$2:$J$6000,Registros!$B$2:$B$6000,$A2308)&gt;0),1,0)</f>
        <v/>
      </c>
      <c r="N2308">
        <f>IF($J2308&gt;0,1,IF(COUNTIFS(Registros!$A$2:$A$6000,"CS",Registros!$B$2:$B$6000,$A2308,Registros!$K$2:$K$6000,"&lt;&gt;")&gt;0,1,0))</f>
        <v/>
      </c>
      <c r="O2308">
        <f>IF(AND($K2308=1,$E2308=0,$G2308=0,$I2308=0),"WINBACK",IF(AND($M2308=1,$N2308&gt;0),"CONVERGENTE",IF($M2308=1,"SOLO MÓVIL",IF($N2308&gt;0,"SOLO FIJO / INTERNET","SIN SERVICIOS"))))</f>
        <v/>
      </c>
      <c r="P2308">
        <f>IF($O2308="WINBACK","Recuperar (winback)",IF($O2308="CONVERGENTE","Upgrade / más líneas",IF($O2308="SOLO MÓVIL","Ofrecer fijo + internet (FLBBTV)",IF($O2308="SOLO FIJO / INTERNET","Ofrecer línea móvil Nextphone","Oferta completa (móvil + fijo + internet)"))))</f>
        <v/>
      </c>
      <c r="Q2308">
        <f>$F2308+$H2308+$L2308</f>
        <v/>
      </c>
      <c r="R2308">
        <f>IFERROR(VLOOKUP($A2308,Registros!$B$2:$G$6000,6,0),IFERROR(VLOOKUP($D2308,Winback!$B$2:$C$300,2,0),""))</f>
        <v/>
      </c>
      <c r="S2308">
        <f>IF($E2308=1,"NP","")&amp;IF($G2308=1,"+MOV","")&amp;IF($I2308=1,"+CS","")&amp;IF($K2308=1,"+WB","")</f>
        <v/>
      </c>
      <c r="T2308">
        <f>$E2308+$G2308+$I2308+$K2308</f>
        <v/>
      </c>
    </row>
    <row r="2309">
      <c r="A2309" t="inlineStr">
        <is>
          <t>362043340000</t>
        </is>
      </c>
      <c r="B2309" t="inlineStr">
        <is>
          <t>36204334</t>
        </is>
      </c>
      <c r="C2309" t="inlineStr">
        <is>
          <t>NURIS YAMILETH SAMUDIO SALDAÑA</t>
        </is>
      </c>
      <c r="D2309" t="inlineStr">
        <is>
          <t>NURISYAMILETHSAMUDIOSALDANA</t>
        </is>
      </c>
      <c r="E2309">
        <f>IF(COUNTIFS(Registros!$A$2:$A$6000,"NP",Registros!$B$2:$B$6000,$A2309)&gt;0,1,0)</f>
        <v/>
      </c>
      <c r="F2309">
        <f>IF($E2309=1,SUMIFS(Registros!$F$2:$F$6000,Registros!$A$2:$A$6000,"NP",Registros!$B$2:$B$6000,$A2309),0)</f>
        <v/>
      </c>
      <c r="G2309">
        <f>IF(COUNTIFS(Registros!$A$2:$A$6000,"MOV",Registros!$B$2:$B$6000,$A2309)&gt;0,1,0)</f>
        <v/>
      </c>
      <c r="H2309">
        <f>IF($G2309=1,SUMIFS(Registros!$F$2:$F$6000,Registros!$A$2:$A$6000,"MOV",Registros!$B$2:$B$6000,$A2309),0)</f>
        <v/>
      </c>
      <c r="I2309">
        <f>IF(COUNTIFS(Registros!$A$2:$A$6000,"CS",Registros!$B$2:$B$6000,$A2309)&gt;0,1,0)</f>
        <v/>
      </c>
      <c r="J2309">
        <f>IF($I2309=1,SUMIFS(Registros!$I$2:$I$6000,Registros!$A$2:$A$6000,"CS",Registros!$B$2:$B$6000,$A2309),0)</f>
        <v/>
      </c>
      <c r="K2309">
        <f>IF(COUNTIFS(Winback!$K$2:$K$300,$D2309)&gt;0,1,0)</f>
        <v/>
      </c>
      <c r="L2309">
        <f>IF(AND($K2309=1,LEFT($A2309,3)="WB-"),SUMIFS(Winback!$D$2:$D$300,Winback!$K$2:$K$300,$D2309),0)</f>
        <v/>
      </c>
      <c r="M2309">
        <f>IF(OR($E2309=1,$G2309=1,SUMIFS(Registros!$J$2:$J$6000,Registros!$B$2:$B$6000,$A2309)&gt;0),1,0)</f>
        <v/>
      </c>
      <c r="N2309">
        <f>IF($J2309&gt;0,1,IF(COUNTIFS(Registros!$A$2:$A$6000,"CS",Registros!$B$2:$B$6000,$A2309,Registros!$K$2:$K$6000,"&lt;&gt;")&gt;0,1,0))</f>
        <v/>
      </c>
      <c r="O2309">
        <f>IF(AND($K2309=1,$E2309=0,$G2309=0,$I2309=0),"WINBACK",IF(AND($M2309=1,$N2309&gt;0),"CONVERGENTE",IF($M2309=1,"SOLO MÓVIL",IF($N2309&gt;0,"SOLO FIJO / INTERNET","SIN SERVICIOS"))))</f>
        <v/>
      </c>
      <c r="P2309">
        <f>IF($O2309="WINBACK","Recuperar (winback)",IF($O2309="CONVERGENTE","Upgrade / más líneas",IF($O2309="SOLO MÓVIL","Ofrecer fijo + internet (FLBBTV)",IF($O2309="SOLO FIJO / INTERNET","Ofrecer línea móvil Nextphone","Oferta completa (móvil + fijo + internet)"))))</f>
        <v/>
      </c>
      <c r="Q2309">
        <f>$F2309+$H2309+$L2309</f>
        <v/>
      </c>
      <c r="R2309">
        <f>IFERROR(VLOOKUP($A2309,Registros!$B$2:$G$6000,6,0),IFERROR(VLOOKUP($D2309,Winback!$B$2:$C$300,2,0),""))</f>
        <v/>
      </c>
      <c r="S2309">
        <f>IF($E2309=1,"NP","")&amp;IF($G2309=1,"+MOV","")&amp;IF($I2309=1,"+CS","")&amp;IF($K2309=1,"+WB","")</f>
        <v/>
      </c>
      <c r="T2309">
        <f>$E2309+$G2309+$I2309+$K2309</f>
        <v/>
      </c>
    </row>
    <row r="2310">
      <c r="A2310" t="inlineStr">
        <is>
          <t>352051410000</t>
        </is>
      </c>
      <c r="B2310" t="inlineStr">
        <is>
          <t>35205141</t>
        </is>
      </c>
      <c r="C2310" t="inlineStr">
        <is>
          <t>YAMILETH YORIVELY GUERRA ARAUZ</t>
        </is>
      </c>
      <c r="D2310" t="inlineStr">
        <is>
          <t>YAMILETHYORIVELYGUERRAARAUZ</t>
        </is>
      </c>
      <c r="E2310">
        <f>IF(COUNTIFS(Registros!$A$2:$A$6000,"NP",Registros!$B$2:$B$6000,$A2310)&gt;0,1,0)</f>
        <v/>
      </c>
      <c r="F2310">
        <f>IF($E2310=1,SUMIFS(Registros!$F$2:$F$6000,Registros!$A$2:$A$6000,"NP",Registros!$B$2:$B$6000,$A2310),0)</f>
        <v/>
      </c>
      <c r="G2310">
        <f>IF(COUNTIFS(Registros!$A$2:$A$6000,"MOV",Registros!$B$2:$B$6000,$A2310)&gt;0,1,0)</f>
        <v/>
      </c>
      <c r="H2310">
        <f>IF($G2310=1,SUMIFS(Registros!$F$2:$F$6000,Registros!$A$2:$A$6000,"MOV",Registros!$B$2:$B$6000,$A2310),0)</f>
        <v/>
      </c>
      <c r="I2310">
        <f>IF(COUNTIFS(Registros!$A$2:$A$6000,"CS",Registros!$B$2:$B$6000,$A2310)&gt;0,1,0)</f>
        <v/>
      </c>
      <c r="J2310">
        <f>IF($I2310=1,SUMIFS(Registros!$I$2:$I$6000,Registros!$A$2:$A$6000,"CS",Registros!$B$2:$B$6000,$A2310),0)</f>
        <v/>
      </c>
      <c r="K2310">
        <f>IF(COUNTIFS(Winback!$K$2:$K$300,$D2310)&gt;0,1,0)</f>
        <v/>
      </c>
      <c r="L2310">
        <f>IF(AND($K2310=1,LEFT($A2310,3)="WB-"),SUMIFS(Winback!$D$2:$D$300,Winback!$K$2:$K$300,$D2310),0)</f>
        <v/>
      </c>
      <c r="M2310">
        <f>IF(OR($E2310=1,$G2310=1,SUMIFS(Registros!$J$2:$J$6000,Registros!$B$2:$B$6000,$A2310)&gt;0),1,0)</f>
        <v/>
      </c>
      <c r="N2310">
        <f>IF($J2310&gt;0,1,IF(COUNTIFS(Registros!$A$2:$A$6000,"CS",Registros!$B$2:$B$6000,$A2310,Registros!$K$2:$K$6000,"&lt;&gt;")&gt;0,1,0))</f>
        <v/>
      </c>
      <c r="O2310">
        <f>IF(AND($K2310=1,$E2310=0,$G2310=0,$I2310=0),"WINBACK",IF(AND($M2310=1,$N2310&gt;0),"CONVERGENTE",IF($M2310=1,"SOLO MÓVIL",IF($N2310&gt;0,"SOLO FIJO / INTERNET","SIN SERVICIOS"))))</f>
        <v/>
      </c>
      <c r="P2310">
        <f>IF($O2310="WINBACK","Recuperar (winback)",IF($O2310="CONVERGENTE","Upgrade / más líneas",IF($O2310="SOLO MÓVIL","Ofrecer fijo + internet (FLBBTV)",IF($O2310="SOLO FIJO / INTERNET","Ofrecer línea móvil Nextphone","Oferta completa (móvil + fijo + internet)"))))</f>
        <v/>
      </c>
      <c r="Q2310">
        <f>$F2310+$H2310+$L2310</f>
        <v/>
      </c>
      <c r="R2310">
        <f>IFERROR(VLOOKUP($A2310,Registros!$B$2:$G$6000,6,0),IFERROR(VLOOKUP($D2310,Winback!$B$2:$C$300,2,0),""))</f>
        <v/>
      </c>
      <c r="S2310">
        <f>IF($E2310=1,"NP","")&amp;IF($G2310=1,"+MOV","")&amp;IF($I2310=1,"+CS","")&amp;IF($K2310=1,"+WB","")</f>
        <v/>
      </c>
      <c r="T2310">
        <f>$E2310+$G2310+$I2310+$K2310</f>
        <v/>
      </c>
    </row>
    <row r="2311">
      <c r="A2311" t="inlineStr">
        <is>
          <t>352248100000</t>
        </is>
      </c>
      <c r="B2311" t="inlineStr">
        <is>
          <t>35224810</t>
        </is>
      </c>
      <c r="C2311" t="inlineStr">
        <is>
          <t>ANTONIO BONILLA</t>
        </is>
      </c>
      <c r="D2311" t="inlineStr">
        <is>
          <t>ANTONIOBONILLA</t>
        </is>
      </c>
      <c r="E2311">
        <f>IF(COUNTIFS(Registros!$A$2:$A$6000,"NP",Registros!$B$2:$B$6000,$A2311)&gt;0,1,0)</f>
        <v/>
      </c>
      <c r="F2311">
        <f>IF($E2311=1,SUMIFS(Registros!$F$2:$F$6000,Registros!$A$2:$A$6000,"NP",Registros!$B$2:$B$6000,$A2311),0)</f>
        <v/>
      </c>
      <c r="G2311">
        <f>IF(COUNTIFS(Registros!$A$2:$A$6000,"MOV",Registros!$B$2:$B$6000,$A2311)&gt;0,1,0)</f>
        <v/>
      </c>
      <c r="H2311">
        <f>IF($G2311=1,SUMIFS(Registros!$F$2:$F$6000,Registros!$A$2:$A$6000,"MOV",Registros!$B$2:$B$6000,$A2311),0)</f>
        <v/>
      </c>
      <c r="I2311">
        <f>IF(COUNTIFS(Registros!$A$2:$A$6000,"CS",Registros!$B$2:$B$6000,$A2311)&gt;0,1,0)</f>
        <v/>
      </c>
      <c r="J2311">
        <f>IF($I2311=1,SUMIFS(Registros!$I$2:$I$6000,Registros!$A$2:$A$6000,"CS",Registros!$B$2:$B$6000,$A2311),0)</f>
        <v/>
      </c>
      <c r="K2311">
        <f>IF(COUNTIFS(Winback!$K$2:$K$300,$D2311)&gt;0,1,0)</f>
        <v/>
      </c>
      <c r="L2311">
        <f>IF(AND($K2311=1,LEFT($A2311,3)="WB-"),SUMIFS(Winback!$D$2:$D$300,Winback!$K$2:$K$300,$D2311),0)</f>
        <v/>
      </c>
      <c r="M2311">
        <f>IF(OR($E2311=1,$G2311=1,SUMIFS(Registros!$J$2:$J$6000,Registros!$B$2:$B$6000,$A2311)&gt;0),1,0)</f>
        <v/>
      </c>
      <c r="N2311">
        <f>IF($J2311&gt;0,1,IF(COUNTIFS(Registros!$A$2:$A$6000,"CS",Registros!$B$2:$B$6000,$A2311,Registros!$K$2:$K$6000,"&lt;&gt;")&gt;0,1,0))</f>
        <v/>
      </c>
      <c r="O2311">
        <f>IF(AND($K2311=1,$E2311=0,$G2311=0,$I2311=0),"WINBACK",IF(AND($M2311=1,$N2311&gt;0),"CONVERGENTE",IF($M2311=1,"SOLO MÓVIL",IF($N2311&gt;0,"SOLO FIJO / INTERNET","SIN SERVICIOS"))))</f>
        <v/>
      </c>
      <c r="P2311">
        <f>IF($O2311="WINBACK","Recuperar (winback)",IF($O2311="CONVERGENTE","Upgrade / más líneas",IF($O2311="SOLO MÓVIL","Ofrecer fijo + internet (FLBBTV)",IF($O2311="SOLO FIJO / INTERNET","Ofrecer línea móvil Nextphone","Oferta completa (móvil + fijo + internet)"))))</f>
        <v/>
      </c>
      <c r="Q2311">
        <f>$F2311+$H2311+$L2311</f>
        <v/>
      </c>
      <c r="R2311">
        <f>IFERROR(VLOOKUP($A2311,Registros!$B$2:$G$6000,6,0),IFERROR(VLOOKUP($D2311,Winback!$B$2:$C$300,2,0),""))</f>
        <v/>
      </c>
      <c r="S2311">
        <f>IF($E2311=1,"NP","")&amp;IF($G2311=1,"+MOV","")&amp;IF($I2311=1,"+CS","")&amp;IF($K2311=1,"+WB","")</f>
        <v/>
      </c>
      <c r="T2311">
        <f>$E2311+$G2311+$I2311+$K2311</f>
        <v/>
      </c>
    </row>
    <row r="2312">
      <c r="A2312" t="inlineStr">
        <is>
          <t>351108030000</t>
        </is>
      </c>
      <c r="B2312" t="inlineStr">
        <is>
          <t>35110803</t>
        </is>
      </c>
      <c r="C2312" t="inlineStr">
        <is>
          <t>GEOVANI ALBERTO MORENO SALDAÑA</t>
        </is>
      </c>
      <c r="D2312" t="inlineStr">
        <is>
          <t>GEOVANIALBERTOMORENOSALDANA</t>
        </is>
      </c>
      <c r="E2312">
        <f>IF(COUNTIFS(Registros!$A$2:$A$6000,"NP",Registros!$B$2:$B$6000,$A2312)&gt;0,1,0)</f>
        <v/>
      </c>
      <c r="F2312">
        <f>IF($E2312=1,SUMIFS(Registros!$F$2:$F$6000,Registros!$A$2:$A$6000,"NP",Registros!$B$2:$B$6000,$A2312),0)</f>
        <v/>
      </c>
      <c r="G2312">
        <f>IF(COUNTIFS(Registros!$A$2:$A$6000,"MOV",Registros!$B$2:$B$6000,$A2312)&gt;0,1,0)</f>
        <v/>
      </c>
      <c r="H2312">
        <f>IF($G2312=1,SUMIFS(Registros!$F$2:$F$6000,Registros!$A$2:$A$6000,"MOV",Registros!$B$2:$B$6000,$A2312),0)</f>
        <v/>
      </c>
      <c r="I2312">
        <f>IF(COUNTIFS(Registros!$A$2:$A$6000,"CS",Registros!$B$2:$B$6000,$A2312)&gt;0,1,0)</f>
        <v/>
      </c>
      <c r="J2312">
        <f>IF($I2312=1,SUMIFS(Registros!$I$2:$I$6000,Registros!$A$2:$A$6000,"CS",Registros!$B$2:$B$6000,$A2312),0)</f>
        <v/>
      </c>
      <c r="K2312">
        <f>IF(COUNTIFS(Winback!$K$2:$K$300,$D2312)&gt;0,1,0)</f>
        <v/>
      </c>
      <c r="L2312">
        <f>IF(AND($K2312=1,LEFT($A2312,3)="WB-"),SUMIFS(Winback!$D$2:$D$300,Winback!$K$2:$K$300,$D2312),0)</f>
        <v/>
      </c>
      <c r="M2312">
        <f>IF(OR($E2312=1,$G2312=1,SUMIFS(Registros!$J$2:$J$6000,Registros!$B$2:$B$6000,$A2312)&gt;0),1,0)</f>
        <v/>
      </c>
      <c r="N2312">
        <f>IF($J2312&gt;0,1,IF(COUNTIFS(Registros!$A$2:$A$6000,"CS",Registros!$B$2:$B$6000,$A2312,Registros!$K$2:$K$6000,"&lt;&gt;")&gt;0,1,0))</f>
        <v/>
      </c>
      <c r="O2312">
        <f>IF(AND($K2312=1,$E2312=0,$G2312=0,$I2312=0),"WINBACK",IF(AND($M2312=1,$N2312&gt;0),"CONVERGENTE",IF($M2312=1,"SOLO MÓVIL",IF($N2312&gt;0,"SOLO FIJO / INTERNET","SIN SERVICIOS"))))</f>
        <v/>
      </c>
      <c r="P2312">
        <f>IF($O2312="WINBACK","Recuperar (winback)",IF($O2312="CONVERGENTE","Upgrade / más líneas",IF($O2312="SOLO MÓVIL","Ofrecer fijo + internet (FLBBTV)",IF($O2312="SOLO FIJO / INTERNET","Ofrecer línea móvil Nextphone","Oferta completa (móvil + fijo + internet)"))))</f>
        <v/>
      </c>
      <c r="Q2312">
        <f>$F2312+$H2312+$L2312</f>
        <v/>
      </c>
      <c r="R2312">
        <f>IFERROR(VLOOKUP($A2312,Registros!$B$2:$G$6000,6,0),IFERROR(VLOOKUP($D2312,Winback!$B$2:$C$300,2,0),""))</f>
        <v/>
      </c>
      <c r="S2312">
        <f>IF($E2312=1,"NP","")&amp;IF($G2312=1,"+MOV","")&amp;IF($I2312=1,"+CS","")&amp;IF($K2312=1,"+WB","")</f>
        <v/>
      </c>
      <c r="T2312">
        <f>$E2312+$G2312+$I2312+$K2312</f>
        <v/>
      </c>
    </row>
    <row r="2313">
      <c r="A2313" t="inlineStr">
        <is>
          <t>352332470000</t>
        </is>
      </c>
      <c r="B2313" t="inlineStr">
        <is>
          <t>35233247</t>
        </is>
      </c>
      <c r="C2313" t="inlineStr">
        <is>
          <t>CARLOS ANDRES DE GRACIA DEL CID</t>
        </is>
      </c>
      <c r="D2313" t="inlineStr">
        <is>
          <t>CARLOSANDRESDEGRACIADELCID</t>
        </is>
      </c>
      <c r="E2313">
        <f>IF(COUNTIFS(Registros!$A$2:$A$6000,"NP",Registros!$B$2:$B$6000,$A2313)&gt;0,1,0)</f>
        <v/>
      </c>
      <c r="F2313">
        <f>IF($E2313=1,SUMIFS(Registros!$F$2:$F$6000,Registros!$A$2:$A$6000,"NP",Registros!$B$2:$B$6000,$A2313),0)</f>
        <v/>
      </c>
      <c r="G2313">
        <f>IF(COUNTIFS(Registros!$A$2:$A$6000,"MOV",Registros!$B$2:$B$6000,$A2313)&gt;0,1,0)</f>
        <v/>
      </c>
      <c r="H2313">
        <f>IF($G2313=1,SUMIFS(Registros!$F$2:$F$6000,Registros!$A$2:$A$6000,"MOV",Registros!$B$2:$B$6000,$A2313),0)</f>
        <v/>
      </c>
      <c r="I2313">
        <f>IF(COUNTIFS(Registros!$A$2:$A$6000,"CS",Registros!$B$2:$B$6000,$A2313)&gt;0,1,0)</f>
        <v/>
      </c>
      <c r="J2313">
        <f>IF($I2313=1,SUMIFS(Registros!$I$2:$I$6000,Registros!$A$2:$A$6000,"CS",Registros!$B$2:$B$6000,$A2313),0)</f>
        <v/>
      </c>
      <c r="K2313">
        <f>IF(COUNTIFS(Winback!$K$2:$K$300,$D2313)&gt;0,1,0)</f>
        <v/>
      </c>
      <c r="L2313">
        <f>IF(AND($K2313=1,LEFT($A2313,3)="WB-"),SUMIFS(Winback!$D$2:$D$300,Winback!$K$2:$K$300,$D2313),0)</f>
        <v/>
      </c>
      <c r="M2313">
        <f>IF(OR($E2313=1,$G2313=1,SUMIFS(Registros!$J$2:$J$6000,Registros!$B$2:$B$6000,$A2313)&gt;0),1,0)</f>
        <v/>
      </c>
      <c r="N2313">
        <f>IF($J2313&gt;0,1,IF(COUNTIFS(Registros!$A$2:$A$6000,"CS",Registros!$B$2:$B$6000,$A2313,Registros!$K$2:$K$6000,"&lt;&gt;")&gt;0,1,0))</f>
        <v/>
      </c>
      <c r="O2313">
        <f>IF(AND($K2313=1,$E2313=0,$G2313=0,$I2313=0),"WINBACK",IF(AND($M2313=1,$N2313&gt;0),"CONVERGENTE",IF($M2313=1,"SOLO MÓVIL",IF($N2313&gt;0,"SOLO FIJO / INTERNET","SIN SERVICIOS"))))</f>
        <v/>
      </c>
      <c r="P2313">
        <f>IF($O2313="WINBACK","Recuperar (winback)",IF($O2313="CONVERGENTE","Upgrade / más líneas",IF($O2313="SOLO MÓVIL","Ofrecer fijo + internet (FLBBTV)",IF($O2313="SOLO FIJO / INTERNET","Ofrecer línea móvil Nextphone","Oferta completa (móvil + fijo + internet)"))))</f>
        <v/>
      </c>
      <c r="Q2313">
        <f>$F2313+$H2313+$L2313</f>
        <v/>
      </c>
      <c r="R2313">
        <f>IFERROR(VLOOKUP($A2313,Registros!$B$2:$G$6000,6,0),IFERROR(VLOOKUP($D2313,Winback!$B$2:$C$300,2,0),""))</f>
        <v/>
      </c>
      <c r="S2313">
        <f>IF($E2313=1,"NP","")&amp;IF($G2313=1,"+MOV","")&amp;IF($I2313=1,"+CS","")&amp;IF($K2313=1,"+WB","")</f>
        <v/>
      </c>
      <c r="T2313">
        <f>$E2313+$G2313+$I2313+$K2313</f>
        <v/>
      </c>
    </row>
    <row r="2314">
      <c r="A2314" t="inlineStr">
        <is>
          <t>357297560000</t>
        </is>
      </c>
      <c r="B2314" t="inlineStr">
        <is>
          <t>35729756</t>
        </is>
      </c>
      <c r="C2314" t="inlineStr">
        <is>
          <t>EUGENIA MARTINEZ ACOSTA</t>
        </is>
      </c>
      <c r="D2314" t="inlineStr">
        <is>
          <t>EUGENIAMARTINEZACOSTA</t>
        </is>
      </c>
      <c r="E2314">
        <f>IF(COUNTIFS(Registros!$A$2:$A$6000,"NP",Registros!$B$2:$B$6000,$A2314)&gt;0,1,0)</f>
        <v/>
      </c>
      <c r="F2314">
        <f>IF($E2314=1,SUMIFS(Registros!$F$2:$F$6000,Registros!$A$2:$A$6000,"NP",Registros!$B$2:$B$6000,$A2314),0)</f>
        <v/>
      </c>
      <c r="G2314">
        <f>IF(COUNTIFS(Registros!$A$2:$A$6000,"MOV",Registros!$B$2:$B$6000,$A2314)&gt;0,1,0)</f>
        <v/>
      </c>
      <c r="H2314">
        <f>IF($G2314=1,SUMIFS(Registros!$F$2:$F$6000,Registros!$A$2:$A$6000,"MOV",Registros!$B$2:$B$6000,$A2314),0)</f>
        <v/>
      </c>
      <c r="I2314">
        <f>IF(COUNTIFS(Registros!$A$2:$A$6000,"CS",Registros!$B$2:$B$6000,$A2314)&gt;0,1,0)</f>
        <v/>
      </c>
      <c r="J2314">
        <f>IF($I2314=1,SUMIFS(Registros!$I$2:$I$6000,Registros!$A$2:$A$6000,"CS",Registros!$B$2:$B$6000,$A2314),0)</f>
        <v/>
      </c>
      <c r="K2314">
        <f>IF(COUNTIFS(Winback!$K$2:$K$300,$D2314)&gt;0,1,0)</f>
        <v/>
      </c>
      <c r="L2314">
        <f>IF(AND($K2314=1,LEFT($A2314,3)="WB-"),SUMIFS(Winback!$D$2:$D$300,Winback!$K$2:$K$300,$D2314),0)</f>
        <v/>
      </c>
      <c r="M2314">
        <f>IF(OR($E2314=1,$G2314=1,SUMIFS(Registros!$J$2:$J$6000,Registros!$B$2:$B$6000,$A2314)&gt;0),1,0)</f>
        <v/>
      </c>
      <c r="N2314">
        <f>IF($J2314&gt;0,1,IF(COUNTIFS(Registros!$A$2:$A$6000,"CS",Registros!$B$2:$B$6000,$A2314,Registros!$K$2:$K$6000,"&lt;&gt;")&gt;0,1,0))</f>
        <v/>
      </c>
      <c r="O2314">
        <f>IF(AND($K2314=1,$E2314=0,$G2314=0,$I2314=0),"WINBACK",IF(AND($M2314=1,$N2314&gt;0),"CONVERGENTE",IF($M2314=1,"SOLO MÓVIL",IF($N2314&gt;0,"SOLO FIJO / INTERNET","SIN SERVICIOS"))))</f>
        <v/>
      </c>
      <c r="P2314">
        <f>IF($O2314="WINBACK","Recuperar (winback)",IF($O2314="CONVERGENTE","Upgrade / más líneas",IF($O2314="SOLO MÓVIL","Ofrecer fijo + internet (FLBBTV)",IF($O2314="SOLO FIJO / INTERNET","Ofrecer línea móvil Nextphone","Oferta completa (móvil + fijo + internet)"))))</f>
        <v/>
      </c>
      <c r="Q2314">
        <f>$F2314+$H2314+$L2314</f>
        <v/>
      </c>
      <c r="R2314">
        <f>IFERROR(VLOOKUP($A2314,Registros!$B$2:$G$6000,6,0),IFERROR(VLOOKUP($D2314,Winback!$B$2:$C$300,2,0),""))</f>
        <v/>
      </c>
      <c r="S2314">
        <f>IF($E2314=1,"NP","")&amp;IF($G2314=1,"+MOV","")&amp;IF($I2314=1,"+CS","")&amp;IF($K2314=1,"+WB","")</f>
        <v/>
      </c>
      <c r="T2314">
        <f>$E2314+$G2314+$I2314+$K2314</f>
        <v/>
      </c>
    </row>
    <row r="2315">
      <c r="A2315" t="inlineStr">
        <is>
          <t>359339100000</t>
        </is>
      </c>
      <c r="B2315" t="inlineStr">
        <is>
          <t>35933910</t>
        </is>
      </c>
      <c r="C2315" t="inlineStr">
        <is>
          <t>LIZANDRO AROSEMENA</t>
        </is>
      </c>
      <c r="D2315" t="inlineStr">
        <is>
          <t>LIZANDROAROSEMENA</t>
        </is>
      </c>
      <c r="E2315">
        <f>IF(COUNTIFS(Registros!$A$2:$A$6000,"NP",Registros!$B$2:$B$6000,$A2315)&gt;0,1,0)</f>
        <v/>
      </c>
      <c r="F2315">
        <f>IF($E2315=1,SUMIFS(Registros!$F$2:$F$6000,Registros!$A$2:$A$6000,"NP",Registros!$B$2:$B$6000,$A2315),0)</f>
        <v/>
      </c>
      <c r="G2315">
        <f>IF(COUNTIFS(Registros!$A$2:$A$6000,"MOV",Registros!$B$2:$B$6000,$A2315)&gt;0,1,0)</f>
        <v/>
      </c>
      <c r="H2315">
        <f>IF($G2315=1,SUMIFS(Registros!$F$2:$F$6000,Registros!$A$2:$A$6000,"MOV",Registros!$B$2:$B$6000,$A2315),0)</f>
        <v/>
      </c>
      <c r="I2315">
        <f>IF(COUNTIFS(Registros!$A$2:$A$6000,"CS",Registros!$B$2:$B$6000,$A2315)&gt;0,1,0)</f>
        <v/>
      </c>
      <c r="J2315">
        <f>IF($I2315=1,SUMIFS(Registros!$I$2:$I$6000,Registros!$A$2:$A$6000,"CS",Registros!$B$2:$B$6000,$A2315),0)</f>
        <v/>
      </c>
      <c r="K2315">
        <f>IF(COUNTIFS(Winback!$K$2:$K$300,$D2315)&gt;0,1,0)</f>
        <v/>
      </c>
      <c r="L2315">
        <f>IF(AND($K2315=1,LEFT($A2315,3)="WB-"),SUMIFS(Winback!$D$2:$D$300,Winback!$K$2:$K$300,$D2315),0)</f>
        <v/>
      </c>
      <c r="M2315">
        <f>IF(OR($E2315=1,$G2315=1,SUMIFS(Registros!$J$2:$J$6000,Registros!$B$2:$B$6000,$A2315)&gt;0),1,0)</f>
        <v/>
      </c>
      <c r="N2315">
        <f>IF($J2315&gt;0,1,IF(COUNTIFS(Registros!$A$2:$A$6000,"CS",Registros!$B$2:$B$6000,$A2315,Registros!$K$2:$K$6000,"&lt;&gt;")&gt;0,1,0))</f>
        <v/>
      </c>
      <c r="O2315">
        <f>IF(AND($K2315=1,$E2315=0,$G2315=0,$I2315=0),"WINBACK",IF(AND($M2315=1,$N2315&gt;0),"CONVERGENTE",IF($M2315=1,"SOLO MÓVIL",IF($N2315&gt;0,"SOLO FIJO / INTERNET","SIN SERVICIOS"))))</f>
        <v/>
      </c>
      <c r="P2315">
        <f>IF($O2315="WINBACK","Recuperar (winback)",IF($O2315="CONVERGENTE","Upgrade / más líneas",IF($O2315="SOLO MÓVIL","Ofrecer fijo + internet (FLBBTV)",IF($O2315="SOLO FIJO / INTERNET","Ofrecer línea móvil Nextphone","Oferta completa (móvil + fijo + internet)"))))</f>
        <v/>
      </c>
      <c r="Q2315">
        <f>$F2315+$H2315+$L2315</f>
        <v/>
      </c>
      <c r="R2315">
        <f>IFERROR(VLOOKUP($A2315,Registros!$B$2:$G$6000,6,0),IFERROR(VLOOKUP($D2315,Winback!$B$2:$C$300,2,0),""))</f>
        <v/>
      </c>
      <c r="S2315">
        <f>IF($E2315=1,"NP","")&amp;IF($G2315=1,"+MOV","")&amp;IF($I2315=1,"+CS","")&amp;IF($K2315=1,"+WB","")</f>
        <v/>
      </c>
      <c r="T2315">
        <f>$E2315+$G2315+$I2315+$K2315</f>
        <v/>
      </c>
    </row>
    <row r="2316">
      <c r="A2316" t="inlineStr">
        <is>
          <t>355337220000</t>
        </is>
      </c>
      <c r="B2316" t="inlineStr">
        <is>
          <t>35533722</t>
        </is>
      </c>
      <c r="C2316" t="inlineStr">
        <is>
          <t>ULISES QUINTERO PINEDA</t>
        </is>
      </c>
      <c r="D2316" t="inlineStr">
        <is>
          <t>ULISESQUINTEROPINEDA</t>
        </is>
      </c>
      <c r="E2316">
        <f>IF(COUNTIFS(Registros!$A$2:$A$6000,"NP",Registros!$B$2:$B$6000,$A2316)&gt;0,1,0)</f>
        <v/>
      </c>
      <c r="F2316">
        <f>IF($E2316=1,SUMIFS(Registros!$F$2:$F$6000,Registros!$A$2:$A$6000,"NP",Registros!$B$2:$B$6000,$A2316),0)</f>
        <v/>
      </c>
      <c r="G2316">
        <f>IF(COUNTIFS(Registros!$A$2:$A$6000,"MOV",Registros!$B$2:$B$6000,$A2316)&gt;0,1,0)</f>
        <v/>
      </c>
      <c r="H2316">
        <f>IF($G2316=1,SUMIFS(Registros!$F$2:$F$6000,Registros!$A$2:$A$6000,"MOV",Registros!$B$2:$B$6000,$A2316),0)</f>
        <v/>
      </c>
      <c r="I2316">
        <f>IF(COUNTIFS(Registros!$A$2:$A$6000,"CS",Registros!$B$2:$B$6000,$A2316)&gt;0,1,0)</f>
        <v/>
      </c>
      <c r="J2316">
        <f>IF($I2316=1,SUMIFS(Registros!$I$2:$I$6000,Registros!$A$2:$A$6000,"CS",Registros!$B$2:$B$6000,$A2316),0)</f>
        <v/>
      </c>
      <c r="K2316">
        <f>IF(COUNTIFS(Winback!$K$2:$K$300,$D2316)&gt;0,1,0)</f>
        <v/>
      </c>
      <c r="L2316">
        <f>IF(AND($K2316=1,LEFT($A2316,3)="WB-"),SUMIFS(Winback!$D$2:$D$300,Winback!$K$2:$K$300,$D2316),0)</f>
        <v/>
      </c>
      <c r="M2316">
        <f>IF(OR($E2316=1,$G2316=1,SUMIFS(Registros!$J$2:$J$6000,Registros!$B$2:$B$6000,$A2316)&gt;0),1,0)</f>
        <v/>
      </c>
      <c r="N2316">
        <f>IF($J2316&gt;0,1,IF(COUNTIFS(Registros!$A$2:$A$6000,"CS",Registros!$B$2:$B$6000,$A2316,Registros!$K$2:$K$6000,"&lt;&gt;")&gt;0,1,0))</f>
        <v/>
      </c>
      <c r="O2316">
        <f>IF(AND($K2316=1,$E2316=0,$G2316=0,$I2316=0),"WINBACK",IF(AND($M2316=1,$N2316&gt;0),"CONVERGENTE",IF($M2316=1,"SOLO MÓVIL",IF($N2316&gt;0,"SOLO FIJO / INTERNET","SIN SERVICIOS"))))</f>
        <v/>
      </c>
      <c r="P2316">
        <f>IF($O2316="WINBACK","Recuperar (winback)",IF($O2316="CONVERGENTE","Upgrade / más líneas",IF($O2316="SOLO MÓVIL","Ofrecer fijo + internet (FLBBTV)",IF($O2316="SOLO FIJO / INTERNET","Ofrecer línea móvil Nextphone","Oferta completa (móvil + fijo + internet)"))))</f>
        <v/>
      </c>
      <c r="Q2316">
        <f>$F2316+$H2316+$L2316</f>
        <v/>
      </c>
      <c r="R2316">
        <f>IFERROR(VLOOKUP($A2316,Registros!$B$2:$G$6000,6,0),IFERROR(VLOOKUP($D2316,Winback!$B$2:$C$300,2,0),""))</f>
        <v/>
      </c>
      <c r="S2316">
        <f>IF($E2316=1,"NP","")&amp;IF($G2316=1,"+MOV","")&amp;IF($I2316=1,"+CS","")&amp;IF($K2316=1,"+WB","")</f>
        <v/>
      </c>
      <c r="T2316">
        <f>$E2316+$G2316+$I2316+$K2316</f>
        <v/>
      </c>
    </row>
    <row r="2317">
      <c r="A2317" t="inlineStr">
        <is>
          <t>351352320000</t>
        </is>
      </c>
      <c r="B2317" t="inlineStr">
        <is>
          <t>35135232</t>
        </is>
      </c>
      <c r="C2317" t="inlineStr">
        <is>
          <t>BENJAMIN DIAZ</t>
        </is>
      </c>
      <c r="D2317" t="inlineStr">
        <is>
          <t>BENJAMINDIAZ</t>
        </is>
      </c>
      <c r="E2317">
        <f>IF(COUNTIFS(Registros!$A$2:$A$6000,"NP",Registros!$B$2:$B$6000,$A2317)&gt;0,1,0)</f>
        <v/>
      </c>
      <c r="F2317">
        <f>IF($E2317=1,SUMIFS(Registros!$F$2:$F$6000,Registros!$A$2:$A$6000,"NP",Registros!$B$2:$B$6000,$A2317),0)</f>
        <v/>
      </c>
      <c r="G2317">
        <f>IF(COUNTIFS(Registros!$A$2:$A$6000,"MOV",Registros!$B$2:$B$6000,$A2317)&gt;0,1,0)</f>
        <v/>
      </c>
      <c r="H2317">
        <f>IF($G2317=1,SUMIFS(Registros!$F$2:$F$6000,Registros!$A$2:$A$6000,"MOV",Registros!$B$2:$B$6000,$A2317),0)</f>
        <v/>
      </c>
      <c r="I2317">
        <f>IF(COUNTIFS(Registros!$A$2:$A$6000,"CS",Registros!$B$2:$B$6000,$A2317)&gt;0,1,0)</f>
        <v/>
      </c>
      <c r="J2317">
        <f>IF($I2317=1,SUMIFS(Registros!$I$2:$I$6000,Registros!$A$2:$A$6000,"CS",Registros!$B$2:$B$6000,$A2317),0)</f>
        <v/>
      </c>
      <c r="K2317">
        <f>IF(COUNTIFS(Winback!$K$2:$K$300,$D2317)&gt;0,1,0)</f>
        <v/>
      </c>
      <c r="L2317">
        <f>IF(AND($K2317=1,LEFT($A2317,3)="WB-"),SUMIFS(Winback!$D$2:$D$300,Winback!$K$2:$K$300,$D2317),0)</f>
        <v/>
      </c>
      <c r="M2317">
        <f>IF(OR($E2317=1,$G2317=1,SUMIFS(Registros!$J$2:$J$6000,Registros!$B$2:$B$6000,$A2317)&gt;0),1,0)</f>
        <v/>
      </c>
      <c r="N2317">
        <f>IF($J2317&gt;0,1,IF(COUNTIFS(Registros!$A$2:$A$6000,"CS",Registros!$B$2:$B$6000,$A2317,Registros!$K$2:$K$6000,"&lt;&gt;")&gt;0,1,0))</f>
        <v/>
      </c>
      <c r="O2317">
        <f>IF(AND($K2317=1,$E2317=0,$G2317=0,$I2317=0),"WINBACK",IF(AND($M2317=1,$N2317&gt;0),"CONVERGENTE",IF($M2317=1,"SOLO MÓVIL",IF($N2317&gt;0,"SOLO FIJO / INTERNET","SIN SERVICIOS"))))</f>
        <v/>
      </c>
      <c r="P2317">
        <f>IF($O2317="WINBACK","Recuperar (winback)",IF($O2317="CONVERGENTE","Upgrade / más líneas",IF($O2317="SOLO MÓVIL","Ofrecer fijo + internet (FLBBTV)",IF($O2317="SOLO FIJO / INTERNET","Ofrecer línea móvil Nextphone","Oferta completa (móvil + fijo + internet)"))))</f>
        <v/>
      </c>
      <c r="Q2317">
        <f>$F2317+$H2317+$L2317</f>
        <v/>
      </c>
      <c r="R2317">
        <f>IFERROR(VLOOKUP($A2317,Registros!$B$2:$G$6000,6,0),IFERROR(VLOOKUP($D2317,Winback!$B$2:$C$300,2,0),""))</f>
        <v/>
      </c>
      <c r="S2317">
        <f>IF($E2317=1,"NP","")&amp;IF($G2317=1,"+MOV","")&amp;IF($I2317=1,"+CS","")&amp;IF($K2317=1,"+WB","")</f>
        <v/>
      </c>
      <c r="T2317">
        <f>$E2317+$G2317+$I2317+$K2317</f>
        <v/>
      </c>
    </row>
    <row r="2318">
      <c r="A2318" t="inlineStr">
        <is>
          <t>367020700000</t>
        </is>
      </c>
      <c r="B2318" t="inlineStr">
        <is>
          <t>36702070</t>
        </is>
      </c>
      <c r="C2318" t="inlineStr">
        <is>
          <t>RAUL JOSE GUERRA MORALES</t>
        </is>
      </c>
      <c r="D2318" t="inlineStr">
        <is>
          <t>RAULJOSEGUERRAMORALES</t>
        </is>
      </c>
      <c r="E2318">
        <f>IF(COUNTIFS(Registros!$A$2:$A$6000,"NP",Registros!$B$2:$B$6000,$A2318)&gt;0,1,0)</f>
        <v/>
      </c>
      <c r="F2318">
        <f>IF($E2318=1,SUMIFS(Registros!$F$2:$F$6000,Registros!$A$2:$A$6000,"NP",Registros!$B$2:$B$6000,$A2318),0)</f>
        <v/>
      </c>
      <c r="G2318">
        <f>IF(COUNTIFS(Registros!$A$2:$A$6000,"MOV",Registros!$B$2:$B$6000,$A2318)&gt;0,1,0)</f>
        <v/>
      </c>
      <c r="H2318">
        <f>IF($G2318=1,SUMIFS(Registros!$F$2:$F$6000,Registros!$A$2:$A$6000,"MOV",Registros!$B$2:$B$6000,$A2318),0)</f>
        <v/>
      </c>
      <c r="I2318">
        <f>IF(COUNTIFS(Registros!$A$2:$A$6000,"CS",Registros!$B$2:$B$6000,$A2318)&gt;0,1,0)</f>
        <v/>
      </c>
      <c r="J2318">
        <f>IF($I2318=1,SUMIFS(Registros!$I$2:$I$6000,Registros!$A$2:$A$6000,"CS",Registros!$B$2:$B$6000,$A2318),0)</f>
        <v/>
      </c>
      <c r="K2318">
        <f>IF(COUNTIFS(Winback!$K$2:$K$300,$D2318)&gt;0,1,0)</f>
        <v/>
      </c>
      <c r="L2318">
        <f>IF(AND($K2318=1,LEFT($A2318,3)="WB-"),SUMIFS(Winback!$D$2:$D$300,Winback!$K$2:$K$300,$D2318),0)</f>
        <v/>
      </c>
      <c r="M2318">
        <f>IF(OR($E2318=1,$G2318=1,SUMIFS(Registros!$J$2:$J$6000,Registros!$B$2:$B$6000,$A2318)&gt;0),1,0)</f>
        <v/>
      </c>
      <c r="N2318">
        <f>IF($J2318&gt;0,1,IF(COUNTIFS(Registros!$A$2:$A$6000,"CS",Registros!$B$2:$B$6000,$A2318,Registros!$K$2:$K$6000,"&lt;&gt;")&gt;0,1,0))</f>
        <v/>
      </c>
      <c r="O2318">
        <f>IF(AND($K2318=1,$E2318=0,$G2318=0,$I2318=0),"WINBACK",IF(AND($M2318=1,$N2318&gt;0),"CONVERGENTE",IF($M2318=1,"SOLO MÓVIL",IF($N2318&gt;0,"SOLO FIJO / INTERNET","SIN SERVICIOS"))))</f>
        <v/>
      </c>
      <c r="P2318">
        <f>IF($O2318="WINBACK","Recuperar (winback)",IF($O2318="CONVERGENTE","Upgrade / más líneas",IF($O2318="SOLO MÓVIL","Ofrecer fijo + internet (FLBBTV)",IF($O2318="SOLO FIJO / INTERNET","Ofrecer línea móvil Nextphone","Oferta completa (móvil + fijo + internet)"))))</f>
        <v/>
      </c>
      <c r="Q2318">
        <f>$F2318+$H2318+$L2318</f>
        <v/>
      </c>
      <c r="R2318">
        <f>IFERROR(VLOOKUP($A2318,Registros!$B$2:$G$6000,6,0),IFERROR(VLOOKUP($D2318,Winback!$B$2:$C$300,2,0),""))</f>
        <v/>
      </c>
      <c r="S2318">
        <f>IF($E2318=1,"NP","")&amp;IF($G2318=1,"+MOV","")&amp;IF($I2318=1,"+CS","")&amp;IF($K2318=1,"+WB","")</f>
        <v/>
      </c>
      <c r="T2318">
        <f>$E2318+$G2318+$I2318+$K2318</f>
        <v/>
      </c>
    </row>
    <row r="2319">
      <c r="A2319" t="inlineStr">
        <is>
          <t>312197650000</t>
        </is>
      </c>
      <c r="B2319" t="inlineStr">
        <is>
          <t>31219765</t>
        </is>
      </c>
      <c r="C2319" t="inlineStr">
        <is>
          <t>RONALD RENE GALLARDO WILLIAMS</t>
        </is>
      </c>
      <c r="D2319" t="inlineStr">
        <is>
          <t>RONALDRENEGALLARDOWILLIAMS</t>
        </is>
      </c>
      <c r="E2319">
        <f>IF(COUNTIFS(Registros!$A$2:$A$6000,"NP",Registros!$B$2:$B$6000,$A2319)&gt;0,1,0)</f>
        <v/>
      </c>
      <c r="F2319">
        <f>IF($E2319=1,SUMIFS(Registros!$F$2:$F$6000,Registros!$A$2:$A$6000,"NP",Registros!$B$2:$B$6000,$A2319),0)</f>
        <v/>
      </c>
      <c r="G2319">
        <f>IF(COUNTIFS(Registros!$A$2:$A$6000,"MOV",Registros!$B$2:$B$6000,$A2319)&gt;0,1,0)</f>
        <v/>
      </c>
      <c r="H2319">
        <f>IF($G2319=1,SUMIFS(Registros!$F$2:$F$6000,Registros!$A$2:$A$6000,"MOV",Registros!$B$2:$B$6000,$A2319),0)</f>
        <v/>
      </c>
      <c r="I2319">
        <f>IF(COUNTIFS(Registros!$A$2:$A$6000,"CS",Registros!$B$2:$B$6000,$A2319)&gt;0,1,0)</f>
        <v/>
      </c>
      <c r="J2319">
        <f>IF($I2319=1,SUMIFS(Registros!$I$2:$I$6000,Registros!$A$2:$A$6000,"CS",Registros!$B$2:$B$6000,$A2319),0)</f>
        <v/>
      </c>
      <c r="K2319">
        <f>IF(COUNTIFS(Winback!$K$2:$K$300,$D2319)&gt;0,1,0)</f>
        <v/>
      </c>
      <c r="L2319">
        <f>IF(AND($K2319=1,LEFT($A2319,3)="WB-"),SUMIFS(Winback!$D$2:$D$300,Winback!$K$2:$K$300,$D2319),0)</f>
        <v/>
      </c>
      <c r="M2319">
        <f>IF(OR($E2319=1,$G2319=1,SUMIFS(Registros!$J$2:$J$6000,Registros!$B$2:$B$6000,$A2319)&gt;0),1,0)</f>
        <v/>
      </c>
      <c r="N2319">
        <f>IF($J2319&gt;0,1,IF(COUNTIFS(Registros!$A$2:$A$6000,"CS",Registros!$B$2:$B$6000,$A2319,Registros!$K$2:$K$6000,"&lt;&gt;")&gt;0,1,0))</f>
        <v/>
      </c>
      <c r="O2319">
        <f>IF(AND($K2319=1,$E2319=0,$G2319=0,$I2319=0),"WINBACK",IF(AND($M2319=1,$N2319&gt;0),"CONVERGENTE",IF($M2319=1,"SOLO MÓVIL",IF($N2319&gt;0,"SOLO FIJO / INTERNET","SIN SERVICIOS"))))</f>
        <v/>
      </c>
      <c r="P2319">
        <f>IF($O2319="WINBACK","Recuperar (winback)",IF($O2319="CONVERGENTE","Upgrade / más líneas",IF($O2319="SOLO MÓVIL","Ofrecer fijo + internet (FLBBTV)",IF($O2319="SOLO FIJO / INTERNET","Ofrecer línea móvil Nextphone","Oferta completa (móvil + fijo + internet)"))))</f>
        <v/>
      </c>
      <c r="Q2319">
        <f>$F2319+$H2319+$L2319</f>
        <v/>
      </c>
      <c r="R2319">
        <f>IFERROR(VLOOKUP($A2319,Registros!$B$2:$G$6000,6,0),IFERROR(VLOOKUP($D2319,Winback!$B$2:$C$300,2,0),""))</f>
        <v/>
      </c>
      <c r="S2319">
        <f>IF($E2319=1,"NP","")&amp;IF($G2319=1,"+MOV","")&amp;IF($I2319=1,"+CS","")&amp;IF($K2319=1,"+WB","")</f>
        <v/>
      </c>
      <c r="T2319">
        <f>$E2319+$G2319+$I2319+$K2319</f>
        <v/>
      </c>
    </row>
    <row r="2320">
      <c r="A2320" t="inlineStr">
        <is>
          <t>351091190000</t>
        </is>
      </c>
      <c r="B2320" t="inlineStr">
        <is>
          <t>35109119</t>
        </is>
      </c>
      <c r="C2320" t="inlineStr">
        <is>
          <t>CATHERINE MICHELLE DE LEON</t>
        </is>
      </c>
      <c r="D2320" t="inlineStr">
        <is>
          <t>CATHERINEMICHELLEDELEON</t>
        </is>
      </c>
      <c r="E2320">
        <f>IF(COUNTIFS(Registros!$A$2:$A$6000,"NP",Registros!$B$2:$B$6000,$A2320)&gt;0,1,0)</f>
        <v/>
      </c>
      <c r="F2320">
        <f>IF($E2320=1,SUMIFS(Registros!$F$2:$F$6000,Registros!$A$2:$A$6000,"NP",Registros!$B$2:$B$6000,$A2320),0)</f>
        <v/>
      </c>
      <c r="G2320">
        <f>IF(COUNTIFS(Registros!$A$2:$A$6000,"MOV",Registros!$B$2:$B$6000,$A2320)&gt;0,1,0)</f>
        <v/>
      </c>
      <c r="H2320">
        <f>IF($G2320=1,SUMIFS(Registros!$F$2:$F$6000,Registros!$A$2:$A$6000,"MOV",Registros!$B$2:$B$6000,$A2320),0)</f>
        <v/>
      </c>
      <c r="I2320">
        <f>IF(COUNTIFS(Registros!$A$2:$A$6000,"CS",Registros!$B$2:$B$6000,$A2320)&gt;0,1,0)</f>
        <v/>
      </c>
      <c r="J2320">
        <f>IF($I2320=1,SUMIFS(Registros!$I$2:$I$6000,Registros!$A$2:$A$6000,"CS",Registros!$B$2:$B$6000,$A2320),0)</f>
        <v/>
      </c>
      <c r="K2320">
        <f>IF(COUNTIFS(Winback!$K$2:$K$300,$D2320)&gt;0,1,0)</f>
        <v/>
      </c>
      <c r="L2320">
        <f>IF(AND($K2320=1,LEFT($A2320,3)="WB-"),SUMIFS(Winback!$D$2:$D$300,Winback!$K$2:$K$300,$D2320),0)</f>
        <v/>
      </c>
      <c r="M2320">
        <f>IF(OR($E2320=1,$G2320=1,SUMIFS(Registros!$J$2:$J$6000,Registros!$B$2:$B$6000,$A2320)&gt;0),1,0)</f>
        <v/>
      </c>
      <c r="N2320">
        <f>IF($J2320&gt;0,1,IF(COUNTIFS(Registros!$A$2:$A$6000,"CS",Registros!$B$2:$B$6000,$A2320,Registros!$K$2:$K$6000,"&lt;&gt;")&gt;0,1,0))</f>
        <v/>
      </c>
      <c r="O2320">
        <f>IF(AND($K2320=1,$E2320=0,$G2320=0,$I2320=0),"WINBACK",IF(AND($M2320=1,$N2320&gt;0),"CONVERGENTE",IF($M2320=1,"SOLO MÓVIL",IF($N2320&gt;0,"SOLO FIJO / INTERNET","SIN SERVICIOS"))))</f>
        <v/>
      </c>
      <c r="P2320">
        <f>IF($O2320="WINBACK","Recuperar (winback)",IF($O2320="CONVERGENTE","Upgrade / más líneas",IF($O2320="SOLO MÓVIL","Ofrecer fijo + internet (FLBBTV)",IF($O2320="SOLO FIJO / INTERNET","Ofrecer línea móvil Nextphone","Oferta completa (móvil + fijo + internet)"))))</f>
        <v/>
      </c>
      <c r="Q2320">
        <f>$F2320+$H2320+$L2320</f>
        <v/>
      </c>
      <c r="R2320">
        <f>IFERROR(VLOOKUP($A2320,Registros!$B$2:$G$6000,6,0),IFERROR(VLOOKUP($D2320,Winback!$B$2:$C$300,2,0),""))</f>
        <v/>
      </c>
      <c r="S2320">
        <f>IF($E2320=1,"NP","")&amp;IF($G2320=1,"+MOV","")&amp;IF($I2320=1,"+CS","")&amp;IF($K2320=1,"+WB","")</f>
        <v/>
      </c>
      <c r="T2320">
        <f>$E2320+$G2320+$I2320+$K2320</f>
        <v/>
      </c>
    </row>
    <row r="2321">
      <c r="A2321" t="inlineStr">
        <is>
          <t>351183980000</t>
        </is>
      </c>
      <c r="B2321" t="inlineStr">
        <is>
          <t>35118398</t>
        </is>
      </c>
      <c r="C2321" t="inlineStr">
        <is>
          <t>ABRAHAM JORDAN</t>
        </is>
      </c>
      <c r="D2321" t="inlineStr">
        <is>
          <t>ABRAHAMJORDAN</t>
        </is>
      </c>
      <c r="E2321">
        <f>IF(COUNTIFS(Registros!$A$2:$A$6000,"NP",Registros!$B$2:$B$6000,$A2321)&gt;0,1,0)</f>
        <v/>
      </c>
      <c r="F2321">
        <f>IF($E2321=1,SUMIFS(Registros!$F$2:$F$6000,Registros!$A$2:$A$6000,"NP",Registros!$B$2:$B$6000,$A2321),0)</f>
        <v/>
      </c>
      <c r="G2321">
        <f>IF(COUNTIFS(Registros!$A$2:$A$6000,"MOV",Registros!$B$2:$B$6000,$A2321)&gt;0,1,0)</f>
        <v/>
      </c>
      <c r="H2321">
        <f>IF($G2321=1,SUMIFS(Registros!$F$2:$F$6000,Registros!$A$2:$A$6000,"MOV",Registros!$B$2:$B$6000,$A2321),0)</f>
        <v/>
      </c>
      <c r="I2321">
        <f>IF(COUNTIFS(Registros!$A$2:$A$6000,"CS",Registros!$B$2:$B$6000,$A2321)&gt;0,1,0)</f>
        <v/>
      </c>
      <c r="J2321">
        <f>IF($I2321=1,SUMIFS(Registros!$I$2:$I$6000,Registros!$A$2:$A$6000,"CS",Registros!$B$2:$B$6000,$A2321),0)</f>
        <v/>
      </c>
      <c r="K2321">
        <f>IF(COUNTIFS(Winback!$K$2:$K$300,$D2321)&gt;0,1,0)</f>
        <v/>
      </c>
      <c r="L2321">
        <f>IF(AND($K2321=1,LEFT($A2321,3)="WB-"),SUMIFS(Winback!$D$2:$D$300,Winback!$K$2:$K$300,$D2321),0)</f>
        <v/>
      </c>
      <c r="M2321">
        <f>IF(OR($E2321=1,$G2321=1,SUMIFS(Registros!$J$2:$J$6000,Registros!$B$2:$B$6000,$A2321)&gt;0),1,0)</f>
        <v/>
      </c>
      <c r="N2321">
        <f>IF($J2321&gt;0,1,IF(COUNTIFS(Registros!$A$2:$A$6000,"CS",Registros!$B$2:$B$6000,$A2321,Registros!$K$2:$K$6000,"&lt;&gt;")&gt;0,1,0))</f>
        <v/>
      </c>
      <c r="O2321">
        <f>IF(AND($K2321=1,$E2321=0,$G2321=0,$I2321=0),"WINBACK",IF(AND($M2321=1,$N2321&gt;0),"CONVERGENTE",IF($M2321=1,"SOLO MÓVIL",IF($N2321&gt;0,"SOLO FIJO / INTERNET","SIN SERVICIOS"))))</f>
        <v/>
      </c>
      <c r="P2321">
        <f>IF($O2321="WINBACK","Recuperar (winback)",IF($O2321="CONVERGENTE","Upgrade / más líneas",IF($O2321="SOLO MÓVIL","Ofrecer fijo + internet (FLBBTV)",IF($O2321="SOLO FIJO / INTERNET","Ofrecer línea móvil Nextphone","Oferta completa (móvil + fijo + internet)"))))</f>
        <v/>
      </c>
      <c r="Q2321">
        <f>$F2321+$H2321+$L2321</f>
        <v/>
      </c>
      <c r="R2321">
        <f>IFERROR(VLOOKUP($A2321,Registros!$B$2:$G$6000,6,0),IFERROR(VLOOKUP($D2321,Winback!$B$2:$C$300,2,0),""))</f>
        <v/>
      </c>
      <c r="S2321">
        <f>IF($E2321=1,"NP","")&amp;IF($G2321=1,"+MOV","")&amp;IF($I2321=1,"+CS","")&amp;IF($K2321=1,"+WB","")</f>
        <v/>
      </c>
      <c r="T2321">
        <f>$E2321+$G2321+$I2321+$K2321</f>
        <v/>
      </c>
    </row>
    <row r="2322">
      <c r="A2322" t="inlineStr">
        <is>
          <t>347419690000</t>
        </is>
      </c>
      <c r="B2322" t="inlineStr">
        <is>
          <t>34741969</t>
        </is>
      </c>
      <c r="C2322" t="inlineStr">
        <is>
          <t>TIRZA MORALES</t>
        </is>
      </c>
      <c r="D2322" t="inlineStr">
        <is>
          <t>TIRZAMORALES</t>
        </is>
      </c>
      <c r="E2322">
        <f>IF(COUNTIFS(Registros!$A$2:$A$6000,"NP",Registros!$B$2:$B$6000,$A2322)&gt;0,1,0)</f>
        <v/>
      </c>
      <c r="F2322">
        <f>IF($E2322=1,SUMIFS(Registros!$F$2:$F$6000,Registros!$A$2:$A$6000,"NP",Registros!$B$2:$B$6000,$A2322),0)</f>
        <v/>
      </c>
      <c r="G2322">
        <f>IF(COUNTIFS(Registros!$A$2:$A$6000,"MOV",Registros!$B$2:$B$6000,$A2322)&gt;0,1,0)</f>
        <v/>
      </c>
      <c r="H2322">
        <f>IF($G2322=1,SUMIFS(Registros!$F$2:$F$6000,Registros!$A$2:$A$6000,"MOV",Registros!$B$2:$B$6000,$A2322),0)</f>
        <v/>
      </c>
      <c r="I2322">
        <f>IF(COUNTIFS(Registros!$A$2:$A$6000,"CS",Registros!$B$2:$B$6000,$A2322)&gt;0,1,0)</f>
        <v/>
      </c>
      <c r="J2322">
        <f>IF($I2322=1,SUMIFS(Registros!$I$2:$I$6000,Registros!$A$2:$A$6000,"CS",Registros!$B$2:$B$6000,$A2322),0)</f>
        <v/>
      </c>
      <c r="K2322">
        <f>IF(COUNTIFS(Winback!$K$2:$K$300,$D2322)&gt;0,1,0)</f>
        <v/>
      </c>
      <c r="L2322">
        <f>IF(AND($K2322=1,LEFT($A2322,3)="WB-"),SUMIFS(Winback!$D$2:$D$300,Winback!$K$2:$K$300,$D2322),0)</f>
        <v/>
      </c>
      <c r="M2322">
        <f>IF(OR($E2322=1,$G2322=1,SUMIFS(Registros!$J$2:$J$6000,Registros!$B$2:$B$6000,$A2322)&gt;0),1,0)</f>
        <v/>
      </c>
      <c r="N2322">
        <f>IF($J2322&gt;0,1,IF(COUNTIFS(Registros!$A$2:$A$6000,"CS",Registros!$B$2:$B$6000,$A2322,Registros!$K$2:$K$6000,"&lt;&gt;")&gt;0,1,0))</f>
        <v/>
      </c>
      <c r="O2322">
        <f>IF(AND($K2322=1,$E2322=0,$G2322=0,$I2322=0),"WINBACK",IF(AND($M2322=1,$N2322&gt;0),"CONVERGENTE",IF($M2322=1,"SOLO MÓVIL",IF($N2322&gt;0,"SOLO FIJO / INTERNET","SIN SERVICIOS"))))</f>
        <v/>
      </c>
      <c r="P2322">
        <f>IF($O2322="WINBACK","Recuperar (winback)",IF($O2322="CONVERGENTE","Upgrade / más líneas",IF($O2322="SOLO MÓVIL","Ofrecer fijo + internet (FLBBTV)",IF($O2322="SOLO FIJO / INTERNET","Ofrecer línea móvil Nextphone","Oferta completa (móvil + fijo + internet)"))))</f>
        <v/>
      </c>
      <c r="Q2322">
        <f>$F2322+$H2322+$L2322</f>
        <v/>
      </c>
      <c r="R2322">
        <f>IFERROR(VLOOKUP($A2322,Registros!$B$2:$G$6000,6,0),IFERROR(VLOOKUP($D2322,Winback!$B$2:$C$300,2,0),""))</f>
        <v/>
      </c>
      <c r="S2322">
        <f>IF($E2322=1,"NP","")&amp;IF($G2322=1,"+MOV","")&amp;IF($I2322=1,"+CS","")&amp;IF($K2322=1,"+WB","")</f>
        <v/>
      </c>
      <c r="T2322">
        <f>$E2322+$G2322+$I2322+$K2322</f>
        <v/>
      </c>
    </row>
    <row r="2323">
      <c r="A2323" t="inlineStr">
        <is>
          <t>358021240000</t>
        </is>
      </c>
      <c r="B2323" t="inlineStr">
        <is>
          <t>35802124</t>
        </is>
      </c>
      <c r="C2323" t="inlineStr">
        <is>
          <t>SUSSETHY MELITZA SERRANO JORDAN</t>
        </is>
      </c>
      <c r="D2323" t="inlineStr">
        <is>
          <t>SUSSETHYMELITZASERRANOJORDAN</t>
        </is>
      </c>
      <c r="E2323">
        <f>IF(COUNTIFS(Registros!$A$2:$A$6000,"NP",Registros!$B$2:$B$6000,$A2323)&gt;0,1,0)</f>
        <v/>
      </c>
      <c r="F2323">
        <f>IF($E2323=1,SUMIFS(Registros!$F$2:$F$6000,Registros!$A$2:$A$6000,"NP",Registros!$B$2:$B$6000,$A2323),0)</f>
        <v/>
      </c>
      <c r="G2323">
        <f>IF(COUNTIFS(Registros!$A$2:$A$6000,"MOV",Registros!$B$2:$B$6000,$A2323)&gt;0,1,0)</f>
        <v/>
      </c>
      <c r="H2323">
        <f>IF($G2323=1,SUMIFS(Registros!$F$2:$F$6000,Registros!$A$2:$A$6000,"MOV",Registros!$B$2:$B$6000,$A2323),0)</f>
        <v/>
      </c>
      <c r="I2323">
        <f>IF(COUNTIFS(Registros!$A$2:$A$6000,"CS",Registros!$B$2:$B$6000,$A2323)&gt;0,1,0)</f>
        <v/>
      </c>
      <c r="J2323">
        <f>IF($I2323=1,SUMIFS(Registros!$I$2:$I$6000,Registros!$A$2:$A$6000,"CS",Registros!$B$2:$B$6000,$A2323),0)</f>
        <v/>
      </c>
      <c r="K2323">
        <f>IF(COUNTIFS(Winback!$K$2:$K$300,$D2323)&gt;0,1,0)</f>
        <v/>
      </c>
      <c r="L2323">
        <f>IF(AND($K2323=1,LEFT($A2323,3)="WB-"),SUMIFS(Winback!$D$2:$D$300,Winback!$K$2:$K$300,$D2323),0)</f>
        <v/>
      </c>
      <c r="M2323">
        <f>IF(OR($E2323=1,$G2323=1,SUMIFS(Registros!$J$2:$J$6000,Registros!$B$2:$B$6000,$A2323)&gt;0),1,0)</f>
        <v/>
      </c>
      <c r="N2323">
        <f>IF($J2323&gt;0,1,IF(COUNTIFS(Registros!$A$2:$A$6000,"CS",Registros!$B$2:$B$6000,$A2323,Registros!$K$2:$K$6000,"&lt;&gt;")&gt;0,1,0))</f>
        <v/>
      </c>
      <c r="O2323">
        <f>IF(AND($K2323=1,$E2323=0,$G2323=0,$I2323=0),"WINBACK",IF(AND($M2323=1,$N2323&gt;0),"CONVERGENTE",IF($M2323=1,"SOLO MÓVIL",IF($N2323&gt;0,"SOLO FIJO / INTERNET","SIN SERVICIOS"))))</f>
        <v/>
      </c>
      <c r="P2323">
        <f>IF($O2323="WINBACK","Recuperar (winback)",IF($O2323="CONVERGENTE","Upgrade / más líneas",IF($O2323="SOLO MÓVIL","Ofrecer fijo + internet (FLBBTV)",IF($O2323="SOLO FIJO / INTERNET","Ofrecer línea móvil Nextphone","Oferta completa (móvil + fijo + internet)"))))</f>
        <v/>
      </c>
      <c r="Q2323">
        <f>$F2323+$H2323+$L2323</f>
        <v/>
      </c>
      <c r="R2323">
        <f>IFERROR(VLOOKUP($A2323,Registros!$B$2:$G$6000,6,0),IFERROR(VLOOKUP($D2323,Winback!$B$2:$C$300,2,0),""))</f>
        <v/>
      </c>
      <c r="S2323">
        <f>IF($E2323=1,"NP","")&amp;IF($G2323=1,"+MOV","")&amp;IF($I2323=1,"+CS","")&amp;IF($K2323=1,"+WB","")</f>
        <v/>
      </c>
      <c r="T2323">
        <f>$E2323+$G2323+$I2323+$K2323</f>
        <v/>
      </c>
    </row>
    <row r="2324">
      <c r="A2324" t="inlineStr">
        <is>
          <t>354349080000</t>
        </is>
      </c>
      <c r="B2324" t="inlineStr">
        <is>
          <t>35434908</t>
        </is>
      </c>
      <c r="C2324" t="inlineStr">
        <is>
          <t>LILIANA GUTIERREZ FUENTES</t>
        </is>
      </c>
      <c r="D2324" t="inlineStr">
        <is>
          <t>LILIANAGUTIERREZFUENTES</t>
        </is>
      </c>
      <c r="E2324">
        <f>IF(COUNTIFS(Registros!$A$2:$A$6000,"NP",Registros!$B$2:$B$6000,$A2324)&gt;0,1,0)</f>
        <v/>
      </c>
      <c r="F2324">
        <f>IF($E2324=1,SUMIFS(Registros!$F$2:$F$6000,Registros!$A$2:$A$6000,"NP",Registros!$B$2:$B$6000,$A2324),0)</f>
        <v/>
      </c>
      <c r="G2324">
        <f>IF(COUNTIFS(Registros!$A$2:$A$6000,"MOV",Registros!$B$2:$B$6000,$A2324)&gt;0,1,0)</f>
        <v/>
      </c>
      <c r="H2324">
        <f>IF($G2324=1,SUMIFS(Registros!$F$2:$F$6000,Registros!$A$2:$A$6000,"MOV",Registros!$B$2:$B$6000,$A2324),0)</f>
        <v/>
      </c>
      <c r="I2324">
        <f>IF(COUNTIFS(Registros!$A$2:$A$6000,"CS",Registros!$B$2:$B$6000,$A2324)&gt;0,1,0)</f>
        <v/>
      </c>
      <c r="J2324">
        <f>IF($I2324=1,SUMIFS(Registros!$I$2:$I$6000,Registros!$A$2:$A$6000,"CS",Registros!$B$2:$B$6000,$A2324),0)</f>
        <v/>
      </c>
      <c r="K2324">
        <f>IF(COUNTIFS(Winback!$K$2:$K$300,$D2324)&gt;0,1,0)</f>
        <v/>
      </c>
      <c r="L2324">
        <f>IF(AND($K2324=1,LEFT($A2324,3)="WB-"),SUMIFS(Winback!$D$2:$D$300,Winback!$K$2:$K$300,$D2324),0)</f>
        <v/>
      </c>
      <c r="M2324">
        <f>IF(OR($E2324=1,$G2324=1,SUMIFS(Registros!$J$2:$J$6000,Registros!$B$2:$B$6000,$A2324)&gt;0),1,0)</f>
        <v/>
      </c>
      <c r="N2324">
        <f>IF($J2324&gt;0,1,IF(COUNTIFS(Registros!$A$2:$A$6000,"CS",Registros!$B$2:$B$6000,$A2324,Registros!$K$2:$K$6000,"&lt;&gt;")&gt;0,1,0))</f>
        <v/>
      </c>
      <c r="O2324">
        <f>IF(AND($K2324=1,$E2324=0,$G2324=0,$I2324=0),"WINBACK",IF(AND($M2324=1,$N2324&gt;0),"CONVERGENTE",IF($M2324=1,"SOLO MÓVIL",IF($N2324&gt;0,"SOLO FIJO / INTERNET","SIN SERVICIOS"))))</f>
        <v/>
      </c>
      <c r="P2324">
        <f>IF($O2324="WINBACK","Recuperar (winback)",IF($O2324="CONVERGENTE","Upgrade / más líneas",IF($O2324="SOLO MÓVIL","Ofrecer fijo + internet (FLBBTV)",IF($O2324="SOLO FIJO / INTERNET","Ofrecer línea móvil Nextphone","Oferta completa (móvil + fijo + internet)"))))</f>
        <v/>
      </c>
      <c r="Q2324">
        <f>$F2324+$H2324+$L2324</f>
        <v/>
      </c>
      <c r="R2324">
        <f>IFERROR(VLOOKUP($A2324,Registros!$B$2:$G$6000,6,0),IFERROR(VLOOKUP($D2324,Winback!$B$2:$C$300,2,0),""))</f>
        <v/>
      </c>
      <c r="S2324">
        <f>IF($E2324=1,"NP","")&amp;IF($G2324=1,"+MOV","")&amp;IF($I2324=1,"+CS","")&amp;IF($K2324=1,"+WB","")</f>
        <v/>
      </c>
      <c r="T2324">
        <f>$E2324+$G2324+$I2324+$K2324</f>
        <v/>
      </c>
    </row>
    <row r="2325">
      <c r="A2325" t="inlineStr">
        <is>
          <t>354327240000</t>
        </is>
      </c>
      <c r="B2325" t="inlineStr">
        <is>
          <t>35432724</t>
        </is>
      </c>
      <c r="C2325" t="inlineStr">
        <is>
          <t>MIGUEL ÁNGEL BATISTA LEZCANO</t>
        </is>
      </c>
      <c r="D2325" t="inlineStr">
        <is>
          <t>MIGUELANGELBATISTALEZCANO</t>
        </is>
      </c>
      <c r="E2325">
        <f>IF(COUNTIFS(Registros!$A$2:$A$6000,"NP",Registros!$B$2:$B$6000,$A2325)&gt;0,1,0)</f>
        <v/>
      </c>
      <c r="F2325">
        <f>IF($E2325=1,SUMIFS(Registros!$F$2:$F$6000,Registros!$A$2:$A$6000,"NP",Registros!$B$2:$B$6000,$A2325),0)</f>
        <v/>
      </c>
      <c r="G2325">
        <f>IF(COUNTIFS(Registros!$A$2:$A$6000,"MOV",Registros!$B$2:$B$6000,$A2325)&gt;0,1,0)</f>
        <v/>
      </c>
      <c r="H2325">
        <f>IF($G2325=1,SUMIFS(Registros!$F$2:$F$6000,Registros!$A$2:$A$6000,"MOV",Registros!$B$2:$B$6000,$A2325),0)</f>
        <v/>
      </c>
      <c r="I2325">
        <f>IF(COUNTIFS(Registros!$A$2:$A$6000,"CS",Registros!$B$2:$B$6000,$A2325)&gt;0,1,0)</f>
        <v/>
      </c>
      <c r="J2325">
        <f>IF($I2325=1,SUMIFS(Registros!$I$2:$I$6000,Registros!$A$2:$A$6000,"CS",Registros!$B$2:$B$6000,$A2325),0)</f>
        <v/>
      </c>
      <c r="K2325">
        <f>IF(COUNTIFS(Winback!$K$2:$K$300,$D2325)&gt;0,1,0)</f>
        <v/>
      </c>
      <c r="L2325">
        <f>IF(AND($K2325=1,LEFT($A2325,3)="WB-"),SUMIFS(Winback!$D$2:$D$300,Winback!$K$2:$K$300,$D2325),0)</f>
        <v/>
      </c>
      <c r="M2325">
        <f>IF(OR($E2325=1,$G2325=1,SUMIFS(Registros!$J$2:$J$6000,Registros!$B$2:$B$6000,$A2325)&gt;0),1,0)</f>
        <v/>
      </c>
      <c r="N2325">
        <f>IF($J2325&gt;0,1,IF(COUNTIFS(Registros!$A$2:$A$6000,"CS",Registros!$B$2:$B$6000,$A2325,Registros!$K$2:$K$6000,"&lt;&gt;")&gt;0,1,0))</f>
        <v/>
      </c>
      <c r="O2325">
        <f>IF(AND($K2325=1,$E2325=0,$G2325=0,$I2325=0),"WINBACK",IF(AND($M2325=1,$N2325&gt;0),"CONVERGENTE",IF($M2325=1,"SOLO MÓVIL",IF($N2325&gt;0,"SOLO FIJO / INTERNET","SIN SERVICIOS"))))</f>
        <v/>
      </c>
      <c r="P2325">
        <f>IF($O2325="WINBACK","Recuperar (winback)",IF($O2325="CONVERGENTE","Upgrade / más líneas",IF($O2325="SOLO MÓVIL","Ofrecer fijo + internet (FLBBTV)",IF($O2325="SOLO FIJO / INTERNET","Ofrecer línea móvil Nextphone","Oferta completa (móvil + fijo + internet)"))))</f>
        <v/>
      </c>
      <c r="Q2325">
        <f>$F2325+$H2325+$L2325</f>
        <v/>
      </c>
      <c r="R2325">
        <f>IFERROR(VLOOKUP($A2325,Registros!$B$2:$G$6000,6,0),IFERROR(VLOOKUP($D2325,Winback!$B$2:$C$300,2,0),""))</f>
        <v/>
      </c>
      <c r="S2325">
        <f>IF($E2325=1,"NP","")&amp;IF($G2325=1,"+MOV","")&amp;IF($I2325=1,"+CS","")&amp;IF($K2325=1,"+WB","")</f>
        <v/>
      </c>
      <c r="T2325">
        <f>$E2325+$G2325+$I2325+$K2325</f>
        <v/>
      </c>
    </row>
    <row r="2326">
      <c r="A2326" t="inlineStr">
        <is>
          <t>312198070000</t>
        </is>
      </c>
      <c r="B2326" t="inlineStr">
        <is>
          <t>31219807</t>
        </is>
      </c>
      <c r="C2326" t="inlineStr">
        <is>
          <t>ERIC MIGUEL MONTENEGRO RODRIGUEZ</t>
        </is>
      </c>
      <c r="D2326" t="inlineStr">
        <is>
          <t>ERICMIGUELMONTENEGRORODRIGUEZ</t>
        </is>
      </c>
      <c r="E2326">
        <f>IF(COUNTIFS(Registros!$A$2:$A$6000,"NP",Registros!$B$2:$B$6000,$A2326)&gt;0,1,0)</f>
        <v/>
      </c>
      <c r="F2326">
        <f>IF($E2326=1,SUMIFS(Registros!$F$2:$F$6000,Registros!$A$2:$A$6000,"NP",Registros!$B$2:$B$6000,$A2326),0)</f>
        <v/>
      </c>
      <c r="G2326">
        <f>IF(COUNTIFS(Registros!$A$2:$A$6000,"MOV",Registros!$B$2:$B$6000,$A2326)&gt;0,1,0)</f>
        <v/>
      </c>
      <c r="H2326">
        <f>IF($G2326=1,SUMIFS(Registros!$F$2:$F$6000,Registros!$A$2:$A$6000,"MOV",Registros!$B$2:$B$6000,$A2326),0)</f>
        <v/>
      </c>
      <c r="I2326">
        <f>IF(COUNTIFS(Registros!$A$2:$A$6000,"CS",Registros!$B$2:$B$6000,$A2326)&gt;0,1,0)</f>
        <v/>
      </c>
      <c r="J2326">
        <f>IF($I2326=1,SUMIFS(Registros!$I$2:$I$6000,Registros!$A$2:$A$6000,"CS",Registros!$B$2:$B$6000,$A2326),0)</f>
        <v/>
      </c>
      <c r="K2326">
        <f>IF(COUNTIFS(Winback!$K$2:$K$300,$D2326)&gt;0,1,0)</f>
        <v/>
      </c>
      <c r="L2326">
        <f>IF(AND($K2326=1,LEFT($A2326,3)="WB-"),SUMIFS(Winback!$D$2:$D$300,Winback!$K$2:$K$300,$D2326),0)</f>
        <v/>
      </c>
      <c r="M2326">
        <f>IF(OR($E2326=1,$G2326=1,SUMIFS(Registros!$J$2:$J$6000,Registros!$B$2:$B$6000,$A2326)&gt;0),1,0)</f>
        <v/>
      </c>
      <c r="N2326">
        <f>IF($J2326&gt;0,1,IF(COUNTIFS(Registros!$A$2:$A$6000,"CS",Registros!$B$2:$B$6000,$A2326,Registros!$K$2:$K$6000,"&lt;&gt;")&gt;0,1,0))</f>
        <v/>
      </c>
      <c r="O2326">
        <f>IF(AND($K2326=1,$E2326=0,$G2326=0,$I2326=0),"WINBACK",IF(AND($M2326=1,$N2326&gt;0),"CONVERGENTE",IF($M2326=1,"SOLO MÓVIL",IF($N2326&gt;0,"SOLO FIJO / INTERNET","SIN SERVICIOS"))))</f>
        <v/>
      </c>
      <c r="P2326">
        <f>IF($O2326="WINBACK","Recuperar (winback)",IF($O2326="CONVERGENTE","Upgrade / más líneas",IF($O2326="SOLO MÓVIL","Ofrecer fijo + internet (FLBBTV)",IF($O2326="SOLO FIJO / INTERNET","Ofrecer línea móvil Nextphone","Oferta completa (móvil + fijo + internet)"))))</f>
        <v/>
      </c>
      <c r="Q2326">
        <f>$F2326+$H2326+$L2326</f>
        <v/>
      </c>
      <c r="R2326">
        <f>IFERROR(VLOOKUP($A2326,Registros!$B$2:$G$6000,6,0),IFERROR(VLOOKUP($D2326,Winback!$B$2:$C$300,2,0),""))</f>
        <v/>
      </c>
      <c r="S2326">
        <f>IF($E2326=1,"NP","")&amp;IF($G2326=1,"+MOV","")&amp;IF($I2326=1,"+CS","")&amp;IF($K2326=1,"+WB","")</f>
        <v/>
      </c>
      <c r="T2326">
        <f>$E2326+$G2326+$I2326+$K2326</f>
        <v/>
      </c>
    </row>
    <row r="2327">
      <c r="A2327" t="inlineStr">
        <is>
          <t>312234720000</t>
        </is>
      </c>
      <c r="B2327" t="inlineStr">
        <is>
          <t>31223472</t>
        </is>
      </c>
      <c r="C2327" t="inlineStr">
        <is>
          <t>ERIC MIGUEL MONTENEGRO RODRIGUEZ</t>
        </is>
      </c>
      <c r="D2327" t="inlineStr">
        <is>
          <t>ERICMIGUELMONTENEGRORODRIGUEZ</t>
        </is>
      </c>
      <c r="E2327">
        <f>IF(COUNTIFS(Registros!$A$2:$A$6000,"NP",Registros!$B$2:$B$6000,$A2327)&gt;0,1,0)</f>
        <v/>
      </c>
      <c r="F2327">
        <f>IF($E2327=1,SUMIFS(Registros!$F$2:$F$6000,Registros!$A$2:$A$6000,"NP",Registros!$B$2:$B$6000,$A2327),0)</f>
        <v/>
      </c>
      <c r="G2327">
        <f>IF(COUNTIFS(Registros!$A$2:$A$6000,"MOV",Registros!$B$2:$B$6000,$A2327)&gt;0,1,0)</f>
        <v/>
      </c>
      <c r="H2327">
        <f>IF($G2327=1,SUMIFS(Registros!$F$2:$F$6000,Registros!$A$2:$A$6000,"MOV",Registros!$B$2:$B$6000,$A2327),0)</f>
        <v/>
      </c>
      <c r="I2327">
        <f>IF(COUNTIFS(Registros!$A$2:$A$6000,"CS",Registros!$B$2:$B$6000,$A2327)&gt;0,1,0)</f>
        <v/>
      </c>
      <c r="J2327">
        <f>IF($I2327=1,SUMIFS(Registros!$I$2:$I$6000,Registros!$A$2:$A$6000,"CS",Registros!$B$2:$B$6000,$A2327),0)</f>
        <v/>
      </c>
      <c r="K2327">
        <f>IF(COUNTIFS(Winback!$K$2:$K$300,$D2327)&gt;0,1,0)</f>
        <v/>
      </c>
      <c r="L2327">
        <f>IF(AND($K2327=1,LEFT($A2327,3)="WB-"),SUMIFS(Winback!$D$2:$D$300,Winback!$K$2:$K$300,$D2327),0)</f>
        <v/>
      </c>
      <c r="M2327">
        <f>IF(OR($E2327=1,$G2327=1,SUMIFS(Registros!$J$2:$J$6000,Registros!$B$2:$B$6000,$A2327)&gt;0),1,0)</f>
        <v/>
      </c>
      <c r="N2327">
        <f>IF($J2327&gt;0,1,IF(COUNTIFS(Registros!$A$2:$A$6000,"CS",Registros!$B$2:$B$6000,$A2327,Registros!$K$2:$K$6000,"&lt;&gt;")&gt;0,1,0))</f>
        <v/>
      </c>
      <c r="O2327">
        <f>IF(AND($K2327=1,$E2327=0,$G2327=0,$I2327=0),"WINBACK",IF(AND($M2327=1,$N2327&gt;0),"CONVERGENTE",IF($M2327=1,"SOLO MÓVIL",IF($N2327&gt;0,"SOLO FIJO / INTERNET","SIN SERVICIOS"))))</f>
        <v/>
      </c>
      <c r="P2327">
        <f>IF($O2327="WINBACK","Recuperar (winback)",IF($O2327="CONVERGENTE","Upgrade / más líneas",IF($O2327="SOLO MÓVIL","Ofrecer fijo + internet (FLBBTV)",IF($O2327="SOLO FIJO / INTERNET","Ofrecer línea móvil Nextphone","Oferta completa (móvil + fijo + internet)"))))</f>
        <v/>
      </c>
      <c r="Q2327">
        <f>$F2327+$H2327+$L2327</f>
        <v/>
      </c>
      <c r="R2327">
        <f>IFERROR(VLOOKUP($A2327,Registros!$B$2:$G$6000,6,0),IFERROR(VLOOKUP($D2327,Winback!$B$2:$C$300,2,0),""))</f>
        <v/>
      </c>
      <c r="S2327">
        <f>IF($E2327=1,"NP","")&amp;IF($G2327=1,"+MOV","")&amp;IF($I2327=1,"+CS","")&amp;IF($K2327=1,"+WB","")</f>
        <v/>
      </c>
      <c r="T2327">
        <f>$E2327+$G2327+$I2327+$K2327</f>
        <v/>
      </c>
    </row>
    <row r="2328">
      <c r="A2328" t="inlineStr">
        <is>
          <t>346341650000</t>
        </is>
      </c>
      <c r="B2328" t="inlineStr">
        <is>
          <t>34634165</t>
        </is>
      </c>
      <c r="C2328" t="inlineStr">
        <is>
          <t>DAVID ARIEL VEJARANO GALLEGOS</t>
        </is>
      </c>
      <c r="D2328" t="inlineStr">
        <is>
          <t>DAVIDARIELVEJARANOGALLEGOS</t>
        </is>
      </c>
      <c r="E2328">
        <f>IF(COUNTIFS(Registros!$A$2:$A$6000,"NP",Registros!$B$2:$B$6000,$A2328)&gt;0,1,0)</f>
        <v/>
      </c>
      <c r="F2328">
        <f>IF($E2328=1,SUMIFS(Registros!$F$2:$F$6000,Registros!$A$2:$A$6000,"NP",Registros!$B$2:$B$6000,$A2328),0)</f>
        <v/>
      </c>
      <c r="G2328">
        <f>IF(COUNTIFS(Registros!$A$2:$A$6000,"MOV",Registros!$B$2:$B$6000,$A2328)&gt;0,1,0)</f>
        <v/>
      </c>
      <c r="H2328">
        <f>IF($G2328=1,SUMIFS(Registros!$F$2:$F$6000,Registros!$A$2:$A$6000,"MOV",Registros!$B$2:$B$6000,$A2328),0)</f>
        <v/>
      </c>
      <c r="I2328">
        <f>IF(COUNTIFS(Registros!$A$2:$A$6000,"CS",Registros!$B$2:$B$6000,$A2328)&gt;0,1,0)</f>
        <v/>
      </c>
      <c r="J2328">
        <f>IF($I2328=1,SUMIFS(Registros!$I$2:$I$6000,Registros!$A$2:$A$6000,"CS",Registros!$B$2:$B$6000,$A2328),0)</f>
        <v/>
      </c>
      <c r="K2328">
        <f>IF(COUNTIFS(Winback!$K$2:$K$300,$D2328)&gt;0,1,0)</f>
        <v/>
      </c>
      <c r="L2328">
        <f>IF(AND($K2328=1,LEFT($A2328,3)="WB-"),SUMIFS(Winback!$D$2:$D$300,Winback!$K$2:$K$300,$D2328),0)</f>
        <v/>
      </c>
      <c r="M2328">
        <f>IF(OR($E2328=1,$G2328=1,SUMIFS(Registros!$J$2:$J$6000,Registros!$B$2:$B$6000,$A2328)&gt;0),1,0)</f>
        <v/>
      </c>
      <c r="N2328">
        <f>IF($J2328&gt;0,1,IF(COUNTIFS(Registros!$A$2:$A$6000,"CS",Registros!$B$2:$B$6000,$A2328,Registros!$K$2:$K$6000,"&lt;&gt;")&gt;0,1,0))</f>
        <v/>
      </c>
      <c r="O2328">
        <f>IF(AND($K2328=1,$E2328=0,$G2328=0,$I2328=0),"WINBACK",IF(AND($M2328=1,$N2328&gt;0),"CONVERGENTE",IF($M2328=1,"SOLO MÓVIL",IF($N2328&gt;0,"SOLO FIJO / INTERNET","SIN SERVICIOS"))))</f>
        <v/>
      </c>
      <c r="P2328">
        <f>IF($O2328="WINBACK","Recuperar (winback)",IF($O2328="CONVERGENTE","Upgrade / más líneas",IF($O2328="SOLO MÓVIL","Ofrecer fijo + internet (FLBBTV)",IF($O2328="SOLO FIJO / INTERNET","Ofrecer línea móvil Nextphone","Oferta completa (móvil + fijo + internet)"))))</f>
        <v/>
      </c>
      <c r="Q2328">
        <f>$F2328+$H2328+$L2328</f>
        <v/>
      </c>
      <c r="R2328">
        <f>IFERROR(VLOOKUP($A2328,Registros!$B$2:$G$6000,6,0),IFERROR(VLOOKUP($D2328,Winback!$B$2:$C$300,2,0),""))</f>
        <v/>
      </c>
      <c r="S2328">
        <f>IF($E2328=1,"NP","")&amp;IF($G2328=1,"+MOV","")&amp;IF($I2328=1,"+CS","")&amp;IF($K2328=1,"+WB","")</f>
        <v/>
      </c>
      <c r="T2328">
        <f>$E2328+$G2328+$I2328+$K2328</f>
        <v/>
      </c>
    </row>
    <row r="2329">
      <c r="A2329" t="inlineStr">
        <is>
          <t>357293350000</t>
        </is>
      </c>
      <c r="B2329" t="inlineStr">
        <is>
          <t>35729335</t>
        </is>
      </c>
      <c r="C2329" t="inlineStr">
        <is>
          <t>JARETZY VILLARREAL</t>
        </is>
      </c>
      <c r="D2329" t="inlineStr">
        <is>
          <t>JARETZYVILLARREAL</t>
        </is>
      </c>
      <c r="E2329">
        <f>IF(COUNTIFS(Registros!$A$2:$A$6000,"NP",Registros!$B$2:$B$6000,$A2329)&gt;0,1,0)</f>
        <v/>
      </c>
      <c r="F2329">
        <f>IF($E2329=1,SUMIFS(Registros!$F$2:$F$6000,Registros!$A$2:$A$6000,"NP",Registros!$B$2:$B$6000,$A2329),0)</f>
        <v/>
      </c>
      <c r="G2329">
        <f>IF(COUNTIFS(Registros!$A$2:$A$6000,"MOV",Registros!$B$2:$B$6000,$A2329)&gt;0,1,0)</f>
        <v/>
      </c>
      <c r="H2329">
        <f>IF($G2329=1,SUMIFS(Registros!$F$2:$F$6000,Registros!$A$2:$A$6000,"MOV",Registros!$B$2:$B$6000,$A2329),0)</f>
        <v/>
      </c>
      <c r="I2329">
        <f>IF(COUNTIFS(Registros!$A$2:$A$6000,"CS",Registros!$B$2:$B$6000,$A2329)&gt;0,1,0)</f>
        <v/>
      </c>
      <c r="J2329">
        <f>IF($I2329=1,SUMIFS(Registros!$I$2:$I$6000,Registros!$A$2:$A$6000,"CS",Registros!$B$2:$B$6000,$A2329),0)</f>
        <v/>
      </c>
      <c r="K2329">
        <f>IF(COUNTIFS(Winback!$K$2:$K$300,$D2329)&gt;0,1,0)</f>
        <v/>
      </c>
      <c r="L2329">
        <f>IF(AND($K2329=1,LEFT($A2329,3)="WB-"),SUMIFS(Winback!$D$2:$D$300,Winback!$K$2:$K$300,$D2329),0)</f>
        <v/>
      </c>
      <c r="M2329">
        <f>IF(OR($E2329=1,$G2329=1,SUMIFS(Registros!$J$2:$J$6000,Registros!$B$2:$B$6000,$A2329)&gt;0),1,0)</f>
        <v/>
      </c>
      <c r="N2329">
        <f>IF($J2329&gt;0,1,IF(COUNTIFS(Registros!$A$2:$A$6000,"CS",Registros!$B$2:$B$6000,$A2329,Registros!$K$2:$K$6000,"&lt;&gt;")&gt;0,1,0))</f>
        <v/>
      </c>
      <c r="O2329">
        <f>IF(AND($K2329=1,$E2329=0,$G2329=0,$I2329=0),"WINBACK",IF(AND($M2329=1,$N2329&gt;0),"CONVERGENTE",IF($M2329=1,"SOLO MÓVIL",IF($N2329&gt;0,"SOLO FIJO / INTERNET","SIN SERVICIOS"))))</f>
        <v/>
      </c>
      <c r="P2329">
        <f>IF($O2329="WINBACK","Recuperar (winback)",IF($O2329="CONVERGENTE","Upgrade / más líneas",IF($O2329="SOLO MÓVIL","Ofrecer fijo + internet (FLBBTV)",IF($O2329="SOLO FIJO / INTERNET","Ofrecer línea móvil Nextphone","Oferta completa (móvil + fijo + internet)"))))</f>
        <v/>
      </c>
      <c r="Q2329">
        <f>$F2329+$H2329+$L2329</f>
        <v/>
      </c>
      <c r="R2329">
        <f>IFERROR(VLOOKUP($A2329,Registros!$B$2:$G$6000,6,0),IFERROR(VLOOKUP($D2329,Winback!$B$2:$C$300,2,0),""))</f>
        <v/>
      </c>
      <c r="S2329">
        <f>IF($E2329=1,"NP","")&amp;IF($G2329=1,"+MOV","")&amp;IF($I2329=1,"+CS","")&amp;IF($K2329=1,"+WB","")</f>
        <v/>
      </c>
      <c r="T2329">
        <f>$E2329+$G2329+$I2329+$K2329</f>
        <v/>
      </c>
    </row>
    <row r="2330">
      <c r="A2330" t="inlineStr">
        <is>
          <t>321898410000</t>
        </is>
      </c>
      <c r="B2330" t="inlineStr">
        <is>
          <t>32189841</t>
        </is>
      </c>
      <c r="C2330" t="inlineStr">
        <is>
          <t>Bangoe S.A.</t>
        </is>
      </c>
      <c r="D2330" t="inlineStr">
        <is>
          <t>BANGOESA</t>
        </is>
      </c>
      <c r="E2330">
        <f>IF(COUNTIFS(Registros!$A$2:$A$6000,"NP",Registros!$B$2:$B$6000,$A2330)&gt;0,1,0)</f>
        <v/>
      </c>
      <c r="F2330">
        <f>IF($E2330=1,SUMIFS(Registros!$F$2:$F$6000,Registros!$A$2:$A$6000,"NP",Registros!$B$2:$B$6000,$A2330),0)</f>
        <v/>
      </c>
      <c r="G2330">
        <f>IF(COUNTIFS(Registros!$A$2:$A$6000,"MOV",Registros!$B$2:$B$6000,$A2330)&gt;0,1,0)</f>
        <v/>
      </c>
      <c r="H2330">
        <f>IF($G2330=1,SUMIFS(Registros!$F$2:$F$6000,Registros!$A$2:$A$6000,"MOV",Registros!$B$2:$B$6000,$A2330),0)</f>
        <v/>
      </c>
      <c r="I2330">
        <f>IF(COUNTIFS(Registros!$A$2:$A$6000,"CS",Registros!$B$2:$B$6000,$A2330)&gt;0,1,0)</f>
        <v/>
      </c>
      <c r="J2330">
        <f>IF($I2330=1,SUMIFS(Registros!$I$2:$I$6000,Registros!$A$2:$A$6000,"CS",Registros!$B$2:$B$6000,$A2330),0)</f>
        <v/>
      </c>
      <c r="K2330">
        <f>IF(COUNTIFS(Winback!$K$2:$K$300,$D2330)&gt;0,1,0)</f>
        <v/>
      </c>
      <c r="L2330">
        <f>IF(AND($K2330=1,LEFT($A2330,3)="WB-"),SUMIFS(Winback!$D$2:$D$300,Winback!$K$2:$K$300,$D2330),0)</f>
        <v/>
      </c>
      <c r="M2330">
        <f>IF(OR($E2330=1,$G2330=1,SUMIFS(Registros!$J$2:$J$6000,Registros!$B$2:$B$6000,$A2330)&gt;0),1,0)</f>
        <v/>
      </c>
      <c r="N2330">
        <f>IF($J2330&gt;0,1,IF(COUNTIFS(Registros!$A$2:$A$6000,"CS",Registros!$B$2:$B$6000,$A2330,Registros!$K$2:$K$6000,"&lt;&gt;")&gt;0,1,0))</f>
        <v/>
      </c>
      <c r="O2330">
        <f>IF(AND($K2330=1,$E2330=0,$G2330=0,$I2330=0),"WINBACK",IF(AND($M2330=1,$N2330&gt;0),"CONVERGENTE",IF($M2330=1,"SOLO MÓVIL",IF($N2330&gt;0,"SOLO FIJO / INTERNET","SIN SERVICIOS"))))</f>
        <v/>
      </c>
      <c r="P2330">
        <f>IF($O2330="WINBACK","Recuperar (winback)",IF($O2330="CONVERGENTE","Upgrade / más líneas",IF($O2330="SOLO MÓVIL","Ofrecer fijo + internet (FLBBTV)",IF($O2330="SOLO FIJO / INTERNET","Ofrecer línea móvil Nextphone","Oferta completa (móvil + fijo + internet)"))))</f>
        <v/>
      </c>
      <c r="Q2330">
        <f>$F2330+$H2330+$L2330</f>
        <v/>
      </c>
      <c r="R2330">
        <f>IFERROR(VLOOKUP($A2330,Registros!$B$2:$G$6000,6,0),IFERROR(VLOOKUP($D2330,Winback!$B$2:$C$300,2,0),""))</f>
        <v/>
      </c>
      <c r="S2330">
        <f>IF($E2330=1,"NP","")&amp;IF($G2330=1,"+MOV","")&amp;IF($I2330=1,"+CS","")&amp;IF($K2330=1,"+WB","")</f>
        <v/>
      </c>
      <c r="T2330">
        <f>$E2330+$G2330+$I2330+$K2330</f>
        <v/>
      </c>
    </row>
    <row r="2331">
      <c r="A2331" t="inlineStr">
        <is>
          <t>345133070000</t>
        </is>
      </c>
      <c r="B2331" t="inlineStr">
        <is>
          <t>34513307</t>
        </is>
      </c>
      <c r="C2331" t="inlineStr">
        <is>
          <t>DIANIS YAMILETH MARTINEZ GUERRA</t>
        </is>
      </c>
      <c r="D2331" t="inlineStr">
        <is>
          <t>DIANISYAMILETHMARTINEZGUERRA</t>
        </is>
      </c>
      <c r="E2331">
        <f>IF(COUNTIFS(Registros!$A$2:$A$6000,"NP",Registros!$B$2:$B$6000,$A2331)&gt;0,1,0)</f>
        <v/>
      </c>
      <c r="F2331">
        <f>IF($E2331=1,SUMIFS(Registros!$F$2:$F$6000,Registros!$A$2:$A$6000,"NP",Registros!$B$2:$B$6000,$A2331),0)</f>
        <v/>
      </c>
      <c r="G2331">
        <f>IF(COUNTIFS(Registros!$A$2:$A$6000,"MOV",Registros!$B$2:$B$6000,$A2331)&gt;0,1,0)</f>
        <v/>
      </c>
      <c r="H2331">
        <f>IF($G2331=1,SUMIFS(Registros!$F$2:$F$6000,Registros!$A$2:$A$6000,"MOV",Registros!$B$2:$B$6000,$A2331),0)</f>
        <v/>
      </c>
      <c r="I2331">
        <f>IF(COUNTIFS(Registros!$A$2:$A$6000,"CS",Registros!$B$2:$B$6000,$A2331)&gt;0,1,0)</f>
        <v/>
      </c>
      <c r="J2331">
        <f>IF($I2331=1,SUMIFS(Registros!$I$2:$I$6000,Registros!$A$2:$A$6000,"CS",Registros!$B$2:$B$6000,$A2331),0)</f>
        <v/>
      </c>
      <c r="K2331">
        <f>IF(COUNTIFS(Winback!$K$2:$K$300,$D2331)&gt;0,1,0)</f>
        <v/>
      </c>
      <c r="L2331">
        <f>IF(AND($K2331=1,LEFT($A2331,3)="WB-"),SUMIFS(Winback!$D$2:$D$300,Winback!$K$2:$K$300,$D2331),0)</f>
        <v/>
      </c>
      <c r="M2331">
        <f>IF(OR($E2331=1,$G2331=1,SUMIFS(Registros!$J$2:$J$6000,Registros!$B$2:$B$6000,$A2331)&gt;0),1,0)</f>
        <v/>
      </c>
      <c r="N2331">
        <f>IF($J2331&gt;0,1,IF(COUNTIFS(Registros!$A$2:$A$6000,"CS",Registros!$B$2:$B$6000,$A2331,Registros!$K$2:$K$6000,"&lt;&gt;")&gt;0,1,0))</f>
        <v/>
      </c>
      <c r="O2331">
        <f>IF(AND($K2331=1,$E2331=0,$G2331=0,$I2331=0),"WINBACK",IF(AND($M2331=1,$N2331&gt;0),"CONVERGENTE",IF($M2331=1,"SOLO MÓVIL",IF($N2331&gt;0,"SOLO FIJO / INTERNET","SIN SERVICIOS"))))</f>
        <v/>
      </c>
      <c r="P2331">
        <f>IF($O2331="WINBACK","Recuperar (winback)",IF($O2331="CONVERGENTE","Upgrade / más líneas",IF($O2331="SOLO MÓVIL","Ofrecer fijo + internet (FLBBTV)",IF($O2331="SOLO FIJO / INTERNET","Ofrecer línea móvil Nextphone","Oferta completa (móvil + fijo + internet)"))))</f>
        <v/>
      </c>
      <c r="Q2331">
        <f>$F2331+$H2331+$L2331</f>
        <v/>
      </c>
      <c r="R2331">
        <f>IFERROR(VLOOKUP($A2331,Registros!$B$2:$G$6000,6,0),IFERROR(VLOOKUP($D2331,Winback!$B$2:$C$300,2,0),""))</f>
        <v/>
      </c>
      <c r="S2331">
        <f>IF($E2331=1,"NP","")&amp;IF($G2331=1,"+MOV","")&amp;IF($I2331=1,"+CS","")&amp;IF($K2331=1,"+WB","")</f>
        <v/>
      </c>
      <c r="T2331">
        <f>$E2331+$G2331+$I2331+$K2331</f>
        <v/>
      </c>
    </row>
    <row r="2332">
      <c r="A2332" t="inlineStr">
        <is>
          <t>344403410000</t>
        </is>
      </c>
      <c r="B2332" t="inlineStr">
        <is>
          <t>34440341</t>
        </is>
      </c>
      <c r="C2332" t="inlineStr">
        <is>
          <t>ABDIEL ARAMIS CASTILLO AROSEMENA</t>
        </is>
      </c>
      <c r="D2332" t="inlineStr">
        <is>
          <t>ABDIELARAMISCASTILLOAROSEMENA</t>
        </is>
      </c>
      <c r="E2332">
        <f>IF(COUNTIFS(Registros!$A$2:$A$6000,"NP",Registros!$B$2:$B$6000,$A2332)&gt;0,1,0)</f>
        <v/>
      </c>
      <c r="F2332">
        <f>IF($E2332=1,SUMIFS(Registros!$F$2:$F$6000,Registros!$A$2:$A$6000,"NP",Registros!$B$2:$B$6000,$A2332),0)</f>
        <v/>
      </c>
      <c r="G2332">
        <f>IF(COUNTIFS(Registros!$A$2:$A$6000,"MOV",Registros!$B$2:$B$6000,$A2332)&gt;0,1,0)</f>
        <v/>
      </c>
      <c r="H2332">
        <f>IF($G2332=1,SUMIFS(Registros!$F$2:$F$6000,Registros!$A$2:$A$6000,"MOV",Registros!$B$2:$B$6000,$A2332),0)</f>
        <v/>
      </c>
      <c r="I2332">
        <f>IF(COUNTIFS(Registros!$A$2:$A$6000,"CS",Registros!$B$2:$B$6000,$A2332)&gt;0,1,0)</f>
        <v/>
      </c>
      <c r="J2332">
        <f>IF($I2332=1,SUMIFS(Registros!$I$2:$I$6000,Registros!$A$2:$A$6000,"CS",Registros!$B$2:$B$6000,$A2332),0)</f>
        <v/>
      </c>
      <c r="K2332">
        <f>IF(COUNTIFS(Winback!$K$2:$K$300,$D2332)&gt;0,1,0)</f>
        <v/>
      </c>
      <c r="L2332">
        <f>IF(AND($K2332=1,LEFT($A2332,3)="WB-"),SUMIFS(Winback!$D$2:$D$300,Winback!$K$2:$K$300,$D2332),0)</f>
        <v/>
      </c>
      <c r="M2332">
        <f>IF(OR($E2332=1,$G2332=1,SUMIFS(Registros!$J$2:$J$6000,Registros!$B$2:$B$6000,$A2332)&gt;0),1,0)</f>
        <v/>
      </c>
      <c r="N2332">
        <f>IF($J2332&gt;0,1,IF(COUNTIFS(Registros!$A$2:$A$6000,"CS",Registros!$B$2:$B$6000,$A2332,Registros!$K$2:$K$6000,"&lt;&gt;")&gt;0,1,0))</f>
        <v/>
      </c>
      <c r="O2332">
        <f>IF(AND($K2332=1,$E2332=0,$G2332=0,$I2332=0),"WINBACK",IF(AND($M2332=1,$N2332&gt;0),"CONVERGENTE",IF($M2332=1,"SOLO MÓVIL",IF($N2332&gt;0,"SOLO FIJO / INTERNET","SIN SERVICIOS"))))</f>
        <v/>
      </c>
      <c r="P2332">
        <f>IF($O2332="WINBACK","Recuperar (winback)",IF($O2332="CONVERGENTE","Upgrade / más líneas",IF($O2332="SOLO MÓVIL","Ofrecer fijo + internet (FLBBTV)",IF($O2332="SOLO FIJO / INTERNET","Ofrecer línea móvil Nextphone","Oferta completa (móvil + fijo + internet)"))))</f>
        <v/>
      </c>
      <c r="Q2332">
        <f>$F2332+$H2332+$L2332</f>
        <v/>
      </c>
      <c r="R2332">
        <f>IFERROR(VLOOKUP($A2332,Registros!$B$2:$G$6000,6,0),IFERROR(VLOOKUP($D2332,Winback!$B$2:$C$300,2,0),""))</f>
        <v/>
      </c>
      <c r="S2332">
        <f>IF($E2332=1,"NP","")&amp;IF($G2332=1,"+MOV","")&amp;IF($I2332=1,"+CS","")&amp;IF($K2332=1,"+WB","")</f>
        <v/>
      </c>
      <c r="T2332">
        <f>$E2332+$G2332+$I2332+$K2332</f>
        <v/>
      </c>
    </row>
    <row r="2333">
      <c r="A2333" t="inlineStr">
        <is>
          <t>356357920000</t>
        </is>
      </c>
      <c r="B2333" t="inlineStr">
        <is>
          <t>35635792</t>
        </is>
      </c>
      <c r="C2333" t="inlineStr">
        <is>
          <t>MARINO PEREZ</t>
        </is>
      </c>
      <c r="D2333" t="inlineStr">
        <is>
          <t>MARINOPEREZ</t>
        </is>
      </c>
      <c r="E2333">
        <f>IF(COUNTIFS(Registros!$A$2:$A$6000,"NP",Registros!$B$2:$B$6000,$A2333)&gt;0,1,0)</f>
        <v/>
      </c>
      <c r="F2333">
        <f>IF($E2333=1,SUMIFS(Registros!$F$2:$F$6000,Registros!$A$2:$A$6000,"NP",Registros!$B$2:$B$6000,$A2333),0)</f>
        <v/>
      </c>
      <c r="G2333">
        <f>IF(COUNTIFS(Registros!$A$2:$A$6000,"MOV",Registros!$B$2:$B$6000,$A2333)&gt;0,1,0)</f>
        <v/>
      </c>
      <c r="H2333">
        <f>IF($G2333=1,SUMIFS(Registros!$F$2:$F$6000,Registros!$A$2:$A$6000,"MOV",Registros!$B$2:$B$6000,$A2333),0)</f>
        <v/>
      </c>
      <c r="I2333">
        <f>IF(COUNTIFS(Registros!$A$2:$A$6000,"CS",Registros!$B$2:$B$6000,$A2333)&gt;0,1,0)</f>
        <v/>
      </c>
      <c r="J2333">
        <f>IF($I2333=1,SUMIFS(Registros!$I$2:$I$6000,Registros!$A$2:$A$6000,"CS",Registros!$B$2:$B$6000,$A2333),0)</f>
        <v/>
      </c>
      <c r="K2333">
        <f>IF(COUNTIFS(Winback!$K$2:$K$300,$D2333)&gt;0,1,0)</f>
        <v/>
      </c>
      <c r="L2333">
        <f>IF(AND($K2333=1,LEFT($A2333,3)="WB-"),SUMIFS(Winback!$D$2:$D$300,Winback!$K$2:$K$300,$D2333),0)</f>
        <v/>
      </c>
      <c r="M2333">
        <f>IF(OR($E2333=1,$G2333=1,SUMIFS(Registros!$J$2:$J$6000,Registros!$B$2:$B$6000,$A2333)&gt;0),1,0)</f>
        <v/>
      </c>
      <c r="N2333">
        <f>IF($J2333&gt;0,1,IF(COUNTIFS(Registros!$A$2:$A$6000,"CS",Registros!$B$2:$B$6000,$A2333,Registros!$K$2:$K$6000,"&lt;&gt;")&gt;0,1,0))</f>
        <v/>
      </c>
      <c r="O2333">
        <f>IF(AND($K2333=1,$E2333=0,$G2333=0,$I2333=0),"WINBACK",IF(AND($M2333=1,$N2333&gt;0),"CONVERGENTE",IF($M2333=1,"SOLO MÓVIL",IF($N2333&gt;0,"SOLO FIJO / INTERNET","SIN SERVICIOS"))))</f>
        <v/>
      </c>
      <c r="P2333">
        <f>IF($O2333="WINBACK","Recuperar (winback)",IF($O2333="CONVERGENTE","Upgrade / más líneas",IF($O2333="SOLO MÓVIL","Ofrecer fijo + internet (FLBBTV)",IF($O2333="SOLO FIJO / INTERNET","Ofrecer línea móvil Nextphone","Oferta completa (móvil + fijo + internet)"))))</f>
        <v/>
      </c>
      <c r="Q2333">
        <f>$F2333+$H2333+$L2333</f>
        <v/>
      </c>
      <c r="R2333">
        <f>IFERROR(VLOOKUP($A2333,Registros!$B$2:$G$6000,6,0),IFERROR(VLOOKUP($D2333,Winback!$B$2:$C$300,2,0),""))</f>
        <v/>
      </c>
      <c r="S2333">
        <f>IF($E2333=1,"NP","")&amp;IF($G2333=1,"+MOV","")&amp;IF($I2333=1,"+CS","")&amp;IF($K2333=1,"+WB","")</f>
        <v/>
      </c>
      <c r="T2333">
        <f>$E2333+$G2333+$I2333+$K2333</f>
        <v/>
      </c>
    </row>
    <row r="2334">
      <c r="A2334" t="inlineStr">
        <is>
          <t>357156620000</t>
        </is>
      </c>
      <c r="B2334" t="inlineStr">
        <is>
          <t>35715662</t>
        </is>
      </c>
      <c r="C2334" t="inlineStr">
        <is>
          <t>JOSE RODRIGUEZ</t>
        </is>
      </c>
      <c r="D2334" t="inlineStr">
        <is>
          <t>JOSERODRIGUEZ</t>
        </is>
      </c>
      <c r="E2334">
        <f>IF(COUNTIFS(Registros!$A$2:$A$6000,"NP",Registros!$B$2:$B$6000,$A2334)&gt;0,1,0)</f>
        <v/>
      </c>
      <c r="F2334">
        <f>IF($E2334=1,SUMIFS(Registros!$F$2:$F$6000,Registros!$A$2:$A$6000,"NP",Registros!$B$2:$B$6000,$A2334),0)</f>
        <v/>
      </c>
      <c r="G2334">
        <f>IF(COUNTIFS(Registros!$A$2:$A$6000,"MOV",Registros!$B$2:$B$6000,$A2334)&gt;0,1,0)</f>
        <v/>
      </c>
      <c r="H2334">
        <f>IF($G2334=1,SUMIFS(Registros!$F$2:$F$6000,Registros!$A$2:$A$6000,"MOV",Registros!$B$2:$B$6000,$A2334),0)</f>
        <v/>
      </c>
      <c r="I2334">
        <f>IF(COUNTIFS(Registros!$A$2:$A$6000,"CS",Registros!$B$2:$B$6000,$A2334)&gt;0,1,0)</f>
        <v/>
      </c>
      <c r="J2334">
        <f>IF($I2334=1,SUMIFS(Registros!$I$2:$I$6000,Registros!$A$2:$A$6000,"CS",Registros!$B$2:$B$6000,$A2334),0)</f>
        <v/>
      </c>
      <c r="K2334">
        <f>IF(COUNTIFS(Winback!$K$2:$K$300,$D2334)&gt;0,1,0)</f>
        <v/>
      </c>
      <c r="L2334">
        <f>IF(AND($K2334=1,LEFT($A2334,3)="WB-"),SUMIFS(Winback!$D$2:$D$300,Winback!$K$2:$K$300,$D2334),0)</f>
        <v/>
      </c>
      <c r="M2334">
        <f>IF(OR($E2334=1,$G2334=1,SUMIFS(Registros!$J$2:$J$6000,Registros!$B$2:$B$6000,$A2334)&gt;0),1,0)</f>
        <v/>
      </c>
      <c r="N2334">
        <f>IF($J2334&gt;0,1,IF(COUNTIFS(Registros!$A$2:$A$6000,"CS",Registros!$B$2:$B$6000,$A2334,Registros!$K$2:$K$6000,"&lt;&gt;")&gt;0,1,0))</f>
        <v/>
      </c>
      <c r="O2334">
        <f>IF(AND($K2334=1,$E2334=0,$G2334=0,$I2334=0),"WINBACK",IF(AND($M2334=1,$N2334&gt;0),"CONVERGENTE",IF($M2334=1,"SOLO MÓVIL",IF($N2334&gt;0,"SOLO FIJO / INTERNET","SIN SERVICIOS"))))</f>
        <v/>
      </c>
      <c r="P2334">
        <f>IF($O2334="WINBACK","Recuperar (winback)",IF($O2334="CONVERGENTE","Upgrade / más líneas",IF($O2334="SOLO MÓVIL","Ofrecer fijo + internet (FLBBTV)",IF($O2334="SOLO FIJO / INTERNET","Ofrecer línea móvil Nextphone","Oferta completa (móvil + fijo + internet)"))))</f>
        <v/>
      </c>
      <c r="Q2334">
        <f>$F2334+$H2334+$L2334</f>
        <v/>
      </c>
      <c r="R2334">
        <f>IFERROR(VLOOKUP($A2334,Registros!$B$2:$G$6000,6,0),IFERROR(VLOOKUP($D2334,Winback!$B$2:$C$300,2,0),""))</f>
        <v/>
      </c>
      <c r="S2334">
        <f>IF($E2334=1,"NP","")&amp;IF($G2334=1,"+MOV","")&amp;IF($I2334=1,"+CS","")&amp;IF($K2334=1,"+WB","")</f>
        <v/>
      </c>
      <c r="T2334">
        <f>$E2334+$G2334+$I2334+$K2334</f>
        <v/>
      </c>
    </row>
    <row r="2335">
      <c r="A2335" t="inlineStr">
        <is>
          <t>363035280000</t>
        </is>
      </c>
      <c r="B2335" t="inlineStr">
        <is>
          <t>36303528</t>
        </is>
      </c>
      <c r="C2335" t="inlineStr">
        <is>
          <t>MIGUEL PITTI</t>
        </is>
      </c>
      <c r="D2335" t="inlineStr">
        <is>
          <t>MIGUELPITTI</t>
        </is>
      </c>
      <c r="E2335">
        <f>IF(COUNTIFS(Registros!$A$2:$A$6000,"NP",Registros!$B$2:$B$6000,$A2335)&gt;0,1,0)</f>
        <v/>
      </c>
      <c r="F2335">
        <f>IF($E2335=1,SUMIFS(Registros!$F$2:$F$6000,Registros!$A$2:$A$6000,"NP",Registros!$B$2:$B$6000,$A2335),0)</f>
        <v/>
      </c>
      <c r="G2335">
        <f>IF(COUNTIFS(Registros!$A$2:$A$6000,"MOV",Registros!$B$2:$B$6000,$A2335)&gt;0,1,0)</f>
        <v/>
      </c>
      <c r="H2335">
        <f>IF($G2335=1,SUMIFS(Registros!$F$2:$F$6000,Registros!$A$2:$A$6000,"MOV",Registros!$B$2:$B$6000,$A2335),0)</f>
        <v/>
      </c>
      <c r="I2335">
        <f>IF(COUNTIFS(Registros!$A$2:$A$6000,"CS",Registros!$B$2:$B$6000,$A2335)&gt;0,1,0)</f>
        <v/>
      </c>
      <c r="J2335">
        <f>IF($I2335=1,SUMIFS(Registros!$I$2:$I$6000,Registros!$A$2:$A$6000,"CS",Registros!$B$2:$B$6000,$A2335),0)</f>
        <v/>
      </c>
      <c r="K2335">
        <f>IF(COUNTIFS(Winback!$K$2:$K$300,$D2335)&gt;0,1,0)</f>
        <v/>
      </c>
      <c r="L2335">
        <f>IF(AND($K2335=1,LEFT($A2335,3)="WB-"),SUMIFS(Winback!$D$2:$D$300,Winback!$K$2:$K$300,$D2335),0)</f>
        <v/>
      </c>
      <c r="M2335">
        <f>IF(OR($E2335=1,$G2335=1,SUMIFS(Registros!$J$2:$J$6000,Registros!$B$2:$B$6000,$A2335)&gt;0),1,0)</f>
        <v/>
      </c>
      <c r="N2335">
        <f>IF($J2335&gt;0,1,IF(COUNTIFS(Registros!$A$2:$A$6000,"CS",Registros!$B$2:$B$6000,$A2335,Registros!$K$2:$K$6000,"&lt;&gt;")&gt;0,1,0))</f>
        <v/>
      </c>
      <c r="O2335">
        <f>IF(AND($K2335=1,$E2335=0,$G2335=0,$I2335=0),"WINBACK",IF(AND($M2335=1,$N2335&gt;0),"CONVERGENTE",IF($M2335=1,"SOLO MÓVIL",IF($N2335&gt;0,"SOLO FIJO / INTERNET","SIN SERVICIOS"))))</f>
        <v/>
      </c>
      <c r="P2335">
        <f>IF($O2335="WINBACK","Recuperar (winback)",IF($O2335="CONVERGENTE","Upgrade / más líneas",IF($O2335="SOLO MÓVIL","Ofrecer fijo + internet (FLBBTV)",IF($O2335="SOLO FIJO / INTERNET","Ofrecer línea móvil Nextphone","Oferta completa (móvil + fijo + internet)"))))</f>
        <v/>
      </c>
      <c r="Q2335">
        <f>$F2335+$H2335+$L2335</f>
        <v/>
      </c>
      <c r="R2335">
        <f>IFERROR(VLOOKUP($A2335,Registros!$B$2:$G$6000,6,0),IFERROR(VLOOKUP($D2335,Winback!$B$2:$C$300,2,0),""))</f>
        <v/>
      </c>
      <c r="S2335">
        <f>IF($E2335=1,"NP","")&amp;IF($G2335=1,"+MOV","")&amp;IF($I2335=1,"+CS","")&amp;IF($K2335=1,"+WB","")</f>
        <v/>
      </c>
      <c r="T2335">
        <f>$E2335+$G2335+$I2335+$K2335</f>
        <v/>
      </c>
    </row>
    <row r="2336">
      <c r="A2336" t="inlineStr">
        <is>
          <t>329839300000</t>
        </is>
      </c>
      <c r="B2336" t="inlineStr">
        <is>
          <t>32983930</t>
        </is>
      </c>
      <c r="C2336" t="inlineStr">
        <is>
          <t>LUIS NORIEL CASTILLO</t>
        </is>
      </c>
      <c r="D2336" t="inlineStr">
        <is>
          <t>LUISNORIELCASTILLO</t>
        </is>
      </c>
      <c r="E2336">
        <f>IF(COUNTIFS(Registros!$A$2:$A$6000,"NP",Registros!$B$2:$B$6000,$A2336)&gt;0,1,0)</f>
        <v/>
      </c>
      <c r="F2336">
        <f>IF($E2336=1,SUMIFS(Registros!$F$2:$F$6000,Registros!$A$2:$A$6000,"NP",Registros!$B$2:$B$6000,$A2336),0)</f>
        <v/>
      </c>
      <c r="G2336">
        <f>IF(COUNTIFS(Registros!$A$2:$A$6000,"MOV",Registros!$B$2:$B$6000,$A2336)&gt;0,1,0)</f>
        <v/>
      </c>
      <c r="H2336">
        <f>IF($G2336=1,SUMIFS(Registros!$F$2:$F$6000,Registros!$A$2:$A$6000,"MOV",Registros!$B$2:$B$6000,$A2336),0)</f>
        <v/>
      </c>
      <c r="I2336">
        <f>IF(COUNTIFS(Registros!$A$2:$A$6000,"CS",Registros!$B$2:$B$6000,$A2336)&gt;0,1,0)</f>
        <v/>
      </c>
      <c r="J2336">
        <f>IF($I2336=1,SUMIFS(Registros!$I$2:$I$6000,Registros!$A$2:$A$6000,"CS",Registros!$B$2:$B$6000,$A2336),0)</f>
        <v/>
      </c>
      <c r="K2336">
        <f>IF(COUNTIFS(Winback!$K$2:$K$300,$D2336)&gt;0,1,0)</f>
        <v/>
      </c>
      <c r="L2336">
        <f>IF(AND($K2336=1,LEFT($A2336,3)="WB-"),SUMIFS(Winback!$D$2:$D$300,Winback!$K$2:$K$300,$D2336),0)</f>
        <v/>
      </c>
      <c r="M2336">
        <f>IF(OR($E2336=1,$G2336=1,SUMIFS(Registros!$J$2:$J$6000,Registros!$B$2:$B$6000,$A2336)&gt;0),1,0)</f>
        <v/>
      </c>
      <c r="N2336">
        <f>IF($J2336&gt;0,1,IF(COUNTIFS(Registros!$A$2:$A$6000,"CS",Registros!$B$2:$B$6000,$A2336,Registros!$K$2:$K$6000,"&lt;&gt;")&gt;0,1,0))</f>
        <v/>
      </c>
      <c r="O2336">
        <f>IF(AND($K2336=1,$E2336=0,$G2336=0,$I2336=0),"WINBACK",IF(AND($M2336=1,$N2336&gt;0),"CONVERGENTE",IF($M2336=1,"SOLO MÓVIL",IF($N2336&gt;0,"SOLO FIJO / INTERNET","SIN SERVICIOS"))))</f>
        <v/>
      </c>
      <c r="P2336">
        <f>IF($O2336="WINBACK","Recuperar (winback)",IF($O2336="CONVERGENTE","Upgrade / más líneas",IF($O2336="SOLO MÓVIL","Ofrecer fijo + internet (FLBBTV)",IF($O2336="SOLO FIJO / INTERNET","Ofrecer línea móvil Nextphone","Oferta completa (móvil + fijo + internet)"))))</f>
        <v/>
      </c>
      <c r="Q2336">
        <f>$F2336+$H2336+$L2336</f>
        <v/>
      </c>
      <c r="R2336">
        <f>IFERROR(VLOOKUP($A2336,Registros!$B$2:$G$6000,6,0),IFERROR(VLOOKUP($D2336,Winback!$B$2:$C$300,2,0),""))</f>
        <v/>
      </c>
      <c r="S2336">
        <f>IF($E2336=1,"NP","")&amp;IF($G2336=1,"+MOV","")&amp;IF($I2336=1,"+CS","")&amp;IF($K2336=1,"+WB","")</f>
        <v/>
      </c>
      <c r="T2336">
        <f>$E2336+$G2336+$I2336+$K2336</f>
        <v/>
      </c>
    </row>
    <row r="2337">
      <c r="A2337" t="inlineStr">
        <is>
          <t>341397980000</t>
        </is>
      </c>
      <c r="B2337" t="inlineStr">
        <is>
          <t>34139798</t>
        </is>
      </c>
      <c r="C2337" t="inlineStr">
        <is>
          <t>JAVIER OLMOS SALINA JAVIER OLMOS SALINA</t>
        </is>
      </c>
      <c r="D2337" t="inlineStr">
        <is>
          <t>JAVIEROLMOSSALINAJAVIEROLMOSSALINA</t>
        </is>
      </c>
      <c r="E2337">
        <f>IF(COUNTIFS(Registros!$A$2:$A$6000,"NP",Registros!$B$2:$B$6000,$A2337)&gt;0,1,0)</f>
        <v/>
      </c>
      <c r="F2337">
        <f>IF($E2337=1,SUMIFS(Registros!$F$2:$F$6000,Registros!$A$2:$A$6000,"NP",Registros!$B$2:$B$6000,$A2337),0)</f>
        <v/>
      </c>
      <c r="G2337">
        <f>IF(COUNTIFS(Registros!$A$2:$A$6000,"MOV",Registros!$B$2:$B$6000,$A2337)&gt;0,1,0)</f>
        <v/>
      </c>
      <c r="H2337">
        <f>IF($G2337=1,SUMIFS(Registros!$F$2:$F$6000,Registros!$A$2:$A$6000,"MOV",Registros!$B$2:$B$6000,$A2337),0)</f>
        <v/>
      </c>
      <c r="I2337">
        <f>IF(COUNTIFS(Registros!$A$2:$A$6000,"CS",Registros!$B$2:$B$6000,$A2337)&gt;0,1,0)</f>
        <v/>
      </c>
      <c r="J2337">
        <f>IF($I2337=1,SUMIFS(Registros!$I$2:$I$6000,Registros!$A$2:$A$6000,"CS",Registros!$B$2:$B$6000,$A2337),0)</f>
        <v/>
      </c>
      <c r="K2337">
        <f>IF(COUNTIFS(Winback!$K$2:$K$300,$D2337)&gt;0,1,0)</f>
        <v/>
      </c>
      <c r="L2337">
        <f>IF(AND($K2337=1,LEFT($A2337,3)="WB-"),SUMIFS(Winback!$D$2:$D$300,Winback!$K$2:$K$300,$D2337),0)</f>
        <v/>
      </c>
      <c r="M2337">
        <f>IF(OR($E2337=1,$G2337=1,SUMIFS(Registros!$J$2:$J$6000,Registros!$B$2:$B$6000,$A2337)&gt;0),1,0)</f>
        <v/>
      </c>
      <c r="N2337">
        <f>IF($J2337&gt;0,1,IF(COUNTIFS(Registros!$A$2:$A$6000,"CS",Registros!$B$2:$B$6000,$A2337,Registros!$K$2:$K$6000,"&lt;&gt;")&gt;0,1,0))</f>
        <v/>
      </c>
      <c r="O2337">
        <f>IF(AND($K2337=1,$E2337=0,$G2337=0,$I2337=0),"WINBACK",IF(AND($M2337=1,$N2337&gt;0),"CONVERGENTE",IF($M2337=1,"SOLO MÓVIL",IF($N2337&gt;0,"SOLO FIJO / INTERNET","SIN SERVICIOS"))))</f>
        <v/>
      </c>
      <c r="P2337">
        <f>IF($O2337="WINBACK","Recuperar (winback)",IF($O2337="CONVERGENTE","Upgrade / más líneas",IF($O2337="SOLO MÓVIL","Ofrecer fijo + internet (FLBBTV)",IF($O2337="SOLO FIJO / INTERNET","Ofrecer línea móvil Nextphone","Oferta completa (móvil + fijo + internet)"))))</f>
        <v/>
      </c>
      <c r="Q2337">
        <f>$F2337+$H2337+$L2337</f>
        <v/>
      </c>
      <c r="R2337">
        <f>IFERROR(VLOOKUP($A2337,Registros!$B$2:$G$6000,6,0),IFERROR(VLOOKUP($D2337,Winback!$B$2:$C$300,2,0),""))</f>
        <v/>
      </c>
      <c r="S2337">
        <f>IF($E2337=1,"NP","")&amp;IF($G2337=1,"+MOV","")&amp;IF($I2337=1,"+CS","")&amp;IF($K2337=1,"+WB","")</f>
        <v/>
      </c>
      <c r="T2337">
        <f>$E2337+$G2337+$I2337+$K2337</f>
        <v/>
      </c>
    </row>
    <row r="2338">
      <c r="A2338" t="inlineStr">
        <is>
          <t>359373950000</t>
        </is>
      </c>
      <c r="B2338" t="inlineStr">
        <is>
          <t>35937395</t>
        </is>
      </c>
      <c r="C2338" t="inlineStr">
        <is>
          <t>CLAUDIA VEGA</t>
        </is>
      </c>
      <c r="D2338" t="inlineStr">
        <is>
          <t>CLAUDIAVEGA</t>
        </is>
      </c>
      <c r="E2338">
        <f>IF(COUNTIFS(Registros!$A$2:$A$6000,"NP",Registros!$B$2:$B$6000,$A2338)&gt;0,1,0)</f>
        <v/>
      </c>
      <c r="F2338">
        <f>IF($E2338=1,SUMIFS(Registros!$F$2:$F$6000,Registros!$A$2:$A$6000,"NP",Registros!$B$2:$B$6000,$A2338),0)</f>
        <v/>
      </c>
      <c r="G2338">
        <f>IF(COUNTIFS(Registros!$A$2:$A$6000,"MOV",Registros!$B$2:$B$6000,$A2338)&gt;0,1,0)</f>
        <v/>
      </c>
      <c r="H2338">
        <f>IF($G2338=1,SUMIFS(Registros!$F$2:$F$6000,Registros!$A$2:$A$6000,"MOV",Registros!$B$2:$B$6000,$A2338),0)</f>
        <v/>
      </c>
      <c r="I2338">
        <f>IF(COUNTIFS(Registros!$A$2:$A$6000,"CS",Registros!$B$2:$B$6000,$A2338)&gt;0,1,0)</f>
        <v/>
      </c>
      <c r="J2338">
        <f>IF($I2338=1,SUMIFS(Registros!$I$2:$I$6000,Registros!$A$2:$A$6000,"CS",Registros!$B$2:$B$6000,$A2338),0)</f>
        <v/>
      </c>
      <c r="K2338">
        <f>IF(COUNTIFS(Winback!$K$2:$K$300,$D2338)&gt;0,1,0)</f>
        <v/>
      </c>
      <c r="L2338">
        <f>IF(AND($K2338=1,LEFT($A2338,3)="WB-"),SUMIFS(Winback!$D$2:$D$300,Winback!$K$2:$K$300,$D2338),0)</f>
        <v/>
      </c>
      <c r="M2338">
        <f>IF(OR($E2338=1,$G2338=1,SUMIFS(Registros!$J$2:$J$6000,Registros!$B$2:$B$6000,$A2338)&gt;0),1,0)</f>
        <v/>
      </c>
      <c r="N2338">
        <f>IF($J2338&gt;0,1,IF(COUNTIFS(Registros!$A$2:$A$6000,"CS",Registros!$B$2:$B$6000,$A2338,Registros!$K$2:$K$6000,"&lt;&gt;")&gt;0,1,0))</f>
        <v/>
      </c>
      <c r="O2338">
        <f>IF(AND($K2338=1,$E2338=0,$G2338=0,$I2338=0),"WINBACK",IF(AND($M2338=1,$N2338&gt;0),"CONVERGENTE",IF($M2338=1,"SOLO MÓVIL",IF($N2338&gt;0,"SOLO FIJO / INTERNET","SIN SERVICIOS"))))</f>
        <v/>
      </c>
      <c r="P2338">
        <f>IF($O2338="WINBACK","Recuperar (winback)",IF($O2338="CONVERGENTE","Upgrade / más líneas",IF($O2338="SOLO MÓVIL","Ofrecer fijo + internet (FLBBTV)",IF($O2338="SOLO FIJO / INTERNET","Ofrecer línea móvil Nextphone","Oferta completa (móvil + fijo + internet)"))))</f>
        <v/>
      </c>
      <c r="Q2338">
        <f>$F2338+$H2338+$L2338</f>
        <v/>
      </c>
      <c r="R2338">
        <f>IFERROR(VLOOKUP($A2338,Registros!$B$2:$G$6000,6,0),IFERROR(VLOOKUP($D2338,Winback!$B$2:$C$300,2,0),""))</f>
        <v/>
      </c>
      <c r="S2338">
        <f>IF($E2338=1,"NP","")&amp;IF($G2338=1,"+MOV","")&amp;IF($I2338=1,"+CS","")&amp;IF($K2338=1,"+WB","")</f>
        <v/>
      </c>
      <c r="T2338">
        <f>$E2338+$G2338+$I2338+$K2338</f>
        <v/>
      </c>
    </row>
    <row r="2339">
      <c r="A2339" t="inlineStr">
        <is>
          <t>342349200000</t>
        </is>
      </c>
      <c r="B2339" t="inlineStr">
        <is>
          <t>34234920</t>
        </is>
      </c>
      <c r="C2339" t="inlineStr">
        <is>
          <t>IRIS Y MIRANDA GONZALEZ</t>
        </is>
      </c>
      <c r="D2339" t="inlineStr">
        <is>
          <t>IRISYMIRANDAGONZALEZ</t>
        </is>
      </c>
      <c r="E2339">
        <f>IF(COUNTIFS(Registros!$A$2:$A$6000,"NP",Registros!$B$2:$B$6000,$A2339)&gt;0,1,0)</f>
        <v/>
      </c>
      <c r="F2339">
        <f>IF($E2339=1,SUMIFS(Registros!$F$2:$F$6000,Registros!$A$2:$A$6000,"NP",Registros!$B$2:$B$6000,$A2339),0)</f>
        <v/>
      </c>
      <c r="G2339">
        <f>IF(COUNTIFS(Registros!$A$2:$A$6000,"MOV",Registros!$B$2:$B$6000,$A2339)&gt;0,1,0)</f>
        <v/>
      </c>
      <c r="H2339">
        <f>IF($G2339=1,SUMIFS(Registros!$F$2:$F$6000,Registros!$A$2:$A$6000,"MOV",Registros!$B$2:$B$6000,$A2339),0)</f>
        <v/>
      </c>
      <c r="I2339">
        <f>IF(COUNTIFS(Registros!$A$2:$A$6000,"CS",Registros!$B$2:$B$6000,$A2339)&gt;0,1,0)</f>
        <v/>
      </c>
      <c r="J2339">
        <f>IF($I2339=1,SUMIFS(Registros!$I$2:$I$6000,Registros!$A$2:$A$6000,"CS",Registros!$B$2:$B$6000,$A2339),0)</f>
        <v/>
      </c>
      <c r="K2339">
        <f>IF(COUNTIFS(Winback!$K$2:$K$300,$D2339)&gt;0,1,0)</f>
        <v/>
      </c>
      <c r="L2339">
        <f>IF(AND($K2339=1,LEFT($A2339,3)="WB-"),SUMIFS(Winback!$D$2:$D$300,Winback!$K$2:$K$300,$D2339),0)</f>
        <v/>
      </c>
      <c r="M2339">
        <f>IF(OR($E2339=1,$G2339=1,SUMIFS(Registros!$J$2:$J$6000,Registros!$B$2:$B$6000,$A2339)&gt;0),1,0)</f>
        <v/>
      </c>
      <c r="N2339">
        <f>IF($J2339&gt;0,1,IF(COUNTIFS(Registros!$A$2:$A$6000,"CS",Registros!$B$2:$B$6000,$A2339,Registros!$K$2:$K$6000,"&lt;&gt;")&gt;0,1,0))</f>
        <v/>
      </c>
      <c r="O2339">
        <f>IF(AND($K2339=1,$E2339=0,$G2339=0,$I2339=0),"WINBACK",IF(AND($M2339=1,$N2339&gt;0),"CONVERGENTE",IF($M2339=1,"SOLO MÓVIL",IF($N2339&gt;0,"SOLO FIJO / INTERNET","SIN SERVICIOS"))))</f>
        <v/>
      </c>
      <c r="P2339">
        <f>IF($O2339="WINBACK","Recuperar (winback)",IF($O2339="CONVERGENTE","Upgrade / más líneas",IF($O2339="SOLO MÓVIL","Ofrecer fijo + internet (FLBBTV)",IF($O2339="SOLO FIJO / INTERNET","Ofrecer línea móvil Nextphone","Oferta completa (móvil + fijo + internet)"))))</f>
        <v/>
      </c>
      <c r="Q2339">
        <f>$F2339+$H2339+$L2339</f>
        <v/>
      </c>
      <c r="R2339">
        <f>IFERROR(VLOOKUP($A2339,Registros!$B$2:$G$6000,6,0),IFERROR(VLOOKUP($D2339,Winback!$B$2:$C$300,2,0),""))</f>
        <v/>
      </c>
      <c r="S2339">
        <f>IF($E2339=1,"NP","")&amp;IF($G2339=1,"+MOV","")&amp;IF($I2339=1,"+CS","")&amp;IF($K2339=1,"+WB","")</f>
        <v/>
      </c>
      <c r="T2339">
        <f>$E2339+$G2339+$I2339+$K2339</f>
        <v/>
      </c>
    </row>
    <row r="2340">
      <c r="A2340" t="inlineStr">
        <is>
          <t>353303890000</t>
        </is>
      </c>
      <c r="B2340" t="inlineStr">
        <is>
          <t>35330389</t>
        </is>
      </c>
      <c r="C2340" t="inlineStr">
        <is>
          <t>VANESSA YANGUEZ</t>
        </is>
      </c>
      <c r="D2340" t="inlineStr">
        <is>
          <t>VANESSAYANGUEZ</t>
        </is>
      </c>
      <c r="E2340">
        <f>IF(COUNTIFS(Registros!$A$2:$A$6000,"NP",Registros!$B$2:$B$6000,$A2340)&gt;0,1,0)</f>
        <v/>
      </c>
      <c r="F2340">
        <f>IF($E2340=1,SUMIFS(Registros!$F$2:$F$6000,Registros!$A$2:$A$6000,"NP",Registros!$B$2:$B$6000,$A2340),0)</f>
        <v/>
      </c>
      <c r="G2340">
        <f>IF(COUNTIFS(Registros!$A$2:$A$6000,"MOV",Registros!$B$2:$B$6000,$A2340)&gt;0,1,0)</f>
        <v/>
      </c>
      <c r="H2340">
        <f>IF($G2340=1,SUMIFS(Registros!$F$2:$F$6000,Registros!$A$2:$A$6000,"MOV",Registros!$B$2:$B$6000,$A2340),0)</f>
        <v/>
      </c>
      <c r="I2340">
        <f>IF(COUNTIFS(Registros!$A$2:$A$6000,"CS",Registros!$B$2:$B$6000,$A2340)&gt;0,1,0)</f>
        <v/>
      </c>
      <c r="J2340">
        <f>IF($I2340=1,SUMIFS(Registros!$I$2:$I$6000,Registros!$A$2:$A$6000,"CS",Registros!$B$2:$B$6000,$A2340),0)</f>
        <v/>
      </c>
      <c r="K2340">
        <f>IF(COUNTIFS(Winback!$K$2:$K$300,$D2340)&gt;0,1,0)</f>
        <v/>
      </c>
      <c r="L2340">
        <f>IF(AND($K2340=1,LEFT($A2340,3)="WB-"),SUMIFS(Winback!$D$2:$D$300,Winback!$K$2:$K$300,$D2340),0)</f>
        <v/>
      </c>
      <c r="M2340">
        <f>IF(OR($E2340=1,$G2340=1,SUMIFS(Registros!$J$2:$J$6000,Registros!$B$2:$B$6000,$A2340)&gt;0),1,0)</f>
        <v/>
      </c>
      <c r="N2340">
        <f>IF($J2340&gt;0,1,IF(COUNTIFS(Registros!$A$2:$A$6000,"CS",Registros!$B$2:$B$6000,$A2340,Registros!$K$2:$K$6000,"&lt;&gt;")&gt;0,1,0))</f>
        <v/>
      </c>
      <c r="O2340">
        <f>IF(AND($K2340=1,$E2340=0,$G2340=0,$I2340=0),"WINBACK",IF(AND($M2340=1,$N2340&gt;0),"CONVERGENTE",IF($M2340=1,"SOLO MÓVIL",IF($N2340&gt;0,"SOLO FIJO / INTERNET","SIN SERVICIOS"))))</f>
        <v/>
      </c>
      <c r="P2340">
        <f>IF($O2340="WINBACK","Recuperar (winback)",IF($O2340="CONVERGENTE","Upgrade / más líneas",IF($O2340="SOLO MÓVIL","Ofrecer fijo + internet (FLBBTV)",IF($O2340="SOLO FIJO / INTERNET","Ofrecer línea móvil Nextphone","Oferta completa (móvil + fijo + internet)"))))</f>
        <v/>
      </c>
      <c r="Q2340">
        <f>$F2340+$H2340+$L2340</f>
        <v/>
      </c>
      <c r="R2340">
        <f>IFERROR(VLOOKUP($A2340,Registros!$B$2:$G$6000,6,0),IFERROR(VLOOKUP($D2340,Winback!$B$2:$C$300,2,0),""))</f>
        <v/>
      </c>
      <c r="S2340">
        <f>IF($E2340=1,"NP","")&amp;IF($G2340=1,"+MOV","")&amp;IF($I2340=1,"+CS","")&amp;IF($K2340=1,"+WB","")</f>
        <v/>
      </c>
      <c r="T2340">
        <f>$E2340+$G2340+$I2340+$K2340</f>
        <v/>
      </c>
    </row>
    <row r="2341">
      <c r="A2341" t="inlineStr">
        <is>
          <t>341425120000</t>
        </is>
      </c>
      <c r="B2341" t="inlineStr">
        <is>
          <t>34142512</t>
        </is>
      </c>
      <c r="C2341" t="inlineStr">
        <is>
          <t>HERNANDO PEREA</t>
        </is>
      </c>
      <c r="D2341" t="inlineStr">
        <is>
          <t>HERNANDOPEREA</t>
        </is>
      </c>
      <c r="E2341">
        <f>IF(COUNTIFS(Registros!$A$2:$A$6000,"NP",Registros!$B$2:$B$6000,$A2341)&gt;0,1,0)</f>
        <v/>
      </c>
      <c r="F2341">
        <f>IF($E2341=1,SUMIFS(Registros!$F$2:$F$6000,Registros!$A$2:$A$6000,"NP",Registros!$B$2:$B$6000,$A2341),0)</f>
        <v/>
      </c>
      <c r="G2341">
        <f>IF(COUNTIFS(Registros!$A$2:$A$6000,"MOV",Registros!$B$2:$B$6000,$A2341)&gt;0,1,0)</f>
        <v/>
      </c>
      <c r="H2341">
        <f>IF($G2341=1,SUMIFS(Registros!$F$2:$F$6000,Registros!$A$2:$A$6000,"MOV",Registros!$B$2:$B$6000,$A2341),0)</f>
        <v/>
      </c>
      <c r="I2341">
        <f>IF(COUNTIFS(Registros!$A$2:$A$6000,"CS",Registros!$B$2:$B$6000,$A2341)&gt;0,1,0)</f>
        <v/>
      </c>
      <c r="J2341">
        <f>IF($I2341=1,SUMIFS(Registros!$I$2:$I$6000,Registros!$A$2:$A$6000,"CS",Registros!$B$2:$B$6000,$A2341),0)</f>
        <v/>
      </c>
      <c r="K2341">
        <f>IF(COUNTIFS(Winback!$K$2:$K$300,$D2341)&gt;0,1,0)</f>
        <v/>
      </c>
      <c r="L2341">
        <f>IF(AND($K2341=1,LEFT($A2341,3)="WB-"),SUMIFS(Winback!$D$2:$D$300,Winback!$K$2:$K$300,$D2341),0)</f>
        <v/>
      </c>
      <c r="M2341">
        <f>IF(OR($E2341=1,$G2341=1,SUMIFS(Registros!$J$2:$J$6000,Registros!$B$2:$B$6000,$A2341)&gt;0),1,0)</f>
        <v/>
      </c>
      <c r="N2341">
        <f>IF($J2341&gt;0,1,IF(COUNTIFS(Registros!$A$2:$A$6000,"CS",Registros!$B$2:$B$6000,$A2341,Registros!$K$2:$K$6000,"&lt;&gt;")&gt;0,1,0))</f>
        <v/>
      </c>
      <c r="O2341">
        <f>IF(AND($K2341=1,$E2341=0,$G2341=0,$I2341=0),"WINBACK",IF(AND($M2341=1,$N2341&gt;0),"CONVERGENTE",IF($M2341=1,"SOLO MÓVIL",IF($N2341&gt;0,"SOLO FIJO / INTERNET","SIN SERVICIOS"))))</f>
        <v/>
      </c>
      <c r="P2341">
        <f>IF($O2341="WINBACK","Recuperar (winback)",IF($O2341="CONVERGENTE","Upgrade / más líneas",IF($O2341="SOLO MÓVIL","Ofrecer fijo + internet (FLBBTV)",IF($O2341="SOLO FIJO / INTERNET","Ofrecer línea móvil Nextphone","Oferta completa (móvil + fijo + internet)"))))</f>
        <v/>
      </c>
      <c r="Q2341">
        <f>$F2341+$H2341+$L2341</f>
        <v/>
      </c>
      <c r="R2341">
        <f>IFERROR(VLOOKUP($A2341,Registros!$B$2:$G$6000,6,0),IFERROR(VLOOKUP($D2341,Winback!$B$2:$C$300,2,0),""))</f>
        <v/>
      </c>
      <c r="S2341">
        <f>IF($E2341=1,"NP","")&amp;IF($G2341=1,"+MOV","")&amp;IF($I2341=1,"+CS","")&amp;IF($K2341=1,"+WB","")</f>
        <v/>
      </c>
      <c r="T2341">
        <f>$E2341+$G2341+$I2341+$K2341</f>
        <v/>
      </c>
    </row>
    <row r="2342">
      <c r="A2342" t="inlineStr">
        <is>
          <t>358293300000</t>
        </is>
      </c>
      <c r="B2342" t="inlineStr">
        <is>
          <t>35829330</t>
        </is>
      </c>
      <c r="C2342" t="inlineStr">
        <is>
          <t>MIGUEL ANGEL GOMEZ BATISTA</t>
        </is>
      </c>
      <c r="D2342" t="inlineStr">
        <is>
          <t>MIGUELANGELGOMEZBATISTA</t>
        </is>
      </c>
      <c r="E2342">
        <f>IF(COUNTIFS(Registros!$A$2:$A$6000,"NP",Registros!$B$2:$B$6000,$A2342)&gt;0,1,0)</f>
        <v/>
      </c>
      <c r="F2342">
        <f>IF($E2342=1,SUMIFS(Registros!$F$2:$F$6000,Registros!$A$2:$A$6000,"NP",Registros!$B$2:$B$6000,$A2342),0)</f>
        <v/>
      </c>
      <c r="G2342">
        <f>IF(COUNTIFS(Registros!$A$2:$A$6000,"MOV",Registros!$B$2:$B$6000,$A2342)&gt;0,1,0)</f>
        <v/>
      </c>
      <c r="H2342">
        <f>IF($G2342=1,SUMIFS(Registros!$F$2:$F$6000,Registros!$A$2:$A$6000,"MOV",Registros!$B$2:$B$6000,$A2342),0)</f>
        <v/>
      </c>
      <c r="I2342">
        <f>IF(COUNTIFS(Registros!$A$2:$A$6000,"CS",Registros!$B$2:$B$6000,$A2342)&gt;0,1,0)</f>
        <v/>
      </c>
      <c r="J2342">
        <f>IF($I2342=1,SUMIFS(Registros!$I$2:$I$6000,Registros!$A$2:$A$6000,"CS",Registros!$B$2:$B$6000,$A2342),0)</f>
        <v/>
      </c>
      <c r="K2342">
        <f>IF(COUNTIFS(Winback!$K$2:$K$300,$D2342)&gt;0,1,0)</f>
        <v/>
      </c>
      <c r="L2342">
        <f>IF(AND($K2342=1,LEFT($A2342,3)="WB-"),SUMIFS(Winback!$D$2:$D$300,Winback!$K$2:$K$300,$D2342),0)</f>
        <v/>
      </c>
      <c r="M2342">
        <f>IF(OR($E2342=1,$G2342=1,SUMIFS(Registros!$J$2:$J$6000,Registros!$B$2:$B$6000,$A2342)&gt;0),1,0)</f>
        <v/>
      </c>
      <c r="N2342">
        <f>IF($J2342&gt;0,1,IF(COUNTIFS(Registros!$A$2:$A$6000,"CS",Registros!$B$2:$B$6000,$A2342,Registros!$K$2:$K$6000,"&lt;&gt;")&gt;0,1,0))</f>
        <v/>
      </c>
      <c r="O2342">
        <f>IF(AND($K2342=1,$E2342=0,$G2342=0,$I2342=0),"WINBACK",IF(AND($M2342=1,$N2342&gt;0),"CONVERGENTE",IF($M2342=1,"SOLO MÓVIL",IF($N2342&gt;0,"SOLO FIJO / INTERNET","SIN SERVICIOS"))))</f>
        <v/>
      </c>
      <c r="P2342">
        <f>IF($O2342="WINBACK","Recuperar (winback)",IF($O2342="CONVERGENTE","Upgrade / más líneas",IF($O2342="SOLO MÓVIL","Ofrecer fijo + internet (FLBBTV)",IF($O2342="SOLO FIJO / INTERNET","Ofrecer línea móvil Nextphone","Oferta completa (móvil + fijo + internet)"))))</f>
        <v/>
      </c>
      <c r="Q2342">
        <f>$F2342+$H2342+$L2342</f>
        <v/>
      </c>
      <c r="R2342">
        <f>IFERROR(VLOOKUP($A2342,Registros!$B$2:$G$6000,6,0),IFERROR(VLOOKUP($D2342,Winback!$B$2:$C$300,2,0),""))</f>
        <v/>
      </c>
      <c r="S2342">
        <f>IF($E2342=1,"NP","")&amp;IF($G2342=1,"+MOV","")&amp;IF($I2342=1,"+CS","")&amp;IF($K2342=1,"+WB","")</f>
        <v/>
      </c>
      <c r="T2342">
        <f>$E2342+$G2342+$I2342+$K2342</f>
        <v/>
      </c>
    </row>
    <row r="2343">
      <c r="A2343" t="inlineStr">
        <is>
          <t>363002520000</t>
        </is>
      </c>
      <c r="B2343" t="inlineStr">
        <is>
          <t>36300252</t>
        </is>
      </c>
      <c r="C2343" t="inlineStr">
        <is>
          <t>KELVIN BAULES MONRROY</t>
        </is>
      </c>
      <c r="D2343" t="inlineStr">
        <is>
          <t>KELVINBAULESMONRROY</t>
        </is>
      </c>
      <c r="E2343">
        <f>IF(COUNTIFS(Registros!$A$2:$A$6000,"NP",Registros!$B$2:$B$6000,$A2343)&gt;0,1,0)</f>
        <v/>
      </c>
      <c r="F2343">
        <f>IF($E2343=1,SUMIFS(Registros!$F$2:$F$6000,Registros!$A$2:$A$6000,"NP",Registros!$B$2:$B$6000,$A2343),0)</f>
        <v/>
      </c>
      <c r="G2343">
        <f>IF(COUNTIFS(Registros!$A$2:$A$6000,"MOV",Registros!$B$2:$B$6000,$A2343)&gt;0,1,0)</f>
        <v/>
      </c>
      <c r="H2343">
        <f>IF($G2343=1,SUMIFS(Registros!$F$2:$F$6000,Registros!$A$2:$A$6000,"MOV",Registros!$B$2:$B$6000,$A2343),0)</f>
        <v/>
      </c>
      <c r="I2343">
        <f>IF(COUNTIFS(Registros!$A$2:$A$6000,"CS",Registros!$B$2:$B$6000,$A2343)&gt;0,1,0)</f>
        <v/>
      </c>
      <c r="J2343">
        <f>IF($I2343=1,SUMIFS(Registros!$I$2:$I$6000,Registros!$A$2:$A$6000,"CS",Registros!$B$2:$B$6000,$A2343),0)</f>
        <v/>
      </c>
      <c r="K2343">
        <f>IF(COUNTIFS(Winback!$K$2:$K$300,$D2343)&gt;0,1,0)</f>
        <v/>
      </c>
      <c r="L2343">
        <f>IF(AND($K2343=1,LEFT($A2343,3)="WB-"),SUMIFS(Winback!$D$2:$D$300,Winback!$K$2:$K$300,$D2343),0)</f>
        <v/>
      </c>
      <c r="M2343">
        <f>IF(OR($E2343=1,$G2343=1,SUMIFS(Registros!$J$2:$J$6000,Registros!$B$2:$B$6000,$A2343)&gt;0),1,0)</f>
        <v/>
      </c>
      <c r="N2343">
        <f>IF($J2343&gt;0,1,IF(COUNTIFS(Registros!$A$2:$A$6000,"CS",Registros!$B$2:$B$6000,$A2343,Registros!$K$2:$K$6000,"&lt;&gt;")&gt;0,1,0))</f>
        <v/>
      </c>
      <c r="O2343">
        <f>IF(AND($K2343=1,$E2343=0,$G2343=0,$I2343=0),"WINBACK",IF(AND($M2343=1,$N2343&gt;0),"CONVERGENTE",IF($M2343=1,"SOLO MÓVIL",IF($N2343&gt;0,"SOLO FIJO / INTERNET","SIN SERVICIOS"))))</f>
        <v/>
      </c>
      <c r="P2343">
        <f>IF($O2343="WINBACK","Recuperar (winback)",IF($O2343="CONVERGENTE","Upgrade / más líneas",IF($O2343="SOLO MÓVIL","Ofrecer fijo + internet (FLBBTV)",IF($O2343="SOLO FIJO / INTERNET","Ofrecer línea móvil Nextphone","Oferta completa (móvil + fijo + internet)"))))</f>
        <v/>
      </c>
      <c r="Q2343">
        <f>$F2343+$H2343+$L2343</f>
        <v/>
      </c>
      <c r="R2343">
        <f>IFERROR(VLOOKUP($A2343,Registros!$B$2:$G$6000,6,0),IFERROR(VLOOKUP($D2343,Winback!$B$2:$C$300,2,0),""))</f>
        <v/>
      </c>
      <c r="S2343">
        <f>IF($E2343=1,"NP","")&amp;IF($G2343=1,"+MOV","")&amp;IF($I2343=1,"+CS","")&amp;IF($K2343=1,"+WB","")</f>
        <v/>
      </c>
      <c r="T2343">
        <f>$E2343+$G2343+$I2343+$K2343</f>
        <v/>
      </c>
    </row>
    <row r="2344">
      <c r="A2344" t="inlineStr">
        <is>
          <t>344377670000</t>
        </is>
      </c>
      <c r="B2344" t="inlineStr">
        <is>
          <t>34437767</t>
        </is>
      </c>
      <c r="C2344" t="inlineStr">
        <is>
          <t>OLMEDO ESPINOSA VEGA</t>
        </is>
      </c>
      <c r="D2344" t="inlineStr">
        <is>
          <t>OLMEDOESPINOSAVEGA</t>
        </is>
      </c>
      <c r="E2344">
        <f>IF(COUNTIFS(Registros!$A$2:$A$6000,"NP",Registros!$B$2:$B$6000,$A2344)&gt;0,1,0)</f>
        <v/>
      </c>
      <c r="F2344">
        <f>IF($E2344=1,SUMIFS(Registros!$F$2:$F$6000,Registros!$A$2:$A$6000,"NP",Registros!$B$2:$B$6000,$A2344),0)</f>
        <v/>
      </c>
      <c r="G2344">
        <f>IF(COUNTIFS(Registros!$A$2:$A$6000,"MOV",Registros!$B$2:$B$6000,$A2344)&gt;0,1,0)</f>
        <v/>
      </c>
      <c r="H2344">
        <f>IF($G2344=1,SUMIFS(Registros!$F$2:$F$6000,Registros!$A$2:$A$6000,"MOV",Registros!$B$2:$B$6000,$A2344),0)</f>
        <v/>
      </c>
      <c r="I2344">
        <f>IF(COUNTIFS(Registros!$A$2:$A$6000,"CS",Registros!$B$2:$B$6000,$A2344)&gt;0,1,0)</f>
        <v/>
      </c>
      <c r="J2344">
        <f>IF($I2344=1,SUMIFS(Registros!$I$2:$I$6000,Registros!$A$2:$A$6000,"CS",Registros!$B$2:$B$6000,$A2344),0)</f>
        <v/>
      </c>
      <c r="K2344">
        <f>IF(COUNTIFS(Winback!$K$2:$K$300,$D2344)&gt;0,1,0)</f>
        <v/>
      </c>
      <c r="L2344">
        <f>IF(AND($K2344=1,LEFT($A2344,3)="WB-"),SUMIFS(Winback!$D$2:$D$300,Winback!$K$2:$K$300,$D2344),0)</f>
        <v/>
      </c>
      <c r="M2344">
        <f>IF(OR($E2344=1,$G2344=1,SUMIFS(Registros!$J$2:$J$6000,Registros!$B$2:$B$6000,$A2344)&gt;0),1,0)</f>
        <v/>
      </c>
      <c r="N2344">
        <f>IF($J2344&gt;0,1,IF(COUNTIFS(Registros!$A$2:$A$6000,"CS",Registros!$B$2:$B$6000,$A2344,Registros!$K$2:$K$6000,"&lt;&gt;")&gt;0,1,0))</f>
        <v/>
      </c>
      <c r="O2344">
        <f>IF(AND($K2344=1,$E2344=0,$G2344=0,$I2344=0),"WINBACK",IF(AND($M2344=1,$N2344&gt;0),"CONVERGENTE",IF($M2344=1,"SOLO MÓVIL",IF($N2344&gt;0,"SOLO FIJO / INTERNET","SIN SERVICIOS"))))</f>
        <v/>
      </c>
      <c r="P2344">
        <f>IF($O2344="WINBACK","Recuperar (winback)",IF($O2344="CONVERGENTE","Upgrade / más líneas",IF($O2344="SOLO MÓVIL","Ofrecer fijo + internet (FLBBTV)",IF($O2344="SOLO FIJO / INTERNET","Ofrecer línea móvil Nextphone","Oferta completa (móvil + fijo + internet)"))))</f>
        <v/>
      </c>
      <c r="Q2344">
        <f>$F2344+$H2344+$L2344</f>
        <v/>
      </c>
      <c r="R2344">
        <f>IFERROR(VLOOKUP($A2344,Registros!$B$2:$G$6000,6,0),IFERROR(VLOOKUP($D2344,Winback!$B$2:$C$300,2,0),""))</f>
        <v/>
      </c>
      <c r="S2344">
        <f>IF($E2344=1,"NP","")&amp;IF($G2344=1,"+MOV","")&amp;IF($I2344=1,"+CS","")&amp;IF($K2344=1,"+WB","")</f>
        <v/>
      </c>
      <c r="T2344">
        <f>$E2344+$G2344+$I2344+$K2344</f>
        <v/>
      </c>
    </row>
    <row r="2345">
      <c r="A2345" t="inlineStr">
        <is>
          <t>343337490000</t>
        </is>
      </c>
      <c r="B2345" t="inlineStr">
        <is>
          <t>34333749</t>
        </is>
      </c>
      <c r="C2345" t="inlineStr">
        <is>
          <t>KARINA MONSALVE</t>
        </is>
      </c>
      <c r="D2345" t="inlineStr">
        <is>
          <t>KARINAMONSALVE</t>
        </is>
      </c>
      <c r="E2345">
        <f>IF(COUNTIFS(Registros!$A$2:$A$6000,"NP",Registros!$B$2:$B$6000,$A2345)&gt;0,1,0)</f>
        <v/>
      </c>
      <c r="F2345">
        <f>IF($E2345=1,SUMIFS(Registros!$F$2:$F$6000,Registros!$A$2:$A$6000,"NP",Registros!$B$2:$B$6000,$A2345),0)</f>
        <v/>
      </c>
      <c r="G2345">
        <f>IF(COUNTIFS(Registros!$A$2:$A$6000,"MOV",Registros!$B$2:$B$6000,$A2345)&gt;0,1,0)</f>
        <v/>
      </c>
      <c r="H2345">
        <f>IF($G2345=1,SUMIFS(Registros!$F$2:$F$6000,Registros!$A$2:$A$6000,"MOV",Registros!$B$2:$B$6000,$A2345),0)</f>
        <v/>
      </c>
      <c r="I2345">
        <f>IF(COUNTIFS(Registros!$A$2:$A$6000,"CS",Registros!$B$2:$B$6000,$A2345)&gt;0,1,0)</f>
        <v/>
      </c>
      <c r="J2345">
        <f>IF($I2345=1,SUMIFS(Registros!$I$2:$I$6000,Registros!$A$2:$A$6000,"CS",Registros!$B$2:$B$6000,$A2345),0)</f>
        <v/>
      </c>
      <c r="K2345">
        <f>IF(COUNTIFS(Winback!$K$2:$K$300,$D2345)&gt;0,1,0)</f>
        <v/>
      </c>
      <c r="L2345">
        <f>IF(AND($K2345=1,LEFT($A2345,3)="WB-"),SUMIFS(Winback!$D$2:$D$300,Winback!$K$2:$K$300,$D2345),0)</f>
        <v/>
      </c>
      <c r="M2345">
        <f>IF(OR($E2345=1,$G2345=1,SUMIFS(Registros!$J$2:$J$6000,Registros!$B$2:$B$6000,$A2345)&gt;0),1,0)</f>
        <v/>
      </c>
      <c r="N2345">
        <f>IF($J2345&gt;0,1,IF(COUNTIFS(Registros!$A$2:$A$6000,"CS",Registros!$B$2:$B$6000,$A2345,Registros!$K$2:$K$6000,"&lt;&gt;")&gt;0,1,0))</f>
        <v/>
      </c>
      <c r="O2345">
        <f>IF(AND($K2345=1,$E2345=0,$G2345=0,$I2345=0),"WINBACK",IF(AND($M2345=1,$N2345&gt;0),"CONVERGENTE",IF($M2345=1,"SOLO MÓVIL",IF($N2345&gt;0,"SOLO FIJO / INTERNET","SIN SERVICIOS"))))</f>
        <v/>
      </c>
      <c r="P2345">
        <f>IF($O2345="WINBACK","Recuperar (winback)",IF($O2345="CONVERGENTE","Upgrade / más líneas",IF($O2345="SOLO MÓVIL","Ofrecer fijo + internet (FLBBTV)",IF($O2345="SOLO FIJO / INTERNET","Ofrecer línea móvil Nextphone","Oferta completa (móvil + fijo + internet)"))))</f>
        <v/>
      </c>
      <c r="Q2345">
        <f>$F2345+$H2345+$L2345</f>
        <v/>
      </c>
      <c r="R2345">
        <f>IFERROR(VLOOKUP($A2345,Registros!$B$2:$G$6000,6,0),IFERROR(VLOOKUP($D2345,Winback!$B$2:$C$300,2,0),""))</f>
        <v/>
      </c>
      <c r="S2345">
        <f>IF($E2345=1,"NP","")&amp;IF($G2345=1,"+MOV","")&amp;IF($I2345=1,"+CS","")&amp;IF($K2345=1,"+WB","")</f>
        <v/>
      </c>
      <c r="T2345">
        <f>$E2345+$G2345+$I2345+$K2345</f>
        <v/>
      </c>
    </row>
    <row r="2346">
      <c r="A2346" t="inlineStr">
        <is>
          <t>357272010000</t>
        </is>
      </c>
      <c r="B2346" t="inlineStr">
        <is>
          <t>35727201</t>
        </is>
      </c>
      <c r="C2346" t="inlineStr">
        <is>
          <t>BELKIS ANAYS ESPINOZA RIOS</t>
        </is>
      </c>
      <c r="D2346" t="inlineStr">
        <is>
          <t>BELKISANAYSESPINOZARIOS</t>
        </is>
      </c>
      <c r="E2346">
        <f>IF(COUNTIFS(Registros!$A$2:$A$6000,"NP",Registros!$B$2:$B$6000,$A2346)&gt;0,1,0)</f>
        <v/>
      </c>
      <c r="F2346">
        <f>IF($E2346=1,SUMIFS(Registros!$F$2:$F$6000,Registros!$A$2:$A$6000,"NP",Registros!$B$2:$B$6000,$A2346),0)</f>
        <v/>
      </c>
      <c r="G2346">
        <f>IF(COUNTIFS(Registros!$A$2:$A$6000,"MOV",Registros!$B$2:$B$6000,$A2346)&gt;0,1,0)</f>
        <v/>
      </c>
      <c r="H2346">
        <f>IF($G2346=1,SUMIFS(Registros!$F$2:$F$6000,Registros!$A$2:$A$6000,"MOV",Registros!$B$2:$B$6000,$A2346),0)</f>
        <v/>
      </c>
      <c r="I2346">
        <f>IF(COUNTIFS(Registros!$A$2:$A$6000,"CS",Registros!$B$2:$B$6000,$A2346)&gt;0,1,0)</f>
        <v/>
      </c>
      <c r="J2346">
        <f>IF($I2346=1,SUMIFS(Registros!$I$2:$I$6000,Registros!$A$2:$A$6000,"CS",Registros!$B$2:$B$6000,$A2346),0)</f>
        <v/>
      </c>
      <c r="K2346">
        <f>IF(COUNTIFS(Winback!$K$2:$K$300,$D2346)&gt;0,1,0)</f>
        <v/>
      </c>
      <c r="L2346">
        <f>IF(AND($K2346=1,LEFT($A2346,3)="WB-"),SUMIFS(Winback!$D$2:$D$300,Winback!$K$2:$K$300,$D2346),0)</f>
        <v/>
      </c>
      <c r="M2346">
        <f>IF(OR($E2346=1,$G2346=1,SUMIFS(Registros!$J$2:$J$6000,Registros!$B$2:$B$6000,$A2346)&gt;0),1,0)</f>
        <v/>
      </c>
      <c r="N2346">
        <f>IF($J2346&gt;0,1,IF(COUNTIFS(Registros!$A$2:$A$6000,"CS",Registros!$B$2:$B$6000,$A2346,Registros!$K$2:$K$6000,"&lt;&gt;")&gt;0,1,0))</f>
        <v/>
      </c>
      <c r="O2346">
        <f>IF(AND($K2346=1,$E2346=0,$G2346=0,$I2346=0),"WINBACK",IF(AND($M2346=1,$N2346&gt;0),"CONVERGENTE",IF($M2346=1,"SOLO MÓVIL",IF($N2346&gt;0,"SOLO FIJO / INTERNET","SIN SERVICIOS"))))</f>
        <v/>
      </c>
      <c r="P2346">
        <f>IF($O2346="WINBACK","Recuperar (winback)",IF($O2346="CONVERGENTE","Upgrade / más líneas",IF($O2346="SOLO MÓVIL","Ofrecer fijo + internet (FLBBTV)",IF($O2346="SOLO FIJO / INTERNET","Ofrecer línea móvil Nextphone","Oferta completa (móvil + fijo + internet)"))))</f>
        <v/>
      </c>
      <c r="Q2346">
        <f>$F2346+$H2346+$L2346</f>
        <v/>
      </c>
      <c r="R2346">
        <f>IFERROR(VLOOKUP($A2346,Registros!$B$2:$G$6000,6,0),IFERROR(VLOOKUP($D2346,Winback!$B$2:$C$300,2,0),""))</f>
        <v/>
      </c>
      <c r="S2346">
        <f>IF($E2346=1,"NP","")&amp;IF($G2346=1,"+MOV","")&amp;IF($I2346=1,"+CS","")&amp;IF($K2346=1,"+WB","")</f>
        <v/>
      </c>
      <c r="T2346">
        <f>$E2346+$G2346+$I2346+$K2346</f>
        <v/>
      </c>
    </row>
    <row r="2347">
      <c r="A2347" t="inlineStr">
        <is>
          <t>359057510000</t>
        </is>
      </c>
      <c r="B2347" t="inlineStr">
        <is>
          <t>35905751</t>
        </is>
      </c>
      <c r="C2347" t="inlineStr">
        <is>
          <t>MONTACARGASYALQUILER</t>
        </is>
      </c>
      <c r="D2347" t="inlineStr">
        <is>
          <t>MONTACARGASYALQUILER</t>
        </is>
      </c>
      <c r="E2347">
        <f>IF(COUNTIFS(Registros!$A$2:$A$6000,"NP",Registros!$B$2:$B$6000,$A2347)&gt;0,1,0)</f>
        <v/>
      </c>
      <c r="F2347">
        <f>IF($E2347=1,SUMIFS(Registros!$F$2:$F$6000,Registros!$A$2:$A$6000,"NP",Registros!$B$2:$B$6000,$A2347),0)</f>
        <v/>
      </c>
      <c r="G2347">
        <f>IF(COUNTIFS(Registros!$A$2:$A$6000,"MOV",Registros!$B$2:$B$6000,$A2347)&gt;0,1,0)</f>
        <v/>
      </c>
      <c r="H2347">
        <f>IF($G2347=1,SUMIFS(Registros!$F$2:$F$6000,Registros!$A$2:$A$6000,"MOV",Registros!$B$2:$B$6000,$A2347),0)</f>
        <v/>
      </c>
      <c r="I2347">
        <f>IF(COUNTIFS(Registros!$A$2:$A$6000,"CS",Registros!$B$2:$B$6000,$A2347)&gt;0,1,0)</f>
        <v/>
      </c>
      <c r="J2347">
        <f>IF($I2347=1,SUMIFS(Registros!$I$2:$I$6000,Registros!$A$2:$A$6000,"CS",Registros!$B$2:$B$6000,$A2347),0)</f>
        <v/>
      </c>
      <c r="K2347">
        <f>IF(COUNTIFS(Winback!$K$2:$K$300,$D2347)&gt;0,1,0)</f>
        <v/>
      </c>
      <c r="L2347">
        <f>IF(AND($K2347=1,LEFT($A2347,3)="WB-"),SUMIFS(Winback!$D$2:$D$300,Winback!$K$2:$K$300,$D2347),0)</f>
        <v/>
      </c>
      <c r="M2347">
        <f>IF(OR($E2347=1,$G2347=1,SUMIFS(Registros!$J$2:$J$6000,Registros!$B$2:$B$6000,$A2347)&gt;0),1,0)</f>
        <v/>
      </c>
      <c r="N2347">
        <f>IF($J2347&gt;0,1,IF(COUNTIFS(Registros!$A$2:$A$6000,"CS",Registros!$B$2:$B$6000,$A2347,Registros!$K$2:$K$6000,"&lt;&gt;")&gt;0,1,0))</f>
        <v/>
      </c>
      <c r="O2347">
        <f>IF(AND($K2347=1,$E2347=0,$G2347=0,$I2347=0),"WINBACK",IF(AND($M2347=1,$N2347&gt;0),"CONVERGENTE",IF($M2347=1,"SOLO MÓVIL",IF($N2347&gt;0,"SOLO FIJO / INTERNET","SIN SERVICIOS"))))</f>
        <v/>
      </c>
      <c r="P2347">
        <f>IF($O2347="WINBACK","Recuperar (winback)",IF($O2347="CONVERGENTE","Upgrade / más líneas",IF($O2347="SOLO MÓVIL","Ofrecer fijo + internet (FLBBTV)",IF($O2347="SOLO FIJO / INTERNET","Ofrecer línea móvil Nextphone","Oferta completa (móvil + fijo + internet)"))))</f>
        <v/>
      </c>
      <c r="Q2347">
        <f>$F2347+$H2347+$L2347</f>
        <v/>
      </c>
      <c r="R2347">
        <f>IFERROR(VLOOKUP($A2347,Registros!$B$2:$G$6000,6,0),IFERROR(VLOOKUP($D2347,Winback!$B$2:$C$300,2,0),""))</f>
        <v/>
      </c>
      <c r="S2347">
        <f>IF($E2347=1,"NP","")&amp;IF($G2347=1,"+MOV","")&amp;IF($I2347=1,"+CS","")&amp;IF($K2347=1,"+WB","")</f>
        <v/>
      </c>
      <c r="T2347">
        <f>$E2347+$G2347+$I2347+$K2347</f>
        <v/>
      </c>
    </row>
    <row r="2348">
      <c r="A2348" t="inlineStr">
        <is>
          <t>345284600000</t>
        </is>
      </c>
      <c r="B2348" t="inlineStr">
        <is>
          <t>34528460</t>
        </is>
      </c>
      <c r="C2348" t="inlineStr">
        <is>
          <t>MARILUZ RAMOS</t>
        </is>
      </c>
      <c r="D2348" t="inlineStr">
        <is>
          <t>MARILUZRAMOS</t>
        </is>
      </c>
      <c r="E2348">
        <f>IF(COUNTIFS(Registros!$A$2:$A$6000,"NP",Registros!$B$2:$B$6000,$A2348)&gt;0,1,0)</f>
        <v/>
      </c>
      <c r="F2348">
        <f>IF($E2348=1,SUMIFS(Registros!$F$2:$F$6000,Registros!$A$2:$A$6000,"NP",Registros!$B$2:$B$6000,$A2348),0)</f>
        <v/>
      </c>
      <c r="G2348">
        <f>IF(COUNTIFS(Registros!$A$2:$A$6000,"MOV",Registros!$B$2:$B$6000,$A2348)&gt;0,1,0)</f>
        <v/>
      </c>
      <c r="H2348">
        <f>IF($G2348=1,SUMIFS(Registros!$F$2:$F$6000,Registros!$A$2:$A$6000,"MOV",Registros!$B$2:$B$6000,$A2348),0)</f>
        <v/>
      </c>
      <c r="I2348">
        <f>IF(COUNTIFS(Registros!$A$2:$A$6000,"CS",Registros!$B$2:$B$6000,$A2348)&gt;0,1,0)</f>
        <v/>
      </c>
      <c r="J2348">
        <f>IF($I2348=1,SUMIFS(Registros!$I$2:$I$6000,Registros!$A$2:$A$6000,"CS",Registros!$B$2:$B$6000,$A2348),0)</f>
        <v/>
      </c>
      <c r="K2348">
        <f>IF(COUNTIFS(Winback!$K$2:$K$300,$D2348)&gt;0,1,0)</f>
        <v/>
      </c>
      <c r="L2348">
        <f>IF(AND($K2348=1,LEFT($A2348,3)="WB-"),SUMIFS(Winback!$D$2:$D$300,Winback!$K$2:$K$300,$D2348),0)</f>
        <v/>
      </c>
      <c r="M2348">
        <f>IF(OR($E2348=1,$G2348=1,SUMIFS(Registros!$J$2:$J$6000,Registros!$B$2:$B$6000,$A2348)&gt;0),1,0)</f>
        <v/>
      </c>
      <c r="N2348">
        <f>IF($J2348&gt;0,1,IF(COUNTIFS(Registros!$A$2:$A$6000,"CS",Registros!$B$2:$B$6000,$A2348,Registros!$K$2:$K$6000,"&lt;&gt;")&gt;0,1,0))</f>
        <v/>
      </c>
      <c r="O2348">
        <f>IF(AND($K2348=1,$E2348=0,$G2348=0,$I2348=0),"WINBACK",IF(AND($M2348=1,$N2348&gt;0),"CONVERGENTE",IF($M2348=1,"SOLO MÓVIL",IF($N2348&gt;0,"SOLO FIJO / INTERNET","SIN SERVICIOS"))))</f>
        <v/>
      </c>
      <c r="P2348">
        <f>IF($O2348="WINBACK","Recuperar (winback)",IF($O2348="CONVERGENTE","Upgrade / más líneas",IF($O2348="SOLO MÓVIL","Ofrecer fijo + internet (FLBBTV)",IF($O2348="SOLO FIJO / INTERNET","Ofrecer línea móvil Nextphone","Oferta completa (móvil + fijo + internet)"))))</f>
        <v/>
      </c>
      <c r="Q2348">
        <f>$F2348+$H2348+$L2348</f>
        <v/>
      </c>
      <c r="R2348">
        <f>IFERROR(VLOOKUP($A2348,Registros!$B$2:$G$6000,6,0),IFERROR(VLOOKUP($D2348,Winback!$B$2:$C$300,2,0),""))</f>
        <v/>
      </c>
      <c r="S2348">
        <f>IF($E2348=1,"NP","")&amp;IF($G2348=1,"+MOV","")&amp;IF($I2348=1,"+CS","")&amp;IF($K2348=1,"+WB","")</f>
        <v/>
      </c>
      <c r="T2348">
        <f>$E2348+$G2348+$I2348+$K2348</f>
        <v/>
      </c>
    </row>
    <row r="2349">
      <c r="A2349" t="inlineStr">
        <is>
          <t>351157330000</t>
        </is>
      </c>
      <c r="B2349" t="inlineStr">
        <is>
          <t>35115733</t>
        </is>
      </c>
      <c r="C2349" t="inlineStr">
        <is>
          <t>EMMANUEL ESPINOSA</t>
        </is>
      </c>
      <c r="D2349" t="inlineStr">
        <is>
          <t>EMMANUELESPINOSA</t>
        </is>
      </c>
      <c r="E2349">
        <f>IF(COUNTIFS(Registros!$A$2:$A$6000,"NP",Registros!$B$2:$B$6000,$A2349)&gt;0,1,0)</f>
        <v/>
      </c>
      <c r="F2349">
        <f>IF($E2349=1,SUMIFS(Registros!$F$2:$F$6000,Registros!$A$2:$A$6000,"NP",Registros!$B$2:$B$6000,$A2349),0)</f>
        <v/>
      </c>
      <c r="G2349">
        <f>IF(COUNTIFS(Registros!$A$2:$A$6000,"MOV",Registros!$B$2:$B$6000,$A2349)&gt;0,1,0)</f>
        <v/>
      </c>
      <c r="H2349">
        <f>IF($G2349=1,SUMIFS(Registros!$F$2:$F$6000,Registros!$A$2:$A$6000,"MOV",Registros!$B$2:$B$6000,$A2349),0)</f>
        <v/>
      </c>
      <c r="I2349">
        <f>IF(COUNTIFS(Registros!$A$2:$A$6000,"CS",Registros!$B$2:$B$6000,$A2349)&gt;0,1,0)</f>
        <v/>
      </c>
      <c r="J2349">
        <f>IF($I2349=1,SUMIFS(Registros!$I$2:$I$6000,Registros!$A$2:$A$6000,"CS",Registros!$B$2:$B$6000,$A2349),0)</f>
        <v/>
      </c>
      <c r="K2349">
        <f>IF(COUNTIFS(Winback!$K$2:$K$300,$D2349)&gt;0,1,0)</f>
        <v/>
      </c>
      <c r="L2349">
        <f>IF(AND($K2349=1,LEFT($A2349,3)="WB-"),SUMIFS(Winback!$D$2:$D$300,Winback!$K$2:$K$300,$D2349),0)</f>
        <v/>
      </c>
      <c r="M2349">
        <f>IF(OR($E2349=1,$G2349=1,SUMIFS(Registros!$J$2:$J$6000,Registros!$B$2:$B$6000,$A2349)&gt;0),1,0)</f>
        <v/>
      </c>
      <c r="N2349">
        <f>IF($J2349&gt;0,1,IF(COUNTIFS(Registros!$A$2:$A$6000,"CS",Registros!$B$2:$B$6000,$A2349,Registros!$K$2:$K$6000,"&lt;&gt;")&gt;0,1,0))</f>
        <v/>
      </c>
      <c r="O2349">
        <f>IF(AND($K2349=1,$E2349=0,$G2349=0,$I2349=0),"WINBACK",IF(AND($M2349=1,$N2349&gt;0),"CONVERGENTE",IF($M2349=1,"SOLO MÓVIL",IF($N2349&gt;0,"SOLO FIJO / INTERNET","SIN SERVICIOS"))))</f>
        <v/>
      </c>
      <c r="P2349">
        <f>IF($O2349="WINBACK","Recuperar (winback)",IF($O2349="CONVERGENTE","Upgrade / más líneas",IF($O2349="SOLO MÓVIL","Ofrecer fijo + internet (FLBBTV)",IF($O2349="SOLO FIJO / INTERNET","Ofrecer línea móvil Nextphone","Oferta completa (móvil + fijo + internet)"))))</f>
        <v/>
      </c>
      <c r="Q2349">
        <f>$F2349+$H2349+$L2349</f>
        <v/>
      </c>
      <c r="R2349">
        <f>IFERROR(VLOOKUP($A2349,Registros!$B$2:$G$6000,6,0),IFERROR(VLOOKUP($D2349,Winback!$B$2:$C$300,2,0),""))</f>
        <v/>
      </c>
      <c r="S2349">
        <f>IF($E2349=1,"NP","")&amp;IF($G2349=1,"+MOV","")&amp;IF($I2349=1,"+CS","")&amp;IF($K2349=1,"+WB","")</f>
        <v/>
      </c>
      <c r="T2349">
        <f>$E2349+$G2349+$I2349+$K2349</f>
        <v/>
      </c>
    </row>
    <row r="2350">
      <c r="A2350" t="inlineStr">
        <is>
          <t>342278790000</t>
        </is>
      </c>
      <c r="B2350" t="inlineStr">
        <is>
          <t>34227879</t>
        </is>
      </c>
      <c r="C2350" t="inlineStr">
        <is>
          <t>MARVIN SERRANO</t>
        </is>
      </c>
      <c r="D2350" t="inlineStr">
        <is>
          <t>MARVINSERRANO</t>
        </is>
      </c>
      <c r="E2350">
        <f>IF(COUNTIFS(Registros!$A$2:$A$6000,"NP",Registros!$B$2:$B$6000,$A2350)&gt;0,1,0)</f>
        <v/>
      </c>
      <c r="F2350">
        <f>IF($E2350=1,SUMIFS(Registros!$F$2:$F$6000,Registros!$A$2:$A$6000,"NP",Registros!$B$2:$B$6000,$A2350),0)</f>
        <v/>
      </c>
      <c r="G2350">
        <f>IF(COUNTIFS(Registros!$A$2:$A$6000,"MOV",Registros!$B$2:$B$6000,$A2350)&gt;0,1,0)</f>
        <v/>
      </c>
      <c r="H2350">
        <f>IF($G2350=1,SUMIFS(Registros!$F$2:$F$6000,Registros!$A$2:$A$6000,"MOV",Registros!$B$2:$B$6000,$A2350),0)</f>
        <v/>
      </c>
      <c r="I2350">
        <f>IF(COUNTIFS(Registros!$A$2:$A$6000,"CS",Registros!$B$2:$B$6000,$A2350)&gt;0,1,0)</f>
        <v/>
      </c>
      <c r="J2350">
        <f>IF($I2350=1,SUMIFS(Registros!$I$2:$I$6000,Registros!$A$2:$A$6000,"CS",Registros!$B$2:$B$6000,$A2350),0)</f>
        <v/>
      </c>
      <c r="K2350">
        <f>IF(COUNTIFS(Winback!$K$2:$K$300,$D2350)&gt;0,1,0)</f>
        <v/>
      </c>
      <c r="L2350">
        <f>IF(AND($K2350=1,LEFT($A2350,3)="WB-"),SUMIFS(Winback!$D$2:$D$300,Winback!$K$2:$K$300,$D2350),0)</f>
        <v/>
      </c>
      <c r="M2350">
        <f>IF(OR($E2350=1,$G2350=1,SUMIFS(Registros!$J$2:$J$6000,Registros!$B$2:$B$6000,$A2350)&gt;0),1,0)</f>
        <v/>
      </c>
      <c r="N2350">
        <f>IF($J2350&gt;0,1,IF(COUNTIFS(Registros!$A$2:$A$6000,"CS",Registros!$B$2:$B$6000,$A2350,Registros!$K$2:$K$6000,"&lt;&gt;")&gt;0,1,0))</f>
        <v/>
      </c>
      <c r="O2350">
        <f>IF(AND($K2350=1,$E2350=0,$G2350=0,$I2350=0),"WINBACK",IF(AND($M2350=1,$N2350&gt;0),"CONVERGENTE",IF($M2350=1,"SOLO MÓVIL",IF($N2350&gt;0,"SOLO FIJO / INTERNET","SIN SERVICIOS"))))</f>
        <v/>
      </c>
      <c r="P2350">
        <f>IF($O2350="WINBACK","Recuperar (winback)",IF($O2350="CONVERGENTE","Upgrade / más líneas",IF($O2350="SOLO MÓVIL","Ofrecer fijo + internet (FLBBTV)",IF($O2350="SOLO FIJO / INTERNET","Ofrecer línea móvil Nextphone","Oferta completa (móvil + fijo + internet)"))))</f>
        <v/>
      </c>
      <c r="Q2350">
        <f>$F2350+$H2350+$L2350</f>
        <v/>
      </c>
      <c r="R2350">
        <f>IFERROR(VLOOKUP($A2350,Registros!$B$2:$G$6000,6,0),IFERROR(VLOOKUP($D2350,Winback!$B$2:$C$300,2,0),""))</f>
        <v/>
      </c>
      <c r="S2350">
        <f>IF($E2350=1,"NP","")&amp;IF($G2350=1,"+MOV","")&amp;IF($I2350=1,"+CS","")&amp;IF($K2350=1,"+WB","")</f>
        <v/>
      </c>
      <c r="T2350">
        <f>$E2350+$G2350+$I2350+$K2350</f>
        <v/>
      </c>
    </row>
    <row r="2351">
      <c r="A2351" t="inlineStr">
        <is>
          <t>344376680000</t>
        </is>
      </c>
      <c r="B2351" t="inlineStr">
        <is>
          <t>34437668</t>
        </is>
      </c>
      <c r="C2351" t="inlineStr">
        <is>
          <t>MARIANELA ISABEL TEJADA BARRIA</t>
        </is>
      </c>
      <c r="D2351" t="inlineStr">
        <is>
          <t>MARIANELAISABELTEJADABARRIA</t>
        </is>
      </c>
      <c r="E2351">
        <f>IF(COUNTIFS(Registros!$A$2:$A$6000,"NP",Registros!$B$2:$B$6000,$A2351)&gt;0,1,0)</f>
        <v/>
      </c>
      <c r="F2351">
        <f>IF($E2351=1,SUMIFS(Registros!$F$2:$F$6000,Registros!$A$2:$A$6000,"NP",Registros!$B$2:$B$6000,$A2351),0)</f>
        <v/>
      </c>
      <c r="G2351">
        <f>IF(COUNTIFS(Registros!$A$2:$A$6000,"MOV",Registros!$B$2:$B$6000,$A2351)&gt;0,1,0)</f>
        <v/>
      </c>
      <c r="H2351">
        <f>IF($G2351=1,SUMIFS(Registros!$F$2:$F$6000,Registros!$A$2:$A$6000,"MOV",Registros!$B$2:$B$6000,$A2351),0)</f>
        <v/>
      </c>
      <c r="I2351">
        <f>IF(COUNTIFS(Registros!$A$2:$A$6000,"CS",Registros!$B$2:$B$6000,$A2351)&gt;0,1,0)</f>
        <v/>
      </c>
      <c r="J2351">
        <f>IF($I2351=1,SUMIFS(Registros!$I$2:$I$6000,Registros!$A$2:$A$6000,"CS",Registros!$B$2:$B$6000,$A2351),0)</f>
        <v/>
      </c>
      <c r="K2351">
        <f>IF(COUNTIFS(Winback!$K$2:$K$300,$D2351)&gt;0,1,0)</f>
        <v/>
      </c>
      <c r="L2351">
        <f>IF(AND($K2351=1,LEFT($A2351,3)="WB-"),SUMIFS(Winback!$D$2:$D$300,Winback!$K$2:$K$300,$D2351),0)</f>
        <v/>
      </c>
      <c r="M2351">
        <f>IF(OR($E2351=1,$G2351=1,SUMIFS(Registros!$J$2:$J$6000,Registros!$B$2:$B$6000,$A2351)&gt;0),1,0)</f>
        <v/>
      </c>
      <c r="N2351">
        <f>IF($J2351&gt;0,1,IF(COUNTIFS(Registros!$A$2:$A$6000,"CS",Registros!$B$2:$B$6000,$A2351,Registros!$K$2:$K$6000,"&lt;&gt;")&gt;0,1,0))</f>
        <v/>
      </c>
      <c r="O2351">
        <f>IF(AND($K2351=1,$E2351=0,$G2351=0,$I2351=0),"WINBACK",IF(AND($M2351=1,$N2351&gt;0),"CONVERGENTE",IF($M2351=1,"SOLO MÓVIL",IF($N2351&gt;0,"SOLO FIJO / INTERNET","SIN SERVICIOS"))))</f>
        <v/>
      </c>
      <c r="P2351">
        <f>IF($O2351="WINBACK","Recuperar (winback)",IF($O2351="CONVERGENTE","Upgrade / más líneas",IF($O2351="SOLO MÓVIL","Ofrecer fijo + internet (FLBBTV)",IF($O2351="SOLO FIJO / INTERNET","Ofrecer línea móvil Nextphone","Oferta completa (móvil + fijo + internet)"))))</f>
        <v/>
      </c>
      <c r="Q2351">
        <f>$F2351+$H2351+$L2351</f>
        <v/>
      </c>
      <c r="R2351">
        <f>IFERROR(VLOOKUP($A2351,Registros!$B$2:$G$6000,6,0),IFERROR(VLOOKUP($D2351,Winback!$B$2:$C$300,2,0),""))</f>
        <v/>
      </c>
      <c r="S2351">
        <f>IF($E2351=1,"NP","")&amp;IF($G2351=1,"+MOV","")&amp;IF($I2351=1,"+CS","")&amp;IF($K2351=1,"+WB","")</f>
        <v/>
      </c>
      <c r="T2351">
        <f>$E2351+$G2351+$I2351+$K2351</f>
        <v/>
      </c>
    </row>
    <row r="2352">
      <c r="A2352" t="inlineStr">
        <is>
          <t>363030200000</t>
        </is>
      </c>
      <c r="B2352" t="inlineStr">
        <is>
          <t>36303020</t>
        </is>
      </c>
      <c r="C2352" t="inlineStr">
        <is>
          <t>JOHANA ESPINOZA</t>
        </is>
      </c>
      <c r="D2352" t="inlineStr">
        <is>
          <t>JOHANAESPINOZA</t>
        </is>
      </c>
      <c r="E2352">
        <f>IF(COUNTIFS(Registros!$A$2:$A$6000,"NP",Registros!$B$2:$B$6000,$A2352)&gt;0,1,0)</f>
        <v/>
      </c>
      <c r="F2352">
        <f>IF($E2352=1,SUMIFS(Registros!$F$2:$F$6000,Registros!$A$2:$A$6000,"NP",Registros!$B$2:$B$6000,$A2352),0)</f>
        <v/>
      </c>
      <c r="G2352">
        <f>IF(COUNTIFS(Registros!$A$2:$A$6000,"MOV",Registros!$B$2:$B$6000,$A2352)&gt;0,1,0)</f>
        <v/>
      </c>
      <c r="H2352">
        <f>IF($G2352=1,SUMIFS(Registros!$F$2:$F$6000,Registros!$A$2:$A$6000,"MOV",Registros!$B$2:$B$6000,$A2352),0)</f>
        <v/>
      </c>
      <c r="I2352">
        <f>IF(COUNTIFS(Registros!$A$2:$A$6000,"CS",Registros!$B$2:$B$6000,$A2352)&gt;0,1,0)</f>
        <v/>
      </c>
      <c r="J2352">
        <f>IF($I2352=1,SUMIFS(Registros!$I$2:$I$6000,Registros!$A$2:$A$6000,"CS",Registros!$B$2:$B$6000,$A2352),0)</f>
        <v/>
      </c>
      <c r="K2352">
        <f>IF(COUNTIFS(Winback!$K$2:$K$300,$D2352)&gt;0,1,0)</f>
        <v/>
      </c>
      <c r="L2352">
        <f>IF(AND($K2352=1,LEFT($A2352,3)="WB-"),SUMIFS(Winback!$D$2:$D$300,Winback!$K$2:$K$300,$D2352),0)</f>
        <v/>
      </c>
      <c r="M2352">
        <f>IF(OR($E2352=1,$G2352=1,SUMIFS(Registros!$J$2:$J$6000,Registros!$B$2:$B$6000,$A2352)&gt;0),1,0)</f>
        <v/>
      </c>
      <c r="N2352">
        <f>IF($J2352&gt;0,1,IF(COUNTIFS(Registros!$A$2:$A$6000,"CS",Registros!$B$2:$B$6000,$A2352,Registros!$K$2:$K$6000,"&lt;&gt;")&gt;0,1,0))</f>
        <v/>
      </c>
      <c r="O2352">
        <f>IF(AND($K2352=1,$E2352=0,$G2352=0,$I2352=0),"WINBACK",IF(AND($M2352=1,$N2352&gt;0),"CONVERGENTE",IF($M2352=1,"SOLO MÓVIL",IF($N2352&gt;0,"SOLO FIJO / INTERNET","SIN SERVICIOS"))))</f>
        <v/>
      </c>
      <c r="P2352">
        <f>IF($O2352="WINBACK","Recuperar (winback)",IF($O2352="CONVERGENTE","Upgrade / más líneas",IF($O2352="SOLO MÓVIL","Ofrecer fijo + internet (FLBBTV)",IF($O2352="SOLO FIJO / INTERNET","Ofrecer línea móvil Nextphone","Oferta completa (móvil + fijo + internet)"))))</f>
        <v/>
      </c>
      <c r="Q2352">
        <f>$F2352+$H2352+$L2352</f>
        <v/>
      </c>
      <c r="R2352">
        <f>IFERROR(VLOOKUP($A2352,Registros!$B$2:$G$6000,6,0),IFERROR(VLOOKUP($D2352,Winback!$B$2:$C$300,2,0),""))</f>
        <v/>
      </c>
      <c r="S2352">
        <f>IF($E2352=1,"NP","")&amp;IF($G2352=1,"+MOV","")&amp;IF($I2352=1,"+CS","")&amp;IF($K2352=1,"+WB","")</f>
        <v/>
      </c>
      <c r="T2352">
        <f>$E2352+$G2352+$I2352+$K2352</f>
        <v/>
      </c>
    </row>
    <row r="2353">
      <c r="A2353" t="inlineStr">
        <is>
          <t>365038970000</t>
        </is>
      </c>
      <c r="B2353" t="inlineStr">
        <is>
          <t>36503897</t>
        </is>
      </c>
      <c r="C2353" t="inlineStr">
        <is>
          <t>B MOTION</t>
        </is>
      </c>
      <c r="D2353" t="inlineStr">
        <is>
          <t>BMOTION</t>
        </is>
      </c>
      <c r="E2353">
        <f>IF(COUNTIFS(Registros!$A$2:$A$6000,"NP",Registros!$B$2:$B$6000,$A2353)&gt;0,1,0)</f>
        <v/>
      </c>
      <c r="F2353">
        <f>IF($E2353=1,SUMIFS(Registros!$F$2:$F$6000,Registros!$A$2:$A$6000,"NP",Registros!$B$2:$B$6000,$A2353),0)</f>
        <v/>
      </c>
      <c r="G2353">
        <f>IF(COUNTIFS(Registros!$A$2:$A$6000,"MOV",Registros!$B$2:$B$6000,$A2353)&gt;0,1,0)</f>
        <v/>
      </c>
      <c r="H2353">
        <f>IF($G2353=1,SUMIFS(Registros!$F$2:$F$6000,Registros!$A$2:$A$6000,"MOV",Registros!$B$2:$B$6000,$A2353),0)</f>
        <v/>
      </c>
      <c r="I2353">
        <f>IF(COUNTIFS(Registros!$A$2:$A$6000,"CS",Registros!$B$2:$B$6000,$A2353)&gt;0,1,0)</f>
        <v/>
      </c>
      <c r="J2353">
        <f>IF($I2353=1,SUMIFS(Registros!$I$2:$I$6000,Registros!$A$2:$A$6000,"CS",Registros!$B$2:$B$6000,$A2353),0)</f>
        <v/>
      </c>
      <c r="K2353">
        <f>IF(COUNTIFS(Winback!$K$2:$K$300,$D2353)&gt;0,1,0)</f>
        <v/>
      </c>
      <c r="L2353">
        <f>IF(AND($K2353=1,LEFT($A2353,3)="WB-"),SUMIFS(Winback!$D$2:$D$300,Winback!$K$2:$K$300,$D2353),0)</f>
        <v/>
      </c>
      <c r="M2353">
        <f>IF(OR($E2353=1,$G2353=1,SUMIFS(Registros!$J$2:$J$6000,Registros!$B$2:$B$6000,$A2353)&gt;0),1,0)</f>
        <v/>
      </c>
      <c r="N2353">
        <f>IF($J2353&gt;0,1,IF(COUNTIFS(Registros!$A$2:$A$6000,"CS",Registros!$B$2:$B$6000,$A2353,Registros!$K$2:$K$6000,"&lt;&gt;")&gt;0,1,0))</f>
        <v/>
      </c>
      <c r="O2353">
        <f>IF(AND($K2353=1,$E2353=0,$G2353=0,$I2353=0),"WINBACK",IF(AND($M2353=1,$N2353&gt;0),"CONVERGENTE",IF($M2353=1,"SOLO MÓVIL",IF($N2353&gt;0,"SOLO FIJO / INTERNET","SIN SERVICIOS"))))</f>
        <v/>
      </c>
      <c r="P2353">
        <f>IF($O2353="WINBACK","Recuperar (winback)",IF($O2353="CONVERGENTE","Upgrade / más líneas",IF($O2353="SOLO MÓVIL","Ofrecer fijo + internet (FLBBTV)",IF($O2353="SOLO FIJO / INTERNET","Ofrecer línea móvil Nextphone","Oferta completa (móvil + fijo + internet)"))))</f>
        <v/>
      </c>
      <c r="Q2353">
        <f>$F2353+$H2353+$L2353</f>
        <v/>
      </c>
      <c r="R2353">
        <f>IFERROR(VLOOKUP($A2353,Registros!$B$2:$G$6000,6,0),IFERROR(VLOOKUP($D2353,Winback!$B$2:$C$300,2,0),""))</f>
        <v/>
      </c>
      <c r="S2353">
        <f>IF($E2353=1,"NP","")&amp;IF($G2353=1,"+MOV","")&amp;IF($I2353=1,"+CS","")&amp;IF($K2353=1,"+WB","")</f>
        <v/>
      </c>
      <c r="T2353">
        <f>$E2353+$G2353+$I2353+$K2353</f>
        <v/>
      </c>
    </row>
    <row r="2354">
      <c r="A2354" t="inlineStr">
        <is>
          <t>351207060000</t>
        </is>
      </c>
      <c r="B2354" t="inlineStr">
        <is>
          <t>35120706</t>
        </is>
      </c>
      <c r="C2354" t="inlineStr">
        <is>
          <t>ROBIN ALBERTO QUIEL ROMERO</t>
        </is>
      </c>
      <c r="D2354" t="inlineStr">
        <is>
          <t>ROBINALBERTOQUIELROMERO</t>
        </is>
      </c>
      <c r="E2354">
        <f>IF(COUNTIFS(Registros!$A$2:$A$6000,"NP",Registros!$B$2:$B$6000,$A2354)&gt;0,1,0)</f>
        <v/>
      </c>
      <c r="F2354">
        <f>IF($E2354=1,SUMIFS(Registros!$F$2:$F$6000,Registros!$A$2:$A$6000,"NP",Registros!$B$2:$B$6000,$A2354),0)</f>
        <v/>
      </c>
      <c r="G2354">
        <f>IF(COUNTIFS(Registros!$A$2:$A$6000,"MOV",Registros!$B$2:$B$6000,$A2354)&gt;0,1,0)</f>
        <v/>
      </c>
      <c r="H2354">
        <f>IF($G2354=1,SUMIFS(Registros!$F$2:$F$6000,Registros!$A$2:$A$6000,"MOV",Registros!$B$2:$B$6000,$A2354),0)</f>
        <v/>
      </c>
      <c r="I2354">
        <f>IF(COUNTIFS(Registros!$A$2:$A$6000,"CS",Registros!$B$2:$B$6000,$A2354)&gt;0,1,0)</f>
        <v/>
      </c>
      <c r="J2354">
        <f>IF($I2354=1,SUMIFS(Registros!$I$2:$I$6000,Registros!$A$2:$A$6000,"CS",Registros!$B$2:$B$6000,$A2354),0)</f>
        <v/>
      </c>
      <c r="K2354">
        <f>IF(COUNTIFS(Winback!$K$2:$K$300,$D2354)&gt;0,1,0)</f>
        <v/>
      </c>
      <c r="L2354">
        <f>IF(AND($K2354=1,LEFT($A2354,3)="WB-"),SUMIFS(Winback!$D$2:$D$300,Winback!$K$2:$K$300,$D2354),0)</f>
        <v/>
      </c>
      <c r="M2354">
        <f>IF(OR($E2354=1,$G2354=1,SUMIFS(Registros!$J$2:$J$6000,Registros!$B$2:$B$6000,$A2354)&gt;0),1,0)</f>
        <v/>
      </c>
      <c r="N2354">
        <f>IF($J2354&gt;0,1,IF(COUNTIFS(Registros!$A$2:$A$6000,"CS",Registros!$B$2:$B$6000,$A2354,Registros!$K$2:$K$6000,"&lt;&gt;")&gt;0,1,0))</f>
        <v/>
      </c>
      <c r="O2354">
        <f>IF(AND($K2354=1,$E2354=0,$G2354=0,$I2354=0),"WINBACK",IF(AND($M2354=1,$N2354&gt;0),"CONVERGENTE",IF($M2354=1,"SOLO MÓVIL",IF($N2354&gt;0,"SOLO FIJO / INTERNET","SIN SERVICIOS"))))</f>
        <v/>
      </c>
      <c r="P2354">
        <f>IF($O2354="WINBACK","Recuperar (winback)",IF($O2354="CONVERGENTE","Upgrade / más líneas",IF($O2354="SOLO MÓVIL","Ofrecer fijo + internet (FLBBTV)",IF($O2354="SOLO FIJO / INTERNET","Ofrecer línea móvil Nextphone","Oferta completa (móvil + fijo + internet)"))))</f>
        <v/>
      </c>
      <c r="Q2354">
        <f>$F2354+$H2354+$L2354</f>
        <v/>
      </c>
      <c r="R2354">
        <f>IFERROR(VLOOKUP($A2354,Registros!$B$2:$G$6000,6,0),IFERROR(VLOOKUP($D2354,Winback!$B$2:$C$300,2,0),""))</f>
        <v/>
      </c>
      <c r="S2354">
        <f>IF($E2354=1,"NP","")&amp;IF($G2354=1,"+MOV","")&amp;IF($I2354=1,"+CS","")&amp;IF($K2354=1,"+WB","")</f>
        <v/>
      </c>
      <c r="T2354">
        <f>$E2354+$G2354+$I2354+$K2354</f>
        <v/>
      </c>
    </row>
    <row r="2355">
      <c r="A2355" t="inlineStr">
        <is>
          <t>344210630000</t>
        </is>
      </c>
      <c r="B2355" t="inlineStr">
        <is>
          <t>34421063</t>
        </is>
      </c>
      <c r="C2355" t="inlineStr">
        <is>
          <t>DARIO JOSE PITTY TORRES</t>
        </is>
      </c>
      <c r="D2355" t="inlineStr">
        <is>
          <t>DARIOJOSEPITTYTORRES</t>
        </is>
      </c>
      <c r="E2355">
        <f>IF(COUNTIFS(Registros!$A$2:$A$6000,"NP",Registros!$B$2:$B$6000,$A2355)&gt;0,1,0)</f>
        <v/>
      </c>
      <c r="F2355">
        <f>IF($E2355=1,SUMIFS(Registros!$F$2:$F$6000,Registros!$A$2:$A$6000,"NP",Registros!$B$2:$B$6000,$A2355),0)</f>
        <v/>
      </c>
      <c r="G2355">
        <f>IF(COUNTIFS(Registros!$A$2:$A$6000,"MOV",Registros!$B$2:$B$6000,$A2355)&gt;0,1,0)</f>
        <v/>
      </c>
      <c r="H2355">
        <f>IF($G2355=1,SUMIFS(Registros!$F$2:$F$6000,Registros!$A$2:$A$6000,"MOV",Registros!$B$2:$B$6000,$A2355),0)</f>
        <v/>
      </c>
      <c r="I2355">
        <f>IF(COUNTIFS(Registros!$A$2:$A$6000,"CS",Registros!$B$2:$B$6000,$A2355)&gt;0,1,0)</f>
        <v/>
      </c>
      <c r="J2355">
        <f>IF($I2355=1,SUMIFS(Registros!$I$2:$I$6000,Registros!$A$2:$A$6000,"CS",Registros!$B$2:$B$6000,$A2355),0)</f>
        <v/>
      </c>
      <c r="K2355">
        <f>IF(COUNTIFS(Winback!$K$2:$K$300,$D2355)&gt;0,1,0)</f>
        <v/>
      </c>
      <c r="L2355">
        <f>IF(AND($K2355=1,LEFT($A2355,3)="WB-"),SUMIFS(Winback!$D$2:$D$300,Winback!$K$2:$K$300,$D2355),0)</f>
        <v/>
      </c>
      <c r="M2355">
        <f>IF(OR($E2355=1,$G2355=1,SUMIFS(Registros!$J$2:$J$6000,Registros!$B$2:$B$6000,$A2355)&gt;0),1,0)</f>
        <v/>
      </c>
      <c r="N2355">
        <f>IF($J2355&gt;0,1,IF(COUNTIFS(Registros!$A$2:$A$6000,"CS",Registros!$B$2:$B$6000,$A2355,Registros!$K$2:$K$6000,"&lt;&gt;")&gt;0,1,0))</f>
        <v/>
      </c>
      <c r="O2355">
        <f>IF(AND($K2355=1,$E2355=0,$G2355=0,$I2355=0),"WINBACK",IF(AND($M2355=1,$N2355&gt;0),"CONVERGENTE",IF($M2355=1,"SOLO MÓVIL",IF($N2355&gt;0,"SOLO FIJO / INTERNET","SIN SERVICIOS"))))</f>
        <v/>
      </c>
      <c r="P2355">
        <f>IF($O2355="WINBACK","Recuperar (winback)",IF($O2355="CONVERGENTE","Upgrade / más líneas",IF($O2355="SOLO MÓVIL","Ofrecer fijo + internet (FLBBTV)",IF($O2355="SOLO FIJO / INTERNET","Ofrecer línea móvil Nextphone","Oferta completa (móvil + fijo + internet)"))))</f>
        <v/>
      </c>
      <c r="Q2355">
        <f>$F2355+$H2355+$L2355</f>
        <v/>
      </c>
      <c r="R2355">
        <f>IFERROR(VLOOKUP($A2355,Registros!$B$2:$G$6000,6,0),IFERROR(VLOOKUP($D2355,Winback!$B$2:$C$300,2,0),""))</f>
        <v/>
      </c>
      <c r="S2355">
        <f>IF($E2355=1,"NP","")&amp;IF($G2355=1,"+MOV","")&amp;IF($I2355=1,"+CS","")&amp;IF($K2355=1,"+WB","")</f>
        <v/>
      </c>
      <c r="T2355">
        <f>$E2355+$G2355+$I2355+$K2355</f>
        <v/>
      </c>
    </row>
    <row r="2356">
      <c r="A2356" t="inlineStr">
        <is>
          <t>347093160000</t>
        </is>
      </c>
      <c r="B2356" t="inlineStr">
        <is>
          <t>34709316</t>
        </is>
      </c>
      <c r="C2356" t="inlineStr">
        <is>
          <t>DARIO JOSE PITTY TORRES</t>
        </is>
      </c>
      <c r="D2356" t="inlineStr">
        <is>
          <t>DARIOJOSEPITTYTORRES</t>
        </is>
      </c>
      <c r="E2356">
        <f>IF(COUNTIFS(Registros!$A$2:$A$6000,"NP",Registros!$B$2:$B$6000,$A2356)&gt;0,1,0)</f>
        <v/>
      </c>
      <c r="F2356">
        <f>IF($E2356=1,SUMIFS(Registros!$F$2:$F$6000,Registros!$A$2:$A$6000,"NP",Registros!$B$2:$B$6000,$A2356),0)</f>
        <v/>
      </c>
      <c r="G2356">
        <f>IF(COUNTIFS(Registros!$A$2:$A$6000,"MOV",Registros!$B$2:$B$6000,$A2356)&gt;0,1,0)</f>
        <v/>
      </c>
      <c r="H2356">
        <f>IF($G2356=1,SUMIFS(Registros!$F$2:$F$6000,Registros!$A$2:$A$6000,"MOV",Registros!$B$2:$B$6000,$A2356),0)</f>
        <v/>
      </c>
      <c r="I2356">
        <f>IF(COUNTIFS(Registros!$A$2:$A$6000,"CS",Registros!$B$2:$B$6000,$A2356)&gt;0,1,0)</f>
        <v/>
      </c>
      <c r="J2356">
        <f>IF($I2356=1,SUMIFS(Registros!$I$2:$I$6000,Registros!$A$2:$A$6000,"CS",Registros!$B$2:$B$6000,$A2356),0)</f>
        <v/>
      </c>
      <c r="K2356">
        <f>IF(COUNTIFS(Winback!$K$2:$K$300,$D2356)&gt;0,1,0)</f>
        <v/>
      </c>
      <c r="L2356">
        <f>IF(AND($K2356=1,LEFT($A2356,3)="WB-"),SUMIFS(Winback!$D$2:$D$300,Winback!$K$2:$K$300,$D2356),0)</f>
        <v/>
      </c>
      <c r="M2356">
        <f>IF(OR($E2356=1,$G2356=1,SUMIFS(Registros!$J$2:$J$6000,Registros!$B$2:$B$6000,$A2356)&gt;0),1,0)</f>
        <v/>
      </c>
      <c r="N2356">
        <f>IF($J2356&gt;0,1,IF(COUNTIFS(Registros!$A$2:$A$6000,"CS",Registros!$B$2:$B$6000,$A2356,Registros!$K$2:$K$6000,"&lt;&gt;")&gt;0,1,0))</f>
        <v/>
      </c>
      <c r="O2356">
        <f>IF(AND($K2356=1,$E2356=0,$G2356=0,$I2356=0),"WINBACK",IF(AND($M2356=1,$N2356&gt;0),"CONVERGENTE",IF($M2356=1,"SOLO MÓVIL",IF($N2356&gt;0,"SOLO FIJO / INTERNET","SIN SERVICIOS"))))</f>
        <v/>
      </c>
      <c r="P2356">
        <f>IF($O2356="WINBACK","Recuperar (winback)",IF($O2356="CONVERGENTE","Upgrade / más líneas",IF($O2356="SOLO MÓVIL","Ofrecer fijo + internet (FLBBTV)",IF($O2356="SOLO FIJO / INTERNET","Ofrecer línea móvil Nextphone","Oferta completa (móvil + fijo + internet)"))))</f>
        <v/>
      </c>
      <c r="Q2356">
        <f>$F2356+$H2356+$L2356</f>
        <v/>
      </c>
      <c r="R2356">
        <f>IFERROR(VLOOKUP($A2356,Registros!$B$2:$G$6000,6,0),IFERROR(VLOOKUP($D2356,Winback!$B$2:$C$300,2,0),""))</f>
        <v/>
      </c>
      <c r="S2356">
        <f>IF($E2356=1,"NP","")&amp;IF($G2356=1,"+MOV","")&amp;IF($I2356=1,"+CS","")&amp;IF($K2356=1,"+WB","")</f>
        <v/>
      </c>
      <c r="T2356">
        <f>$E2356+$G2356+$I2356+$K2356</f>
        <v/>
      </c>
    </row>
    <row r="2357">
      <c r="A2357" t="inlineStr">
        <is>
          <t>353134530000</t>
        </is>
      </c>
      <c r="B2357" t="inlineStr">
        <is>
          <t>35313453</t>
        </is>
      </c>
      <c r="C2357" t="inlineStr">
        <is>
          <t>RICARDO ALBERTO ESQUIVEL RIOS</t>
        </is>
      </c>
      <c r="D2357" t="inlineStr">
        <is>
          <t>RICARDOALBERTOESQUIVELRIOS</t>
        </is>
      </c>
      <c r="E2357">
        <f>IF(COUNTIFS(Registros!$A$2:$A$6000,"NP",Registros!$B$2:$B$6000,$A2357)&gt;0,1,0)</f>
        <v/>
      </c>
      <c r="F2357">
        <f>IF($E2357=1,SUMIFS(Registros!$F$2:$F$6000,Registros!$A$2:$A$6000,"NP",Registros!$B$2:$B$6000,$A2357),0)</f>
        <v/>
      </c>
      <c r="G2357">
        <f>IF(COUNTIFS(Registros!$A$2:$A$6000,"MOV",Registros!$B$2:$B$6000,$A2357)&gt;0,1,0)</f>
        <v/>
      </c>
      <c r="H2357">
        <f>IF($G2357=1,SUMIFS(Registros!$F$2:$F$6000,Registros!$A$2:$A$6000,"MOV",Registros!$B$2:$B$6000,$A2357),0)</f>
        <v/>
      </c>
      <c r="I2357">
        <f>IF(COUNTIFS(Registros!$A$2:$A$6000,"CS",Registros!$B$2:$B$6000,$A2357)&gt;0,1,0)</f>
        <v/>
      </c>
      <c r="J2357">
        <f>IF($I2357=1,SUMIFS(Registros!$I$2:$I$6000,Registros!$A$2:$A$6000,"CS",Registros!$B$2:$B$6000,$A2357),0)</f>
        <v/>
      </c>
      <c r="K2357">
        <f>IF(COUNTIFS(Winback!$K$2:$K$300,$D2357)&gt;0,1,0)</f>
        <v/>
      </c>
      <c r="L2357">
        <f>IF(AND($K2357=1,LEFT($A2357,3)="WB-"),SUMIFS(Winback!$D$2:$D$300,Winback!$K$2:$K$300,$D2357),0)</f>
        <v/>
      </c>
      <c r="M2357">
        <f>IF(OR($E2357=1,$G2357=1,SUMIFS(Registros!$J$2:$J$6000,Registros!$B$2:$B$6000,$A2357)&gt;0),1,0)</f>
        <v/>
      </c>
      <c r="N2357">
        <f>IF($J2357&gt;0,1,IF(COUNTIFS(Registros!$A$2:$A$6000,"CS",Registros!$B$2:$B$6000,$A2357,Registros!$K$2:$K$6000,"&lt;&gt;")&gt;0,1,0))</f>
        <v/>
      </c>
      <c r="O2357">
        <f>IF(AND($K2357=1,$E2357=0,$G2357=0,$I2357=0),"WINBACK",IF(AND($M2357=1,$N2357&gt;0),"CONVERGENTE",IF($M2357=1,"SOLO MÓVIL",IF($N2357&gt;0,"SOLO FIJO / INTERNET","SIN SERVICIOS"))))</f>
        <v/>
      </c>
      <c r="P2357">
        <f>IF($O2357="WINBACK","Recuperar (winback)",IF($O2357="CONVERGENTE","Upgrade / más líneas",IF($O2357="SOLO MÓVIL","Ofrecer fijo + internet (FLBBTV)",IF($O2357="SOLO FIJO / INTERNET","Ofrecer línea móvil Nextphone","Oferta completa (móvil + fijo + internet)"))))</f>
        <v/>
      </c>
      <c r="Q2357">
        <f>$F2357+$H2357+$L2357</f>
        <v/>
      </c>
      <c r="R2357">
        <f>IFERROR(VLOOKUP($A2357,Registros!$B$2:$G$6000,6,0),IFERROR(VLOOKUP($D2357,Winback!$B$2:$C$300,2,0),""))</f>
        <v/>
      </c>
      <c r="S2357">
        <f>IF($E2357=1,"NP","")&amp;IF($G2357=1,"+MOV","")&amp;IF($I2357=1,"+CS","")&amp;IF($K2357=1,"+WB","")</f>
        <v/>
      </c>
      <c r="T2357">
        <f>$E2357+$G2357+$I2357+$K2357</f>
        <v/>
      </c>
    </row>
    <row r="2358">
      <c r="A2358" t="inlineStr">
        <is>
          <t>357134850000</t>
        </is>
      </c>
      <c r="B2358" t="inlineStr">
        <is>
          <t>35713485</t>
        </is>
      </c>
      <c r="C2358" t="inlineStr">
        <is>
          <t>RICARDO ALBERTO ESQUIVEL RIOS</t>
        </is>
      </c>
      <c r="D2358" t="inlineStr">
        <is>
          <t>RICARDOALBERTOESQUIVELRIOS</t>
        </is>
      </c>
      <c r="E2358">
        <f>IF(COUNTIFS(Registros!$A$2:$A$6000,"NP",Registros!$B$2:$B$6000,$A2358)&gt;0,1,0)</f>
        <v/>
      </c>
      <c r="F2358">
        <f>IF($E2358=1,SUMIFS(Registros!$F$2:$F$6000,Registros!$A$2:$A$6000,"NP",Registros!$B$2:$B$6000,$A2358),0)</f>
        <v/>
      </c>
      <c r="G2358">
        <f>IF(COUNTIFS(Registros!$A$2:$A$6000,"MOV",Registros!$B$2:$B$6000,$A2358)&gt;0,1,0)</f>
        <v/>
      </c>
      <c r="H2358">
        <f>IF($G2358=1,SUMIFS(Registros!$F$2:$F$6000,Registros!$A$2:$A$6000,"MOV",Registros!$B$2:$B$6000,$A2358),0)</f>
        <v/>
      </c>
      <c r="I2358">
        <f>IF(COUNTIFS(Registros!$A$2:$A$6000,"CS",Registros!$B$2:$B$6000,$A2358)&gt;0,1,0)</f>
        <v/>
      </c>
      <c r="J2358">
        <f>IF($I2358=1,SUMIFS(Registros!$I$2:$I$6000,Registros!$A$2:$A$6000,"CS",Registros!$B$2:$B$6000,$A2358),0)</f>
        <v/>
      </c>
      <c r="K2358">
        <f>IF(COUNTIFS(Winback!$K$2:$K$300,$D2358)&gt;0,1,0)</f>
        <v/>
      </c>
      <c r="L2358">
        <f>IF(AND($K2358=1,LEFT($A2358,3)="WB-"),SUMIFS(Winback!$D$2:$D$300,Winback!$K$2:$K$300,$D2358),0)</f>
        <v/>
      </c>
      <c r="M2358">
        <f>IF(OR($E2358=1,$G2358=1,SUMIFS(Registros!$J$2:$J$6000,Registros!$B$2:$B$6000,$A2358)&gt;0),1,0)</f>
        <v/>
      </c>
      <c r="N2358">
        <f>IF($J2358&gt;0,1,IF(COUNTIFS(Registros!$A$2:$A$6000,"CS",Registros!$B$2:$B$6000,$A2358,Registros!$K$2:$K$6000,"&lt;&gt;")&gt;0,1,0))</f>
        <v/>
      </c>
      <c r="O2358">
        <f>IF(AND($K2358=1,$E2358=0,$G2358=0,$I2358=0),"WINBACK",IF(AND($M2358=1,$N2358&gt;0),"CONVERGENTE",IF($M2358=1,"SOLO MÓVIL",IF($N2358&gt;0,"SOLO FIJO / INTERNET","SIN SERVICIOS"))))</f>
        <v/>
      </c>
      <c r="P2358">
        <f>IF($O2358="WINBACK","Recuperar (winback)",IF($O2358="CONVERGENTE","Upgrade / más líneas",IF($O2358="SOLO MÓVIL","Ofrecer fijo + internet (FLBBTV)",IF($O2358="SOLO FIJO / INTERNET","Ofrecer línea móvil Nextphone","Oferta completa (móvil + fijo + internet)"))))</f>
        <v/>
      </c>
      <c r="Q2358">
        <f>$F2358+$H2358+$L2358</f>
        <v/>
      </c>
      <c r="R2358">
        <f>IFERROR(VLOOKUP($A2358,Registros!$B$2:$G$6000,6,0),IFERROR(VLOOKUP($D2358,Winback!$B$2:$C$300,2,0),""))</f>
        <v/>
      </c>
      <c r="S2358">
        <f>IF($E2358=1,"NP","")&amp;IF($G2358=1,"+MOV","")&amp;IF($I2358=1,"+CS","")&amp;IF($K2358=1,"+WB","")</f>
        <v/>
      </c>
      <c r="T2358">
        <f>$E2358+$G2358+$I2358+$K2358</f>
        <v/>
      </c>
    </row>
    <row r="2359">
      <c r="A2359" t="inlineStr">
        <is>
          <t>325868670300</t>
        </is>
      </c>
      <c r="B2359" t="inlineStr">
        <is>
          <t>32586867</t>
        </is>
      </c>
      <c r="C2359" t="inlineStr">
        <is>
          <t>IRMA ROSAS</t>
        </is>
      </c>
      <c r="D2359" t="inlineStr">
        <is>
          <t>IRMAROSAS</t>
        </is>
      </c>
      <c r="E2359">
        <f>IF(COUNTIFS(Registros!$A$2:$A$6000,"NP",Registros!$B$2:$B$6000,$A2359)&gt;0,1,0)</f>
        <v/>
      </c>
      <c r="F2359">
        <f>IF($E2359=1,SUMIFS(Registros!$F$2:$F$6000,Registros!$A$2:$A$6000,"NP",Registros!$B$2:$B$6000,$A2359),0)</f>
        <v/>
      </c>
      <c r="G2359">
        <f>IF(COUNTIFS(Registros!$A$2:$A$6000,"MOV",Registros!$B$2:$B$6000,$A2359)&gt;0,1,0)</f>
        <v/>
      </c>
      <c r="H2359">
        <f>IF($G2359=1,SUMIFS(Registros!$F$2:$F$6000,Registros!$A$2:$A$6000,"MOV",Registros!$B$2:$B$6000,$A2359),0)</f>
        <v/>
      </c>
      <c r="I2359">
        <f>IF(COUNTIFS(Registros!$A$2:$A$6000,"CS",Registros!$B$2:$B$6000,$A2359)&gt;0,1,0)</f>
        <v/>
      </c>
      <c r="J2359">
        <f>IF($I2359=1,SUMIFS(Registros!$I$2:$I$6000,Registros!$A$2:$A$6000,"CS",Registros!$B$2:$B$6000,$A2359),0)</f>
        <v/>
      </c>
      <c r="K2359">
        <f>IF(COUNTIFS(Winback!$K$2:$K$300,$D2359)&gt;0,1,0)</f>
        <v/>
      </c>
      <c r="L2359">
        <f>IF(AND($K2359=1,LEFT($A2359,3)="WB-"),SUMIFS(Winback!$D$2:$D$300,Winback!$K$2:$K$300,$D2359),0)</f>
        <v/>
      </c>
      <c r="M2359">
        <f>IF(OR($E2359=1,$G2359=1,SUMIFS(Registros!$J$2:$J$6000,Registros!$B$2:$B$6000,$A2359)&gt;0),1,0)</f>
        <v/>
      </c>
      <c r="N2359">
        <f>IF($J2359&gt;0,1,IF(COUNTIFS(Registros!$A$2:$A$6000,"CS",Registros!$B$2:$B$6000,$A2359,Registros!$K$2:$K$6000,"&lt;&gt;")&gt;0,1,0))</f>
        <v/>
      </c>
      <c r="O2359">
        <f>IF(AND($K2359=1,$E2359=0,$G2359=0,$I2359=0),"WINBACK",IF(AND($M2359=1,$N2359&gt;0),"CONVERGENTE",IF($M2359=1,"SOLO MÓVIL",IF($N2359&gt;0,"SOLO FIJO / INTERNET","SIN SERVICIOS"))))</f>
        <v/>
      </c>
      <c r="P2359">
        <f>IF($O2359="WINBACK","Recuperar (winback)",IF($O2359="CONVERGENTE","Upgrade / más líneas",IF($O2359="SOLO MÓVIL","Ofrecer fijo + internet (FLBBTV)",IF($O2359="SOLO FIJO / INTERNET","Ofrecer línea móvil Nextphone","Oferta completa (móvil + fijo + internet)"))))</f>
        <v/>
      </c>
      <c r="Q2359">
        <f>$F2359+$H2359+$L2359</f>
        <v/>
      </c>
      <c r="R2359">
        <f>IFERROR(VLOOKUP($A2359,Registros!$B$2:$G$6000,6,0),IFERROR(VLOOKUP($D2359,Winback!$B$2:$C$300,2,0),""))</f>
        <v/>
      </c>
      <c r="S2359">
        <f>IF($E2359=1,"NP","")&amp;IF($G2359=1,"+MOV","")&amp;IF($I2359=1,"+CS","")&amp;IF($K2359=1,"+WB","")</f>
        <v/>
      </c>
      <c r="T2359">
        <f>$E2359+$G2359+$I2359+$K2359</f>
        <v/>
      </c>
    </row>
    <row r="2360">
      <c r="A2360" t="inlineStr">
        <is>
          <t>346175850000</t>
        </is>
      </c>
      <c r="B2360" t="inlineStr">
        <is>
          <t>34617585</t>
        </is>
      </c>
      <c r="C2360" t="inlineStr">
        <is>
          <t>TRASPORTE CG</t>
        </is>
      </c>
      <c r="D2360" t="inlineStr">
        <is>
          <t>TRASPORTECG</t>
        </is>
      </c>
      <c r="E2360">
        <f>IF(COUNTIFS(Registros!$A$2:$A$6000,"NP",Registros!$B$2:$B$6000,$A2360)&gt;0,1,0)</f>
        <v/>
      </c>
      <c r="F2360">
        <f>IF($E2360=1,SUMIFS(Registros!$F$2:$F$6000,Registros!$A$2:$A$6000,"NP",Registros!$B$2:$B$6000,$A2360),0)</f>
        <v/>
      </c>
      <c r="G2360">
        <f>IF(COUNTIFS(Registros!$A$2:$A$6000,"MOV",Registros!$B$2:$B$6000,$A2360)&gt;0,1,0)</f>
        <v/>
      </c>
      <c r="H2360">
        <f>IF($G2360=1,SUMIFS(Registros!$F$2:$F$6000,Registros!$A$2:$A$6000,"MOV",Registros!$B$2:$B$6000,$A2360),0)</f>
        <v/>
      </c>
      <c r="I2360">
        <f>IF(COUNTIFS(Registros!$A$2:$A$6000,"CS",Registros!$B$2:$B$6000,$A2360)&gt;0,1,0)</f>
        <v/>
      </c>
      <c r="J2360">
        <f>IF($I2360=1,SUMIFS(Registros!$I$2:$I$6000,Registros!$A$2:$A$6000,"CS",Registros!$B$2:$B$6000,$A2360),0)</f>
        <v/>
      </c>
      <c r="K2360">
        <f>IF(COUNTIFS(Winback!$K$2:$K$300,$D2360)&gt;0,1,0)</f>
        <v/>
      </c>
      <c r="L2360">
        <f>IF(AND($K2360=1,LEFT($A2360,3)="WB-"),SUMIFS(Winback!$D$2:$D$300,Winback!$K$2:$K$300,$D2360),0)</f>
        <v/>
      </c>
      <c r="M2360">
        <f>IF(OR($E2360=1,$G2360=1,SUMIFS(Registros!$J$2:$J$6000,Registros!$B$2:$B$6000,$A2360)&gt;0),1,0)</f>
        <v/>
      </c>
      <c r="N2360">
        <f>IF($J2360&gt;0,1,IF(COUNTIFS(Registros!$A$2:$A$6000,"CS",Registros!$B$2:$B$6000,$A2360,Registros!$K$2:$K$6000,"&lt;&gt;")&gt;0,1,0))</f>
        <v/>
      </c>
      <c r="O2360">
        <f>IF(AND($K2360=1,$E2360=0,$G2360=0,$I2360=0),"WINBACK",IF(AND($M2360=1,$N2360&gt;0),"CONVERGENTE",IF($M2360=1,"SOLO MÓVIL",IF($N2360&gt;0,"SOLO FIJO / INTERNET","SIN SERVICIOS"))))</f>
        <v/>
      </c>
      <c r="P2360">
        <f>IF($O2360="WINBACK","Recuperar (winback)",IF($O2360="CONVERGENTE","Upgrade / más líneas",IF($O2360="SOLO MÓVIL","Ofrecer fijo + internet (FLBBTV)",IF($O2360="SOLO FIJO / INTERNET","Ofrecer línea móvil Nextphone","Oferta completa (móvil + fijo + internet)"))))</f>
        <v/>
      </c>
      <c r="Q2360">
        <f>$F2360+$H2360+$L2360</f>
        <v/>
      </c>
      <c r="R2360">
        <f>IFERROR(VLOOKUP($A2360,Registros!$B$2:$G$6000,6,0),IFERROR(VLOOKUP($D2360,Winback!$B$2:$C$300,2,0),""))</f>
        <v/>
      </c>
      <c r="S2360">
        <f>IF($E2360=1,"NP","")&amp;IF($G2360=1,"+MOV","")&amp;IF($I2360=1,"+CS","")&amp;IF($K2360=1,"+WB","")</f>
        <v/>
      </c>
      <c r="T2360">
        <f>$E2360+$G2360+$I2360+$K2360</f>
        <v/>
      </c>
    </row>
    <row r="2361">
      <c r="A2361" t="inlineStr">
        <is>
          <t>359326040000</t>
        </is>
      </c>
      <c r="B2361" t="inlineStr">
        <is>
          <t>35932604</t>
        </is>
      </c>
      <c r="C2361" t="inlineStr">
        <is>
          <t>JULIO AIZPRUA</t>
        </is>
      </c>
      <c r="D2361" t="inlineStr">
        <is>
          <t>JULIOAIZPRUA</t>
        </is>
      </c>
      <c r="E2361">
        <f>IF(COUNTIFS(Registros!$A$2:$A$6000,"NP",Registros!$B$2:$B$6000,$A2361)&gt;0,1,0)</f>
        <v/>
      </c>
      <c r="F2361">
        <f>IF($E2361=1,SUMIFS(Registros!$F$2:$F$6000,Registros!$A$2:$A$6000,"NP",Registros!$B$2:$B$6000,$A2361),0)</f>
        <v/>
      </c>
      <c r="G2361">
        <f>IF(COUNTIFS(Registros!$A$2:$A$6000,"MOV",Registros!$B$2:$B$6000,$A2361)&gt;0,1,0)</f>
        <v/>
      </c>
      <c r="H2361">
        <f>IF($G2361=1,SUMIFS(Registros!$F$2:$F$6000,Registros!$A$2:$A$6000,"MOV",Registros!$B$2:$B$6000,$A2361),0)</f>
        <v/>
      </c>
      <c r="I2361">
        <f>IF(COUNTIFS(Registros!$A$2:$A$6000,"CS",Registros!$B$2:$B$6000,$A2361)&gt;0,1,0)</f>
        <v/>
      </c>
      <c r="J2361">
        <f>IF($I2361=1,SUMIFS(Registros!$I$2:$I$6000,Registros!$A$2:$A$6000,"CS",Registros!$B$2:$B$6000,$A2361),0)</f>
        <v/>
      </c>
      <c r="K2361">
        <f>IF(COUNTIFS(Winback!$K$2:$K$300,$D2361)&gt;0,1,0)</f>
        <v/>
      </c>
      <c r="L2361">
        <f>IF(AND($K2361=1,LEFT($A2361,3)="WB-"),SUMIFS(Winback!$D$2:$D$300,Winback!$K$2:$K$300,$D2361),0)</f>
        <v/>
      </c>
      <c r="M2361">
        <f>IF(OR($E2361=1,$G2361=1,SUMIFS(Registros!$J$2:$J$6000,Registros!$B$2:$B$6000,$A2361)&gt;0),1,0)</f>
        <v/>
      </c>
      <c r="N2361">
        <f>IF($J2361&gt;0,1,IF(COUNTIFS(Registros!$A$2:$A$6000,"CS",Registros!$B$2:$B$6000,$A2361,Registros!$K$2:$K$6000,"&lt;&gt;")&gt;0,1,0))</f>
        <v/>
      </c>
      <c r="O2361">
        <f>IF(AND($K2361=1,$E2361=0,$G2361=0,$I2361=0),"WINBACK",IF(AND($M2361=1,$N2361&gt;0),"CONVERGENTE",IF($M2361=1,"SOLO MÓVIL",IF($N2361&gt;0,"SOLO FIJO / INTERNET","SIN SERVICIOS"))))</f>
        <v/>
      </c>
      <c r="P2361">
        <f>IF($O2361="WINBACK","Recuperar (winback)",IF($O2361="CONVERGENTE","Upgrade / más líneas",IF($O2361="SOLO MÓVIL","Ofrecer fijo + internet (FLBBTV)",IF($O2361="SOLO FIJO / INTERNET","Ofrecer línea móvil Nextphone","Oferta completa (móvil + fijo + internet)"))))</f>
        <v/>
      </c>
      <c r="Q2361">
        <f>$F2361+$H2361+$L2361</f>
        <v/>
      </c>
      <c r="R2361">
        <f>IFERROR(VLOOKUP($A2361,Registros!$B$2:$G$6000,6,0),IFERROR(VLOOKUP($D2361,Winback!$B$2:$C$300,2,0),""))</f>
        <v/>
      </c>
      <c r="S2361">
        <f>IF($E2361=1,"NP","")&amp;IF($G2361=1,"+MOV","")&amp;IF($I2361=1,"+CS","")&amp;IF($K2361=1,"+WB","")</f>
        <v/>
      </c>
      <c r="T2361">
        <f>$E2361+$G2361+$I2361+$K2361</f>
        <v/>
      </c>
    </row>
    <row r="2362">
      <c r="A2362" t="inlineStr">
        <is>
          <t>351335950000</t>
        </is>
      </c>
      <c r="B2362" t="inlineStr">
        <is>
          <t>35133595</t>
        </is>
      </c>
      <c r="C2362" t="inlineStr">
        <is>
          <t>AMILCAR SAMUDIO</t>
        </is>
      </c>
      <c r="D2362" t="inlineStr">
        <is>
          <t>AMILCARSAMUDIO</t>
        </is>
      </c>
      <c r="E2362">
        <f>IF(COUNTIFS(Registros!$A$2:$A$6000,"NP",Registros!$B$2:$B$6000,$A2362)&gt;0,1,0)</f>
        <v/>
      </c>
      <c r="F2362">
        <f>IF($E2362=1,SUMIFS(Registros!$F$2:$F$6000,Registros!$A$2:$A$6000,"NP",Registros!$B$2:$B$6000,$A2362),0)</f>
        <v/>
      </c>
      <c r="G2362">
        <f>IF(COUNTIFS(Registros!$A$2:$A$6000,"MOV",Registros!$B$2:$B$6000,$A2362)&gt;0,1,0)</f>
        <v/>
      </c>
      <c r="H2362">
        <f>IF($G2362=1,SUMIFS(Registros!$F$2:$F$6000,Registros!$A$2:$A$6000,"MOV",Registros!$B$2:$B$6000,$A2362),0)</f>
        <v/>
      </c>
      <c r="I2362">
        <f>IF(COUNTIFS(Registros!$A$2:$A$6000,"CS",Registros!$B$2:$B$6000,$A2362)&gt;0,1,0)</f>
        <v/>
      </c>
      <c r="J2362">
        <f>IF($I2362=1,SUMIFS(Registros!$I$2:$I$6000,Registros!$A$2:$A$6000,"CS",Registros!$B$2:$B$6000,$A2362),0)</f>
        <v/>
      </c>
      <c r="K2362">
        <f>IF(COUNTIFS(Winback!$K$2:$K$300,$D2362)&gt;0,1,0)</f>
        <v/>
      </c>
      <c r="L2362">
        <f>IF(AND($K2362=1,LEFT($A2362,3)="WB-"),SUMIFS(Winback!$D$2:$D$300,Winback!$K$2:$K$300,$D2362),0)</f>
        <v/>
      </c>
      <c r="M2362">
        <f>IF(OR($E2362=1,$G2362=1,SUMIFS(Registros!$J$2:$J$6000,Registros!$B$2:$B$6000,$A2362)&gt;0),1,0)</f>
        <v/>
      </c>
      <c r="N2362">
        <f>IF($J2362&gt;0,1,IF(COUNTIFS(Registros!$A$2:$A$6000,"CS",Registros!$B$2:$B$6000,$A2362,Registros!$K$2:$K$6000,"&lt;&gt;")&gt;0,1,0))</f>
        <v/>
      </c>
      <c r="O2362">
        <f>IF(AND($K2362=1,$E2362=0,$G2362=0,$I2362=0),"WINBACK",IF(AND($M2362=1,$N2362&gt;0),"CONVERGENTE",IF($M2362=1,"SOLO MÓVIL",IF($N2362&gt;0,"SOLO FIJO / INTERNET","SIN SERVICIOS"))))</f>
        <v/>
      </c>
      <c r="P2362">
        <f>IF($O2362="WINBACK","Recuperar (winback)",IF($O2362="CONVERGENTE","Upgrade / más líneas",IF($O2362="SOLO MÓVIL","Ofrecer fijo + internet (FLBBTV)",IF($O2362="SOLO FIJO / INTERNET","Ofrecer línea móvil Nextphone","Oferta completa (móvil + fijo + internet)"))))</f>
        <v/>
      </c>
      <c r="Q2362">
        <f>$F2362+$H2362+$L2362</f>
        <v/>
      </c>
      <c r="R2362">
        <f>IFERROR(VLOOKUP($A2362,Registros!$B$2:$G$6000,6,0),IFERROR(VLOOKUP($D2362,Winback!$B$2:$C$300,2,0),""))</f>
        <v/>
      </c>
      <c r="S2362">
        <f>IF($E2362=1,"NP","")&amp;IF($G2362=1,"+MOV","")&amp;IF($I2362=1,"+CS","")&amp;IF($K2362=1,"+WB","")</f>
        <v/>
      </c>
      <c r="T2362">
        <f>$E2362+$G2362+$I2362+$K2362</f>
        <v/>
      </c>
    </row>
    <row r="2363">
      <c r="A2363" t="inlineStr">
        <is>
          <t>356313550000</t>
        </is>
      </c>
      <c r="B2363" t="inlineStr">
        <is>
          <t>35631355</t>
        </is>
      </c>
      <c r="C2363" t="inlineStr">
        <is>
          <t>GILBERTO LARA</t>
        </is>
      </c>
      <c r="D2363" t="inlineStr">
        <is>
          <t>GILBERTOLARA</t>
        </is>
      </c>
      <c r="E2363">
        <f>IF(COUNTIFS(Registros!$A$2:$A$6000,"NP",Registros!$B$2:$B$6000,$A2363)&gt;0,1,0)</f>
        <v/>
      </c>
      <c r="F2363">
        <f>IF($E2363=1,SUMIFS(Registros!$F$2:$F$6000,Registros!$A$2:$A$6000,"NP",Registros!$B$2:$B$6000,$A2363),0)</f>
        <v/>
      </c>
      <c r="G2363">
        <f>IF(COUNTIFS(Registros!$A$2:$A$6000,"MOV",Registros!$B$2:$B$6000,$A2363)&gt;0,1,0)</f>
        <v/>
      </c>
      <c r="H2363">
        <f>IF($G2363=1,SUMIFS(Registros!$F$2:$F$6000,Registros!$A$2:$A$6000,"MOV",Registros!$B$2:$B$6000,$A2363),0)</f>
        <v/>
      </c>
      <c r="I2363">
        <f>IF(COUNTIFS(Registros!$A$2:$A$6000,"CS",Registros!$B$2:$B$6000,$A2363)&gt;0,1,0)</f>
        <v/>
      </c>
      <c r="J2363">
        <f>IF($I2363=1,SUMIFS(Registros!$I$2:$I$6000,Registros!$A$2:$A$6000,"CS",Registros!$B$2:$B$6000,$A2363),0)</f>
        <v/>
      </c>
      <c r="K2363">
        <f>IF(COUNTIFS(Winback!$K$2:$K$300,$D2363)&gt;0,1,0)</f>
        <v/>
      </c>
      <c r="L2363">
        <f>IF(AND($K2363=1,LEFT($A2363,3)="WB-"),SUMIFS(Winback!$D$2:$D$300,Winback!$K$2:$K$300,$D2363),0)</f>
        <v/>
      </c>
      <c r="M2363">
        <f>IF(OR($E2363=1,$G2363=1,SUMIFS(Registros!$J$2:$J$6000,Registros!$B$2:$B$6000,$A2363)&gt;0),1,0)</f>
        <v/>
      </c>
      <c r="N2363">
        <f>IF($J2363&gt;0,1,IF(COUNTIFS(Registros!$A$2:$A$6000,"CS",Registros!$B$2:$B$6000,$A2363,Registros!$K$2:$K$6000,"&lt;&gt;")&gt;0,1,0))</f>
        <v/>
      </c>
      <c r="O2363">
        <f>IF(AND($K2363=1,$E2363=0,$G2363=0,$I2363=0),"WINBACK",IF(AND($M2363=1,$N2363&gt;0),"CONVERGENTE",IF($M2363=1,"SOLO MÓVIL",IF($N2363&gt;0,"SOLO FIJO / INTERNET","SIN SERVICIOS"))))</f>
        <v/>
      </c>
      <c r="P2363">
        <f>IF($O2363="WINBACK","Recuperar (winback)",IF($O2363="CONVERGENTE","Upgrade / más líneas",IF($O2363="SOLO MÓVIL","Ofrecer fijo + internet (FLBBTV)",IF($O2363="SOLO FIJO / INTERNET","Ofrecer línea móvil Nextphone","Oferta completa (móvil + fijo + internet)"))))</f>
        <v/>
      </c>
      <c r="Q2363">
        <f>$F2363+$H2363+$L2363</f>
        <v/>
      </c>
      <c r="R2363">
        <f>IFERROR(VLOOKUP($A2363,Registros!$B$2:$G$6000,6,0),IFERROR(VLOOKUP($D2363,Winback!$B$2:$C$300,2,0),""))</f>
        <v/>
      </c>
      <c r="S2363">
        <f>IF($E2363=1,"NP","")&amp;IF($G2363=1,"+MOV","")&amp;IF($I2363=1,"+CS","")&amp;IF($K2363=1,"+WB","")</f>
        <v/>
      </c>
      <c r="T2363">
        <f>$E2363+$G2363+$I2363+$K2363</f>
        <v/>
      </c>
    </row>
    <row r="2364">
      <c r="A2364" t="inlineStr">
        <is>
          <t>329187510000</t>
        </is>
      </c>
      <c r="B2364" t="inlineStr">
        <is>
          <t>32918751</t>
        </is>
      </c>
      <c r="C2364" t="inlineStr">
        <is>
          <t>Constructora Murillo</t>
        </is>
      </c>
      <c r="D2364" t="inlineStr">
        <is>
          <t>CONSTRUCTORAMURILLO</t>
        </is>
      </c>
      <c r="E2364">
        <f>IF(COUNTIFS(Registros!$A$2:$A$6000,"NP",Registros!$B$2:$B$6000,$A2364)&gt;0,1,0)</f>
        <v/>
      </c>
      <c r="F2364">
        <f>IF($E2364=1,SUMIFS(Registros!$F$2:$F$6000,Registros!$A$2:$A$6000,"NP",Registros!$B$2:$B$6000,$A2364),0)</f>
        <v/>
      </c>
      <c r="G2364">
        <f>IF(COUNTIFS(Registros!$A$2:$A$6000,"MOV",Registros!$B$2:$B$6000,$A2364)&gt;0,1,0)</f>
        <v/>
      </c>
      <c r="H2364">
        <f>IF($G2364=1,SUMIFS(Registros!$F$2:$F$6000,Registros!$A$2:$A$6000,"MOV",Registros!$B$2:$B$6000,$A2364),0)</f>
        <v/>
      </c>
      <c r="I2364">
        <f>IF(COUNTIFS(Registros!$A$2:$A$6000,"CS",Registros!$B$2:$B$6000,$A2364)&gt;0,1,0)</f>
        <v/>
      </c>
      <c r="J2364">
        <f>IF($I2364=1,SUMIFS(Registros!$I$2:$I$6000,Registros!$A$2:$A$6000,"CS",Registros!$B$2:$B$6000,$A2364),0)</f>
        <v/>
      </c>
      <c r="K2364">
        <f>IF(COUNTIFS(Winback!$K$2:$K$300,$D2364)&gt;0,1,0)</f>
        <v/>
      </c>
      <c r="L2364">
        <f>IF(AND($K2364=1,LEFT($A2364,3)="WB-"),SUMIFS(Winback!$D$2:$D$300,Winback!$K$2:$K$300,$D2364),0)</f>
        <v/>
      </c>
      <c r="M2364">
        <f>IF(OR($E2364=1,$G2364=1,SUMIFS(Registros!$J$2:$J$6000,Registros!$B$2:$B$6000,$A2364)&gt;0),1,0)</f>
        <v/>
      </c>
      <c r="N2364">
        <f>IF($J2364&gt;0,1,IF(COUNTIFS(Registros!$A$2:$A$6000,"CS",Registros!$B$2:$B$6000,$A2364,Registros!$K$2:$K$6000,"&lt;&gt;")&gt;0,1,0))</f>
        <v/>
      </c>
      <c r="O2364">
        <f>IF(AND($K2364=1,$E2364=0,$G2364=0,$I2364=0),"WINBACK",IF(AND($M2364=1,$N2364&gt;0),"CONVERGENTE",IF($M2364=1,"SOLO MÓVIL",IF($N2364&gt;0,"SOLO FIJO / INTERNET","SIN SERVICIOS"))))</f>
        <v/>
      </c>
      <c r="P2364">
        <f>IF($O2364="WINBACK","Recuperar (winback)",IF($O2364="CONVERGENTE","Upgrade / más líneas",IF($O2364="SOLO MÓVIL","Ofrecer fijo + internet (FLBBTV)",IF($O2364="SOLO FIJO / INTERNET","Ofrecer línea móvil Nextphone","Oferta completa (móvil + fijo + internet)"))))</f>
        <v/>
      </c>
      <c r="Q2364">
        <f>$F2364+$H2364+$L2364</f>
        <v/>
      </c>
      <c r="R2364">
        <f>IFERROR(VLOOKUP($A2364,Registros!$B$2:$G$6000,6,0),IFERROR(VLOOKUP($D2364,Winback!$B$2:$C$300,2,0),""))</f>
        <v/>
      </c>
      <c r="S2364">
        <f>IF($E2364=1,"NP","")&amp;IF($G2364=1,"+MOV","")&amp;IF($I2364=1,"+CS","")&amp;IF($K2364=1,"+WB","")</f>
        <v/>
      </c>
      <c r="T2364">
        <f>$E2364+$G2364+$I2364+$K2364</f>
        <v/>
      </c>
    </row>
    <row r="2365">
      <c r="A2365" t="inlineStr">
        <is>
          <t>359060010000</t>
        </is>
      </c>
      <c r="B2365" t="inlineStr">
        <is>
          <t>35906001</t>
        </is>
      </c>
      <c r="C2365" t="inlineStr">
        <is>
          <t>EDDWIN IVAN GUERRA CANO</t>
        </is>
      </c>
      <c r="D2365" t="inlineStr">
        <is>
          <t>EDDWINIVANGUERRACANO</t>
        </is>
      </c>
      <c r="E2365">
        <f>IF(COUNTIFS(Registros!$A$2:$A$6000,"NP",Registros!$B$2:$B$6000,$A2365)&gt;0,1,0)</f>
        <v/>
      </c>
      <c r="F2365">
        <f>IF($E2365=1,SUMIFS(Registros!$F$2:$F$6000,Registros!$A$2:$A$6000,"NP",Registros!$B$2:$B$6000,$A2365),0)</f>
        <v/>
      </c>
      <c r="G2365">
        <f>IF(COUNTIFS(Registros!$A$2:$A$6000,"MOV",Registros!$B$2:$B$6000,$A2365)&gt;0,1,0)</f>
        <v/>
      </c>
      <c r="H2365">
        <f>IF($G2365=1,SUMIFS(Registros!$F$2:$F$6000,Registros!$A$2:$A$6000,"MOV",Registros!$B$2:$B$6000,$A2365),0)</f>
        <v/>
      </c>
      <c r="I2365">
        <f>IF(COUNTIFS(Registros!$A$2:$A$6000,"CS",Registros!$B$2:$B$6000,$A2365)&gt;0,1,0)</f>
        <v/>
      </c>
      <c r="J2365">
        <f>IF($I2365=1,SUMIFS(Registros!$I$2:$I$6000,Registros!$A$2:$A$6000,"CS",Registros!$B$2:$B$6000,$A2365),0)</f>
        <v/>
      </c>
      <c r="K2365">
        <f>IF(COUNTIFS(Winback!$K$2:$K$300,$D2365)&gt;0,1,0)</f>
        <v/>
      </c>
      <c r="L2365">
        <f>IF(AND($K2365=1,LEFT($A2365,3)="WB-"),SUMIFS(Winback!$D$2:$D$300,Winback!$K$2:$K$300,$D2365),0)</f>
        <v/>
      </c>
      <c r="M2365">
        <f>IF(OR($E2365=1,$G2365=1,SUMIFS(Registros!$J$2:$J$6000,Registros!$B$2:$B$6000,$A2365)&gt;0),1,0)</f>
        <v/>
      </c>
      <c r="N2365">
        <f>IF($J2365&gt;0,1,IF(COUNTIFS(Registros!$A$2:$A$6000,"CS",Registros!$B$2:$B$6000,$A2365,Registros!$K$2:$K$6000,"&lt;&gt;")&gt;0,1,0))</f>
        <v/>
      </c>
      <c r="O2365">
        <f>IF(AND($K2365=1,$E2365=0,$G2365=0,$I2365=0),"WINBACK",IF(AND($M2365=1,$N2365&gt;0),"CONVERGENTE",IF($M2365=1,"SOLO MÓVIL",IF($N2365&gt;0,"SOLO FIJO / INTERNET","SIN SERVICIOS"))))</f>
        <v/>
      </c>
      <c r="P2365">
        <f>IF($O2365="WINBACK","Recuperar (winback)",IF($O2365="CONVERGENTE","Upgrade / más líneas",IF($O2365="SOLO MÓVIL","Ofrecer fijo + internet (FLBBTV)",IF($O2365="SOLO FIJO / INTERNET","Ofrecer línea móvil Nextphone","Oferta completa (móvil + fijo + internet)"))))</f>
        <v/>
      </c>
      <c r="Q2365">
        <f>$F2365+$H2365+$L2365</f>
        <v/>
      </c>
      <c r="R2365">
        <f>IFERROR(VLOOKUP($A2365,Registros!$B$2:$G$6000,6,0),IFERROR(VLOOKUP($D2365,Winback!$B$2:$C$300,2,0),""))</f>
        <v/>
      </c>
      <c r="S2365">
        <f>IF($E2365=1,"NP","")&amp;IF($G2365=1,"+MOV","")&amp;IF($I2365=1,"+CS","")&amp;IF($K2365=1,"+WB","")</f>
        <v/>
      </c>
      <c r="T2365">
        <f>$E2365+$G2365+$I2365+$K2365</f>
        <v/>
      </c>
    </row>
    <row r="2366">
      <c r="A2366" t="inlineStr">
        <is>
          <t>357306360000</t>
        </is>
      </c>
      <c r="B2366" t="inlineStr">
        <is>
          <t>35730636</t>
        </is>
      </c>
      <c r="C2366" t="inlineStr">
        <is>
          <t>RUBY DE LEON</t>
        </is>
      </c>
      <c r="D2366" t="inlineStr">
        <is>
          <t>RUBYDELEON</t>
        </is>
      </c>
      <c r="E2366">
        <f>IF(COUNTIFS(Registros!$A$2:$A$6000,"NP",Registros!$B$2:$B$6000,$A2366)&gt;0,1,0)</f>
        <v/>
      </c>
      <c r="F2366">
        <f>IF($E2366=1,SUMIFS(Registros!$F$2:$F$6000,Registros!$A$2:$A$6000,"NP",Registros!$B$2:$B$6000,$A2366),0)</f>
        <v/>
      </c>
      <c r="G2366">
        <f>IF(COUNTIFS(Registros!$A$2:$A$6000,"MOV",Registros!$B$2:$B$6000,$A2366)&gt;0,1,0)</f>
        <v/>
      </c>
      <c r="H2366">
        <f>IF($G2366=1,SUMIFS(Registros!$F$2:$F$6000,Registros!$A$2:$A$6000,"MOV",Registros!$B$2:$B$6000,$A2366),0)</f>
        <v/>
      </c>
      <c r="I2366">
        <f>IF(COUNTIFS(Registros!$A$2:$A$6000,"CS",Registros!$B$2:$B$6000,$A2366)&gt;0,1,0)</f>
        <v/>
      </c>
      <c r="J2366">
        <f>IF($I2366=1,SUMIFS(Registros!$I$2:$I$6000,Registros!$A$2:$A$6000,"CS",Registros!$B$2:$B$6000,$A2366),0)</f>
        <v/>
      </c>
      <c r="K2366">
        <f>IF(COUNTIFS(Winback!$K$2:$K$300,$D2366)&gt;0,1,0)</f>
        <v/>
      </c>
      <c r="L2366">
        <f>IF(AND($K2366=1,LEFT($A2366,3)="WB-"),SUMIFS(Winback!$D$2:$D$300,Winback!$K$2:$K$300,$D2366),0)</f>
        <v/>
      </c>
      <c r="M2366">
        <f>IF(OR($E2366=1,$G2366=1,SUMIFS(Registros!$J$2:$J$6000,Registros!$B$2:$B$6000,$A2366)&gt;0),1,0)</f>
        <v/>
      </c>
      <c r="N2366">
        <f>IF($J2366&gt;0,1,IF(COUNTIFS(Registros!$A$2:$A$6000,"CS",Registros!$B$2:$B$6000,$A2366,Registros!$K$2:$K$6000,"&lt;&gt;")&gt;0,1,0))</f>
        <v/>
      </c>
      <c r="O2366">
        <f>IF(AND($K2366=1,$E2366=0,$G2366=0,$I2366=0),"WINBACK",IF(AND($M2366=1,$N2366&gt;0),"CONVERGENTE",IF($M2366=1,"SOLO MÓVIL",IF($N2366&gt;0,"SOLO FIJO / INTERNET","SIN SERVICIOS"))))</f>
        <v/>
      </c>
      <c r="P2366">
        <f>IF($O2366="WINBACK","Recuperar (winback)",IF($O2366="CONVERGENTE","Upgrade / más líneas",IF($O2366="SOLO MÓVIL","Ofrecer fijo + internet (FLBBTV)",IF($O2366="SOLO FIJO / INTERNET","Ofrecer línea móvil Nextphone","Oferta completa (móvil + fijo + internet)"))))</f>
        <v/>
      </c>
      <c r="Q2366">
        <f>$F2366+$H2366+$L2366</f>
        <v/>
      </c>
      <c r="R2366">
        <f>IFERROR(VLOOKUP($A2366,Registros!$B$2:$G$6000,6,0),IFERROR(VLOOKUP($D2366,Winback!$B$2:$C$300,2,0),""))</f>
        <v/>
      </c>
      <c r="S2366">
        <f>IF($E2366=1,"NP","")&amp;IF($G2366=1,"+MOV","")&amp;IF($I2366=1,"+CS","")&amp;IF($K2366=1,"+WB","")</f>
        <v/>
      </c>
      <c r="T2366">
        <f>$E2366+$G2366+$I2366+$K2366</f>
        <v/>
      </c>
    </row>
    <row r="2367">
      <c r="A2367" t="inlineStr">
        <is>
          <t>352318820000</t>
        </is>
      </c>
      <c r="B2367" t="inlineStr">
        <is>
          <t>35231882</t>
        </is>
      </c>
      <c r="C2367" t="inlineStr">
        <is>
          <t>JOSE GONZALEZ</t>
        </is>
      </c>
      <c r="D2367" t="inlineStr">
        <is>
          <t>JOSEGONZALEZ</t>
        </is>
      </c>
      <c r="E2367">
        <f>IF(COUNTIFS(Registros!$A$2:$A$6000,"NP",Registros!$B$2:$B$6000,$A2367)&gt;0,1,0)</f>
        <v/>
      </c>
      <c r="F2367">
        <f>IF($E2367=1,SUMIFS(Registros!$F$2:$F$6000,Registros!$A$2:$A$6000,"NP",Registros!$B$2:$B$6000,$A2367),0)</f>
        <v/>
      </c>
      <c r="G2367">
        <f>IF(COUNTIFS(Registros!$A$2:$A$6000,"MOV",Registros!$B$2:$B$6000,$A2367)&gt;0,1,0)</f>
        <v/>
      </c>
      <c r="H2367">
        <f>IF($G2367=1,SUMIFS(Registros!$F$2:$F$6000,Registros!$A$2:$A$6000,"MOV",Registros!$B$2:$B$6000,$A2367),0)</f>
        <v/>
      </c>
      <c r="I2367">
        <f>IF(COUNTIFS(Registros!$A$2:$A$6000,"CS",Registros!$B$2:$B$6000,$A2367)&gt;0,1,0)</f>
        <v/>
      </c>
      <c r="J2367">
        <f>IF($I2367=1,SUMIFS(Registros!$I$2:$I$6000,Registros!$A$2:$A$6000,"CS",Registros!$B$2:$B$6000,$A2367),0)</f>
        <v/>
      </c>
      <c r="K2367">
        <f>IF(COUNTIFS(Winback!$K$2:$K$300,$D2367)&gt;0,1,0)</f>
        <v/>
      </c>
      <c r="L2367">
        <f>IF(AND($K2367=1,LEFT($A2367,3)="WB-"),SUMIFS(Winback!$D$2:$D$300,Winback!$K$2:$K$300,$D2367),0)</f>
        <v/>
      </c>
      <c r="M2367">
        <f>IF(OR($E2367=1,$G2367=1,SUMIFS(Registros!$J$2:$J$6000,Registros!$B$2:$B$6000,$A2367)&gt;0),1,0)</f>
        <v/>
      </c>
      <c r="N2367">
        <f>IF($J2367&gt;0,1,IF(COUNTIFS(Registros!$A$2:$A$6000,"CS",Registros!$B$2:$B$6000,$A2367,Registros!$K$2:$K$6000,"&lt;&gt;")&gt;0,1,0))</f>
        <v/>
      </c>
      <c r="O2367">
        <f>IF(AND($K2367=1,$E2367=0,$G2367=0,$I2367=0),"WINBACK",IF(AND($M2367=1,$N2367&gt;0),"CONVERGENTE",IF($M2367=1,"SOLO MÓVIL",IF($N2367&gt;0,"SOLO FIJO / INTERNET","SIN SERVICIOS"))))</f>
        <v/>
      </c>
      <c r="P2367">
        <f>IF($O2367="WINBACK","Recuperar (winback)",IF($O2367="CONVERGENTE","Upgrade / más líneas",IF($O2367="SOLO MÓVIL","Ofrecer fijo + internet (FLBBTV)",IF($O2367="SOLO FIJO / INTERNET","Ofrecer línea móvil Nextphone","Oferta completa (móvil + fijo + internet)"))))</f>
        <v/>
      </c>
      <c r="Q2367">
        <f>$F2367+$H2367+$L2367</f>
        <v/>
      </c>
      <c r="R2367">
        <f>IFERROR(VLOOKUP($A2367,Registros!$B$2:$G$6000,6,0),IFERROR(VLOOKUP($D2367,Winback!$B$2:$C$300,2,0),""))</f>
        <v/>
      </c>
      <c r="S2367">
        <f>IF($E2367=1,"NP","")&amp;IF($G2367=1,"+MOV","")&amp;IF($I2367=1,"+CS","")&amp;IF($K2367=1,"+WB","")</f>
        <v/>
      </c>
      <c r="T2367">
        <f>$E2367+$G2367+$I2367+$K2367</f>
        <v/>
      </c>
    </row>
    <row r="2368">
      <c r="A2368" t="inlineStr">
        <is>
          <t>352098510000</t>
        </is>
      </c>
      <c r="B2368" t="inlineStr">
        <is>
          <t>35209851</t>
        </is>
      </c>
      <c r="C2368" t="inlineStr">
        <is>
          <t>RICARDO BARRETT</t>
        </is>
      </c>
      <c r="D2368" t="inlineStr">
        <is>
          <t>RICARDOBARRETT</t>
        </is>
      </c>
      <c r="E2368">
        <f>IF(COUNTIFS(Registros!$A$2:$A$6000,"NP",Registros!$B$2:$B$6000,$A2368)&gt;0,1,0)</f>
        <v/>
      </c>
      <c r="F2368">
        <f>IF($E2368=1,SUMIFS(Registros!$F$2:$F$6000,Registros!$A$2:$A$6000,"NP",Registros!$B$2:$B$6000,$A2368),0)</f>
        <v/>
      </c>
      <c r="G2368">
        <f>IF(COUNTIFS(Registros!$A$2:$A$6000,"MOV",Registros!$B$2:$B$6000,$A2368)&gt;0,1,0)</f>
        <v/>
      </c>
      <c r="H2368">
        <f>IF($G2368=1,SUMIFS(Registros!$F$2:$F$6000,Registros!$A$2:$A$6000,"MOV",Registros!$B$2:$B$6000,$A2368),0)</f>
        <v/>
      </c>
      <c r="I2368">
        <f>IF(COUNTIFS(Registros!$A$2:$A$6000,"CS",Registros!$B$2:$B$6000,$A2368)&gt;0,1,0)</f>
        <v/>
      </c>
      <c r="J2368">
        <f>IF($I2368=1,SUMIFS(Registros!$I$2:$I$6000,Registros!$A$2:$A$6000,"CS",Registros!$B$2:$B$6000,$A2368),0)</f>
        <v/>
      </c>
      <c r="K2368">
        <f>IF(COUNTIFS(Winback!$K$2:$K$300,$D2368)&gt;0,1,0)</f>
        <v/>
      </c>
      <c r="L2368">
        <f>IF(AND($K2368=1,LEFT($A2368,3)="WB-"),SUMIFS(Winback!$D$2:$D$300,Winback!$K$2:$K$300,$D2368),0)</f>
        <v/>
      </c>
      <c r="M2368">
        <f>IF(OR($E2368=1,$G2368=1,SUMIFS(Registros!$J$2:$J$6000,Registros!$B$2:$B$6000,$A2368)&gt;0),1,0)</f>
        <v/>
      </c>
      <c r="N2368">
        <f>IF($J2368&gt;0,1,IF(COUNTIFS(Registros!$A$2:$A$6000,"CS",Registros!$B$2:$B$6000,$A2368,Registros!$K$2:$K$6000,"&lt;&gt;")&gt;0,1,0))</f>
        <v/>
      </c>
      <c r="O2368">
        <f>IF(AND($K2368=1,$E2368=0,$G2368=0,$I2368=0),"WINBACK",IF(AND($M2368=1,$N2368&gt;0),"CONVERGENTE",IF($M2368=1,"SOLO MÓVIL",IF($N2368&gt;0,"SOLO FIJO / INTERNET","SIN SERVICIOS"))))</f>
        <v/>
      </c>
      <c r="P2368">
        <f>IF($O2368="WINBACK","Recuperar (winback)",IF($O2368="CONVERGENTE","Upgrade / más líneas",IF($O2368="SOLO MÓVIL","Ofrecer fijo + internet (FLBBTV)",IF($O2368="SOLO FIJO / INTERNET","Ofrecer línea móvil Nextphone","Oferta completa (móvil + fijo + internet)"))))</f>
        <v/>
      </c>
      <c r="Q2368">
        <f>$F2368+$H2368+$L2368</f>
        <v/>
      </c>
      <c r="R2368">
        <f>IFERROR(VLOOKUP($A2368,Registros!$B$2:$G$6000,6,0),IFERROR(VLOOKUP($D2368,Winback!$B$2:$C$300,2,0),""))</f>
        <v/>
      </c>
      <c r="S2368">
        <f>IF($E2368=1,"NP","")&amp;IF($G2368=1,"+MOV","")&amp;IF($I2368=1,"+CS","")&amp;IF($K2368=1,"+WB","")</f>
        <v/>
      </c>
      <c r="T2368">
        <f>$E2368+$G2368+$I2368+$K2368</f>
        <v/>
      </c>
    </row>
    <row r="2369">
      <c r="A2369" t="inlineStr">
        <is>
          <t>354302390000</t>
        </is>
      </c>
      <c r="B2369" t="inlineStr">
        <is>
          <t>35430239</t>
        </is>
      </c>
      <c r="C2369" t="inlineStr">
        <is>
          <t>ROSA AIDA MORALES MUÑOZ</t>
        </is>
      </c>
      <c r="D2369" t="inlineStr">
        <is>
          <t>ROSAAIDAMORALESMUNOZ</t>
        </is>
      </c>
      <c r="E2369">
        <f>IF(COUNTIFS(Registros!$A$2:$A$6000,"NP",Registros!$B$2:$B$6000,$A2369)&gt;0,1,0)</f>
        <v/>
      </c>
      <c r="F2369">
        <f>IF($E2369=1,SUMIFS(Registros!$F$2:$F$6000,Registros!$A$2:$A$6000,"NP",Registros!$B$2:$B$6000,$A2369),0)</f>
        <v/>
      </c>
      <c r="G2369">
        <f>IF(COUNTIFS(Registros!$A$2:$A$6000,"MOV",Registros!$B$2:$B$6000,$A2369)&gt;0,1,0)</f>
        <v/>
      </c>
      <c r="H2369">
        <f>IF($G2369=1,SUMIFS(Registros!$F$2:$F$6000,Registros!$A$2:$A$6000,"MOV",Registros!$B$2:$B$6000,$A2369),0)</f>
        <v/>
      </c>
      <c r="I2369">
        <f>IF(COUNTIFS(Registros!$A$2:$A$6000,"CS",Registros!$B$2:$B$6000,$A2369)&gt;0,1,0)</f>
        <v/>
      </c>
      <c r="J2369">
        <f>IF($I2369=1,SUMIFS(Registros!$I$2:$I$6000,Registros!$A$2:$A$6000,"CS",Registros!$B$2:$B$6000,$A2369),0)</f>
        <v/>
      </c>
      <c r="K2369">
        <f>IF(COUNTIFS(Winback!$K$2:$K$300,$D2369)&gt;0,1,0)</f>
        <v/>
      </c>
      <c r="L2369">
        <f>IF(AND($K2369=1,LEFT($A2369,3)="WB-"),SUMIFS(Winback!$D$2:$D$300,Winback!$K$2:$K$300,$D2369),0)</f>
        <v/>
      </c>
      <c r="M2369">
        <f>IF(OR($E2369=1,$G2369=1,SUMIFS(Registros!$J$2:$J$6000,Registros!$B$2:$B$6000,$A2369)&gt;0),1,0)</f>
        <v/>
      </c>
      <c r="N2369">
        <f>IF($J2369&gt;0,1,IF(COUNTIFS(Registros!$A$2:$A$6000,"CS",Registros!$B$2:$B$6000,$A2369,Registros!$K$2:$K$6000,"&lt;&gt;")&gt;0,1,0))</f>
        <v/>
      </c>
      <c r="O2369">
        <f>IF(AND($K2369=1,$E2369=0,$G2369=0,$I2369=0),"WINBACK",IF(AND($M2369=1,$N2369&gt;0),"CONVERGENTE",IF($M2369=1,"SOLO MÓVIL",IF($N2369&gt;0,"SOLO FIJO / INTERNET","SIN SERVICIOS"))))</f>
        <v/>
      </c>
      <c r="P2369">
        <f>IF($O2369="WINBACK","Recuperar (winback)",IF($O2369="CONVERGENTE","Upgrade / más líneas",IF($O2369="SOLO MÓVIL","Ofrecer fijo + internet (FLBBTV)",IF($O2369="SOLO FIJO / INTERNET","Ofrecer línea móvil Nextphone","Oferta completa (móvil + fijo + internet)"))))</f>
        <v/>
      </c>
      <c r="Q2369">
        <f>$F2369+$H2369+$L2369</f>
        <v/>
      </c>
      <c r="R2369">
        <f>IFERROR(VLOOKUP($A2369,Registros!$B$2:$G$6000,6,0),IFERROR(VLOOKUP($D2369,Winback!$B$2:$C$300,2,0),""))</f>
        <v/>
      </c>
      <c r="S2369">
        <f>IF($E2369=1,"NP","")&amp;IF($G2369=1,"+MOV","")&amp;IF($I2369=1,"+CS","")&amp;IF($K2369=1,"+WB","")</f>
        <v/>
      </c>
      <c r="T2369">
        <f>$E2369+$G2369+$I2369+$K2369</f>
        <v/>
      </c>
    </row>
    <row r="2370">
      <c r="A2370" t="inlineStr">
        <is>
          <t>364031740000</t>
        </is>
      </c>
      <c r="B2370" t="inlineStr">
        <is>
          <t>36403174</t>
        </is>
      </c>
      <c r="C2370" t="inlineStr">
        <is>
          <t>JOSÉ DOMINGO GUERRA ZAPATA</t>
        </is>
      </c>
      <c r="D2370" t="inlineStr">
        <is>
          <t>JOSEDOMINGOGUERRAZAPATA</t>
        </is>
      </c>
      <c r="E2370">
        <f>IF(COUNTIFS(Registros!$A$2:$A$6000,"NP",Registros!$B$2:$B$6000,$A2370)&gt;0,1,0)</f>
        <v/>
      </c>
      <c r="F2370">
        <f>IF($E2370=1,SUMIFS(Registros!$F$2:$F$6000,Registros!$A$2:$A$6000,"NP",Registros!$B$2:$B$6000,$A2370),0)</f>
        <v/>
      </c>
      <c r="G2370">
        <f>IF(COUNTIFS(Registros!$A$2:$A$6000,"MOV",Registros!$B$2:$B$6000,$A2370)&gt;0,1,0)</f>
        <v/>
      </c>
      <c r="H2370">
        <f>IF($G2370=1,SUMIFS(Registros!$F$2:$F$6000,Registros!$A$2:$A$6000,"MOV",Registros!$B$2:$B$6000,$A2370),0)</f>
        <v/>
      </c>
      <c r="I2370">
        <f>IF(COUNTIFS(Registros!$A$2:$A$6000,"CS",Registros!$B$2:$B$6000,$A2370)&gt;0,1,0)</f>
        <v/>
      </c>
      <c r="J2370">
        <f>IF($I2370=1,SUMIFS(Registros!$I$2:$I$6000,Registros!$A$2:$A$6000,"CS",Registros!$B$2:$B$6000,$A2370),0)</f>
        <v/>
      </c>
      <c r="K2370">
        <f>IF(COUNTIFS(Winback!$K$2:$K$300,$D2370)&gt;0,1,0)</f>
        <v/>
      </c>
      <c r="L2370">
        <f>IF(AND($K2370=1,LEFT($A2370,3)="WB-"),SUMIFS(Winback!$D$2:$D$300,Winback!$K$2:$K$300,$D2370),0)</f>
        <v/>
      </c>
      <c r="M2370">
        <f>IF(OR($E2370=1,$G2370=1,SUMIFS(Registros!$J$2:$J$6000,Registros!$B$2:$B$6000,$A2370)&gt;0),1,0)</f>
        <v/>
      </c>
      <c r="N2370">
        <f>IF($J2370&gt;0,1,IF(COUNTIFS(Registros!$A$2:$A$6000,"CS",Registros!$B$2:$B$6000,$A2370,Registros!$K$2:$K$6000,"&lt;&gt;")&gt;0,1,0))</f>
        <v/>
      </c>
      <c r="O2370">
        <f>IF(AND($K2370=1,$E2370=0,$G2370=0,$I2370=0),"WINBACK",IF(AND($M2370=1,$N2370&gt;0),"CONVERGENTE",IF($M2370=1,"SOLO MÓVIL",IF($N2370&gt;0,"SOLO FIJO / INTERNET","SIN SERVICIOS"))))</f>
        <v/>
      </c>
      <c r="P2370">
        <f>IF($O2370="WINBACK","Recuperar (winback)",IF($O2370="CONVERGENTE","Upgrade / más líneas",IF($O2370="SOLO MÓVIL","Ofrecer fijo + internet (FLBBTV)",IF($O2370="SOLO FIJO / INTERNET","Ofrecer línea móvil Nextphone","Oferta completa (móvil + fijo + internet)"))))</f>
        <v/>
      </c>
      <c r="Q2370">
        <f>$F2370+$H2370+$L2370</f>
        <v/>
      </c>
      <c r="R2370">
        <f>IFERROR(VLOOKUP($A2370,Registros!$B$2:$G$6000,6,0),IFERROR(VLOOKUP($D2370,Winback!$B$2:$C$300,2,0),""))</f>
        <v/>
      </c>
      <c r="S2370">
        <f>IF($E2370=1,"NP","")&amp;IF($G2370=1,"+MOV","")&amp;IF($I2370=1,"+CS","")&amp;IF($K2370=1,"+WB","")</f>
        <v/>
      </c>
      <c r="T2370">
        <f>$E2370+$G2370+$I2370+$K2370</f>
        <v/>
      </c>
    </row>
    <row r="2371">
      <c r="A2371" t="inlineStr">
        <is>
          <t>355378280000</t>
        </is>
      </c>
      <c r="B2371" t="inlineStr">
        <is>
          <t>35537828</t>
        </is>
      </c>
      <c r="C2371" t="inlineStr">
        <is>
          <t>ITZELA MENDEZ</t>
        </is>
      </c>
      <c r="D2371" t="inlineStr">
        <is>
          <t>ITZELAMENDEZ</t>
        </is>
      </c>
      <c r="E2371">
        <f>IF(COUNTIFS(Registros!$A$2:$A$6000,"NP",Registros!$B$2:$B$6000,$A2371)&gt;0,1,0)</f>
        <v/>
      </c>
      <c r="F2371">
        <f>IF($E2371=1,SUMIFS(Registros!$F$2:$F$6000,Registros!$A$2:$A$6000,"NP",Registros!$B$2:$B$6000,$A2371),0)</f>
        <v/>
      </c>
      <c r="G2371">
        <f>IF(COUNTIFS(Registros!$A$2:$A$6000,"MOV",Registros!$B$2:$B$6000,$A2371)&gt;0,1,0)</f>
        <v/>
      </c>
      <c r="H2371">
        <f>IF($G2371=1,SUMIFS(Registros!$F$2:$F$6000,Registros!$A$2:$A$6000,"MOV",Registros!$B$2:$B$6000,$A2371),0)</f>
        <v/>
      </c>
      <c r="I2371">
        <f>IF(COUNTIFS(Registros!$A$2:$A$6000,"CS",Registros!$B$2:$B$6000,$A2371)&gt;0,1,0)</f>
        <v/>
      </c>
      <c r="J2371">
        <f>IF($I2371=1,SUMIFS(Registros!$I$2:$I$6000,Registros!$A$2:$A$6000,"CS",Registros!$B$2:$B$6000,$A2371),0)</f>
        <v/>
      </c>
      <c r="K2371">
        <f>IF(COUNTIFS(Winback!$K$2:$K$300,$D2371)&gt;0,1,0)</f>
        <v/>
      </c>
      <c r="L2371">
        <f>IF(AND($K2371=1,LEFT($A2371,3)="WB-"),SUMIFS(Winback!$D$2:$D$300,Winback!$K$2:$K$300,$D2371),0)</f>
        <v/>
      </c>
      <c r="M2371">
        <f>IF(OR($E2371=1,$G2371=1,SUMIFS(Registros!$J$2:$J$6000,Registros!$B$2:$B$6000,$A2371)&gt;0),1,0)</f>
        <v/>
      </c>
      <c r="N2371">
        <f>IF($J2371&gt;0,1,IF(COUNTIFS(Registros!$A$2:$A$6000,"CS",Registros!$B$2:$B$6000,$A2371,Registros!$K$2:$K$6000,"&lt;&gt;")&gt;0,1,0))</f>
        <v/>
      </c>
      <c r="O2371">
        <f>IF(AND($K2371=1,$E2371=0,$G2371=0,$I2371=0),"WINBACK",IF(AND($M2371=1,$N2371&gt;0),"CONVERGENTE",IF($M2371=1,"SOLO MÓVIL",IF($N2371&gt;0,"SOLO FIJO / INTERNET","SIN SERVICIOS"))))</f>
        <v/>
      </c>
      <c r="P2371">
        <f>IF($O2371="WINBACK","Recuperar (winback)",IF($O2371="CONVERGENTE","Upgrade / más líneas",IF($O2371="SOLO MÓVIL","Ofrecer fijo + internet (FLBBTV)",IF($O2371="SOLO FIJO / INTERNET","Ofrecer línea móvil Nextphone","Oferta completa (móvil + fijo + internet)"))))</f>
        <v/>
      </c>
      <c r="Q2371">
        <f>$F2371+$H2371+$L2371</f>
        <v/>
      </c>
      <c r="R2371">
        <f>IFERROR(VLOOKUP($A2371,Registros!$B$2:$G$6000,6,0),IFERROR(VLOOKUP($D2371,Winback!$B$2:$C$300,2,0),""))</f>
        <v/>
      </c>
      <c r="S2371">
        <f>IF($E2371=1,"NP","")&amp;IF($G2371=1,"+MOV","")&amp;IF($I2371=1,"+CS","")&amp;IF($K2371=1,"+WB","")</f>
        <v/>
      </c>
      <c r="T2371">
        <f>$E2371+$G2371+$I2371+$K2371</f>
        <v/>
      </c>
    </row>
    <row r="2372">
      <c r="A2372" t="inlineStr">
        <is>
          <t>364042440000</t>
        </is>
      </c>
      <c r="B2372" t="inlineStr">
        <is>
          <t>36404244</t>
        </is>
      </c>
      <c r="C2372" t="inlineStr">
        <is>
          <t>MILITZA CACERES</t>
        </is>
      </c>
      <c r="D2372" t="inlineStr">
        <is>
          <t>MILITZACACERES</t>
        </is>
      </c>
      <c r="E2372">
        <f>IF(COUNTIFS(Registros!$A$2:$A$6000,"NP",Registros!$B$2:$B$6000,$A2372)&gt;0,1,0)</f>
        <v/>
      </c>
      <c r="F2372">
        <f>IF($E2372=1,SUMIFS(Registros!$F$2:$F$6000,Registros!$A$2:$A$6000,"NP",Registros!$B$2:$B$6000,$A2372),0)</f>
        <v/>
      </c>
      <c r="G2372">
        <f>IF(COUNTIFS(Registros!$A$2:$A$6000,"MOV",Registros!$B$2:$B$6000,$A2372)&gt;0,1,0)</f>
        <v/>
      </c>
      <c r="H2372">
        <f>IF($G2372=1,SUMIFS(Registros!$F$2:$F$6000,Registros!$A$2:$A$6000,"MOV",Registros!$B$2:$B$6000,$A2372),0)</f>
        <v/>
      </c>
      <c r="I2372">
        <f>IF(COUNTIFS(Registros!$A$2:$A$6000,"CS",Registros!$B$2:$B$6000,$A2372)&gt;0,1,0)</f>
        <v/>
      </c>
      <c r="J2372">
        <f>IF($I2372=1,SUMIFS(Registros!$I$2:$I$6000,Registros!$A$2:$A$6000,"CS",Registros!$B$2:$B$6000,$A2372),0)</f>
        <v/>
      </c>
      <c r="K2372">
        <f>IF(COUNTIFS(Winback!$K$2:$K$300,$D2372)&gt;0,1,0)</f>
        <v/>
      </c>
      <c r="L2372">
        <f>IF(AND($K2372=1,LEFT($A2372,3)="WB-"),SUMIFS(Winback!$D$2:$D$300,Winback!$K$2:$K$300,$D2372),0)</f>
        <v/>
      </c>
      <c r="M2372">
        <f>IF(OR($E2372=1,$G2372=1,SUMIFS(Registros!$J$2:$J$6000,Registros!$B$2:$B$6000,$A2372)&gt;0),1,0)</f>
        <v/>
      </c>
      <c r="N2372">
        <f>IF($J2372&gt;0,1,IF(COUNTIFS(Registros!$A$2:$A$6000,"CS",Registros!$B$2:$B$6000,$A2372,Registros!$K$2:$K$6000,"&lt;&gt;")&gt;0,1,0))</f>
        <v/>
      </c>
      <c r="O2372">
        <f>IF(AND($K2372=1,$E2372=0,$G2372=0,$I2372=0),"WINBACK",IF(AND($M2372=1,$N2372&gt;0),"CONVERGENTE",IF($M2372=1,"SOLO MÓVIL",IF($N2372&gt;0,"SOLO FIJO / INTERNET","SIN SERVICIOS"))))</f>
        <v/>
      </c>
      <c r="P2372">
        <f>IF($O2372="WINBACK","Recuperar (winback)",IF($O2372="CONVERGENTE","Upgrade / más líneas",IF($O2372="SOLO MÓVIL","Ofrecer fijo + internet (FLBBTV)",IF($O2372="SOLO FIJO / INTERNET","Ofrecer línea móvil Nextphone","Oferta completa (móvil + fijo + internet)"))))</f>
        <v/>
      </c>
      <c r="Q2372">
        <f>$F2372+$H2372+$L2372</f>
        <v/>
      </c>
      <c r="R2372">
        <f>IFERROR(VLOOKUP($A2372,Registros!$B$2:$G$6000,6,0),IFERROR(VLOOKUP($D2372,Winback!$B$2:$C$300,2,0),""))</f>
        <v/>
      </c>
      <c r="S2372">
        <f>IF($E2372=1,"NP","")&amp;IF($G2372=1,"+MOV","")&amp;IF($I2372=1,"+CS","")&amp;IF($K2372=1,"+WB","")</f>
        <v/>
      </c>
      <c r="T2372">
        <f>$E2372+$G2372+$I2372+$K2372</f>
        <v/>
      </c>
    </row>
    <row r="2373">
      <c r="A2373" t="inlineStr">
        <is>
          <t>358326610000</t>
        </is>
      </c>
      <c r="B2373" t="inlineStr">
        <is>
          <t>35832661</t>
        </is>
      </c>
      <c r="C2373" t="inlineStr">
        <is>
          <t>FRANKLIN MADRIÑAN</t>
        </is>
      </c>
      <c r="D2373" t="inlineStr">
        <is>
          <t>FRANKLINMADRINAN</t>
        </is>
      </c>
      <c r="E2373">
        <f>IF(COUNTIFS(Registros!$A$2:$A$6000,"NP",Registros!$B$2:$B$6000,$A2373)&gt;0,1,0)</f>
        <v/>
      </c>
      <c r="F2373">
        <f>IF($E2373=1,SUMIFS(Registros!$F$2:$F$6000,Registros!$A$2:$A$6000,"NP",Registros!$B$2:$B$6000,$A2373),0)</f>
        <v/>
      </c>
      <c r="G2373">
        <f>IF(COUNTIFS(Registros!$A$2:$A$6000,"MOV",Registros!$B$2:$B$6000,$A2373)&gt;0,1,0)</f>
        <v/>
      </c>
      <c r="H2373">
        <f>IF($G2373=1,SUMIFS(Registros!$F$2:$F$6000,Registros!$A$2:$A$6000,"MOV",Registros!$B$2:$B$6000,$A2373),0)</f>
        <v/>
      </c>
      <c r="I2373">
        <f>IF(COUNTIFS(Registros!$A$2:$A$6000,"CS",Registros!$B$2:$B$6000,$A2373)&gt;0,1,0)</f>
        <v/>
      </c>
      <c r="J2373">
        <f>IF($I2373=1,SUMIFS(Registros!$I$2:$I$6000,Registros!$A$2:$A$6000,"CS",Registros!$B$2:$B$6000,$A2373),0)</f>
        <v/>
      </c>
      <c r="K2373">
        <f>IF(COUNTIFS(Winback!$K$2:$K$300,$D2373)&gt;0,1,0)</f>
        <v/>
      </c>
      <c r="L2373">
        <f>IF(AND($K2373=1,LEFT($A2373,3)="WB-"),SUMIFS(Winback!$D$2:$D$300,Winback!$K$2:$K$300,$D2373),0)</f>
        <v/>
      </c>
      <c r="M2373">
        <f>IF(OR($E2373=1,$G2373=1,SUMIFS(Registros!$J$2:$J$6000,Registros!$B$2:$B$6000,$A2373)&gt;0),1,0)</f>
        <v/>
      </c>
      <c r="N2373">
        <f>IF($J2373&gt;0,1,IF(COUNTIFS(Registros!$A$2:$A$6000,"CS",Registros!$B$2:$B$6000,$A2373,Registros!$K$2:$K$6000,"&lt;&gt;")&gt;0,1,0))</f>
        <v/>
      </c>
      <c r="O2373">
        <f>IF(AND($K2373=1,$E2373=0,$G2373=0,$I2373=0),"WINBACK",IF(AND($M2373=1,$N2373&gt;0),"CONVERGENTE",IF($M2373=1,"SOLO MÓVIL",IF($N2373&gt;0,"SOLO FIJO / INTERNET","SIN SERVICIOS"))))</f>
        <v/>
      </c>
      <c r="P2373">
        <f>IF($O2373="WINBACK","Recuperar (winback)",IF($O2373="CONVERGENTE","Upgrade / más líneas",IF($O2373="SOLO MÓVIL","Ofrecer fijo + internet (FLBBTV)",IF($O2373="SOLO FIJO / INTERNET","Ofrecer línea móvil Nextphone","Oferta completa (móvil + fijo + internet)"))))</f>
        <v/>
      </c>
      <c r="Q2373">
        <f>$F2373+$H2373+$L2373</f>
        <v/>
      </c>
      <c r="R2373">
        <f>IFERROR(VLOOKUP($A2373,Registros!$B$2:$G$6000,6,0),IFERROR(VLOOKUP($D2373,Winback!$B$2:$C$300,2,0),""))</f>
        <v/>
      </c>
      <c r="S2373">
        <f>IF($E2373=1,"NP","")&amp;IF($G2373=1,"+MOV","")&amp;IF($I2373=1,"+CS","")&amp;IF($K2373=1,"+WB","")</f>
        <v/>
      </c>
      <c r="T2373">
        <f>$E2373+$G2373+$I2373+$K2373</f>
        <v/>
      </c>
    </row>
    <row r="2374">
      <c r="A2374" t="inlineStr">
        <is>
          <t>357141320000</t>
        </is>
      </c>
      <c r="B2374" t="inlineStr">
        <is>
          <t>35714132</t>
        </is>
      </c>
      <c r="C2374" t="inlineStr">
        <is>
          <t>PH SUNFLOWER</t>
        </is>
      </c>
      <c r="D2374" t="inlineStr">
        <is>
          <t>PHSUNFLOWER</t>
        </is>
      </c>
      <c r="E2374">
        <f>IF(COUNTIFS(Registros!$A$2:$A$6000,"NP",Registros!$B$2:$B$6000,$A2374)&gt;0,1,0)</f>
        <v/>
      </c>
      <c r="F2374">
        <f>IF($E2374=1,SUMIFS(Registros!$F$2:$F$6000,Registros!$A$2:$A$6000,"NP",Registros!$B$2:$B$6000,$A2374),0)</f>
        <v/>
      </c>
      <c r="G2374">
        <f>IF(COUNTIFS(Registros!$A$2:$A$6000,"MOV",Registros!$B$2:$B$6000,$A2374)&gt;0,1,0)</f>
        <v/>
      </c>
      <c r="H2374">
        <f>IF($G2374=1,SUMIFS(Registros!$F$2:$F$6000,Registros!$A$2:$A$6000,"MOV",Registros!$B$2:$B$6000,$A2374),0)</f>
        <v/>
      </c>
      <c r="I2374">
        <f>IF(COUNTIFS(Registros!$A$2:$A$6000,"CS",Registros!$B$2:$B$6000,$A2374)&gt;0,1,0)</f>
        <v/>
      </c>
      <c r="J2374">
        <f>IF($I2374=1,SUMIFS(Registros!$I$2:$I$6000,Registros!$A$2:$A$6000,"CS",Registros!$B$2:$B$6000,$A2374),0)</f>
        <v/>
      </c>
      <c r="K2374">
        <f>IF(COUNTIFS(Winback!$K$2:$K$300,$D2374)&gt;0,1,0)</f>
        <v/>
      </c>
      <c r="L2374">
        <f>IF(AND($K2374=1,LEFT($A2374,3)="WB-"),SUMIFS(Winback!$D$2:$D$300,Winback!$K$2:$K$300,$D2374),0)</f>
        <v/>
      </c>
      <c r="M2374">
        <f>IF(OR($E2374=1,$G2374=1,SUMIFS(Registros!$J$2:$J$6000,Registros!$B$2:$B$6000,$A2374)&gt;0),1,0)</f>
        <v/>
      </c>
      <c r="N2374">
        <f>IF($J2374&gt;0,1,IF(COUNTIFS(Registros!$A$2:$A$6000,"CS",Registros!$B$2:$B$6000,$A2374,Registros!$K$2:$K$6000,"&lt;&gt;")&gt;0,1,0))</f>
        <v/>
      </c>
      <c r="O2374">
        <f>IF(AND($K2374=1,$E2374=0,$G2374=0,$I2374=0),"WINBACK",IF(AND($M2374=1,$N2374&gt;0),"CONVERGENTE",IF($M2374=1,"SOLO MÓVIL",IF($N2374&gt;0,"SOLO FIJO / INTERNET","SIN SERVICIOS"))))</f>
        <v/>
      </c>
      <c r="P2374">
        <f>IF($O2374="WINBACK","Recuperar (winback)",IF($O2374="CONVERGENTE","Upgrade / más líneas",IF($O2374="SOLO MÓVIL","Ofrecer fijo + internet (FLBBTV)",IF($O2374="SOLO FIJO / INTERNET","Ofrecer línea móvil Nextphone","Oferta completa (móvil + fijo + internet)"))))</f>
        <v/>
      </c>
      <c r="Q2374">
        <f>$F2374+$H2374+$L2374</f>
        <v/>
      </c>
      <c r="R2374">
        <f>IFERROR(VLOOKUP($A2374,Registros!$B$2:$G$6000,6,0),IFERROR(VLOOKUP($D2374,Winback!$B$2:$C$300,2,0),""))</f>
        <v/>
      </c>
      <c r="S2374">
        <f>IF($E2374=1,"NP","")&amp;IF($G2374=1,"+MOV","")&amp;IF($I2374=1,"+CS","")&amp;IF($K2374=1,"+WB","")</f>
        <v/>
      </c>
      <c r="T2374">
        <f>$E2374+$G2374+$I2374+$K2374</f>
        <v/>
      </c>
    </row>
    <row r="2375">
      <c r="A2375" t="inlineStr">
        <is>
          <t>359208590000</t>
        </is>
      </c>
      <c r="B2375" t="inlineStr">
        <is>
          <t>35920859</t>
        </is>
      </c>
      <c r="C2375" t="inlineStr">
        <is>
          <t>VLADIMIRO ARTURO CASTILLO</t>
        </is>
      </c>
      <c r="D2375" t="inlineStr">
        <is>
          <t>VLADIMIROARTUROCASTILLO</t>
        </is>
      </c>
      <c r="E2375">
        <f>IF(COUNTIFS(Registros!$A$2:$A$6000,"NP",Registros!$B$2:$B$6000,$A2375)&gt;0,1,0)</f>
        <v/>
      </c>
      <c r="F2375">
        <f>IF($E2375=1,SUMIFS(Registros!$F$2:$F$6000,Registros!$A$2:$A$6000,"NP",Registros!$B$2:$B$6000,$A2375),0)</f>
        <v/>
      </c>
      <c r="G2375">
        <f>IF(COUNTIFS(Registros!$A$2:$A$6000,"MOV",Registros!$B$2:$B$6000,$A2375)&gt;0,1,0)</f>
        <v/>
      </c>
      <c r="H2375">
        <f>IF($G2375=1,SUMIFS(Registros!$F$2:$F$6000,Registros!$A$2:$A$6000,"MOV",Registros!$B$2:$B$6000,$A2375),0)</f>
        <v/>
      </c>
      <c r="I2375">
        <f>IF(COUNTIFS(Registros!$A$2:$A$6000,"CS",Registros!$B$2:$B$6000,$A2375)&gt;0,1,0)</f>
        <v/>
      </c>
      <c r="J2375">
        <f>IF($I2375=1,SUMIFS(Registros!$I$2:$I$6000,Registros!$A$2:$A$6000,"CS",Registros!$B$2:$B$6000,$A2375),0)</f>
        <v/>
      </c>
      <c r="K2375">
        <f>IF(COUNTIFS(Winback!$K$2:$K$300,$D2375)&gt;0,1,0)</f>
        <v/>
      </c>
      <c r="L2375">
        <f>IF(AND($K2375=1,LEFT($A2375,3)="WB-"),SUMIFS(Winback!$D$2:$D$300,Winback!$K$2:$K$300,$D2375),0)</f>
        <v/>
      </c>
      <c r="M2375">
        <f>IF(OR($E2375=1,$G2375=1,SUMIFS(Registros!$J$2:$J$6000,Registros!$B$2:$B$6000,$A2375)&gt;0),1,0)</f>
        <v/>
      </c>
      <c r="N2375">
        <f>IF($J2375&gt;0,1,IF(COUNTIFS(Registros!$A$2:$A$6000,"CS",Registros!$B$2:$B$6000,$A2375,Registros!$K$2:$K$6000,"&lt;&gt;")&gt;0,1,0))</f>
        <v/>
      </c>
      <c r="O2375">
        <f>IF(AND($K2375=1,$E2375=0,$G2375=0,$I2375=0),"WINBACK",IF(AND($M2375=1,$N2375&gt;0),"CONVERGENTE",IF($M2375=1,"SOLO MÓVIL",IF($N2375&gt;0,"SOLO FIJO / INTERNET","SIN SERVICIOS"))))</f>
        <v/>
      </c>
      <c r="P2375">
        <f>IF($O2375="WINBACK","Recuperar (winback)",IF($O2375="CONVERGENTE","Upgrade / más líneas",IF($O2375="SOLO MÓVIL","Ofrecer fijo + internet (FLBBTV)",IF($O2375="SOLO FIJO / INTERNET","Ofrecer línea móvil Nextphone","Oferta completa (móvil + fijo + internet)"))))</f>
        <v/>
      </c>
      <c r="Q2375">
        <f>$F2375+$H2375+$L2375</f>
        <v/>
      </c>
      <c r="R2375">
        <f>IFERROR(VLOOKUP($A2375,Registros!$B$2:$G$6000,6,0),IFERROR(VLOOKUP($D2375,Winback!$B$2:$C$300,2,0),""))</f>
        <v/>
      </c>
      <c r="S2375">
        <f>IF($E2375=1,"NP","")&amp;IF($G2375=1,"+MOV","")&amp;IF($I2375=1,"+CS","")&amp;IF($K2375=1,"+WB","")</f>
        <v/>
      </c>
      <c r="T2375">
        <f>$E2375+$G2375+$I2375+$K2375</f>
        <v/>
      </c>
    </row>
    <row r="2376">
      <c r="A2376" t="inlineStr">
        <is>
          <t>358228470000</t>
        </is>
      </c>
      <c r="B2376" t="inlineStr">
        <is>
          <t>35822847</t>
        </is>
      </c>
      <c r="C2376" t="inlineStr">
        <is>
          <t>VLADIMIRO ARTURO CASTILLO CACERES</t>
        </is>
      </c>
      <c r="D2376" t="inlineStr">
        <is>
          <t>VLADIMIROARTUROCASTILLOCACERES</t>
        </is>
      </c>
      <c r="E2376">
        <f>IF(COUNTIFS(Registros!$A$2:$A$6000,"NP",Registros!$B$2:$B$6000,$A2376)&gt;0,1,0)</f>
        <v/>
      </c>
      <c r="F2376">
        <f>IF($E2376=1,SUMIFS(Registros!$F$2:$F$6000,Registros!$A$2:$A$6000,"NP",Registros!$B$2:$B$6000,$A2376),0)</f>
        <v/>
      </c>
      <c r="G2376">
        <f>IF(COUNTIFS(Registros!$A$2:$A$6000,"MOV",Registros!$B$2:$B$6000,$A2376)&gt;0,1,0)</f>
        <v/>
      </c>
      <c r="H2376">
        <f>IF($G2376=1,SUMIFS(Registros!$F$2:$F$6000,Registros!$A$2:$A$6000,"MOV",Registros!$B$2:$B$6000,$A2376),0)</f>
        <v/>
      </c>
      <c r="I2376">
        <f>IF(COUNTIFS(Registros!$A$2:$A$6000,"CS",Registros!$B$2:$B$6000,$A2376)&gt;0,1,0)</f>
        <v/>
      </c>
      <c r="J2376">
        <f>IF($I2376=1,SUMIFS(Registros!$I$2:$I$6000,Registros!$A$2:$A$6000,"CS",Registros!$B$2:$B$6000,$A2376),0)</f>
        <v/>
      </c>
      <c r="K2376">
        <f>IF(COUNTIFS(Winback!$K$2:$K$300,$D2376)&gt;0,1,0)</f>
        <v/>
      </c>
      <c r="L2376">
        <f>IF(AND($K2376=1,LEFT($A2376,3)="WB-"),SUMIFS(Winback!$D$2:$D$300,Winback!$K$2:$K$300,$D2376),0)</f>
        <v/>
      </c>
      <c r="M2376">
        <f>IF(OR($E2376=1,$G2376=1,SUMIFS(Registros!$J$2:$J$6000,Registros!$B$2:$B$6000,$A2376)&gt;0),1,0)</f>
        <v/>
      </c>
      <c r="N2376">
        <f>IF($J2376&gt;0,1,IF(COUNTIFS(Registros!$A$2:$A$6000,"CS",Registros!$B$2:$B$6000,$A2376,Registros!$K$2:$K$6000,"&lt;&gt;")&gt;0,1,0))</f>
        <v/>
      </c>
      <c r="O2376">
        <f>IF(AND($K2376=1,$E2376=0,$G2376=0,$I2376=0),"WINBACK",IF(AND($M2376=1,$N2376&gt;0),"CONVERGENTE",IF($M2376=1,"SOLO MÓVIL",IF($N2376&gt;0,"SOLO FIJO / INTERNET","SIN SERVICIOS"))))</f>
        <v/>
      </c>
      <c r="P2376">
        <f>IF($O2376="WINBACK","Recuperar (winback)",IF($O2376="CONVERGENTE","Upgrade / más líneas",IF($O2376="SOLO MÓVIL","Ofrecer fijo + internet (FLBBTV)",IF($O2376="SOLO FIJO / INTERNET","Ofrecer línea móvil Nextphone","Oferta completa (móvil + fijo + internet)"))))</f>
        <v/>
      </c>
      <c r="Q2376">
        <f>$F2376+$H2376+$L2376</f>
        <v/>
      </c>
      <c r="R2376">
        <f>IFERROR(VLOOKUP($A2376,Registros!$B$2:$G$6000,6,0),IFERROR(VLOOKUP($D2376,Winback!$B$2:$C$300,2,0),""))</f>
        <v/>
      </c>
      <c r="S2376">
        <f>IF($E2376=1,"NP","")&amp;IF($G2376=1,"+MOV","")&amp;IF($I2376=1,"+CS","")&amp;IF($K2376=1,"+WB","")</f>
        <v/>
      </c>
      <c r="T2376">
        <f>$E2376+$G2376+$I2376+$K2376</f>
        <v/>
      </c>
    </row>
    <row r="2377">
      <c r="A2377" t="inlineStr">
        <is>
          <t>368032460000</t>
        </is>
      </c>
      <c r="B2377" t="inlineStr">
        <is>
          <t>36803246</t>
        </is>
      </c>
      <c r="C2377" t="inlineStr">
        <is>
          <t>JHOANNA OTERO</t>
        </is>
      </c>
      <c r="D2377" t="inlineStr">
        <is>
          <t>JHOANNAOTERO</t>
        </is>
      </c>
      <c r="E2377">
        <f>IF(COUNTIFS(Registros!$A$2:$A$6000,"NP",Registros!$B$2:$B$6000,$A2377)&gt;0,1,0)</f>
        <v/>
      </c>
      <c r="F2377">
        <f>IF($E2377=1,SUMIFS(Registros!$F$2:$F$6000,Registros!$A$2:$A$6000,"NP",Registros!$B$2:$B$6000,$A2377),0)</f>
        <v/>
      </c>
      <c r="G2377">
        <f>IF(COUNTIFS(Registros!$A$2:$A$6000,"MOV",Registros!$B$2:$B$6000,$A2377)&gt;0,1,0)</f>
        <v/>
      </c>
      <c r="H2377">
        <f>IF($G2377=1,SUMIFS(Registros!$F$2:$F$6000,Registros!$A$2:$A$6000,"MOV",Registros!$B$2:$B$6000,$A2377),0)</f>
        <v/>
      </c>
      <c r="I2377">
        <f>IF(COUNTIFS(Registros!$A$2:$A$6000,"CS",Registros!$B$2:$B$6000,$A2377)&gt;0,1,0)</f>
        <v/>
      </c>
      <c r="J2377">
        <f>IF($I2377=1,SUMIFS(Registros!$I$2:$I$6000,Registros!$A$2:$A$6000,"CS",Registros!$B$2:$B$6000,$A2377),0)</f>
        <v/>
      </c>
      <c r="K2377">
        <f>IF(COUNTIFS(Winback!$K$2:$K$300,$D2377)&gt;0,1,0)</f>
        <v/>
      </c>
      <c r="L2377">
        <f>IF(AND($K2377=1,LEFT($A2377,3)="WB-"),SUMIFS(Winback!$D$2:$D$300,Winback!$K$2:$K$300,$D2377),0)</f>
        <v/>
      </c>
      <c r="M2377">
        <f>IF(OR($E2377=1,$G2377=1,SUMIFS(Registros!$J$2:$J$6000,Registros!$B$2:$B$6000,$A2377)&gt;0),1,0)</f>
        <v/>
      </c>
      <c r="N2377">
        <f>IF($J2377&gt;0,1,IF(COUNTIFS(Registros!$A$2:$A$6000,"CS",Registros!$B$2:$B$6000,$A2377,Registros!$K$2:$K$6000,"&lt;&gt;")&gt;0,1,0))</f>
        <v/>
      </c>
      <c r="O2377">
        <f>IF(AND($K2377=1,$E2377=0,$G2377=0,$I2377=0),"WINBACK",IF(AND($M2377=1,$N2377&gt;0),"CONVERGENTE",IF($M2377=1,"SOLO MÓVIL",IF($N2377&gt;0,"SOLO FIJO / INTERNET","SIN SERVICIOS"))))</f>
        <v/>
      </c>
      <c r="P2377">
        <f>IF($O2377="WINBACK","Recuperar (winback)",IF($O2377="CONVERGENTE","Upgrade / más líneas",IF($O2377="SOLO MÓVIL","Ofrecer fijo + internet (FLBBTV)",IF($O2377="SOLO FIJO / INTERNET","Ofrecer línea móvil Nextphone","Oferta completa (móvil + fijo + internet)"))))</f>
        <v/>
      </c>
      <c r="Q2377">
        <f>$F2377+$H2377+$L2377</f>
        <v/>
      </c>
      <c r="R2377">
        <f>IFERROR(VLOOKUP($A2377,Registros!$B$2:$G$6000,6,0),IFERROR(VLOOKUP($D2377,Winback!$B$2:$C$300,2,0),""))</f>
        <v/>
      </c>
      <c r="S2377">
        <f>IF($E2377=1,"NP","")&amp;IF($G2377=1,"+MOV","")&amp;IF($I2377=1,"+CS","")&amp;IF($K2377=1,"+WB","")</f>
        <v/>
      </c>
      <c r="T2377">
        <f>$E2377+$G2377+$I2377+$K2377</f>
        <v/>
      </c>
    </row>
    <row r="2378">
      <c r="A2378" t="inlineStr">
        <is>
          <t>343372460000</t>
        </is>
      </c>
      <c r="B2378" t="inlineStr">
        <is>
          <t>34337246</t>
        </is>
      </c>
      <c r="C2378" t="inlineStr">
        <is>
          <t>ROSIBELL ARIANETH NUÑEZ DEL CID</t>
        </is>
      </c>
      <c r="D2378" t="inlineStr">
        <is>
          <t>ROSIBELLARIANETHNUNEZDELCID</t>
        </is>
      </c>
      <c r="E2378">
        <f>IF(COUNTIFS(Registros!$A$2:$A$6000,"NP",Registros!$B$2:$B$6000,$A2378)&gt;0,1,0)</f>
        <v/>
      </c>
      <c r="F2378">
        <f>IF($E2378=1,SUMIFS(Registros!$F$2:$F$6000,Registros!$A$2:$A$6000,"NP",Registros!$B$2:$B$6000,$A2378),0)</f>
        <v/>
      </c>
      <c r="G2378">
        <f>IF(COUNTIFS(Registros!$A$2:$A$6000,"MOV",Registros!$B$2:$B$6000,$A2378)&gt;0,1,0)</f>
        <v/>
      </c>
      <c r="H2378">
        <f>IF($G2378=1,SUMIFS(Registros!$F$2:$F$6000,Registros!$A$2:$A$6000,"MOV",Registros!$B$2:$B$6000,$A2378),0)</f>
        <v/>
      </c>
      <c r="I2378">
        <f>IF(COUNTIFS(Registros!$A$2:$A$6000,"CS",Registros!$B$2:$B$6000,$A2378)&gt;0,1,0)</f>
        <v/>
      </c>
      <c r="J2378">
        <f>IF($I2378=1,SUMIFS(Registros!$I$2:$I$6000,Registros!$A$2:$A$6000,"CS",Registros!$B$2:$B$6000,$A2378),0)</f>
        <v/>
      </c>
      <c r="K2378">
        <f>IF(COUNTIFS(Winback!$K$2:$K$300,$D2378)&gt;0,1,0)</f>
        <v/>
      </c>
      <c r="L2378">
        <f>IF(AND($K2378=1,LEFT($A2378,3)="WB-"),SUMIFS(Winback!$D$2:$D$300,Winback!$K$2:$K$300,$D2378),0)</f>
        <v/>
      </c>
      <c r="M2378">
        <f>IF(OR($E2378=1,$G2378=1,SUMIFS(Registros!$J$2:$J$6000,Registros!$B$2:$B$6000,$A2378)&gt;0),1,0)</f>
        <v/>
      </c>
      <c r="N2378">
        <f>IF($J2378&gt;0,1,IF(COUNTIFS(Registros!$A$2:$A$6000,"CS",Registros!$B$2:$B$6000,$A2378,Registros!$K$2:$K$6000,"&lt;&gt;")&gt;0,1,0))</f>
        <v/>
      </c>
      <c r="O2378">
        <f>IF(AND($K2378=1,$E2378=0,$G2378=0,$I2378=0),"WINBACK",IF(AND($M2378=1,$N2378&gt;0),"CONVERGENTE",IF($M2378=1,"SOLO MÓVIL",IF($N2378&gt;0,"SOLO FIJO / INTERNET","SIN SERVICIOS"))))</f>
        <v/>
      </c>
      <c r="P2378">
        <f>IF($O2378="WINBACK","Recuperar (winback)",IF($O2378="CONVERGENTE","Upgrade / más líneas",IF($O2378="SOLO MÓVIL","Ofrecer fijo + internet (FLBBTV)",IF($O2378="SOLO FIJO / INTERNET","Ofrecer línea móvil Nextphone","Oferta completa (móvil + fijo + internet)"))))</f>
        <v/>
      </c>
      <c r="Q2378">
        <f>$F2378+$H2378+$L2378</f>
        <v/>
      </c>
      <c r="R2378">
        <f>IFERROR(VLOOKUP($A2378,Registros!$B$2:$G$6000,6,0),IFERROR(VLOOKUP($D2378,Winback!$B$2:$C$300,2,0),""))</f>
        <v/>
      </c>
      <c r="S2378">
        <f>IF($E2378=1,"NP","")&amp;IF($G2378=1,"+MOV","")&amp;IF($I2378=1,"+CS","")&amp;IF($K2378=1,"+WB","")</f>
        <v/>
      </c>
      <c r="T2378">
        <f>$E2378+$G2378+$I2378+$K2378</f>
        <v/>
      </c>
    </row>
    <row r="2379">
      <c r="A2379" t="inlineStr">
        <is>
          <t>353116940000</t>
        </is>
      </c>
      <c r="B2379" t="inlineStr">
        <is>
          <t>35311694</t>
        </is>
      </c>
      <c r="C2379" t="inlineStr">
        <is>
          <t>RAMON DARIO CASTILLO GUTIERREZ</t>
        </is>
      </c>
      <c r="D2379" t="inlineStr">
        <is>
          <t>RAMONDARIOCASTILLOGUTIERREZ</t>
        </is>
      </c>
      <c r="E2379">
        <f>IF(COUNTIFS(Registros!$A$2:$A$6000,"NP",Registros!$B$2:$B$6000,$A2379)&gt;0,1,0)</f>
        <v/>
      </c>
      <c r="F2379">
        <f>IF($E2379=1,SUMIFS(Registros!$F$2:$F$6000,Registros!$A$2:$A$6000,"NP",Registros!$B$2:$B$6000,$A2379),0)</f>
        <v/>
      </c>
      <c r="G2379">
        <f>IF(COUNTIFS(Registros!$A$2:$A$6000,"MOV",Registros!$B$2:$B$6000,$A2379)&gt;0,1,0)</f>
        <v/>
      </c>
      <c r="H2379">
        <f>IF($G2379=1,SUMIFS(Registros!$F$2:$F$6000,Registros!$A$2:$A$6000,"MOV",Registros!$B$2:$B$6000,$A2379),0)</f>
        <v/>
      </c>
      <c r="I2379">
        <f>IF(COUNTIFS(Registros!$A$2:$A$6000,"CS",Registros!$B$2:$B$6000,$A2379)&gt;0,1,0)</f>
        <v/>
      </c>
      <c r="J2379">
        <f>IF($I2379=1,SUMIFS(Registros!$I$2:$I$6000,Registros!$A$2:$A$6000,"CS",Registros!$B$2:$B$6000,$A2379),0)</f>
        <v/>
      </c>
      <c r="K2379">
        <f>IF(COUNTIFS(Winback!$K$2:$K$300,$D2379)&gt;0,1,0)</f>
        <v/>
      </c>
      <c r="L2379">
        <f>IF(AND($K2379=1,LEFT($A2379,3)="WB-"),SUMIFS(Winback!$D$2:$D$300,Winback!$K$2:$K$300,$D2379),0)</f>
        <v/>
      </c>
      <c r="M2379">
        <f>IF(OR($E2379=1,$G2379=1,SUMIFS(Registros!$J$2:$J$6000,Registros!$B$2:$B$6000,$A2379)&gt;0),1,0)</f>
        <v/>
      </c>
      <c r="N2379">
        <f>IF($J2379&gt;0,1,IF(COUNTIFS(Registros!$A$2:$A$6000,"CS",Registros!$B$2:$B$6000,$A2379,Registros!$K$2:$K$6000,"&lt;&gt;")&gt;0,1,0))</f>
        <v/>
      </c>
      <c r="O2379">
        <f>IF(AND($K2379=1,$E2379=0,$G2379=0,$I2379=0),"WINBACK",IF(AND($M2379=1,$N2379&gt;0),"CONVERGENTE",IF($M2379=1,"SOLO MÓVIL",IF($N2379&gt;0,"SOLO FIJO / INTERNET","SIN SERVICIOS"))))</f>
        <v/>
      </c>
      <c r="P2379">
        <f>IF($O2379="WINBACK","Recuperar (winback)",IF($O2379="CONVERGENTE","Upgrade / más líneas",IF($O2379="SOLO MÓVIL","Ofrecer fijo + internet (FLBBTV)",IF($O2379="SOLO FIJO / INTERNET","Ofrecer línea móvil Nextphone","Oferta completa (móvil + fijo + internet)"))))</f>
        <v/>
      </c>
      <c r="Q2379">
        <f>$F2379+$H2379+$L2379</f>
        <v/>
      </c>
      <c r="R2379">
        <f>IFERROR(VLOOKUP($A2379,Registros!$B$2:$G$6000,6,0),IFERROR(VLOOKUP($D2379,Winback!$B$2:$C$300,2,0),""))</f>
        <v/>
      </c>
      <c r="S2379">
        <f>IF($E2379=1,"NP","")&amp;IF($G2379=1,"+MOV","")&amp;IF($I2379=1,"+CS","")&amp;IF($K2379=1,"+WB","")</f>
        <v/>
      </c>
      <c r="T2379">
        <f>$E2379+$G2379+$I2379+$K2379</f>
        <v/>
      </c>
    </row>
    <row r="2380">
      <c r="A2380" t="inlineStr">
        <is>
          <t>348333740000</t>
        </is>
      </c>
      <c r="B2380" t="inlineStr">
        <is>
          <t>34833374</t>
        </is>
      </c>
      <c r="C2380" t="inlineStr">
        <is>
          <t>JOHANA PATRCIA MORAN</t>
        </is>
      </c>
      <c r="D2380" t="inlineStr">
        <is>
          <t>JOHANAPATRCIAMORAN</t>
        </is>
      </c>
      <c r="E2380">
        <f>IF(COUNTIFS(Registros!$A$2:$A$6000,"NP",Registros!$B$2:$B$6000,$A2380)&gt;0,1,0)</f>
        <v/>
      </c>
      <c r="F2380">
        <f>IF($E2380=1,SUMIFS(Registros!$F$2:$F$6000,Registros!$A$2:$A$6000,"NP",Registros!$B$2:$B$6000,$A2380),0)</f>
        <v/>
      </c>
      <c r="G2380">
        <f>IF(COUNTIFS(Registros!$A$2:$A$6000,"MOV",Registros!$B$2:$B$6000,$A2380)&gt;0,1,0)</f>
        <v/>
      </c>
      <c r="H2380">
        <f>IF($G2380=1,SUMIFS(Registros!$F$2:$F$6000,Registros!$A$2:$A$6000,"MOV",Registros!$B$2:$B$6000,$A2380),0)</f>
        <v/>
      </c>
      <c r="I2380">
        <f>IF(COUNTIFS(Registros!$A$2:$A$6000,"CS",Registros!$B$2:$B$6000,$A2380)&gt;0,1,0)</f>
        <v/>
      </c>
      <c r="J2380">
        <f>IF($I2380=1,SUMIFS(Registros!$I$2:$I$6000,Registros!$A$2:$A$6000,"CS",Registros!$B$2:$B$6000,$A2380),0)</f>
        <v/>
      </c>
      <c r="K2380">
        <f>IF(COUNTIFS(Winback!$K$2:$K$300,$D2380)&gt;0,1,0)</f>
        <v/>
      </c>
      <c r="L2380">
        <f>IF(AND($K2380=1,LEFT($A2380,3)="WB-"),SUMIFS(Winback!$D$2:$D$300,Winback!$K$2:$K$300,$D2380),0)</f>
        <v/>
      </c>
      <c r="M2380">
        <f>IF(OR($E2380=1,$G2380=1,SUMIFS(Registros!$J$2:$J$6000,Registros!$B$2:$B$6000,$A2380)&gt;0),1,0)</f>
        <v/>
      </c>
      <c r="N2380">
        <f>IF($J2380&gt;0,1,IF(COUNTIFS(Registros!$A$2:$A$6000,"CS",Registros!$B$2:$B$6000,$A2380,Registros!$K$2:$K$6000,"&lt;&gt;")&gt;0,1,0))</f>
        <v/>
      </c>
      <c r="O2380">
        <f>IF(AND($K2380=1,$E2380=0,$G2380=0,$I2380=0),"WINBACK",IF(AND($M2380=1,$N2380&gt;0),"CONVERGENTE",IF($M2380=1,"SOLO MÓVIL",IF($N2380&gt;0,"SOLO FIJO / INTERNET","SIN SERVICIOS"))))</f>
        <v/>
      </c>
      <c r="P2380">
        <f>IF($O2380="WINBACK","Recuperar (winback)",IF($O2380="CONVERGENTE","Upgrade / más líneas",IF($O2380="SOLO MÓVIL","Ofrecer fijo + internet (FLBBTV)",IF($O2380="SOLO FIJO / INTERNET","Ofrecer línea móvil Nextphone","Oferta completa (móvil + fijo + internet)"))))</f>
        <v/>
      </c>
      <c r="Q2380">
        <f>$F2380+$H2380+$L2380</f>
        <v/>
      </c>
      <c r="R2380">
        <f>IFERROR(VLOOKUP($A2380,Registros!$B$2:$G$6000,6,0),IFERROR(VLOOKUP($D2380,Winback!$B$2:$C$300,2,0),""))</f>
        <v/>
      </c>
      <c r="S2380">
        <f>IF($E2380=1,"NP","")&amp;IF($G2380=1,"+MOV","")&amp;IF($I2380=1,"+CS","")&amp;IF($K2380=1,"+WB","")</f>
        <v/>
      </c>
      <c r="T2380">
        <f>$E2380+$G2380+$I2380+$K2380</f>
        <v/>
      </c>
    </row>
    <row r="2381">
      <c r="A2381" t="inlineStr">
        <is>
          <t>358131110000</t>
        </is>
      </c>
      <c r="B2381" t="inlineStr">
        <is>
          <t>35813111</t>
        </is>
      </c>
      <c r="C2381" t="inlineStr">
        <is>
          <t>JESUS QUEZADA</t>
        </is>
      </c>
      <c r="D2381" t="inlineStr">
        <is>
          <t>JESUSQUEZADA</t>
        </is>
      </c>
      <c r="E2381">
        <f>IF(COUNTIFS(Registros!$A$2:$A$6000,"NP",Registros!$B$2:$B$6000,$A2381)&gt;0,1,0)</f>
        <v/>
      </c>
      <c r="F2381">
        <f>IF($E2381=1,SUMIFS(Registros!$F$2:$F$6000,Registros!$A$2:$A$6000,"NP",Registros!$B$2:$B$6000,$A2381),0)</f>
        <v/>
      </c>
      <c r="G2381">
        <f>IF(COUNTIFS(Registros!$A$2:$A$6000,"MOV",Registros!$B$2:$B$6000,$A2381)&gt;0,1,0)</f>
        <v/>
      </c>
      <c r="H2381">
        <f>IF($G2381=1,SUMIFS(Registros!$F$2:$F$6000,Registros!$A$2:$A$6000,"MOV",Registros!$B$2:$B$6000,$A2381),0)</f>
        <v/>
      </c>
      <c r="I2381">
        <f>IF(COUNTIFS(Registros!$A$2:$A$6000,"CS",Registros!$B$2:$B$6000,$A2381)&gt;0,1,0)</f>
        <v/>
      </c>
      <c r="J2381">
        <f>IF($I2381=1,SUMIFS(Registros!$I$2:$I$6000,Registros!$A$2:$A$6000,"CS",Registros!$B$2:$B$6000,$A2381),0)</f>
        <v/>
      </c>
      <c r="K2381">
        <f>IF(COUNTIFS(Winback!$K$2:$K$300,$D2381)&gt;0,1,0)</f>
        <v/>
      </c>
      <c r="L2381">
        <f>IF(AND($K2381=1,LEFT($A2381,3)="WB-"),SUMIFS(Winback!$D$2:$D$300,Winback!$K$2:$K$300,$D2381),0)</f>
        <v/>
      </c>
      <c r="M2381">
        <f>IF(OR($E2381=1,$G2381=1,SUMIFS(Registros!$J$2:$J$6000,Registros!$B$2:$B$6000,$A2381)&gt;0),1,0)</f>
        <v/>
      </c>
      <c r="N2381">
        <f>IF($J2381&gt;0,1,IF(COUNTIFS(Registros!$A$2:$A$6000,"CS",Registros!$B$2:$B$6000,$A2381,Registros!$K$2:$K$6000,"&lt;&gt;")&gt;0,1,0))</f>
        <v/>
      </c>
      <c r="O2381">
        <f>IF(AND($K2381=1,$E2381=0,$G2381=0,$I2381=0),"WINBACK",IF(AND($M2381=1,$N2381&gt;0),"CONVERGENTE",IF($M2381=1,"SOLO MÓVIL",IF($N2381&gt;0,"SOLO FIJO / INTERNET","SIN SERVICIOS"))))</f>
        <v/>
      </c>
      <c r="P2381">
        <f>IF($O2381="WINBACK","Recuperar (winback)",IF($O2381="CONVERGENTE","Upgrade / más líneas",IF($O2381="SOLO MÓVIL","Ofrecer fijo + internet (FLBBTV)",IF($O2381="SOLO FIJO / INTERNET","Ofrecer línea móvil Nextphone","Oferta completa (móvil + fijo + internet)"))))</f>
        <v/>
      </c>
      <c r="Q2381">
        <f>$F2381+$H2381+$L2381</f>
        <v/>
      </c>
      <c r="R2381">
        <f>IFERROR(VLOOKUP($A2381,Registros!$B$2:$G$6000,6,0),IFERROR(VLOOKUP($D2381,Winback!$B$2:$C$300,2,0),""))</f>
        <v/>
      </c>
      <c r="S2381">
        <f>IF($E2381=1,"NP","")&amp;IF($G2381=1,"+MOV","")&amp;IF($I2381=1,"+CS","")&amp;IF($K2381=1,"+WB","")</f>
        <v/>
      </c>
      <c r="T2381">
        <f>$E2381+$G2381+$I2381+$K2381</f>
        <v/>
      </c>
    </row>
    <row r="2382">
      <c r="A2382" t="inlineStr">
        <is>
          <t>359311400000</t>
        </is>
      </c>
      <c r="B2382" t="inlineStr">
        <is>
          <t>35931140</t>
        </is>
      </c>
      <c r="C2382" t="inlineStr">
        <is>
          <t>MARÍA DEL CARMEN QUINTERO GONZÁLEZ</t>
        </is>
      </c>
      <c r="D2382" t="inlineStr">
        <is>
          <t>MARIADELCARMENQUINTEROGONZALEZ</t>
        </is>
      </c>
      <c r="E2382">
        <f>IF(COUNTIFS(Registros!$A$2:$A$6000,"NP",Registros!$B$2:$B$6000,$A2382)&gt;0,1,0)</f>
        <v/>
      </c>
      <c r="F2382">
        <f>IF($E2382=1,SUMIFS(Registros!$F$2:$F$6000,Registros!$A$2:$A$6000,"NP",Registros!$B$2:$B$6000,$A2382),0)</f>
        <v/>
      </c>
      <c r="G2382">
        <f>IF(COUNTIFS(Registros!$A$2:$A$6000,"MOV",Registros!$B$2:$B$6000,$A2382)&gt;0,1,0)</f>
        <v/>
      </c>
      <c r="H2382">
        <f>IF($G2382=1,SUMIFS(Registros!$F$2:$F$6000,Registros!$A$2:$A$6000,"MOV",Registros!$B$2:$B$6000,$A2382),0)</f>
        <v/>
      </c>
      <c r="I2382">
        <f>IF(COUNTIFS(Registros!$A$2:$A$6000,"CS",Registros!$B$2:$B$6000,$A2382)&gt;0,1,0)</f>
        <v/>
      </c>
      <c r="J2382">
        <f>IF($I2382=1,SUMIFS(Registros!$I$2:$I$6000,Registros!$A$2:$A$6000,"CS",Registros!$B$2:$B$6000,$A2382),0)</f>
        <v/>
      </c>
      <c r="K2382">
        <f>IF(COUNTIFS(Winback!$K$2:$K$300,$D2382)&gt;0,1,0)</f>
        <v/>
      </c>
      <c r="L2382">
        <f>IF(AND($K2382=1,LEFT($A2382,3)="WB-"),SUMIFS(Winback!$D$2:$D$300,Winback!$K$2:$K$300,$D2382),0)</f>
        <v/>
      </c>
      <c r="M2382">
        <f>IF(OR($E2382=1,$G2382=1,SUMIFS(Registros!$J$2:$J$6000,Registros!$B$2:$B$6000,$A2382)&gt;0),1,0)</f>
        <v/>
      </c>
      <c r="N2382">
        <f>IF($J2382&gt;0,1,IF(COUNTIFS(Registros!$A$2:$A$6000,"CS",Registros!$B$2:$B$6000,$A2382,Registros!$K$2:$K$6000,"&lt;&gt;")&gt;0,1,0))</f>
        <v/>
      </c>
      <c r="O2382">
        <f>IF(AND($K2382=1,$E2382=0,$G2382=0,$I2382=0),"WINBACK",IF(AND($M2382=1,$N2382&gt;0),"CONVERGENTE",IF($M2382=1,"SOLO MÓVIL",IF($N2382&gt;0,"SOLO FIJO / INTERNET","SIN SERVICIOS"))))</f>
        <v/>
      </c>
      <c r="P2382">
        <f>IF($O2382="WINBACK","Recuperar (winback)",IF($O2382="CONVERGENTE","Upgrade / más líneas",IF($O2382="SOLO MÓVIL","Ofrecer fijo + internet (FLBBTV)",IF($O2382="SOLO FIJO / INTERNET","Ofrecer línea móvil Nextphone","Oferta completa (móvil + fijo + internet)"))))</f>
        <v/>
      </c>
      <c r="Q2382">
        <f>$F2382+$H2382+$L2382</f>
        <v/>
      </c>
      <c r="R2382">
        <f>IFERROR(VLOOKUP($A2382,Registros!$B$2:$G$6000,6,0),IFERROR(VLOOKUP($D2382,Winback!$B$2:$C$300,2,0),""))</f>
        <v/>
      </c>
      <c r="S2382">
        <f>IF($E2382=1,"NP","")&amp;IF($G2382=1,"+MOV","")&amp;IF($I2382=1,"+CS","")&amp;IF($K2382=1,"+WB","")</f>
        <v/>
      </c>
      <c r="T2382">
        <f>$E2382+$G2382+$I2382+$K2382</f>
        <v/>
      </c>
    </row>
    <row r="2383">
      <c r="A2383" t="inlineStr">
        <is>
          <t>366058810000</t>
        </is>
      </c>
      <c r="B2383" t="inlineStr">
        <is>
          <t>36605881</t>
        </is>
      </c>
      <c r="C2383" t="inlineStr">
        <is>
          <t>PEDRO LUIS CAMARENA JIMENEZ</t>
        </is>
      </c>
      <c r="D2383" t="inlineStr">
        <is>
          <t>PEDROLUISCAMARENAJIMENEZ</t>
        </is>
      </c>
      <c r="E2383">
        <f>IF(COUNTIFS(Registros!$A$2:$A$6000,"NP",Registros!$B$2:$B$6000,$A2383)&gt;0,1,0)</f>
        <v/>
      </c>
      <c r="F2383">
        <f>IF($E2383=1,SUMIFS(Registros!$F$2:$F$6000,Registros!$A$2:$A$6000,"NP",Registros!$B$2:$B$6000,$A2383),0)</f>
        <v/>
      </c>
      <c r="G2383">
        <f>IF(COUNTIFS(Registros!$A$2:$A$6000,"MOV",Registros!$B$2:$B$6000,$A2383)&gt;0,1,0)</f>
        <v/>
      </c>
      <c r="H2383">
        <f>IF($G2383=1,SUMIFS(Registros!$F$2:$F$6000,Registros!$A$2:$A$6000,"MOV",Registros!$B$2:$B$6000,$A2383),0)</f>
        <v/>
      </c>
      <c r="I2383">
        <f>IF(COUNTIFS(Registros!$A$2:$A$6000,"CS",Registros!$B$2:$B$6000,$A2383)&gt;0,1,0)</f>
        <v/>
      </c>
      <c r="J2383">
        <f>IF($I2383=1,SUMIFS(Registros!$I$2:$I$6000,Registros!$A$2:$A$6000,"CS",Registros!$B$2:$B$6000,$A2383),0)</f>
        <v/>
      </c>
      <c r="K2383">
        <f>IF(COUNTIFS(Winback!$K$2:$K$300,$D2383)&gt;0,1,0)</f>
        <v/>
      </c>
      <c r="L2383">
        <f>IF(AND($K2383=1,LEFT($A2383,3)="WB-"),SUMIFS(Winback!$D$2:$D$300,Winback!$K$2:$K$300,$D2383),0)</f>
        <v/>
      </c>
      <c r="M2383">
        <f>IF(OR($E2383=1,$G2383=1,SUMIFS(Registros!$J$2:$J$6000,Registros!$B$2:$B$6000,$A2383)&gt;0),1,0)</f>
        <v/>
      </c>
      <c r="N2383">
        <f>IF($J2383&gt;0,1,IF(COUNTIFS(Registros!$A$2:$A$6000,"CS",Registros!$B$2:$B$6000,$A2383,Registros!$K$2:$K$6000,"&lt;&gt;")&gt;0,1,0))</f>
        <v/>
      </c>
      <c r="O2383">
        <f>IF(AND($K2383=1,$E2383=0,$G2383=0,$I2383=0),"WINBACK",IF(AND($M2383=1,$N2383&gt;0),"CONVERGENTE",IF($M2383=1,"SOLO MÓVIL",IF($N2383&gt;0,"SOLO FIJO / INTERNET","SIN SERVICIOS"))))</f>
        <v/>
      </c>
      <c r="P2383">
        <f>IF($O2383="WINBACK","Recuperar (winback)",IF($O2383="CONVERGENTE","Upgrade / más líneas",IF($O2383="SOLO MÓVIL","Ofrecer fijo + internet (FLBBTV)",IF($O2383="SOLO FIJO / INTERNET","Ofrecer línea móvil Nextphone","Oferta completa (móvil + fijo + internet)"))))</f>
        <v/>
      </c>
      <c r="Q2383">
        <f>$F2383+$H2383+$L2383</f>
        <v/>
      </c>
      <c r="R2383">
        <f>IFERROR(VLOOKUP($A2383,Registros!$B$2:$G$6000,6,0),IFERROR(VLOOKUP($D2383,Winback!$B$2:$C$300,2,0),""))</f>
        <v/>
      </c>
      <c r="S2383">
        <f>IF($E2383=1,"NP","")&amp;IF($G2383=1,"+MOV","")&amp;IF($I2383=1,"+CS","")&amp;IF($K2383=1,"+WB","")</f>
        <v/>
      </c>
      <c r="T2383">
        <f>$E2383+$G2383+$I2383+$K2383</f>
        <v/>
      </c>
    </row>
    <row r="2384">
      <c r="A2384" t="inlineStr">
        <is>
          <t>346245330000</t>
        </is>
      </c>
      <c r="B2384" t="inlineStr">
        <is>
          <t>34624533</t>
        </is>
      </c>
      <c r="C2384" t="inlineStr">
        <is>
          <t>PATRICIA</t>
        </is>
      </c>
      <c r="D2384" t="inlineStr">
        <is>
          <t>PATRICIA</t>
        </is>
      </c>
      <c r="E2384">
        <f>IF(COUNTIFS(Registros!$A$2:$A$6000,"NP",Registros!$B$2:$B$6000,$A2384)&gt;0,1,0)</f>
        <v/>
      </c>
      <c r="F2384">
        <f>IF($E2384=1,SUMIFS(Registros!$F$2:$F$6000,Registros!$A$2:$A$6000,"NP",Registros!$B$2:$B$6000,$A2384),0)</f>
        <v/>
      </c>
      <c r="G2384">
        <f>IF(COUNTIFS(Registros!$A$2:$A$6000,"MOV",Registros!$B$2:$B$6000,$A2384)&gt;0,1,0)</f>
        <v/>
      </c>
      <c r="H2384">
        <f>IF($G2384=1,SUMIFS(Registros!$F$2:$F$6000,Registros!$A$2:$A$6000,"MOV",Registros!$B$2:$B$6000,$A2384),0)</f>
        <v/>
      </c>
      <c r="I2384">
        <f>IF(COUNTIFS(Registros!$A$2:$A$6000,"CS",Registros!$B$2:$B$6000,$A2384)&gt;0,1,0)</f>
        <v/>
      </c>
      <c r="J2384">
        <f>IF($I2384=1,SUMIFS(Registros!$I$2:$I$6000,Registros!$A$2:$A$6000,"CS",Registros!$B$2:$B$6000,$A2384),0)</f>
        <v/>
      </c>
      <c r="K2384">
        <f>IF(COUNTIFS(Winback!$K$2:$K$300,$D2384)&gt;0,1,0)</f>
        <v/>
      </c>
      <c r="L2384">
        <f>IF(AND($K2384=1,LEFT($A2384,3)="WB-"),SUMIFS(Winback!$D$2:$D$300,Winback!$K$2:$K$300,$D2384),0)</f>
        <v/>
      </c>
      <c r="M2384">
        <f>IF(OR($E2384=1,$G2384=1,SUMIFS(Registros!$J$2:$J$6000,Registros!$B$2:$B$6000,$A2384)&gt;0),1,0)</f>
        <v/>
      </c>
      <c r="N2384">
        <f>IF($J2384&gt;0,1,IF(COUNTIFS(Registros!$A$2:$A$6000,"CS",Registros!$B$2:$B$6000,$A2384,Registros!$K$2:$K$6000,"&lt;&gt;")&gt;0,1,0))</f>
        <v/>
      </c>
      <c r="O2384">
        <f>IF(AND($K2384=1,$E2384=0,$G2384=0,$I2384=0),"WINBACK",IF(AND($M2384=1,$N2384&gt;0),"CONVERGENTE",IF($M2384=1,"SOLO MÓVIL",IF($N2384&gt;0,"SOLO FIJO / INTERNET","SIN SERVICIOS"))))</f>
        <v/>
      </c>
      <c r="P2384">
        <f>IF($O2384="WINBACK","Recuperar (winback)",IF($O2384="CONVERGENTE","Upgrade / más líneas",IF($O2384="SOLO MÓVIL","Ofrecer fijo + internet (FLBBTV)",IF($O2384="SOLO FIJO / INTERNET","Ofrecer línea móvil Nextphone","Oferta completa (móvil + fijo + internet)"))))</f>
        <v/>
      </c>
      <c r="Q2384">
        <f>$F2384+$H2384+$L2384</f>
        <v/>
      </c>
      <c r="R2384">
        <f>IFERROR(VLOOKUP($A2384,Registros!$B$2:$G$6000,6,0),IFERROR(VLOOKUP($D2384,Winback!$B$2:$C$300,2,0),""))</f>
        <v/>
      </c>
      <c r="S2384">
        <f>IF($E2384=1,"NP","")&amp;IF($G2384=1,"+MOV","")&amp;IF($I2384=1,"+CS","")&amp;IF($K2384=1,"+WB","")</f>
        <v/>
      </c>
      <c r="T2384">
        <f>$E2384+$G2384+$I2384+$K2384</f>
        <v/>
      </c>
    </row>
    <row r="2385">
      <c r="A2385" t="inlineStr">
        <is>
          <t>352227800000</t>
        </is>
      </c>
      <c r="B2385" t="inlineStr">
        <is>
          <t>35222780</t>
        </is>
      </c>
      <c r="C2385" t="inlineStr">
        <is>
          <t>DIANA SERRANO</t>
        </is>
      </c>
      <c r="D2385" t="inlineStr">
        <is>
          <t>DIANASERRANO</t>
        </is>
      </c>
      <c r="E2385">
        <f>IF(COUNTIFS(Registros!$A$2:$A$6000,"NP",Registros!$B$2:$B$6000,$A2385)&gt;0,1,0)</f>
        <v/>
      </c>
      <c r="F2385">
        <f>IF($E2385=1,SUMIFS(Registros!$F$2:$F$6000,Registros!$A$2:$A$6000,"NP",Registros!$B$2:$B$6000,$A2385),0)</f>
        <v/>
      </c>
      <c r="G2385">
        <f>IF(COUNTIFS(Registros!$A$2:$A$6000,"MOV",Registros!$B$2:$B$6000,$A2385)&gt;0,1,0)</f>
        <v/>
      </c>
      <c r="H2385">
        <f>IF($G2385=1,SUMIFS(Registros!$F$2:$F$6000,Registros!$A$2:$A$6000,"MOV",Registros!$B$2:$B$6000,$A2385),0)</f>
        <v/>
      </c>
      <c r="I2385">
        <f>IF(COUNTIFS(Registros!$A$2:$A$6000,"CS",Registros!$B$2:$B$6000,$A2385)&gt;0,1,0)</f>
        <v/>
      </c>
      <c r="J2385">
        <f>IF($I2385=1,SUMIFS(Registros!$I$2:$I$6000,Registros!$A$2:$A$6000,"CS",Registros!$B$2:$B$6000,$A2385),0)</f>
        <v/>
      </c>
      <c r="K2385">
        <f>IF(COUNTIFS(Winback!$K$2:$K$300,$D2385)&gt;0,1,0)</f>
        <v/>
      </c>
      <c r="L2385">
        <f>IF(AND($K2385=1,LEFT($A2385,3)="WB-"),SUMIFS(Winback!$D$2:$D$300,Winback!$K$2:$K$300,$D2385),0)</f>
        <v/>
      </c>
      <c r="M2385">
        <f>IF(OR($E2385=1,$G2385=1,SUMIFS(Registros!$J$2:$J$6000,Registros!$B$2:$B$6000,$A2385)&gt;0),1,0)</f>
        <v/>
      </c>
      <c r="N2385">
        <f>IF($J2385&gt;0,1,IF(COUNTIFS(Registros!$A$2:$A$6000,"CS",Registros!$B$2:$B$6000,$A2385,Registros!$K$2:$K$6000,"&lt;&gt;")&gt;0,1,0))</f>
        <v/>
      </c>
      <c r="O2385">
        <f>IF(AND($K2385=1,$E2385=0,$G2385=0,$I2385=0),"WINBACK",IF(AND($M2385=1,$N2385&gt;0),"CONVERGENTE",IF($M2385=1,"SOLO MÓVIL",IF($N2385&gt;0,"SOLO FIJO / INTERNET","SIN SERVICIOS"))))</f>
        <v/>
      </c>
      <c r="P2385">
        <f>IF($O2385="WINBACK","Recuperar (winback)",IF($O2385="CONVERGENTE","Upgrade / más líneas",IF($O2385="SOLO MÓVIL","Ofrecer fijo + internet (FLBBTV)",IF($O2385="SOLO FIJO / INTERNET","Ofrecer línea móvil Nextphone","Oferta completa (móvil + fijo + internet)"))))</f>
        <v/>
      </c>
      <c r="Q2385">
        <f>$F2385+$H2385+$L2385</f>
        <v/>
      </c>
      <c r="R2385">
        <f>IFERROR(VLOOKUP($A2385,Registros!$B$2:$G$6000,6,0),IFERROR(VLOOKUP($D2385,Winback!$B$2:$C$300,2,0),""))</f>
        <v/>
      </c>
      <c r="S2385">
        <f>IF($E2385=1,"NP","")&amp;IF($G2385=1,"+MOV","")&amp;IF($I2385=1,"+CS","")&amp;IF($K2385=1,"+WB","")</f>
        <v/>
      </c>
      <c r="T2385">
        <f>$E2385+$G2385+$I2385+$K2385</f>
        <v/>
      </c>
    </row>
    <row r="2386">
      <c r="A2386" t="inlineStr">
        <is>
          <t>312236450000</t>
        </is>
      </c>
      <c r="B2386" t="inlineStr">
        <is>
          <t>31223645</t>
        </is>
      </c>
      <c r="C2386" t="inlineStr">
        <is>
          <t>GERARD EUGENE GONZALEZ MORENO</t>
        </is>
      </c>
      <c r="D2386" t="inlineStr">
        <is>
          <t>GERARDEUGENEGONZALEZMORENO</t>
        </is>
      </c>
      <c r="E2386">
        <f>IF(COUNTIFS(Registros!$A$2:$A$6000,"NP",Registros!$B$2:$B$6000,$A2386)&gt;0,1,0)</f>
        <v/>
      </c>
      <c r="F2386">
        <f>IF($E2386=1,SUMIFS(Registros!$F$2:$F$6000,Registros!$A$2:$A$6000,"NP",Registros!$B$2:$B$6000,$A2386),0)</f>
        <v/>
      </c>
      <c r="G2386">
        <f>IF(COUNTIFS(Registros!$A$2:$A$6000,"MOV",Registros!$B$2:$B$6000,$A2386)&gt;0,1,0)</f>
        <v/>
      </c>
      <c r="H2386">
        <f>IF($G2386=1,SUMIFS(Registros!$F$2:$F$6000,Registros!$A$2:$A$6000,"MOV",Registros!$B$2:$B$6000,$A2386),0)</f>
        <v/>
      </c>
      <c r="I2386">
        <f>IF(COUNTIFS(Registros!$A$2:$A$6000,"CS",Registros!$B$2:$B$6000,$A2386)&gt;0,1,0)</f>
        <v/>
      </c>
      <c r="J2386">
        <f>IF($I2386=1,SUMIFS(Registros!$I$2:$I$6000,Registros!$A$2:$A$6000,"CS",Registros!$B$2:$B$6000,$A2386),0)</f>
        <v/>
      </c>
      <c r="K2386">
        <f>IF(COUNTIFS(Winback!$K$2:$K$300,$D2386)&gt;0,1,0)</f>
        <v/>
      </c>
      <c r="L2386">
        <f>IF(AND($K2386=1,LEFT($A2386,3)="WB-"),SUMIFS(Winback!$D$2:$D$300,Winback!$K$2:$K$300,$D2386),0)</f>
        <v/>
      </c>
      <c r="M2386">
        <f>IF(OR($E2386=1,$G2386=1,SUMIFS(Registros!$J$2:$J$6000,Registros!$B$2:$B$6000,$A2386)&gt;0),1,0)</f>
        <v/>
      </c>
      <c r="N2386">
        <f>IF($J2386&gt;0,1,IF(COUNTIFS(Registros!$A$2:$A$6000,"CS",Registros!$B$2:$B$6000,$A2386,Registros!$K$2:$K$6000,"&lt;&gt;")&gt;0,1,0))</f>
        <v/>
      </c>
      <c r="O2386">
        <f>IF(AND($K2386=1,$E2386=0,$G2386=0,$I2386=0),"WINBACK",IF(AND($M2386=1,$N2386&gt;0),"CONVERGENTE",IF($M2386=1,"SOLO MÓVIL",IF($N2386&gt;0,"SOLO FIJO / INTERNET","SIN SERVICIOS"))))</f>
        <v/>
      </c>
      <c r="P2386">
        <f>IF($O2386="WINBACK","Recuperar (winback)",IF($O2386="CONVERGENTE","Upgrade / más líneas",IF($O2386="SOLO MÓVIL","Ofrecer fijo + internet (FLBBTV)",IF($O2386="SOLO FIJO / INTERNET","Ofrecer línea móvil Nextphone","Oferta completa (móvil + fijo + internet)"))))</f>
        <v/>
      </c>
      <c r="Q2386">
        <f>$F2386+$H2386+$L2386</f>
        <v/>
      </c>
      <c r="R2386">
        <f>IFERROR(VLOOKUP($A2386,Registros!$B$2:$G$6000,6,0),IFERROR(VLOOKUP($D2386,Winback!$B$2:$C$300,2,0),""))</f>
        <v/>
      </c>
      <c r="S2386">
        <f>IF($E2386=1,"NP","")&amp;IF($G2386=1,"+MOV","")&amp;IF($I2386=1,"+CS","")&amp;IF($K2386=1,"+WB","")</f>
        <v/>
      </c>
      <c r="T2386">
        <f>$E2386+$G2386+$I2386+$K2386</f>
        <v/>
      </c>
    </row>
    <row r="2387">
      <c r="A2387" t="inlineStr">
        <is>
          <t>341109400000</t>
        </is>
      </c>
      <c r="B2387" t="inlineStr">
        <is>
          <t>34110940</t>
        </is>
      </c>
      <c r="C2387" t="inlineStr">
        <is>
          <t>TAMARA ORTEGA GUERRA</t>
        </is>
      </c>
      <c r="D2387" t="inlineStr">
        <is>
          <t>TAMARAORTEGAGUERRA</t>
        </is>
      </c>
      <c r="E2387">
        <f>IF(COUNTIFS(Registros!$A$2:$A$6000,"NP",Registros!$B$2:$B$6000,$A2387)&gt;0,1,0)</f>
        <v/>
      </c>
      <c r="F2387">
        <f>IF($E2387=1,SUMIFS(Registros!$F$2:$F$6000,Registros!$A$2:$A$6000,"NP",Registros!$B$2:$B$6000,$A2387),0)</f>
        <v/>
      </c>
      <c r="G2387">
        <f>IF(COUNTIFS(Registros!$A$2:$A$6000,"MOV",Registros!$B$2:$B$6000,$A2387)&gt;0,1,0)</f>
        <v/>
      </c>
      <c r="H2387">
        <f>IF($G2387=1,SUMIFS(Registros!$F$2:$F$6000,Registros!$A$2:$A$6000,"MOV",Registros!$B$2:$B$6000,$A2387),0)</f>
        <v/>
      </c>
      <c r="I2387">
        <f>IF(COUNTIFS(Registros!$A$2:$A$6000,"CS",Registros!$B$2:$B$6000,$A2387)&gt;0,1,0)</f>
        <v/>
      </c>
      <c r="J2387">
        <f>IF($I2387=1,SUMIFS(Registros!$I$2:$I$6000,Registros!$A$2:$A$6000,"CS",Registros!$B$2:$B$6000,$A2387),0)</f>
        <v/>
      </c>
      <c r="K2387">
        <f>IF(COUNTIFS(Winback!$K$2:$K$300,$D2387)&gt;0,1,0)</f>
        <v/>
      </c>
      <c r="L2387">
        <f>IF(AND($K2387=1,LEFT($A2387,3)="WB-"),SUMIFS(Winback!$D$2:$D$300,Winback!$K$2:$K$300,$D2387),0)</f>
        <v/>
      </c>
      <c r="M2387">
        <f>IF(OR($E2387=1,$G2387=1,SUMIFS(Registros!$J$2:$J$6000,Registros!$B$2:$B$6000,$A2387)&gt;0),1,0)</f>
        <v/>
      </c>
      <c r="N2387">
        <f>IF($J2387&gt;0,1,IF(COUNTIFS(Registros!$A$2:$A$6000,"CS",Registros!$B$2:$B$6000,$A2387,Registros!$K$2:$K$6000,"&lt;&gt;")&gt;0,1,0))</f>
        <v/>
      </c>
      <c r="O2387">
        <f>IF(AND($K2387=1,$E2387=0,$G2387=0,$I2387=0),"WINBACK",IF(AND($M2387=1,$N2387&gt;0),"CONVERGENTE",IF($M2387=1,"SOLO MÓVIL",IF($N2387&gt;0,"SOLO FIJO / INTERNET","SIN SERVICIOS"))))</f>
        <v/>
      </c>
      <c r="P2387">
        <f>IF($O2387="WINBACK","Recuperar (winback)",IF($O2387="CONVERGENTE","Upgrade / más líneas",IF($O2387="SOLO MÓVIL","Ofrecer fijo + internet (FLBBTV)",IF($O2387="SOLO FIJO / INTERNET","Ofrecer línea móvil Nextphone","Oferta completa (móvil + fijo + internet)"))))</f>
        <v/>
      </c>
      <c r="Q2387">
        <f>$F2387+$H2387+$L2387</f>
        <v/>
      </c>
      <c r="R2387">
        <f>IFERROR(VLOOKUP($A2387,Registros!$B$2:$G$6000,6,0),IFERROR(VLOOKUP($D2387,Winback!$B$2:$C$300,2,0),""))</f>
        <v/>
      </c>
      <c r="S2387">
        <f>IF($E2387=1,"NP","")&amp;IF($G2387=1,"+MOV","")&amp;IF($I2387=1,"+CS","")&amp;IF($K2387=1,"+WB","")</f>
        <v/>
      </c>
      <c r="T2387">
        <f>$E2387+$G2387+$I2387+$K2387</f>
        <v/>
      </c>
    </row>
    <row r="2388">
      <c r="A2388" t="inlineStr">
        <is>
          <t>357335310000</t>
        </is>
      </c>
      <c r="B2388" t="inlineStr">
        <is>
          <t>35733531</t>
        </is>
      </c>
      <c r="C2388" t="inlineStr">
        <is>
          <t>HECTOR ZURDO SANTOS</t>
        </is>
      </c>
      <c r="D2388" t="inlineStr">
        <is>
          <t>HECTORZURDOSANTOS</t>
        </is>
      </c>
      <c r="E2388">
        <f>IF(COUNTIFS(Registros!$A$2:$A$6000,"NP",Registros!$B$2:$B$6000,$A2388)&gt;0,1,0)</f>
        <v/>
      </c>
      <c r="F2388">
        <f>IF($E2388=1,SUMIFS(Registros!$F$2:$F$6000,Registros!$A$2:$A$6000,"NP",Registros!$B$2:$B$6000,$A2388),0)</f>
        <v/>
      </c>
      <c r="G2388">
        <f>IF(COUNTIFS(Registros!$A$2:$A$6000,"MOV",Registros!$B$2:$B$6000,$A2388)&gt;0,1,0)</f>
        <v/>
      </c>
      <c r="H2388">
        <f>IF($G2388=1,SUMIFS(Registros!$F$2:$F$6000,Registros!$A$2:$A$6000,"MOV",Registros!$B$2:$B$6000,$A2388),0)</f>
        <v/>
      </c>
      <c r="I2388">
        <f>IF(COUNTIFS(Registros!$A$2:$A$6000,"CS",Registros!$B$2:$B$6000,$A2388)&gt;0,1,0)</f>
        <v/>
      </c>
      <c r="J2388">
        <f>IF($I2388=1,SUMIFS(Registros!$I$2:$I$6000,Registros!$A$2:$A$6000,"CS",Registros!$B$2:$B$6000,$A2388),0)</f>
        <v/>
      </c>
      <c r="K2388">
        <f>IF(COUNTIFS(Winback!$K$2:$K$300,$D2388)&gt;0,1,0)</f>
        <v/>
      </c>
      <c r="L2388">
        <f>IF(AND($K2388=1,LEFT($A2388,3)="WB-"),SUMIFS(Winback!$D$2:$D$300,Winback!$K$2:$K$300,$D2388),0)</f>
        <v/>
      </c>
      <c r="M2388">
        <f>IF(OR($E2388=1,$G2388=1,SUMIFS(Registros!$J$2:$J$6000,Registros!$B$2:$B$6000,$A2388)&gt;0),1,0)</f>
        <v/>
      </c>
      <c r="N2388">
        <f>IF($J2388&gt;0,1,IF(COUNTIFS(Registros!$A$2:$A$6000,"CS",Registros!$B$2:$B$6000,$A2388,Registros!$K$2:$K$6000,"&lt;&gt;")&gt;0,1,0))</f>
        <v/>
      </c>
      <c r="O2388">
        <f>IF(AND($K2388=1,$E2388=0,$G2388=0,$I2388=0),"WINBACK",IF(AND($M2388=1,$N2388&gt;0),"CONVERGENTE",IF($M2388=1,"SOLO MÓVIL",IF($N2388&gt;0,"SOLO FIJO / INTERNET","SIN SERVICIOS"))))</f>
        <v/>
      </c>
      <c r="P2388">
        <f>IF($O2388="WINBACK","Recuperar (winback)",IF($O2388="CONVERGENTE","Upgrade / más líneas",IF($O2388="SOLO MÓVIL","Ofrecer fijo + internet (FLBBTV)",IF($O2388="SOLO FIJO / INTERNET","Ofrecer línea móvil Nextphone","Oferta completa (móvil + fijo + internet)"))))</f>
        <v/>
      </c>
      <c r="Q2388">
        <f>$F2388+$H2388+$L2388</f>
        <v/>
      </c>
      <c r="R2388">
        <f>IFERROR(VLOOKUP($A2388,Registros!$B$2:$G$6000,6,0),IFERROR(VLOOKUP($D2388,Winback!$B$2:$C$300,2,0),""))</f>
        <v/>
      </c>
      <c r="S2388">
        <f>IF($E2388=1,"NP","")&amp;IF($G2388=1,"+MOV","")&amp;IF($I2388=1,"+CS","")&amp;IF($K2388=1,"+WB","")</f>
        <v/>
      </c>
      <c r="T2388">
        <f>$E2388+$G2388+$I2388+$K2388</f>
        <v/>
      </c>
    </row>
    <row r="2389">
      <c r="A2389" t="inlineStr">
        <is>
          <t>359337140000</t>
        </is>
      </c>
      <c r="B2389" t="inlineStr">
        <is>
          <t>35933714</t>
        </is>
      </c>
      <c r="C2389" t="inlineStr">
        <is>
          <t>BLANCA YAMILETH SERRANO SUIRA</t>
        </is>
      </c>
      <c r="D2389" t="inlineStr">
        <is>
          <t>BLANCAYAMILETHSERRANOSUIRA</t>
        </is>
      </c>
      <c r="E2389">
        <f>IF(COUNTIFS(Registros!$A$2:$A$6000,"NP",Registros!$B$2:$B$6000,$A2389)&gt;0,1,0)</f>
        <v/>
      </c>
      <c r="F2389">
        <f>IF($E2389=1,SUMIFS(Registros!$F$2:$F$6000,Registros!$A$2:$A$6000,"NP",Registros!$B$2:$B$6000,$A2389),0)</f>
        <v/>
      </c>
      <c r="G2389">
        <f>IF(COUNTIFS(Registros!$A$2:$A$6000,"MOV",Registros!$B$2:$B$6000,$A2389)&gt;0,1,0)</f>
        <v/>
      </c>
      <c r="H2389">
        <f>IF($G2389=1,SUMIFS(Registros!$F$2:$F$6000,Registros!$A$2:$A$6000,"MOV",Registros!$B$2:$B$6000,$A2389),0)</f>
        <v/>
      </c>
      <c r="I2389">
        <f>IF(COUNTIFS(Registros!$A$2:$A$6000,"CS",Registros!$B$2:$B$6000,$A2389)&gt;0,1,0)</f>
        <v/>
      </c>
      <c r="J2389">
        <f>IF($I2389=1,SUMIFS(Registros!$I$2:$I$6000,Registros!$A$2:$A$6000,"CS",Registros!$B$2:$B$6000,$A2389),0)</f>
        <v/>
      </c>
      <c r="K2389">
        <f>IF(COUNTIFS(Winback!$K$2:$K$300,$D2389)&gt;0,1,0)</f>
        <v/>
      </c>
      <c r="L2389">
        <f>IF(AND($K2389=1,LEFT($A2389,3)="WB-"),SUMIFS(Winback!$D$2:$D$300,Winback!$K$2:$K$300,$D2389),0)</f>
        <v/>
      </c>
      <c r="M2389">
        <f>IF(OR($E2389=1,$G2389=1,SUMIFS(Registros!$J$2:$J$6000,Registros!$B$2:$B$6000,$A2389)&gt;0),1,0)</f>
        <v/>
      </c>
      <c r="N2389">
        <f>IF($J2389&gt;0,1,IF(COUNTIFS(Registros!$A$2:$A$6000,"CS",Registros!$B$2:$B$6000,$A2389,Registros!$K$2:$K$6000,"&lt;&gt;")&gt;0,1,0))</f>
        <v/>
      </c>
      <c r="O2389">
        <f>IF(AND($K2389=1,$E2389=0,$G2389=0,$I2389=0),"WINBACK",IF(AND($M2389=1,$N2389&gt;0),"CONVERGENTE",IF($M2389=1,"SOLO MÓVIL",IF($N2389&gt;0,"SOLO FIJO / INTERNET","SIN SERVICIOS"))))</f>
        <v/>
      </c>
      <c r="P2389">
        <f>IF($O2389="WINBACK","Recuperar (winback)",IF($O2389="CONVERGENTE","Upgrade / más líneas",IF($O2389="SOLO MÓVIL","Ofrecer fijo + internet (FLBBTV)",IF($O2389="SOLO FIJO / INTERNET","Ofrecer línea móvil Nextphone","Oferta completa (móvil + fijo + internet)"))))</f>
        <v/>
      </c>
      <c r="Q2389">
        <f>$F2389+$H2389+$L2389</f>
        <v/>
      </c>
      <c r="R2389">
        <f>IFERROR(VLOOKUP($A2389,Registros!$B$2:$G$6000,6,0),IFERROR(VLOOKUP($D2389,Winback!$B$2:$C$300,2,0),""))</f>
        <v/>
      </c>
      <c r="S2389">
        <f>IF($E2389=1,"NP","")&amp;IF($G2389=1,"+MOV","")&amp;IF($I2389=1,"+CS","")&amp;IF($K2389=1,"+WB","")</f>
        <v/>
      </c>
      <c r="T2389">
        <f>$E2389+$G2389+$I2389+$K2389</f>
        <v/>
      </c>
    </row>
    <row r="2390">
      <c r="A2390" t="inlineStr">
        <is>
          <t>312235330000</t>
        </is>
      </c>
      <c r="B2390" t="inlineStr">
        <is>
          <t>31223533</t>
        </is>
      </c>
      <c r="C2390" t="inlineStr">
        <is>
          <t>ANSARA ZARINA ESPINOSA GONZALEZ</t>
        </is>
      </c>
      <c r="D2390" t="inlineStr">
        <is>
          <t>ANSARAZARINAESPINOSAGONZALEZ</t>
        </is>
      </c>
      <c r="E2390">
        <f>IF(COUNTIFS(Registros!$A$2:$A$6000,"NP",Registros!$B$2:$B$6000,$A2390)&gt;0,1,0)</f>
        <v/>
      </c>
      <c r="F2390">
        <f>IF($E2390=1,SUMIFS(Registros!$F$2:$F$6000,Registros!$A$2:$A$6000,"NP",Registros!$B$2:$B$6000,$A2390),0)</f>
        <v/>
      </c>
      <c r="G2390">
        <f>IF(COUNTIFS(Registros!$A$2:$A$6000,"MOV",Registros!$B$2:$B$6000,$A2390)&gt;0,1,0)</f>
        <v/>
      </c>
      <c r="H2390">
        <f>IF($G2390=1,SUMIFS(Registros!$F$2:$F$6000,Registros!$A$2:$A$6000,"MOV",Registros!$B$2:$B$6000,$A2390),0)</f>
        <v/>
      </c>
      <c r="I2390">
        <f>IF(COUNTIFS(Registros!$A$2:$A$6000,"CS",Registros!$B$2:$B$6000,$A2390)&gt;0,1,0)</f>
        <v/>
      </c>
      <c r="J2390">
        <f>IF($I2390=1,SUMIFS(Registros!$I$2:$I$6000,Registros!$A$2:$A$6000,"CS",Registros!$B$2:$B$6000,$A2390),0)</f>
        <v/>
      </c>
      <c r="K2390">
        <f>IF(COUNTIFS(Winback!$K$2:$K$300,$D2390)&gt;0,1,0)</f>
        <v/>
      </c>
      <c r="L2390">
        <f>IF(AND($K2390=1,LEFT($A2390,3)="WB-"),SUMIFS(Winback!$D$2:$D$300,Winback!$K$2:$K$300,$D2390),0)</f>
        <v/>
      </c>
      <c r="M2390">
        <f>IF(OR($E2390=1,$G2390=1,SUMIFS(Registros!$J$2:$J$6000,Registros!$B$2:$B$6000,$A2390)&gt;0),1,0)</f>
        <v/>
      </c>
      <c r="N2390">
        <f>IF($J2390&gt;0,1,IF(COUNTIFS(Registros!$A$2:$A$6000,"CS",Registros!$B$2:$B$6000,$A2390,Registros!$K$2:$K$6000,"&lt;&gt;")&gt;0,1,0))</f>
        <v/>
      </c>
      <c r="O2390">
        <f>IF(AND($K2390=1,$E2390=0,$G2390=0,$I2390=0),"WINBACK",IF(AND($M2390=1,$N2390&gt;0),"CONVERGENTE",IF($M2390=1,"SOLO MÓVIL",IF($N2390&gt;0,"SOLO FIJO / INTERNET","SIN SERVICIOS"))))</f>
        <v/>
      </c>
      <c r="P2390">
        <f>IF($O2390="WINBACK","Recuperar (winback)",IF($O2390="CONVERGENTE","Upgrade / más líneas",IF($O2390="SOLO MÓVIL","Ofrecer fijo + internet (FLBBTV)",IF($O2390="SOLO FIJO / INTERNET","Ofrecer línea móvil Nextphone","Oferta completa (móvil + fijo + internet)"))))</f>
        <v/>
      </c>
      <c r="Q2390">
        <f>$F2390+$H2390+$L2390</f>
        <v/>
      </c>
      <c r="R2390">
        <f>IFERROR(VLOOKUP($A2390,Registros!$B$2:$G$6000,6,0),IFERROR(VLOOKUP($D2390,Winback!$B$2:$C$300,2,0),""))</f>
        <v/>
      </c>
      <c r="S2390">
        <f>IF($E2390=1,"NP","")&amp;IF($G2390=1,"+MOV","")&amp;IF($I2390=1,"+CS","")&amp;IF($K2390=1,"+WB","")</f>
        <v/>
      </c>
      <c r="T2390">
        <f>$E2390+$G2390+$I2390+$K2390</f>
        <v/>
      </c>
    </row>
    <row r="2391">
      <c r="A2391" t="inlineStr">
        <is>
          <t>355284810000</t>
        </is>
      </c>
      <c r="B2391" t="inlineStr">
        <is>
          <t>35528481</t>
        </is>
      </c>
      <c r="C2391" t="inlineStr">
        <is>
          <t>LUIS ANEL CASTILLO JIMENEZ</t>
        </is>
      </c>
      <c r="D2391" t="inlineStr">
        <is>
          <t>LUISANELCASTILLOJIMENEZ</t>
        </is>
      </c>
      <c r="E2391">
        <f>IF(COUNTIFS(Registros!$A$2:$A$6000,"NP",Registros!$B$2:$B$6000,$A2391)&gt;0,1,0)</f>
        <v/>
      </c>
      <c r="F2391">
        <f>IF($E2391=1,SUMIFS(Registros!$F$2:$F$6000,Registros!$A$2:$A$6000,"NP",Registros!$B$2:$B$6000,$A2391),0)</f>
        <v/>
      </c>
      <c r="G2391">
        <f>IF(COUNTIFS(Registros!$A$2:$A$6000,"MOV",Registros!$B$2:$B$6000,$A2391)&gt;0,1,0)</f>
        <v/>
      </c>
      <c r="H2391">
        <f>IF($G2391=1,SUMIFS(Registros!$F$2:$F$6000,Registros!$A$2:$A$6000,"MOV",Registros!$B$2:$B$6000,$A2391),0)</f>
        <v/>
      </c>
      <c r="I2391">
        <f>IF(COUNTIFS(Registros!$A$2:$A$6000,"CS",Registros!$B$2:$B$6000,$A2391)&gt;0,1,0)</f>
        <v/>
      </c>
      <c r="J2391">
        <f>IF($I2391=1,SUMIFS(Registros!$I$2:$I$6000,Registros!$A$2:$A$6000,"CS",Registros!$B$2:$B$6000,$A2391),0)</f>
        <v/>
      </c>
      <c r="K2391">
        <f>IF(COUNTIFS(Winback!$K$2:$K$300,$D2391)&gt;0,1,0)</f>
        <v/>
      </c>
      <c r="L2391">
        <f>IF(AND($K2391=1,LEFT($A2391,3)="WB-"),SUMIFS(Winback!$D$2:$D$300,Winback!$K$2:$K$300,$D2391),0)</f>
        <v/>
      </c>
      <c r="M2391">
        <f>IF(OR($E2391=1,$G2391=1,SUMIFS(Registros!$J$2:$J$6000,Registros!$B$2:$B$6000,$A2391)&gt;0),1,0)</f>
        <v/>
      </c>
      <c r="N2391">
        <f>IF($J2391&gt;0,1,IF(COUNTIFS(Registros!$A$2:$A$6000,"CS",Registros!$B$2:$B$6000,$A2391,Registros!$K$2:$K$6000,"&lt;&gt;")&gt;0,1,0))</f>
        <v/>
      </c>
      <c r="O2391">
        <f>IF(AND($K2391=1,$E2391=0,$G2391=0,$I2391=0),"WINBACK",IF(AND($M2391=1,$N2391&gt;0),"CONVERGENTE",IF($M2391=1,"SOLO MÓVIL",IF($N2391&gt;0,"SOLO FIJO / INTERNET","SIN SERVICIOS"))))</f>
        <v/>
      </c>
      <c r="P2391">
        <f>IF($O2391="WINBACK","Recuperar (winback)",IF($O2391="CONVERGENTE","Upgrade / más líneas",IF($O2391="SOLO MÓVIL","Ofrecer fijo + internet (FLBBTV)",IF($O2391="SOLO FIJO / INTERNET","Ofrecer línea móvil Nextphone","Oferta completa (móvil + fijo + internet)"))))</f>
        <v/>
      </c>
      <c r="Q2391">
        <f>$F2391+$H2391+$L2391</f>
        <v/>
      </c>
      <c r="R2391">
        <f>IFERROR(VLOOKUP($A2391,Registros!$B$2:$G$6000,6,0),IFERROR(VLOOKUP($D2391,Winback!$B$2:$C$300,2,0),""))</f>
        <v/>
      </c>
      <c r="S2391">
        <f>IF($E2391=1,"NP","")&amp;IF($G2391=1,"+MOV","")&amp;IF($I2391=1,"+CS","")&amp;IF($K2391=1,"+WB","")</f>
        <v/>
      </c>
      <c r="T2391">
        <f>$E2391+$G2391+$I2391+$K2391</f>
        <v/>
      </c>
    </row>
    <row r="2392">
      <c r="A2392" t="inlineStr">
        <is>
          <t>312214130000</t>
        </is>
      </c>
      <c r="B2392" t="inlineStr">
        <is>
          <t>31221413</t>
        </is>
      </c>
      <c r="C2392" t="inlineStr">
        <is>
          <t>KENNETH KAYMARK GOMEZ</t>
        </is>
      </c>
      <c r="D2392" t="inlineStr">
        <is>
          <t>KENNETHKAYMARKGOMEZ</t>
        </is>
      </c>
      <c r="E2392">
        <f>IF(COUNTIFS(Registros!$A$2:$A$6000,"NP",Registros!$B$2:$B$6000,$A2392)&gt;0,1,0)</f>
        <v/>
      </c>
      <c r="F2392">
        <f>IF($E2392=1,SUMIFS(Registros!$F$2:$F$6000,Registros!$A$2:$A$6000,"NP",Registros!$B$2:$B$6000,$A2392),0)</f>
        <v/>
      </c>
      <c r="G2392">
        <f>IF(COUNTIFS(Registros!$A$2:$A$6000,"MOV",Registros!$B$2:$B$6000,$A2392)&gt;0,1,0)</f>
        <v/>
      </c>
      <c r="H2392">
        <f>IF($G2392=1,SUMIFS(Registros!$F$2:$F$6000,Registros!$A$2:$A$6000,"MOV",Registros!$B$2:$B$6000,$A2392),0)</f>
        <v/>
      </c>
      <c r="I2392">
        <f>IF(COUNTIFS(Registros!$A$2:$A$6000,"CS",Registros!$B$2:$B$6000,$A2392)&gt;0,1,0)</f>
        <v/>
      </c>
      <c r="J2392">
        <f>IF($I2392=1,SUMIFS(Registros!$I$2:$I$6000,Registros!$A$2:$A$6000,"CS",Registros!$B$2:$B$6000,$A2392),0)</f>
        <v/>
      </c>
      <c r="K2392">
        <f>IF(COUNTIFS(Winback!$K$2:$K$300,$D2392)&gt;0,1,0)</f>
        <v/>
      </c>
      <c r="L2392">
        <f>IF(AND($K2392=1,LEFT($A2392,3)="WB-"),SUMIFS(Winback!$D$2:$D$300,Winback!$K$2:$K$300,$D2392),0)</f>
        <v/>
      </c>
      <c r="M2392">
        <f>IF(OR($E2392=1,$G2392=1,SUMIFS(Registros!$J$2:$J$6000,Registros!$B$2:$B$6000,$A2392)&gt;0),1,0)</f>
        <v/>
      </c>
      <c r="N2392">
        <f>IF($J2392&gt;0,1,IF(COUNTIFS(Registros!$A$2:$A$6000,"CS",Registros!$B$2:$B$6000,$A2392,Registros!$K$2:$K$6000,"&lt;&gt;")&gt;0,1,0))</f>
        <v/>
      </c>
      <c r="O2392">
        <f>IF(AND($K2392=1,$E2392=0,$G2392=0,$I2392=0),"WINBACK",IF(AND($M2392=1,$N2392&gt;0),"CONVERGENTE",IF($M2392=1,"SOLO MÓVIL",IF($N2392&gt;0,"SOLO FIJO / INTERNET","SIN SERVICIOS"))))</f>
        <v/>
      </c>
      <c r="P2392">
        <f>IF($O2392="WINBACK","Recuperar (winback)",IF($O2392="CONVERGENTE","Upgrade / más líneas",IF($O2392="SOLO MÓVIL","Ofrecer fijo + internet (FLBBTV)",IF($O2392="SOLO FIJO / INTERNET","Ofrecer línea móvil Nextphone","Oferta completa (móvil + fijo + internet)"))))</f>
        <v/>
      </c>
      <c r="Q2392">
        <f>$F2392+$H2392+$L2392</f>
        <v/>
      </c>
      <c r="R2392">
        <f>IFERROR(VLOOKUP($A2392,Registros!$B$2:$G$6000,6,0),IFERROR(VLOOKUP($D2392,Winback!$B$2:$C$300,2,0),""))</f>
        <v/>
      </c>
      <c r="S2392">
        <f>IF($E2392=1,"NP","")&amp;IF($G2392=1,"+MOV","")&amp;IF($I2392=1,"+CS","")&amp;IF($K2392=1,"+WB","")</f>
        <v/>
      </c>
      <c r="T2392">
        <f>$E2392+$G2392+$I2392+$K2392</f>
        <v/>
      </c>
    </row>
    <row r="2393">
      <c r="A2393" t="inlineStr">
        <is>
          <t>346118210000</t>
        </is>
      </c>
      <c r="B2393" t="inlineStr">
        <is>
          <t>34611821</t>
        </is>
      </c>
      <c r="C2393" t="inlineStr">
        <is>
          <t>HECTOR ALBERTO CHAVEZ</t>
        </is>
      </c>
      <c r="D2393" t="inlineStr">
        <is>
          <t>HECTORALBERTOCHAVEZ</t>
        </is>
      </c>
      <c r="E2393">
        <f>IF(COUNTIFS(Registros!$A$2:$A$6000,"NP",Registros!$B$2:$B$6000,$A2393)&gt;0,1,0)</f>
        <v/>
      </c>
      <c r="F2393">
        <f>IF($E2393=1,SUMIFS(Registros!$F$2:$F$6000,Registros!$A$2:$A$6000,"NP",Registros!$B$2:$B$6000,$A2393),0)</f>
        <v/>
      </c>
      <c r="G2393">
        <f>IF(COUNTIFS(Registros!$A$2:$A$6000,"MOV",Registros!$B$2:$B$6000,$A2393)&gt;0,1,0)</f>
        <v/>
      </c>
      <c r="H2393">
        <f>IF($G2393=1,SUMIFS(Registros!$F$2:$F$6000,Registros!$A$2:$A$6000,"MOV",Registros!$B$2:$B$6000,$A2393),0)</f>
        <v/>
      </c>
      <c r="I2393">
        <f>IF(COUNTIFS(Registros!$A$2:$A$6000,"CS",Registros!$B$2:$B$6000,$A2393)&gt;0,1,0)</f>
        <v/>
      </c>
      <c r="J2393">
        <f>IF($I2393=1,SUMIFS(Registros!$I$2:$I$6000,Registros!$A$2:$A$6000,"CS",Registros!$B$2:$B$6000,$A2393),0)</f>
        <v/>
      </c>
      <c r="K2393">
        <f>IF(COUNTIFS(Winback!$K$2:$K$300,$D2393)&gt;0,1,0)</f>
        <v/>
      </c>
      <c r="L2393">
        <f>IF(AND($K2393=1,LEFT($A2393,3)="WB-"),SUMIFS(Winback!$D$2:$D$300,Winback!$K$2:$K$300,$D2393),0)</f>
        <v/>
      </c>
      <c r="M2393">
        <f>IF(OR($E2393=1,$G2393=1,SUMIFS(Registros!$J$2:$J$6000,Registros!$B$2:$B$6000,$A2393)&gt;0),1,0)</f>
        <v/>
      </c>
      <c r="N2393">
        <f>IF($J2393&gt;0,1,IF(COUNTIFS(Registros!$A$2:$A$6000,"CS",Registros!$B$2:$B$6000,$A2393,Registros!$K$2:$K$6000,"&lt;&gt;")&gt;0,1,0))</f>
        <v/>
      </c>
      <c r="O2393">
        <f>IF(AND($K2393=1,$E2393=0,$G2393=0,$I2393=0),"WINBACK",IF(AND($M2393=1,$N2393&gt;0),"CONVERGENTE",IF($M2393=1,"SOLO MÓVIL",IF($N2393&gt;0,"SOLO FIJO / INTERNET","SIN SERVICIOS"))))</f>
        <v/>
      </c>
      <c r="P2393">
        <f>IF($O2393="WINBACK","Recuperar (winback)",IF($O2393="CONVERGENTE","Upgrade / más líneas",IF($O2393="SOLO MÓVIL","Ofrecer fijo + internet (FLBBTV)",IF($O2393="SOLO FIJO / INTERNET","Ofrecer línea móvil Nextphone","Oferta completa (móvil + fijo + internet)"))))</f>
        <v/>
      </c>
      <c r="Q2393">
        <f>$F2393+$H2393+$L2393</f>
        <v/>
      </c>
      <c r="R2393">
        <f>IFERROR(VLOOKUP($A2393,Registros!$B$2:$G$6000,6,0),IFERROR(VLOOKUP($D2393,Winback!$B$2:$C$300,2,0),""))</f>
        <v/>
      </c>
      <c r="S2393">
        <f>IF($E2393=1,"NP","")&amp;IF($G2393=1,"+MOV","")&amp;IF($I2393=1,"+CS","")&amp;IF($K2393=1,"+WB","")</f>
        <v/>
      </c>
      <c r="T2393">
        <f>$E2393+$G2393+$I2393+$K2393</f>
        <v/>
      </c>
    </row>
    <row r="2394">
      <c r="A2394" t="inlineStr">
        <is>
          <t>341132600000</t>
        </is>
      </c>
      <c r="B2394" t="inlineStr">
        <is>
          <t>34113260</t>
        </is>
      </c>
      <c r="C2394" t="inlineStr">
        <is>
          <t>LOWAM SHERTTY ESTRIBI CABALLERO</t>
        </is>
      </c>
      <c r="D2394" t="inlineStr">
        <is>
          <t>LOWAMSHERTTYESTRIBICABALLERO</t>
        </is>
      </c>
      <c r="E2394">
        <f>IF(COUNTIFS(Registros!$A$2:$A$6000,"NP",Registros!$B$2:$B$6000,$A2394)&gt;0,1,0)</f>
        <v/>
      </c>
      <c r="F2394">
        <f>IF($E2394=1,SUMIFS(Registros!$F$2:$F$6000,Registros!$A$2:$A$6000,"NP",Registros!$B$2:$B$6000,$A2394),0)</f>
        <v/>
      </c>
      <c r="G2394">
        <f>IF(COUNTIFS(Registros!$A$2:$A$6000,"MOV",Registros!$B$2:$B$6000,$A2394)&gt;0,1,0)</f>
        <v/>
      </c>
      <c r="H2394">
        <f>IF($G2394=1,SUMIFS(Registros!$F$2:$F$6000,Registros!$A$2:$A$6000,"MOV",Registros!$B$2:$B$6000,$A2394),0)</f>
        <v/>
      </c>
      <c r="I2394">
        <f>IF(COUNTIFS(Registros!$A$2:$A$6000,"CS",Registros!$B$2:$B$6000,$A2394)&gt;0,1,0)</f>
        <v/>
      </c>
      <c r="J2394">
        <f>IF($I2394=1,SUMIFS(Registros!$I$2:$I$6000,Registros!$A$2:$A$6000,"CS",Registros!$B$2:$B$6000,$A2394),0)</f>
        <v/>
      </c>
      <c r="K2394">
        <f>IF(COUNTIFS(Winback!$K$2:$K$300,$D2394)&gt;0,1,0)</f>
        <v/>
      </c>
      <c r="L2394">
        <f>IF(AND($K2394=1,LEFT($A2394,3)="WB-"),SUMIFS(Winback!$D$2:$D$300,Winback!$K$2:$K$300,$D2394),0)</f>
        <v/>
      </c>
      <c r="M2394">
        <f>IF(OR($E2394=1,$G2394=1,SUMIFS(Registros!$J$2:$J$6000,Registros!$B$2:$B$6000,$A2394)&gt;0),1,0)</f>
        <v/>
      </c>
      <c r="N2394">
        <f>IF($J2394&gt;0,1,IF(COUNTIFS(Registros!$A$2:$A$6000,"CS",Registros!$B$2:$B$6000,$A2394,Registros!$K$2:$K$6000,"&lt;&gt;")&gt;0,1,0))</f>
        <v/>
      </c>
      <c r="O2394">
        <f>IF(AND($K2394=1,$E2394=0,$G2394=0,$I2394=0),"WINBACK",IF(AND($M2394=1,$N2394&gt;0),"CONVERGENTE",IF($M2394=1,"SOLO MÓVIL",IF($N2394&gt;0,"SOLO FIJO / INTERNET","SIN SERVICIOS"))))</f>
        <v/>
      </c>
      <c r="P2394">
        <f>IF($O2394="WINBACK","Recuperar (winback)",IF($O2394="CONVERGENTE","Upgrade / más líneas",IF($O2394="SOLO MÓVIL","Ofrecer fijo + internet (FLBBTV)",IF($O2394="SOLO FIJO / INTERNET","Ofrecer línea móvil Nextphone","Oferta completa (móvil + fijo + internet)"))))</f>
        <v/>
      </c>
      <c r="Q2394">
        <f>$F2394+$H2394+$L2394</f>
        <v/>
      </c>
      <c r="R2394">
        <f>IFERROR(VLOOKUP($A2394,Registros!$B$2:$G$6000,6,0),IFERROR(VLOOKUP($D2394,Winback!$B$2:$C$300,2,0),""))</f>
        <v/>
      </c>
      <c r="S2394">
        <f>IF($E2394=1,"NP","")&amp;IF($G2394=1,"+MOV","")&amp;IF($I2394=1,"+CS","")&amp;IF($K2394=1,"+WB","")</f>
        <v/>
      </c>
      <c r="T2394">
        <f>$E2394+$G2394+$I2394+$K2394</f>
        <v/>
      </c>
    </row>
    <row r="2395">
      <c r="A2395" t="inlineStr">
        <is>
          <t>358240750000</t>
        </is>
      </c>
      <c r="B2395" t="inlineStr">
        <is>
          <t>35824075</t>
        </is>
      </c>
      <c r="C2395" t="inlineStr">
        <is>
          <t>MIGUEL ACOSTA</t>
        </is>
      </c>
      <c r="D2395" t="inlineStr">
        <is>
          <t>MIGUELACOSTA</t>
        </is>
      </c>
      <c r="E2395">
        <f>IF(COUNTIFS(Registros!$A$2:$A$6000,"NP",Registros!$B$2:$B$6000,$A2395)&gt;0,1,0)</f>
        <v/>
      </c>
      <c r="F2395">
        <f>IF($E2395=1,SUMIFS(Registros!$F$2:$F$6000,Registros!$A$2:$A$6000,"NP",Registros!$B$2:$B$6000,$A2395),0)</f>
        <v/>
      </c>
      <c r="G2395">
        <f>IF(COUNTIFS(Registros!$A$2:$A$6000,"MOV",Registros!$B$2:$B$6000,$A2395)&gt;0,1,0)</f>
        <v/>
      </c>
      <c r="H2395">
        <f>IF($G2395=1,SUMIFS(Registros!$F$2:$F$6000,Registros!$A$2:$A$6000,"MOV",Registros!$B$2:$B$6000,$A2395),0)</f>
        <v/>
      </c>
      <c r="I2395">
        <f>IF(COUNTIFS(Registros!$A$2:$A$6000,"CS",Registros!$B$2:$B$6000,$A2395)&gt;0,1,0)</f>
        <v/>
      </c>
      <c r="J2395">
        <f>IF($I2395=1,SUMIFS(Registros!$I$2:$I$6000,Registros!$A$2:$A$6000,"CS",Registros!$B$2:$B$6000,$A2395),0)</f>
        <v/>
      </c>
      <c r="K2395">
        <f>IF(COUNTIFS(Winback!$K$2:$K$300,$D2395)&gt;0,1,0)</f>
        <v/>
      </c>
      <c r="L2395">
        <f>IF(AND($K2395=1,LEFT($A2395,3)="WB-"),SUMIFS(Winback!$D$2:$D$300,Winback!$K$2:$K$300,$D2395),0)</f>
        <v/>
      </c>
      <c r="M2395">
        <f>IF(OR($E2395=1,$G2395=1,SUMIFS(Registros!$J$2:$J$6000,Registros!$B$2:$B$6000,$A2395)&gt;0),1,0)</f>
        <v/>
      </c>
      <c r="N2395">
        <f>IF($J2395&gt;0,1,IF(COUNTIFS(Registros!$A$2:$A$6000,"CS",Registros!$B$2:$B$6000,$A2395,Registros!$K$2:$K$6000,"&lt;&gt;")&gt;0,1,0))</f>
        <v/>
      </c>
      <c r="O2395">
        <f>IF(AND($K2395=1,$E2395=0,$G2395=0,$I2395=0),"WINBACK",IF(AND($M2395=1,$N2395&gt;0),"CONVERGENTE",IF($M2395=1,"SOLO MÓVIL",IF($N2395&gt;0,"SOLO FIJO / INTERNET","SIN SERVICIOS"))))</f>
        <v/>
      </c>
      <c r="P2395">
        <f>IF($O2395="WINBACK","Recuperar (winback)",IF($O2395="CONVERGENTE","Upgrade / más líneas",IF($O2395="SOLO MÓVIL","Ofrecer fijo + internet (FLBBTV)",IF($O2395="SOLO FIJO / INTERNET","Ofrecer línea móvil Nextphone","Oferta completa (móvil + fijo + internet)"))))</f>
        <v/>
      </c>
      <c r="Q2395">
        <f>$F2395+$H2395+$L2395</f>
        <v/>
      </c>
      <c r="R2395">
        <f>IFERROR(VLOOKUP($A2395,Registros!$B$2:$G$6000,6,0),IFERROR(VLOOKUP($D2395,Winback!$B$2:$C$300,2,0),""))</f>
        <v/>
      </c>
      <c r="S2395">
        <f>IF($E2395=1,"NP","")&amp;IF($G2395=1,"+MOV","")&amp;IF($I2395=1,"+CS","")&amp;IF($K2395=1,"+WB","")</f>
        <v/>
      </c>
      <c r="T2395">
        <f>$E2395+$G2395+$I2395+$K2395</f>
        <v/>
      </c>
    </row>
    <row r="2396">
      <c r="A2396" t="inlineStr">
        <is>
          <t>357220640000</t>
        </is>
      </c>
      <c r="B2396" t="inlineStr">
        <is>
          <t>35722064</t>
        </is>
      </c>
      <c r="C2396" t="inlineStr">
        <is>
          <t>DAVIS OBETH SALDAÑA</t>
        </is>
      </c>
      <c r="D2396" t="inlineStr">
        <is>
          <t>DAVISOBETHSALDANA</t>
        </is>
      </c>
      <c r="E2396">
        <f>IF(COUNTIFS(Registros!$A$2:$A$6000,"NP",Registros!$B$2:$B$6000,$A2396)&gt;0,1,0)</f>
        <v/>
      </c>
      <c r="F2396">
        <f>IF($E2396=1,SUMIFS(Registros!$F$2:$F$6000,Registros!$A$2:$A$6000,"NP",Registros!$B$2:$B$6000,$A2396),0)</f>
        <v/>
      </c>
      <c r="G2396">
        <f>IF(COUNTIFS(Registros!$A$2:$A$6000,"MOV",Registros!$B$2:$B$6000,$A2396)&gt;0,1,0)</f>
        <v/>
      </c>
      <c r="H2396">
        <f>IF($G2396=1,SUMIFS(Registros!$F$2:$F$6000,Registros!$A$2:$A$6000,"MOV",Registros!$B$2:$B$6000,$A2396),0)</f>
        <v/>
      </c>
      <c r="I2396">
        <f>IF(COUNTIFS(Registros!$A$2:$A$6000,"CS",Registros!$B$2:$B$6000,$A2396)&gt;0,1,0)</f>
        <v/>
      </c>
      <c r="J2396">
        <f>IF($I2396=1,SUMIFS(Registros!$I$2:$I$6000,Registros!$A$2:$A$6000,"CS",Registros!$B$2:$B$6000,$A2396),0)</f>
        <v/>
      </c>
      <c r="K2396">
        <f>IF(COUNTIFS(Winback!$K$2:$K$300,$D2396)&gt;0,1,0)</f>
        <v/>
      </c>
      <c r="L2396">
        <f>IF(AND($K2396=1,LEFT($A2396,3)="WB-"),SUMIFS(Winback!$D$2:$D$300,Winback!$K$2:$K$300,$D2396),0)</f>
        <v/>
      </c>
      <c r="M2396">
        <f>IF(OR($E2396=1,$G2396=1,SUMIFS(Registros!$J$2:$J$6000,Registros!$B$2:$B$6000,$A2396)&gt;0),1,0)</f>
        <v/>
      </c>
      <c r="N2396">
        <f>IF($J2396&gt;0,1,IF(COUNTIFS(Registros!$A$2:$A$6000,"CS",Registros!$B$2:$B$6000,$A2396,Registros!$K$2:$K$6000,"&lt;&gt;")&gt;0,1,0))</f>
        <v/>
      </c>
      <c r="O2396">
        <f>IF(AND($K2396=1,$E2396=0,$G2396=0,$I2396=0),"WINBACK",IF(AND($M2396=1,$N2396&gt;0),"CONVERGENTE",IF($M2396=1,"SOLO MÓVIL",IF($N2396&gt;0,"SOLO FIJO / INTERNET","SIN SERVICIOS"))))</f>
        <v/>
      </c>
      <c r="P2396">
        <f>IF($O2396="WINBACK","Recuperar (winback)",IF($O2396="CONVERGENTE","Upgrade / más líneas",IF($O2396="SOLO MÓVIL","Ofrecer fijo + internet (FLBBTV)",IF($O2396="SOLO FIJO / INTERNET","Ofrecer línea móvil Nextphone","Oferta completa (móvil + fijo + internet)"))))</f>
        <v/>
      </c>
      <c r="Q2396">
        <f>$F2396+$H2396+$L2396</f>
        <v/>
      </c>
      <c r="R2396">
        <f>IFERROR(VLOOKUP($A2396,Registros!$B$2:$G$6000,6,0),IFERROR(VLOOKUP($D2396,Winback!$B$2:$C$300,2,0),""))</f>
        <v/>
      </c>
      <c r="S2396">
        <f>IF($E2396=1,"NP","")&amp;IF($G2396=1,"+MOV","")&amp;IF($I2396=1,"+CS","")&amp;IF($K2396=1,"+WB","")</f>
        <v/>
      </c>
      <c r="T2396">
        <f>$E2396+$G2396+$I2396+$K2396</f>
        <v/>
      </c>
    </row>
    <row r="2397">
      <c r="A2397" t="inlineStr">
        <is>
          <t>351150550000</t>
        </is>
      </c>
      <c r="B2397" t="inlineStr">
        <is>
          <t>35115055</t>
        </is>
      </c>
      <c r="C2397" t="inlineStr">
        <is>
          <t>KARLA BARRANTES</t>
        </is>
      </c>
      <c r="D2397" t="inlineStr">
        <is>
          <t>KARLABARRANTES</t>
        </is>
      </c>
      <c r="E2397">
        <f>IF(COUNTIFS(Registros!$A$2:$A$6000,"NP",Registros!$B$2:$B$6000,$A2397)&gt;0,1,0)</f>
        <v/>
      </c>
      <c r="F2397">
        <f>IF($E2397=1,SUMIFS(Registros!$F$2:$F$6000,Registros!$A$2:$A$6000,"NP",Registros!$B$2:$B$6000,$A2397),0)</f>
        <v/>
      </c>
      <c r="G2397">
        <f>IF(COUNTIFS(Registros!$A$2:$A$6000,"MOV",Registros!$B$2:$B$6000,$A2397)&gt;0,1,0)</f>
        <v/>
      </c>
      <c r="H2397">
        <f>IF($G2397=1,SUMIFS(Registros!$F$2:$F$6000,Registros!$A$2:$A$6000,"MOV",Registros!$B$2:$B$6000,$A2397),0)</f>
        <v/>
      </c>
      <c r="I2397">
        <f>IF(COUNTIFS(Registros!$A$2:$A$6000,"CS",Registros!$B$2:$B$6000,$A2397)&gt;0,1,0)</f>
        <v/>
      </c>
      <c r="J2397">
        <f>IF($I2397=1,SUMIFS(Registros!$I$2:$I$6000,Registros!$A$2:$A$6000,"CS",Registros!$B$2:$B$6000,$A2397),0)</f>
        <v/>
      </c>
      <c r="K2397">
        <f>IF(COUNTIFS(Winback!$K$2:$K$300,$D2397)&gt;0,1,0)</f>
        <v/>
      </c>
      <c r="L2397">
        <f>IF(AND($K2397=1,LEFT($A2397,3)="WB-"),SUMIFS(Winback!$D$2:$D$300,Winback!$K$2:$K$300,$D2397),0)</f>
        <v/>
      </c>
      <c r="M2397">
        <f>IF(OR($E2397=1,$G2397=1,SUMIFS(Registros!$J$2:$J$6000,Registros!$B$2:$B$6000,$A2397)&gt;0),1,0)</f>
        <v/>
      </c>
      <c r="N2397">
        <f>IF($J2397&gt;0,1,IF(COUNTIFS(Registros!$A$2:$A$6000,"CS",Registros!$B$2:$B$6000,$A2397,Registros!$K$2:$K$6000,"&lt;&gt;")&gt;0,1,0))</f>
        <v/>
      </c>
      <c r="O2397">
        <f>IF(AND($K2397=1,$E2397=0,$G2397=0,$I2397=0),"WINBACK",IF(AND($M2397=1,$N2397&gt;0),"CONVERGENTE",IF($M2397=1,"SOLO MÓVIL",IF($N2397&gt;0,"SOLO FIJO / INTERNET","SIN SERVICIOS"))))</f>
        <v/>
      </c>
      <c r="P2397">
        <f>IF($O2397="WINBACK","Recuperar (winback)",IF($O2397="CONVERGENTE","Upgrade / más líneas",IF($O2397="SOLO MÓVIL","Ofrecer fijo + internet (FLBBTV)",IF($O2397="SOLO FIJO / INTERNET","Ofrecer línea móvil Nextphone","Oferta completa (móvil + fijo + internet)"))))</f>
        <v/>
      </c>
      <c r="Q2397">
        <f>$F2397+$H2397+$L2397</f>
        <v/>
      </c>
      <c r="R2397">
        <f>IFERROR(VLOOKUP($A2397,Registros!$B$2:$G$6000,6,0),IFERROR(VLOOKUP($D2397,Winback!$B$2:$C$300,2,0),""))</f>
        <v/>
      </c>
      <c r="S2397">
        <f>IF($E2397=1,"NP","")&amp;IF($G2397=1,"+MOV","")&amp;IF($I2397=1,"+CS","")&amp;IF($K2397=1,"+WB","")</f>
        <v/>
      </c>
      <c r="T2397">
        <f>$E2397+$G2397+$I2397+$K2397</f>
        <v/>
      </c>
    </row>
    <row r="2398">
      <c r="A2398" t="inlineStr">
        <is>
          <t>355248570000</t>
        </is>
      </c>
      <c r="B2398" t="inlineStr">
        <is>
          <t>35524857</t>
        </is>
      </c>
      <c r="C2398" t="inlineStr">
        <is>
          <t>IDEAN SANTAMARIA</t>
        </is>
      </c>
      <c r="D2398" t="inlineStr">
        <is>
          <t>IDEANSANTAMARIA</t>
        </is>
      </c>
      <c r="E2398">
        <f>IF(COUNTIFS(Registros!$A$2:$A$6000,"NP",Registros!$B$2:$B$6000,$A2398)&gt;0,1,0)</f>
        <v/>
      </c>
      <c r="F2398">
        <f>IF($E2398=1,SUMIFS(Registros!$F$2:$F$6000,Registros!$A$2:$A$6000,"NP",Registros!$B$2:$B$6000,$A2398),0)</f>
        <v/>
      </c>
      <c r="G2398">
        <f>IF(COUNTIFS(Registros!$A$2:$A$6000,"MOV",Registros!$B$2:$B$6000,$A2398)&gt;0,1,0)</f>
        <v/>
      </c>
      <c r="H2398">
        <f>IF($G2398=1,SUMIFS(Registros!$F$2:$F$6000,Registros!$A$2:$A$6000,"MOV",Registros!$B$2:$B$6000,$A2398),0)</f>
        <v/>
      </c>
      <c r="I2398">
        <f>IF(COUNTIFS(Registros!$A$2:$A$6000,"CS",Registros!$B$2:$B$6000,$A2398)&gt;0,1,0)</f>
        <v/>
      </c>
      <c r="J2398">
        <f>IF($I2398=1,SUMIFS(Registros!$I$2:$I$6000,Registros!$A$2:$A$6000,"CS",Registros!$B$2:$B$6000,$A2398),0)</f>
        <v/>
      </c>
      <c r="K2398">
        <f>IF(COUNTIFS(Winback!$K$2:$K$300,$D2398)&gt;0,1,0)</f>
        <v/>
      </c>
      <c r="L2398">
        <f>IF(AND($K2398=1,LEFT($A2398,3)="WB-"),SUMIFS(Winback!$D$2:$D$300,Winback!$K$2:$K$300,$D2398),0)</f>
        <v/>
      </c>
      <c r="M2398">
        <f>IF(OR($E2398=1,$G2398=1,SUMIFS(Registros!$J$2:$J$6000,Registros!$B$2:$B$6000,$A2398)&gt;0),1,0)</f>
        <v/>
      </c>
      <c r="N2398">
        <f>IF($J2398&gt;0,1,IF(COUNTIFS(Registros!$A$2:$A$6000,"CS",Registros!$B$2:$B$6000,$A2398,Registros!$K$2:$K$6000,"&lt;&gt;")&gt;0,1,0))</f>
        <v/>
      </c>
      <c r="O2398">
        <f>IF(AND($K2398=1,$E2398=0,$G2398=0,$I2398=0),"WINBACK",IF(AND($M2398=1,$N2398&gt;0),"CONVERGENTE",IF($M2398=1,"SOLO MÓVIL",IF($N2398&gt;0,"SOLO FIJO / INTERNET","SIN SERVICIOS"))))</f>
        <v/>
      </c>
      <c r="P2398">
        <f>IF($O2398="WINBACK","Recuperar (winback)",IF($O2398="CONVERGENTE","Upgrade / más líneas",IF($O2398="SOLO MÓVIL","Ofrecer fijo + internet (FLBBTV)",IF($O2398="SOLO FIJO / INTERNET","Ofrecer línea móvil Nextphone","Oferta completa (móvil + fijo + internet)"))))</f>
        <v/>
      </c>
      <c r="Q2398">
        <f>$F2398+$H2398+$L2398</f>
        <v/>
      </c>
      <c r="R2398">
        <f>IFERROR(VLOOKUP($A2398,Registros!$B$2:$G$6000,6,0),IFERROR(VLOOKUP($D2398,Winback!$B$2:$C$300,2,0),""))</f>
        <v/>
      </c>
      <c r="S2398">
        <f>IF($E2398=1,"NP","")&amp;IF($G2398=1,"+MOV","")&amp;IF($I2398=1,"+CS","")&amp;IF($K2398=1,"+WB","")</f>
        <v/>
      </c>
      <c r="T2398">
        <f>$E2398+$G2398+$I2398+$K2398</f>
        <v/>
      </c>
    </row>
    <row r="2399">
      <c r="A2399" t="inlineStr">
        <is>
          <t>362009910000</t>
        </is>
      </c>
      <c r="B2399" t="inlineStr">
        <is>
          <t>36200991</t>
        </is>
      </c>
      <c r="C2399" t="inlineStr">
        <is>
          <t>MEY LLIANA PALACIOS MORENO</t>
        </is>
      </c>
      <c r="D2399" t="inlineStr">
        <is>
          <t>MEYLLIANAPALACIOSMORENO</t>
        </is>
      </c>
      <c r="E2399">
        <f>IF(COUNTIFS(Registros!$A$2:$A$6000,"NP",Registros!$B$2:$B$6000,$A2399)&gt;0,1,0)</f>
        <v/>
      </c>
      <c r="F2399">
        <f>IF($E2399=1,SUMIFS(Registros!$F$2:$F$6000,Registros!$A$2:$A$6000,"NP",Registros!$B$2:$B$6000,$A2399),0)</f>
        <v/>
      </c>
      <c r="G2399">
        <f>IF(COUNTIFS(Registros!$A$2:$A$6000,"MOV",Registros!$B$2:$B$6000,$A2399)&gt;0,1,0)</f>
        <v/>
      </c>
      <c r="H2399">
        <f>IF($G2399=1,SUMIFS(Registros!$F$2:$F$6000,Registros!$A$2:$A$6000,"MOV",Registros!$B$2:$B$6000,$A2399),0)</f>
        <v/>
      </c>
      <c r="I2399">
        <f>IF(COUNTIFS(Registros!$A$2:$A$6000,"CS",Registros!$B$2:$B$6000,$A2399)&gt;0,1,0)</f>
        <v/>
      </c>
      <c r="J2399">
        <f>IF($I2399=1,SUMIFS(Registros!$I$2:$I$6000,Registros!$A$2:$A$6000,"CS",Registros!$B$2:$B$6000,$A2399),0)</f>
        <v/>
      </c>
      <c r="K2399">
        <f>IF(COUNTIFS(Winback!$K$2:$K$300,$D2399)&gt;0,1,0)</f>
        <v/>
      </c>
      <c r="L2399">
        <f>IF(AND($K2399=1,LEFT($A2399,3)="WB-"),SUMIFS(Winback!$D$2:$D$300,Winback!$K$2:$K$300,$D2399),0)</f>
        <v/>
      </c>
      <c r="M2399">
        <f>IF(OR($E2399=1,$G2399=1,SUMIFS(Registros!$J$2:$J$6000,Registros!$B$2:$B$6000,$A2399)&gt;0),1,0)</f>
        <v/>
      </c>
      <c r="N2399">
        <f>IF($J2399&gt;0,1,IF(COUNTIFS(Registros!$A$2:$A$6000,"CS",Registros!$B$2:$B$6000,$A2399,Registros!$K$2:$K$6000,"&lt;&gt;")&gt;0,1,0))</f>
        <v/>
      </c>
      <c r="O2399">
        <f>IF(AND($K2399=1,$E2399=0,$G2399=0,$I2399=0),"WINBACK",IF(AND($M2399=1,$N2399&gt;0),"CONVERGENTE",IF($M2399=1,"SOLO MÓVIL",IF($N2399&gt;0,"SOLO FIJO / INTERNET","SIN SERVICIOS"))))</f>
        <v/>
      </c>
      <c r="P2399">
        <f>IF($O2399="WINBACK","Recuperar (winback)",IF($O2399="CONVERGENTE","Upgrade / más líneas",IF($O2399="SOLO MÓVIL","Ofrecer fijo + internet (FLBBTV)",IF($O2399="SOLO FIJO / INTERNET","Ofrecer línea móvil Nextphone","Oferta completa (móvil + fijo + internet)"))))</f>
        <v/>
      </c>
      <c r="Q2399">
        <f>$F2399+$H2399+$L2399</f>
        <v/>
      </c>
      <c r="R2399">
        <f>IFERROR(VLOOKUP($A2399,Registros!$B$2:$G$6000,6,0),IFERROR(VLOOKUP($D2399,Winback!$B$2:$C$300,2,0),""))</f>
        <v/>
      </c>
      <c r="S2399">
        <f>IF($E2399=1,"NP","")&amp;IF($G2399=1,"+MOV","")&amp;IF($I2399=1,"+CS","")&amp;IF($K2399=1,"+WB","")</f>
        <v/>
      </c>
      <c r="T2399">
        <f>$E2399+$G2399+$I2399+$K2399</f>
        <v/>
      </c>
    </row>
    <row r="2400">
      <c r="A2400" t="inlineStr">
        <is>
          <t>343122440000</t>
        </is>
      </c>
      <c r="B2400" t="inlineStr">
        <is>
          <t>34312244</t>
        </is>
      </c>
      <c r="C2400" t="inlineStr">
        <is>
          <t>OGLENIS MARLENIS MONTENEGRO MORALES</t>
        </is>
      </c>
      <c r="D2400" t="inlineStr">
        <is>
          <t>OGLENISMARLENISMONTENEGROMORALES</t>
        </is>
      </c>
      <c r="E2400">
        <f>IF(COUNTIFS(Registros!$A$2:$A$6000,"NP",Registros!$B$2:$B$6000,$A2400)&gt;0,1,0)</f>
        <v/>
      </c>
      <c r="F2400">
        <f>IF($E2400=1,SUMIFS(Registros!$F$2:$F$6000,Registros!$A$2:$A$6000,"NP",Registros!$B$2:$B$6000,$A2400),0)</f>
        <v/>
      </c>
      <c r="G2400">
        <f>IF(COUNTIFS(Registros!$A$2:$A$6000,"MOV",Registros!$B$2:$B$6000,$A2400)&gt;0,1,0)</f>
        <v/>
      </c>
      <c r="H2400">
        <f>IF($G2400=1,SUMIFS(Registros!$F$2:$F$6000,Registros!$A$2:$A$6000,"MOV",Registros!$B$2:$B$6000,$A2400),0)</f>
        <v/>
      </c>
      <c r="I2400">
        <f>IF(COUNTIFS(Registros!$A$2:$A$6000,"CS",Registros!$B$2:$B$6000,$A2400)&gt;0,1,0)</f>
        <v/>
      </c>
      <c r="J2400">
        <f>IF($I2400=1,SUMIFS(Registros!$I$2:$I$6000,Registros!$A$2:$A$6000,"CS",Registros!$B$2:$B$6000,$A2400),0)</f>
        <v/>
      </c>
      <c r="K2400">
        <f>IF(COUNTIFS(Winback!$K$2:$K$300,$D2400)&gt;0,1,0)</f>
        <v/>
      </c>
      <c r="L2400">
        <f>IF(AND($K2400=1,LEFT($A2400,3)="WB-"),SUMIFS(Winback!$D$2:$D$300,Winback!$K$2:$K$300,$D2400),0)</f>
        <v/>
      </c>
      <c r="M2400">
        <f>IF(OR($E2400=1,$G2400=1,SUMIFS(Registros!$J$2:$J$6000,Registros!$B$2:$B$6000,$A2400)&gt;0),1,0)</f>
        <v/>
      </c>
      <c r="N2400">
        <f>IF($J2400&gt;0,1,IF(COUNTIFS(Registros!$A$2:$A$6000,"CS",Registros!$B$2:$B$6000,$A2400,Registros!$K$2:$K$6000,"&lt;&gt;")&gt;0,1,0))</f>
        <v/>
      </c>
      <c r="O2400">
        <f>IF(AND($K2400=1,$E2400=0,$G2400=0,$I2400=0),"WINBACK",IF(AND($M2400=1,$N2400&gt;0),"CONVERGENTE",IF($M2400=1,"SOLO MÓVIL",IF($N2400&gt;0,"SOLO FIJO / INTERNET","SIN SERVICIOS"))))</f>
        <v/>
      </c>
      <c r="P2400">
        <f>IF($O2400="WINBACK","Recuperar (winback)",IF($O2400="CONVERGENTE","Upgrade / más líneas",IF($O2400="SOLO MÓVIL","Ofrecer fijo + internet (FLBBTV)",IF($O2400="SOLO FIJO / INTERNET","Ofrecer línea móvil Nextphone","Oferta completa (móvil + fijo + internet)"))))</f>
        <v/>
      </c>
      <c r="Q2400">
        <f>$F2400+$H2400+$L2400</f>
        <v/>
      </c>
      <c r="R2400">
        <f>IFERROR(VLOOKUP($A2400,Registros!$B$2:$G$6000,6,0),IFERROR(VLOOKUP($D2400,Winback!$B$2:$C$300,2,0),""))</f>
        <v/>
      </c>
      <c r="S2400">
        <f>IF($E2400=1,"NP","")&amp;IF($G2400=1,"+MOV","")&amp;IF($I2400=1,"+CS","")&amp;IF($K2400=1,"+WB","")</f>
        <v/>
      </c>
      <c r="T2400">
        <f>$E2400+$G2400+$I2400+$K2400</f>
        <v/>
      </c>
    </row>
    <row r="2401">
      <c r="A2401" t="inlineStr">
        <is>
          <t>354291480000</t>
        </is>
      </c>
      <c r="B2401" t="inlineStr">
        <is>
          <t>35429148</t>
        </is>
      </c>
      <c r="C2401" t="inlineStr">
        <is>
          <t>MIREYA GAITAN</t>
        </is>
      </c>
      <c r="D2401" t="inlineStr">
        <is>
          <t>MIREYAGAITAN</t>
        </is>
      </c>
      <c r="E2401">
        <f>IF(COUNTIFS(Registros!$A$2:$A$6000,"NP",Registros!$B$2:$B$6000,$A2401)&gt;0,1,0)</f>
        <v/>
      </c>
      <c r="F2401">
        <f>IF($E2401=1,SUMIFS(Registros!$F$2:$F$6000,Registros!$A$2:$A$6000,"NP",Registros!$B$2:$B$6000,$A2401),0)</f>
        <v/>
      </c>
      <c r="G2401">
        <f>IF(COUNTIFS(Registros!$A$2:$A$6000,"MOV",Registros!$B$2:$B$6000,$A2401)&gt;0,1,0)</f>
        <v/>
      </c>
      <c r="H2401">
        <f>IF($G2401=1,SUMIFS(Registros!$F$2:$F$6000,Registros!$A$2:$A$6000,"MOV",Registros!$B$2:$B$6000,$A2401),0)</f>
        <v/>
      </c>
      <c r="I2401">
        <f>IF(COUNTIFS(Registros!$A$2:$A$6000,"CS",Registros!$B$2:$B$6000,$A2401)&gt;0,1,0)</f>
        <v/>
      </c>
      <c r="J2401">
        <f>IF($I2401=1,SUMIFS(Registros!$I$2:$I$6000,Registros!$A$2:$A$6000,"CS",Registros!$B$2:$B$6000,$A2401),0)</f>
        <v/>
      </c>
      <c r="K2401">
        <f>IF(COUNTIFS(Winback!$K$2:$K$300,$D2401)&gt;0,1,0)</f>
        <v/>
      </c>
      <c r="L2401">
        <f>IF(AND($K2401=1,LEFT($A2401,3)="WB-"),SUMIFS(Winback!$D$2:$D$300,Winback!$K$2:$K$300,$D2401),0)</f>
        <v/>
      </c>
      <c r="M2401">
        <f>IF(OR($E2401=1,$G2401=1,SUMIFS(Registros!$J$2:$J$6000,Registros!$B$2:$B$6000,$A2401)&gt;0),1,0)</f>
        <v/>
      </c>
      <c r="N2401">
        <f>IF($J2401&gt;0,1,IF(COUNTIFS(Registros!$A$2:$A$6000,"CS",Registros!$B$2:$B$6000,$A2401,Registros!$K$2:$K$6000,"&lt;&gt;")&gt;0,1,0))</f>
        <v/>
      </c>
      <c r="O2401">
        <f>IF(AND($K2401=1,$E2401=0,$G2401=0,$I2401=0),"WINBACK",IF(AND($M2401=1,$N2401&gt;0),"CONVERGENTE",IF($M2401=1,"SOLO MÓVIL",IF($N2401&gt;0,"SOLO FIJO / INTERNET","SIN SERVICIOS"))))</f>
        <v/>
      </c>
      <c r="P2401">
        <f>IF($O2401="WINBACK","Recuperar (winback)",IF($O2401="CONVERGENTE","Upgrade / más líneas",IF($O2401="SOLO MÓVIL","Ofrecer fijo + internet (FLBBTV)",IF($O2401="SOLO FIJO / INTERNET","Ofrecer línea móvil Nextphone","Oferta completa (móvil + fijo + internet)"))))</f>
        <v/>
      </c>
      <c r="Q2401">
        <f>$F2401+$H2401+$L2401</f>
        <v/>
      </c>
      <c r="R2401">
        <f>IFERROR(VLOOKUP($A2401,Registros!$B$2:$G$6000,6,0),IFERROR(VLOOKUP($D2401,Winback!$B$2:$C$300,2,0),""))</f>
        <v/>
      </c>
      <c r="S2401">
        <f>IF($E2401=1,"NP","")&amp;IF($G2401=1,"+MOV","")&amp;IF($I2401=1,"+CS","")&amp;IF($K2401=1,"+WB","")</f>
        <v/>
      </c>
      <c r="T2401">
        <f>$E2401+$G2401+$I2401+$K2401</f>
        <v/>
      </c>
    </row>
    <row r="2402">
      <c r="A2402" t="inlineStr">
        <is>
          <t>356182820000</t>
        </is>
      </c>
      <c r="B2402" t="inlineStr">
        <is>
          <t>35618282</t>
        </is>
      </c>
      <c r="C2402" t="inlineStr">
        <is>
          <t>WENDY MORALES</t>
        </is>
      </c>
      <c r="D2402" t="inlineStr">
        <is>
          <t>WENDYMORALES</t>
        </is>
      </c>
      <c r="E2402">
        <f>IF(COUNTIFS(Registros!$A$2:$A$6000,"NP",Registros!$B$2:$B$6000,$A2402)&gt;0,1,0)</f>
        <v/>
      </c>
      <c r="F2402">
        <f>IF($E2402=1,SUMIFS(Registros!$F$2:$F$6000,Registros!$A$2:$A$6000,"NP",Registros!$B$2:$B$6000,$A2402),0)</f>
        <v/>
      </c>
      <c r="G2402">
        <f>IF(COUNTIFS(Registros!$A$2:$A$6000,"MOV",Registros!$B$2:$B$6000,$A2402)&gt;0,1,0)</f>
        <v/>
      </c>
      <c r="H2402">
        <f>IF($G2402=1,SUMIFS(Registros!$F$2:$F$6000,Registros!$A$2:$A$6000,"MOV",Registros!$B$2:$B$6000,$A2402),0)</f>
        <v/>
      </c>
      <c r="I2402">
        <f>IF(COUNTIFS(Registros!$A$2:$A$6000,"CS",Registros!$B$2:$B$6000,$A2402)&gt;0,1,0)</f>
        <v/>
      </c>
      <c r="J2402">
        <f>IF($I2402=1,SUMIFS(Registros!$I$2:$I$6000,Registros!$A$2:$A$6000,"CS",Registros!$B$2:$B$6000,$A2402),0)</f>
        <v/>
      </c>
      <c r="K2402">
        <f>IF(COUNTIFS(Winback!$K$2:$K$300,$D2402)&gt;0,1,0)</f>
        <v/>
      </c>
      <c r="L2402">
        <f>IF(AND($K2402=1,LEFT($A2402,3)="WB-"),SUMIFS(Winback!$D$2:$D$300,Winback!$K$2:$K$300,$D2402),0)</f>
        <v/>
      </c>
      <c r="M2402">
        <f>IF(OR($E2402=1,$G2402=1,SUMIFS(Registros!$J$2:$J$6000,Registros!$B$2:$B$6000,$A2402)&gt;0),1,0)</f>
        <v/>
      </c>
      <c r="N2402">
        <f>IF($J2402&gt;0,1,IF(COUNTIFS(Registros!$A$2:$A$6000,"CS",Registros!$B$2:$B$6000,$A2402,Registros!$K$2:$K$6000,"&lt;&gt;")&gt;0,1,0))</f>
        <v/>
      </c>
      <c r="O2402">
        <f>IF(AND($K2402=1,$E2402=0,$G2402=0,$I2402=0),"WINBACK",IF(AND($M2402=1,$N2402&gt;0),"CONVERGENTE",IF($M2402=1,"SOLO MÓVIL",IF($N2402&gt;0,"SOLO FIJO / INTERNET","SIN SERVICIOS"))))</f>
        <v/>
      </c>
      <c r="P2402">
        <f>IF($O2402="WINBACK","Recuperar (winback)",IF($O2402="CONVERGENTE","Upgrade / más líneas",IF($O2402="SOLO MÓVIL","Ofrecer fijo + internet (FLBBTV)",IF($O2402="SOLO FIJO / INTERNET","Ofrecer línea móvil Nextphone","Oferta completa (móvil + fijo + internet)"))))</f>
        <v/>
      </c>
      <c r="Q2402">
        <f>$F2402+$H2402+$L2402</f>
        <v/>
      </c>
      <c r="R2402">
        <f>IFERROR(VLOOKUP($A2402,Registros!$B$2:$G$6000,6,0),IFERROR(VLOOKUP($D2402,Winback!$B$2:$C$300,2,0),""))</f>
        <v/>
      </c>
      <c r="S2402">
        <f>IF($E2402=1,"NP","")&amp;IF($G2402=1,"+MOV","")&amp;IF($I2402=1,"+CS","")&amp;IF($K2402=1,"+WB","")</f>
        <v/>
      </c>
      <c r="T2402">
        <f>$E2402+$G2402+$I2402+$K2402</f>
        <v/>
      </c>
    </row>
    <row r="2403">
      <c r="A2403" t="inlineStr">
        <is>
          <t>354042820000</t>
        </is>
      </c>
      <c r="B2403" t="inlineStr">
        <is>
          <t>35404282</t>
        </is>
      </c>
      <c r="C2403" t="inlineStr">
        <is>
          <t>DARIO DELGADO</t>
        </is>
      </c>
      <c r="D2403" t="inlineStr">
        <is>
          <t>DARIODELGADO</t>
        </is>
      </c>
      <c r="E2403">
        <f>IF(COUNTIFS(Registros!$A$2:$A$6000,"NP",Registros!$B$2:$B$6000,$A2403)&gt;0,1,0)</f>
        <v/>
      </c>
      <c r="F2403">
        <f>IF($E2403=1,SUMIFS(Registros!$F$2:$F$6000,Registros!$A$2:$A$6000,"NP",Registros!$B$2:$B$6000,$A2403),0)</f>
        <v/>
      </c>
      <c r="G2403">
        <f>IF(COUNTIFS(Registros!$A$2:$A$6000,"MOV",Registros!$B$2:$B$6000,$A2403)&gt;0,1,0)</f>
        <v/>
      </c>
      <c r="H2403">
        <f>IF($G2403=1,SUMIFS(Registros!$F$2:$F$6000,Registros!$A$2:$A$6000,"MOV",Registros!$B$2:$B$6000,$A2403),0)</f>
        <v/>
      </c>
      <c r="I2403">
        <f>IF(COUNTIFS(Registros!$A$2:$A$6000,"CS",Registros!$B$2:$B$6000,$A2403)&gt;0,1,0)</f>
        <v/>
      </c>
      <c r="J2403">
        <f>IF($I2403=1,SUMIFS(Registros!$I$2:$I$6000,Registros!$A$2:$A$6000,"CS",Registros!$B$2:$B$6000,$A2403),0)</f>
        <v/>
      </c>
      <c r="K2403">
        <f>IF(COUNTIFS(Winback!$K$2:$K$300,$D2403)&gt;0,1,0)</f>
        <v/>
      </c>
      <c r="L2403">
        <f>IF(AND($K2403=1,LEFT($A2403,3)="WB-"),SUMIFS(Winback!$D$2:$D$300,Winback!$K$2:$K$300,$D2403),0)</f>
        <v/>
      </c>
      <c r="M2403">
        <f>IF(OR($E2403=1,$G2403=1,SUMIFS(Registros!$J$2:$J$6000,Registros!$B$2:$B$6000,$A2403)&gt;0),1,0)</f>
        <v/>
      </c>
      <c r="N2403">
        <f>IF($J2403&gt;0,1,IF(COUNTIFS(Registros!$A$2:$A$6000,"CS",Registros!$B$2:$B$6000,$A2403,Registros!$K$2:$K$6000,"&lt;&gt;")&gt;0,1,0))</f>
        <v/>
      </c>
      <c r="O2403">
        <f>IF(AND($K2403=1,$E2403=0,$G2403=0,$I2403=0),"WINBACK",IF(AND($M2403=1,$N2403&gt;0),"CONVERGENTE",IF($M2403=1,"SOLO MÓVIL",IF($N2403&gt;0,"SOLO FIJO / INTERNET","SIN SERVICIOS"))))</f>
        <v/>
      </c>
      <c r="P2403">
        <f>IF($O2403="WINBACK","Recuperar (winback)",IF($O2403="CONVERGENTE","Upgrade / más líneas",IF($O2403="SOLO MÓVIL","Ofrecer fijo + internet (FLBBTV)",IF($O2403="SOLO FIJO / INTERNET","Ofrecer línea móvil Nextphone","Oferta completa (móvil + fijo + internet)"))))</f>
        <v/>
      </c>
      <c r="Q2403">
        <f>$F2403+$H2403+$L2403</f>
        <v/>
      </c>
      <c r="R2403">
        <f>IFERROR(VLOOKUP($A2403,Registros!$B$2:$G$6000,6,0),IFERROR(VLOOKUP($D2403,Winback!$B$2:$C$300,2,0),""))</f>
        <v/>
      </c>
      <c r="S2403">
        <f>IF($E2403=1,"NP","")&amp;IF($G2403=1,"+MOV","")&amp;IF($I2403=1,"+CS","")&amp;IF($K2403=1,"+WB","")</f>
        <v/>
      </c>
      <c r="T2403">
        <f>$E2403+$G2403+$I2403+$K2403</f>
        <v/>
      </c>
    </row>
    <row r="2404">
      <c r="A2404" t="inlineStr">
        <is>
          <t>312194440000</t>
        </is>
      </c>
      <c r="B2404" t="inlineStr">
        <is>
          <t>31219444</t>
        </is>
      </c>
      <c r="C2404" t="inlineStr">
        <is>
          <t>LIMPIEZAS INTEGRALES CHIRIQUÃ­</t>
        </is>
      </c>
      <c r="D2404" t="inlineStr">
        <is>
          <t>LIMPIEZASINTEGRALESCHIRIQUA</t>
        </is>
      </c>
      <c r="E2404">
        <f>IF(COUNTIFS(Registros!$A$2:$A$6000,"NP",Registros!$B$2:$B$6000,$A2404)&gt;0,1,0)</f>
        <v/>
      </c>
      <c r="F2404">
        <f>IF($E2404=1,SUMIFS(Registros!$F$2:$F$6000,Registros!$A$2:$A$6000,"NP",Registros!$B$2:$B$6000,$A2404),0)</f>
        <v/>
      </c>
      <c r="G2404">
        <f>IF(COUNTIFS(Registros!$A$2:$A$6000,"MOV",Registros!$B$2:$B$6000,$A2404)&gt;0,1,0)</f>
        <v/>
      </c>
      <c r="H2404">
        <f>IF($G2404=1,SUMIFS(Registros!$F$2:$F$6000,Registros!$A$2:$A$6000,"MOV",Registros!$B$2:$B$6000,$A2404),0)</f>
        <v/>
      </c>
      <c r="I2404">
        <f>IF(COUNTIFS(Registros!$A$2:$A$6000,"CS",Registros!$B$2:$B$6000,$A2404)&gt;0,1,0)</f>
        <v/>
      </c>
      <c r="J2404">
        <f>IF($I2404=1,SUMIFS(Registros!$I$2:$I$6000,Registros!$A$2:$A$6000,"CS",Registros!$B$2:$B$6000,$A2404),0)</f>
        <v/>
      </c>
      <c r="K2404">
        <f>IF(COUNTIFS(Winback!$K$2:$K$300,$D2404)&gt;0,1,0)</f>
        <v/>
      </c>
      <c r="L2404">
        <f>IF(AND($K2404=1,LEFT($A2404,3)="WB-"),SUMIFS(Winback!$D$2:$D$300,Winback!$K$2:$K$300,$D2404),0)</f>
        <v/>
      </c>
      <c r="M2404">
        <f>IF(OR($E2404=1,$G2404=1,SUMIFS(Registros!$J$2:$J$6000,Registros!$B$2:$B$6000,$A2404)&gt;0),1,0)</f>
        <v/>
      </c>
      <c r="N2404">
        <f>IF($J2404&gt;0,1,IF(COUNTIFS(Registros!$A$2:$A$6000,"CS",Registros!$B$2:$B$6000,$A2404,Registros!$K$2:$K$6000,"&lt;&gt;")&gt;0,1,0))</f>
        <v/>
      </c>
      <c r="O2404">
        <f>IF(AND($K2404=1,$E2404=0,$G2404=0,$I2404=0),"WINBACK",IF(AND($M2404=1,$N2404&gt;0),"CONVERGENTE",IF($M2404=1,"SOLO MÓVIL",IF($N2404&gt;0,"SOLO FIJO / INTERNET","SIN SERVICIOS"))))</f>
        <v/>
      </c>
      <c r="P2404">
        <f>IF($O2404="WINBACK","Recuperar (winback)",IF($O2404="CONVERGENTE","Upgrade / más líneas",IF($O2404="SOLO MÓVIL","Ofrecer fijo + internet (FLBBTV)",IF($O2404="SOLO FIJO / INTERNET","Ofrecer línea móvil Nextphone","Oferta completa (móvil + fijo + internet)"))))</f>
        <v/>
      </c>
      <c r="Q2404">
        <f>$F2404+$H2404+$L2404</f>
        <v/>
      </c>
      <c r="R2404">
        <f>IFERROR(VLOOKUP($A2404,Registros!$B$2:$G$6000,6,0),IFERROR(VLOOKUP($D2404,Winback!$B$2:$C$300,2,0),""))</f>
        <v/>
      </c>
      <c r="S2404">
        <f>IF($E2404=1,"NP","")&amp;IF($G2404=1,"+MOV","")&amp;IF($I2404=1,"+CS","")&amp;IF($K2404=1,"+WB","")</f>
        <v/>
      </c>
      <c r="T2404">
        <f>$E2404+$G2404+$I2404+$K2404</f>
        <v/>
      </c>
    </row>
    <row r="2405">
      <c r="A2405" t="inlineStr">
        <is>
          <t>358031220000</t>
        </is>
      </c>
      <c r="B2405" t="inlineStr">
        <is>
          <t>35803122</t>
        </is>
      </c>
      <c r="C2405" t="inlineStr">
        <is>
          <t>RONALD ATENCIO</t>
        </is>
      </c>
      <c r="D2405" t="inlineStr">
        <is>
          <t>RONALDATENCIO</t>
        </is>
      </c>
      <c r="E2405">
        <f>IF(COUNTIFS(Registros!$A$2:$A$6000,"NP",Registros!$B$2:$B$6000,$A2405)&gt;0,1,0)</f>
        <v/>
      </c>
      <c r="F2405">
        <f>IF($E2405=1,SUMIFS(Registros!$F$2:$F$6000,Registros!$A$2:$A$6000,"NP",Registros!$B$2:$B$6000,$A2405),0)</f>
        <v/>
      </c>
      <c r="G2405">
        <f>IF(COUNTIFS(Registros!$A$2:$A$6000,"MOV",Registros!$B$2:$B$6000,$A2405)&gt;0,1,0)</f>
        <v/>
      </c>
      <c r="H2405">
        <f>IF($G2405=1,SUMIFS(Registros!$F$2:$F$6000,Registros!$A$2:$A$6000,"MOV",Registros!$B$2:$B$6000,$A2405),0)</f>
        <v/>
      </c>
      <c r="I2405">
        <f>IF(COUNTIFS(Registros!$A$2:$A$6000,"CS",Registros!$B$2:$B$6000,$A2405)&gt;0,1,0)</f>
        <v/>
      </c>
      <c r="J2405">
        <f>IF($I2405=1,SUMIFS(Registros!$I$2:$I$6000,Registros!$A$2:$A$6000,"CS",Registros!$B$2:$B$6000,$A2405),0)</f>
        <v/>
      </c>
      <c r="K2405">
        <f>IF(COUNTIFS(Winback!$K$2:$K$300,$D2405)&gt;0,1,0)</f>
        <v/>
      </c>
      <c r="L2405">
        <f>IF(AND($K2405=1,LEFT($A2405,3)="WB-"),SUMIFS(Winback!$D$2:$D$300,Winback!$K$2:$K$300,$D2405),0)</f>
        <v/>
      </c>
      <c r="M2405">
        <f>IF(OR($E2405=1,$G2405=1,SUMIFS(Registros!$J$2:$J$6000,Registros!$B$2:$B$6000,$A2405)&gt;0),1,0)</f>
        <v/>
      </c>
      <c r="N2405">
        <f>IF($J2405&gt;0,1,IF(COUNTIFS(Registros!$A$2:$A$6000,"CS",Registros!$B$2:$B$6000,$A2405,Registros!$K$2:$K$6000,"&lt;&gt;")&gt;0,1,0))</f>
        <v/>
      </c>
      <c r="O2405">
        <f>IF(AND($K2405=1,$E2405=0,$G2405=0,$I2405=0),"WINBACK",IF(AND($M2405=1,$N2405&gt;0),"CONVERGENTE",IF($M2405=1,"SOLO MÓVIL",IF($N2405&gt;0,"SOLO FIJO / INTERNET","SIN SERVICIOS"))))</f>
        <v/>
      </c>
      <c r="P2405">
        <f>IF($O2405="WINBACK","Recuperar (winback)",IF($O2405="CONVERGENTE","Upgrade / más líneas",IF($O2405="SOLO MÓVIL","Ofrecer fijo + internet (FLBBTV)",IF($O2405="SOLO FIJO / INTERNET","Ofrecer línea móvil Nextphone","Oferta completa (móvil + fijo + internet)"))))</f>
        <v/>
      </c>
      <c r="Q2405">
        <f>$F2405+$H2405+$L2405</f>
        <v/>
      </c>
      <c r="R2405">
        <f>IFERROR(VLOOKUP($A2405,Registros!$B$2:$G$6000,6,0),IFERROR(VLOOKUP($D2405,Winback!$B$2:$C$300,2,0),""))</f>
        <v/>
      </c>
      <c r="S2405">
        <f>IF($E2405=1,"NP","")&amp;IF($G2405=1,"+MOV","")&amp;IF($I2405=1,"+CS","")&amp;IF($K2405=1,"+WB","")</f>
        <v/>
      </c>
      <c r="T2405">
        <f>$E2405+$G2405+$I2405+$K2405</f>
        <v/>
      </c>
    </row>
    <row r="2406">
      <c r="A2406" t="inlineStr">
        <is>
          <t>359226590000</t>
        </is>
      </c>
      <c r="B2406" t="inlineStr">
        <is>
          <t>35922659</t>
        </is>
      </c>
      <c r="C2406" t="inlineStr">
        <is>
          <t>EDGARDO AMETH BATISTA ARAUZ</t>
        </is>
      </c>
      <c r="D2406" t="inlineStr">
        <is>
          <t>EDGARDOAMETHBATISTAARAUZ</t>
        </is>
      </c>
      <c r="E2406">
        <f>IF(COUNTIFS(Registros!$A$2:$A$6000,"NP",Registros!$B$2:$B$6000,$A2406)&gt;0,1,0)</f>
        <v/>
      </c>
      <c r="F2406">
        <f>IF($E2406=1,SUMIFS(Registros!$F$2:$F$6000,Registros!$A$2:$A$6000,"NP",Registros!$B$2:$B$6000,$A2406),0)</f>
        <v/>
      </c>
      <c r="G2406">
        <f>IF(COUNTIFS(Registros!$A$2:$A$6000,"MOV",Registros!$B$2:$B$6000,$A2406)&gt;0,1,0)</f>
        <v/>
      </c>
      <c r="H2406">
        <f>IF($G2406=1,SUMIFS(Registros!$F$2:$F$6000,Registros!$A$2:$A$6000,"MOV",Registros!$B$2:$B$6000,$A2406),0)</f>
        <v/>
      </c>
      <c r="I2406">
        <f>IF(COUNTIFS(Registros!$A$2:$A$6000,"CS",Registros!$B$2:$B$6000,$A2406)&gt;0,1,0)</f>
        <v/>
      </c>
      <c r="J2406">
        <f>IF($I2406=1,SUMIFS(Registros!$I$2:$I$6000,Registros!$A$2:$A$6000,"CS",Registros!$B$2:$B$6000,$A2406),0)</f>
        <v/>
      </c>
      <c r="K2406">
        <f>IF(COUNTIFS(Winback!$K$2:$K$300,$D2406)&gt;0,1,0)</f>
        <v/>
      </c>
      <c r="L2406">
        <f>IF(AND($K2406=1,LEFT($A2406,3)="WB-"),SUMIFS(Winback!$D$2:$D$300,Winback!$K$2:$K$300,$D2406),0)</f>
        <v/>
      </c>
      <c r="M2406">
        <f>IF(OR($E2406=1,$G2406=1,SUMIFS(Registros!$J$2:$J$6000,Registros!$B$2:$B$6000,$A2406)&gt;0),1,0)</f>
        <v/>
      </c>
      <c r="N2406">
        <f>IF($J2406&gt;0,1,IF(COUNTIFS(Registros!$A$2:$A$6000,"CS",Registros!$B$2:$B$6000,$A2406,Registros!$K$2:$K$6000,"&lt;&gt;")&gt;0,1,0))</f>
        <v/>
      </c>
      <c r="O2406">
        <f>IF(AND($K2406=1,$E2406=0,$G2406=0,$I2406=0),"WINBACK",IF(AND($M2406=1,$N2406&gt;0),"CONVERGENTE",IF($M2406=1,"SOLO MÓVIL",IF($N2406&gt;0,"SOLO FIJO / INTERNET","SIN SERVICIOS"))))</f>
        <v/>
      </c>
      <c r="P2406">
        <f>IF($O2406="WINBACK","Recuperar (winback)",IF($O2406="CONVERGENTE","Upgrade / más líneas",IF($O2406="SOLO MÓVIL","Ofrecer fijo + internet (FLBBTV)",IF($O2406="SOLO FIJO / INTERNET","Ofrecer línea móvil Nextphone","Oferta completa (móvil + fijo + internet)"))))</f>
        <v/>
      </c>
      <c r="Q2406">
        <f>$F2406+$H2406+$L2406</f>
        <v/>
      </c>
      <c r="R2406">
        <f>IFERROR(VLOOKUP($A2406,Registros!$B$2:$G$6000,6,0),IFERROR(VLOOKUP($D2406,Winback!$B$2:$C$300,2,0),""))</f>
        <v/>
      </c>
      <c r="S2406">
        <f>IF($E2406=1,"NP","")&amp;IF($G2406=1,"+MOV","")&amp;IF($I2406=1,"+CS","")&amp;IF($K2406=1,"+WB","")</f>
        <v/>
      </c>
      <c r="T2406">
        <f>$E2406+$G2406+$I2406+$K2406</f>
        <v/>
      </c>
    </row>
    <row r="2407">
      <c r="A2407" t="inlineStr">
        <is>
          <t>343026010000</t>
        </is>
      </c>
      <c r="B2407" t="inlineStr">
        <is>
          <t>34302601</t>
        </is>
      </c>
      <c r="C2407" t="inlineStr">
        <is>
          <t>ERNESTO GABRIEL CERRUD</t>
        </is>
      </c>
      <c r="D2407" t="inlineStr">
        <is>
          <t>ERNESTOGABRIELCERRUD</t>
        </is>
      </c>
      <c r="E2407">
        <f>IF(COUNTIFS(Registros!$A$2:$A$6000,"NP",Registros!$B$2:$B$6000,$A2407)&gt;0,1,0)</f>
        <v/>
      </c>
      <c r="F2407">
        <f>IF($E2407=1,SUMIFS(Registros!$F$2:$F$6000,Registros!$A$2:$A$6000,"NP",Registros!$B$2:$B$6000,$A2407),0)</f>
        <v/>
      </c>
      <c r="G2407">
        <f>IF(COUNTIFS(Registros!$A$2:$A$6000,"MOV",Registros!$B$2:$B$6000,$A2407)&gt;0,1,0)</f>
        <v/>
      </c>
      <c r="H2407">
        <f>IF($G2407=1,SUMIFS(Registros!$F$2:$F$6000,Registros!$A$2:$A$6000,"MOV",Registros!$B$2:$B$6000,$A2407),0)</f>
        <v/>
      </c>
      <c r="I2407">
        <f>IF(COUNTIFS(Registros!$A$2:$A$6000,"CS",Registros!$B$2:$B$6000,$A2407)&gt;0,1,0)</f>
        <v/>
      </c>
      <c r="J2407">
        <f>IF($I2407=1,SUMIFS(Registros!$I$2:$I$6000,Registros!$A$2:$A$6000,"CS",Registros!$B$2:$B$6000,$A2407),0)</f>
        <v/>
      </c>
      <c r="K2407">
        <f>IF(COUNTIFS(Winback!$K$2:$K$300,$D2407)&gt;0,1,0)</f>
        <v/>
      </c>
      <c r="L2407">
        <f>IF(AND($K2407=1,LEFT($A2407,3)="WB-"),SUMIFS(Winback!$D$2:$D$300,Winback!$K$2:$K$300,$D2407),0)</f>
        <v/>
      </c>
      <c r="M2407">
        <f>IF(OR($E2407=1,$G2407=1,SUMIFS(Registros!$J$2:$J$6000,Registros!$B$2:$B$6000,$A2407)&gt;0),1,0)</f>
        <v/>
      </c>
      <c r="N2407">
        <f>IF($J2407&gt;0,1,IF(COUNTIFS(Registros!$A$2:$A$6000,"CS",Registros!$B$2:$B$6000,$A2407,Registros!$K$2:$K$6000,"&lt;&gt;")&gt;0,1,0))</f>
        <v/>
      </c>
      <c r="O2407">
        <f>IF(AND($K2407=1,$E2407=0,$G2407=0,$I2407=0),"WINBACK",IF(AND($M2407=1,$N2407&gt;0),"CONVERGENTE",IF($M2407=1,"SOLO MÓVIL",IF($N2407&gt;0,"SOLO FIJO / INTERNET","SIN SERVICIOS"))))</f>
        <v/>
      </c>
      <c r="P2407">
        <f>IF($O2407="WINBACK","Recuperar (winback)",IF($O2407="CONVERGENTE","Upgrade / más líneas",IF($O2407="SOLO MÓVIL","Ofrecer fijo + internet (FLBBTV)",IF($O2407="SOLO FIJO / INTERNET","Ofrecer línea móvil Nextphone","Oferta completa (móvil + fijo + internet)"))))</f>
        <v/>
      </c>
      <c r="Q2407">
        <f>$F2407+$H2407+$L2407</f>
        <v/>
      </c>
      <c r="R2407">
        <f>IFERROR(VLOOKUP($A2407,Registros!$B$2:$G$6000,6,0),IFERROR(VLOOKUP($D2407,Winback!$B$2:$C$300,2,0),""))</f>
        <v/>
      </c>
      <c r="S2407">
        <f>IF($E2407=1,"NP","")&amp;IF($G2407=1,"+MOV","")&amp;IF($I2407=1,"+CS","")&amp;IF($K2407=1,"+WB","")</f>
        <v/>
      </c>
      <c r="T2407">
        <f>$E2407+$G2407+$I2407+$K2407</f>
        <v/>
      </c>
    </row>
    <row r="2408">
      <c r="A2408" t="inlineStr">
        <is>
          <t>369039150000</t>
        </is>
      </c>
      <c r="B2408" t="inlineStr">
        <is>
          <t>36903915</t>
        </is>
      </c>
      <c r="C2408" t="inlineStr">
        <is>
          <t>EDISON LEONARDO CANTO FUENTES</t>
        </is>
      </c>
      <c r="D2408" t="inlineStr">
        <is>
          <t>EDISONLEONARDOCANTOFUENTES</t>
        </is>
      </c>
      <c r="E2408">
        <f>IF(COUNTIFS(Registros!$A$2:$A$6000,"NP",Registros!$B$2:$B$6000,$A2408)&gt;0,1,0)</f>
        <v/>
      </c>
      <c r="F2408">
        <f>IF($E2408=1,SUMIFS(Registros!$F$2:$F$6000,Registros!$A$2:$A$6000,"NP",Registros!$B$2:$B$6000,$A2408),0)</f>
        <v/>
      </c>
      <c r="G2408">
        <f>IF(COUNTIFS(Registros!$A$2:$A$6000,"MOV",Registros!$B$2:$B$6000,$A2408)&gt;0,1,0)</f>
        <v/>
      </c>
      <c r="H2408">
        <f>IF($G2408=1,SUMIFS(Registros!$F$2:$F$6000,Registros!$A$2:$A$6000,"MOV",Registros!$B$2:$B$6000,$A2408),0)</f>
        <v/>
      </c>
      <c r="I2408">
        <f>IF(COUNTIFS(Registros!$A$2:$A$6000,"CS",Registros!$B$2:$B$6000,$A2408)&gt;0,1,0)</f>
        <v/>
      </c>
      <c r="J2408">
        <f>IF($I2408=1,SUMIFS(Registros!$I$2:$I$6000,Registros!$A$2:$A$6000,"CS",Registros!$B$2:$B$6000,$A2408),0)</f>
        <v/>
      </c>
      <c r="K2408">
        <f>IF(COUNTIFS(Winback!$K$2:$K$300,$D2408)&gt;0,1,0)</f>
        <v/>
      </c>
      <c r="L2408">
        <f>IF(AND($K2408=1,LEFT($A2408,3)="WB-"),SUMIFS(Winback!$D$2:$D$300,Winback!$K$2:$K$300,$D2408),0)</f>
        <v/>
      </c>
      <c r="M2408">
        <f>IF(OR($E2408=1,$G2408=1,SUMIFS(Registros!$J$2:$J$6000,Registros!$B$2:$B$6000,$A2408)&gt;0),1,0)</f>
        <v/>
      </c>
      <c r="N2408">
        <f>IF($J2408&gt;0,1,IF(COUNTIFS(Registros!$A$2:$A$6000,"CS",Registros!$B$2:$B$6000,$A2408,Registros!$K$2:$K$6000,"&lt;&gt;")&gt;0,1,0))</f>
        <v/>
      </c>
      <c r="O2408">
        <f>IF(AND($K2408=1,$E2408=0,$G2408=0,$I2408=0),"WINBACK",IF(AND($M2408=1,$N2408&gt;0),"CONVERGENTE",IF($M2408=1,"SOLO MÓVIL",IF($N2408&gt;0,"SOLO FIJO / INTERNET","SIN SERVICIOS"))))</f>
        <v/>
      </c>
      <c r="P2408">
        <f>IF($O2408="WINBACK","Recuperar (winback)",IF($O2408="CONVERGENTE","Upgrade / más líneas",IF($O2408="SOLO MÓVIL","Ofrecer fijo + internet (FLBBTV)",IF($O2408="SOLO FIJO / INTERNET","Ofrecer línea móvil Nextphone","Oferta completa (móvil + fijo + internet)"))))</f>
        <v/>
      </c>
      <c r="Q2408">
        <f>$F2408+$H2408+$L2408</f>
        <v/>
      </c>
      <c r="R2408">
        <f>IFERROR(VLOOKUP($A2408,Registros!$B$2:$G$6000,6,0),IFERROR(VLOOKUP($D2408,Winback!$B$2:$C$300,2,0),""))</f>
        <v/>
      </c>
      <c r="S2408">
        <f>IF($E2408=1,"NP","")&amp;IF($G2408=1,"+MOV","")&amp;IF($I2408=1,"+CS","")&amp;IF($K2408=1,"+WB","")</f>
        <v/>
      </c>
      <c r="T2408">
        <f>$E2408+$G2408+$I2408+$K2408</f>
        <v/>
      </c>
    </row>
    <row r="2409">
      <c r="A2409" t="inlineStr">
        <is>
          <t>357305700000</t>
        </is>
      </c>
      <c r="B2409" t="inlineStr">
        <is>
          <t>35730570</t>
        </is>
      </c>
      <c r="C2409" t="inlineStr">
        <is>
          <t>JOSE SAAVEDRA</t>
        </is>
      </c>
      <c r="D2409" t="inlineStr">
        <is>
          <t>JOSESAAVEDRA</t>
        </is>
      </c>
      <c r="E2409">
        <f>IF(COUNTIFS(Registros!$A$2:$A$6000,"NP",Registros!$B$2:$B$6000,$A2409)&gt;0,1,0)</f>
        <v/>
      </c>
      <c r="F2409">
        <f>IF($E2409=1,SUMIFS(Registros!$F$2:$F$6000,Registros!$A$2:$A$6000,"NP",Registros!$B$2:$B$6000,$A2409),0)</f>
        <v/>
      </c>
      <c r="G2409">
        <f>IF(COUNTIFS(Registros!$A$2:$A$6000,"MOV",Registros!$B$2:$B$6000,$A2409)&gt;0,1,0)</f>
        <v/>
      </c>
      <c r="H2409">
        <f>IF($G2409=1,SUMIFS(Registros!$F$2:$F$6000,Registros!$A$2:$A$6000,"MOV",Registros!$B$2:$B$6000,$A2409),0)</f>
        <v/>
      </c>
      <c r="I2409">
        <f>IF(COUNTIFS(Registros!$A$2:$A$6000,"CS",Registros!$B$2:$B$6000,$A2409)&gt;0,1,0)</f>
        <v/>
      </c>
      <c r="J2409">
        <f>IF($I2409=1,SUMIFS(Registros!$I$2:$I$6000,Registros!$A$2:$A$6000,"CS",Registros!$B$2:$B$6000,$A2409),0)</f>
        <v/>
      </c>
      <c r="K2409">
        <f>IF(COUNTIFS(Winback!$K$2:$K$300,$D2409)&gt;0,1,0)</f>
        <v/>
      </c>
      <c r="L2409">
        <f>IF(AND($K2409=1,LEFT($A2409,3)="WB-"),SUMIFS(Winback!$D$2:$D$300,Winback!$K$2:$K$300,$D2409),0)</f>
        <v/>
      </c>
      <c r="M2409">
        <f>IF(OR($E2409=1,$G2409=1,SUMIFS(Registros!$J$2:$J$6000,Registros!$B$2:$B$6000,$A2409)&gt;0),1,0)</f>
        <v/>
      </c>
      <c r="N2409">
        <f>IF($J2409&gt;0,1,IF(COUNTIFS(Registros!$A$2:$A$6000,"CS",Registros!$B$2:$B$6000,$A2409,Registros!$K$2:$K$6000,"&lt;&gt;")&gt;0,1,0))</f>
        <v/>
      </c>
      <c r="O2409">
        <f>IF(AND($K2409=1,$E2409=0,$G2409=0,$I2409=0),"WINBACK",IF(AND($M2409=1,$N2409&gt;0),"CONVERGENTE",IF($M2409=1,"SOLO MÓVIL",IF($N2409&gt;0,"SOLO FIJO / INTERNET","SIN SERVICIOS"))))</f>
        <v/>
      </c>
      <c r="P2409">
        <f>IF($O2409="WINBACK","Recuperar (winback)",IF($O2409="CONVERGENTE","Upgrade / más líneas",IF($O2409="SOLO MÓVIL","Ofrecer fijo + internet (FLBBTV)",IF($O2409="SOLO FIJO / INTERNET","Ofrecer línea móvil Nextphone","Oferta completa (móvil + fijo + internet)"))))</f>
        <v/>
      </c>
      <c r="Q2409">
        <f>$F2409+$H2409+$L2409</f>
        <v/>
      </c>
      <c r="R2409">
        <f>IFERROR(VLOOKUP($A2409,Registros!$B$2:$G$6000,6,0),IFERROR(VLOOKUP($D2409,Winback!$B$2:$C$300,2,0),""))</f>
        <v/>
      </c>
      <c r="S2409">
        <f>IF($E2409=1,"NP","")&amp;IF($G2409=1,"+MOV","")&amp;IF($I2409=1,"+CS","")&amp;IF($K2409=1,"+WB","")</f>
        <v/>
      </c>
      <c r="T2409">
        <f>$E2409+$G2409+$I2409+$K2409</f>
        <v/>
      </c>
    </row>
    <row r="2410">
      <c r="A2410" t="inlineStr">
        <is>
          <t>357191010000</t>
        </is>
      </c>
      <c r="B2410" t="inlineStr">
        <is>
          <t>35719101</t>
        </is>
      </c>
      <c r="C2410" t="inlineStr">
        <is>
          <t>EDWARD PINTO</t>
        </is>
      </c>
      <c r="D2410" t="inlineStr">
        <is>
          <t>EDWARDPINTO</t>
        </is>
      </c>
      <c r="E2410">
        <f>IF(COUNTIFS(Registros!$A$2:$A$6000,"NP",Registros!$B$2:$B$6000,$A2410)&gt;0,1,0)</f>
        <v/>
      </c>
      <c r="F2410">
        <f>IF($E2410=1,SUMIFS(Registros!$F$2:$F$6000,Registros!$A$2:$A$6000,"NP",Registros!$B$2:$B$6000,$A2410),0)</f>
        <v/>
      </c>
      <c r="G2410">
        <f>IF(COUNTIFS(Registros!$A$2:$A$6000,"MOV",Registros!$B$2:$B$6000,$A2410)&gt;0,1,0)</f>
        <v/>
      </c>
      <c r="H2410">
        <f>IF($G2410=1,SUMIFS(Registros!$F$2:$F$6000,Registros!$A$2:$A$6000,"MOV",Registros!$B$2:$B$6000,$A2410),0)</f>
        <v/>
      </c>
      <c r="I2410">
        <f>IF(COUNTIFS(Registros!$A$2:$A$6000,"CS",Registros!$B$2:$B$6000,$A2410)&gt;0,1,0)</f>
        <v/>
      </c>
      <c r="J2410">
        <f>IF($I2410=1,SUMIFS(Registros!$I$2:$I$6000,Registros!$A$2:$A$6000,"CS",Registros!$B$2:$B$6000,$A2410),0)</f>
        <v/>
      </c>
      <c r="K2410">
        <f>IF(COUNTIFS(Winback!$K$2:$K$300,$D2410)&gt;0,1,0)</f>
        <v/>
      </c>
      <c r="L2410">
        <f>IF(AND($K2410=1,LEFT($A2410,3)="WB-"),SUMIFS(Winback!$D$2:$D$300,Winback!$K$2:$K$300,$D2410),0)</f>
        <v/>
      </c>
      <c r="M2410">
        <f>IF(OR($E2410=1,$G2410=1,SUMIFS(Registros!$J$2:$J$6000,Registros!$B$2:$B$6000,$A2410)&gt;0),1,0)</f>
        <v/>
      </c>
      <c r="N2410">
        <f>IF($J2410&gt;0,1,IF(COUNTIFS(Registros!$A$2:$A$6000,"CS",Registros!$B$2:$B$6000,$A2410,Registros!$K$2:$K$6000,"&lt;&gt;")&gt;0,1,0))</f>
        <v/>
      </c>
      <c r="O2410">
        <f>IF(AND($K2410=1,$E2410=0,$G2410=0,$I2410=0),"WINBACK",IF(AND($M2410=1,$N2410&gt;0),"CONVERGENTE",IF($M2410=1,"SOLO MÓVIL",IF($N2410&gt;0,"SOLO FIJO / INTERNET","SIN SERVICIOS"))))</f>
        <v/>
      </c>
      <c r="P2410">
        <f>IF($O2410="WINBACK","Recuperar (winback)",IF($O2410="CONVERGENTE","Upgrade / más líneas",IF($O2410="SOLO MÓVIL","Ofrecer fijo + internet (FLBBTV)",IF($O2410="SOLO FIJO / INTERNET","Ofrecer línea móvil Nextphone","Oferta completa (móvil + fijo + internet)"))))</f>
        <v/>
      </c>
      <c r="Q2410">
        <f>$F2410+$H2410+$L2410</f>
        <v/>
      </c>
      <c r="R2410">
        <f>IFERROR(VLOOKUP($A2410,Registros!$B$2:$G$6000,6,0),IFERROR(VLOOKUP($D2410,Winback!$B$2:$C$300,2,0),""))</f>
        <v/>
      </c>
      <c r="S2410">
        <f>IF($E2410=1,"NP","")&amp;IF($G2410=1,"+MOV","")&amp;IF($I2410=1,"+CS","")&amp;IF($K2410=1,"+WB","")</f>
        <v/>
      </c>
      <c r="T2410">
        <f>$E2410+$G2410+$I2410+$K2410</f>
        <v/>
      </c>
    </row>
    <row r="2411">
      <c r="A2411" t="inlineStr">
        <is>
          <t>342388050000</t>
        </is>
      </c>
      <c r="B2411" t="inlineStr">
        <is>
          <t>34238805</t>
        </is>
      </c>
      <c r="C2411" t="inlineStr">
        <is>
          <t>EMMY L POLO ABBOTT</t>
        </is>
      </c>
      <c r="D2411" t="inlineStr">
        <is>
          <t>EMMYLPOLOABBOTT</t>
        </is>
      </c>
      <c r="E2411">
        <f>IF(COUNTIFS(Registros!$A$2:$A$6000,"NP",Registros!$B$2:$B$6000,$A2411)&gt;0,1,0)</f>
        <v/>
      </c>
      <c r="F2411">
        <f>IF($E2411=1,SUMIFS(Registros!$F$2:$F$6000,Registros!$A$2:$A$6000,"NP",Registros!$B$2:$B$6000,$A2411),0)</f>
        <v/>
      </c>
      <c r="G2411">
        <f>IF(COUNTIFS(Registros!$A$2:$A$6000,"MOV",Registros!$B$2:$B$6000,$A2411)&gt;0,1,0)</f>
        <v/>
      </c>
      <c r="H2411">
        <f>IF($G2411=1,SUMIFS(Registros!$F$2:$F$6000,Registros!$A$2:$A$6000,"MOV",Registros!$B$2:$B$6000,$A2411),0)</f>
        <v/>
      </c>
      <c r="I2411">
        <f>IF(COUNTIFS(Registros!$A$2:$A$6000,"CS",Registros!$B$2:$B$6000,$A2411)&gt;0,1,0)</f>
        <v/>
      </c>
      <c r="J2411">
        <f>IF($I2411=1,SUMIFS(Registros!$I$2:$I$6000,Registros!$A$2:$A$6000,"CS",Registros!$B$2:$B$6000,$A2411),0)</f>
        <v/>
      </c>
      <c r="K2411">
        <f>IF(COUNTIFS(Winback!$K$2:$K$300,$D2411)&gt;0,1,0)</f>
        <v/>
      </c>
      <c r="L2411">
        <f>IF(AND($K2411=1,LEFT($A2411,3)="WB-"),SUMIFS(Winback!$D$2:$D$300,Winback!$K$2:$K$300,$D2411),0)</f>
        <v/>
      </c>
      <c r="M2411">
        <f>IF(OR($E2411=1,$G2411=1,SUMIFS(Registros!$J$2:$J$6000,Registros!$B$2:$B$6000,$A2411)&gt;0),1,0)</f>
        <v/>
      </c>
      <c r="N2411">
        <f>IF($J2411&gt;0,1,IF(COUNTIFS(Registros!$A$2:$A$6000,"CS",Registros!$B$2:$B$6000,$A2411,Registros!$K$2:$K$6000,"&lt;&gt;")&gt;0,1,0))</f>
        <v/>
      </c>
      <c r="O2411">
        <f>IF(AND($K2411=1,$E2411=0,$G2411=0,$I2411=0),"WINBACK",IF(AND($M2411=1,$N2411&gt;0),"CONVERGENTE",IF($M2411=1,"SOLO MÓVIL",IF($N2411&gt;0,"SOLO FIJO / INTERNET","SIN SERVICIOS"))))</f>
        <v/>
      </c>
      <c r="P2411">
        <f>IF($O2411="WINBACK","Recuperar (winback)",IF($O2411="CONVERGENTE","Upgrade / más líneas",IF($O2411="SOLO MÓVIL","Ofrecer fijo + internet (FLBBTV)",IF($O2411="SOLO FIJO / INTERNET","Ofrecer línea móvil Nextphone","Oferta completa (móvil + fijo + internet)"))))</f>
        <v/>
      </c>
      <c r="Q2411">
        <f>$F2411+$H2411+$L2411</f>
        <v/>
      </c>
      <c r="R2411">
        <f>IFERROR(VLOOKUP($A2411,Registros!$B$2:$G$6000,6,0),IFERROR(VLOOKUP($D2411,Winback!$B$2:$C$300,2,0),""))</f>
        <v/>
      </c>
      <c r="S2411">
        <f>IF($E2411=1,"NP","")&amp;IF($G2411=1,"+MOV","")&amp;IF($I2411=1,"+CS","")&amp;IF($K2411=1,"+WB","")</f>
        <v/>
      </c>
      <c r="T2411">
        <f>$E2411+$G2411+$I2411+$K2411</f>
        <v/>
      </c>
    </row>
    <row r="2412">
      <c r="A2412" t="inlineStr">
        <is>
          <t>331114610000</t>
        </is>
      </c>
      <c r="B2412" t="inlineStr">
        <is>
          <t>33111461</t>
        </is>
      </c>
      <c r="C2412" t="inlineStr">
        <is>
          <t>Branly Brunet Castillo lara</t>
        </is>
      </c>
      <c r="D2412" t="inlineStr">
        <is>
          <t>BRANLYBRUNETCASTILLOLARA</t>
        </is>
      </c>
      <c r="E2412">
        <f>IF(COUNTIFS(Registros!$A$2:$A$6000,"NP",Registros!$B$2:$B$6000,$A2412)&gt;0,1,0)</f>
        <v/>
      </c>
      <c r="F2412">
        <f>IF($E2412=1,SUMIFS(Registros!$F$2:$F$6000,Registros!$A$2:$A$6000,"NP",Registros!$B$2:$B$6000,$A2412),0)</f>
        <v/>
      </c>
      <c r="G2412">
        <f>IF(COUNTIFS(Registros!$A$2:$A$6000,"MOV",Registros!$B$2:$B$6000,$A2412)&gt;0,1,0)</f>
        <v/>
      </c>
      <c r="H2412">
        <f>IF($G2412=1,SUMIFS(Registros!$F$2:$F$6000,Registros!$A$2:$A$6000,"MOV",Registros!$B$2:$B$6000,$A2412),0)</f>
        <v/>
      </c>
      <c r="I2412">
        <f>IF(COUNTIFS(Registros!$A$2:$A$6000,"CS",Registros!$B$2:$B$6000,$A2412)&gt;0,1,0)</f>
        <v/>
      </c>
      <c r="J2412">
        <f>IF($I2412=1,SUMIFS(Registros!$I$2:$I$6000,Registros!$A$2:$A$6000,"CS",Registros!$B$2:$B$6000,$A2412),0)</f>
        <v/>
      </c>
      <c r="K2412">
        <f>IF(COUNTIFS(Winback!$K$2:$K$300,$D2412)&gt;0,1,0)</f>
        <v/>
      </c>
      <c r="L2412">
        <f>IF(AND($K2412=1,LEFT($A2412,3)="WB-"),SUMIFS(Winback!$D$2:$D$300,Winback!$K$2:$K$300,$D2412),0)</f>
        <v/>
      </c>
      <c r="M2412">
        <f>IF(OR($E2412=1,$G2412=1,SUMIFS(Registros!$J$2:$J$6000,Registros!$B$2:$B$6000,$A2412)&gt;0),1,0)</f>
        <v/>
      </c>
      <c r="N2412">
        <f>IF($J2412&gt;0,1,IF(COUNTIFS(Registros!$A$2:$A$6000,"CS",Registros!$B$2:$B$6000,$A2412,Registros!$K$2:$K$6000,"&lt;&gt;")&gt;0,1,0))</f>
        <v/>
      </c>
      <c r="O2412">
        <f>IF(AND($K2412=1,$E2412=0,$G2412=0,$I2412=0),"WINBACK",IF(AND($M2412=1,$N2412&gt;0),"CONVERGENTE",IF($M2412=1,"SOLO MÓVIL",IF($N2412&gt;0,"SOLO FIJO / INTERNET","SIN SERVICIOS"))))</f>
        <v/>
      </c>
      <c r="P2412">
        <f>IF($O2412="WINBACK","Recuperar (winback)",IF($O2412="CONVERGENTE","Upgrade / más líneas",IF($O2412="SOLO MÓVIL","Ofrecer fijo + internet (FLBBTV)",IF($O2412="SOLO FIJO / INTERNET","Ofrecer línea móvil Nextphone","Oferta completa (móvil + fijo + internet)"))))</f>
        <v/>
      </c>
      <c r="Q2412">
        <f>$F2412+$H2412+$L2412</f>
        <v/>
      </c>
      <c r="R2412">
        <f>IFERROR(VLOOKUP($A2412,Registros!$B$2:$G$6000,6,0),IFERROR(VLOOKUP($D2412,Winback!$B$2:$C$300,2,0),""))</f>
        <v/>
      </c>
      <c r="S2412">
        <f>IF($E2412=1,"NP","")&amp;IF($G2412=1,"+MOV","")&amp;IF($I2412=1,"+CS","")&amp;IF($K2412=1,"+WB","")</f>
        <v/>
      </c>
      <c r="T2412">
        <f>$E2412+$G2412+$I2412+$K2412</f>
        <v/>
      </c>
    </row>
    <row r="2413">
      <c r="A2413" t="inlineStr">
        <is>
          <t>359322520000</t>
        </is>
      </c>
      <c r="B2413" t="inlineStr">
        <is>
          <t>35932252</t>
        </is>
      </c>
      <c r="C2413" t="inlineStr">
        <is>
          <t>JOSE JOHEL VASQUEZ</t>
        </is>
      </c>
      <c r="D2413" t="inlineStr">
        <is>
          <t>JOSEJOHELVASQUEZ</t>
        </is>
      </c>
      <c r="E2413">
        <f>IF(COUNTIFS(Registros!$A$2:$A$6000,"NP",Registros!$B$2:$B$6000,$A2413)&gt;0,1,0)</f>
        <v/>
      </c>
      <c r="F2413">
        <f>IF($E2413=1,SUMIFS(Registros!$F$2:$F$6000,Registros!$A$2:$A$6000,"NP",Registros!$B$2:$B$6000,$A2413),0)</f>
        <v/>
      </c>
      <c r="G2413">
        <f>IF(COUNTIFS(Registros!$A$2:$A$6000,"MOV",Registros!$B$2:$B$6000,$A2413)&gt;0,1,0)</f>
        <v/>
      </c>
      <c r="H2413">
        <f>IF($G2413=1,SUMIFS(Registros!$F$2:$F$6000,Registros!$A$2:$A$6000,"MOV",Registros!$B$2:$B$6000,$A2413),0)</f>
        <v/>
      </c>
      <c r="I2413">
        <f>IF(COUNTIFS(Registros!$A$2:$A$6000,"CS",Registros!$B$2:$B$6000,$A2413)&gt;0,1,0)</f>
        <v/>
      </c>
      <c r="J2413">
        <f>IF($I2413=1,SUMIFS(Registros!$I$2:$I$6000,Registros!$A$2:$A$6000,"CS",Registros!$B$2:$B$6000,$A2413),0)</f>
        <v/>
      </c>
      <c r="K2413">
        <f>IF(COUNTIFS(Winback!$K$2:$K$300,$D2413)&gt;0,1,0)</f>
        <v/>
      </c>
      <c r="L2413">
        <f>IF(AND($K2413=1,LEFT($A2413,3)="WB-"),SUMIFS(Winback!$D$2:$D$300,Winback!$K$2:$K$300,$D2413),0)</f>
        <v/>
      </c>
      <c r="M2413">
        <f>IF(OR($E2413=1,$G2413=1,SUMIFS(Registros!$J$2:$J$6000,Registros!$B$2:$B$6000,$A2413)&gt;0),1,0)</f>
        <v/>
      </c>
      <c r="N2413">
        <f>IF($J2413&gt;0,1,IF(COUNTIFS(Registros!$A$2:$A$6000,"CS",Registros!$B$2:$B$6000,$A2413,Registros!$K$2:$K$6000,"&lt;&gt;")&gt;0,1,0))</f>
        <v/>
      </c>
      <c r="O2413">
        <f>IF(AND($K2413=1,$E2413=0,$G2413=0,$I2413=0),"WINBACK",IF(AND($M2413=1,$N2413&gt;0),"CONVERGENTE",IF($M2413=1,"SOLO MÓVIL",IF($N2413&gt;0,"SOLO FIJO / INTERNET","SIN SERVICIOS"))))</f>
        <v/>
      </c>
      <c r="P2413">
        <f>IF($O2413="WINBACK","Recuperar (winback)",IF($O2413="CONVERGENTE","Upgrade / más líneas",IF($O2413="SOLO MÓVIL","Ofrecer fijo + internet (FLBBTV)",IF($O2413="SOLO FIJO / INTERNET","Ofrecer línea móvil Nextphone","Oferta completa (móvil + fijo + internet)"))))</f>
        <v/>
      </c>
      <c r="Q2413">
        <f>$F2413+$H2413+$L2413</f>
        <v/>
      </c>
      <c r="R2413">
        <f>IFERROR(VLOOKUP($A2413,Registros!$B$2:$G$6000,6,0),IFERROR(VLOOKUP($D2413,Winback!$B$2:$C$300,2,0),""))</f>
        <v/>
      </c>
      <c r="S2413">
        <f>IF($E2413=1,"NP","")&amp;IF($G2413=1,"+MOV","")&amp;IF($I2413=1,"+CS","")&amp;IF($K2413=1,"+WB","")</f>
        <v/>
      </c>
      <c r="T2413">
        <f>$E2413+$G2413+$I2413+$K2413</f>
        <v/>
      </c>
    </row>
    <row r="2414">
      <c r="A2414" t="inlineStr">
        <is>
          <t>348100400000</t>
        </is>
      </c>
      <c r="B2414" t="inlineStr">
        <is>
          <t>34810040</t>
        </is>
      </c>
      <c r="C2414" t="inlineStr">
        <is>
          <t>TRANSPORTE SARYD</t>
        </is>
      </c>
      <c r="D2414" t="inlineStr">
        <is>
          <t>TRANSPORTESARYD</t>
        </is>
      </c>
      <c r="E2414">
        <f>IF(COUNTIFS(Registros!$A$2:$A$6000,"NP",Registros!$B$2:$B$6000,$A2414)&gt;0,1,0)</f>
        <v/>
      </c>
      <c r="F2414">
        <f>IF($E2414=1,SUMIFS(Registros!$F$2:$F$6000,Registros!$A$2:$A$6000,"NP",Registros!$B$2:$B$6000,$A2414),0)</f>
        <v/>
      </c>
      <c r="G2414">
        <f>IF(COUNTIFS(Registros!$A$2:$A$6000,"MOV",Registros!$B$2:$B$6000,$A2414)&gt;0,1,0)</f>
        <v/>
      </c>
      <c r="H2414">
        <f>IF($G2414=1,SUMIFS(Registros!$F$2:$F$6000,Registros!$A$2:$A$6000,"MOV",Registros!$B$2:$B$6000,$A2414),0)</f>
        <v/>
      </c>
      <c r="I2414">
        <f>IF(COUNTIFS(Registros!$A$2:$A$6000,"CS",Registros!$B$2:$B$6000,$A2414)&gt;0,1,0)</f>
        <v/>
      </c>
      <c r="J2414">
        <f>IF($I2414=1,SUMIFS(Registros!$I$2:$I$6000,Registros!$A$2:$A$6000,"CS",Registros!$B$2:$B$6000,$A2414),0)</f>
        <v/>
      </c>
      <c r="K2414">
        <f>IF(COUNTIFS(Winback!$K$2:$K$300,$D2414)&gt;0,1,0)</f>
        <v/>
      </c>
      <c r="L2414">
        <f>IF(AND($K2414=1,LEFT($A2414,3)="WB-"),SUMIFS(Winback!$D$2:$D$300,Winback!$K$2:$K$300,$D2414),0)</f>
        <v/>
      </c>
      <c r="M2414">
        <f>IF(OR($E2414=1,$G2414=1,SUMIFS(Registros!$J$2:$J$6000,Registros!$B$2:$B$6000,$A2414)&gt;0),1,0)</f>
        <v/>
      </c>
      <c r="N2414">
        <f>IF($J2414&gt;0,1,IF(COUNTIFS(Registros!$A$2:$A$6000,"CS",Registros!$B$2:$B$6000,$A2414,Registros!$K$2:$K$6000,"&lt;&gt;")&gt;0,1,0))</f>
        <v/>
      </c>
      <c r="O2414">
        <f>IF(AND($K2414=1,$E2414=0,$G2414=0,$I2414=0),"WINBACK",IF(AND($M2414=1,$N2414&gt;0),"CONVERGENTE",IF($M2414=1,"SOLO MÓVIL",IF($N2414&gt;0,"SOLO FIJO / INTERNET","SIN SERVICIOS"))))</f>
        <v/>
      </c>
      <c r="P2414">
        <f>IF($O2414="WINBACK","Recuperar (winback)",IF($O2414="CONVERGENTE","Upgrade / más líneas",IF($O2414="SOLO MÓVIL","Ofrecer fijo + internet (FLBBTV)",IF($O2414="SOLO FIJO / INTERNET","Ofrecer línea móvil Nextphone","Oferta completa (móvil + fijo + internet)"))))</f>
        <v/>
      </c>
      <c r="Q2414">
        <f>$F2414+$H2414+$L2414</f>
        <v/>
      </c>
      <c r="R2414">
        <f>IFERROR(VLOOKUP($A2414,Registros!$B$2:$G$6000,6,0),IFERROR(VLOOKUP($D2414,Winback!$B$2:$C$300,2,0),""))</f>
        <v/>
      </c>
      <c r="S2414">
        <f>IF($E2414=1,"NP","")&amp;IF($G2414=1,"+MOV","")&amp;IF($I2414=1,"+CS","")&amp;IF($K2414=1,"+WB","")</f>
        <v/>
      </c>
      <c r="T2414">
        <f>$E2414+$G2414+$I2414+$K2414</f>
        <v/>
      </c>
    </row>
    <row r="2415">
      <c r="A2415" t="inlineStr">
        <is>
          <t>366027790000</t>
        </is>
      </c>
      <c r="B2415" t="inlineStr">
        <is>
          <t>36602779</t>
        </is>
      </c>
      <c r="C2415" t="inlineStr">
        <is>
          <t>JORGE ELIECER DIAZ QUINTERO</t>
        </is>
      </c>
      <c r="D2415" t="inlineStr">
        <is>
          <t>JORGEELIECERDIAZQUINTERO</t>
        </is>
      </c>
      <c r="E2415">
        <f>IF(COUNTIFS(Registros!$A$2:$A$6000,"NP",Registros!$B$2:$B$6000,$A2415)&gt;0,1,0)</f>
        <v/>
      </c>
      <c r="F2415">
        <f>IF($E2415=1,SUMIFS(Registros!$F$2:$F$6000,Registros!$A$2:$A$6000,"NP",Registros!$B$2:$B$6000,$A2415),0)</f>
        <v/>
      </c>
      <c r="G2415">
        <f>IF(COUNTIFS(Registros!$A$2:$A$6000,"MOV",Registros!$B$2:$B$6000,$A2415)&gt;0,1,0)</f>
        <v/>
      </c>
      <c r="H2415">
        <f>IF($G2415=1,SUMIFS(Registros!$F$2:$F$6000,Registros!$A$2:$A$6000,"MOV",Registros!$B$2:$B$6000,$A2415),0)</f>
        <v/>
      </c>
      <c r="I2415">
        <f>IF(COUNTIFS(Registros!$A$2:$A$6000,"CS",Registros!$B$2:$B$6000,$A2415)&gt;0,1,0)</f>
        <v/>
      </c>
      <c r="J2415">
        <f>IF($I2415=1,SUMIFS(Registros!$I$2:$I$6000,Registros!$A$2:$A$6000,"CS",Registros!$B$2:$B$6000,$A2415),0)</f>
        <v/>
      </c>
      <c r="K2415">
        <f>IF(COUNTIFS(Winback!$K$2:$K$300,$D2415)&gt;0,1,0)</f>
        <v/>
      </c>
      <c r="L2415">
        <f>IF(AND($K2415=1,LEFT($A2415,3)="WB-"),SUMIFS(Winback!$D$2:$D$300,Winback!$K$2:$K$300,$D2415),0)</f>
        <v/>
      </c>
      <c r="M2415">
        <f>IF(OR($E2415=1,$G2415=1,SUMIFS(Registros!$J$2:$J$6000,Registros!$B$2:$B$6000,$A2415)&gt;0),1,0)</f>
        <v/>
      </c>
      <c r="N2415">
        <f>IF($J2415&gt;0,1,IF(COUNTIFS(Registros!$A$2:$A$6000,"CS",Registros!$B$2:$B$6000,$A2415,Registros!$K$2:$K$6000,"&lt;&gt;")&gt;0,1,0))</f>
        <v/>
      </c>
      <c r="O2415">
        <f>IF(AND($K2415=1,$E2415=0,$G2415=0,$I2415=0),"WINBACK",IF(AND($M2415=1,$N2415&gt;0),"CONVERGENTE",IF($M2415=1,"SOLO MÓVIL",IF($N2415&gt;0,"SOLO FIJO / INTERNET","SIN SERVICIOS"))))</f>
        <v/>
      </c>
      <c r="P2415">
        <f>IF($O2415="WINBACK","Recuperar (winback)",IF($O2415="CONVERGENTE","Upgrade / más líneas",IF($O2415="SOLO MÓVIL","Ofrecer fijo + internet (FLBBTV)",IF($O2415="SOLO FIJO / INTERNET","Ofrecer línea móvil Nextphone","Oferta completa (móvil + fijo + internet)"))))</f>
        <v/>
      </c>
      <c r="Q2415">
        <f>$F2415+$H2415+$L2415</f>
        <v/>
      </c>
      <c r="R2415">
        <f>IFERROR(VLOOKUP($A2415,Registros!$B$2:$G$6000,6,0),IFERROR(VLOOKUP($D2415,Winback!$B$2:$C$300,2,0),""))</f>
        <v/>
      </c>
      <c r="S2415">
        <f>IF($E2415=1,"NP","")&amp;IF($G2415=1,"+MOV","")&amp;IF($I2415=1,"+CS","")&amp;IF($K2415=1,"+WB","")</f>
        <v/>
      </c>
      <c r="T2415">
        <f>$E2415+$G2415+$I2415+$K2415</f>
        <v/>
      </c>
    </row>
    <row r="2416">
      <c r="A2416" t="inlineStr">
        <is>
          <t>355327960000</t>
        </is>
      </c>
      <c r="B2416" t="inlineStr">
        <is>
          <t>35532796</t>
        </is>
      </c>
      <c r="C2416" t="inlineStr">
        <is>
          <t>EMMA BALLESTEROS</t>
        </is>
      </c>
      <c r="D2416" t="inlineStr">
        <is>
          <t>EMMABALLESTEROS</t>
        </is>
      </c>
      <c r="E2416">
        <f>IF(COUNTIFS(Registros!$A$2:$A$6000,"NP",Registros!$B$2:$B$6000,$A2416)&gt;0,1,0)</f>
        <v/>
      </c>
      <c r="F2416">
        <f>IF($E2416=1,SUMIFS(Registros!$F$2:$F$6000,Registros!$A$2:$A$6000,"NP",Registros!$B$2:$B$6000,$A2416),0)</f>
        <v/>
      </c>
      <c r="G2416">
        <f>IF(COUNTIFS(Registros!$A$2:$A$6000,"MOV",Registros!$B$2:$B$6000,$A2416)&gt;0,1,0)</f>
        <v/>
      </c>
      <c r="H2416">
        <f>IF($G2416=1,SUMIFS(Registros!$F$2:$F$6000,Registros!$A$2:$A$6000,"MOV",Registros!$B$2:$B$6000,$A2416),0)</f>
        <v/>
      </c>
      <c r="I2416">
        <f>IF(COUNTIFS(Registros!$A$2:$A$6000,"CS",Registros!$B$2:$B$6000,$A2416)&gt;0,1,0)</f>
        <v/>
      </c>
      <c r="J2416">
        <f>IF($I2416=1,SUMIFS(Registros!$I$2:$I$6000,Registros!$A$2:$A$6000,"CS",Registros!$B$2:$B$6000,$A2416),0)</f>
        <v/>
      </c>
      <c r="K2416">
        <f>IF(COUNTIFS(Winback!$K$2:$K$300,$D2416)&gt;0,1,0)</f>
        <v/>
      </c>
      <c r="L2416">
        <f>IF(AND($K2416=1,LEFT($A2416,3)="WB-"),SUMIFS(Winback!$D$2:$D$300,Winback!$K$2:$K$300,$D2416),0)</f>
        <v/>
      </c>
      <c r="M2416">
        <f>IF(OR($E2416=1,$G2416=1,SUMIFS(Registros!$J$2:$J$6000,Registros!$B$2:$B$6000,$A2416)&gt;0),1,0)</f>
        <v/>
      </c>
      <c r="N2416">
        <f>IF($J2416&gt;0,1,IF(COUNTIFS(Registros!$A$2:$A$6000,"CS",Registros!$B$2:$B$6000,$A2416,Registros!$K$2:$K$6000,"&lt;&gt;")&gt;0,1,0))</f>
        <v/>
      </c>
      <c r="O2416">
        <f>IF(AND($K2416=1,$E2416=0,$G2416=0,$I2416=0),"WINBACK",IF(AND($M2416=1,$N2416&gt;0),"CONVERGENTE",IF($M2416=1,"SOLO MÓVIL",IF($N2416&gt;0,"SOLO FIJO / INTERNET","SIN SERVICIOS"))))</f>
        <v/>
      </c>
      <c r="P2416">
        <f>IF($O2416="WINBACK","Recuperar (winback)",IF($O2416="CONVERGENTE","Upgrade / más líneas",IF($O2416="SOLO MÓVIL","Ofrecer fijo + internet (FLBBTV)",IF($O2416="SOLO FIJO / INTERNET","Ofrecer línea móvil Nextphone","Oferta completa (móvil + fijo + internet)"))))</f>
        <v/>
      </c>
      <c r="Q2416">
        <f>$F2416+$H2416+$L2416</f>
        <v/>
      </c>
      <c r="R2416">
        <f>IFERROR(VLOOKUP($A2416,Registros!$B$2:$G$6000,6,0),IFERROR(VLOOKUP($D2416,Winback!$B$2:$C$300,2,0),""))</f>
        <v/>
      </c>
      <c r="S2416">
        <f>IF($E2416=1,"NP","")&amp;IF($G2416=1,"+MOV","")&amp;IF($I2416=1,"+CS","")&amp;IF($K2416=1,"+WB","")</f>
        <v/>
      </c>
      <c r="T2416">
        <f>$E2416+$G2416+$I2416+$K2416</f>
        <v/>
      </c>
    </row>
    <row r="2417">
      <c r="A2417" t="inlineStr">
        <is>
          <t>356293460000</t>
        </is>
      </c>
      <c r="B2417" t="inlineStr">
        <is>
          <t>35629346</t>
        </is>
      </c>
      <c r="C2417" t="inlineStr">
        <is>
          <t>ALCIBIADES CASASOLA</t>
        </is>
      </c>
      <c r="D2417" t="inlineStr">
        <is>
          <t>ALCIBIADESCASASOLA</t>
        </is>
      </c>
      <c r="E2417">
        <f>IF(COUNTIFS(Registros!$A$2:$A$6000,"NP",Registros!$B$2:$B$6000,$A2417)&gt;0,1,0)</f>
        <v/>
      </c>
      <c r="F2417">
        <f>IF($E2417=1,SUMIFS(Registros!$F$2:$F$6000,Registros!$A$2:$A$6000,"NP",Registros!$B$2:$B$6000,$A2417),0)</f>
        <v/>
      </c>
      <c r="G2417">
        <f>IF(COUNTIFS(Registros!$A$2:$A$6000,"MOV",Registros!$B$2:$B$6000,$A2417)&gt;0,1,0)</f>
        <v/>
      </c>
      <c r="H2417">
        <f>IF($G2417=1,SUMIFS(Registros!$F$2:$F$6000,Registros!$A$2:$A$6000,"MOV",Registros!$B$2:$B$6000,$A2417),0)</f>
        <v/>
      </c>
      <c r="I2417">
        <f>IF(COUNTIFS(Registros!$A$2:$A$6000,"CS",Registros!$B$2:$B$6000,$A2417)&gt;0,1,0)</f>
        <v/>
      </c>
      <c r="J2417">
        <f>IF($I2417=1,SUMIFS(Registros!$I$2:$I$6000,Registros!$A$2:$A$6000,"CS",Registros!$B$2:$B$6000,$A2417),0)</f>
        <v/>
      </c>
      <c r="K2417">
        <f>IF(COUNTIFS(Winback!$K$2:$K$300,$D2417)&gt;0,1,0)</f>
        <v/>
      </c>
      <c r="L2417">
        <f>IF(AND($K2417=1,LEFT($A2417,3)="WB-"),SUMIFS(Winback!$D$2:$D$300,Winback!$K$2:$K$300,$D2417),0)</f>
        <v/>
      </c>
      <c r="M2417">
        <f>IF(OR($E2417=1,$G2417=1,SUMIFS(Registros!$J$2:$J$6000,Registros!$B$2:$B$6000,$A2417)&gt;0),1,0)</f>
        <v/>
      </c>
      <c r="N2417">
        <f>IF($J2417&gt;0,1,IF(COUNTIFS(Registros!$A$2:$A$6000,"CS",Registros!$B$2:$B$6000,$A2417,Registros!$K$2:$K$6000,"&lt;&gt;")&gt;0,1,0))</f>
        <v/>
      </c>
      <c r="O2417">
        <f>IF(AND($K2417=1,$E2417=0,$G2417=0,$I2417=0),"WINBACK",IF(AND($M2417=1,$N2417&gt;0),"CONVERGENTE",IF($M2417=1,"SOLO MÓVIL",IF($N2417&gt;0,"SOLO FIJO / INTERNET","SIN SERVICIOS"))))</f>
        <v/>
      </c>
      <c r="P2417">
        <f>IF($O2417="WINBACK","Recuperar (winback)",IF($O2417="CONVERGENTE","Upgrade / más líneas",IF($O2417="SOLO MÓVIL","Ofrecer fijo + internet (FLBBTV)",IF($O2417="SOLO FIJO / INTERNET","Ofrecer línea móvil Nextphone","Oferta completa (móvil + fijo + internet)"))))</f>
        <v/>
      </c>
      <c r="Q2417">
        <f>$F2417+$H2417+$L2417</f>
        <v/>
      </c>
      <c r="R2417">
        <f>IFERROR(VLOOKUP($A2417,Registros!$B$2:$G$6000,6,0),IFERROR(VLOOKUP($D2417,Winback!$B$2:$C$300,2,0),""))</f>
        <v/>
      </c>
      <c r="S2417">
        <f>IF($E2417=1,"NP","")&amp;IF($G2417=1,"+MOV","")&amp;IF($I2417=1,"+CS","")&amp;IF($K2417=1,"+WB","")</f>
        <v/>
      </c>
      <c r="T2417">
        <f>$E2417+$G2417+$I2417+$K2417</f>
        <v/>
      </c>
    </row>
    <row r="2418">
      <c r="A2418" t="inlineStr">
        <is>
          <t>359070080000</t>
        </is>
      </c>
      <c r="B2418" t="inlineStr">
        <is>
          <t>35907008</t>
        </is>
      </c>
      <c r="C2418" t="inlineStr">
        <is>
          <t>DIOSELINA PITTI</t>
        </is>
      </c>
      <c r="D2418" t="inlineStr">
        <is>
          <t>DIOSELINAPITTI</t>
        </is>
      </c>
      <c r="E2418">
        <f>IF(COUNTIFS(Registros!$A$2:$A$6000,"NP",Registros!$B$2:$B$6000,$A2418)&gt;0,1,0)</f>
        <v/>
      </c>
      <c r="F2418">
        <f>IF($E2418=1,SUMIFS(Registros!$F$2:$F$6000,Registros!$A$2:$A$6000,"NP",Registros!$B$2:$B$6000,$A2418),0)</f>
        <v/>
      </c>
      <c r="G2418">
        <f>IF(COUNTIFS(Registros!$A$2:$A$6000,"MOV",Registros!$B$2:$B$6000,$A2418)&gt;0,1,0)</f>
        <v/>
      </c>
      <c r="H2418">
        <f>IF($G2418=1,SUMIFS(Registros!$F$2:$F$6000,Registros!$A$2:$A$6000,"MOV",Registros!$B$2:$B$6000,$A2418),0)</f>
        <v/>
      </c>
      <c r="I2418">
        <f>IF(COUNTIFS(Registros!$A$2:$A$6000,"CS",Registros!$B$2:$B$6000,$A2418)&gt;0,1,0)</f>
        <v/>
      </c>
      <c r="J2418">
        <f>IF($I2418=1,SUMIFS(Registros!$I$2:$I$6000,Registros!$A$2:$A$6000,"CS",Registros!$B$2:$B$6000,$A2418),0)</f>
        <v/>
      </c>
      <c r="K2418">
        <f>IF(COUNTIFS(Winback!$K$2:$K$300,$D2418)&gt;0,1,0)</f>
        <v/>
      </c>
      <c r="L2418">
        <f>IF(AND($K2418=1,LEFT($A2418,3)="WB-"),SUMIFS(Winback!$D$2:$D$300,Winback!$K$2:$K$300,$D2418),0)</f>
        <v/>
      </c>
      <c r="M2418">
        <f>IF(OR($E2418=1,$G2418=1,SUMIFS(Registros!$J$2:$J$6000,Registros!$B$2:$B$6000,$A2418)&gt;0),1,0)</f>
        <v/>
      </c>
      <c r="N2418">
        <f>IF($J2418&gt;0,1,IF(COUNTIFS(Registros!$A$2:$A$6000,"CS",Registros!$B$2:$B$6000,$A2418,Registros!$K$2:$K$6000,"&lt;&gt;")&gt;0,1,0))</f>
        <v/>
      </c>
      <c r="O2418">
        <f>IF(AND($K2418=1,$E2418=0,$G2418=0,$I2418=0),"WINBACK",IF(AND($M2418=1,$N2418&gt;0),"CONVERGENTE",IF($M2418=1,"SOLO MÓVIL",IF($N2418&gt;0,"SOLO FIJO / INTERNET","SIN SERVICIOS"))))</f>
        <v/>
      </c>
      <c r="P2418">
        <f>IF($O2418="WINBACK","Recuperar (winback)",IF($O2418="CONVERGENTE","Upgrade / más líneas",IF($O2418="SOLO MÓVIL","Ofrecer fijo + internet (FLBBTV)",IF($O2418="SOLO FIJO / INTERNET","Ofrecer línea móvil Nextphone","Oferta completa (móvil + fijo + internet)"))))</f>
        <v/>
      </c>
      <c r="Q2418">
        <f>$F2418+$H2418+$L2418</f>
        <v/>
      </c>
      <c r="R2418">
        <f>IFERROR(VLOOKUP($A2418,Registros!$B$2:$G$6000,6,0),IFERROR(VLOOKUP($D2418,Winback!$B$2:$C$300,2,0),""))</f>
        <v/>
      </c>
      <c r="S2418">
        <f>IF($E2418=1,"NP","")&amp;IF($G2418=1,"+MOV","")&amp;IF($I2418=1,"+CS","")&amp;IF($K2418=1,"+WB","")</f>
        <v/>
      </c>
      <c r="T2418">
        <f>$E2418+$G2418+$I2418+$K2418</f>
        <v/>
      </c>
    </row>
    <row r="2419">
      <c r="A2419" t="inlineStr">
        <is>
          <t>352223770000</t>
        </is>
      </c>
      <c r="B2419" t="inlineStr">
        <is>
          <t>35222377</t>
        </is>
      </c>
      <c r="C2419" t="inlineStr">
        <is>
          <t>CRISTHIAN DE GRACIA</t>
        </is>
      </c>
      <c r="D2419" t="inlineStr">
        <is>
          <t>CRISTHIANDEGRACIA</t>
        </is>
      </c>
      <c r="E2419">
        <f>IF(COUNTIFS(Registros!$A$2:$A$6000,"NP",Registros!$B$2:$B$6000,$A2419)&gt;0,1,0)</f>
        <v/>
      </c>
      <c r="F2419">
        <f>IF($E2419=1,SUMIFS(Registros!$F$2:$F$6000,Registros!$A$2:$A$6000,"NP",Registros!$B$2:$B$6000,$A2419),0)</f>
        <v/>
      </c>
      <c r="G2419">
        <f>IF(COUNTIFS(Registros!$A$2:$A$6000,"MOV",Registros!$B$2:$B$6000,$A2419)&gt;0,1,0)</f>
        <v/>
      </c>
      <c r="H2419">
        <f>IF($G2419=1,SUMIFS(Registros!$F$2:$F$6000,Registros!$A$2:$A$6000,"MOV",Registros!$B$2:$B$6000,$A2419),0)</f>
        <v/>
      </c>
      <c r="I2419">
        <f>IF(COUNTIFS(Registros!$A$2:$A$6000,"CS",Registros!$B$2:$B$6000,$A2419)&gt;0,1,0)</f>
        <v/>
      </c>
      <c r="J2419">
        <f>IF($I2419=1,SUMIFS(Registros!$I$2:$I$6000,Registros!$A$2:$A$6000,"CS",Registros!$B$2:$B$6000,$A2419),0)</f>
        <v/>
      </c>
      <c r="K2419">
        <f>IF(COUNTIFS(Winback!$K$2:$K$300,$D2419)&gt;0,1,0)</f>
        <v/>
      </c>
      <c r="L2419">
        <f>IF(AND($K2419=1,LEFT($A2419,3)="WB-"),SUMIFS(Winback!$D$2:$D$300,Winback!$K$2:$K$300,$D2419),0)</f>
        <v/>
      </c>
      <c r="M2419">
        <f>IF(OR($E2419=1,$G2419=1,SUMIFS(Registros!$J$2:$J$6000,Registros!$B$2:$B$6000,$A2419)&gt;0),1,0)</f>
        <v/>
      </c>
      <c r="N2419">
        <f>IF($J2419&gt;0,1,IF(COUNTIFS(Registros!$A$2:$A$6000,"CS",Registros!$B$2:$B$6000,$A2419,Registros!$K$2:$K$6000,"&lt;&gt;")&gt;0,1,0))</f>
        <v/>
      </c>
      <c r="O2419">
        <f>IF(AND($K2419=1,$E2419=0,$G2419=0,$I2419=0),"WINBACK",IF(AND($M2419=1,$N2419&gt;0),"CONVERGENTE",IF($M2419=1,"SOLO MÓVIL",IF($N2419&gt;0,"SOLO FIJO / INTERNET","SIN SERVICIOS"))))</f>
        <v/>
      </c>
      <c r="P2419">
        <f>IF($O2419="WINBACK","Recuperar (winback)",IF($O2419="CONVERGENTE","Upgrade / más líneas",IF($O2419="SOLO MÓVIL","Ofrecer fijo + internet (FLBBTV)",IF($O2419="SOLO FIJO / INTERNET","Ofrecer línea móvil Nextphone","Oferta completa (móvil + fijo + internet)"))))</f>
        <v/>
      </c>
      <c r="Q2419">
        <f>$F2419+$H2419+$L2419</f>
        <v/>
      </c>
      <c r="R2419">
        <f>IFERROR(VLOOKUP($A2419,Registros!$B$2:$G$6000,6,0),IFERROR(VLOOKUP($D2419,Winback!$B$2:$C$300,2,0),""))</f>
        <v/>
      </c>
      <c r="S2419">
        <f>IF($E2419=1,"NP","")&amp;IF($G2419=1,"+MOV","")&amp;IF($I2419=1,"+CS","")&amp;IF($K2419=1,"+WB","")</f>
        <v/>
      </c>
      <c r="T2419">
        <f>$E2419+$G2419+$I2419+$K2419</f>
        <v/>
      </c>
    </row>
    <row r="2420">
      <c r="A2420" t="inlineStr">
        <is>
          <t>359137160000</t>
        </is>
      </c>
      <c r="B2420" t="inlineStr">
        <is>
          <t>35913716</t>
        </is>
      </c>
      <c r="C2420" t="inlineStr">
        <is>
          <t>TOMAS CABALLERO</t>
        </is>
      </c>
      <c r="D2420" t="inlineStr">
        <is>
          <t>TOMASCABALLERO</t>
        </is>
      </c>
      <c r="E2420">
        <f>IF(COUNTIFS(Registros!$A$2:$A$6000,"NP",Registros!$B$2:$B$6000,$A2420)&gt;0,1,0)</f>
        <v/>
      </c>
      <c r="F2420">
        <f>IF($E2420=1,SUMIFS(Registros!$F$2:$F$6000,Registros!$A$2:$A$6000,"NP",Registros!$B$2:$B$6000,$A2420),0)</f>
        <v/>
      </c>
      <c r="G2420">
        <f>IF(COUNTIFS(Registros!$A$2:$A$6000,"MOV",Registros!$B$2:$B$6000,$A2420)&gt;0,1,0)</f>
        <v/>
      </c>
      <c r="H2420">
        <f>IF($G2420=1,SUMIFS(Registros!$F$2:$F$6000,Registros!$A$2:$A$6000,"MOV",Registros!$B$2:$B$6000,$A2420),0)</f>
        <v/>
      </c>
      <c r="I2420">
        <f>IF(COUNTIFS(Registros!$A$2:$A$6000,"CS",Registros!$B$2:$B$6000,$A2420)&gt;0,1,0)</f>
        <v/>
      </c>
      <c r="J2420">
        <f>IF($I2420=1,SUMIFS(Registros!$I$2:$I$6000,Registros!$A$2:$A$6000,"CS",Registros!$B$2:$B$6000,$A2420),0)</f>
        <v/>
      </c>
      <c r="K2420">
        <f>IF(COUNTIFS(Winback!$K$2:$K$300,$D2420)&gt;0,1,0)</f>
        <v/>
      </c>
      <c r="L2420">
        <f>IF(AND($K2420=1,LEFT($A2420,3)="WB-"),SUMIFS(Winback!$D$2:$D$300,Winback!$K$2:$K$300,$D2420),0)</f>
        <v/>
      </c>
      <c r="M2420">
        <f>IF(OR($E2420=1,$G2420=1,SUMIFS(Registros!$J$2:$J$6000,Registros!$B$2:$B$6000,$A2420)&gt;0),1,0)</f>
        <v/>
      </c>
      <c r="N2420">
        <f>IF($J2420&gt;0,1,IF(COUNTIFS(Registros!$A$2:$A$6000,"CS",Registros!$B$2:$B$6000,$A2420,Registros!$K$2:$K$6000,"&lt;&gt;")&gt;0,1,0))</f>
        <v/>
      </c>
      <c r="O2420">
        <f>IF(AND($K2420=1,$E2420=0,$G2420=0,$I2420=0),"WINBACK",IF(AND($M2420=1,$N2420&gt;0),"CONVERGENTE",IF($M2420=1,"SOLO MÓVIL",IF($N2420&gt;0,"SOLO FIJO / INTERNET","SIN SERVICIOS"))))</f>
        <v/>
      </c>
      <c r="P2420">
        <f>IF($O2420="WINBACK","Recuperar (winback)",IF($O2420="CONVERGENTE","Upgrade / más líneas",IF($O2420="SOLO MÓVIL","Ofrecer fijo + internet (FLBBTV)",IF($O2420="SOLO FIJO / INTERNET","Ofrecer línea móvil Nextphone","Oferta completa (móvil + fijo + internet)"))))</f>
        <v/>
      </c>
      <c r="Q2420">
        <f>$F2420+$H2420+$L2420</f>
        <v/>
      </c>
      <c r="R2420">
        <f>IFERROR(VLOOKUP($A2420,Registros!$B$2:$G$6000,6,0),IFERROR(VLOOKUP($D2420,Winback!$B$2:$C$300,2,0),""))</f>
        <v/>
      </c>
      <c r="S2420">
        <f>IF($E2420=1,"NP","")&amp;IF($G2420=1,"+MOV","")&amp;IF($I2420=1,"+CS","")&amp;IF($K2420=1,"+WB","")</f>
        <v/>
      </c>
      <c r="T2420">
        <f>$E2420+$G2420+$I2420+$K2420</f>
        <v/>
      </c>
    </row>
    <row r="2421">
      <c r="A2421" t="inlineStr">
        <is>
          <t>327405930000</t>
        </is>
      </c>
      <c r="B2421" t="inlineStr">
        <is>
          <t>32740593</t>
        </is>
      </c>
      <c r="C2421" t="inlineStr">
        <is>
          <t>Alejandra Lis</t>
        </is>
      </c>
      <c r="D2421" t="inlineStr">
        <is>
          <t>ALEJANDRALIS</t>
        </is>
      </c>
      <c r="E2421">
        <f>IF(COUNTIFS(Registros!$A$2:$A$6000,"NP",Registros!$B$2:$B$6000,$A2421)&gt;0,1,0)</f>
        <v/>
      </c>
      <c r="F2421">
        <f>IF($E2421=1,SUMIFS(Registros!$F$2:$F$6000,Registros!$A$2:$A$6000,"NP",Registros!$B$2:$B$6000,$A2421),0)</f>
        <v/>
      </c>
      <c r="G2421">
        <f>IF(COUNTIFS(Registros!$A$2:$A$6000,"MOV",Registros!$B$2:$B$6000,$A2421)&gt;0,1,0)</f>
        <v/>
      </c>
      <c r="H2421">
        <f>IF($G2421=1,SUMIFS(Registros!$F$2:$F$6000,Registros!$A$2:$A$6000,"MOV",Registros!$B$2:$B$6000,$A2421),0)</f>
        <v/>
      </c>
      <c r="I2421">
        <f>IF(COUNTIFS(Registros!$A$2:$A$6000,"CS",Registros!$B$2:$B$6000,$A2421)&gt;0,1,0)</f>
        <v/>
      </c>
      <c r="J2421">
        <f>IF($I2421=1,SUMIFS(Registros!$I$2:$I$6000,Registros!$A$2:$A$6000,"CS",Registros!$B$2:$B$6000,$A2421),0)</f>
        <v/>
      </c>
      <c r="K2421">
        <f>IF(COUNTIFS(Winback!$K$2:$K$300,$D2421)&gt;0,1,0)</f>
        <v/>
      </c>
      <c r="L2421">
        <f>IF(AND($K2421=1,LEFT($A2421,3)="WB-"),SUMIFS(Winback!$D$2:$D$300,Winback!$K$2:$K$300,$D2421),0)</f>
        <v/>
      </c>
      <c r="M2421">
        <f>IF(OR($E2421=1,$G2421=1,SUMIFS(Registros!$J$2:$J$6000,Registros!$B$2:$B$6000,$A2421)&gt;0),1,0)</f>
        <v/>
      </c>
      <c r="N2421">
        <f>IF($J2421&gt;0,1,IF(COUNTIFS(Registros!$A$2:$A$6000,"CS",Registros!$B$2:$B$6000,$A2421,Registros!$K$2:$K$6000,"&lt;&gt;")&gt;0,1,0))</f>
        <v/>
      </c>
      <c r="O2421">
        <f>IF(AND($K2421=1,$E2421=0,$G2421=0,$I2421=0),"WINBACK",IF(AND($M2421=1,$N2421&gt;0),"CONVERGENTE",IF($M2421=1,"SOLO MÓVIL",IF($N2421&gt;0,"SOLO FIJO / INTERNET","SIN SERVICIOS"))))</f>
        <v/>
      </c>
      <c r="P2421">
        <f>IF($O2421="WINBACK","Recuperar (winback)",IF($O2421="CONVERGENTE","Upgrade / más líneas",IF($O2421="SOLO MÓVIL","Ofrecer fijo + internet (FLBBTV)",IF($O2421="SOLO FIJO / INTERNET","Ofrecer línea móvil Nextphone","Oferta completa (móvil + fijo + internet)"))))</f>
        <v/>
      </c>
      <c r="Q2421">
        <f>$F2421+$H2421+$L2421</f>
        <v/>
      </c>
      <c r="R2421">
        <f>IFERROR(VLOOKUP($A2421,Registros!$B$2:$G$6000,6,0),IFERROR(VLOOKUP($D2421,Winback!$B$2:$C$300,2,0),""))</f>
        <v/>
      </c>
      <c r="S2421">
        <f>IF($E2421=1,"NP","")&amp;IF($G2421=1,"+MOV","")&amp;IF($I2421=1,"+CS","")&amp;IF($K2421=1,"+WB","")</f>
        <v/>
      </c>
      <c r="T2421">
        <f>$E2421+$G2421+$I2421+$K2421</f>
        <v/>
      </c>
    </row>
    <row r="2422">
      <c r="A2422" t="inlineStr">
        <is>
          <t>353032810000</t>
        </is>
      </c>
      <c r="B2422" t="inlineStr">
        <is>
          <t>35303281</t>
        </is>
      </c>
      <c r="C2422" t="inlineStr">
        <is>
          <t>HAYVAN CEDEÑO</t>
        </is>
      </c>
      <c r="D2422" t="inlineStr">
        <is>
          <t>HAYVANCEDENO</t>
        </is>
      </c>
      <c r="E2422">
        <f>IF(COUNTIFS(Registros!$A$2:$A$6000,"NP",Registros!$B$2:$B$6000,$A2422)&gt;0,1,0)</f>
        <v/>
      </c>
      <c r="F2422">
        <f>IF($E2422=1,SUMIFS(Registros!$F$2:$F$6000,Registros!$A$2:$A$6000,"NP",Registros!$B$2:$B$6000,$A2422),0)</f>
        <v/>
      </c>
      <c r="G2422">
        <f>IF(COUNTIFS(Registros!$A$2:$A$6000,"MOV",Registros!$B$2:$B$6000,$A2422)&gt;0,1,0)</f>
        <v/>
      </c>
      <c r="H2422">
        <f>IF($G2422=1,SUMIFS(Registros!$F$2:$F$6000,Registros!$A$2:$A$6000,"MOV",Registros!$B$2:$B$6000,$A2422),0)</f>
        <v/>
      </c>
      <c r="I2422">
        <f>IF(COUNTIFS(Registros!$A$2:$A$6000,"CS",Registros!$B$2:$B$6000,$A2422)&gt;0,1,0)</f>
        <v/>
      </c>
      <c r="J2422">
        <f>IF($I2422=1,SUMIFS(Registros!$I$2:$I$6000,Registros!$A$2:$A$6000,"CS",Registros!$B$2:$B$6000,$A2422),0)</f>
        <v/>
      </c>
      <c r="K2422">
        <f>IF(COUNTIFS(Winback!$K$2:$K$300,$D2422)&gt;0,1,0)</f>
        <v/>
      </c>
      <c r="L2422">
        <f>IF(AND($K2422=1,LEFT($A2422,3)="WB-"),SUMIFS(Winback!$D$2:$D$300,Winback!$K$2:$K$300,$D2422),0)</f>
        <v/>
      </c>
      <c r="M2422">
        <f>IF(OR($E2422=1,$G2422=1,SUMIFS(Registros!$J$2:$J$6000,Registros!$B$2:$B$6000,$A2422)&gt;0),1,0)</f>
        <v/>
      </c>
      <c r="N2422">
        <f>IF($J2422&gt;0,1,IF(COUNTIFS(Registros!$A$2:$A$6000,"CS",Registros!$B$2:$B$6000,$A2422,Registros!$K$2:$K$6000,"&lt;&gt;")&gt;0,1,0))</f>
        <v/>
      </c>
      <c r="O2422">
        <f>IF(AND($K2422=1,$E2422=0,$G2422=0,$I2422=0),"WINBACK",IF(AND($M2422=1,$N2422&gt;0),"CONVERGENTE",IF($M2422=1,"SOLO MÓVIL",IF($N2422&gt;0,"SOLO FIJO / INTERNET","SIN SERVICIOS"))))</f>
        <v/>
      </c>
      <c r="P2422">
        <f>IF($O2422="WINBACK","Recuperar (winback)",IF($O2422="CONVERGENTE","Upgrade / más líneas",IF($O2422="SOLO MÓVIL","Ofrecer fijo + internet (FLBBTV)",IF($O2422="SOLO FIJO / INTERNET","Ofrecer línea móvil Nextphone","Oferta completa (móvil + fijo + internet)"))))</f>
        <v/>
      </c>
      <c r="Q2422">
        <f>$F2422+$H2422+$L2422</f>
        <v/>
      </c>
      <c r="R2422">
        <f>IFERROR(VLOOKUP($A2422,Registros!$B$2:$G$6000,6,0),IFERROR(VLOOKUP($D2422,Winback!$B$2:$C$300,2,0),""))</f>
        <v/>
      </c>
      <c r="S2422">
        <f>IF($E2422=1,"NP","")&amp;IF($G2422=1,"+MOV","")&amp;IF($I2422=1,"+CS","")&amp;IF($K2422=1,"+WB","")</f>
        <v/>
      </c>
      <c r="T2422">
        <f>$E2422+$G2422+$I2422+$K2422</f>
        <v/>
      </c>
    </row>
    <row r="2423">
      <c r="A2423" t="inlineStr">
        <is>
          <t>366039590000</t>
        </is>
      </c>
      <c r="B2423" t="inlineStr">
        <is>
          <t>36603959</t>
        </is>
      </c>
      <c r="C2423" t="inlineStr">
        <is>
          <t>FREDERICK PINEDA</t>
        </is>
      </c>
      <c r="D2423" t="inlineStr">
        <is>
          <t>FREDERICKPINEDA</t>
        </is>
      </c>
      <c r="E2423">
        <f>IF(COUNTIFS(Registros!$A$2:$A$6000,"NP",Registros!$B$2:$B$6000,$A2423)&gt;0,1,0)</f>
        <v/>
      </c>
      <c r="F2423">
        <f>IF($E2423=1,SUMIFS(Registros!$F$2:$F$6000,Registros!$A$2:$A$6000,"NP",Registros!$B$2:$B$6000,$A2423),0)</f>
        <v/>
      </c>
      <c r="G2423">
        <f>IF(COUNTIFS(Registros!$A$2:$A$6000,"MOV",Registros!$B$2:$B$6000,$A2423)&gt;0,1,0)</f>
        <v/>
      </c>
      <c r="H2423">
        <f>IF($G2423=1,SUMIFS(Registros!$F$2:$F$6000,Registros!$A$2:$A$6000,"MOV",Registros!$B$2:$B$6000,$A2423),0)</f>
        <v/>
      </c>
      <c r="I2423">
        <f>IF(COUNTIFS(Registros!$A$2:$A$6000,"CS",Registros!$B$2:$B$6000,$A2423)&gt;0,1,0)</f>
        <v/>
      </c>
      <c r="J2423">
        <f>IF($I2423=1,SUMIFS(Registros!$I$2:$I$6000,Registros!$A$2:$A$6000,"CS",Registros!$B$2:$B$6000,$A2423),0)</f>
        <v/>
      </c>
      <c r="K2423">
        <f>IF(COUNTIFS(Winback!$K$2:$K$300,$D2423)&gt;0,1,0)</f>
        <v/>
      </c>
      <c r="L2423">
        <f>IF(AND($K2423=1,LEFT($A2423,3)="WB-"),SUMIFS(Winback!$D$2:$D$300,Winback!$K$2:$K$300,$D2423),0)</f>
        <v/>
      </c>
      <c r="M2423">
        <f>IF(OR($E2423=1,$G2423=1,SUMIFS(Registros!$J$2:$J$6000,Registros!$B$2:$B$6000,$A2423)&gt;0),1,0)</f>
        <v/>
      </c>
      <c r="N2423">
        <f>IF($J2423&gt;0,1,IF(COUNTIFS(Registros!$A$2:$A$6000,"CS",Registros!$B$2:$B$6000,$A2423,Registros!$K$2:$K$6000,"&lt;&gt;")&gt;0,1,0))</f>
        <v/>
      </c>
      <c r="O2423">
        <f>IF(AND($K2423=1,$E2423=0,$G2423=0,$I2423=0),"WINBACK",IF(AND($M2423=1,$N2423&gt;0),"CONVERGENTE",IF($M2423=1,"SOLO MÓVIL",IF($N2423&gt;0,"SOLO FIJO / INTERNET","SIN SERVICIOS"))))</f>
        <v/>
      </c>
      <c r="P2423">
        <f>IF($O2423="WINBACK","Recuperar (winback)",IF($O2423="CONVERGENTE","Upgrade / más líneas",IF($O2423="SOLO MÓVIL","Ofrecer fijo + internet (FLBBTV)",IF($O2423="SOLO FIJO / INTERNET","Ofrecer línea móvil Nextphone","Oferta completa (móvil + fijo + internet)"))))</f>
        <v/>
      </c>
      <c r="Q2423">
        <f>$F2423+$H2423+$L2423</f>
        <v/>
      </c>
      <c r="R2423">
        <f>IFERROR(VLOOKUP($A2423,Registros!$B$2:$G$6000,6,0),IFERROR(VLOOKUP($D2423,Winback!$B$2:$C$300,2,0),""))</f>
        <v/>
      </c>
      <c r="S2423">
        <f>IF($E2423=1,"NP","")&amp;IF($G2423=1,"+MOV","")&amp;IF($I2423=1,"+CS","")&amp;IF($K2423=1,"+WB","")</f>
        <v/>
      </c>
      <c r="T2423">
        <f>$E2423+$G2423+$I2423+$K2423</f>
        <v/>
      </c>
    </row>
    <row r="2424">
      <c r="A2424" t="inlineStr">
        <is>
          <t>342259430000</t>
        </is>
      </c>
      <c r="B2424" t="inlineStr">
        <is>
          <t>34225943</t>
        </is>
      </c>
      <c r="C2424" t="inlineStr">
        <is>
          <t>LUIS ALBERTO MORALES TERAN</t>
        </is>
      </c>
      <c r="D2424" t="inlineStr">
        <is>
          <t>LUISALBERTOMORALESTERAN</t>
        </is>
      </c>
      <c r="E2424">
        <f>IF(COUNTIFS(Registros!$A$2:$A$6000,"NP",Registros!$B$2:$B$6000,$A2424)&gt;0,1,0)</f>
        <v/>
      </c>
      <c r="F2424">
        <f>IF($E2424=1,SUMIFS(Registros!$F$2:$F$6000,Registros!$A$2:$A$6000,"NP",Registros!$B$2:$B$6000,$A2424),0)</f>
        <v/>
      </c>
      <c r="G2424">
        <f>IF(COUNTIFS(Registros!$A$2:$A$6000,"MOV",Registros!$B$2:$B$6000,$A2424)&gt;0,1,0)</f>
        <v/>
      </c>
      <c r="H2424">
        <f>IF($G2424=1,SUMIFS(Registros!$F$2:$F$6000,Registros!$A$2:$A$6000,"MOV",Registros!$B$2:$B$6000,$A2424),0)</f>
        <v/>
      </c>
      <c r="I2424">
        <f>IF(COUNTIFS(Registros!$A$2:$A$6000,"CS",Registros!$B$2:$B$6000,$A2424)&gt;0,1,0)</f>
        <v/>
      </c>
      <c r="J2424">
        <f>IF($I2424=1,SUMIFS(Registros!$I$2:$I$6000,Registros!$A$2:$A$6000,"CS",Registros!$B$2:$B$6000,$A2424),0)</f>
        <v/>
      </c>
      <c r="K2424">
        <f>IF(COUNTIFS(Winback!$K$2:$K$300,$D2424)&gt;0,1,0)</f>
        <v/>
      </c>
      <c r="L2424">
        <f>IF(AND($K2424=1,LEFT($A2424,3)="WB-"),SUMIFS(Winback!$D$2:$D$300,Winback!$K$2:$K$300,$D2424),0)</f>
        <v/>
      </c>
      <c r="M2424">
        <f>IF(OR($E2424=1,$G2424=1,SUMIFS(Registros!$J$2:$J$6000,Registros!$B$2:$B$6000,$A2424)&gt;0),1,0)</f>
        <v/>
      </c>
      <c r="N2424">
        <f>IF($J2424&gt;0,1,IF(COUNTIFS(Registros!$A$2:$A$6000,"CS",Registros!$B$2:$B$6000,$A2424,Registros!$K$2:$K$6000,"&lt;&gt;")&gt;0,1,0))</f>
        <v/>
      </c>
      <c r="O2424">
        <f>IF(AND($K2424=1,$E2424=0,$G2424=0,$I2424=0),"WINBACK",IF(AND($M2424=1,$N2424&gt;0),"CONVERGENTE",IF($M2424=1,"SOLO MÓVIL",IF($N2424&gt;0,"SOLO FIJO / INTERNET","SIN SERVICIOS"))))</f>
        <v/>
      </c>
      <c r="P2424">
        <f>IF($O2424="WINBACK","Recuperar (winback)",IF($O2424="CONVERGENTE","Upgrade / más líneas",IF($O2424="SOLO MÓVIL","Ofrecer fijo + internet (FLBBTV)",IF($O2424="SOLO FIJO / INTERNET","Ofrecer línea móvil Nextphone","Oferta completa (móvil + fijo + internet)"))))</f>
        <v/>
      </c>
      <c r="Q2424">
        <f>$F2424+$H2424+$L2424</f>
        <v/>
      </c>
      <c r="R2424">
        <f>IFERROR(VLOOKUP($A2424,Registros!$B$2:$G$6000,6,0),IFERROR(VLOOKUP($D2424,Winback!$B$2:$C$300,2,0),""))</f>
        <v/>
      </c>
      <c r="S2424">
        <f>IF($E2424=1,"NP","")&amp;IF($G2424=1,"+MOV","")&amp;IF($I2424=1,"+CS","")&amp;IF($K2424=1,"+WB","")</f>
        <v/>
      </c>
      <c r="T2424">
        <f>$E2424+$G2424+$I2424+$K2424</f>
        <v/>
      </c>
    </row>
    <row r="2425">
      <c r="A2425" t="inlineStr">
        <is>
          <t>358257310000</t>
        </is>
      </c>
      <c r="B2425" t="inlineStr">
        <is>
          <t>35825731</t>
        </is>
      </c>
      <c r="C2425" t="inlineStr">
        <is>
          <t>KARELL GONZÁLEZ</t>
        </is>
      </c>
      <c r="D2425" t="inlineStr">
        <is>
          <t>KARELLGONZALEZ</t>
        </is>
      </c>
      <c r="E2425">
        <f>IF(COUNTIFS(Registros!$A$2:$A$6000,"NP",Registros!$B$2:$B$6000,$A2425)&gt;0,1,0)</f>
        <v/>
      </c>
      <c r="F2425">
        <f>IF($E2425=1,SUMIFS(Registros!$F$2:$F$6000,Registros!$A$2:$A$6000,"NP",Registros!$B$2:$B$6000,$A2425),0)</f>
        <v/>
      </c>
      <c r="G2425">
        <f>IF(COUNTIFS(Registros!$A$2:$A$6000,"MOV",Registros!$B$2:$B$6000,$A2425)&gt;0,1,0)</f>
        <v/>
      </c>
      <c r="H2425">
        <f>IF($G2425=1,SUMIFS(Registros!$F$2:$F$6000,Registros!$A$2:$A$6000,"MOV",Registros!$B$2:$B$6000,$A2425),0)</f>
        <v/>
      </c>
      <c r="I2425">
        <f>IF(COUNTIFS(Registros!$A$2:$A$6000,"CS",Registros!$B$2:$B$6000,$A2425)&gt;0,1,0)</f>
        <v/>
      </c>
      <c r="J2425">
        <f>IF($I2425=1,SUMIFS(Registros!$I$2:$I$6000,Registros!$A$2:$A$6000,"CS",Registros!$B$2:$B$6000,$A2425),0)</f>
        <v/>
      </c>
      <c r="K2425">
        <f>IF(COUNTIFS(Winback!$K$2:$K$300,$D2425)&gt;0,1,0)</f>
        <v/>
      </c>
      <c r="L2425">
        <f>IF(AND($K2425=1,LEFT($A2425,3)="WB-"),SUMIFS(Winback!$D$2:$D$300,Winback!$K$2:$K$300,$D2425),0)</f>
        <v/>
      </c>
      <c r="M2425">
        <f>IF(OR($E2425=1,$G2425=1,SUMIFS(Registros!$J$2:$J$6000,Registros!$B$2:$B$6000,$A2425)&gt;0),1,0)</f>
        <v/>
      </c>
      <c r="N2425">
        <f>IF($J2425&gt;0,1,IF(COUNTIFS(Registros!$A$2:$A$6000,"CS",Registros!$B$2:$B$6000,$A2425,Registros!$K$2:$K$6000,"&lt;&gt;")&gt;0,1,0))</f>
        <v/>
      </c>
      <c r="O2425">
        <f>IF(AND($K2425=1,$E2425=0,$G2425=0,$I2425=0),"WINBACK",IF(AND($M2425=1,$N2425&gt;0),"CONVERGENTE",IF($M2425=1,"SOLO MÓVIL",IF($N2425&gt;0,"SOLO FIJO / INTERNET","SIN SERVICIOS"))))</f>
        <v/>
      </c>
      <c r="P2425">
        <f>IF($O2425="WINBACK","Recuperar (winback)",IF($O2425="CONVERGENTE","Upgrade / más líneas",IF($O2425="SOLO MÓVIL","Ofrecer fijo + internet (FLBBTV)",IF($O2425="SOLO FIJO / INTERNET","Ofrecer línea móvil Nextphone","Oferta completa (móvil + fijo + internet)"))))</f>
        <v/>
      </c>
      <c r="Q2425">
        <f>$F2425+$H2425+$L2425</f>
        <v/>
      </c>
      <c r="R2425">
        <f>IFERROR(VLOOKUP($A2425,Registros!$B$2:$G$6000,6,0),IFERROR(VLOOKUP($D2425,Winback!$B$2:$C$300,2,0),""))</f>
        <v/>
      </c>
      <c r="S2425">
        <f>IF($E2425=1,"NP","")&amp;IF($G2425=1,"+MOV","")&amp;IF($I2425=1,"+CS","")&amp;IF($K2425=1,"+WB","")</f>
        <v/>
      </c>
      <c r="T2425">
        <f>$E2425+$G2425+$I2425+$K2425</f>
        <v/>
      </c>
    </row>
    <row r="2426">
      <c r="A2426" t="inlineStr">
        <is>
          <t>356378420000</t>
        </is>
      </c>
      <c r="B2426" t="inlineStr">
        <is>
          <t>35637842</t>
        </is>
      </c>
      <c r="C2426" t="inlineStr">
        <is>
          <t>SAMUEL GONZALEZ SANJUR</t>
        </is>
      </c>
      <c r="D2426" t="inlineStr">
        <is>
          <t>SAMUELGONZALEZSANJUR</t>
        </is>
      </c>
      <c r="E2426">
        <f>IF(COUNTIFS(Registros!$A$2:$A$6000,"NP",Registros!$B$2:$B$6000,$A2426)&gt;0,1,0)</f>
        <v/>
      </c>
      <c r="F2426">
        <f>IF($E2426=1,SUMIFS(Registros!$F$2:$F$6000,Registros!$A$2:$A$6000,"NP",Registros!$B$2:$B$6000,$A2426),0)</f>
        <v/>
      </c>
      <c r="G2426">
        <f>IF(COUNTIFS(Registros!$A$2:$A$6000,"MOV",Registros!$B$2:$B$6000,$A2426)&gt;0,1,0)</f>
        <v/>
      </c>
      <c r="H2426">
        <f>IF($G2426=1,SUMIFS(Registros!$F$2:$F$6000,Registros!$A$2:$A$6000,"MOV",Registros!$B$2:$B$6000,$A2426),0)</f>
        <v/>
      </c>
      <c r="I2426">
        <f>IF(COUNTIFS(Registros!$A$2:$A$6000,"CS",Registros!$B$2:$B$6000,$A2426)&gt;0,1,0)</f>
        <v/>
      </c>
      <c r="J2426">
        <f>IF($I2426=1,SUMIFS(Registros!$I$2:$I$6000,Registros!$A$2:$A$6000,"CS",Registros!$B$2:$B$6000,$A2426),0)</f>
        <v/>
      </c>
      <c r="K2426">
        <f>IF(COUNTIFS(Winback!$K$2:$K$300,$D2426)&gt;0,1,0)</f>
        <v/>
      </c>
      <c r="L2426">
        <f>IF(AND($K2426=1,LEFT($A2426,3)="WB-"),SUMIFS(Winback!$D$2:$D$300,Winback!$K$2:$K$300,$D2426),0)</f>
        <v/>
      </c>
      <c r="M2426">
        <f>IF(OR($E2426=1,$G2426=1,SUMIFS(Registros!$J$2:$J$6000,Registros!$B$2:$B$6000,$A2426)&gt;0),1,0)</f>
        <v/>
      </c>
      <c r="N2426">
        <f>IF($J2426&gt;0,1,IF(COUNTIFS(Registros!$A$2:$A$6000,"CS",Registros!$B$2:$B$6000,$A2426,Registros!$K$2:$K$6000,"&lt;&gt;")&gt;0,1,0))</f>
        <v/>
      </c>
      <c r="O2426">
        <f>IF(AND($K2426=1,$E2426=0,$G2426=0,$I2426=0),"WINBACK",IF(AND($M2426=1,$N2426&gt;0),"CONVERGENTE",IF($M2426=1,"SOLO MÓVIL",IF($N2426&gt;0,"SOLO FIJO / INTERNET","SIN SERVICIOS"))))</f>
        <v/>
      </c>
      <c r="P2426">
        <f>IF($O2426="WINBACK","Recuperar (winback)",IF($O2426="CONVERGENTE","Upgrade / más líneas",IF($O2426="SOLO MÓVIL","Ofrecer fijo + internet (FLBBTV)",IF($O2426="SOLO FIJO / INTERNET","Ofrecer línea móvil Nextphone","Oferta completa (móvil + fijo + internet)"))))</f>
        <v/>
      </c>
      <c r="Q2426">
        <f>$F2426+$H2426+$L2426</f>
        <v/>
      </c>
      <c r="R2426">
        <f>IFERROR(VLOOKUP($A2426,Registros!$B$2:$G$6000,6,0),IFERROR(VLOOKUP($D2426,Winback!$B$2:$C$300,2,0),""))</f>
        <v/>
      </c>
      <c r="S2426">
        <f>IF($E2426=1,"NP","")&amp;IF($G2426=1,"+MOV","")&amp;IF($I2426=1,"+CS","")&amp;IF($K2426=1,"+WB","")</f>
        <v/>
      </c>
      <c r="T2426">
        <f>$E2426+$G2426+$I2426+$K2426</f>
        <v/>
      </c>
    </row>
    <row r="2427">
      <c r="A2427" t="inlineStr">
        <is>
          <t>326936610000</t>
        </is>
      </c>
      <c r="B2427" t="inlineStr">
        <is>
          <t>32693661</t>
        </is>
      </c>
      <c r="C2427" t="inlineStr">
        <is>
          <t>EP SYSTEMS</t>
        </is>
      </c>
      <c r="D2427" t="inlineStr">
        <is>
          <t>EPSYSTEMS</t>
        </is>
      </c>
      <c r="E2427">
        <f>IF(COUNTIFS(Registros!$A$2:$A$6000,"NP",Registros!$B$2:$B$6000,$A2427)&gt;0,1,0)</f>
        <v/>
      </c>
      <c r="F2427">
        <f>IF($E2427=1,SUMIFS(Registros!$F$2:$F$6000,Registros!$A$2:$A$6000,"NP",Registros!$B$2:$B$6000,$A2427),0)</f>
        <v/>
      </c>
      <c r="G2427">
        <f>IF(COUNTIFS(Registros!$A$2:$A$6000,"MOV",Registros!$B$2:$B$6000,$A2427)&gt;0,1,0)</f>
        <v/>
      </c>
      <c r="H2427">
        <f>IF($G2427=1,SUMIFS(Registros!$F$2:$F$6000,Registros!$A$2:$A$6000,"MOV",Registros!$B$2:$B$6000,$A2427),0)</f>
        <v/>
      </c>
      <c r="I2427">
        <f>IF(COUNTIFS(Registros!$A$2:$A$6000,"CS",Registros!$B$2:$B$6000,$A2427)&gt;0,1,0)</f>
        <v/>
      </c>
      <c r="J2427">
        <f>IF($I2427=1,SUMIFS(Registros!$I$2:$I$6000,Registros!$A$2:$A$6000,"CS",Registros!$B$2:$B$6000,$A2427),0)</f>
        <v/>
      </c>
      <c r="K2427">
        <f>IF(COUNTIFS(Winback!$K$2:$K$300,$D2427)&gt;0,1,0)</f>
        <v/>
      </c>
      <c r="L2427">
        <f>IF(AND($K2427=1,LEFT($A2427,3)="WB-"),SUMIFS(Winback!$D$2:$D$300,Winback!$K$2:$K$300,$D2427),0)</f>
        <v/>
      </c>
      <c r="M2427">
        <f>IF(OR($E2427=1,$G2427=1,SUMIFS(Registros!$J$2:$J$6000,Registros!$B$2:$B$6000,$A2427)&gt;0),1,0)</f>
        <v/>
      </c>
      <c r="N2427">
        <f>IF($J2427&gt;0,1,IF(COUNTIFS(Registros!$A$2:$A$6000,"CS",Registros!$B$2:$B$6000,$A2427,Registros!$K$2:$K$6000,"&lt;&gt;")&gt;0,1,0))</f>
        <v/>
      </c>
      <c r="O2427">
        <f>IF(AND($K2427=1,$E2427=0,$G2427=0,$I2427=0),"WINBACK",IF(AND($M2427=1,$N2427&gt;0),"CONVERGENTE",IF($M2427=1,"SOLO MÓVIL",IF($N2427&gt;0,"SOLO FIJO / INTERNET","SIN SERVICIOS"))))</f>
        <v/>
      </c>
      <c r="P2427">
        <f>IF($O2427="WINBACK","Recuperar (winback)",IF($O2427="CONVERGENTE","Upgrade / más líneas",IF($O2427="SOLO MÓVIL","Ofrecer fijo + internet (FLBBTV)",IF($O2427="SOLO FIJO / INTERNET","Ofrecer línea móvil Nextphone","Oferta completa (móvil + fijo + internet)"))))</f>
        <v/>
      </c>
      <c r="Q2427">
        <f>$F2427+$H2427+$L2427</f>
        <v/>
      </c>
      <c r="R2427">
        <f>IFERROR(VLOOKUP($A2427,Registros!$B$2:$G$6000,6,0),IFERROR(VLOOKUP($D2427,Winback!$B$2:$C$300,2,0),""))</f>
        <v/>
      </c>
      <c r="S2427">
        <f>IF($E2427=1,"NP","")&amp;IF($G2427=1,"+MOV","")&amp;IF($I2427=1,"+CS","")&amp;IF($K2427=1,"+WB","")</f>
        <v/>
      </c>
      <c r="T2427">
        <f>$E2427+$G2427+$I2427+$K2427</f>
        <v/>
      </c>
    </row>
    <row r="2428">
      <c r="A2428" t="inlineStr">
        <is>
          <t>358296050000</t>
        </is>
      </c>
      <c r="B2428" t="inlineStr">
        <is>
          <t>35829605</t>
        </is>
      </c>
      <c r="C2428" t="inlineStr">
        <is>
          <t>EYLEN DAYANA QUINTERO MORALES</t>
        </is>
      </c>
      <c r="D2428" t="inlineStr">
        <is>
          <t>EYLENDAYANAQUINTEROMORALES</t>
        </is>
      </c>
      <c r="E2428">
        <f>IF(COUNTIFS(Registros!$A$2:$A$6000,"NP",Registros!$B$2:$B$6000,$A2428)&gt;0,1,0)</f>
        <v/>
      </c>
      <c r="F2428">
        <f>IF($E2428=1,SUMIFS(Registros!$F$2:$F$6000,Registros!$A$2:$A$6000,"NP",Registros!$B$2:$B$6000,$A2428),0)</f>
        <v/>
      </c>
      <c r="G2428">
        <f>IF(COUNTIFS(Registros!$A$2:$A$6000,"MOV",Registros!$B$2:$B$6000,$A2428)&gt;0,1,0)</f>
        <v/>
      </c>
      <c r="H2428">
        <f>IF($G2428=1,SUMIFS(Registros!$F$2:$F$6000,Registros!$A$2:$A$6000,"MOV",Registros!$B$2:$B$6000,$A2428),0)</f>
        <v/>
      </c>
      <c r="I2428">
        <f>IF(COUNTIFS(Registros!$A$2:$A$6000,"CS",Registros!$B$2:$B$6000,$A2428)&gt;0,1,0)</f>
        <v/>
      </c>
      <c r="J2428">
        <f>IF($I2428=1,SUMIFS(Registros!$I$2:$I$6000,Registros!$A$2:$A$6000,"CS",Registros!$B$2:$B$6000,$A2428),0)</f>
        <v/>
      </c>
      <c r="K2428">
        <f>IF(COUNTIFS(Winback!$K$2:$K$300,$D2428)&gt;0,1,0)</f>
        <v/>
      </c>
      <c r="L2428">
        <f>IF(AND($K2428=1,LEFT($A2428,3)="WB-"),SUMIFS(Winback!$D$2:$D$300,Winback!$K$2:$K$300,$D2428),0)</f>
        <v/>
      </c>
      <c r="M2428">
        <f>IF(OR($E2428=1,$G2428=1,SUMIFS(Registros!$J$2:$J$6000,Registros!$B$2:$B$6000,$A2428)&gt;0),1,0)</f>
        <v/>
      </c>
      <c r="N2428">
        <f>IF($J2428&gt;0,1,IF(COUNTIFS(Registros!$A$2:$A$6000,"CS",Registros!$B$2:$B$6000,$A2428,Registros!$K$2:$K$6000,"&lt;&gt;")&gt;0,1,0))</f>
        <v/>
      </c>
      <c r="O2428">
        <f>IF(AND($K2428=1,$E2428=0,$G2428=0,$I2428=0),"WINBACK",IF(AND($M2428=1,$N2428&gt;0),"CONVERGENTE",IF($M2428=1,"SOLO MÓVIL",IF($N2428&gt;0,"SOLO FIJO / INTERNET","SIN SERVICIOS"))))</f>
        <v/>
      </c>
      <c r="P2428">
        <f>IF($O2428="WINBACK","Recuperar (winback)",IF($O2428="CONVERGENTE","Upgrade / más líneas",IF($O2428="SOLO MÓVIL","Ofrecer fijo + internet (FLBBTV)",IF($O2428="SOLO FIJO / INTERNET","Ofrecer línea móvil Nextphone","Oferta completa (móvil + fijo + internet)"))))</f>
        <v/>
      </c>
      <c r="Q2428">
        <f>$F2428+$H2428+$L2428</f>
        <v/>
      </c>
      <c r="R2428">
        <f>IFERROR(VLOOKUP($A2428,Registros!$B$2:$G$6000,6,0),IFERROR(VLOOKUP($D2428,Winback!$B$2:$C$300,2,0),""))</f>
        <v/>
      </c>
      <c r="S2428">
        <f>IF($E2428=1,"NP","")&amp;IF($G2428=1,"+MOV","")&amp;IF($I2428=1,"+CS","")&amp;IF($K2428=1,"+WB","")</f>
        <v/>
      </c>
      <c r="T2428">
        <f>$E2428+$G2428+$I2428+$K2428</f>
        <v/>
      </c>
    </row>
    <row r="2429">
      <c r="A2429" t="inlineStr">
        <is>
          <t>368018970000</t>
        </is>
      </c>
      <c r="B2429" t="inlineStr">
        <is>
          <t>36801897</t>
        </is>
      </c>
      <c r="C2429" t="inlineStr">
        <is>
          <t>JUAN CUBILLA</t>
        </is>
      </c>
      <c r="D2429" t="inlineStr">
        <is>
          <t>JUANCUBILLA</t>
        </is>
      </c>
      <c r="E2429">
        <f>IF(COUNTIFS(Registros!$A$2:$A$6000,"NP",Registros!$B$2:$B$6000,$A2429)&gt;0,1,0)</f>
        <v/>
      </c>
      <c r="F2429">
        <f>IF($E2429=1,SUMIFS(Registros!$F$2:$F$6000,Registros!$A$2:$A$6000,"NP",Registros!$B$2:$B$6000,$A2429),0)</f>
        <v/>
      </c>
      <c r="G2429">
        <f>IF(COUNTIFS(Registros!$A$2:$A$6000,"MOV",Registros!$B$2:$B$6000,$A2429)&gt;0,1,0)</f>
        <v/>
      </c>
      <c r="H2429">
        <f>IF($G2429=1,SUMIFS(Registros!$F$2:$F$6000,Registros!$A$2:$A$6000,"MOV",Registros!$B$2:$B$6000,$A2429),0)</f>
        <v/>
      </c>
      <c r="I2429">
        <f>IF(COUNTIFS(Registros!$A$2:$A$6000,"CS",Registros!$B$2:$B$6000,$A2429)&gt;0,1,0)</f>
        <v/>
      </c>
      <c r="J2429">
        <f>IF($I2429=1,SUMIFS(Registros!$I$2:$I$6000,Registros!$A$2:$A$6000,"CS",Registros!$B$2:$B$6000,$A2429),0)</f>
        <v/>
      </c>
      <c r="K2429">
        <f>IF(COUNTIFS(Winback!$K$2:$K$300,$D2429)&gt;0,1,0)</f>
        <v/>
      </c>
      <c r="L2429">
        <f>IF(AND($K2429=1,LEFT($A2429,3)="WB-"),SUMIFS(Winback!$D$2:$D$300,Winback!$K$2:$K$300,$D2429),0)</f>
        <v/>
      </c>
      <c r="M2429">
        <f>IF(OR($E2429=1,$G2429=1,SUMIFS(Registros!$J$2:$J$6000,Registros!$B$2:$B$6000,$A2429)&gt;0),1,0)</f>
        <v/>
      </c>
      <c r="N2429">
        <f>IF($J2429&gt;0,1,IF(COUNTIFS(Registros!$A$2:$A$6000,"CS",Registros!$B$2:$B$6000,$A2429,Registros!$K$2:$K$6000,"&lt;&gt;")&gt;0,1,0))</f>
        <v/>
      </c>
      <c r="O2429">
        <f>IF(AND($K2429=1,$E2429=0,$G2429=0,$I2429=0),"WINBACK",IF(AND($M2429=1,$N2429&gt;0),"CONVERGENTE",IF($M2429=1,"SOLO MÓVIL",IF($N2429&gt;0,"SOLO FIJO / INTERNET","SIN SERVICIOS"))))</f>
        <v/>
      </c>
      <c r="P2429">
        <f>IF($O2429="WINBACK","Recuperar (winback)",IF($O2429="CONVERGENTE","Upgrade / más líneas",IF($O2429="SOLO MÓVIL","Ofrecer fijo + internet (FLBBTV)",IF($O2429="SOLO FIJO / INTERNET","Ofrecer línea móvil Nextphone","Oferta completa (móvil + fijo + internet)"))))</f>
        <v/>
      </c>
      <c r="Q2429">
        <f>$F2429+$H2429+$L2429</f>
        <v/>
      </c>
      <c r="R2429">
        <f>IFERROR(VLOOKUP($A2429,Registros!$B$2:$G$6000,6,0),IFERROR(VLOOKUP($D2429,Winback!$B$2:$C$300,2,0),""))</f>
        <v/>
      </c>
      <c r="S2429">
        <f>IF($E2429=1,"NP","")&amp;IF($G2429=1,"+MOV","")&amp;IF($I2429=1,"+CS","")&amp;IF($K2429=1,"+WB","")</f>
        <v/>
      </c>
      <c r="T2429">
        <f>$E2429+$G2429+$I2429+$K2429</f>
        <v/>
      </c>
    </row>
    <row r="2430">
      <c r="A2430" t="inlineStr">
        <is>
          <t>364030550000</t>
        </is>
      </c>
      <c r="B2430" t="inlineStr">
        <is>
          <t>36403055</t>
        </is>
      </c>
      <c r="C2430" t="inlineStr">
        <is>
          <t>FELIX HERNANDEZ</t>
        </is>
      </c>
      <c r="D2430" t="inlineStr">
        <is>
          <t>FELIXHERNANDEZ</t>
        </is>
      </c>
      <c r="E2430">
        <f>IF(COUNTIFS(Registros!$A$2:$A$6000,"NP",Registros!$B$2:$B$6000,$A2430)&gt;0,1,0)</f>
        <v/>
      </c>
      <c r="F2430">
        <f>IF($E2430=1,SUMIFS(Registros!$F$2:$F$6000,Registros!$A$2:$A$6000,"NP",Registros!$B$2:$B$6000,$A2430),0)</f>
        <v/>
      </c>
      <c r="G2430">
        <f>IF(COUNTIFS(Registros!$A$2:$A$6000,"MOV",Registros!$B$2:$B$6000,$A2430)&gt;0,1,0)</f>
        <v/>
      </c>
      <c r="H2430">
        <f>IF($G2430=1,SUMIFS(Registros!$F$2:$F$6000,Registros!$A$2:$A$6000,"MOV",Registros!$B$2:$B$6000,$A2430),0)</f>
        <v/>
      </c>
      <c r="I2430">
        <f>IF(COUNTIFS(Registros!$A$2:$A$6000,"CS",Registros!$B$2:$B$6000,$A2430)&gt;0,1,0)</f>
        <v/>
      </c>
      <c r="J2430">
        <f>IF($I2430=1,SUMIFS(Registros!$I$2:$I$6000,Registros!$A$2:$A$6000,"CS",Registros!$B$2:$B$6000,$A2430),0)</f>
        <v/>
      </c>
      <c r="K2430">
        <f>IF(COUNTIFS(Winback!$K$2:$K$300,$D2430)&gt;0,1,0)</f>
        <v/>
      </c>
      <c r="L2430">
        <f>IF(AND($K2430=1,LEFT($A2430,3)="WB-"),SUMIFS(Winback!$D$2:$D$300,Winback!$K$2:$K$300,$D2430),0)</f>
        <v/>
      </c>
      <c r="M2430">
        <f>IF(OR($E2430=1,$G2430=1,SUMIFS(Registros!$J$2:$J$6000,Registros!$B$2:$B$6000,$A2430)&gt;0),1,0)</f>
        <v/>
      </c>
      <c r="N2430">
        <f>IF($J2430&gt;0,1,IF(COUNTIFS(Registros!$A$2:$A$6000,"CS",Registros!$B$2:$B$6000,$A2430,Registros!$K$2:$K$6000,"&lt;&gt;")&gt;0,1,0))</f>
        <v/>
      </c>
      <c r="O2430">
        <f>IF(AND($K2430=1,$E2430=0,$G2430=0,$I2430=0),"WINBACK",IF(AND($M2430=1,$N2430&gt;0),"CONVERGENTE",IF($M2430=1,"SOLO MÓVIL",IF($N2430&gt;0,"SOLO FIJO / INTERNET","SIN SERVICIOS"))))</f>
        <v/>
      </c>
      <c r="P2430">
        <f>IF($O2430="WINBACK","Recuperar (winback)",IF($O2430="CONVERGENTE","Upgrade / más líneas",IF($O2430="SOLO MÓVIL","Ofrecer fijo + internet (FLBBTV)",IF($O2430="SOLO FIJO / INTERNET","Ofrecer línea móvil Nextphone","Oferta completa (móvil + fijo + internet)"))))</f>
        <v/>
      </c>
      <c r="Q2430">
        <f>$F2430+$H2430+$L2430</f>
        <v/>
      </c>
      <c r="R2430">
        <f>IFERROR(VLOOKUP($A2430,Registros!$B$2:$G$6000,6,0),IFERROR(VLOOKUP($D2430,Winback!$B$2:$C$300,2,0),""))</f>
        <v/>
      </c>
      <c r="S2430">
        <f>IF($E2430=1,"NP","")&amp;IF($G2430=1,"+MOV","")&amp;IF($I2430=1,"+CS","")&amp;IF($K2430=1,"+WB","")</f>
        <v/>
      </c>
      <c r="T2430">
        <f>$E2430+$G2430+$I2430+$K2430</f>
        <v/>
      </c>
    </row>
    <row r="2431">
      <c r="A2431" t="inlineStr">
        <is>
          <t>358161120000</t>
        </is>
      </c>
      <c r="B2431" t="inlineStr">
        <is>
          <t>35816112</t>
        </is>
      </c>
      <c r="C2431" t="inlineStr">
        <is>
          <t>BERLIS ROCÍO OTERO ZAPATA DE NUÑEZ</t>
        </is>
      </c>
      <c r="D2431" t="inlineStr">
        <is>
          <t>BERLISROCIOOTEROZAPATADENUNEZ</t>
        </is>
      </c>
      <c r="E2431">
        <f>IF(COUNTIFS(Registros!$A$2:$A$6000,"NP",Registros!$B$2:$B$6000,$A2431)&gt;0,1,0)</f>
        <v/>
      </c>
      <c r="F2431">
        <f>IF($E2431=1,SUMIFS(Registros!$F$2:$F$6000,Registros!$A$2:$A$6000,"NP",Registros!$B$2:$B$6000,$A2431),0)</f>
        <v/>
      </c>
      <c r="G2431">
        <f>IF(COUNTIFS(Registros!$A$2:$A$6000,"MOV",Registros!$B$2:$B$6000,$A2431)&gt;0,1,0)</f>
        <v/>
      </c>
      <c r="H2431">
        <f>IF($G2431=1,SUMIFS(Registros!$F$2:$F$6000,Registros!$A$2:$A$6000,"MOV",Registros!$B$2:$B$6000,$A2431),0)</f>
        <v/>
      </c>
      <c r="I2431">
        <f>IF(COUNTIFS(Registros!$A$2:$A$6000,"CS",Registros!$B$2:$B$6000,$A2431)&gt;0,1,0)</f>
        <v/>
      </c>
      <c r="J2431">
        <f>IF($I2431=1,SUMIFS(Registros!$I$2:$I$6000,Registros!$A$2:$A$6000,"CS",Registros!$B$2:$B$6000,$A2431),0)</f>
        <v/>
      </c>
      <c r="K2431">
        <f>IF(COUNTIFS(Winback!$K$2:$K$300,$D2431)&gt;0,1,0)</f>
        <v/>
      </c>
      <c r="L2431">
        <f>IF(AND($K2431=1,LEFT($A2431,3)="WB-"),SUMIFS(Winback!$D$2:$D$300,Winback!$K$2:$K$300,$D2431),0)</f>
        <v/>
      </c>
      <c r="M2431">
        <f>IF(OR($E2431=1,$G2431=1,SUMIFS(Registros!$J$2:$J$6000,Registros!$B$2:$B$6000,$A2431)&gt;0),1,0)</f>
        <v/>
      </c>
      <c r="N2431">
        <f>IF($J2431&gt;0,1,IF(COUNTIFS(Registros!$A$2:$A$6000,"CS",Registros!$B$2:$B$6000,$A2431,Registros!$K$2:$K$6000,"&lt;&gt;")&gt;0,1,0))</f>
        <v/>
      </c>
      <c r="O2431">
        <f>IF(AND($K2431=1,$E2431=0,$G2431=0,$I2431=0),"WINBACK",IF(AND($M2431=1,$N2431&gt;0),"CONVERGENTE",IF($M2431=1,"SOLO MÓVIL",IF($N2431&gt;0,"SOLO FIJO / INTERNET","SIN SERVICIOS"))))</f>
        <v/>
      </c>
      <c r="P2431">
        <f>IF($O2431="WINBACK","Recuperar (winback)",IF($O2431="CONVERGENTE","Upgrade / más líneas",IF($O2431="SOLO MÓVIL","Ofrecer fijo + internet (FLBBTV)",IF($O2431="SOLO FIJO / INTERNET","Ofrecer línea móvil Nextphone","Oferta completa (móvil + fijo + internet)"))))</f>
        <v/>
      </c>
      <c r="Q2431">
        <f>$F2431+$H2431+$L2431</f>
        <v/>
      </c>
      <c r="R2431">
        <f>IFERROR(VLOOKUP($A2431,Registros!$B$2:$G$6000,6,0),IFERROR(VLOOKUP($D2431,Winback!$B$2:$C$300,2,0),""))</f>
        <v/>
      </c>
      <c r="S2431">
        <f>IF($E2431=1,"NP","")&amp;IF($G2431=1,"+MOV","")&amp;IF($I2431=1,"+CS","")&amp;IF($K2431=1,"+WB","")</f>
        <v/>
      </c>
      <c r="T2431">
        <f>$E2431+$G2431+$I2431+$K2431</f>
        <v/>
      </c>
    </row>
    <row r="2432">
      <c r="A2432" t="inlineStr">
        <is>
          <t>347388030000</t>
        </is>
      </c>
      <c r="B2432" t="inlineStr">
        <is>
          <t>34738803</t>
        </is>
      </c>
      <c r="C2432" t="inlineStr">
        <is>
          <t>ROSENDO SANJUR ROMERO</t>
        </is>
      </c>
      <c r="D2432" t="inlineStr">
        <is>
          <t>ROSENDOSANJURROMERO</t>
        </is>
      </c>
      <c r="E2432">
        <f>IF(COUNTIFS(Registros!$A$2:$A$6000,"NP",Registros!$B$2:$B$6000,$A2432)&gt;0,1,0)</f>
        <v/>
      </c>
      <c r="F2432">
        <f>IF($E2432=1,SUMIFS(Registros!$F$2:$F$6000,Registros!$A$2:$A$6000,"NP",Registros!$B$2:$B$6000,$A2432),0)</f>
        <v/>
      </c>
      <c r="G2432">
        <f>IF(COUNTIFS(Registros!$A$2:$A$6000,"MOV",Registros!$B$2:$B$6000,$A2432)&gt;0,1,0)</f>
        <v/>
      </c>
      <c r="H2432">
        <f>IF($G2432=1,SUMIFS(Registros!$F$2:$F$6000,Registros!$A$2:$A$6000,"MOV",Registros!$B$2:$B$6000,$A2432),0)</f>
        <v/>
      </c>
      <c r="I2432">
        <f>IF(COUNTIFS(Registros!$A$2:$A$6000,"CS",Registros!$B$2:$B$6000,$A2432)&gt;0,1,0)</f>
        <v/>
      </c>
      <c r="J2432">
        <f>IF($I2432=1,SUMIFS(Registros!$I$2:$I$6000,Registros!$A$2:$A$6000,"CS",Registros!$B$2:$B$6000,$A2432),0)</f>
        <v/>
      </c>
      <c r="K2432">
        <f>IF(COUNTIFS(Winback!$K$2:$K$300,$D2432)&gt;0,1,0)</f>
        <v/>
      </c>
      <c r="L2432">
        <f>IF(AND($K2432=1,LEFT($A2432,3)="WB-"),SUMIFS(Winback!$D$2:$D$300,Winback!$K$2:$K$300,$D2432),0)</f>
        <v/>
      </c>
      <c r="M2432">
        <f>IF(OR($E2432=1,$G2432=1,SUMIFS(Registros!$J$2:$J$6000,Registros!$B$2:$B$6000,$A2432)&gt;0),1,0)</f>
        <v/>
      </c>
      <c r="N2432">
        <f>IF($J2432&gt;0,1,IF(COUNTIFS(Registros!$A$2:$A$6000,"CS",Registros!$B$2:$B$6000,$A2432,Registros!$K$2:$K$6000,"&lt;&gt;")&gt;0,1,0))</f>
        <v/>
      </c>
      <c r="O2432">
        <f>IF(AND($K2432=1,$E2432=0,$G2432=0,$I2432=0),"WINBACK",IF(AND($M2432=1,$N2432&gt;0),"CONVERGENTE",IF($M2432=1,"SOLO MÓVIL",IF($N2432&gt;0,"SOLO FIJO / INTERNET","SIN SERVICIOS"))))</f>
        <v/>
      </c>
      <c r="P2432">
        <f>IF($O2432="WINBACK","Recuperar (winback)",IF($O2432="CONVERGENTE","Upgrade / más líneas",IF($O2432="SOLO MÓVIL","Ofrecer fijo + internet (FLBBTV)",IF($O2432="SOLO FIJO / INTERNET","Ofrecer línea móvil Nextphone","Oferta completa (móvil + fijo + internet)"))))</f>
        <v/>
      </c>
      <c r="Q2432">
        <f>$F2432+$H2432+$L2432</f>
        <v/>
      </c>
      <c r="R2432">
        <f>IFERROR(VLOOKUP($A2432,Registros!$B$2:$G$6000,6,0),IFERROR(VLOOKUP($D2432,Winback!$B$2:$C$300,2,0),""))</f>
        <v/>
      </c>
      <c r="S2432">
        <f>IF($E2432=1,"NP","")&amp;IF($G2432=1,"+MOV","")&amp;IF($I2432=1,"+CS","")&amp;IF($K2432=1,"+WB","")</f>
        <v/>
      </c>
      <c r="T2432">
        <f>$E2432+$G2432+$I2432+$K2432</f>
        <v/>
      </c>
    </row>
    <row r="2433">
      <c r="A2433" t="inlineStr">
        <is>
          <t>363002150000</t>
        </is>
      </c>
      <c r="B2433" t="inlineStr">
        <is>
          <t>36300215</t>
        </is>
      </c>
      <c r="C2433" t="inlineStr">
        <is>
          <t>WALDO RENEL CABALLERO ATENCIO</t>
        </is>
      </c>
      <c r="D2433" t="inlineStr">
        <is>
          <t>WALDORENELCABALLEROATENCIO</t>
        </is>
      </c>
      <c r="E2433">
        <f>IF(COUNTIFS(Registros!$A$2:$A$6000,"NP",Registros!$B$2:$B$6000,$A2433)&gt;0,1,0)</f>
        <v/>
      </c>
      <c r="F2433">
        <f>IF($E2433=1,SUMIFS(Registros!$F$2:$F$6000,Registros!$A$2:$A$6000,"NP",Registros!$B$2:$B$6000,$A2433),0)</f>
        <v/>
      </c>
      <c r="G2433">
        <f>IF(COUNTIFS(Registros!$A$2:$A$6000,"MOV",Registros!$B$2:$B$6000,$A2433)&gt;0,1,0)</f>
        <v/>
      </c>
      <c r="H2433">
        <f>IF($G2433=1,SUMIFS(Registros!$F$2:$F$6000,Registros!$A$2:$A$6000,"MOV",Registros!$B$2:$B$6000,$A2433),0)</f>
        <v/>
      </c>
      <c r="I2433">
        <f>IF(COUNTIFS(Registros!$A$2:$A$6000,"CS",Registros!$B$2:$B$6000,$A2433)&gt;0,1,0)</f>
        <v/>
      </c>
      <c r="J2433">
        <f>IF($I2433=1,SUMIFS(Registros!$I$2:$I$6000,Registros!$A$2:$A$6000,"CS",Registros!$B$2:$B$6000,$A2433),0)</f>
        <v/>
      </c>
      <c r="K2433">
        <f>IF(COUNTIFS(Winback!$K$2:$K$300,$D2433)&gt;0,1,0)</f>
        <v/>
      </c>
      <c r="L2433">
        <f>IF(AND($K2433=1,LEFT($A2433,3)="WB-"),SUMIFS(Winback!$D$2:$D$300,Winback!$K$2:$K$300,$D2433),0)</f>
        <v/>
      </c>
      <c r="M2433">
        <f>IF(OR($E2433=1,$G2433=1,SUMIFS(Registros!$J$2:$J$6000,Registros!$B$2:$B$6000,$A2433)&gt;0),1,0)</f>
        <v/>
      </c>
      <c r="N2433">
        <f>IF($J2433&gt;0,1,IF(COUNTIFS(Registros!$A$2:$A$6000,"CS",Registros!$B$2:$B$6000,$A2433,Registros!$K$2:$K$6000,"&lt;&gt;")&gt;0,1,0))</f>
        <v/>
      </c>
      <c r="O2433">
        <f>IF(AND($K2433=1,$E2433=0,$G2433=0,$I2433=0),"WINBACK",IF(AND($M2433=1,$N2433&gt;0),"CONVERGENTE",IF($M2433=1,"SOLO MÓVIL",IF($N2433&gt;0,"SOLO FIJO / INTERNET","SIN SERVICIOS"))))</f>
        <v/>
      </c>
      <c r="P2433">
        <f>IF($O2433="WINBACK","Recuperar (winback)",IF($O2433="CONVERGENTE","Upgrade / más líneas",IF($O2433="SOLO MÓVIL","Ofrecer fijo + internet (FLBBTV)",IF($O2433="SOLO FIJO / INTERNET","Ofrecer línea móvil Nextphone","Oferta completa (móvil + fijo + internet)"))))</f>
        <v/>
      </c>
      <c r="Q2433">
        <f>$F2433+$H2433+$L2433</f>
        <v/>
      </c>
      <c r="R2433">
        <f>IFERROR(VLOOKUP($A2433,Registros!$B$2:$G$6000,6,0),IFERROR(VLOOKUP($D2433,Winback!$B$2:$C$300,2,0),""))</f>
        <v/>
      </c>
      <c r="S2433">
        <f>IF($E2433=1,"NP","")&amp;IF($G2433=1,"+MOV","")&amp;IF($I2433=1,"+CS","")&amp;IF($K2433=1,"+WB","")</f>
        <v/>
      </c>
      <c r="T2433">
        <f>$E2433+$G2433+$I2433+$K2433</f>
        <v/>
      </c>
    </row>
    <row r="2434">
      <c r="A2434" t="inlineStr">
        <is>
          <t>365034100000</t>
        </is>
      </c>
      <c r="B2434" t="inlineStr">
        <is>
          <t>36503410</t>
        </is>
      </c>
      <c r="C2434" t="inlineStr">
        <is>
          <t>NELSON NODIER MOJICA RIOS</t>
        </is>
      </c>
      <c r="D2434" t="inlineStr">
        <is>
          <t>NELSONNODIERMOJICARIOS</t>
        </is>
      </c>
      <c r="E2434">
        <f>IF(COUNTIFS(Registros!$A$2:$A$6000,"NP",Registros!$B$2:$B$6000,$A2434)&gt;0,1,0)</f>
        <v/>
      </c>
      <c r="F2434">
        <f>IF($E2434=1,SUMIFS(Registros!$F$2:$F$6000,Registros!$A$2:$A$6000,"NP",Registros!$B$2:$B$6000,$A2434),0)</f>
        <v/>
      </c>
      <c r="G2434">
        <f>IF(COUNTIFS(Registros!$A$2:$A$6000,"MOV",Registros!$B$2:$B$6000,$A2434)&gt;0,1,0)</f>
        <v/>
      </c>
      <c r="H2434">
        <f>IF($G2434=1,SUMIFS(Registros!$F$2:$F$6000,Registros!$A$2:$A$6000,"MOV",Registros!$B$2:$B$6000,$A2434),0)</f>
        <v/>
      </c>
      <c r="I2434">
        <f>IF(COUNTIFS(Registros!$A$2:$A$6000,"CS",Registros!$B$2:$B$6000,$A2434)&gt;0,1,0)</f>
        <v/>
      </c>
      <c r="J2434">
        <f>IF($I2434=1,SUMIFS(Registros!$I$2:$I$6000,Registros!$A$2:$A$6000,"CS",Registros!$B$2:$B$6000,$A2434),0)</f>
        <v/>
      </c>
      <c r="K2434">
        <f>IF(COUNTIFS(Winback!$K$2:$K$300,$D2434)&gt;0,1,0)</f>
        <v/>
      </c>
      <c r="L2434">
        <f>IF(AND($K2434=1,LEFT($A2434,3)="WB-"),SUMIFS(Winback!$D$2:$D$300,Winback!$K$2:$K$300,$D2434),0)</f>
        <v/>
      </c>
      <c r="M2434">
        <f>IF(OR($E2434=1,$G2434=1,SUMIFS(Registros!$J$2:$J$6000,Registros!$B$2:$B$6000,$A2434)&gt;0),1,0)</f>
        <v/>
      </c>
      <c r="N2434">
        <f>IF($J2434&gt;0,1,IF(COUNTIFS(Registros!$A$2:$A$6000,"CS",Registros!$B$2:$B$6000,$A2434,Registros!$K$2:$K$6000,"&lt;&gt;")&gt;0,1,0))</f>
        <v/>
      </c>
      <c r="O2434">
        <f>IF(AND($K2434=1,$E2434=0,$G2434=0,$I2434=0),"WINBACK",IF(AND($M2434=1,$N2434&gt;0),"CONVERGENTE",IF($M2434=1,"SOLO MÓVIL",IF($N2434&gt;0,"SOLO FIJO / INTERNET","SIN SERVICIOS"))))</f>
        <v/>
      </c>
      <c r="P2434">
        <f>IF($O2434="WINBACK","Recuperar (winback)",IF($O2434="CONVERGENTE","Upgrade / más líneas",IF($O2434="SOLO MÓVIL","Ofrecer fijo + internet (FLBBTV)",IF($O2434="SOLO FIJO / INTERNET","Ofrecer línea móvil Nextphone","Oferta completa (móvil + fijo + internet)"))))</f>
        <v/>
      </c>
      <c r="Q2434">
        <f>$F2434+$H2434+$L2434</f>
        <v/>
      </c>
      <c r="R2434">
        <f>IFERROR(VLOOKUP($A2434,Registros!$B$2:$G$6000,6,0),IFERROR(VLOOKUP($D2434,Winback!$B$2:$C$300,2,0),""))</f>
        <v/>
      </c>
      <c r="S2434">
        <f>IF($E2434=1,"NP","")&amp;IF($G2434=1,"+MOV","")&amp;IF($I2434=1,"+CS","")&amp;IF($K2434=1,"+WB","")</f>
        <v/>
      </c>
      <c r="T2434">
        <f>$E2434+$G2434+$I2434+$K2434</f>
        <v/>
      </c>
    </row>
    <row r="2435">
      <c r="A2435" t="inlineStr">
        <is>
          <t>342088860000</t>
        </is>
      </c>
      <c r="B2435" t="inlineStr">
        <is>
          <t>34208886</t>
        </is>
      </c>
      <c r="C2435" t="inlineStr">
        <is>
          <t>JOHANY MABEL NIEDERBREGER SERRANO</t>
        </is>
      </c>
      <c r="D2435" t="inlineStr">
        <is>
          <t>JOHANYMABELNIEDERBREGERSERRANO</t>
        </is>
      </c>
      <c r="E2435">
        <f>IF(COUNTIFS(Registros!$A$2:$A$6000,"NP",Registros!$B$2:$B$6000,$A2435)&gt;0,1,0)</f>
        <v/>
      </c>
      <c r="F2435">
        <f>IF($E2435=1,SUMIFS(Registros!$F$2:$F$6000,Registros!$A$2:$A$6000,"NP",Registros!$B$2:$B$6000,$A2435),0)</f>
        <v/>
      </c>
      <c r="G2435">
        <f>IF(COUNTIFS(Registros!$A$2:$A$6000,"MOV",Registros!$B$2:$B$6000,$A2435)&gt;0,1,0)</f>
        <v/>
      </c>
      <c r="H2435">
        <f>IF($G2435=1,SUMIFS(Registros!$F$2:$F$6000,Registros!$A$2:$A$6000,"MOV",Registros!$B$2:$B$6000,$A2435),0)</f>
        <v/>
      </c>
      <c r="I2435">
        <f>IF(COUNTIFS(Registros!$A$2:$A$6000,"CS",Registros!$B$2:$B$6000,$A2435)&gt;0,1,0)</f>
        <v/>
      </c>
      <c r="J2435">
        <f>IF($I2435=1,SUMIFS(Registros!$I$2:$I$6000,Registros!$A$2:$A$6000,"CS",Registros!$B$2:$B$6000,$A2435),0)</f>
        <v/>
      </c>
      <c r="K2435">
        <f>IF(COUNTIFS(Winback!$K$2:$K$300,$D2435)&gt;0,1,0)</f>
        <v/>
      </c>
      <c r="L2435">
        <f>IF(AND($K2435=1,LEFT($A2435,3)="WB-"),SUMIFS(Winback!$D$2:$D$300,Winback!$K$2:$K$300,$D2435),0)</f>
        <v/>
      </c>
      <c r="M2435">
        <f>IF(OR($E2435=1,$G2435=1,SUMIFS(Registros!$J$2:$J$6000,Registros!$B$2:$B$6000,$A2435)&gt;0),1,0)</f>
        <v/>
      </c>
      <c r="N2435">
        <f>IF($J2435&gt;0,1,IF(COUNTIFS(Registros!$A$2:$A$6000,"CS",Registros!$B$2:$B$6000,$A2435,Registros!$K$2:$K$6000,"&lt;&gt;")&gt;0,1,0))</f>
        <v/>
      </c>
      <c r="O2435">
        <f>IF(AND($K2435=1,$E2435=0,$G2435=0,$I2435=0),"WINBACK",IF(AND($M2435=1,$N2435&gt;0),"CONVERGENTE",IF($M2435=1,"SOLO MÓVIL",IF($N2435&gt;0,"SOLO FIJO / INTERNET","SIN SERVICIOS"))))</f>
        <v/>
      </c>
      <c r="P2435">
        <f>IF($O2435="WINBACK","Recuperar (winback)",IF($O2435="CONVERGENTE","Upgrade / más líneas",IF($O2435="SOLO MÓVIL","Ofrecer fijo + internet (FLBBTV)",IF($O2435="SOLO FIJO / INTERNET","Ofrecer línea móvil Nextphone","Oferta completa (móvil + fijo + internet)"))))</f>
        <v/>
      </c>
      <c r="Q2435">
        <f>$F2435+$H2435+$L2435</f>
        <v/>
      </c>
      <c r="R2435">
        <f>IFERROR(VLOOKUP($A2435,Registros!$B$2:$G$6000,6,0),IFERROR(VLOOKUP($D2435,Winback!$B$2:$C$300,2,0),""))</f>
        <v/>
      </c>
      <c r="S2435">
        <f>IF($E2435=1,"NP","")&amp;IF($G2435=1,"+MOV","")&amp;IF($I2435=1,"+CS","")&amp;IF($K2435=1,"+WB","")</f>
        <v/>
      </c>
      <c r="T2435">
        <f>$E2435+$G2435+$I2435+$K2435</f>
        <v/>
      </c>
    </row>
    <row r="2436">
      <c r="A2436" t="inlineStr">
        <is>
          <t>352350520000</t>
        </is>
      </c>
      <c r="B2436" t="inlineStr">
        <is>
          <t>35235052</t>
        </is>
      </c>
      <c r="C2436" t="inlineStr">
        <is>
          <t>ROXANA ISABEL GAITAN DE LEON</t>
        </is>
      </c>
      <c r="D2436" t="inlineStr">
        <is>
          <t>ROXANAISABELGAITANDELEON</t>
        </is>
      </c>
      <c r="E2436">
        <f>IF(COUNTIFS(Registros!$A$2:$A$6000,"NP",Registros!$B$2:$B$6000,$A2436)&gt;0,1,0)</f>
        <v/>
      </c>
      <c r="F2436">
        <f>IF($E2436=1,SUMIFS(Registros!$F$2:$F$6000,Registros!$A$2:$A$6000,"NP",Registros!$B$2:$B$6000,$A2436),0)</f>
        <v/>
      </c>
      <c r="G2436">
        <f>IF(COUNTIFS(Registros!$A$2:$A$6000,"MOV",Registros!$B$2:$B$6000,$A2436)&gt;0,1,0)</f>
        <v/>
      </c>
      <c r="H2436">
        <f>IF($G2436=1,SUMIFS(Registros!$F$2:$F$6000,Registros!$A$2:$A$6000,"MOV",Registros!$B$2:$B$6000,$A2436),0)</f>
        <v/>
      </c>
      <c r="I2436">
        <f>IF(COUNTIFS(Registros!$A$2:$A$6000,"CS",Registros!$B$2:$B$6000,$A2436)&gt;0,1,0)</f>
        <v/>
      </c>
      <c r="J2436">
        <f>IF($I2436=1,SUMIFS(Registros!$I$2:$I$6000,Registros!$A$2:$A$6000,"CS",Registros!$B$2:$B$6000,$A2436),0)</f>
        <v/>
      </c>
      <c r="K2436">
        <f>IF(COUNTIFS(Winback!$K$2:$K$300,$D2436)&gt;0,1,0)</f>
        <v/>
      </c>
      <c r="L2436">
        <f>IF(AND($K2436=1,LEFT($A2436,3)="WB-"),SUMIFS(Winback!$D$2:$D$300,Winback!$K$2:$K$300,$D2436),0)</f>
        <v/>
      </c>
      <c r="M2436">
        <f>IF(OR($E2436=1,$G2436=1,SUMIFS(Registros!$J$2:$J$6000,Registros!$B$2:$B$6000,$A2436)&gt;0),1,0)</f>
        <v/>
      </c>
      <c r="N2436">
        <f>IF($J2436&gt;0,1,IF(COUNTIFS(Registros!$A$2:$A$6000,"CS",Registros!$B$2:$B$6000,$A2436,Registros!$K$2:$K$6000,"&lt;&gt;")&gt;0,1,0))</f>
        <v/>
      </c>
      <c r="O2436">
        <f>IF(AND($K2436=1,$E2436=0,$G2436=0,$I2436=0),"WINBACK",IF(AND($M2436=1,$N2436&gt;0),"CONVERGENTE",IF($M2436=1,"SOLO MÓVIL",IF($N2436&gt;0,"SOLO FIJO / INTERNET","SIN SERVICIOS"))))</f>
        <v/>
      </c>
      <c r="P2436">
        <f>IF($O2436="WINBACK","Recuperar (winback)",IF($O2436="CONVERGENTE","Upgrade / más líneas",IF($O2436="SOLO MÓVIL","Ofrecer fijo + internet (FLBBTV)",IF($O2436="SOLO FIJO / INTERNET","Ofrecer línea móvil Nextphone","Oferta completa (móvil + fijo + internet)"))))</f>
        <v/>
      </c>
      <c r="Q2436">
        <f>$F2436+$H2436+$L2436</f>
        <v/>
      </c>
      <c r="R2436">
        <f>IFERROR(VLOOKUP($A2436,Registros!$B$2:$G$6000,6,0),IFERROR(VLOOKUP($D2436,Winback!$B$2:$C$300,2,0),""))</f>
        <v/>
      </c>
      <c r="S2436">
        <f>IF($E2436=1,"NP","")&amp;IF($G2436=1,"+MOV","")&amp;IF($I2436=1,"+CS","")&amp;IF($K2436=1,"+WB","")</f>
        <v/>
      </c>
      <c r="T2436">
        <f>$E2436+$G2436+$I2436+$K2436</f>
        <v/>
      </c>
    </row>
    <row r="2437">
      <c r="A2437" t="inlineStr">
        <is>
          <t>312100190000</t>
        </is>
      </c>
      <c r="B2437" t="inlineStr">
        <is>
          <t>31210019</t>
        </is>
      </c>
      <c r="C2437" t="inlineStr">
        <is>
          <t>AUTO SEGURO -</t>
        </is>
      </c>
      <c r="D2437" t="inlineStr">
        <is>
          <t>AUTOSEGURO</t>
        </is>
      </c>
      <c r="E2437">
        <f>IF(COUNTIFS(Registros!$A$2:$A$6000,"NP",Registros!$B$2:$B$6000,$A2437)&gt;0,1,0)</f>
        <v/>
      </c>
      <c r="F2437">
        <f>IF($E2437=1,SUMIFS(Registros!$F$2:$F$6000,Registros!$A$2:$A$6000,"NP",Registros!$B$2:$B$6000,$A2437),0)</f>
        <v/>
      </c>
      <c r="G2437">
        <f>IF(COUNTIFS(Registros!$A$2:$A$6000,"MOV",Registros!$B$2:$B$6000,$A2437)&gt;0,1,0)</f>
        <v/>
      </c>
      <c r="H2437">
        <f>IF($G2437=1,SUMIFS(Registros!$F$2:$F$6000,Registros!$A$2:$A$6000,"MOV",Registros!$B$2:$B$6000,$A2437),0)</f>
        <v/>
      </c>
      <c r="I2437">
        <f>IF(COUNTIFS(Registros!$A$2:$A$6000,"CS",Registros!$B$2:$B$6000,$A2437)&gt;0,1,0)</f>
        <v/>
      </c>
      <c r="J2437">
        <f>IF($I2437=1,SUMIFS(Registros!$I$2:$I$6000,Registros!$A$2:$A$6000,"CS",Registros!$B$2:$B$6000,$A2437),0)</f>
        <v/>
      </c>
      <c r="K2437">
        <f>IF(COUNTIFS(Winback!$K$2:$K$300,$D2437)&gt;0,1,0)</f>
        <v/>
      </c>
      <c r="L2437">
        <f>IF(AND($K2437=1,LEFT($A2437,3)="WB-"),SUMIFS(Winback!$D$2:$D$300,Winback!$K$2:$K$300,$D2437),0)</f>
        <v/>
      </c>
      <c r="M2437">
        <f>IF(OR($E2437=1,$G2437=1,SUMIFS(Registros!$J$2:$J$6000,Registros!$B$2:$B$6000,$A2437)&gt;0),1,0)</f>
        <v/>
      </c>
      <c r="N2437">
        <f>IF($J2437&gt;0,1,IF(COUNTIFS(Registros!$A$2:$A$6000,"CS",Registros!$B$2:$B$6000,$A2437,Registros!$K$2:$K$6000,"&lt;&gt;")&gt;0,1,0))</f>
        <v/>
      </c>
      <c r="O2437">
        <f>IF(AND($K2437=1,$E2437=0,$G2437=0,$I2437=0),"WINBACK",IF(AND($M2437=1,$N2437&gt;0),"CONVERGENTE",IF($M2437=1,"SOLO MÓVIL",IF($N2437&gt;0,"SOLO FIJO / INTERNET","SIN SERVICIOS"))))</f>
        <v/>
      </c>
      <c r="P2437">
        <f>IF($O2437="WINBACK","Recuperar (winback)",IF($O2437="CONVERGENTE","Upgrade / más líneas",IF($O2437="SOLO MÓVIL","Ofrecer fijo + internet (FLBBTV)",IF($O2437="SOLO FIJO / INTERNET","Ofrecer línea móvil Nextphone","Oferta completa (móvil + fijo + internet)"))))</f>
        <v/>
      </c>
      <c r="Q2437">
        <f>$F2437+$H2437+$L2437</f>
        <v/>
      </c>
      <c r="R2437">
        <f>IFERROR(VLOOKUP($A2437,Registros!$B$2:$G$6000,6,0),IFERROR(VLOOKUP($D2437,Winback!$B$2:$C$300,2,0),""))</f>
        <v/>
      </c>
      <c r="S2437">
        <f>IF($E2437=1,"NP","")&amp;IF($G2437=1,"+MOV","")&amp;IF($I2437=1,"+CS","")&amp;IF($K2437=1,"+WB","")</f>
        <v/>
      </c>
      <c r="T2437">
        <f>$E2437+$G2437+$I2437+$K2437</f>
        <v/>
      </c>
    </row>
    <row r="2438">
      <c r="A2438" t="inlineStr">
        <is>
          <t>344367270000</t>
        </is>
      </c>
      <c r="B2438" t="inlineStr">
        <is>
          <t>34436727</t>
        </is>
      </c>
      <c r="C2438" t="inlineStr">
        <is>
          <t>MELISSA MILIXA GUERRA VILLARREAL</t>
        </is>
      </c>
      <c r="D2438" t="inlineStr">
        <is>
          <t>MELISSAMILIXAGUERRAVILLARREAL</t>
        </is>
      </c>
      <c r="E2438">
        <f>IF(COUNTIFS(Registros!$A$2:$A$6000,"NP",Registros!$B$2:$B$6000,$A2438)&gt;0,1,0)</f>
        <v/>
      </c>
      <c r="F2438">
        <f>IF($E2438=1,SUMIFS(Registros!$F$2:$F$6000,Registros!$A$2:$A$6000,"NP",Registros!$B$2:$B$6000,$A2438),0)</f>
        <v/>
      </c>
      <c r="G2438">
        <f>IF(COUNTIFS(Registros!$A$2:$A$6000,"MOV",Registros!$B$2:$B$6000,$A2438)&gt;0,1,0)</f>
        <v/>
      </c>
      <c r="H2438">
        <f>IF($G2438=1,SUMIFS(Registros!$F$2:$F$6000,Registros!$A$2:$A$6000,"MOV",Registros!$B$2:$B$6000,$A2438),0)</f>
        <v/>
      </c>
      <c r="I2438">
        <f>IF(COUNTIFS(Registros!$A$2:$A$6000,"CS",Registros!$B$2:$B$6000,$A2438)&gt;0,1,0)</f>
        <v/>
      </c>
      <c r="J2438">
        <f>IF($I2438=1,SUMIFS(Registros!$I$2:$I$6000,Registros!$A$2:$A$6000,"CS",Registros!$B$2:$B$6000,$A2438),0)</f>
        <v/>
      </c>
      <c r="K2438">
        <f>IF(COUNTIFS(Winback!$K$2:$K$300,$D2438)&gt;0,1,0)</f>
        <v/>
      </c>
      <c r="L2438">
        <f>IF(AND($K2438=1,LEFT($A2438,3)="WB-"),SUMIFS(Winback!$D$2:$D$300,Winback!$K$2:$K$300,$D2438),0)</f>
        <v/>
      </c>
      <c r="M2438">
        <f>IF(OR($E2438=1,$G2438=1,SUMIFS(Registros!$J$2:$J$6000,Registros!$B$2:$B$6000,$A2438)&gt;0),1,0)</f>
        <v/>
      </c>
      <c r="N2438">
        <f>IF($J2438&gt;0,1,IF(COUNTIFS(Registros!$A$2:$A$6000,"CS",Registros!$B$2:$B$6000,$A2438,Registros!$K$2:$K$6000,"&lt;&gt;")&gt;0,1,0))</f>
        <v/>
      </c>
      <c r="O2438">
        <f>IF(AND($K2438=1,$E2438=0,$G2438=0,$I2438=0),"WINBACK",IF(AND($M2438=1,$N2438&gt;0),"CONVERGENTE",IF($M2438=1,"SOLO MÓVIL",IF($N2438&gt;0,"SOLO FIJO / INTERNET","SIN SERVICIOS"))))</f>
        <v/>
      </c>
      <c r="P2438">
        <f>IF($O2438="WINBACK","Recuperar (winback)",IF($O2438="CONVERGENTE","Upgrade / más líneas",IF($O2438="SOLO MÓVIL","Ofrecer fijo + internet (FLBBTV)",IF($O2438="SOLO FIJO / INTERNET","Ofrecer línea móvil Nextphone","Oferta completa (móvil + fijo + internet)"))))</f>
        <v/>
      </c>
      <c r="Q2438">
        <f>$F2438+$H2438+$L2438</f>
        <v/>
      </c>
      <c r="R2438">
        <f>IFERROR(VLOOKUP($A2438,Registros!$B$2:$G$6000,6,0),IFERROR(VLOOKUP($D2438,Winback!$B$2:$C$300,2,0),""))</f>
        <v/>
      </c>
      <c r="S2438">
        <f>IF($E2438=1,"NP","")&amp;IF($G2438=1,"+MOV","")&amp;IF($I2438=1,"+CS","")&amp;IF($K2438=1,"+WB","")</f>
        <v/>
      </c>
      <c r="T2438">
        <f>$E2438+$G2438+$I2438+$K2438</f>
        <v/>
      </c>
    </row>
    <row r="2439">
      <c r="A2439" t="inlineStr">
        <is>
          <t>358190970000</t>
        </is>
      </c>
      <c r="B2439" t="inlineStr">
        <is>
          <t>35819097</t>
        </is>
      </c>
      <c r="C2439" t="inlineStr">
        <is>
          <t>TAUDINO RODRIGUEZ</t>
        </is>
      </c>
      <c r="D2439" t="inlineStr">
        <is>
          <t>TAUDINORODRIGUEZ</t>
        </is>
      </c>
      <c r="E2439">
        <f>IF(COUNTIFS(Registros!$A$2:$A$6000,"NP",Registros!$B$2:$B$6000,$A2439)&gt;0,1,0)</f>
        <v/>
      </c>
      <c r="F2439">
        <f>IF($E2439=1,SUMIFS(Registros!$F$2:$F$6000,Registros!$A$2:$A$6000,"NP",Registros!$B$2:$B$6000,$A2439),0)</f>
        <v/>
      </c>
      <c r="G2439">
        <f>IF(COUNTIFS(Registros!$A$2:$A$6000,"MOV",Registros!$B$2:$B$6000,$A2439)&gt;0,1,0)</f>
        <v/>
      </c>
      <c r="H2439">
        <f>IF($G2439=1,SUMIFS(Registros!$F$2:$F$6000,Registros!$A$2:$A$6000,"MOV",Registros!$B$2:$B$6000,$A2439),0)</f>
        <v/>
      </c>
      <c r="I2439">
        <f>IF(COUNTIFS(Registros!$A$2:$A$6000,"CS",Registros!$B$2:$B$6000,$A2439)&gt;0,1,0)</f>
        <v/>
      </c>
      <c r="J2439">
        <f>IF($I2439=1,SUMIFS(Registros!$I$2:$I$6000,Registros!$A$2:$A$6000,"CS",Registros!$B$2:$B$6000,$A2439),0)</f>
        <v/>
      </c>
      <c r="K2439">
        <f>IF(COUNTIFS(Winback!$K$2:$K$300,$D2439)&gt;0,1,0)</f>
        <v/>
      </c>
      <c r="L2439">
        <f>IF(AND($K2439=1,LEFT($A2439,3)="WB-"),SUMIFS(Winback!$D$2:$D$300,Winback!$K$2:$K$300,$D2439),0)</f>
        <v/>
      </c>
      <c r="M2439">
        <f>IF(OR($E2439=1,$G2439=1,SUMIFS(Registros!$J$2:$J$6000,Registros!$B$2:$B$6000,$A2439)&gt;0),1,0)</f>
        <v/>
      </c>
      <c r="N2439">
        <f>IF($J2439&gt;0,1,IF(COUNTIFS(Registros!$A$2:$A$6000,"CS",Registros!$B$2:$B$6000,$A2439,Registros!$K$2:$K$6000,"&lt;&gt;")&gt;0,1,0))</f>
        <v/>
      </c>
      <c r="O2439">
        <f>IF(AND($K2439=1,$E2439=0,$G2439=0,$I2439=0),"WINBACK",IF(AND($M2439=1,$N2439&gt;0),"CONVERGENTE",IF($M2439=1,"SOLO MÓVIL",IF($N2439&gt;0,"SOLO FIJO / INTERNET","SIN SERVICIOS"))))</f>
        <v/>
      </c>
      <c r="P2439">
        <f>IF($O2439="WINBACK","Recuperar (winback)",IF($O2439="CONVERGENTE","Upgrade / más líneas",IF($O2439="SOLO MÓVIL","Ofrecer fijo + internet (FLBBTV)",IF($O2439="SOLO FIJO / INTERNET","Ofrecer línea móvil Nextphone","Oferta completa (móvil + fijo + internet)"))))</f>
        <v/>
      </c>
      <c r="Q2439">
        <f>$F2439+$H2439+$L2439</f>
        <v/>
      </c>
      <c r="R2439">
        <f>IFERROR(VLOOKUP($A2439,Registros!$B$2:$G$6000,6,0),IFERROR(VLOOKUP($D2439,Winback!$B$2:$C$300,2,0),""))</f>
        <v/>
      </c>
      <c r="S2439">
        <f>IF($E2439=1,"NP","")&amp;IF($G2439=1,"+MOV","")&amp;IF($I2439=1,"+CS","")&amp;IF($K2439=1,"+WB","")</f>
        <v/>
      </c>
      <c r="T2439">
        <f>$E2439+$G2439+$I2439+$K2439</f>
        <v/>
      </c>
    </row>
    <row r="2440">
      <c r="A2440" t="inlineStr">
        <is>
          <t>357222940000</t>
        </is>
      </c>
      <c r="B2440" t="inlineStr">
        <is>
          <t>35722294</t>
        </is>
      </c>
      <c r="C2440" t="inlineStr">
        <is>
          <t>ARMODIO AGUIRRE</t>
        </is>
      </c>
      <c r="D2440" t="inlineStr">
        <is>
          <t>ARMODIOAGUIRRE</t>
        </is>
      </c>
      <c r="E2440">
        <f>IF(COUNTIFS(Registros!$A$2:$A$6000,"NP",Registros!$B$2:$B$6000,$A2440)&gt;0,1,0)</f>
        <v/>
      </c>
      <c r="F2440">
        <f>IF($E2440=1,SUMIFS(Registros!$F$2:$F$6000,Registros!$A$2:$A$6000,"NP",Registros!$B$2:$B$6000,$A2440),0)</f>
        <v/>
      </c>
      <c r="G2440">
        <f>IF(COUNTIFS(Registros!$A$2:$A$6000,"MOV",Registros!$B$2:$B$6000,$A2440)&gt;0,1,0)</f>
        <v/>
      </c>
      <c r="H2440">
        <f>IF($G2440=1,SUMIFS(Registros!$F$2:$F$6000,Registros!$A$2:$A$6000,"MOV",Registros!$B$2:$B$6000,$A2440),0)</f>
        <v/>
      </c>
      <c r="I2440">
        <f>IF(COUNTIFS(Registros!$A$2:$A$6000,"CS",Registros!$B$2:$B$6000,$A2440)&gt;0,1,0)</f>
        <v/>
      </c>
      <c r="J2440">
        <f>IF($I2440=1,SUMIFS(Registros!$I$2:$I$6000,Registros!$A$2:$A$6000,"CS",Registros!$B$2:$B$6000,$A2440),0)</f>
        <v/>
      </c>
      <c r="K2440">
        <f>IF(COUNTIFS(Winback!$K$2:$K$300,$D2440)&gt;0,1,0)</f>
        <v/>
      </c>
      <c r="L2440">
        <f>IF(AND($K2440=1,LEFT($A2440,3)="WB-"),SUMIFS(Winback!$D$2:$D$300,Winback!$K$2:$K$300,$D2440),0)</f>
        <v/>
      </c>
      <c r="M2440">
        <f>IF(OR($E2440=1,$G2440=1,SUMIFS(Registros!$J$2:$J$6000,Registros!$B$2:$B$6000,$A2440)&gt;0),1,0)</f>
        <v/>
      </c>
      <c r="N2440">
        <f>IF($J2440&gt;0,1,IF(COUNTIFS(Registros!$A$2:$A$6000,"CS",Registros!$B$2:$B$6000,$A2440,Registros!$K$2:$K$6000,"&lt;&gt;")&gt;0,1,0))</f>
        <v/>
      </c>
      <c r="O2440">
        <f>IF(AND($K2440=1,$E2440=0,$G2440=0,$I2440=0),"WINBACK",IF(AND($M2440=1,$N2440&gt;0),"CONVERGENTE",IF($M2440=1,"SOLO MÓVIL",IF($N2440&gt;0,"SOLO FIJO / INTERNET","SIN SERVICIOS"))))</f>
        <v/>
      </c>
      <c r="P2440">
        <f>IF($O2440="WINBACK","Recuperar (winback)",IF($O2440="CONVERGENTE","Upgrade / más líneas",IF($O2440="SOLO MÓVIL","Ofrecer fijo + internet (FLBBTV)",IF($O2440="SOLO FIJO / INTERNET","Ofrecer línea móvil Nextphone","Oferta completa (móvil + fijo + internet)"))))</f>
        <v/>
      </c>
      <c r="Q2440">
        <f>$F2440+$H2440+$L2440</f>
        <v/>
      </c>
      <c r="R2440">
        <f>IFERROR(VLOOKUP($A2440,Registros!$B$2:$G$6000,6,0),IFERROR(VLOOKUP($D2440,Winback!$B$2:$C$300,2,0),""))</f>
        <v/>
      </c>
      <c r="S2440">
        <f>IF($E2440=1,"NP","")&amp;IF($G2440=1,"+MOV","")&amp;IF($I2440=1,"+CS","")&amp;IF($K2440=1,"+WB","")</f>
        <v/>
      </c>
      <c r="T2440">
        <f>$E2440+$G2440+$I2440+$K2440</f>
        <v/>
      </c>
    </row>
    <row r="2441">
      <c r="A2441" t="inlineStr">
        <is>
          <t>359158300000</t>
        </is>
      </c>
      <c r="B2441" t="inlineStr">
        <is>
          <t>35915830</t>
        </is>
      </c>
      <c r="C2441" t="inlineStr">
        <is>
          <t>OSVALDO HERRERA JOVANE</t>
        </is>
      </c>
      <c r="D2441" t="inlineStr">
        <is>
          <t>OSVALDOHERRERAJOVANE</t>
        </is>
      </c>
      <c r="E2441">
        <f>IF(COUNTIFS(Registros!$A$2:$A$6000,"NP",Registros!$B$2:$B$6000,$A2441)&gt;0,1,0)</f>
        <v/>
      </c>
      <c r="F2441">
        <f>IF($E2441=1,SUMIFS(Registros!$F$2:$F$6000,Registros!$A$2:$A$6000,"NP",Registros!$B$2:$B$6000,$A2441),0)</f>
        <v/>
      </c>
      <c r="G2441">
        <f>IF(COUNTIFS(Registros!$A$2:$A$6000,"MOV",Registros!$B$2:$B$6000,$A2441)&gt;0,1,0)</f>
        <v/>
      </c>
      <c r="H2441">
        <f>IF($G2441=1,SUMIFS(Registros!$F$2:$F$6000,Registros!$A$2:$A$6000,"MOV",Registros!$B$2:$B$6000,$A2441),0)</f>
        <v/>
      </c>
      <c r="I2441">
        <f>IF(COUNTIFS(Registros!$A$2:$A$6000,"CS",Registros!$B$2:$B$6000,$A2441)&gt;0,1,0)</f>
        <v/>
      </c>
      <c r="J2441">
        <f>IF($I2441=1,SUMIFS(Registros!$I$2:$I$6000,Registros!$A$2:$A$6000,"CS",Registros!$B$2:$B$6000,$A2441),0)</f>
        <v/>
      </c>
      <c r="K2441">
        <f>IF(COUNTIFS(Winback!$K$2:$K$300,$D2441)&gt;0,1,0)</f>
        <v/>
      </c>
      <c r="L2441">
        <f>IF(AND($K2441=1,LEFT($A2441,3)="WB-"),SUMIFS(Winback!$D$2:$D$300,Winback!$K$2:$K$300,$D2441),0)</f>
        <v/>
      </c>
      <c r="M2441">
        <f>IF(OR($E2441=1,$G2441=1,SUMIFS(Registros!$J$2:$J$6000,Registros!$B$2:$B$6000,$A2441)&gt;0),1,0)</f>
        <v/>
      </c>
      <c r="N2441">
        <f>IF($J2441&gt;0,1,IF(COUNTIFS(Registros!$A$2:$A$6000,"CS",Registros!$B$2:$B$6000,$A2441,Registros!$K$2:$K$6000,"&lt;&gt;")&gt;0,1,0))</f>
        <v/>
      </c>
      <c r="O2441">
        <f>IF(AND($K2441=1,$E2441=0,$G2441=0,$I2441=0),"WINBACK",IF(AND($M2441=1,$N2441&gt;0),"CONVERGENTE",IF($M2441=1,"SOLO MÓVIL",IF($N2441&gt;0,"SOLO FIJO / INTERNET","SIN SERVICIOS"))))</f>
        <v/>
      </c>
      <c r="P2441">
        <f>IF($O2441="WINBACK","Recuperar (winback)",IF($O2441="CONVERGENTE","Upgrade / más líneas",IF($O2441="SOLO MÓVIL","Ofrecer fijo + internet (FLBBTV)",IF($O2441="SOLO FIJO / INTERNET","Ofrecer línea móvil Nextphone","Oferta completa (móvil + fijo + internet)"))))</f>
        <v/>
      </c>
      <c r="Q2441">
        <f>$F2441+$H2441+$L2441</f>
        <v/>
      </c>
      <c r="R2441">
        <f>IFERROR(VLOOKUP($A2441,Registros!$B$2:$G$6000,6,0),IFERROR(VLOOKUP($D2441,Winback!$B$2:$C$300,2,0),""))</f>
        <v/>
      </c>
      <c r="S2441">
        <f>IF($E2441=1,"NP","")&amp;IF($G2441=1,"+MOV","")&amp;IF($I2441=1,"+CS","")&amp;IF($K2441=1,"+WB","")</f>
        <v/>
      </c>
      <c r="T2441">
        <f>$E2441+$G2441+$I2441+$K2441</f>
        <v/>
      </c>
    </row>
    <row r="2442">
      <c r="A2442" t="inlineStr">
        <is>
          <t>348389180000</t>
        </is>
      </c>
      <c r="B2442" t="inlineStr">
        <is>
          <t>34838918</t>
        </is>
      </c>
      <c r="C2442" t="inlineStr">
        <is>
          <t>JESUS A PITTI</t>
        </is>
      </c>
      <c r="D2442" t="inlineStr">
        <is>
          <t>JESUSAPITTI</t>
        </is>
      </c>
      <c r="E2442">
        <f>IF(COUNTIFS(Registros!$A$2:$A$6000,"NP",Registros!$B$2:$B$6000,$A2442)&gt;0,1,0)</f>
        <v/>
      </c>
      <c r="F2442">
        <f>IF($E2442=1,SUMIFS(Registros!$F$2:$F$6000,Registros!$A$2:$A$6000,"NP",Registros!$B$2:$B$6000,$A2442),0)</f>
        <v/>
      </c>
      <c r="G2442">
        <f>IF(COUNTIFS(Registros!$A$2:$A$6000,"MOV",Registros!$B$2:$B$6000,$A2442)&gt;0,1,0)</f>
        <v/>
      </c>
      <c r="H2442">
        <f>IF($G2442=1,SUMIFS(Registros!$F$2:$F$6000,Registros!$A$2:$A$6000,"MOV",Registros!$B$2:$B$6000,$A2442),0)</f>
        <v/>
      </c>
      <c r="I2442">
        <f>IF(COUNTIFS(Registros!$A$2:$A$6000,"CS",Registros!$B$2:$B$6000,$A2442)&gt;0,1,0)</f>
        <v/>
      </c>
      <c r="J2442">
        <f>IF($I2442=1,SUMIFS(Registros!$I$2:$I$6000,Registros!$A$2:$A$6000,"CS",Registros!$B$2:$B$6000,$A2442),0)</f>
        <v/>
      </c>
      <c r="K2442">
        <f>IF(COUNTIFS(Winback!$K$2:$K$300,$D2442)&gt;0,1,0)</f>
        <v/>
      </c>
      <c r="L2442">
        <f>IF(AND($K2442=1,LEFT($A2442,3)="WB-"),SUMIFS(Winback!$D$2:$D$300,Winback!$K$2:$K$300,$D2442),0)</f>
        <v/>
      </c>
      <c r="M2442">
        <f>IF(OR($E2442=1,$G2442=1,SUMIFS(Registros!$J$2:$J$6000,Registros!$B$2:$B$6000,$A2442)&gt;0),1,0)</f>
        <v/>
      </c>
      <c r="N2442">
        <f>IF($J2442&gt;0,1,IF(COUNTIFS(Registros!$A$2:$A$6000,"CS",Registros!$B$2:$B$6000,$A2442,Registros!$K$2:$K$6000,"&lt;&gt;")&gt;0,1,0))</f>
        <v/>
      </c>
      <c r="O2442">
        <f>IF(AND($K2442=1,$E2442=0,$G2442=0,$I2442=0),"WINBACK",IF(AND($M2442=1,$N2442&gt;0),"CONVERGENTE",IF($M2442=1,"SOLO MÓVIL",IF($N2442&gt;0,"SOLO FIJO / INTERNET","SIN SERVICIOS"))))</f>
        <v/>
      </c>
      <c r="P2442">
        <f>IF($O2442="WINBACK","Recuperar (winback)",IF($O2442="CONVERGENTE","Upgrade / más líneas",IF($O2442="SOLO MÓVIL","Ofrecer fijo + internet (FLBBTV)",IF($O2442="SOLO FIJO / INTERNET","Ofrecer línea móvil Nextphone","Oferta completa (móvil + fijo + internet)"))))</f>
        <v/>
      </c>
      <c r="Q2442">
        <f>$F2442+$H2442+$L2442</f>
        <v/>
      </c>
      <c r="R2442">
        <f>IFERROR(VLOOKUP($A2442,Registros!$B$2:$G$6000,6,0),IFERROR(VLOOKUP($D2442,Winback!$B$2:$C$300,2,0),""))</f>
        <v/>
      </c>
      <c r="S2442">
        <f>IF($E2442=1,"NP","")&amp;IF($G2442=1,"+MOV","")&amp;IF($I2442=1,"+CS","")&amp;IF($K2442=1,"+WB","")</f>
        <v/>
      </c>
      <c r="T2442">
        <f>$E2442+$G2442+$I2442+$K2442</f>
        <v/>
      </c>
    </row>
    <row r="2443">
      <c r="A2443" t="inlineStr">
        <is>
          <t>347380630000</t>
        </is>
      </c>
      <c r="B2443" t="inlineStr">
        <is>
          <t>34738063</t>
        </is>
      </c>
      <c r="C2443" t="inlineStr">
        <is>
          <t>XAVIER BARRAZA</t>
        </is>
      </c>
      <c r="D2443" t="inlineStr">
        <is>
          <t>XAVIERBARRAZA</t>
        </is>
      </c>
      <c r="E2443">
        <f>IF(COUNTIFS(Registros!$A$2:$A$6000,"NP",Registros!$B$2:$B$6000,$A2443)&gt;0,1,0)</f>
        <v/>
      </c>
      <c r="F2443">
        <f>IF($E2443=1,SUMIFS(Registros!$F$2:$F$6000,Registros!$A$2:$A$6000,"NP",Registros!$B$2:$B$6000,$A2443),0)</f>
        <v/>
      </c>
      <c r="G2443">
        <f>IF(COUNTIFS(Registros!$A$2:$A$6000,"MOV",Registros!$B$2:$B$6000,$A2443)&gt;0,1,0)</f>
        <v/>
      </c>
      <c r="H2443">
        <f>IF($G2443=1,SUMIFS(Registros!$F$2:$F$6000,Registros!$A$2:$A$6000,"MOV",Registros!$B$2:$B$6000,$A2443),0)</f>
        <v/>
      </c>
      <c r="I2443">
        <f>IF(COUNTIFS(Registros!$A$2:$A$6000,"CS",Registros!$B$2:$B$6000,$A2443)&gt;0,1,0)</f>
        <v/>
      </c>
      <c r="J2443">
        <f>IF($I2443=1,SUMIFS(Registros!$I$2:$I$6000,Registros!$A$2:$A$6000,"CS",Registros!$B$2:$B$6000,$A2443),0)</f>
        <v/>
      </c>
      <c r="K2443">
        <f>IF(COUNTIFS(Winback!$K$2:$K$300,$D2443)&gt;0,1,0)</f>
        <v/>
      </c>
      <c r="L2443">
        <f>IF(AND($K2443=1,LEFT($A2443,3)="WB-"),SUMIFS(Winback!$D$2:$D$300,Winback!$K$2:$K$300,$D2443),0)</f>
        <v/>
      </c>
      <c r="M2443">
        <f>IF(OR($E2443=1,$G2443=1,SUMIFS(Registros!$J$2:$J$6000,Registros!$B$2:$B$6000,$A2443)&gt;0),1,0)</f>
        <v/>
      </c>
      <c r="N2443">
        <f>IF($J2443&gt;0,1,IF(COUNTIFS(Registros!$A$2:$A$6000,"CS",Registros!$B$2:$B$6000,$A2443,Registros!$K$2:$K$6000,"&lt;&gt;")&gt;0,1,0))</f>
        <v/>
      </c>
      <c r="O2443">
        <f>IF(AND($K2443=1,$E2443=0,$G2443=0,$I2443=0),"WINBACK",IF(AND($M2443=1,$N2443&gt;0),"CONVERGENTE",IF($M2443=1,"SOLO MÓVIL",IF($N2443&gt;0,"SOLO FIJO / INTERNET","SIN SERVICIOS"))))</f>
        <v/>
      </c>
      <c r="P2443">
        <f>IF($O2443="WINBACK","Recuperar (winback)",IF($O2443="CONVERGENTE","Upgrade / más líneas",IF($O2443="SOLO MÓVIL","Ofrecer fijo + internet (FLBBTV)",IF($O2443="SOLO FIJO / INTERNET","Ofrecer línea móvil Nextphone","Oferta completa (móvil + fijo + internet)"))))</f>
        <v/>
      </c>
      <c r="Q2443">
        <f>$F2443+$H2443+$L2443</f>
        <v/>
      </c>
      <c r="R2443">
        <f>IFERROR(VLOOKUP($A2443,Registros!$B$2:$G$6000,6,0),IFERROR(VLOOKUP($D2443,Winback!$B$2:$C$300,2,0),""))</f>
        <v/>
      </c>
      <c r="S2443">
        <f>IF($E2443=1,"NP","")&amp;IF($G2443=1,"+MOV","")&amp;IF($I2443=1,"+CS","")&amp;IF($K2443=1,"+WB","")</f>
        <v/>
      </c>
      <c r="T2443">
        <f>$E2443+$G2443+$I2443+$K2443</f>
        <v/>
      </c>
    </row>
    <row r="2444">
      <c r="A2444" t="inlineStr">
        <is>
          <t>352374920000</t>
        </is>
      </c>
      <c r="B2444" t="inlineStr">
        <is>
          <t>35237492</t>
        </is>
      </c>
      <c r="C2444" t="inlineStr">
        <is>
          <t>LUZMENIA CORRALES</t>
        </is>
      </c>
      <c r="D2444" t="inlineStr">
        <is>
          <t>LUZMENIACORRALES</t>
        </is>
      </c>
      <c r="E2444">
        <f>IF(COUNTIFS(Registros!$A$2:$A$6000,"NP",Registros!$B$2:$B$6000,$A2444)&gt;0,1,0)</f>
        <v/>
      </c>
      <c r="F2444">
        <f>IF($E2444=1,SUMIFS(Registros!$F$2:$F$6000,Registros!$A$2:$A$6000,"NP",Registros!$B$2:$B$6000,$A2444),0)</f>
        <v/>
      </c>
      <c r="G2444">
        <f>IF(COUNTIFS(Registros!$A$2:$A$6000,"MOV",Registros!$B$2:$B$6000,$A2444)&gt;0,1,0)</f>
        <v/>
      </c>
      <c r="H2444">
        <f>IF($G2444=1,SUMIFS(Registros!$F$2:$F$6000,Registros!$A$2:$A$6000,"MOV",Registros!$B$2:$B$6000,$A2444),0)</f>
        <v/>
      </c>
      <c r="I2444">
        <f>IF(COUNTIFS(Registros!$A$2:$A$6000,"CS",Registros!$B$2:$B$6000,$A2444)&gt;0,1,0)</f>
        <v/>
      </c>
      <c r="J2444">
        <f>IF($I2444=1,SUMIFS(Registros!$I$2:$I$6000,Registros!$A$2:$A$6000,"CS",Registros!$B$2:$B$6000,$A2444),0)</f>
        <v/>
      </c>
      <c r="K2444">
        <f>IF(COUNTIFS(Winback!$K$2:$K$300,$D2444)&gt;0,1,0)</f>
        <v/>
      </c>
      <c r="L2444">
        <f>IF(AND($K2444=1,LEFT($A2444,3)="WB-"),SUMIFS(Winback!$D$2:$D$300,Winback!$K$2:$K$300,$D2444),0)</f>
        <v/>
      </c>
      <c r="M2444">
        <f>IF(OR($E2444=1,$G2444=1,SUMIFS(Registros!$J$2:$J$6000,Registros!$B$2:$B$6000,$A2444)&gt;0),1,0)</f>
        <v/>
      </c>
      <c r="N2444">
        <f>IF($J2444&gt;0,1,IF(COUNTIFS(Registros!$A$2:$A$6000,"CS",Registros!$B$2:$B$6000,$A2444,Registros!$K$2:$K$6000,"&lt;&gt;")&gt;0,1,0))</f>
        <v/>
      </c>
      <c r="O2444">
        <f>IF(AND($K2444=1,$E2444=0,$G2444=0,$I2444=0),"WINBACK",IF(AND($M2444=1,$N2444&gt;0),"CONVERGENTE",IF($M2444=1,"SOLO MÓVIL",IF($N2444&gt;0,"SOLO FIJO / INTERNET","SIN SERVICIOS"))))</f>
        <v/>
      </c>
      <c r="P2444">
        <f>IF($O2444="WINBACK","Recuperar (winback)",IF($O2444="CONVERGENTE","Upgrade / más líneas",IF($O2444="SOLO MÓVIL","Ofrecer fijo + internet (FLBBTV)",IF($O2444="SOLO FIJO / INTERNET","Ofrecer línea móvil Nextphone","Oferta completa (móvil + fijo + internet)"))))</f>
        <v/>
      </c>
      <c r="Q2444">
        <f>$F2444+$H2444+$L2444</f>
        <v/>
      </c>
      <c r="R2444">
        <f>IFERROR(VLOOKUP($A2444,Registros!$B$2:$G$6000,6,0),IFERROR(VLOOKUP($D2444,Winback!$B$2:$C$300,2,0),""))</f>
        <v/>
      </c>
      <c r="S2444">
        <f>IF($E2444=1,"NP","")&amp;IF($G2444=1,"+MOV","")&amp;IF($I2444=1,"+CS","")&amp;IF($K2444=1,"+WB","")</f>
        <v/>
      </c>
      <c r="T2444">
        <f>$E2444+$G2444+$I2444+$K2444</f>
        <v/>
      </c>
    </row>
    <row r="2445">
      <c r="A2445" t="inlineStr">
        <is>
          <t>359050560000</t>
        </is>
      </c>
      <c r="B2445" t="inlineStr">
        <is>
          <t>35905056</t>
        </is>
      </c>
      <c r="C2445" t="inlineStr">
        <is>
          <t>IRVING CASTILLO</t>
        </is>
      </c>
      <c r="D2445" t="inlineStr">
        <is>
          <t>IRVINGCASTILLO</t>
        </is>
      </c>
      <c r="E2445">
        <f>IF(COUNTIFS(Registros!$A$2:$A$6000,"NP",Registros!$B$2:$B$6000,$A2445)&gt;0,1,0)</f>
        <v/>
      </c>
      <c r="F2445">
        <f>IF($E2445=1,SUMIFS(Registros!$F$2:$F$6000,Registros!$A$2:$A$6000,"NP",Registros!$B$2:$B$6000,$A2445),0)</f>
        <v/>
      </c>
      <c r="G2445">
        <f>IF(COUNTIFS(Registros!$A$2:$A$6000,"MOV",Registros!$B$2:$B$6000,$A2445)&gt;0,1,0)</f>
        <v/>
      </c>
      <c r="H2445">
        <f>IF($G2445=1,SUMIFS(Registros!$F$2:$F$6000,Registros!$A$2:$A$6000,"MOV",Registros!$B$2:$B$6000,$A2445),0)</f>
        <v/>
      </c>
      <c r="I2445">
        <f>IF(COUNTIFS(Registros!$A$2:$A$6000,"CS",Registros!$B$2:$B$6000,$A2445)&gt;0,1,0)</f>
        <v/>
      </c>
      <c r="J2445">
        <f>IF($I2445=1,SUMIFS(Registros!$I$2:$I$6000,Registros!$A$2:$A$6000,"CS",Registros!$B$2:$B$6000,$A2445),0)</f>
        <v/>
      </c>
      <c r="K2445">
        <f>IF(COUNTIFS(Winback!$K$2:$K$300,$D2445)&gt;0,1,0)</f>
        <v/>
      </c>
      <c r="L2445">
        <f>IF(AND($K2445=1,LEFT($A2445,3)="WB-"),SUMIFS(Winback!$D$2:$D$300,Winback!$K$2:$K$300,$D2445),0)</f>
        <v/>
      </c>
      <c r="M2445">
        <f>IF(OR($E2445=1,$G2445=1,SUMIFS(Registros!$J$2:$J$6000,Registros!$B$2:$B$6000,$A2445)&gt;0),1,0)</f>
        <v/>
      </c>
      <c r="N2445">
        <f>IF($J2445&gt;0,1,IF(COUNTIFS(Registros!$A$2:$A$6000,"CS",Registros!$B$2:$B$6000,$A2445,Registros!$K$2:$K$6000,"&lt;&gt;")&gt;0,1,0))</f>
        <v/>
      </c>
      <c r="O2445">
        <f>IF(AND($K2445=1,$E2445=0,$G2445=0,$I2445=0),"WINBACK",IF(AND($M2445=1,$N2445&gt;0),"CONVERGENTE",IF($M2445=1,"SOLO MÓVIL",IF($N2445&gt;0,"SOLO FIJO / INTERNET","SIN SERVICIOS"))))</f>
        <v/>
      </c>
      <c r="P2445">
        <f>IF($O2445="WINBACK","Recuperar (winback)",IF($O2445="CONVERGENTE","Upgrade / más líneas",IF($O2445="SOLO MÓVIL","Ofrecer fijo + internet (FLBBTV)",IF($O2445="SOLO FIJO / INTERNET","Ofrecer línea móvil Nextphone","Oferta completa (móvil + fijo + internet)"))))</f>
        <v/>
      </c>
      <c r="Q2445">
        <f>$F2445+$H2445+$L2445</f>
        <v/>
      </c>
      <c r="R2445">
        <f>IFERROR(VLOOKUP($A2445,Registros!$B$2:$G$6000,6,0),IFERROR(VLOOKUP($D2445,Winback!$B$2:$C$300,2,0),""))</f>
        <v/>
      </c>
      <c r="S2445">
        <f>IF($E2445=1,"NP","")&amp;IF($G2445=1,"+MOV","")&amp;IF($I2445=1,"+CS","")&amp;IF($K2445=1,"+WB","")</f>
        <v/>
      </c>
      <c r="T2445">
        <f>$E2445+$G2445+$I2445+$K2445</f>
        <v/>
      </c>
    </row>
    <row r="2446">
      <c r="A2446" t="inlineStr">
        <is>
          <t>359219570000</t>
        </is>
      </c>
      <c r="B2446" t="inlineStr">
        <is>
          <t>35921957</t>
        </is>
      </c>
      <c r="C2446" t="inlineStr">
        <is>
          <t>JUAN MIGUEL MORALES</t>
        </is>
      </c>
      <c r="D2446" t="inlineStr">
        <is>
          <t>JUANMIGUELMORALES</t>
        </is>
      </c>
      <c r="E2446">
        <f>IF(COUNTIFS(Registros!$A$2:$A$6000,"NP",Registros!$B$2:$B$6000,$A2446)&gt;0,1,0)</f>
        <v/>
      </c>
      <c r="F2446">
        <f>IF($E2446=1,SUMIFS(Registros!$F$2:$F$6000,Registros!$A$2:$A$6000,"NP",Registros!$B$2:$B$6000,$A2446),0)</f>
        <v/>
      </c>
      <c r="G2446">
        <f>IF(COUNTIFS(Registros!$A$2:$A$6000,"MOV",Registros!$B$2:$B$6000,$A2446)&gt;0,1,0)</f>
        <v/>
      </c>
      <c r="H2446">
        <f>IF($G2446=1,SUMIFS(Registros!$F$2:$F$6000,Registros!$A$2:$A$6000,"MOV",Registros!$B$2:$B$6000,$A2446),0)</f>
        <v/>
      </c>
      <c r="I2446">
        <f>IF(COUNTIFS(Registros!$A$2:$A$6000,"CS",Registros!$B$2:$B$6000,$A2446)&gt;0,1,0)</f>
        <v/>
      </c>
      <c r="J2446">
        <f>IF($I2446=1,SUMIFS(Registros!$I$2:$I$6000,Registros!$A$2:$A$6000,"CS",Registros!$B$2:$B$6000,$A2446),0)</f>
        <v/>
      </c>
      <c r="K2446">
        <f>IF(COUNTIFS(Winback!$K$2:$K$300,$D2446)&gt;0,1,0)</f>
        <v/>
      </c>
      <c r="L2446">
        <f>IF(AND($K2446=1,LEFT($A2446,3)="WB-"),SUMIFS(Winback!$D$2:$D$300,Winback!$K$2:$K$300,$D2446),0)</f>
        <v/>
      </c>
      <c r="M2446">
        <f>IF(OR($E2446=1,$G2446=1,SUMIFS(Registros!$J$2:$J$6000,Registros!$B$2:$B$6000,$A2446)&gt;0),1,0)</f>
        <v/>
      </c>
      <c r="N2446">
        <f>IF($J2446&gt;0,1,IF(COUNTIFS(Registros!$A$2:$A$6000,"CS",Registros!$B$2:$B$6000,$A2446,Registros!$K$2:$K$6000,"&lt;&gt;")&gt;0,1,0))</f>
        <v/>
      </c>
      <c r="O2446">
        <f>IF(AND($K2446=1,$E2446=0,$G2446=0,$I2446=0),"WINBACK",IF(AND($M2446=1,$N2446&gt;0),"CONVERGENTE",IF($M2446=1,"SOLO MÓVIL",IF($N2446&gt;0,"SOLO FIJO / INTERNET","SIN SERVICIOS"))))</f>
        <v/>
      </c>
      <c r="P2446">
        <f>IF($O2446="WINBACK","Recuperar (winback)",IF($O2446="CONVERGENTE","Upgrade / más líneas",IF($O2446="SOLO MÓVIL","Ofrecer fijo + internet (FLBBTV)",IF($O2446="SOLO FIJO / INTERNET","Ofrecer línea móvil Nextphone","Oferta completa (móvil + fijo + internet)"))))</f>
        <v/>
      </c>
      <c r="Q2446">
        <f>$F2446+$H2446+$L2446</f>
        <v/>
      </c>
      <c r="R2446">
        <f>IFERROR(VLOOKUP($A2446,Registros!$B$2:$G$6000,6,0),IFERROR(VLOOKUP($D2446,Winback!$B$2:$C$300,2,0),""))</f>
        <v/>
      </c>
      <c r="S2446">
        <f>IF($E2446=1,"NP","")&amp;IF($G2446=1,"+MOV","")&amp;IF($I2446=1,"+CS","")&amp;IF($K2446=1,"+WB","")</f>
        <v/>
      </c>
      <c r="T2446">
        <f>$E2446+$G2446+$I2446+$K2446</f>
        <v/>
      </c>
    </row>
    <row r="2447">
      <c r="A2447" t="inlineStr">
        <is>
          <t>357275020000</t>
        </is>
      </c>
      <c r="B2447" t="inlineStr">
        <is>
          <t>35727502</t>
        </is>
      </c>
      <c r="C2447" t="inlineStr">
        <is>
          <t>LORENA HERNÁNDEZ ORTIZ</t>
        </is>
      </c>
      <c r="D2447" t="inlineStr">
        <is>
          <t>LORENAHERNANDEZORTIZ</t>
        </is>
      </c>
      <c r="E2447">
        <f>IF(COUNTIFS(Registros!$A$2:$A$6000,"NP",Registros!$B$2:$B$6000,$A2447)&gt;0,1,0)</f>
        <v/>
      </c>
      <c r="F2447">
        <f>IF($E2447=1,SUMIFS(Registros!$F$2:$F$6000,Registros!$A$2:$A$6000,"NP",Registros!$B$2:$B$6000,$A2447),0)</f>
        <v/>
      </c>
      <c r="G2447">
        <f>IF(COUNTIFS(Registros!$A$2:$A$6000,"MOV",Registros!$B$2:$B$6000,$A2447)&gt;0,1,0)</f>
        <v/>
      </c>
      <c r="H2447">
        <f>IF($G2447=1,SUMIFS(Registros!$F$2:$F$6000,Registros!$A$2:$A$6000,"MOV",Registros!$B$2:$B$6000,$A2447),0)</f>
        <v/>
      </c>
      <c r="I2447">
        <f>IF(COUNTIFS(Registros!$A$2:$A$6000,"CS",Registros!$B$2:$B$6000,$A2447)&gt;0,1,0)</f>
        <v/>
      </c>
      <c r="J2447">
        <f>IF($I2447=1,SUMIFS(Registros!$I$2:$I$6000,Registros!$A$2:$A$6000,"CS",Registros!$B$2:$B$6000,$A2447),0)</f>
        <v/>
      </c>
      <c r="K2447">
        <f>IF(COUNTIFS(Winback!$K$2:$K$300,$D2447)&gt;0,1,0)</f>
        <v/>
      </c>
      <c r="L2447">
        <f>IF(AND($K2447=1,LEFT($A2447,3)="WB-"),SUMIFS(Winback!$D$2:$D$300,Winback!$K$2:$K$300,$D2447),0)</f>
        <v/>
      </c>
      <c r="M2447">
        <f>IF(OR($E2447=1,$G2447=1,SUMIFS(Registros!$J$2:$J$6000,Registros!$B$2:$B$6000,$A2447)&gt;0),1,0)</f>
        <v/>
      </c>
      <c r="N2447">
        <f>IF($J2447&gt;0,1,IF(COUNTIFS(Registros!$A$2:$A$6000,"CS",Registros!$B$2:$B$6000,$A2447,Registros!$K$2:$K$6000,"&lt;&gt;")&gt;0,1,0))</f>
        <v/>
      </c>
      <c r="O2447">
        <f>IF(AND($K2447=1,$E2447=0,$G2447=0,$I2447=0),"WINBACK",IF(AND($M2447=1,$N2447&gt;0),"CONVERGENTE",IF($M2447=1,"SOLO MÓVIL",IF($N2447&gt;0,"SOLO FIJO / INTERNET","SIN SERVICIOS"))))</f>
        <v/>
      </c>
      <c r="P2447">
        <f>IF($O2447="WINBACK","Recuperar (winback)",IF($O2447="CONVERGENTE","Upgrade / más líneas",IF($O2447="SOLO MÓVIL","Ofrecer fijo + internet (FLBBTV)",IF($O2447="SOLO FIJO / INTERNET","Ofrecer línea móvil Nextphone","Oferta completa (móvil + fijo + internet)"))))</f>
        <v/>
      </c>
      <c r="Q2447">
        <f>$F2447+$H2447+$L2447</f>
        <v/>
      </c>
      <c r="R2447">
        <f>IFERROR(VLOOKUP($A2447,Registros!$B$2:$G$6000,6,0),IFERROR(VLOOKUP($D2447,Winback!$B$2:$C$300,2,0),""))</f>
        <v/>
      </c>
      <c r="S2447">
        <f>IF($E2447=1,"NP","")&amp;IF($G2447=1,"+MOV","")&amp;IF($I2447=1,"+CS","")&amp;IF($K2447=1,"+WB","")</f>
        <v/>
      </c>
      <c r="T2447">
        <f>$E2447+$G2447+$I2447+$K2447</f>
        <v/>
      </c>
    </row>
    <row r="2448">
      <c r="A2448" t="inlineStr">
        <is>
          <t>356345120000</t>
        </is>
      </c>
      <c r="B2448" t="inlineStr">
        <is>
          <t>35634512</t>
        </is>
      </c>
      <c r="C2448" t="inlineStr">
        <is>
          <t>IRIS BETZI GONZALEZ</t>
        </is>
      </c>
      <c r="D2448" t="inlineStr">
        <is>
          <t>IRISBETZIGONZALEZ</t>
        </is>
      </c>
      <c r="E2448">
        <f>IF(COUNTIFS(Registros!$A$2:$A$6000,"NP",Registros!$B$2:$B$6000,$A2448)&gt;0,1,0)</f>
        <v/>
      </c>
      <c r="F2448">
        <f>IF($E2448=1,SUMIFS(Registros!$F$2:$F$6000,Registros!$A$2:$A$6000,"NP",Registros!$B$2:$B$6000,$A2448),0)</f>
        <v/>
      </c>
      <c r="G2448">
        <f>IF(COUNTIFS(Registros!$A$2:$A$6000,"MOV",Registros!$B$2:$B$6000,$A2448)&gt;0,1,0)</f>
        <v/>
      </c>
      <c r="H2448">
        <f>IF($G2448=1,SUMIFS(Registros!$F$2:$F$6000,Registros!$A$2:$A$6000,"MOV",Registros!$B$2:$B$6000,$A2448),0)</f>
        <v/>
      </c>
      <c r="I2448">
        <f>IF(COUNTIFS(Registros!$A$2:$A$6000,"CS",Registros!$B$2:$B$6000,$A2448)&gt;0,1,0)</f>
        <v/>
      </c>
      <c r="J2448">
        <f>IF($I2448=1,SUMIFS(Registros!$I$2:$I$6000,Registros!$A$2:$A$6000,"CS",Registros!$B$2:$B$6000,$A2448),0)</f>
        <v/>
      </c>
      <c r="K2448">
        <f>IF(COUNTIFS(Winback!$K$2:$K$300,$D2448)&gt;0,1,0)</f>
        <v/>
      </c>
      <c r="L2448">
        <f>IF(AND($K2448=1,LEFT($A2448,3)="WB-"),SUMIFS(Winback!$D$2:$D$300,Winback!$K$2:$K$300,$D2448),0)</f>
        <v/>
      </c>
      <c r="M2448">
        <f>IF(OR($E2448=1,$G2448=1,SUMIFS(Registros!$J$2:$J$6000,Registros!$B$2:$B$6000,$A2448)&gt;0),1,0)</f>
        <v/>
      </c>
      <c r="N2448">
        <f>IF($J2448&gt;0,1,IF(COUNTIFS(Registros!$A$2:$A$6000,"CS",Registros!$B$2:$B$6000,$A2448,Registros!$K$2:$K$6000,"&lt;&gt;")&gt;0,1,0))</f>
        <v/>
      </c>
      <c r="O2448">
        <f>IF(AND($K2448=1,$E2448=0,$G2448=0,$I2448=0),"WINBACK",IF(AND($M2448=1,$N2448&gt;0),"CONVERGENTE",IF($M2448=1,"SOLO MÓVIL",IF($N2448&gt;0,"SOLO FIJO / INTERNET","SIN SERVICIOS"))))</f>
        <v/>
      </c>
      <c r="P2448">
        <f>IF($O2448="WINBACK","Recuperar (winback)",IF($O2448="CONVERGENTE","Upgrade / más líneas",IF($O2448="SOLO MÓVIL","Ofrecer fijo + internet (FLBBTV)",IF($O2448="SOLO FIJO / INTERNET","Ofrecer línea móvil Nextphone","Oferta completa (móvil + fijo + internet)"))))</f>
        <v/>
      </c>
      <c r="Q2448">
        <f>$F2448+$H2448+$L2448</f>
        <v/>
      </c>
      <c r="R2448">
        <f>IFERROR(VLOOKUP($A2448,Registros!$B$2:$G$6000,6,0),IFERROR(VLOOKUP($D2448,Winback!$B$2:$C$300,2,0),""))</f>
        <v/>
      </c>
      <c r="S2448">
        <f>IF($E2448=1,"NP","")&amp;IF($G2448=1,"+MOV","")&amp;IF($I2448=1,"+CS","")&amp;IF($K2448=1,"+WB","")</f>
        <v/>
      </c>
      <c r="T2448">
        <f>$E2448+$G2448+$I2448+$K2448</f>
        <v/>
      </c>
    </row>
    <row r="2449">
      <c r="A2449" t="inlineStr">
        <is>
          <t>353366130000</t>
        </is>
      </c>
      <c r="B2449" t="inlineStr">
        <is>
          <t>35336613</t>
        </is>
      </c>
      <c r="C2449" t="inlineStr">
        <is>
          <t>YARITZA ROJAS</t>
        </is>
      </c>
      <c r="D2449" t="inlineStr">
        <is>
          <t>YARITZAROJAS</t>
        </is>
      </c>
      <c r="E2449">
        <f>IF(COUNTIFS(Registros!$A$2:$A$6000,"NP",Registros!$B$2:$B$6000,$A2449)&gt;0,1,0)</f>
        <v/>
      </c>
      <c r="F2449">
        <f>IF($E2449=1,SUMIFS(Registros!$F$2:$F$6000,Registros!$A$2:$A$6000,"NP",Registros!$B$2:$B$6000,$A2449),0)</f>
        <v/>
      </c>
      <c r="G2449">
        <f>IF(COUNTIFS(Registros!$A$2:$A$6000,"MOV",Registros!$B$2:$B$6000,$A2449)&gt;0,1,0)</f>
        <v/>
      </c>
      <c r="H2449">
        <f>IF($G2449=1,SUMIFS(Registros!$F$2:$F$6000,Registros!$A$2:$A$6000,"MOV",Registros!$B$2:$B$6000,$A2449),0)</f>
        <v/>
      </c>
      <c r="I2449">
        <f>IF(COUNTIFS(Registros!$A$2:$A$6000,"CS",Registros!$B$2:$B$6000,$A2449)&gt;0,1,0)</f>
        <v/>
      </c>
      <c r="J2449">
        <f>IF($I2449=1,SUMIFS(Registros!$I$2:$I$6000,Registros!$A$2:$A$6000,"CS",Registros!$B$2:$B$6000,$A2449),0)</f>
        <v/>
      </c>
      <c r="K2449">
        <f>IF(COUNTIFS(Winback!$K$2:$K$300,$D2449)&gt;0,1,0)</f>
        <v/>
      </c>
      <c r="L2449">
        <f>IF(AND($K2449=1,LEFT($A2449,3)="WB-"),SUMIFS(Winback!$D$2:$D$300,Winback!$K$2:$K$300,$D2449),0)</f>
        <v/>
      </c>
      <c r="M2449">
        <f>IF(OR($E2449=1,$G2449=1,SUMIFS(Registros!$J$2:$J$6000,Registros!$B$2:$B$6000,$A2449)&gt;0),1,0)</f>
        <v/>
      </c>
      <c r="N2449">
        <f>IF($J2449&gt;0,1,IF(COUNTIFS(Registros!$A$2:$A$6000,"CS",Registros!$B$2:$B$6000,$A2449,Registros!$K$2:$K$6000,"&lt;&gt;")&gt;0,1,0))</f>
        <v/>
      </c>
      <c r="O2449">
        <f>IF(AND($K2449=1,$E2449=0,$G2449=0,$I2449=0),"WINBACK",IF(AND($M2449=1,$N2449&gt;0),"CONVERGENTE",IF($M2449=1,"SOLO MÓVIL",IF($N2449&gt;0,"SOLO FIJO / INTERNET","SIN SERVICIOS"))))</f>
        <v/>
      </c>
      <c r="P2449">
        <f>IF($O2449="WINBACK","Recuperar (winback)",IF($O2449="CONVERGENTE","Upgrade / más líneas",IF($O2449="SOLO MÓVIL","Ofrecer fijo + internet (FLBBTV)",IF($O2449="SOLO FIJO / INTERNET","Ofrecer línea móvil Nextphone","Oferta completa (móvil + fijo + internet)"))))</f>
        <v/>
      </c>
      <c r="Q2449">
        <f>$F2449+$H2449+$L2449</f>
        <v/>
      </c>
      <c r="R2449">
        <f>IFERROR(VLOOKUP($A2449,Registros!$B$2:$G$6000,6,0),IFERROR(VLOOKUP($D2449,Winback!$B$2:$C$300,2,0),""))</f>
        <v/>
      </c>
      <c r="S2449">
        <f>IF($E2449=1,"NP","")&amp;IF($G2449=1,"+MOV","")&amp;IF($I2449=1,"+CS","")&amp;IF($K2449=1,"+WB","")</f>
        <v/>
      </c>
      <c r="T2449">
        <f>$E2449+$G2449+$I2449+$K2449</f>
        <v/>
      </c>
    </row>
    <row r="2450">
      <c r="A2450" t="inlineStr">
        <is>
          <t>356346540000</t>
        </is>
      </c>
      <c r="B2450" t="inlineStr">
        <is>
          <t>35634654</t>
        </is>
      </c>
      <c r="C2450" t="inlineStr">
        <is>
          <t>YARITZA ROJAS</t>
        </is>
      </c>
      <c r="D2450" t="inlineStr">
        <is>
          <t>YARITZAROJAS</t>
        </is>
      </c>
      <c r="E2450">
        <f>IF(COUNTIFS(Registros!$A$2:$A$6000,"NP",Registros!$B$2:$B$6000,$A2450)&gt;0,1,0)</f>
        <v/>
      </c>
      <c r="F2450">
        <f>IF($E2450=1,SUMIFS(Registros!$F$2:$F$6000,Registros!$A$2:$A$6000,"NP",Registros!$B$2:$B$6000,$A2450),0)</f>
        <v/>
      </c>
      <c r="G2450">
        <f>IF(COUNTIFS(Registros!$A$2:$A$6000,"MOV",Registros!$B$2:$B$6000,$A2450)&gt;0,1,0)</f>
        <v/>
      </c>
      <c r="H2450">
        <f>IF($G2450=1,SUMIFS(Registros!$F$2:$F$6000,Registros!$A$2:$A$6000,"MOV",Registros!$B$2:$B$6000,$A2450),0)</f>
        <v/>
      </c>
      <c r="I2450">
        <f>IF(COUNTIFS(Registros!$A$2:$A$6000,"CS",Registros!$B$2:$B$6000,$A2450)&gt;0,1,0)</f>
        <v/>
      </c>
      <c r="J2450">
        <f>IF($I2450=1,SUMIFS(Registros!$I$2:$I$6000,Registros!$A$2:$A$6000,"CS",Registros!$B$2:$B$6000,$A2450),0)</f>
        <v/>
      </c>
      <c r="K2450">
        <f>IF(COUNTIFS(Winback!$K$2:$K$300,$D2450)&gt;0,1,0)</f>
        <v/>
      </c>
      <c r="L2450">
        <f>IF(AND($K2450=1,LEFT($A2450,3)="WB-"),SUMIFS(Winback!$D$2:$D$300,Winback!$K$2:$K$300,$D2450),0)</f>
        <v/>
      </c>
      <c r="M2450">
        <f>IF(OR($E2450=1,$G2450=1,SUMIFS(Registros!$J$2:$J$6000,Registros!$B$2:$B$6000,$A2450)&gt;0),1,0)</f>
        <v/>
      </c>
      <c r="N2450">
        <f>IF($J2450&gt;0,1,IF(COUNTIFS(Registros!$A$2:$A$6000,"CS",Registros!$B$2:$B$6000,$A2450,Registros!$K$2:$K$6000,"&lt;&gt;")&gt;0,1,0))</f>
        <v/>
      </c>
      <c r="O2450">
        <f>IF(AND($K2450=1,$E2450=0,$G2450=0,$I2450=0),"WINBACK",IF(AND($M2450=1,$N2450&gt;0),"CONVERGENTE",IF($M2450=1,"SOLO MÓVIL",IF($N2450&gt;0,"SOLO FIJO / INTERNET","SIN SERVICIOS"))))</f>
        <v/>
      </c>
      <c r="P2450">
        <f>IF($O2450="WINBACK","Recuperar (winback)",IF($O2450="CONVERGENTE","Upgrade / más líneas",IF($O2450="SOLO MÓVIL","Ofrecer fijo + internet (FLBBTV)",IF($O2450="SOLO FIJO / INTERNET","Ofrecer línea móvil Nextphone","Oferta completa (móvil + fijo + internet)"))))</f>
        <v/>
      </c>
      <c r="Q2450">
        <f>$F2450+$H2450+$L2450</f>
        <v/>
      </c>
      <c r="R2450">
        <f>IFERROR(VLOOKUP($A2450,Registros!$B$2:$G$6000,6,0),IFERROR(VLOOKUP($D2450,Winback!$B$2:$C$300,2,0),""))</f>
        <v/>
      </c>
      <c r="S2450">
        <f>IF($E2450=1,"NP","")&amp;IF($G2450=1,"+MOV","")&amp;IF($I2450=1,"+CS","")&amp;IF($K2450=1,"+WB","")</f>
        <v/>
      </c>
      <c r="T2450">
        <f>$E2450+$G2450+$I2450+$K2450</f>
        <v/>
      </c>
    </row>
    <row r="2451">
      <c r="A2451" t="inlineStr">
        <is>
          <t>357198980000</t>
        </is>
      </c>
      <c r="B2451" t="inlineStr">
        <is>
          <t>35719898</t>
        </is>
      </c>
      <c r="C2451" t="inlineStr">
        <is>
          <t>RINDA MICHELLE CASTRO CEDEÑO</t>
        </is>
      </c>
      <c r="D2451" t="inlineStr">
        <is>
          <t>RINDAMICHELLECASTROCEDENO</t>
        </is>
      </c>
      <c r="E2451">
        <f>IF(COUNTIFS(Registros!$A$2:$A$6000,"NP",Registros!$B$2:$B$6000,$A2451)&gt;0,1,0)</f>
        <v/>
      </c>
      <c r="F2451">
        <f>IF($E2451=1,SUMIFS(Registros!$F$2:$F$6000,Registros!$A$2:$A$6000,"NP",Registros!$B$2:$B$6000,$A2451),0)</f>
        <v/>
      </c>
      <c r="G2451">
        <f>IF(COUNTIFS(Registros!$A$2:$A$6000,"MOV",Registros!$B$2:$B$6000,$A2451)&gt;0,1,0)</f>
        <v/>
      </c>
      <c r="H2451">
        <f>IF($G2451=1,SUMIFS(Registros!$F$2:$F$6000,Registros!$A$2:$A$6000,"MOV",Registros!$B$2:$B$6000,$A2451),0)</f>
        <v/>
      </c>
      <c r="I2451">
        <f>IF(COUNTIFS(Registros!$A$2:$A$6000,"CS",Registros!$B$2:$B$6000,$A2451)&gt;0,1,0)</f>
        <v/>
      </c>
      <c r="J2451">
        <f>IF($I2451=1,SUMIFS(Registros!$I$2:$I$6000,Registros!$A$2:$A$6000,"CS",Registros!$B$2:$B$6000,$A2451),0)</f>
        <v/>
      </c>
      <c r="K2451">
        <f>IF(COUNTIFS(Winback!$K$2:$K$300,$D2451)&gt;0,1,0)</f>
        <v/>
      </c>
      <c r="L2451">
        <f>IF(AND($K2451=1,LEFT($A2451,3)="WB-"),SUMIFS(Winback!$D$2:$D$300,Winback!$K$2:$K$300,$D2451),0)</f>
        <v/>
      </c>
      <c r="M2451">
        <f>IF(OR($E2451=1,$G2451=1,SUMIFS(Registros!$J$2:$J$6000,Registros!$B$2:$B$6000,$A2451)&gt;0),1,0)</f>
        <v/>
      </c>
      <c r="N2451">
        <f>IF($J2451&gt;0,1,IF(COUNTIFS(Registros!$A$2:$A$6000,"CS",Registros!$B$2:$B$6000,$A2451,Registros!$K$2:$K$6000,"&lt;&gt;")&gt;0,1,0))</f>
        <v/>
      </c>
      <c r="O2451">
        <f>IF(AND($K2451=1,$E2451=0,$G2451=0,$I2451=0),"WINBACK",IF(AND($M2451=1,$N2451&gt;0),"CONVERGENTE",IF($M2451=1,"SOLO MÓVIL",IF($N2451&gt;0,"SOLO FIJO / INTERNET","SIN SERVICIOS"))))</f>
        <v/>
      </c>
      <c r="P2451">
        <f>IF($O2451="WINBACK","Recuperar (winback)",IF($O2451="CONVERGENTE","Upgrade / más líneas",IF($O2451="SOLO MÓVIL","Ofrecer fijo + internet (FLBBTV)",IF($O2451="SOLO FIJO / INTERNET","Ofrecer línea móvil Nextphone","Oferta completa (móvil + fijo + internet)"))))</f>
        <v/>
      </c>
      <c r="Q2451">
        <f>$F2451+$H2451+$L2451</f>
        <v/>
      </c>
      <c r="R2451">
        <f>IFERROR(VLOOKUP($A2451,Registros!$B$2:$G$6000,6,0),IFERROR(VLOOKUP($D2451,Winback!$B$2:$C$300,2,0),""))</f>
        <v/>
      </c>
      <c r="S2451">
        <f>IF($E2451=1,"NP","")&amp;IF($G2451=1,"+MOV","")&amp;IF($I2451=1,"+CS","")&amp;IF($K2451=1,"+WB","")</f>
        <v/>
      </c>
      <c r="T2451">
        <f>$E2451+$G2451+$I2451+$K2451</f>
        <v/>
      </c>
    </row>
    <row r="2452">
      <c r="A2452" t="inlineStr">
        <is>
          <t>357310530000</t>
        </is>
      </c>
      <c r="B2452" t="inlineStr">
        <is>
          <t>35731053</t>
        </is>
      </c>
      <c r="C2452" t="inlineStr">
        <is>
          <t>ALEJANDRO ANTONIO CASTILLO SANCHEZ</t>
        </is>
      </c>
      <c r="D2452" t="inlineStr">
        <is>
          <t>ALEJANDROANTONIOCASTILLOSANCHEZ</t>
        </is>
      </c>
      <c r="E2452">
        <f>IF(COUNTIFS(Registros!$A$2:$A$6000,"NP",Registros!$B$2:$B$6000,$A2452)&gt;0,1,0)</f>
        <v/>
      </c>
      <c r="F2452">
        <f>IF($E2452=1,SUMIFS(Registros!$F$2:$F$6000,Registros!$A$2:$A$6000,"NP",Registros!$B$2:$B$6000,$A2452),0)</f>
        <v/>
      </c>
      <c r="G2452">
        <f>IF(COUNTIFS(Registros!$A$2:$A$6000,"MOV",Registros!$B$2:$B$6000,$A2452)&gt;0,1,0)</f>
        <v/>
      </c>
      <c r="H2452">
        <f>IF($G2452=1,SUMIFS(Registros!$F$2:$F$6000,Registros!$A$2:$A$6000,"MOV",Registros!$B$2:$B$6000,$A2452),0)</f>
        <v/>
      </c>
      <c r="I2452">
        <f>IF(COUNTIFS(Registros!$A$2:$A$6000,"CS",Registros!$B$2:$B$6000,$A2452)&gt;0,1,0)</f>
        <v/>
      </c>
      <c r="J2452">
        <f>IF($I2452=1,SUMIFS(Registros!$I$2:$I$6000,Registros!$A$2:$A$6000,"CS",Registros!$B$2:$B$6000,$A2452),0)</f>
        <v/>
      </c>
      <c r="K2452">
        <f>IF(COUNTIFS(Winback!$K$2:$K$300,$D2452)&gt;0,1,0)</f>
        <v/>
      </c>
      <c r="L2452">
        <f>IF(AND($K2452=1,LEFT($A2452,3)="WB-"),SUMIFS(Winback!$D$2:$D$300,Winback!$K$2:$K$300,$D2452),0)</f>
        <v/>
      </c>
      <c r="M2452">
        <f>IF(OR($E2452=1,$G2452=1,SUMIFS(Registros!$J$2:$J$6000,Registros!$B$2:$B$6000,$A2452)&gt;0),1,0)</f>
        <v/>
      </c>
      <c r="N2452">
        <f>IF($J2452&gt;0,1,IF(COUNTIFS(Registros!$A$2:$A$6000,"CS",Registros!$B$2:$B$6000,$A2452,Registros!$K$2:$K$6000,"&lt;&gt;")&gt;0,1,0))</f>
        <v/>
      </c>
      <c r="O2452">
        <f>IF(AND($K2452=1,$E2452=0,$G2452=0,$I2452=0),"WINBACK",IF(AND($M2452=1,$N2452&gt;0),"CONVERGENTE",IF($M2452=1,"SOLO MÓVIL",IF($N2452&gt;0,"SOLO FIJO / INTERNET","SIN SERVICIOS"))))</f>
        <v/>
      </c>
      <c r="P2452">
        <f>IF($O2452="WINBACK","Recuperar (winback)",IF($O2452="CONVERGENTE","Upgrade / más líneas",IF($O2452="SOLO MÓVIL","Ofrecer fijo + internet (FLBBTV)",IF($O2452="SOLO FIJO / INTERNET","Ofrecer línea móvil Nextphone","Oferta completa (móvil + fijo + internet)"))))</f>
        <v/>
      </c>
      <c r="Q2452">
        <f>$F2452+$H2452+$L2452</f>
        <v/>
      </c>
      <c r="R2452">
        <f>IFERROR(VLOOKUP($A2452,Registros!$B$2:$G$6000,6,0),IFERROR(VLOOKUP($D2452,Winback!$B$2:$C$300,2,0),""))</f>
        <v/>
      </c>
      <c r="S2452">
        <f>IF($E2452=1,"NP","")&amp;IF($G2452=1,"+MOV","")&amp;IF($I2452=1,"+CS","")&amp;IF($K2452=1,"+WB","")</f>
        <v/>
      </c>
      <c r="T2452">
        <f>$E2452+$G2452+$I2452+$K2452</f>
        <v/>
      </c>
    </row>
    <row r="2453">
      <c r="A2453" t="inlineStr">
        <is>
          <t>351209400000</t>
        </is>
      </c>
      <c r="B2453" t="inlineStr">
        <is>
          <t>35120940</t>
        </is>
      </c>
      <c r="C2453" t="inlineStr">
        <is>
          <t>IRIS YANETH OLMOS ESPINOZA</t>
        </is>
      </c>
      <c r="D2453" t="inlineStr">
        <is>
          <t>IRISYANETHOLMOSESPINOZA</t>
        </is>
      </c>
      <c r="E2453">
        <f>IF(COUNTIFS(Registros!$A$2:$A$6000,"NP",Registros!$B$2:$B$6000,$A2453)&gt;0,1,0)</f>
        <v/>
      </c>
      <c r="F2453">
        <f>IF($E2453=1,SUMIFS(Registros!$F$2:$F$6000,Registros!$A$2:$A$6000,"NP",Registros!$B$2:$B$6000,$A2453),0)</f>
        <v/>
      </c>
      <c r="G2453">
        <f>IF(COUNTIFS(Registros!$A$2:$A$6000,"MOV",Registros!$B$2:$B$6000,$A2453)&gt;0,1,0)</f>
        <v/>
      </c>
      <c r="H2453">
        <f>IF($G2453=1,SUMIFS(Registros!$F$2:$F$6000,Registros!$A$2:$A$6000,"MOV",Registros!$B$2:$B$6000,$A2453),0)</f>
        <v/>
      </c>
      <c r="I2453">
        <f>IF(COUNTIFS(Registros!$A$2:$A$6000,"CS",Registros!$B$2:$B$6000,$A2453)&gt;0,1,0)</f>
        <v/>
      </c>
      <c r="J2453">
        <f>IF($I2453=1,SUMIFS(Registros!$I$2:$I$6000,Registros!$A$2:$A$6000,"CS",Registros!$B$2:$B$6000,$A2453),0)</f>
        <v/>
      </c>
      <c r="K2453">
        <f>IF(COUNTIFS(Winback!$K$2:$K$300,$D2453)&gt;0,1,0)</f>
        <v/>
      </c>
      <c r="L2453">
        <f>IF(AND($K2453=1,LEFT($A2453,3)="WB-"),SUMIFS(Winback!$D$2:$D$300,Winback!$K$2:$K$300,$D2453),0)</f>
        <v/>
      </c>
      <c r="M2453">
        <f>IF(OR($E2453=1,$G2453=1,SUMIFS(Registros!$J$2:$J$6000,Registros!$B$2:$B$6000,$A2453)&gt;0),1,0)</f>
        <v/>
      </c>
      <c r="N2453">
        <f>IF($J2453&gt;0,1,IF(COUNTIFS(Registros!$A$2:$A$6000,"CS",Registros!$B$2:$B$6000,$A2453,Registros!$K$2:$K$6000,"&lt;&gt;")&gt;0,1,0))</f>
        <v/>
      </c>
      <c r="O2453">
        <f>IF(AND($K2453=1,$E2453=0,$G2453=0,$I2453=0),"WINBACK",IF(AND($M2453=1,$N2453&gt;0),"CONVERGENTE",IF($M2453=1,"SOLO MÓVIL",IF($N2453&gt;0,"SOLO FIJO / INTERNET","SIN SERVICIOS"))))</f>
        <v/>
      </c>
      <c r="P2453">
        <f>IF($O2453="WINBACK","Recuperar (winback)",IF($O2453="CONVERGENTE","Upgrade / más líneas",IF($O2453="SOLO MÓVIL","Ofrecer fijo + internet (FLBBTV)",IF($O2453="SOLO FIJO / INTERNET","Ofrecer línea móvil Nextphone","Oferta completa (móvil + fijo + internet)"))))</f>
        <v/>
      </c>
      <c r="Q2453">
        <f>$F2453+$H2453+$L2453</f>
        <v/>
      </c>
      <c r="R2453">
        <f>IFERROR(VLOOKUP($A2453,Registros!$B$2:$G$6000,6,0),IFERROR(VLOOKUP($D2453,Winback!$B$2:$C$300,2,0),""))</f>
        <v/>
      </c>
      <c r="S2453">
        <f>IF($E2453=1,"NP","")&amp;IF($G2453=1,"+MOV","")&amp;IF($I2453=1,"+CS","")&amp;IF($K2453=1,"+WB","")</f>
        <v/>
      </c>
      <c r="T2453">
        <f>$E2453+$G2453+$I2453+$K2453</f>
        <v/>
      </c>
    </row>
    <row r="2454">
      <c r="A2454" t="inlineStr">
        <is>
          <t>354349750000</t>
        </is>
      </c>
      <c r="B2454" t="inlineStr">
        <is>
          <t>35434975</t>
        </is>
      </c>
      <c r="C2454" t="inlineStr">
        <is>
          <t>ILKA MOJICA</t>
        </is>
      </c>
      <c r="D2454" t="inlineStr">
        <is>
          <t>ILKAMOJICA</t>
        </is>
      </c>
      <c r="E2454">
        <f>IF(COUNTIFS(Registros!$A$2:$A$6000,"NP",Registros!$B$2:$B$6000,$A2454)&gt;0,1,0)</f>
        <v/>
      </c>
      <c r="F2454">
        <f>IF($E2454=1,SUMIFS(Registros!$F$2:$F$6000,Registros!$A$2:$A$6000,"NP",Registros!$B$2:$B$6000,$A2454),0)</f>
        <v/>
      </c>
      <c r="G2454">
        <f>IF(COUNTIFS(Registros!$A$2:$A$6000,"MOV",Registros!$B$2:$B$6000,$A2454)&gt;0,1,0)</f>
        <v/>
      </c>
      <c r="H2454">
        <f>IF($G2454=1,SUMIFS(Registros!$F$2:$F$6000,Registros!$A$2:$A$6000,"MOV",Registros!$B$2:$B$6000,$A2454),0)</f>
        <v/>
      </c>
      <c r="I2454">
        <f>IF(COUNTIFS(Registros!$A$2:$A$6000,"CS",Registros!$B$2:$B$6000,$A2454)&gt;0,1,0)</f>
        <v/>
      </c>
      <c r="J2454">
        <f>IF($I2454=1,SUMIFS(Registros!$I$2:$I$6000,Registros!$A$2:$A$6000,"CS",Registros!$B$2:$B$6000,$A2454),0)</f>
        <v/>
      </c>
      <c r="K2454">
        <f>IF(COUNTIFS(Winback!$K$2:$K$300,$D2454)&gt;0,1,0)</f>
        <v/>
      </c>
      <c r="L2454">
        <f>IF(AND($K2454=1,LEFT($A2454,3)="WB-"),SUMIFS(Winback!$D$2:$D$300,Winback!$K$2:$K$300,$D2454),0)</f>
        <v/>
      </c>
      <c r="M2454">
        <f>IF(OR($E2454=1,$G2454=1,SUMIFS(Registros!$J$2:$J$6000,Registros!$B$2:$B$6000,$A2454)&gt;0),1,0)</f>
        <v/>
      </c>
      <c r="N2454">
        <f>IF($J2454&gt;0,1,IF(COUNTIFS(Registros!$A$2:$A$6000,"CS",Registros!$B$2:$B$6000,$A2454,Registros!$K$2:$K$6000,"&lt;&gt;")&gt;0,1,0))</f>
        <v/>
      </c>
      <c r="O2454">
        <f>IF(AND($K2454=1,$E2454=0,$G2454=0,$I2454=0),"WINBACK",IF(AND($M2454=1,$N2454&gt;0),"CONVERGENTE",IF($M2454=1,"SOLO MÓVIL",IF($N2454&gt;0,"SOLO FIJO / INTERNET","SIN SERVICIOS"))))</f>
        <v/>
      </c>
      <c r="P2454">
        <f>IF($O2454="WINBACK","Recuperar (winback)",IF($O2454="CONVERGENTE","Upgrade / más líneas",IF($O2454="SOLO MÓVIL","Ofrecer fijo + internet (FLBBTV)",IF($O2454="SOLO FIJO / INTERNET","Ofrecer línea móvil Nextphone","Oferta completa (móvil + fijo + internet)"))))</f>
        <v/>
      </c>
      <c r="Q2454">
        <f>$F2454+$H2454+$L2454</f>
        <v/>
      </c>
      <c r="R2454">
        <f>IFERROR(VLOOKUP($A2454,Registros!$B$2:$G$6000,6,0),IFERROR(VLOOKUP($D2454,Winback!$B$2:$C$300,2,0),""))</f>
        <v/>
      </c>
      <c r="S2454">
        <f>IF($E2454=1,"NP","")&amp;IF($G2454=1,"+MOV","")&amp;IF($I2454=1,"+CS","")&amp;IF($K2454=1,"+WB","")</f>
        <v/>
      </c>
      <c r="T2454">
        <f>$E2454+$G2454+$I2454+$K2454</f>
        <v/>
      </c>
    </row>
    <row r="2455">
      <c r="A2455" t="inlineStr">
        <is>
          <t>353295680000</t>
        </is>
      </c>
      <c r="B2455" t="inlineStr">
        <is>
          <t>35329568</t>
        </is>
      </c>
      <c r="C2455" t="inlineStr">
        <is>
          <t>YULIANA PITTY</t>
        </is>
      </c>
      <c r="D2455" t="inlineStr">
        <is>
          <t>YULIANAPITTY</t>
        </is>
      </c>
      <c r="E2455">
        <f>IF(COUNTIFS(Registros!$A$2:$A$6000,"NP",Registros!$B$2:$B$6000,$A2455)&gt;0,1,0)</f>
        <v/>
      </c>
      <c r="F2455">
        <f>IF($E2455=1,SUMIFS(Registros!$F$2:$F$6000,Registros!$A$2:$A$6000,"NP",Registros!$B$2:$B$6000,$A2455),0)</f>
        <v/>
      </c>
      <c r="G2455">
        <f>IF(COUNTIFS(Registros!$A$2:$A$6000,"MOV",Registros!$B$2:$B$6000,$A2455)&gt;0,1,0)</f>
        <v/>
      </c>
      <c r="H2455">
        <f>IF($G2455=1,SUMIFS(Registros!$F$2:$F$6000,Registros!$A$2:$A$6000,"MOV",Registros!$B$2:$B$6000,$A2455),0)</f>
        <v/>
      </c>
      <c r="I2455">
        <f>IF(COUNTIFS(Registros!$A$2:$A$6000,"CS",Registros!$B$2:$B$6000,$A2455)&gt;0,1,0)</f>
        <v/>
      </c>
      <c r="J2455">
        <f>IF($I2455=1,SUMIFS(Registros!$I$2:$I$6000,Registros!$A$2:$A$6000,"CS",Registros!$B$2:$B$6000,$A2455),0)</f>
        <v/>
      </c>
      <c r="K2455">
        <f>IF(COUNTIFS(Winback!$K$2:$K$300,$D2455)&gt;0,1,0)</f>
        <v/>
      </c>
      <c r="L2455">
        <f>IF(AND($K2455=1,LEFT($A2455,3)="WB-"),SUMIFS(Winback!$D$2:$D$300,Winback!$K$2:$K$300,$D2455),0)</f>
        <v/>
      </c>
      <c r="M2455">
        <f>IF(OR($E2455=1,$G2455=1,SUMIFS(Registros!$J$2:$J$6000,Registros!$B$2:$B$6000,$A2455)&gt;0),1,0)</f>
        <v/>
      </c>
      <c r="N2455">
        <f>IF($J2455&gt;0,1,IF(COUNTIFS(Registros!$A$2:$A$6000,"CS",Registros!$B$2:$B$6000,$A2455,Registros!$K$2:$K$6000,"&lt;&gt;")&gt;0,1,0))</f>
        <v/>
      </c>
      <c r="O2455">
        <f>IF(AND($K2455=1,$E2455=0,$G2455=0,$I2455=0),"WINBACK",IF(AND($M2455=1,$N2455&gt;0),"CONVERGENTE",IF($M2455=1,"SOLO MÓVIL",IF($N2455&gt;0,"SOLO FIJO / INTERNET","SIN SERVICIOS"))))</f>
        <v/>
      </c>
      <c r="P2455">
        <f>IF($O2455="WINBACK","Recuperar (winback)",IF($O2455="CONVERGENTE","Upgrade / más líneas",IF($O2455="SOLO MÓVIL","Ofrecer fijo + internet (FLBBTV)",IF($O2455="SOLO FIJO / INTERNET","Ofrecer línea móvil Nextphone","Oferta completa (móvil + fijo + internet)"))))</f>
        <v/>
      </c>
      <c r="Q2455">
        <f>$F2455+$H2455+$L2455</f>
        <v/>
      </c>
      <c r="R2455">
        <f>IFERROR(VLOOKUP($A2455,Registros!$B$2:$G$6000,6,0),IFERROR(VLOOKUP($D2455,Winback!$B$2:$C$300,2,0),""))</f>
        <v/>
      </c>
      <c r="S2455">
        <f>IF($E2455=1,"NP","")&amp;IF($G2455=1,"+MOV","")&amp;IF($I2455=1,"+CS","")&amp;IF($K2455=1,"+WB","")</f>
        <v/>
      </c>
      <c r="T2455">
        <f>$E2455+$G2455+$I2455+$K2455</f>
        <v/>
      </c>
    </row>
    <row r="2456">
      <c r="A2456" t="inlineStr">
        <is>
          <t>363022600000</t>
        </is>
      </c>
      <c r="B2456" t="inlineStr">
        <is>
          <t>36302260</t>
        </is>
      </c>
      <c r="C2456" t="inlineStr">
        <is>
          <t>ANTHONY HENRY VAN EKELENBURG</t>
        </is>
      </c>
      <c r="D2456" t="inlineStr">
        <is>
          <t>ANTHONYHENRYVANEKELENBURG</t>
        </is>
      </c>
      <c r="E2456">
        <f>IF(COUNTIFS(Registros!$A$2:$A$6000,"NP",Registros!$B$2:$B$6000,$A2456)&gt;0,1,0)</f>
        <v/>
      </c>
      <c r="F2456">
        <f>IF($E2456=1,SUMIFS(Registros!$F$2:$F$6000,Registros!$A$2:$A$6000,"NP",Registros!$B$2:$B$6000,$A2456),0)</f>
        <v/>
      </c>
      <c r="G2456">
        <f>IF(COUNTIFS(Registros!$A$2:$A$6000,"MOV",Registros!$B$2:$B$6000,$A2456)&gt;0,1,0)</f>
        <v/>
      </c>
      <c r="H2456">
        <f>IF($G2456=1,SUMIFS(Registros!$F$2:$F$6000,Registros!$A$2:$A$6000,"MOV",Registros!$B$2:$B$6000,$A2456),0)</f>
        <v/>
      </c>
      <c r="I2456">
        <f>IF(COUNTIFS(Registros!$A$2:$A$6000,"CS",Registros!$B$2:$B$6000,$A2456)&gt;0,1,0)</f>
        <v/>
      </c>
      <c r="J2456">
        <f>IF($I2456=1,SUMIFS(Registros!$I$2:$I$6000,Registros!$A$2:$A$6000,"CS",Registros!$B$2:$B$6000,$A2456),0)</f>
        <v/>
      </c>
      <c r="K2456">
        <f>IF(COUNTIFS(Winback!$K$2:$K$300,$D2456)&gt;0,1,0)</f>
        <v/>
      </c>
      <c r="L2456">
        <f>IF(AND($K2456=1,LEFT($A2456,3)="WB-"),SUMIFS(Winback!$D$2:$D$300,Winback!$K$2:$K$300,$D2456),0)</f>
        <v/>
      </c>
      <c r="M2456">
        <f>IF(OR($E2456=1,$G2456=1,SUMIFS(Registros!$J$2:$J$6000,Registros!$B$2:$B$6000,$A2456)&gt;0),1,0)</f>
        <v/>
      </c>
      <c r="N2456">
        <f>IF($J2456&gt;0,1,IF(COUNTIFS(Registros!$A$2:$A$6000,"CS",Registros!$B$2:$B$6000,$A2456,Registros!$K$2:$K$6000,"&lt;&gt;")&gt;0,1,0))</f>
        <v/>
      </c>
      <c r="O2456">
        <f>IF(AND($K2456=1,$E2456=0,$G2456=0,$I2456=0),"WINBACK",IF(AND($M2456=1,$N2456&gt;0),"CONVERGENTE",IF($M2456=1,"SOLO MÓVIL",IF($N2456&gt;0,"SOLO FIJO / INTERNET","SIN SERVICIOS"))))</f>
        <v/>
      </c>
      <c r="P2456">
        <f>IF($O2456="WINBACK","Recuperar (winback)",IF($O2456="CONVERGENTE","Upgrade / más líneas",IF($O2456="SOLO MÓVIL","Ofrecer fijo + internet (FLBBTV)",IF($O2456="SOLO FIJO / INTERNET","Ofrecer línea móvil Nextphone","Oferta completa (móvil + fijo + internet)"))))</f>
        <v/>
      </c>
      <c r="Q2456">
        <f>$F2456+$H2456+$L2456</f>
        <v/>
      </c>
      <c r="R2456">
        <f>IFERROR(VLOOKUP($A2456,Registros!$B$2:$G$6000,6,0),IFERROR(VLOOKUP($D2456,Winback!$B$2:$C$300,2,0),""))</f>
        <v/>
      </c>
      <c r="S2456">
        <f>IF($E2456=1,"NP","")&amp;IF($G2456=1,"+MOV","")&amp;IF($I2456=1,"+CS","")&amp;IF($K2456=1,"+WB","")</f>
        <v/>
      </c>
      <c r="T2456">
        <f>$E2456+$G2456+$I2456+$K2456</f>
        <v/>
      </c>
    </row>
    <row r="2457">
      <c r="A2457" t="inlineStr">
        <is>
          <t>326219320000</t>
        </is>
      </c>
      <c r="B2457" t="inlineStr">
        <is>
          <t>32621932</t>
        </is>
      </c>
      <c r="C2457" t="inlineStr">
        <is>
          <t>ACCIONA SOLUT</t>
        </is>
      </c>
      <c r="D2457" t="inlineStr">
        <is>
          <t>ACCIONASOLUT</t>
        </is>
      </c>
      <c r="E2457">
        <f>IF(COUNTIFS(Registros!$A$2:$A$6000,"NP",Registros!$B$2:$B$6000,$A2457)&gt;0,1,0)</f>
        <v/>
      </c>
      <c r="F2457">
        <f>IF($E2457=1,SUMIFS(Registros!$F$2:$F$6000,Registros!$A$2:$A$6000,"NP",Registros!$B$2:$B$6000,$A2457),0)</f>
        <v/>
      </c>
      <c r="G2457">
        <f>IF(COUNTIFS(Registros!$A$2:$A$6000,"MOV",Registros!$B$2:$B$6000,$A2457)&gt;0,1,0)</f>
        <v/>
      </c>
      <c r="H2457">
        <f>IF($G2457=1,SUMIFS(Registros!$F$2:$F$6000,Registros!$A$2:$A$6000,"MOV",Registros!$B$2:$B$6000,$A2457),0)</f>
        <v/>
      </c>
      <c r="I2457">
        <f>IF(COUNTIFS(Registros!$A$2:$A$6000,"CS",Registros!$B$2:$B$6000,$A2457)&gt;0,1,0)</f>
        <v/>
      </c>
      <c r="J2457">
        <f>IF($I2457=1,SUMIFS(Registros!$I$2:$I$6000,Registros!$A$2:$A$6000,"CS",Registros!$B$2:$B$6000,$A2457),0)</f>
        <v/>
      </c>
      <c r="K2457">
        <f>IF(COUNTIFS(Winback!$K$2:$K$300,$D2457)&gt;0,1,0)</f>
        <v/>
      </c>
      <c r="L2457">
        <f>IF(AND($K2457=1,LEFT($A2457,3)="WB-"),SUMIFS(Winback!$D$2:$D$300,Winback!$K$2:$K$300,$D2457),0)</f>
        <v/>
      </c>
      <c r="M2457">
        <f>IF(OR($E2457=1,$G2457=1,SUMIFS(Registros!$J$2:$J$6000,Registros!$B$2:$B$6000,$A2457)&gt;0),1,0)</f>
        <v/>
      </c>
      <c r="N2457">
        <f>IF($J2457&gt;0,1,IF(COUNTIFS(Registros!$A$2:$A$6000,"CS",Registros!$B$2:$B$6000,$A2457,Registros!$K$2:$K$6000,"&lt;&gt;")&gt;0,1,0))</f>
        <v/>
      </c>
      <c r="O2457">
        <f>IF(AND($K2457=1,$E2457=0,$G2457=0,$I2457=0),"WINBACK",IF(AND($M2457=1,$N2457&gt;0),"CONVERGENTE",IF($M2457=1,"SOLO MÓVIL",IF($N2457&gt;0,"SOLO FIJO / INTERNET","SIN SERVICIOS"))))</f>
        <v/>
      </c>
      <c r="P2457">
        <f>IF($O2457="WINBACK","Recuperar (winback)",IF($O2457="CONVERGENTE","Upgrade / más líneas",IF($O2457="SOLO MÓVIL","Ofrecer fijo + internet (FLBBTV)",IF($O2457="SOLO FIJO / INTERNET","Ofrecer línea móvil Nextphone","Oferta completa (móvil + fijo + internet)"))))</f>
        <v/>
      </c>
      <c r="Q2457">
        <f>$F2457+$H2457+$L2457</f>
        <v/>
      </c>
      <c r="R2457">
        <f>IFERROR(VLOOKUP($A2457,Registros!$B$2:$G$6000,6,0),IFERROR(VLOOKUP($D2457,Winback!$B$2:$C$300,2,0),""))</f>
        <v/>
      </c>
      <c r="S2457">
        <f>IF($E2457=1,"NP","")&amp;IF($G2457=1,"+MOV","")&amp;IF($I2457=1,"+CS","")&amp;IF($K2457=1,"+WB","")</f>
        <v/>
      </c>
      <c r="T2457">
        <f>$E2457+$G2457+$I2457+$K2457</f>
        <v/>
      </c>
    </row>
    <row r="2458">
      <c r="A2458" t="inlineStr">
        <is>
          <t>368043110000</t>
        </is>
      </c>
      <c r="B2458" t="inlineStr">
        <is>
          <t>36804311</t>
        </is>
      </c>
      <c r="C2458" t="inlineStr">
        <is>
          <t>JULISSA CARRERA</t>
        </is>
      </c>
      <c r="D2458" t="inlineStr">
        <is>
          <t>JULISSACARRERA</t>
        </is>
      </c>
      <c r="E2458">
        <f>IF(COUNTIFS(Registros!$A$2:$A$6000,"NP",Registros!$B$2:$B$6000,$A2458)&gt;0,1,0)</f>
        <v/>
      </c>
      <c r="F2458">
        <f>IF($E2458=1,SUMIFS(Registros!$F$2:$F$6000,Registros!$A$2:$A$6000,"NP",Registros!$B$2:$B$6000,$A2458),0)</f>
        <v/>
      </c>
      <c r="G2458">
        <f>IF(COUNTIFS(Registros!$A$2:$A$6000,"MOV",Registros!$B$2:$B$6000,$A2458)&gt;0,1,0)</f>
        <v/>
      </c>
      <c r="H2458">
        <f>IF($G2458=1,SUMIFS(Registros!$F$2:$F$6000,Registros!$A$2:$A$6000,"MOV",Registros!$B$2:$B$6000,$A2458),0)</f>
        <v/>
      </c>
      <c r="I2458">
        <f>IF(COUNTIFS(Registros!$A$2:$A$6000,"CS",Registros!$B$2:$B$6000,$A2458)&gt;0,1,0)</f>
        <v/>
      </c>
      <c r="J2458">
        <f>IF($I2458=1,SUMIFS(Registros!$I$2:$I$6000,Registros!$A$2:$A$6000,"CS",Registros!$B$2:$B$6000,$A2458),0)</f>
        <v/>
      </c>
      <c r="K2458">
        <f>IF(COUNTIFS(Winback!$K$2:$K$300,$D2458)&gt;0,1,0)</f>
        <v/>
      </c>
      <c r="L2458">
        <f>IF(AND($K2458=1,LEFT($A2458,3)="WB-"),SUMIFS(Winback!$D$2:$D$300,Winback!$K$2:$K$300,$D2458),0)</f>
        <v/>
      </c>
      <c r="M2458">
        <f>IF(OR($E2458=1,$G2458=1,SUMIFS(Registros!$J$2:$J$6000,Registros!$B$2:$B$6000,$A2458)&gt;0),1,0)</f>
        <v/>
      </c>
      <c r="N2458">
        <f>IF($J2458&gt;0,1,IF(COUNTIFS(Registros!$A$2:$A$6000,"CS",Registros!$B$2:$B$6000,$A2458,Registros!$K$2:$K$6000,"&lt;&gt;")&gt;0,1,0))</f>
        <v/>
      </c>
      <c r="O2458">
        <f>IF(AND($K2458=1,$E2458=0,$G2458=0,$I2458=0),"WINBACK",IF(AND($M2458=1,$N2458&gt;0),"CONVERGENTE",IF($M2458=1,"SOLO MÓVIL",IF($N2458&gt;0,"SOLO FIJO / INTERNET","SIN SERVICIOS"))))</f>
        <v/>
      </c>
      <c r="P2458">
        <f>IF($O2458="WINBACK","Recuperar (winback)",IF($O2458="CONVERGENTE","Upgrade / más líneas",IF($O2458="SOLO MÓVIL","Ofrecer fijo + internet (FLBBTV)",IF($O2458="SOLO FIJO / INTERNET","Ofrecer línea móvil Nextphone","Oferta completa (móvil + fijo + internet)"))))</f>
        <v/>
      </c>
      <c r="Q2458">
        <f>$F2458+$H2458+$L2458</f>
        <v/>
      </c>
      <c r="R2458">
        <f>IFERROR(VLOOKUP($A2458,Registros!$B$2:$G$6000,6,0),IFERROR(VLOOKUP($D2458,Winback!$B$2:$C$300,2,0),""))</f>
        <v/>
      </c>
      <c r="S2458">
        <f>IF($E2458=1,"NP","")&amp;IF($G2458=1,"+MOV","")&amp;IF($I2458=1,"+CS","")&amp;IF($K2458=1,"+WB","")</f>
        <v/>
      </c>
      <c r="T2458">
        <f>$E2458+$G2458+$I2458+$K2458</f>
        <v/>
      </c>
    </row>
    <row r="2459">
      <c r="A2459" t="inlineStr">
        <is>
          <t>352253080000</t>
        </is>
      </c>
      <c r="B2459" t="inlineStr">
        <is>
          <t>35225308</t>
        </is>
      </c>
      <c r="C2459" t="inlineStr">
        <is>
          <t>ELVIS DIAZ</t>
        </is>
      </c>
      <c r="D2459" t="inlineStr">
        <is>
          <t>ELVISDIAZ</t>
        </is>
      </c>
      <c r="E2459">
        <f>IF(COUNTIFS(Registros!$A$2:$A$6000,"NP",Registros!$B$2:$B$6000,$A2459)&gt;0,1,0)</f>
        <v/>
      </c>
      <c r="F2459">
        <f>IF($E2459=1,SUMIFS(Registros!$F$2:$F$6000,Registros!$A$2:$A$6000,"NP",Registros!$B$2:$B$6000,$A2459),0)</f>
        <v/>
      </c>
      <c r="G2459">
        <f>IF(COUNTIFS(Registros!$A$2:$A$6000,"MOV",Registros!$B$2:$B$6000,$A2459)&gt;0,1,0)</f>
        <v/>
      </c>
      <c r="H2459">
        <f>IF($G2459=1,SUMIFS(Registros!$F$2:$F$6000,Registros!$A$2:$A$6000,"MOV",Registros!$B$2:$B$6000,$A2459),0)</f>
        <v/>
      </c>
      <c r="I2459">
        <f>IF(COUNTIFS(Registros!$A$2:$A$6000,"CS",Registros!$B$2:$B$6000,$A2459)&gt;0,1,0)</f>
        <v/>
      </c>
      <c r="J2459">
        <f>IF($I2459=1,SUMIFS(Registros!$I$2:$I$6000,Registros!$A$2:$A$6000,"CS",Registros!$B$2:$B$6000,$A2459),0)</f>
        <v/>
      </c>
      <c r="K2459">
        <f>IF(COUNTIFS(Winback!$K$2:$K$300,$D2459)&gt;0,1,0)</f>
        <v/>
      </c>
      <c r="L2459">
        <f>IF(AND($K2459=1,LEFT($A2459,3)="WB-"),SUMIFS(Winback!$D$2:$D$300,Winback!$K$2:$K$300,$D2459),0)</f>
        <v/>
      </c>
      <c r="M2459">
        <f>IF(OR($E2459=1,$G2459=1,SUMIFS(Registros!$J$2:$J$6000,Registros!$B$2:$B$6000,$A2459)&gt;0),1,0)</f>
        <v/>
      </c>
      <c r="N2459">
        <f>IF($J2459&gt;0,1,IF(COUNTIFS(Registros!$A$2:$A$6000,"CS",Registros!$B$2:$B$6000,$A2459,Registros!$K$2:$K$6000,"&lt;&gt;")&gt;0,1,0))</f>
        <v/>
      </c>
      <c r="O2459">
        <f>IF(AND($K2459=1,$E2459=0,$G2459=0,$I2459=0),"WINBACK",IF(AND($M2459=1,$N2459&gt;0),"CONVERGENTE",IF($M2459=1,"SOLO MÓVIL",IF($N2459&gt;0,"SOLO FIJO / INTERNET","SIN SERVICIOS"))))</f>
        <v/>
      </c>
      <c r="P2459">
        <f>IF($O2459="WINBACK","Recuperar (winback)",IF($O2459="CONVERGENTE","Upgrade / más líneas",IF($O2459="SOLO MÓVIL","Ofrecer fijo + internet (FLBBTV)",IF($O2459="SOLO FIJO / INTERNET","Ofrecer línea móvil Nextphone","Oferta completa (móvil + fijo + internet)"))))</f>
        <v/>
      </c>
      <c r="Q2459">
        <f>$F2459+$H2459+$L2459</f>
        <v/>
      </c>
      <c r="R2459">
        <f>IFERROR(VLOOKUP($A2459,Registros!$B$2:$G$6000,6,0),IFERROR(VLOOKUP($D2459,Winback!$B$2:$C$300,2,0),""))</f>
        <v/>
      </c>
      <c r="S2459">
        <f>IF($E2459=1,"NP","")&amp;IF($G2459=1,"+MOV","")&amp;IF($I2459=1,"+CS","")&amp;IF($K2459=1,"+WB","")</f>
        <v/>
      </c>
      <c r="T2459">
        <f>$E2459+$G2459+$I2459+$K2459</f>
        <v/>
      </c>
    </row>
    <row r="2460">
      <c r="A2460" t="inlineStr">
        <is>
          <t>352100350000</t>
        </is>
      </c>
      <c r="B2460" t="inlineStr">
        <is>
          <t>35210035</t>
        </is>
      </c>
      <c r="C2460" t="inlineStr">
        <is>
          <t>YORLENY MORALES</t>
        </is>
      </c>
      <c r="D2460" t="inlineStr">
        <is>
          <t>YORLENYMORALES</t>
        </is>
      </c>
      <c r="E2460">
        <f>IF(COUNTIFS(Registros!$A$2:$A$6000,"NP",Registros!$B$2:$B$6000,$A2460)&gt;0,1,0)</f>
        <v/>
      </c>
      <c r="F2460">
        <f>IF($E2460=1,SUMIFS(Registros!$F$2:$F$6000,Registros!$A$2:$A$6000,"NP",Registros!$B$2:$B$6000,$A2460),0)</f>
        <v/>
      </c>
      <c r="G2460">
        <f>IF(COUNTIFS(Registros!$A$2:$A$6000,"MOV",Registros!$B$2:$B$6000,$A2460)&gt;0,1,0)</f>
        <v/>
      </c>
      <c r="H2460">
        <f>IF($G2460=1,SUMIFS(Registros!$F$2:$F$6000,Registros!$A$2:$A$6000,"MOV",Registros!$B$2:$B$6000,$A2460),0)</f>
        <v/>
      </c>
      <c r="I2460">
        <f>IF(COUNTIFS(Registros!$A$2:$A$6000,"CS",Registros!$B$2:$B$6000,$A2460)&gt;0,1,0)</f>
        <v/>
      </c>
      <c r="J2460">
        <f>IF($I2460=1,SUMIFS(Registros!$I$2:$I$6000,Registros!$A$2:$A$6000,"CS",Registros!$B$2:$B$6000,$A2460),0)</f>
        <v/>
      </c>
      <c r="K2460">
        <f>IF(COUNTIFS(Winback!$K$2:$K$300,$D2460)&gt;0,1,0)</f>
        <v/>
      </c>
      <c r="L2460">
        <f>IF(AND($K2460=1,LEFT($A2460,3)="WB-"),SUMIFS(Winback!$D$2:$D$300,Winback!$K$2:$K$300,$D2460),0)</f>
        <v/>
      </c>
      <c r="M2460">
        <f>IF(OR($E2460=1,$G2460=1,SUMIFS(Registros!$J$2:$J$6000,Registros!$B$2:$B$6000,$A2460)&gt;0),1,0)</f>
        <v/>
      </c>
      <c r="N2460">
        <f>IF($J2460&gt;0,1,IF(COUNTIFS(Registros!$A$2:$A$6000,"CS",Registros!$B$2:$B$6000,$A2460,Registros!$K$2:$K$6000,"&lt;&gt;")&gt;0,1,0))</f>
        <v/>
      </c>
      <c r="O2460">
        <f>IF(AND($K2460=1,$E2460=0,$G2460=0,$I2460=0),"WINBACK",IF(AND($M2460=1,$N2460&gt;0),"CONVERGENTE",IF($M2460=1,"SOLO MÓVIL",IF($N2460&gt;0,"SOLO FIJO / INTERNET","SIN SERVICIOS"))))</f>
        <v/>
      </c>
      <c r="P2460">
        <f>IF($O2460="WINBACK","Recuperar (winback)",IF($O2460="CONVERGENTE","Upgrade / más líneas",IF($O2460="SOLO MÓVIL","Ofrecer fijo + internet (FLBBTV)",IF($O2460="SOLO FIJO / INTERNET","Ofrecer línea móvil Nextphone","Oferta completa (móvil + fijo + internet)"))))</f>
        <v/>
      </c>
      <c r="Q2460">
        <f>$F2460+$H2460+$L2460</f>
        <v/>
      </c>
      <c r="R2460">
        <f>IFERROR(VLOOKUP($A2460,Registros!$B$2:$G$6000,6,0),IFERROR(VLOOKUP($D2460,Winback!$B$2:$C$300,2,0),""))</f>
        <v/>
      </c>
      <c r="S2460">
        <f>IF($E2460=1,"NP","")&amp;IF($G2460=1,"+MOV","")&amp;IF($I2460=1,"+CS","")&amp;IF($K2460=1,"+WB","")</f>
        <v/>
      </c>
      <c r="T2460">
        <f>$E2460+$G2460+$I2460+$K2460</f>
        <v/>
      </c>
    </row>
    <row r="2461">
      <c r="A2461" t="inlineStr">
        <is>
          <t>337169250000</t>
        </is>
      </c>
      <c r="B2461" t="inlineStr">
        <is>
          <t>33716925</t>
        </is>
      </c>
      <c r="C2461" t="inlineStr">
        <is>
          <t>Juan Carlos Guerrerro Vergara</t>
        </is>
      </c>
      <c r="D2461" t="inlineStr">
        <is>
          <t>JUANCARLOSGUERRERROVERGARA</t>
        </is>
      </c>
      <c r="E2461">
        <f>IF(COUNTIFS(Registros!$A$2:$A$6000,"NP",Registros!$B$2:$B$6000,$A2461)&gt;0,1,0)</f>
        <v/>
      </c>
      <c r="F2461">
        <f>IF($E2461=1,SUMIFS(Registros!$F$2:$F$6000,Registros!$A$2:$A$6000,"NP",Registros!$B$2:$B$6000,$A2461),0)</f>
        <v/>
      </c>
      <c r="G2461">
        <f>IF(COUNTIFS(Registros!$A$2:$A$6000,"MOV",Registros!$B$2:$B$6000,$A2461)&gt;0,1,0)</f>
        <v/>
      </c>
      <c r="H2461">
        <f>IF($G2461=1,SUMIFS(Registros!$F$2:$F$6000,Registros!$A$2:$A$6000,"MOV",Registros!$B$2:$B$6000,$A2461),0)</f>
        <v/>
      </c>
      <c r="I2461">
        <f>IF(COUNTIFS(Registros!$A$2:$A$6000,"CS",Registros!$B$2:$B$6000,$A2461)&gt;0,1,0)</f>
        <v/>
      </c>
      <c r="J2461">
        <f>IF($I2461=1,SUMIFS(Registros!$I$2:$I$6000,Registros!$A$2:$A$6000,"CS",Registros!$B$2:$B$6000,$A2461),0)</f>
        <v/>
      </c>
      <c r="K2461">
        <f>IF(COUNTIFS(Winback!$K$2:$K$300,$D2461)&gt;0,1,0)</f>
        <v/>
      </c>
      <c r="L2461">
        <f>IF(AND($K2461=1,LEFT($A2461,3)="WB-"),SUMIFS(Winback!$D$2:$D$300,Winback!$K$2:$K$300,$D2461),0)</f>
        <v/>
      </c>
      <c r="M2461">
        <f>IF(OR($E2461=1,$G2461=1,SUMIFS(Registros!$J$2:$J$6000,Registros!$B$2:$B$6000,$A2461)&gt;0),1,0)</f>
        <v/>
      </c>
      <c r="N2461">
        <f>IF($J2461&gt;0,1,IF(COUNTIFS(Registros!$A$2:$A$6000,"CS",Registros!$B$2:$B$6000,$A2461,Registros!$K$2:$K$6000,"&lt;&gt;")&gt;0,1,0))</f>
        <v/>
      </c>
      <c r="O2461">
        <f>IF(AND($K2461=1,$E2461=0,$G2461=0,$I2461=0),"WINBACK",IF(AND($M2461=1,$N2461&gt;0),"CONVERGENTE",IF($M2461=1,"SOLO MÓVIL",IF($N2461&gt;0,"SOLO FIJO / INTERNET","SIN SERVICIOS"))))</f>
        <v/>
      </c>
      <c r="P2461">
        <f>IF($O2461="WINBACK","Recuperar (winback)",IF($O2461="CONVERGENTE","Upgrade / más líneas",IF($O2461="SOLO MÓVIL","Ofrecer fijo + internet (FLBBTV)",IF($O2461="SOLO FIJO / INTERNET","Ofrecer línea móvil Nextphone","Oferta completa (móvil + fijo + internet)"))))</f>
        <v/>
      </c>
      <c r="Q2461">
        <f>$F2461+$H2461+$L2461</f>
        <v/>
      </c>
      <c r="R2461">
        <f>IFERROR(VLOOKUP($A2461,Registros!$B$2:$G$6000,6,0),IFERROR(VLOOKUP($D2461,Winback!$B$2:$C$300,2,0),""))</f>
        <v/>
      </c>
      <c r="S2461">
        <f>IF($E2461=1,"NP","")&amp;IF($G2461=1,"+MOV","")&amp;IF($I2461=1,"+CS","")&amp;IF($K2461=1,"+WB","")</f>
        <v/>
      </c>
      <c r="T2461">
        <f>$E2461+$G2461+$I2461+$K2461</f>
        <v/>
      </c>
    </row>
    <row r="2462">
      <c r="A2462" t="inlineStr">
        <is>
          <t>367027470000</t>
        </is>
      </c>
      <c r="B2462" t="inlineStr">
        <is>
          <t>36702747</t>
        </is>
      </c>
      <c r="C2462" t="inlineStr">
        <is>
          <t>ELÍAS ROBERTO MORAN SANCHEZ</t>
        </is>
      </c>
      <c r="D2462" t="inlineStr">
        <is>
          <t>ELIASROBERTOMORANSANCHEZ</t>
        </is>
      </c>
      <c r="E2462">
        <f>IF(COUNTIFS(Registros!$A$2:$A$6000,"NP",Registros!$B$2:$B$6000,$A2462)&gt;0,1,0)</f>
        <v/>
      </c>
      <c r="F2462">
        <f>IF($E2462=1,SUMIFS(Registros!$F$2:$F$6000,Registros!$A$2:$A$6000,"NP",Registros!$B$2:$B$6000,$A2462),0)</f>
        <v/>
      </c>
      <c r="G2462">
        <f>IF(COUNTIFS(Registros!$A$2:$A$6000,"MOV",Registros!$B$2:$B$6000,$A2462)&gt;0,1,0)</f>
        <v/>
      </c>
      <c r="H2462">
        <f>IF($G2462=1,SUMIFS(Registros!$F$2:$F$6000,Registros!$A$2:$A$6000,"MOV",Registros!$B$2:$B$6000,$A2462),0)</f>
        <v/>
      </c>
      <c r="I2462">
        <f>IF(COUNTIFS(Registros!$A$2:$A$6000,"CS",Registros!$B$2:$B$6000,$A2462)&gt;0,1,0)</f>
        <v/>
      </c>
      <c r="J2462">
        <f>IF($I2462=1,SUMIFS(Registros!$I$2:$I$6000,Registros!$A$2:$A$6000,"CS",Registros!$B$2:$B$6000,$A2462),0)</f>
        <v/>
      </c>
      <c r="K2462">
        <f>IF(COUNTIFS(Winback!$K$2:$K$300,$D2462)&gt;0,1,0)</f>
        <v/>
      </c>
      <c r="L2462">
        <f>IF(AND($K2462=1,LEFT($A2462,3)="WB-"),SUMIFS(Winback!$D$2:$D$300,Winback!$K$2:$K$300,$D2462),0)</f>
        <v/>
      </c>
      <c r="M2462">
        <f>IF(OR($E2462=1,$G2462=1,SUMIFS(Registros!$J$2:$J$6000,Registros!$B$2:$B$6000,$A2462)&gt;0),1,0)</f>
        <v/>
      </c>
      <c r="N2462">
        <f>IF($J2462&gt;0,1,IF(COUNTIFS(Registros!$A$2:$A$6000,"CS",Registros!$B$2:$B$6000,$A2462,Registros!$K$2:$K$6000,"&lt;&gt;")&gt;0,1,0))</f>
        <v/>
      </c>
      <c r="O2462">
        <f>IF(AND($K2462=1,$E2462=0,$G2462=0,$I2462=0),"WINBACK",IF(AND($M2462=1,$N2462&gt;0),"CONVERGENTE",IF($M2462=1,"SOLO MÓVIL",IF($N2462&gt;0,"SOLO FIJO / INTERNET","SIN SERVICIOS"))))</f>
        <v/>
      </c>
      <c r="P2462">
        <f>IF($O2462="WINBACK","Recuperar (winback)",IF($O2462="CONVERGENTE","Upgrade / más líneas",IF($O2462="SOLO MÓVIL","Ofrecer fijo + internet (FLBBTV)",IF($O2462="SOLO FIJO / INTERNET","Ofrecer línea móvil Nextphone","Oferta completa (móvil + fijo + internet)"))))</f>
        <v/>
      </c>
      <c r="Q2462">
        <f>$F2462+$H2462+$L2462</f>
        <v/>
      </c>
      <c r="R2462">
        <f>IFERROR(VLOOKUP($A2462,Registros!$B$2:$G$6000,6,0),IFERROR(VLOOKUP($D2462,Winback!$B$2:$C$300,2,0),""))</f>
        <v/>
      </c>
      <c r="S2462">
        <f>IF($E2462=1,"NP","")&amp;IF($G2462=1,"+MOV","")&amp;IF($I2462=1,"+CS","")&amp;IF($K2462=1,"+WB","")</f>
        <v/>
      </c>
      <c r="T2462">
        <f>$E2462+$G2462+$I2462+$K2462</f>
        <v/>
      </c>
    </row>
    <row r="2463">
      <c r="A2463" t="inlineStr">
        <is>
          <t>358387290000</t>
        </is>
      </c>
      <c r="B2463" t="inlineStr">
        <is>
          <t>35838729</t>
        </is>
      </c>
      <c r="C2463" t="inlineStr">
        <is>
          <t>JESÚS CRUZ</t>
        </is>
      </c>
      <c r="D2463" t="inlineStr">
        <is>
          <t>JESUSCRUZ</t>
        </is>
      </c>
      <c r="E2463">
        <f>IF(COUNTIFS(Registros!$A$2:$A$6000,"NP",Registros!$B$2:$B$6000,$A2463)&gt;0,1,0)</f>
        <v/>
      </c>
      <c r="F2463">
        <f>IF($E2463=1,SUMIFS(Registros!$F$2:$F$6000,Registros!$A$2:$A$6000,"NP",Registros!$B$2:$B$6000,$A2463),0)</f>
        <v/>
      </c>
      <c r="G2463">
        <f>IF(COUNTIFS(Registros!$A$2:$A$6000,"MOV",Registros!$B$2:$B$6000,$A2463)&gt;0,1,0)</f>
        <v/>
      </c>
      <c r="H2463">
        <f>IF($G2463=1,SUMIFS(Registros!$F$2:$F$6000,Registros!$A$2:$A$6000,"MOV",Registros!$B$2:$B$6000,$A2463),0)</f>
        <v/>
      </c>
      <c r="I2463">
        <f>IF(COUNTIFS(Registros!$A$2:$A$6000,"CS",Registros!$B$2:$B$6000,$A2463)&gt;0,1,0)</f>
        <v/>
      </c>
      <c r="J2463">
        <f>IF($I2463=1,SUMIFS(Registros!$I$2:$I$6000,Registros!$A$2:$A$6000,"CS",Registros!$B$2:$B$6000,$A2463),0)</f>
        <v/>
      </c>
      <c r="K2463">
        <f>IF(COUNTIFS(Winback!$K$2:$K$300,$D2463)&gt;0,1,0)</f>
        <v/>
      </c>
      <c r="L2463">
        <f>IF(AND($K2463=1,LEFT($A2463,3)="WB-"),SUMIFS(Winback!$D$2:$D$300,Winback!$K$2:$K$300,$D2463),0)</f>
        <v/>
      </c>
      <c r="M2463">
        <f>IF(OR($E2463=1,$G2463=1,SUMIFS(Registros!$J$2:$J$6000,Registros!$B$2:$B$6000,$A2463)&gt;0),1,0)</f>
        <v/>
      </c>
      <c r="N2463">
        <f>IF($J2463&gt;0,1,IF(COUNTIFS(Registros!$A$2:$A$6000,"CS",Registros!$B$2:$B$6000,$A2463,Registros!$K$2:$K$6000,"&lt;&gt;")&gt;0,1,0))</f>
        <v/>
      </c>
      <c r="O2463">
        <f>IF(AND($K2463=1,$E2463=0,$G2463=0,$I2463=0),"WINBACK",IF(AND($M2463=1,$N2463&gt;0),"CONVERGENTE",IF($M2463=1,"SOLO MÓVIL",IF($N2463&gt;0,"SOLO FIJO / INTERNET","SIN SERVICIOS"))))</f>
        <v/>
      </c>
      <c r="P2463">
        <f>IF($O2463="WINBACK","Recuperar (winback)",IF($O2463="CONVERGENTE","Upgrade / más líneas",IF($O2463="SOLO MÓVIL","Ofrecer fijo + internet (FLBBTV)",IF($O2463="SOLO FIJO / INTERNET","Ofrecer línea móvil Nextphone","Oferta completa (móvil + fijo + internet)"))))</f>
        <v/>
      </c>
      <c r="Q2463">
        <f>$F2463+$H2463+$L2463</f>
        <v/>
      </c>
      <c r="R2463">
        <f>IFERROR(VLOOKUP($A2463,Registros!$B$2:$G$6000,6,0),IFERROR(VLOOKUP($D2463,Winback!$B$2:$C$300,2,0),""))</f>
        <v/>
      </c>
      <c r="S2463">
        <f>IF($E2463=1,"NP","")&amp;IF($G2463=1,"+MOV","")&amp;IF($I2463=1,"+CS","")&amp;IF($K2463=1,"+WB","")</f>
        <v/>
      </c>
      <c r="T2463">
        <f>$E2463+$G2463+$I2463+$K2463</f>
        <v/>
      </c>
    </row>
    <row r="2464">
      <c r="A2464" t="inlineStr">
        <is>
          <t>355374360000</t>
        </is>
      </c>
      <c r="B2464" t="inlineStr">
        <is>
          <t>35537436</t>
        </is>
      </c>
      <c r="C2464" t="inlineStr">
        <is>
          <t>JOSUE ELIAS RIOS SAMUDIO</t>
        </is>
      </c>
      <c r="D2464" t="inlineStr">
        <is>
          <t>JOSUEELIASRIOSSAMUDIO</t>
        </is>
      </c>
      <c r="E2464">
        <f>IF(COUNTIFS(Registros!$A$2:$A$6000,"NP",Registros!$B$2:$B$6000,$A2464)&gt;0,1,0)</f>
        <v/>
      </c>
      <c r="F2464">
        <f>IF($E2464=1,SUMIFS(Registros!$F$2:$F$6000,Registros!$A$2:$A$6000,"NP",Registros!$B$2:$B$6000,$A2464),0)</f>
        <v/>
      </c>
      <c r="G2464">
        <f>IF(COUNTIFS(Registros!$A$2:$A$6000,"MOV",Registros!$B$2:$B$6000,$A2464)&gt;0,1,0)</f>
        <v/>
      </c>
      <c r="H2464">
        <f>IF($G2464=1,SUMIFS(Registros!$F$2:$F$6000,Registros!$A$2:$A$6000,"MOV",Registros!$B$2:$B$6000,$A2464),0)</f>
        <v/>
      </c>
      <c r="I2464">
        <f>IF(COUNTIFS(Registros!$A$2:$A$6000,"CS",Registros!$B$2:$B$6000,$A2464)&gt;0,1,0)</f>
        <v/>
      </c>
      <c r="J2464">
        <f>IF($I2464=1,SUMIFS(Registros!$I$2:$I$6000,Registros!$A$2:$A$6000,"CS",Registros!$B$2:$B$6000,$A2464),0)</f>
        <v/>
      </c>
      <c r="K2464">
        <f>IF(COUNTIFS(Winback!$K$2:$K$300,$D2464)&gt;0,1,0)</f>
        <v/>
      </c>
      <c r="L2464">
        <f>IF(AND($K2464=1,LEFT($A2464,3)="WB-"),SUMIFS(Winback!$D$2:$D$300,Winback!$K$2:$K$300,$D2464),0)</f>
        <v/>
      </c>
      <c r="M2464">
        <f>IF(OR($E2464=1,$G2464=1,SUMIFS(Registros!$J$2:$J$6000,Registros!$B$2:$B$6000,$A2464)&gt;0),1,0)</f>
        <v/>
      </c>
      <c r="N2464">
        <f>IF($J2464&gt;0,1,IF(COUNTIFS(Registros!$A$2:$A$6000,"CS",Registros!$B$2:$B$6000,$A2464,Registros!$K$2:$K$6000,"&lt;&gt;")&gt;0,1,0))</f>
        <v/>
      </c>
      <c r="O2464">
        <f>IF(AND($K2464=1,$E2464=0,$G2464=0,$I2464=0),"WINBACK",IF(AND($M2464=1,$N2464&gt;0),"CONVERGENTE",IF($M2464=1,"SOLO MÓVIL",IF($N2464&gt;0,"SOLO FIJO / INTERNET","SIN SERVICIOS"))))</f>
        <v/>
      </c>
      <c r="P2464">
        <f>IF($O2464="WINBACK","Recuperar (winback)",IF($O2464="CONVERGENTE","Upgrade / más líneas",IF($O2464="SOLO MÓVIL","Ofrecer fijo + internet (FLBBTV)",IF($O2464="SOLO FIJO / INTERNET","Ofrecer línea móvil Nextphone","Oferta completa (móvil + fijo + internet)"))))</f>
        <v/>
      </c>
      <c r="Q2464">
        <f>$F2464+$H2464+$L2464</f>
        <v/>
      </c>
      <c r="R2464">
        <f>IFERROR(VLOOKUP($A2464,Registros!$B$2:$G$6000,6,0),IFERROR(VLOOKUP($D2464,Winback!$B$2:$C$300,2,0),""))</f>
        <v/>
      </c>
      <c r="S2464">
        <f>IF($E2464=1,"NP","")&amp;IF($G2464=1,"+MOV","")&amp;IF($I2464=1,"+CS","")&amp;IF($K2464=1,"+WB","")</f>
        <v/>
      </c>
      <c r="T2464">
        <f>$E2464+$G2464+$I2464+$K2464</f>
        <v/>
      </c>
    </row>
    <row r="2465">
      <c r="A2465" t="inlineStr">
        <is>
          <t>342083840000</t>
        </is>
      </c>
      <c r="B2465" t="inlineStr">
        <is>
          <t>34208384</t>
        </is>
      </c>
      <c r="C2465" t="inlineStr">
        <is>
          <t>RAFAEL OMAR ORTIZ DE ROUX</t>
        </is>
      </c>
      <c r="D2465" t="inlineStr">
        <is>
          <t>RAFAELOMARORTIZDEROUX</t>
        </is>
      </c>
      <c r="E2465">
        <f>IF(COUNTIFS(Registros!$A$2:$A$6000,"NP",Registros!$B$2:$B$6000,$A2465)&gt;0,1,0)</f>
        <v/>
      </c>
      <c r="F2465">
        <f>IF($E2465=1,SUMIFS(Registros!$F$2:$F$6000,Registros!$A$2:$A$6000,"NP",Registros!$B$2:$B$6000,$A2465),0)</f>
        <v/>
      </c>
      <c r="G2465">
        <f>IF(COUNTIFS(Registros!$A$2:$A$6000,"MOV",Registros!$B$2:$B$6000,$A2465)&gt;0,1,0)</f>
        <v/>
      </c>
      <c r="H2465">
        <f>IF($G2465=1,SUMIFS(Registros!$F$2:$F$6000,Registros!$A$2:$A$6000,"MOV",Registros!$B$2:$B$6000,$A2465),0)</f>
        <v/>
      </c>
      <c r="I2465">
        <f>IF(COUNTIFS(Registros!$A$2:$A$6000,"CS",Registros!$B$2:$B$6000,$A2465)&gt;0,1,0)</f>
        <v/>
      </c>
      <c r="J2465">
        <f>IF($I2465=1,SUMIFS(Registros!$I$2:$I$6000,Registros!$A$2:$A$6000,"CS",Registros!$B$2:$B$6000,$A2465),0)</f>
        <v/>
      </c>
      <c r="K2465">
        <f>IF(COUNTIFS(Winback!$K$2:$K$300,$D2465)&gt;0,1,0)</f>
        <v/>
      </c>
      <c r="L2465">
        <f>IF(AND($K2465=1,LEFT($A2465,3)="WB-"),SUMIFS(Winback!$D$2:$D$300,Winback!$K$2:$K$300,$D2465),0)</f>
        <v/>
      </c>
      <c r="M2465">
        <f>IF(OR($E2465=1,$G2465=1,SUMIFS(Registros!$J$2:$J$6000,Registros!$B$2:$B$6000,$A2465)&gt;0),1,0)</f>
        <v/>
      </c>
      <c r="N2465">
        <f>IF($J2465&gt;0,1,IF(COUNTIFS(Registros!$A$2:$A$6000,"CS",Registros!$B$2:$B$6000,$A2465,Registros!$K$2:$K$6000,"&lt;&gt;")&gt;0,1,0))</f>
        <v/>
      </c>
      <c r="O2465">
        <f>IF(AND($K2465=1,$E2465=0,$G2465=0,$I2465=0),"WINBACK",IF(AND($M2465=1,$N2465&gt;0),"CONVERGENTE",IF($M2465=1,"SOLO MÓVIL",IF($N2465&gt;0,"SOLO FIJO / INTERNET","SIN SERVICIOS"))))</f>
        <v/>
      </c>
      <c r="P2465">
        <f>IF($O2465="WINBACK","Recuperar (winback)",IF($O2465="CONVERGENTE","Upgrade / más líneas",IF($O2465="SOLO MÓVIL","Ofrecer fijo + internet (FLBBTV)",IF($O2465="SOLO FIJO / INTERNET","Ofrecer línea móvil Nextphone","Oferta completa (móvil + fijo + internet)"))))</f>
        <v/>
      </c>
      <c r="Q2465">
        <f>$F2465+$H2465+$L2465</f>
        <v/>
      </c>
      <c r="R2465">
        <f>IFERROR(VLOOKUP($A2465,Registros!$B$2:$G$6000,6,0),IFERROR(VLOOKUP($D2465,Winback!$B$2:$C$300,2,0),""))</f>
        <v/>
      </c>
      <c r="S2465">
        <f>IF($E2465=1,"NP","")&amp;IF($G2465=1,"+MOV","")&amp;IF($I2465=1,"+CS","")&amp;IF($K2465=1,"+WB","")</f>
        <v/>
      </c>
      <c r="T2465">
        <f>$E2465+$G2465+$I2465+$K2465</f>
        <v/>
      </c>
    </row>
    <row r="2466">
      <c r="A2466" t="inlineStr">
        <is>
          <t>351282560000</t>
        </is>
      </c>
      <c r="B2466" t="inlineStr">
        <is>
          <t>35128256</t>
        </is>
      </c>
      <c r="C2466" t="inlineStr">
        <is>
          <t>BELKIS MORENO</t>
        </is>
      </c>
      <c r="D2466" t="inlineStr">
        <is>
          <t>BELKISMORENO</t>
        </is>
      </c>
      <c r="E2466">
        <f>IF(COUNTIFS(Registros!$A$2:$A$6000,"NP",Registros!$B$2:$B$6000,$A2466)&gt;0,1,0)</f>
        <v/>
      </c>
      <c r="F2466">
        <f>IF($E2466=1,SUMIFS(Registros!$F$2:$F$6000,Registros!$A$2:$A$6000,"NP",Registros!$B$2:$B$6000,$A2466),0)</f>
        <v/>
      </c>
      <c r="G2466">
        <f>IF(COUNTIFS(Registros!$A$2:$A$6000,"MOV",Registros!$B$2:$B$6000,$A2466)&gt;0,1,0)</f>
        <v/>
      </c>
      <c r="H2466">
        <f>IF($G2466=1,SUMIFS(Registros!$F$2:$F$6000,Registros!$A$2:$A$6000,"MOV",Registros!$B$2:$B$6000,$A2466),0)</f>
        <v/>
      </c>
      <c r="I2466">
        <f>IF(COUNTIFS(Registros!$A$2:$A$6000,"CS",Registros!$B$2:$B$6000,$A2466)&gt;0,1,0)</f>
        <v/>
      </c>
      <c r="J2466">
        <f>IF($I2466=1,SUMIFS(Registros!$I$2:$I$6000,Registros!$A$2:$A$6000,"CS",Registros!$B$2:$B$6000,$A2466),0)</f>
        <v/>
      </c>
      <c r="K2466">
        <f>IF(COUNTIFS(Winback!$K$2:$K$300,$D2466)&gt;0,1,0)</f>
        <v/>
      </c>
      <c r="L2466">
        <f>IF(AND($K2466=1,LEFT($A2466,3)="WB-"),SUMIFS(Winback!$D$2:$D$300,Winback!$K$2:$K$300,$D2466),0)</f>
        <v/>
      </c>
      <c r="M2466">
        <f>IF(OR($E2466=1,$G2466=1,SUMIFS(Registros!$J$2:$J$6000,Registros!$B$2:$B$6000,$A2466)&gt;0),1,0)</f>
        <v/>
      </c>
      <c r="N2466">
        <f>IF($J2466&gt;0,1,IF(COUNTIFS(Registros!$A$2:$A$6000,"CS",Registros!$B$2:$B$6000,$A2466,Registros!$K$2:$K$6000,"&lt;&gt;")&gt;0,1,0))</f>
        <v/>
      </c>
      <c r="O2466">
        <f>IF(AND($K2466=1,$E2466=0,$G2466=0,$I2466=0),"WINBACK",IF(AND($M2466=1,$N2466&gt;0),"CONVERGENTE",IF($M2466=1,"SOLO MÓVIL",IF($N2466&gt;0,"SOLO FIJO / INTERNET","SIN SERVICIOS"))))</f>
        <v/>
      </c>
      <c r="P2466">
        <f>IF($O2466="WINBACK","Recuperar (winback)",IF($O2466="CONVERGENTE","Upgrade / más líneas",IF($O2466="SOLO MÓVIL","Ofrecer fijo + internet (FLBBTV)",IF($O2466="SOLO FIJO / INTERNET","Ofrecer línea móvil Nextphone","Oferta completa (móvil + fijo + internet)"))))</f>
        <v/>
      </c>
      <c r="Q2466">
        <f>$F2466+$H2466+$L2466</f>
        <v/>
      </c>
      <c r="R2466">
        <f>IFERROR(VLOOKUP($A2466,Registros!$B$2:$G$6000,6,0),IFERROR(VLOOKUP($D2466,Winback!$B$2:$C$300,2,0),""))</f>
        <v/>
      </c>
      <c r="S2466">
        <f>IF($E2466=1,"NP","")&amp;IF($G2466=1,"+MOV","")&amp;IF($I2466=1,"+CS","")&amp;IF($K2466=1,"+WB","")</f>
        <v/>
      </c>
      <c r="T2466">
        <f>$E2466+$G2466+$I2466+$K2466</f>
        <v/>
      </c>
    </row>
    <row r="2467">
      <c r="A2467" t="inlineStr">
        <is>
          <t>341236800000</t>
        </is>
      </c>
      <c r="B2467" t="inlineStr">
        <is>
          <t>34123680</t>
        </is>
      </c>
      <c r="C2467" t="inlineStr">
        <is>
          <t>JOSE LUIS CANDANEDO</t>
        </is>
      </c>
      <c r="D2467" t="inlineStr">
        <is>
          <t>JOSELUISCANDANEDO</t>
        </is>
      </c>
      <c r="E2467">
        <f>IF(COUNTIFS(Registros!$A$2:$A$6000,"NP",Registros!$B$2:$B$6000,$A2467)&gt;0,1,0)</f>
        <v/>
      </c>
      <c r="F2467">
        <f>IF($E2467=1,SUMIFS(Registros!$F$2:$F$6000,Registros!$A$2:$A$6000,"NP",Registros!$B$2:$B$6000,$A2467),0)</f>
        <v/>
      </c>
      <c r="G2467">
        <f>IF(COUNTIFS(Registros!$A$2:$A$6000,"MOV",Registros!$B$2:$B$6000,$A2467)&gt;0,1,0)</f>
        <v/>
      </c>
      <c r="H2467">
        <f>IF($G2467=1,SUMIFS(Registros!$F$2:$F$6000,Registros!$A$2:$A$6000,"MOV",Registros!$B$2:$B$6000,$A2467),0)</f>
        <v/>
      </c>
      <c r="I2467">
        <f>IF(COUNTIFS(Registros!$A$2:$A$6000,"CS",Registros!$B$2:$B$6000,$A2467)&gt;0,1,0)</f>
        <v/>
      </c>
      <c r="J2467">
        <f>IF($I2467=1,SUMIFS(Registros!$I$2:$I$6000,Registros!$A$2:$A$6000,"CS",Registros!$B$2:$B$6000,$A2467),0)</f>
        <v/>
      </c>
      <c r="K2467">
        <f>IF(COUNTIFS(Winback!$K$2:$K$300,$D2467)&gt;0,1,0)</f>
        <v/>
      </c>
      <c r="L2467">
        <f>IF(AND($K2467=1,LEFT($A2467,3)="WB-"),SUMIFS(Winback!$D$2:$D$300,Winback!$K$2:$K$300,$D2467),0)</f>
        <v/>
      </c>
      <c r="M2467">
        <f>IF(OR($E2467=1,$G2467=1,SUMIFS(Registros!$J$2:$J$6000,Registros!$B$2:$B$6000,$A2467)&gt;0),1,0)</f>
        <v/>
      </c>
      <c r="N2467">
        <f>IF($J2467&gt;0,1,IF(COUNTIFS(Registros!$A$2:$A$6000,"CS",Registros!$B$2:$B$6000,$A2467,Registros!$K$2:$K$6000,"&lt;&gt;")&gt;0,1,0))</f>
        <v/>
      </c>
      <c r="O2467">
        <f>IF(AND($K2467=1,$E2467=0,$G2467=0,$I2467=0),"WINBACK",IF(AND($M2467=1,$N2467&gt;0),"CONVERGENTE",IF($M2467=1,"SOLO MÓVIL",IF($N2467&gt;0,"SOLO FIJO / INTERNET","SIN SERVICIOS"))))</f>
        <v/>
      </c>
      <c r="P2467">
        <f>IF($O2467="WINBACK","Recuperar (winback)",IF($O2467="CONVERGENTE","Upgrade / más líneas",IF($O2467="SOLO MÓVIL","Ofrecer fijo + internet (FLBBTV)",IF($O2467="SOLO FIJO / INTERNET","Ofrecer línea móvil Nextphone","Oferta completa (móvil + fijo + internet)"))))</f>
        <v/>
      </c>
      <c r="Q2467">
        <f>$F2467+$H2467+$L2467</f>
        <v/>
      </c>
      <c r="R2467">
        <f>IFERROR(VLOOKUP($A2467,Registros!$B$2:$G$6000,6,0),IFERROR(VLOOKUP($D2467,Winback!$B$2:$C$300,2,0),""))</f>
        <v/>
      </c>
      <c r="S2467">
        <f>IF($E2467=1,"NP","")&amp;IF($G2467=1,"+MOV","")&amp;IF($I2467=1,"+CS","")&amp;IF($K2467=1,"+WB","")</f>
        <v/>
      </c>
      <c r="T2467">
        <f>$E2467+$G2467+$I2467+$K2467</f>
        <v/>
      </c>
    </row>
    <row r="2468">
      <c r="A2468" t="inlineStr">
        <is>
          <t>352370570000</t>
        </is>
      </c>
      <c r="B2468" t="inlineStr">
        <is>
          <t>35237057</t>
        </is>
      </c>
      <c r="C2468" t="inlineStr">
        <is>
          <t>ENOC UZIEL SERRACIN QUIEL</t>
        </is>
      </c>
      <c r="D2468" t="inlineStr">
        <is>
          <t>ENOCUZIELSERRACINQUIEL</t>
        </is>
      </c>
      <c r="E2468">
        <f>IF(COUNTIFS(Registros!$A$2:$A$6000,"NP",Registros!$B$2:$B$6000,$A2468)&gt;0,1,0)</f>
        <v/>
      </c>
      <c r="F2468">
        <f>IF($E2468=1,SUMIFS(Registros!$F$2:$F$6000,Registros!$A$2:$A$6000,"NP",Registros!$B$2:$B$6000,$A2468),0)</f>
        <v/>
      </c>
      <c r="G2468">
        <f>IF(COUNTIFS(Registros!$A$2:$A$6000,"MOV",Registros!$B$2:$B$6000,$A2468)&gt;0,1,0)</f>
        <v/>
      </c>
      <c r="H2468">
        <f>IF($G2468=1,SUMIFS(Registros!$F$2:$F$6000,Registros!$A$2:$A$6000,"MOV",Registros!$B$2:$B$6000,$A2468),0)</f>
        <v/>
      </c>
      <c r="I2468">
        <f>IF(COUNTIFS(Registros!$A$2:$A$6000,"CS",Registros!$B$2:$B$6000,$A2468)&gt;0,1,0)</f>
        <v/>
      </c>
      <c r="J2468">
        <f>IF($I2468=1,SUMIFS(Registros!$I$2:$I$6000,Registros!$A$2:$A$6000,"CS",Registros!$B$2:$B$6000,$A2468),0)</f>
        <v/>
      </c>
      <c r="K2468">
        <f>IF(COUNTIFS(Winback!$K$2:$K$300,$D2468)&gt;0,1,0)</f>
        <v/>
      </c>
      <c r="L2468">
        <f>IF(AND($K2468=1,LEFT($A2468,3)="WB-"),SUMIFS(Winback!$D$2:$D$300,Winback!$K$2:$K$300,$D2468),0)</f>
        <v/>
      </c>
      <c r="M2468">
        <f>IF(OR($E2468=1,$G2468=1,SUMIFS(Registros!$J$2:$J$6000,Registros!$B$2:$B$6000,$A2468)&gt;0),1,0)</f>
        <v/>
      </c>
      <c r="N2468">
        <f>IF($J2468&gt;0,1,IF(COUNTIFS(Registros!$A$2:$A$6000,"CS",Registros!$B$2:$B$6000,$A2468,Registros!$K$2:$K$6000,"&lt;&gt;")&gt;0,1,0))</f>
        <v/>
      </c>
      <c r="O2468">
        <f>IF(AND($K2468=1,$E2468=0,$G2468=0,$I2468=0),"WINBACK",IF(AND($M2468=1,$N2468&gt;0),"CONVERGENTE",IF($M2468=1,"SOLO MÓVIL",IF($N2468&gt;0,"SOLO FIJO / INTERNET","SIN SERVICIOS"))))</f>
        <v/>
      </c>
      <c r="P2468">
        <f>IF($O2468="WINBACK","Recuperar (winback)",IF($O2468="CONVERGENTE","Upgrade / más líneas",IF($O2468="SOLO MÓVIL","Ofrecer fijo + internet (FLBBTV)",IF($O2468="SOLO FIJO / INTERNET","Ofrecer línea móvil Nextphone","Oferta completa (móvil + fijo + internet)"))))</f>
        <v/>
      </c>
      <c r="Q2468">
        <f>$F2468+$H2468+$L2468</f>
        <v/>
      </c>
      <c r="R2468">
        <f>IFERROR(VLOOKUP($A2468,Registros!$B$2:$G$6000,6,0),IFERROR(VLOOKUP($D2468,Winback!$B$2:$C$300,2,0),""))</f>
        <v/>
      </c>
      <c r="S2468">
        <f>IF($E2468=1,"NP","")&amp;IF($G2468=1,"+MOV","")&amp;IF($I2468=1,"+CS","")&amp;IF($K2468=1,"+WB","")</f>
        <v/>
      </c>
      <c r="T2468">
        <f>$E2468+$G2468+$I2468+$K2468</f>
        <v/>
      </c>
    </row>
    <row r="2469">
      <c r="A2469" t="inlineStr">
        <is>
          <t>312232390000</t>
        </is>
      </c>
      <c r="B2469" t="inlineStr">
        <is>
          <t>31223239</t>
        </is>
      </c>
      <c r="C2469" t="inlineStr">
        <is>
          <t>S&amp;M GROUP -</t>
        </is>
      </c>
      <c r="D2469" t="inlineStr">
        <is>
          <t>SMGROUP</t>
        </is>
      </c>
      <c r="E2469">
        <f>IF(COUNTIFS(Registros!$A$2:$A$6000,"NP",Registros!$B$2:$B$6000,$A2469)&gt;0,1,0)</f>
        <v/>
      </c>
      <c r="F2469">
        <f>IF($E2469=1,SUMIFS(Registros!$F$2:$F$6000,Registros!$A$2:$A$6000,"NP",Registros!$B$2:$B$6000,$A2469),0)</f>
        <v/>
      </c>
      <c r="G2469">
        <f>IF(COUNTIFS(Registros!$A$2:$A$6000,"MOV",Registros!$B$2:$B$6000,$A2469)&gt;0,1,0)</f>
        <v/>
      </c>
      <c r="H2469">
        <f>IF($G2469=1,SUMIFS(Registros!$F$2:$F$6000,Registros!$A$2:$A$6000,"MOV",Registros!$B$2:$B$6000,$A2469),0)</f>
        <v/>
      </c>
      <c r="I2469">
        <f>IF(COUNTIFS(Registros!$A$2:$A$6000,"CS",Registros!$B$2:$B$6000,$A2469)&gt;0,1,0)</f>
        <v/>
      </c>
      <c r="J2469">
        <f>IF($I2469=1,SUMIFS(Registros!$I$2:$I$6000,Registros!$A$2:$A$6000,"CS",Registros!$B$2:$B$6000,$A2469),0)</f>
        <v/>
      </c>
      <c r="K2469">
        <f>IF(COUNTIFS(Winback!$K$2:$K$300,$D2469)&gt;0,1,0)</f>
        <v/>
      </c>
      <c r="L2469">
        <f>IF(AND($K2469=1,LEFT($A2469,3)="WB-"),SUMIFS(Winback!$D$2:$D$300,Winback!$K$2:$K$300,$D2469),0)</f>
        <v/>
      </c>
      <c r="M2469">
        <f>IF(OR($E2469=1,$G2469=1,SUMIFS(Registros!$J$2:$J$6000,Registros!$B$2:$B$6000,$A2469)&gt;0),1,0)</f>
        <v/>
      </c>
      <c r="N2469">
        <f>IF($J2469&gt;0,1,IF(COUNTIFS(Registros!$A$2:$A$6000,"CS",Registros!$B$2:$B$6000,$A2469,Registros!$K$2:$K$6000,"&lt;&gt;")&gt;0,1,0))</f>
        <v/>
      </c>
      <c r="O2469">
        <f>IF(AND($K2469=1,$E2469=0,$G2469=0,$I2469=0),"WINBACK",IF(AND($M2469=1,$N2469&gt;0),"CONVERGENTE",IF($M2469=1,"SOLO MÓVIL",IF($N2469&gt;0,"SOLO FIJO / INTERNET","SIN SERVICIOS"))))</f>
        <v/>
      </c>
      <c r="P2469">
        <f>IF($O2469="WINBACK","Recuperar (winback)",IF($O2469="CONVERGENTE","Upgrade / más líneas",IF($O2469="SOLO MÓVIL","Ofrecer fijo + internet (FLBBTV)",IF($O2469="SOLO FIJO / INTERNET","Ofrecer línea móvil Nextphone","Oferta completa (móvil + fijo + internet)"))))</f>
        <v/>
      </c>
      <c r="Q2469">
        <f>$F2469+$H2469+$L2469</f>
        <v/>
      </c>
      <c r="R2469">
        <f>IFERROR(VLOOKUP($A2469,Registros!$B$2:$G$6000,6,0),IFERROR(VLOOKUP($D2469,Winback!$B$2:$C$300,2,0),""))</f>
        <v/>
      </c>
      <c r="S2469">
        <f>IF($E2469=1,"NP","")&amp;IF($G2469=1,"+MOV","")&amp;IF($I2469=1,"+CS","")&amp;IF($K2469=1,"+WB","")</f>
        <v/>
      </c>
      <c r="T2469">
        <f>$E2469+$G2469+$I2469+$K2469</f>
        <v/>
      </c>
    </row>
    <row r="2470">
      <c r="A2470" t="inlineStr">
        <is>
          <t>357192880000</t>
        </is>
      </c>
      <c r="B2470" t="inlineStr">
        <is>
          <t>35719288</t>
        </is>
      </c>
      <c r="C2470" t="inlineStr">
        <is>
          <t>TATIANA CASTILLO</t>
        </is>
      </c>
      <c r="D2470" t="inlineStr">
        <is>
          <t>TATIANACASTILLO</t>
        </is>
      </c>
      <c r="E2470">
        <f>IF(COUNTIFS(Registros!$A$2:$A$6000,"NP",Registros!$B$2:$B$6000,$A2470)&gt;0,1,0)</f>
        <v/>
      </c>
      <c r="F2470">
        <f>IF($E2470=1,SUMIFS(Registros!$F$2:$F$6000,Registros!$A$2:$A$6000,"NP",Registros!$B$2:$B$6000,$A2470),0)</f>
        <v/>
      </c>
      <c r="G2470">
        <f>IF(COUNTIFS(Registros!$A$2:$A$6000,"MOV",Registros!$B$2:$B$6000,$A2470)&gt;0,1,0)</f>
        <v/>
      </c>
      <c r="H2470">
        <f>IF($G2470=1,SUMIFS(Registros!$F$2:$F$6000,Registros!$A$2:$A$6000,"MOV",Registros!$B$2:$B$6000,$A2470),0)</f>
        <v/>
      </c>
      <c r="I2470">
        <f>IF(COUNTIFS(Registros!$A$2:$A$6000,"CS",Registros!$B$2:$B$6000,$A2470)&gt;0,1,0)</f>
        <v/>
      </c>
      <c r="J2470">
        <f>IF($I2470=1,SUMIFS(Registros!$I$2:$I$6000,Registros!$A$2:$A$6000,"CS",Registros!$B$2:$B$6000,$A2470),0)</f>
        <v/>
      </c>
      <c r="K2470">
        <f>IF(COUNTIFS(Winback!$K$2:$K$300,$D2470)&gt;0,1,0)</f>
        <v/>
      </c>
      <c r="L2470">
        <f>IF(AND($K2470=1,LEFT($A2470,3)="WB-"),SUMIFS(Winback!$D$2:$D$300,Winback!$K$2:$K$300,$D2470),0)</f>
        <v/>
      </c>
      <c r="M2470">
        <f>IF(OR($E2470=1,$G2470=1,SUMIFS(Registros!$J$2:$J$6000,Registros!$B$2:$B$6000,$A2470)&gt;0),1,0)</f>
        <v/>
      </c>
      <c r="N2470">
        <f>IF($J2470&gt;0,1,IF(COUNTIFS(Registros!$A$2:$A$6000,"CS",Registros!$B$2:$B$6000,$A2470,Registros!$K$2:$K$6000,"&lt;&gt;")&gt;0,1,0))</f>
        <v/>
      </c>
      <c r="O2470">
        <f>IF(AND($K2470=1,$E2470=0,$G2470=0,$I2470=0),"WINBACK",IF(AND($M2470=1,$N2470&gt;0),"CONVERGENTE",IF($M2470=1,"SOLO MÓVIL",IF($N2470&gt;0,"SOLO FIJO / INTERNET","SIN SERVICIOS"))))</f>
        <v/>
      </c>
      <c r="P2470">
        <f>IF($O2470="WINBACK","Recuperar (winback)",IF($O2470="CONVERGENTE","Upgrade / más líneas",IF($O2470="SOLO MÓVIL","Ofrecer fijo + internet (FLBBTV)",IF($O2470="SOLO FIJO / INTERNET","Ofrecer línea móvil Nextphone","Oferta completa (móvil + fijo + internet)"))))</f>
        <v/>
      </c>
      <c r="Q2470">
        <f>$F2470+$H2470+$L2470</f>
        <v/>
      </c>
      <c r="R2470">
        <f>IFERROR(VLOOKUP($A2470,Registros!$B$2:$G$6000,6,0),IFERROR(VLOOKUP($D2470,Winback!$B$2:$C$300,2,0),""))</f>
        <v/>
      </c>
      <c r="S2470">
        <f>IF($E2470=1,"NP","")&amp;IF($G2470=1,"+MOV","")&amp;IF($I2470=1,"+CS","")&amp;IF($K2470=1,"+WB","")</f>
        <v/>
      </c>
      <c r="T2470">
        <f>$E2470+$G2470+$I2470+$K2470</f>
        <v/>
      </c>
    </row>
    <row r="2471">
      <c r="A2471" t="inlineStr">
        <is>
          <t>353214090000</t>
        </is>
      </c>
      <c r="B2471" t="inlineStr">
        <is>
          <t>35321409</t>
        </is>
      </c>
      <c r="C2471" t="inlineStr">
        <is>
          <t>DAILIN ENAIS BETHANCOURT CACERES</t>
        </is>
      </c>
      <c r="D2471" t="inlineStr">
        <is>
          <t>DAILINENAISBETHANCOURTCACERES</t>
        </is>
      </c>
      <c r="E2471">
        <f>IF(COUNTIFS(Registros!$A$2:$A$6000,"NP",Registros!$B$2:$B$6000,$A2471)&gt;0,1,0)</f>
        <v/>
      </c>
      <c r="F2471">
        <f>IF($E2471=1,SUMIFS(Registros!$F$2:$F$6000,Registros!$A$2:$A$6000,"NP",Registros!$B$2:$B$6000,$A2471),0)</f>
        <v/>
      </c>
      <c r="G2471">
        <f>IF(COUNTIFS(Registros!$A$2:$A$6000,"MOV",Registros!$B$2:$B$6000,$A2471)&gt;0,1,0)</f>
        <v/>
      </c>
      <c r="H2471">
        <f>IF($G2471=1,SUMIFS(Registros!$F$2:$F$6000,Registros!$A$2:$A$6000,"MOV",Registros!$B$2:$B$6000,$A2471),0)</f>
        <v/>
      </c>
      <c r="I2471">
        <f>IF(COUNTIFS(Registros!$A$2:$A$6000,"CS",Registros!$B$2:$B$6000,$A2471)&gt;0,1,0)</f>
        <v/>
      </c>
      <c r="J2471">
        <f>IF($I2471=1,SUMIFS(Registros!$I$2:$I$6000,Registros!$A$2:$A$6000,"CS",Registros!$B$2:$B$6000,$A2471),0)</f>
        <v/>
      </c>
      <c r="K2471">
        <f>IF(COUNTIFS(Winback!$K$2:$K$300,$D2471)&gt;0,1,0)</f>
        <v/>
      </c>
      <c r="L2471">
        <f>IF(AND($K2471=1,LEFT($A2471,3)="WB-"),SUMIFS(Winback!$D$2:$D$300,Winback!$K$2:$K$300,$D2471),0)</f>
        <v/>
      </c>
      <c r="M2471">
        <f>IF(OR($E2471=1,$G2471=1,SUMIFS(Registros!$J$2:$J$6000,Registros!$B$2:$B$6000,$A2471)&gt;0),1,0)</f>
        <v/>
      </c>
      <c r="N2471">
        <f>IF($J2471&gt;0,1,IF(COUNTIFS(Registros!$A$2:$A$6000,"CS",Registros!$B$2:$B$6000,$A2471,Registros!$K$2:$K$6000,"&lt;&gt;")&gt;0,1,0))</f>
        <v/>
      </c>
      <c r="O2471">
        <f>IF(AND($K2471=1,$E2471=0,$G2471=0,$I2471=0),"WINBACK",IF(AND($M2471=1,$N2471&gt;0),"CONVERGENTE",IF($M2471=1,"SOLO MÓVIL",IF($N2471&gt;0,"SOLO FIJO / INTERNET","SIN SERVICIOS"))))</f>
        <v/>
      </c>
      <c r="P2471">
        <f>IF($O2471="WINBACK","Recuperar (winback)",IF($O2471="CONVERGENTE","Upgrade / más líneas",IF($O2471="SOLO MÓVIL","Ofrecer fijo + internet (FLBBTV)",IF($O2471="SOLO FIJO / INTERNET","Ofrecer línea móvil Nextphone","Oferta completa (móvil + fijo + internet)"))))</f>
        <v/>
      </c>
      <c r="Q2471">
        <f>$F2471+$H2471+$L2471</f>
        <v/>
      </c>
      <c r="R2471">
        <f>IFERROR(VLOOKUP($A2471,Registros!$B$2:$G$6000,6,0),IFERROR(VLOOKUP($D2471,Winback!$B$2:$C$300,2,0),""))</f>
        <v/>
      </c>
      <c r="S2471">
        <f>IF($E2471=1,"NP","")&amp;IF($G2471=1,"+MOV","")&amp;IF($I2471=1,"+CS","")&amp;IF($K2471=1,"+WB","")</f>
        <v/>
      </c>
      <c r="T2471">
        <f>$E2471+$G2471+$I2471+$K2471</f>
        <v/>
      </c>
    </row>
    <row r="2472">
      <c r="A2472" t="inlineStr">
        <is>
          <t>354382970000</t>
        </is>
      </c>
      <c r="B2472" t="inlineStr">
        <is>
          <t>35438297</t>
        </is>
      </c>
      <c r="C2472" t="inlineStr">
        <is>
          <t>JOEL GUTIERREZ</t>
        </is>
      </c>
      <c r="D2472" t="inlineStr">
        <is>
          <t>JOELGUTIERREZ</t>
        </is>
      </c>
      <c r="E2472">
        <f>IF(COUNTIFS(Registros!$A$2:$A$6000,"NP",Registros!$B$2:$B$6000,$A2472)&gt;0,1,0)</f>
        <v/>
      </c>
      <c r="F2472">
        <f>IF($E2472=1,SUMIFS(Registros!$F$2:$F$6000,Registros!$A$2:$A$6000,"NP",Registros!$B$2:$B$6000,$A2472),0)</f>
        <v/>
      </c>
      <c r="G2472">
        <f>IF(COUNTIFS(Registros!$A$2:$A$6000,"MOV",Registros!$B$2:$B$6000,$A2472)&gt;0,1,0)</f>
        <v/>
      </c>
      <c r="H2472">
        <f>IF($G2472=1,SUMIFS(Registros!$F$2:$F$6000,Registros!$A$2:$A$6000,"MOV",Registros!$B$2:$B$6000,$A2472),0)</f>
        <v/>
      </c>
      <c r="I2472">
        <f>IF(COUNTIFS(Registros!$A$2:$A$6000,"CS",Registros!$B$2:$B$6000,$A2472)&gt;0,1,0)</f>
        <v/>
      </c>
      <c r="J2472">
        <f>IF($I2472=1,SUMIFS(Registros!$I$2:$I$6000,Registros!$A$2:$A$6000,"CS",Registros!$B$2:$B$6000,$A2472),0)</f>
        <v/>
      </c>
      <c r="K2472">
        <f>IF(COUNTIFS(Winback!$K$2:$K$300,$D2472)&gt;0,1,0)</f>
        <v/>
      </c>
      <c r="L2472">
        <f>IF(AND($K2472=1,LEFT($A2472,3)="WB-"),SUMIFS(Winback!$D$2:$D$300,Winback!$K$2:$K$300,$D2472),0)</f>
        <v/>
      </c>
      <c r="M2472">
        <f>IF(OR($E2472=1,$G2472=1,SUMIFS(Registros!$J$2:$J$6000,Registros!$B$2:$B$6000,$A2472)&gt;0),1,0)</f>
        <v/>
      </c>
      <c r="N2472">
        <f>IF($J2472&gt;0,1,IF(COUNTIFS(Registros!$A$2:$A$6000,"CS",Registros!$B$2:$B$6000,$A2472,Registros!$K$2:$K$6000,"&lt;&gt;")&gt;0,1,0))</f>
        <v/>
      </c>
      <c r="O2472">
        <f>IF(AND($K2472=1,$E2472=0,$G2472=0,$I2472=0),"WINBACK",IF(AND($M2472=1,$N2472&gt;0),"CONVERGENTE",IF($M2472=1,"SOLO MÓVIL",IF($N2472&gt;0,"SOLO FIJO / INTERNET","SIN SERVICIOS"))))</f>
        <v/>
      </c>
      <c r="P2472">
        <f>IF($O2472="WINBACK","Recuperar (winback)",IF($O2472="CONVERGENTE","Upgrade / más líneas",IF($O2472="SOLO MÓVIL","Ofrecer fijo + internet (FLBBTV)",IF($O2472="SOLO FIJO / INTERNET","Ofrecer línea móvil Nextphone","Oferta completa (móvil + fijo + internet)"))))</f>
        <v/>
      </c>
      <c r="Q2472">
        <f>$F2472+$H2472+$L2472</f>
        <v/>
      </c>
      <c r="R2472">
        <f>IFERROR(VLOOKUP($A2472,Registros!$B$2:$G$6000,6,0),IFERROR(VLOOKUP($D2472,Winback!$B$2:$C$300,2,0),""))</f>
        <v/>
      </c>
      <c r="S2472">
        <f>IF($E2472=1,"NP","")&amp;IF($G2472=1,"+MOV","")&amp;IF($I2472=1,"+CS","")&amp;IF($K2472=1,"+WB","")</f>
        <v/>
      </c>
      <c r="T2472">
        <f>$E2472+$G2472+$I2472+$K2472</f>
        <v/>
      </c>
    </row>
    <row r="2473">
      <c r="A2473" t="inlineStr">
        <is>
          <t>345069510000</t>
        </is>
      </c>
      <c r="B2473" t="inlineStr">
        <is>
          <t>34506951</t>
        </is>
      </c>
      <c r="C2473" t="inlineStr">
        <is>
          <t>LOURDES DEL CARMEN SERRANO</t>
        </is>
      </c>
      <c r="D2473" t="inlineStr">
        <is>
          <t>LOURDESDELCARMENSERRANO</t>
        </is>
      </c>
      <c r="E2473">
        <f>IF(COUNTIFS(Registros!$A$2:$A$6000,"NP",Registros!$B$2:$B$6000,$A2473)&gt;0,1,0)</f>
        <v/>
      </c>
      <c r="F2473">
        <f>IF($E2473=1,SUMIFS(Registros!$F$2:$F$6000,Registros!$A$2:$A$6000,"NP",Registros!$B$2:$B$6000,$A2473),0)</f>
        <v/>
      </c>
      <c r="G2473">
        <f>IF(COUNTIFS(Registros!$A$2:$A$6000,"MOV",Registros!$B$2:$B$6000,$A2473)&gt;0,1,0)</f>
        <v/>
      </c>
      <c r="H2473">
        <f>IF($G2473=1,SUMIFS(Registros!$F$2:$F$6000,Registros!$A$2:$A$6000,"MOV",Registros!$B$2:$B$6000,$A2473),0)</f>
        <v/>
      </c>
      <c r="I2473">
        <f>IF(COUNTIFS(Registros!$A$2:$A$6000,"CS",Registros!$B$2:$B$6000,$A2473)&gt;0,1,0)</f>
        <v/>
      </c>
      <c r="J2473">
        <f>IF($I2473=1,SUMIFS(Registros!$I$2:$I$6000,Registros!$A$2:$A$6000,"CS",Registros!$B$2:$B$6000,$A2473),0)</f>
        <v/>
      </c>
      <c r="K2473">
        <f>IF(COUNTIFS(Winback!$K$2:$K$300,$D2473)&gt;0,1,0)</f>
        <v/>
      </c>
      <c r="L2473">
        <f>IF(AND($K2473=1,LEFT($A2473,3)="WB-"),SUMIFS(Winback!$D$2:$D$300,Winback!$K$2:$K$300,$D2473),0)</f>
        <v/>
      </c>
      <c r="M2473">
        <f>IF(OR($E2473=1,$G2473=1,SUMIFS(Registros!$J$2:$J$6000,Registros!$B$2:$B$6000,$A2473)&gt;0),1,0)</f>
        <v/>
      </c>
      <c r="N2473">
        <f>IF($J2473&gt;0,1,IF(COUNTIFS(Registros!$A$2:$A$6000,"CS",Registros!$B$2:$B$6000,$A2473,Registros!$K$2:$K$6000,"&lt;&gt;")&gt;0,1,0))</f>
        <v/>
      </c>
      <c r="O2473">
        <f>IF(AND($K2473=1,$E2473=0,$G2473=0,$I2473=0),"WINBACK",IF(AND($M2473=1,$N2473&gt;0),"CONVERGENTE",IF($M2473=1,"SOLO MÓVIL",IF($N2473&gt;0,"SOLO FIJO / INTERNET","SIN SERVICIOS"))))</f>
        <v/>
      </c>
      <c r="P2473">
        <f>IF($O2473="WINBACK","Recuperar (winback)",IF($O2473="CONVERGENTE","Upgrade / más líneas",IF($O2473="SOLO MÓVIL","Ofrecer fijo + internet (FLBBTV)",IF($O2473="SOLO FIJO / INTERNET","Ofrecer línea móvil Nextphone","Oferta completa (móvil + fijo + internet)"))))</f>
        <v/>
      </c>
      <c r="Q2473">
        <f>$F2473+$H2473+$L2473</f>
        <v/>
      </c>
      <c r="R2473">
        <f>IFERROR(VLOOKUP($A2473,Registros!$B$2:$G$6000,6,0),IFERROR(VLOOKUP($D2473,Winback!$B$2:$C$300,2,0),""))</f>
        <v/>
      </c>
      <c r="S2473">
        <f>IF($E2473=1,"NP","")&amp;IF($G2473=1,"+MOV","")&amp;IF($I2473=1,"+CS","")&amp;IF($K2473=1,"+WB","")</f>
        <v/>
      </c>
      <c r="T2473">
        <f>$E2473+$G2473+$I2473+$K2473</f>
        <v/>
      </c>
    </row>
    <row r="2474">
      <c r="A2474" t="inlineStr">
        <is>
          <t>353331970000</t>
        </is>
      </c>
      <c r="B2474" t="inlineStr">
        <is>
          <t>35333197</t>
        </is>
      </c>
      <c r="C2474" t="inlineStr">
        <is>
          <t>RAFAEL ERNESTO MIRANDA ARCIA</t>
        </is>
      </c>
      <c r="D2474" t="inlineStr">
        <is>
          <t>RAFAELERNESTOMIRANDAARCIA</t>
        </is>
      </c>
      <c r="E2474">
        <f>IF(COUNTIFS(Registros!$A$2:$A$6000,"NP",Registros!$B$2:$B$6000,$A2474)&gt;0,1,0)</f>
        <v/>
      </c>
      <c r="F2474">
        <f>IF($E2474=1,SUMIFS(Registros!$F$2:$F$6000,Registros!$A$2:$A$6000,"NP",Registros!$B$2:$B$6000,$A2474),0)</f>
        <v/>
      </c>
      <c r="G2474">
        <f>IF(COUNTIFS(Registros!$A$2:$A$6000,"MOV",Registros!$B$2:$B$6000,$A2474)&gt;0,1,0)</f>
        <v/>
      </c>
      <c r="H2474">
        <f>IF($G2474=1,SUMIFS(Registros!$F$2:$F$6000,Registros!$A$2:$A$6000,"MOV",Registros!$B$2:$B$6000,$A2474),0)</f>
        <v/>
      </c>
      <c r="I2474">
        <f>IF(COUNTIFS(Registros!$A$2:$A$6000,"CS",Registros!$B$2:$B$6000,$A2474)&gt;0,1,0)</f>
        <v/>
      </c>
      <c r="J2474">
        <f>IF($I2474=1,SUMIFS(Registros!$I$2:$I$6000,Registros!$A$2:$A$6000,"CS",Registros!$B$2:$B$6000,$A2474),0)</f>
        <v/>
      </c>
      <c r="K2474">
        <f>IF(COUNTIFS(Winback!$K$2:$K$300,$D2474)&gt;0,1,0)</f>
        <v/>
      </c>
      <c r="L2474">
        <f>IF(AND($K2474=1,LEFT($A2474,3)="WB-"),SUMIFS(Winback!$D$2:$D$300,Winback!$K$2:$K$300,$D2474),0)</f>
        <v/>
      </c>
      <c r="M2474">
        <f>IF(OR($E2474=1,$G2474=1,SUMIFS(Registros!$J$2:$J$6000,Registros!$B$2:$B$6000,$A2474)&gt;0),1,0)</f>
        <v/>
      </c>
      <c r="N2474">
        <f>IF($J2474&gt;0,1,IF(COUNTIFS(Registros!$A$2:$A$6000,"CS",Registros!$B$2:$B$6000,$A2474,Registros!$K$2:$K$6000,"&lt;&gt;")&gt;0,1,0))</f>
        <v/>
      </c>
      <c r="O2474">
        <f>IF(AND($K2474=1,$E2474=0,$G2474=0,$I2474=0),"WINBACK",IF(AND($M2474=1,$N2474&gt;0),"CONVERGENTE",IF($M2474=1,"SOLO MÓVIL",IF($N2474&gt;0,"SOLO FIJO / INTERNET","SIN SERVICIOS"))))</f>
        <v/>
      </c>
      <c r="P2474">
        <f>IF($O2474="WINBACK","Recuperar (winback)",IF($O2474="CONVERGENTE","Upgrade / más líneas",IF($O2474="SOLO MÓVIL","Ofrecer fijo + internet (FLBBTV)",IF($O2474="SOLO FIJO / INTERNET","Ofrecer línea móvil Nextphone","Oferta completa (móvil + fijo + internet)"))))</f>
        <v/>
      </c>
      <c r="Q2474">
        <f>$F2474+$H2474+$L2474</f>
        <v/>
      </c>
      <c r="R2474">
        <f>IFERROR(VLOOKUP($A2474,Registros!$B$2:$G$6000,6,0),IFERROR(VLOOKUP($D2474,Winback!$B$2:$C$300,2,0),""))</f>
        <v/>
      </c>
      <c r="S2474">
        <f>IF($E2474=1,"NP","")&amp;IF($G2474=1,"+MOV","")&amp;IF($I2474=1,"+CS","")&amp;IF($K2474=1,"+WB","")</f>
        <v/>
      </c>
      <c r="T2474">
        <f>$E2474+$G2474+$I2474+$K2474</f>
        <v/>
      </c>
    </row>
    <row r="2475">
      <c r="A2475" t="inlineStr">
        <is>
          <t>312235650000</t>
        </is>
      </c>
      <c r="B2475" t="inlineStr">
        <is>
          <t>31223565</t>
        </is>
      </c>
      <c r="C2475" t="inlineStr">
        <is>
          <t>YANIS SOPHIA MIRANDA QUINTERO</t>
        </is>
      </c>
      <c r="D2475" t="inlineStr">
        <is>
          <t>YANISSOPHIAMIRANDAQUINTERO</t>
        </is>
      </c>
      <c r="E2475">
        <f>IF(COUNTIFS(Registros!$A$2:$A$6000,"NP",Registros!$B$2:$B$6000,$A2475)&gt;0,1,0)</f>
        <v/>
      </c>
      <c r="F2475">
        <f>IF($E2475=1,SUMIFS(Registros!$F$2:$F$6000,Registros!$A$2:$A$6000,"NP",Registros!$B$2:$B$6000,$A2475),0)</f>
        <v/>
      </c>
      <c r="G2475">
        <f>IF(COUNTIFS(Registros!$A$2:$A$6000,"MOV",Registros!$B$2:$B$6000,$A2475)&gt;0,1,0)</f>
        <v/>
      </c>
      <c r="H2475">
        <f>IF($G2475=1,SUMIFS(Registros!$F$2:$F$6000,Registros!$A$2:$A$6000,"MOV",Registros!$B$2:$B$6000,$A2475),0)</f>
        <v/>
      </c>
      <c r="I2475">
        <f>IF(COUNTIFS(Registros!$A$2:$A$6000,"CS",Registros!$B$2:$B$6000,$A2475)&gt;0,1,0)</f>
        <v/>
      </c>
      <c r="J2475">
        <f>IF($I2475=1,SUMIFS(Registros!$I$2:$I$6000,Registros!$A$2:$A$6000,"CS",Registros!$B$2:$B$6000,$A2475),0)</f>
        <v/>
      </c>
      <c r="K2475">
        <f>IF(COUNTIFS(Winback!$K$2:$K$300,$D2475)&gt;0,1,0)</f>
        <v/>
      </c>
      <c r="L2475">
        <f>IF(AND($K2475=1,LEFT($A2475,3)="WB-"),SUMIFS(Winback!$D$2:$D$300,Winback!$K$2:$K$300,$D2475),0)</f>
        <v/>
      </c>
      <c r="M2475">
        <f>IF(OR($E2475=1,$G2475=1,SUMIFS(Registros!$J$2:$J$6000,Registros!$B$2:$B$6000,$A2475)&gt;0),1,0)</f>
        <v/>
      </c>
      <c r="N2475">
        <f>IF($J2475&gt;0,1,IF(COUNTIFS(Registros!$A$2:$A$6000,"CS",Registros!$B$2:$B$6000,$A2475,Registros!$K$2:$K$6000,"&lt;&gt;")&gt;0,1,0))</f>
        <v/>
      </c>
      <c r="O2475">
        <f>IF(AND($K2475=1,$E2475=0,$G2475=0,$I2475=0),"WINBACK",IF(AND($M2475=1,$N2475&gt;0),"CONVERGENTE",IF($M2475=1,"SOLO MÓVIL",IF($N2475&gt;0,"SOLO FIJO / INTERNET","SIN SERVICIOS"))))</f>
        <v/>
      </c>
      <c r="P2475">
        <f>IF($O2475="WINBACK","Recuperar (winback)",IF($O2475="CONVERGENTE","Upgrade / más líneas",IF($O2475="SOLO MÓVIL","Ofrecer fijo + internet (FLBBTV)",IF($O2475="SOLO FIJO / INTERNET","Ofrecer línea móvil Nextphone","Oferta completa (móvil + fijo + internet)"))))</f>
        <v/>
      </c>
      <c r="Q2475">
        <f>$F2475+$H2475+$L2475</f>
        <v/>
      </c>
      <c r="R2475">
        <f>IFERROR(VLOOKUP($A2475,Registros!$B$2:$G$6000,6,0),IFERROR(VLOOKUP($D2475,Winback!$B$2:$C$300,2,0),""))</f>
        <v/>
      </c>
      <c r="S2475">
        <f>IF($E2475=1,"NP","")&amp;IF($G2475=1,"+MOV","")&amp;IF($I2475=1,"+CS","")&amp;IF($K2475=1,"+WB","")</f>
        <v/>
      </c>
      <c r="T2475">
        <f>$E2475+$G2475+$I2475+$K2475</f>
        <v/>
      </c>
    </row>
    <row r="2476">
      <c r="A2476" t="inlineStr">
        <is>
          <t>368047580000</t>
        </is>
      </c>
      <c r="B2476" t="inlineStr">
        <is>
          <t>36804758</t>
        </is>
      </c>
      <c r="C2476" t="inlineStr">
        <is>
          <t>ALEXANDER PIMENTEL</t>
        </is>
      </c>
      <c r="D2476" t="inlineStr">
        <is>
          <t>ALEXANDERPIMENTEL</t>
        </is>
      </c>
      <c r="E2476">
        <f>IF(COUNTIFS(Registros!$A$2:$A$6000,"NP",Registros!$B$2:$B$6000,$A2476)&gt;0,1,0)</f>
        <v/>
      </c>
      <c r="F2476">
        <f>IF($E2476=1,SUMIFS(Registros!$F$2:$F$6000,Registros!$A$2:$A$6000,"NP",Registros!$B$2:$B$6000,$A2476),0)</f>
        <v/>
      </c>
      <c r="G2476">
        <f>IF(COUNTIFS(Registros!$A$2:$A$6000,"MOV",Registros!$B$2:$B$6000,$A2476)&gt;0,1,0)</f>
        <v/>
      </c>
      <c r="H2476">
        <f>IF($G2476=1,SUMIFS(Registros!$F$2:$F$6000,Registros!$A$2:$A$6000,"MOV",Registros!$B$2:$B$6000,$A2476),0)</f>
        <v/>
      </c>
      <c r="I2476">
        <f>IF(COUNTIFS(Registros!$A$2:$A$6000,"CS",Registros!$B$2:$B$6000,$A2476)&gt;0,1,0)</f>
        <v/>
      </c>
      <c r="J2476">
        <f>IF($I2476=1,SUMIFS(Registros!$I$2:$I$6000,Registros!$A$2:$A$6000,"CS",Registros!$B$2:$B$6000,$A2476),0)</f>
        <v/>
      </c>
      <c r="K2476">
        <f>IF(COUNTIFS(Winback!$K$2:$K$300,$D2476)&gt;0,1,0)</f>
        <v/>
      </c>
      <c r="L2476">
        <f>IF(AND($K2476=1,LEFT($A2476,3)="WB-"),SUMIFS(Winback!$D$2:$D$300,Winback!$K$2:$K$300,$D2476),0)</f>
        <v/>
      </c>
      <c r="M2476">
        <f>IF(OR($E2476=1,$G2476=1,SUMIFS(Registros!$J$2:$J$6000,Registros!$B$2:$B$6000,$A2476)&gt;0),1,0)</f>
        <v/>
      </c>
      <c r="N2476">
        <f>IF($J2476&gt;0,1,IF(COUNTIFS(Registros!$A$2:$A$6000,"CS",Registros!$B$2:$B$6000,$A2476,Registros!$K$2:$K$6000,"&lt;&gt;")&gt;0,1,0))</f>
        <v/>
      </c>
      <c r="O2476">
        <f>IF(AND($K2476=1,$E2476=0,$G2476=0,$I2476=0),"WINBACK",IF(AND($M2476=1,$N2476&gt;0),"CONVERGENTE",IF($M2476=1,"SOLO MÓVIL",IF($N2476&gt;0,"SOLO FIJO / INTERNET","SIN SERVICIOS"))))</f>
        <v/>
      </c>
      <c r="P2476">
        <f>IF($O2476="WINBACK","Recuperar (winback)",IF($O2476="CONVERGENTE","Upgrade / más líneas",IF($O2476="SOLO MÓVIL","Ofrecer fijo + internet (FLBBTV)",IF($O2476="SOLO FIJO / INTERNET","Ofrecer línea móvil Nextphone","Oferta completa (móvil + fijo + internet)"))))</f>
        <v/>
      </c>
      <c r="Q2476">
        <f>$F2476+$H2476+$L2476</f>
        <v/>
      </c>
      <c r="R2476">
        <f>IFERROR(VLOOKUP($A2476,Registros!$B$2:$G$6000,6,0),IFERROR(VLOOKUP($D2476,Winback!$B$2:$C$300,2,0),""))</f>
        <v/>
      </c>
      <c r="S2476">
        <f>IF($E2476=1,"NP","")&amp;IF($G2476=1,"+MOV","")&amp;IF($I2476=1,"+CS","")&amp;IF($K2476=1,"+WB","")</f>
        <v/>
      </c>
      <c r="T2476">
        <f>$E2476+$G2476+$I2476+$K2476</f>
        <v/>
      </c>
    </row>
    <row r="2477">
      <c r="A2477" t="inlineStr">
        <is>
          <t>356324300000</t>
        </is>
      </c>
      <c r="B2477" t="inlineStr">
        <is>
          <t>35632430</t>
        </is>
      </c>
      <c r="C2477" t="inlineStr">
        <is>
          <t>CARLOS ANTONIO SÁNCHEZ RODRÍGUEZ</t>
        </is>
      </c>
      <c r="D2477" t="inlineStr">
        <is>
          <t>CARLOSANTONIOSANCHEZRODRIGUEZ</t>
        </is>
      </c>
      <c r="E2477">
        <f>IF(COUNTIFS(Registros!$A$2:$A$6000,"NP",Registros!$B$2:$B$6000,$A2477)&gt;0,1,0)</f>
        <v/>
      </c>
      <c r="F2477">
        <f>IF($E2477=1,SUMIFS(Registros!$F$2:$F$6000,Registros!$A$2:$A$6000,"NP",Registros!$B$2:$B$6000,$A2477),0)</f>
        <v/>
      </c>
      <c r="G2477">
        <f>IF(COUNTIFS(Registros!$A$2:$A$6000,"MOV",Registros!$B$2:$B$6000,$A2477)&gt;0,1,0)</f>
        <v/>
      </c>
      <c r="H2477">
        <f>IF($G2477=1,SUMIFS(Registros!$F$2:$F$6000,Registros!$A$2:$A$6000,"MOV",Registros!$B$2:$B$6000,$A2477),0)</f>
        <v/>
      </c>
      <c r="I2477">
        <f>IF(COUNTIFS(Registros!$A$2:$A$6000,"CS",Registros!$B$2:$B$6000,$A2477)&gt;0,1,0)</f>
        <v/>
      </c>
      <c r="J2477">
        <f>IF($I2477=1,SUMIFS(Registros!$I$2:$I$6000,Registros!$A$2:$A$6000,"CS",Registros!$B$2:$B$6000,$A2477),0)</f>
        <v/>
      </c>
      <c r="K2477">
        <f>IF(COUNTIFS(Winback!$K$2:$K$300,$D2477)&gt;0,1,0)</f>
        <v/>
      </c>
      <c r="L2477">
        <f>IF(AND($K2477=1,LEFT($A2477,3)="WB-"),SUMIFS(Winback!$D$2:$D$300,Winback!$K$2:$K$300,$D2477),0)</f>
        <v/>
      </c>
      <c r="M2477">
        <f>IF(OR($E2477=1,$G2477=1,SUMIFS(Registros!$J$2:$J$6000,Registros!$B$2:$B$6000,$A2477)&gt;0),1,0)</f>
        <v/>
      </c>
      <c r="N2477">
        <f>IF($J2477&gt;0,1,IF(COUNTIFS(Registros!$A$2:$A$6000,"CS",Registros!$B$2:$B$6000,$A2477,Registros!$K$2:$K$6000,"&lt;&gt;")&gt;0,1,0))</f>
        <v/>
      </c>
      <c r="O2477">
        <f>IF(AND($K2477=1,$E2477=0,$G2477=0,$I2477=0),"WINBACK",IF(AND($M2477=1,$N2477&gt;0),"CONVERGENTE",IF($M2477=1,"SOLO MÓVIL",IF($N2477&gt;0,"SOLO FIJO / INTERNET","SIN SERVICIOS"))))</f>
        <v/>
      </c>
      <c r="P2477">
        <f>IF($O2477="WINBACK","Recuperar (winback)",IF($O2477="CONVERGENTE","Upgrade / más líneas",IF($O2477="SOLO MÓVIL","Ofrecer fijo + internet (FLBBTV)",IF($O2477="SOLO FIJO / INTERNET","Ofrecer línea móvil Nextphone","Oferta completa (móvil + fijo + internet)"))))</f>
        <v/>
      </c>
      <c r="Q2477">
        <f>$F2477+$H2477+$L2477</f>
        <v/>
      </c>
      <c r="R2477">
        <f>IFERROR(VLOOKUP($A2477,Registros!$B$2:$G$6000,6,0),IFERROR(VLOOKUP($D2477,Winback!$B$2:$C$300,2,0),""))</f>
        <v/>
      </c>
      <c r="S2477">
        <f>IF($E2477=1,"NP","")&amp;IF($G2477=1,"+MOV","")&amp;IF($I2477=1,"+CS","")&amp;IF($K2477=1,"+WB","")</f>
        <v/>
      </c>
      <c r="T2477">
        <f>$E2477+$G2477+$I2477+$K2477</f>
        <v/>
      </c>
    </row>
    <row r="2478">
      <c r="A2478" t="inlineStr">
        <is>
          <t>359276090000</t>
        </is>
      </c>
      <c r="B2478" t="inlineStr">
        <is>
          <t>35927609</t>
        </is>
      </c>
      <c r="C2478" t="inlineStr">
        <is>
          <t>KEVIN ENOC ATENCIO</t>
        </is>
      </c>
      <c r="D2478" t="inlineStr">
        <is>
          <t>KEVINENOCATENCIO</t>
        </is>
      </c>
      <c r="E2478">
        <f>IF(COUNTIFS(Registros!$A$2:$A$6000,"NP",Registros!$B$2:$B$6000,$A2478)&gt;0,1,0)</f>
        <v/>
      </c>
      <c r="F2478">
        <f>IF($E2478=1,SUMIFS(Registros!$F$2:$F$6000,Registros!$A$2:$A$6000,"NP",Registros!$B$2:$B$6000,$A2478),0)</f>
        <v/>
      </c>
      <c r="G2478">
        <f>IF(COUNTIFS(Registros!$A$2:$A$6000,"MOV",Registros!$B$2:$B$6000,$A2478)&gt;0,1,0)</f>
        <v/>
      </c>
      <c r="H2478">
        <f>IF($G2478=1,SUMIFS(Registros!$F$2:$F$6000,Registros!$A$2:$A$6000,"MOV",Registros!$B$2:$B$6000,$A2478),0)</f>
        <v/>
      </c>
      <c r="I2478">
        <f>IF(COUNTIFS(Registros!$A$2:$A$6000,"CS",Registros!$B$2:$B$6000,$A2478)&gt;0,1,0)</f>
        <v/>
      </c>
      <c r="J2478">
        <f>IF($I2478=1,SUMIFS(Registros!$I$2:$I$6000,Registros!$A$2:$A$6000,"CS",Registros!$B$2:$B$6000,$A2478),0)</f>
        <v/>
      </c>
      <c r="K2478">
        <f>IF(COUNTIFS(Winback!$K$2:$K$300,$D2478)&gt;0,1,0)</f>
        <v/>
      </c>
      <c r="L2478">
        <f>IF(AND($K2478=1,LEFT($A2478,3)="WB-"),SUMIFS(Winback!$D$2:$D$300,Winback!$K$2:$K$300,$D2478),0)</f>
        <v/>
      </c>
      <c r="M2478">
        <f>IF(OR($E2478=1,$G2478=1,SUMIFS(Registros!$J$2:$J$6000,Registros!$B$2:$B$6000,$A2478)&gt;0),1,0)</f>
        <v/>
      </c>
      <c r="N2478">
        <f>IF($J2478&gt;0,1,IF(COUNTIFS(Registros!$A$2:$A$6000,"CS",Registros!$B$2:$B$6000,$A2478,Registros!$K$2:$K$6000,"&lt;&gt;")&gt;0,1,0))</f>
        <v/>
      </c>
      <c r="O2478">
        <f>IF(AND($K2478=1,$E2478=0,$G2478=0,$I2478=0),"WINBACK",IF(AND($M2478=1,$N2478&gt;0),"CONVERGENTE",IF($M2478=1,"SOLO MÓVIL",IF($N2478&gt;0,"SOLO FIJO / INTERNET","SIN SERVICIOS"))))</f>
        <v/>
      </c>
      <c r="P2478">
        <f>IF($O2478="WINBACK","Recuperar (winback)",IF($O2478="CONVERGENTE","Upgrade / más líneas",IF($O2478="SOLO MÓVIL","Ofrecer fijo + internet (FLBBTV)",IF($O2478="SOLO FIJO / INTERNET","Ofrecer línea móvil Nextphone","Oferta completa (móvil + fijo + internet)"))))</f>
        <v/>
      </c>
      <c r="Q2478">
        <f>$F2478+$H2478+$L2478</f>
        <v/>
      </c>
      <c r="R2478">
        <f>IFERROR(VLOOKUP($A2478,Registros!$B$2:$G$6000,6,0),IFERROR(VLOOKUP($D2478,Winback!$B$2:$C$300,2,0),""))</f>
        <v/>
      </c>
      <c r="S2478">
        <f>IF($E2478=1,"NP","")&amp;IF($G2478=1,"+MOV","")&amp;IF($I2478=1,"+CS","")&amp;IF($K2478=1,"+WB","")</f>
        <v/>
      </c>
      <c r="T2478">
        <f>$E2478+$G2478+$I2478+$K2478</f>
        <v/>
      </c>
    </row>
    <row r="2479">
      <c r="A2479" t="inlineStr">
        <is>
          <t>352192720000</t>
        </is>
      </c>
      <c r="B2479" t="inlineStr">
        <is>
          <t>35219272</t>
        </is>
      </c>
      <c r="C2479" t="inlineStr">
        <is>
          <t>JORGE MATAMOROS</t>
        </is>
      </c>
      <c r="D2479" t="inlineStr">
        <is>
          <t>JORGEMATAMOROS</t>
        </is>
      </c>
      <c r="E2479">
        <f>IF(COUNTIFS(Registros!$A$2:$A$6000,"NP",Registros!$B$2:$B$6000,$A2479)&gt;0,1,0)</f>
        <v/>
      </c>
      <c r="F2479">
        <f>IF($E2479=1,SUMIFS(Registros!$F$2:$F$6000,Registros!$A$2:$A$6000,"NP",Registros!$B$2:$B$6000,$A2479),0)</f>
        <v/>
      </c>
      <c r="G2479">
        <f>IF(COUNTIFS(Registros!$A$2:$A$6000,"MOV",Registros!$B$2:$B$6000,$A2479)&gt;0,1,0)</f>
        <v/>
      </c>
      <c r="H2479">
        <f>IF($G2479=1,SUMIFS(Registros!$F$2:$F$6000,Registros!$A$2:$A$6000,"MOV",Registros!$B$2:$B$6000,$A2479),0)</f>
        <v/>
      </c>
      <c r="I2479">
        <f>IF(COUNTIFS(Registros!$A$2:$A$6000,"CS",Registros!$B$2:$B$6000,$A2479)&gt;0,1,0)</f>
        <v/>
      </c>
      <c r="J2479">
        <f>IF($I2479=1,SUMIFS(Registros!$I$2:$I$6000,Registros!$A$2:$A$6000,"CS",Registros!$B$2:$B$6000,$A2479),0)</f>
        <v/>
      </c>
      <c r="K2479">
        <f>IF(COUNTIFS(Winback!$K$2:$K$300,$D2479)&gt;0,1,0)</f>
        <v/>
      </c>
      <c r="L2479">
        <f>IF(AND($K2479=1,LEFT($A2479,3)="WB-"),SUMIFS(Winback!$D$2:$D$300,Winback!$K$2:$K$300,$D2479),0)</f>
        <v/>
      </c>
      <c r="M2479">
        <f>IF(OR($E2479=1,$G2479=1,SUMIFS(Registros!$J$2:$J$6000,Registros!$B$2:$B$6000,$A2479)&gt;0),1,0)</f>
        <v/>
      </c>
      <c r="N2479">
        <f>IF($J2479&gt;0,1,IF(COUNTIFS(Registros!$A$2:$A$6000,"CS",Registros!$B$2:$B$6000,$A2479,Registros!$K$2:$K$6000,"&lt;&gt;")&gt;0,1,0))</f>
        <v/>
      </c>
      <c r="O2479">
        <f>IF(AND($K2479=1,$E2479=0,$G2479=0,$I2479=0),"WINBACK",IF(AND($M2479=1,$N2479&gt;0),"CONVERGENTE",IF($M2479=1,"SOLO MÓVIL",IF($N2479&gt;0,"SOLO FIJO / INTERNET","SIN SERVICIOS"))))</f>
        <v/>
      </c>
      <c r="P2479">
        <f>IF($O2479="WINBACK","Recuperar (winback)",IF($O2479="CONVERGENTE","Upgrade / más líneas",IF($O2479="SOLO MÓVIL","Ofrecer fijo + internet (FLBBTV)",IF($O2479="SOLO FIJO / INTERNET","Ofrecer línea móvil Nextphone","Oferta completa (móvil + fijo + internet)"))))</f>
        <v/>
      </c>
      <c r="Q2479">
        <f>$F2479+$H2479+$L2479</f>
        <v/>
      </c>
      <c r="R2479">
        <f>IFERROR(VLOOKUP($A2479,Registros!$B$2:$G$6000,6,0),IFERROR(VLOOKUP($D2479,Winback!$B$2:$C$300,2,0),""))</f>
        <v/>
      </c>
      <c r="S2479">
        <f>IF($E2479=1,"NP","")&amp;IF($G2479=1,"+MOV","")&amp;IF($I2479=1,"+CS","")&amp;IF($K2479=1,"+WB","")</f>
        <v/>
      </c>
      <c r="T2479">
        <f>$E2479+$G2479+$I2479+$K2479</f>
        <v/>
      </c>
    </row>
    <row r="2480">
      <c r="A2480" t="inlineStr">
        <is>
          <t>352081250000</t>
        </is>
      </c>
      <c r="B2480" t="inlineStr">
        <is>
          <t>35208125</t>
        </is>
      </c>
      <c r="C2480" t="inlineStr">
        <is>
          <t>DIANA ARAUZ</t>
        </is>
      </c>
      <c r="D2480" t="inlineStr">
        <is>
          <t>DIANAARAUZ</t>
        </is>
      </c>
      <c r="E2480">
        <f>IF(COUNTIFS(Registros!$A$2:$A$6000,"NP",Registros!$B$2:$B$6000,$A2480)&gt;0,1,0)</f>
        <v/>
      </c>
      <c r="F2480">
        <f>IF($E2480=1,SUMIFS(Registros!$F$2:$F$6000,Registros!$A$2:$A$6000,"NP",Registros!$B$2:$B$6000,$A2480),0)</f>
        <v/>
      </c>
      <c r="G2480">
        <f>IF(COUNTIFS(Registros!$A$2:$A$6000,"MOV",Registros!$B$2:$B$6000,$A2480)&gt;0,1,0)</f>
        <v/>
      </c>
      <c r="H2480">
        <f>IF($G2480=1,SUMIFS(Registros!$F$2:$F$6000,Registros!$A$2:$A$6000,"MOV",Registros!$B$2:$B$6000,$A2480),0)</f>
        <v/>
      </c>
      <c r="I2480">
        <f>IF(COUNTIFS(Registros!$A$2:$A$6000,"CS",Registros!$B$2:$B$6000,$A2480)&gt;0,1,0)</f>
        <v/>
      </c>
      <c r="J2480">
        <f>IF($I2480=1,SUMIFS(Registros!$I$2:$I$6000,Registros!$A$2:$A$6000,"CS",Registros!$B$2:$B$6000,$A2480),0)</f>
        <v/>
      </c>
      <c r="K2480">
        <f>IF(COUNTIFS(Winback!$K$2:$K$300,$D2480)&gt;0,1,0)</f>
        <v/>
      </c>
      <c r="L2480">
        <f>IF(AND($K2480=1,LEFT($A2480,3)="WB-"),SUMIFS(Winback!$D$2:$D$300,Winback!$K$2:$K$300,$D2480),0)</f>
        <v/>
      </c>
      <c r="M2480">
        <f>IF(OR($E2480=1,$G2480=1,SUMIFS(Registros!$J$2:$J$6000,Registros!$B$2:$B$6000,$A2480)&gt;0),1,0)</f>
        <v/>
      </c>
      <c r="N2480">
        <f>IF($J2480&gt;0,1,IF(COUNTIFS(Registros!$A$2:$A$6000,"CS",Registros!$B$2:$B$6000,$A2480,Registros!$K$2:$K$6000,"&lt;&gt;")&gt;0,1,0))</f>
        <v/>
      </c>
      <c r="O2480">
        <f>IF(AND($K2480=1,$E2480=0,$G2480=0,$I2480=0),"WINBACK",IF(AND($M2480=1,$N2480&gt;0),"CONVERGENTE",IF($M2480=1,"SOLO MÓVIL",IF($N2480&gt;0,"SOLO FIJO / INTERNET","SIN SERVICIOS"))))</f>
        <v/>
      </c>
      <c r="P2480">
        <f>IF($O2480="WINBACK","Recuperar (winback)",IF($O2480="CONVERGENTE","Upgrade / más líneas",IF($O2480="SOLO MÓVIL","Ofrecer fijo + internet (FLBBTV)",IF($O2480="SOLO FIJO / INTERNET","Ofrecer línea móvil Nextphone","Oferta completa (móvil + fijo + internet)"))))</f>
        <v/>
      </c>
      <c r="Q2480">
        <f>$F2480+$H2480+$L2480</f>
        <v/>
      </c>
      <c r="R2480">
        <f>IFERROR(VLOOKUP($A2480,Registros!$B$2:$G$6000,6,0),IFERROR(VLOOKUP($D2480,Winback!$B$2:$C$300,2,0),""))</f>
        <v/>
      </c>
      <c r="S2480">
        <f>IF($E2480=1,"NP","")&amp;IF($G2480=1,"+MOV","")&amp;IF($I2480=1,"+CS","")&amp;IF($K2480=1,"+WB","")</f>
        <v/>
      </c>
      <c r="T2480">
        <f>$E2480+$G2480+$I2480+$K2480</f>
        <v/>
      </c>
    </row>
    <row r="2481">
      <c r="A2481" t="inlineStr">
        <is>
          <t>354081320000</t>
        </is>
      </c>
      <c r="B2481" t="inlineStr">
        <is>
          <t>35408132</t>
        </is>
      </c>
      <c r="C2481" t="inlineStr">
        <is>
          <t>DIANA ARAUZ</t>
        </is>
      </c>
      <c r="D2481" t="inlineStr">
        <is>
          <t>DIANAARAUZ</t>
        </is>
      </c>
      <c r="E2481">
        <f>IF(COUNTIFS(Registros!$A$2:$A$6000,"NP",Registros!$B$2:$B$6000,$A2481)&gt;0,1,0)</f>
        <v/>
      </c>
      <c r="F2481">
        <f>IF($E2481=1,SUMIFS(Registros!$F$2:$F$6000,Registros!$A$2:$A$6000,"NP",Registros!$B$2:$B$6000,$A2481),0)</f>
        <v/>
      </c>
      <c r="G2481">
        <f>IF(COUNTIFS(Registros!$A$2:$A$6000,"MOV",Registros!$B$2:$B$6000,$A2481)&gt;0,1,0)</f>
        <v/>
      </c>
      <c r="H2481">
        <f>IF($G2481=1,SUMIFS(Registros!$F$2:$F$6000,Registros!$A$2:$A$6000,"MOV",Registros!$B$2:$B$6000,$A2481),0)</f>
        <v/>
      </c>
      <c r="I2481">
        <f>IF(COUNTIFS(Registros!$A$2:$A$6000,"CS",Registros!$B$2:$B$6000,$A2481)&gt;0,1,0)</f>
        <v/>
      </c>
      <c r="J2481">
        <f>IF($I2481=1,SUMIFS(Registros!$I$2:$I$6000,Registros!$A$2:$A$6000,"CS",Registros!$B$2:$B$6000,$A2481),0)</f>
        <v/>
      </c>
      <c r="K2481">
        <f>IF(COUNTIFS(Winback!$K$2:$K$300,$D2481)&gt;0,1,0)</f>
        <v/>
      </c>
      <c r="L2481">
        <f>IF(AND($K2481=1,LEFT($A2481,3)="WB-"),SUMIFS(Winback!$D$2:$D$300,Winback!$K$2:$K$300,$D2481),0)</f>
        <v/>
      </c>
      <c r="M2481">
        <f>IF(OR($E2481=1,$G2481=1,SUMIFS(Registros!$J$2:$J$6000,Registros!$B$2:$B$6000,$A2481)&gt;0),1,0)</f>
        <v/>
      </c>
      <c r="N2481">
        <f>IF($J2481&gt;0,1,IF(COUNTIFS(Registros!$A$2:$A$6000,"CS",Registros!$B$2:$B$6000,$A2481,Registros!$K$2:$K$6000,"&lt;&gt;")&gt;0,1,0))</f>
        <v/>
      </c>
      <c r="O2481">
        <f>IF(AND($K2481=1,$E2481=0,$G2481=0,$I2481=0),"WINBACK",IF(AND($M2481=1,$N2481&gt;0),"CONVERGENTE",IF($M2481=1,"SOLO MÓVIL",IF($N2481&gt;0,"SOLO FIJO / INTERNET","SIN SERVICIOS"))))</f>
        <v/>
      </c>
      <c r="P2481">
        <f>IF($O2481="WINBACK","Recuperar (winback)",IF($O2481="CONVERGENTE","Upgrade / más líneas",IF($O2481="SOLO MÓVIL","Ofrecer fijo + internet (FLBBTV)",IF($O2481="SOLO FIJO / INTERNET","Ofrecer línea móvil Nextphone","Oferta completa (móvil + fijo + internet)"))))</f>
        <v/>
      </c>
      <c r="Q2481">
        <f>$F2481+$H2481+$L2481</f>
        <v/>
      </c>
      <c r="R2481">
        <f>IFERROR(VLOOKUP($A2481,Registros!$B$2:$G$6000,6,0),IFERROR(VLOOKUP($D2481,Winback!$B$2:$C$300,2,0),""))</f>
        <v/>
      </c>
      <c r="S2481">
        <f>IF($E2481=1,"NP","")&amp;IF($G2481=1,"+MOV","")&amp;IF($I2481=1,"+CS","")&amp;IF($K2481=1,"+WB","")</f>
        <v/>
      </c>
      <c r="T2481">
        <f>$E2481+$G2481+$I2481+$K2481</f>
        <v/>
      </c>
    </row>
    <row r="2482">
      <c r="A2482" t="inlineStr">
        <is>
          <t>352221280000</t>
        </is>
      </c>
      <c r="B2482" t="inlineStr">
        <is>
          <t>35222128</t>
        </is>
      </c>
      <c r="C2482" t="inlineStr">
        <is>
          <t>CARLOS IVAN VILLARREAL PALACIOS</t>
        </is>
      </c>
      <c r="D2482" t="inlineStr">
        <is>
          <t>CARLOSIVANVILLARREALPALACIOS</t>
        </is>
      </c>
      <c r="E2482">
        <f>IF(COUNTIFS(Registros!$A$2:$A$6000,"NP",Registros!$B$2:$B$6000,$A2482)&gt;0,1,0)</f>
        <v/>
      </c>
      <c r="F2482">
        <f>IF($E2482=1,SUMIFS(Registros!$F$2:$F$6000,Registros!$A$2:$A$6000,"NP",Registros!$B$2:$B$6000,$A2482),0)</f>
        <v/>
      </c>
      <c r="G2482">
        <f>IF(COUNTIFS(Registros!$A$2:$A$6000,"MOV",Registros!$B$2:$B$6000,$A2482)&gt;0,1,0)</f>
        <v/>
      </c>
      <c r="H2482">
        <f>IF($G2482=1,SUMIFS(Registros!$F$2:$F$6000,Registros!$A$2:$A$6000,"MOV",Registros!$B$2:$B$6000,$A2482),0)</f>
        <v/>
      </c>
      <c r="I2482">
        <f>IF(COUNTIFS(Registros!$A$2:$A$6000,"CS",Registros!$B$2:$B$6000,$A2482)&gt;0,1,0)</f>
        <v/>
      </c>
      <c r="J2482">
        <f>IF($I2482=1,SUMIFS(Registros!$I$2:$I$6000,Registros!$A$2:$A$6000,"CS",Registros!$B$2:$B$6000,$A2482),0)</f>
        <v/>
      </c>
      <c r="K2482">
        <f>IF(COUNTIFS(Winback!$K$2:$K$300,$D2482)&gt;0,1,0)</f>
        <v/>
      </c>
      <c r="L2482">
        <f>IF(AND($K2482=1,LEFT($A2482,3)="WB-"),SUMIFS(Winback!$D$2:$D$300,Winback!$K$2:$K$300,$D2482),0)</f>
        <v/>
      </c>
      <c r="M2482">
        <f>IF(OR($E2482=1,$G2482=1,SUMIFS(Registros!$J$2:$J$6000,Registros!$B$2:$B$6000,$A2482)&gt;0),1,0)</f>
        <v/>
      </c>
      <c r="N2482">
        <f>IF($J2482&gt;0,1,IF(COUNTIFS(Registros!$A$2:$A$6000,"CS",Registros!$B$2:$B$6000,$A2482,Registros!$K$2:$K$6000,"&lt;&gt;")&gt;0,1,0))</f>
        <v/>
      </c>
      <c r="O2482">
        <f>IF(AND($K2482=1,$E2482=0,$G2482=0,$I2482=0),"WINBACK",IF(AND($M2482=1,$N2482&gt;0),"CONVERGENTE",IF($M2482=1,"SOLO MÓVIL",IF($N2482&gt;0,"SOLO FIJO / INTERNET","SIN SERVICIOS"))))</f>
        <v/>
      </c>
      <c r="P2482">
        <f>IF($O2482="WINBACK","Recuperar (winback)",IF($O2482="CONVERGENTE","Upgrade / más líneas",IF($O2482="SOLO MÓVIL","Ofrecer fijo + internet (FLBBTV)",IF($O2482="SOLO FIJO / INTERNET","Ofrecer línea móvil Nextphone","Oferta completa (móvil + fijo + internet)"))))</f>
        <v/>
      </c>
      <c r="Q2482">
        <f>$F2482+$H2482+$L2482</f>
        <v/>
      </c>
      <c r="R2482">
        <f>IFERROR(VLOOKUP($A2482,Registros!$B$2:$G$6000,6,0),IFERROR(VLOOKUP($D2482,Winback!$B$2:$C$300,2,0),""))</f>
        <v/>
      </c>
      <c r="S2482">
        <f>IF($E2482=1,"NP","")&amp;IF($G2482=1,"+MOV","")&amp;IF($I2482=1,"+CS","")&amp;IF($K2482=1,"+WB","")</f>
        <v/>
      </c>
      <c r="T2482">
        <f>$E2482+$G2482+$I2482+$K2482</f>
        <v/>
      </c>
    </row>
    <row r="2483">
      <c r="A2483" t="inlineStr">
        <is>
          <t>348121620000</t>
        </is>
      </c>
      <c r="B2483" t="inlineStr">
        <is>
          <t>34812162</t>
        </is>
      </c>
      <c r="C2483" t="inlineStr">
        <is>
          <t>BELKIS VILCHEZ</t>
        </is>
      </c>
      <c r="D2483" t="inlineStr">
        <is>
          <t>BELKISVILCHEZ</t>
        </is>
      </c>
      <c r="E2483">
        <f>IF(COUNTIFS(Registros!$A$2:$A$6000,"NP",Registros!$B$2:$B$6000,$A2483)&gt;0,1,0)</f>
        <v/>
      </c>
      <c r="F2483">
        <f>IF($E2483=1,SUMIFS(Registros!$F$2:$F$6000,Registros!$A$2:$A$6000,"NP",Registros!$B$2:$B$6000,$A2483),0)</f>
        <v/>
      </c>
      <c r="G2483">
        <f>IF(COUNTIFS(Registros!$A$2:$A$6000,"MOV",Registros!$B$2:$B$6000,$A2483)&gt;0,1,0)</f>
        <v/>
      </c>
      <c r="H2483">
        <f>IF($G2483=1,SUMIFS(Registros!$F$2:$F$6000,Registros!$A$2:$A$6000,"MOV",Registros!$B$2:$B$6000,$A2483),0)</f>
        <v/>
      </c>
      <c r="I2483">
        <f>IF(COUNTIFS(Registros!$A$2:$A$6000,"CS",Registros!$B$2:$B$6000,$A2483)&gt;0,1,0)</f>
        <v/>
      </c>
      <c r="J2483">
        <f>IF($I2483=1,SUMIFS(Registros!$I$2:$I$6000,Registros!$A$2:$A$6000,"CS",Registros!$B$2:$B$6000,$A2483),0)</f>
        <v/>
      </c>
      <c r="K2483">
        <f>IF(COUNTIFS(Winback!$K$2:$K$300,$D2483)&gt;0,1,0)</f>
        <v/>
      </c>
      <c r="L2483">
        <f>IF(AND($K2483=1,LEFT($A2483,3)="WB-"),SUMIFS(Winback!$D$2:$D$300,Winback!$K$2:$K$300,$D2483),0)</f>
        <v/>
      </c>
      <c r="M2483">
        <f>IF(OR($E2483=1,$G2483=1,SUMIFS(Registros!$J$2:$J$6000,Registros!$B$2:$B$6000,$A2483)&gt;0),1,0)</f>
        <v/>
      </c>
      <c r="N2483">
        <f>IF($J2483&gt;0,1,IF(COUNTIFS(Registros!$A$2:$A$6000,"CS",Registros!$B$2:$B$6000,$A2483,Registros!$K$2:$K$6000,"&lt;&gt;")&gt;0,1,0))</f>
        <v/>
      </c>
      <c r="O2483">
        <f>IF(AND($K2483=1,$E2483=0,$G2483=0,$I2483=0),"WINBACK",IF(AND($M2483=1,$N2483&gt;0),"CONVERGENTE",IF($M2483=1,"SOLO MÓVIL",IF($N2483&gt;0,"SOLO FIJO / INTERNET","SIN SERVICIOS"))))</f>
        <v/>
      </c>
      <c r="P2483">
        <f>IF($O2483="WINBACK","Recuperar (winback)",IF($O2483="CONVERGENTE","Upgrade / más líneas",IF($O2483="SOLO MÓVIL","Ofrecer fijo + internet (FLBBTV)",IF($O2483="SOLO FIJO / INTERNET","Ofrecer línea móvil Nextphone","Oferta completa (móvil + fijo + internet)"))))</f>
        <v/>
      </c>
      <c r="Q2483">
        <f>$F2483+$H2483+$L2483</f>
        <v/>
      </c>
      <c r="R2483">
        <f>IFERROR(VLOOKUP($A2483,Registros!$B$2:$G$6000,6,0),IFERROR(VLOOKUP($D2483,Winback!$B$2:$C$300,2,0),""))</f>
        <v/>
      </c>
      <c r="S2483">
        <f>IF($E2483=1,"NP","")&amp;IF($G2483=1,"+MOV","")&amp;IF($I2483=1,"+CS","")&amp;IF($K2483=1,"+WB","")</f>
        <v/>
      </c>
      <c r="T2483">
        <f>$E2483+$G2483+$I2483+$K2483</f>
        <v/>
      </c>
    </row>
    <row r="2484">
      <c r="A2484" t="inlineStr">
        <is>
          <t>323583660000</t>
        </is>
      </c>
      <c r="B2484" t="inlineStr">
        <is>
          <t>32358366</t>
        </is>
      </c>
      <c r="C2484" t="inlineStr">
        <is>
          <t>INVERSIONES R</t>
        </is>
      </c>
      <c r="D2484" t="inlineStr">
        <is>
          <t>INVERSIONESR</t>
        </is>
      </c>
      <c r="E2484">
        <f>IF(COUNTIFS(Registros!$A$2:$A$6000,"NP",Registros!$B$2:$B$6000,$A2484)&gt;0,1,0)</f>
        <v/>
      </c>
      <c r="F2484">
        <f>IF($E2484=1,SUMIFS(Registros!$F$2:$F$6000,Registros!$A$2:$A$6000,"NP",Registros!$B$2:$B$6000,$A2484),0)</f>
        <v/>
      </c>
      <c r="G2484">
        <f>IF(COUNTIFS(Registros!$A$2:$A$6000,"MOV",Registros!$B$2:$B$6000,$A2484)&gt;0,1,0)</f>
        <v/>
      </c>
      <c r="H2484">
        <f>IF($G2484=1,SUMIFS(Registros!$F$2:$F$6000,Registros!$A$2:$A$6000,"MOV",Registros!$B$2:$B$6000,$A2484),0)</f>
        <v/>
      </c>
      <c r="I2484">
        <f>IF(COUNTIFS(Registros!$A$2:$A$6000,"CS",Registros!$B$2:$B$6000,$A2484)&gt;0,1,0)</f>
        <v/>
      </c>
      <c r="J2484">
        <f>IF($I2484=1,SUMIFS(Registros!$I$2:$I$6000,Registros!$A$2:$A$6000,"CS",Registros!$B$2:$B$6000,$A2484),0)</f>
        <v/>
      </c>
      <c r="K2484">
        <f>IF(COUNTIFS(Winback!$K$2:$K$300,$D2484)&gt;0,1,0)</f>
        <v/>
      </c>
      <c r="L2484">
        <f>IF(AND($K2484=1,LEFT($A2484,3)="WB-"),SUMIFS(Winback!$D$2:$D$300,Winback!$K$2:$K$300,$D2484),0)</f>
        <v/>
      </c>
      <c r="M2484">
        <f>IF(OR($E2484=1,$G2484=1,SUMIFS(Registros!$J$2:$J$6000,Registros!$B$2:$B$6000,$A2484)&gt;0),1,0)</f>
        <v/>
      </c>
      <c r="N2484">
        <f>IF($J2484&gt;0,1,IF(COUNTIFS(Registros!$A$2:$A$6000,"CS",Registros!$B$2:$B$6000,$A2484,Registros!$K$2:$K$6000,"&lt;&gt;")&gt;0,1,0))</f>
        <v/>
      </c>
      <c r="O2484">
        <f>IF(AND($K2484=1,$E2484=0,$G2484=0,$I2484=0),"WINBACK",IF(AND($M2484=1,$N2484&gt;0),"CONVERGENTE",IF($M2484=1,"SOLO MÓVIL",IF($N2484&gt;0,"SOLO FIJO / INTERNET","SIN SERVICIOS"))))</f>
        <v/>
      </c>
      <c r="P2484">
        <f>IF($O2484="WINBACK","Recuperar (winback)",IF($O2484="CONVERGENTE","Upgrade / más líneas",IF($O2484="SOLO MÓVIL","Ofrecer fijo + internet (FLBBTV)",IF($O2484="SOLO FIJO / INTERNET","Ofrecer línea móvil Nextphone","Oferta completa (móvil + fijo + internet)"))))</f>
        <v/>
      </c>
      <c r="Q2484">
        <f>$F2484+$H2484+$L2484</f>
        <v/>
      </c>
      <c r="R2484">
        <f>IFERROR(VLOOKUP($A2484,Registros!$B$2:$G$6000,6,0),IFERROR(VLOOKUP($D2484,Winback!$B$2:$C$300,2,0),""))</f>
        <v/>
      </c>
      <c r="S2484">
        <f>IF($E2484=1,"NP","")&amp;IF($G2484=1,"+MOV","")&amp;IF($I2484=1,"+CS","")&amp;IF($K2484=1,"+WB","")</f>
        <v/>
      </c>
      <c r="T2484">
        <f>$E2484+$G2484+$I2484+$K2484</f>
        <v/>
      </c>
    </row>
    <row r="2485">
      <c r="A2485" t="inlineStr">
        <is>
          <t>348152450000</t>
        </is>
      </c>
      <c r="B2485" t="inlineStr">
        <is>
          <t>34815245</t>
        </is>
      </c>
      <c r="C2485" t="inlineStr">
        <is>
          <t>MARIO RIOS CHAVARRIA</t>
        </is>
      </c>
      <c r="D2485" t="inlineStr">
        <is>
          <t>MARIORIOSCHAVARRIA</t>
        </is>
      </c>
      <c r="E2485">
        <f>IF(COUNTIFS(Registros!$A$2:$A$6000,"NP",Registros!$B$2:$B$6000,$A2485)&gt;0,1,0)</f>
        <v/>
      </c>
      <c r="F2485">
        <f>IF($E2485=1,SUMIFS(Registros!$F$2:$F$6000,Registros!$A$2:$A$6000,"NP",Registros!$B$2:$B$6000,$A2485),0)</f>
        <v/>
      </c>
      <c r="G2485">
        <f>IF(COUNTIFS(Registros!$A$2:$A$6000,"MOV",Registros!$B$2:$B$6000,$A2485)&gt;0,1,0)</f>
        <v/>
      </c>
      <c r="H2485">
        <f>IF($G2485=1,SUMIFS(Registros!$F$2:$F$6000,Registros!$A$2:$A$6000,"MOV",Registros!$B$2:$B$6000,$A2485),0)</f>
        <v/>
      </c>
      <c r="I2485">
        <f>IF(COUNTIFS(Registros!$A$2:$A$6000,"CS",Registros!$B$2:$B$6000,$A2485)&gt;0,1,0)</f>
        <v/>
      </c>
      <c r="J2485">
        <f>IF($I2485=1,SUMIFS(Registros!$I$2:$I$6000,Registros!$A$2:$A$6000,"CS",Registros!$B$2:$B$6000,$A2485),0)</f>
        <v/>
      </c>
      <c r="K2485">
        <f>IF(COUNTIFS(Winback!$K$2:$K$300,$D2485)&gt;0,1,0)</f>
        <v/>
      </c>
      <c r="L2485">
        <f>IF(AND($K2485=1,LEFT($A2485,3)="WB-"),SUMIFS(Winback!$D$2:$D$300,Winback!$K$2:$K$300,$D2485),0)</f>
        <v/>
      </c>
      <c r="M2485">
        <f>IF(OR($E2485=1,$G2485=1,SUMIFS(Registros!$J$2:$J$6000,Registros!$B$2:$B$6000,$A2485)&gt;0),1,0)</f>
        <v/>
      </c>
      <c r="N2485">
        <f>IF($J2485&gt;0,1,IF(COUNTIFS(Registros!$A$2:$A$6000,"CS",Registros!$B$2:$B$6000,$A2485,Registros!$K$2:$K$6000,"&lt;&gt;")&gt;0,1,0))</f>
        <v/>
      </c>
      <c r="O2485">
        <f>IF(AND($K2485=1,$E2485=0,$G2485=0,$I2485=0),"WINBACK",IF(AND($M2485=1,$N2485&gt;0),"CONVERGENTE",IF($M2485=1,"SOLO MÓVIL",IF($N2485&gt;0,"SOLO FIJO / INTERNET","SIN SERVICIOS"))))</f>
        <v/>
      </c>
      <c r="P2485">
        <f>IF($O2485="WINBACK","Recuperar (winback)",IF($O2485="CONVERGENTE","Upgrade / más líneas",IF($O2485="SOLO MÓVIL","Ofrecer fijo + internet (FLBBTV)",IF($O2485="SOLO FIJO / INTERNET","Ofrecer línea móvil Nextphone","Oferta completa (móvil + fijo + internet)"))))</f>
        <v/>
      </c>
      <c r="Q2485">
        <f>$F2485+$H2485+$L2485</f>
        <v/>
      </c>
      <c r="R2485">
        <f>IFERROR(VLOOKUP($A2485,Registros!$B$2:$G$6000,6,0),IFERROR(VLOOKUP($D2485,Winback!$B$2:$C$300,2,0),""))</f>
        <v/>
      </c>
      <c r="S2485">
        <f>IF($E2485=1,"NP","")&amp;IF($G2485=1,"+MOV","")&amp;IF($I2485=1,"+CS","")&amp;IF($K2485=1,"+WB","")</f>
        <v/>
      </c>
      <c r="T2485">
        <f>$E2485+$G2485+$I2485+$K2485</f>
        <v/>
      </c>
    </row>
    <row r="2486">
      <c r="A2486" t="inlineStr">
        <is>
          <t>345092030000</t>
        </is>
      </c>
      <c r="B2486" t="inlineStr">
        <is>
          <t>34509203</t>
        </is>
      </c>
      <c r="C2486" t="inlineStr">
        <is>
          <t>NATAHEL PAULINO FRANCO</t>
        </is>
      </c>
      <c r="D2486" t="inlineStr">
        <is>
          <t>NATAHELPAULINOFRANCO</t>
        </is>
      </c>
      <c r="E2486">
        <f>IF(COUNTIFS(Registros!$A$2:$A$6000,"NP",Registros!$B$2:$B$6000,$A2486)&gt;0,1,0)</f>
        <v/>
      </c>
      <c r="F2486">
        <f>IF($E2486=1,SUMIFS(Registros!$F$2:$F$6000,Registros!$A$2:$A$6000,"NP",Registros!$B$2:$B$6000,$A2486),0)</f>
        <v/>
      </c>
      <c r="G2486">
        <f>IF(COUNTIFS(Registros!$A$2:$A$6000,"MOV",Registros!$B$2:$B$6000,$A2486)&gt;0,1,0)</f>
        <v/>
      </c>
      <c r="H2486">
        <f>IF($G2486=1,SUMIFS(Registros!$F$2:$F$6000,Registros!$A$2:$A$6000,"MOV",Registros!$B$2:$B$6000,$A2486),0)</f>
        <v/>
      </c>
      <c r="I2486">
        <f>IF(COUNTIFS(Registros!$A$2:$A$6000,"CS",Registros!$B$2:$B$6000,$A2486)&gt;0,1,0)</f>
        <v/>
      </c>
      <c r="J2486">
        <f>IF($I2486=1,SUMIFS(Registros!$I$2:$I$6000,Registros!$A$2:$A$6000,"CS",Registros!$B$2:$B$6000,$A2486),0)</f>
        <v/>
      </c>
      <c r="K2486">
        <f>IF(COUNTIFS(Winback!$K$2:$K$300,$D2486)&gt;0,1,0)</f>
        <v/>
      </c>
      <c r="L2486">
        <f>IF(AND($K2486=1,LEFT($A2486,3)="WB-"),SUMIFS(Winback!$D$2:$D$300,Winback!$K$2:$K$300,$D2486),0)</f>
        <v/>
      </c>
      <c r="M2486">
        <f>IF(OR($E2486=1,$G2486=1,SUMIFS(Registros!$J$2:$J$6000,Registros!$B$2:$B$6000,$A2486)&gt;0),1,0)</f>
        <v/>
      </c>
      <c r="N2486">
        <f>IF($J2486&gt;0,1,IF(COUNTIFS(Registros!$A$2:$A$6000,"CS",Registros!$B$2:$B$6000,$A2486,Registros!$K$2:$K$6000,"&lt;&gt;")&gt;0,1,0))</f>
        <v/>
      </c>
      <c r="O2486">
        <f>IF(AND($K2486=1,$E2486=0,$G2486=0,$I2486=0),"WINBACK",IF(AND($M2486=1,$N2486&gt;0),"CONVERGENTE",IF($M2486=1,"SOLO MÓVIL",IF($N2486&gt;0,"SOLO FIJO / INTERNET","SIN SERVICIOS"))))</f>
        <v/>
      </c>
      <c r="P2486">
        <f>IF($O2486="WINBACK","Recuperar (winback)",IF($O2486="CONVERGENTE","Upgrade / más líneas",IF($O2486="SOLO MÓVIL","Ofrecer fijo + internet (FLBBTV)",IF($O2486="SOLO FIJO / INTERNET","Ofrecer línea móvil Nextphone","Oferta completa (móvil + fijo + internet)"))))</f>
        <v/>
      </c>
      <c r="Q2486">
        <f>$F2486+$H2486+$L2486</f>
        <v/>
      </c>
      <c r="R2486">
        <f>IFERROR(VLOOKUP($A2486,Registros!$B$2:$G$6000,6,0),IFERROR(VLOOKUP($D2486,Winback!$B$2:$C$300,2,0),""))</f>
        <v/>
      </c>
      <c r="S2486">
        <f>IF($E2486=1,"NP","")&amp;IF($G2486=1,"+MOV","")&amp;IF($I2486=1,"+CS","")&amp;IF($K2486=1,"+WB","")</f>
        <v/>
      </c>
      <c r="T2486">
        <f>$E2486+$G2486+$I2486+$K2486</f>
        <v/>
      </c>
    </row>
    <row r="2487">
      <c r="A2487" t="inlineStr">
        <is>
          <t>341092090000</t>
        </is>
      </c>
      <c r="B2487" t="inlineStr">
        <is>
          <t>34109209</t>
        </is>
      </c>
      <c r="C2487" t="inlineStr">
        <is>
          <t>NATAHEL FRANCO CALZADILLA</t>
        </is>
      </c>
      <c r="D2487" t="inlineStr">
        <is>
          <t>NATAHELFRANCOCALZADILLA</t>
        </is>
      </c>
      <c r="E2487">
        <f>IF(COUNTIFS(Registros!$A$2:$A$6000,"NP",Registros!$B$2:$B$6000,$A2487)&gt;0,1,0)</f>
        <v/>
      </c>
      <c r="F2487">
        <f>IF($E2487=1,SUMIFS(Registros!$F$2:$F$6000,Registros!$A$2:$A$6000,"NP",Registros!$B$2:$B$6000,$A2487),0)</f>
        <v/>
      </c>
      <c r="G2487">
        <f>IF(COUNTIFS(Registros!$A$2:$A$6000,"MOV",Registros!$B$2:$B$6000,$A2487)&gt;0,1,0)</f>
        <v/>
      </c>
      <c r="H2487">
        <f>IF($G2487=1,SUMIFS(Registros!$F$2:$F$6000,Registros!$A$2:$A$6000,"MOV",Registros!$B$2:$B$6000,$A2487),0)</f>
        <v/>
      </c>
      <c r="I2487">
        <f>IF(COUNTIFS(Registros!$A$2:$A$6000,"CS",Registros!$B$2:$B$6000,$A2487)&gt;0,1,0)</f>
        <v/>
      </c>
      <c r="J2487">
        <f>IF($I2487=1,SUMIFS(Registros!$I$2:$I$6000,Registros!$A$2:$A$6000,"CS",Registros!$B$2:$B$6000,$A2487),0)</f>
        <v/>
      </c>
      <c r="K2487">
        <f>IF(COUNTIFS(Winback!$K$2:$K$300,$D2487)&gt;0,1,0)</f>
        <v/>
      </c>
      <c r="L2487">
        <f>IF(AND($K2487=1,LEFT($A2487,3)="WB-"),SUMIFS(Winback!$D$2:$D$300,Winback!$K$2:$K$300,$D2487),0)</f>
        <v/>
      </c>
      <c r="M2487">
        <f>IF(OR($E2487=1,$G2487=1,SUMIFS(Registros!$J$2:$J$6000,Registros!$B$2:$B$6000,$A2487)&gt;0),1,0)</f>
        <v/>
      </c>
      <c r="N2487">
        <f>IF($J2487&gt;0,1,IF(COUNTIFS(Registros!$A$2:$A$6000,"CS",Registros!$B$2:$B$6000,$A2487,Registros!$K$2:$K$6000,"&lt;&gt;")&gt;0,1,0))</f>
        <v/>
      </c>
      <c r="O2487">
        <f>IF(AND($K2487=1,$E2487=0,$G2487=0,$I2487=0),"WINBACK",IF(AND($M2487=1,$N2487&gt;0),"CONVERGENTE",IF($M2487=1,"SOLO MÓVIL",IF($N2487&gt;0,"SOLO FIJO / INTERNET","SIN SERVICIOS"))))</f>
        <v/>
      </c>
      <c r="P2487">
        <f>IF($O2487="WINBACK","Recuperar (winback)",IF($O2487="CONVERGENTE","Upgrade / más líneas",IF($O2487="SOLO MÓVIL","Ofrecer fijo + internet (FLBBTV)",IF($O2487="SOLO FIJO / INTERNET","Ofrecer línea móvil Nextphone","Oferta completa (móvil + fijo + internet)"))))</f>
        <v/>
      </c>
      <c r="Q2487">
        <f>$F2487+$H2487+$L2487</f>
        <v/>
      </c>
      <c r="R2487">
        <f>IFERROR(VLOOKUP($A2487,Registros!$B$2:$G$6000,6,0),IFERROR(VLOOKUP($D2487,Winback!$B$2:$C$300,2,0),""))</f>
        <v/>
      </c>
      <c r="S2487">
        <f>IF($E2487=1,"NP","")&amp;IF($G2487=1,"+MOV","")&amp;IF($I2487=1,"+CS","")&amp;IF($K2487=1,"+WB","")</f>
        <v/>
      </c>
      <c r="T2487">
        <f>$E2487+$G2487+$I2487+$K2487</f>
        <v/>
      </c>
    </row>
    <row r="2488">
      <c r="A2488" t="inlineStr">
        <is>
          <t>344091920000</t>
        </is>
      </c>
      <c r="B2488" t="inlineStr">
        <is>
          <t>34409192</t>
        </is>
      </c>
      <c r="C2488" t="inlineStr">
        <is>
          <t>NATAHEL PAULINO FRANCO</t>
        </is>
      </c>
      <c r="D2488" t="inlineStr">
        <is>
          <t>NATAHELPAULINOFRANCO</t>
        </is>
      </c>
      <c r="E2488">
        <f>IF(COUNTIFS(Registros!$A$2:$A$6000,"NP",Registros!$B$2:$B$6000,$A2488)&gt;0,1,0)</f>
        <v/>
      </c>
      <c r="F2488">
        <f>IF($E2488=1,SUMIFS(Registros!$F$2:$F$6000,Registros!$A$2:$A$6000,"NP",Registros!$B$2:$B$6000,$A2488),0)</f>
        <v/>
      </c>
      <c r="G2488">
        <f>IF(COUNTIFS(Registros!$A$2:$A$6000,"MOV",Registros!$B$2:$B$6000,$A2488)&gt;0,1,0)</f>
        <v/>
      </c>
      <c r="H2488">
        <f>IF($G2488=1,SUMIFS(Registros!$F$2:$F$6000,Registros!$A$2:$A$6000,"MOV",Registros!$B$2:$B$6000,$A2488),0)</f>
        <v/>
      </c>
      <c r="I2488">
        <f>IF(COUNTIFS(Registros!$A$2:$A$6000,"CS",Registros!$B$2:$B$6000,$A2488)&gt;0,1,0)</f>
        <v/>
      </c>
      <c r="J2488">
        <f>IF($I2488=1,SUMIFS(Registros!$I$2:$I$6000,Registros!$A$2:$A$6000,"CS",Registros!$B$2:$B$6000,$A2488),0)</f>
        <v/>
      </c>
      <c r="K2488">
        <f>IF(COUNTIFS(Winback!$K$2:$K$300,$D2488)&gt;0,1,0)</f>
        <v/>
      </c>
      <c r="L2488">
        <f>IF(AND($K2488=1,LEFT($A2488,3)="WB-"),SUMIFS(Winback!$D$2:$D$300,Winback!$K$2:$K$300,$D2488),0)</f>
        <v/>
      </c>
      <c r="M2488">
        <f>IF(OR($E2488=1,$G2488=1,SUMIFS(Registros!$J$2:$J$6000,Registros!$B$2:$B$6000,$A2488)&gt;0),1,0)</f>
        <v/>
      </c>
      <c r="N2488">
        <f>IF($J2488&gt;0,1,IF(COUNTIFS(Registros!$A$2:$A$6000,"CS",Registros!$B$2:$B$6000,$A2488,Registros!$K$2:$K$6000,"&lt;&gt;")&gt;0,1,0))</f>
        <v/>
      </c>
      <c r="O2488">
        <f>IF(AND($K2488=1,$E2488=0,$G2488=0,$I2488=0),"WINBACK",IF(AND($M2488=1,$N2488&gt;0),"CONVERGENTE",IF($M2488=1,"SOLO MÓVIL",IF($N2488&gt;0,"SOLO FIJO / INTERNET","SIN SERVICIOS"))))</f>
        <v/>
      </c>
      <c r="P2488">
        <f>IF($O2488="WINBACK","Recuperar (winback)",IF($O2488="CONVERGENTE","Upgrade / más líneas",IF($O2488="SOLO MÓVIL","Ofrecer fijo + internet (FLBBTV)",IF($O2488="SOLO FIJO / INTERNET","Ofrecer línea móvil Nextphone","Oferta completa (móvil + fijo + internet)"))))</f>
        <v/>
      </c>
      <c r="Q2488">
        <f>$F2488+$H2488+$L2488</f>
        <v/>
      </c>
      <c r="R2488">
        <f>IFERROR(VLOOKUP($A2488,Registros!$B$2:$G$6000,6,0),IFERROR(VLOOKUP($D2488,Winback!$B$2:$C$300,2,0),""))</f>
        <v/>
      </c>
      <c r="S2488">
        <f>IF($E2488=1,"NP","")&amp;IF($G2488=1,"+MOV","")&amp;IF($I2488=1,"+CS","")&amp;IF($K2488=1,"+WB","")</f>
        <v/>
      </c>
      <c r="T2488">
        <f>$E2488+$G2488+$I2488+$K2488</f>
        <v/>
      </c>
    </row>
    <row r="2489">
      <c r="A2489" t="inlineStr">
        <is>
          <t>346091970000</t>
        </is>
      </c>
      <c r="B2489" t="inlineStr">
        <is>
          <t>34609197</t>
        </is>
      </c>
      <c r="C2489" t="inlineStr">
        <is>
          <t>NATAHEL PAULINO FRANCO CALZADILLA</t>
        </is>
      </c>
      <c r="D2489" t="inlineStr">
        <is>
          <t>NATAHELPAULINOFRANCOCALZADILLA</t>
        </is>
      </c>
      <c r="E2489">
        <f>IF(COUNTIFS(Registros!$A$2:$A$6000,"NP",Registros!$B$2:$B$6000,$A2489)&gt;0,1,0)</f>
        <v/>
      </c>
      <c r="F2489">
        <f>IF($E2489=1,SUMIFS(Registros!$F$2:$F$6000,Registros!$A$2:$A$6000,"NP",Registros!$B$2:$B$6000,$A2489),0)</f>
        <v/>
      </c>
      <c r="G2489">
        <f>IF(COUNTIFS(Registros!$A$2:$A$6000,"MOV",Registros!$B$2:$B$6000,$A2489)&gt;0,1,0)</f>
        <v/>
      </c>
      <c r="H2489">
        <f>IF($G2489=1,SUMIFS(Registros!$F$2:$F$6000,Registros!$A$2:$A$6000,"MOV",Registros!$B$2:$B$6000,$A2489),0)</f>
        <v/>
      </c>
      <c r="I2489">
        <f>IF(COUNTIFS(Registros!$A$2:$A$6000,"CS",Registros!$B$2:$B$6000,$A2489)&gt;0,1,0)</f>
        <v/>
      </c>
      <c r="J2489">
        <f>IF($I2489=1,SUMIFS(Registros!$I$2:$I$6000,Registros!$A$2:$A$6000,"CS",Registros!$B$2:$B$6000,$A2489),0)</f>
        <v/>
      </c>
      <c r="K2489">
        <f>IF(COUNTIFS(Winback!$K$2:$K$300,$D2489)&gt;0,1,0)</f>
        <v/>
      </c>
      <c r="L2489">
        <f>IF(AND($K2489=1,LEFT($A2489,3)="WB-"),SUMIFS(Winback!$D$2:$D$300,Winback!$K$2:$K$300,$D2489),0)</f>
        <v/>
      </c>
      <c r="M2489">
        <f>IF(OR($E2489=1,$G2489=1,SUMIFS(Registros!$J$2:$J$6000,Registros!$B$2:$B$6000,$A2489)&gt;0),1,0)</f>
        <v/>
      </c>
      <c r="N2489">
        <f>IF($J2489&gt;0,1,IF(COUNTIFS(Registros!$A$2:$A$6000,"CS",Registros!$B$2:$B$6000,$A2489,Registros!$K$2:$K$6000,"&lt;&gt;")&gt;0,1,0))</f>
        <v/>
      </c>
      <c r="O2489">
        <f>IF(AND($K2489=1,$E2489=0,$G2489=0,$I2489=0),"WINBACK",IF(AND($M2489=1,$N2489&gt;0),"CONVERGENTE",IF($M2489=1,"SOLO MÓVIL",IF($N2489&gt;0,"SOLO FIJO / INTERNET","SIN SERVICIOS"))))</f>
        <v/>
      </c>
      <c r="P2489">
        <f>IF($O2489="WINBACK","Recuperar (winback)",IF($O2489="CONVERGENTE","Upgrade / más líneas",IF($O2489="SOLO MÓVIL","Ofrecer fijo + internet (FLBBTV)",IF($O2489="SOLO FIJO / INTERNET","Ofrecer línea móvil Nextphone","Oferta completa (móvil + fijo + internet)"))))</f>
        <v/>
      </c>
      <c r="Q2489">
        <f>$F2489+$H2489+$L2489</f>
        <v/>
      </c>
      <c r="R2489">
        <f>IFERROR(VLOOKUP($A2489,Registros!$B$2:$G$6000,6,0),IFERROR(VLOOKUP($D2489,Winback!$B$2:$C$300,2,0),""))</f>
        <v/>
      </c>
      <c r="S2489">
        <f>IF($E2489=1,"NP","")&amp;IF($G2489=1,"+MOV","")&amp;IF($I2489=1,"+CS","")&amp;IF($K2489=1,"+WB","")</f>
        <v/>
      </c>
      <c r="T2489">
        <f>$E2489+$G2489+$I2489+$K2489</f>
        <v/>
      </c>
    </row>
    <row r="2490">
      <c r="A2490" t="inlineStr">
        <is>
          <t>347091870000</t>
        </is>
      </c>
      <c r="B2490" t="inlineStr">
        <is>
          <t>34709187</t>
        </is>
      </c>
      <c r="C2490" t="inlineStr">
        <is>
          <t>NATAHEL PAULINO FRANCO CALZADILLA</t>
        </is>
      </c>
      <c r="D2490" t="inlineStr">
        <is>
          <t>NATAHELPAULINOFRANCOCALZADILLA</t>
        </is>
      </c>
      <c r="E2490">
        <f>IF(COUNTIFS(Registros!$A$2:$A$6000,"NP",Registros!$B$2:$B$6000,$A2490)&gt;0,1,0)</f>
        <v/>
      </c>
      <c r="F2490">
        <f>IF($E2490=1,SUMIFS(Registros!$F$2:$F$6000,Registros!$A$2:$A$6000,"NP",Registros!$B$2:$B$6000,$A2490),0)</f>
        <v/>
      </c>
      <c r="G2490">
        <f>IF(COUNTIFS(Registros!$A$2:$A$6000,"MOV",Registros!$B$2:$B$6000,$A2490)&gt;0,1,0)</f>
        <v/>
      </c>
      <c r="H2490">
        <f>IF($G2490=1,SUMIFS(Registros!$F$2:$F$6000,Registros!$A$2:$A$6000,"MOV",Registros!$B$2:$B$6000,$A2490),0)</f>
        <v/>
      </c>
      <c r="I2490">
        <f>IF(COUNTIFS(Registros!$A$2:$A$6000,"CS",Registros!$B$2:$B$6000,$A2490)&gt;0,1,0)</f>
        <v/>
      </c>
      <c r="J2490">
        <f>IF($I2490=1,SUMIFS(Registros!$I$2:$I$6000,Registros!$A$2:$A$6000,"CS",Registros!$B$2:$B$6000,$A2490),0)</f>
        <v/>
      </c>
      <c r="K2490">
        <f>IF(COUNTIFS(Winback!$K$2:$K$300,$D2490)&gt;0,1,0)</f>
        <v/>
      </c>
      <c r="L2490">
        <f>IF(AND($K2490=1,LEFT($A2490,3)="WB-"),SUMIFS(Winback!$D$2:$D$300,Winback!$K$2:$K$300,$D2490),0)</f>
        <v/>
      </c>
      <c r="M2490">
        <f>IF(OR($E2490=1,$G2490=1,SUMIFS(Registros!$J$2:$J$6000,Registros!$B$2:$B$6000,$A2490)&gt;0),1,0)</f>
        <v/>
      </c>
      <c r="N2490">
        <f>IF($J2490&gt;0,1,IF(COUNTIFS(Registros!$A$2:$A$6000,"CS",Registros!$B$2:$B$6000,$A2490,Registros!$K$2:$K$6000,"&lt;&gt;")&gt;0,1,0))</f>
        <v/>
      </c>
      <c r="O2490">
        <f>IF(AND($K2490=1,$E2490=0,$G2490=0,$I2490=0),"WINBACK",IF(AND($M2490=1,$N2490&gt;0),"CONVERGENTE",IF($M2490=1,"SOLO MÓVIL",IF($N2490&gt;0,"SOLO FIJO / INTERNET","SIN SERVICIOS"))))</f>
        <v/>
      </c>
      <c r="P2490">
        <f>IF($O2490="WINBACK","Recuperar (winback)",IF($O2490="CONVERGENTE","Upgrade / más líneas",IF($O2490="SOLO MÓVIL","Ofrecer fijo + internet (FLBBTV)",IF($O2490="SOLO FIJO / INTERNET","Ofrecer línea móvil Nextphone","Oferta completa (móvil + fijo + internet)"))))</f>
        <v/>
      </c>
      <c r="Q2490">
        <f>$F2490+$H2490+$L2490</f>
        <v/>
      </c>
      <c r="R2490">
        <f>IFERROR(VLOOKUP($A2490,Registros!$B$2:$G$6000,6,0),IFERROR(VLOOKUP($D2490,Winback!$B$2:$C$300,2,0),""))</f>
        <v/>
      </c>
      <c r="S2490">
        <f>IF($E2490=1,"NP","")&amp;IF($G2490=1,"+MOV","")&amp;IF($I2490=1,"+CS","")&amp;IF($K2490=1,"+WB","")</f>
        <v/>
      </c>
      <c r="T2490">
        <f>$E2490+$G2490+$I2490+$K2490</f>
        <v/>
      </c>
    </row>
    <row r="2491">
      <c r="A2491" t="inlineStr">
        <is>
          <t>346396970000</t>
        </is>
      </c>
      <c r="B2491" t="inlineStr">
        <is>
          <t>34639697</t>
        </is>
      </c>
      <c r="C2491" t="inlineStr">
        <is>
          <t>MIRACLE STEPS BY STEPHANIE M.</t>
        </is>
      </c>
      <c r="D2491" t="inlineStr">
        <is>
          <t>MIRACLESTEPSBYSTEPHANIEM</t>
        </is>
      </c>
      <c r="E2491">
        <f>IF(COUNTIFS(Registros!$A$2:$A$6000,"NP",Registros!$B$2:$B$6000,$A2491)&gt;0,1,0)</f>
        <v/>
      </c>
      <c r="F2491">
        <f>IF($E2491=1,SUMIFS(Registros!$F$2:$F$6000,Registros!$A$2:$A$6000,"NP",Registros!$B$2:$B$6000,$A2491),0)</f>
        <v/>
      </c>
      <c r="G2491">
        <f>IF(COUNTIFS(Registros!$A$2:$A$6000,"MOV",Registros!$B$2:$B$6000,$A2491)&gt;0,1,0)</f>
        <v/>
      </c>
      <c r="H2491">
        <f>IF($G2491=1,SUMIFS(Registros!$F$2:$F$6000,Registros!$A$2:$A$6000,"MOV",Registros!$B$2:$B$6000,$A2491),0)</f>
        <v/>
      </c>
      <c r="I2491">
        <f>IF(COUNTIFS(Registros!$A$2:$A$6000,"CS",Registros!$B$2:$B$6000,$A2491)&gt;0,1,0)</f>
        <v/>
      </c>
      <c r="J2491">
        <f>IF($I2491=1,SUMIFS(Registros!$I$2:$I$6000,Registros!$A$2:$A$6000,"CS",Registros!$B$2:$B$6000,$A2491),0)</f>
        <v/>
      </c>
      <c r="K2491">
        <f>IF(COUNTIFS(Winback!$K$2:$K$300,$D2491)&gt;0,1,0)</f>
        <v/>
      </c>
      <c r="L2491">
        <f>IF(AND($K2491=1,LEFT($A2491,3)="WB-"),SUMIFS(Winback!$D$2:$D$300,Winback!$K$2:$K$300,$D2491),0)</f>
        <v/>
      </c>
      <c r="M2491">
        <f>IF(OR($E2491=1,$G2491=1,SUMIFS(Registros!$J$2:$J$6000,Registros!$B$2:$B$6000,$A2491)&gt;0),1,0)</f>
        <v/>
      </c>
      <c r="N2491">
        <f>IF($J2491&gt;0,1,IF(COUNTIFS(Registros!$A$2:$A$6000,"CS",Registros!$B$2:$B$6000,$A2491,Registros!$K$2:$K$6000,"&lt;&gt;")&gt;0,1,0))</f>
        <v/>
      </c>
      <c r="O2491">
        <f>IF(AND($K2491=1,$E2491=0,$G2491=0,$I2491=0),"WINBACK",IF(AND($M2491=1,$N2491&gt;0),"CONVERGENTE",IF($M2491=1,"SOLO MÓVIL",IF($N2491&gt;0,"SOLO FIJO / INTERNET","SIN SERVICIOS"))))</f>
        <v/>
      </c>
      <c r="P2491">
        <f>IF($O2491="WINBACK","Recuperar (winback)",IF($O2491="CONVERGENTE","Upgrade / más líneas",IF($O2491="SOLO MÓVIL","Ofrecer fijo + internet (FLBBTV)",IF($O2491="SOLO FIJO / INTERNET","Ofrecer línea móvil Nextphone","Oferta completa (móvil + fijo + internet)"))))</f>
        <v/>
      </c>
      <c r="Q2491">
        <f>$F2491+$H2491+$L2491</f>
        <v/>
      </c>
      <c r="R2491">
        <f>IFERROR(VLOOKUP($A2491,Registros!$B$2:$G$6000,6,0),IFERROR(VLOOKUP($D2491,Winback!$B$2:$C$300,2,0),""))</f>
        <v/>
      </c>
      <c r="S2491">
        <f>IF($E2491=1,"NP","")&amp;IF($G2491=1,"+MOV","")&amp;IF($I2491=1,"+CS","")&amp;IF($K2491=1,"+WB","")</f>
        <v/>
      </c>
      <c r="T2491">
        <f>$E2491+$G2491+$I2491+$K2491</f>
        <v/>
      </c>
    </row>
    <row r="2492">
      <c r="A2492" t="inlineStr">
        <is>
          <t>359143260000</t>
        </is>
      </c>
      <c r="B2492" t="inlineStr">
        <is>
          <t>35914326</t>
        </is>
      </c>
      <c r="C2492" t="inlineStr">
        <is>
          <t>JOSE LORENZO RUIZ</t>
        </is>
      </c>
      <c r="D2492" t="inlineStr">
        <is>
          <t>JOSELORENZORUIZ</t>
        </is>
      </c>
      <c r="E2492">
        <f>IF(COUNTIFS(Registros!$A$2:$A$6000,"NP",Registros!$B$2:$B$6000,$A2492)&gt;0,1,0)</f>
        <v/>
      </c>
      <c r="F2492">
        <f>IF($E2492=1,SUMIFS(Registros!$F$2:$F$6000,Registros!$A$2:$A$6000,"NP",Registros!$B$2:$B$6000,$A2492),0)</f>
        <v/>
      </c>
      <c r="G2492">
        <f>IF(COUNTIFS(Registros!$A$2:$A$6000,"MOV",Registros!$B$2:$B$6000,$A2492)&gt;0,1,0)</f>
        <v/>
      </c>
      <c r="H2492">
        <f>IF($G2492=1,SUMIFS(Registros!$F$2:$F$6000,Registros!$A$2:$A$6000,"MOV",Registros!$B$2:$B$6000,$A2492),0)</f>
        <v/>
      </c>
      <c r="I2492">
        <f>IF(COUNTIFS(Registros!$A$2:$A$6000,"CS",Registros!$B$2:$B$6000,$A2492)&gt;0,1,0)</f>
        <v/>
      </c>
      <c r="J2492">
        <f>IF($I2492=1,SUMIFS(Registros!$I$2:$I$6000,Registros!$A$2:$A$6000,"CS",Registros!$B$2:$B$6000,$A2492),0)</f>
        <v/>
      </c>
      <c r="K2492">
        <f>IF(COUNTIFS(Winback!$K$2:$K$300,$D2492)&gt;0,1,0)</f>
        <v/>
      </c>
      <c r="L2492">
        <f>IF(AND($K2492=1,LEFT($A2492,3)="WB-"),SUMIFS(Winback!$D$2:$D$300,Winback!$K$2:$K$300,$D2492),0)</f>
        <v/>
      </c>
      <c r="M2492">
        <f>IF(OR($E2492=1,$G2492=1,SUMIFS(Registros!$J$2:$J$6000,Registros!$B$2:$B$6000,$A2492)&gt;0),1,0)</f>
        <v/>
      </c>
      <c r="N2492">
        <f>IF($J2492&gt;0,1,IF(COUNTIFS(Registros!$A$2:$A$6000,"CS",Registros!$B$2:$B$6000,$A2492,Registros!$K$2:$K$6000,"&lt;&gt;")&gt;0,1,0))</f>
        <v/>
      </c>
      <c r="O2492">
        <f>IF(AND($K2492=1,$E2492=0,$G2492=0,$I2492=0),"WINBACK",IF(AND($M2492=1,$N2492&gt;0),"CONVERGENTE",IF($M2492=1,"SOLO MÓVIL",IF($N2492&gt;0,"SOLO FIJO / INTERNET","SIN SERVICIOS"))))</f>
        <v/>
      </c>
      <c r="P2492">
        <f>IF($O2492="WINBACK","Recuperar (winback)",IF($O2492="CONVERGENTE","Upgrade / más líneas",IF($O2492="SOLO MÓVIL","Ofrecer fijo + internet (FLBBTV)",IF($O2492="SOLO FIJO / INTERNET","Ofrecer línea móvil Nextphone","Oferta completa (móvil + fijo + internet)"))))</f>
        <v/>
      </c>
      <c r="Q2492">
        <f>$F2492+$H2492+$L2492</f>
        <v/>
      </c>
      <c r="R2492">
        <f>IFERROR(VLOOKUP($A2492,Registros!$B$2:$G$6000,6,0),IFERROR(VLOOKUP($D2492,Winback!$B$2:$C$300,2,0),""))</f>
        <v/>
      </c>
      <c r="S2492">
        <f>IF($E2492=1,"NP","")&amp;IF($G2492=1,"+MOV","")&amp;IF($I2492=1,"+CS","")&amp;IF($K2492=1,"+WB","")</f>
        <v/>
      </c>
      <c r="T2492">
        <f>$E2492+$G2492+$I2492+$K2492</f>
        <v/>
      </c>
    </row>
    <row r="2493">
      <c r="A2493" t="inlineStr">
        <is>
          <t>355155110000</t>
        </is>
      </c>
      <c r="B2493" t="inlineStr">
        <is>
          <t>35515511</t>
        </is>
      </c>
      <c r="C2493" t="inlineStr">
        <is>
          <t>WILLIE BOUTET QUIEL</t>
        </is>
      </c>
      <c r="D2493" t="inlineStr">
        <is>
          <t>WILLIEBOUTETQUIEL</t>
        </is>
      </c>
      <c r="E2493">
        <f>IF(COUNTIFS(Registros!$A$2:$A$6000,"NP",Registros!$B$2:$B$6000,$A2493)&gt;0,1,0)</f>
        <v/>
      </c>
      <c r="F2493">
        <f>IF($E2493=1,SUMIFS(Registros!$F$2:$F$6000,Registros!$A$2:$A$6000,"NP",Registros!$B$2:$B$6000,$A2493),0)</f>
        <v/>
      </c>
      <c r="G2493">
        <f>IF(COUNTIFS(Registros!$A$2:$A$6000,"MOV",Registros!$B$2:$B$6000,$A2493)&gt;0,1,0)</f>
        <v/>
      </c>
      <c r="H2493">
        <f>IF($G2493=1,SUMIFS(Registros!$F$2:$F$6000,Registros!$A$2:$A$6000,"MOV",Registros!$B$2:$B$6000,$A2493),0)</f>
        <v/>
      </c>
      <c r="I2493">
        <f>IF(COUNTIFS(Registros!$A$2:$A$6000,"CS",Registros!$B$2:$B$6000,$A2493)&gt;0,1,0)</f>
        <v/>
      </c>
      <c r="J2493">
        <f>IF($I2493=1,SUMIFS(Registros!$I$2:$I$6000,Registros!$A$2:$A$6000,"CS",Registros!$B$2:$B$6000,$A2493),0)</f>
        <v/>
      </c>
      <c r="K2493">
        <f>IF(COUNTIFS(Winback!$K$2:$K$300,$D2493)&gt;0,1,0)</f>
        <v/>
      </c>
      <c r="L2493">
        <f>IF(AND($K2493=1,LEFT($A2493,3)="WB-"),SUMIFS(Winback!$D$2:$D$300,Winback!$K$2:$K$300,$D2493),0)</f>
        <v/>
      </c>
      <c r="M2493">
        <f>IF(OR($E2493=1,$G2493=1,SUMIFS(Registros!$J$2:$J$6000,Registros!$B$2:$B$6000,$A2493)&gt;0),1,0)</f>
        <v/>
      </c>
      <c r="N2493">
        <f>IF($J2493&gt;0,1,IF(COUNTIFS(Registros!$A$2:$A$6000,"CS",Registros!$B$2:$B$6000,$A2493,Registros!$K$2:$K$6000,"&lt;&gt;")&gt;0,1,0))</f>
        <v/>
      </c>
      <c r="O2493">
        <f>IF(AND($K2493=1,$E2493=0,$G2493=0,$I2493=0),"WINBACK",IF(AND($M2493=1,$N2493&gt;0),"CONVERGENTE",IF($M2493=1,"SOLO MÓVIL",IF($N2493&gt;0,"SOLO FIJO / INTERNET","SIN SERVICIOS"))))</f>
        <v/>
      </c>
      <c r="P2493">
        <f>IF($O2493="WINBACK","Recuperar (winback)",IF($O2493="CONVERGENTE","Upgrade / más líneas",IF($O2493="SOLO MÓVIL","Ofrecer fijo + internet (FLBBTV)",IF($O2493="SOLO FIJO / INTERNET","Ofrecer línea móvil Nextphone","Oferta completa (móvil + fijo + internet)"))))</f>
        <v/>
      </c>
      <c r="Q2493">
        <f>$F2493+$H2493+$L2493</f>
        <v/>
      </c>
      <c r="R2493">
        <f>IFERROR(VLOOKUP($A2493,Registros!$B$2:$G$6000,6,0),IFERROR(VLOOKUP($D2493,Winback!$B$2:$C$300,2,0),""))</f>
        <v/>
      </c>
      <c r="S2493">
        <f>IF($E2493=1,"NP","")&amp;IF($G2493=1,"+MOV","")&amp;IF($I2493=1,"+CS","")&amp;IF($K2493=1,"+WB","")</f>
        <v/>
      </c>
      <c r="T2493">
        <f>$E2493+$G2493+$I2493+$K2493</f>
        <v/>
      </c>
    </row>
    <row r="2494">
      <c r="A2494" t="inlineStr">
        <is>
          <t>362009720000</t>
        </is>
      </c>
      <c r="B2494" t="inlineStr">
        <is>
          <t>36200972</t>
        </is>
      </c>
      <c r="C2494" t="inlineStr">
        <is>
          <t>NATIVIDAD OTERO</t>
        </is>
      </c>
      <c r="D2494" t="inlineStr">
        <is>
          <t>NATIVIDADOTERO</t>
        </is>
      </c>
      <c r="E2494">
        <f>IF(COUNTIFS(Registros!$A$2:$A$6000,"NP",Registros!$B$2:$B$6000,$A2494)&gt;0,1,0)</f>
        <v/>
      </c>
      <c r="F2494">
        <f>IF($E2494=1,SUMIFS(Registros!$F$2:$F$6000,Registros!$A$2:$A$6000,"NP",Registros!$B$2:$B$6000,$A2494),0)</f>
        <v/>
      </c>
      <c r="G2494">
        <f>IF(COUNTIFS(Registros!$A$2:$A$6000,"MOV",Registros!$B$2:$B$6000,$A2494)&gt;0,1,0)</f>
        <v/>
      </c>
      <c r="H2494">
        <f>IF($G2494=1,SUMIFS(Registros!$F$2:$F$6000,Registros!$A$2:$A$6000,"MOV",Registros!$B$2:$B$6000,$A2494),0)</f>
        <v/>
      </c>
      <c r="I2494">
        <f>IF(COUNTIFS(Registros!$A$2:$A$6000,"CS",Registros!$B$2:$B$6000,$A2494)&gt;0,1,0)</f>
        <v/>
      </c>
      <c r="J2494">
        <f>IF($I2494=1,SUMIFS(Registros!$I$2:$I$6000,Registros!$A$2:$A$6000,"CS",Registros!$B$2:$B$6000,$A2494),0)</f>
        <v/>
      </c>
      <c r="K2494">
        <f>IF(COUNTIFS(Winback!$K$2:$K$300,$D2494)&gt;0,1,0)</f>
        <v/>
      </c>
      <c r="L2494">
        <f>IF(AND($K2494=1,LEFT($A2494,3)="WB-"),SUMIFS(Winback!$D$2:$D$300,Winback!$K$2:$K$300,$D2494),0)</f>
        <v/>
      </c>
      <c r="M2494">
        <f>IF(OR($E2494=1,$G2494=1,SUMIFS(Registros!$J$2:$J$6000,Registros!$B$2:$B$6000,$A2494)&gt;0),1,0)</f>
        <v/>
      </c>
      <c r="N2494">
        <f>IF($J2494&gt;0,1,IF(COUNTIFS(Registros!$A$2:$A$6000,"CS",Registros!$B$2:$B$6000,$A2494,Registros!$K$2:$K$6000,"&lt;&gt;")&gt;0,1,0))</f>
        <v/>
      </c>
      <c r="O2494">
        <f>IF(AND($K2494=1,$E2494=0,$G2494=0,$I2494=0),"WINBACK",IF(AND($M2494=1,$N2494&gt;0),"CONVERGENTE",IF($M2494=1,"SOLO MÓVIL",IF($N2494&gt;0,"SOLO FIJO / INTERNET","SIN SERVICIOS"))))</f>
        <v/>
      </c>
      <c r="P2494">
        <f>IF($O2494="WINBACK","Recuperar (winback)",IF($O2494="CONVERGENTE","Upgrade / más líneas",IF($O2494="SOLO MÓVIL","Ofrecer fijo + internet (FLBBTV)",IF($O2494="SOLO FIJO / INTERNET","Ofrecer línea móvil Nextphone","Oferta completa (móvil + fijo + internet)"))))</f>
        <v/>
      </c>
      <c r="Q2494">
        <f>$F2494+$H2494+$L2494</f>
        <v/>
      </c>
      <c r="R2494">
        <f>IFERROR(VLOOKUP($A2494,Registros!$B$2:$G$6000,6,0),IFERROR(VLOOKUP($D2494,Winback!$B$2:$C$300,2,0),""))</f>
        <v/>
      </c>
      <c r="S2494">
        <f>IF($E2494=1,"NP","")&amp;IF($G2494=1,"+MOV","")&amp;IF($I2494=1,"+CS","")&amp;IF($K2494=1,"+WB","")</f>
        <v/>
      </c>
      <c r="T2494">
        <f>$E2494+$G2494+$I2494+$K2494</f>
        <v/>
      </c>
    </row>
    <row r="2495">
      <c r="A2495" t="inlineStr">
        <is>
          <t>341390510000</t>
        </is>
      </c>
      <c r="B2495" t="inlineStr">
        <is>
          <t>34139051</t>
        </is>
      </c>
      <c r="C2495" t="inlineStr">
        <is>
          <t>MIRIAM GONZALEZ ESPINOZA</t>
        </is>
      </c>
      <c r="D2495" t="inlineStr">
        <is>
          <t>MIRIAMGONZALEZESPINOZA</t>
        </is>
      </c>
      <c r="E2495">
        <f>IF(COUNTIFS(Registros!$A$2:$A$6000,"NP",Registros!$B$2:$B$6000,$A2495)&gt;0,1,0)</f>
        <v/>
      </c>
      <c r="F2495">
        <f>IF($E2495=1,SUMIFS(Registros!$F$2:$F$6000,Registros!$A$2:$A$6000,"NP",Registros!$B$2:$B$6000,$A2495),0)</f>
        <v/>
      </c>
      <c r="G2495">
        <f>IF(COUNTIFS(Registros!$A$2:$A$6000,"MOV",Registros!$B$2:$B$6000,$A2495)&gt;0,1,0)</f>
        <v/>
      </c>
      <c r="H2495">
        <f>IF($G2495=1,SUMIFS(Registros!$F$2:$F$6000,Registros!$A$2:$A$6000,"MOV",Registros!$B$2:$B$6000,$A2495),0)</f>
        <v/>
      </c>
      <c r="I2495">
        <f>IF(COUNTIFS(Registros!$A$2:$A$6000,"CS",Registros!$B$2:$B$6000,$A2495)&gt;0,1,0)</f>
        <v/>
      </c>
      <c r="J2495">
        <f>IF($I2495=1,SUMIFS(Registros!$I$2:$I$6000,Registros!$A$2:$A$6000,"CS",Registros!$B$2:$B$6000,$A2495),0)</f>
        <v/>
      </c>
      <c r="K2495">
        <f>IF(COUNTIFS(Winback!$K$2:$K$300,$D2495)&gt;0,1,0)</f>
        <v/>
      </c>
      <c r="L2495">
        <f>IF(AND($K2495=1,LEFT($A2495,3)="WB-"),SUMIFS(Winback!$D$2:$D$300,Winback!$K$2:$K$300,$D2495),0)</f>
        <v/>
      </c>
      <c r="M2495">
        <f>IF(OR($E2495=1,$G2495=1,SUMIFS(Registros!$J$2:$J$6000,Registros!$B$2:$B$6000,$A2495)&gt;0),1,0)</f>
        <v/>
      </c>
      <c r="N2495">
        <f>IF($J2495&gt;0,1,IF(COUNTIFS(Registros!$A$2:$A$6000,"CS",Registros!$B$2:$B$6000,$A2495,Registros!$K$2:$K$6000,"&lt;&gt;")&gt;0,1,0))</f>
        <v/>
      </c>
      <c r="O2495">
        <f>IF(AND($K2495=1,$E2495=0,$G2495=0,$I2495=0),"WINBACK",IF(AND($M2495=1,$N2495&gt;0),"CONVERGENTE",IF($M2495=1,"SOLO MÓVIL",IF($N2495&gt;0,"SOLO FIJO / INTERNET","SIN SERVICIOS"))))</f>
        <v/>
      </c>
      <c r="P2495">
        <f>IF($O2495="WINBACK","Recuperar (winback)",IF($O2495="CONVERGENTE","Upgrade / más líneas",IF($O2495="SOLO MÓVIL","Ofrecer fijo + internet (FLBBTV)",IF($O2495="SOLO FIJO / INTERNET","Ofrecer línea móvil Nextphone","Oferta completa (móvil + fijo + internet)"))))</f>
        <v/>
      </c>
      <c r="Q2495">
        <f>$F2495+$H2495+$L2495</f>
        <v/>
      </c>
      <c r="R2495">
        <f>IFERROR(VLOOKUP($A2495,Registros!$B$2:$G$6000,6,0),IFERROR(VLOOKUP($D2495,Winback!$B$2:$C$300,2,0),""))</f>
        <v/>
      </c>
      <c r="S2495">
        <f>IF($E2495=1,"NP","")&amp;IF($G2495=1,"+MOV","")&amp;IF($I2495=1,"+CS","")&amp;IF($K2495=1,"+WB","")</f>
        <v/>
      </c>
      <c r="T2495">
        <f>$E2495+$G2495+$I2495+$K2495</f>
        <v/>
      </c>
    </row>
    <row r="2496">
      <c r="A2496" t="inlineStr">
        <is>
          <t>359240490000</t>
        </is>
      </c>
      <c r="B2496" t="inlineStr">
        <is>
          <t>35924049</t>
        </is>
      </c>
      <c r="C2496" t="inlineStr">
        <is>
          <t>JEYSON CHAVEZ</t>
        </is>
      </c>
      <c r="D2496" t="inlineStr">
        <is>
          <t>JEYSONCHAVEZ</t>
        </is>
      </c>
      <c r="E2496">
        <f>IF(COUNTIFS(Registros!$A$2:$A$6000,"NP",Registros!$B$2:$B$6000,$A2496)&gt;0,1,0)</f>
        <v/>
      </c>
      <c r="F2496">
        <f>IF($E2496=1,SUMIFS(Registros!$F$2:$F$6000,Registros!$A$2:$A$6000,"NP",Registros!$B$2:$B$6000,$A2496),0)</f>
        <v/>
      </c>
      <c r="G2496">
        <f>IF(COUNTIFS(Registros!$A$2:$A$6000,"MOV",Registros!$B$2:$B$6000,$A2496)&gt;0,1,0)</f>
        <v/>
      </c>
      <c r="H2496">
        <f>IF($G2496=1,SUMIFS(Registros!$F$2:$F$6000,Registros!$A$2:$A$6000,"MOV",Registros!$B$2:$B$6000,$A2496),0)</f>
        <v/>
      </c>
      <c r="I2496">
        <f>IF(COUNTIFS(Registros!$A$2:$A$6000,"CS",Registros!$B$2:$B$6000,$A2496)&gt;0,1,0)</f>
        <v/>
      </c>
      <c r="J2496">
        <f>IF($I2496=1,SUMIFS(Registros!$I$2:$I$6000,Registros!$A$2:$A$6000,"CS",Registros!$B$2:$B$6000,$A2496),0)</f>
        <v/>
      </c>
      <c r="K2496">
        <f>IF(COUNTIFS(Winback!$K$2:$K$300,$D2496)&gt;0,1,0)</f>
        <v/>
      </c>
      <c r="L2496">
        <f>IF(AND($K2496=1,LEFT($A2496,3)="WB-"),SUMIFS(Winback!$D$2:$D$300,Winback!$K$2:$K$300,$D2496),0)</f>
        <v/>
      </c>
      <c r="M2496">
        <f>IF(OR($E2496=1,$G2496=1,SUMIFS(Registros!$J$2:$J$6000,Registros!$B$2:$B$6000,$A2496)&gt;0),1,0)</f>
        <v/>
      </c>
      <c r="N2496">
        <f>IF($J2496&gt;0,1,IF(COUNTIFS(Registros!$A$2:$A$6000,"CS",Registros!$B$2:$B$6000,$A2496,Registros!$K$2:$K$6000,"&lt;&gt;")&gt;0,1,0))</f>
        <v/>
      </c>
      <c r="O2496">
        <f>IF(AND($K2496=1,$E2496=0,$G2496=0,$I2496=0),"WINBACK",IF(AND($M2496=1,$N2496&gt;0),"CONVERGENTE",IF($M2496=1,"SOLO MÓVIL",IF($N2496&gt;0,"SOLO FIJO / INTERNET","SIN SERVICIOS"))))</f>
        <v/>
      </c>
      <c r="P2496">
        <f>IF($O2496="WINBACK","Recuperar (winback)",IF($O2496="CONVERGENTE","Upgrade / más líneas",IF($O2496="SOLO MÓVIL","Ofrecer fijo + internet (FLBBTV)",IF($O2496="SOLO FIJO / INTERNET","Ofrecer línea móvil Nextphone","Oferta completa (móvil + fijo + internet)"))))</f>
        <v/>
      </c>
      <c r="Q2496">
        <f>$F2496+$H2496+$L2496</f>
        <v/>
      </c>
      <c r="R2496">
        <f>IFERROR(VLOOKUP($A2496,Registros!$B$2:$G$6000,6,0),IFERROR(VLOOKUP($D2496,Winback!$B$2:$C$300,2,0),""))</f>
        <v/>
      </c>
      <c r="S2496">
        <f>IF($E2496=1,"NP","")&amp;IF($G2496=1,"+MOV","")&amp;IF($I2496=1,"+CS","")&amp;IF($K2496=1,"+WB","")</f>
        <v/>
      </c>
      <c r="T2496">
        <f>$E2496+$G2496+$I2496+$K2496</f>
        <v/>
      </c>
    </row>
    <row r="2497">
      <c r="A2497" t="inlineStr">
        <is>
          <t>354256160000</t>
        </is>
      </c>
      <c r="B2497" t="inlineStr">
        <is>
          <t>35425616</t>
        </is>
      </c>
      <c r="C2497" t="inlineStr">
        <is>
          <t>FIGAROS BABER</t>
        </is>
      </c>
      <c r="D2497" t="inlineStr">
        <is>
          <t>FIGAROSBABER</t>
        </is>
      </c>
      <c r="E2497">
        <f>IF(COUNTIFS(Registros!$A$2:$A$6000,"NP",Registros!$B$2:$B$6000,$A2497)&gt;0,1,0)</f>
        <v/>
      </c>
      <c r="F2497">
        <f>IF($E2497=1,SUMIFS(Registros!$F$2:$F$6000,Registros!$A$2:$A$6000,"NP",Registros!$B$2:$B$6000,$A2497),0)</f>
        <v/>
      </c>
      <c r="G2497">
        <f>IF(COUNTIFS(Registros!$A$2:$A$6000,"MOV",Registros!$B$2:$B$6000,$A2497)&gt;0,1,0)</f>
        <v/>
      </c>
      <c r="H2497">
        <f>IF($G2497=1,SUMIFS(Registros!$F$2:$F$6000,Registros!$A$2:$A$6000,"MOV",Registros!$B$2:$B$6000,$A2497),0)</f>
        <v/>
      </c>
      <c r="I2497">
        <f>IF(COUNTIFS(Registros!$A$2:$A$6000,"CS",Registros!$B$2:$B$6000,$A2497)&gt;0,1,0)</f>
        <v/>
      </c>
      <c r="J2497">
        <f>IF($I2497=1,SUMIFS(Registros!$I$2:$I$6000,Registros!$A$2:$A$6000,"CS",Registros!$B$2:$B$6000,$A2497),0)</f>
        <v/>
      </c>
      <c r="K2497">
        <f>IF(COUNTIFS(Winback!$K$2:$K$300,$D2497)&gt;0,1,0)</f>
        <v/>
      </c>
      <c r="L2497">
        <f>IF(AND($K2497=1,LEFT($A2497,3)="WB-"),SUMIFS(Winback!$D$2:$D$300,Winback!$K$2:$K$300,$D2497),0)</f>
        <v/>
      </c>
      <c r="M2497">
        <f>IF(OR($E2497=1,$G2497=1,SUMIFS(Registros!$J$2:$J$6000,Registros!$B$2:$B$6000,$A2497)&gt;0),1,0)</f>
        <v/>
      </c>
      <c r="N2497">
        <f>IF($J2497&gt;0,1,IF(COUNTIFS(Registros!$A$2:$A$6000,"CS",Registros!$B$2:$B$6000,$A2497,Registros!$K$2:$K$6000,"&lt;&gt;")&gt;0,1,0))</f>
        <v/>
      </c>
      <c r="O2497">
        <f>IF(AND($K2497=1,$E2497=0,$G2497=0,$I2497=0),"WINBACK",IF(AND($M2497=1,$N2497&gt;0),"CONVERGENTE",IF($M2497=1,"SOLO MÓVIL",IF($N2497&gt;0,"SOLO FIJO / INTERNET","SIN SERVICIOS"))))</f>
        <v/>
      </c>
      <c r="P2497">
        <f>IF($O2497="WINBACK","Recuperar (winback)",IF($O2497="CONVERGENTE","Upgrade / más líneas",IF($O2497="SOLO MÓVIL","Ofrecer fijo + internet (FLBBTV)",IF($O2497="SOLO FIJO / INTERNET","Ofrecer línea móvil Nextphone","Oferta completa (móvil + fijo + internet)"))))</f>
        <v/>
      </c>
      <c r="Q2497">
        <f>$F2497+$H2497+$L2497</f>
        <v/>
      </c>
      <c r="R2497">
        <f>IFERROR(VLOOKUP($A2497,Registros!$B$2:$G$6000,6,0),IFERROR(VLOOKUP($D2497,Winback!$B$2:$C$300,2,0),""))</f>
        <v/>
      </c>
      <c r="S2497">
        <f>IF($E2497=1,"NP","")&amp;IF($G2497=1,"+MOV","")&amp;IF($I2497=1,"+CS","")&amp;IF($K2497=1,"+WB","")</f>
        <v/>
      </c>
      <c r="T2497">
        <f>$E2497+$G2497+$I2497+$K2497</f>
        <v/>
      </c>
    </row>
    <row r="2498">
      <c r="A2498" t="inlineStr">
        <is>
          <t>344101170000</t>
        </is>
      </c>
      <c r="B2498" t="inlineStr">
        <is>
          <t>34410117</t>
        </is>
      </c>
      <c r="C2498" t="inlineStr">
        <is>
          <t>DANIEL ALBERTO MIRANDA ZARZANEDA</t>
        </is>
      </c>
      <c r="D2498" t="inlineStr">
        <is>
          <t>DANIELALBERTOMIRANDAZARZANEDA</t>
        </is>
      </c>
      <c r="E2498">
        <f>IF(COUNTIFS(Registros!$A$2:$A$6000,"NP",Registros!$B$2:$B$6000,$A2498)&gt;0,1,0)</f>
        <v/>
      </c>
      <c r="F2498">
        <f>IF($E2498=1,SUMIFS(Registros!$F$2:$F$6000,Registros!$A$2:$A$6000,"NP",Registros!$B$2:$B$6000,$A2498),0)</f>
        <v/>
      </c>
      <c r="G2498">
        <f>IF(COUNTIFS(Registros!$A$2:$A$6000,"MOV",Registros!$B$2:$B$6000,$A2498)&gt;0,1,0)</f>
        <v/>
      </c>
      <c r="H2498">
        <f>IF($G2498=1,SUMIFS(Registros!$F$2:$F$6000,Registros!$A$2:$A$6000,"MOV",Registros!$B$2:$B$6000,$A2498),0)</f>
        <v/>
      </c>
      <c r="I2498">
        <f>IF(COUNTIFS(Registros!$A$2:$A$6000,"CS",Registros!$B$2:$B$6000,$A2498)&gt;0,1,0)</f>
        <v/>
      </c>
      <c r="J2498">
        <f>IF($I2498=1,SUMIFS(Registros!$I$2:$I$6000,Registros!$A$2:$A$6000,"CS",Registros!$B$2:$B$6000,$A2498),0)</f>
        <v/>
      </c>
      <c r="K2498">
        <f>IF(COUNTIFS(Winback!$K$2:$K$300,$D2498)&gt;0,1,0)</f>
        <v/>
      </c>
      <c r="L2498">
        <f>IF(AND($K2498=1,LEFT($A2498,3)="WB-"),SUMIFS(Winback!$D$2:$D$300,Winback!$K$2:$K$300,$D2498),0)</f>
        <v/>
      </c>
      <c r="M2498">
        <f>IF(OR($E2498=1,$G2498=1,SUMIFS(Registros!$J$2:$J$6000,Registros!$B$2:$B$6000,$A2498)&gt;0),1,0)</f>
        <v/>
      </c>
      <c r="N2498">
        <f>IF($J2498&gt;0,1,IF(COUNTIFS(Registros!$A$2:$A$6000,"CS",Registros!$B$2:$B$6000,$A2498,Registros!$K$2:$K$6000,"&lt;&gt;")&gt;0,1,0))</f>
        <v/>
      </c>
      <c r="O2498">
        <f>IF(AND($K2498=1,$E2498=0,$G2498=0,$I2498=0),"WINBACK",IF(AND($M2498=1,$N2498&gt;0),"CONVERGENTE",IF($M2498=1,"SOLO MÓVIL",IF($N2498&gt;0,"SOLO FIJO / INTERNET","SIN SERVICIOS"))))</f>
        <v/>
      </c>
      <c r="P2498">
        <f>IF($O2498="WINBACK","Recuperar (winback)",IF($O2498="CONVERGENTE","Upgrade / más líneas",IF($O2498="SOLO MÓVIL","Ofrecer fijo + internet (FLBBTV)",IF($O2498="SOLO FIJO / INTERNET","Ofrecer línea móvil Nextphone","Oferta completa (móvil + fijo + internet)"))))</f>
        <v/>
      </c>
      <c r="Q2498">
        <f>$F2498+$H2498+$L2498</f>
        <v/>
      </c>
      <c r="R2498">
        <f>IFERROR(VLOOKUP($A2498,Registros!$B$2:$G$6000,6,0),IFERROR(VLOOKUP($D2498,Winback!$B$2:$C$300,2,0),""))</f>
        <v/>
      </c>
      <c r="S2498">
        <f>IF($E2498=1,"NP","")&amp;IF($G2498=1,"+MOV","")&amp;IF($I2498=1,"+CS","")&amp;IF($K2498=1,"+WB","")</f>
        <v/>
      </c>
      <c r="T2498">
        <f>$E2498+$G2498+$I2498+$K2498</f>
        <v/>
      </c>
    </row>
    <row r="2499">
      <c r="A2499" t="inlineStr">
        <is>
          <t>361054350000</t>
        </is>
      </c>
      <c r="B2499" t="inlineStr">
        <is>
          <t>36105435</t>
        </is>
      </c>
      <c r="C2499" t="inlineStr">
        <is>
          <t>JULIO RODRIGUEZ MONTEZUMA</t>
        </is>
      </c>
      <c r="D2499" t="inlineStr">
        <is>
          <t>JULIORODRIGUEZMONTEZUMA</t>
        </is>
      </c>
      <c r="E2499">
        <f>IF(COUNTIFS(Registros!$A$2:$A$6000,"NP",Registros!$B$2:$B$6000,$A2499)&gt;0,1,0)</f>
        <v/>
      </c>
      <c r="F2499">
        <f>IF($E2499=1,SUMIFS(Registros!$F$2:$F$6000,Registros!$A$2:$A$6000,"NP",Registros!$B$2:$B$6000,$A2499),0)</f>
        <v/>
      </c>
      <c r="G2499">
        <f>IF(COUNTIFS(Registros!$A$2:$A$6000,"MOV",Registros!$B$2:$B$6000,$A2499)&gt;0,1,0)</f>
        <v/>
      </c>
      <c r="H2499">
        <f>IF($G2499=1,SUMIFS(Registros!$F$2:$F$6000,Registros!$A$2:$A$6000,"MOV",Registros!$B$2:$B$6000,$A2499),0)</f>
        <v/>
      </c>
      <c r="I2499">
        <f>IF(COUNTIFS(Registros!$A$2:$A$6000,"CS",Registros!$B$2:$B$6000,$A2499)&gt;0,1,0)</f>
        <v/>
      </c>
      <c r="J2499">
        <f>IF($I2499=1,SUMIFS(Registros!$I$2:$I$6000,Registros!$A$2:$A$6000,"CS",Registros!$B$2:$B$6000,$A2499),0)</f>
        <v/>
      </c>
      <c r="K2499">
        <f>IF(COUNTIFS(Winback!$K$2:$K$300,$D2499)&gt;0,1,0)</f>
        <v/>
      </c>
      <c r="L2499">
        <f>IF(AND($K2499=1,LEFT($A2499,3)="WB-"),SUMIFS(Winback!$D$2:$D$300,Winback!$K$2:$K$300,$D2499),0)</f>
        <v/>
      </c>
      <c r="M2499">
        <f>IF(OR($E2499=1,$G2499=1,SUMIFS(Registros!$J$2:$J$6000,Registros!$B$2:$B$6000,$A2499)&gt;0),1,0)</f>
        <v/>
      </c>
      <c r="N2499">
        <f>IF($J2499&gt;0,1,IF(COUNTIFS(Registros!$A$2:$A$6000,"CS",Registros!$B$2:$B$6000,$A2499,Registros!$K$2:$K$6000,"&lt;&gt;")&gt;0,1,0))</f>
        <v/>
      </c>
      <c r="O2499">
        <f>IF(AND($K2499=1,$E2499=0,$G2499=0,$I2499=0),"WINBACK",IF(AND($M2499=1,$N2499&gt;0),"CONVERGENTE",IF($M2499=1,"SOLO MÓVIL",IF($N2499&gt;0,"SOLO FIJO / INTERNET","SIN SERVICIOS"))))</f>
        <v/>
      </c>
      <c r="P2499">
        <f>IF($O2499="WINBACK","Recuperar (winback)",IF($O2499="CONVERGENTE","Upgrade / más líneas",IF($O2499="SOLO MÓVIL","Ofrecer fijo + internet (FLBBTV)",IF($O2499="SOLO FIJO / INTERNET","Ofrecer línea móvil Nextphone","Oferta completa (móvil + fijo + internet)"))))</f>
        <v/>
      </c>
      <c r="Q2499">
        <f>$F2499+$H2499+$L2499</f>
        <v/>
      </c>
      <c r="R2499">
        <f>IFERROR(VLOOKUP($A2499,Registros!$B$2:$G$6000,6,0),IFERROR(VLOOKUP($D2499,Winback!$B$2:$C$300,2,0),""))</f>
        <v/>
      </c>
      <c r="S2499">
        <f>IF($E2499=1,"NP","")&amp;IF($G2499=1,"+MOV","")&amp;IF($I2499=1,"+CS","")&amp;IF($K2499=1,"+WB","")</f>
        <v/>
      </c>
      <c r="T2499">
        <f>$E2499+$G2499+$I2499+$K2499</f>
        <v/>
      </c>
    </row>
    <row r="2500">
      <c r="A2500" t="inlineStr">
        <is>
          <t>369028610000</t>
        </is>
      </c>
      <c r="B2500" t="inlineStr">
        <is>
          <t>36902861</t>
        </is>
      </c>
      <c r="C2500" t="inlineStr">
        <is>
          <t>CHERLY MARICEL MORALES RIOS</t>
        </is>
      </c>
      <c r="D2500" t="inlineStr">
        <is>
          <t>CHERLYMARICELMORALESRIOS</t>
        </is>
      </c>
      <c r="E2500">
        <f>IF(COUNTIFS(Registros!$A$2:$A$6000,"NP",Registros!$B$2:$B$6000,$A2500)&gt;0,1,0)</f>
        <v/>
      </c>
      <c r="F2500">
        <f>IF($E2500=1,SUMIFS(Registros!$F$2:$F$6000,Registros!$A$2:$A$6000,"NP",Registros!$B$2:$B$6000,$A2500),0)</f>
        <v/>
      </c>
      <c r="G2500">
        <f>IF(COUNTIFS(Registros!$A$2:$A$6000,"MOV",Registros!$B$2:$B$6000,$A2500)&gt;0,1,0)</f>
        <v/>
      </c>
      <c r="H2500">
        <f>IF($G2500=1,SUMIFS(Registros!$F$2:$F$6000,Registros!$A$2:$A$6000,"MOV",Registros!$B$2:$B$6000,$A2500),0)</f>
        <v/>
      </c>
      <c r="I2500">
        <f>IF(COUNTIFS(Registros!$A$2:$A$6000,"CS",Registros!$B$2:$B$6000,$A2500)&gt;0,1,0)</f>
        <v/>
      </c>
      <c r="J2500">
        <f>IF($I2500=1,SUMIFS(Registros!$I$2:$I$6000,Registros!$A$2:$A$6000,"CS",Registros!$B$2:$B$6000,$A2500),0)</f>
        <v/>
      </c>
      <c r="K2500">
        <f>IF(COUNTIFS(Winback!$K$2:$K$300,$D2500)&gt;0,1,0)</f>
        <v/>
      </c>
      <c r="L2500">
        <f>IF(AND($K2500=1,LEFT($A2500,3)="WB-"),SUMIFS(Winback!$D$2:$D$300,Winback!$K$2:$K$300,$D2500),0)</f>
        <v/>
      </c>
      <c r="M2500">
        <f>IF(OR($E2500=1,$G2500=1,SUMIFS(Registros!$J$2:$J$6000,Registros!$B$2:$B$6000,$A2500)&gt;0),1,0)</f>
        <v/>
      </c>
      <c r="N2500">
        <f>IF($J2500&gt;0,1,IF(COUNTIFS(Registros!$A$2:$A$6000,"CS",Registros!$B$2:$B$6000,$A2500,Registros!$K$2:$K$6000,"&lt;&gt;")&gt;0,1,0))</f>
        <v/>
      </c>
      <c r="O2500">
        <f>IF(AND($K2500=1,$E2500=0,$G2500=0,$I2500=0),"WINBACK",IF(AND($M2500=1,$N2500&gt;0),"CONVERGENTE",IF($M2500=1,"SOLO MÓVIL",IF($N2500&gt;0,"SOLO FIJO / INTERNET","SIN SERVICIOS"))))</f>
        <v/>
      </c>
      <c r="P2500">
        <f>IF($O2500="WINBACK","Recuperar (winback)",IF($O2500="CONVERGENTE","Upgrade / más líneas",IF($O2500="SOLO MÓVIL","Ofrecer fijo + internet (FLBBTV)",IF($O2500="SOLO FIJO / INTERNET","Ofrecer línea móvil Nextphone","Oferta completa (móvil + fijo + internet)"))))</f>
        <v/>
      </c>
      <c r="Q2500">
        <f>$F2500+$H2500+$L2500</f>
        <v/>
      </c>
      <c r="R2500">
        <f>IFERROR(VLOOKUP($A2500,Registros!$B$2:$G$6000,6,0),IFERROR(VLOOKUP($D2500,Winback!$B$2:$C$300,2,0),""))</f>
        <v/>
      </c>
      <c r="S2500">
        <f>IF($E2500=1,"NP","")&amp;IF($G2500=1,"+MOV","")&amp;IF($I2500=1,"+CS","")&amp;IF($K2500=1,"+WB","")</f>
        <v/>
      </c>
      <c r="T2500">
        <f>$E2500+$G2500+$I2500+$K2500</f>
        <v/>
      </c>
    </row>
    <row r="2501">
      <c r="A2501" t="inlineStr">
        <is>
          <t>343390190000</t>
        </is>
      </c>
      <c r="B2501" t="inlineStr">
        <is>
          <t>34339019</t>
        </is>
      </c>
      <c r="C2501" t="inlineStr">
        <is>
          <t>ODETTE SABRINA CUBILLA SANCHEZ</t>
        </is>
      </c>
      <c r="D2501" t="inlineStr">
        <is>
          <t>ODETTESABRINACUBILLASANCHEZ</t>
        </is>
      </c>
      <c r="E2501">
        <f>IF(COUNTIFS(Registros!$A$2:$A$6000,"NP",Registros!$B$2:$B$6000,$A2501)&gt;0,1,0)</f>
        <v/>
      </c>
      <c r="F2501">
        <f>IF($E2501=1,SUMIFS(Registros!$F$2:$F$6000,Registros!$A$2:$A$6000,"NP",Registros!$B$2:$B$6000,$A2501),0)</f>
        <v/>
      </c>
      <c r="G2501">
        <f>IF(COUNTIFS(Registros!$A$2:$A$6000,"MOV",Registros!$B$2:$B$6000,$A2501)&gt;0,1,0)</f>
        <v/>
      </c>
      <c r="H2501">
        <f>IF($G2501=1,SUMIFS(Registros!$F$2:$F$6000,Registros!$A$2:$A$6000,"MOV",Registros!$B$2:$B$6000,$A2501),0)</f>
        <v/>
      </c>
      <c r="I2501">
        <f>IF(COUNTIFS(Registros!$A$2:$A$6000,"CS",Registros!$B$2:$B$6000,$A2501)&gt;0,1,0)</f>
        <v/>
      </c>
      <c r="J2501">
        <f>IF($I2501=1,SUMIFS(Registros!$I$2:$I$6000,Registros!$A$2:$A$6000,"CS",Registros!$B$2:$B$6000,$A2501),0)</f>
        <v/>
      </c>
      <c r="K2501">
        <f>IF(COUNTIFS(Winback!$K$2:$K$300,$D2501)&gt;0,1,0)</f>
        <v/>
      </c>
      <c r="L2501">
        <f>IF(AND($K2501=1,LEFT($A2501,3)="WB-"),SUMIFS(Winback!$D$2:$D$300,Winback!$K$2:$K$300,$D2501),0)</f>
        <v/>
      </c>
      <c r="M2501">
        <f>IF(OR($E2501=1,$G2501=1,SUMIFS(Registros!$J$2:$J$6000,Registros!$B$2:$B$6000,$A2501)&gt;0),1,0)</f>
        <v/>
      </c>
      <c r="N2501">
        <f>IF($J2501&gt;0,1,IF(COUNTIFS(Registros!$A$2:$A$6000,"CS",Registros!$B$2:$B$6000,$A2501,Registros!$K$2:$K$6000,"&lt;&gt;")&gt;0,1,0))</f>
        <v/>
      </c>
      <c r="O2501">
        <f>IF(AND($K2501=1,$E2501=0,$G2501=0,$I2501=0),"WINBACK",IF(AND($M2501=1,$N2501&gt;0),"CONVERGENTE",IF($M2501=1,"SOLO MÓVIL",IF($N2501&gt;0,"SOLO FIJO / INTERNET","SIN SERVICIOS"))))</f>
        <v/>
      </c>
      <c r="P2501">
        <f>IF($O2501="WINBACK","Recuperar (winback)",IF($O2501="CONVERGENTE","Upgrade / más líneas",IF($O2501="SOLO MÓVIL","Ofrecer fijo + internet (FLBBTV)",IF($O2501="SOLO FIJO / INTERNET","Ofrecer línea móvil Nextphone","Oferta completa (móvil + fijo + internet)"))))</f>
        <v/>
      </c>
      <c r="Q2501">
        <f>$F2501+$H2501+$L2501</f>
        <v/>
      </c>
      <c r="R2501">
        <f>IFERROR(VLOOKUP($A2501,Registros!$B$2:$G$6000,6,0),IFERROR(VLOOKUP($D2501,Winback!$B$2:$C$300,2,0),""))</f>
        <v/>
      </c>
      <c r="S2501">
        <f>IF($E2501=1,"NP","")&amp;IF($G2501=1,"+MOV","")&amp;IF($I2501=1,"+CS","")&amp;IF($K2501=1,"+WB","")</f>
        <v/>
      </c>
      <c r="T2501">
        <f>$E2501+$G2501+$I2501+$K2501</f>
        <v/>
      </c>
    </row>
    <row r="2502">
      <c r="A2502" t="inlineStr">
        <is>
          <t>359048130000</t>
        </is>
      </c>
      <c r="B2502" t="inlineStr">
        <is>
          <t>35904813</t>
        </is>
      </c>
      <c r="C2502" t="inlineStr">
        <is>
          <t>ABRAHAM MARTINEZ</t>
        </is>
      </c>
      <c r="D2502" t="inlineStr">
        <is>
          <t>ABRAHAMMARTINEZ</t>
        </is>
      </c>
      <c r="E2502">
        <f>IF(COUNTIFS(Registros!$A$2:$A$6000,"NP",Registros!$B$2:$B$6000,$A2502)&gt;0,1,0)</f>
        <v/>
      </c>
      <c r="F2502">
        <f>IF($E2502=1,SUMIFS(Registros!$F$2:$F$6000,Registros!$A$2:$A$6000,"NP",Registros!$B$2:$B$6000,$A2502),0)</f>
        <v/>
      </c>
      <c r="G2502">
        <f>IF(COUNTIFS(Registros!$A$2:$A$6000,"MOV",Registros!$B$2:$B$6000,$A2502)&gt;0,1,0)</f>
        <v/>
      </c>
      <c r="H2502">
        <f>IF($G2502=1,SUMIFS(Registros!$F$2:$F$6000,Registros!$A$2:$A$6000,"MOV",Registros!$B$2:$B$6000,$A2502),0)</f>
        <v/>
      </c>
      <c r="I2502">
        <f>IF(COUNTIFS(Registros!$A$2:$A$6000,"CS",Registros!$B$2:$B$6000,$A2502)&gt;0,1,0)</f>
        <v/>
      </c>
      <c r="J2502">
        <f>IF($I2502=1,SUMIFS(Registros!$I$2:$I$6000,Registros!$A$2:$A$6000,"CS",Registros!$B$2:$B$6000,$A2502),0)</f>
        <v/>
      </c>
      <c r="K2502">
        <f>IF(COUNTIFS(Winback!$K$2:$K$300,$D2502)&gt;0,1,0)</f>
        <v/>
      </c>
      <c r="L2502">
        <f>IF(AND($K2502=1,LEFT($A2502,3)="WB-"),SUMIFS(Winback!$D$2:$D$300,Winback!$K$2:$K$300,$D2502),0)</f>
        <v/>
      </c>
      <c r="M2502">
        <f>IF(OR($E2502=1,$G2502=1,SUMIFS(Registros!$J$2:$J$6000,Registros!$B$2:$B$6000,$A2502)&gt;0),1,0)</f>
        <v/>
      </c>
      <c r="N2502">
        <f>IF($J2502&gt;0,1,IF(COUNTIFS(Registros!$A$2:$A$6000,"CS",Registros!$B$2:$B$6000,$A2502,Registros!$K$2:$K$6000,"&lt;&gt;")&gt;0,1,0))</f>
        <v/>
      </c>
      <c r="O2502">
        <f>IF(AND($K2502=1,$E2502=0,$G2502=0,$I2502=0),"WINBACK",IF(AND($M2502=1,$N2502&gt;0),"CONVERGENTE",IF($M2502=1,"SOLO MÓVIL",IF($N2502&gt;0,"SOLO FIJO / INTERNET","SIN SERVICIOS"))))</f>
        <v/>
      </c>
      <c r="P2502">
        <f>IF($O2502="WINBACK","Recuperar (winback)",IF($O2502="CONVERGENTE","Upgrade / más líneas",IF($O2502="SOLO MÓVIL","Ofrecer fijo + internet (FLBBTV)",IF($O2502="SOLO FIJO / INTERNET","Ofrecer línea móvil Nextphone","Oferta completa (móvil + fijo + internet)"))))</f>
        <v/>
      </c>
      <c r="Q2502">
        <f>$F2502+$H2502+$L2502</f>
        <v/>
      </c>
      <c r="R2502">
        <f>IFERROR(VLOOKUP($A2502,Registros!$B$2:$G$6000,6,0),IFERROR(VLOOKUP($D2502,Winback!$B$2:$C$300,2,0),""))</f>
        <v/>
      </c>
      <c r="S2502">
        <f>IF($E2502=1,"NP","")&amp;IF($G2502=1,"+MOV","")&amp;IF($I2502=1,"+CS","")&amp;IF($K2502=1,"+WB","")</f>
        <v/>
      </c>
      <c r="T2502">
        <f>$E2502+$G2502+$I2502+$K2502</f>
        <v/>
      </c>
    </row>
    <row r="2503">
      <c r="A2503" t="inlineStr">
        <is>
          <t>355296860000</t>
        </is>
      </c>
      <c r="B2503" t="inlineStr">
        <is>
          <t>35529686</t>
        </is>
      </c>
      <c r="C2503" t="inlineStr">
        <is>
          <t>LUIS ALBERTO CAMPOS</t>
        </is>
      </c>
      <c r="D2503" t="inlineStr">
        <is>
          <t>LUISALBERTOCAMPOS</t>
        </is>
      </c>
      <c r="E2503">
        <f>IF(COUNTIFS(Registros!$A$2:$A$6000,"NP",Registros!$B$2:$B$6000,$A2503)&gt;0,1,0)</f>
        <v/>
      </c>
      <c r="F2503">
        <f>IF($E2503=1,SUMIFS(Registros!$F$2:$F$6000,Registros!$A$2:$A$6000,"NP",Registros!$B$2:$B$6000,$A2503),0)</f>
        <v/>
      </c>
      <c r="G2503">
        <f>IF(COUNTIFS(Registros!$A$2:$A$6000,"MOV",Registros!$B$2:$B$6000,$A2503)&gt;0,1,0)</f>
        <v/>
      </c>
      <c r="H2503">
        <f>IF($G2503=1,SUMIFS(Registros!$F$2:$F$6000,Registros!$A$2:$A$6000,"MOV",Registros!$B$2:$B$6000,$A2503),0)</f>
        <v/>
      </c>
      <c r="I2503">
        <f>IF(COUNTIFS(Registros!$A$2:$A$6000,"CS",Registros!$B$2:$B$6000,$A2503)&gt;0,1,0)</f>
        <v/>
      </c>
      <c r="J2503">
        <f>IF($I2503=1,SUMIFS(Registros!$I$2:$I$6000,Registros!$A$2:$A$6000,"CS",Registros!$B$2:$B$6000,$A2503),0)</f>
        <v/>
      </c>
      <c r="K2503">
        <f>IF(COUNTIFS(Winback!$K$2:$K$300,$D2503)&gt;0,1,0)</f>
        <v/>
      </c>
      <c r="L2503">
        <f>IF(AND($K2503=1,LEFT($A2503,3)="WB-"),SUMIFS(Winback!$D$2:$D$300,Winback!$K$2:$K$300,$D2503),0)</f>
        <v/>
      </c>
      <c r="M2503">
        <f>IF(OR($E2503=1,$G2503=1,SUMIFS(Registros!$J$2:$J$6000,Registros!$B$2:$B$6000,$A2503)&gt;0),1,0)</f>
        <v/>
      </c>
      <c r="N2503">
        <f>IF($J2503&gt;0,1,IF(COUNTIFS(Registros!$A$2:$A$6000,"CS",Registros!$B$2:$B$6000,$A2503,Registros!$K$2:$K$6000,"&lt;&gt;")&gt;0,1,0))</f>
        <v/>
      </c>
      <c r="O2503">
        <f>IF(AND($K2503=1,$E2503=0,$G2503=0,$I2503=0),"WINBACK",IF(AND($M2503=1,$N2503&gt;0),"CONVERGENTE",IF($M2503=1,"SOLO MÓVIL",IF($N2503&gt;0,"SOLO FIJO / INTERNET","SIN SERVICIOS"))))</f>
        <v/>
      </c>
      <c r="P2503">
        <f>IF($O2503="WINBACK","Recuperar (winback)",IF($O2503="CONVERGENTE","Upgrade / más líneas",IF($O2503="SOLO MÓVIL","Ofrecer fijo + internet (FLBBTV)",IF($O2503="SOLO FIJO / INTERNET","Ofrecer línea móvil Nextphone","Oferta completa (móvil + fijo + internet)"))))</f>
        <v/>
      </c>
      <c r="Q2503">
        <f>$F2503+$H2503+$L2503</f>
        <v/>
      </c>
      <c r="R2503">
        <f>IFERROR(VLOOKUP($A2503,Registros!$B$2:$G$6000,6,0),IFERROR(VLOOKUP($D2503,Winback!$B$2:$C$300,2,0),""))</f>
        <v/>
      </c>
      <c r="S2503">
        <f>IF($E2503=1,"NP","")&amp;IF($G2503=1,"+MOV","")&amp;IF($I2503=1,"+CS","")&amp;IF($K2503=1,"+WB","")</f>
        <v/>
      </c>
      <c r="T2503">
        <f>$E2503+$G2503+$I2503+$K2503</f>
        <v/>
      </c>
    </row>
    <row r="2504">
      <c r="A2504" t="inlineStr">
        <is>
          <t>355284510000</t>
        </is>
      </c>
      <c r="B2504" t="inlineStr">
        <is>
          <t>35528451</t>
        </is>
      </c>
      <c r="C2504" t="inlineStr">
        <is>
          <t>MAXWELL HENDEL MONTES MARTÍNEZ</t>
        </is>
      </c>
      <c r="D2504" t="inlineStr">
        <is>
          <t>MAXWELLHENDELMONTESMARTINEZ</t>
        </is>
      </c>
      <c r="E2504">
        <f>IF(COUNTIFS(Registros!$A$2:$A$6000,"NP",Registros!$B$2:$B$6000,$A2504)&gt;0,1,0)</f>
        <v/>
      </c>
      <c r="F2504">
        <f>IF($E2504=1,SUMIFS(Registros!$F$2:$F$6000,Registros!$A$2:$A$6000,"NP",Registros!$B$2:$B$6000,$A2504),0)</f>
        <v/>
      </c>
      <c r="G2504">
        <f>IF(COUNTIFS(Registros!$A$2:$A$6000,"MOV",Registros!$B$2:$B$6000,$A2504)&gt;0,1,0)</f>
        <v/>
      </c>
      <c r="H2504">
        <f>IF($G2504=1,SUMIFS(Registros!$F$2:$F$6000,Registros!$A$2:$A$6000,"MOV",Registros!$B$2:$B$6000,$A2504),0)</f>
        <v/>
      </c>
      <c r="I2504">
        <f>IF(COUNTIFS(Registros!$A$2:$A$6000,"CS",Registros!$B$2:$B$6000,$A2504)&gt;0,1,0)</f>
        <v/>
      </c>
      <c r="J2504">
        <f>IF($I2504=1,SUMIFS(Registros!$I$2:$I$6000,Registros!$A$2:$A$6000,"CS",Registros!$B$2:$B$6000,$A2504),0)</f>
        <v/>
      </c>
      <c r="K2504">
        <f>IF(COUNTIFS(Winback!$K$2:$K$300,$D2504)&gt;0,1,0)</f>
        <v/>
      </c>
      <c r="L2504">
        <f>IF(AND($K2504=1,LEFT($A2504,3)="WB-"),SUMIFS(Winback!$D$2:$D$300,Winback!$K$2:$K$300,$D2504),0)</f>
        <v/>
      </c>
      <c r="M2504">
        <f>IF(OR($E2504=1,$G2504=1,SUMIFS(Registros!$J$2:$J$6000,Registros!$B$2:$B$6000,$A2504)&gt;0),1,0)</f>
        <v/>
      </c>
      <c r="N2504">
        <f>IF($J2504&gt;0,1,IF(COUNTIFS(Registros!$A$2:$A$6000,"CS",Registros!$B$2:$B$6000,$A2504,Registros!$K$2:$K$6000,"&lt;&gt;")&gt;0,1,0))</f>
        <v/>
      </c>
      <c r="O2504">
        <f>IF(AND($K2504=1,$E2504=0,$G2504=0,$I2504=0),"WINBACK",IF(AND($M2504=1,$N2504&gt;0),"CONVERGENTE",IF($M2504=1,"SOLO MÓVIL",IF($N2504&gt;0,"SOLO FIJO / INTERNET","SIN SERVICIOS"))))</f>
        <v/>
      </c>
      <c r="P2504">
        <f>IF($O2504="WINBACK","Recuperar (winback)",IF($O2504="CONVERGENTE","Upgrade / más líneas",IF($O2504="SOLO MÓVIL","Ofrecer fijo + internet (FLBBTV)",IF($O2504="SOLO FIJO / INTERNET","Ofrecer línea móvil Nextphone","Oferta completa (móvil + fijo + internet)"))))</f>
        <v/>
      </c>
      <c r="Q2504">
        <f>$F2504+$H2504+$L2504</f>
        <v/>
      </c>
      <c r="R2504">
        <f>IFERROR(VLOOKUP($A2504,Registros!$B$2:$G$6000,6,0),IFERROR(VLOOKUP($D2504,Winback!$B$2:$C$300,2,0),""))</f>
        <v/>
      </c>
      <c r="S2504">
        <f>IF($E2504=1,"NP","")&amp;IF($G2504=1,"+MOV","")&amp;IF($I2504=1,"+CS","")&amp;IF($K2504=1,"+WB","")</f>
        <v/>
      </c>
      <c r="T2504">
        <f>$E2504+$G2504+$I2504+$K2504</f>
        <v/>
      </c>
    </row>
    <row r="2505">
      <c r="A2505" t="inlineStr">
        <is>
          <t>366004810000</t>
        </is>
      </c>
      <c r="B2505" t="inlineStr">
        <is>
          <t>36600481</t>
        </is>
      </c>
      <c r="C2505" t="inlineStr">
        <is>
          <t>GLADYS CABALLERO</t>
        </is>
      </c>
      <c r="D2505" t="inlineStr">
        <is>
          <t>GLADYSCABALLERO</t>
        </is>
      </c>
      <c r="E2505">
        <f>IF(COUNTIFS(Registros!$A$2:$A$6000,"NP",Registros!$B$2:$B$6000,$A2505)&gt;0,1,0)</f>
        <v/>
      </c>
      <c r="F2505">
        <f>IF($E2505=1,SUMIFS(Registros!$F$2:$F$6000,Registros!$A$2:$A$6000,"NP",Registros!$B$2:$B$6000,$A2505),0)</f>
        <v/>
      </c>
      <c r="G2505">
        <f>IF(COUNTIFS(Registros!$A$2:$A$6000,"MOV",Registros!$B$2:$B$6000,$A2505)&gt;0,1,0)</f>
        <v/>
      </c>
      <c r="H2505">
        <f>IF($G2505=1,SUMIFS(Registros!$F$2:$F$6000,Registros!$A$2:$A$6000,"MOV",Registros!$B$2:$B$6000,$A2505),0)</f>
        <v/>
      </c>
      <c r="I2505">
        <f>IF(COUNTIFS(Registros!$A$2:$A$6000,"CS",Registros!$B$2:$B$6000,$A2505)&gt;0,1,0)</f>
        <v/>
      </c>
      <c r="J2505">
        <f>IF($I2505=1,SUMIFS(Registros!$I$2:$I$6000,Registros!$A$2:$A$6000,"CS",Registros!$B$2:$B$6000,$A2505),0)</f>
        <v/>
      </c>
      <c r="K2505">
        <f>IF(COUNTIFS(Winback!$K$2:$K$300,$D2505)&gt;0,1,0)</f>
        <v/>
      </c>
      <c r="L2505">
        <f>IF(AND($K2505=1,LEFT($A2505,3)="WB-"),SUMIFS(Winback!$D$2:$D$300,Winback!$K$2:$K$300,$D2505),0)</f>
        <v/>
      </c>
      <c r="M2505">
        <f>IF(OR($E2505=1,$G2505=1,SUMIFS(Registros!$J$2:$J$6000,Registros!$B$2:$B$6000,$A2505)&gt;0),1,0)</f>
        <v/>
      </c>
      <c r="N2505">
        <f>IF($J2505&gt;0,1,IF(COUNTIFS(Registros!$A$2:$A$6000,"CS",Registros!$B$2:$B$6000,$A2505,Registros!$K$2:$K$6000,"&lt;&gt;")&gt;0,1,0))</f>
        <v/>
      </c>
      <c r="O2505">
        <f>IF(AND($K2505=1,$E2505=0,$G2505=0,$I2505=0),"WINBACK",IF(AND($M2505=1,$N2505&gt;0),"CONVERGENTE",IF($M2505=1,"SOLO MÓVIL",IF($N2505&gt;0,"SOLO FIJO / INTERNET","SIN SERVICIOS"))))</f>
        <v/>
      </c>
      <c r="P2505">
        <f>IF($O2505="WINBACK","Recuperar (winback)",IF($O2505="CONVERGENTE","Upgrade / más líneas",IF($O2505="SOLO MÓVIL","Ofrecer fijo + internet (FLBBTV)",IF($O2505="SOLO FIJO / INTERNET","Ofrecer línea móvil Nextphone","Oferta completa (móvil + fijo + internet)"))))</f>
        <v/>
      </c>
      <c r="Q2505">
        <f>$F2505+$H2505+$L2505</f>
        <v/>
      </c>
      <c r="R2505">
        <f>IFERROR(VLOOKUP($A2505,Registros!$B$2:$G$6000,6,0),IFERROR(VLOOKUP($D2505,Winback!$B$2:$C$300,2,0),""))</f>
        <v/>
      </c>
      <c r="S2505">
        <f>IF($E2505=1,"NP","")&amp;IF($G2505=1,"+MOV","")&amp;IF($I2505=1,"+CS","")&amp;IF($K2505=1,"+WB","")</f>
        <v/>
      </c>
      <c r="T2505">
        <f>$E2505+$G2505+$I2505+$K2505</f>
        <v/>
      </c>
    </row>
    <row r="2506">
      <c r="A2506" t="inlineStr">
        <is>
          <t>354256500000</t>
        </is>
      </c>
      <c r="B2506" t="inlineStr">
        <is>
          <t>35425650</t>
        </is>
      </c>
      <c r="C2506" t="inlineStr">
        <is>
          <t>KATHERINA CASTILLO</t>
        </is>
      </c>
      <c r="D2506" t="inlineStr">
        <is>
          <t>KATHERINACASTILLO</t>
        </is>
      </c>
      <c r="E2506">
        <f>IF(COUNTIFS(Registros!$A$2:$A$6000,"NP",Registros!$B$2:$B$6000,$A2506)&gt;0,1,0)</f>
        <v/>
      </c>
      <c r="F2506">
        <f>IF($E2506=1,SUMIFS(Registros!$F$2:$F$6000,Registros!$A$2:$A$6000,"NP",Registros!$B$2:$B$6000,$A2506),0)</f>
        <v/>
      </c>
      <c r="G2506">
        <f>IF(COUNTIFS(Registros!$A$2:$A$6000,"MOV",Registros!$B$2:$B$6000,$A2506)&gt;0,1,0)</f>
        <v/>
      </c>
      <c r="H2506">
        <f>IF($G2506=1,SUMIFS(Registros!$F$2:$F$6000,Registros!$A$2:$A$6000,"MOV",Registros!$B$2:$B$6000,$A2506),0)</f>
        <v/>
      </c>
      <c r="I2506">
        <f>IF(COUNTIFS(Registros!$A$2:$A$6000,"CS",Registros!$B$2:$B$6000,$A2506)&gt;0,1,0)</f>
        <v/>
      </c>
      <c r="J2506">
        <f>IF($I2506=1,SUMIFS(Registros!$I$2:$I$6000,Registros!$A$2:$A$6000,"CS",Registros!$B$2:$B$6000,$A2506),0)</f>
        <v/>
      </c>
      <c r="K2506">
        <f>IF(COUNTIFS(Winback!$K$2:$K$300,$D2506)&gt;0,1,0)</f>
        <v/>
      </c>
      <c r="L2506">
        <f>IF(AND($K2506=1,LEFT($A2506,3)="WB-"),SUMIFS(Winback!$D$2:$D$300,Winback!$K$2:$K$300,$D2506),0)</f>
        <v/>
      </c>
      <c r="M2506">
        <f>IF(OR($E2506=1,$G2506=1,SUMIFS(Registros!$J$2:$J$6000,Registros!$B$2:$B$6000,$A2506)&gt;0),1,0)</f>
        <v/>
      </c>
      <c r="N2506">
        <f>IF($J2506&gt;0,1,IF(COUNTIFS(Registros!$A$2:$A$6000,"CS",Registros!$B$2:$B$6000,$A2506,Registros!$K$2:$K$6000,"&lt;&gt;")&gt;0,1,0))</f>
        <v/>
      </c>
      <c r="O2506">
        <f>IF(AND($K2506=1,$E2506=0,$G2506=0,$I2506=0),"WINBACK",IF(AND($M2506=1,$N2506&gt;0),"CONVERGENTE",IF($M2506=1,"SOLO MÓVIL",IF($N2506&gt;0,"SOLO FIJO / INTERNET","SIN SERVICIOS"))))</f>
        <v/>
      </c>
      <c r="P2506">
        <f>IF($O2506="WINBACK","Recuperar (winback)",IF($O2506="CONVERGENTE","Upgrade / más líneas",IF($O2506="SOLO MÓVIL","Ofrecer fijo + internet (FLBBTV)",IF($O2506="SOLO FIJO / INTERNET","Ofrecer línea móvil Nextphone","Oferta completa (móvil + fijo + internet)"))))</f>
        <v/>
      </c>
      <c r="Q2506">
        <f>$F2506+$H2506+$L2506</f>
        <v/>
      </c>
      <c r="R2506">
        <f>IFERROR(VLOOKUP($A2506,Registros!$B$2:$G$6000,6,0),IFERROR(VLOOKUP($D2506,Winback!$B$2:$C$300,2,0),""))</f>
        <v/>
      </c>
      <c r="S2506">
        <f>IF($E2506=1,"NP","")&amp;IF($G2506=1,"+MOV","")&amp;IF($I2506=1,"+CS","")&amp;IF($K2506=1,"+WB","")</f>
        <v/>
      </c>
      <c r="T2506">
        <f>$E2506+$G2506+$I2506+$K2506</f>
        <v/>
      </c>
    </row>
    <row r="2507">
      <c r="A2507" t="inlineStr">
        <is>
          <t>364003200000</t>
        </is>
      </c>
      <c r="B2507" t="inlineStr">
        <is>
          <t>36400320</t>
        </is>
      </c>
      <c r="C2507" t="inlineStr">
        <is>
          <t>AVELINO ALVAREZ</t>
        </is>
      </c>
      <c r="D2507" t="inlineStr">
        <is>
          <t>AVELINOALVAREZ</t>
        </is>
      </c>
      <c r="E2507">
        <f>IF(COUNTIFS(Registros!$A$2:$A$6000,"NP",Registros!$B$2:$B$6000,$A2507)&gt;0,1,0)</f>
        <v/>
      </c>
      <c r="F2507">
        <f>IF($E2507=1,SUMIFS(Registros!$F$2:$F$6000,Registros!$A$2:$A$6000,"NP",Registros!$B$2:$B$6000,$A2507),0)</f>
        <v/>
      </c>
      <c r="G2507">
        <f>IF(COUNTIFS(Registros!$A$2:$A$6000,"MOV",Registros!$B$2:$B$6000,$A2507)&gt;0,1,0)</f>
        <v/>
      </c>
      <c r="H2507">
        <f>IF($G2507=1,SUMIFS(Registros!$F$2:$F$6000,Registros!$A$2:$A$6000,"MOV",Registros!$B$2:$B$6000,$A2507),0)</f>
        <v/>
      </c>
      <c r="I2507">
        <f>IF(COUNTIFS(Registros!$A$2:$A$6000,"CS",Registros!$B$2:$B$6000,$A2507)&gt;0,1,0)</f>
        <v/>
      </c>
      <c r="J2507">
        <f>IF($I2507=1,SUMIFS(Registros!$I$2:$I$6000,Registros!$A$2:$A$6000,"CS",Registros!$B$2:$B$6000,$A2507),0)</f>
        <v/>
      </c>
      <c r="K2507">
        <f>IF(COUNTIFS(Winback!$K$2:$K$300,$D2507)&gt;0,1,0)</f>
        <v/>
      </c>
      <c r="L2507">
        <f>IF(AND($K2507=1,LEFT($A2507,3)="WB-"),SUMIFS(Winback!$D$2:$D$300,Winback!$K$2:$K$300,$D2507),0)</f>
        <v/>
      </c>
      <c r="M2507">
        <f>IF(OR($E2507=1,$G2507=1,SUMIFS(Registros!$J$2:$J$6000,Registros!$B$2:$B$6000,$A2507)&gt;0),1,0)</f>
        <v/>
      </c>
      <c r="N2507">
        <f>IF($J2507&gt;0,1,IF(COUNTIFS(Registros!$A$2:$A$6000,"CS",Registros!$B$2:$B$6000,$A2507,Registros!$K$2:$K$6000,"&lt;&gt;")&gt;0,1,0))</f>
        <v/>
      </c>
      <c r="O2507">
        <f>IF(AND($K2507=1,$E2507=0,$G2507=0,$I2507=0),"WINBACK",IF(AND($M2507=1,$N2507&gt;0),"CONVERGENTE",IF($M2507=1,"SOLO MÓVIL",IF($N2507&gt;0,"SOLO FIJO / INTERNET","SIN SERVICIOS"))))</f>
        <v/>
      </c>
      <c r="P2507">
        <f>IF($O2507="WINBACK","Recuperar (winback)",IF($O2507="CONVERGENTE","Upgrade / más líneas",IF($O2507="SOLO MÓVIL","Ofrecer fijo + internet (FLBBTV)",IF($O2507="SOLO FIJO / INTERNET","Ofrecer línea móvil Nextphone","Oferta completa (móvil + fijo + internet)"))))</f>
        <v/>
      </c>
      <c r="Q2507">
        <f>$F2507+$H2507+$L2507</f>
        <v/>
      </c>
      <c r="R2507">
        <f>IFERROR(VLOOKUP($A2507,Registros!$B$2:$G$6000,6,0),IFERROR(VLOOKUP($D2507,Winback!$B$2:$C$300,2,0),""))</f>
        <v/>
      </c>
      <c r="S2507">
        <f>IF($E2507=1,"NP","")&amp;IF($G2507=1,"+MOV","")&amp;IF($I2507=1,"+CS","")&amp;IF($K2507=1,"+WB","")</f>
        <v/>
      </c>
      <c r="T2507">
        <f>$E2507+$G2507+$I2507+$K2507</f>
        <v/>
      </c>
    </row>
    <row r="2508">
      <c r="A2508" t="inlineStr">
        <is>
          <t>357357320000</t>
        </is>
      </c>
      <c r="B2508" t="inlineStr">
        <is>
          <t>35735732</t>
        </is>
      </c>
      <c r="C2508" t="inlineStr">
        <is>
          <t>AVELINO ARAUZ</t>
        </is>
      </c>
      <c r="D2508" t="inlineStr">
        <is>
          <t>AVELINOARAUZ</t>
        </is>
      </c>
      <c r="E2508">
        <f>IF(COUNTIFS(Registros!$A$2:$A$6000,"NP",Registros!$B$2:$B$6000,$A2508)&gt;0,1,0)</f>
        <v/>
      </c>
      <c r="F2508">
        <f>IF($E2508=1,SUMIFS(Registros!$F$2:$F$6000,Registros!$A$2:$A$6000,"NP",Registros!$B$2:$B$6000,$A2508),0)</f>
        <v/>
      </c>
      <c r="G2508">
        <f>IF(COUNTIFS(Registros!$A$2:$A$6000,"MOV",Registros!$B$2:$B$6000,$A2508)&gt;0,1,0)</f>
        <v/>
      </c>
      <c r="H2508">
        <f>IF($G2508=1,SUMIFS(Registros!$F$2:$F$6000,Registros!$A$2:$A$6000,"MOV",Registros!$B$2:$B$6000,$A2508),0)</f>
        <v/>
      </c>
      <c r="I2508">
        <f>IF(COUNTIFS(Registros!$A$2:$A$6000,"CS",Registros!$B$2:$B$6000,$A2508)&gt;0,1,0)</f>
        <v/>
      </c>
      <c r="J2508">
        <f>IF($I2508=1,SUMIFS(Registros!$I$2:$I$6000,Registros!$A$2:$A$6000,"CS",Registros!$B$2:$B$6000,$A2508),0)</f>
        <v/>
      </c>
      <c r="K2508">
        <f>IF(COUNTIFS(Winback!$K$2:$K$300,$D2508)&gt;0,1,0)</f>
        <v/>
      </c>
      <c r="L2508">
        <f>IF(AND($K2508=1,LEFT($A2508,3)="WB-"),SUMIFS(Winback!$D$2:$D$300,Winback!$K$2:$K$300,$D2508),0)</f>
        <v/>
      </c>
      <c r="M2508">
        <f>IF(OR($E2508=1,$G2508=1,SUMIFS(Registros!$J$2:$J$6000,Registros!$B$2:$B$6000,$A2508)&gt;0),1,0)</f>
        <v/>
      </c>
      <c r="N2508">
        <f>IF($J2508&gt;0,1,IF(COUNTIFS(Registros!$A$2:$A$6000,"CS",Registros!$B$2:$B$6000,$A2508,Registros!$K$2:$K$6000,"&lt;&gt;")&gt;0,1,0))</f>
        <v/>
      </c>
      <c r="O2508">
        <f>IF(AND($K2508=1,$E2508=0,$G2508=0,$I2508=0),"WINBACK",IF(AND($M2508=1,$N2508&gt;0),"CONVERGENTE",IF($M2508=1,"SOLO MÓVIL",IF($N2508&gt;0,"SOLO FIJO / INTERNET","SIN SERVICIOS"))))</f>
        <v/>
      </c>
      <c r="P2508">
        <f>IF($O2508="WINBACK","Recuperar (winback)",IF($O2508="CONVERGENTE","Upgrade / más líneas",IF($O2508="SOLO MÓVIL","Ofrecer fijo + internet (FLBBTV)",IF($O2508="SOLO FIJO / INTERNET","Ofrecer línea móvil Nextphone","Oferta completa (móvil + fijo + internet)"))))</f>
        <v/>
      </c>
      <c r="Q2508">
        <f>$F2508+$H2508+$L2508</f>
        <v/>
      </c>
      <c r="R2508">
        <f>IFERROR(VLOOKUP($A2508,Registros!$B$2:$G$6000,6,0),IFERROR(VLOOKUP($D2508,Winback!$B$2:$C$300,2,0),""))</f>
        <v/>
      </c>
      <c r="S2508">
        <f>IF($E2508=1,"NP","")&amp;IF($G2508=1,"+MOV","")&amp;IF($I2508=1,"+CS","")&amp;IF($K2508=1,"+WB","")</f>
        <v/>
      </c>
      <c r="T2508">
        <f>$E2508+$G2508+$I2508+$K2508</f>
        <v/>
      </c>
    </row>
    <row r="2509">
      <c r="A2509" t="inlineStr">
        <is>
          <t>353182290000</t>
        </is>
      </c>
      <c r="B2509" t="inlineStr">
        <is>
          <t>35318229</t>
        </is>
      </c>
      <c r="C2509" t="inlineStr">
        <is>
          <t>GISELLE JULISSA MORA QUINTERO</t>
        </is>
      </c>
      <c r="D2509" t="inlineStr">
        <is>
          <t>GISELLEJULISSAMORAQUINTERO</t>
        </is>
      </c>
      <c r="E2509">
        <f>IF(COUNTIFS(Registros!$A$2:$A$6000,"NP",Registros!$B$2:$B$6000,$A2509)&gt;0,1,0)</f>
        <v/>
      </c>
      <c r="F2509">
        <f>IF($E2509=1,SUMIFS(Registros!$F$2:$F$6000,Registros!$A$2:$A$6000,"NP",Registros!$B$2:$B$6000,$A2509),0)</f>
        <v/>
      </c>
      <c r="G2509">
        <f>IF(COUNTIFS(Registros!$A$2:$A$6000,"MOV",Registros!$B$2:$B$6000,$A2509)&gt;0,1,0)</f>
        <v/>
      </c>
      <c r="H2509">
        <f>IF($G2509=1,SUMIFS(Registros!$F$2:$F$6000,Registros!$A$2:$A$6000,"MOV",Registros!$B$2:$B$6000,$A2509),0)</f>
        <v/>
      </c>
      <c r="I2509">
        <f>IF(COUNTIFS(Registros!$A$2:$A$6000,"CS",Registros!$B$2:$B$6000,$A2509)&gt;0,1,0)</f>
        <v/>
      </c>
      <c r="J2509">
        <f>IF($I2509=1,SUMIFS(Registros!$I$2:$I$6000,Registros!$A$2:$A$6000,"CS",Registros!$B$2:$B$6000,$A2509),0)</f>
        <v/>
      </c>
      <c r="K2509">
        <f>IF(COUNTIFS(Winback!$K$2:$K$300,$D2509)&gt;0,1,0)</f>
        <v/>
      </c>
      <c r="L2509">
        <f>IF(AND($K2509=1,LEFT($A2509,3)="WB-"),SUMIFS(Winback!$D$2:$D$300,Winback!$K$2:$K$300,$D2509),0)</f>
        <v/>
      </c>
      <c r="M2509">
        <f>IF(OR($E2509=1,$G2509=1,SUMIFS(Registros!$J$2:$J$6000,Registros!$B$2:$B$6000,$A2509)&gt;0),1,0)</f>
        <v/>
      </c>
      <c r="N2509">
        <f>IF($J2509&gt;0,1,IF(COUNTIFS(Registros!$A$2:$A$6000,"CS",Registros!$B$2:$B$6000,$A2509,Registros!$K$2:$K$6000,"&lt;&gt;")&gt;0,1,0))</f>
        <v/>
      </c>
      <c r="O2509">
        <f>IF(AND($K2509=1,$E2509=0,$G2509=0,$I2509=0),"WINBACK",IF(AND($M2509=1,$N2509&gt;0),"CONVERGENTE",IF($M2509=1,"SOLO MÓVIL",IF($N2509&gt;0,"SOLO FIJO / INTERNET","SIN SERVICIOS"))))</f>
        <v/>
      </c>
      <c r="P2509">
        <f>IF($O2509="WINBACK","Recuperar (winback)",IF($O2509="CONVERGENTE","Upgrade / más líneas",IF($O2509="SOLO MÓVIL","Ofrecer fijo + internet (FLBBTV)",IF($O2509="SOLO FIJO / INTERNET","Ofrecer línea móvil Nextphone","Oferta completa (móvil + fijo + internet)"))))</f>
        <v/>
      </c>
      <c r="Q2509">
        <f>$F2509+$H2509+$L2509</f>
        <v/>
      </c>
      <c r="R2509">
        <f>IFERROR(VLOOKUP($A2509,Registros!$B$2:$G$6000,6,0),IFERROR(VLOOKUP($D2509,Winback!$B$2:$C$300,2,0),""))</f>
        <v/>
      </c>
      <c r="S2509">
        <f>IF($E2509=1,"NP","")&amp;IF($G2509=1,"+MOV","")&amp;IF($I2509=1,"+CS","")&amp;IF($K2509=1,"+WB","")</f>
        <v/>
      </c>
      <c r="T2509">
        <f>$E2509+$G2509+$I2509+$K2509</f>
        <v/>
      </c>
    </row>
    <row r="2510">
      <c r="A2510" t="inlineStr">
        <is>
          <t>355108340000</t>
        </is>
      </c>
      <c r="B2510" t="inlineStr">
        <is>
          <t>35510834</t>
        </is>
      </c>
      <c r="C2510" t="inlineStr">
        <is>
          <t>VANESSA GONZALEZ</t>
        </is>
      </c>
      <c r="D2510" t="inlineStr">
        <is>
          <t>VANESSAGONZALEZ</t>
        </is>
      </c>
      <c r="E2510">
        <f>IF(COUNTIFS(Registros!$A$2:$A$6000,"NP",Registros!$B$2:$B$6000,$A2510)&gt;0,1,0)</f>
        <v/>
      </c>
      <c r="F2510">
        <f>IF($E2510=1,SUMIFS(Registros!$F$2:$F$6000,Registros!$A$2:$A$6000,"NP",Registros!$B$2:$B$6000,$A2510),0)</f>
        <v/>
      </c>
      <c r="G2510">
        <f>IF(COUNTIFS(Registros!$A$2:$A$6000,"MOV",Registros!$B$2:$B$6000,$A2510)&gt;0,1,0)</f>
        <v/>
      </c>
      <c r="H2510">
        <f>IF($G2510=1,SUMIFS(Registros!$F$2:$F$6000,Registros!$A$2:$A$6000,"MOV",Registros!$B$2:$B$6000,$A2510),0)</f>
        <v/>
      </c>
      <c r="I2510">
        <f>IF(COUNTIFS(Registros!$A$2:$A$6000,"CS",Registros!$B$2:$B$6000,$A2510)&gt;0,1,0)</f>
        <v/>
      </c>
      <c r="J2510">
        <f>IF($I2510=1,SUMIFS(Registros!$I$2:$I$6000,Registros!$A$2:$A$6000,"CS",Registros!$B$2:$B$6000,$A2510),0)</f>
        <v/>
      </c>
      <c r="K2510">
        <f>IF(COUNTIFS(Winback!$K$2:$K$300,$D2510)&gt;0,1,0)</f>
        <v/>
      </c>
      <c r="L2510">
        <f>IF(AND($K2510=1,LEFT($A2510,3)="WB-"),SUMIFS(Winback!$D$2:$D$300,Winback!$K$2:$K$300,$D2510),0)</f>
        <v/>
      </c>
      <c r="M2510">
        <f>IF(OR($E2510=1,$G2510=1,SUMIFS(Registros!$J$2:$J$6000,Registros!$B$2:$B$6000,$A2510)&gt;0),1,0)</f>
        <v/>
      </c>
      <c r="N2510">
        <f>IF($J2510&gt;0,1,IF(COUNTIFS(Registros!$A$2:$A$6000,"CS",Registros!$B$2:$B$6000,$A2510,Registros!$K$2:$K$6000,"&lt;&gt;")&gt;0,1,0))</f>
        <v/>
      </c>
      <c r="O2510">
        <f>IF(AND($K2510=1,$E2510=0,$G2510=0,$I2510=0),"WINBACK",IF(AND($M2510=1,$N2510&gt;0),"CONVERGENTE",IF($M2510=1,"SOLO MÓVIL",IF($N2510&gt;0,"SOLO FIJO / INTERNET","SIN SERVICIOS"))))</f>
        <v/>
      </c>
      <c r="P2510">
        <f>IF($O2510="WINBACK","Recuperar (winback)",IF($O2510="CONVERGENTE","Upgrade / más líneas",IF($O2510="SOLO MÓVIL","Ofrecer fijo + internet (FLBBTV)",IF($O2510="SOLO FIJO / INTERNET","Ofrecer línea móvil Nextphone","Oferta completa (móvil + fijo + internet)"))))</f>
        <v/>
      </c>
      <c r="Q2510">
        <f>$F2510+$H2510+$L2510</f>
        <v/>
      </c>
      <c r="R2510">
        <f>IFERROR(VLOOKUP($A2510,Registros!$B$2:$G$6000,6,0),IFERROR(VLOOKUP($D2510,Winback!$B$2:$C$300,2,0),""))</f>
        <v/>
      </c>
      <c r="S2510">
        <f>IF($E2510=1,"NP","")&amp;IF($G2510=1,"+MOV","")&amp;IF($I2510=1,"+CS","")&amp;IF($K2510=1,"+WB","")</f>
        <v/>
      </c>
      <c r="T2510">
        <f>$E2510+$G2510+$I2510+$K2510</f>
        <v/>
      </c>
    </row>
    <row r="2511">
      <c r="A2511" t="inlineStr">
        <is>
          <t>359265020000</t>
        </is>
      </c>
      <c r="B2511" t="inlineStr">
        <is>
          <t>35926502</t>
        </is>
      </c>
      <c r="C2511" t="inlineStr">
        <is>
          <t>VICTOR CASTREJON</t>
        </is>
      </c>
      <c r="D2511" t="inlineStr">
        <is>
          <t>VICTORCASTREJON</t>
        </is>
      </c>
      <c r="E2511">
        <f>IF(COUNTIFS(Registros!$A$2:$A$6000,"NP",Registros!$B$2:$B$6000,$A2511)&gt;0,1,0)</f>
        <v/>
      </c>
      <c r="F2511">
        <f>IF($E2511=1,SUMIFS(Registros!$F$2:$F$6000,Registros!$A$2:$A$6000,"NP",Registros!$B$2:$B$6000,$A2511),0)</f>
        <v/>
      </c>
      <c r="G2511">
        <f>IF(COUNTIFS(Registros!$A$2:$A$6000,"MOV",Registros!$B$2:$B$6000,$A2511)&gt;0,1,0)</f>
        <v/>
      </c>
      <c r="H2511">
        <f>IF($G2511=1,SUMIFS(Registros!$F$2:$F$6000,Registros!$A$2:$A$6000,"MOV",Registros!$B$2:$B$6000,$A2511),0)</f>
        <v/>
      </c>
      <c r="I2511">
        <f>IF(COUNTIFS(Registros!$A$2:$A$6000,"CS",Registros!$B$2:$B$6000,$A2511)&gt;0,1,0)</f>
        <v/>
      </c>
      <c r="J2511">
        <f>IF($I2511=1,SUMIFS(Registros!$I$2:$I$6000,Registros!$A$2:$A$6000,"CS",Registros!$B$2:$B$6000,$A2511),0)</f>
        <v/>
      </c>
      <c r="K2511">
        <f>IF(COUNTIFS(Winback!$K$2:$K$300,$D2511)&gt;0,1,0)</f>
        <v/>
      </c>
      <c r="L2511">
        <f>IF(AND($K2511=1,LEFT($A2511,3)="WB-"),SUMIFS(Winback!$D$2:$D$300,Winback!$K$2:$K$300,$D2511),0)</f>
        <v/>
      </c>
      <c r="M2511">
        <f>IF(OR($E2511=1,$G2511=1,SUMIFS(Registros!$J$2:$J$6000,Registros!$B$2:$B$6000,$A2511)&gt;0),1,0)</f>
        <v/>
      </c>
      <c r="N2511">
        <f>IF($J2511&gt;0,1,IF(COUNTIFS(Registros!$A$2:$A$6000,"CS",Registros!$B$2:$B$6000,$A2511,Registros!$K$2:$K$6000,"&lt;&gt;")&gt;0,1,0))</f>
        <v/>
      </c>
      <c r="O2511">
        <f>IF(AND($K2511=1,$E2511=0,$G2511=0,$I2511=0),"WINBACK",IF(AND($M2511=1,$N2511&gt;0),"CONVERGENTE",IF($M2511=1,"SOLO MÓVIL",IF($N2511&gt;0,"SOLO FIJO / INTERNET","SIN SERVICIOS"))))</f>
        <v/>
      </c>
      <c r="P2511">
        <f>IF($O2511="WINBACK","Recuperar (winback)",IF($O2511="CONVERGENTE","Upgrade / más líneas",IF($O2511="SOLO MÓVIL","Ofrecer fijo + internet (FLBBTV)",IF($O2511="SOLO FIJO / INTERNET","Ofrecer línea móvil Nextphone","Oferta completa (móvil + fijo + internet)"))))</f>
        <v/>
      </c>
      <c r="Q2511">
        <f>$F2511+$H2511+$L2511</f>
        <v/>
      </c>
      <c r="R2511">
        <f>IFERROR(VLOOKUP($A2511,Registros!$B$2:$G$6000,6,0),IFERROR(VLOOKUP($D2511,Winback!$B$2:$C$300,2,0),""))</f>
        <v/>
      </c>
      <c r="S2511">
        <f>IF($E2511=1,"NP","")&amp;IF($G2511=1,"+MOV","")&amp;IF($I2511=1,"+CS","")&amp;IF($K2511=1,"+WB","")</f>
        <v/>
      </c>
      <c r="T2511">
        <f>$E2511+$G2511+$I2511+$K2511</f>
        <v/>
      </c>
    </row>
    <row r="2512">
      <c r="A2512" t="inlineStr">
        <is>
          <t>356325630000</t>
        </is>
      </c>
      <c r="B2512" t="inlineStr">
        <is>
          <t>35632563</t>
        </is>
      </c>
      <c r="C2512" t="inlineStr">
        <is>
          <t>RICARDO RODRIGO RODRIGUEZ ALVARADO</t>
        </is>
      </c>
      <c r="D2512" t="inlineStr">
        <is>
          <t>RICARDORODRIGORODRIGUEZALVARADO</t>
        </is>
      </c>
      <c r="E2512">
        <f>IF(COUNTIFS(Registros!$A$2:$A$6000,"NP",Registros!$B$2:$B$6000,$A2512)&gt;0,1,0)</f>
        <v/>
      </c>
      <c r="F2512">
        <f>IF($E2512=1,SUMIFS(Registros!$F$2:$F$6000,Registros!$A$2:$A$6000,"NP",Registros!$B$2:$B$6000,$A2512),0)</f>
        <v/>
      </c>
      <c r="G2512">
        <f>IF(COUNTIFS(Registros!$A$2:$A$6000,"MOV",Registros!$B$2:$B$6000,$A2512)&gt;0,1,0)</f>
        <v/>
      </c>
      <c r="H2512">
        <f>IF($G2512=1,SUMIFS(Registros!$F$2:$F$6000,Registros!$A$2:$A$6000,"MOV",Registros!$B$2:$B$6000,$A2512),0)</f>
        <v/>
      </c>
      <c r="I2512">
        <f>IF(COUNTIFS(Registros!$A$2:$A$6000,"CS",Registros!$B$2:$B$6000,$A2512)&gt;0,1,0)</f>
        <v/>
      </c>
      <c r="J2512">
        <f>IF($I2512=1,SUMIFS(Registros!$I$2:$I$6000,Registros!$A$2:$A$6000,"CS",Registros!$B$2:$B$6000,$A2512),0)</f>
        <v/>
      </c>
      <c r="K2512">
        <f>IF(COUNTIFS(Winback!$K$2:$K$300,$D2512)&gt;0,1,0)</f>
        <v/>
      </c>
      <c r="L2512">
        <f>IF(AND($K2512=1,LEFT($A2512,3)="WB-"),SUMIFS(Winback!$D$2:$D$300,Winback!$K$2:$K$300,$D2512),0)</f>
        <v/>
      </c>
      <c r="M2512">
        <f>IF(OR($E2512=1,$G2512=1,SUMIFS(Registros!$J$2:$J$6000,Registros!$B$2:$B$6000,$A2512)&gt;0),1,0)</f>
        <v/>
      </c>
      <c r="N2512">
        <f>IF($J2512&gt;0,1,IF(COUNTIFS(Registros!$A$2:$A$6000,"CS",Registros!$B$2:$B$6000,$A2512,Registros!$K$2:$K$6000,"&lt;&gt;")&gt;0,1,0))</f>
        <v/>
      </c>
      <c r="O2512">
        <f>IF(AND($K2512=1,$E2512=0,$G2512=0,$I2512=0),"WINBACK",IF(AND($M2512=1,$N2512&gt;0),"CONVERGENTE",IF($M2512=1,"SOLO MÓVIL",IF($N2512&gt;0,"SOLO FIJO / INTERNET","SIN SERVICIOS"))))</f>
        <v/>
      </c>
      <c r="P2512">
        <f>IF($O2512="WINBACK","Recuperar (winback)",IF($O2512="CONVERGENTE","Upgrade / más líneas",IF($O2512="SOLO MÓVIL","Ofrecer fijo + internet (FLBBTV)",IF($O2512="SOLO FIJO / INTERNET","Ofrecer línea móvil Nextphone","Oferta completa (móvil + fijo + internet)"))))</f>
        <v/>
      </c>
      <c r="Q2512">
        <f>$F2512+$H2512+$L2512</f>
        <v/>
      </c>
      <c r="R2512">
        <f>IFERROR(VLOOKUP($A2512,Registros!$B$2:$G$6000,6,0),IFERROR(VLOOKUP($D2512,Winback!$B$2:$C$300,2,0),""))</f>
        <v/>
      </c>
      <c r="S2512">
        <f>IF($E2512=1,"NP","")&amp;IF($G2512=1,"+MOV","")&amp;IF($I2512=1,"+CS","")&amp;IF($K2512=1,"+WB","")</f>
        <v/>
      </c>
      <c r="T2512">
        <f>$E2512+$G2512+$I2512+$K2512</f>
        <v/>
      </c>
    </row>
    <row r="2513">
      <c r="A2513" t="inlineStr">
        <is>
          <t>342103890000</t>
        </is>
      </c>
      <c r="B2513" t="inlineStr">
        <is>
          <t>34210389</t>
        </is>
      </c>
      <c r="C2513" t="inlineStr">
        <is>
          <t>CINTHIA SUGEY JIMENEZ ZAPATA</t>
        </is>
      </c>
      <c r="D2513" t="inlineStr">
        <is>
          <t>CINTHIASUGEYJIMENEZZAPATA</t>
        </is>
      </c>
      <c r="E2513">
        <f>IF(COUNTIFS(Registros!$A$2:$A$6000,"NP",Registros!$B$2:$B$6000,$A2513)&gt;0,1,0)</f>
        <v/>
      </c>
      <c r="F2513">
        <f>IF($E2513=1,SUMIFS(Registros!$F$2:$F$6000,Registros!$A$2:$A$6000,"NP",Registros!$B$2:$B$6000,$A2513),0)</f>
        <v/>
      </c>
      <c r="G2513">
        <f>IF(COUNTIFS(Registros!$A$2:$A$6000,"MOV",Registros!$B$2:$B$6000,$A2513)&gt;0,1,0)</f>
        <v/>
      </c>
      <c r="H2513">
        <f>IF($G2513=1,SUMIFS(Registros!$F$2:$F$6000,Registros!$A$2:$A$6000,"MOV",Registros!$B$2:$B$6000,$A2513),0)</f>
        <v/>
      </c>
      <c r="I2513">
        <f>IF(COUNTIFS(Registros!$A$2:$A$6000,"CS",Registros!$B$2:$B$6000,$A2513)&gt;0,1,0)</f>
        <v/>
      </c>
      <c r="J2513">
        <f>IF($I2513=1,SUMIFS(Registros!$I$2:$I$6000,Registros!$A$2:$A$6000,"CS",Registros!$B$2:$B$6000,$A2513),0)</f>
        <v/>
      </c>
      <c r="K2513">
        <f>IF(COUNTIFS(Winback!$K$2:$K$300,$D2513)&gt;0,1,0)</f>
        <v/>
      </c>
      <c r="L2513">
        <f>IF(AND($K2513=1,LEFT($A2513,3)="WB-"),SUMIFS(Winback!$D$2:$D$300,Winback!$K$2:$K$300,$D2513),0)</f>
        <v/>
      </c>
      <c r="M2513">
        <f>IF(OR($E2513=1,$G2513=1,SUMIFS(Registros!$J$2:$J$6000,Registros!$B$2:$B$6000,$A2513)&gt;0),1,0)</f>
        <v/>
      </c>
      <c r="N2513">
        <f>IF($J2513&gt;0,1,IF(COUNTIFS(Registros!$A$2:$A$6000,"CS",Registros!$B$2:$B$6000,$A2513,Registros!$K$2:$K$6000,"&lt;&gt;")&gt;0,1,0))</f>
        <v/>
      </c>
      <c r="O2513">
        <f>IF(AND($K2513=1,$E2513=0,$G2513=0,$I2513=0),"WINBACK",IF(AND($M2513=1,$N2513&gt;0),"CONVERGENTE",IF($M2513=1,"SOLO MÓVIL",IF($N2513&gt;0,"SOLO FIJO / INTERNET","SIN SERVICIOS"))))</f>
        <v/>
      </c>
      <c r="P2513">
        <f>IF($O2513="WINBACK","Recuperar (winback)",IF($O2513="CONVERGENTE","Upgrade / más líneas",IF($O2513="SOLO MÓVIL","Ofrecer fijo + internet (FLBBTV)",IF($O2513="SOLO FIJO / INTERNET","Ofrecer línea móvil Nextphone","Oferta completa (móvil + fijo + internet)"))))</f>
        <v/>
      </c>
      <c r="Q2513">
        <f>$F2513+$H2513+$L2513</f>
        <v/>
      </c>
      <c r="R2513">
        <f>IFERROR(VLOOKUP($A2513,Registros!$B$2:$G$6000,6,0),IFERROR(VLOOKUP($D2513,Winback!$B$2:$C$300,2,0),""))</f>
        <v/>
      </c>
      <c r="S2513">
        <f>IF($E2513=1,"NP","")&amp;IF($G2513=1,"+MOV","")&amp;IF($I2513=1,"+CS","")&amp;IF($K2513=1,"+WB","")</f>
        <v/>
      </c>
      <c r="T2513">
        <f>$E2513+$G2513+$I2513+$K2513</f>
        <v/>
      </c>
    </row>
    <row r="2514">
      <c r="A2514" t="inlineStr">
        <is>
          <t>356193790000</t>
        </is>
      </c>
      <c r="B2514" t="inlineStr">
        <is>
          <t>35619379</t>
        </is>
      </c>
      <c r="C2514" t="inlineStr">
        <is>
          <t>ROXANA LISBETH ESPINOSA MONTENEGRO</t>
        </is>
      </c>
      <c r="D2514" t="inlineStr">
        <is>
          <t>ROXANALISBETHESPINOSAMONTENEGRO</t>
        </is>
      </c>
      <c r="E2514">
        <f>IF(COUNTIFS(Registros!$A$2:$A$6000,"NP",Registros!$B$2:$B$6000,$A2514)&gt;0,1,0)</f>
        <v/>
      </c>
      <c r="F2514">
        <f>IF($E2514=1,SUMIFS(Registros!$F$2:$F$6000,Registros!$A$2:$A$6000,"NP",Registros!$B$2:$B$6000,$A2514),0)</f>
        <v/>
      </c>
      <c r="G2514">
        <f>IF(COUNTIFS(Registros!$A$2:$A$6000,"MOV",Registros!$B$2:$B$6000,$A2514)&gt;0,1,0)</f>
        <v/>
      </c>
      <c r="H2514">
        <f>IF($G2514=1,SUMIFS(Registros!$F$2:$F$6000,Registros!$A$2:$A$6000,"MOV",Registros!$B$2:$B$6000,$A2514),0)</f>
        <v/>
      </c>
      <c r="I2514">
        <f>IF(COUNTIFS(Registros!$A$2:$A$6000,"CS",Registros!$B$2:$B$6000,$A2514)&gt;0,1,0)</f>
        <v/>
      </c>
      <c r="J2514">
        <f>IF($I2514=1,SUMIFS(Registros!$I$2:$I$6000,Registros!$A$2:$A$6000,"CS",Registros!$B$2:$B$6000,$A2514),0)</f>
        <v/>
      </c>
      <c r="K2514">
        <f>IF(COUNTIFS(Winback!$K$2:$K$300,$D2514)&gt;0,1,0)</f>
        <v/>
      </c>
      <c r="L2514">
        <f>IF(AND($K2514=1,LEFT($A2514,3)="WB-"),SUMIFS(Winback!$D$2:$D$300,Winback!$K$2:$K$300,$D2514),0)</f>
        <v/>
      </c>
      <c r="M2514">
        <f>IF(OR($E2514=1,$G2514=1,SUMIFS(Registros!$J$2:$J$6000,Registros!$B$2:$B$6000,$A2514)&gt;0),1,0)</f>
        <v/>
      </c>
      <c r="N2514">
        <f>IF($J2514&gt;0,1,IF(COUNTIFS(Registros!$A$2:$A$6000,"CS",Registros!$B$2:$B$6000,$A2514,Registros!$K$2:$K$6000,"&lt;&gt;")&gt;0,1,0))</f>
        <v/>
      </c>
      <c r="O2514">
        <f>IF(AND($K2514=1,$E2514=0,$G2514=0,$I2514=0),"WINBACK",IF(AND($M2514=1,$N2514&gt;0),"CONVERGENTE",IF($M2514=1,"SOLO MÓVIL",IF($N2514&gt;0,"SOLO FIJO / INTERNET","SIN SERVICIOS"))))</f>
        <v/>
      </c>
      <c r="P2514">
        <f>IF($O2514="WINBACK","Recuperar (winback)",IF($O2514="CONVERGENTE","Upgrade / más líneas",IF($O2514="SOLO MÓVIL","Ofrecer fijo + internet (FLBBTV)",IF($O2514="SOLO FIJO / INTERNET","Ofrecer línea móvil Nextphone","Oferta completa (móvil + fijo + internet)"))))</f>
        <v/>
      </c>
      <c r="Q2514">
        <f>$F2514+$H2514+$L2514</f>
        <v/>
      </c>
      <c r="R2514">
        <f>IFERROR(VLOOKUP($A2514,Registros!$B$2:$G$6000,6,0),IFERROR(VLOOKUP($D2514,Winback!$B$2:$C$300,2,0),""))</f>
        <v/>
      </c>
      <c r="S2514">
        <f>IF($E2514=1,"NP","")&amp;IF($G2514=1,"+MOV","")&amp;IF($I2514=1,"+CS","")&amp;IF($K2514=1,"+WB","")</f>
        <v/>
      </c>
      <c r="T2514">
        <f>$E2514+$G2514+$I2514+$K2514</f>
        <v/>
      </c>
    </row>
    <row r="2515">
      <c r="A2515" t="inlineStr">
        <is>
          <t>359195350000</t>
        </is>
      </c>
      <c r="B2515" t="inlineStr">
        <is>
          <t>35919535</t>
        </is>
      </c>
      <c r="C2515" t="inlineStr">
        <is>
          <t>ROXANA LISBETH ESPINOSA MONTENEGRO</t>
        </is>
      </c>
      <c r="D2515" t="inlineStr">
        <is>
          <t>ROXANALISBETHESPINOSAMONTENEGRO</t>
        </is>
      </c>
      <c r="E2515">
        <f>IF(COUNTIFS(Registros!$A$2:$A$6000,"NP",Registros!$B$2:$B$6000,$A2515)&gt;0,1,0)</f>
        <v/>
      </c>
      <c r="F2515">
        <f>IF($E2515=1,SUMIFS(Registros!$F$2:$F$6000,Registros!$A$2:$A$6000,"NP",Registros!$B$2:$B$6000,$A2515),0)</f>
        <v/>
      </c>
      <c r="G2515">
        <f>IF(COUNTIFS(Registros!$A$2:$A$6000,"MOV",Registros!$B$2:$B$6000,$A2515)&gt;0,1,0)</f>
        <v/>
      </c>
      <c r="H2515">
        <f>IF($G2515=1,SUMIFS(Registros!$F$2:$F$6000,Registros!$A$2:$A$6000,"MOV",Registros!$B$2:$B$6000,$A2515),0)</f>
        <v/>
      </c>
      <c r="I2515">
        <f>IF(COUNTIFS(Registros!$A$2:$A$6000,"CS",Registros!$B$2:$B$6000,$A2515)&gt;0,1,0)</f>
        <v/>
      </c>
      <c r="J2515">
        <f>IF($I2515=1,SUMIFS(Registros!$I$2:$I$6000,Registros!$A$2:$A$6000,"CS",Registros!$B$2:$B$6000,$A2515),0)</f>
        <v/>
      </c>
      <c r="K2515">
        <f>IF(COUNTIFS(Winback!$K$2:$K$300,$D2515)&gt;0,1,0)</f>
        <v/>
      </c>
      <c r="L2515">
        <f>IF(AND($K2515=1,LEFT($A2515,3)="WB-"),SUMIFS(Winback!$D$2:$D$300,Winback!$K$2:$K$300,$D2515),0)</f>
        <v/>
      </c>
      <c r="M2515">
        <f>IF(OR($E2515=1,$G2515=1,SUMIFS(Registros!$J$2:$J$6000,Registros!$B$2:$B$6000,$A2515)&gt;0),1,0)</f>
        <v/>
      </c>
      <c r="N2515">
        <f>IF($J2515&gt;0,1,IF(COUNTIFS(Registros!$A$2:$A$6000,"CS",Registros!$B$2:$B$6000,$A2515,Registros!$K$2:$K$6000,"&lt;&gt;")&gt;0,1,0))</f>
        <v/>
      </c>
      <c r="O2515">
        <f>IF(AND($K2515=1,$E2515=0,$G2515=0,$I2515=0),"WINBACK",IF(AND($M2515=1,$N2515&gt;0),"CONVERGENTE",IF($M2515=1,"SOLO MÓVIL",IF($N2515&gt;0,"SOLO FIJO / INTERNET","SIN SERVICIOS"))))</f>
        <v/>
      </c>
      <c r="P2515">
        <f>IF($O2515="WINBACK","Recuperar (winback)",IF($O2515="CONVERGENTE","Upgrade / más líneas",IF($O2515="SOLO MÓVIL","Ofrecer fijo + internet (FLBBTV)",IF($O2515="SOLO FIJO / INTERNET","Ofrecer línea móvil Nextphone","Oferta completa (móvil + fijo + internet)"))))</f>
        <v/>
      </c>
      <c r="Q2515">
        <f>$F2515+$H2515+$L2515</f>
        <v/>
      </c>
      <c r="R2515">
        <f>IFERROR(VLOOKUP($A2515,Registros!$B$2:$G$6000,6,0),IFERROR(VLOOKUP($D2515,Winback!$B$2:$C$300,2,0),""))</f>
        <v/>
      </c>
      <c r="S2515">
        <f>IF($E2515=1,"NP","")&amp;IF($G2515=1,"+MOV","")&amp;IF($I2515=1,"+CS","")&amp;IF($K2515=1,"+WB","")</f>
        <v/>
      </c>
      <c r="T2515">
        <f>$E2515+$G2515+$I2515+$K2515</f>
        <v/>
      </c>
    </row>
    <row r="2516">
      <c r="A2516" t="inlineStr">
        <is>
          <t>356110000000</t>
        </is>
      </c>
      <c r="B2516" t="inlineStr">
        <is>
          <t>35611000</t>
        </is>
      </c>
      <c r="C2516" t="inlineStr">
        <is>
          <t>FELIX TORRES TROYA</t>
        </is>
      </c>
      <c r="D2516" t="inlineStr">
        <is>
          <t>FELIXTORRESTROYA</t>
        </is>
      </c>
      <c r="E2516">
        <f>IF(COUNTIFS(Registros!$A$2:$A$6000,"NP",Registros!$B$2:$B$6000,$A2516)&gt;0,1,0)</f>
        <v/>
      </c>
      <c r="F2516">
        <f>IF($E2516=1,SUMIFS(Registros!$F$2:$F$6000,Registros!$A$2:$A$6000,"NP",Registros!$B$2:$B$6000,$A2516),0)</f>
        <v/>
      </c>
      <c r="G2516">
        <f>IF(COUNTIFS(Registros!$A$2:$A$6000,"MOV",Registros!$B$2:$B$6000,$A2516)&gt;0,1,0)</f>
        <v/>
      </c>
      <c r="H2516">
        <f>IF($G2516=1,SUMIFS(Registros!$F$2:$F$6000,Registros!$A$2:$A$6000,"MOV",Registros!$B$2:$B$6000,$A2516),0)</f>
        <v/>
      </c>
      <c r="I2516">
        <f>IF(COUNTIFS(Registros!$A$2:$A$6000,"CS",Registros!$B$2:$B$6000,$A2516)&gt;0,1,0)</f>
        <v/>
      </c>
      <c r="J2516">
        <f>IF($I2516=1,SUMIFS(Registros!$I$2:$I$6000,Registros!$A$2:$A$6000,"CS",Registros!$B$2:$B$6000,$A2516),0)</f>
        <v/>
      </c>
      <c r="K2516">
        <f>IF(COUNTIFS(Winback!$K$2:$K$300,$D2516)&gt;0,1,0)</f>
        <v/>
      </c>
      <c r="L2516">
        <f>IF(AND($K2516=1,LEFT($A2516,3)="WB-"),SUMIFS(Winback!$D$2:$D$300,Winback!$K$2:$K$300,$D2516),0)</f>
        <v/>
      </c>
      <c r="M2516">
        <f>IF(OR($E2516=1,$G2516=1,SUMIFS(Registros!$J$2:$J$6000,Registros!$B$2:$B$6000,$A2516)&gt;0),1,0)</f>
        <v/>
      </c>
      <c r="N2516">
        <f>IF($J2516&gt;0,1,IF(COUNTIFS(Registros!$A$2:$A$6000,"CS",Registros!$B$2:$B$6000,$A2516,Registros!$K$2:$K$6000,"&lt;&gt;")&gt;0,1,0))</f>
        <v/>
      </c>
      <c r="O2516">
        <f>IF(AND($K2516=1,$E2516=0,$G2516=0,$I2516=0),"WINBACK",IF(AND($M2516=1,$N2516&gt;0),"CONVERGENTE",IF($M2516=1,"SOLO MÓVIL",IF($N2516&gt;0,"SOLO FIJO / INTERNET","SIN SERVICIOS"))))</f>
        <v/>
      </c>
      <c r="P2516">
        <f>IF($O2516="WINBACK","Recuperar (winback)",IF($O2516="CONVERGENTE","Upgrade / más líneas",IF($O2516="SOLO MÓVIL","Ofrecer fijo + internet (FLBBTV)",IF($O2516="SOLO FIJO / INTERNET","Ofrecer línea móvil Nextphone","Oferta completa (móvil + fijo + internet)"))))</f>
        <v/>
      </c>
      <c r="Q2516">
        <f>$F2516+$H2516+$L2516</f>
        <v/>
      </c>
      <c r="R2516">
        <f>IFERROR(VLOOKUP($A2516,Registros!$B$2:$G$6000,6,0),IFERROR(VLOOKUP($D2516,Winback!$B$2:$C$300,2,0),""))</f>
        <v/>
      </c>
      <c r="S2516">
        <f>IF($E2516=1,"NP","")&amp;IF($G2516=1,"+MOV","")&amp;IF($I2516=1,"+CS","")&amp;IF($K2516=1,"+WB","")</f>
        <v/>
      </c>
      <c r="T2516">
        <f>$E2516+$G2516+$I2516+$K2516</f>
        <v/>
      </c>
    </row>
    <row r="2517">
      <c r="A2517" t="inlineStr">
        <is>
          <t>358107110000</t>
        </is>
      </c>
      <c r="B2517" t="inlineStr">
        <is>
          <t>35810711</t>
        </is>
      </c>
      <c r="C2517" t="inlineStr">
        <is>
          <t>ALEX ORTIZ</t>
        </is>
      </c>
      <c r="D2517" t="inlineStr">
        <is>
          <t>ALEXORTIZ</t>
        </is>
      </c>
      <c r="E2517">
        <f>IF(COUNTIFS(Registros!$A$2:$A$6000,"NP",Registros!$B$2:$B$6000,$A2517)&gt;0,1,0)</f>
        <v/>
      </c>
      <c r="F2517">
        <f>IF($E2517=1,SUMIFS(Registros!$F$2:$F$6000,Registros!$A$2:$A$6000,"NP",Registros!$B$2:$B$6000,$A2517),0)</f>
        <v/>
      </c>
      <c r="G2517">
        <f>IF(COUNTIFS(Registros!$A$2:$A$6000,"MOV",Registros!$B$2:$B$6000,$A2517)&gt;0,1,0)</f>
        <v/>
      </c>
      <c r="H2517">
        <f>IF($G2517=1,SUMIFS(Registros!$F$2:$F$6000,Registros!$A$2:$A$6000,"MOV",Registros!$B$2:$B$6000,$A2517),0)</f>
        <v/>
      </c>
      <c r="I2517">
        <f>IF(COUNTIFS(Registros!$A$2:$A$6000,"CS",Registros!$B$2:$B$6000,$A2517)&gt;0,1,0)</f>
        <v/>
      </c>
      <c r="J2517">
        <f>IF($I2517=1,SUMIFS(Registros!$I$2:$I$6000,Registros!$A$2:$A$6000,"CS",Registros!$B$2:$B$6000,$A2517),0)</f>
        <v/>
      </c>
      <c r="K2517">
        <f>IF(COUNTIFS(Winback!$K$2:$K$300,$D2517)&gt;0,1,0)</f>
        <v/>
      </c>
      <c r="L2517">
        <f>IF(AND($K2517=1,LEFT($A2517,3)="WB-"),SUMIFS(Winback!$D$2:$D$300,Winback!$K$2:$K$300,$D2517),0)</f>
        <v/>
      </c>
      <c r="M2517">
        <f>IF(OR($E2517=1,$G2517=1,SUMIFS(Registros!$J$2:$J$6000,Registros!$B$2:$B$6000,$A2517)&gt;0),1,0)</f>
        <v/>
      </c>
      <c r="N2517">
        <f>IF($J2517&gt;0,1,IF(COUNTIFS(Registros!$A$2:$A$6000,"CS",Registros!$B$2:$B$6000,$A2517,Registros!$K$2:$K$6000,"&lt;&gt;")&gt;0,1,0))</f>
        <v/>
      </c>
      <c r="O2517">
        <f>IF(AND($K2517=1,$E2517=0,$G2517=0,$I2517=0),"WINBACK",IF(AND($M2517=1,$N2517&gt;0),"CONVERGENTE",IF($M2517=1,"SOLO MÓVIL",IF($N2517&gt;0,"SOLO FIJO / INTERNET","SIN SERVICIOS"))))</f>
        <v/>
      </c>
      <c r="P2517">
        <f>IF($O2517="WINBACK","Recuperar (winback)",IF($O2517="CONVERGENTE","Upgrade / más líneas",IF($O2517="SOLO MÓVIL","Ofrecer fijo + internet (FLBBTV)",IF($O2517="SOLO FIJO / INTERNET","Ofrecer línea móvil Nextphone","Oferta completa (móvil + fijo + internet)"))))</f>
        <v/>
      </c>
      <c r="Q2517">
        <f>$F2517+$H2517+$L2517</f>
        <v/>
      </c>
      <c r="R2517">
        <f>IFERROR(VLOOKUP($A2517,Registros!$B$2:$G$6000,6,0),IFERROR(VLOOKUP($D2517,Winback!$B$2:$C$300,2,0),""))</f>
        <v/>
      </c>
      <c r="S2517">
        <f>IF($E2517=1,"NP","")&amp;IF($G2517=1,"+MOV","")&amp;IF($I2517=1,"+CS","")&amp;IF($K2517=1,"+WB","")</f>
        <v/>
      </c>
      <c r="T2517">
        <f>$E2517+$G2517+$I2517+$K2517</f>
        <v/>
      </c>
    </row>
    <row r="2518">
      <c r="A2518" t="inlineStr">
        <is>
          <t>354121150000</t>
        </is>
      </c>
      <c r="B2518" t="inlineStr">
        <is>
          <t>35412115</t>
        </is>
      </c>
      <c r="C2518" t="inlineStr">
        <is>
          <t>CONT JULIO CESAR</t>
        </is>
      </c>
      <c r="D2518" t="inlineStr">
        <is>
          <t>CONTJULIOCESAR</t>
        </is>
      </c>
      <c r="E2518">
        <f>IF(COUNTIFS(Registros!$A$2:$A$6000,"NP",Registros!$B$2:$B$6000,$A2518)&gt;0,1,0)</f>
        <v/>
      </c>
      <c r="F2518">
        <f>IF($E2518=1,SUMIFS(Registros!$F$2:$F$6000,Registros!$A$2:$A$6000,"NP",Registros!$B$2:$B$6000,$A2518),0)</f>
        <v/>
      </c>
      <c r="G2518">
        <f>IF(COUNTIFS(Registros!$A$2:$A$6000,"MOV",Registros!$B$2:$B$6000,$A2518)&gt;0,1,0)</f>
        <v/>
      </c>
      <c r="H2518">
        <f>IF($G2518=1,SUMIFS(Registros!$F$2:$F$6000,Registros!$A$2:$A$6000,"MOV",Registros!$B$2:$B$6000,$A2518),0)</f>
        <v/>
      </c>
      <c r="I2518">
        <f>IF(COUNTIFS(Registros!$A$2:$A$6000,"CS",Registros!$B$2:$B$6000,$A2518)&gt;0,1,0)</f>
        <v/>
      </c>
      <c r="J2518">
        <f>IF($I2518=1,SUMIFS(Registros!$I$2:$I$6000,Registros!$A$2:$A$6000,"CS",Registros!$B$2:$B$6000,$A2518),0)</f>
        <v/>
      </c>
      <c r="K2518">
        <f>IF(COUNTIFS(Winback!$K$2:$K$300,$D2518)&gt;0,1,0)</f>
        <v/>
      </c>
      <c r="L2518">
        <f>IF(AND($K2518=1,LEFT($A2518,3)="WB-"),SUMIFS(Winback!$D$2:$D$300,Winback!$K$2:$K$300,$D2518),0)</f>
        <v/>
      </c>
      <c r="M2518">
        <f>IF(OR($E2518=1,$G2518=1,SUMIFS(Registros!$J$2:$J$6000,Registros!$B$2:$B$6000,$A2518)&gt;0),1,0)</f>
        <v/>
      </c>
      <c r="N2518">
        <f>IF($J2518&gt;0,1,IF(COUNTIFS(Registros!$A$2:$A$6000,"CS",Registros!$B$2:$B$6000,$A2518,Registros!$K$2:$K$6000,"&lt;&gt;")&gt;0,1,0))</f>
        <v/>
      </c>
      <c r="O2518">
        <f>IF(AND($K2518=1,$E2518=0,$G2518=0,$I2518=0),"WINBACK",IF(AND($M2518=1,$N2518&gt;0),"CONVERGENTE",IF($M2518=1,"SOLO MÓVIL",IF($N2518&gt;0,"SOLO FIJO / INTERNET","SIN SERVICIOS"))))</f>
        <v/>
      </c>
      <c r="P2518">
        <f>IF($O2518="WINBACK","Recuperar (winback)",IF($O2518="CONVERGENTE","Upgrade / más líneas",IF($O2518="SOLO MÓVIL","Ofrecer fijo + internet (FLBBTV)",IF($O2518="SOLO FIJO / INTERNET","Ofrecer línea móvil Nextphone","Oferta completa (móvil + fijo + internet)"))))</f>
        <v/>
      </c>
      <c r="Q2518">
        <f>$F2518+$H2518+$L2518</f>
        <v/>
      </c>
      <c r="R2518">
        <f>IFERROR(VLOOKUP($A2518,Registros!$B$2:$G$6000,6,0),IFERROR(VLOOKUP($D2518,Winback!$B$2:$C$300,2,0),""))</f>
        <v/>
      </c>
      <c r="S2518">
        <f>IF($E2518=1,"NP","")&amp;IF($G2518=1,"+MOV","")&amp;IF($I2518=1,"+CS","")&amp;IF($K2518=1,"+WB","")</f>
        <v/>
      </c>
      <c r="T2518">
        <f>$E2518+$G2518+$I2518+$K2518</f>
        <v/>
      </c>
    </row>
    <row r="2519">
      <c r="A2519" t="inlineStr">
        <is>
          <t>358307940000</t>
        </is>
      </c>
      <c r="B2519" t="inlineStr">
        <is>
          <t>35830794</t>
        </is>
      </c>
      <c r="C2519" t="inlineStr">
        <is>
          <t>JOSE VALERIN</t>
        </is>
      </c>
      <c r="D2519" t="inlineStr">
        <is>
          <t>JOSEVALERIN</t>
        </is>
      </c>
      <c r="E2519">
        <f>IF(COUNTIFS(Registros!$A$2:$A$6000,"NP",Registros!$B$2:$B$6000,$A2519)&gt;0,1,0)</f>
        <v/>
      </c>
      <c r="F2519">
        <f>IF($E2519=1,SUMIFS(Registros!$F$2:$F$6000,Registros!$A$2:$A$6000,"NP",Registros!$B$2:$B$6000,$A2519),0)</f>
        <v/>
      </c>
      <c r="G2519">
        <f>IF(COUNTIFS(Registros!$A$2:$A$6000,"MOV",Registros!$B$2:$B$6000,$A2519)&gt;0,1,0)</f>
        <v/>
      </c>
      <c r="H2519">
        <f>IF($G2519=1,SUMIFS(Registros!$F$2:$F$6000,Registros!$A$2:$A$6000,"MOV",Registros!$B$2:$B$6000,$A2519),0)</f>
        <v/>
      </c>
      <c r="I2519">
        <f>IF(COUNTIFS(Registros!$A$2:$A$6000,"CS",Registros!$B$2:$B$6000,$A2519)&gt;0,1,0)</f>
        <v/>
      </c>
      <c r="J2519">
        <f>IF($I2519=1,SUMIFS(Registros!$I$2:$I$6000,Registros!$A$2:$A$6000,"CS",Registros!$B$2:$B$6000,$A2519),0)</f>
        <v/>
      </c>
      <c r="K2519">
        <f>IF(COUNTIFS(Winback!$K$2:$K$300,$D2519)&gt;0,1,0)</f>
        <v/>
      </c>
      <c r="L2519">
        <f>IF(AND($K2519=1,LEFT($A2519,3)="WB-"),SUMIFS(Winback!$D$2:$D$300,Winback!$K$2:$K$300,$D2519),0)</f>
        <v/>
      </c>
      <c r="M2519">
        <f>IF(OR($E2519=1,$G2519=1,SUMIFS(Registros!$J$2:$J$6000,Registros!$B$2:$B$6000,$A2519)&gt;0),1,0)</f>
        <v/>
      </c>
      <c r="N2519">
        <f>IF($J2519&gt;0,1,IF(COUNTIFS(Registros!$A$2:$A$6000,"CS",Registros!$B$2:$B$6000,$A2519,Registros!$K$2:$K$6000,"&lt;&gt;")&gt;0,1,0))</f>
        <v/>
      </c>
      <c r="O2519">
        <f>IF(AND($K2519=1,$E2519=0,$G2519=0,$I2519=0),"WINBACK",IF(AND($M2519=1,$N2519&gt;0),"CONVERGENTE",IF($M2519=1,"SOLO MÓVIL",IF($N2519&gt;0,"SOLO FIJO / INTERNET","SIN SERVICIOS"))))</f>
        <v/>
      </c>
      <c r="P2519">
        <f>IF($O2519="WINBACK","Recuperar (winback)",IF($O2519="CONVERGENTE","Upgrade / más líneas",IF($O2519="SOLO MÓVIL","Ofrecer fijo + internet (FLBBTV)",IF($O2519="SOLO FIJO / INTERNET","Ofrecer línea móvil Nextphone","Oferta completa (móvil + fijo + internet)"))))</f>
        <v/>
      </c>
      <c r="Q2519">
        <f>$F2519+$H2519+$L2519</f>
        <v/>
      </c>
      <c r="R2519">
        <f>IFERROR(VLOOKUP($A2519,Registros!$B$2:$G$6000,6,0),IFERROR(VLOOKUP($D2519,Winback!$B$2:$C$300,2,0),""))</f>
        <v/>
      </c>
      <c r="S2519">
        <f>IF($E2519=1,"NP","")&amp;IF($G2519=1,"+MOV","")&amp;IF($I2519=1,"+CS","")&amp;IF($K2519=1,"+WB","")</f>
        <v/>
      </c>
      <c r="T2519">
        <f>$E2519+$G2519+$I2519+$K2519</f>
        <v/>
      </c>
    </row>
    <row r="2520">
      <c r="A2520" t="inlineStr">
        <is>
          <t>356385500000</t>
        </is>
      </c>
      <c r="B2520" t="inlineStr">
        <is>
          <t>35638550</t>
        </is>
      </c>
      <c r="C2520" t="inlineStr">
        <is>
          <t>SAUL SALINA</t>
        </is>
      </c>
      <c r="D2520" t="inlineStr">
        <is>
          <t>SAULSALINA</t>
        </is>
      </c>
      <c r="E2520">
        <f>IF(COUNTIFS(Registros!$A$2:$A$6000,"NP",Registros!$B$2:$B$6000,$A2520)&gt;0,1,0)</f>
        <v/>
      </c>
      <c r="F2520">
        <f>IF($E2520=1,SUMIFS(Registros!$F$2:$F$6000,Registros!$A$2:$A$6000,"NP",Registros!$B$2:$B$6000,$A2520),0)</f>
        <v/>
      </c>
      <c r="G2520">
        <f>IF(COUNTIFS(Registros!$A$2:$A$6000,"MOV",Registros!$B$2:$B$6000,$A2520)&gt;0,1,0)</f>
        <v/>
      </c>
      <c r="H2520">
        <f>IF($G2520=1,SUMIFS(Registros!$F$2:$F$6000,Registros!$A$2:$A$6000,"MOV",Registros!$B$2:$B$6000,$A2520),0)</f>
        <v/>
      </c>
      <c r="I2520">
        <f>IF(COUNTIFS(Registros!$A$2:$A$6000,"CS",Registros!$B$2:$B$6000,$A2520)&gt;0,1,0)</f>
        <v/>
      </c>
      <c r="J2520">
        <f>IF($I2520=1,SUMIFS(Registros!$I$2:$I$6000,Registros!$A$2:$A$6000,"CS",Registros!$B$2:$B$6000,$A2520),0)</f>
        <v/>
      </c>
      <c r="K2520">
        <f>IF(COUNTIFS(Winback!$K$2:$K$300,$D2520)&gt;0,1,0)</f>
        <v/>
      </c>
      <c r="L2520">
        <f>IF(AND($K2520=1,LEFT($A2520,3)="WB-"),SUMIFS(Winback!$D$2:$D$300,Winback!$K$2:$K$300,$D2520),0)</f>
        <v/>
      </c>
      <c r="M2520">
        <f>IF(OR($E2520=1,$G2520=1,SUMIFS(Registros!$J$2:$J$6000,Registros!$B$2:$B$6000,$A2520)&gt;0),1,0)</f>
        <v/>
      </c>
      <c r="N2520">
        <f>IF($J2520&gt;0,1,IF(COUNTIFS(Registros!$A$2:$A$6000,"CS",Registros!$B$2:$B$6000,$A2520,Registros!$K$2:$K$6000,"&lt;&gt;")&gt;0,1,0))</f>
        <v/>
      </c>
      <c r="O2520">
        <f>IF(AND($K2520=1,$E2520=0,$G2520=0,$I2520=0),"WINBACK",IF(AND($M2520=1,$N2520&gt;0),"CONVERGENTE",IF($M2520=1,"SOLO MÓVIL",IF($N2520&gt;0,"SOLO FIJO / INTERNET","SIN SERVICIOS"))))</f>
        <v/>
      </c>
      <c r="P2520">
        <f>IF($O2520="WINBACK","Recuperar (winback)",IF($O2520="CONVERGENTE","Upgrade / más líneas",IF($O2520="SOLO MÓVIL","Ofrecer fijo + internet (FLBBTV)",IF($O2520="SOLO FIJO / INTERNET","Ofrecer línea móvil Nextphone","Oferta completa (móvil + fijo + internet)"))))</f>
        <v/>
      </c>
      <c r="Q2520">
        <f>$F2520+$H2520+$L2520</f>
        <v/>
      </c>
      <c r="R2520">
        <f>IFERROR(VLOOKUP($A2520,Registros!$B$2:$G$6000,6,0),IFERROR(VLOOKUP($D2520,Winback!$B$2:$C$300,2,0),""))</f>
        <v/>
      </c>
      <c r="S2520">
        <f>IF($E2520=1,"NP","")&amp;IF($G2520=1,"+MOV","")&amp;IF($I2520=1,"+CS","")&amp;IF($K2520=1,"+WB","")</f>
        <v/>
      </c>
      <c r="T2520">
        <f>$E2520+$G2520+$I2520+$K2520</f>
        <v/>
      </c>
    </row>
    <row r="2521">
      <c r="A2521" t="inlineStr">
        <is>
          <t>354286650000</t>
        </is>
      </c>
      <c r="B2521" t="inlineStr">
        <is>
          <t>35428665</t>
        </is>
      </c>
      <c r="C2521" t="inlineStr">
        <is>
          <t>MICHELLE AGUIRRE</t>
        </is>
      </c>
      <c r="D2521" t="inlineStr">
        <is>
          <t>MICHELLEAGUIRRE</t>
        </is>
      </c>
      <c r="E2521">
        <f>IF(COUNTIFS(Registros!$A$2:$A$6000,"NP",Registros!$B$2:$B$6000,$A2521)&gt;0,1,0)</f>
        <v/>
      </c>
      <c r="F2521">
        <f>IF($E2521=1,SUMIFS(Registros!$F$2:$F$6000,Registros!$A$2:$A$6000,"NP",Registros!$B$2:$B$6000,$A2521),0)</f>
        <v/>
      </c>
      <c r="G2521">
        <f>IF(COUNTIFS(Registros!$A$2:$A$6000,"MOV",Registros!$B$2:$B$6000,$A2521)&gt;0,1,0)</f>
        <v/>
      </c>
      <c r="H2521">
        <f>IF($G2521=1,SUMIFS(Registros!$F$2:$F$6000,Registros!$A$2:$A$6000,"MOV",Registros!$B$2:$B$6000,$A2521),0)</f>
        <v/>
      </c>
      <c r="I2521">
        <f>IF(COUNTIFS(Registros!$A$2:$A$6000,"CS",Registros!$B$2:$B$6000,$A2521)&gt;0,1,0)</f>
        <v/>
      </c>
      <c r="J2521">
        <f>IF($I2521=1,SUMIFS(Registros!$I$2:$I$6000,Registros!$A$2:$A$6000,"CS",Registros!$B$2:$B$6000,$A2521),0)</f>
        <v/>
      </c>
      <c r="K2521">
        <f>IF(COUNTIFS(Winback!$K$2:$K$300,$D2521)&gt;0,1,0)</f>
        <v/>
      </c>
      <c r="L2521">
        <f>IF(AND($K2521=1,LEFT($A2521,3)="WB-"),SUMIFS(Winback!$D$2:$D$300,Winback!$K$2:$K$300,$D2521),0)</f>
        <v/>
      </c>
      <c r="M2521">
        <f>IF(OR($E2521=1,$G2521=1,SUMIFS(Registros!$J$2:$J$6000,Registros!$B$2:$B$6000,$A2521)&gt;0),1,0)</f>
        <v/>
      </c>
      <c r="N2521">
        <f>IF($J2521&gt;0,1,IF(COUNTIFS(Registros!$A$2:$A$6000,"CS",Registros!$B$2:$B$6000,$A2521,Registros!$K$2:$K$6000,"&lt;&gt;")&gt;0,1,0))</f>
        <v/>
      </c>
      <c r="O2521">
        <f>IF(AND($K2521=1,$E2521=0,$G2521=0,$I2521=0),"WINBACK",IF(AND($M2521=1,$N2521&gt;0),"CONVERGENTE",IF($M2521=1,"SOLO MÓVIL",IF($N2521&gt;0,"SOLO FIJO / INTERNET","SIN SERVICIOS"))))</f>
        <v/>
      </c>
      <c r="P2521">
        <f>IF($O2521="WINBACK","Recuperar (winback)",IF($O2521="CONVERGENTE","Upgrade / más líneas",IF($O2521="SOLO MÓVIL","Ofrecer fijo + internet (FLBBTV)",IF($O2521="SOLO FIJO / INTERNET","Ofrecer línea móvil Nextphone","Oferta completa (móvil + fijo + internet)"))))</f>
        <v/>
      </c>
      <c r="Q2521">
        <f>$F2521+$H2521+$L2521</f>
        <v/>
      </c>
      <c r="R2521">
        <f>IFERROR(VLOOKUP($A2521,Registros!$B$2:$G$6000,6,0),IFERROR(VLOOKUP($D2521,Winback!$B$2:$C$300,2,0),""))</f>
        <v/>
      </c>
      <c r="S2521">
        <f>IF($E2521=1,"NP","")&amp;IF($G2521=1,"+MOV","")&amp;IF($I2521=1,"+CS","")&amp;IF($K2521=1,"+WB","")</f>
        <v/>
      </c>
      <c r="T2521">
        <f>$E2521+$G2521+$I2521+$K2521</f>
        <v/>
      </c>
    </row>
    <row r="2522">
      <c r="A2522" t="inlineStr">
        <is>
          <t>326711090100</t>
        </is>
      </c>
      <c r="B2522" t="inlineStr">
        <is>
          <t>32671109</t>
        </is>
      </c>
      <c r="C2522" t="inlineStr">
        <is>
          <t>AUSA, S.A Cepeda C</t>
        </is>
      </c>
      <c r="D2522" t="inlineStr">
        <is>
          <t>AUSASACEPEDAC</t>
        </is>
      </c>
      <c r="E2522">
        <f>IF(COUNTIFS(Registros!$A$2:$A$6000,"NP",Registros!$B$2:$B$6000,$A2522)&gt;0,1,0)</f>
        <v/>
      </c>
      <c r="F2522">
        <f>IF($E2522=1,SUMIFS(Registros!$F$2:$F$6000,Registros!$A$2:$A$6000,"NP",Registros!$B$2:$B$6000,$A2522),0)</f>
        <v/>
      </c>
      <c r="G2522">
        <f>IF(COUNTIFS(Registros!$A$2:$A$6000,"MOV",Registros!$B$2:$B$6000,$A2522)&gt;0,1,0)</f>
        <v/>
      </c>
      <c r="H2522">
        <f>IF($G2522=1,SUMIFS(Registros!$F$2:$F$6000,Registros!$A$2:$A$6000,"MOV",Registros!$B$2:$B$6000,$A2522),0)</f>
        <v/>
      </c>
      <c r="I2522">
        <f>IF(COUNTIFS(Registros!$A$2:$A$6000,"CS",Registros!$B$2:$B$6000,$A2522)&gt;0,1,0)</f>
        <v/>
      </c>
      <c r="J2522">
        <f>IF($I2522=1,SUMIFS(Registros!$I$2:$I$6000,Registros!$A$2:$A$6000,"CS",Registros!$B$2:$B$6000,$A2522),0)</f>
        <v/>
      </c>
      <c r="K2522">
        <f>IF(COUNTIFS(Winback!$K$2:$K$300,$D2522)&gt;0,1,0)</f>
        <v/>
      </c>
      <c r="L2522">
        <f>IF(AND($K2522=1,LEFT($A2522,3)="WB-"),SUMIFS(Winback!$D$2:$D$300,Winback!$K$2:$K$300,$D2522),0)</f>
        <v/>
      </c>
      <c r="M2522">
        <f>IF(OR($E2522=1,$G2522=1,SUMIFS(Registros!$J$2:$J$6000,Registros!$B$2:$B$6000,$A2522)&gt;0),1,0)</f>
        <v/>
      </c>
      <c r="N2522">
        <f>IF($J2522&gt;0,1,IF(COUNTIFS(Registros!$A$2:$A$6000,"CS",Registros!$B$2:$B$6000,$A2522,Registros!$K$2:$K$6000,"&lt;&gt;")&gt;0,1,0))</f>
        <v/>
      </c>
      <c r="O2522">
        <f>IF(AND($K2522=1,$E2522=0,$G2522=0,$I2522=0),"WINBACK",IF(AND($M2522=1,$N2522&gt;0),"CONVERGENTE",IF($M2522=1,"SOLO MÓVIL",IF($N2522&gt;0,"SOLO FIJO / INTERNET","SIN SERVICIOS"))))</f>
        <v/>
      </c>
      <c r="P2522">
        <f>IF($O2522="WINBACK","Recuperar (winback)",IF($O2522="CONVERGENTE","Upgrade / más líneas",IF($O2522="SOLO MÓVIL","Ofrecer fijo + internet (FLBBTV)",IF($O2522="SOLO FIJO / INTERNET","Ofrecer línea móvil Nextphone","Oferta completa (móvil + fijo + internet)"))))</f>
        <v/>
      </c>
      <c r="Q2522">
        <f>$F2522+$H2522+$L2522</f>
        <v/>
      </c>
      <c r="R2522">
        <f>IFERROR(VLOOKUP($A2522,Registros!$B$2:$G$6000,6,0),IFERROR(VLOOKUP($D2522,Winback!$B$2:$C$300,2,0),""))</f>
        <v/>
      </c>
      <c r="S2522">
        <f>IF($E2522=1,"NP","")&amp;IF($G2522=1,"+MOV","")&amp;IF($I2522=1,"+CS","")&amp;IF($K2522=1,"+WB","")</f>
        <v/>
      </c>
      <c r="T2522">
        <f>$E2522+$G2522+$I2522+$K2522</f>
        <v/>
      </c>
    </row>
    <row r="2523">
      <c r="A2523" t="inlineStr">
        <is>
          <t>358290970000</t>
        </is>
      </c>
      <c r="B2523" t="inlineStr">
        <is>
          <t>35829097</t>
        </is>
      </c>
      <c r="C2523" t="inlineStr">
        <is>
          <t>KAROLIN PITTI</t>
        </is>
      </c>
      <c r="D2523" t="inlineStr">
        <is>
          <t>KAROLINPITTI</t>
        </is>
      </c>
      <c r="E2523">
        <f>IF(COUNTIFS(Registros!$A$2:$A$6000,"NP",Registros!$B$2:$B$6000,$A2523)&gt;0,1,0)</f>
        <v/>
      </c>
      <c r="F2523">
        <f>IF($E2523=1,SUMIFS(Registros!$F$2:$F$6000,Registros!$A$2:$A$6000,"NP",Registros!$B$2:$B$6000,$A2523),0)</f>
        <v/>
      </c>
      <c r="G2523">
        <f>IF(COUNTIFS(Registros!$A$2:$A$6000,"MOV",Registros!$B$2:$B$6000,$A2523)&gt;0,1,0)</f>
        <v/>
      </c>
      <c r="H2523">
        <f>IF($G2523=1,SUMIFS(Registros!$F$2:$F$6000,Registros!$A$2:$A$6000,"MOV",Registros!$B$2:$B$6000,$A2523),0)</f>
        <v/>
      </c>
      <c r="I2523">
        <f>IF(COUNTIFS(Registros!$A$2:$A$6000,"CS",Registros!$B$2:$B$6000,$A2523)&gt;0,1,0)</f>
        <v/>
      </c>
      <c r="J2523">
        <f>IF($I2523=1,SUMIFS(Registros!$I$2:$I$6000,Registros!$A$2:$A$6000,"CS",Registros!$B$2:$B$6000,$A2523),0)</f>
        <v/>
      </c>
      <c r="K2523">
        <f>IF(COUNTIFS(Winback!$K$2:$K$300,$D2523)&gt;0,1,0)</f>
        <v/>
      </c>
      <c r="L2523">
        <f>IF(AND($K2523=1,LEFT($A2523,3)="WB-"),SUMIFS(Winback!$D$2:$D$300,Winback!$K$2:$K$300,$D2523),0)</f>
        <v/>
      </c>
      <c r="M2523">
        <f>IF(OR($E2523=1,$G2523=1,SUMIFS(Registros!$J$2:$J$6000,Registros!$B$2:$B$6000,$A2523)&gt;0),1,0)</f>
        <v/>
      </c>
      <c r="N2523">
        <f>IF($J2523&gt;0,1,IF(COUNTIFS(Registros!$A$2:$A$6000,"CS",Registros!$B$2:$B$6000,$A2523,Registros!$K$2:$K$6000,"&lt;&gt;")&gt;0,1,0))</f>
        <v/>
      </c>
      <c r="O2523">
        <f>IF(AND($K2523=1,$E2523=0,$G2523=0,$I2523=0),"WINBACK",IF(AND($M2523=1,$N2523&gt;0),"CONVERGENTE",IF($M2523=1,"SOLO MÓVIL",IF($N2523&gt;0,"SOLO FIJO / INTERNET","SIN SERVICIOS"))))</f>
        <v/>
      </c>
      <c r="P2523">
        <f>IF($O2523="WINBACK","Recuperar (winback)",IF($O2523="CONVERGENTE","Upgrade / más líneas",IF($O2523="SOLO MÓVIL","Ofrecer fijo + internet (FLBBTV)",IF($O2523="SOLO FIJO / INTERNET","Ofrecer línea móvil Nextphone","Oferta completa (móvil + fijo + internet)"))))</f>
        <v/>
      </c>
      <c r="Q2523">
        <f>$F2523+$H2523+$L2523</f>
        <v/>
      </c>
      <c r="R2523">
        <f>IFERROR(VLOOKUP($A2523,Registros!$B$2:$G$6000,6,0),IFERROR(VLOOKUP($D2523,Winback!$B$2:$C$300,2,0),""))</f>
        <v/>
      </c>
      <c r="S2523">
        <f>IF($E2523=1,"NP","")&amp;IF($G2523=1,"+MOV","")&amp;IF($I2523=1,"+CS","")&amp;IF($K2523=1,"+WB","")</f>
        <v/>
      </c>
      <c r="T2523">
        <f>$E2523+$G2523+$I2523+$K2523</f>
        <v/>
      </c>
    </row>
    <row r="2524">
      <c r="A2524" t="inlineStr">
        <is>
          <t>362027150000</t>
        </is>
      </c>
      <c r="B2524" t="inlineStr">
        <is>
          <t>36202715</t>
        </is>
      </c>
      <c r="C2524" t="inlineStr">
        <is>
          <t>OTILIO DIAZ</t>
        </is>
      </c>
      <c r="D2524" t="inlineStr">
        <is>
          <t>OTILIODIAZ</t>
        </is>
      </c>
      <c r="E2524">
        <f>IF(COUNTIFS(Registros!$A$2:$A$6000,"NP",Registros!$B$2:$B$6000,$A2524)&gt;0,1,0)</f>
        <v/>
      </c>
      <c r="F2524">
        <f>IF($E2524=1,SUMIFS(Registros!$F$2:$F$6000,Registros!$A$2:$A$6000,"NP",Registros!$B$2:$B$6000,$A2524),0)</f>
        <v/>
      </c>
      <c r="G2524">
        <f>IF(COUNTIFS(Registros!$A$2:$A$6000,"MOV",Registros!$B$2:$B$6000,$A2524)&gt;0,1,0)</f>
        <v/>
      </c>
      <c r="H2524">
        <f>IF($G2524=1,SUMIFS(Registros!$F$2:$F$6000,Registros!$A$2:$A$6000,"MOV",Registros!$B$2:$B$6000,$A2524),0)</f>
        <v/>
      </c>
      <c r="I2524">
        <f>IF(COUNTIFS(Registros!$A$2:$A$6000,"CS",Registros!$B$2:$B$6000,$A2524)&gt;0,1,0)</f>
        <v/>
      </c>
      <c r="J2524">
        <f>IF($I2524=1,SUMIFS(Registros!$I$2:$I$6000,Registros!$A$2:$A$6000,"CS",Registros!$B$2:$B$6000,$A2524),0)</f>
        <v/>
      </c>
      <c r="K2524">
        <f>IF(COUNTIFS(Winback!$K$2:$K$300,$D2524)&gt;0,1,0)</f>
        <v/>
      </c>
      <c r="L2524">
        <f>IF(AND($K2524=1,LEFT($A2524,3)="WB-"),SUMIFS(Winback!$D$2:$D$300,Winback!$K$2:$K$300,$D2524),0)</f>
        <v/>
      </c>
      <c r="M2524">
        <f>IF(OR($E2524=1,$G2524=1,SUMIFS(Registros!$J$2:$J$6000,Registros!$B$2:$B$6000,$A2524)&gt;0),1,0)</f>
        <v/>
      </c>
      <c r="N2524">
        <f>IF($J2524&gt;0,1,IF(COUNTIFS(Registros!$A$2:$A$6000,"CS",Registros!$B$2:$B$6000,$A2524,Registros!$K$2:$K$6000,"&lt;&gt;")&gt;0,1,0))</f>
        <v/>
      </c>
      <c r="O2524">
        <f>IF(AND($K2524=1,$E2524=0,$G2524=0,$I2524=0),"WINBACK",IF(AND($M2524=1,$N2524&gt;0),"CONVERGENTE",IF($M2524=1,"SOLO MÓVIL",IF($N2524&gt;0,"SOLO FIJO / INTERNET","SIN SERVICIOS"))))</f>
        <v/>
      </c>
      <c r="P2524">
        <f>IF($O2524="WINBACK","Recuperar (winback)",IF($O2524="CONVERGENTE","Upgrade / más líneas",IF($O2524="SOLO MÓVIL","Ofrecer fijo + internet (FLBBTV)",IF($O2524="SOLO FIJO / INTERNET","Ofrecer línea móvil Nextphone","Oferta completa (móvil + fijo + internet)"))))</f>
        <v/>
      </c>
      <c r="Q2524">
        <f>$F2524+$H2524+$L2524</f>
        <v/>
      </c>
      <c r="R2524">
        <f>IFERROR(VLOOKUP($A2524,Registros!$B$2:$G$6000,6,0),IFERROR(VLOOKUP($D2524,Winback!$B$2:$C$300,2,0),""))</f>
        <v/>
      </c>
      <c r="S2524">
        <f>IF($E2524=1,"NP","")&amp;IF($G2524=1,"+MOV","")&amp;IF($I2524=1,"+CS","")&amp;IF($K2524=1,"+WB","")</f>
        <v/>
      </c>
      <c r="T2524">
        <f>$E2524+$G2524+$I2524+$K2524</f>
        <v/>
      </c>
    </row>
    <row r="2525">
      <c r="A2525" t="inlineStr">
        <is>
          <t>361043440000</t>
        </is>
      </c>
      <c r="B2525" t="inlineStr">
        <is>
          <t>36104344</t>
        </is>
      </c>
      <c r="C2525" t="inlineStr">
        <is>
          <t>JOSÉ ROBERTO PINZÓN MIRANDA</t>
        </is>
      </c>
      <c r="D2525" t="inlineStr">
        <is>
          <t>JOSEROBERTOPINZONMIRANDA</t>
        </is>
      </c>
      <c r="E2525">
        <f>IF(COUNTIFS(Registros!$A$2:$A$6000,"NP",Registros!$B$2:$B$6000,$A2525)&gt;0,1,0)</f>
        <v/>
      </c>
      <c r="F2525">
        <f>IF($E2525=1,SUMIFS(Registros!$F$2:$F$6000,Registros!$A$2:$A$6000,"NP",Registros!$B$2:$B$6000,$A2525),0)</f>
        <v/>
      </c>
      <c r="G2525">
        <f>IF(COUNTIFS(Registros!$A$2:$A$6000,"MOV",Registros!$B$2:$B$6000,$A2525)&gt;0,1,0)</f>
        <v/>
      </c>
      <c r="H2525">
        <f>IF($G2525=1,SUMIFS(Registros!$F$2:$F$6000,Registros!$A$2:$A$6000,"MOV",Registros!$B$2:$B$6000,$A2525),0)</f>
        <v/>
      </c>
      <c r="I2525">
        <f>IF(COUNTIFS(Registros!$A$2:$A$6000,"CS",Registros!$B$2:$B$6000,$A2525)&gt;0,1,0)</f>
        <v/>
      </c>
      <c r="J2525">
        <f>IF($I2525=1,SUMIFS(Registros!$I$2:$I$6000,Registros!$A$2:$A$6000,"CS",Registros!$B$2:$B$6000,$A2525),0)</f>
        <v/>
      </c>
      <c r="K2525">
        <f>IF(COUNTIFS(Winback!$K$2:$K$300,$D2525)&gt;0,1,0)</f>
        <v/>
      </c>
      <c r="L2525">
        <f>IF(AND($K2525=1,LEFT($A2525,3)="WB-"),SUMIFS(Winback!$D$2:$D$300,Winback!$K$2:$K$300,$D2525),0)</f>
        <v/>
      </c>
      <c r="M2525">
        <f>IF(OR($E2525=1,$G2525=1,SUMIFS(Registros!$J$2:$J$6000,Registros!$B$2:$B$6000,$A2525)&gt;0),1,0)</f>
        <v/>
      </c>
      <c r="N2525">
        <f>IF($J2525&gt;0,1,IF(COUNTIFS(Registros!$A$2:$A$6000,"CS",Registros!$B$2:$B$6000,$A2525,Registros!$K$2:$K$6000,"&lt;&gt;")&gt;0,1,0))</f>
        <v/>
      </c>
      <c r="O2525">
        <f>IF(AND($K2525=1,$E2525=0,$G2525=0,$I2525=0),"WINBACK",IF(AND($M2525=1,$N2525&gt;0),"CONVERGENTE",IF($M2525=1,"SOLO MÓVIL",IF($N2525&gt;0,"SOLO FIJO / INTERNET","SIN SERVICIOS"))))</f>
        <v/>
      </c>
      <c r="P2525">
        <f>IF($O2525="WINBACK","Recuperar (winback)",IF($O2525="CONVERGENTE","Upgrade / más líneas",IF($O2525="SOLO MÓVIL","Ofrecer fijo + internet (FLBBTV)",IF($O2525="SOLO FIJO / INTERNET","Ofrecer línea móvil Nextphone","Oferta completa (móvil + fijo + internet)"))))</f>
        <v/>
      </c>
      <c r="Q2525">
        <f>$F2525+$H2525+$L2525</f>
        <v/>
      </c>
      <c r="R2525">
        <f>IFERROR(VLOOKUP($A2525,Registros!$B$2:$G$6000,6,0),IFERROR(VLOOKUP($D2525,Winback!$B$2:$C$300,2,0),""))</f>
        <v/>
      </c>
      <c r="S2525">
        <f>IF($E2525=1,"NP","")&amp;IF($G2525=1,"+MOV","")&amp;IF($I2525=1,"+CS","")&amp;IF($K2525=1,"+WB","")</f>
        <v/>
      </c>
      <c r="T2525">
        <f>$E2525+$G2525+$I2525+$K2525</f>
        <v/>
      </c>
    </row>
    <row r="2526">
      <c r="A2526" t="inlineStr">
        <is>
          <t>356182380000</t>
        </is>
      </c>
      <c r="B2526" t="inlineStr">
        <is>
          <t>35618238</t>
        </is>
      </c>
      <c r="C2526" t="inlineStr">
        <is>
          <t>ARACELLY JAZMIN JIMENEZ RIOS</t>
        </is>
      </c>
      <c r="D2526" t="inlineStr">
        <is>
          <t>ARACELLYJAZMINJIMENEZRIOS</t>
        </is>
      </c>
      <c r="E2526">
        <f>IF(COUNTIFS(Registros!$A$2:$A$6000,"NP",Registros!$B$2:$B$6000,$A2526)&gt;0,1,0)</f>
        <v/>
      </c>
      <c r="F2526">
        <f>IF($E2526=1,SUMIFS(Registros!$F$2:$F$6000,Registros!$A$2:$A$6000,"NP",Registros!$B$2:$B$6000,$A2526),0)</f>
        <v/>
      </c>
      <c r="G2526">
        <f>IF(COUNTIFS(Registros!$A$2:$A$6000,"MOV",Registros!$B$2:$B$6000,$A2526)&gt;0,1,0)</f>
        <v/>
      </c>
      <c r="H2526">
        <f>IF($G2526=1,SUMIFS(Registros!$F$2:$F$6000,Registros!$A$2:$A$6000,"MOV",Registros!$B$2:$B$6000,$A2526),0)</f>
        <v/>
      </c>
      <c r="I2526">
        <f>IF(COUNTIFS(Registros!$A$2:$A$6000,"CS",Registros!$B$2:$B$6000,$A2526)&gt;0,1,0)</f>
        <v/>
      </c>
      <c r="J2526">
        <f>IF($I2526=1,SUMIFS(Registros!$I$2:$I$6000,Registros!$A$2:$A$6000,"CS",Registros!$B$2:$B$6000,$A2526),0)</f>
        <v/>
      </c>
      <c r="K2526">
        <f>IF(COUNTIFS(Winback!$K$2:$K$300,$D2526)&gt;0,1,0)</f>
        <v/>
      </c>
      <c r="L2526">
        <f>IF(AND($K2526=1,LEFT($A2526,3)="WB-"),SUMIFS(Winback!$D$2:$D$300,Winback!$K$2:$K$300,$D2526),0)</f>
        <v/>
      </c>
      <c r="M2526">
        <f>IF(OR($E2526=1,$G2526=1,SUMIFS(Registros!$J$2:$J$6000,Registros!$B$2:$B$6000,$A2526)&gt;0),1,0)</f>
        <v/>
      </c>
      <c r="N2526">
        <f>IF($J2526&gt;0,1,IF(COUNTIFS(Registros!$A$2:$A$6000,"CS",Registros!$B$2:$B$6000,$A2526,Registros!$K$2:$K$6000,"&lt;&gt;")&gt;0,1,0))</f>
        <v/>
      </c>
      <c r="O2526">
        <f>IF(AND($K2526=1,$E2526=0,$G2526=0,$I2526=0),"WINBACK",IF(AND($M2526=1,$N2526&gt;0),"CONVERGENTE",IF($M2526=1,"SOLO MÓVIL",IF($N2526&gt;0,"SOLO FIJO / INTERNET","SIN SERVICIOS"))))</f>
        <v/>
      </c>
      <c r="P2526">
        <f>IF($O2526="WINBACK","Recuperar (winback)",IF($O2526="CONVERGENTE","Upgrade / más líneas",IF($O2526="SOLO MÓVIL","Ofrecer fijo + internet (FLBBTV)",IF($O2526="SOLO FIJO / INTERNET","Ofrecer línea móvil Nextphone","Oferta completa (móvil + fijo + internet)"))))</f>
        <v/>
      </c>
      <c r="Q2526">
        <f>$F2526+$H2526+$L2526</f>
        <v/>
      </c>
      <c r="R2526">
        <f>IFERROR(VLOOKUP($A2526,Registros!$B$2:$G$6000,6,0),IFERROR(VLOOKUP($D2526,Winback!$B$2:$C$300,2,0),""))</f>
        <v/>
      </c>
      <c r="S2526">
        <f>IF($E2526=1,"NP","")&amp;IF($G2526=1,"+MOV","")&amp;IF($I2526=1,"+CS","")&amp;IF($K2526=1,"+WB","")</f>
        <v/>
      </c>
      <c r="T2526">
        <f>$E2526+$G2526+$I2526+$K2526</f>
        <v/>
      </c>
    </row>
    <row r="2527">
      <c r="A2527" t="inlineStr">
        <is>
          <t>359255530000</t>
        </is>
      </c>
      <c r="B2527" t="inlineStr">
        <is>
          <t>35925553</t>
        </is>
      </c>
      <c r="C2527" t="inlineStr">
        <is>
          <t>RICHARD FUENTES</t>
        </is>
      </c>
      <c r="D2527" t="inlineStr">
        <is>
          <t>RICHARDFUENTES</t>
        </is>
      </c>
      <c r="E2527">
        <f>IF(COUNTIFS(Registros!$A$2:$A$6000,"NP",Registros!$B$2:$B$6000,$A2527)&gt;0,1,0)</f>
        <v/>
      </c>
      <c r="F2527">
        <f>IF($E2527=1,SUMIFS(Registros!$F$2:$F$6000,Registros!$A$2:$A$6000,"NP",Registros!$B$2:$B$6000,$A2527),0)</f>
        <v/>
      </c>
      <c r="G2527">
        <f>IF(COUNTIFS(Registros!$A$2:$A$6000,"MOV",Registros!$B$2:$B$6000,$A2527)&gt;0,1,0)</f>
        <v/>
      </c>
      <c r="H2527">
        <f>IF($G2527=1,SUMIFS(Registros!$F$2:$F$6000,Registros!$A$2:$A$6000,"MOV",Registros!$B$2:$B$6000,$A2527),0)</f>
        <v/>
      </c>
      <c r="I2527">
        <f>IF(COUNTIFS(Registros!$A$2:$A$6000,"CS",Registros!$B$2:$B$6000,$A2527)&gt;0,1,0)</f>
        <v/>
      </c>
      <c r="J2527">
        <f>IF($I2527=1,SUMIFS(Registros!$I$2:$I$6000,Registros!$A$2:$A$6000,"CS",Registros!$B$2:$B$6000,$A2527),0)</f>
        <v/>
      </c>
      <c r="K2527">
        <f>IF(COUNTIFS(Winback!$K$2:$K$300,$D2527)&gt;0,1,0)</f>
        <v/>
      </c>
      <c r="L2527">
        <f>IF(AND($K2527=1,LEFT($A2527,3)="WB-"),SUMIFS(Winback!$D$2:$D$300,Winback!$K$2:$K$300,$D2527),0)</f>
        <v/>
      </c>
      <c r="M2527">
        <f>IF(OR($E2527=1,$G2527=1,SUMIFS(Registros!$J$2:$J$6000,Registros!$B$2:$B$6000,$A2527)&gt;0),1,0)</f>
        <v/>
      </c>
      <c r="N2527">
        <f>IF($J2527&gt;0,1,IF(COUNTIFS(Registros!$A$2:$A$6000,"CS",Registros!$B$2:$B$6000,$A2527,Registros!$K$2:$K$6000,"&lt;&gt;")&gt;0,1,0))</f>
        <v/>
      </c>
      <c r="O2527">
        <f>IF(AND($K2527=1,$E2527=0,$G2527=0,$I2527=0),"WINBACK",IF(AND($M2527=1,$N2527&gt;0),"CONVERGENTE",IF($M2527=1,"SOLO MÓVIL",IF($N2527&gt;0,"SOLO FIJO / INTERNET","SIN SERVICIOS"))))</f>
        <v/>
      </c>
      <c r="P2527">
        <f>IF($O2527="WINBACK","Recuperar (winback)",IF($O2527="CONVERGENTE","Upgrade / más líneas",IF($O2527="SOLO MÓVIL","Ofrecer fijo + internet (FLBBTV)",IF($O2527="SOLO FIJO / INTERNET","Ofrecer línea móvil Nextphone","Oferta completa (móvil + fijo + internet)"))))</f>
        <v/>
      </c>
      <c r="Q2527">
        <f>$F2527+$H2527+$L2527</f>
        <v/>
      </c>
      <c r="R2527">
        <f>IFERROR(VLOOKUP($A2527,Registros!$B$2:$G$6000,6,0),IFERROR(VLOOKUP($D2527,Winback!$B$2:$C$300,2,0),""))</f>
        <v/>
      </c>
      <c r="S2527">
        <f>IF($E2527=1,"NP","")&amp;IF($G2527=1,"+MOV","")&amp;IF($I2527=1,"+CS","")&amp;IF($K2527=1,"+WB","")</f>
        <v/>
      </c>
      <c r="T2527">
        <f>$E2527+$G2527+$I2527+$K2527</f>
        <v/>
      </c>
    </row>
    <row r="2528">
      <c r="A2528" t="inlineStr">
        <is>
          <t>359121060000</t>
        </is>
      </c>
      <c r="B2528" t="inlineStr">
        <is>
          <t>35912106</t>
        </is>
      </c>
      <c r="C2528" t="inlineStr">
        <is>
          <t>NADIA CABALLERO</t>
        </is>
      </c>
      <c r="D2528" t="inlineStr">
        <is>
          <t>NADIACABALLERO</t>
        </is>
      </c>
      <c r="E2528">
        <f>IF(COUNTIFS(Registros!$A$2:$A$6000,"NP",Registros!$B$2:$B$6000,$A2528)&gt;0,1,0)</f>
        <v/>
      </c>
      <c r="F2528">
        <f>IF($E2528=1,SUMIFS(Registros!$F$2:$F$6000,Registros!$A$2:$A$6000,"NP",Registros!$B$2:$B$6000,$A2528),0)</f>
        <v/>
      </c>
      <c r="G2528">
        <f>IF(COUNTIFS(Registros!$A$2:$A$6000,"MOV",Registros!$B$2:$B$6000,$A2528)&gt;0,1,0)</f>
        <v/>
      </c>
      <c r="H2528">
        <f>IF($G2528=1,SUMIFS(Registros!$F$2:$F$6000,Registros!$A$2:$A$6000,"MOV",Registros!$B$2:$B$6000,$A2528),0)</f>
        <v/>
      </c>
      <c r="I2528">
        <f>IF(COUNTIFS(Registros!$A$2:$A$6000,"CS",Registros!$B$2:$B$6000,$A2528)&gt;0,1,0)</f>
        <v/>
      </c>
      <c r="J2528">
        <f>IF($I2528=1,SUMIFS(Registros!$I$2:$I$6000,Registros!$A$2:$A$6000,"CS",Registros!$B$2:$B$6000,$A2528),0)</f>
        <v/>
      </c>
      <c r="K2528">
        <f>IF(COUNTIFS(Winback!$K$2:$K$300,$D2528)&gt;0,1,0)</f>
        <v/>
      </c>
      <c r="L2528">
        <f>IF(AND($K2528=1,LEFT($A2528,3)="WB-"),SUMIFS(Winback!$D$2:$D$300,Winback!$K$2:$K$300,$D2528),0)</f>
        <v/>
      </c>
      <c r="M2528">
        <f>IF(OR($E2528=1,$G2528=1,SUMIFS(Registros!$J$2:$J$6000,Registros!$B$2:$B$6000,$A2528)&gt;0),1,0)</f>
        <v/>
      </c>
      <c r="N2528">
        <f>IF($J2528&gt;0,1,IF(COUNTIFS(Registros!$A$2:$A$6000,"CS",Registros!$B$2:$B$6000,$A2528,Registros!$K$2:$K$6000,"&lt;&gt;")&gt;0,1,0))</f>
        <v/>
      </c>
      <c r="O2528">
        <f>IF(AND($K2528=1,$E2528=0,$G2528=0,$I2528=0),"WINBACK",IF(AND($M2528=1,$N2528&gt;0),"CONVERGENTE",IF($M2528=1,"SOLO MÓVIL",IF($N2528&gt;0,"SOLO FIJO / INTERNET","SIN SERVICIOS"))))</f>
        <v/>
      </c>
      <c r="P2528">
        <f>IF($O2528="WINBACK","Recuperar (winback)",IF($O2528="CONVERGENTE","Upgrade / más líneas",IF($O2528="SOLO MÓVIL","Ofrecer fijo + internet (FLBBTV)",IF($O2528="SOLO FIJO / INTERNET","Ofrecer línea móvil Nextphone","Oferta completa (móvil + fijo + internet)"))))</f>
        <v/>
      </c>
      <c r="Q2528">
        <f>$F2528+$H2528+$L2528</f>
        <v/>
      </c>
      <c r="R2528">
        <f>IFERROR(VLOOKUP($A2528,Registros!$B$2:$G$6000,6,0),IFERROR(VLOOKUP($D2528,Winback!$B$2:$C$300,2,0),""))</f>
        <v/>
      </c>
      <c r="S2528">
        <f>IF($E2528=1,"NP","")&amp;IF($G2528=1,"+MOV","")&amp;IF($I2528=1,"+CS","")&amp;IF($K2528=1,"+WB","")</f>
        <v/>
      </c>
      <c r="T2528">
        <f>$E2528+$G2528+$I2528+$K2528</f>
        <v/>
      </c>
    </row>
    <row r="2529">
      <c r="A2529" t="inlineStr">
        <is>
          <t>364014800000</t>
        </is>
      </c>
      <c r="B2529" t="inlineStr">
        <is>
          <t>36401480</t>
        </is>
      </c>
      <c r="C2529" t="inlineStr">
        <is>
          <t>EZEQUIEL GOMEZ</t>
        </is>
      </c>
      <c r="D2529" t="inlineStr">
        <is>
          <t>EZEQUIELGOMEZ</t>
        </is>
      </c>
      <c r="E2529">
        <f>IF(COUNTIFS(Registros!$A$2:$A$6000,"NP",Registros!$B$2:$B$6000,$A2529)&gt;0,1,0)</f>
        <v/>
      </c>
      <c r="F2529">
        <f>IF($E2529=1,SUMIFS(Registros!$F$2:$F$6000,Registros!$A$2:$A$6000,"NP",Registros!$B$2:$B$6000,$A2529),0)</f>
        <v/>
      </c>
      <c r="G2529">
        <f>IF(COUNTIFS(Registros!$A$2:$A$6000,"MOV",Registros!$B$2:$B$6000,$A2529)&gt;0,1,0)</f>
        <v/>
      </c>
      <c r="H2529">
        <f>IF($G2529=1,SUMIFS(Registros!$F$2:$F$6000,Registros!$A$2:$A$6000,"MOV",Registros!$B$2:$B$6000,$A2529),0)</f>
        <v/>
      </c>
      <c r="I2529">
        <f>IF(COUNTIFS(Registros!$A$2:$A$6000,"CS",Registros!$B$2:$B$6000,$A2529)&gt;0,1,0)</f>
        <v/>
      </c>
      <c r="J2529">
        <f>IF($I2529=1,SUMIFS(Registros!$I$2:$I$6000,Registros!$A$2:$A$6000,"CS",Registros!$B$2:$B$6000,$A2529),0)</f>
        <v/>
      </c>
      <c r="K2529">
        <f>IF(COUNTIFS(Winback!$K$2:$K$300,$D2529)&gt;0,1,0)</f>
        <v/>
      </c>
      <c r="L2529">
        <f>IF(AND($K2529=1,LEFT($A2529,3)="WB-"),SUMIFS(Winback!$D$2:$D$300,Winback!$K$2:$K$300,$D2529),0)</f>
        <v/>
      </c>
      <c r="M2529">
        <f>IF(OR($E2529=1,$G2529=1,SUMIFS(Registros!$J$2:$J$6000,Registros!$B$2:$B$6000,$A2529)&gt;0),1,0)</f>
        <v/>
      </c>
      <c r="N2529">
        <f>IF($J2529&gt;0,1,IF(COUNTIFS(Registros!$A$2:$A$6000,"CS",Registros!$B$2:$B$6000,$A2529,Registros!$K$2:$K$6000,"&lt;&gt;")&gt;0,1,0))</f>
        <v/>
      </c>
      <c r="O2529">
        <f>IF(AND($K2529=1,$E2529=0,$G2529=0,$I2529=0),"WINBACK",IF(AND($M2529=1,$N2529&gt;0),"CONVERGENTE",IF($M2529=1,"SOLO MÓVIL",IF($N2529&gt;0,"SOLO FIJO / INTERNET","SIN SERVICIOS"))))</f>
        <v/>
      </c>
      <c r="P2529">
        <f>IF($O2529="WINBACK","Recuperar (winback)",IF($O2529="CONVERGENTE","Upgrade / más líneas",IF($O2529="SOLO MÓVIL","Ofrecer fijo + internet (FLBBTV)",IF($O2529="SOLO FIJO / INTERNET","Ofrecer línea móvil Nextphone","Oferta completa (móvil + fijo + internet)"))))</f>
        <v/>
      </c>
      <c r="Q2529">
        <f>$F2529+$H2529+$L2529</f>
        <v/>
      </c>
      <c r="R2529">
        <f>IFERROR(VLOOKUP($A2529,Registros!$B$2:$G$6000,6,0),IFERROR(VLOOKUP($D2529,Winback!$B$2:$C$300,2,0),""))</f>
        <v/>
      </c>
      <c r="S2529">
        <f>IF($E2529=1,"NP","")&amp;IF($G2529=1,"+MOV","")&amp;IF($I2529=1,"+CS","")&amp;IF($K2529=1,"+WB","")</f>
        <v/>
      </c>
      <c r="T2529">
        <f>$E2529+$G2529+$I2529+$K2529</f>
        <v/>
      </c>
    </row>
    <row r="2530">
      <c r="A2530" t="inlineStr">
        <is>
          <t>369000950000</t>
        </is>
      </c>
      <c r="B2530" t="inlineStr">
        <is>
          <t>36900095</t>
        </is>
      </c>
      <c r="C2530" t="inlineStr">
        <is>
          <t>URIEL ALEXANDER PITTY VEGA</t>
        </is>
      </c>
      <c r="D2530" t="inlineStr">
        <is>
          <t>URIELALEXANDERPITTYVEGA</t>
        </is>
      </c>
      <c r="E2530">
        <f>IF(COUNTIFS(Registros!$A$2:$A$6000,"NP",Registros!$B$2:$B$6000,$A2530)&gt;0,1,0)</f>
        <v/>
      </c>
      <c r="F2530">
        <f>IF($E2530=1,SUMIFS(Registros!$F$2:$F$6000,Registros!$A$2:$A$6000,"NP",Registros!$B$2:$B$6000,$A2530),0)</f>
        <v/>
      </c>
      <c r="G2530">
        <f>IF(COUNTIFS(Registros!$A$2:$A$6000,"MOV",Registros!$B$2:$B$6000,$A2530)&gt;0,1,0)</f>
        <v/>
      </c>
      <c r="H2530">
        <f>IF($G2530=1,SUMIFS(Registros!$F$2:$F$6000,Registros!$A$2:$A$6000,"MOV",Registros!$B$2:$B$6000,$A2530),0)</f>
        <v/>
      </c>
      <c r="I2530">
        <f>IF(COUNTIFS(Registros!$A$2:$A$6000,"CS",Registros!$B$2:$B$6000,$A2530)&gt;0,1,0)</f>
        <v/>
      </c>
      <c r="J2530">
        <f>IF($I2530=1,SUMIFS(Registros!$I$2:$I$6000,Registros!$A$2:$A$6000,"CS",Registros!$B$2:$B$6000,$A2530),0)</f>
        <v/>
      </c>
      <c r="K2530">
        <f>IF(COUNTIFS(Winback!$K$2:$K$300,$D2530)&gt;0,1,0)</f>
        <v/>
      </c>
      <c r="L2530">
        <f>IF(AND($K2530=1,LEFT($A2530,3)="WB-"),SUMIFS(Winback!$D$2:$D$300,Winback!$K$2:$K$300,$D2530),0)</f>
        <v/>
      </c>
      <c r="M2530">
        <f>IF(OR($E2530=1,$G2530=1,SUMIFS(Registros!$J$2:$J$6000,Registros!$B$2:$B$6000,$A2530)&gt;0),1,0)</f>
        <v/>
      </c>
      <c r="N2530">
        <f>IF($J2530&gt;0,1,IF(COUNTIFS(Registros!$A$2:$A$6000,"CS",Registros!$B$2:$B$6000,$A2530,Registros!$K$2:$K$6000,"&lt;&gt;")&gt;0,1,0))</f>
        <v/>
      </c>
      <c r="O2530">
        <f>IF(AND($K2530=1,$E2530=0,$G2530=0,$I2530=0),"WINBACK",IF(AND($M2530=1,$N2530&gt;0),"CONVERGENTE",IF($M2530=1,"SOLO MÓVIL",IF($N2530&gt;0,"SOLO FIJO / INTERNET","SIN SERVICIOS"))))</f>
        <v/>
      </c>
      <c r="P2530">
        <f>IF($O2530="WINBACK","Recuperar (winback)",IF($O2530="CONVERGENTE","Upgrade / más líneas",IF($O2530="SOLO MÓVIL","Ofrecer fijo + internet (FLBBTV)",IF($O2530="SOLO FIJO / INTERNET","Ofrecer línea móvil Nextphone","Oferta completa (móvil + fijo + internet)"))))</f>
        <v/>
      </c>
      <c r="Q2530">
        <f>$F2530+$H2530+$L2530</f>
        <v/>
      </c>
      <c r="R2530">
        <f>IFERROR(VLOOKUP($A2530,Registros!$B$2:$G$6000,6,0),IFERROR(VLOOKUP($D2530,Winback!$B$2:$C$300,2,0),""))</f>
        <v/>
      </c>
      <c r="S2530">
        <f>IF($E2530=1,"NP","")&amp;IF($G2530=1,"+MOV","")&amp;IF($I2530=1,"+CS","")&amp;IF($K2530=1,"+WB","")</f>
        <v/>
      </c>
      <c r="T2530">
        <f>$E2530+$G2530+$I2530+$K2530</f>
        <v/>
      </c>
    </row>
    <row r="2531">
      <c r="A2531" t="inlineStr">
        <is>
          <t>336312590000</t>
        </is>
      </c>
      <c r="B2531" t="inlineStr">
        <is>
          <t>33631259</t>
        </is>
      </c>
      <c r="C2531" t="inlineStr">
        <is>
          <t>ARIANIS SALOMÓN PEREZ</t>
        </is>
      </c>
      <c r="D2531" t="inlineStr">
        <is>
          <t>ARIANISSALOMONPEREZ</t>
        </is>
      </c>
      <c r="E2531">
        <f>IF(COUNTIFS(Registros!$A$2:$A$6000,"NP",Registros!$B$2:$B$6000,$A2531)&gt;0,1,0)</f>
        <v/>
      </c>
      <c r="F2531">
        <f>IF($E2531=1,SUMIFS(Registros!$F$2:$F$6000,Registros!$A$2:$A$6000,"NP",Registros!$B$2:$B$6000,$A2531),0)</f>
        <v/>
      </c>
      <c r="G2531">
        <f>IF(COUNTIFS(Registros!$A$2:$A$6000,"MOV",Registros!$B$2:$B$6000,$A2531)&gt;0,1,0)</f>
        <v/>
      </c>
      <c r="H2531">
        <f>IF($G2531=1,SUMIFS(Registros!$F$2:$F$6000,Registros!$A$2:$A$6000,"MOV",Registros!$B$2:$B$6000,$A2531),0)</f>
        <v/>
      </c>
      <c r="I2531">
        <f>IF(COUNTIFS(Registros!$A$2:$A$6000,"CS",Registros!$B$2:$B$6000,$A2531)&gt;0,1,0)</f>
        <v/>
      </c>
      <c r="J2531">
        <f>IF($I2531=1,SUMIFS(Registros!$I$2:$I$6000,Registros!$A$2:$A$6000,"CS",Registros!$B$2:$B$6000,$A2531),0)</f>
        <v/>
      </c>
      <c r="K2531">
        <f>IF(COUNTIFS(Winback!$K$2:$K$300,$D2531)&gt;0,1,0)</f>
        <v/>
      </c>
      <c r="L2531">
        <f>IF(AND($K2531=1,LEFT($A2531,3)="WB-"),SUMIFS(Winback!$D$2:$D$300,Winback!$K$2:$K$300,$D2531),0)</f>
        <v/>
      </c>
      <c r="M2531">
        <f>IF(OR($E2531=1,$G2531=1,SUMIFS(Registros!$J$2:$J$6000,Registros!$B$2:$B$6000,$A2531)&gt;0),1,0)</f>
        <v/>
      </c>
      <c r="N2531">
        <f>IF($J2531&gt;0,1,IF(COUNTIFS(Registros!$A$2:$A$6000,"CS",Registros!$B$2:$B$6000,$A2531,Registros!$K$2:$K$6000,"&lt;&gt;")&gt;0,1,0))</f>
        <v/>
      </c>
      <c r="O2531">
        <f>IF(AND($K2531=1,$E2531=0,$G2531=0,$I2531=0),"WINBACK",IF(AND($M2531=1,$N2531&gt;0),"CONVERGENTE",IF($M2531=1,"SOLO MÓVIL",IF($N2531&gt;0,"SOLO FIJO / INTERNET","SIN SERVICIOS"))))</f>
        <v/>
      </c>
      <c r="P2531">
        <f>IF($O2531="WINBACK","Recuperar (winback)",IF($O2531="CONVERGENTE","Upgrade / más líneas",IF($O2531="SOLO MÓVIL","Ofrecer fijo + internet (FLBBTV)",IF($O2531="SOLO FIJO / INTERNET","Ofrecer línea móvil Nextphone","Oferta completa (móvil + fijo + internet)"))))</f>
        <v/>
      </c>
      <c r="Q2531">
        <f>$F2531+$H2531+$L2531</f>
        <v/>
      </c>
      <c r="R2531">
        <f>IFERROR(VLOOKUP($A2531,Registros!$B$2:$G$6000,6,0),IFERROR(VLOOKUP($D2531,Winback!$B$2:$C$300,2,0),""))</f>
        <v/>
      </c>
      <c r="S2531">
        <f>IF($E2531=1,"NP","")&amp;IF($G2531=1,"+MOV","")&amp;IF($I2531=1,"+CS","")&amp;IF($K2531=1,"+WB","")</f>
        <v/>
      </c>
      <c r="T2531">
        <f>$E2531+$G2531+$I2531+$K2531</f>
        <v/>
      </c>
    </row>
    <row r="2532">
      <c r="A2532" t="inlineStr">
        <is>
          <t>353243260000</t>
        </is>
      </c>
      <c r="B2532" t="inlineStr">
        <is>
          <t>35324326</t>
        </is>
      </c>
      <c r="C2532" t="inlineStr">
        <is>
          <t>YARIZZA LINETH GUERRA DE SANCHEZ</t>
        </is>
      </c>
      <c r="D2532" t="inlineStr">
        <is>
          <t>YARIZZALINETHGUERRADESANCHEZ</t>
        </is>
      </c>
      <c r="E2532">
        <f>IF(COUNTIFS(Registros!$A$2:$A$6000,"NP",Registros!$B$2:$B$6000,$A2532)&gt;0,1,0)</f>
        <v/>
      </c>
      <c r="F2532">
        <f>IF($E2532=1,SUMIFS(Registros!$F$2:$F$6000,Registros!$A$2:$A$6000,"NP",Registros!$B$2:$B$6000,$A2532),0)</f>
        <v/>
      </c>
      <c r="G2532">
        <f>IF(COUNTIFS(Registros!$A$2:$A$6000,"MOV",Registros!$B$2:$B$6000,$A2532)&gt;0,1,0)</f>
        <v/>
      </c>
      <c r="H2532">
        <f>IF($G2532=1,SUMIFS(Registros!$F$2:$F$6000,Registros!$A$2:$A$6000,"MOV",Registros!$B$2:$B$6000,$A2532),0)</f>
        <v/>
      </c>
      <c r="I2532">
        <f>IF(COUNTIFS(Registros!$A$2:$A$6000,"CS",Registros!$B$2:$B$6000,$A2532)&gt;0,1,0)</f>
        <v/>
      </c>
      <c r="J2532">
        <f>IF($I2532=1,SUMIFS(Registros!$I$2:$I$6000,Registros!$A$2:$A$6000,"CS",Registros!$B$2:$B$6000,$A2532),0)</f>
        <v/>
      </c>
      <c r="K2532">
        <f>IF(COUNTIFS(Winback!$K$2:$K$300,$D2532)&gt;0,1,0)</f>
        <v/>
      </c>
      <c r="L2532">
        <f>IF(AND($K2532=1,LEFT($A2532,3)="WB-"),SUMIFS(Winback!$D$2:$D$300,Winback!$K$2:$K$300,$D2532),0)</f>
        <v/>
      </c>
      <c r="M2532">
        <f>IF(OR($E2532=1,$G2532=1,SUMIFS(Registros!$J$2:$J$6000,Registros!$B$2:$B$6000,$A2532)&gt;0),1,0)</f>
        <v/>
      </c>
      <c r="N2532">
        <f>IF($J2532&gt;0,1,IF(COUNTIFS(Registros!$A$2:$A$6000,"CS",Registros!$B$2:$B$6000,$A2532,Registros!$K$2:$K$6000,"&lt;&gt;")&gt;0,1,0))</f>
        <v/>
      </c>
      <c r="O2532">
        <f>IF(AND($K2532=1,$E2532=0,$G2532=0,$I2532=0),"WINBACK",IF(AND($M2532=1,$N2532&gt;0),"CONVERGENTE",IF($M2532=1,"SOLO MÓVIL",IF($N2532&gt;0,"SOLO FIJO / INTERNET","SIN SERVICIOS"))))</f>
        <v/>
      </c>
      <c r="P2532">
        <f>IF($O2532="WINBACK","Recuperar (winback)",IF($O2532="CONVERGENTE","Upgrade / más líneas",IF($O2532="SOLO MÓVIL","Ofrecer fijo + internet (FLBBTV)",IF($O2532="SOLO FIJO / INTERNET","Ofrecer línea móvil Nextphone","Oferta completa (móvil + fijo + internet)"))))</f>
        <v/>
      </c>
      <c r="Q2532">
        <f>$F2532+$H2532+$L2532</f>
        <v/>
      </c>
      <c r="R2532">
        <f>IFERROR(VLOOKUP($A2532,Registros!$B$2:$G$6000,6,0),IFERROR(VLOOKUP($D2532,Winback!$B$2:$C$300,2,0),""))</f>
        <v/>
      </c>
      <c r="S2532">
        <f>IF($E2532=1,"NP","")&amp;IF($G2532=1,"+MOV","")&amp;IF($I2532=1,"+CS","")&amp;IF($K2532=1,"+WB","")</f>
        <v/>
      </c>
      <c r="T2532">
        <f>$E2532+$G2532+$I2532+$K2532</f>
        <v/>
      </c>
    </row>
    <row r="2533">
      <c r="A2533" t="inlineStr">
        <is>
          <t>361026500000</t>
        </is>
      </c>
      <c r="B2533" t="inlineStr">
        <is>
          <t>36102650</t>
        </is>
      </c>
      <c r="C2533" t="inlineStr">
        <is>
          <t>ALEXANDER ORTEGA</t>
        </is>
      </c>
      <c r="D2533" t="inlineStr">
        <is>
          <t>ALEXANDERORTEGA</t>
        </is>
      </c>
      <c r="E2533">
        <f>IF(COUNTIFS(Registros!$A$2:$A$6000,"NP",Registros!$B$2:$B$6000,$A2533)&gt;0,1,0)</f>
        <v/>
      </c>
      <c r="F2533">
        <f>IF($E2533=1,SUMIFS(Registros!$F$2:$F$6000,Registros!$A$2:$A$6000,"NP",Registros!$B$2:$B$6000,$A2533),0)</f>
        <v/>
      </c>
      <c r="G2533">
        <f>IF(COUNTIFS(Registros!$A$2:$A$6000,"MOV",Registros!$B$2:$B$6000,$A2533)&gt;0,1,0)</f>
        <v/>
      </c>
      <c r="H2533">
        <f>IF($G2533=1,SUMIFS(Registros!$F$2:$F$6000,Registros!$A$2:$A$6000,"MOV",Registros!$B$2:$B$6000,$A2533),0)</f>
        <v/>
      </c>
      <c r="I2533">
        <f>IF(COUNTIFS(Registros!$A$2:$A$6000,"CS",Registros!$B$2:$B$6000,$A2533)&gt;0,1,0)</f>
        <v/>
      </c>
      <c r="J2533">
        <f>IF($I2533=1,SUMIFS(Registros!$I$2:$I$6000,Registros!$A$2:$A$6000,"CS",Registros!$B$2:$B$6000,$A2533),0)</f>
        <v/>
      </c>
      <c r="K2533">
        <f>IF(COUNTIFS(Winback!$K$2:$K$300,$D2533)&gt;0,1,0)</f>
        <v/>
      </c>
      <c r="L2533">
        <f>IF(AND($K2533=1,LEFT($A2533,3)="WB-"),SUMIFS(Winback!$D$2:$D$300,Winback!$K$2:$K$300,$D2533),0)</f>
        <v/>
      </c>
      <c r="M2533">
        <f>IF(OR($E2533=1,$G2533=1,SUMIFS(Registros!$J$2:$J$6000,Registros!$B$2:$B$6000,$A2533)&gt;0),1,0)</f>
        <v/>
      </c>
      <c r="N2533">
        <f>IF($J2533&gt;0,1,IF(COUNTIFS(Registros!$A$2:$A$6000,"CS",Registros!$B$2:$B$6000,$A2533,Registros!$K$2:$K$6000,"&lt;&gt;")&gt;0,1,0))</f>
        <v/>
      </c>
      <c r="O2533">
        <f>IF(AND($K2533=1,$E2533=0,$G2533=0,$I2533=0),"WINBACK",IF(AND($M2533=1,$N2533&gt;0),"CONVERGENTE",IF($M2533=1,"SOLO MÓVIL",IF($N2533&gt;0,"SOLO FIJO / INTERNET","SIN SERVICIOS"))))</f>
        <v/>
      </c>
      <c r="P2533">
        <f>IF($O2533="WINBACK","Recuperar (winback)",IF($O2533="CONVERGENTE","Upgrade / más líneas",IF($O2533="SOLO MÓVIL","Ofrecer fijo + internet (FLBBTV)",IF($O2533="SOLO FIJO / INTERNET","Ofrecer línea móvil Nextphone","Oferta completa (móvil + fijo + internet)"))))</f>
        <v/>
      </c>
      <c r="Q2533">
        <f>$F2533+$H2533+$L2533</f>
        <v/>
      </c>
      <c r="R2533">
        <f>IFERROR(VLOOKUP($A2533,Registros!$B$2:$G$6000,6,0),IFERROR(VLOOKUP($D2533,Winback!$B$2:$C$300,2,0),""))</f>
        <v/>
      </c>
      <c r="S2533">
        <f>IF($E2533=1,"NP","")&amp;IF($G2533=1,"+MOV","")&amp;IF($I2533=1,"+CS","")&amp;IF($K2533=1,"+WB","")</f>
        <v/>
      </c>
      <c r="T2533">
        <f>$E2533+$G2533+$I2533+$K2533</f>
        <v/>
      </c>
    </row>
    <row r="2534">
      <c r="A2534" t="inlineStr">
        <is>
          <t>367056170000</t>
        </is>
      </c>
      <c r="B2534" t="inlineStr">
        <is>
          <t>36705617</t>
        </is>
      </c>
      <c r="C2534" t="inlineStr">
        <is>
          <t>HECTOR MARTINEZ PATIÑO</t>
        </is>
      </c>
      <c r="D2534" t="inlineStr">
        <is>
          <t>HECTORMARTINEZPATINO</t>
        </is>
      </c>
      <c r="E2534">
        <f>IF(COUNTIFS(Registros!$A$2:$A$6000,"NP",Registros!$B$2:$B$6000,$A2534)&gt;0,1,0)</f>
        <v/>
      </c>
      <c r="F2534">
        <f>IF($E2534=1,SUMIFS(Registros!$F$2:$F$6000,Registros!$A$2:$A$6000,"NP",Registros!$B$2:$B$6000,$A2534),0)</f>
        <v/>
      </c>
      <c r="G2534">
        <f>IF(COUNTIFS(Registros!$A$2:$A$6000,"MOV",Registros!$B$2:$B$6000,$A2534)&gt;0,1,0)</f>
        <v/>
      </c>
      <c r="H2534">
        <f>IF($G2534=1,SUMIFS(Registros!$F$2:$F$6000,Registros!$A$2:$A$6000,"MOV",Registros!$B$2:$B$6000,$A2534),0)</f>
        <v/>
      </c>
      <c r="I2534">
        <f>IF(COUNTIFS(Registros!$A$2:$A$6000,"CS",Registros!$B$2:$B$6000,$A2534)&gt;0,1,0)</f>
        <v/>
      </c>
      <c r="J2534">
        <f>IF($I2534=1,SUMIFS(Registros!$I$2:$I$6000,Registros!$A$2:$A$6000,"CS",Registros!$B$2:$B$6000,$A2534),0)</f>
        <v/>
      </c>
      <c r="K2534">
        <f>IF(COUNTIFS(Winback!$K$2:$K$300,$D2534)&gt;0,1,0)</f>
        <v/>
      </c>
      <c r="L2534">
        <f>IF(AND($K2534=1,LEFT($A2534,3)="WB-"),SUMIFS(Winback!$D$2:$D$300,Winback!$K$2:$K$300,$D2534),0)</f>
        <v/>
      </c>
      <c r="M2534">
        <f>IF(OR($E2534=1,$G2534=1,SUMIFS(Registros!$J$2:$J$6000,Registros!$B$2:$B$6000,$A2534)&gt;0),1,0)</f>
        <v/>
      </c>
      <c r="N2534">
        <f>IF($J2534&gt;0,1,IF(COUNTIFS(Registros!$A$2:$A$6000,"CS",Registros!$B$2:$B$6000,$A2534,Registros!$K$2:$K$6000,"&lt;&gt;")&gt;0,1,0))</f>
        <v/>
      </c>
      <c r="O2534">
        <f>IF(AND($K2534=1,$E2534=0,$G2534=0,$I2534=0),"WINBACK",IF(AND($M2534=1,$N2534&gt;0),"CONVERGENTE",IF($M2534=1,"SOLO MÓVIL",IF($N2534&gt;0,"SOLO FIJO / INTERNET","SIN SERVICIOS"))))</f>
        <v/>
      </c>
      <c r="P2534">
        <f>IF($O2534="WINBACK","Recuperar (winback)",IF($O2534="CONVERGENTE","Upgrade / más líneas",IF($O2534="SOLO MÓVIL","Ofrecer fijo + internet (FLBBTV)",IF($O2534="SOLO FIJO / INTERNET","Ofrecer línea móvil Nextphone","Oferta completa (móvil + fijo + internet)"))))</f>
        <v/>
      </c>
      <c r="Q2534">
        <f>$F2534+$H2534+$L2534</f>
        <v/>
      </c>
      <c r="R2534">
        <f>IFERROR(VLOOKUP($A2534,Registros!$B$2:$G$6000,6,0),IFERROR(VLOOKUP($D2534,Winback!$B$2:$C$300,2,0),""))</f>
        <v/>
      </c>
      <c r="S2534">
        <f>IF($E2534=1,"NP","")&amp;IF($G2534=1,"+MOV","")&amp;IF($I2534=1,"+CS","")&amp;IF($K2534=1,"+WB","")</f>
        <v/>
      </c>
      <c r="T2534">
        <f>$E2534+$G2534+$I2534+$K2534</f>
        <v/>
      </c>
    </row>
    <row r="2535">
      <c r="A2535" t="inlineStr">
        <is>
          <t>359256160000</t>
        </is>
      </c>
      <c r="B2535" t="inlineStr">
        <is>
          <t>35925616</t>
        </is>
      </c>
      <c r="C2535" t="inlineStr">
        <is>
          <t>CINTHIA GAITAN</t>
        </is>
      </c>
      <c r="D2535" t="inlineStr">
        <is>
          <t>CINTHIAGAITAN</t>
        </is>
      </c>
      <c r="E2535">
        <f>IF(COUNTIFS(Registros!$A$2:$A$6000,"NP",Registros!$B$2:$B$6000,$A2535)&gt;0,1,0)</f>
        <v/>
      </c>
      <c r="F2535">
        <f>IF($E2535=1,SUMIFS(Registros!$F$2:$F$6000,Registros!$A$2:$A$6000,"NP",Registros!$B$2:$B$6000,$A2535),0)</f>
        <v/>
      </c>
      <c r="G2535">
        <f>IF(COUNTIFS(Registros!$A$2:$A$6000,"MOV",Registros!$B$2:$B$6000,$A2535)&gt;0,1,0)</f>
        <v/>
      </c>
      <c r="H2535">
        <f>IF($G2535=1,SUMIFS(Registros!$F$2:$F$6000,Registros!$A$2:$A$6000,"MOV",Registros!$B$2:$B$6000,$A2535),0)</f>
        <v/>
      </c>
      <c r="I2535">
        <f>IF(COUNTIFS(Registros!$A$2:$A$6000,"CS",Registros!$B$2:$B$6000,$A2535)&gt;0,1,0)</f>
        <v/>
      </c>
      <c r="J2535">
        <f>IF($I2535=1,SUMIFS(Registros!$I$2:$I$6000,Registros!$A$2:$A$6000,"CS",Registros!$B$2:$B$6000,$A2535),0)</f>
        <v/>
      </c>
      <c r="K2535">
        <f>IF(COUNTIFS(Winback!$K$2:$K$300,$D2535)&gt;0,1,0)</f>
        <v/>
      </c>
      <c r="L2535">
        <f>IF(AND($K2535=1,LEFT($A2535,3)="WB-"),SUMIFS(Winback!$D$2:$D$300,Winback!$K$2:$K$300,$D2535),0)</f>
        <v/>
      </c>
      <c r="M2535">
        <f>IF(OR($E2535=1,$G2535=1,SUMIFS(Registros!$J$2:$J$6000,Registros!$B$2:$B$6000,$A2535)&gt;0),1,0)</f>
        <v/>
      </c>
      <c r="N2535">
        <f>IF($J2535&gt;0,1,IF(COUNTIFS(Registros!$A$2:$A$6000,"CS",Registros!$B$2:$B$6000,$A2535,Registros!$K$2:$K$6000,"&lt;&gt;")&gt;0,1,0))</f>
        <v/>
      </c>
      <c r="O2535">
        <f>IF(AND($K2535=1,$E2535=0,$G2535=0,$I2535=0),"WINBACK",IF(AND($M2535=1,$N2535&gt;0),"CONVERGENTE",IF($M2535=1,"SOLO MÓVIL",IF($N2535&gt;0,"SOLO FIJO / INTERNET","SIN SERVICIOS"))))</f>
        <v/>
      </c>
      <c r="P2535">
        <f>IF($O2535="WINBACK","Recuperar (winback)",IF($O2535="CONVERGENTE","Upgrade / más líneas",IF($O2535="SOLO MÓVIL","Ofrecer fijo + internet (FLBBTV)",IF($O2535="SOLO FIJO / INTERNET","Ofrecer línea móvil Nextphone","Oferta completa (móvil + fijo + internet)"))))</f>
        <v/>
      </c>
      <c r="Q2535">
        <f>$F2535+$H2535+$L2535</f>
        <v/>
      </c>
      <c r="R2535">
        <f>IFERROR(VLOOKUP($A2535,Registros!$B$2:$G$6000,6,0),IFERROR(VLOOKUP($D2535,Winback!$B$2:$C$300,2,0),""))</f>
        <v/>
      </c>
      <c r="S2535">
        <f>IF($E2535=1,"NP","")&amp;IF($G2535=1,"+MOV","")&amp;IF($I2535=1,"+CS","")&amp;IF($K2535=1,"+WB","")</f>
        <v/>
      </c>
      <c r="T2535">
        <f>$E2535+$G2535+$I2535+$K2535</f>
        <v/>
      </c>
    </row>
    <row r="2536">
      <c r="A2536" t="inlineStr">
        <is>
          <t>358239480000</t>
        </is>
      </c>
      <c r="B2536" t="inlineStr">
        <is>
          <t>35823948</t>
        </is>
      </c>
      <c r="C2536" t="inlineStr">
        <is>
          <t>MAURICIO CEPEDA</t>
        </is>
      </c>
      <c r="D2536" t="inlineStr">
        <is>
          <t>MAURICIOCEPEDA</t>
        </is>
      </c>
      <c r="E2536">
        <f>IF(COUNTIFS(Registros!$A$2:$A$6000,"NP",Registros!$B$2:$B$6000,$A2536)&gt;0,1,0)</f>
        <v/>
      </c>
      <c r="F2536">
        <f>IF($E2536=1,SUMIFS(Registros!$F$2:$F$6000,Registros!$A$2:$A$6000,"NP",Registros!$B$2:$B$6000,$A2536),0)</f>
        <v/>
      </c>
      <c r="G2536">
        <f>IF(COUNTIFS(Registros!$A$2:$A$6000,"MOV",Registros!$B$2:$B$6000,$A2536)&gt;0,1,0)</f>
        <v/>
      </c>
      <c r="H2536">
        <f>IF($G2536=1,SUMIFS(Registros!$F$2:$F$6000,Registros!$A$2:$A$6000,"MOV",Registros!$B$2:$B$6000,$A2536),0)</f>
        <v/>
      </c>
      <c r="I2536">
        <f>IF(COUNTIFS(Registros!$A$2:$A$6000,"CS",Registros!$B$2:$B$6000,$A2536)&gt;0,1,0)</f>
        <v/>
      </c>
      <c r="J2536">
        <f>IF($I2536=1,SUMIFS(Registros!$I$2:$I$6000,Registros!$A$2:$A$6000,"CS",Registros!$B$2:$B$6000,$A2536),0)</f>
        <v/>
      </c>
      <c r="K2536">
        <f>IF(COUNTIFS(Winback!$K$2:$K$300,$D2536)&gt;0,1,0)</f>
        <v/>
      </c>
      <c r="L2536">
        <f>IF(AND($K2536=1,LEFT($A2536,3)="WB-"),SUMIFS(Winback!$D$2:$D$300,Winback!$K$2:$K$300,$D2536),0)</f>
        <v/>
      </c>
      <c r="M2536">
        <f>IF(OR($E2536=1,$G2536=1,SUMIFS(Registros!$J$2:$J$6000,Registros!$B$2:$B$6000,$A2536)&gt;0),1,0)</f>
        <v/>
      </c>
      <c r="N2536">
        <f>IF($J2536&gt;0,1,IF(COUNTIFS(Registros!$A$2:$A$6000,"CS",Registros!$B$2:$B$6000,$A2536,Registros!$K$2:$K$6000,"&lt;&gt;")&gt;0,1,0))</f>
        <v/>
      </c>
      <c r="O2536">
        <f>IF(AND($K2536=1,$E2536=0,$G2536=0,$I2536=0),"WINBACK",IF(AND($M2536=1,$N2536&gt;0),"CONVERGENTE",IF($M2536=1,"SOLO MÓVIL",IF($N2536&gt;0,"SOLO FIJO / INTERNET","SIN SERVICIOS"))))</f>
        <v/>
      </c>
      <c r="P2536">
        <f>IF($O2536="WINBACK","Recuperar (winback)",IF($O2536="CONVERGENTE","Upgrade / más líneas",IF($O2536="SOLO MÓVIL","Ofrecer fijo + internet (FLBBTV)",IF($O2536="SOLO FIJO / INTERNET","Ofrecer línea móvil Nextphone","Oferta completa (móvil + fijo + internet)"))))</f>
        <v/>
      </c>
      <c r="Q2536">
        <f>$F2536+$H2536+$L2536</f>
        <v/>
      </c>
      <c r="R2536">
        <f>IFERROR(VLOOKUP($A2536,Registros!$B$2:$G$6000,6,0),IFERROR(VLOOKUP($D2536,Winback!$B$2:$C$300,2,0),""))</f>
        <v/>
      </c>
      <c r="S2536">
        <f>IF($E2536=1,"NP","")&amp;IF($G2536=1,"+MOV","")&amp;IF($I2536=1,"+CS","")&amp;IF($K2536=1,"+WB","")</f>
        <v/>
      </c>
      <c r="T2536">
        <f>$E2536+$G2536+$I2536+$K2536</f>
        <v/>
      </c>
    </row>
    <row r="2537">
      <c r="A2537" t="inlineStr">
        <is>
          <t>359356330000</t>
        </is>
      </c>
      <c r="B2537" t="inlineStr">
        <is>
          <t>35935633</t>
        </is>
      </c>
      <c r="C2537" t="inlineStr">
        <is>
          <t>REINA JANETH CHAVARRIA CHAVARRIA</t>
        </is>
      </c>
      <c r="D2537" t="inlineStr">
        <is>
          <t>REINAJANETHCHAVARRIACHAVARRIA</t>
        </is>
      </c>
      <c r="E2537">
        <f>IF(COUNTIFS(Registros!$A$2:$A$6000,"NP",Registros!$B$2:$B$6000,$A2537)&gt;0,1,0)</f>
        <v/>
      </c>
      <c r="F2537">
        <f>IF($E2537=1,SUMIFS(Registros!$F$2:$F$6000,Registros!$A$2:$A$6000,"NP",Registros!$B$2:$B$6000,$A2537),0)</f>
        <v/>
      </c>
      <c r="G2537">
        <f>IF(COUNTIFS(Registros!$A$2:$A$6000,"MOV",Registros!$B$2:$B$6000,$A2537)&gt;0,1,0)</f>
        <v/>
      </c>
      <c r="H2537">
        <f>IF($G2537=1,SUMIFS(Registros!$F$2:$F$6000,Registros!$A$2:$A$6000,"MOV",Registros!$B$2:$B$6000,$A2537),0)</f>
        <v/>
      </c>
      <c r="I2537">
        <f>IF(COUNTIFS(Registros!$A$2:$A$6000,"CS",Registros!$B$2:$B$6000,$A2537)&gt;0,1,0)</f>
        <v/>
      </c>
      <c r="J2537">
        <f>IF($I2537=1,SUMIFS(Registros!$I$2:$I$6000,Registros!$A$2:$A$6000,"CS",Registros!$B$2:$B$6000,$A2537),0)</f>
        <v/>
      </c>
      <c r="K2537">
        <f>IF(COUNTIFS(Winback!$K$2:$K$300,$D2537)&gt;0,1,0)</f>
        <v/>
      </c>
      <c r="L2537">
        <f>IF(AND($K2537=1,LEFT($A2537,3)="WB-"),SUMIFS(Winback!$D$2:$D$300,Winback!$K$2:$K$300,$D2537),0)</f>
        <v/>
      </c>
      <c r="M2537">
        <f>IF(OR($E2537=1,$G2537=1,SUMIFS(Registros!$J$2:$J$6000,Registros!$B$2:$B$6000,$A2537)&gt;0),1,0)</f>
        <v/>
      </c>
      <c r="N2537">
        <f>IF($J2537&gt;0,1,IF(COUNTIFS(Registros!$A$2:$A$6000,"CS",Registros!$B$2:$B$6000,$A2537,Registros!$K$2:$K$6000,"&lt;&gt;")&gt;0,1,0))</f>
        <v/>
      </c>
      <c r="O2537">
        <f>IF(AND($K2537=1,$E2537=0,$G2537=0,$I2537=0),"WINBACK",IF(AND($M2537=1,$N2537&gt;0),"CONVERGENTE",IF($M2537=1,"SOLO MÓVIL",IF($N2537&gt;0,"SOLO FIJO / INTERNET","SIN SERVICIOS"))))</f>
        <v/>
      </c>
      <c r="P2537">
        <f>IF($O2537="WINBACK","Recuperar (winback)",IF($O2537="CONVERGENTE","Upgrade / más líneas",IF($O2537="SOLO MÓVIL","Ofrecer fijo + internet (FLBBTV)",IF($O2537="SOLO FIJO / INTERNET","Ofrecer línea móvil Nextphone","Oferta completa (móvil + fijo + internet)"))))</f>
        <v/>
      </c>
      <c r="Q2537">
        <f>$F2537+$H2537+$L2537</f>
        <v/>
      </c>
      <c r="R2537">
        <f>IFERROR(VLOOKUP($A2537,Registros!$B$2:$G$6000,6,0),IFERROR(VLOOKUP($D2537,Winback!$B$2:$C$300,2,0),""))</f>
        <v/>
      </c>
      <c r="S2537">
        <f>IF($E2537=1,"NP","")&amp;IF($G2537=1,"+MOV","")&amp;IF($I2537=1,"+CS","")&amp;IF($K2537=1,"+WB","")</f>
        <v/>
      </c>
      <c r="T2537">
        <f>$E2537+$G2537+$I2537+$K2537</f>
        <v/>
      </c>
    </row>
    <row r="2538">
      <c r="A2538" t="inlineStr">
        <is>
          <t>365021360000</t>
        </is>
      </c>
      <c r="B2538" t="inlineStr">
        <is>
          <t>36502136</t>
        </is>
      </c>
      <c r="C2538" t="inlineStr">
        <is>
          <t>NAJERES ENRIQUE SAMUDIO MITRE</t>
        </is>
      </c>
      <c r="D2538" t="inlineStr">
        <is>
          <t>NAJERESENRIQUESAMUDIOMITRE</t>
        </is>
      </c>
      <c r="E2538">
        <f>IF(COUNTIFS(Registros!$A$2:$A$6000,"NP",Registros!$B$2:$B$6000,$A2538)&gt;0,1,0)</f>
        <v/>
      </c>
      <c r="F2538">
        <f>IF($E2538=1,SUMIFS(Registros!$F$2:$F$6000,Registros!$A$2:$A$6000,"NP",Registros!$B$2:$B$6000,$A2538),0)</f>
        <v/>
      </c>
      <c r="G2538">
        <f>IF(COUNTIFS(Registros!$A$2:$A$6000,"MOV",Registros!$B$2:$B$6000,$A2538)&gt;0,1,0)</f>
        <v/>
      </c>
      <c r="H2538">
        <f>IF($G2538=1,SUMIFS(Registros!$F$2:$F$6000,Registros!$A$2:$A$6000,"MOV",Registros!$B$2:$B$6000,$A2538),0)</f>
        <v/>
      </c>
      <c r="I2538">
        <f>IF(COUNTIFS(Registros!$A$2:$A$6000,"CS",Registros!$B$2:$B$6000,$A2538)&gt;0,1,0)</f>
        <v/>
      </c>
      <c r="J2538">
        <f>IF($I2538=1,SUMIFS(Registros!$I$2:$I$6000,Registros!$A$2:$A$6000,"CS",Registros!$B$2:$B$6000,$A2538),0)</f>
        <v/>
      </c>
      <c r="K2538">
        <f>IF(COUNTIFS(Winback!$K$2:$K$300,$D2538)&gt;0,1,0)</f>
        <v/>
      </c>
      <c r="L2538">
        <f>IF(AND($K2538=1,LEFT($A2538,3)="WB-"),SUMIFS(Winback!$D$2:$D$300,Winback!$K$2:$K$300,$D2538),0)</f>
        <v/>
      </c>
      <c r="M2538">
        <f>IF(OR($E2538=1,$G2538=1,SUMIFS(Registros!$J$2:$J$6000,Registros!$B$2:$B$6000,$A2538)&gt;0),1,0)</f>
        <v/>
      </c>
      <c r="N2538">
        <f>IF($J2538&gt;0,1,IF(COUNTIFS(Registros!$A$2:$A$6000,"CS",Registros!$B$2:$B$6000,$A2538,Registros!$K$2:$K$6000,"&lt;&gt;")&gt;0,1,0))</f>
        <v/>
      </c>
      <c r="O2538">
        <f>IF(AND($K2538=1,$E2538=0,$G2538=0,$I2538=0),"WINBACK",IF(AND($M2538=1,$N2538&gt;0),"CONVERGENTE",IF($M2538=1,"SOLO MÓVIL",IF($N2538&gt;0,"SOLO FIJO / INTERNET","SIN SERVICIOS"))))</f>
        <v/>
      </c>
      <c r="P2538">
        <f>IF($O2538="WINBACK","Recuperar (winback)",IF($O2538="CONVERGENTE","Upgrade / más líneas",IF($O2538="SOLO MÓVIL","Ofrecer fijo + internet (FLBBTV)",IF($O2538="SOLO FIJO / INTERNET","Ofrecer línea móvil Nextphone","Oferta completa (móvil + fijo + internet)"))))</f>
        <v/>
      </c>
      <c r="Q2538">
        <f>$F2538+$H2538+$L2538</f>
        <v/>
      </c>
      <c r="R2538">
        <f>IFERROR(VLOOKUP($A2538,Registros!$B$2:$G$6000,6,0),IFERROR(VLOOKUP($D2538,Winback!$B$2:$C$300,2,0),""))</f>
        <v/>
      </c>
      <c r="S2538">
        <f>IF($E2538=1,"NP","")&amp;IF($G2538=1,"+MOV","")&amp;IF($I2538=1,"+CS","")&amp;IF($K2538=1,"+WB","")</f>
        <v/>
      </c>
      <c r="T2538">
        <f>$E2538+$G2538+$I2538+$K2538</f>
        <v/>
      </c>
    </row>
    <row r="2539">
      <c r="A2539" t="inlineStr">
        <is>
          <t>343419840000</t>
        </is>
      </c>
      <c r="B2539" t="inlineStr">
        <is>
          <t>34341984</t>
        </is>
      </c>
      <c r="C2539" t="inlineStr">
        <is>
          <t>SUE ANN GUTIERREZ QUIROS</t>
        </is>
      </c>
      <c r="D2539" t="inlineStr">
        <is>
          <t>SUEANNGUTIERREZQUIROS</t>
        </is>
      </c>
      <c r="E2539">
        <f>IF(COUNTIFS(Registros!$A$2:$A$6000,"NP",Registros!$B$2:$B$6000,$A2539)&gt;0,1,0)</f>
        <v/>
      </c>
      <c r="F2539">
        <f>IF($E2539=1,SUMIFS(Registros!$F$2:$F$6000,Registros!$A$2:$A$6000,"NP",Registros!$B$2:$B$6000,$A2539),0)</f>
        <v/>
      </c>
      <c r="G2539">
        <f>IF(COUNTIFS(Registros!$A$2:$A$6000,"MOV",Registros!$B$2:$B$6000,$A2539)&gt;0,1,0)</f>
        <v/>
      </c>
      <c r="H2539">
        <f>IF($G2539=1,SUMIFS(Registros!$F$2:$F$6000,Registros!$A$2:$A$6000,"MOV",Registros!$B$2:$B$6000,$A2539),0)</f>
        <v/>
      </c>
      <c r="I2539">
        <f>IF(COUNTIFS(Registros!$A$2:$A$6000,"CS",Registros!$B$2:$B$6000,$A2539)&gt;0,1,0)</f>
        <v/>
      </c>
      <c r="J2539">
        <f>IF($I2539=1,SUMIFS(Registros!$I$2:$I$6000,Registros!$A$2:$A$6000,"CS",Registros!$B$2:$B$6000,$A2539),0)</f>
        <v/>
      </c>
      <c r="K2539">
        <f>IF(COUNTIFS(Winback!$K$2:$K$300,$D2539)&gt;0,1,0)</f>
        <v/>
      </c>
      <c r="L2539">
        <f>IF(AND($K2539=1,LEFT($A2539,3)="WB-"),SUMIFS(Winback!$D$2:$D$300,Winback!$K$2:$K$300,$D2539),0)</f>
        <v/>
      </c>
      <c r="M2539">
        <f>IF(OR($E2539=1,$G2539=1,SUMIFS(Registros!$J$2:$J$6000,Registros!$B$2:$B$6000,$A2539)&gt;0),1,0)</f>
        <v/>
      </c>
      <c r="N2539">
        <f>IF($J2539&gt;0,1,IF(COUNTIFS(Registros!$A$2:$A$6000,"CS",Registros!$B$2:$B$6000,$A2539,Registros!$K$2:$K$6000,"&lt;&gt;")&gt;0,1,0))</f>
        <v/>
      </c>
      <c r="O2539">
        <f>IF(AND($K2539=1,$E2539=0,$G2539=0,$I2539=0),"WINBACK",IF(AND($M2539=1,$N2539&gt;0),"CONVERGENTE",IF($M2539=1,"SOLO MÓVIL",IF($N2539&gt;0,"SOLO FIJO / INTERNET","SIN SERVICIOS"))))</f>
        <v/>
      </c>
      <c r="P2539">
        <f>IF($O2539="WINBACK","Recuperar (winback)",IF($O2539="CONVERGENTE","Upgrade / más líneas",IF($O2539="SOLO MÓVIL","Ofrecer fijo + internet (FLBBTV)",IF($O2539="SOLO FIJO / INTERNET","Ofrecer línea móvil Nextphone","Oferta completa (móvil + fijo + internet)"))))</f>
        <v/>
      </c>
      <c r="Q2539">
        <f>$F2539+$H2539+$L2539</f>
        <v/>
      </c>
      <c r="R2539">
        <f>IFERROR(VLOOKUP($A2539,Registros!$B$2:$G$6000,6,0),IFERROR(VLOOKUP($D2539,Winback!$B$2:$C$300,2,0),""))</f>
        <v/>
      </c>
      <c r="S2539">
        <f>IF($E2539=1,"NP","")&amp;IF($G2539=1,"+MOV","")&amp;IF($I2539=1,"+CS","")&amp;IF($K2539=1,"+WB","")</f>
        <v/>
      </c>
      <c r="T2539">
        <f>$E2539+$G2539+$I2539+$K2539</f>
        <v/>
      </c>
    </row>
    <row r="2540">
      <c r="A2540" t="inlineStr">
        <is>
          <t>339277680000</t>
        </is>
      </c>
      <c r="B2540" t="inlineStr">
        <is>
          <t>33927768</t>
        </is>
      </c>
      <c r="C2540" t="inlineStr">
        <is>
          <t>YARIELA GUERRA VILLARREAL</t>
        </is>
      </c>
      <c r="D2540" t="inlineStr">
        <is>
          <t>YARIELAGUERRAVILLARREAL</t>
        </is>
      </c>
      <c r="E2540">
        <f>IF(COUNTIFS(Registros!$A$2:$A$6000,"NP",Registros!$B$2:$B$6000,$A2540)&gt;0,1,0)</f>
        <v/>
      </c>
      <c r="F2540">
        <f>IF($E2540=1,SUMIFS(Registros!$F$2:$F$6000,Registros!$A$2:$A$6000,"NP",Registros!$B$2:$B$6000,$A2540),0)</f>
        <v/>
      </c>
      <c r="G2540">
        <f>IF(COUNTIFS(Registros!$A$2:$A$6000,"MOV",Registros!$B$2:$B$6000,$A2540)&gt;0,1,0)</f>
        <v/>
      </c>
      <c r="H2540">
        <f>IF($G2540=1,SUMIFS(Registros!$F$2:$F$6000,Registros!$A$2:$A$6000,"MOV",Registros!$B$2:$B$6000,$A2540),0)</f>
        <v/>
      </c>
      <c r="I2540">
        <f>IF(COUNTIFS(Registros!$A$2:$A$6000,"CS",Registros!$B$2:$B$6000,$A2540)&gt;0,1,0)</f>
        <v/>
      </c>
      <c r="J2540">
        <f>IF($I2540=1,SUMIFS(Registros!$I$2:$I$6000,Registros!$A$2:$A$6000,"CS",Registros!$B$2:$B$6000,$A2540),0)</f>
        <v/>
      </c>
      <c r="K2540">
        <f>IF(COUNTIFS(Winback!$K$2:$K$300,$D2540)&gt;0,1,0)</f>
        <v/>
      </c>
      <c r="L2540">
        <f>IF(AND($K2540=1,LEFT($A2540,3)="WB-"),SUMIFS(Winback!$D$2:$D$300,Winback!$K$2:$K$300,$D2540),0)</f>
        <v/>
      </c>
      <c r="M2540">
        <f>IF(OR($E2540=1,$G2540=1,SUMIFS(Registros!$J$2:$J$6000,Registros!$B$2:$B$6000,$A2540)&gt;0),1,0)</f>
        <v/>
      </c>
      <c r="N2540">
        <f>IF($J2540&gt;0,1,IF(COUNTIFS(Registros!$A$2:$A$6000,"CS",Registros!$B$2:$B$6000,$A2540,Registros!$K$2:$K$6000,"&lt;&gt;")&gt;0,1,0))</f>
        <v/>
      </c>
      <c r="O2540">
        <f>IF(AND($K2540=1,$E2540=0,$G2540=0,$I2540=0),"WINBACK",IF(AND($M2540=1,$N2540&gt;0),"CONVERGENTE",IF($M2540=1,"SOLO MÓVIL",IF($N2540&gt;0,"SOLO FIJO / INTERNET","SIN SERVICIOS"))))</f>
        <v/>
      </c>
      <c r="P2540">
        <f>IF($O2540="WINBACK","Recuperar (winback)",IF($O2540="CONVERGENTE","Upgrade / más líneas",IF($O2540="SOLO MÓVIL","Ofrecer fijo + internet (FLBBTV)",IF($O2540="SOLO FIJO / INTERNET","Ofrecer línea móvil Nextphone","Oferta completa (móvil + fijo + internet)"))))</f>
        <v/>
      </c>
      <c r="Q2540">
        <f>$F2540+$H2540+$L2540</f>
        <v/>
      </c>
      <c r="R2540">
        <f>IFERROR(VLOOKUP($A2540,Registros!$B$2:$G$6000,6,0),IFERROR(VLOOKUP($D2540,Winback!$B$2:$C$300,2,0),""))</f>
        <v/>
      </c>
      <c r="S2540">
        <f>IF($E2540=1,"NP","")&amp;IF($G2540=1,"+MOV","")&amp;IF($I2540=1,"+CS","")&amp;IF($K2540=1,"+WB","")</f>
        <v/>
      </c>
      <c r="T2540">
        <f>$E2540+$G2540+$I2540+$K2540</f>
        <v/>
      </c>
    </row>
    <row r="2541">
      <c r="A2541" t="inlineStr">
        <is>
          <t>312205320000</t>
        </is>
      </c>
      <c r="B2541" t="inlineStr">
        <is>
          <t>31220532</t>
        </is>
      </c>
      <c r="C2541" t="inlineStr">
        <is>
          <t>JOCELYNE LARA NUTRICIONISTA Â¿ DIETISTA (</t>
        </is>
      </c>
      <c r="D2541" t="inlineStr">
        <is>
          <t>JOCELYNELARANUTRICIONISTAADIETISTA</t>
        </is>
      </c>
      <c r="E2541">
        <f>IF(COUNTIFS(Registros!$A$2:$A$6000,"NP",Registros!$B$2:$B$6000,$A2541)&gt;0,1,0)</f>
        <v/>
      </c>
      <c r="F2541">
        <f>IF($E2541=1,SUMIFS(Registros!$F$2:$F$6000,Registros!$A$2:$A$6000,"NP",Registros!$B$2:$B$6000,$A2541),0)</f>
        <v/>
      </c>
      <c r="G2541">
        <f>IF(COUNTIFS(Registros!$A$2:$A$6000,"MOV",Registros!$B$2:$B$6000,$A2541)&gt;0,1,0)</f>
        <v/>
      </c>
      <c r="H2541">
        <f>IF($G2541=1,SUMIFS(Registros!$F$2:$F$6000,Registros!$A$2:$A$6000,"MOV",Registros!$B$2:$B$6000,$A2541),0)</f>
        <v/>
      </c>
      <c r="I2541">
        <f>IF(COUNTIFS(Registros!$A$2:$A$6000,"CS",Registros!$B$2:$B$6000,$A2541)&gt;0,1,0)</f>
        <v/>
      </c>
      <c r="J2541">
        <f>IF($I2541=1,SUMIFS(Registros!$I$2:$I$6000,Registros!$A$2:$A$6000,"CS",Registros!$B$2:$B$6000,$A2541),0)</f>
        <v/>
      </c>
      <c r="K2541">
        <f>IF(COUNTIFS(Winback!$K$2:$K$300,$D2541)&gt;0,1,0)</f>
        <v/>
      </c>
      <c r="L2541">
        <f>IF(AND($K2541=1,LEFT($A2541,3)="WB-"),SUMIFS(Winback!$D$2:$D$300,Winback!$K$2:$K$300,$D2541),0)</f>
        <v/>
      </c>
      <c r="M2541">
        <f>IF(OR($E2541=1,$G2541=1,SUMIFS(Registros!$J$2:$J$6000,Registros!$B$2:$B$6000,$A2541)&gt;0),1,0)</f>
        <v/>
      </c>
      <c r="N2541">
        <f>IF($J2541&gt;0,1,IF(COUNTIFS(Registros!$A$2:$A$6000,"CS",Registros!$B$2:$B$6000,$A2541,Registros!$K$2:$K$6000,"&lt;&gt;")&gt;0,1,0))</f>
        <v/>
      </c>
      <c r="O2541">
        <f>IF(AND($K2541=1,$E2541=0,$G2541=0,$I2541=0),"WINBACK",IF(AND($M2541=1,$N2541&gt;0),"CONVERGENTE",IF($M2541=1,"SOLO MÓVIL",IF($N2541&gt;0,"SOLO FIJO / INTERNET","SIN SERVICIOS"))))</f>
        <v/>
      </c>
      <c r="P2541">
        <f>IF($O2541="WINBACK","Recuperar (winback)",IF($O2541="CONVERGENTE","Upgrade / más líneas",IF($O2541="SOLO MÓVIL","Ofrecer fijo + internet (FLBBTV)",IF($O2541="SOLO FIJO / INTERNET","Ofrecer línea móvil Nextphone","Oferta completa (móvil + fijo + internet)"))))</f>
        <v/>
      </c>
      <c r="Q2541">
        <f>$F2541+$H2541+$L2541</f>
        <v/>
      </c>
      <c r="R2541">
        <f>IFERROR(VLOOKUP($A2541,Registros!$B$2:$G$6000,6,0),IFERROR(VLOOKUP($D2541,Winback!$B$2:$C$300,2,0),""))</f>
        <v/>
      </c>
      <c r="S2541">
        <f>IF($E2541=1,"NP","")&amp;IF($G2541=1,"+MOV","")&amp;IF($I2541=1,"+CS","")&amp;IF($K2541=1,"+WB","")</f>
        <v/>
      </c>
      <c r="T2541">
        <f>$E2541+$G2541+$I2541+$K2541</f>
        <v/>
      </c>
    </row>
    <row r="2542">
      <c r="A2542" t="inlineStr">
        <is>
          <t>352273400000</t>
        </is>
      </c>
      <c r="B2542" t="inlineStr">
        <is>
          <t>35227340</t>
        </is>
      </c>
      <c r="C2542" t="inlineStr">
        <is>
          <t>VENERO MARTÍNEZ MARTÍNEZ</t>
        </is>
      </c>
      <c r="D2542" t="inlineStr">
        <is>
          <t>VENEROMARTINEZMARTINEZ</t>
        </is>
      </c>
      <c r="E2542">
        <f>IF(COUNTIFS(Registros!$A$2:$A$6000,"NP",Registros!$B$2:$B$6000,$A2542)&gt;0,1,0)</f>
        <v/>
      </c>
      <c r="F2542">
        <f>IF($E2542=1,SUMIFS(Registros!$F$2:$F$6000,Registros!$A$2:$A$6000,"NP",Registros!$B$2:$B$6000,$A2542),0)</f>
        <v/>
      </c>
      <c r="G2542">
        <f>IF(COUNTIFS(Registros!$A$2:$A$6000,"MOV",Registros!$B$2:$B$6000,$A2542)&gt;0,1,0)</f>
        <v/>
      </c>
      <c r="H2542">
        <f>IF($G2542=1,SUMIFS(Registros!$F$2:$F$6000,Registros!$A$2:$A$6000,"MOV",Registros!$B$2:$B$6000,$A2542),0)</f>
        <v/>
      </c>
      <c r="I2542">
        <f>IF(COUNTIFS(Registros!$A$2:$A$6000,"CS",Registros!$B$2:$B$6000,$A2542)&gt;0,1,0)</f>
        <v/>
      </c>
      <c r="J2542">
        <f>IF($I2542=1,SUMIFS(Registros!$I$2:$I$6000,Registros!$A$2:$A$6000,"CS",Registros!$B$2:$B$6000,$A2542),0)</f>
        <v/>
      </c>
      <c r="K2542">
        <f>IF(COUNTIFS(Winback!$K$2:$K$300,$D2542)&gt;0,1,0)</f>
        <v/>
      </c>
      <c r="L2542">
        <f>IF(AND($K2542=1,LEFT($A2542,3)="WB-"),SUMIFS(Winback!$D$2:$D$300,Winback!$K$2:$K$300,$D2542),0)</f>
        <v/>
      </c>
      <c r="M2542">
        <f>IF(OR($E2542=1,$G2542=1,SUMIFS(Registros!$J$2:$J$6000,Registros!$B$2:$B$6000,$A2542)&gt;0),1,0)</f>
        <v/>
      </c>
      <c r="N2542">
        <f>IF($J2542&gt;0,1,IF(COUNTIFS(Registros!$A$2:$A$6000,"CS",Registros!$B$2:$B$6000,$A2542,Registros!$K$2:$K$6000,"&lt;&gt;")&gt;0,1,0))</f>
        <v/>
      </c>
      <c r="O2542">
        <f>IF(AND($K2542=1,$E2542=0,$G2542=0,$I2542=0),"WINBACK",IF(AND($M2542=1,$N2542&gt;0),"CONVERGENTE",IF($M2542=1,"SOLO MÓVIL",IF($N2542&gt;0,"SOLO FIJO / INTERNET","SIN SERVICIOS"))))</f>
        <v/>
      </c>
      <c r="P2542">
        <f>IF($O2542="WINBACK","Recuperar (winback)",IF($O2542="CONVERGENTE","Upgrade / más líneas",IF($O2542="SOLO MÓVIL","Ofrecer fijo + internet (FLBBTV)",IF($O2542="SOLO FIJO / INTERNET","Ofrecer línea móvil Nextphone","Oferta completa (móvil + fijo + internet)"))))</f>
        <v/>
      </c>
      <c r="Q2542">
        <f>$F2542+$H2542+$L2542</f>
        <v/>
      </c>
      <c r="R2542">
        <f>IFERROR(VLOOKUP($A2542,Registros!$B$2:$G$6000,6,0),IFERROR(VLOOKUP($D2542,Winback!$B$2:$C$300,2,0),""))</f>
        <v/>
      </c>
      <c r="S2542">
        <f>IF($E2542=1,"NP","")&amp;IF($G2542=1,"+MOV","")&amp;IF($I2542=1,"+CS","")&amp;IF($K2542=1,"+WB","")</f>
        <v/>
      </c>
      <c r="T2542">
        <f>$E2542+$G2542+$I2542+$K2542</f>
        <v/>
      </c>
    </row>
    <row r="2543">
      <c r="A2543" t="inlineStr">
        <is>
          <t>355193740000</t>
        </is>
      </c>
      <c r="B2543" t="inlineStr">
        <is>
          <t>35519374</t>
        </is>
      </c>
      <c r="C2543" t="inlineStr">
        <is>
          <t>ANAYANSI SAMUDIO SANTAMARIA</t>
        </is>
      </c>
      <c r="D2543" t="inlineStr">
        <is>
          <t>ANAYANSISAMUDIOSANTAMARIA</t>
        </is>
      </c>
      <c r="E2543">
        <f>IF(COUNTIFS(Registros!$A$2:$A$6000,"NP",Registros!$B$2:$B$6000,$A2543)&gt;0,1,0)</f>
        <v/>
      </c>
      <c r="F2543">
        <f>IF($E2543=1,SUMIFS(Registros!$F$2:$F$6000,Registros!$A$2:$A$6000,"NP",Registros!$B$2:$B$6000,$A2543),0)</f>
        <v/>
      </c>
      <c r="G2543">
        <f>IF(COUNTIFS(Registros!$A$2:$A$6000,"MOV",Registros!$B$2:$B$6000,$A2543)&gt;0,1,0)</f>
        <v/>
      </c>
      <c r="H2543">
        <f>IF($G2543=1,SUMIFS(Registros!$F$2:$F$6000,Registros!$A$2:$A$6000,"MOV",Registros!$B$2:$B$6000,$A2543),0)</f>
        <v/>
      </c>
      <c r="I2543">
        <f>IF(COUNTIFS(Registros!$A$2:$A$6000,"CS",Registros!$B$2:$B$6000,$A2543)&gt;0,1,0)</f>
        <v/>
      </c>
      <c r="J2543">
        <f>IF($I2543=1,SUMIFS(Registros!$I$2:$I$6000,Registros!$A$2:$A$6000,"CS",Registros!$B$2:$B$6000,$A2543),0)</f>
        <v/>
      </c>
      <c r="K2543">
        <f>IF(COUNTIFS(Winback!$K$2:$K$300,$D2543)&gt;0,1,0)</f>
        <v/>
      </c>
      <c r="L2543">
        <f>IF(AND($K2543=1,LEFT($A2543,3)="WB-"),SUMIFS(Winback!$D$2:$D$300,Winback!$K$2:$K$300,$D2543),0)</f>
        <v/>
      </c>
      <c r="M2543">
        <f>IF(OR($E2543=1,$G2543=1,SUMIFS(Registros!$J$2:$J$6000,Registros!$B$2:$B$6000,$A2543)&gt;0),1,0)</f>
        <v/>
      </c>
      <c r="N2543">
        <f>IF($J2543&gt;0,1,IF(COUNTIFS(Registros!$A$2:$A$6000,"CS",Registros!$B$2:$B$6000,$A2543,Registros!$K$2:$K$6000,"&lt;&gt;")&gt;0,1,0))</f>
        <v/>
      </c>
      <c r="O2543">
        <f>IF(AND($K2543=1,$E2543=0,$G2543=0,$I2543=0),"WINBACK",IF(AND($M2543=1,$N2543&gt;0),"CONVERGENTE",IF($M2543=1,"SOLO MÓVIL",IF($N2543&gt;0,"SOLO FIJO / INTERNET","SIN SERVICIOS"))))</f>
        <v/>
      </c>
      <c r="P2543">
        <f>IF($O2543="WINBACK","Recuperar (winback)",IF($O2543="CONVERGENTE","Upgrade / más líneas",IF($O2543="SOLO MÓVIL","Ofrecer fijo + internet (FLBBTV)",IF($O2543="SOLO FIJO / INTERNET","Ofrecer línea móvil Nextphone","Oferta completa (móvil + fijo + internet)"))))</f>
        <v/>
      </c>
      <c r="Q2543">
        <f>$F2543+$H2543+$L2543</f>
        <v/>
      </c>
      <c r="R2543">
        <f>IFERROR(VLOOKUP($A2543,Registros!$B$2:$G$6000,6,0),IFERROR(VLOOKUP($D2543,Winback!$B$2:$C$300,2,0),""))</f>
        <v/>
      </c>
      <c r="S2543">
        <f>IF($E2543=1,"NP","")&amp;IF($G2543=1,"+MOV","")&amp;IF($I2543=1,"+CS","")&amp;IF($K2543=1,"+WB","")</f>
        <v/>
      </c>
      <c r="T2543">
        <f>$E2543+$G2543+$I2543+$K2543</f>
        <v/>
      </c>
    </row>
    <row r="2544">
      <c r="A2544" t="inlineStr">
        <is>
          <t>354342320000</t>
        </is>
      </c>
      <c r="B2544" t="inlineStr">
        <is>
          <t>35434232</t>
        </is>
      </c>
      <c r="C2544" t="inlineStr">
        <is>
          <t>DAYANA GONZALEZ</t>
        </is>
      </c>
      <c r="D2544" t="inlineStr">
        <is>
          <t>DAYANAGONZALEZ</t>
        </is>
      </c>
      <c r="E2544">
        <f>IF(COUNTIFS(Registros!$A$2:$A$6000,"NP",Registros!$B$2:$B$6000,$A2544)&gt;0,1,0)</f>
        <v/>
      </c>
      <c r="F2544">
        <f>IF($E2544=1,SUMIFS(Registros!$F$2:$F$6000,Registros!$A$2:$A$6000,"NP",Registros!$B$2:$B$6000,$A2544),0)</f>
        <v/>
      </c>
      <c r="G2544">
        <f>IF(COUNTIFS(Registros!$A$2:$A$6000,"MOV",Registros!$B$2:$B$6000,$A2544)&gt;0,1,0)</f>
        <v/>
      </c>
      <c r="H2544">
        <f>IF($G2544=1,SUMIFS(Registros!$F$2:$F$6000,Registros!$A$2:$A$6000,"MOV",Registros!$B$2:$B$6000,$A2544),0)</f>
        <v/>
      </c>
      <c r="I2544">
        <f>IF(COUNTIFS(Registros!$A$2:$A$6000,"CS",Registros!$B$2:$B$6000,$A2544)&gt;0,1,0)</f>
        <v/>
      </c>
      <c r="J2544">
        <f>IF($I2544=1,SUMIFS(Registros!$I$2:$I$6000,Registros!$A$2:$A$6000,"CS",Registros!$B$2:$B$6000,$A2544),0)</f>
        <v/>
      </c>
      <c r="K2544">
        <f>IF(COUNTIFS(Winback!$K$2:$K$300,$D2544)&gt;0,1,0)</f>
        <v/>
      </c>
      <c r="L2544">
        <f>IF(AND($K2544=1,LEFT($A2544,3)="WB-"),SUMIFS(Winback!$D$2:$D$300,Winback!$K$2:$K$300,$D2544),0)</f>
        <v/>
      </c>
      <c r="M2544">
        <f>IF(OR($E2544=1,$G2544=1,SUMIFS(Registros!$J$2:$J$6000,Registros!$B$2:$B$6000,$A2544)&gt;0),1,0)</f>
        <v/>
      </c>
      <c r="N2544">
        <f>IF($J2544&gt;0,1,IF(COUNTIFS(Registros!$A$2:$A$6000,"CS",Registros!$B$2:$B$6000,$A2544,Registros!$K$2:$K$6000,"&lt;&gt;")&gt;0,1,0))</f>
        <v/>
      </c>
      <c r="O2544">
        <f>IF(AND($K2544=1,$E2544=0,$G2544=0,$I2544=0),"WINBACK",IF(AND($M2544=1,$N2544&gt;0),"CONVERGENTE",IF($M2544=1,"SOLO MÓVIL",IF($N2544&gt;0,"SOLO FIJO / INTERNET","SIN SERVICIOS"))))</f>
        <v/>
      </c>
      <c r="P2544">
        <f>IF($O2544="WINBACK","Recuperar (winback)",IF($O2544="CONVERGENTE","Upgrade / más líneas",IF($O2544="SOLO MÓVIL","Ofrecer fijo + internet (FLBBTV)",IF($O2544="SOLO FIJO / INTERNET","Ofrecer línea móvil Nextphone","Oferta completa (móvil + fijo + internet)"))))</f>
        <v/>
      </c>
      <c r="Q2544">
        <f>$F2544+$H2544+$L2544</f>
        <v/>
      </c>
      <c r="R2544">
        <f>IFERROR(VLOOKUP($A2544,Registros!$B$2:$G$6000,6,0),IFERROR(VLOOKUP($D2544,Winback!$B$2:$C$300,2,0),""))</f>
        <v/>
      </c>
      <c r="S2544">
        <f>IF($E2544=1,"NP","")&amp;IF($G2544=1,"+MOV","")&amp;IF($I2544=1,"+CS","")&amp;IF($K2544=1,"+WB","")</f>
        <v/>
      </c>
      <c r="T2544">
        <f>$E2544+$G2544+$I2544+$K2544</f>
        <v/>
      </c>
    </row>
    <row r="2545">
      <c r="A2545" t="inlineStr">
        <is>
          <t>346428900000</t>
        </is>
      </c>
      <c r="B2545" t="inlineStr">
        <is>
          <t>34642890</t>
        </is>
      </c>
      <c r="C2545" t="inlineStr">
        <is>
          <t>ALCIBIADES CHACON</t>
        </is>
      </c>
      <c r="D2545" t="inlineStr">
        <is>
          <t>ALCIBIADESCHACON</t>
        </is>
      </c>
      <c r="E2545">
        <f>IF(COUNTIFS(Registros!$A$2:$A$6000,"NP",Registros!$B$2:$B$6000,$A2545)&gt;0,1,0)</f>
        <v/>
      </c>
      <c r="F2545">
        <f>IF($E2545=1,SUMIFS(Registros!$F$2:$F$6000,Registros!$A$2:$A$6000,"NP",Registros!$B$2:$B$6000,$A2545),0)</f>
        <v/>
      </c>
      <c r="G2545">
        <f>IF(COUNTIFS(Registros!$A$2:$A$6000,"MOV",Registros!$B$2:$B$6000,$A2545)&gt;0,1,0)</f>
        <v/>
      </c>
      <c r="H2545">
        <f>IF($G2545=1,SUMIFS(Registros!$F$2:$F$6000,Registros!$A$2:$A$6000,"MOV",Registros!$B$2:$B$6000,$A2545),0)</f>
        <v/>
      </c>
      <c r="I2545">
        <f>IF(COUNTIFS(Registros!$A$2:$A$6000,"CS",Registros!$B$2:$B$6000,$A2545)&gt;0,1,0)</f>
        <v/>
      </c>
      <c r="J2545">
        <f>IF($I2545=1,SUMIFS(Registros!$I$2:$I$6000,Registros!$A$2:$A$6000,"CS",Registros!$B$2:$B$6000,$A2545),0)</f>
        <v/>
      </c>
      <c r="K2545">
        <f>IF(COUNTIFS(Winback!$K$2:$K$300,$D2545)&gt;0,1,0)</f>
        <v/>
      </c>
      <c r="L2545">
        <f>IF(AND($K2545=1,LEFT($A2545,3)="WB-"),SUMIFS(Winback!$D$2:$D$300,Winback!$K$2:$K$300,$D2545),0)</f>
        <v/>
      </c>
      <c r="M2545">
        <f>IF(OR($E2545=1,$G2545=1,SUMIFS(Registros!$J$2:$J$6000,Registros!$B$2:$B$6000,$A2545)&gt;0),1,0)</f>
        <v/>
      </c>
      <c r="N2545">
        <f>IF($J2545&gt;0,1,IF(COUNTIFS(Registros!$A$2:$A$6000,"CS",Registros!$B$2:$B$6000,$A2545,Registros!$K$2:$K$6000,"&lt;&gt;")&gt;0,1,0))</f>
        <v/>
      </c>
      <c r="O2545">
        <f>IF(AND($K2545=1,$E2545=0,$G2545=0,$I2545=0),"WINBACK",IF(AND($M2545=1,$N2545&gt;0),"CONVERGENTE",IF($M2545=1,"SOLO MÓVIL",IF($N2545&gt;0,"SOLO FIJO / INTERNET","SIN SERVICIOS"))))</f>
        <v/>
      </c>
      <c r="P2545">
        <f>IF($O2545="WINBACK","Recuperar (winback)",IF($O2545="CONVERGENTE","Upgrade / más líneas",IF($O2545="SOLO MÓVIL","Ofrecer fijo + internet (FLBBTV)",IF($O2545="SOLO FIJO / INTERNET","Ofrecer línea móvil Nextphone","Oferta completa (móvil + fijo + internet)"))))</f>
        <v/>
      </c>
      <c r="Q2545">
        <f>$F2545+$H2545+$L2545</f>
        <v/>
      </c>
      <c r="R2545">
        <f>IFERROR(VLOOKUP($A2545,Registros!$B$2:$G$6000,6,0),IFERROR(VLOOKUP($D2545,Winback!$B$2:$C$300,2,0),""))</f>
        <v/>
      </c>
      <c r="S2545">
        <f>IF($E2545=1,"NP","")&amp;IF($G2545=1,"+MOV","")&amp;IF($I2545=1,"+CS","")&amp;IF($K2545=1,"+WB","")</f>
        <v/>
      </c>
      <c r="T2545">
        <f>$E2545+$G2545+$I2545+$K2545</f>
        <v/>
      </c>
    </row>
    <row r="2546">
      <c r="A2546" t="inlineStr">
        <is>
          <t>358128620000</t>
        </is>
      </c>
      <c r="B2546" t="inlineStr">
        <is>
          <t>35812862</t>
        </is>
      </c>
      <c r="C2546" t="inlineStr">
        <is>
          <t>CAROL VANESSA ROVIRA ORTIZ</t>
        </is>
      </c>
      <c r="D2546" t="inlineStr">
        <is>
          <t>CAROLVANESSAROVIRAORTIZ</t>
        </is>
      </c>
      <c r="E2546">
        <f>IF(COUNTIFS(Registros!$A$2:$A$6000,"NP",Registros!$B$2:$B$6000,$A2546)&gt;0,1,0)</f>
        <v/>
      </c>
      <c r="F2546">
        <f>IF($E2546=1,SUMIFS(Registros!$F$2:$F$6000,Registros!$A$2:$A$6000,"NP",Registros!$B$2:$B$6000,$A2546),0)</f>
        <v/>
      </c>
      <c r="G2546">
        <f>IF(COUNTIFS(Registros!$A$2:$A$6000,"MOV",Registros!$B$2:$B$6000,$A2546)&gt;0,1,0)</f>
        <v/>
      </c>
      <c r="H2546">
        <f>IF($G2546=1,SUMIFS(Registros!$F$2:$F$6000,Registros!$A$2:$A$6000,"MOV",Registros!$B$2:$B$6000,$A2546),0)</f>
        <v/>
      </c>
      <c r="I2546">
        <f>IF(COUNTIFS(Registros!$A$2:$A$6000,"CS",Registros!$B$2:$B$6000,$A2546)&gt;0,1,0)</f>
        <v/>
      </c>
      <c r="J2546">
        <f>IF($I2546=1,SUMIFS(Registros!$I$2:$I$6000,Registros!$A$2:$A$6000,"CS",Registros!$B$2:$B$6000,$A2546),0)</f>
        <v/>
      </c>
      <c r="K2546">
        <f>IF(COUNTIFS(Winback!$K$2:$K$300,$D2546)&gt;0,1,0)</f>
        <v/>
      </c>
      <c r="L2546">
        <f>IF(AND($K2546=1,LEFT($A2546,3)="WB-"),SUMIFS(Winback!$D$2:$D$300,Winback!$K$2:$K$300,$D2546),0)</f>
        <v/>
      </c>
      <c r="M2546">
        <f>IF(OR($E2546=1,$G2546=1,SUMIFS(Registros!$J$2:$J$6000,Registros!$B$2:$B$6000,$A2546)&gt;0),1,0)</f>
        <v/>
      </c>
      <c r="N2546">
        <f>IF($J2546&gt;0,1,IF(COUNTIFS(Registros!$A$2:$A$6000,"CS",Registros!$B$2:$B$6000,$A2546,Registros!$K$2:$K$6000,"&lt;&gt;")&gt;0,1,0))</f>
        <v/>
      </c>
      <c r="O2546">
        <f>IF(AND($K2546=1,$E2546=0,$G2546=0,$I2546=0),"WINBACK",IF(AND($M2546=1,$N2546&gt;0),"CONVERGENTE",IF($M2546=1,"SOLO MÓVIL",IF($N2546&gt;0,"SOLO FIJO / INTERNET","SIN SERVICIOS"))))</f>
        <v/>
      </c>
      <c r="P2546">
        <f>IF($O2546="WINBACK","Recuperar (winback)",IF($O2546="CONVERGENTE","Upgrade / más líneas",IF($O2546="SOLO MÓVIL","Ofrecer fijo + internet (FLBBTV)",IF($O2546="SOLO FIJO / INTERNET","Ofrecer línea móvil Nextphone","Oferta completa (móvil + fijo + internet)"))))</f>
        <v/>
      </c>
      <c r="Q2546">
        <f>$F2546+$H2546+$L2546</f>
        <v/>
      </c>
      <c r="R2546">
        <f>IFERROR(VLOOKUP($A2546,Registros!$B$2:$G$6000,6,0),IFERROR(VLOOKUP($D2546,Winback!$B$2:$C$300,2,0),""))</f>
        <v/>
      </c>
      <c r="S2546">
        <f>IF($E2546=1,"NP","")&amp;IF($G2546=1,"+MOV","")&amp;IF($I2546=1,"+CS","")&amp;IF($K2546=1,"+WB","")</f>
        <v/>
      </c>
      <c r="T2546">
        <f>$E2546+$G2546+$I2546+$K2546</f>
        <v/>
      </c>
    </row>
    <row r="2547">
      <c r="A2547" t="inlineStr">
        <is>
          <t>353123410000</t>
        </is>
      </c>
      <c r="B2547" t="inlineStr">
        <is>
          <t>35312341</t>
        </is>
      </c>
      <c r="C2547" t="inlineStr">
        <is>
          <t>LAURIN CASTILLO</t>
        </is>
      </c>
      <c r="D2547" t="inlineStr">
        <is>
          <t>LAURINCASTILLO</t>
        </is>
      </c>
      <c r="E2547">
        <f>IF(COUNTIFS(Registros!$A$2:$A$6000,"NP",Registros!$B$2:$B$6000,$A2547)&gt;0,1,0)</f>
        <v/>
      </c>
      <c r="F2547">
        <f>IF($E2547=1,SUMIFS(Registros!$F$2:$F$6000,Registros!$A$2:$A$6000,"NP",Registros!$B$2:$B$6000,$A2547),0)</f>
        <v/>
      </c>
      <c r="G2547">
        <f>IF(COUNTIFS(Registros!$A$2:$A$6000,"MOV",Registros!$B$2:$B$6000,$A2547)&gt;0,1,0)</f>
        <v/>
      </c>
      <c r="H2547">
        <f>IF($G2547=1,SUMIFS(Registros!$F$2:$F$6000,Registros!$A$2:$A$6000,"MOV",Registros!$B$2:$B$6000,$A2547),0)</f>
        <v/>
      </c>
      <c r="I2547">
        <f>IF(COUNTIFS(Registros!$A$2:$A$6000,"CS",Registros!$B$2:$B$6000,$A2547)&gt;0,1,0)</f>
        <v/>
      </c>
      <c r="J2547">
        <f>IF($I2547=1,SUMIFS(Registros!$I$2:$I$6000,Registros!$A$2:$A$6000,"CS",Registros!$B$2:$B$6000,$A2547),0)</f>
        <v/>
      </c>
      <c r="K2547">
        <f>IF(COUNTIFS(Winback!$K$2:$K$300,$D2547)&gt;0,1,0)</f>
        <v/>
      </c>
      <c r="L2547">
        <f>IF(AND($K2547=1,LEFT($A2547,3)="WB-"),SUMIFS(Winback!$D$2:$D$300,Winback!$K$2:$K$300,$D2547),0)</f>
        <v/>
      </c>
      <c r="M2547">
        <f>IF(OR($E2547=1,$G2547=1,SUMIFS(Registros!$J$2:$J$6000,Registros!$B$2:$B$6000,$A2547)&gt;0),1,0)</f>
        <v/>
      </c>
      <c r="N2547">
        <f>IF($J2547&gt;0,1,IF(COUNTIFS(Registros!$A$2:$A$6000,"CS",Registros!$B$2:$B$6000,$A2547,Registros!$K$2:$K$6000,"&lt;&gt;")&gt;0,1,0))</f>
        <v/>
      </c>
      <c r="O2547">
        <f>IF(AND($K2547=1,$E2547=0,$G2547=0,$I2547=0),"WINBACK",IF(AND($M2547=1,$N2547&gt;0),"CONVERGENTE",IF($M2547=1,"SOLO MÓVIL",IF($N2547&gt;0,"SOLO FIJO / INTERNET","SIN SERVICIOS"))))</f>
        <v/>
      </c>
      <c r="P2547">
        <f>IF($O2547="WINBACK","Recuperar (winback)",IF($O2547="CONVERGENTE","Upgrade / más líneas",IF($O2547="SOLO MÓVIL","Ofrecer fijo + internet (FLBBTV)",IF($O2547="SOLO FIJO / INTERNET","Ofrecer línea móvil Nextphone","Oferta completa (móvil + fijo + internet)"))))</f>
        <v/>
      </c>
      <c r="Q2547">
        <f>$F2547+$H2547+$L2547</f>
        <v/>
      </c>
      <c r="R2547">
        <f>IFERROR(VLOOKUP($A2547,Registros!$B$2:$G$6000,6,0),IFERROR(VLOOKUP($D2547,Winback!$B$2:$C$300,2,0),""))</f>
        <v/>
      </c>
      <c r="S2547">
        <f>IF($E2547=1,"NP","")&amp;IF($G2547=1,"+MOV","")&amp;IF($I2547=1,"+CS","")&amp;IF($K2547=1,"+WB","")</f>
        <v/>
      </c>
      <c r="T2547">
        <f>$E2547+$G2547+$I2547+$K2547</f>
        <v/>
      </c>
    </row>
    <row r="2548">
      <c r="A2548" t="inlineStr">
        <is>
          <t>354181520000</t>
        </is>
      </c>
      <c r="B2548" t="inlineStr">
        <is>
          <t>35418152</t>
        </is>
      </c>
      <c r="C2548" t="inlineStr">
        <is>
          <t>RUBEN PITTI</t>
        </is>
      </c>
      <c r="D2548" t="inlineStr">
        <is>
          <t>RUBENPITTI</t>
        </is>
      </c>
      <c r="E2548">
        <f>IF(COUNTIFS(Registros!$A$2:$A$6000,"NP",Registros!$B$2:$B$6000,$A2548)&gt;0,1,0)</f>
        <v/>
      </c>
      <c r="F2548">
        <f>IF($E2548=1,SUMIFS(Registros!$F$2:$F$6000,Registros!$A$2:$A$6000,"NP",Registros!$B$2:$B$6000,$A2548),0)</f>
        <v/>
      </c>
      <c r="G2548">
        <f>IF(COUNTIFS(Registros!$A$2:$A$6000,"MOV",Registros!$B$2:$B$6000,$A2548)&gt;0,1,0)</f>
        <v/>
      </c>
      <c r="H2548">
        <f>IF($G2548=1,SUMIFS(Registros!$F$2:$F$6000,Registros!$A$2:$A$6000,"MOV",Registros!$B$2:$B$6000,$A2548),0)</f>
        <v/>
      </c>
      <c r="I2548">
        <f>IF(COUNTIFS(Registros!$A$2:$A$6000,"CS",Registros!$B$2:$B$6000,$A2548)&gt;0,1,0)</f>
        <v/>
      </c>
      <c r="J2548">
        <f>IF($I2548=1,SUMIFS(Registros!$I$2:$I$6000,Registros!$A$2:$A$6000,"CS",Registros!$B$2:$B$6000,$A2548),0)</f>
        <v/>
      </c>
      <c r="K2548">
        <f>IF(COUNTIFS(Winback!$K$2:$K$300,$D2548)&gt;0,1,0)</f>
        <v/>
      </c>
      <c r="L2548">
        <f>IF(AND($K2548=1,LEFT($A2548,3)="WB-"),SUMIFS(Winback!$D$2:$D$300,Winback!$K$2:$K$300,$D2548),0)</f>
        <v/>
      </c>
      <c r="M2548">
        <f>IF(OR($E2548=1,$G2548=1,SUMIFS(Registros!$J$2:$J$6000,Registros!$B$2:$B$6000,$A2548)&gt;0),1,0)</f>
        <v/>
      </c>
      <c r="N2548">
        <f>IF($J2548&gt;0,1,IF(COUNTIFS(Registros!$A$2:$A$6000,"CS",Registros!$B$2:$B$6000,$A2548,Registros!$K$2:$K$6000,"&lt;&gt;")&gt;0,1,0))</f>
        <v/>
      </c>
      <c r="O2548">
        <f>IF(AND($K2548=1,$E2548=0,$G2548=0,$I2548=0),"WINBACK",IF(AND($M2548=1,$N2548&gt;0),"CONVERGENTE",IF($M2548=1,"SOLO MÓVIL",IF($N2548&gt;0,"SOLO FIJO / INTERNET","SIN SERVICIOS"))))</f>
        <v/>
      </c>
      <c r="P2548">
        <f>IF($O2548="WINBACK","Recuperar (winback)",IF($O2548="CONVERGENTE","Upgrade / más líneas",IF($O2548="SOLO MÓVIL","Ofrecer fijo + internet (FLBBTV)",IF($O2548="SOLO FIJO / INTERNET","Ofrecer línea móvil Nextphone","Oferta completa (móvil + fijo + internet)"))))</f>
        <v/>
      </c>
      <c r="Q2548">
        <f>$F2548+$H2548+$L2548</f>
        <v/>
      </c>
      <c r="R2548">
        <f>IFERROR(VLOOKUP($A2548,Registros!$B$2:$G$6000,6,0),IFERROR(VLOOKUP($D2548,Winback!$B$2:$C$300,2,0),""))</f>
        <v/>
      </c>
      <c r="S2548">
        <f>IF($E2548=1,"NP","")&amp;IF($G2548=1,"+MOV","")&amp;IF($I2548=1,"+CS","")&amp;IF($K2548=1,"+WB","")</f>
        <v/>
      </c>
      <c r="T2548">
        <f>$E2548+$G2548+$I2548+$K2548</f>
        <v/>
      </c>
    </row>
    <row r="2549">
      <c r="A2549" t="inlineStr">
        <is>
          <t>366035570000</t>
        </is>
      </c>
      <c r="B2549" t="inlineStr">
        <is>
          <t>36603557</t>
        </is>
      </c>
      <c r="C2549" t="inlineStr">
        <is>
          <t>DALLYS VEJERANO</t>
        </is>
      </c>
      <c r="D2549" t="inlineStr">
        <is>
          <t>DALLYSVEJERANO</t>
        </is>
      </c>
      <c r="E2549">
        <f>IF(COUNTIFS(Registros!$A$2:$A$6000,"NP",Registros!$B$2:$B$6000,$A2549)&gt;0,1,0)</f>
        <v/>
      </c>
      <c r="F2549">
        <f>IF($E2549=1,SUMIFS(Registros!$F$2:$F$6000,Registros!$A$2:$A$6000,"NP",Registros!$B$2:$B$6000,$A2549),0)</f>
        <v/>
      </c>
      <c r="G2549">
        <f>IF(COUNTIFS(Registros!$A$2:$A$6000,"MOV",Registros!$B$2:$B$6000,$A2549)&gt;0,1,0)</f>
        <v/>
      </c>
      <c r="H2549">
        <f>IF($G2549=1,SUMIFS(Registros!$F$2:$F$6000,Registros!$A$2:$A$6000,"MOV",Registros!$B$2:$B$6000,$A2549),0)</f>
        <v/>
      </c>
      <c r="I2549">
        <f>IF(COUNTIFS(Registros!$A$2:$A$6000,"CS",Registros!$B$2:$B$6000,$A2549)&gt;0,1,0)</f>
        <v/>
      </c>
      <c r="J2549">
        <f>IF($I2549=1,SUMIFS(Registros!$I$2:$I$6000,Registros!$A$2:$A$6000,"CS",Registros!$B$2:$B$6000,$A2549),0)</f>
        <v/>
      </c>
      <c r="K2549">
        <f>IF(COUNTIFS(Winback!$K$2:$K$300,$D2549)&gt;0,1,0)</f>
        <v/>
      </c>
      <c r="L2549">
        <f>IF(AND($K2549=1,LEFT($A2549,3)="WB-"),SUMIFS(Winback!$D$2:$D$300,Winback!$K$2:$K$300,$D2549),0)</f>
        <v/>
      </c>
      <c r="M2549">
        <f>IF(OR($E2549=1,$G2549=1,SUMIFS(Registros!$J$2:$J$6000,Registros!$B$2:$B$6000,$A2549)&gt;0),1,0)</f>
        <v/>
      </c>
      <c r="N2549">
        <f>IF($J2549&gt;0,1,IF(COUNTIFS(Registros!$A$2:$A$6000,"CS",Registros!$B$2:$B$6000,$A2549,Registros!$K$2:$K$6000,"&lt;&gt;")&gt;0,1,0))</f>
        <v/>
      </c>
      <c r="O2549">
        <f>IF(AND($K2549=1,$E2549=0,$G2549=0,$I2549=0),"WINBACK",IF(AND($M2549=1,$N2549&gt;0),"CONVERGENTE",IF($M2549=1,"SOLO MÓVIL",IF($N2549&gt;0,"SOLO FIJO / INTERNET","SIN SERVICIOS"))))</f>
        <v/>
      </c>
      <c r="P2549">
        <f>IF($O2549="WINBACK","Recuperar (winback)",IF($O2549="CONVERGENTE","Upgrade / más líneas",IF($O2549="SOLO MÓVIL","Ofrecer fijo + internet (FLBBTV)",IF($O2549="SOLO FIJO / INTERNET","Ofrecer línea móvil Nextphone","Oferta completa (móvil + fijo + internet)"))))</f>
        <v/>
      </c>
      <c r="Q2549">
        <f>$F2549+$H2549+$L2549</f>
        <v/>
      </c>
      <c r="R2549">
        <f>IFERROR(VLOOKUP($A2549,Registros!$B$2:$G$6000,6,0),IFERROR(VLOOKUP($D2549,Winback!$B$2:$C$300,2,0),""))</f>
        <v/>
      </c>
      <c r="S2549">
        <f>IF($E2549=1,"NP","")&amp;IF($G2549=1,"+MOV","")&amp;IF($I2549=1,"+CS","")&amp;IF($K2549=1,"+WB","")</f>
        <v/>
      </c>
      <c r="T2549">
        <f>$E2549+$G2549+$I2549+$K2549</f>
        <v/>
      </c>
    </row>
    <row r="2550">
      <c r="A2550" t="inlineStr">
        <is>
          <t>354365250000</t>
        </is>
      </c>
      <c r="B2550" t="inlineStr">
        <is>
          <t>35436525</t>
        </is>
      </c>
      <c r="C2550" t="inlineStr">
        <is>
          <t>JULISSA IVONE ROMERO NAVARRO</t>
        </is>
      </c>
      <c r="D2550" t="inlineStr">
        <is>
          <t>JULISSAIVONEROMERONAVARRO</t>
        </is>
      </c>
      <c r="E2550">
        <f>IF(COUNTIFS(Registros!$A$2:$A$6000,"NP",Registros!$B$2:$B$6000,$A2550)&gt;0,1,0)</f>
        <v/>
      </c>
      <c r="F2550">
        <f>IF($E2550=1,SUMIFS(Registros!$F$2:$F$6000,Registros!$A$2:$A$6000,"NP",Registros!$B$2:$B$6000,$A2550),0)</f>
        <v/>
      </c>
      <c r="G2550">
        <f>IF(COUNTIFS(Registros!$A$2:$A$6000,"MOV",Registros!$B$2:$B$6000,$A2550)&gt;0,1,0)</f>
        <v/>
      </c>
      <c r="H2550">
        <f>IF($G2550=1,SUMIFS(Registros!$F$2:$F$6000,Registros!$A$2:$A$6000,"MOV",Registros!$B$2:$B$6000,$A2550),0)</f>
        <v/>
      </c>
      <c r="I2550">
        <f>IF(COUNTIFS(Registros!$A$2:$A$6000,"CS",Registros!$B$2:$B$6000,$A2550)&gt;0,1,0)</f>
        <v/>
      </c>
      <c r="J2550">
        <f>IF($I2550=1,SUMIFS(Registros!$I$2:$I$6000,Registros!$A$2:$A$6000,"CS",Registros!$B$2:$B$6000,$A2550),0)</f>
        <v/>
      </c>
      <c r="K2550">
        <f>IF(COUNTIFS(Winback!$K$2:$K$300,$D2550)&gt;0,1,0)</f>
        <v/>
      </c>
      <c r="L2550">
        <f>IF(AND($K2550=1,LEFT($A2550,3)="WB-"),SUMIFS(Winback!$D$2:$D$300,Winback!$K$2:$K$300,$D2550),0)</f>
        <v/>
      </c>
      <c r="M2550">
        <f>IF(OR($E2550=1,$G2550=1,SUMIFS(Registros!$J$2:$J$6000,Registros!$B$2:$B$6000,$A2550)&gt;0),1,0)</f>
        <v/>
      </c>
      <c r="N2550">
        <f>IF($J2550&gt;0,1,IF(COUNTIFS(Registros!$A$2:$A$6000,"CS",Registros!$B$2:$B$6000,$A2550,Registros!$K$2:$K$6000,"&lt;&gt;")&gt;0,1,0))</f>
        <v/>
      </c>
      <c r="O2550">
        <f>IF(AND($K2550=1,$E2550=0,$G2550=0,$I2550=0),"WINBACK",IF(AND($M2550=1,$N2550&gt;0),"CONVERGENTE",IF($M2550=1,"SOLO MÓVIL",IF($N2550&gt;0,"SOLO FIJO / INTERNET","SIN SERVICIOS"))))</f>
        <v/>
      </c>
      <c r="P2550">
        <f>IF($O2550="WINBACK","Recuperar (winback)",IF($O2550="CONVERGENTE","Upgrade / más líneas",IF($O2550="SOLO MÓVIL","Ofrecer fijo + internet (FLBBTV)",IF($O2550="SOLO FIJO / INTERNET","Ofrecer línea móvil Nextphone","Oferta completa (móvil + fijo + internet)"))))</f>
        <v/>
      </c>
      <c r="Q2550">
        <f>$F2550+$H2550+$L2550</f>
        <v/>
      </c>
      <c r="R2550">
        <f>IFERROR(VLOOKUP($A2550,Registros!$B$2:$G$6000,6,0),IFERROR(VLOOKUP($D2550,Winback!$B$2:$C$300,2,0),""))</f>
        <v/>
      </c>
      <c r="S2550">
        <f>IF($E2550=1,"NP","")&amp;IF($G2550=1,"+MOV","")&amp;IF($I2550=1,"+CS","")&amp;IF($K2550=1,"+WB","")</f>
        <v/>
      </c>
      <c r="T2550">
        <f>$E2550+$G2550+$I2550+$K2550</f>
        <v/>
      </c>
    </row>
    <row r="2551">
      <c r="A2551" t="inlineStr">
        <is>
          <t>348164360000</t>
        </is>
      </c>
      <c r="B2551" t="inlineStr">
        <is>
          <t>34816436</t>
        </is>
      </c>
      <c r="C2551" t="inlineStr">
        <is>
          <t>SINDY MASSIEL ORTIZ</t>
        </is>
      </c>
      <c r="D2551" t="inlineStr">
        <is>
          <t>SINDYMASSIELORTIZ</t>
        </is>
      </c>
      <c r="E2551">
        <f>IF(COUNTIFS(Registros!$A$2:$A$6000,"NP",Registros!$B$2:$B$6000,$A2551)&gt;0,1,0)</f>
        <v/>
      </c>
      <c r="F2551">
        <f>IF($E2551=1,SUMIFS(Registros!$F$2:$F$6000,Registros!$A$2:$A$6000,"NP",Registros!$B$2:$B$6000,$A2551),0)</f>
        <v/>
      </c>
      <c r="G2551">
        <f>IF(COUNTIFS(Registros!$A$2:$A$6000,"MOV",Registros!$B$2:$B$6000,$A2551)&gt;0,1,0)</f>
        <v/>
      </c>
      <c r="H2551">
        <f>IF($G2551=1,SUMIFS(Registros!$F$2:$F$6000,Registros!$A$2:$A$6000,"MOV",Registros!$B$2:$B$6000,$A2551),0)</f>
        <v/>
      </c>
      <c r="I2551">
        <f>IF(COUNTIFS(Registros!$A$2:$A$6000,"CS",Registros!$B$2:$B$6000,$A2551)&gt;0,1,0)</f>
        <v/>
      </c>
      <c r="J2551">
        <f>IF($I2551=1,SUMIFS(Registros!$I$2:$I$6000,Registros!$A$2:$A$6000,"CS",Registros!$B$2:$B$6000,$A2551),0)</f>
        <v/>
      </c>
      <c r="K2551">
        <f>IF(COUNTIFS(Winback!$K$2:$K$300,$D2551)&gt;0,1,0)</f>
        <v/>
      </c>
      <c r="L2551">
        <f>IF(AND($K2551=1,LEFT($A2551,3)="WB-"),SUMIFS(Winback!$D$2:$D$300,Winback!$K$2:$K$300,$D2551),0)</f>
        <v/>
      </c>
      <c r="M2551">
        <f>IF(OR($E2551=1,$G2551=1,SUMIFS(Registros!$J$2:$J$6000,Registros!$B$2:$B$6000,$A2551)&gt;0),1,0)</f>
        <v/>
      </c>
      <c r="N2551">
        <f>IF($J2551&gt;0,1,IF(COUNTIFS(Registros!$A$2:$A$6000,"CS",Registros!$B$2:$B$6000,$A2551,Registros!$K$2:$K$6000,"&lt;&gt;")&gt;0,1,0))</f>
        <v/>
      </c>
      <c r="O2551">
        <f>IF(AND($K2551=1,$E2551=0,$G2551=0,$I2551=0),"WINBACK",IF(AND($M2551=1,$N2551&gt;0),"CONVERGENTE",IF($M2551=1,"SOLO MÓVIL",IF($N2551&gt;0,"SOLO FIJO / INTERNET","SIN SERVICIOS"))))</f>
        <v/>
      </c>
      <c r="P2551">
        <f>IF($O2551="WINBACK","Recuperar (winback)",IF($O2551="CONVERGENTE","Upgrade / más líneas",IF($O2551="SOLO MÓVIL","Ofrecer fijo + internet (FLBBTV)",IF($O2551="SOLO FIJO / INTERNET","Ofrecer línea móvil Nextphone","Oferta completa (móvil + fijo + internet)"))))</f>
        <v/>
      </c>
      <c r="Q2551">
        <f>$F2551+$H2551+$L2551</f>
        <v/>
      </c>
      <c r="R2551">
        <f>IFERROR(VLOOKUP($A2551,Registros!$B$2:$G$6000,6,0),IFERROR(VLOOKUP($D2551,Winback!$B$2:$C$300,2,0),""))</f>
        <v/>
      </c>
      <c r="S2551">
        <f>IF($E2551=1,"NP","")&amp;IF($G2551=1,"+MOV","")&amp;IF($I2551=1,"+CS","")&amp;IF($K2551=1,"+WB","")</f>
        <v/>
      </c>
      <c r="T2551">
        <f>$E2551+$G2551+$I2551+$K2551</f>
        <v/>
      </c>
    </row>
    <row r="2552">
      <c r="A2552" t="inlineStr">
        <is>
          <t>354187490000</t>
        </is>
      </c>
      <c r="B2552" t="inlineStr">
        <is>
          <t>35418749</t>
        </is>
      </c>
      <c r="C2552" t="inlineStr">
        <is>
          <t>NISLA RODRIGUEZ</t>
        </is>
      </c>
      <c r="D2552" t="inlineStr">
        <is>
          <t>NISLARODRIGUEZ</t>
        </is>
      </c>
      <c r="E2552">
        <f>IF(COUNTIFS(Registros!$A$2:$A$6000,"NP",Registros!$B$2:$B$6000,$A2552)&gt;0,1,0)</f>
        <v/>
      </c>
      <c r="F2552">
        <f>IF($E2552=1,SUMIFS(Registros!$F$2:$F$6000,Registros!$A$2:$A$6000,"NP",Registros!$B$2:$B$6000,$A2552),0)</f>
        <v/>
      </c>
      <c r="G2552">
        <f>IF(COUNTIFS(Registros!$A$2:$A$6000,"MOV",Registros!$B$2:$B$6000,$A2552)&gt;0,1,0)</f>
        <v/>
      </c>
      <c r="H2552">
        <f>IF($G2552=1,SUMIFS(Registros!$F$2:$F$6000,Registros!$A$2:$A$6000,"MOV",Registros!$B$2:$B$6000,$A2552),0)</f>
        <v/>
      </c>
      <c r="I2552">
        <f>IF(COUNTIFS(Registros!$A$2:$A$6000,"CS",Registros!$B$2:$B$6000,$A2552)&gt;0,1,0)</f>
        <v/>
      </c>
      <c r="J2552">
        <f>IF($I2552=1,SUMIFS(Registros!$I$2:$I$6000,Registros!$A$2:$A$6000,"CS",Registros!$B$2:$B$6000,$A2552),0)</f>
        <v/>
      </c>
      <c r="K2552">
        <f>IF(COUNTIFS(Winback!$K$2:$K$300,$D2552)&gt;0,1,0)</f>
        <v/>
      </c>
      <c r="L2552">
        <f>IF(AND($K2552=1,LEFT($A2552,3)="WB-"),SUMIFS(Winback!$D$2:$D$300,Winback!$K$2:$K$300,$D2552),0)</f>
        <v/>
      </c>
      <c r="M2552">
        <f>IF(OR($E2552=1,$G2552=1,SUMIFS(Registros!$J$2:$J$6000,Registros!$B$2:$B$6000,$A2552)&gt;0),1,0)</f>
        <v/>
      </c>
      <c r="N2552">
        <f>IF($J2552&gt;0,1,IF(COUNTIFS(Registros!$A$2:$A$6000,"CS",Registros!$B$2:$B$6000,$A2552,Registros!$K$2:$K$6000,"&lt;&gt;")&gt;0,1,0))</f>
        <v/>
      </c>
      <c r="O2552">
        <f>IF(AND($K2552=1,$E2552=0,$G2552=0,$I2552=0),"WINBACK",IF(AND($M2552=1,$N2552&gt;0),"CONVERGENTE",IF($M2552=1,"SOLO MÓVIL",IF($N2552&gt;0,"SOLO FIJO / INTERNET","SIN SERVICIOS"))))</f>
        <v/>
      </c>
      <c r="P2552">
        <f>IF($O2552="WINBACK","Recuperar (winback)",IF($O2552="CONVERGENTE","Upgrade / más líneas",IF($O2552="SOLO MÓVIL","Ofrecer fijo + internet (FLBBTV)",IF($O2552="SOLO FIJO / INTERNET","Ofrecer línea móvil Nextphone","Oferta completa (móvil + fijo + internet)"))))</f>
        <v/>
      </c>
      <c r="Q2552">
        <f>$F2552+$H2552+$L2552</f>
        <v/>
      </c>
      <c r="R2552">
        <f>IFERROR(VLOOKUP($A2552,Registros!$B$2:$G$6000,6,0),IFERROR(VLOOKUP($D2552,Winback!$B$2:$C$300,2,0),""))</f>
        <v/>
      </c>
      <c r="S2552">
        <f>IF($E2552=1,"NP","")&amp;IF($G2552=1,"+MOV","")&amp;IF($I2552=1,"+CS","")&amp;IF($K2552=1,"+WB","")</f>
        <v/>
      </c>
      <c r="T2552">
        <f>$E2552+$G2552+$I2552+$K2552</f>
        <v/>
      </c>
    </row>
    <row r="2553">
      <c r="A2553" t="inlineStr">
        <is>
          <t>329416900000</t>
        </is>
      </c>
      <c r="B2553" t="inlineStr">
        <is>
          <t>32941690</t>
        </is>
      </c>
      <c r="C2553" t="inlineStr">
        <is>
          <t>Alexandra Katherine Jovane Gutierrez</t>
        </is>
      </c>
      <c r="D2553" t="inlineStr">
        <is>
          <t>ALEXANDRAKATHERINEJOVANEGUTIERREZ</t>
        </is>
      </c>
      <c r="E2553">
        <f>IF(COUNTIFS(Registros!$A$2:$A$6000,"NP",Registros!$B$2:$B$6000,$A2553)&gt;0,1,0)</f>
        <v/>
      </c>
      <c r="F2553">
        <f>IF($E2553=1,SUMIFS(Registros!$F$2:$F$6000,Registros!$A$2:$A$6000,"NP",Registros!$B$2:$B$6000,$A2553),0)</f>
        <v/>
      </c>
      <c r="G2553">
        <f>IF(COUNTIFS(Registros!$A$2:$A$6000,"MOV",Registros!$B$2:$B$6000,$A2553)&gt;0,1,0)</f>
        <v/>
      </c>
      <c r="H2553">
        <f>IF($G2553=1,SUMIFS(Registros!$F$2:$F$6000,Registros!$A$2:$A$6000,"MOV",Registros!$B$2:$B$6000,$A2553),0)</f>
        <v/>
      </c>
      <c r="I2553">
        <f>IF(COUNTIFS(Registros!$A$2:$A$6000,"CS",Registros!$B$2:$B$6000,$A2553)&gt;0,1,0)</f>
        <v/>
      </c>
      <c r="J2553">
        <f>IF($I2553=1,SUMIFS(Registros!$I$2:$I$6000,Registros!$A$2:$A$6000,"CS",Registros!$B$2:$B$6000,$A2553),0)</f>
        <v/>
      </c>
      <c r="K2553">
        <f>IF(COUNTIFS(Winback!$K$2:$K$300,$D2553)&gt;0,1,0)</f>
        <v/>
      </c>
      <c r="L2553">
        <f>IF(AND($K2553=1,LEFT($A2553,3)="WB-"),SUMIFS(Winback!$D$2:$D$300,Winback!$K$2:$K$300,$D2553),0)</f>
        <v/>
      </c>
      <c r="M2553">
        <f>IF(OR($E2553=1,$G2553=1,SUMIFS(Registros!$J$2:$J$6000,Registros!$B$2:$B$6000,$A2553)&gt;0),1,0)</f>
        <v/>
      </c>
      <c r="N2553">
        <f>IF($J2553&gt;0,1,IF(COUNTIFS(Registros!$A$2:$A$6000,"CS",Registros!$B$2:$B$6000,$A2553,Registros!$K$2:$K$6000,"&lt;&gt;")&gt;0,1,0))</f>
        <v/>
      </c>
      <c r="O2553">
        <f>IF(AND($K2553=1,$E2553=0,$G2553=0,$I2553=0),"WINBACK",IF(AND($M2553=1,$N2553&gt;0),"CONVERGENTE",IF($M2553=1,"SOLO MÓVIL",IF($N2553&gt;0,"SOLO FIJO / INTERNET","SIN SERVICIOS"))))</f>
        <v/>
      </c>
      <c r="P2553">
        <f>IF($O2553="WINBACK","Recuperar (winback)",IF($O2553="CONVERGENTE","Upgrade / más líneas",IF($O2553="SOLO MÓVIL","Ofrecer fijo + internet (FLBBTV)",IF($O2553="SOLO FIJO / INTERNET","Ofrecer línea móvil Nextphone","Oferta completa (móvil + fijo + internet)"))))</f>
        <v/>
      </c>
      <c r="Q2553">
        <f>$F2553+$H2553+$L2553</f>
        <v/>
      </c>
      <c r="R2553">
        <f>IFERROR(VLOOKUP($A2553,Registros!$B$2:$G$6000,6,0),IFERROR(VLOOKUP($D2553,Winback!$B$2:$C$300,2,0),""))</f>
        <v/>
      </c>
      <c r="S2553">
        <f>IF($E2553=1,"NP","")&amp;IF($G2553=1,"+MOV","")&amp;IF($I2553=1,"+CS","")&amp;IF($K2553=1,"+WB","")</f>
        <v/>
      </c>
      <c r="T2553">
        <f>$E2553+$G2553+$I2553+$K2553</f>
        <v/>
      </c>
    </row>
    <row r="2554">
      <c r="A2554" t="inlineStr">
        <is>
          <t>346382860000</t>
        </is>
      </c>
      <c r="B2554" t="inlineStr">
        <is>
          <t>34638286</t>
        </is>
      </c>
      <c r="C2554" t="inlineStr">
        <is>
          <t>DUMAS ALCIDES VARGAS SANTIAGO</t>
        </is>
      </c>
      <c r="D2554" t="inlineStr">
        <is>
          <t>DUMASALCIDESVARGASSANTIAGO</t>
        </is>
      </c>
      <c r="E2554">
        <f>IF(COUNTIFS(Registros!$A$2:$A$6000,"NP",Registros!$B$2:$B$6000,$A2554)&gt;0,1,0)</f>
        <v/>
      </c>
      <c r="F2554">
        <f>IF($E2554=1,SUMIFS(Registros!$F$2:$F$6000,Registros!$A$2:$A$6000,"NP",Registros!$B$2:$B$6000,$A2554),0)</f>
        <v/>
      </c>
      <c r="G2554">
        <f>IF(COUNTIFS(Registros!$A$2:$A$6000,"MOV",Registros!$B$2:$B$6000,$A2554)&gt;0,1,0)</f>
        <v/>
      </c>
      <c r="H2554">
        <f>IF($G2554=1,SUMIFS(Registros!$F$2:$F$6000,Registros!$A$2:$A$6000,"MOV",Registros!$B$2:$B$6000,$A2554),0)</f>
        <v/>
      </c>
      <c r="I2554">
        <f>IF(COUNTIFS(Registros!$A$2:$A$6000,"CS",Registros!$B$2:$B$6000,$A2554)&gt;0,1,0)</f>
        <v/>
      </c>
      <c r="J2554">
        <f>IF($I2554=1,SUMIFS(Registros!$I$2:$I$6000,Registros!$A$2:$A$6000,"CS",Registros!$B$2:$B$6000,$A2554),0)</f>
        <v/>
      </c>
      <c r="K2554">
        <f>IF(COUNTIFS(Winback!$K$2:$K$300,$D2554)&gt;0,1,0)</f>
        <v/>
      </c>
      <c r="L2554">
        <f>IF(AND($K2554=1,LEFT($A2554,3)="WB-"),SUMIFS(Winback!$D$2:$D$300,Winback!$K$2:$K$300,$D2554),0)</f>
        <v/>
      </c>
      <c r="M2554">
        <f>IF(OR($E2554=1,$G2554=1,SUMIFS(Registros!$J$2:$J$6000,Registros!$B$2:$B$6000,$A2554)&gt;0),1,0)</f>
        <v/>
      </c>
      <c r="N2554">
        <f>IF($J2554&gt;0,1,IF(COUNTIFS(Registros!$A$2:$A$6000,"CS",Registros!$B$2:$B$6000,$A2554,Registros!$K$2:$K$6000,"&lt;&gt;")&gt;0,1,0))</f>
        <v/>
      </c>
      <c r="O2554">
        <f>IF(AND($K2554=1,$E2554=0,$G2554=0,$I2554=0),"WINBACK",IF(AND($M2554=1,$N2554&gt;0),"CONVERGENTE",IF($M2554=1,"SOLO MÓVIL",IF($N2554&gt;0,"SOLO FIJO / INTERNET","SIN SERVICIOS"))))</f>
        <v/>
      </c>
      <c r="P2554">
        <f>IF($O2554="WINBACK","Recuperar (winback)",IF($O2554="CONVERGENTE","Upgrade / más líneas",IF($O2554="SOLO MÓVIL","Ofrecer fijo + internet (FLBBTV)",IF($O2554="SOLO FIJO / INTERNET","Ofrecer línea móvil Nextphone","Oferta completa (móvil + fijo + internet)"))))</f>
        <v/>
      </c>
      <c r="Q2554">
        <f>$F2554+$H2554+$L2554</f>
        <v/>
      </c>
      <c r="R2554">
        <f>IFERROR(VLOOKUP($A2554,Registros!$B$2:$G$6000,6,0),IFERROR(VLOOKUP($D2554,Winback!$B$2:$C$300,2,0),""))</f>
        <v/>
      </c>
      <c r="S2554">
        <f>IF($E2554=1,"NP","")&amp;IF($G2554=1,"+MOV","")&amp;IF($I2554=1,"+CS","")&amp;IF($K2554=1,"+WB","")</f>
        <v/>
      </c>
      <c r="T2554">
        <f>$E2554+$G2554+$I2554+$K2554</f>
        <v/>
      </c>
    </row>
    <row r="2555">
      <c r="A2555" t="inlineStr">
        <is>
          <t>356350410000</t>
        </is>
      </c>
      <c r="B2555" t="inlineStr">
        <is>
          <t>35635041</t>
        </is>
      </c>
      <c r="C2555" t="inlineStr">
        <is>
          <t>ANA ISABEL GOMEZ</t>
        </is>
      </c>
      <c r="D2555" t="inlineStr">
        <is>
          <t>ANAISABELGOMEZ</t>
        </is>
      </c>
      <c r="E2555">
        <f>IF(COUNTIFS(Registros!$A$2:$A$6000,"NP",Registros!$B$2:$B$6000,$A2555)&gt;0,1,0)</f>
        <v/>
      </c>
      <c r="F2555">
        <f>IF($E2555=1,SUMIFS(Registros!$F$2:$F$6000,Registros!$A$2:$A$6000,"NP",Registros!$B$2:$B$6000,$A2555),0)</f>
        <v/>
      </c>
      <c r="G2555">
        <f>IF(COUNTIFS(Registros!$A$2:$A$6000,"MOV",Registros!$B$2:$B$6000,$A2555)&gt;0,1,0)</f>
        <v/>
      </c>
      <c r="H2555">
        <f>IF($G2555=1,SUMIFS(Registros!$F$2:$F$6000,Registros!$A$2:$A$6000,"MOV",Registros!$B$2:$B$6000,$A2555),0)</f>
        <v/>
      </c>
      <c r="I2555">
        <f>IF(COUNTIFS(Registros!$A$2:$A$6000,"CS",Registros!$B$2:$B$6000,$A2555)&gt;0,1,0)</f>
        <v/>
      </c>
      <c r="J2555">
        <f>IF($I2555=1,SUMIFS(Registros!$I$2:$I$6000,Registros!$A$2:$A$6000,"CS",Registros!$B$2:$B$6000,$A2555),0)</f>
        <v/>
      </c>
      <c r="K2555">
        <f>IF(COUNTIFS(Winback!$K$2:$K$300,$D2555)&gt;0,1,0)</f>
        <v/>
      </c>
      <c r="L2555">
        <f>IF(AND($K2555=1,LEFT($A2555,3)="WB-"),SUMIFS(Winback!$D$2:$D$300,Winback!$K$2:$K$300,$D2555),0)</f>
        <v/>
      </c>
      <c r="M2555">
        <f>IF(OR($E2555=1,$G2555=1,SUMIFS(Registros!$J$2:$J$6000,Registros!$B$2:$B$6000,$A2555)&gt;0),1,0)</f>
        <v/>
      </c>
      <c r="N2555">
        <f>IF($J2555&gt;0,1,IF(COUNTIFS(Registros!$A$2:$A$6000,"CS",Registros!$B$2:$B$6000,$A2555,Registros!$K$2:$K$6000,"&lt;&gt;")&gt;0,1,0))</f>
        <v/>
      </c>
      <c r="O2555">
        <f>IF(AND($K2555=1,$E2555=0,$G2555=0,$I2555=0),"WINBACK",IF(AND($M2555=1,$N2555&gt;0),"CONVERGENTE",IF($M2555=1,"SOLO MÓVIL",IF($N2555&gt;0,"SOLO FIJO / INTERNET","SIN SERVICIOS"))))</f>
        <v/>
      </c>
      <c r="P2555">
        <f>IF($O2555="WINBACK","Recuperar (winback)",IF($O2555="CONVERGENTE","Upgrade / más líneas",IF($O2555="SOLO MÓVIL","Ofrecer fijo + internet (FLBBTV)",IF($O2555="SOLO FIJO / INTERNET","Ofrecer línea móvil Nextphone","Oferta completa (móvil + fijo + internet)"))))</f>
        <v/>
      </c>
      <c r="Q2555">
        <f>$F2555+$H2555+$L2555</f>
        <v/>
      </c>
      <c r="R2555">
        <f>IFERROR(VLOOKUP($A2555,Registros!$B$2:$G$6000,6,0),IFERROR(VLOOKUP($D2555,Winback!$B$2:$C$300,2,0),""))</f>
        <v/>
      </c>
      <c r="S2555">
        <f>IF($E2555=1,"NP","")&amp;IF($G2555=1,"+MOV","")&amp;IF($I2555=1,"+CS","")&amp;IF($K2555=1,"+WB","")</f>
        <v/>
      </c>
      <c r="T2555">
        <f>$E2555+$G2555+$I2555+$K2555</f>
        <v/>
      </c>
    </row>
    <row r="2556">
      <c r="A2556" t="inlineStr">
        <is>
          <t>358307680000</t>
        </is>
      </c>
      <c r="B2556" t="inlineStr">
        <is>
          <t>35830768</t>
        </is>
      </c>
      <c r="C2556" t="inlineStr">
        <is>
          <t>CESAR ALEXIS GOMEZ MONTENEGRO</t>
        </is>
      </c>
      <c r="D2556" t="inlineStr">
        <is>
          <t>CESARALEXISGOMEZMONTENEGRO</t>
        </is>
      </c>
      <c r="E2556">
        <f>IF(COUNTIFS(Registros!$A$2:$A$6000,"NP",Registros!$B$2:$B$6000,$A2556)&gt;0,1,0)</f>
        <v/>
      </c>
      <c r="F2556">
        <f>IF($E2556=1,SUMIFS(Registros!$F$2:$F$6000,Registros!$A$2:$A$6000,"NP",Registros!$B$2:$B$6000,$A2556),0)</f>
        <v/>
      </c>
      <c r="G2556">
        <f>IF(COUNTIFS(Registros!$A$2:$A$6000,"MOV",Registros!$B$2:$B$6000,$A2556)&gt;0,1,0)</f>
        <v/>
      </c>
      <c r="H2556">
        <f>IF($G2556=1,SUMIFS(Registros!$F$2:$F$6000,Registros!$A$2:$A$6000,"MOV",Registros!$B$2:$B$6000,$A2556),0)</f>
        <v/>
      </c>
      <c r="I2556">
        <f>IF(COUNTIFS(Registros!$A$2:$A$6000,"CS",Registros!$B$2:$B$6000,$A2556)&gt;0,1,0)</f>
        <v/>
      </c>
      <c r="J2556">
        <f>IF($I2556=1,SUMIFS(Registros!$I$2:$I$6000,Registros!$A$2:$A$6000,"CS",Registros!$B$2:$B$6000,$A2556),0)</f>
        <v/>
      </c>
      <c r="K2556">
        <f>IF(COUNTIFS(Winback!$K$2:$K$300,$D2556)&gt;0,1,0)</f>
        <v/>
      </c>
      <c r="L2556">
        <f>IF(AND($K2556=1,LEFT($A2556,3)="WB-"),SUMIFS(Winback!$D$2:$D$300,Winback!$K$2:$K$300,$D2556),0)</f>
        <v/>
      </c>
      <c r="M2556">
        <f>IF(OR($E2556=1,$G2556=1,SUMIFS(Registros!$J$2:$J$6000,Registros!$B$2:$B$6000,$A2556)&gt;0),1,0)</f>
        <v/>
      </c>
      <c r="N2556">
        <f>IF($J2556&gt;0,1,IF(COUNTIFS(Registros!$A$2:$A$6000,"CS",Registros!$B$2:$B$6000,$A2556,Registros!$K$2:$K$6000,"&lt;&gt;")&gt;0,1,0))</f>
        <v/>
      </c>
      <c r="O2556">
        <f>IF(AND($K2556=1,$E2556=0,$G2556=0,$I2556=0),"WINBACK",IF(AND($M2556=1,$N2556&gt;0),"CONVERGENTE",IF($M2556=1,"SOLO MÓVIL",IF($N2556&gt;0,"SOLO FIJO / INTERNET","SIN SERVICIOS"))))</f>
        <v/>
      </c>
      <c r="P2556">
        <f>IF($O2556="WINBACK","Recuperar (winback)",IF($O2556="CONVERGENTE","Upgrade / más líneas",IF($O2556="SOLO MÓVIL","Ofrecer fijo + internet (FLBBTV)",IF($O2556="SOLO FIJO / INTERNET","Ofrecer línea móvil Nextphone","Oferta completa (móvil + fijo + internet)"))))</f>
        <v/>
      </c>
      <c r="Q2556">
        <f>$F2556+$H2556+$L2556</f>
        <v/>
      </c>
      <c r="R2556">
        <f>IFERROR(VLOOKUP($A2556,Registros!$B$2:$G$6000,6,0),IFERROR(VLOOKUP($D2556,Winback!$B$2:$C$300,2,0),""))</f>
        <v/>
      </c>
      <c r="S2556">
        <f>IF($E2556=1,"NP","")&amp;IF($G2556=1,"+MOV","")&amp;IF($I2556=1,"+CS","")&amp;IF($K2556=1,"+WB","")</f>
        <v/>
      </c>
      <c r="T2556">
        <f>$E2556+$G2556+$I2556+$K2556</f>
        <v/>
      </c>
    </row>
    <row r="2557">
      <c r="A2557" t="inlineStr">
        <is>
          <t>352140870000</t>
        </is>
      </c>
      <c r="B2557" t="inlineStr">
        <is>
          <t>35214087</t>
        </is>
      </c>
      <c r="C2557" t="inlineStr">
        <is>
          <t>MANUEL QUINTERO</t>
        </is>
      </c>
      <c r="D2557" t="inlineStr">
        <is>
          <t>MANUELQUINTERO</t>
        </is>
      </c>
      <c r="E2557">
        <f>IF(COUNTIFS(Registros!$A$2:$A$6000,"NP",Registros!$B$2:$B$6000,$A2557)&gt;0,1,0)</f>
        <v/>
      </c>
      <c r="F2557">
        <f>IF($E2557=1,SUMIFS(Registros!$F$2:$F$6000,Registros!$A$2:$A$6000,"NP",Registros!$B$2:$B$6000,$A2557),0)</f>
        <v/>
      </c>
      <c r="G2557">
        <f>IF(COUNTIFS(Registros!$A$2:$A$6000,"MOV",Registros!$B$2:$B$6000,$A2557)&gt;0,1,0)</f>
        <v/>
      </c>
      <c r="H2557">
        <f>IF($G2557=1,SUMIFS(Registros!$F$2:$F$6000,Registros!$A$2:$A$6000,"MOV",Registros!$B$2:$B$6000,$A2557),0)</f>
        <v/>
      </c>
      <c r="I2557">
        <f>IF(COUNTIFS(Registros!$A$2:$A$6000,"CS",Registros!$B$2:$B$6000,$A2557)&gt;0,1,0)</f>
        <v/>
      </c>
      <c r="J2557">
        <f>IF($I2557=1,SUMIFS(Registros!$I$2:$I$6000,Registros!$A$2:$A$6000,"CS",Registros!$B$2:$B$6000,$A2557),0)</f>
        <v/>
      </c>
      <c r="K2557">
        <f>IF(COUNTIFS(Winback!$K$2:$K$300,$D2557)&gt;0,1,0)</f>
        <v/>
      </c>
      <c r="L2557">
        <f>IF(AND($K2557=1,LEFT($A2557,3)="WB-"),SUMIFS(Winback!$D$2:$D$300,Winback!$K$2:$K$300,$D2557),0)</f>
        <v/>
      </c>
      <c r="M2557">
        <f>IF(OR($E2557=1,$G2557=1,SUMIFS(Registros!$J$2:$J$6000,Registros!$B$2:$B$6000,$A2557)&gt;0),1,0)</f>
        <v/>
      </c>
      <c r="N2557">
        <f>IF($J2557&gt;0,1,IF(COUNTIFS(Registros!$A$2:$A$6000,"CS",Registros!$B$2:$B$6000,$A2557,Registros!$K$2:$K$6000,"&lt;&gt;")&gt;0,1,0))</f>
        <v/>
      </c>
      <c r="O2557">
        <f>IF(AND($K2557=1,$E2557=0,$G2557=0,$I2557=0),"WINBACK",IF(AND($M2557=1,$N2557&gt;0),"CONVERGENTE",IF($M2557=1,"SOLO MÓVIL",IF($N2557&gt;0,"SOLO FIJO / INTERNET","SIN SERVICIOS"))))</f>
        <v/>
      </c>
      <c r="P2557">
        <f>IF($O2557="WINBACK","Recuperar (winback)",IF($O2557="CONVERGENTE","Upgrade / más líneas",IF($O2557="SOLO MÓVIL","Ofrecer fijo + internet (FLBBTV)",IF($O2557="SOLO FIJO / INTERNET","Ofrecer línea móvil Nextphone","Oferta completa (móvil + fijo + internet)"))))</f>
        <v/>
      </c>
      <c r="Q2557">
        <f>$F2557+$H2557+$L2557</f>
        <v/>
      </c>
      <c r="R2557">
        <f>IFERROR(VLOOKUP($A2557,Registros!$B$2:$G$6000,6,0),IFERROR(VLOOKUP($D2557,Winback!$B$2:$C$300,2,0),""))</f>
        <v/>
      </c>
      <c r="S2557">
        <f>IF($E2557=1,"NP","")&amp;IF($G2557=1,"+MOV","")&amp;IF($I2557=1,"+CS","")&amp;IF($K2557=1,"+WB","")</f>
        <v/>
      </c>
      <c r="T2557">
        <f>$E2557+$G2557+$I2557+$K2557</f>
        <v/>
      </c>
    </row>
    <row r="2558">
      <c r="A2558" t="inlineStr">
        <is>
          <t>351090850000</t>
        </is>
      </c>
      <c r="B2558" t="inlineStr">
        <is>
          <t>35109085</t>
        </is>
      </c>
      <c r="C2558" t="inlineStr">
        <is>
          <t>JOAQUIN ARAUZ</t>
        </is>
      </c>
      <c r="D2558" t="inlineStr">
        <is>
          <t>JOAQUINARAUZ</t>
        </is>
      </c>
      <c r="E2558">
        <f>IF(COUNTIFS(Registros!$A$2:$A$6000,"NP",Registros!$B$2:$B$6000,$A2558)&gt;0,1,0)</f>
        <v/>
      </c>
      <c r="F2558">
        <f>IF($E2558=1,SUMIFS(Registros!$F$2:$F$6000,Registros!$A$2:$A$6000,"NP",Registros!$B$2:$B$6000,$A2558),0)</f>
        <v/>
      </c>
      <c r="G2558">
        <f>IF(COUNTIFS(Registros!$A$2:$A$6000,"MOV",Registros!$B$2:$B$6000,$A2558)&gt;0,1,0)</f>
        <v/>
      </c>
      <c r="H2558">
        <f>IF($G2558=1,SUMIFS(Registros!$F$2:$F$6000,Registros!$A$2:$A$6000,"MOV",Registros!$B$2:$B$6000,$A2558),0)</f>
        <v/>
      </c>
      <c r="I2558">
        <f>IF(COUNTIFS(Registros!$A$2:$A$6000,"CS",Registros!$B$2:$B$6000,$A2558)&gt;0,1,0)</f>
        <v/>
      </c>
      <c r="J2558">
        <f>IF($I2558=1,SUMIFS(Registros!$I$2:$I$6000,Registros!$A$2:$A$6000,"CS",Registros!$B$2:$B$6000,$A2558),0)</f>
        <v/>
      </c>
      <c r="K2558">
        <f>IF(COUNTIFS(Winback!$K$2:$K$300,$D2558)&gt;0,1,0)</f>
        <v/>
      </c>
      <c r="L2558">
        <f>IF(AND($K2558=1,LEFT($A2558,3)="WB-"),SUMIFS(Winback!$D$2:$D$300,Winback!$K$2:$K$300,$D2558),0)</f>
        <v/>
      </c>
      <c r="M2558">
        <f>IF(OR($E2558=1,$G2558=1,SUMIFS(Registros!$J$2:$J$6000,Registros!$B$2:$B$6000,$A2558)&gt;0),1,0)</f>
        <v/>
      </c>
      <c r="N2558">
        <f>IF($J2558&gt;0,1,IF(COUNTIFS(Registros!$A$2:$A$6000,"CS",Registros!$B$2:$B$6000,$A2558,Registros!$K$2:$K$6000,"&lt;&gt;")&gt;0,1,0))</f>
        <v/>
      </c>
      <c r="O2558">
        <f>IF(AND($K2558=1,$E2558=0,$G2558=0,$I2558=0),"WINBACK",IF(AND($M2558=1,$N2558&gt;0),"CONVERGENTE",IF($M2558=1,"SOLO MÓVIL",IF($N2558&gt;0,"SOLO FIJO / INTERNET","SIN SERVICIOS"))))</f>
        <v/>
      </c>
      <c r="P2558">
        <f>IF($O2558="WINBACK","Recuperar (winback)",IF($O2558="CONVERGENTE","Upgrade / más líneas",IF($O2558="SOLO MÓVIL","Ofrecer fijo + internet (FLBBTV)",IF($O2558="SOLO FIJO / INTERNET","Ofrecer línea móvil Nextphone","Oferta completa (móvil + fijo + internet)"))))</f>
        <v/>
      </c>
      <c r="Q2558">
        <f>$F2558+$H2558+$L2558</f>
        <v/>
      </c>
      <c r="R2558">
        <f>IFERROR(VLOOKUP($A2558,Registros!$B$2:$G$6000,6,0),IFERROR(VLOOKUP($D2558,Winback!$B$2:$C$300,2,0),""))</f>
        <v/>
      </c>
      <c r="S2558">
        <f>IF($E2558=1,"NP","")&amp;IF($G2558=1,"+MOV","")&amp;IF($I2558=1,"+CS","")&amp;IF($K2558=1,"+WB","")</f>
        <v/>
      </c>
      <c r="T2558">
        <f>$E2558+$G2558+$I2558+$K2558</f>
        <v/>
      </c>
    </row>
    <row r="2559">
      <c r="A2559" t="inlineStr">
        <is>
          <t>364043550000</t>
        </is>
      </c>
      <c r="B2559" t="inlineStr">
        <is>
          <t>36404355</t>
        </is>
      </c>
      <c r="C2559" t="inlineStr">
        <is>
          <t>CB ENERGY GROUP S.A</t>
        </is>
      </c>
      <c r="D2559" t="inlineStr">
        <is>
          <t>CBENERGYGROUPSA</t>
        </is>
      </c>
      <c r="E2559">
        <f>IF(COUNTIFS(Registros!$A$2:$A$6000,"NP",Registros!$B$2:$B$6000,$A2559)&gt;0,1,0)</f>
        <v/>
      </c>
      <c r="F2559">
        <f>IF($E2559=1,SUMIFS(Registros!$F$2:$F$6000,Registros!$A$2:$A$6000,"NP",Registros!$B$2:$B$6000,$A2559),0)</f>
        <v/>
      </c>
      <c r="G2559">
        <f>IF(COUNTIFS(Registros!$A$2:$A$6000,"MOV",Registros!$B$2:$B$6000,$A2559)&gt;0,1,0)</f>
        <v/>
      </c>
      <c r="H2559">
        <f>IF($G2559=1,SUMIFS(Registros!$F$2:$F$6000,Registros!$A$2:$A$6000,"MOV",Registros!$B$2:$B$6000,$A2559),0)</f>
        <v/>
      </c>
      <c r="I2559">
        <f>IF(COUNTIFS(Registros!$A$2:$A$6000,"CS",Registros!$B$2:$B$6000,$A2559)&gt;0,1,0)</f>
        <v/>
      </c>
      <c r="J2559">
        <f>IF($I2559=1,SUMIFS(Registros!$I$2:$I$6000,Registros!$A$2:$A$6000,"CS",Registros!$B$2:$B$6000,$A2559),0)</f>
        <v/>
      </c>
      <c r="K2559">
        <f>IF(COUNTIFS(Winback!$K$2:$K$300,$D2559)&gt;0,1,0)</f>
        <v/>
      </c>
      <c r="L2559">
        <f>IF(AND($K2559=1,LEFT($A2559,3)="WB-"),SUMIFS(Winback!$D$2:$D$300,Winback!$K$2:$K$300,$D2559),0)</f>
        <v/>
      </c>
      <c r="M2559">
        <f>IF(OR($E2559=1,$G2559=1,SUMIFS(Registros!$J$2:$J$6000,Registros!$B$2:$B$6000,$A2559)&gt;0),1,0)</f>
        <v/>
      </c>
      <c r="N2559">
        <f>IF($J2559&gt;0,1,IF(COUNTIFS(Registros!$A$2:$A$6000,"CS",Registros!$B$2:$B$6000,$A2559,Registros!$K$2:$K$6000,"&lt;&gt;")&gt;0,1,0))</f>
        <v/>
      </c>
      <c r="O2559">
        <f>IF(AND($K2559=1,$E2559=0,$G2559=0,$I2559=0),"WINBACK",IF(AND($M2559=1,$N2559&gt;0),"CONVERGENTE",IF($M2559=1,"SOLO MÓVIL",IF($N2559&gt;0,"SOLO FIJO / INTERNET","SIN SERVICIOS"))))</f>
        <v/>
      </c>
      <c r="P2559">
        <f>IF($O2559="WINBACK","Recuperar (winback)",IF($O2559="CONVERGENTE","Upgrade / más líneas",IF($O2559="SOLO MÓVIL","Ofrecer fijo + internet (FLBBTV)",IF($O2559="SOLO FIJO / INTERNET","Ofrecer línea móvil Nextphone","Oferta completa (móvil + fijo + internet)"))))</f>
        <v/>
      </c>
      <c r="Q2559">
        <f>$F2559+$H2559+$L2559</f>
        <v/>
      </c>
      <c r="R2559">
        <f>IFERROR(VLOOKUP($A2559,Registros!$B$2:$G$6000,6,0),IFERROR(VLOOKUP($D2559,Winback!$B$2:$C$300,2,0),""))</f>
        <v/>
      </c>
      <c r="S2559">
        <f>IF($E2559=1,"NP","")&amp;IF($G2559=1,"+MOV","")&amp;IF($I2559=1,"+CS","")&amp;IF($K2559=1,"+WB","")</f>
        <v/>
      </c>
      <c r="T2559">
        <f>$E2559+$G2559+$I2559+$K2559</f>
        <v/>
      </c>
    </row>
    <row r="2560">
      <c r="A2560" t="inlineStr">
        <is>
          <t>356353740000</t>
        </is>
      </c>
      <c r="B2560" t="inlineStr">
        <is>
          <t>35635374</t>
        </is>
      </c>
      <c r="C2560" t="inlineStr">
        <is>
          <t>CB ENERGY GROUP SA</t>
        </is>
      </c>
      <c r="D2560" t="inlineStr">
        <is>
          <t>CBENERGYGROUPSA</t>
        </is>
      </c>
      <c r="E2560">
        <f>IF(COUNTIFS(Registros!$A$2:$A$6000,"NP",Registros!$B$2:$B$6000,$A2560)&gt;0,1,0)</f>
        <v/>
      </c>
      <c r="F2560">
        <f>IF($E2560=1,SUMIFS(Registros!$F$2:$F$6000,Registros!$A$2:$A$6000,"NP",Registros!$B$2:$B$6000,$A2560),0)</f>
        <v/>
      </c>
      <c r="G2560">
        <f>IF(COUNTIFS(Registros!$A$2:$A$6000,"MOV",Registros!$B$2:$B$6000,$A2560)&gt;0,1,0)</f>
        <v/>
      </c>
      <c r="H2560">
        <f>IF($G2560=1,SUMIFS(Registros!$F$2:$F$6000,Registros!$A$2:$A$6000,"MOV",Registros!$B$2:$B$6000,$A2560),0)</f>
        <v/>
      </c>
      <c r="I2560">
        <f>IF(COUNTIFS(Registros!$A$2:$A$6000,"CS",Registros!$B$2:$B$6000,$A2560)&gt;0,1,0)</f>
        <v/>
      </c>
      <c r="J2560">
        <f>IF($I2560=1,SUMIFS(Registros!$I$2:$I$6000,Registros!$A$2:$A$6000,"CS",Registros!$B$2:$B$6000,$A2560),0)</f>
        <v/>
      </c>
      <c r="K2560">
        <f>IF(COUNTIFS(Winback!$K$2:$K$300,$D2560)&gt;0,1,0)</f>
        <v/>
      </c>
      <c r="L2560">
        <f>IF(AND($K2560=1,LEFT($A2560,3)="WB-"),SUMIFS(Winback!$D$2:$D$300,Winback!$K$2:$K$300,$D2560),0)</f>
        <v/>
      </c>
      <c r="M2560">
        <f>IF(OR($E2560=1,$G2560=1,SUMIFS(Registros!$J$2:$J$6000,Registros!$B$2:$B$6000,$A2560)&gt;0),1,0)</f>
        <v/>
      </c>
      <c r="N2560">
        <f>IF($J2560&gt;0,1,IF(COUNTIFS(Registros!$A$2:$A$6000,"CS",Registros!$B$2:$B$6000,$A2560,Registros!$K$2:$K$6000,"&lt;&gt;")&gt;0,1,0))</f>
        <v/>
      </c>
      <c r="O2560">
        <f>IF(AND($K2560=1,$E2560=0,$G2560=0,$I2560=0),"WINBACK",IF(AND($M2560=1,$N2560&gt;0),"CONVERGENTE",IF($M2560=1,"SOLO MÓVIL",IF($N2560&gt;0,"SOLO FIJO / INTERNET","SIN SERVICIOS"))))</f>
        <v/>
      </c>
      <c r="P2560">
        <f>IF($O2560="WINBACK","Recuperar (winback)",IF($O2560="CONVERGENTE","Upgrade / más líneas",IF($O2560="SOLO MÓVIL","Ofrecer fijo + internet (FLBBTV)",IF($O2560="SOLO FIJO / INTERNET","Ofrecer línea móvil Nextphone","Oferta completa (móvil + fijo + internet)"))))</f>
        <v/>
      </c>
      <c r="Q2560">
        <f>$F2560+$H2560+$L2560</f>
        <v/>
      </c>
      <c r="R2560">
        <f>IFERROR(VLOOKUP($A2560,Registros!$B$2:$G$6000,6,0),IFERROR(VLOOKUP($D2560,Winback!$B$2:$C$300,2,0),""))</f>
        <v/>
      </c>
      <c r="S2560">
        <f>IF($E2560=1,"NP","")&amp;IF($G2560=1,"+MOV","")&amp;IF($I2560=1,"+CS","")&amp;IF($K2560=1,"+WB","")</f>
        <v/>
      </c>
      <c r="T2560">
        <f>$E2560+$G2560+$I2560+$K2560</f>
        <v/>
      </c>
    </row>
    <row r="2561">
      <c r="A2561" t="inlineStr">
        <is>
          <t>369059880000</t>
        </is>
      </c>
      <c r="B2561" t="inlineStr">
        <is>
          <t>36905988</t>
        </is>
      </c>
      <c r="C2561" t="inlineStr">
        <is>
          <t>KELIAN DIONISIO PEREZ HIDALGO</t>
        </is>
      </c>
      <c r="D2561" t="inlineStr">
        <is>
          <t>KELIANDIONISIOPEREZHIDALGO</t>
        </is>
      </c>
      <c r="E2561">
        <f>IF(COUNTIFS(Registros!$A$2:$A$6000,"NP",Registros!$B$2:$B$6000,$A2561)&gt;0,1,0)</f>
        <v/>
      </c>
      <c r="F2561">
        <f>IF($E2561=1,SUMIFS(Registros!$F$2:$F$6000,Registros!$A$2:$A$6000,"NP",Registros!$B$2:$B$6000,$A2561),0)</f>
        <v/>
      </c>
      <c r="G2561">
        <f>IF(COUNTIFS(Registros!$A$2:$A$6000,"MOV",Registros!$B$2:$B$6000,$A2561)&gt;0,1,0)</f>
        <v/>
      </c>
      <c r="H2561">
        <f>IF($G2561=1,SUMIFS(Registros!$F$2:$F$6000,Registros!$A$2:$A$6000,"MOV",Registros!$B$2:$B$6000,$A2561),0)</f>
        <v/>
      </c>
      <c r="I2561">
        <f>IF(COUNTIFS(Registros!$A$2:$A$6000,"CS",Registros!$B$2:$B$6000,$A2561)&gt;0,1,0)</f>
        <v/>
      </c>
      <c r="J2561">
        <f>IF($I2561=1,SUMIFS(Registros!$I$2:$I$6000,Registros!$A$2:$A$6000,"CS",Registros!$B$2:$B$6000,$A2561),0)</f>
        <v/>
      </c>
      <c r="K2561">
        <f>IF(COUNTIFS(Winback!$K$2:$K$300,$D2561)&gt;0,1,0)</f>
        <v/>
      </c>
      <c r="L2561">
        <f>IF(AND($K2561=1,LEFT($A2561,3)="WB-"),SUMIFS(Winback!$D$2:$D$300,Winback!$K$2:$K$300,$D2561),0)</f>
        <v/>
      </c>
      <c r="M2561">
        <f>IF(OR($E2561=1,$G2561=1,SUMIFS(Registros!$J$2:$J$6000,Registros!$B$2:$B$6000,$A2561)&gt;0),1,0)</f>
        <v/>
      </c>
      <c r="N2561">
        <f>IF($J2561&gt;0,1,IF(COUNTIFS(Registros!$A$2:$A$6000,"CS",Registros!$B$2:$B$6000,$A2561,Registros!$K$2:$K$6000,"&lt;&gt;")&gt;0,1,0))</f>
        <v/>
      </c>
      <c r="O2561">
        <f>IF(AND($K2561=1,$E2561=0,$G2561=0,$I2561=0),"WINBACK",IF(AND($M2561=1,$N2561&gt;0),"CONVERGENTE",IF($M2561=1,"SOLO MÓVIL",IF($N2561&gt;0,"SOLO FIJO / INTERNET","SIN SERVICIOS"))))</f>
        <v/>
      </c>
      <c r="P2561">
        <f>IF($O2561="WINBACK","Recuperar (winback)",IF($O2561="CONVERGENTE","Upgrade / más líneas",IF($O2561="SOLO MÓVIL","Ofrecer fijo + internet (FLBBTV)",IF($O2561="SOLO FIJO / INTERNET","Ofrecer línea móvil Nextphone","Oferta completa (móvil + fijo + internet)"))))</f>
        <v/>
      </c>
      <c r="Q2561">
        <f>$F2561+$H2561+$L2561</f>
        <v/>
      </c>
      <c r="R2561">
        <f>IFERROR(VLOOKUP($A2561,Registros!$B$2:$G$6000,6,0),IFERROR(VLOOKUP($D2561,Winback!$B$2:$C$300,2,0),""))</f>
        <v/>
      </c>
      <c r="S2561">
        <f>IF($E2561=1,"NP","")&amp;IF($G2561=1,"+MOV","")&amp;IF($I2561=1,"+CS","")&amp;IF($K2561=1,"+WB","")</f>
        <v/>
      </c>
      <c r="T2561">
        <f>$E2561+$G2561+$I2561+$K2561</f>
        <v/>
      </c>
    </row>
    <row r="2562">
      <c r="A2562" t="inlineStr">
        <is>
          <t>369044850000</t>
        </is>
      </c>
      <c r="B2562" t="inlineStr">
        <is>
          <t>36904485</t>
        </is>
      </c>
      <c r="C2562" t="inlineStr">
        <is>
          <t>LADYS DIANA MONTENEGRO JIMENES</t>
        </is>
      </c>
      <c r="D2562" t="inlineStr">
        <is>
          <t>LADYSDIANAMONTENEGROJIMENES</t>
        </is>
      </c>
      <c r="E2562">
        <f>IF(COUNTIFS(Registros!$A$2:$A$6000,"NP",Registros!$B$2:$B$6000,$A2562)&gt;0,1,0)</f>
        <v/>
      </c>
      <c r="F2562">
        <f>IF($E2562=1,SUMIFS(Registros!$F$2:$F$6000,Registros!$A$2:$A$6000,"NP",Registros!$B$2:$B$6000,$A2562),0)</f>
        <v/>
      </c>
      <c r="G2562">
        <f>IF(COUNTIFS(Registros!$A$2:$A$6000,"MOV",Registros!$B$2:$B$6000,$A2562)&gt;0,1,0)</f>
        <v/>
      </c>
      <c r="H2562">
        <f>IF($G2562=1,SUMIFS(Registros!$F$2:$F$6000,Registros!$A$2:$A$6000,"MOV",Registros!$B$2:$B$6000,$A2562),0)</f>
        <v/>
      </c>
      <c r="I2562">
        <f>IF(COUNTIFS(Registros!$A$2:$A$6000,"CS",Registros!$B$2:$B$6000,$A2562)&gt;0,1,0)</f>
        <v/>
      </c>
      <c r="J2562">
        <f>IF($I2562=1,SUMIFS(Registros!$I$2:$I$6000,Registros!$A$2:$A$6000,"CS",Registros!$B$2:$B$6000,$A2562),0)</f>
        <v/>
      </c>
      <c r="K2562">
        <f>IF(COUNTIFS(Winback!$K$2:$K$300,$D2562)&gt;0,1,0)</f>
        <v/>
      </c>
      <c r="L2562">
        <f>IF(AND($K2562=1,LEFT($A2562,3)="WB-"),SUMIFS(Winback!$D$2:$D$300,Winback!$K$2:$K$300,$D2562),0)</f>
        <v/>
      </c>
      <c r="M2562">
        <f>IF(OR($E2562=1,$G2562=1,SUMIFS(Registros!$J$2:$J$6000,Registros!$B$2:$B$6000,$A2562)&gt;0),1,0)</f>
        <v/>
      </c>
      <c r="N2562">
        <f>IF($J2562&gt;0,1,IF(COUNTIFS(Registros!$A$2:$A$6000,"CS",Registros!$B$2:$B$6000,$A2562,Registros!$K$2:$K$6000,"&lt;&gt;")&gt;0,1,0))</f>
        <v/>
      </c>
      <c r="O2562">
        <f>IF(AND($K2562=1,$E2562=0,$G2562=0,$I2562=0),"WINBACK",IF(AND($M2562=1,$N2562&gt;0),"CONVERGENTE",IF($M2562=1,"SOLO MÓVIL",IF($N2562&gt;0,"SOLO FIJO / INTERNET","SIN SERVICIOS"))))</f>
        <v/>
      </c>
      <c r="P2562">
        <f>IF($O2562="WINBACK","Recuperar (winback)",IF($O2562="CONVERGENTE","Upgrade / más líneas",IF($O2562="SOLO MÓVIL","Ofrecer fijo + internet (FLBBTV)",IF($O2562="SOLO FIJO / INTERNET","Ofrecer línea móvil Nextphone","Oferta completa (móvil + fijo + internet)"))))</f>
        <v/>
      </c>
      <c r="Q2562">
        <f>$F2562+$H2562+$L2562</f>
        <v/>
      </c>
      <c r="R2562">
        <f>IFERROR(VLOOKUP($A2562,Registros!$B$2:$G$6000,6,0),IFERROR(VLOOKUP($D2562,Winback!$B$2:$C$300,2,0),""))</f>
        <v/>
      </c>
      <c r="S2562">
        <f>IF($E2562=1,"NP","")&amp;IF($G2562=1,"+MOV","")&amp;IF($I2562=1,"+CS","")&amp;IF($K2562=1,"+WB","")</f>
        <v/>
      </c>
      <c r="T2562">
        <f>$E2562+$G2562+$I2562+$K2562</f>
        <v/>
      </c>
    </row>
    <row r="2563">
      <c r="A2563" t="inlineStr">
        <is>
          <t>342195690000</t>
        </is>
      </c>
      <c r="B2563" t="inlineStr">
        <is>
          <t>34219569</t>
        </is>
      </c>
      <c r="C2563" t="inlineStr">
        <is>
          <t>HENRY ALBERTO RODRIQUEZ SERRACIN</t>
        </is>
      </c>
      <c r="D2563" t="inlineStr">
        <is>
          <t>HENRYALBERTORODRIQUEZSERRACIN</t>
        </is>
      </c>
      <c r="E2563">
        <f>IF(COUNTIFS(Registros!$A$2:$A$6000,"NP",Registros!$B$2:$B$6000,$A2563)&gt;0,1,0)</f>
        <v/>
      </c>
      <c r="F2563">
        <f>IF($E2563=1,SUMIFS(Registros!$F$2:$F$6000,Registros!$A$2:$A$6000,"NP",Registros!$B$2:$B$6000,$A2563),0)</f>
        <v/>
      </c>
      <c r="G2563">
        <f>IF(COUNTIFS(Registros!$A$2:$A$6000,"MOV",Registros!$B$2:$B$6000,$A2563)&gt;0,1,0)</f>
        <v/>
      </c>
      <c r="H2563">
        <f>IF($G2563=1,SUMIFS(Registros!$F$2:$F$6000,Registros!$A$2:$A$6000,"MOV",Registros!$B$2:$B$6000,$A2563),0)</f>
        <v/>
      </c>
      <c r="I2563">
        <f>IF(COUNTIFS(Registros!$A$2:$A$6000,"CS",Registros!$B$2:$B$6000,$A2563)&gt;0,1,0)</f>
        <v/>
      </c>
      <c r="J2563">
        <f>IF($I2563=1,SUMIFS(Registros!$I$2:$I$6000,Registros!$A$2:$A$6000,"CS",Registros!$B$2:$B$6000,$A2563),0)</f>
        <v/>
      </c>
      <c r="K2563">
        <f>IF(COUNTIFS(Winback!$K$2:$K$300,$D2563)&gt;0,1,0)</f>
        <v/>
      </c>
      <c r="L2563">
        <f>IF(AND($K2563=1,LEFT($A2563,3)="WB-"),SUMIFS(Winback!$D$2:$D$300,Winback!$K$2:$K$300,$D2563),0)</f>
        <v/>
      </c>
      <c r="M2563">
        <f>IF(OR($E2563=1,$G2563=1,SUMIFS(Registros!$J$2:$J$6000,Registros!$B$2:$B$6000,$A2563)&gt;0),1,0)</f>
        <v/>
      </c>
      <c r="N2563">
        <f>IF($J2563&gt;0,1,IF(COUNTIFS(Registros!$A$2:$A$6000,"CS",Registros!$B$2:$B$6000,$A2563,Registros!$K$2:$K$6000,"&lt;&gt;")&gt;0,1,0))</f>
        <v/>
      </c>
      <c r="O2563">
        <f>IF(AND($K2563=1,$E2563=0,$G2563=0,$I2563=0),"WINBACK",IF(AND($M2563=1,$N2563&gt;0),"CONVERGENTE",IF($M2563=1,"SOLO MÓVIL",IF($N2563&gt;0,"SOLO FIJO / INTERNET","SIN SERVICIOS"))))</f>
        <v/>
      </c>
      <c r="P2563">
        <f>IF($O2563="WINBACK","Recuperar (winback)",IF($O2563="CONVERGENTE","Upgrade / más líneas",IF($O2563="SOLO MÓVIL","Ofrecer fijo + internet (FLBBTV)",IF($O2563="SOLO FIJO / INTERNET","Ofrecer línea móvil Nextphone","Oferta completa (móvil + fijo + internet)"))))</f>
        <v/>
      </c>
      <c r="Q2563">
        <f>$F2563+$H2563+$L2563</f>
        <v/>
      </c>
      <c r="R2563">
        <f>IFERROR(VLOOKUP($A2563,Registros!$B$2:$G$6000,6,0),IFERROR(VLOOKUP($D2563,Winback!$B$2:$C$300,2,0),""))</f>
        <v/>
      </c>
      <c r="S2563">
        <f>IF($E2563=1,"NP","")&amp;IF($G2563=1,"+MOV","")&amp;IF($I2563=1,"+CS","")&amp;IF($K2563=1,"+WB","")</f>
        <v/>
      </c>
      <c r="T2563">
        <f>$E2563+$G2563+$I2563+$K2563</f>
        <v/>
      </c>
    </row>
    <row r="2564">
      <c r="A2564" t="inlineStr">
        <is>
          <t>355338490000</t>
        </is>
      </c>
      <c r="B2564" t="inlineStr">
        <is>
          <t>35533849</t>
        </is>
      </c>
      <c r="C2564" t="inlineStr">
        <is>
          <t>ALFREDO CABALLERO</t>
        </is>
      </c>
      <c r="D2564" t="inlineStr">
        <is>
          <t>ALFREDOCABALLERO</t>
        </is>
      </c>
      <c r="E2564">
        <f>IF(COUNTIFS(Registros!$A$2:$A$6000,"NP",Registros!$B$2:$B$6000,$A2564)&gt;0,1,0)</f>
        <v/>
      </c>
      <c r="F2564">
        <f>IF($E2564=1,SUMIFS(Registros!$F$2:$F$6000,Registros!$A$2:$A$6000,"NP",Registros!$B$2:$B$6000,$A2564),0)</f>
        <v/>
      </c>
      <c r="G2564">
        <f>IF(COUNTIFS(Registros!$A$2:$A$6000,"MOV",Registros!$B$2:$B$6000,$A2564)&gt;0,1,0)</f>
        <v/>
      </c>
      <c r="H2564">
        <f>IF($G2564=1,SUMIFS(Registros!$F$2:$F$6000,Registros!$A$2:$A$6000,"MOV",Registros!$B$2:$B$6000,$A2564),0)</f>
        <v/>
      </c>
      <c r="I2564">
        <f>IF(COUNTIFS(Registros!$A$2:$A$6000,"CS",Registros!$B$2:$B$6000,$A2564)&gt;0,1,0)</f>
        <v/>
      </c>
      <c r="J2564">
        <f>IF($I2564=1,SUMIFS(Registros!$I$2:$I$6000,Registros!$A$2:$A$6000,"CS",Registros!$B$2:$B$6000,$A2564),0)</f>
        <v/>
      </c>
      <c r="K2564">
        <f>IF(COUNTIFS(Winback!$K$2:$K$300,$D2564)&gt;0,1,0)</f>
        <v/>
      </c>
      <c r="L2564">
        <f>IF(AND($K2564=1,LEFT($A2564,3)="WB-"),SUMIFS(Winback!$D$2:$D$300,Winback!$K$2:$K$300,$D2564),0)</f>
        <v/>
      </c>
      <c r="M2564">
        <f>IF(OR($E2564=1,$G2564=1,SUMIFS(Registros!$J$2:$J$6000,Registros!$B$2:$B$6000,$A2564)&gt;0),1,0)</f>
        <v/>
      </c>
      <c r="N2564">
        <f>IF($J2564&gt;0,1,IF(COUNTIFS(Registros!$A$2:$A$6000,"CS",Registros!$B$2:$B$6000,$A2564,Registros!$K$2:$K$6000,"&lt;&gt;")&gt;0,1,0))</f>
        <v/>
      </c>
      <c r="O2564">
        <f>IF(AND($K2564=1,$E2564=0,$G2564=0,$I2564=0),"WINBACK",IF(AND($M2564=1,$N2564&gt;0),"CONVERGENTE",IF($M2564=1,"SOLO MÓVIL",IF($N2564&gt;0,"SOLO FIJO / INTERNET","SIN SERVICIOS"))))</f>
        <v/>
      </c>
      <c r="P2564">
        <f>IF($O2564="WINBACK","Recuperar (winback)",IF($O2564="CONVERGENTE","Upgrade / más líneas",IF($O2564="SOLO MÓVIL","Ofrecer fijo + internet (FLBBTV)",IF($O2564="SOLO FIJO / INTERNET","Ofrecer línea móvil Nextphone","Oferta completa (móvil + fijo + internet)"))))</f>
        <v/>
      </c>
      <c r="Q2564">
        <f>$F2564+$H2564+$L2564</f>
        <v/>
      </c>
      <c r="R2564">
        <f>IFERROR(VLOOKUP($A2564,Registros!$B$2:$G$6000,6,0),IFERROR(VLOOKUP($D2564,Winback!$B$2:$C$300,2,0),""))</f>
        <v/>
      </c>
      <c r="S2564">
        <f>IF($E2564=1,"NP","")&amp;IF($G2564=1,"+MOV","")&amp;IF($I2564=1,"+CS","")&amp;IF($K2564=1,"+WB","")</f>
        <v/>
      </c>
      <c r="T2564">
        <f>$E2564+$G2564+$I2564+$K2564</f>
        <v/>
      </c>
    </row>
    <row r="2565">
      <c r="A2565" t="inlineStr">
        <is>
          <t>355015030000</t>
        </is>
      </c>
      <c r="B2565" t="inlineStr">
        <is>
          <t>35501503</t>
        </is>
      </c>
      <c r="C2565" t="inlineStr">
        <is>
          <t>LOURDES MEJIAS</t>
        </is>
      </c>
      <c r="D2565" t="inlineStr">
        <is>
          <t>LOURDESMEJIAS</t>
        </is>
      </c>
      <c r="E2565">
        <f>IF(COUNTIFS(Registros!$A$2:$A$6000,"NP",Registros!$B$2:$B$6000,$A2565)&gt;0,1,0)</f>
        <v/>
      </c>
      <c r="F2565">
        <f>IF($E2565=1,SUMIFS(Registros!$F$2:$F$6000,Registros!$A$2:$A$6000,"NP",Registros!$B$2:$B$6000,$A2565),0)</f>
        <v/>
      </c>
      <c r="G2565">
        <f>IF(COUNTIFS(Registros!$A$2:$A$6000,"MOV",Registros!$B$2:$B$6000,$A2565)&gt;0,1,0)</f>
        <v/>
      </c>
      <c r="H2565">
        <f>IF($G2565=1,SUMIFS(Registros!$F$2:$F$6000,Registros!$A$2:$A$6000,"MOV",Registros!$B$2:$B$6000,$A2565),0)</f>
        <v/>
      </c>
      <c r="I2565">
        <f>IF(COUNTIFS(Registros!$A$2:$A$6000,"CS",Registros!$B$2:$B$6000,$A2565)&gt;0,1,0)</f>
        <v/>
      </c>
      <c r="J2565">
        <f>IF($I2565=1,SUMIFS(Registros!$I$2:$I$6000,Registros!$A$2:$A$6000,"CS",Registros!$B$2:$B$6000,$A2565),0)</f>
        <v/>
      </c>
      <c r="K2565">
        <f>IF(COUNTIFS(Winback!$K$2:$K$300,$D2565)&gt;0,1,0)</f>
        <v/>
      </c>
      <c r="L2565">
        <f>IF(AND($K2565=1,LEFT($A2565,3)="WB-"),SUMIFS(Winback!$D$2:$D$300,Winback!$K$2:$K$300,$D2565),0)</f>
        <v/>
      </c>
      <c r="M2565">
        <f>IF(OR($E2565=1,$G2565=1,SUMIFS(Registros!$J$2:$J$6000,Registros!$B$2:$B$6000,$A2565)&gt;0),1,0)</f>
        <v/>
      </c>
      <c r="N2565">
        <f>IF($J2565&gt;0,1,IF(COUNTIFS(Registros!$A$2:$A$6000,"CS",Registros!$B$2:$B$6000,$A2565,Registros!$K$2:$K$6000,"&lt;&gt;")&gt;0,1,0))</f>
        <v/>
      </c>
      <c r="O2565">
        <f>IF(AND($K2565=1,$E2565=0,$G2565=0,$I2565=0),"WINBACK",IF(AND($M2565=1,$N2565&gt;0),"CONVERGENTE",IF($M2565=1,"SOLO MÓVIL",IF($N2565&gt;0,"SOLO FIJO / INTERNET","SIN SERVICIOS"))))</f>
        <v/>
      </c>
      <c r="P2565">
        <f>IF($O2565="WINBACK","Recuperar (winback)",IF($O2565="CONVERGENTE","Upgrade / más líneas",IF($O2565="SOLO MÓVIL","Ofrecer fijo + internet (FLBBTV)",IF($O2565="SOLO FIJO / INTERNET","Ofrecer línea móvil Nextphone","Oferta completa (móvil + fijo + internet)"))))</f>
        <v/>
      </c>
      <c r="Q2565">
        <f>$F2565+$H2565+$L2565</f>
        <v/>
      </c>
      <c r="R2565">
        <f>IFERROR(VLOOKUP($A2565,Registros!$B$2:$G$6000,6,0),IFERROR(VLOOKUP($D2565,Winback!$B$2:$C$300,2,0),""))</f>
        <v/>
      </c>
      <c r="S2565">
        <f>IF($E2565=1,"NP","")&amp;IF($G2565=1,"+MOV","")&amp;IF($I2565=1,"+CS","")&amp;IF($K2565=1,"+WB","")</f>
        <v/>
      </c>
      <c r="T2565">
        <f>$E2565+$G2565+$I2565+$K2565</f>
        <v/>
      </c>
    </row>
    <row r="2566">
      <c r="A2566" t="inlineStr">
        <is>
          <t>367032020000</t>
        </is>
      </c>
      <c r="B2566" t="inlineStr">
        <is>
          <t>36703202</t>
        </is>
      </c>
      <c r="C2566" t="inlineStr">
        <is>
          <t>MIGUEL JOSE VALDES GONZALEZ</t>
        </is>
      </c>
      <c r="D2566" t="inlineStr">
        <is>
          <t>MIGUELJOSEVALDESGONZALEZ</t>
        </is>
      </c>
      <c r="E2566">
        <f>IF(COUNTIFS(Registros!$A$2:$A$6000,"NP",Registros!$B$2:$B$6000,$A2566)&gt;0,1,0)</f>
        <v/>
      </c>
      <c r="F2566">
        <f>IF($E2566=1,SUMIFS(Registros!$F$2:$F$6000,Registros!$A$2:$A$6000,"NP",Registros!$B$2:$B$6000,$A2566),0)</f>
        <v/>
      </c>
      <c r="G2566">
        <f>IF(COUNTIFS(Registros!$A$2:$A$6000,"MOV",Registros!$B$2:$B$6000,$A2566)&gt;0,1,0)</f>
        <v/>
      </c>
      <c r="H2566">
        <f>IF($G2566=1,SUMIFS(Registros!$F$2:$F$6000,Registros!$A$2:$A$6000,"MOV",Registros!$B$2:$B$6000,$A2566),0)</f>
        <v/>
      </c>
      <c r="I2566">
        <f>IF(COUNTIFS(Registros!$A$2:$A$6000,"CS",Registros!$B$2:$B$6000,$A2566)&gt;0,1,0)</f>
        <v/>
      </c>
      <c r="J2566">
        <f>IF($I2566=1,SUMIFS(Registros!$I$2:$I$6000,Registros!$A$2:$A$6000,"CS",Registros!$B$2:$B$6000,$A2566),0)</f>
        <v/>
      </c>
      <c r="K2566">
        <f>IF(COUNTIFS(Winback!$K$2:$K$300,$D2566)&gt;0,1,0)</f>
        <v/>
      </c>
      <c r="L2566">
        <f>IF(AND($K2566=1,LEFT($A2566,3)="WB-"),SUMIFS(Winback!$D$2:$D$300,Winback!$K$2:$K$300,$D2566),0)</f>
        <v/>
      </c>
      <c r="M2566">
        <f>IF(OR($E2566=1,$G2566=1,SUMIFS(Registros!$J$2:$J$6000,Registros!$B$2:$B$6000,$A2566)&gt;0),1,0)</f>
        <v/>
      </c>
      <c r="N2566">
        <f>IF($J2566&gt;0,1,IF(COUNTIFS(Registros!$A$2:$A$6000,"CS",Registros!$B$2:$B$6000,$A2566,Registros!$K$2:$K$6000,"&lt;&gt;")&gt;0,1,0))</f>
        <v/>
      </c>
      <c r="O2566">
        <f>IF(AND($K2566=1,$E2566=0,$G2566=0,$I2566=0),"WINBACK",IF(AND($M2566=1,$N2566&gt;0),"CONVERGENTE",IF($M2566=1,"SOLO MÓVIL",IF($N2566&gt;0,"SOLO FIJO / INTERNET","SIN SERVICIOS"))))</f>
        <v/>
      </c>
      <c r="P2566">
        <f>IF($O2566="WINBACK","Recuperar (winback)",IF($O2566="CONVERGENTE","Upgrade / más líneas",IF($O2566="SOLO MÓVIL","Ofrecer fijo + internet (FLBBTV)",IF($O2566="SOLO FIJO / INTERNET","Ofrecer línea móvil Nextphone","Oferta completa (móvil + fijo + internet)"))))</f>
        <v/>
      </c>
      <c r="Q2566">
        <f>$F2566+$H2566+$L2566</f>
        <v/>
      </c>
      <c r="R2566">
        <f>IFERROR(VLOOKUP($A2566,Registros!$B$2:$G$6000,6,0),IFERROR(VLOOKUP($D2566,Winback!$B$2:$C$300,2,0),""))</f>
        <v/>
      </c>
      <c r="S2566">
        <f>IF($E2566=1,"NP","")&amp;IF($G2566=1,"+MOV","")&amp;IF($I2566=1,"+CS","")&amp;IF($K2566=1,"+WB","")</f>
        <v/>
      </c>
      <c r="T2566">
        <f>$E2566+$G2566+$I2566+$K2566</f>
        <v/>
      </c>
    </row>
    <row r="2567">
      <c r="A2567" t="inlineStr">
        <is>
          <t>354338030000</t>
        </is>
      </c>
      <c r="B2567" t="inlineStr">
        <is>
          <t>35433803</t>
        </is>
      </c>
      <c r="C2567" t="inlineStr">
        <is>
          <t>LUIYIS ABDIEL CACERES VIGIL</t>
        </is>
      </c>
      <c r="D2567" t="inlineStr">
        <is>
          <t>LUIYISABDIELCACERESVIGIL</t>
        </is>
      </c>
      <c r="E2567">
        <f>IF(COUNTIFS(Registros!$A$2:$A$6000,"NP",Registros!$B$2:$B$6000,$A2567)&gt;0,1,0)</f>
        <v/>
      </c>
      <c r="F2567">
        <f>IF($E2567=1,SUMIFS(Registros!$F$2:$F$6000,Registros!$A$2:$A$6000,"NP",Registros!$B$2:$B$6000,$A2567),0)</f>
        <v/>
      </c>
      <c r="G2567">
        <f>IF(COUNTIFS(Registros!$A$2:$A$6000,"MOV",Registros!$B$2:$B$6000,$A2567)&gt;0,1,0)</f>
        <v/>
      </c>
      <c r="H2567">
        <f>IF($G2567=1,SUMIFS(Registros!$F$2:$F$6000,Registros!$A$2:$A$6000,"MOV",Registros!$B$2:$B$6000,$A2567),0)</f>
        <v/>
      </c>
      <c r="I2567">
        <f>IF(COUNTIFS(Registros!$A$2:$A$6000,"CS",Registros!$B$2:$B$6000,$A2567)&gt;0,1,0)</f>
        <v/>
      </c>
      <c r="J2567">
        <f>IF($I2567=1,SUMIFS(Registros!$I$2:$I$6000,Registros!$A$2:$A$6000,"CS",Registros!$B$2:$B$6000,$A2567),0)</f>
        <v/>
      </c>
      <c r="K2567">
        <f>IF(COUNTIFS(Winback!$K$2:$K$300,$D2567)&gt;0,1,0)</f>
        <v/>
      </c>
      <c r="L2567">
        <f>IF(AND($K2567=1,LEFT($A2567,3)="WB-"),SUMIFS(Winback!$D$2:$D$300,Winback!$K$2:$K$300,$D2567),0)</f>
        <v/>
      </c>
      <c r="M2567">
        <f>IF(OR($E2567=1,$G2567=1,SUMIFS(Registros!$J$2:$J$6000,Registros!$B$2:$B$6000,$A2567)&gt;0),1,0)</f>
        <v/>
      </c>
      <c r="N2567">
        <f>IF($J2567&gt;0,1,IF(COUNTIFS(Registros!$A$2:$A$6000,"CS",Registros!$B$2:$B$6000,$A2567,Registros!$K$2:$K$6000,"&lt;&gt;")&gt;0,1,0))</f>
        <v/>
      </c>
      <c r="O2567">
        <f>IF(AND($K2567=1,$E2567=0,$G2567=0,$I2567=0),"WINBACK",IF(AND($M2567=1,$N2567&gt;0),"CONVERGENTE",IF($M2567=1,"SOLO MÓVIL",IF($N2567&gt;0,"SOLO FIJO / INTERNET","SIN SERVICIOS"))))</f>
        <v/>
      </c>
      <c r="P2567">
        <f>IF($O2567="WINBACK","Recuperar (winback)",IF($O2567="CONVERGENTE","Upgrade / más líneas",IF($O2567="SOLO MÓVIL","Ofrecer fijo + internet (FLBBTV)",IF($O2567="SOLO FIJO / INTERNET","Ofrecer línea móvil Nextphone","Oferta completa (móvil + fijo + internet)"))))</f>
        <v/>
      </c>
      <c r="Q2567">
        <f>$F2567+$H2567+$L2567</f>
        <v/>
      </c>
      <c r="R2567">
        <f>IFERROR(VLOOKUP($A2567,Registros!$B$2:$G$6000,6,0),IFERROR(VLOOKUP($D2567,Winback!$B$2:$C$300,2,0),""))</f>
        <v/>
      </c>
      <c r="S2567">
        <f>IF($E2567=1,"NP","")&amp;IF($G2567=1,"+MOV","")&amp;IF($I2567=1,"+CS","")&amp;IF($K2567=1,"+WB","")</f>
        <v/>
      </c>
      <c r="T2567">
        <f>$E2567+$G2567+$I2567+$K2567</f>
        <v/>
      </c>
    </row>
    <row r="2568">
      <c r="A2568" t="inlineStr">
        <is>
          <t>342159800000</t>
        </is>
      </c>
      <c r="B2568" t="inlineStr">
        <is>
          <t>34215980</t>
        </is>
      </c>
      <c r="C2568" t="inlineStr">
        <is>
          <t>VICTOR VILLARREAL</t>
        </is>
      </c>
      <c r="D2568" t="inlineStr">
        <is>
          <t>VICTORVILLARREAL</t>
        </is>
      </c>
      <c r="E2568">
        <f>IF(COUNTIFS(Registros!$A$2:$A$6000,"NP",Registros!$B$2:$B$6000,$A2568)&gt;0,1,0)</f>
        <v/>
      </c>
      <c r="F2568">
        <f>IF($E2568=1,SUMIFS(Registros!$F$2:$F$6000,Registros!$A$2:$A$6000,"NP",Registros!$B$2:$B$6000,$A2568),0)</f>
        <v/>
      </c>
      <c r="G2568">
        <f>IF(COUNTIFS(Registros!$A$2:$A$6000,"MOV",Registros!$B$2:$B$6000,$A2568)&gt;0,1,0)</f>
        <v/>
      </c>
      <c r="H2568">
        <f>IF($G2568=1,SUMIFS(Registros!$F$2:$F$6000,Registros!$A$2:$A$6000,"MOV",Registros!$B$2:$B$6000,$A2568),0)</f>
        <v/>
      </c>
      <c r="I2568">
        <f>IF(COUNTIFS(Registros!$A$2:$A$6000,"CS",Registros!$B$2:$B$6000,$A2568)&gt;0,1,0)</f>
        <v/>
      </c>
      <c r="J2568">
        <f>IF($I2568=1,SUMIFS(Registros!$I$2:$I$6000,Registros!$A$2:$A$6000,"CS",Registros!$B$2:$B$6000,$A2568),0)</f>
        <v/>
      </c>
      <c r="K2568">
        <f>IF(COUNTIFS(Winback!$K$2:$K$300,$D2568)&gt;0,1,0)</f>
        <v/>
      </c>
      <c r="L2568">
        <f>IF(AND($K2568=1,LEFT($A2568,3)="WB-"),SUMIFS(Winback!$D$2:$D$300,Winback!$K$2:$K$300,$D2568),0)</f>
        <v/>
      </c>
      <c r="M2568">
        <f>IF(OR($E2568=1,$G2568=1,SUMIFS(Registros!$J$2:$J$6000,Registros!$B$2:$B$6000,$A2568)&gt;0),1,0)</f>
        <v/>
      </c>
      <c r="N2568">
        <f>IF($J2568&gt;0,1,IF(COUNTIFS(Registros!$A$2:$A$6000,"CS",Registros!$B$2:$B$6000,$A2568,Registros!$K$2:$K$6000,"&lt;&gt;")&gt;0,1,0))</f>
        <v/>
      </c>
      <c r="O2568">
        <f>IF(AND($K2568=1,$E2568=0,$G2568=0,$I2568=0),"WINBACK",IF(AND($M2568=1,$N2568&gt;0),"CONVERGENTE",IF($M2568=1,"SOLO MÓVIL",IF($N2568&gt;0,"SOLO FIJO / INTERNET","SIN SERVICIOS"))))</f>
        <v/>
      </c>
      <c r="P2568">
        <f>IF($O2568="WINBACK","Recuperar (winback)",IF($O2568="CONVERGENTE","Upgrade / más líneas",IF($O2568="SOLO MÓVIL","Ofrecer fijo + internet (FLBBTV)",IF($O2568="SOLO FIJO / INTERNET","Ofrecer línea móvil Nextphone","Oferta completa (móvil + fijo + internet)"))))</f>
        <v/>
      </c>
      <c r="Q2568">
        <f>$F2568+$H2568+$L2568</f>
        <v/>
      </c>
      <c r="R2568">
        <f>IFERROR(VLOOKUP($A2568,Registros!$B$2:$G$6000,6,0),IFERROR(VLOOKUP($D2568,Winback!$B$2:$C$300,2,0),""))</f>
        <v/>
      </c>
      <c r="S2568">
        <f>IF($E2568=1,"NP","")&amp;IF($G2568=1,"+MOV","")&amp;IF($I2568=1,"+CS","")&amp;IF($K2568=1,"+WB","")</f>
        <v/>
      </c>
      <c r="T2568">
        <f>$E2568+$G2568+$I2568+$K2568</f>
        <v/>
      </c>
    </row>
    <row r="2569">
      <c r="A2569" t="inlineStr">
        <is>
          <t>335298450000</t>
        </is>
      </c>
      <c r="B2569" t="inlineStr">
        <is>
          <t>33529845</t>
        </is>
      </c>
      <c r="C2569" t="inlineStr">
        <is>
          <t>ALEX ARTILES PITTY</t>
        </is>
      </c>
      <c r="D2569" t="inlineStr">
        <is>
          <t>ALEXARTILESPITTY</t>
        </is>
      </c>
      <c r="E2569">
        <f>IF(COUNTIFS(Registros!$A$2:$A$6000,"NP",Registros!$B$2:$B$6000,$A2569)&gt;0,1,0)</f>
        <v/>
      </c>
      <c r="F2569">
        <f>IF($E2569=1,SUMIFS(Registros!$F$2:$F$6000,Registros!$A$2:$A$6000,"NP",Registros!$B$2:$B$6000,$A2569),0)</f>
        <v/>
      </c>
      <c r="G2569">
        <f>IF(COUNTIFS(Registros!$A$2:$A$6000,"MOV",Registros!$B$2:$B$6000,$A2569)&gt;0,1,0)</f>
        <v/>
      </c>
      <c r="H2569">
        <f>IF($G2569=1,SUMIFS(Registros!$F$2:$F$6000,Registros!$A$2:$A$6000,"MOV",Registros!$B$2:$B$6000,$A2569),0)</f>
        <v/>
      </c>
      <c r="I2569">
        <f>IF(COUNTIFS(Registros!$A$2:$A$6000,"CS",Registros!$B$2:$B$6000,$A2569)&gt;0,1,0)</f>
        <v/>
      </c>
      <c r="J2569">
        <f>IF($I2569=1,SUMIFS(Registros!$I$2:$I$6000,Registros!$A$2:$A$6000,"CS",Registros!$B$2:$B$6000,$A2569),0)</f>
        <v/>
      </c>
      <c r="K2569">
        <f>IF(COUNTIFS(Winback!$K$2:$K$300,$D2569)&gt;0,1,0)</f>
        <v/>
      </c>
      <c r="L2569">
        <f>IF(AND($K2569=1,LEFT($A2569,3)="WB-"),SUMIFS(Winback!$D$2:$D$300,Winback!$K$2:$K$300,$D2569),0)</f>
        <v/>
      </c>
      <c r="M2569">
        <f>IF(OR($E2569=1,$G2569=1,SUMIFS(Registros!$J$2:$J$6000,Registros!$B$2:$B$6000,$A2569)&gt;0),1,0)</f>
        <v/>
      </c>
      <c r="N2569">
        <f>IF($J2569&gt;0,1,IF(COUNTIFS(Registros!$A$2:$A$6000,"CS",Registros!$B$2:$B$6000,$A2569,Registros!$K$2:$K$6000,"&lt;&gt;")&gt;0,1,0))</f>
        <v/>
      </c>
      <c r="O2569">
        <f>IF(AND($K2569=1,$E2569=0,$G2569=0,$I2569=0),"WINBACK",IF(AND($M2569=1,$N2569&gt;0),"CONVERGENTE",IF($M2569=1,"SOLO MÓVIL",IF($N2569&gt;0,"SOLO FIJO / INTERNET","SIN SERVICIOS"))))</f>
        <v/>
      </c>
      <c r="P2569">
        <f>IF($O2569="WINBACK","Recuperar (winback)",IF($O2569="CONVERGENTE","Upgrade / más líneas",IF($O2569="SOLO MÓVIL","Ofrecer fijo + internet (FLBBTV)",IF($O2569="SOLO FIJO / INTERNET","Ofrecer línea móvil Nextphone","Oferta completa (móvil + fijo + internet)"))))</f>
        <v/>
      </c>
      <c r="Q2569">
        <f>$F2569+$H2569+$L2569</f>
        <v/>
      </c>
      <c r="R2569">
        <f>IFERROR(VLOOKUP($A2569,Registros!$B$2:$G$6000,6,0),IFERROR(VLOOKUP($D2569,Winback!$B$2:$C$300,2,0),""))</f>
        <v/>
      </c>
      <c r="S2569">
        <f>IF($E2569=1,"NP","")&amp;IF($G2569=1,"+MOV","")&amp;IF($I2569=1,"+CS","")&amp;IF($K2569=1,"+WB","")</f>
        <v/>
      </c>
      <c r="T2569">
        <f>$E2569+$G2569+$I2569+$K2569</f>
        <v/>
      </c>
    </row>
    <row r="2570">
      <c r="A2570" t="inlineStr">
        <is>
          <t>356256560000</t>
        </is>
      </c>
      <c r="B2570" t="inlineStr">
        <is>
          <t>35625656</t>
        </is>
      </c>
      <c r="C2570" t="inlineStr">
        <is>
          <t>MANUEL QUINTERO</t>
        </is>
      </c>
      <c r="D2570" t="inlineStr">
        <is>
          <t>MANUELQUINTERO</t>
        </is>
      </c>
      <c r="E2570">
        <f>IF(COUNTIFS(Registros!$A$2:$A$6000,"NP",Registros!$B$2:$B$6000,$A2570)&gt;0,1,0)</f>
        <v/>
      </c>
      <c r="F2570">
        <f>IF($E2570=1,SUMIFS(Registros!$F$2:$F$6000,Registros!$A$2:$A$6000,"NP",Registros!$B$2:$B$6000,$A2570),0)</f>
        <v/>
      </c>
      <c r="G2570">
        <f>IF(COUNTIFS(Registros!$A$2:$A$6000,"MOV",Registros!$B$2:$B$6000,$A2570)&gt;0,1,0)</f>
        <v/>
      </c>
      <c r="H2570">
        <f>IF($G2570=1,SUMIFS(Registros!$F$2:$F$6000,Registros!$A$2:$A$6000,"MOV",Registros!$B$2:$B$6000,$A2570),0)</f>
        <v/>
      </c>
      <c r="I2570">
        <f>IF(COUNTIFS(Registros!$A$2:$A$6000,"CS",Registros!$B$2:$B$6000,$A2570)&gt;0,1,0)</f>
        <v/>
      </c>
      <c r="J2570">
        <f>IF($I2570=1,SUMIFS(Registros!$I$2:$I$6000,Registros!$A$2:$A$6000,"CS",Registros!$B$2:$B$6000,$A2570),0)</f>
        <v/>
      </c>
      <c r="K2570">
        <f>IF(COUNTIFS(Winback!$K$2:$K$300,$D2570)&gt;0,1,0)</f>
        <v/>
      </c>
      <c r="L2570">
        <f>IF(AND($K2570=1,LEFT($A2570,3)="WB-"),SUMIFS(Winback!$D$2:$D$300,Winback!$K$2:$K$300,$D2570),0)</f>
        <v/>
      </c>
      <c r="M2570">
        <f>IF(OR($E2570=1,$G2570=1,SUMIFS(Registros!$J$2:$J$6000,Registros!$B$2:$B$6000,$A2570)&gt;0),1,0)</f>
        <v/>
      </c>
      <c r="N2570">
        <f>IF($J2570&gt;0,1,IF(COUNTIFS(Registros!$A$2:$A$6000,"CS",Registros!$B$2:$B$6000,$A2570,Registros!$K$2:$K$6000,"&lt;&gt;")&gt;0,1,0))</f>
        <v/>
      </c>
      <c r="O2570">
        <f>IF(AND($K2570=1,$E2570=0,$G2570=0,$I2570=0),"WINBACK",IF(AND($M2570=1,$N2570&gt;0),"CONVERGENTE",IF($M2570=1,"SOLO MÓVIL",IF($N2570&gt;0,"SOLO FIJO / INTERNET","SIN SERVICIOS"))))</f>
        <v/>
      </c>
      <c r="P2570">
        <f>IF($O2570="WINBACK","Recuperar (winback)",IF($O2570="CONVERGENTE","Upgrade / más líneas",IF($O2570="SOLO MÓVIL","Ofrecer fijo + internet (FLBBTV)",IF($O2570="SOLO FIJO / INTERNET","Ofrecer línea móvil Nextphone","Oferta completa (móvil + fijo + internet)"))))</f>
        <v/>
      </c>
      <c r="Q2570">
        <f>$F2570+$H2570+$L2570</f>
        <v/>
      </c>
      <c r="R2570">
        <f>IFERROR(VLOOKUP($A2570,Registros!$B$2:$G$6000,6,0),IFERROR(VLOOKUP($D2570,Winback!$B$2:$C$300,2,0),""))</f>
        <v/>
      </c>
      <c r="S2570">
        <f>IF($E2570=1,"NP","")&amp;IF($G2570=1,"+MOV","")&amp;IF($I2570=1,"+CS","")&amp;IF($K2570=1,"+WB","")</f>
        <v/>
      </c>
      <c r="T2570">
        <f>$E2570+$G2570+$I2570+$K2570</f>
        <v/>
      </c>
    </row>
    <row r="2571">
      <c r="A2571" t="inlineStr">
        <is>
          <t>359372990000</t>
        </is>
      </c>
      <c r="B2571" t="inlineStr">
        <is>
          <t>35937299</t>
        </is>
      </c>
      <c r="C2571" t="inlineStr">
        <is>
          <t>JENNY NUNEZ</t>
        </is>
      </c>
      <c r="D2571" t="inlineStr">
        <is>
          <t>JENNYNUNEZ</t>
        </is>
      </c>
      <c r="E2571">
        <f>IF(COUNTIFS(Registros!$A$2:$A$6000,"NP",Registros!$B$2:$B$6000,$A2571)&gt;0,1,0)</f>
        <v/>
      </c>
      <c r="F2571">
        <f>IF($E2571=1,SUMIFS(Registros!$F$2:$F$6000,Registros!$A$2:$A$6000,"NP",Registros!$B$2:$B$6000,$A2571),0)</f>
        <v/>
      </c>
      <c r="G2571">
        <f>IF(COUNTIFS(Registros!$A$2:$A$6000,"MOV",Registros!$B$2:$B$6000,$A2571)&gt;0,1,0)</f>
        <v/>
      </c>
      <c r="H2571">
        <f>IF($G2571=1,SUMIFS(Registros!$F$2:$F$6000,Registros!$A$2:$A$6000,"MOV",Registros!$B$2:$B$6000,$A2571),0)</f>
        <v/>
      </c>
      <c r="I2571">
        <f>IF(COUNTIFS(Registros!$A$2:$A$6000,"CS",Registros!$B$2:$B$6000,$A2571)&gt;0,1,0)</f>
        <v/>
      </c>
      <c r="J2571">
        <f>IF($I2571=1,SUMIFS(Registros!$I$2:$I$6000,Registros!$A$2:$A$6000,"CS",Registros!$B$2:$B$6000,$A2571),0)</f>
        <v/>
      </c>
      <c r="K2571">
        <f>IF(COUNTIFS(Winback!$K$2:$K$300,$D2571)&gt;0,1,0)</f>
        <v/>
      </c>
      <c r="L2571">
        <f>IF(AND($K2571=1,LEFT($A2571,3)="WB-"),SUMIFS(Winback!$D$2:$D$300,Winback!$K$2:$K$300,$D2571),0)</f>
        <v/>
      </c>
      <c r="M2571">
        <f>IF(OR($E2571=1,$G2571=1,SUMIFS(Registros!$J$2:$J$6000,Registros!$B$2:$B$6000,$A2571)&gt;0),1,0)</f>
        <v/>
      </c>
      <c r="N2571">
        <f>IF($J2571&gt;0,1,IF(COUNTIFS(Registros!$A$2:$A$6000,"CS",Registros!$B$2:$B$6000,$A2571,Registros!$K$2:$K$6000,"&lt;&gt;")&gt;0,1,0))</f>
        <v/>
      </c>
      <c r="O2571">
        <f>IF(AND($K2571=1,$E2571=0,$G2571=0,$I2571=0),"WINBACK",IF(AND($M2571=1,$N2571&gt;0),"CONVERGENTE",IF($M2571=1,"SOLO MÓVIL",IF($N2571&gt;0,"SOLO FIJO / INTERNET","SIN SERVICIOS"))))</f>
        <v/>
      </c>
      <c r="P2571">
        <f>IF($O2571="WINBACK","Recuperar (winback)",IF($O2571="CONVERGENTE","Upgrade / más líneas",IF($O2571="SOLO MÓVIL","Ofrecer fijo + internet (FLBBTV)",IF($O2571="SOLO FIJO / INTERNET","Ofrecer línea móvil Nextphone","Oferta completa (móvil + fijo + internet)"))))</f>
        <v/>
      </c>
      <c r="Q2571">
        <f>$F2571+$H2571+$L2571</f>
        <v/>
      </c>
      <c r="R2571">
        <f>IFERROR(VLOOKUP($A2571,Registros!$B$2:$G$6000,6,0),IFERROR(VLOOKUP($D2571,Winback!$B$2:$C$300,2,0),""))</f>
        <v/>
      </c>
      <c r="S2571">
        <f>IF($E2571=1,"NP","")&amp;IF($G2571=1,"+MOV","")&amp;IF($I2571=1,"+CS","")&amp;IF($K2571=1,"+WB","")</f>
        <v/>
      </c>
      <c r="T2571">
        <f>$E2571+$G2571+$I2571+$K2571</f>
        <v/>
      </c>
    </row>
    <row r="2572">
      <c r="A2572" t="inlineStr">
        <is>
          <t>353157200000</t>
        </is>
      </c>
      <c r="B2572" t="inlineStr">
        <is>
          <t>35315720</t>
        </is>
      </c>
      <c r="C2572" t="inlineStr">
        <is>
          <t>JONATHAN RIVERA</t>
        </is>
      </c>
      <c r="D2572" t="inlineStr">
        <is>
          <t>JONATHANRIVERA</t>
        </is>
      </c>
      <c r="E2572">
        <f>IF(COUNTIFS(Registros!$A$2:$A$6000,"NP",Registros!$B$2:$B$6000,$A2572)&gt;0,1,0)</f>
        <v/>
      </c>
      <c r="F2572">
        <f>IF($E2572=1,SUMIFS(Registros!$F$2:$F$6000,Registros!$A$2:$A$6000,"NP",Registros!$B$2:$B$6000,$A2572),0)</f>
        <v/>
      </c>
      <c r="G2572">
        <f>IF(COUNTIFS(Registros!$A$2:$A$6000,"MOV",Registros!$B$2:$B$6000,$A2572)&gt;0,1,0)</f>
        <v/>
      </c>
      <c r="H2572">
        <f>IF($G2572=1,SUMIFS(Registros!$F$2:$F$6000,Registros!$A$2:$A$6000,"MOV",Registros!$B$2:$B$6000,$A2572),0)</f>
        <v/>
      </c>
      <c r="I2572">
        <f>IF(COUNTIFS(Registros!$A$2:$A$6000,"CS",Registros!$B$2:$B$6000,$A2572)&gt;0,1,0)</f>
        <v/>
      </c>
      <c r="J2572">
        <f>IF($I2572=1,SUMIFS(Registros!$I$2:$I$6000,Registros!$A$2:$A$6000,"CS",Registros!$B$2:$B$6000,$A2572),0)</f>
        <v/>
      </c>
      <c r="K2572">
        <f>IF(COUNTIFS(Winback!$K$2:$K$300,$D2572)&gt;0,1,0)</f>
        <v/>
      </c>
      <c r="L2572">
        <f>IF(AND($K2572=1,LEFT($A2572,3)="WB-"),SUMIFS(Winback!$D$2:$D$300,Winback!$K$2:$K$300,$D2572),0)</f>
        <v/>
      </c>
      <c r="M2572">
        <f>IF(OR($E2572=1,$G2572=1,SUMIFS(Registros!$J$2:$J$6000,Registros!$B$2:$B$6000,$A2572)&gt;0),1,0)</f>
        <v/>
      </c>
      <c r="N2572">
        <f>IF($J2572&gt;0,1,IF(COUNTIFS(Registros!$A$2:$A$6000,"CS",Registros!$B$2:$B$6000,$A2572,Registros!$K$2:$K$6000,"&lt;&gt;")&gt;0,1,0))</f>
        <v/>
      </c>
      <c r="O2572">
        <f>IF(AND($K2572=1,$E2572=0,$G2572=0,$I2572=0),"WINBACK",IF(AND($M2572=1,$N2572&gt;0),"CONVERGENTE",IF($M2572=1,"SOLO MÓVIL",IF($N2572&gt;0,"SOLO FIJO / INTERNET","SIN SERVICIOS"))))</f>
        <v/>
      </c>
      <c r="P2572">
        <f>IF($O2572="WINBACK","Recuperar (winback)",IF($O2572="CONVERGENTE","Upgrade / más líneas",IF($O2572="SOLO MÓVIL","Ofrecer fijo + internet (FLBBTV)",IF($O2572="SOLO FIJO / INTERNET","Ofrecer línea móvil Nextphone","Oferta completa (móvil + fijo + internet)"))))</f>
        <v/>
      </c>
      <c r="Q2572">
        <f>$F2572+$H2572+$L2572</f>
        <v/>
      </c>
      <c r="R2572">
        <f>IFERROR(VLOOKUP($A2572,Registros!$B$2:$G$6000,6,0),IFERROR(VLOOKUP($D2572,Winback!$B$2:$C$300,2,0),""))</f>
        <v/>
      </c>
      <c r="S2572">
        <f>IF($E2572=1,"NP","")&amp;IF($G2572=1,"+MOV","")&amp;IF($I2572=1,"+CS","")&amp;IF($K2572=1,"+WB","")</f>
        <v/>
      </c>
      <c r="T2572">
        <f>$E2572+$G2572+$I2572+$K2572</f>
        <v/>
      </c>
    </row>
    <row r="2573">
      <c r="A2573" t="inlineStr">
        <is>
          <t>343063380000</t>
        </is>
      </c>
      <c r="B2573" t="inlineStr">
        <is>
          <t>34306338</t>
        </is>
      </c>
      <c r="C2573" t="inlineStr">
        <is>
          <t>LEON CONSULTING</t>
        </is>
      </c>
      <c r="D2573" t="inlineStr">
        <is>
          <t>LEONCONSULTING</t>
        </is>
      </c>
      <c r="E2573">
        <f>IF(COUNTIFS(Registros!$A$2:$A$6000,"NP",Registros!$B$2:$B$6000,$A2573)&gt;0,1,0)</f>
        <v/>
      </c>
      <c r="F2573">
        <f>IF($E2573=1,SUMIFS(Registros!$F$2:$F$6000,Registros!$A$2:$A$6000,"NP",Registros!$B$2:$B$6000,$A2573),0)</f>
        <v/>
      </c>
      <c r="G2573">
        <f>IF(COUNTIFS(Registros!$A$2:$A$6000,"MOV",Registros!$B$2:$B$6000,$A2573)&gt;0,1,0)</f>
        <v/>
      </c>
      <c r="H2573">
        <f>IF($G2573=1,SUMIFS(Registros!$F$2:$F$6000,Registros!$A$2:$A$6000,"MOV",Registros!$B$2:$B$6000,$A2573),0)</f>
        <v/>
      </c>
      <c r="I2573">
        <f>IF(COUNTIFS(Registros!$A$2:$A$6000,"CS",Registros!$B$2:$B$6000,$A2573)&gt;0,1,0)</f>
        <v/>
      </c>
      <c r="J2573">
        <f>IF($I2573=1,SUMIFS(Registros!$I$2:$I$6000,Registros!$A$2:$A$6000,"CS",Registros!$B$2:$B$6000,$A2573),0)</f>
        <v/>
      </c>
      <c r="K2573">
        <f>IF(COUNTIFS(Winback!$K$2:$K$300,$D2573)&gt;0,1,0)</f>
        <v/>
      </c>
      <c r="L2573">
        <f>IF(AND($K2573=1,LEFT($A2573,3)="WB-"),SUMIFS(Winback!$D$2:$D$300,Winback!$K$2:$K$300,$D2573),0)</f>
        <v/>
      </c>
      <c r="M2573">
        <f>IF(OR($E2573=1,$G2573=1,SUMIFS(Registros!$J$2:$J$6000,Registros!$B$2:$B$6000,$A2573)&gt;0),1,0)</f>
        <v/>
      </c>
      <c r="N2573">
        <f>IF($J2573&gt;0,1,IF(COUNTIFS(Registros!$A$2:$A$6000,"CS",Registros!$B$2:$B$6000,$A2573,Registros!$K$2:$K$6000,"&lt;&gt;")&gt;0,1,0))</f>
        <v/>
      </c>
      <c r="O2573">
        <f>IF(AND($K2573=1,$E2573=0,$G2573=0,$I2573=0),"WINBACK",IF(AND($M2573=1,$N2573&gt;0),"CONVERGENTE",IF($M2573=1,"SOLO MÓVIL",IF($N2573&gt;0,"SOLO FIJO / INTERNET","SIN SERVICIOS"))))</f>
        <v/>
      </c>
      <c r="P2573">
        <f>IF($O2573="WINBACK","Recuperar (winback)",IF($O2573="CONVERGENTE","Upgrade / más líneas",IF($O2573="SOLO MÓVIL","Ofrecer fijo + internet (FLBBTV)",IF($O2573="SOLO FIJO / INTERNET","Ofrecer línea móvil Nextphone","Oferta completa (móvil + fijo + internet)"))))</f>
        <v/>
      </c>
      <c r="Q2573">
        <f>$F2573+$H2573+$L2573</f>
        <v/>
      </c>
      <c r="R2573">
        <f>IFERROR(VLOOKUP($A2573,Registros!$B$2:$G$6000,6,0),IFERROR(VLOOKUP($D2573,Winback!$B$2:$C$300,2,0),""))</f>
        <v/>
      </c>
      <c r="S2573">
        <f>IF($E2573=1,"NP","")&amp;IF($G2573=1,"+MOV","")&amp;IF($I2573=1,"+CS","")&amp;IF($K2573=1,"+WB","")</f>
        <v/>
      </c>
      <c r="T2573">
        <f>$E2573+$G2573+$I2573+$K2573</f>
        <v/>
      </c>
    </row>
    <row r="2574">
      <c r="A2574" t="inlineStr">
        <is>
          <t>352237860000</t>
        </is>
      </c>
      <c r="B2574" t="inlineStr">
        <is>
          <t>35223786</t>
        </is>
      </c>
      <c r="C2574" t="inlineStr">
        <is>
          <t>JONATHAN SEGUNDO GONZALEZ ARAUZ</t>
        </is>
      </c>
      <c r="D2574" t="inlineStr">
        <is>
          <t>JONATHANSEGUNDOGONZALEZARAUZ</t>
        </is>
      </c>
      <c r="E2574">
        <f>IF(COUNTIFS(Registros!$A$2:$A$6000,"NP",Registros!$B$2:$B$6000,$A2574)&gt;0,1,0)</f>
        <v/>
      </c>
      <c r="F2574">
        <f>IF($E2574=1,SUMIFS(Registros!$F$2:$F$6000,Registros!$A$2:$A$6000,"NP",Registros!$B$2:$B$6000,$A2574),0)</f>
        <v/>
      </c>
      <c r="G2574">
        <f>IF(COUNTIFS(Registros!$A$2:$A$6000,"MOV",Registros!$B$2:$B$6000,$A2574)&gt;0,1,0)</f>
        <v/>
      </c>
      <c r="H2574">
        <f>IF($G2574=1,SUMIFS(Registros!$F$2:$F$6000,Registros!$A$2:$A$6000,"MOV",Registros!$B$2:$B$6000,$A2574),0)</f>
        <v/>
      </c>
      <c r="I2574">
        <f>IF(COUNTIFS(Registros!$A$2:$A$6000,"CS",Registros!$B$2:$B$6000,$A2574)&gt;0,1,0)</f>
        <v/>
      </c>
      <c r="J2574">
        <f>IF($I2574=1,SUMIFS(Registros!$I$2:$I$6000,Registros!$A$2:$A$6000,"CS",Registros!$B$2:$B$6000,$A2574),0)</f>
        <v/>
      </c>
      <c r="K2574">
        <f>IF(COUNTIFS(Winback!$K$2:$K$300,$D2574)&gt;0,1,0)</f>
        <v/>
      </c>
      <c r="L2574">
        <f>IF(AND($K2574=1,LEFT($A2574,3)="WB-"),SUMIFS(Winback!$D$2:$D$300,Winback!$K$2:$K$300,$D2574),0)</f>
        <v/>
      </c>
      <c r="M2574">
        <f>IF(OR($E2574=1,$G2574=1,SUMIFS(Registros!$J$2:$J$6000,Registros!$B$2:$B$6000,$A2574)&gt;0),1,0)</f>
        <v/>
      </c>
      <c r="N2574">
        <f>IF($J2574&gt;0,1,IF(COUNTIFS(Registros!$A$2:$A$6000,"CS",Registros!$B$2:$B$6000,$A2574,Registros!$K$2:$K$6000,"&lt;&gt;")&gt;0,1,0))</f>
        <v/>
      </c>
      <c r="O2574">
        <f>IF(AND($K2574=1,$E2574=0,$G2574=0,$I2574=0),"WINBACK",IF(AND($M2574=1,$N2574&gt;0),"CONVERGENTE",IF($M2574=1,"SOLO MÓVIL",IF($N2574&gt;0,"SOLO FIJO / INTERNET","SIN SERVICIOS"))))</f>
        <v/>
      </c>
      <c r="P2574">
        <f>IF($O2574="WINBACK","Recuperar (winback)",IF($O2574="CONVERGENTE","Upgrade / más líneas",IF($O2574="SOLO MÓVIL","Ofrecer fijo + internet (FLBBTV)",IF($O2574="SOLO FIJO / INTERNET","Ofrecer línea móvil Nextphone","Oferta completa (móvil + fijo + internet)"))))</f>
        <v/>
      </c>
      <c r="Q2574">
        <f>$F2574+$H2574+$L2574</f>
        <v/>
      </c>
      <c r="R2574">
        <f>IFERROR(VLOOKUP($A2574,Registros!$B$2:$G$6000,6,0),IFERROR(VLOOKUP($D2574,Winback!$B$2:$C$300,2,0),""))</f>
        <v/>
      </c>
      <c r="S2574">
        <f>IF($E2574=1,"NP","")&amp;IF($G2574=1,"+MOV","")&amp;IF($I2574=1,"+CS","")&amp;IF($K2574=1,"+WB","")</f>
        <v/>
      </c>
      <c r="T2574">
        <f>$E2574+$G2574+$I2574+$K2574</f>
        <v/>
      </c>
    </row>
    <row r="2575">
      <c r="A2575" t="inlineStr">
        <is>
          <t>359157130000</t>
        </is>
      </c>
      <c r="B2575" t="inlineStr">
        <is>
          <t>35915713</t>
        </is>
      </c>
      <c r="C2575" t="inlineStr">
        <is>
          <t>VERONICA CABALLERO</t>
        </is>
      </c>
      <c r="D2575" t="inlineStr">
        <is>
          <t>VERONICACABALLERO</t>
        </is>
      </c>
      <c r="E2575">
        <f>IF(COUNTIFS(Registros!$A$2:$A$6000,"NP",Registros!$B$2:$B$6000,$A2575)&gt;0,1,0)</f>
        <v/>
      </c>
      <c r="F2575">
        <f>IF($E2575=1,SUMIFS(Registros!$F$2:$F$6000,Registros!$A$2:$A$6000,"NP",Registros!$B$2:$B$6000,$A2575),0)</f>
        <v/>
      </c>
      <c r="G2575">
        <f>IF(COUNTIFS(Registros!$A$2:$A$6000,"MOV",Registros!$B$2:$B$6000,$A2575)&gt;0,1,0)</f>
        <v/>
      </c>
      <c r="H2575">
        <f>IF($G2575=1,SUMIFS(Registros!$F$2:$F$6000,Registros!$A$2:$A$6000,"MOV",Registros!$B$2:$B$6000,$A2575),0)</f>
        <v/>
      </c>
      <c r="I2575">
        <f>IF(COUNTIFS(Registros!$A$2:$A$6000,"CS",Registros!$B$2:$B$6000,$A2575)&gt;0,1,0)</f>
        <v/>
      </c>
      <c r="J2575">
        <f>IF($I2575=1,SUMIFS(Registros!$I$2:$I$6000,Registros!$A$2:$A$6000,"CS",Registros!$B$2:$B$6000,$A2575),0)</f>
        <v/>
      </c>
      <c r="K2575">
        <f>IF(COUNTIFS(Winback!$K$2:$K$300,$D2575)&gt;0,1,0)</f>
        <v/>
      </c>
      <c r="L2575">
        <f>IF(AND($K2575=1,LEFT($A2575,3)="WB-"),SUMIFS(Winback!$D$2:$D$300,Winback!$K$2:$K$300,$D2575),0)</f>
        <v/>
      </c>
      <c r="M2575">
        <f>IF(OR($E2575=1,$G2575=1,SUMIFS(Registros!$J$2:$J$6000,Registros!$B$2:$B$6000,$A2575)&gt;0),1,0)</f>
        <v/>
      </c>
      <c r="N2575">
        <f>IF($J2575&gt;0,1,IF(COUNTIFS(Registros!$A$2:$A$6000,"CS",Registros!$B$2:$B$6000,$A2575,Registros!$K$2:$K$6000,"&lt;&gt;")&gt;0,1,0))</f>
        <v/>
      </c>
      <c r="O2575">
        <f>IF(AND($K2575=1,$E2575=0,$G2575=0,$I2575=0),"WINBACK",IF(AND($M2575=1,$N2575&gt;0),"CONVERGENTE",IF($M2575=1,"SOLO MÓVIL",IF($N2575&gt;0,"SOLO FIJO / INTERNET","SIN SERVICIOS"))))</f>
        <v/>
      </c>
      <c r="P2575">
        <f>IF($O2575="WINBACK","Recuperar (winback)",IF($O2575="CONVERGENTE","Upgrade / más líneas",IF($O2575="SOLO MÓVIL","Ofrecer fijo + internet (FLBBTV)",IF($O2575="SOLO FIJO / INTERNET","Ofrecer línea móvil Nextphone","Oferta completa (móvil + fijo + internet)"))))</f>
        <v/>
      </c>
      <c r="Q2575">
        <f>$F2575+$H2575+$L2575</f>
        <v/>
      </c>
      <c r="R2575">
        <f>IFERROR(VLOOKUP($A2575,Registros!$B$2:$G$6000,6,0),IFERROR(VLOOKUP($D2575,Winback!$B$2:$C$300,2,0),""))</f>
        <v/>
      </c>
      <c r="S2575">
        <f>IF($E2575=1,"NP","")&amp;IF($G2575=1,"+MOV","")&amp;IF($I2575=1,"+CS","")&amp;IF($K2575=1,"+WB","")</f>
        <v/>
      </c>
      <c r="T2575">
        <f>$E2575+$G2575+$I2575+$K2575</f>
        <v/>
      </c>
    </row>
    <row r="2576">
      <c r="A2576" t="inlineStr">
        <is>
          <t>349376460000</t>
        </is>
      </c>
      <c r="B2576" t="inlineStr">
        <is>
          <t>34937646</t>
        </is>
      </c>
      <c r="C2576" t="inlineStr">
        <is>
          <t>VICTOR BEITIA MORENO</t>
        </is>
      </c>
      <c r="D2576" t="inlineStr">
        <is>
          <t>VICTORBEITIAMORENO</t>
        </is>
      </c>
      <c r="E2576">
        <f>IF(COUNTIFS(Registros!$A$2:$A$6000,"NP",Registros!$B$2:$B$6000,$A2576)&gt;0,1,0)</f>
        <v/>
      </c>
      <c r="F2576">
        <f>IF($E2576=1,SUMIFS(Registros!$F$2:$F$6000,Registros!$A$2:$A$6000,"NP",Registros!$B$2:$B$6000,$A2576),0)</f>
        <v/>
      </c>
      <c r="G2576">
        <f>IF(COUNTIFS(Registros!$A$2:$A$6000,"MOV",Registros!$B$2:$B$6000,$A2576)&gt;0,1,0)</f>
        <v/>
      </c>
      <c r="H2576">
        <f>IF($G2576=1,SUMIFS(Registros!$F$2:$F$6000,Registros!$A$2:$A$6000,"MOV",Registros!$B$2:$B$6000,$A2576),0)</f>
        <v/>
      </c>
      <c r="I2576">
        <f>IF(COUNTIFS(Registros!$A$2:$A$6000,"CS",Registros!$B$2:$B$6000,$A2576)&gt;0,1,0)</f>
        <v/>
      </c>
      <c r="J2576">
        <f>IF($I2576=1,SUMIFS(Registros!$I$2:$I$6000,Registros!$A$2:$A$6000,"CS",Registros!$B$2:$B$6000,$A2576),0)</f>
        <v/>
      </c>
      <c r="K2576">
        <f>IF(COUNTIFS(Winback!$K$2:$K$300,$D2576)&gt;0,1,0)</f>
        <v/>
      </c>
      <c r="L2576">
        <f>IF(AND($K2576=1,LEFT($A2576,3)="WB-"),SUMIFS(Winback!$D$2:$D$300,Winback!$K$2:$K$300,$D2576),0)</f>
        <v/>
      </c>
      <c r="M2576">
        <f>IF(OR($E2576=1,$G2576=1,SUMIFS(Registros!$J$2:$J$6000,Registros!$B$2:$B$6000,$A2576)&gt;0),1,0)</f>
        <v/>
      </c>
      <c r="N2576">
        <f>IF($J2576&gt;0,1,IF(COUNTIFS(Registros!$A$2:$A$6000,"CS",Registros!$B$2:$B$6000,$A2576,Registros!$K$2:$K$6000,"&lt;&gt;")&gt;0,1,0))</f>
        <v/>
      </c>
      <c r="O2576">
        <f>IF(AND($K2576=1,$E2576=0,$G2576=0,$I2576=0),"WINBACK",IF(AND($M2576=1,$N2576&gt;0),"CONVERGENTE",IF($M2576=1,"SOLO MÓVIL",IF($N2576&gt;0,"SOLO FIJO / INTERNET","SIN SERVICIOS"))))</f>
        <v/>
      </c>
      <c r="P2576">
        <f>IF($O2576="WINBACK","Recuperar (winback)",IF($O2576="CONVERGENTE","Upgrade / más líneas",IF($O2576="SOLO MÓVIL","Ofrecer fijo + internet (FLBBTV)",IF($O2576="SOLO FIJO / INTERNET","Ofrecer línea móvil Nextphone","Oferta completa (móvil + fijo + internet)"))))</f>
        <v/>
      </c>
      <c r="Q2576">
        <f>$F2576+$H2576+$L2576</f>
        <v/>
      </c>
      <c r="R2576">
        <f>IFERROR(VLOOKUP($A2576,Registros!$B$2:$G$6000,6,0),IFERROR(VLOOKUP($D2576,Winback!$B$2:$C$300,2,0),""))</f>
        <v/>
      </c>
      <c r="S2576">
        <f>IF($E2576=1,"NP","")&amp;IF($G2576=1,"+MOV","")&amp;IF($I2576=1,"+CS","")&amp;IF($K2576=1,"+WB","")</f>
        <v/>
      </c>
      <c r="T2576">
        <f>$E2576+$G2576+$I2576+$K2576</f>
        <v/>
      </c>
    </row>
    <row r="2577">
      <c r="A2577" t="inlineStr">
        <is>
          <t>368044380000</t>
        </is>
      </c>
      <c r="B2577" t="inlineStr">
        <is>
          <t>36804438</t>
        </is>
      </c>
      <c r="C2577" t="inlineStr">
        <is>
          <t>DEIBETH LEZCANO</t>
        </is>
      </c>
      <c r="D2577" t="inlineStr">
        <is>
          <t>DEIBETHLEZCANO</t>
        </is>
      </c>
      <c r="E2577">
        <f>IF(COUNTIFS(Registros!$A$2:$A$6000,"NP",Registros!$B$2:$B$6000,$A2577)&gt;0,1,0)</f>
        <v/>
      </c>
      <c r="F2577">
        <f>IF($E2577=1,SUMIFS(Registros!$F$2:$F$6000,Registros!$A$2:$A$6000,"NP",Registros!$B$2:$B$6000,$A2577),0)</f>
        <v/>
      </c>
      <c r="G2577">
        <f>IF(COUNTIFS(Registros!$A$2:$A$6000,"MOV",Registros!$B$2:$B$6000,$A2577)&gt;0,1,0)</f>
        <v/>
      </c>
      <c r="H2577">
        <f>IF($G2577=1,SUMIFS(Registros!$F$2:$F$6000,Registros!$A$2:$A$6000,"MOV",Registros!$B$2:$B$6000,$A2577),0)</f>
        <v/>
      </c>
      <c r="I2577">
        <f>IF(COUNTIFS(Registros!$A$2:$A$6000,"CS",Registros!$B$2:$B$6000,$A2577)&gt;0,1,0)</f>
        <v/>
      </c>
      <c r="J2577">
        <f>IF($I2577=1,SUMIFS(Registros!$I$2:$I$6000,Registros!$A$2:$A$6000,"CS",Registros!$B$2:$B$6000,$A2577),0)</f>
        <v/>
      </c>
      <c r="K2577">
        <f>IF(COUNTIFS(Winback!$K$2:$K$300,$D2577)&gt;0,1,0)</f>
        <v/>
      </c>
      <c r="L2577">
        <f>IF(AND($K2577=1,LEFT($A2577,3)="WB-"),SUMIFS(Winback!$D$2:$D$300,Winback!$K$2:$K$300,$D2577),0)</f>
        <v/>
      </c>
      <c r="M2577">
        <f>IF(OR($E2577=1,$G2577=1,SUMIFS(Registros!$J$2:$J$6000,Registros!$B$2:$B$6000,$A2577)&gt;0),1,0)</f>
        <v/>
      </c>
      <c r="N2577">
        <f>IF($J2577&gt;0,1,IF(COUNTIFS(Registros!$A$2:$A$6000,"CS",Registros!$B$2:$B$6000,$A2577,Registros!$K$2:$K$6000,"&lt;&gt;")&gt;0,1,0))</f>
        <v/>
      </c>
      <c r="O2577">
        <f>IF(AND($K2577=1,$E2577=0,$G2577=0,$I2577=0),"WINBACK",IF(AND($M2577=1,$N2577&gt;0),"CONVERGENTE",IF($M2577=1,"SOLO MÓVIL",IF($N2577&gt;0,"SOLO FIJO / INTERNET","SIN SERVICIOS"))))</f>
        <v/>
      </c>
      <c r="P2577">
        <f>IF($O2577="WINBACK","Recuperar (winback)",IF($O2577="CONVERGENTE","Upgrade / más líneas",IF($O2577="SOLO MÓVIL","Ofrecer fijo + internet (FLBBTV)",IF($O2577="SOLO FIJO / INTERNET","Ofrecer línea móvil Nextphone","Oferta completa (móvil + fijo + internet)"))))</f>
        <v/>
      </c>
      <c r="Q2577">
        <f>$F2577+$H2577+$L2577</f>
        <v/>
      </c>
      <c r="R2577">
        <f>IFERROR(VLOOKUP($A2577,Registros!$B$2:$G$6000,6,0),IFERROR(VLOOKUP($D2577,Winback!$B$2:$C$300,2,0),""))</f>
        <v/>
      </c>
      <c r="S2577">
        <f>IF($E2577=1,"NP","")&amp;IF($G2577=1,"+MOV","")&amp;IF($I2577=1,"+CS","")&amp;IF($K2577=1,"+WB","")</f>
        <v/>
      </c>
      <c r="T2577">
        <f>$E2577+$G2577+$I2577+$K2577</f>
        <v/>
      </c>
    </row>
    <row r="2578">
      <c r="A2578" t="inlineStr">
        <is>
          <t>347296600000</t>
        </is>
      </c>
      <c r="B2578" t="inlineStr">
        <is>
          <t>34729660</t>
        </is>
      </c>
      <c r="C2578" t="inlineStr">
        <is>
          <t>EDIFICIO ALVARADO</t>
        </is>
      </c>
      <c r="D2578" t="inlineStr">
        <is>
          <t>EDIFICIOALVARADO</t>
        </is>
      </c>
      <c r="E2578">
        <f>IF(COUNTIFS(Registros!$A$2:$A$6000,"NP",Registros!$B$2:$B$6000,$A2578)&gt;0,1,0)</f>
        <v/>
      </c>
      <c r="F2578">
        <f>IF($E2578=1,SUMIFS(Registros!$F$2:$F$6000,Registros!$A$2:$A$6000,"NP",Registros!$B$2:$B$6000,$A2578),0)</f>
        <v/>
      </c>
      <c r="G2578">
        <f>IF(COUNTIFS(Registros!$A$2:$A$6000,"MOV",Registros!$B$2:$B$6000,$A2578)&gt;0,1,0)</f>
        <v/>
      </c>
      <c r="H2578">
        <f>IF($G2578=1,SUMIFS(Registros!$F$2:$F$6000,Registros!$A$2:$A$6000,"MOV",Registros!$B$2:$B$6000,$A2578),0)</f>
        <v/>
      </c>
      <c r="I2578">
        <f>IF(COUNTIFS(Registros!$A$2:$A$6000,"CS",Registros!$B$2:$B$6000,$A2578)&gt;0,1,0)</f>
        <v/>
      </c>
      <c r="J2578">
        <f>IF($I2578=1,SUMIFS(Registros!$I$2:$I$6000,Registros!$A$2:$A$6000,"CS",Registros!$B$2:$B$6000,$A2578),0)</f>
        <v/>
      </c>
      <c r="K2578">
        <f>IF(COUNTIFS(Winback!$K$2:$K$300,$D2578)&gt;0,1,0)</f>
        <v/>
      </c>
      <c r="L2578">
        <f>IF(AND($K2578=1,LEFT($A2578,3)="WB-"),SUMIFS(Winback!$D$2:$D$300,Winback!$K$2:$K$300,$D2578),0)</f>
        <v/>
      </c>
      <c r="M2578">
        <f>IF(OR($E2578=1,$G2578=1,SUMIFS(Registros!$J$2:$J$6000,Registros!$B$2:$B$6000,$A2578)&gt;0),1,0)</f>
        <v/>
      </c>
      <c r="N2578">
        <f>IF($J2578&gt;0,1,IF(COUNTIFS(Registros!$A$2:$A$6000,"CS",Registros!$B$2:$B$6000,$A2578,Registros!$K$2:$K$6000,"&lt;&gt;")&gt;0,1,0))</f>
        <v/>
      </c>
      <c r="O2578">
        <f>IF(AND($K2578=1,$E2578=0,$G2578=0,$I2578=0),"WINBACK",IF(AND($M2578=1,$N2578&gt;0),"CONVERGENTE",IF($M2578=1,"SOLO MÓVIL",IF($N2578&gt;0,"SOLO FIJO / INTERNET","SIN SERVICIOS"))))</f>
        <v/>
      </c>
      <c r="P2578">
        <f>IF($O2578="WINBACK","Recuperar (winback)",IF($O2578="CONVERGENTE","Upgrade / más líneas",IF($O2578="SOLO MÓVIL","Ofrecer fijo + internet (FLBBTV)",IF($O2578="SOLO FIJO / INTERNET","Ofrecer línea móvil Nextphone","Oferta completa (móvil + fijo + internet)"))))</f>
        <v/>
      </c>
      <c r="Q2578">
        <f>$F2578+$H2578+$L2578</f>
        <v/>
      </c>
      <c r="R2578">
        <f>IFERROR(VLOOKUP($A2578,Registros!$B$2:$G$6000,6,0),IFERROR(VLOOKUP($D2578,Winback!$B$2:$C$300,2,0),""))</f>
        <v/>
      </c>
      <c r="S2578">
        <f>IF($E2578=1,"NP","")&amp;IF($G2578=1,"+MOV","")&amp;IF($I2578=1,"+CS","")&amp;IF($K2578=1,"+WB","")</f>
        <v/>
      </c>
      <c r="T2578">
        <f>$E2578+$G2578+$I2578+$K2578</f>
        <v/>
      </c>
    </row>
    <row r="2579">
      <c r="A2579" t="inlineStr">
        <is>
          <t>366034110000</t>
        </is>
      </c>
      <c r="B2579" t="inlineStr">
        <is>
          <t>36603411</t>
        </is>
      </c>
      <c r="C2579" t="inlineStr">
        <is>
          <t>LINETH ELIZONDRO GONZÁLEZ</t>
        </is>
      </c>
      <c r="D2579" t="inlineStr">
        <is>
          <t>LINETHELIZONDROGONZALEZ</t>
        </is>
      </c>
      <c r="E2579">
        <f>IF(COUNTIFS(Registros!$A$2:$A$6000,"NP",Registros!$B$2:$B$6000,$A2579)&gt;0,1,0)</f>
        <v/>
      </c>
      <c r="F2579">
        <f>IF($E2579=1,SUMIFS(Registros!$F$2:$F$6000,Registros!$A$2:$A$6000,"NP",Registros!$B$2:$B$6000,$A2579),0)</f>
        <v/>
      </c>
      <c r="G2579">
        <f>IF(COUNTIFS(Registros!$A$2:$A$6000,"MOV",Registros!$B$2:$B$6000,$A2579)&gt;0,1,0)</f>
        <v/>
      </c>
      <c r="H2579">
        <f>IF($G2579=1,SUMIFS(Registros!$F$2:$F$6000,Registros!$A$2:$A$6000,"MOV",Registros!$B$2:$B$6000,$A2579),0)</f>
        <v/>
      </c>
      <c r="I2579">
        <f>IF(COUNTIFS(Registros!$A$2:$A$6000,"CS",Registros!$B$2:$B$6000,$A2579)&gt;0,1,0)</f>
        <v/>
      </c>
      <c r="J2579">
        <f>IF($I2579=1,SUMIFS(Registros!$I$2:$I$6000,Registros!$A$2:$A$6000,"CS",Registros!$B$2:$B$6000,$A2579),0)</f>
        <v/>
      </c>
      <c r="K2579">
        <f>IF(COUNTIFS(Winback!$K$2:$K$300,$D2579)&gt;0,1,0)</f>
        <v/>
      </c>
      <c r="L2579">
        <f>IF(AND($K2579=1,LEFT($A2579,3)="WB-"),SUMIFS(Winback!$D$2:$D$300,Winback!$K$2:$K$300,$D2579),0)</f>
        <v/>
      </c>
      <c r="M2579">
        <f>IF(OR($E2579=1,$G2579=1,SUMIFS(Registros!$J$2:$J$6000,Registros!$B$2:$B$6000,$A2579)&gt;0),1,0)</f>
        <v/>
      </c>
      <c r="N2579">
        <f>IF($J2579&gt;0,1,IF(COUNTIFS(Registros!$A$2:$A$6000,"CS",Registros!$B$2:$B$6000,$A2579,Registros!$K$2:$K$6000,"&lt;&gt;")&gt;0,1,0))</f>
        <v/>
      </c>
      <c r="O2579">
        <f>IF(AND($K2579=1,$E2579=0,$G2579=0,$I2579=0),"WINBACK",IF(AND($M2579=1,$N2579&gt;0),"CONVERGENTE",IF($M2579=1,"SOLO MÓVIL",IF($N2579&gt;0,"SOLO FIJO / INTERNET","SIN SERVICIOS"))))</f>
        <v/>
      </c>
      <c r="P2579">
        <f>IF($O2579="WINBACK","Recuperar (winback)",IF($O2579="CONVERGENTE","Upgrade / más líneas",IF($O2579="SOLO MÓVIL","Ofrecer fijo + internet (FLBBTV)",IF($O2579="SOLO FIJO / INTERNET","Ofrecer línea móvil Nextphone","Oferta completa (móvil + fijo + internet)"))))</f>
        <v/>
      </c>
      <c r="Q2579">
        <f>$F2579+$H2579+$L2579</f>
        <v/>
      </c>
      <c r="R2579">
        <f>IFERROR(VLOOKUP($A2579,Registros!$B$2:$G$6000,6,0),IFERROR(VLOOKUP($D2579,Winback!$B$2:$C$300,2,0),""))</f>
        <v/>
      </c>
      <c r="S2579">
        <f>IF($E2579=1,"NP","")&amp;IF($G2579=1,"+MOV","")&amp;IF($I2579=1,"+CS","")&amp;IF($K2579=1,"+WB","")</f>
        <v/>
      </c>
      <c r="T2579">
        <f>$E2579+$G2579+$I2579+$K2579</f>
        <v/>
      </c>
    </row>
    <row r="2580">
      <c r="A2580" t="inlineStr">
        <is>
          <t>355053170000</t>
        </is>
      </c>
      <c r="B2580" t="inlineStr">
        <is>
          <t>35505317</t>
        </is>
      </c>
      <c r="C2580" t="inlineStr">
        <is>
          <t>KATHERENIS GUERRA</t>
        </is>
      </c>
      <c r="D2580" t="inlineStr">
        <is>
          <t>KATHERENISGUERRA</t>
        </is>
      </c>
      <c r="E2580">
        <f>IF(COUNTIFS(Registros!$A$2:$A$6000,"NP",Registros!$B$2:$B$6000,$A2580)&gt;0,1,0)</f>
        <v/>
      </c>
      <c r="F2580">
        <f>IF($E2580=1,SUMIFS(Registros!$F$2:$F$6000,Registros!$A$2:$A$6000,"NP",Registros!$B$2:$B$6000,$A2580),0)</f>
        <v/>
      </c>
      <c r="G2580">
        <f>IF(COUNTIFS(Registros!$A$2:$A$6000,"MOV",Registros!$B$2:$B$6000,$A2580)&gt;0,1,0)</f>
        <v/>
      </c>
      <c r="H2580">
        <f>IF($G2580=1,SUMIFS(Registros!$F$2:$F$6000,Registros!$A$2:$A$6000,"MOV",Registros!$B$2:$B$6000,$A2580),0)</f>
        <v/>
      </c>
      <c r="I2580">
        <f>IF(COUNTIFS(Registros!$A$2:$A$6000,"CS",Registros!$B$2:$B$6000,$A2580)&gt;0,1,0)</f>
        <v/>
      </c>
      <c r="J2580">
        <f>IF($I2580=1,SUMIFS(Registros!$I$2:$I$6000,Registros!$A$2:$A$6000,"CS",Registros!$B$2:$B$6000,$A2580),0)</f>
        <v/>
      </c>
      <c r="K2580">
        <f>IF(COUNTIFS(Winback!$K$2:$K$300,$D2580)&gt;0,1,0)</f>
        <v/>
      </c>
      <c r="L2580">
        <f>IF(AND($K2580=1,LEFT($A2580,3)="WB-"),SUMIFS(Winback!$D$2:$D$300,Winback!$K$2:$K$300,$D2580),0)</f>
        <v/>
      </c>
      <c r="M2580">
        <f>IF(OR($E2580=1,$G2580=1,SUMIFS(Registros!$J$2:$J$6000,Registros!$B$2:$B$6000,$A2580)&gt;0),1,0)</f>
        <v/>
      </c>
      <c r="N2580">
        <f>IF($J2580&gt;0,1,IF(COUNTIFS(Registros!$A$2:$A$6000,"CS",Registros!$B$2:$B$6000,$A2580,Registros!$K$2:$K$6000,"&lt;&gt;")&gt;0,1,0))</f>
        <v/>
      </c>
      <c r="O2580">
        <f>IF(AND($K2580=1,$E2580=0,$G2580=0,$I2580=0),"WINBACK",IF(AND($M2580=1,$N2580&gt;0),"CONVERGENTE",IF($M2580=1,"SOLO MÓVIL",IF($N2580&gt;0,"SOLO FIJO / INTERNET","SIN SERVICIOS"))))</f>
        <v/>
      </c>
      <c r="P2580">
        <f>IF($O2580="WINBACK","Recuperar (winback)",IF($O2580="CONVERGENTE","Upgrade / más líneas",IF($O2580="SOLO MÓVIL","Ofrecer fijo + internet (FLBBTV)",IF($O2580="SOLO FIJO / INTERNET","Ofrecer línea móvil Nextphone","Oferta completa (móvil + fijo + internet)"))))</f>
        <v/>
      </c>
      <c r="Q2580">
        <f>$F2580+$H2580+$L2580</f>
        <v/>
      </c>
      <c r="R2580">
        <f>IFERROR(VLOOKUP($A2580,Registros!$B$2:$G$6000,6,0),IFERROR(VLOOKUP($D2580,Winback!$B$2:$C$300,2,0),""))</f>
        <v/>
      </c>
      <c r="S2580">
        <f>IF($E2580=1,"NP","")&amp;IF($G2580=1,"+MOV","")&amp;IF($I2580=1,"+CS","")&amp;IF($K2580=1,"+WB","")</f>
        <v/>
      </c>
      <c r="T2580">
        <f>$E2580+$G2580+$I2580+$K2580</f>
        <v/>
      </c>
    </row>
    <row r="2581">
      <c r="A2581" t="inlineStr">
        <is>
          <t>352349740000</t>
        </is>
      </c>
      <c r="B2581" t="inlineStr">
        <is>
          <t>35234974</t>
        </is>
      </c>
      <c r="C2581" t="inlineStr">
        <is>
          <t>JOHANNA FRANCO</t>
        </is>
      </c>
      <c r="D2581" t="inlineStr">
        <is>
          <t>JOHANNAFRANCO</t>
        </is>
      </c>
      <c r="E2581">
        <f>IF(COUNTIFS(Registros!$A$2:$A$6000,"NP",Registros!$B$2:$B$6000,$A2581)&gt;0,1,0)</f>
        <v/>
      </c>
      <c r="F2581">
        <f>IF($E2581=1,SUMIFS(Registros!$F$2:$F$6000,Registros!$A$2:$A$6000,"NP",Registros!$B$2:$B$6000,$A2581),0)</f>
        <v/>
      </c>
      <c r="G2581">
        <f>IF(COUNTIFS(Registros!$A$2:$A$6000,"MOV",Registros!$B$2:$B$6000,$A2581)&gt;0,1,0)</f>
        <v/>
      </c>
      <c r="H2581">
        <f>IF($G2581=1,SUMIFS(Registros!$F$2:$F$6000,Registros!$A$2:$A$6000,"MOV",Registros!$B$2:$B$6000,$A2581),0)</f>
        <v/>
      </c>
      <c r="I2581">
        <f>IF(COUNTIFS(Registros!$A$2:$A$6000,"CS",Registros!$B$2:$B$6000,$A2581)&gt;0,1,0)</f>
        <v/>
      </c>
      <c r="J2581">
        <f>IF($I2581=1,SUMIFS(Registros!$I$2:$I$6000,Registros!$A$2:$A$6000,"CS",Registros!$B$2:$B$6000,$A2581),0)</f>
        <v/>
      </c>
      <c r="K2581">
        <f>IF(COUNTIFS(Winback!$K$2:$K$300,$D2581)&gt;0,1,0)</f>
        <v/>
      </c>
      <c r="L2581">
        <f>IF(AND($K2581=1,LEFT($A2581,3)="WB-"),SUMIFS(Winback!$D$2:$D$300,Winback!$K$2:$K$300,$D2581),0)</f>
        <v/>
      </c>
      <c r="M2581">
        <f>IF(OR($E2581=1,$G2581=1,SUMIFS(Registros!$J$2:$J$6000,Registros!$B$2:$B$6000,$A2581)&gt;0),1,0)</f>
        <v/>
      </c>
      <c r="N2581">
        <f>IF($J2581&gt;0,1,IF(COUNTIFS(Registros!$A$2:$A$6000,"CS",Registros!$B$2:$B$6000,$A2581,Registros!$K$2:$K$6000,"&lt;&gt;")&gt;0,1,0))</f>
        <v/>
      </c>
      <c r="O2581">
        <f>IF(AND($K2581=1,$E2581=0,$G2581=0,$I2581=0),"WINBACK",IF(AND($M2581=1,$N2581&gt;0),"CONVERGENTE",IF($M2581=1,"SOLO MÓVIL",IF($N2581&gt;0,"SOLO FIJO / INTERNET","SIN SERVICIOS"))))</f>
        <v/>
      </c>
      <c r="P2581">
        <f>IF($O2581="WINBACK","Recuperar (winback)",IF($O2581="CONVERGENTE","Upgrade / más líneas",IF($O2581="SOLO MÓVIL","Ofrecer fijo + internet (FLBBTV)",IF($O2581="SOLO FIJO / INTERNET","Ofrecer línea móvil Nextphone","Oferta completa (móvil + fijo + internet)"))))</f>
        <v/>
      </c>
      <c r="Q2581">
        <f>$F2581+$H2581+$L2581</f>
        <v/>
      </c>
      <c r="R2581">
        <f>IFERROR(VLOOKUP($A2581,Registros!$B$2:$G$6000,6,0),IFERROR(VLOOKUP($D2581,Winback!$B$2:$C$300,2,0),""))</f>
        <v/>
      </c>
      <c r="S2581">
        <f>IF($E2581=1,"NP","")&amp;IF($G2581=1,"+MOV","")&amp;IF($I2581=1,"+CS","")&amp;IF($K2581=1,"+WB","")</f>
        <v/>
      </c>
      <c r="T2581">
        <f>$E2581+$G2581+$I2581+$K2581</f>
        <v/>
      </c>
    </row>
    <row r="2582">
      <c r="A2582" t="inlineStr">
        <is>
          <t>364046790000</t>
        </is>
      </c>
      <c r="B2582" t="inlineStr">
        <is>
          <t>36404679</t>
        </is>
      </c>
      <c r="C2582" t="inlineStr">
        <is>
          <t>BIANCA ARAUZ</t>
        </is>
      </c>
      <c r="D2582" t="inlineStr">
        <is>
          <t>BIANCAARAUZ</t>
        </is>
      </c>
      <c r="E2582">
        <f>IF(COUNTIFS(Registros!$A$2:$A$6000,"NP",Registros!$B$2:$B$6000,$A2582)&gt;0,1,0)</f>
        <v/>
      </c>
      <c r="F2582">
        <f>IF($E2582=1,SUMIFS(Registros!$F$2:$F$6000,Registros!$A$2:$A$6000,"NP",Registros!$B$2:$B$6000,$A2582),0)</f>
        <v/>
      </c>
      <c r="G2582">
        <f>IF(COUNTIFS(Registros!$A$2:$A$6000,"MOV",Registros!$B$2:$B$6000,$A2582)&gt;0,1,0)</f>
        <v/>
      </c>
      <c r="H2582">
        <f>IF($G2582=1,SUMIFS(Registros!$F$2:$F$6000,Registros!$A$2:$A$6000,"MOV",Registros!$B$2:$B$6000,$A2582),0)</f>
        <v/>
      </c>
      <c r="I2582">
        <f>IF(COUNTIFS(Registros!$A$2:$A$6000,"CS",Registros!$B$2:$B$6000,$A2582)&gt;0,1,0)</f>
        <v/>
      </c>
      <c r="J2582">
        <f>IF($I2582=1,SUMIFS(Registros!$I$2:$I$6000,Registros!$A$2:$A$6000,"CS",Registros!$B$2:$B$6000,$A2582),0)</f>
        <v/>
      </c>
      <c r="K2582">
        <f>IF(COUNTIFS(Winback!$K$2:$K$300,$D2582)&gt;0,1,0)</f>
        <v/>
      </c>
      <c r="L2582">
        <f>IF(AND($K2582=1,LEFT($A2582,3)="WB-"),SUMIFS(Winback!$D$2:$D$300,Winback!$K$2:$K$300,$D2582),0)</f>
        <v/>
      </c>
      <c r="M2582">
        <f>IF(OR($E2582=1,$G2582=1,SUMIFS(Registros!$J$2:$J$6000,Registros!$B$2:$B$6000,$A2582)&gt;0),1,0)</f>
        <v/>
      </c>
      <c r="N2582">
        <f>IF($J2582&gt;0,1,IF(COUNTIFS(Registros!$A$2:$A$6000,"CS",Registros!$B$2:$B$6000,$A2582,Registros!$K$2:$K$6000,"&lt;&gt;")&gt;0,1,0))</f>
        <v/>
      </c>
      <c r="O2582">
        <f>IF(AND($K2582=1,$E2582=0,$G2582=0,$I2582=0),"WINBACK",IF(AND($M2582=1,$N2582&gt;0),"CONVERGENTE",IF($M2582=1,"SOLO MÓVIL",IF($N2582&gt;0,"SOLO FIJO / INTERNET","SIN SERVICIOS"))))</f>
        <v/>
      </c>
      <c r="P2582">
        <f>IF($O2582="WINBACK","Recuperar (winback)",IF($O2582="CONVERGENTE","Upgrade / más líneas",IF($O2582="SOLO MÓVIL","Ofrecer fijo + internet (FLBBTV)",IF($O2582="SOLO FIJO / INTERNET","Ofrecer línea móvil Nextphone","Oferta completa (móvil + fijo + internet)"))))</f>
        <v/>
      </c>
      <c r="Q2582">
        <f>$F2582+$H2582+$L2582</f>
        <v/>
      </c>
      <c r="R2582">
        <f>IFERROR(VLOOKUP($A2582,Registros!$B$2:$G$6000,6,0),IFERROR(VLOOKUP($D2582,Winback!$B$2:$C$300,2,0),""))</f>
        <v/>
      </c>
      <c r="S2582">
        <f>IF($E2582=1,"NP","")&amp;IF($G2582=1,"+MOV","")&amp;IF($I2582=1,"+CS","")&amp;IF($K2582=1,"+WB","")</f>
        <v/>
      </c>
      <c r="T2582">
        <f>$E2582+$G2582+$I2582+$K2582</f>
        <v/>
      </c>
    </row>
    <row r="2583">
      <c r="A2583" t="inlineStr">
        <is>
          <t>359347140000</t>
        </is>
      </c>
      <c r="B2583" t="inlineStr">
        <is>
          <t>35934714</t>
        </is>
      </c>
      <c r="C2583" t="inlineStr">
        <is>
          <t>MAX PITTY</t>
        </is>
      </c>
      <c r="D2583" t="inlineStr">
        <is>
          <t>MAXPITTY</t>
        </is>
      </c>
      <c r="E2583">
        <f>IF(COUNTIFS(Registros!$A$2:$A$6000,"NP",Registros!$B$2:$B$6000,$A2583)&gt;0,1,0)</f>
        <v/>
      </c>
      <c r="F2583">
        <f>IF($E2583=1,SUMIFS(Registros!$F$2:$F$6000,Registros!$A$2:$A$6000,"NP",Registros!$B$2:$B$6000,$A2583),0)</f>
        <v/>
      </c>
      <c r="G2583">
        <f>IF(COUNTIFS(Registros!$A$2:$A$6000,"MOV",Registros!$B$2:$B$6000,$A2583)&gt;0,1,0)</f>
        <v/>
      </c>
      <c r="H2583">
        <f>IF($G2583=1,SUMIFS(Registros!$F$2:$F$6000,Registros!$A$2:$A$6000,"MOV",Registros!$B$2:$B$6000,$A2583),0)</f>
        <v/>
      </c>
      <c r="I2583">
        <f>IF(COUNTIFS(Registros!$A$2:$A$6000,"CS",Registros!$B$2:$B$6000,$A2583)&gt;0,1,0)</f>
        <v/>
      </c>
      <c r="J2583">
        <f>IF($I2583=1,SUMIFS(Registros!$I$2:$I$6000,Registros!$A$2:$A$6000,"CS",Registros!$B$2:$B$6000,$A2583),0)</f>
        <v/>
      </c>
      <c r="K2583">
        <f>IF(COUNTIFS(Winback!$K$2:$K$300,$D2583)&gt;0,1,0)</f>
        <v/>
      </c>
      <c r="L2583">
        <f>IF(AND($K2583=1,LEFT($A2583,3)="WB-"),SUMIFS(Winback!$D$2:$D$300,Winback!$K$2:$K$300,$D2583),0)</f>
        <v/>
      </c>
      <c r="M2583">
        <f>IF(OR($E2583=1,$G2583=1,SUMIFS(Registros!$J$2:$J$6000,Registros!$B$2:$B$6000,$A2583)&gt;0),1,0)</f>
        <v/>
      </c>
      <c r="N2583">
        <f>IF($J2583&gt;0,1,IF(COUNTIFS(Registros!$A$2:$A$6000,"CS",Registros!$B$2:$B$6000,$A2583,Registros!$K$2:$K$6000,"&lt;&gt;")&gt;0,1,0))</f>
        <v/>
      </c>
      <c r="O2583">
        <f>IF(AND($K2583=1,$E2583=0,$G2583=0,$I2583=0),"WINBACK",IF(AND($M2583=1,$N2583&gt;0),"CONVERGENTE",IF($M2583=1,"SOLO MÓVIL",IF($N2583&gt;0,"SOLO FIJO / INTERNET","SIN SERVICIOS"))))</f>
        <v/>
      </c>
      <c r="P2583">
        <f>IF($O2583="WINBACK","Recuperar (winback)",IF($O2583="CONVERGENTE","Upgrade / más líneas",IF($O2583="SOLO MÓVIL","Ofrecer fijo + internet (FLBBTV)",IF($O2583="SOLO FIJO / INTERNET","Ofrecer línea móvil Nextphone","Oferta completa (móvil + fijo + internet)"))))</f>
        <v/>
      </c>
      <c r="Q2583">
        <f>$F2583+$H2583+$L2583</f>
        <v/>
      </c>
      <c r="R2583">
        <f>IFERROR(VLOOKUP($A2583,Registros!$B$2:$G$6000,6,0),IFERROR(VLOOKUP($D2583,Winback!$B$2:$C$300,2,0),""))</f>
        <v/>
      </c>
      <c r="S2583">
        <f>IF($E2583=1,"NP","")&amp;IF($G2583=1,"+MOV","")&amp;IF($I2583=1,"+CS","")&amp;IF($K2583=1,"+WB","")</f>
        <v/>
      </c>
      <c r="T2583">
        <f>$E2583+$G2583+$I2583+$K2583</f>
        <v/>
      </c>
    </row>
    <row r="2584">
      <c r="A2584" t="inlineStr">
        <is>
          <t>357335380000</t>
        </is>
      </c>
      <c r="B2584" t="inlineStr">
        <is>
          <t>35733538</t>
        </is>
      </c>
      <c r="C2584" t="inlineStr">
        <is>
          <t>SUHA VALDÉS</t>
        </is>
      </c>
      <c r="D2584" t="inlineStr">
        <is>
          <t>SUHAVALDES</t>
        </is>
      </c>
      <c r="E2584">
        <f>IF(COUNTIFS(Registros!$A$2:$A$6000,"NP",Registros!$B$2:$B$6000,$A2584)&gt;0,1,0)</f>
        <v/>
      </c>
      <c r="F2584">
        <f>IF($E2584=1,SUMIFS(Registros!$F$2:$F$6000,Registros!$A$2:$A$6000,"NP",Registros!$B$2:$B$6000,$A2584),0)</f>
        <v/>
      </c>
      <c r="G2584">
        <f>IF(COUNTIFS(Registros!$A$2:$A$6000,"MOV",Registros!$B$2:$B$6000,$A2584)&gt;0,1,0)</f>
        <v/>
      </c>
      <c r="H2584">
        <f>IF($G2584=1,SUMIFS(Registros!$F$2:$F$6000,Registros!$A$2:$A$6000,"MOV",Registros!$B$2:$B$6000,$A2584),0)</f>
        <v/>
      </c>
      <c r="I2584">
        <f>IF(COUNTIFS(Registros!$A$2:$A$6000,"CS",Registros!$B$2:$B$6000,$A2584)&gt;0,1,0)</f>
        <v/>
      </c>
      <c r="J2584">
        <f>IF($I2584=1,SUMIFS(Registros!$I$2:$I$6000,Registros!$A$2:$A$6000,"CS",Registros!$B$2:$B$6000,$A2584),0)</f>
        <v/>
      </c>
      <c r="K2584">
        <f>IF(COUNTIFS(Winback!$K$2:$K$300,$D2584)&gt;0,1,0)</f>
        <v/>
      </c>
      <c r="L2584">
        <f>IF(AND($K2584=1,LEFT($A2584,3)="WB-"),SUMIFS(Winback!$D$2:$D$300,Winback!$K$2:$K$300,$D2584),0)</f>
        <v/>
      </c>
      <c r="M2584">
        <f>IF(OR($E2584=1,$G2584=1,SUMIFS(Registros!$J$2:$J$6000,Registros!$B$2:$B$6000,$A2584)&gt;0),1,0)</f>
        <v/>
      </c>
      <c r="N2584">
        <f>IF($J2584&gt;0,1,IF(COUNTIFS(Registros!$A$2:$A$6000,"CS",Registros!$B$2:$B$6000,$A2584,Registros!$K$2:$K$6000,"&lt;&gt;")&gt;0,1,0))</f>
        <v/>
      </c>
      <c r="O2584">
        <f>IF(AND($K2584=1,$E2584=0,$G2584=0,$I2584=0),"WINBACK",IF(AND($M2584=1,$N2584&gt;0),"CONVERGENTE",IF($M2584=1,"SOLO MÓVIL",IF($N2584&gt;0,"SOLO FIJO / INTERNET","SIN SERVICIOS"))))</f>
        <v/>
      </c>
      <c r="P2584">
        <f>IF($O2584="WINBACK","Recuperar (winback)",IF($O2584="CONVERGENTE","Upgrade / más líneas",IF($O2584="SOLO MÓVIL","Ofrecer fijo + internet (FLBBTV)",IF($O2584="SOLO FIJO / INTERNET","Ofrecer línea móvil Nextphone","Oferta completa (móvil + fijo + internet)"))))</f>
        <v/>
      </c>
      <c r="Q2584">
        <f>$F2584+$H2584+$L2584</f>
        <v/>
      </c>
      <c r="R2584">
        <f>IFERROR(VLOOKUP($A2584,Registros!$B$2:$G$6000,6,0),IFERROR(VLOOKUP($D2584,Winback!$B$2:$C$300,2,0),""))</f>
        <v/>
      </c>
      <c r="S2584">
        <f>IF($E2584=1,"NP","")&amp;IF($G2584=1,"+MOV","")&amp;IF($I2584=1,"+CS","")&amp;IF($K2584=1,"+WB","")</f>
        <v/>
      </c>
      <c r="T2584">
        <f>$E2584+$G2584+$I2584+$K2584</f>
        <v/>
      </c>
    </row>
    <row r="2585">
      <c r="A2585" t="inlineStr">
        <is>
          <t>352118000000</t>
        </is>
      </c>
      <c r="B2585" t="inlineStr">
        <is>
          <t>35211800</t>
        </is>
      </c>
      <c r="C2585" t="inlineStr">
        <is>
          <t>ANA LORENA DE GRACIA</t>
        </is>
      </c>
      <c r="D2585" t="inlineStr">
        <is>
          <t>ANALORENADEGRACIA</t>
        </is>
      </c>
      <c r="E2585">
        <f>IF(COUNTIFS(Registros!$A$2:$A$6000,"NP",Registros!$B$2:$B$6000,$A2585)&gt;0,1,0)</f>
        <v/>
      </c>
      <c r="F2585">
        <f>IF($E2585=1,SUMIFS(Registros!$F$2:$F$6000,Registros!$A$2:$A$6000,"NP",Registros!$B$2:$B$6000,$A2585),0)</f>
        <v/>
      </c>
      <c r="G2585">
        <f>IF(COUNTIFS(Registros!$A$2:$A$6000,"MOV",Registros!$B$2:$B$6000,$A2585)&gt;0,1,0)</f>
        <v/>
      </c>
      <c r="H2585">
        <f>IF($G2585=1,SUMIFS(Registros!$F$2:$F$6000,Registros!$A$2:$A$6000,"MOV",Registros!$B$2:$B$6000,$A2585),0)</f>
        <v/>
      </c>
      <c r="I2585">
        <f>IF(COUNTIFS(Registros!$A$2:$A$6000,"CS",Registros!$B$2:$B$6000,$A2585)&gt;0,1,0)</f>
        <v/>
      </c>
      <c r="J2585">
        <f>IF($I2585=1,SUMIFS(Registros!$I$2:$I$6000,Registros!$A$2:$A$6000,"CS",Registros!$B$2:$B$6000,$A2585),0)</f>
        <v/>
      </c>
      <c r="K2585">
        <f>IF(COUNTIFS(Winback!$K$2:$K$300,$D2585)&gt;0,1,0)</f>
        <v/>
      </c>
      <c r="L2585">
        <f>IF(AND($K2585=1,LEFT($A2585,3)="WB-"),SUMIFS(Winback!$D$2:$D$300,Winback!$K$2:$K$300,$D2585),0)</f>
        <v/>
      </c>
      <c r="M2585">
        <f>IF(OR($E2585=1,$G2585=1,SUMIFS(Registros!$J$2:$J$6000,Registros!$B$2:$B$6000,$A2585)&gt;0),1,0)</f>
        <v/>
      </c>
      <c r="N2585">
        <f>IF($J2585&gt;0,1,IF(COUNTIFS(Registros!$A$2:$A$6000,"CS",Registros!$B$2:$B$6000,$A2585,Registros!$K$2:$K$6000,"&lt;&gt;")&gt;0,1,0))</f>
        <v/>
      </c>
      <c r="O2585">
        <f>IF(AND($K2585=1,$E2585=0,$G2585=0,$I2585=0),"WINBACK",IF(AND($M2585=1,$N2585&gt;0),"CONVERGENTE",IF($M2585=1,"SOLO MÓVIL",IF($N2585&gt;0,"SOLO FIJO / INTERNET","SIN SERVICIOS"))))</f>
        <v/>
      </c>
      <c r="P2585">
        <f>IF($O2585="WINBACK","Recuperar (winback)",IF($O2585="CONVERGENTE","Upgrade / más líneas",IF($O2585="SOLO MÓVIL","Ofrecer fijo + internet (FLBBTV)",IF($O2585="SOLO FIJO / INTERNET","Ofrecer línea móvil Nextphone","Oferta completa (móvil + fijo + internet)"))))</f>
        <v/>
      </c>
      <c r="Q2585">
        <f>$F2585+$H2585+$L2585</f>
        <v/>
      </c>
      <c r="R2585">
        <f>IFERROR(VLOOKUP($A2585,Registros!$B$2:$G$6000,6,0),IFERROR(VLOOKUP($D2585,Winback!$B$2:$C$300,2,0),""))</f>
        <v/>
      </c>
      <c r="S2585">
        <f>IF($E2585=1,"NP","")&amp;IF($G2585=1,"+MOV","")&amp;IF($I2585=1,"+CS","")&amp;IF($K2585=1,"+WB","")</f>
        <v/>
      </c>
      <c r="T2585">
        <f>$E2585+$G2585+$I2585+$K2585</f>
        <v/>
      </c>
    </row>
    <row r="2586">
      <c r="A2586" t="inlineStr">
        <is>
          <t>364000550000</t>
        </is>
      </c>
      <c r="B2586" t="inlineStr">
        <is>
          <t>36400055</t>
        </is>
      </c>
      <c r="C2586" t="inlineStr">
        <is>
          <t>KARELYS CASTILLO</t>
        </is>
      </c>
      <c r="D2586" t="inlineStr">
        <is>
          <t>KARELYSCASTILLO</t>
        </is>
      </c>
      <c r="E2586">
        <f>IF(COUNTIFS(Registros!$A$2:$A$6000,"NP",Registros!$B$2:$B$6000,$A2586)&gt;0,1,0)</f>
        <v/>
      </c>
      <c r="F2586">
        <f>IF($E2586=1,SUMIFS(Registros!$F$2:$F$6000,Registros!$A$2:$A$6000,"NP",Registros!$B$2:$B$6000,$A2586),0)</f>
        <v/>
      </c>
      <c r="G2586">
        <f>IF(COUNTIFS(Registros!$A$2:$A$6000,"MOV",Registros!$B$2:$B$6000,$A2586)&gt;0,1,0)</f>
        <v/>
      </c>
      <c r="H2586">
        <f>IF($G2586=1,SUMIFS(Registros!$F$2:$F$6000,Registros!$A$2:$A$6000,"MOV",Registros!$B$2:$B$6000,$A2586),0)</f>
        <v/>
      </c>
      <c r="I2586">
        <f>IF(COUNTIFS(Registros!$A$2:$A$6000,"CS",Registros!$B$2:$B$6000,$A2586)&gt;0,1,0)</f>
        <v/>
      </c>
      <c r="J2586">
        <f>IF($I2586=1,SUMIFS(Registros!$I$2:$I$6000,Registros!$A$2:$A$6000,"CS",Registros!$B$2:$B$6000,$A2586),0)</f>
        <v/>
      </c>
      <c r="K2586">
        <f>IF(COUNTIFS(Winback!$K$2:$K$300,$D2586)&gt;0,1,0)</f>
        <v/>
      </c>
      <c r="L2586">
        <f>IF(AND($K2586=1,LEFT($A2586,3)="WB-"),SUMIFS(Winback!$D$2:$D$300,Winback!$K$2:$K$300,$D2586),0)</f>
        <v/>
      </c>
      <c r="M2586">
        <f>IF(OR($E2586=1,$G2586=1,SUMIFS(Registros!$J$2:$J$6000,Registros!$B$2:$B$6000,$A2586)&gt;0),1,0)</f>
        <v/>
      </c>
      <c r="N2586">
        <f>IF($J2586&gt;0,1,IF(COUNTIFS(Registros!$A$2:$A$6000,"CS",Registros!$B$2:$B$6000,$A2586,Registros!$K$2:$K$6000,"&lt;&gt;")&gt;0,1,0))</f>
        <v/>
      </c>
      <c r="O2586">
        <f>IF(AND($K2586=1,$E2586=0,$G2586=0,$I2586=0),"WINBACK",IF(AND($M2586=1,$N2586&gt;0),"CONVERGENTE",IF($M2586=1,"SOLO MÓVIL",IF($N2586&gt;0,"SOLO FIJO / INTERNET","SIN SERVICIOS"))))</f>
        <v/>
      </c>
      <c r="P2586">
        <f>IF($O2586="WINBACK","Recuperar (winback)",IF($O2586="CONVERGENTE","Upgrade / más líneas",IF($O2586="SOLO MÓVIL","Ofrecer fijo + internet (FLBBTV)",IF($O2586="SOLO FIJO / INTERNET","Ofrecer línea móvil Nextphone","Oferta completa (móvil + fijo + internet)"))))</f>
        <v/>
      </c>
      <c r="Q2586">
        <f>$F2586+$H2586+$L2586</f>
        <v/>
      </c>
      <c r="R2586">
        <f>IFERROR(VLOOKUP($A2586,Registros!$B$2:$G$6000,6,0),IFERROR(VLOOKUP($D2586,Winback!$B$2:$C$300,2,0),""))</f>
        <v/>
      </c>
      <c r="S2586">
        <f>IF($E2586=1,"NP","")&amp;IF($G2586=1,"+MOV","")&amp;IF($I2586=1,"+CS","")&amp;IF($K2586=1,"+WB","")</f>
        <v/>
      </c>
      <c r="T2586">
        <f>$E2586+$G2586+$I2586+$K2586</f>
        <v/>
      </c>
    </row>
    <row r="2587">
      <c r="A2587" t="inlineStr">
        <is>
          <t>364005920000</t>
        </is>
      </c>
      <c r="B2587" t="inlineStr">
        <is>
          <t>36400592</t>
        </is>
      </c>
      <c r="C2587" t="inlineStr">
        <is>
          <t>JIMMY LEISON ARAUZ CANDANEDO</t>
        </is>
      </c>
      <c r="D2587" t="inlineStr">
        <is>
          <t>JIMMYLEISONARAUZCANDANEDO</t>
        </is>
      </c>
      <c r="E2587">
        <f>IF(COUNTIFS(Registros!$A$2:$A$6000,"NP",Registros!$B$2:$B$6000,$A2587)&gt;0,1,0)</f>
        <v/>
      </c>
      <c r="F2587">
        <f>IF($E2587=1,SUMIFS(Registros!$F$2:$F$6000,Registros!$A$2:$A$6000,"NP",Registros!$B$2:$B$6000,$A2587),0)</f>
        <v/>
      </c>
      <c r="G2587">
        <f>IF(COUNTIFS(Registros!$A$2:$A$6000,"MOV",Registros!$B$2:$B$6000,$A2587)&gt;0,1,0)</f>
        <v/>
      </c>
      <c r="H2587">
        <f>IF($G2587=1,SUMIFS(Registros!$F$2:$F$6000,Registros!$A$2:$A$6000,"MOV",Registros!$B$2:$B$6000,$A2587),0)</f>
        <v/>
      </c>
      <c r="I2587">
        <f>IF(COUNTIFS(Registros!$A$2:$A$6000,"CS",Registros!$B$2:$B$6000,$A2587)&gt;0,1,0)</f>
        <v/>
      </c>
      <c r="J2587">
        <f>IF($I2587=1,SUMIFS(Registros!$I$2:$I$6000,Registros!$A$2:$A$6000,"CS",Registros!$B$2:$B$6000,$A2587),0)</f>
        <v/>
      </c>
      <c r="K2587">
        <f>IF(COUNTIFS(Winback!$K$2:$K$300,$D2587)&gt;0,1,0)</f>
        <v/>
      </c>
      <c r="L2587">
        <f>IF(AND($K2587=1,LEFT($A2587,3)="WB-"),SUMIFS(Winback!$D$2:$D$300,Winback!$K$2:$K$300,$D2587),0)</f>
        <v/>
      </c>
      <c r="M2587">
        <f>IF(OR($E2587=1,$G2587=1,SUMIFS(Registros!$J$2:$J$6000,Registros!$B$2:$B$6000,$A2587)&gt;0),1,0)</f>
        <v/>
      </c>
      <c r="N2587">
        <f>IF($J2587&gt;0,1,IF(COUNTIFS(Registros!$A$2:$A$6000,"CS",Registros!$B$2:$B$6000,$A2587,Registros!$K$2:$K$6000,"&lt;&gt;")&gt;0,1,0))</f>
        <v/>
      </c>
      <c r="O2587">
        <f>IF(AND($K2587=1,$E2587=0,$G2587=0,$I2587=0),"WINBACK",IF(AND($M2587=1,$N2587&gt;0),"CONVERGENTE",IF($M2587=1,"SOLO MÓVIL",IF($N2587&gt;0,"SOLO FIJO / INTERNET","SIN SERVICIOS"))))</f>
        <v/>
      </c>
      <c r="P2587">
        <f>IF($O2587="WINBACK","Recuperar (winback)",IF($O2587="CONVERGENTE","Upgrade / más líneas",IF($O2587="SOLO MÓVIL","Ofrecer fijo + internet (FLBBTV)",IF($O2587="SOLO FIJO / INTERNET","Ofrecer línea móvil Nextphone","Oferta completa (móvil + fijo + internet)"))))</f>
        <v/>
      </c>
      <c r="Q2587">
        <f>$F2587+$H2587+$L2587</f>
        <v/>
      </c>
      <c r="R2587">
        <f>IFERROR(VLOOKUP($A2587,Registros!$B$2:$G$6000,6,0),IFERROR(VLOOKUP($D2587,Winback!$B$2:$C$300,2,0),""))</f>
        <v/>
      </c>
      <c r="S2587">
        <f>IF($E2587=1,"NP","")&amp;IF($G2587=1,"+MOV","")&amp;IF($I2587=1,"+CS","")&amp;IF($K2587=1,"+WB","")</f>
        <v/>
      </c>
      <c r="T2587">
        <f>$E2587+$G2587+$I2587+$K2587</f>
        <v/>
      </c>
    </row>
    <row r="2588">
      <c r="A2588" t="inlineStr">
        <is>
          <t>363056040000</t>
        </is>
      </c>
      <c r="B2588" t="inlineStr">
        <is>
          <t>36305604</t>
        </is>
      </c>
      <c r="C2588" t="inlineStr">
        <is>
          <t>FAUSTINA ARAUZ</t>
        </is>
      </c>
      <c r="D2588" t="inlineStr">
        <is>
          <t>FAUSTINAARAUZ</t>
        </is>
      </c>
      <c r="E2588">
        <f>IF(COUNTIFS(Registros!$A$2:$A$6000,"NP",Registros!$B$2:$B$6000,$A2588)&gt;0,1,0)</f>
        <v/>
      </c>
      <c r="F2588">
        <f>IF($E2588=1,SUMIFS(Registros!$F$2:$F$6000,Registros!$A$2:$A$6000,"NP",Registros!$B$2:$B$6000,$A2588),0)</f>
        <v/>
      </c>
      <c r="G2588">
        <f>IF(COUNTIFS(Registros!$A$2:$A$6000,"MOV",Registros!$B$2:$B$6000,$A2588)&gt;0,1,0)</f>
        <v/>
      </c>
      <c r="H2588">
        <f>IF($G2588=1,SUMIFS(Registros!$F$2:$F$6000,Registros!$A$2:$A$6000,"MOV",Registros!$B$2:$B$6000,$A2588),0)</f>
        <v/>
      </c>
      <c r="I2588">
        <f>IF(COUNTIFS(Registros!$A$2:$A$6000,"CS",Registros!$B$2:$B$6000,$A2588)&gt;0,1,0)</f>
        <v/>
      </c>
      <c r="J2588">
        <f>IF($I2588=1,SUMIFS(Registros!$I$2:$I$6000,Registros!$A$2:$A$6000,"CS",Registros!$B$2:$B$6000,$A2588),0)</f>
        <v/>
      </c>
      <c r="K2588">
        <f>IF(COUNTIFS(Winback!$K$2:$K$300,$D2588)&gt;0,1,0)</f>
        <v/>
      </c>
      <c r="L2588">
        <f>IF(AND($K2588=1,LEFT($A2588,3)="WB-"),SUMIFS(Winback!$D$2:$D$300,Winback!$K$2:$K$300,$D2588),0)</f>
        <v/>
      </c>
      <c r="M2588">
        <f>IF(OR($E2588=1,$G2588=1,SUMIFS(Registros!$J$2:$J$6000,Registros!$B$2:$B$6000,$A2588)&gt;0),1,0)</f>
        <v/>
      </c>
      <c r="N2588">
        <f>IF($J2588&gt;0,1,IF(COUNTIFS(Registros!$A$2:$A$6000,"CS",Registros!$B$2:$B$6000,$A2588,Registros!$K$2:$K$6000,"&lt;&gt;")&gt;0,1,0))</f>
        <v/>
      </c>
      <c r="O2588">
        <f>IF(AND($K2588=1,$E2588=0,$G2588=0,$I2588=0),"WINBACK",IF(AND($M2588=1,$N2588&gt;0),"CONVERGENTE",IF($M2588=1,"SOLO MÓVIL",IF($N2588&gt;0,"SOLO FIJO / INTERNET","SIN SERVICIOS"))))</f>
        <v/>
      </c>
      <c r="P2588">
        <f>IF($O2588="WINBACK","Recuperar (winback)",IF($O2588="CONVERGENTE","Upgrade / más líneas",IF($O2588="SOLO MÓVIL","Ofrecer fijo + internet (FLBBTV)",IF($O2588="SOLO FIJO / INTERNET","Ofrecer línea móvil Nextphone","Oferta completa (móvil + fijo + internet)"))))</f>
        <v/>
      </c>
      <c r="Q2588">
        <f>$F2588+$H2588+$L2588</f>
        <v/>
      </c>
      <c r="R2588">
        <f>IFERROR(VLOOKUP($A2588,Registros!$B$2:$G$6000,6,0),IFERROR(VLOOKUP($D2588,Winback!$B$2:$C$300,2,0),""))</f>
        <v/>
      </c>
      <c r="S2588">
        <f>IF($E2588=1,"NP","")&amp;IF($G2588=1,"+MOV","")&amp;IF($I2588=1,"+CS","")&amp;IF($K2588=1,"+WB","")</f>
        <v/>
      </c>
      <c r="T2588">
        <f>$E2588+$G2588+$I2588+$K2588</f>
        <v/>
      </c>
    </row>
    <row r="2589">
      <c r="A2589" t="inlineStr">
        <is>
          <t>356192020000</t>
        </is>
      </c>
      <c r="B2589" t="inlineStr">
        <is>
          <t>35619202</t>
        </is>
      </c>
      <c r="C2589" t="inlineStr">
        <is>
          <t>YODALYS APARICIÓ</t>
        </is>
      </c>
      <c r="D2589" t="inlineStr">
        <is>
          <t>YODALYSAPARICIO</t>
        </is>
      </c>
      <c r="E2589">
        <f>IF(COUNTIFS(Registros!$A$2:$A$6000,"NP",Registros!$B$2:$B$6000,$A2589)&gt;0,1,0)</f>
        <v/>
      </c>
      <c r="F2589">
        <f>IF($E2589=1,SUMIFS(Registros!$F$2:$F$6000,Registros!$A$2:$A$6000,"NP",Registros!$B$2:$B$6000,$A2589),0)</f>
        <v/>
      </c>
      <c r="G2589">
        <f>IF(COUNTIFS(Registros!$A$2:$A$6000,"MOV",Registros!$B$2:$B$6000,$A2589)&gt;0,1,0)</f>
        <v/>
      </c>
      <c r="H2589">
        <f>IF($G2589=1,SUMIFS(Registros!$F$2:$F$6000,Registros!$A$2:$A$6000,"MOV",Registros!$B$2:$B$6000,$A2589),0)</f>
        <v/>
      </c>
      <c r="I2589">
        <f>IF(COUNTIFS(Registros!$A$2:$A$6000,"CS",Registros!$B$2:$B$6000,$A2589)&gt;0,1,0)</f>
        <v/>
      </c>
      <c r="J2589">
        <f>IF($I2589=1,SUMIFS(Registros!$I$2:$I$6000,Registros!$A$2:$A$6000,"CS",Registros!$B$2:$B$6000,$A2589),0)</f>
        <v/>
      </c>
      <c r="K2589">
        <f>IF(COUNTIFS(Winback!$K$2:$K$300,$D2589)&gt;0,1,0)</f>
        <v/>
      </c>
      <c r="L2589">
        <f>IF(AND($K2589=1,LEFT($A2589,3)="WB-"),SUMIFS(Winback!$D$2:$D$300,Winback!$K$2:$K$300,$D2589),0)</f>
        <v/>
      </c>
      <c r="M2589">
        <f>IF(OR($E2589=1,$G2589=1,SUMIFS(Registros!$J$2:$J$6000,Registros!$B$2:$B$6000,$A2589)&gt;0),1,0)</f>
        <v/>
      </c>
      <c r="N2589">
        <f>IF($J2589&gt;0,1,IF(COUNTIFS(Registros!$A$2:$A$6000,"CS",Registros!$B$2:$B$6000,$A2589,Registros!$K$2:$K$6000,"&lt;&gt;")&gt;0,1,0))</f>
        <v/>
      </c>
      <c r="O2589">
        <f>IF(AND($K2589=1,$E2589=0,$G2589=0,$I2589=0),"WINBACK",IF(AND($M2589=1,$N2589&gt;0),"CONVERGENTE",IF($M2589=1,"SOLO MÓVIL",IF($N2589&gt;0,"SOLO FIJO / INTERNET","SIN SERVICIOS"))))</f>
        <v/>
      </c>
      <c r="P2589">
        <f>IF($O2589="WINBACK","Recuperar (winback)",IF($O2589="CONVERGENTE","Upgrade / más líneas",IF($O2589="SOLO MÓVIL","Ofrecer fijo + internet (FLBBTV)",IF($O2589="SOLO FIJO / INTERNET","Ofrecer línea móvil Nextphone","Oferta completa (móvil + fijo + internet)"))))</f>
        <v/>
      </c>
      <c r="Q2589">
        <f>$F2589+$H2589+$L2589</f>
        <v/>
      </c>
      <c r="R2589">
        <f>IFERROR(VLOOKUP($A2589,Registros!$B$2:$G$6000,6,0),IFERROR(VLOOKUP($D2589,Winback!$B$2:$C$300,2,0),""))</f>
        <v/>
      </c>
      <c r="S2589">
        <f>IF($E2589=1,"NP","")&amp;IF($G2589=1,"+MOV","")&amp;IF($I2589=1,"+CS","")&amp;IF($K2589=1,"+WB","")</f>
        <v/>
      </c>
      <c r="T2589">
        <f>$E2589+$G2589+$I2589+$K2589</f>
        <v/>
      </c>
    </row>
    <row r="2590">
      <c r="A2590" t="inlineStr">
        <is>
          <t>353295640000</t>
        </is>
      </c>
      <c r="B2590" t="inlineStr">
        <is>
          <t>35329564</t>
        </is>
      </c>
      <c r="C2590" t="inlineStr">
        <is>
          <t>EMPEÑOS BILL. S.A.</t>
        </is>
      </c>
      <c r="D2590" t="inlineStr">
        <is>
          <t>EMPENOSBILLSA</t>
        </is>
      </c>
      <c r="E2590">
        <f>IF(COUNTIFS(Registros!$A$2:$A$6000,"NP",Registros!$B$2:$B$6000,$A2590)&gt;0,1,0)</f>
        <v/>
      </c>
      <c r="F2590">
        <f>IF($E2590=1,SUMIFS(Registros!$F$2:$F$6000,Registros!$A$2:$A$6000,"NP",Registros!$B$2:$B$6000,$A2590),0)</f>
        <v/>
      </c>
      <c r="G2590">
        <f>IF(COUNTIFS(Registros!$A$2:$A$6000,"MOV",Registros!$B$2:$B$6000,$A2590)&gt;0,1,0)</f>
        <v/>
      </c>
      <c r="H2590">
        <f>IF($G2590=1,SUMIFS(Registros!$F$2:$F$6000,Registros!$A$2:$A$6000,"MOV",Registros!$B$2:$B$6000,$A2590),0)</f>
        <v/>
      </c>
      <c r="I2590">
        <f>IF(COUNTIFS(Registros!$A$2:$A$6000,"CS",Registros!$B$2:$B$6000,$A2590)&gt;0,1,0)</f>
        <v/>
      </c>
      <c r="J2590">
        <f>IF($I2590=1,SUMIFS(Registros!$I$2:$I$6000,Registros!$A$2:$A$6000,"CS",Registros!$B$2:$B$6000,$A2590),0)</f>
        <v/>
      </c>
      <c r="K2590">
        <f>IF(COUNTIFS(Winback!$K$2:$K$300,$D2590)&gt;0,1,0)</f>
        <v/>
      </c>
      <c r="L2590">
        <f>IF(AND($K2590=1,LEFT($A2590,3)="WB-"),SUMIFS(Winback!$D$2:$D$300,Winback!$K$2:$K$300,$D2590),0)</f>
        <v/>
      </c>
      <c r="M2590">
        <f>IF(OR($E2590=1,$G2590=1,SUMIFS(Registros!$J$2:$J$6000,Registros!$B$2:$B$6000,$A2590)&gt;0),1,0)</f>
        <v/>
      </c>
      <c r="N2590">
        <f>IF($J2590&gt;0,1,IF(COUNTIFS(Registros!$A$2:$A$6000,"CS",Registros!$B$2:$B$6000,$A2590,Registros!$K$2:$K$6000,"&lt;&gt;")&gt;0,1,0))</f>
        <v/>
      </c>
      <c r="O2590">
        <f>IF(AND($K2590=1,$E2590=0,$G2590=0,$I2590=0),"WINBACK",IF(AND($M2590=1,$N2590&gt;0),"CONVERGENTE",IF($M2590=1,"SOLO MÓVIL",IF($N2590&gt;0,"SOLO FIJO / INTERNET","SIN SERVICIOS"))))</f>
        <v/>
      </c>
      <c r="P2590">
        <f>IF($O2590="WINBACK","Recuperar (winback)",IF($O2590="CONVERGENTE","Upgrade / más líneas",IF($O2590="SOLO MÓVIL","Ofrecer fijo + internet (FLBBTV)",IF($O2590="SOLO FIJO / INTERNET","Ofrecer línea móvil Nextphone","Oferta completa (móvil + fijo + internet)"))))</f>
        <v/>
      </c>
      <c r="Q2590">
        <f>$F2590+$H2590+$L2590</f>
        <v/>
      </c>
      <c r="R2590">
        <f>IFERROR(VLOOKUP($A2590,Registros!$B$2:$G$6000,6,0),IFERROR(VLOOKUP($D2590,Winback!$B$2:$C$300,2,0),""))</f>
        <v/>
      </c>
      <c r="S2590">
        <f>IF($E2590=1,"NP","")&amp;IF($G2590=1,"+MOV","")&amp;IF($I2590=1,"+CS","")&amp;IF($K2590=1,"+WB","")</f>
        <v/>
      </c>
      <c r="T2590">
        <f>$E2590+$G2590+$I2590+$K2590</f>
        <v/>
      </c>
    </row>
    <row r="2591">
      <c r="A2591" t="inlineStr">
        <is>
          <t>355201080000</t>
        </is>
      </c>
      <c r="B2591" t="inlineStr">
        <is>
          <t>35520108</t>
        </is>
      </c>
      <c r="C2591" t="inlineStr">
        <is>
          <t>EMPEÑOS BILL. S.A.</t>
        </is>
      </c>
      <c r="D2591" t="inlineStr">
        <is>
          <t>EMPENOSBILLSA</t>
        </is>
      </c>
      <c r="E2591">
        <f>IF(COUNTIFS(Registros!$A$2:$A$6000,"NP",Registros!$B$2:$B$6000,$A2591)&gt;0,1,0)</f>
        <v/>
      </c>
      <c r="F2591">
        <f>IF($E2591=1,SUMIFS(Registros!$F$2:$F$6000,Registros!$A$2:$A$6000,"NP",Registros!$B$2:$B$6000,$A2591),0)</f>
        <v/>
      </c>
      <c r="G2591">
        <f>IF(COUNTIFS(Registros!$A$2:$A$6000,"MOV",Registros!$B$2:$B$6000,$A2591)&gt;0,1,0)</f>
        <v/>
      </c>
      <c r="H2591">
        <f>IF($G2591=1,SUMIFS(Registros!$F$2:$F$6000,Registros!$A$2:$A$6000,"MOV",Registros!$B$2:$B$6000,$A2591),0)</f>
        <v/>
      </c>
      <c r="I2591">
        <f>IF(COUNTIFS(Registros!$A$2:$A$6000,"CS",Registros!$B$2:$B$6000,$A2591)&gt;0,1,0)</f>
        <v/>
      </c>
      <c r="J2591">
        <f>IF($I2591=1,SUMIFS(Registros!$I$2:$I$6000,Registros!$A$2:$A$6000,"CS",Registros!$B$2:$B$6000,$A2591),0)</f>
        <v/>
      </c>
      <c r="K2591">
        <f>IF(COUNTIFS(Winback!$K$2:$K$300,$D2591)&gt;0,1,0)</f>
        <v/>
      </c>
      <c r="L2591">
        <f>IF(AND($K2591=1,LEFT($A2591,3)="WB-"),SUMIFS(Winback!$D$2:$D$300,Winback!$K$2:$K$300,$D2591),0)</f>
        <v/>
      </c>
      <c r="M2591">
        <f>IF(OR($E2591=1,$G2591=1,SUMIFS(Registros!$J$2:$J$6000,Registros!$B$2:$B$6000,$A2591)&gt;0),1,0)</f>
        <v/>
      </c>
      <c r="N2591">
        <f>IF($J2591&gt;0,1,IF(COUNTIFS(Registros!$A$2:$A$6000,"CS",Registros!$B$2:$B$6000,$A2591,Registros!$K$2:$K$6000,"&lt;&gt;")&gt;0,1,0))</f>
        <v/>
      </c>
      <c r="O2591">
        <f>IF(AND($K2591=1,$E2591=0,$G2591=0,$I2591=0),"WINBACK",IF(AND($M2591=1,$N2591&gt;0),"CONVERGENTE",IF($M2591=1,"SOLO MÓVIL",IF($N2591&gt;0,"SOLO FIJO / INTERNET","SIN SERVICIOS"))))</f>
        <v/>
      </c>
      <c r="P2591">
        <f>IF($O2591="WINBACK","Recuperar (winback)",IF($O2591="CONVERGENTE","Upgrade / más líneas",IF($O2591="SOLO MÓVIL","Ofrecer fijo + internet (FLBBTV)",IF($O2591="SOLO FIJO / INTERNET","Ofrecer línea móvil Nextphone","Oferta completa (móvil + fijo + internet)"))))</f>
        <v/>
      </c>
      <c r="Q2591">
        <f>$F2591+$H2591+$L2591</f>
        <v/>
      </c>
      <c r="R2591">
        <f>IFERROR(VLOOKUP($A2591,Registros!$B$2:$G$6000,6,0),IFERROR(VLOOKUP($D2591,Winback!$B$2:$C$300,2,0),""))</f>
        <v/>
      </c>
      <c r="S2591">
        <f>IF($E2591=1,"NP","")&amp;IF($G2591=1,"+MOV","")&amp;IF($I2591=1,"+CS","")&amp;IF($K2591=1,"+WB","")</f>
        <v/>
      </c>
      <c r="T2591">
        <f>$E2591+$G2591+$I2591+$K2591</f>
        <v/>
      </c>
    </row>
    <row r="2592">
      <c r="A2592" t="inlineStr">
        <is>
          <t>359083010000</t>
        </is>
      </c>
      <c r="B2592" t="inlineStr">
        <is>
          <t>35908301</t>
        </is>
      </c>
      <c r="C2592" t="inlineStr">
        <is>
          <t>TATIANA QUINTERO</t>
        </is>
      </c>
      <c r="D2592" t="inlineStr">
        <is>
          <t>TATIANAQUINTERO</t>
        </is>
      </c>
      <c r="E2592">
        <f>IF(COUNTIFS(Registros!$A$2:$A$6000,"NP",Registros!$B$2:$B$6000,$A2592)&gt;0,1,0)</f>
        <v/>
      </c>
      <c r="F2592">
        <f>IF($E2592=1,SUMIFS(Registros!$F$2:$F$6000,Registros!$A$2:$A$6000,"NP",Registros!$B$2:$B$6000,$A2592),0)</f>
        <v/>
      </c>
      <c r="G2592">
        <f>IF(COUNTIFS(Registros!$A$2:$A$6000,"MOV",Registros!$B$2:$B$6000,$A2592)&gt;0,1,0)</f>
        <v/>
      </c>
      <c r="H2592">
        <f>IF($G2592=1,SUMIFS(Registros!$F$2:$F$6000,Registros!$A$2:$A$6000,"MOV",Registros!$B$2:$B$6000,$A2592),0)</f>
        <v/>
      </c>
      <c r="I2592">
        <f>IF(COUNTIFS(Registros!$A$2:$A$6000,"CS",Registros!$B$2:$B$6000,$A2592)&gt;0,1,0)</f>
        <v/>
      </c>
      <c r="J2592">
        <f>IF($I2592=1,SUMIFS(Registros!$I$2:$I$6000,Registros!$A$2:$A$6000,"CS",Registros!$B$2:$B$6000,$A2592),0)</f>
        <v/>
      </c>
      <c r="K2592">
        <f>IF(COUNTIFS(Winback!$K$2:$K$300,$D2592)&gt;0,1,0)</f>
        <v/>
      </c>
      <c r="L2592">
        <f>IF(AND($K2592=1,LEFT($A2592,3)="WB-"),SUMIFS(Winback!$D$2:$D$300,Winback!$K$2:$K$300,$D2592),0)</f>
        <v/>
      </c>
      <c r="M2592">
        <f>IF(OR($E2592=1,$G2592=1,SUMIFS(Registros!$J$2:$J$6000,Registros!$B$2:$B$6000,$A2592)&gt;0),1,0)</f>
        <v/>
      </c>
      <c r="N2592">
        <f>IF($J2592&gt;0,1,IF(COUNTIFS(Registros!$A$2:$A$6000,"CS",Registros!$B$2:$B$6000,$A2592,Registros!$K$2:$K$6000,"&lt;&gt;")&gt;0,1,0))</f>
        <v/>
      </c>
      <c r="O2592">
        <f>IF(AND($K2592=1,$E2592=0,$G2592=0,$I2592=0),"WINBACK",IF(AND($M2592=1,$N2592&gt;0),"CONVERGENTE",IF($M2592=1,"SOLO MÓVIL",IF($N2592&gt;0,"SOLO FIJO / INTERNET","SIN SERVICIOS"))))</f>
        <v/>
      </c>
      <c r="P2592">
        <f>IF($O2592="WINBACK","Recuperar (winback)",IF($O2592="CONVERGENTE","Upgrade / más líneas",IF($O2592="SOLO MÓVIL","Ofrecer fijo + internet (FLBBTV)",IF($O2592="SOLO FIJO / INTERNET","Ofrecer línea móvil Nextphone","Oferta completa (móvil + fijo + internet)"))))</f>
        <v/>
      </c>
      <c r="Q2592">
        <f>$F2592+$H2592+$L2592</f>
        <v/>
      </c>
      <c r="R2592">
        <f>IFERROR(VLOOKUP($A2592,Registros!$B$2:$G$6000,6,0),IFERROR(VLOOKUP($D2592,Winback!$B$2:$C$300,2,0),""))</f>
        <v/>
      </c>
      <c r="S2592">
        <f>IF($E2592=1,"NP","")&amp;IF($G2592=1,"+MOV","")&amp;IF($I2592=1,"+CS","")&amp;IF($K2592=1,"+WB","")</f>
        <v/>
      </c>
      <c r="T2592">
        <f>$E2592+$G2592+$I2592+$K2592</f>
        <v/>
      </c>
    </row>
    <row r="2593">
      <c r="A2593" t="inlineStr">
        <is>
          <t>368042550000</t>
        </is>
      </c>
      <c r="B2593" t="inlineStr">
        <is>
          <t>36804255</t>
        </is>
      </c>
      <c r="C2593" t="inlineStr">
        <is>
          <t>ROGER BEJERANO SANCHEZ</t>
        </is>
      </c>
      <c r="D2593" t="inlineStr">
        <is>
          <t>ROGERBEJERANOSANCHEZ</t>
        </is>
      </c>
      <c r="E2593">
        <f>IF(COUNTIFS(Registros!$A$2:$A$6000,"NP",Registros!$B$2:$B$6000,$A2593)&gt;0,1,0)</f>
        <v/>
      </c>
      <c r="F2593">
        <f>IF($E2593=1,SUMIFS(Registros!$F$2:$F$6000,Registros!$A$2:$A$6000,"NP",Registros!$B$2:$B$6000,$A2593),0)</f>
        <v/>
      </c>
      <c r="G2593">
        <f>IF(COUNTIFS(Registros!$A$2:$A$6000,"MOV",Registros!$B$2:$B$6000,$A2593)&gt;0,1,0)</f>
        <v/>
      </c>
      <c r="H2593">
        <f>IF($G2593=1,SUMIFS(Registros!$F$2:$F$6000,Registros!$A$2:$A$6000,"MOV",Registros!$B$2:$B$6000,$A2593),0)</f>
        <v/>
      </c>
      <c r="I2593">
        <f>IF(COUNTIFS(Registros!$A$2:$A$6000,"CS",Registros!$B$2:$B$6000,$A2593)&gt;0,1,0)</f>
        <v/>
      </c>
      <c r="J2593">
        <f>IF($I2593=1,SUMIFS(Registros!$I$2:$I$6000,Registros!$A$2:$A$6000,"CS",Registros!$B$2:$B$6000,$A2593),0)</f>
        <v/>
      </c>
      <c r="K2593">
        <f>IF(COUNTIFS(Winback!$K$2:$K$300,$D2593)&gt;0,1,0)</f>
        <v/>
      </c>
      <c r="L2593">
        <f>IF(AND($K2593=1,LEFT($A2593,3)="WB-"),SUMIFS(Winback!$D$2:$D$300,Winback!$K$2:$K$300,$D2593),0)</f>
        <v/>
      </c>
      <c r="M2593">
        <f>IF(OR($E2593=1,$G2593=1,SUMIFS(Registros!$J$2:$J$6000,Registros!$B$2:$B$6000,$A2593)&gt;0),1,0)</f>
        <v/>
      </c>
      <c r="N2593">
        <f>IF($J2593&gt;0,1,IF(COUNTIFS(Registros!$A$2:$A$6000,"CS",Registros!$B$2:$B$6000,$A2593,Registros!$K$2:$K$6000,"&lt;&gt;")&gt;0,1,0))</f>
        <v/>
      </c>
      <c r="O2593">
        <f>IF(AND($K2593=1,$E2593=0,$G2593=0,$I2593=0),"WINBACK",IF(AND($M2593=1,$N2593&gt;0),"CONVERGENTE",IF($M2593=1,"SOLO MÓVIL",IF($N2593&gt;0,"SOLO FIJO / INTERNET","SIN SERVICIOS"))))</f>
        <v/>
      </c>
      <c r="P2593">
        <f>IF($O2593="WINBACK","Recuperar (winback)",IF($O2593="CONVERGENTE","Upgrade / más líneas",IF($O2593="SOLO MÓVIL","Ofrecer fijo + internet (FLBBTV)",IF($O2593="SOLO FIJO / INTERNET","Ofrecer línea móvil Nextphone","Oferta completa (móvil + fijo + internet)"))))</f>
        <v/>
      </c>
      <c r="Q2593">
        <f>$F2593+$H2593+$L2593</f>
        <v/>
      </c>
      <c r="R2593">
        <f>IFERROR(VLOOKUP($A2593,Registros!$B$2:$G$6000,6,0),IFERROR(VLOOKUP($D2593,Winback!$B$2:$C$300,2,0),""))</f>
        <v/>
      </c>
      <c r="S2593">
        <f>IF($E2593=1,"NP","")&amp;IF($G2593=1,"+MOV","")&amp;IF($I2593=1,"+CS","")&amp;IF($K2593=1,"+WB","")</f>
        <v/>
      </c>
      <c r="T2593">
        <f>$E2593+$G2593+$I2593+$K2593</f>
        <v/>
      </c>
    </row>
    <row r="2594">
      <c r="A2594" t="inlineStr">
        <is>
          <t>349125770000</t>
        </is>
      </c>
      <c r="B2594" t="inlineStr">
        <is>
          <t>34912577</t>
        </is>
      </c>
      <c r="C2594" t="inlineStr">
        <is>
          <t>ARTESANIAS YEINI</t>
        </is>
      </c>
      <c r="D2594" t="inlineStr">
        <is>
          <t>ARTESANIASYEINI</t>
        </is>
      </c>
      <c r="E2594">
        <f>IF(COUNTIFS(Registros!$A$2:$A$6000,"NP",Registros!$B$2:$B$6000,$A2594)&gt;0,1,0)</f>
        <v/>
      </c>
      <c r="F2594">
        <f>IF($E2594=1,SUMIFS(Registros!$F$2:$F$6000,Registros!$A$2:$A$6000,"NP",Registros!$B$2:$B$6000,$A2594),0)</f>
        <v/>
      </c>
      <c r="G2594">
        <f>IF(COUNTIFS(Registros!$A$2:$A$6000,"MOV",Registros!$B$2:$B$6000,$A2594)&gt;0,1,0)</f>
        <v/>
      </c>
      <c r="H2594">
        <f>IF($G2594=1,SUMIFS(Registros!$F$2:$F$6000,Registros!$A$2:$A$6000,"MOV",Registros!$B$2:$B$6000,$A2594),0)</f>
        <v/>
      </c>
      <c r="I2594">
        <f>IF(COUNTIFS(Registros!$A$2:$A$6000,"CS",Registros!$B$2:$B$6000,$A2594)&gt;0,1,0)</f>
        <v/>
      </c>
      <c r="J2594">
        <f>IF($I2594=1,SUMIFS(Registros!$I$2:$I$6000,Registros!$A$2:$A$6000,"CS",Registros!$B$2:$B$6000,$A2594),0)</f>
        <v/>
      </c>
      <c r="K2594">
        <f>IF(COUNTIFS(Winback!$K$2:$K$300,$D2594)&gt;0,1,0)</f>
        <v/>
      </c>
      <c r="L2594">
        <f>IF(AND($K2594=1,LEFT($A2594,3)="WB-"),SUMIFS(Winback!$D$2:$D$300,Winback!$K$2:$K$300,$D2594),0)</f>
        <v/>
      </c>
      <c r="M2594">
        <f>IF(OR($E2594=1,$G2594=1,SUMIFS(Registros!$J$2:$J$6000,Registros!$B$2:$B$6000,$A2594)&gt;0),1,0)</f>
        <v/>
      </c>
      <c r="N2594">
        <f>IF($J2594&gt;0,1,IF(COUNTIFS(Registros!$A$2:$A$6000,"CS",Registros!$B$2:$B$6000,$A2594,Registros!$K$2:$K$6000,"&lt;&gt;")&gt;0,1,0))</f>
        <v/>
      </c>
      <c r="O2594">
        <f>IF(AND($K2594=1,$E2594=0,$G2594=0,$I2594=0),"WINBACK",IF(AND($M2594=1,$N2594&gt;0),"CONVERGENTE",IF($M2594=1,"SOLO MÓVIL",IF($N2594&gt;0,"SOLO FIJO / INTERNET","SIN SERVICIOS"))))</f>
        <v/>
      </c>
      <c r="P2594">
        <f>IF($O2594="WINBACK","Recuperar (winback)",IF($O2594="CONVERGENTE","Upgrade / más líneas",IF($O2594="SOLO MÓVIL","Ofrecer fijo + internet (FLBBTV)",IF($O2594="SOLO FIJO / INTERNET","Ofrecer línea móvil Nextphone","Oferta completa (móvil + fijo + internet)"))))</f>
        <v/>
      </c>
      <c r="Q2594">
        <f>$F2594+$H2594+$L2594</f>
        <v/>
      </c>
      <c r="R2594">
        <f>IFERROR(VLOOKUP($A2594,Registros!$B$2:$G$6000,6,0),IFERROR(VLOOKUP($D2594,Winback!$B$2:$C$300,2,0),""))</f>
        <v/>
      </c>
      <c r="S2594">
        <f>IF($E2594=1,"NP","")&amp;IF($G2594=1,"+MOV","")&amp;IF($I2594=1,"+CS","")&amp;IF($K2594=1,"+WB","")</f>
        <v/>
      </c>
      <c r="T2594">
        <f>$E2594+$G2594+$I2594+$K2594</f>
        <v/>
      </c>
    </row>
    <row r="2595">
      <c r="A2595" t="inlineStr">
        <is>
          <t>352310730000</t>
        </is>
      </c>
      <c r="B2595" t="inlineStr">
        <is>
          <t>35231073</t>
        </is>
      </c>
      <c r="C2595" t="inlineStr">
        <is>
          <t>ROGER VIGIL</t>
        </is>
      </c>
      <c r="D2595" t="inlineStr">
        <is>
          <t>ROGERVIGIL</t>
        </is>
      </c>
      <c r="E2595">
        <f>IF(COUNTIFS(Registros!$A$2:$A$6000,"NP",Registros!$B$2:$B$6000,$A2595)&gt;0,1,0)</f>
        <v/>
      </c>
      <c r="F2595">
        <f>IF($E2595=1,SUMIFS(Registros!$F$2:$F$6000,Registros!$A$2:$A$6000,"NP",Registros!$B$2:$B$6000,$A2595),0)</f>
        <v/>
      </c>
      <c r="G2595">
        <f>IF(COUNTIFS(Registros!$A$2:$A$6000,"MOV",Registros!$B$2:$B$6000,$A2595)&gt;0,1,0)</f>
        <v/>
      </c>
      <c r="H2595">
        <f>IF($G2595=1,SUMIFS(Registros!$F$2:$F$6000,Registros!$A$2:$A$6000,"MOV",Registros!$B$2:$B$6000,$A2595),0)</f>
        <v/>
      </c>
      <c r="I2595">
        <f>IF(COUNTIFS(Registros!$A$2:$A$6000,"CS",Registros!$B$2:$B$6000,$A2595)&gt;0,1,0)</f>
        <v/>
      </c>
      <c r="J2595">
        <f>IF($I2595=1,SUMIFS(Registros!$I$2:$I$6000,Registros!$A$2:$A$6000,"CS",Registros!$B$2:$B$6000,$A2595),0)</f>
        <v/>
      </c>
      <c r="K2595">
        <f>IF(COUNTIFS(Winback!$K$2:$K$300,$D2595)&gt;0,1,0)</f>
        <v/>
      </c>
      <c r="L2595">
        <f>IF(AND($K2595=1,LEFT($A2595,3)="WB-"),SUMIFS(Winback!$D$2:$D$300,Winback!$K$2:$K$300,$D2595),0)</f>
        <v/>
      </c>
      <c r="M2595">
        <f>IF(OR($E2595=1,$G2595=1,SUMIFS(Registros!$J$2:$J$6000,Registros!$B$2:$B$6000,$A2595)&gt;0),1,0)</f>
        <v/>
      </c>
      <c r="N2595">
        <f>IF($J2595&gt;0,1,IF(COUNTIFS(Registros!$A$2:$A$6000,"CS",Registros!$B$2:$B$6000,$A2595,Registros!$K$2:$K$6000,"&lt;&gt;")&gt;0,1,0))</f>
        <v/>
      </c>
      <c r="O2595">
        <f>IF(AND($K2595=1,$E2595=0,$G2595=0,$I2595=0),"WINBACK",IF(AND($M2595=1,$N2595&gt;0),"CONVERGENTE",IF($M2595=1,"SOLO MÓVIL",IF($N2595&gt;0,"SOLO FIJO / INTERNET","SIN SERVICIOS"))))</f>
        <v/>
      </c>
      <c r="P2595">
        <f>IF($O2595="WINBACK","Recuperar (winback)",IF($O2595="CONVERGENTE","Upgrade / más líneas",IF($O2595="SOLO MÓVIL","Ofrecer fijo + internet (FLBBTV)",IF($O2595="SOLO FIJO / INTERNET","Ofrecer línea móvil Nextphone","Oferta completa (móvil + fijo + internet)"))))</f>
        <v/>
      </c>
      <c r="Q2595">
        <f>$F2595+$H2595+$L2595</f>
        <v/>
      </c>
      <c r="R2595">
        <f>IFERROR(VLOOKUP($A2595,Registros!$B$2:$G$6000,6,0),IFERROR(VLOOKUP($D2595,Winback!$B$2:$C$300,2,0),""))</f>
        <v/>
      </c>
      <c r="S2595">
        <f>IF($E2595=1,"NP","")&amp;IF($G2595=1,"+MOV","")&amp;IF($I2595=1,"+CS","")&amp;IF($K2595=1,"+WB","")</f>
        <v/>
      </c>
      <c r="T2595">
        <f>$E2595+$G2595+$I2595+$K2595</f>
        <v/>
      </c>
    </row>
    <row r="2596">
      <c r="A2596" t="inlineStr">
        <is>
          <t>357196170000</t>
        </is>
      </c>
      <c r="B2596" t="inlineStr">
        <is>
          <t>35719617</t>
        </is>
      </c>
      <c r="C2596" t="inlineStr">
        <is>
          <t>JUAN JARAMILLO</t>
        </is>
      </c>
      <c r="D2596" t="inlineStr">
        <is>
          <t>JUANJARAMILLO</t>
        </is>
      </c>
      <c r="E2596">
        <f>IF(COUNTIFS(Registros!$A$2:$A$6000,"NP",Registros!$B$2:$B$6000,$A2596)&gt;0,1,0)</f>
        <v/>
      </c>
      <c r="F2596">
        <f>IF($E2596=1,SUMIFS(Registros!$F$2:$F$6000,Registros!$A$2:$A$6000,"NP",Registros!$B$2:$B$6000,$A2596),0)</f>
        <v/>
      </c>
      <c r="G2596">
        <f>IF(COUNTIFS(Registros!$A$2:$A$6000,"MOV",Registros!$B$2:$B$6000,$A2596)&gt;0,1,0)</f>
        <v/>
      </c>
      <c r="H2596">
        <f>IF($G2596=1,SUMIFS(Registros!$F$2:$F$6000,Registros!$A$2:$A$6000,"MOV",Registros!$B$2:$B$6000,$A2596),0)</f>
        <v/>
      </c>
      <c r="I2596">
        <f>IF(COUNTIFS(Registros!$A$2:$A$6000,"CS",Registros!$B$2:$B$6000,$A2596)&gt;0,1,0)</f>
        <v/>
      </c>
      <c r="J2596">
        <f>IF($I2596=1,SUMIFS(Registros!$I$2:$I$6000,Registros!$A$2:$A$6000,"CS",Registros!$B$2:$B$6000,$A2596),0)</f>
        <v/>
      </c>
      <c r="K2596">
        <f>IF(COUNTIFS(Winback!$K$2:$K$300,$D2596)&gt;0,1,0)</f>
        <v/>
      </c>
      <c r="L2596">
        <f>IF(AND($K2596=1,LEFT($A2596,3)="WB-"),SUMIFS(Winback!$D$2:$D$300,Winback!$K$2:$K$300,$D2596),0)</f>
        <v/>
      </c>
      <c r="M2596">
        <f>IF(OR($E2596=1,$G2596=1,SUMIFS(Registros!$J$2:$J$6000,Registros!$B$2:$B$6000,$A2596)&gt;0),1,0)</f>
        <v/>
      </c>
      <c r="N2596">
        <f>IF($J2596&gt;0,1,IF(COUNTIFS(Registros!$A$2:$A$6000,"CS",Registros!$B$2:$B$6000,$A2596,Registros!$K$2:$K$6000,"&lt;&gt;")&gt;0,1,0))</f>
        <v/>
      </c>
      <c r="O2596">
        <f>IF(AND($K2596=1,$E2596=0,$G2596=0,$I2596=0),"WINBACK",IF(AND($M2596=1,$N2596&gt;0),"CONVERGENTE",IF($M2596=1,"SOLO MÓVIL",IF($N2596&gt;0,"SOLO FIJO / INTERNET","SIN SERVICIOS"))))</f>
        <v/>
      </c>
      <c r="P2596">
        <f>IF($O2596="WINBACK","Recuperar (winback)",IF($O2596="CONVERGENTE","Upgrade / más líneas",IF($O2596="SOLO MÓVIL","Ofrecer fijo + internet (FLBBTV)",IF($O2596="SOLO FIJO / INTERNET","Ofrecer línea móvil Nextphone","Oferta completa (móvil + fijo + internet)"))))</f>
        <v/>
      </c>
      <c r="Q2596">
        <f>$F2596+$H2596+$L2596</f>
        <v/>
      </c>
      <c r="R2596">
        <f>IFERROR(VLOOKUP($A2596,Registros!$B$2:$G$6000,6,0),IFERROR(VLOOKUP($D2596,Winback!$B$2:$C$300,2,0),""))</f>
        <v/>
      </c>
      <c r="S2596">
        <f>IF($E2596=1,"NP","")&amp;IF($G2596=1,"+MOV","")&amp;IF($I2596=1,"+CS","")&amp;IF($K2596=1,"+WB","")</f>
        <v/>
      </c>
      <c r="T2596">
        <f>$E2596+$G2596+$I2596+$K2596</f>
        <v/>
      </c>
    </row>
    <row r="2597">
      <c r="A2597" t="inlineStr">
        <is>
          <t>327561640000</t>
        </is>
      </c>
      <c r="B2597" t="inlineStr">
        <is>
          <t>32756164</t>
        </is>
      </c>
      <c r="C2597" t="inlineStr">
        <is>
          <t>BLACK RED BARBERY</t>
        </is>
      </c>
      <c r="D2597" t="inlineStr">
        <is>
          <t>BLACKREDBARBERY</t>
        </is>
      </c>
      <c r="E2597">
        <f>IF(COUNTIFS(Registros!$A$2:$A$6000,"NP",Registros!$B$2:$B$6000,$A2597)&gt;0,1,0)</f>
        <v/>
      </c>
      <c r="F2597">
        <f>IF($E2597=1,SUMIFS(Registros!$F$2:$F$6000,Registros!$A$2:$A$6000,"NP",Registros!$B$2:$B$6000,$A2597),0)</f>
        <v/>
      </c>
      <c r="G2597">
        <f>IF(COUNTIFS(Registros!$A$2:$A$6000,"MOV",Registros!$B$2:$B$6000,$A2597)&gt;0,1,0)</f>
        <v/>
      </c>
      <c r="H2597">
        <f>IF($G2597=1,SUMIFS(Registros!$F$2:$F$6000,Registros!$A$2:$A$6000,"MOV",Registros!$B$2:$B$6000,$A2597),0)</f>
        <v/>
      </c>
      <c r="I2597">
        <f>IF(COUNTIFS(Registros!$A$2:$A$6000,"CS",Registros!$B$2:$B$6000,$A2597)&gt;0,1,0)</f>
        <v/>
      </c>
      <c r="J2597">
        <f>IF($I2597=1,SUMIFS(Registros!$I$2:$I$6000,Registros!$A$2:$A$6000,"CS",Registros!$B$2:$B$6000,$A2597),0)</f>
        <v/>
      </c>
      <c r="K2597">
        <f>IF(COUNTIFS(Winback!$K$2:$K$300,$D2597)&gt;0,1,0)</f>
        <v/>
      </c>
      <c r="L2597">
        <f>IF(AND($K2597=1,LEFT($A2597,3)="WB-"),SUMIFS(Winback!$D$2:$D$300,Winback!$K$2:$K$300,$D2597),0)</f>
        <v/>
      </c>
      <c r="M2597">
        <f>IF(OR($E2597=1,$G2597=1,SUMIFS(Registros!$J$2:$J$6000,Registros!$B$2:$B$6000,$A2597)&gt;0),1,0)</f>
        <v/>
      </c>
      <c r="N2597">
        <f>IF($J2597&gt;0,1,IF(COUNTIFS(Registros!$A$2:$A$6000,"CS",Registros!$B$2:$B$6000,$A2597,Registros!$K$2:$K$6000,"&lt;&gt;")&gt;0,1,0))</f>
        <v/>
      </c>
      <c r="O2597">
        <f>IF(AND($K2597=1,$E2597=0,$G2597=0,$I2597=0),"WINBACK",IF(AND($M2597=1,$N2597&gt;0),"CONVERGENTE",IF($M2597=1,"SOLO MÓVIL",IF($N2597&gt;0,"SOLO FIJO / INTERNET","SIN SERVICIOS"))))</f>
        <v/>
      </c>
      <c r="P2597">
        <f>IF($O2597="WINBACK","Recuperar (winback)",IF($O2597="CONVERGENTE","Upgrade / más líneas",IF($O2597="SOLO MÓVIL","Ofrecer fijo + internet (FLBBTV)",IF($O2597="SOLO FIJO / INTERNET","Ofrecer línea móvil Nextphone","Oferta completa (móvil + fijo + internet)"))))</f>
        <v/>
      </c>
      <c r="Q2597">
        <f>$F2597+$H2597+$L2597</f>
        <v/>
      </c>
      <c r="R2597">
        <f>IFERROR(VLOOKUP($A2597,Registros!$B$2:$G$6000,6,0),IFERROR(VLOOKUP($D2597,Winback!$B$2:$C$300,2,0),""))</f>
        <v/>
      </c>
      <c r="S2597">
        <f>IF($E2597=1,"NP","")&amp;IF($G2597=1,"+MOV","")&amp;IF($I2597=1,"+CS","")&amp;IF($K2597=1,"+WB","")</f>
        <v/>
      </c>
      <c r="T2597">
        <f>$E2597+$G2597+$I2597+$K2597</f>
        <v/>
      </c>
    </row>
    <row r="2598">
      <c r="A2598" t="inlineStr">
        <is>
          <t>357214600000</t>
        </is>
      </c>
      <c r="B2598" t="inlineStr">
        <is>
          <t>35721460</t>
        </is>
      </c>
      <c r="C2598" t="inlineStr">
        <is>
          <t>KEMPIS ORIEL CASTILLO VALDES</t>
        </is>
      </c>
      <c r="D2598" t="inlineStr">
        <is>
          <t>KEMPISORIELCASTILLOVALDES</t>
        </is>
      </c>
      <c r="E2598">
        <f>IF(COUNTIFS(Registros!$A$2:$A$6000,"NP",Registros!$B$2:$B$6000,$A2598)&gt;0,1,0)</f>
        <v/>
      </c>
      <c r="F2598">
        <f>IF($E2598=1,SUMIFS(Registros!$F$2:$F$6000,Registros!$A$2:$A$6000,"NP",Registros!$B$2:$B$6000,$A2598),0)</f>
        <v/>
      </c>
      <c r="G2598">
        <f>IF(COUNTIFS(Registros!$A$2:$A$6000,"MOV",Registros!$B$2:$B$6000,$A2598)&gt;0,1,0)</f>
        <v/>
      </c>
      <c r="H2598">
        <f>IF($G2598=1,SUMIFS(Registros!$F$2:$F$6000,Registros!$A$2:$A$6000,"MOV",Registros!$B$2:$B$6000,$A2598),0)</f>
        <v/>
      </c>
      <c r="I2598">
        <f>IF(COUNTIFS(Registros!$A$2:$A$6000,"CS",Registros!$B$2:$B$6000,$A2598)&gt;0,1,0)</f>
        <v/>
      </c>
      <c r="J2598">
        <f>IF($I2598=1,SUMIFS(Registros!$I$2:$I$6000,Registros!$A$2:$A$6000,"CS",Registros!$B$2:$B$6000,$A2598),0)</f>
        <v/>
      </c>
      <c r="K2598">
        <f>IF(COUNTIFS(Winback!$K$2:$K$300,$D2598)&gt;0,1,0)</f>
        <v/>
      </c>
      <c r="L2598">
        <f>IF(AND($K2598=1,LEFT($A2598,3)="WB-"),SUMIFS(Winback!$D$2:$D$300,Winback!$K$2:$K$300,$D2598),0)</f>
        <v/>
      </c>
      <c r="M2598">
        <f>IF(OR($E2598=1,$G2598=1,SUMIFS(Registros!$J$2:$J$6000,Registros!$B$2:$B$6000,$A2598)&gt;0),1,0)</f>
        <v/>
      </c>
      <c r="N2598">
        <f>IF($J2598&gt;0,1,IF(COUNTIFS(Registros!$A$2:$A$6000,"CS",Registros!$B$2:$B$6000,$A2598,Registros!$K$2:$K$6000,"&lt;&gt;")&gt;0,1,0))</f>
        <v/>
      </c>
      <c r="O2598">
        <f>IF(AND($K2598=1,$E2598=0,$G2598=0,$I2598=0),"WINBACK",IF(AND($M2598=1,$N2598&gt;0),"CONVERGENTE",IF($M2598=1,"SOLO MÓVIL",IF($N2598&gt;0,"SOLO FIJO / INTERNET","SIN SERVICIOS"))))</f>
        <v/>
      </c>
      <c r="P2598">
        <f>IF($O2598="WINBACK","Recuperar (winback)",IF($O2598="CONVERGENTE","Upgrade / más líneas",IF($O2598="SOLO MÓVIL","Ofrecer fijo + internet (FLBBTV)",IF($O2598="SOLO FIJO / INTERNET","Ofrecer línea móvil Nextphone","Oferta completa (móvil + fijo + internet)"))))</f>
        <v/>
      </c>
      <c r="Q2598">
        <f>$F2598+$H2598+$L2598</f>
        <v/>
      </c>
      <c r="R2598">
        <f>IFERROR(VLOOKUP($A2598,Registros!$B$2:$G$6000,6,0),IFERROR(VLOOKUP($D2598,Winback!$B$2:$C$300,2,0),""))</f>
        <v/>
      </c>
      <c r="S2598">
        <f>IF($E2598=1,"NP","")&amp;IF($G2598=1,"+MOV","")&amp;IF($I2598=1,"+CS","")&amp;IF($K2598=1,"+WB","")</f>
        <v/>
      </c>
      <c r="T2598">
        <f>$E2598+$G2598+$I2598+$K2598</f>
        <v/>
      </c>
    </row>
    <row r="2599">
      <c r="A2599" t="inlineStr">
        <is>
          <t>351110140000</t>
        </is>
      </c>
      <c r="B2599" t="inlineStr">
        <is>
          <t>35111014</t>
        </is>
      </c>
      <c r="C2599" t="inlineStr">
        <is>
          <t>MIGUEL ORTIZ</t>
        </is>
      </c>
      <c r="D2599" t="inlineStr">
        <is>
          <t>MIGUELORTIZ</t>
        </is>
      </c>
      <c r="E2599">
        <f>IF(COUNTIFS(Registros!$A$2:$A$6000,"NP",Registros!$B$2:$B$6000,$A2599)&gt;0,1,0)</f>
        <v/>
      </c>
      <c r="F2599">
        <f>IF($E2599=1,SUMIFS(Registros!$F$2:$F$6000,Registros!$A$2:$A$6000,"NP",Registros!$B$2:$B$6000,$A2599),0)</f>
        <v/>
      </c>
      <c r="G2599">
        <f>IF(COUNTIFS(Registros!$A$2:$A$6000,"MOV",Registros!$B$2:$B$6000,$A2599)&gt;0,1,0)</f>
        <v/>
      </c>
      <c r="H2599">
        <f>IF($G2599=1,SUMIFS(Registros!$F$2:$F$6000,Registros!$A$2:$A$6000,"MOV",Registros!$B$2:$B$6000,$A2599),0)</f>
        <v/>
      </c>
      <c r="I2599">
        <f>IF(COUNTIFS(Registros!$A$2:$A$6000,"CS",Registros!$B$2:$B$6000,$A2599)&gt;0,1,0)</f>
        <v/>
      </c>
      <c r="J2599">
        <f>IF($I2599=1,SUMIFS(Registros!$I$2:$I$6000,Registros!$A$2:$A$6000,"CS",Registros!$B$2:$B$6000,$A2599),0)</f>
        <v/>
      </c>
      <c r="K2599">
        <f>IF(COUNTIFS(Winback!$K$2:$K$300,$D2599)&gt;0,1,0)</f>
        <v/>
      </c>
      <c r="L2599">
        <f>IF(AND($K2599=1,LEFT($A2599,3)="WB-"),SUMIFS(Winback!$D$2:$D$300,Winback!$K$2:$K$300,$D2599),0)</f>
        <v/>
      </c>
      <c r="M2599">
        <f>IF(OR($E2599=1,$G2599=1,SUMIFS(Registros!$J$2:$J$6000,Registros!$B$2:$B$6000,$A2599)&gt;0),1,0)</f>
        <v/>
      </c>
      <c r="N2599">
        <f>IF($J2599&gt;0,1,IF(COUNTIFS(Registros!$A$2:$A$6000,"CS",Registros!$B$2:$B$6000,$A2599,Registros!$K$2:$K$6000,"&lt;&gt;")&gt;0,1,0))</f>
        <v/>
      </c>
      <c r="O2599">
        <f>IF(AND($K2599=1,$E2599=0,$G2599=0,$I2599=0),"WINBACK",IF(AND($M2599=1,$N2599&gt;0),"CONVERGENTE",IF($M2599=1,"SOLO MÓVIL",IF($N2599&gt;0,"SOLO FIJO / INTERNET","SIN SERVICIOS"))))</f>
        <v/>
      </c>
      <c r="P2599">
        <f>IF($O2599="WINBACK","Recuperar (winback)",IF($O2599="CONVERGENTE","Upgrade / más líneas",IF($O2599="SOLO MÓVIL","Ofrecer fijo + internet (FLBBTV)",IF($O2599="SOLO FIJO / INTERNET","Ofrecer línea móvil Nextphone","Oferta completa (móvil + fijo + internet)"))))</f>
        <v/>
      </c>
      <c r="Q2599">
        <f>$F2599+$H2599+$L2599</f>
        <v/>
      </c>
      <c r="R2599">
        <f>IFERROR(VLOOKUP($A2599,Registros!$B$2:$G$6000,6,0),IFERROR(VLOOKUP($D2599,Winback!$B$2:$C$300,2,0),""))</f>
        <v/>
      </c>
      <c r="S2599">
        <f>IF($E2599=1,"NP","")&amp;IF($G2599=1,"+MOV","")&amp;IF($I2599=1,"+CS","")&amp;IF($K2599=1,"+WB","")</f>
        <v/>
      </c>
      <c r="T2599">
        <f>$E2599+$G2599+$I2599+$K2599</f>
        <v/>
      </c>
    </row>
    <row r="2600">
      <c r="A2600" t="inlineStr">
        <is>
          <t>348328220000</t>
        </is>
      </c>
      <c r="B2600" t="inlineStr">
        <is>
          <t>34832822</t>
        </is>
      </c>
      <c r="C2600" t="inlineStr">
        <is>
          <t>WENDY ORIETTA GONZÁLEZ</t>
        </is>
      </c>
      <c r="D2600" t="inlineStr">
        <is>
          <t>WENDYORIETTAGONZALEZ</t>
        </is>
      </c>
      <c r="E2600">
        <f>IF(COUNTIFS(Registros!$A$2:$A$6000,"NP",Registros!$B$2:$B$6000,$A2600)&gt;0,1,0)</f>
        <v/>
      </c>
      <c r="F2600">
        <f>IF($E2600=1,SUMIFS(Registros!$F$2:$F$6000,Registros!$A$2:$A$6000,"NP",Registros!$B$2:$B$6000,$A2600),0)</f>
        <v/>
      </c>
      <c r="G2600">
        <f>IF(COUNTIFS(Registros!$A$2:$A$6000,"MOV",Registros!$B$2:$B$6000,$A2600)&gt;0,1,0)</f>
        <v/>
      </c>
      <c r="H2600">
        <f>IF($G2600=1,SUMIFS(Registros!$F$2:$F$6000,Registros!$A$2:$A$6000,"MOV",Registros!$B$2:$B$6000,$A2600),0)</f>
        <v/>
      </c>
      <c r="I2600">
        <f>IF(COUNTIFS(Registros!$A$2:$A$6000,"CS",Registros!$B$2:$B$6000,$A2600)&gt;0,1,0)</f>
        <v/>
      </c>
      <c r="J2600">
        <f>IF($I2600=1,SUMIFS(Registros!$I$2:$I$6000,Registros!$A$2:$A$6000,"CS",Registros!$B$2:$B$6000,$A2600),0)</f>
        <v/>
      </c>
      <c r="K2600">
        <f>IF(COUNTIFS(Winback!$K$2:$K$300,$D2600)&gt;0,1,0)</f>
        <v/>
      </c>
      <c r="L2600">
        <f>IF(AND($K2600=1,LEFT($A2600,3)="WB-"),SUMIFS(Winback!$D$2:$D$300,Winback!$K$2:$K$300,$D2600),0)</f>
        <v/>
      </c>
      <c r="M2600">
        <f>IF(OR($E2600=1,$G2600=1,SUMIFS(Registros!$J$2:$J$6000,Registros!$B$2:$B$6000,$A2600)&gt;0),1,0)</f>
        <v/>
      </c>
      <c r="N2600">
        <f>IF($J2600&gt;0,1,IF(COUNTIFS(Registros!$A$2:$A$6000,"CS",Registros!$B$2:$B$6000,$A2600,Registros!$K$2:$K$6000,"&lt;&gt;")&gt;0,1,0))</f>
        <v/>
      </c>
      <c r="O2600">
        <f>IF(AND($K2600=1,$E2600=0,$G2600=0,$I2600=0),"WINBACK",IF(AND($M2600=1,$N2600&gt;0),"CONVERGENTE",IF($M2600=1,"SOLO MÓVIL",IF($N2600&gt;0,"SOLO FIJO / INTERNET","SIN SERVICIOS"))))</f>
        <v/>
      </c>
      <c r="P2600">
        <f>IF($O2600="WINBACK","Recuperar (winback)",IF($O2600="CONVERGENTE","Upgrade / más líneas",IF($O2600="SOLO MÓVIL","Ofrecer fijo + internet (FLBBTV)",IF($O2600="SOLO FIJO / INTERNET","Ofrecer línea móvil Nextphone","Oferta completa (móvil + fijo + internet)"))))</f>
        <v/>
      </c>
      <c r="Q2600">
        <f>$F2600+$H2600+$L2600</f>
        <v/>
      </c>
      <c r="R2600">
        <f>IFERROR(VLOOKUP($A2600,Registros!$B$2:$G$6000,6,0),IFERROR(VLOOKUP($D2600,Winback!$B$2:$C$300,2,0),""))</f>
        <v/>
      </c>
      <c r="S2600">
        <f>IF($E2600=1,"NP","")&amp;IF($G2600=1,"+MOV","")&amp;IF($I2600=1,"+CS","")&amp;IF($K2600=1,"+WB","")</f>
        <v/>
      </c>
      <c r="T2600">
        <f>$E2600+$G2600+$I2600+$K2600</f>
        <v/>
      </c>
    </row>
    <row r="2601">
      <c r="A2601" t="inlineStr">
        <is>
          <t>352066240000</t>
        </is>
      </c>
      <c r="B2601" t="inlineStr">
        <is>
          <t>35206624</t>
        </is>
      </c>
      <c r="C2601" t="inlineStr">
        <is>
          <t>CARLOS JAVIER CHACON VILLARREAL</t>
        </is>
      </c>
      <c r="D2601" t="inlineStr">
        <is>
          <t>CARLOSJAVIERCHACONVILLARREAL</t>
        </is>
      </c>
      <c r="E2601">
        <f>IF(COUNTIFS(Registros!$A$2:$A$6000,"NP",Registros!$B$2:$B$6000,$A2601)&gt;0,1,0)</f>
        <v/>
      </c>
      <c r="F2601">
        <f>IF($E2601=1,SUMIFS(Registros!$F$2:$F$6000,Registros!$A$2:$A$6000,"NP",Registros!$B$2:$B$6000,$A2601),0)</f>
        <v/>
      </c>
      <c r="G2601">
        <f>IF(COUNTIFS(Registros!$A$2:$A$6000,"MOV",Registros!$B$2:$B$6000,$A2601)&gt;0,1,0)</f>
        <v/>
      </c>
      <c r="H2601">
        <f>IF($G2601=1,SUMIFS(Registros!$F$2:$F$6000,Registros!$A$2:$A$6000,"MOV",Registros!$B$2:$B$6000,$A2601),0)</f>
        <v/>
      </c>
      <c r="I2601">
        <f>IF(COUNTIFS(Registros!$A$2:$A$6000,"CS",Registros!$B$2:$B$6000,$A2601)&gt;0,1,0)</f>
        <v/>
      </c>
      <c r="J2601">
        <f>IF($I2601=1,SUMIFS(Registros!$I$2:$I$6000,Registros!$A$2:$A$6000,"CS",Registros!$B$2:$B$6000,$A2601),0)</f>
        <v/>
      </c>
      <c r="K2601">
        <f>IF(COUNTIFS(Winback!$K$2:$K$300,$D2601)&gt;0,1,0)</f>
        <v/>
      </c>
      <c r="L2601">
        <f>IF(AND($K2601=1,LEFT($A2601,3)="WB-"),SUMIFS(Winback!$D$2:$D$300,Winback!$K$2:$K$300,$D2601),0)</f>
        <v/>
      </c>
      <c r="M2601">
        <f>IF(OR($E2601=1,$G2601=1,SUMIFS(Registros!$J$2:$J$6000,Registros!$B$2:$B$6000,$A2601)&gt;0),1,0)</f>
        <v/>
      </c>
      <c r="N2601">
        <f>IF($J2601&gt;0,1,IF(COUNTIFS(Registros!$A$2:$A$6000,"CS",Registros!$B$2:$B$6000,$A2601,Registros!$K$2:$K$6000,"&lt;&gt;")&gt;0,1,0))</f>
        <v/>
      </c>
      <c r="O2601">
        <f>IF(AND($K2601=1,$E2601=0,$G2601=0,$I2601=0),"WINBACK",IF(AND($M2601=1,$N2601&gt;0),"CONVERGENTE",IF($M2601=1,"SOLO MÓVIL",IF($N2601&gt;0,"SOLO FIJO / INTERNET","SIN SERVICIOS"))))</f>
        <v/>
      </c>
      <c r="P2601">
        <f>IF($O2601="WINBACK","Recuperar (winback)",IF($O2601="CONVERGENTE","Upgrade / más líneas",IF($O2601="SOLO MÓVIL","Ofrecer fijo + internet (FLBBTV)",IF($O2601="SOLO FIJO / INTERNET","Ofrecer línea móvil Nextphone","Oferta completa (móvil + fijo + internet)"))))</f>
        <v/>
      </c>
      <c r="Q2601">
        <f>$F2601+$H2601+$L2601</f>
        <v/>
      </c>
      <c r="R2601">
        <f>IFERROR(VLOOKUP($A2601,Registros!$B$2:$G$6000,6,0),IFERROR(VLOOKUP($D2601,Winback!$B$2:$C$300,2,0),""))</f>
        <v/>
      </c>
      <c r="S2601">
        <f>IF($E2601=1,"NP","")&amp;IF($G2601=1,"+MOV","")&amp;IF($I2601=1,"+CS","")&amp;IF($K2601=1,"+WB","")</f>
        <v/>
      </c>
      <c r="T2601">
        <f>$E2601+$G2601+$I2601+$K2601</f>
        <v/>
      </c>
    </row>
    <row r="2602">
      <c r="A2602" t="inlineStr">
        <is>
          <t>369014100000</t>
        </is>
      </c>
      <c r="B2602" t="inlineStr">
        <is>
          <t>36901410</t>
        </is>
      </c>
      <c r="C2602" t="inlineStr">
        <is>
          <t>HANNA SMITH</t>
        </is>
      </c>
      <c r="D2602" t="inlineStr">
        <is>
          <t>HANNASMITH</t>
        </is>
      </c>
      <c r="E2602">
        <f>IF(COUNTIFS(Registros!$A$2:$A$6000,"NP",Registros!$B$2:$B$6000,$A2602)&gt;0,1,0)</f>
        <v/>
      </c>
      <c r="F2602">
        <f>IF($E2602=1,SUMIFS(Registros!$F$2:$F$6000,Registros!$A$2:$A$6000,"NP",Registros!$B$2:$B$6000,$A2602),0)</f>
        <v/>
      </c>
      <c r="G2602">
        <f>IF(COUNTIFS(Registros!$A$2:$A$6000,"MOV",Registros!$B$2:$B$6000,$A2602)&gt;0,1,0)</f>
        <v/>
      </c>
      <c r="H2602">
        <f>IF($G2602=1,SUMIFS(Registros!$F$2:$F$6000,Registros!$A$2:$A$6000,"MOV",Registros!$B$2:$B$6000,$A2602),0)</f>
        <v/>
      </c>
      <c r="I2602">
        <f>IF(COUNTIFS(Registros!$A$2:$A$6000,"CS",Registros!$B$2:$B$6000,$A2602)&gt;0,1,0)</f>
        <v/>
      </c>
      <c r="J2602">
        <f>IF($I2602=1,SUMIFS(Registros!$I$2:$I$6000,Registros!$A$2:$A$6000,"CS",Registros!$B$2:$B$6000,$A2602),0)</f>
        <v/>
      </c>
      <c r="K2602">
        <f>IF(COUNTIFS(Winback!$K$2:$K$300,$D2602)&gt;0,1,0)</f>
        <v/>
      </c>
      <c r="L2602">
        <f>IF(AND($K2602=1,LEFT($A2602,3)="WB-"),SUMIFS(Winback!$D$2:$D$300,Winback!$K$2:$K$300,$D2602),0)</f>
        <v/>
      </c>
      <c r="M2602">
        <f>IF(OR($E2602=1,$G2602=1,SUMIFS(Registros!$J$2:$J$6000,Registros!$B$2:$B$6000,$A2602)&gt;0),1,0)</f>
        <v/>
      </c>
      <c r="N2602">
        <f>IF($J2602&gt;0,1,IF(COUNTIFS(Registros!$A$2:$A$6000,"CS",Registros!$B$2:$B$6000,$A2602,Registros!$K$2:$K$6000,"&lt;&gt;")&gt;0,1,0))</f>
        <v/>
      </c>
      <c r="O2602">
        <f>IF(AND($K2602=1,$E2602=0,$G2602=0,$I2602=0),"WINBACK",IF(AND($M2602=1,$N2602&gt;0),"CONVERGENTE",IF($M2602=1,"SOLO MÓVIL",IF($N2602&gt;0,"SOLO FIJO / INTERNET","SIN SERVICIOS"))))</f>
        <v/>
      </c>
      <c r="P2602">
        <f>IF($O2602="WINBACK","Recuperar (winback)",IF($O2602="CONVERGENTE","Upgrade / más líneas",IF($O2602="SOLO MÓVIL","Ofrecer fijo + internet (FLBBTV)",IF($O2602="SOLO FIJO / INTERNET","Ofrecer línea móvil Nextphone","Oferta completa (móvil + fijo + internet)"))))</f>
        <v/>
      </c>
      <c r="Q2602">
        <f>$F2602+$H2602+$L2602</f>
        <v/>
      </c>
      <c r="R2602">
        <f>IFERROR(VLOOKUP($A2602,Registros!$B$2:$G$6000,6,0),IFERROR(VLOOKUP($D2602,Winback!$B$2:$C$300,2,0),""))</f>
        <v/>
      </c>
      <c r="S2602">
        <f>IF($E2602=1,"NP","")&amp;IF($G2602=1,"+MOV","")&amp;IF($I2602=1,"+CS","")&amp;IF($K2602=1,"+WB","")</f>
        <v/>
      </c>
      <c r="T2602">
        <f>$E2602+$G2602+$I2602+$K2602</f>
        <v/>
      </c>
    </row>
    <row r="2603">
      <c r="A2603" t="inlineStr">
        <is>
          <t>354225020000</t>
        </is>
      </c>
      <c r="B2603" t="inlineStr">
        <is>
          <t>35422502</t>
        </is>
      </c>
      <c r="C2603" t="inlineStr">
        <is>
          <t>NICOLAS SANCHEZ</t>
        </is>
      </c>
      <c r="D2603" t="inlineStr">
        <is>
          <t>NICOLASSANCHEZ</t>
        </is>
      </c>
      <c r="E2603">
        <f>IF(COUNTIFS(Registros!$A$2:$A$6000,"NP",Registros!$B$2:$B$6000,$A2603)&gt;0,1,0)</f>
        <v/>
      </c>
      <c r="F2603">
        <f>IF($E2603=1,SUMIFS(Registros!$F$2:$F$6000,Registros!$A$2:$A$6000,"NP",Registros!$B$2:$B$6000,$A2603),0)</f>
        <v/>
      </c>
      <c r="G2603">
        <f>IF(COUNTIFS(Registros!$A$2:$A$6000,"MOV",Registros!$B$2:$B$6000,$A2603)&gt;0,1,0)</f>
        <v/>
      </c>
      <c r="H2603">
        <f>IF($G2603=1,SUMIFS(Registros!$F$2:$F$6000,Registros!$A$2:$A$6000,"MOV",Registros!$B$2:$B$6000,$A2603),0)</f>
        <v/>
      </c>
      <c r="I2603">
        <f>IF(COUNTIFS(Registros!$A$2:$A$6000,"CS",Registros!$B$2:$B$6000,$A2603)&gt;0,1,0)</f>
        <v/>
      </c>
      <c r="J2603">
        <f>IF($I2603=1,SUMIFS(Registros!$I$2:$I$6000,Registros!$A$2:$A$6000,"CS",Registros!$B$2:$B$6000,$A2603),0)</f>
        <v/>
      </c>
      <c r="K2603">
        <f>IF(COUNTIFS(Winback!$K$2:$K$300,$D2603)&gt;0,1,0)</f>
        <v/>
      </c>
      <c r="L2603">
        <f>IF(AND($K2603=1,LEFT($A2603,3)="WB-"),SUMIFS(Winback!$D$2:$D$300,Winback!$K$2:$K$300,$D2603),0)</f>
        <v/>
      </c>
      <c r="M2603">
        <f>IF(OR($E2603=1,$G2603=1,SUMIFS(Registros!$J$2:$J$6000,Registros!$B$2:$B$6000,$A2603)&gt;0),1,0)</f>
        <v/>
      </c>
      <c r="N2603">
        <f>IF($J2603&gt;0,1,IF(COUNTIFS(Registros!$A$2:$A$6000,"CS",Registros!$B$2:$B$6000,$A2603,Registros!$K$2:$K$6000,"&lt;&gt;")&gt;0,1,0))</f>
        <v/>
      </c>
      <c r="O2603">
        <f>IF(AND($K2603=1,$E2603=0,$G2603=0,$I2603=0),"WINBACK",IF(AND($M2603=1,$N2603&gt;0),"CONVERGENTE",IF($M2603=1,"SOLO MÓVIL",IF($N2603&gt;0,"SOLO FIJO / INTERNET","SIN SERVICIOS"))))</f>
        <v/>
      </c>
      <c r="P2603">
        <f>IF($O2603="WINBACK","Recuperar (winback)",IF($O2603="CONVERGENTE","Upgrade / más líneas",IF($O2603="SOLO MÓVIL","Ofrecer fijo + internet (FLBBTV)",IF($O2603="SOLO FIJO / INTERNET","Ofrecer línea móvil Nextphone","Oferta completa (móvil + fijo + internet)"))))</f>
        <v/>
      </c>
      <c r="Q2603">
        <f>$F2603+$H2603+$L2603</f>
        <v/>
      </c>
      <c r="R2603">
        <f>IFERROR(VLOOKUP($A2603,Registros!$B$2:$G$6000,6,0),IFERROR(VLOOKUP($D2603,Winback!$B$2:$C$300,2,0),""))</f>
        <v/>
      </c>
      <c r="S2603">
        <f>IF($E2603=1,"NP","")&amp;IF($G2603=1,"+MOV","")&amp;IF($I2603=1,"+CS","")&amp;IF($K2603=1,"+WB","")</f>
        <v/>
      </c>
      <c r="T2603">
        <f>$E2603+$G2603+$I2603+$K2603</f>
        <v/>
      </c>
    </row>
    <row r="2604">
      <c r="A2604" t="inlineStr">
        <is>
          <t>312225110000</t>
        </is>
      </c>
      <c r="B2604" t="inlineStr">
        <is>
          <t>31222511</t>
        </is>
      </c>
      <c r="C2604" t="inlineStr">
        <is>
          <t>MABEL MORALES MOJICA</t>
        </is>
      </c>
      <c r="D2604" t="inlineStr">
        <is>
          <t>MABELMORALESMOJICA</t>
        </is>
      </c>
      <c r="E2604">
        <f>IF(COUNTIFS(Registros!$A$2:$A$6000,"NP",Registros!$B$2:$B$6000,$A2604)&gt;0,1,0)</f>
        <v/>
      </c>
      <c r="F2604">
        <f>IF($E2604=1,SUMIFS(Registros!$F$2:$F$6000,Registros!$A$2:$A$6000,"NP",Registros!$B$2:$B$6000,$A2604),0)</f>
        <v/>
      </c>
      <c r="G2604">
        <f>IF(COUNTIFS(Registros!$A$2:$A$6000,"MOV",Registros!$B$2:$B$6000,$A2604)&gt;0,1,0)</f>
        <v/>
      </c>
      <c r="H2604">
        <f>IF($G2604=1,SUMIFS(Registros!$F$2:$F$6000,Registros!$A$2:$A$6000,"MOV",Registros!$B$2:$B$6000,$A2604),0)</f>
        <v/>
      </c>
      <c r="I2604">
        <f>IF(COUNTIFS(Registros!$A$2:$A$6000,"CS",Registros!$B$2:$B$6000,$A2604)&gt;0,1,0)</f>
        <v/>
      </c>
      <c r="J2604">
        <f>IF($I2604=1,SUMIFS(Registros!$I$2:$I$6000,Registros!$A$2:$A$6000,"CS",Registros!$B$2:$B$6000,$A2604),0)</f>
        <v/>
      </c>
      <c r="K2604">
        <f>IF(COUNTIFS(Winback!$K$2:$K$300,$D2604)&gt;0,1,0)</f>
        <v/>
      </c>
      <c r="L2604">
        <f>IF(AND($K2604=1,LEFT($A2604,3)="WB-"),SUMIFS(Winback!$D$2:$D$300,Winback!$K$2:$K$300,$D2604),0)</f>
        <v/>
      </c>
      <c r="M2604">
        <f>IF(OR($E2604=1,$G2604=1,SUMIFS(Registros!$J$2:$J$6000,Registros!$B$2:$B$6000,$A2604)&gt;0),1,0)</f>
        <v/>
      </c>
      <c r="N2604">
        <f>IF($J2604&gt;0,1,IF(COUNTIFS(Registros!$A$2:$A$6000,"CS",Registros!$B$2:$B$6000,$A2604,Registros!$K$2:$K$6000,"&lt;&gt;")&gt;0,1,0))</f>
        <v/>
      </c>
      <c r="O2604">
        <f>IF(AND($K2604=1,$E2604=0,$G2604=0,$I2604=0),"WINBACK",IF(AND($M2604=1,$N2604&gt;0),"CONVERGENTE",IF($M2604=1,"SOLO MÓVIL",IF($N2604&gt;0,"SOLO FIJO / INTERNET","SIN SERVICIOS"))))</f>
        <v/>
      </c>
      <c r="P2604">
        <f>IF($O2604="WINBACK","Recuperar (winback)",IF($O2604="CONVERGENTE","Upgrade / más líneas",IF($O2604="SOLO MÓVIL","Ofrecer fijo + internet (FLBBTV)",IF($O2604="SOLO FIJO / INTERNET","Ofrecer línea móvil Nextphone","Oferta completa (móvil + fijo + internet)"))))</f>
        <v/>
      </c>
      <c r="Q2604">
        <f>$F2604+$H2604+$L2604</f>
        <v/>
      </c>
      <c r="R2604">
        <f>IFERROR(VLOOKUP($A2604,Registros!$B$2:$G$6000,6,0),IFERROR(VLOOKUP($D2604,Winback!$B$2:$C$300,2,0),""))</f>
        <v/>
      </c>
      <c r="S2604">
        <f>IF($E2604=1,"NP","")&amp;IF($G2604=1,"+MOV","")&amp;IF($I2604=1,"+CS","")&amp;IF($K2604=1,"+WB","")</f>
        <v/>
      </c>
      <c r="T2604">
        <f>$E2604+$G2604+$I2604+$K2604</f>
        <v/>
      </c>
    </row>
    <row r="2605">
      <c r="A2605" t="inlineStr">
        <is>
          <t>312232000000</t>
        </is>
      </c>
      <c r="B2605" t="inlineStr">
        <is>
          <t>31223200</t>
        </is>
      </c>
      <c r="C2605" t="inlineStr">
        <is>
          <t>MICHAEL PHILLIPH CEDENO</t>
        </is>
      </c>
      <c r="D2605" t="inlineStr">
        <is>
          <t>MICHAELPHILLIPHCEDENO</t>
        </is>
      </c>
      <c r="E2605">
        <f>IF(COUNTIFS(Registros!$A$2:$A$6000,"NP",Registros!$B$2:$B$6000,$A2605)&gt;0,1,0)</f>
        <v/>
      </c>
      <c r="F2605">
        <f>IF($E2605=1,SUMIFS(Registros!$F$2:$F$6000,Registros!$A$2:$A$6000,"NP",Registros!$B$2:$B$6000,$A2605),0)</f>
        <v/>
      </c>
      <c r="G2605">
        <f>IF(COUNTIFS(Registros!$A$2:$A$6000,"MOV",Registros!$B$2:$B$6000,$A2605)&gt;0,1,0)</f>
        <v/>
      </c>
      <c r="H2605">
        <f>IF($G2605=1,SUMIFS(Registros!$F$2:$F$6000,Registros!$A$2:$A$6000,"MOV",Registros!$B$2:$B$6000,$A2605),0)</f>
        <v/>
      </c>
      <c r="I2605">
        <f>IF(COUNTIFS(Registros!$A$2:$A$6000,"CS",Registros!$B$2:$B$6000,$A2605)&gt;0,1,0)</f>
        <v/>
      </c>
      <c r="J2605">
        <f>IF($I2605=1,SUMIFS(Registros!$I$2:$I$6000,Registros!$A$2:$A$6000,"CS",Registros!$B$2:$B$6000,$A2605),0)</f>
        <v/>
      </c>
      <c r="K2605">
        <f>IF(COUNTIFS(Winback!$K$2:$K$300,$D2605)&gt;0,1,0)</f>
        <v/>
      </c>
      <c r="L2605">
        <f>IF(AND($K2605=1,LEFT($A2605,3)="WB-"),SUMIFS(Winback!$D$2:$D$300,Winback!$K$2:$K$300,$D2605),0)</f>
        <v/>
      </c>
      <c r="M2605">
        <f>IF(OR($E2605=1,$G2605=1,SUMIFS(Registros!$J$2:$J$6000,Registros!$B$2:$B$6000,$A2605)&gt;0),1,0)</f>
        <v/>
      </c>
      <c r="N2605">
        <f>IF($J2605&gt;0,1,IF(COUNTIFS(Registros!$A$2:$A$6000,"CS",Registros!$B$2:$B$6000,$A2605,Registros!$K$2:$K$6000,"&lt;&gt;")&gt;0,1,0))</f>
        <v/>
      </c>
      <c r="O2605">
        <f>IF(AND($K2605=1,$E2605=0,$G2605=0,$I2605=0),"WINBACK",IF(AND($M2605=1,$N2605&gt;0),"CONVERGENTE",IF($M2605=1,"SOLO MÓVIL",IF($N2605&gt;0,"SOLO FIJO / INTERNET","SIN SERVICIOS"))))</f>
        <v/>
      </c>
      <c r="P2605">
        <f>IF($O2605="WINBACK","Recuperar (winback)",IF($O2605="CONVERGENTE","Upgrade / más líneas",IF($O2605="SOLO MÓVIL","Ofrecer fijo + internet (FLBBTV)",IF($O2605="SOLO FIJO / INTERNET","Ofrecer línea móvil Nextphone","Oferta completa (móvil + fijo + internet)"))))</f>
        <v/>
      </c>
      <c r="Q2605">
        <f>$F2605+$H2605+$L2605</f>
        <v/>
      </c>
      <c r="R2605">
        <f>IFERROR(VLOOKUP($A2605,Registros!$B$2:$G$6000,6,0),IFERROR(VLOOKUP($D2605,Winback!$B$2:$C$300,2,0),""))</f>
        <v/>
      </c>
      <c r="S2605">
        <f>IF($E2605=1,"NP","")&amp;IF($G2605=1,"+MOV","")&amp;IF($I2605=1,"+CS","")&amp;IF($K2605=1,"+WB","")</f>
        <v/>
      </c>
      <c r="T2605">
        <f>$E2605+$G2605+$I2605+$K2605</f>
        <v/>
      </c>
    </row>
    <row r="2606">
      <c r="A2606" t="inlineStr">
        <is>
          <t>312197700000</t>
        </is>
      </c>
      <c r="B2606" t="inlineStr">
        <is>
          <t>31219770</t>
        </is>
      </c>
      <c r="C2606" t="inlineStr">
        <is>
          <t>MICHAEL PHILLIPH CEDENO GOMEZ</t>
        </is>
      </c>
      <c r="D2606" t="inlineStr">
        <is>
          <t>MICHAELPHILLIPHCEDENOGOMEZ</t>
        </is>
      </c>
      <c r="E2606">
        <f>IF(COUNTIFS(Registros!$A$2:$A$6000,"NP",Registros!$B$2:$B$6000,$A2606)&gt;0,1,0)</f>
        <v/>
      </c>
      <c r="F2606">
        <f>IF($E2606=1,SUMIFS(Registros!$F$2:$F$6000,Registros!$A$2:$A$6000,"NP",Registros!$B$2:$B$6000,$A2606),0)</f>
        <v/>
      </c>
      <c r="G2606">
        <f>IF(COUNTIFS(Registros!$A$2:$A$6000,"MOV",Registros!$B$2:$B$6000,$A2606)&gt;0,1,0)</f>
        <v/>
      </c>
      <c r="H2606">
        <f>IF($G2606=1,SUMIFS(Registros!$F$2:$F$6000,Registros!$A$2:$A$6000,"MOV",Registros!$B$2:$B$6000,$A2606),0)</f>
        <v/>
      </c>
      <c r="I2606">
        <f>IF(COUNTIFS(Registros!$A$2:$A$6000,"CS",Registros!$B$2:$B$6000,$A2606)&gt;0,1,0)</f>
        <v/>
      </c>
      <c r="J2606">
        <f>IF($I2606=1,SUMIFS(Registros!$I$2:$I$6000,Registros!$A$2:$A$6000,"CS",Registros!$B$2:$B$6000,$A2606),0)</f>
        <v/>
      </c>
      <c r="K2606">
        <f>IF(COUNTIFS(Winback!$K$2:$K$300,$D2606)&gt;0,1,0)</f>
        <v/>
      </c>
      <c r="L2606">
        <f>IF(AND($K2606=1,LEFT($A2606,3)="WB-"),SUMIFS(Winback!$D$2:$D$300,Winback!$K$2:$K$300,$D2606),0)</f>
        <v/>
      </c>
      <c r="M2606">
        <f>IF(OR($E2606=1,$G2606=1,SUMIFS(Registros!$J$2:$J$6000,Registros!$B$2:$B$6000,$A2606)&gt;0),1,0)</f>
        <v/>
      </c>
      <c r="N2606">
        <f>IF($J2606&gt;0,1,IF(COUNTIFS(Registros!$A$2:$A$6000,"CS",Registros!$B$2:$B$6000,$A2606,Registros!$K$2:$K$6000,"&lt;&gt;")&gt;0,1,0))</f>
        <v/>
      </c>
      <c r="O2606">
        <f>IF(AND($K2606=1,$E2606=0,$G2606=0,$I2606=0),"WINBACK",IF(AND($M2606=1,$N2606&gt;0),"CONVERGENTE",IF($M2606=1,"SOLO MÓVIL",IF($N2606&gt;0,"SOLO FIJO / INTERNET","SIN SERVICIOS"))))</f>
        <v/>
      </c>
      <c r="P2606">
        <f>IF($O2606="WINBACK","Recuperar (winback)",IF($O2606="CONVERGENTE","Upgrade / más líneas",IF($O2606="SOLO MÓVIL","Ofrecer fijo + internet (FLBBTV)",IF($O2606="SOLO FIJO / INTERNET","Ofrecer línea móvil Nextphone","Oferta completa (móvil + fijo + internet)"))))</f>
        <v/>
      </c>
      <c r="Q2606">
        <f>$F2606+$H2606+$L2606</f>
        <v/>
      </c>
      <c r="R2606">
        <f>IFERROR(VLOOKUP($A2606,Registros!$B$2:$G$6000,6,0),IFERROR(VLOOKUP($D2606,Winback!$B$2:$C$300,2,0),""))</f>
        <v/>
      </c>
      <c r="S2606">
        <f>IF($E2606=1,"NP","")&amp;IF($G2606=1,"+MOV","")&amp;IF($I2606=1,"+CS","")&amp;IF($K2606=1,"+WB","")</f>
        <v/>
      </c>
      <c r="T2606">
        <f>$E2606+$G2606+$I2606+$K2606</f>
        <v/>
      </c>
    </row>
    <row r="2607">
      <c r="A2607" t="inlineStr">
        <is>
          <t>312195130000</t>
        </is>
      </c>
      <c r="B2607" t="inlineStr">
        <is>
          <t>31219513</t>
        </is>
      </c>
      <c r="C2607" t="inlineStr">
        <is>
          <t>MICHAEL PHILLIPS CEDENO GOMEZ</t>
        </is>
      </c>
      <c r="D2607" t="inlineStr">
        <is>
          <t>MICHAELPHILLIPSCEDENOGOMEZ</t>
        </is>
      </c>
      <c r="E2607">
        <f>IF(COUNTIFS(Registros!$A$2:$A$6000,"NP",Registros!$B$2:$B$6000,$A2607)&gt;0,1,0)</f>
        <v/>
      </c>
      <c r="F2607">
        <f>IF($E2607=1,SUMIFS(Registros!$F$2:$F$6000,Registros!$A$2:$A$6000,"NP",Registros!$B$2:$B$6000,$A2607),0)</f>
        <v/>
      </c>
      <c r="G2607">
        <f>IF(COUNTIFS(Registros!$A$2:$A$6000,"MOV",Registros!$B$2:$B$6000,$A2607)&gt;0,1,0)</f>
        <v/>
      </c>
      <c r="H2607">
        <f>IF($G2607=1,SUMIFS(Registros!$F$2:$F$6000,Registros!$A$2:$A$6000,"MOV",Registros!$B$2:$B$6000,$A2607),0)</f>
        <v/>
      </c>
      <c r="I2607">
        <f>IF(COUNTIFS(Registros!$A$2:$A$6000,"CS",Registros!$B$2:$B$6000,$A2607)&gt;0,1,0)</f>
        <v/>
      </c>
      <c r="J2607">
        <f>IF($I2607=1,SUMIFS(Registros!$I$2:$I$6000,Registros!$A$2:$A$6000,"CS",Registros!$B$2:$B$6000,$A2607),0)</f>
        <v/>
      </c>
      <c r="K2607">
        <f>IF(COUNTIFS(Winback!$K$2:$K$300,$D2607)&gt;0,1,0)</f>
        <v/>
      </c>
      <c r="L2607">
        <f>IF(AND($K2607=1,LEFT($A2607,3)="WB-"),SUMIFS(Winback!$D$2:$D$300,Winback!$K$2:$K$300,$D2607),0)</f>
        <v/>
      </c>
      <c r="M2607">
        <f>IF(OR($E2607=1,$G2607=1,SUMIFS(Registros!$J$2:$J$6000,Registros!$B$2:$B$6000,$A2607)&gt;0),1,0)</f>
        <v/>
      </c>
      <c r="N2607">
        <f>IF($J2607&gt;0,1,IF(COUNTIFS(Registros!$A$2:$A$6000,"CS",Registros!$B$2:$B$6000,$A2607,Registros!$K$2:$K$6000,"&lt;&gt;")&gt;0,1,0))</f>
        <v/>
      </c>
      <c r="O2607">
        <f>IF(AND($K2607=1,$E2607=0,$G2607=0,$I2607=0),"WINBACK",IF(AND($M2607=1,$N2607&gt;0),"CONVERGENTE",IF($M2607=1,"SOLO MÓVIL",IF($N2607&gt;0,"SOLO FIJO / INTERNET","SIN SERVICIOS"))))</f>
        <v/>
      </c>
      <c r="P2607">
        <f>IF($O2607="WINBACK","Recuperar (winback)",IF($O2607="CONVERGENTE","Upgrade / más líneas",IF($O2607="SOLO MÓVIL","Ofrecer fijo + internet (FLBBTV)",IF($O2607="SOLO FIJO / INTERNET","Ofrecer línea móvil Nextphone","Oferta completa (móvil + fijo + internet)"))))</f>
        <v/>
      </c>
      <c r="Q2607">
        <f>$F2607+$H2607+$L2607</f>
        <v/>
      </c>
      <c r="R2607">
        <f>IFERROR(VLOOKUP($A2607,Registros!$B$2:$G$6000,6,0),IFERROR(VLOOKUP($D2607,Winback!$B$2:$C$300,2,0),""))</f>
        <v/>
      </c>
      <c r="S2607">
        <f>IF($E2607=1,"NP","")&amp;IF($G2607=1,"+MOV","")&amp;IF($I2607=1,"+CS","")&amp;IF($K2607=1,"+WB","")</f>
        <v/>
      </c>
      <c r="T2607">
        <f>$E2607+$G2607+$I2607+$K2607</f>
        <v/>
      </c>
    </row>
    <row r="2608">
      <c r="A2608" t="inlineStr">
        <is>
          <t>351096530000</t>
        </is>
      </c>
      <c r="B2608" t="inlineStr">
        <is>
          <t>35109653</t>
        </is>
      </c>
      <c r="C2608" t="inlineStr">
        <is>
          <t>RAMIRO ARAÚZ SALDAÑA</t>
        </is>
      </c>
      <c r="D2608" t="inlineStr">
        <is>
          <t>RAMIROARAUZSALDANA</t>
        </is>
      </c>
      <c r="E2608">
        <f>IF(COUNTIFS(Registros!$A$2:$A$6000,"NP",Registros!$B$2:$B$6000,$A2608)&gt;0,1,0)</f>
        <v/>
      </c>
      <c r="F2608">
        <f>IF($E2608=1,SUMIFS(Registros!$F$2:$F$6000,Registros!$A$2:$A$6000,"NP",Registros!$B$2:$B$6000,$A2608),0)</f>
        <v/>
      </c>
      <c r="G2608">
        <f>IF(COUNTIFS(Registros!$A$2:$A$6000,"MOV",Registros!$B$2:$B$6000,$A2608)&gt;0,1,0)</f>
        <v/>
      </c>
      <c r="H2608">
        <f>IF($G2608=1,SUMIFS(Registros!$F$2:$F$6000,Registros!$A$2:$A$6000,"MOV",Registros!$B$2:$B$6000,$A2608),0)</f>
        <v/>
      </c>
      <c r="I2608">
        <f>IF(COUNTIFS(Registros!$A$2:$A$6000,"CS",Registros!$B$2:$B$6000,$A2608)&gt;0,1,0)</f>
        <v/>
      </c>
      <c r="J2608">
        <f>IF($I2608=1,SUMIFS(Registros!$I$2:$I$6000,Registros!$A$2:$A$6000,"CS",Registros!$B$2:$B$6000,$A2608),0)</f>
        <v/>
      </c>
      <c r="K2608">
        <f>IF(COUNTIFS(Winback!$K$2:$K$300,$D2608)&gt;0,1,0)</f>
        <v/>
      </c>
      <c r="L2608">
        <f>IF(AND($K2608=1,LEFT($A2608,3)="WB-"),SUMIFS(Winback!$D$2:$D$300,Winback!$K$2:$K$300,$D2608),0)</f>
        <v/>
      </c>
      <c r="M2608">
        <f>IF(OR($E2608=1,$G2608=1,SUMIFS(Registros!$J$2:$J$6000,Registros!$B$2:$B$6000,$A2608)&gt;0),1,0)</f>
        <v/>
      </c>
      <c r="N2608">
        <f>IF($J2608&gt;0,1,IF(COUNTIFS(Registros!$A$2:$A$6000,"CS",Registros!$B$2:$B$6000,$A2608,Registros!$K$2:$K$6000,"&lt;&gt;")&gt;0,1,0))</f>
        <v/>
      </c>
      <c r="O2608">
        <f>IF(AND($K2608=1,$E2608=0,$G2608=0,$I2608=0),"WINBACK",IF(AND($M2608=1,$N2608&gt;0),"CONVERGENTE",IF($M2608=1,"SOLO MÓVIL",IF($N2608&gt;0,"SOLO FIJO / INTERNET","SIN SERVICIOS"))))</f>
        <v/>
      </c>
      <c r="P2608">
        <f>IF($O2608="WINBACK","Recuperar (winback)",IF($O2608="CONVERGENTE","Upgrade / más líneas",IF($O2608="SOLO MÓVIL","Ofrecer fijo + internet (FLBBTV)",IF($O2608="SOLO FIJO / INTERNET","Ofrecer línea móvil Nextphone","Oferta completa (móvil + fijo + internet)"))))</f>
        <v/>
      </c>
      <c r="Q2608">
        <f>$F2608+$H2608+$L2608</f>
        <v/>
      </c>
      <c r="R2608">
        <f>IFERROR(VLOOKUP($A2608,Registros!$B$2:$G$6000,6,0),IFERROR(VLOOKUP($D2608,Winback!$B$2:$C$300,2,0),""))</f>
        <v/>
      </c>
      <c r="S2608">
        <f>IF($E2608=1,"NP","")&amp;IF($G2608=1,"+MOV","")&amp;IF($I2608=1,"+CS","")&amp;IF($K2608=1,"+WB","")</f>
        <v/>
      </c>
      <c r="T2608">
        <f>$E2608+$G2608+$I2608+$K2608</f>
        <v/>
      </c>
    </row>
    <row r="2609">
      <c r="A2609" t="inlineStr">
        <is>
          <t>348336800000</t>
        </is>
      </c>
      <c r="B2609" t="inlineStr">
        <is>
          <t>34833680</t>
        </is>
      </c>
      <c r="C2609" t="inlineStr">
        <is>
          <t>DIDIMO DAVID ARAUZ</t>
        </is>
      </c>
      <c r="D2609" t="inlineStr">
        <is>
          <t>DIDIMODAVIDARAUZ</t>
        </is>
      </c>
      <c r="E2609">
        <f>IF(COUNTIFS(Registros!$A$2:$A$6000,"NP",Registros!$B$2:$B$6000,$A2609)&gt;0,1,0)</f>
        <v/>
      </c>
      <c r="F2609">
        <f>IF($E2609=1,SUMIFS(Registros!$F$2:$F$6000,Registros!$A$2:$A$6000,"NP",Registros!$B$2:$B$6000,$A2609),0)</f>
        <v/>
      </c>
      <c r="G2609">
        <f>IF(COUNTIFS(Registros!$A$2:$A$6000,"MOV",Registros!$B$2:$B$6000,$A2609)&gt;0,1,0)</f>
        <v/>
      </c>
      <c r="H2609">
        <f>IF($G2609=1,SUMIFS(Registros!$F$2:$F$6000,Registros!$A$2:$A$6000,"MOV",Registros!$B$2:$B$6000,$A2609),0)</f>
        <v/>
      </c>
      <c r="I2609">
        <f>IF(COUNTIFS(Registros!$A$2:$A$6000,"CS",Registros!$B$2:$B$6000,$A2609)&gt;0,1,0)</f>
        <v/>
      </c>
      <c r="J2609">
        <f>IF($I2609=1,SUMIFS(Registros!$I$2:$I$6000,Registros!$A$2:$A$6000,"CS",Registros!$B$2:$B$6000,$A2609),0)</f>
        <v/>
      </c>
      <c r="K2609">
        <f>IF(COUNTIFS(Winback!$K$2:$K$300,$D2609)&gt;0,1,0)</f>
        <v/>
      </c>
      <c r="L2609">
        <f>IF(AND($K2609=1,LEFT($A2609,3)="WB-"),SUMIFS(Winback!$D$2:$D$300,Winback!$K$2:$K$300,$D2609),0)</f>
        <v/>
      </c>
      <c r="M2609">
        <f>IF(OR($E2609=1,$G2609=1,SUMIFS(Registros!$J$2:$J$6000,Registros!$B$2:$B$6000,$A2609)&gt;0),1,0)</f>
        <v/>
      </c>
      <c r="N2609">
        <f>IF($J2609&gt;0,1,IF(COUNTIFS(Registros!$A$2:$A$6000,"CS",Registros!$B$2:$B$6000,$A2609,Registros!$K$2:$K$6000,"&lt;&gt;")&gt;0,1,0))</f>
        <v/>
      </c>
      <c r="O2609">
        <f>IF(AND($K2609=1,$E2609=0,$G2609=0,$I2609=0),"WINBACK",IF(AND($M2609=1,$N2609&gt;0),"CONVERGENTE",IF($M2609=1,"SOLO MÓVIL",IF($N2609&gt;0,"SOLO FIJO / INTERNET","SIN SERVICIOS"))))</f>
        <v/>
      </c>
      <c r="P2609">
        <f>IF($O2609="WINBACK","Recuperar (winback)",IF($O2609="CONVERGENTE","Upgrade / más líneas",IF($O2609="SOLO MÓVIL","Ofrecer fijo + internet (FLBBTV)",IF($O2609="SOLO FIJO / INTERNET","Ofrecer línea móvil Nextphone","Oferta completa (móvil + fijo + internet)"))))</f>
        <v/>
      </c>
      <c r="Q2609">
        <f>$F2609+$H2609+$L2609</f>
        <v/>
      </c>
      <c r="R2609">
        <f>IFERROR(VLOOKUP($A2609,Registros!$B$2:$G$6000,6,0),IFERROR(VLOOKUP($D2609,Winback!$B$2:$C$300,2,0),""))</f>
        <v/>
      </c>
      <c r="S2609">
        <f>IF($E2609=1,"NP","")&amp;IF($G2609=1,"+MOV","")&amp;IF($I2609=1,"+CS","")&amp;IF($K2609=1,"+WB","")</f>
        <v/>
      </c>
      <c r="T2609">
        <f>$E2609+$G2609+$I2609+$K2609</f>
        <v/>
      </c>
    </row>
    <row r="2610">
      <c r="A2610" t="inlineStr">
        <is>
          <t>357295300000</t>
        </is>
      </c>
      <c r="B2610" t="inlineStr">
        <is>
          <t>35729530</t>
        </is>
      </c>
      <c r="C2610" t="inlineStr">
        <is>
          <t>ROBERTO STAFF SOTO</t>
        </is>
      </c>
      <c r="D2610" t="inlineStr">
        <is>
          <t>ROBERTOSTAFFSOTO</t>
        </is>
      </c>
      <c r="E2610">
        <f>IF(COUNTIFS(Registros!$A$2:$A$6000,"NP",Registros!$B$2:$B$6000,$A2610)&gt;0,1,0)</f>
        <v/>
      </c>
      <c r="F2610">
        <f>IF($E2610=1,SUMIFS(Registros!$F$2:$F$6000,Registros!$A$2:$A$6000,"NP",Registros!$B$2:$B$6000,$A2610),0)</f>
        <v/>
      </c>
      <c r="G2610">
        <f>IF(COUNTIFS(Registros!$A$2:$A$6000,"MOV",Registros!$B$2:$B$6000,$A2610)&gt;0,1,0)</f>
        <v/>
      </c>
      <c r="H2610">
        <f>IF($G2610=1,SUMIFS(Registros!$F$2:$F$6000,Registros!$A$2:$A$6000,"MOV",Registros!$B$2:$B$6000,$A2610),0)</f>
        <v/>
      </c>
      <c r="I2610">
        <f>IF(COUNTIFS(Registros!$A$2:$A$6000,"CS",Registros!$B$2:$B$6000,$A2610)&gt;0,1,0)</f>
        <v/>
      </c>
      <c r="J2610">
        <f>IF($I2610=1,SUMIFS(Registros!$I$2:$I$6000,Registros!$A$2:$A$6000,"CS",Registros!$B$2:$B$6000,$A2610),0)</f>
        <v/>
      </c>
      <c r="K2610">
        <f>IF(COUNTIFS(Winback!$K$2:$K$300,$D2610)&gt;0,1,0)</f>
        <v/>
      </c>
      <c r="L2610">
        <f>IF(AND($K2610=1,LEFT($A2610,3)="WB-"),SUMIFS(Winback!$D$2:$D$300,Winback!$K$2:$K$300,$D2610),0)</f>
        <v/>
      </c>
      <c r="M2610">
        <f>IF(OR($E2610=1,$G2610=1,SUMIFS(Registros!$J$2:$J$6000,Registros!$B$2:$B$6000,$A2610)&gt;0),1,0)</f>
        <v/>
      </c>
      <c r="N2610">
        <f>IF($J2610&gt;0,1,IF(COUNTIFS(Registros!$A$2:$A$6000,"CS",Registros!$B$2:$B$6000,$A2610,Registros!$K$2:$K$6000,"&lt;&gt;")&gt;0,1,0))</f>
        <v/>
      </c>
      <c r="O2610">
        <f>IF(AND($K2610=1,$E2610=0,$G2610=0,$I2610=0),"WINBACK",IF(AND($M2610=1,$N2610&gt;0),"CONVERGENTE",IF($M2610=1,"SOLO MÓVIL",IF($N2610&gt;0,"SOLO FIJO / INTERNET","SIN SERVICIOS"))))</f>
        <v/>
      </c>
      <c r="P2610">
        <f>IF($O2610="WINBACK","Recuperar (winback)",IF($O2610="CONVERGENTE","Upgrade / más líneas",IF($O2610="SOLO MÓVIL","Ofrecer fijo + internet (FLBBTV)",IF($O2610="SOLO FIJO / INTERNET","Ofrecer línea móvil Nextphone","Oferta completa (móvil + fijo + internet)"))))</f>
        <v/>
      </c>
      <c r="Q2610">
        <f>$F2610+$H2610+$L2610</f>
        <v/>
      </c>
      <c r="R2610">
        <f>IFERROR(VLOOKUP($A2610,Registros!$B$2:$G$6000,6,0),IFERROR(VLOOKUP($D2610,Winback!$B$2:$C$300,2,0),""))</f>
        <v/>
      </c>
      <c r="S2610">
        <f>IF($E2610=1,"NP","")&amp;IF($G2610=1,"+MOV","")&amp;IF($I2610=1,"+CS","")&amp;IF($K2610=1,"+WB","")</f>
        <v/>
      </c>
      <c r="T2610">
        <f>$E2610+$G2610+$I2610+$K2610</f>
        <v/>
      </c>
    </row>
    <row r="2611">
      <c r="A2611" t="inlineStr">
        <is>
          <t>364033040000</t>
        </is>
      </c>
      <c r="B2611" t="inlineStr">
        <is>
          <t>36403304</t>
        </is>
      </c>
      <c r="C2611" t="inlineStr">
        <is>
          <t>ENEIDA MADRID</t>
        </is>
      </c>
      <c r="D2611" t="inlineStr">
        <is>
          <t>ENEIDAMADRID</t>
        </is>
      </c>
      <c r="E2611">
        <f>IF(COUNTIFS(Registros!$A$2:$A$6000,"NP",Registros!$B$2:$B$6000,$A2611)&gt;0,1,0)</f>
        <v/>
      </c>
      <c r="F2611">
        <f>IF($E2611=1,SUMIFS(Registros!$F$2:$F$6000,Registros!$A$2:$A$6000,"NP",Registros!$B$2:$B$6000,$A2611),0)</f>
        <v/>
      </c>
      <c r="G2611">
        <f>IF(COUNTIFS(Registros!$A$2:$A$6000,"MOV",Registros!$B$2:$B$6000,$A2611)&gt;0,1,0)</f>
        <v/>
      </c>
      <c r="H2611">
        <f>IF($G2611=1,SUMIFS(Registros!$F$2:$F$6000,Registros!$A$2:$A$6000,"MOV",Registros!$B$2:$B$6000,$A2611),0)</f>
        <v/>
      </c>
      <c r="I2611">
        <f>IF(COUNTIFS(Registros!$A$2:$A$6000,"CS",Registros!$B$2:$B$6000,$A2611)&gt;0,1,0)</f>
        <v/>
      </c>
      <c r="J2611">
        <f>IF($I2611=1,SUMIFS(Registros!$I$2:$I$6000,Registros!$A$2:$A$6000,"CS",Registros!$B$2:$B$6000,$A2611),0)</f>
        <v/>
      </c>
      <c r="K2611">
        <f>IF(COUNTIFS(Winback!$K$2:$K$300,$D2611)&gt;0,1,0)</f>
        <v/>
      </c>
      <c r="L2611">
        <f>IF(AND($K2611=1,LEFT($A2611,3)="WB-"),SUMIFS(Winback!$D$2:$D$300,Winback!$K$2:$K$300,$D2611),0)</f>
        <v/>
      </c>
      <c r="M2611">
        <f>IF(OR($E2611=1,$G2611=1,SUMIFS(Registros!$J$2:$J$6000,Registros!$B$2:$B$6000,$A2611)&gt;0),1,0)</f>
        <v/>
      </c>
      <c r="N2611">
        <f>IF($J2611&gt;0,1,IF(COUNTIFS(Registros!$A$2:$A$6000,"CS",Registros!$B$2:$B$6000,$A2611,Registros!$K$2:$K$6000,"&lt;&gt;")&gt;0,1,0))</f>
        <v/>
      </c>
      <c r="O2611">
        <f>IF(AND($K2611=1,$E2611=0,$G2611=0,$I2611=0),"WINBACK",IF(AND($M2611=1,$N2611&gt;0),"CONVERGENTE",IF($M2611=1,"SOLO MÓVIL",IF($N2611&gt;0,"SOLO FIJO / INTERNET","SIN SERVICIOS"))))</f>
        <v/>
      </c>
      <c r="P2611">
        <f>IF($O2611="WINBACK","Recuperar (winback)",IF($O2611="CONVERGENTE","Upgrade / más líneas",IF($O2611="SOLO MÓVIL","Ofrecer fijo + internet (FLBBTV)",IF($O2611="SOLO FIJO / INTERNET","Ofrecer línea móvil Nextphone","Oferta completa (móvil + fijo + internet)"))))</f>
        <v/>
      </c>
      <c r="Q2611">
        <f>$F2611+$H2611+$L2611</f>
        <v/>
      </c>
      <c r="R2611">
        <f>IFERROR(VLOOKUP($A2611,Registros!$B$2:$G$6000,6,0),IFERROR(VLOOKUP($D2611,Winback!$B$2:$C$300,2,0),""))</f>
        <v/>
      </c>
      <c r="S2611">
        <f>IF($E2611=1,"NP","")&amp;IF($G2611=1,"+MOV","")&amp;IF($I2611=1,"+CS","")&amp;IF($K2611=1,"+WB","")</f>
        <v/>
      </c>
      <c r="T2611">
        <f>$E2611+$G2611+$I2611+$K2611</f>
        <v/>
      </c>
    </row>
    <row r="2612">
      <c r="A2612" t="inlineStr">
        <is>
          <t>326541210000</t>
        </is>
      </c>
      <c r="B2612" t="inlineStr">
        <is>
          <t>32654121</t>
        </is>
      </c>
      <c r="C2612" t="inlineStr">
        <is>
          <t>QUICK FIX AUT</t>
        </is>
      </c>
      <c r="D2612" t="inlineStr">
        <is>
          <t>QUICKFIXAUT</t>
        </is>
      </c>
      <c r="E2612">
        <f>IF(COUNTIFS(Registros!$A$2:$A$6000,"NP",Registros!$B$2:$B$6000,$A2612)&gt;0,1,0)</f>
        <v/>
      </c>
      <c r="F2612">
        <f>IF($E2612=1,SUMIFS(Registros!$F$2:$F$6000,Registros!$A$2:$A$6000,"NP",Registros!$B$2:$B$6000,$A2612),0)</f>
        <v/>
      </c>
      <c r="G2612">
        <f>IF(COUNTIFS(Registros!$A$2:$A$6000,"MOV",Registros!$B$2:$B$6000,$A2612)&gt;0,1,0)</f>
        <v/>
      </c>
      <c r="H2612">
        <f>IF($G2612=1,SUMIFS(Registros!$F$2:$F$6000,Registros!$A$2:$A$6000,"MOV",Registros!$B$2:$B$6000,$A2612),0)</f>
        <v/>
      </c>
      <c r="I2612">
        <f>IF(COUNTIFS(Registros!$A$2:$A$6000,"CS",Registros!$B$2:$B$6000,$A2612)&gt;0,1,0)</f>
        <v/>
      </c>
      <c r="J2612">
        <f>IF($I2612=1,SUMIFS(Registros!$I$2:$I$6000,Registros!$A$2:$A$6000,"CS",Registros!$B$2:$B$6000,$A2612),0)</f>
        <v/>
      </c>
      <c r="K2612">
        <f>IF(COUNTIFS(Winback!$K$2:$K$300,$D2612)&gt;0,1,0)</f>
        <v/>
      </c>
      <c r="L2612">
        <f>IF(AND($K2612=1,LEFT($A2612,3)="WB-"),SUMIFS(Winback!$D$2:$D$300,Winback!$K$2:$K$300,$D2612),0)</f>
        <v/>
      </c>
      <c r="M2612">
        <f>IF(OR($E2612=1,$G2612=1,SUMIFS(Registros!$J$2:$J$6000,Registros!$B$2:$B$6000,$A2612)&gt;0),1,0)</f>
        <v/>
      </c>
      <c r="N2612">
        <f>IF($J2612&gt;0,1,IF(COUNTIFS(Registros!$A$2:$A$6000,"CS",Registros!$B$2:$B$6000,$A2612,Registros!$K$2:$K$6000,"&lt;&gt;")&gt;0,1,0))</f>
        <v/>
      </c>
      <c r="O2612">
        <f>IF(AND($K2612=1,$E2612=0,$G2612=0,$I2612=0),"WINBACK",IF(AND($M2612=1,$N2612&gt;0),"CONVERGENTE",IF($M2612=1,"SOLO MÓVIL",IF($N2612&gt;0,"SOLO FIJO / INTERNET","SIN SERVICIOS"))))</f>
        <v/>
      </c>
      <c r="P2612">
        <f>IF($O2612="WINBACK","Recuperar (winback)",IF($O2612="CONVERGENTE","Upgrade / más líneas",IF($O2612="SOLO MÓVIL","Ofrecer fijo + internet (FLBBTV)",IF($O2612="SOLO FIJO / INTERNET","Ofrecer línea móvil Nextphone","Oferta completa (móvil + fijo + internet)"))))</f>
        <v/>
      </c>
      <c r="Q2612">
        <f>$F2612+$H2612+$L2612</f>
        <v/>
      </c>
      <c r="R2612">
        <f>IFERROR(VLOOKUP($A2612,Registros!$B$2:$G$6000,6,0),IFERROR(VLOOKUP($D2612,Winback!$B$2:$C$300,2,0),""))</f>
        <v/>
      </c>
      <c r="S2612">
        <f>IF($E2612=1,"NP","")&amp;IF($G2612=1,"+MOV","")&amp;IF($I2612=1,"+CS","")&amp;IF($K2612=1,"+WB","")</f>
        <v/>
      </c>
      <c r="T2612">
        <f>$E2612+$G2612+$I2612+$K2612</f>
        <v/>
      </c>
    </row>
    <row r="2613">
      <c r="A2613" t="inlineStr">
        <is>
          <t>329321000000</t>
        </is>
      </c>
      <c r="B2613" t="inlineStr">
        <is>
          <t>32932100</t>
        </is>
      </c>
      <c r="C2613" t="inlineStr">
        <is>
          <t>Alex Isaac Osorio Arana</t>
        </is>
      </c>
      <c r="D2613" t="inlineStr">
        <is>
          <t>ALEXISAACOSORIOARANA</t>
        </is>
      </c>
      <c r="E2613">
        <f>IF(COUNTIFS(Registros!$A$2:$A$6000,"NP",Registros!$B$2:$B$6000,$A2613)&gt;0,1,0)</f>
        <v/>
      </c>
      <c r="F2613">
        <f>IF($E2613=1,SUMIFS(Registros!$F$2:$F$6000,Registros!$A$2:$A$6000,"NP",Registros!$B$2:$B$6000,$A2613),0)</f>
        <v/>
      </c>
      <c r="G2613">
        <f>IF(COUNTIFS(Registros!$A$2:$A$6000,"MOV",Registros!$B$2:$B$6000,$A2613)&gt;0,1,0)</f>
        <v/>
      </c>
      <c r="H2613">
        <f>IF($G2613=1,SUMIFS(Registros!$F$2:$F$6000,Registros!$A$2:$A$6000,"MOV",Registros!$B$2:$B$6000,$A2613),0)</f>
        <v/>
      </c>
      <c r="I2613">
        <f>IF(COUNTIFS(Registros!$A$2:$A$6000,"CS",Registros!$B$2:$B$6000,$A2613)&gt;0,1,0)</f>
        <v/>
      </c>
      <c r="J2613">
        <f>IF($I2613=1,SUMIFS(Registros!$I$2:$I$6000,Registros!$A$2:$A$6000,"CS",Registros!$B$2:$B$6000,$A2613),0)</f>
        <v/>
      </c>
      <c r="K2613">
        <f>IF(COUNTIFS(Winback!$K$2:$K$300,$D2613)&gt;0,1,0)</f>
        <v/>
      </c>
      <c r="L2613">
        <f>IF(AND($K2613=1,LEFT($A2613,3)="WB-"),SUMIFS(Winback!$D$2:$D$300,Winback!$K$2:$K$300,$D2613),0)</f>
        <v/>
      </c>
      <c r="M2613">
        <f>IF(OR($E2613=1,$G2613=1,SUMIFS(Registros!$J$2:$J$6000,Registros!$B$2:$B$6000,$A2613)&gt;0),1,0)</f>
        <v/>
      </c>
      <c r="N2613">
        <f>IF($J2613&gt;0,1,IF(COUNTIFS(Registros!$A$2:$A$6000,"CS",Registros!$B$2:$B$6000,$A2613,Registros!$K$2:$K$6000,"&lt;&gt;")&gt;0,1,0))</f>
        <v/>
      </c>
      <c r="O2613">
        <f>IF(AND($K2613=1,$E2613=0,$G2613=0,$I2613=0),"WINBACK",IF(AND($M2613=1,$N2613&gt;0),"CONVERGENTE",IF($M2613=1,"SOLO MÓVIL",IF($N2613&gt;0,"SOLO FIJO / INTERNET","SIN SERVICIOS"))))</f>
        <v/>
      </c>
      <c r="P2613">
        <f>IF($O2613="WINBACK","Recuperar (winback)",IF($O2613="CONVERGENTE","Upgrade / más líneas",IF($O2613="SOLO MÓVIL","Ofrecer fijo + internet (FLBBTV)",IF($O2613="SOLO FIJO / INTERNET","Ofrecer línea móvil Nextphone","Oferta completa (móvil + fijo + internet)"))))</f>
        <v/>
      </c>
      <c r="Q2613">
        <f>$F2613+$H2613+$L2613</f>
        <v/>
      </c>
      <c r="R2613">
        <f>IFERROR(VLOOKUP($A2613,Registros!$B$2:$G$6000,6,0),IFERROR(VLOOKUP($D2613,Winback!$B$2:$C$300,2,0),""))</f>
        <v/>
      </c>
      <c r="S2613">
        <f>IF($E2613=1,"NP","")&amp;IF($G2613=1,"+MOV","")&amp;IF($I2613=1,"+CS","")&amp;IF($K2613=1,"+WB","")</f>
        <v/>
      </c>
      <c r="T2613">
        <f>$E2613+$G2613+$I2613+$K2613</f>
        <v/>
      </c>
    </row>
    <row r="2614">
      <c r="A2614" t="inlineStr">
        <is>
          <t>369038690000</t>
        </is>
      </c>
      <c r="B2614" t="inlineStr">
        <is>
          <t>36903869</t>
        </is>
      </c>
      <c r="C2614" t="inlineStr">
        <is>
          <t>JOHN ROBERT ROMERO G</t>
        </is>
      </c>
      <c r="D2614" t="inlineStr">
        <is>
          <t>JOHNROBERTROMEROG</t>
        </is>
      </c>
      <c r="E2614">
        <f>IF(COUNTIFS(Registros!$A$2:$A$6000,"NP",Registros!$B$2:$B$6000,$A2614)&gt;0,1,0)</f>
        <v/>
      </c>
      <c r="F2614">
        <f>IF($E2614=1,SUMIFS(Registros!$F$2:$F$6000,Registros!$A$2:$A$6000,"NP",Registros!$B$2:$B$6000,$A2614),0)</f>
        <v/>
      </c>
      <c r="G2614">
        <f>IF(COUNTIFS(Registros!$A$2:$A$6000,"MOV",Registros!$B$2:$B$6000,$A2614)&gt;0,1,0)</f>
        <v/>
      </c>
      <c r="H2614">
        <f>IF($G2614=1,SUMIFS(Registros!$F$2:$F$6000,Registros!$A$2:$A$6000,"MOV",Registros!$B$2:$B$6000,$A2614),0)</f>
        <v/>
      </c>
      <c r="I2614">
        <f>IF(COUNTIFS(Registros!$A$2:$A$6000,"CS",Registros!$B$2:$B$6000,$A2614)&gt;0,1,0)</f>
        <v/>
      </c>
      <c r="J2614">
        <f>IF($I2614=1,SUMIFS(Registros!$I$2:$I$6000,Registros!$A$2:$A$6000,"CS",Registros!$B$2:$B$6000,$A2614),0)</f>
        <v/>
      </c>
      <c r="K2614">
        <f>IF(COUNTIFS(Winback!$K$2:$K$300,$D2614)&gt;0,1,0)</f>
        <v/>
      </c>
      <c r="L2614">
        <f>IF(AND($K2614=1,LEFT($A2614,3)="WB-"),SUMIFS(Winback!$D$2:$D$300,Winback!$K$2:$K$300,$D2614),0)</f>
        <v/>
      </c>
      <c r="M2614">
        <f>IF(OR($E2614=1,$G2614=1,SUMIFS(Registros!$J$2:$J$6000,Registros!$B$2:$B$6000,$A2614)&gt;0),1,0)</f>
        <v/>
      </c>
      <c r="N2614">
        <f>IF($J2614&gt;0,1,IF(COUNTIFS(Registros!$A$2:$A$6000,"CS",Registros!$B$2:$B$6000,$A2614,Registros!$K$2:$K$6000,"&lt;&gt;")&gt;0,1,0))</f>
        <v/>
      </c>
      <c r="O2614">
        <f>IF(AND($K2614=1,$E2614=0,$G2614=0,$I2614=0),"WINBACK",IF(AND($M2614=1,$N2614&gt;0),"CONVERGENTE",IF($M2614=1,"SOLO MÓVIL",IF($N2614&gt;0,"SOLO FIJO / INTERNET","SIN SERVICIOS"))))</f>
        <v/>
      </c>
      <c r="P2614">
        <f>IF($O2614="WINBACK","Recuperar (winback)",IF($O2614="CONVERGENTE","Upgrade / más líneas",IF($O2614="SOLO MÓVIL","Ofrecer fijo + internet (FLBBTV)",IF($O2614="SOLO FIJO / INTERNET","Ofrecer línea móvil Nextphone","Oferta completa (móvil + fijo + internet)"))))</f>
        <v/>
      </c>
      <c r="Q2614">
        <f>$F2614+$H2614+$L2614</f>
        <v/>
      </c>
      <c r="R2614">
        <f>IFERROR(VLOOKUP($A2614,Registros!$B$2:$G$6000,6,0),IFERROR(VLOOKUP($D2614,Winback!$B$2:$C$300,2,0),""))</f>
        <v/>
      </c>
      <c r="S2614">
        <f>IF($E2614=1,"NP","")&amp;IF($G2614=1,"+MOV","")&amp;IF($I2614=1,"+CS","")&amp;IF($K2614=1,"+WB","")</f>
        <v/>
      </c>
      <c r="T2614">
        <f>$E2614+$G2614+$I2614+$K2614</f>
        <v/>
      </c>
    </row>
    <row r="2615">
      <c r="A2615" t="inlineStr">
        <is>
          <t>357356660000</t>
        </is>
      </c>
      <c r="B2615" t="inlineStr">
        <is>
          <t>35735666</t>
        </is>
      </c>
      <c r="C2615" t="inlineStr">
        <is>
          <t>WALTER VILLARREAL</t>
        </is>
      </c>
      <c r="D2615" t="inlineStr">
        <is>
          <t>WALTERVILLARREAL</t>
        </is>
      </c>
      <c r="E2615">
        <f>IF(COUNTIFS(Registros!$A$2:$A$6000,"NP",Registros!$B$2:$B$6000,$A2615)&gt;0,1,0)</f>
        <v/>
      </c>
      <c r="F2615">
        <f>IF($E2615=1,SUMIFS(Registros!$F$2:$F$6000,Registros!$A$2:$A$6000,"NP",Registros!$B$2:$B$6000,$A2615),0)</f>
        <v/>
      </c>
      <c r="G2615">
        <f>IF(COUNTIFS(Registros!$A$2:$A$6000,"MOV",Registros!$B$2:$B$6000,$A2615)&gt;0,1,0)</f>
        <v/>
      </c>
      <c r="H2615">
        <f>IF($G2615=1,SUMIFS(Registros!$F$2:$F$6000,Registros!$A$2:$A$6000,"MOV",Registros!$B$2:$B$6000,$A2615),0)</f>
        <v/>
      </c>
      <c r="I2615">
        <f>IF(COUNTIFS(Registros!$A$2:$A$6000,"CS",Registros!$B$2:$B$6000,$A2615)&gt;0,1,0)</f>
        <v/>
      </c>
      <c r="J2615">
        <f>IF($I2615=1,SUMIFS(Registros!$I$2:$I$6000,Registros!$A$2:$A$6000,"CS",Registros!$B$2:$B$6000,$A2615),0)</f>
        <v/>
      </c>
      <c r="K2615">
        <f>IF(COUNTIFS(Winback!$K$2:$K$300,$D2615)&gt;0,1,0)</f>
        <v/>
      </c>
      <c r="L2615">
        <f>IF(AND($K2615=1,LEFT($A2615,3)="WB-"),SUMIFS(Winback!$D$2:$D$300,Winback!$K$2:$K$300,$D2615),0)</f>
        <v/>
      </c>
      <c r="M2615">
        <f>IF(OR($E2615=1,$G2615=1,SUMIFS(Registros!$J$2:$J$6000,Registros!$B$2:$B$6000,$A2615)&gt;0),1,0)</f>
        <v/>
      </c>
      <c r="N2615">
        <f>IF($J2615&gt;0,1,IF(COUNTIFS(Registros!$A$2:$A$6000,"CS",Registros!$B$2:$B$6000,$A2615,Registros!$K$2:$K$6000,"&lt;&gt;")&gt;0,1,0))</f>
        <v/>
      </c>
      <c r="O2615">
        <f>IF(AND($K2615=1,$E2615=0,$G2615=0,$I2615=0),"WINBACK",IF(AND($M2615=1,$N2615&gt;0),"CONVERGENTE",IF($M2615=1,"SOLO MÓVIL",IF($N2615&gt;0,"SOLO FIJO / INTERNET","SIN SERVICIOS"))))</f>
        <v/>
      </c>
      <c r="P2615">
        <f>IF($O2615="WINBACK","Recuperar (winback)",IF($O2615="CONVERGENTE","Upgrade / más líneas",IF($O2615="SOLO MÓVIL","Ofrecer fijo + internet (FLBBTV)",IF($O2615="SOLO FIJO / INTERNET","Ofrecer línea móvil Nextphone","Oferta completa (móvil + fijo + internet)"))))</f>
        <v/>
      </c>
      <c r="Q2615">
        <f>$F2615+$H2615+$L2615</f>
        <v/>
      </c>
      <c r="R2615">
        <f>IFERROR(VLOOKUP($A2615,Registros!$B$2:$G$6000,6,0),IFERROR(VLOOKUP($D2615,Winback!$B$2:$C$300,2,0),""))</f>
        <v/>
      </c>
      <c r="S2615">
        <f>IF($E2615=1,"NP","")&amp;IF($G2615=1,"+MOV","")&amp;IF($I2615=1,"+CS","")&amp;IF($K2615=1,"+WB","")</f>
        <v/>
      </c>
      <c r="T2615">
        <f>$E2615+$G2615+$I2615+$K2615</f>
        <v/>
      </c>
    </row>
    <row r="2616">
      <c r="A2616" t="inlineStr">
        <is>
          <t>346420670000</t>
        </is>
      </c>
      <c r="B2616" t="inlineStr">
        <is>
          <t>34642067</t>
        </is>
      </c>
      <c r="C2616" t="inlineStr">
        <is>
          <t>JORGE MORALES</t>
        </is>
      </c>
      <c r="D2616" t="inlineStr">
        <is>
          <t>JORGEMORALES</t>
        </is>
      </c>
      <c r="E2616">
        <f>IF(COUNTIFS(Registros!$A$2:$A$6000,"NP",Registros!$B$2:$B$6000,$A2616)&gt;0,1,0)</f>
        <v/>
      </c>
      <c r="F2616">
        <f>IF($E2616=1,SUMIFS(Registros!$F$2:$F$6000,Registros!$A$2:$A$6000,"NP",Registros!$B$2:$B$6000,$A2616),0)</f>
        <v/>
      </c>
      <c r="G2616">
        <f>IF(COUNTIFS(Registros!$A$2:$A$6000,"MOV",Registros!$B$2:$B$6000,$A2616)&gt;0,1,0)</f>
        <v/>
      </c>
      <c r="H2616">
        <f>IF($G2616=1,SUMIFS(Registros!$F$2:$F$6000,Registros!$A$2:$A$6000,"MOV",Registros!$B$2:$B$6000,$A2616),0)</f>
        <v/>
      </c>
      <c r="I2616">
        <f>IF(COUNTIFS(Registros!$A$2:$A$6000,"CS",Registros!$B$2:$B$6000,$A2616)&gt;0,1,0)</f>
        <v/>
      </c>
      <c r="J2616">
        <f>IF($I2616=1,SUMIFS(Registros!$I$2:$I$6000,Registros!$A$2:$A$6000,"CS",Registros!$B$2:$B$6000,$A2616),0)</f>
        <v/>
      </c>
      <c r="K2616">
        <f>IF(COUNTIFS(Winback!$K$2:$K$300,$D2616)&gt;0,1,0)</f>
        <v/>
      </c>
      <c r="L2616">
        <f>IF(AND($K2616=1,LEFT($A2616,3)="WB-"),SUMIFS(Winback!$D$2:$D$300,Winback!$K$2:$K$300,$D2616),0)</f>
        <v/>
      </c>
      <c r="M2616">
        <f>IF(OR($E2616=1,$G2616=1,SUMIFS(Registros!$J$2:$J$6000,Registros!$B$2:$B$6000,$A2616)&gt;0),1,0)</f>
        <v/>
      </c>
      <c r="N2616">
        <f>IF($J2616&gt;0,1,IF(COUNTIFS(Registros!$A$2:$A$6000,"CS",Registros!$B$2:$B$6000,$A2616,Registros!$K$2:$K$6000,"&lt;&gt;")&gt;0,1,0))</f>
        <v/>
      </c>
      <c r="O2616">
        <f>IF(AND($K2616=1,$E2616=0,$G2616=0,$I2616=0),"WINBACK",IF(AND($M2616=1,$N2616&gt;0),"CONVERGENTE",IF($M2616=1,"SOLO MÓVIL",IF($N2616&gt;0,"SOLO FIJO / INTERNET","SIN SERVICIOS"))))</f>
        <v/>
      </c>
      <c r="P2616">
        <f>IF($O2616="WINBACK","Recuperar (winback)",IF($O2616="CONVERGENTE","Upgrade / más líneas",IF($O2616="SOLO MÓVIL","Ofrecer fijo + internet (FLBBTV)",IF($O2616="SOLO FIJO / INTERNET","Ofrecer línea móvil Nextphone","Oferta completa (móvil + fijo + internet)"))))</f>
        <v/>
      </c>
      <c r="Q2616">
        <f>$F2616+$H2616+$L2616</f>
        <v/>
      </c>
      <c r="R2616">
        <f>IFERROR(VLOOKUP($A2616,Registros!$B$2:$G$6000,6,0),IFERROR(VLOOKUP($D2616,Winback!$B$2:$C$300,2,0),""))</f>
        <v/>
      </c>
      <c r="S2616">
        <f>IF($E2616=1,"NP","")&amp;IF($G2616=1,"+MOV","")&amp;IF($I2616=1,"+CS","")&amp;IF($K2616=1,"+WB","")</f>
        <v/>
      </c>
      <c r="T2616">
        <f>$E2616+$G2616+$I2616+$K2616</f>
        <v/>
      </c>
    </row>
    <row r="2617">
      <c r="A2617" t="inlineStr">
        <is>
          <t>355104350000</t>
        </is>
      </c>
      <c r="B2617" t="inlineStr">
        <is>
          <t>35510435</t>
        </is>
      </c>
      <c r="C2617" t="inlineStr">
        <is>
          <t>DAFNE GONZALEZ</t>
        </is>
      </c>
      <c r="D2617" t="inlineStr">
        <is>
          <t>DAFNEGONZALEZ</t>
        </is>
      </c>
      <c r="E2617">
        <f>IF(COUNTIFS(Registros!$A$2:$A$6000,"NP",Registros!$B$2:$B$6000,$A2617)&gt;0,1,0)</f>
        <v/>
      </c>
      <c r="F2617">
        <f>IF($E2617=1,SUMIFS(Registros!$F$2:$F$6000,Registros!$A$2:$A$6000,"NP",Registros!$B$2:$B$6000,$A2617),0)</f>
        <v/>
      </c>
      <c r="G2617">
        <f>IF(COUNTIFS(Registros!$A$2:$A$6000,"MOV",Registros!$B$2:$B$6000,$A2617)&gt;0,1,0)</f>
        <v/>
      </c>
      <c r="H2617">
        <f>IF($G2617=1,SUMIFS(Registros!$F$2:$F$6000,Registros!$A$2:$A$6000,"MOV",Registros!$B$2:$B$6000,$A2617),0)</f>
        <v/>
      </c>
      <c r="I2617">
        <f>IF(COUNTIFS(Registros!$A$2:$A$6000,"CS",Registros!$B$2:$B$6000,$A2617)&gt;0,1,0)</f>
        <v/>
      </c>
      <c r="J2617">
        <f>IF($I2617=1,SUMIFS(Registros!$I$2:$I$6000,Registros!$A$2:$A$6000,"CS",Registros!$B$2:$B$6000,$A2617),0)</f>
        <v/>
      </c>
      <c r="K2617">
        <f>IF(COUNTIFS(Winback!$K$2:$K$300,$D2617)&gt;0,1,0)</f>
        <v/>
      </c>
      <c r="L2617">
        <f>IF(AND($K2617=1,LEFT($A2617,3)="WB-"),SUMIFS(Winback!$D$2:$D$300,Winback!$K$2:$K$300,$D2617),0)</f>
        <v/>
      </c>
      <c r="M2617">
        <f>IF(OR($E2617=1,$G2617=1,SUMIFS(Registros!$J$2:$J$6000,Registros!$B$2:$B$6000,$A2617)&gt;0),1,0)</f>
        <v/>
      </c>
      <c r="N2617">
        <f>IF($J2617&gt;0,1,IF(COUNTIFS(Registros!$A$2:$A$6000,"CS",Registros!$B$2:$B$6000,$A2617,Registros!$K$2:$K$6000,"&lt;&gt;")&gt;0,1,0))</f>
        <v/>
      </c>
      <c r="O2617">
        <f>IF(AND($K2617=1,$E2617=0,$G2617=0,$I2617=0),"WINBACK",IF(AND($M2617=1,$N2617&gt;0),"CONVERGENTE",IF($M2617=1,"SOLO MÓVIL",IF($N2617&gt;0,"SOLO FIJO / INTERNET","SIN SERVICIOS"))))</f>
        <v/>
      </c>
      <c r="P2617">
        <f>IF($O2617="WINBACK","Recuperar (winback)",IF($O2617="CONVERGENTE","Upgrade / más líneas",IF($O2617="SOLO MÓVIL","Ofrecer fijo + internet (FLBBTV)",IF($O2617="SOLO FIJO / INTERNET","Ofrecer línea móvil Nextphone","Oferta completa (móvil + fijo + internet)"))))</f>
        <v/>
      </c>
      <c r="Q2617">
        <f>$F2617+$H2617+$L2617</f>
        <v/>
      </c>
      <c r="R2617">
        <f>IFERROR(VLOOKUP($A2617,Registros!$B$2:$G$6000,6,0),IFERROR(VLOOKUP($D2617,Winback!$B$2:$C$300,2,0),""))</f>
        <v/>
      </c>
      <c r="S2617">
        <f>IF($E2617=1,"NP","")&amp;IF($G2617=1,"+MOV","")&amp;IF($I2617=1,"+CS","")&amp;IF($K2617=1,"+WB","")</f>
        <v/>
      </c>
      <c r="T2617">
        <f>$E2617+$G2617+$I2617+$K2617</f>
        <v/>
      </c>
    </row>
    <row r="2618">
      <c r="A2618" t="inlineStr">
        <is>
          <t>356073030000</t>
        </is>
      </c>
      <c r="B2618" t="inlineStr">
        <is>
          <t>35607303</t>
        </is>
      </c>
      <c r="C2618" t="inlineStr">
        <is>
          <t>HABITAT PANAMA</t>
        </is>
      </c>
      <c r="D2618" t="inlineStr">
        <is>
          <t>HABITATPANAMA</t>
        </is>
      </c>
      <c r="E2618">
        <f>IF(COUNTIFS(Registros!$A$2:$A$6000,"NP",Registros!$B$2:$B$6000,$A2618)&gt;0,1,0)</f>
        <v/>
      </c>
      <c r="F2618">
        <f>IF($E2618=1,SUMIFS(Registros!$F$2:$F$6000,Registros!$A$2:$A$6000,"NP",Registros!$B$2:$B$6000,$A2618),0)</f>
        <v/>
      </c>
      <c r="G2618">
        <f>IF(COUNTIFS(Registros!$A$2:$A$6000,"MOV",Registros!$B$2:$B$6000,$A2618)&gt;0,1,0)</f>
        <v/>
      </c>
      <c r="H2618">
        <f>IF($G2618=1,SUMIFS(Registros!$F$2:$F$6000,Registros!$A$2:$A$6000,"MOV",Registros!$B$2:$B$6000,$A2618),0)</f>
        <v/>
      </c>
      <c r="I2618">
        <f>IF(COUNTIFS(Registros!$A$2:$A$6000,"CS",Registros!$B$2:$B$6000,$A2618)&gt;0,1,0)</f>
        <v/>
      </c>
      <c r="J2618">
        <f>IF($I2618=1,SUMIFS(Registros!$I$2:$I$6000,Registros!$A$2:$A$6000,"CS",Registros!$B$2:$B$6000,$A2618),0)</f>
        <v/>
      </c>
      <c r="K2618">
        <f>IF(COUNTIFS(Winback!$K$2:$K$300,$D2618)&gt;0,1,0)</f>
        <v/>
      </c>
      <c r="L2618">
        <f>IF(AND($K2618=1,LEFT($A2618,3)="WB-"),SUMIFS(Winback!$D$2:$D$300,Winback!$K$2:$K$300,$D2618),0)</f>
        <v/>
      </c>
      <c r="M2618">
        <f>IF(OR($E2618=1,$G2618=1,SUMIFS(Registros!$J$2:$J$6000,Registros!$B$2:$B$6000,$A2618)&gt;0),1,0)</f>
        <v/>
      </c>
      <c r="N2618">
        <f>IF($J2618&gt;0,1,IF(COUNTIFS(Registros!$A$2:$A$6000,"CS",Registros!$B$2:$B$6000,$A2618,Registros!$K$2:$K$6000,"&lt;&gt;")&gt;0,1,0))</f>
        <v/>
      </c>
      <c r="O2618">
        <f>IF(AND($K2618=1,$E2618=0,$G2618=0,$I2618=0),"WINBACK",IF(AND($M2618=1,$N2618&gt;0),"CONVERGENTE",IF($M2618=1,"SOLO MÓVIL",IF($N2618&gt;0,"SOLO FIJO / INTERNET","SIN SERVICIOS"))))</f>
        <v/>
      </c>
      <c r="P2618">
        <f>IF($O2618="WINBACK","Recuperar (winback)",IF($O2618="CONVERGENTE","Upgrade / más líneas",IF($O2618="SOLO MÓVIL","Ofrecer fijo + internet (FLBBTV)",IF($O2618="SOLO FIJO / INTERNET","Ofrecer línea móvil Nextphone","Oferta completa (móvil + fijo + internet)"))))</f>
        <v/>
      </c>
      <c r="Q2618">
        <f>$F2618+$H2618+$L2618</f>
        <v/>
      </c>
      <c r="R2618">
        <f>IFERROR(VLOOKUP($A2618,Registros!$B$2:$G$6000,6,0),IFERROR(VLOOKUP($D2618,Winback!$B$2:$C$300,2,0),""))</f>
        <v/>
      </c>
      <c r="S2618">
        <f>IF($E2618=1,"NP","")&amp;IF($G2618=1,"+MOV","")&amp;IF($I2618=1,"+CS","")&amp;IF($K2618=1,"+WB","")</f>
        <v/>
      </c>
      <c r="T2618">
        <f>$E2618+$G2618+$I2618+$K2618</f>
        <v/>
      </c>
    </row>
    <row r="2619">
      <c r="A2619" t="inlineStr">
        <is>
          <t>366002660000</t>
        </is>
      </c>
      <c r="B2619" t="inlineStr">
        <is>
          <t>36600266</t>
        </is>
      </c>
      <c r="C2619" t="inlineStr">
        <is>
          <t>AYLIM CABALLERO</t>
        </is>
      </c>
      <c r="D2619" t="inlineStr">
        <is>
          <t>AYLIMCABALLERO</t>
        </is>
      </c>
      <c r="E2619">
        <f>IF(COUNTIFS(Registros!$A$2:$A$6000,"NP",Registros!$B$2:$B$6000,$A2619)&gt;0,1,0)</f>
        <v/>
      </c>
      <c r="F2619">
        <f>IF($E2619=1,SUMIFS(Registros!$F$2:$F$6000,Registros!$A$2:$A$6000,"NP",Registros!$B$2:$B$6000,$A2619),0)</f>
        <v/>
      </c>
      <c r="G2619">
        <f>IF(COUNTIFS(Registros!$A$2:$A$6000,"MOV",Registros!$B$2:$B$6000,$A2619)&gt;0,1,0)</f>
        <v/>
      </c>
      <c r="H2619">
        <f>IF($G2619=1,SUMIFS(Registros!$F$2:$F$6000,Registros!$A$2:$A$6000,"MOV",Registros!$B$2:$B$6000,$A2619),0)</f>
        <v/>
      </c>
      <c r="I2619">
        <f>IF(COUNTIFS(Registros!$A$2:$A$6000,"CS",Registros!$B$2:$B$6000,$A2619)&gt;0,1,0)</f>
        <v/>
      </c>
      <c r="J2619">
        <f>IF($I2619=1,SUMIFS(Registros!$I$2:$I$6000,Registros!$A$2:$A$6000,"CS",Registros!$B$2:$B$6000,$A2619),0)</f>
        <v/>
      </c>
      <c r="K2619">
        <f>IF(COUNTIFS(Winback!$K$2:$K$300,$D2619)&gt;0,1,0)</f>
        <v/>
      </c>
      <c r="L2619">
        <f>IF(AND($K2619=1,LEFT($A2619,3)="WB-"),SUMIFS(Winback!$D$2:$D$300,Winback!$K$2:$K$300,$D2619),0)</f>
        <v/>
      </c>
      <c r="M2619">
        <f>IF(OR($E2619=1,$G2619=1,SUMIFS(Registros!$J$2:$J$6000,Registros!$B$2:$B$6000,$A2619)&gt;0),1,0)</f>
        <v/>
      </c>
      <c r="N2619">
        <f>IF($J2619&gt;0,1,IF(COUNTIFS(Registros!$A$2:$A$6000,"CS",Registros!$B$2:$B$6000,$A2619,Registros!$K$2:$K$6000,"&lt;&gt;")&gt;0,1,0))</f>
        <v/>
      </c>
      <c r="O2619">
        <f>IF(AND($K2619=1,$E2619=0,$G2619=0,$I2619=0),"WINBACK",IF(AND($M2619=1,$N2619&gt;0),"CONVERGENTE",IF($M2619=1,"SOLO MÓVIL",IF($N2619&gt;0,"SOLO FIJO / INTERNET","SIN SERVICIOS"))))</f>
        <v/>
      </c>
      <c r="P2619">
        <f>IF($O2619="WINBACK","Recuperar (winback)",IF($O2619="CONVERGENTE","Upgrade / más líneas",IF($O2619="SOLO MÓVIL","Ofrecer fijo + internet (FLBBTV)",IF($O2619="SOLO FIJO / INTERNET","Ofrecer línea móvil Nextphone","Oferta completa (móvil + fijo + internet)"))))</f>
        <v/>
      </c>
      <c r="Q2619">
        <f>$F2619+$H2619+$L2619</f>
        <v/>
      </c>
      <c r="R2619">
        <f>IFERROR(VLOOKUP($A2619,Registros!$B$2:$G$6000,6,0),IFERROR(VLOOKUP($D2619,Winback!$B$2:$C$300,2,0),""))</f>
        <v/>
      </c>
      <c r="S2619">
        <f>IF($E2619=1,"NP","")&amp;IF($G2619=1,"+MOV","")&amp;IF($I2619=1,"+CS","")&amp;IF($K2619=1,"+WB","")</f>
        <v/>
      </c>
      <c r="T2619">
        <f>$E2619+$G2619+$I2619+$K2619</f>
        <v/>
      </c>
    </row>
    <row r="2620">
      <c r="A2620" t="inlineStr">
        <is>
          <t>357058120000</t>
        </is>
      </c>
      <c r="B2620" t="inlineStr">
        <is>
          <t>35705812</t>
        </is>
      </c>
      <c r="C2620" t="inlineStr">
        <is>
          <t>MARIO GABRIEL URIBE ZARRAONANDIA</t>
        </is>
      </c>
      <c r="D2620" t="inlineStr">
        <is>
          <t>MARIOGABRIELURIBEZARRAONANDIA</t>
        </is>
      </c>
      <c r="E2620">
        <f>IF(COUNTIFS(Registros!$A$2:$A$6000,"NP",Registros!$B$2:$B$6000,$A2620)&gt;0,1,0)</f>
        <v/>
      </c>
      <c r="F2620">
        <f>IF($E2620=1,SUMIFS(Registros!$F$2:$F$6000,Registros!$A$2:$A$6000,"NP",Registros!$B$2:$B$6000,$A2620),0)</f>
        <v/>
      </c>
      <c r="G2620">
        <f>IF(COUNTIFS(Registros!$A$2:$A$6000,"MOV",Registros!$B$2:$B$6000,$A2620)&gt;0,1,0)</f>
        <v/>
      </c>
      <c r="H2620">
        <f>IF($G2620=1,SUMIFS(Registros!$F$2:$F$6000,Registros!$A$2:$A$6000,"MOV",Registros!$B$2:$B$6000,$A2620),0)</f>
        <v/>
      </c>
      <c r="I2620">
        <f>IF(COUNTIFS(Registros!$A$2:$A$6000,"CS",Registros!$B$2:$B$6000,$A2620)&gt;0,1,0)</f>
        <v/>
      </c>
      <c r="J2620">
        <f>IF($I2620=1,SUMIFS(Registros!$I$2:$I$6000,Registros!$A$2:$A$6000,"CS",Registros!$B$2:$B$6000,$A2620),0)</f>
        <v/>
      </c>
      <c r="K2620">
        <f>IF(COUNTIFS(Winback!$K$2:$K$300,$D2620)&gt;0,1,0)</f>
        <v/>
      </c>
      <c r="L2620">
        <f>IF(AND($K2620=1,LEFT($A2620,3)="WB-"),SUMIFS(Winback!$D$2:$D$300,Winback!$K$2:$K$300,$D2620),0)</f>
        <v/>
      </c>
      <c r="M2620">
        <f>IF(OR($E2620=1,$G2620=1,SUMIFS(Registros!$J$2:$J$6000,Registros!$B$2:$B$6000,$A2620)&gt;0),1,0)</f>
        <v/>
      </c>
      <c r="N2620">
        <f>IF($J2620&gt;0,1,IF(COUNTIFS(Registros!$A$2:$A$6000,"CS",Registros!$B$2:$B$6000,$A2620,Registros!$K$2:$K$6000,"&lt;&gt;")&gt;0,1,0))</f>
        <v/>
      </c>
      <c r="O2620">
        <f>IF(AND($K2620=1,$E2620=0,$G2620=0,$I2620=0),"WINBACK",IF(AND($M2620=1,$N2620&gt;0),"CONVERGENTE",IF($M2620=1,"SOLO MÓVIL",IF($N2620&gt;0,"SOLO FIJO / INTERNET","SIN SERVICIOS"))))</f>
        <v/>
      </c>
      <c r="P2620">
        <f>IF($O2620="WINBACK","Recuperar (winback)",IF($O2620="CONVERGENTE","Upgrade / más líneas",IF($O2620="SOLO MÓVIL","Ofrecer fijo + internet (FLBBTV)",IF($O2620="SOLO FIJO / INTERNET","Ofrecer línea móvil Nextphone","Oferta completa (móvil + fijo + internet)"))))</f>
        <v/>
      </c>
      <c r="Q2620">
        <f>$F2620+$H2620+$L2620</f>
        <v/>
      </c>
      <c r="R2620">
        <f>IFERROR(VLOOKUP($A2620,Registros!$B$2:$G$6000,6,0),IFERROR(VLOOKUP($D2620,Winback!$B$2:$C$300,2,0),""))</f>
        <v/>
      </c>
      <c r="S2620">
        <f>IF($E2620=1,"NP","")&amp;IF($G2620=1,"+MOV","")&amp;IF($I2620=1,"+CS","")&amp;IF($K2620=1,"+WB","")</f>
        <v/>
      </c>
      <c r="T2620">
        <f>$E2620+$G2620+$I2620+$K2620</f>
        <v/>
      </c>
    </row>
    <row r="2621">
      <c r="A2621" t="inlineStr">
        <is>
          <t>362011170000</t>
        </is>
      </c>
      <c r="B2621" t="inlineStr">
        <is>
          <t>36201117</t>
        </is>
      </c>
      <c r="C2621" t="inlineStr">
        <is>
          <t>MELVA MENDOZA CARPINTERO</t>
        </is>
      </c>
      <c r="D2621" t="inlineStr">
        <is>
          <t>MELVAMENDOZACARPINTERO</t>
        </is>
      </c>
      <c r="E2621">
        <f>IF(COUNTIFS(Registros!$A$2:$A$6000,"NP",Registros!$B$2:$B$6000,$A2621)&gt;0,1,0)</f>
        <v/>
      </c>
      <c r="F2621">
        <f>IF($E2621=1,SUMIFS(Registros!$F$2:$F$6000,Registros!$A$2:$A$6000,"NP",Registros!$B$2:$B$6000,$A2621),0)</f>
        <v/>
      </c>
      <c r="G2621">
        <f>IF(COUNTIFS(Registros!$A$2:$A$6000,"MOV",Registros!$B$2:$B$6000,$A2621)&gt;0,1,0)</f>
        <v/>
      </c>
      <c r="H2621">
        <f>IF($G2621=1,SUMIFS(Registros!$F$2:$F$6000,Registros!$A$2:$A$6000,"MOV",Registros!$B$2:$B$6000,$A2621),0)</f>
        <v/>
      </c>
      <c r="I2621">
        <f>IF(COUNTIFS(Registros!$A$2:$A$6000,"CS",Registros!$B$2:$B$6000,$A2621)&gt;0,1,0)</f>
        <v/>
      </c>
      <c r="J2621">
        <f>IF($I2621=1,SUMIFS(Registros!$I$2:$I$6000,Registros!$A$2:$A$6000,"CS",Registros!$B$2:$B$6000,$A2621),0)</f>
        <v/>
      </c>
      <c r="K2621">
        <f>IF(COUNTIFS(Winback!$K$2:$K$300,$D2621)&gt;0,1,0)</f>
        <v/>
      </c>
      <c r="L2621">
        <f>IF(AND($K2621=1,LEFT($A2621,3)="WB-"),SUMIFS(Winback!$D$2:$D$300,Winback!$K$2:$K$300,$D2621),0)</f>
        <v/>
      </c>
      <c r="M2621">
        <f>IF(OR($E2621=1,$G2621=1,SUMIFS(Registros!$J$2:$J$6000,Registros!$B$2:$B$6000,$A2621)&gt;0),1,0)</f>
        <v/>
      </c>
      <c r="N2621">
        <f>IF($J2621&gt;0,1,IF(COUNTIFS(Registros!$A$2:$A$6000,"CS",Registros!$B$2:$B$6000,$A2621,Registros!$K$2:$K$6000,"&lt;&gt;")&gt;0,1,0))</f>
        <v/>
      </c>
      <c r="O2621">
        <f>IF(AND($K2621=1,$E2621=0,$G2621=0,$I2621=0),"WINBACK",IF(AND($M2621=1,$N2621&gt;0),"CONVERGENTE",IF($M2621=1,"SOLO MÓVIL",IF($N2621&gt;0,"SOLO FIJO / INTERNET","SIN SERVICIOS"))))</f>
        <v/>
      </c>
      <c r="P2621">
        <f>IF($O2621="WINBACK","Recuperar (winback)",IF($O2621="CONVERGENTE","Upgrade / más líneas",IF($O2621="SOLO MÓVIL","Ofrecer fijo + internet (FLBBTV)",IF($O2621="SOLO FIJO / INTERNET","Ofrecer línea móvil Nextphone","Oferta completa (móvil + fijo + internet)"))))</f>
        <v/>
      </c>
      <c r="Q2621">
        <f>$F2621+$H2621+$L2621</f>
        <v/>
      </c>
      <c r="R2621">
        <f>IFERROR(VLOOKUP($A2621,Registros!$B$2:$G$6000,6,0),IFERROR(VLOOKUP($D2621,Winback!$B$2:$C$300,2,0),""))</f>
        <v/>
      </c>
      <c r="S2621">
        <f>IF($E2621=1,"NP","")&amp;IF($G2621=1,"+MOV","")&amp;IF($I2621=1,"+CS","")&amp;IF($K2621=1,"+WB","")</f>
        <v/>
      </c>
      <c r="T2621">
        <f>$E2621+$G2621+$I2621+$K2621</f>
        <v/>
      </c>
    </row>
    <row r="2622">
      <c r="A2622" t="inlineStr">
        <is>
          <t>346111930000</t>
        </is>
      </c>
      <c r="B2622" t="inlineStr">
        <is>
          <t>34611193</t>
        </is>
      </c>
      <c r="C2622" t="inlineStr">
        <is>
          <t>OSKRT DENRIQUE SAMUDIO SANCHEZ</t>
        </is>
      </c>
      <c r="D2622" t="inlineStr">
        <is>
          <t>OSKRTDENRIQUESAMUDIOSANCHEZ</t>
        </is>
      </c>
      <c r="E2622">
        <f>IF(COUNTIFS(Registros!$A$2:$A$6000,"NP",Registros!$B$2:$B$6000,$A2622)&gt;0,1,0)</f>
        <v/>
      </c>
      <c r="F2622">
        <f>IF($E2622=1,SUMIFS(Registros!$F$2:$F$6000,Registros!$A$2:$A$6000,"NP",Registros!$B$2:$B$6000,$A2622),0)</f>
        <v/>
      </c>
      <c r="G2622">
        <f>IF(COUNTIFS(Registros!$A$2:$A$6000,"MOV",Registros!$B$2:$B$6000,$A2622)&gt;0,1,0)</f>
        <v/>
      </c>
      <c r="H2622">
        <f>IF($G2622=1,SUMIFS(Registros!$F$2:$F$6000,Registros!$A$2:$A$6000,"MOV",Registros!$B$2:$B$6000,$A2622),0)</f>
        <v/>
      </c>
      <c r="I2622">
        <f>IF(COUNTIFS(Registros!$A$2:$A$6000,"CS",Registros!$B$2:$B$6000,$A2622)&gt;0,1,0)</f>
        <v/>
      </c>
      <c r="J2622">
        <f>IF($I2622=1,SUMIFS(Registros!$I$2:$I$6000,Registros!$A$2:$A$6000,"CS",Registros!$B$2:$B$6000,$A2622),0)</f>
        <v/>
      </c>
      <c r="K2622">
        <f>IF(COUNTIFS(Winback!$K$2:$K$300,$D2622)&gt;0,1,0)</f>
        <v/>
      </c>
      <c r="L2622">
        <f>IF(AND($K2622=1,LEFT($A2622,3)="WB-"),SUMIFS(Winback!$D$2:$D$300,Winback!$K$2:$K$300,$D2622),0)</f>
        <v/>
      </c>
      <c r="M2622">
        <f>IF(OR($E2622=1,$G2622=1,SUMIFS(Registros!$J$2:$J$6000,Registros!$B$2:$B$6000,$A2622)&gt;0),1,0)</f>
        <v/>
      </c>
      <c r="N2622">
        <f>IF($J2622&gt;0,1,IF(COUNTIFS(Registros!$A$2:$A$6000,"CS",Registros!$B$2:$B$6000,$A2622,Registros!$K$2:$K$6000,"&lt;&gt;")&gt;0,1,0))</f>
        <v/>
      </c>
      <c r="O2622">
        <f>IF(AND($K2622=1,$E2622=0,$G2622=0,$I2622=0),"WINBACK",IF(AND($M2622=1,$N2622&gt;0),"CONVERGENTE",IF($M2622=1,"SOLO MÓVIL",IF($N2622&gt;0,"SOLO FIJO / INTERNET","SIN SERVICIOS"))))</f>
        <v/>
      </c>
      <c r="P2622">
        <f>IF($O2622="WINBACK","Recuperar (winback)",IF($O2622="CONVERGENTE","Upgrade / más líneas",IF($O2622="SOLO MÓVIL","Ofrecer fijo + internet (FLBBTV)",IF($O2622="SOLO FIJO / INTERNET","Ofrecer línea móvil Nextphone","Oferta completa (móvil + fijo + internet)"))))</f>
        <v/>
      </c>
      <c r="Q2622">
        <f>$F2622+$H2622+$L2622</f>
        <v/>
      </c>
      <c r="R2622">
        <f>IFERROR(VLOOKUP($A2622,Registros!$B$2:$G$6000,6,0),IFERROR(VLOOKUP($D2622,Winback!$B$2:$C$300,2,0),""))</f>
        <v/>
      </c>
      <c r="S2622">
        <f>IF($E2622=1,"NP","")&amp;IF($G2622=1,"+MOV","")&amp;IF($I2622=1,"+CS","")&amp;IF($K2622=1,"+WB","")</f>
        <v/>
      </c>
      <c r="T2622">
        <f>$E2622+$G2622+$I2622+$K2622</f>
        <v/>
      </c>
    </row>
    <row r="2623">
      <c r="A2623" t="inlineStr">
        <is>
          <t>364054010000</t>
        </is>
      </c>
      <c r="B2623" t="inlineStr">
        <is>
          <t>36405401</t>
        </is>
      </c>
      <c r="C2623" t="inlineStr">
        <is>
          <t>MAGDA GUERRA</t>
        </is>
      </c>
      <c r="D2623" t="inlineStr">
        <is>
          <t>MAGDAGUERRA</t>
        </is>
      </c>
      <c r="E2623">
        <f>IF(COUNTIFS(Registros!$A$2:$A$6000,"NP",Registros!$B$2:$B$6000,$A2623)&gt;0,1,0)</f>
        <v/>
      </c>
      <c r="F2623">
        <f>IF($E2623=1,SUMIFS(Registros!$F$2:$F$6000,Registros!$A$2:$A$6000,"NP",Registros!$B$2:$B$6000,$A2623),0)</f>
        <v/>
      </c>
      <c r="G2623">
        <f>IF(COUNTIFS(Registros!$A$2:$A$6000,"MOV",Registros!$B$2:$B$6000,$A2623)&gt;0,1,0)</f>
        <v/>
      </c>
      <c r="H2623">
        <f>IF($G2623=1,SUMIFS(Registros!$F$2:$F$6000,Registros!$A$2:$A$6000,"MOV",Registros!$B$2:$B$6000,$A2623),0)</f>
        <v/>
      </c>
      <c r="I2623">
        <f>IF(COUNTIFS(Registros!$A$2:$A$6000,"CS",Registros!$B$2:$B$6000,$A2623)&gt;0,1,0)</f>
        <v/>
      </c>
      <c r="J2623">
        <f>IF($I2623=1,SUMIFS(Registros!$I$2:$I$6000,Registros!$A$2:$A$6000,"CS",Registros!$B$2:$B$6000,$A2623),0)</f>
        <v/>
      </c>
      <c r="K2623">
        <f>IF(COUNTIFS(Winback!$K$2:$K$300,$D2623)&gt;0,1,0)</f>
        <v/>
      </c>
      <c r="L2623">
        <f>IF(AND($K2623=1,LEFT($A2623,3)="WB-"),SUMIFS(Winback!$D$2:$D$300,Winback!$K$2:$K$300,$D2623),0)</f>
        <v/>
      </c>
      <c r="M2623">
        <f>IF(OR($E2623=1,$G2623=1,SUMIFS(Registros!$J$2:$J$6000,Registros!$B$2:$B$6000,$A2623)&gt;0),1,0)</f>
        <v/>
      </c>
      <c r="N2623">
        <f>IF($J2623&gt;0,1,IF(COUNTIFS(Registros!$A$2:$A$6000,"CS",Registros!$B$2:$B$6000,$A2623,Registros!$K$2:$K$6000,"&lt;&gt;")&gt;0,1,0))</f>
        <v/>
      </c>
      <c r="O2623">
        <f>IF(AND($K2623=1,$E2623=0,$G2623=0,$I2623=0),"WINBACK",IF(AND($M2623=1,$N2623&gt;0),"CONVERGENTE",IF($M2623=1,"SOLO MÓVIL",IF($N2623&gt;0,"SOLO FIJO / INTERNET","SIN SERVICIOS"))))</f>
        <v/>
      </c>
      <c r="P2623">
        <f>IF($O2623="WINBACK","Recuperar (winback)",IF($O2623="CONVERGENTE","Upgrade / más líneas",IF($O2623="SOLO MÓVIL","Ofrecer fijo + internet (FLBBTV)",IF($O2623="SOLO FIJO / INTERNET","Ofrecer línea móvil Nextphone","Oferta completa (móvil + fijo + internet)"))))</f>
        <v/>
      </c>
      <c r="Q2623">
        <f>$F2623+$H2623+$L2623</f>
        <v/>
      </c>
      <c r="R2623">
        <f>IFERROR(VLOOKUP($A2623,Registros!$B$2:$G$6000,6,0),IFERROR(VLOOKUP($D2623,Winback!$B$2:$C$300,2,0),""))</f>
        <v/>
      </c>
      <c r="S2623">
        <f>IF($E2623=1,"NP","")&amp;IF($G2623=1,"+MOV","")&amp;IF($I2623=1,"+CS","")&amp;IF($K2623=1,"+WB","")</f>
        <v/>
      </c>
      <c r="T2623">
        <f>$E2623+$G2623+$I2623+$K2623</f>
        <v/>
      </c>
    </row>
    <row r="2624">
      <c r="A2624" t="inlineStr">
        <is>
          <t>344024580000</t>
        </is>
      </c>
      <c r="B2624" t="inlineStr">
        <is>
          <t>34402458</t>
        </is>
      </c>
      <c r="C2624" t="inlineStr">
        <is>
          <t>JONATHAN MIRANDA SAMUDIO</t>
        </is>
      </c>
      <c r="D2624" t="inlineStr">
        <is>
          <t>JONATHANMIRANDASAMUDIO</t>
        </is>
      </c>
      <c r="E2624">
        <f>IF(COUNTIFS(Registros!$A$2:$A$6000,"NP",Registros!$B$2:$B$6000,$A2624)&gt;0,1,0)</f>
        <v/>
      </c>
      <c r="F2624">
        <f>IF($E2624=1,SUMIFS(Registros!$F$2:$F$6000,Registros!$A$2:$A$6000,"NP",Registros!$B$2:$B$6000,$A2624),0)</f>
        <v/>
      </c>
      <c r="G2624">
        <f>IF(COUNTIFS(Registros!$A$2:$A$6000,"MOV",Registros!$B$2:$B$6000,$A2624)&gt;0,1,0)</f>
        <v/>
      </c>
      <c r="H2624">
        <f>IF($G2624=1,SUMIFS(Registros!$F$2:$F$6000,Registros!$A$2:$A$6000,"MOV",Registros!$B$2:$B$6000,$A2624),0)</f>
        <v/>
      </c>
      <c r="I2624">
        <f>IF(COUNTIFS(Registros!$A$2:$A$6000,"CS",Registros!$B$2:$B$6000,$A2624)&gt;0,1,0)</f>
        <v/>
      </c>
      <c r="J2624">
        <f>IF($I2624=1,SUMIFS(Registros!$I$2:$I$6000,Registros!$A$2:$A$6000,"CS",Registros!$B$2:$B$6000,$A2624),0)</f>
        <v/>
      </c>
      <c r="K2624">
        <f>IF(COUNTIFS(Winback!$K$2:$K$300,$D2624)&gt;0,1,0)</f>
        <v/>
      </c>
      <c r="L2624">
        <f>IF(AND($K2624=1,LEFT($A2624,3)="WB-"),SUMIFS(Winback!$D$2:$D$300,Winback!$K$2:$K$300,$D2624),0)</f>
        <v/>
      </c>
      <c r="M2624">
        <f>IF(OR($E2624=1,$G2624=1,SUMIFS(Registros!$J$2:$J$6000,Registros!$B$2:$B$6000,$A2624)&gt;0),1,0)</f>
        <v/>
      </c>
      <c r="N2624">
        <f>IF($J2624&gt;0,1,IF(COUNTIFS(Registros!$A$2:$A$6000,"CS",Registros!$B$2:$B$6000,$A2624,Registros!$K$2:$K$6000,"&lt;&gt;")&gt;0,1,0))</f>
        <v/>
      </c>
      <c r="O2624">
        <f>IF(AND($K2624=1,$E2624=0,$G2624=0,$I2624=0),"WINBACK",IF(AND($M2624=1,$N2624&gt;0),"CONVERGENTE",IF($M2624=1,"SOLO MÓVIL",IF($N2624&gt;0,"SOLO FIJO / INTERNET","SIN SERVICIOS"))))</f>
        <v/>
      </c>
      <c r="P2624">
        <f>IF($O2624="WINBACK","Recuperar (winback)",IF($O2624="CONVERGENTE","Upgrade / más líneas",IF($O2624="SOLO MÓVIL","Ofrecer fijo + internet (FLBBTV)",IF($O2624="SOLO FIJO / INTERNET","Ofrecer línea móvil Nextphone","Oferta completa (móvil + fijo + internet)"))))</f>
        <v/>
      </c>
      <c r="Q2624">
        <f>$F2624+$H2624+$L2624</f>
        <v/>
      </c>
      <c r="R2624">
        <f>IFERROR(VLOOKUP($A2624,Registros!$B$2:$G$6000,6,0),IFERROR(VLOOKUP($D2624,Winback!$B$2:$C$300,2,0),""))</f>
        <v/>
      </c>
      <c r="S2624">
        <f>IF($E2624=1,"NP","")&amp;IF($G2624=1,"+MOV","")&amp;IF($I2624=1,"+CS","")&amp;IF($K2624=1,"+WB","")</f>
        <v/>
      </c>
      <c r="T2624">
        <f>$E2624+$G2624+$I2624+$K2624</f>
        <v/>
      </c>
    </row>
    <row r="2625">
      <c r="A2625" t="inlineStr">
        <is>
          <t>342121560000</t>
        </is>
      </c>
      <c r="B2625" t="inlineStr">
        <is>
          <t>34212156</t>
        </is>
      </c>
      <c r="C2625" t="inlineStr">
        <is>
          <t>ANDRES AVELINO VARGAS VEGA</t>
        </is>
      </c>
      <c r="D2625" t="inlineStr">
        <is>
          <t>ANDRESAVELINOVARGASVEGA</t>
        </is>
      </c>
      <c r="E2625">
        <f>IF(COUNTIFS(Registros!$A$2:$A$6000,"NP",Registros!$B$2:$B$6000,$A2625)&gt;0,1,0)</f>
        <v/>
      </c>
      <c r="F2625">
        <f>IF($E2625=1,SUMIFS(Registros!$F$2:$F$6000,Registros!$A$2:$A$6000,"NP",Registros!$B$2:$B$6000,$A2625),0)</f>
        <v/>
      </c>
      <c r="G2625">
        <f>IF(COUNTIFS(Registros!$A$2:$A$6000,"MOV",Registros!$B$2:$B$6000,$A2625)&gt;0,1,0)</f>
        <v/>
      </c>
      <c r="H2625">
        <f>IF($G2625=1,SUMIFS(Registros!$F$2:$F$6000,Registros!$A$2:$A$6000,"MOV",Registros!$B$2:$B$6000,$A2625),0)</f>
        <v/>
      </c>
      <c r="I2625">
        <f>IF(COUNTIFS(Registros!$A$2:$A$6000,"CS",Registros!$B$2:$B$6000,$A2625)&gt;0,1,0)</f>
        <v/>
      </c>
      <c r="J2625">
        <f>IF($I2625=1,SUMIFS(Registros!$I$2:$I$6000,Registros!$A$2:$A$6000,"CS",Registros!$B$2:$B$6000,$A2625),0)</f>
        <v/>
      </c>
      <c r="K2625">
        <f>IF(COUNTIFS(Winback!$K$2:$K$300,$D2625)&gt;0,1,0)</f>
        <v/>
      </c>
      <c r="L2625">
        <f>IF(AND($K2625=1,LEFT($A2625,3)="WB-"),SUMIFS(Winback!$D$2:$D$300,Winback!$K$2:$K$300,$D2625),0)</f>
        <v/>
      </c>
      <c r="M2625">
        <f>IF(OR($E2625=1,$G2625=1,SUMIFS(Registros!$J$2:$J$6000,Registros!$B$2:$B$6000,$A2625)&gt;0),1,0)</f>
        <v/>
      </c>
      <c r="N2625">
        <f>IF($J2625&gt;0,1,IF(COUNTIFS(Registros!$A$2:$A$6000,"CS",Registros!$B$2:$B$6000,$A2625,Registros!$K$2:$K$6000,"&lt;&gt;")&gt;0,1,0))</f>
        <v/>
      </c>
      <c r="O2625">
        <f>IF(AND($K2625=1,$E2625=0,$G2625=0,$I2625=0),"WINBACK",IF(AND($M2625=1,$N2625&gt;0),"CONVERGENTE",IF($M2625=1,"SOLO MÓVIL",IF($N2625&gt;0,"SOLO FIJO / INTERNET","SIN SERVICIOS"))))</f>
        <v/>
      </c>
      <c r="P2625">
        <f>IF($O2625="WINBACK","Recuperar (winback)",IF($O2625="CONVERGENTE","Upgrade / más líneas",IF($O2625="SOLO MÓVIL","Ofrecer fijo + internet (FLBBTV)",IF($O2625="SOLO FIJO / INTERNET","Ofrecer línea móvil Nextphone","Oferta completa (móvil + fijo + internet)"))))</f>
        <v/>
      </c>
      <c r="Q2625">
        <f>$F2625+$H2625+$L2625</f>
        <v/>
      </c>
      <c r="R2625">
        <f>IFERROR(VLOOKUP($A2625,Registros!$B$2:$G$6000,6,0),IFERROR(VLOOKUP($D2625,Winback!$B$2:$C$300,2,0),""))</f>
        <v/>
      </c>
      <c r="S2625">
        <f>IF($E2625=1,"NP","")&amp;IF($G2625=1,"+MOV","")&amp;IF($I2625=1,"+CS","")&amp;IF($K2625=1,"+WB","")</f>
        <v/>
      </c>
      <c r="T2625">
        <f>$E2625+$G2625+$I2625+$K2625</f>
        <v/>
      </c>
    </row>
    <row r="2626">
      <c r="A2626" t="inlineStr">
        <is>
          <t>359386360000</t>
        </is>
      </c>
      <c r="B2626" t="inlineStr">
        <is>
          <t>35938636</t>
        </is>
      </c>
      <c r="C2626" t="inlineStr">
        <is>
          <t>CRISTHIAN MUÑOZ TREJOS</t>
        </is>
      </c>
      <c r="D2626" t="inlineStr">
        <is>
          <t>CRISTHIANMUNOZTREJOS</t>
        </is>
      </c>
      <c r="E2626">
        <f>IF(COUNTIFS(Registros!$A$2:$A$6000,"NP",Registros!$B$2:$B$6000,$A2626)&gt;0,1,0)</f>
        <v/>
      </c>
      <c r="F2626">
        <f>IF($E2626=1,SUMIFS(Registros!$F$2:$F$6000,Registros!$A$2:$A$6000,"NP",Registros!$B$2:$B$6000,$A2626),0)</f>
        <v/>
      </c>
      <c r="G2626">
        <f>IF(COUNTIFS(Registros!$A$2:$A$6000,"MOV",Registros!$B$2:$B$6000,$A2626)&gt;0,1,0)</f>
        <v/>
      </c>
      <c r="H2626">
        <f>IF($G2626=1,SUMIFS(Registros!$F$2:$F$6000,Registros!$A$2:$A$6000,"MOV",Registros!$B$2:$B$6000,$A2626),0)</f>
        <v/>
      </c>
      <c r="I2626">
        <f>IF(COUNTIFS(Registros!$A$2:$A$6000,"CS",Registros!$B$2:$B$6000,$A2626)&gt;0,1,0)</f>
        <v/>
      </c>
      <c r="J2626">
        <f>IF($I2626=1,SUMIFS(Registros!$I$2:$I$6000,Registros!$A$2:$A$6000,"CS",Registros!$B$2:$B$6000,$A2626),0)</f>
        <v/>
      </c>
      <c r="K2626">
        <f>IF(COUNTIFS(Winback!$K$2:$K$300,$D2626)&gt;0,1,0)</f>
        <v/>
      </c>
      <c r="L2626">
        <f>IF(AND($K2626=1,LEFT($A2626,3)="WB-"),SUMIFS(Winback!$D$2:$D$300,Winback!$K$2:$K$300,$D2626),0)</f>
        <v/>
      </c>
      <c r="M2626">
        <f>IF(OR($E2626=1,$G2626=1,SUMIFS(Registros!$J$2:$J$6000,Registros!$B$2:$B$6000,$A2626)&gt;0),1,0)</f>
        <v/>
      </c>
      <c r="N2626">
        <f>IF($J2626&gt;0,1,IF(COUNTIFS(Registros!$A$2:$A$6000,"CS",Registros!$B$2:$B$6000,$A2626,Registros!$K$2:$K$6000,"&lt;&gt;")&gt;0,1,0))</f>
        <v/>
      </c>
      <c r="O2626">
        <f>IF(AND($K2626=1,$E2626=0,$G2626=0,$I2626=0),"WINBACK",IF(AND($M2626=1,$N2626&gt;0),"CONVERGENTE",IF($M2626=1,"SOLO MÓVIL",IF($N2626&gt;0,"SOLO FIJO / INTERNET","SIN SERVICIOS"))))</f>
        <v/>
      </c>
      <c r="P2626">
        <f>IF($O2626="WINBACK","Recuperar (winback)",IF($O2626="CONVERGENTE","Upgrade / más líneas",IF($O2626="SOLO MÓVIL","Ofrecer fijo + internet (FLBBTV)",IF($O2626="SOLO FIJO / INTERNET","Ofrecer línea móvil Nextphone","Oferta completa (móvil + fijo + internet)"))))</f>
        <v/>
      </c>
      <c r="Q2626">
        <f>$F2626+$H2626+$L2626</f>
        <v/>
      </c>
      <c r="R2626">
        <f>IFERROR(VLOOKUP($A2626,Registros!$B$2:$G$6000,6,0),IFERROR(VLOOKUP($D2626,Winback!$B$2:$C$300,2,0),""))</f>
        <v/>
      </c>
      <c r="S2626">
        <f>IF($E2626=1,"NP","")&amp;IF($G2626=1,"+MOV","")&amp;IF($I2626=1,"+CS","")&amp;IF($K2626=1,"+WB","")</f>
        <v/>
      </c>
      <c r="T2626">
        <f>$E2626+$G2626+$I2626+$K2626</f>
        <v/>
      </c>
    </row>
    <row r="2627">
      <c r="A2627" t="inlineStr">
        <is>
          <t>325151760000</t>
        </is>
      </c>
      <c r="B2627" t="inlineStr">
        <is>
          <t>32515176</t>
        </is>
      </c>
      <c r="C2627" t="inlineStr">
        <is>
          <t>Startnowpanama Emanuel Miranda</t>
        </is>
      </c>
      <c r="D2627" t="inlineStr">
        <is>
          <t>STARTNOWPANAMAEMANUELMIRANDA</t>
        </is>
      </c>
      <c r="E2627">
        <f>IF(COUNTIFS(Registros!$A$2:$A$6000,"NP",Registros!$B$2:$B$6000,$A2627)&gt;0,1,0)</f>
        <v/>
      </c>
      <c r="F2627">
        <f>IF($E2627=1,SUMIFS(Registros!$F$2:$F$6000,Registros!$A$2:$A$6000,"NP",Registros!$B$2:$B$6000,$A2627),0)</f>
        <v/>
      </c>
      <c r="G2627">
        <f>IF(COUNTIFS(Registros!$A$2:$A$6000,"MOV",Registros!$B$2:$B$6000,$A2627)&gt;0,1,0)</f>
        <v/>
      </c>
      <c r="H2627">
        <f>IF($G2627=1,SUMIFS(Registros!$F$2:$F$6000,Registros!$A$2:$A$6000,"MOV",Registros!$B$2:$B$6000,$A2627),0)</f>
        <v/>
      </c>
      <c r="I2627">
        <f>IF(COUNTIFS(Registros!$A$2:$A$6000,"CS",Registros!$B$2:$B$6000,$A2627)&gt;0,1,0)</f>
        <v/>
      </c>
      <c r="J2627">
        <f>IF($I2627=1,SUMIFS(Registros!$I$2:$I$6000,Registros!$A$2:$A$6000,"CS",Registros!$B$2:$B$6000,$A2627),0)</f>
        <v/>
      </c>
      <c r="K2627">
        <f>IF(COUNTIFS(Winback!$K$2:$K$300,$D2627)&gt;0,1,0)</f>
        <v/>
      </c>
      <c r="L2627">
        <f>IF(AND($K2627=1,LEFT($A2627,3)="WB-"),SUMIFS(Winback!$D$2:$D$300,Winback!$K$2:$K$300,$D2627),0)</f>
        <v/>
      </c>
      <c r="M2627">
        <f>IF(OR($E2627=1,$G2627=1,SUMIFS(Registros!$J$2:$J$6000,Registros!$B$2:$B$6000,$A2627)&gt;0),1,0)</f>
        <v/>
      </c>
      <c r="N2627">
        <f>IF($J2627&gt;0,1,IF(COUNTIFS(Registros!$A$2:$A$6000,"CS",Registros!$B$2:$B$6000,$A2627,Registros!$K$2:$K$6000,"&lt;&gt;")&gt;0,1,0))</f>
        <v/>
      </c>
      <c r="O2627">
        <f>IF(AND($K2627=1,$E2627=0,$G2627=0,$I2627=0),"WINBACK",IF(AND($M2627=1,$N2627&gt;0),"CONVERGENTE",IF($M2627=1,"SOLO MÓVIL",IF($N2627&gt;0,"SOLO FIJO / INTERNET","SIN SERVICIOS"))))</f>
        <v/>
      </c>
      <c r="P2627">
        <f>IF($O2627="WINBACK","Recuperar (winback)",IF($O2627="CONVERGENTE","Upgrade / más líneas",IF($O2627="SOLO MÓVIL","Ofrecer fijo + internet (FLBBTV)",IF($O2627="SOLO FIJO / INTERNET","Ofrecer línea móvil Nextphone","Oferta completa (móvil + fijo + internet)"))))</f>
        <v/>
      </c>
      <c r="Q2627">
        <f>$F2627+$H2627+$L2627</f>
        <v/>
      </c>
      <c r="R2627">
        <f>IFERROR(VLOOKUP($A2627,Registros!$B$2:$G$6000,6,0),IFERROR(VLOOKUP($D2627,Winback!$B$2:$C$300,2,0),""))</f>
        <v/>
      </c>
      <c r="S2627">
        <f>IF($E2627=1,"NP","")&amp;IF($G2627=1,"+MOV","")&amp;IF($I2627=1,"+CS","")&amp;IF($K2627=1,"+WB","")</f>
        <v/>
      </c>
      <c r="T2627">
        <f>$E2627+$G2627+$I2627+$K2627</f>
        <v/>
      </c>
    </row>
    <row r="2628">
      <c r="A2628" t="inlineStr">
        <is>
          <t>358050310000</t>
        </is>
      </c>
      <c r="B2628" t="inlineStr">
        <is>
          <t>35805031</t>
        </is>
      </c>
      <c r="C2628" t="inlineStr">
        <is>
          <t>YAJAIRA MENDOZA</t>
        </is>
      </c>
      <c r="D2628" t="inlineStr">
        <is>
          <t>YAJAIRAMENDOZA</t>
        </is>
      </c>
      <c r="E2628">
        <f>IF(COUNTIFS(Registros!$A$2:$A$6000,"NP",Registros!$B$2:$B$6000,$A2628)&gt;0,1,0)</f>
        <v/>
      </c>
      <c r="F2628">
        <f>IF($E2628=1,SUMIFS(Registros!$F$2:$F$6000,Registros!$A$2:$A$6000,"NP",Registros!$B$2:$B$6000,$A2628),0)</f>
        <v/>
      </c>
      <c r="G2628">
        <f>IF(COUNTIFS(Registros!$A$2:$A$6000,"MOV",Registros!$B$2:$B$6000,$A2628)&gt;0,1,0)</f>
        <v/>
      </c>
      <c r="H2628">
        <f>IF($G2628=1,SUMIFS(Registros!$F$2:$F$6000,Registros!$A$2:$A$6000,"MOV",Registros!$B$2:$B$6000,$A2628),0)</f>
        <v/>
      </c>
      <c r="I2628">
        <f>IF(COUNTIFS(Registros!$A$2:$A$6000,"CS",Registros!$B$2:$B$6000,$A2628)&gt;0,1,0)</f>
        <v/>
      </c>
      <c r="J2628">
        <f>IF($I2628=1,SUMIFS(Registros!$I$2:$I$6000,Registros!$A$2:$A$6000,"CS",Registros!$B$2:$B$6000,$A2628),0)</f>
        <v/>
      </c>
      <c r="K2628">
        <f>IF(COUNTIFS(Winback!$K$2:$K$300,$D2628)&gt;0,1,0)</f>
        <v/>
      </c>
      <c r="L2628">
        <f>IF(AND($K2628=1,LEFT($A2628,3)="WB-"),SUMIFS(Winback!$D$2:$D$300,Winback!$K$2:$K$300,$D2628),0)</f>
        <v/>
      </c>
      <c r="M2628">
        <f>IF(OR($E2628=1,$G2628=1,SUMIFS(Registros!$J$2:$J$6000,Registros!$B$2:$B$6000,$A2628)&gt;0),1,0)</f>
        <v/>
      </c>
      <c r="N2628">
        <f>IF($J2628&gt;0,1,IF(COUNTIFS(Registros!$A$2:$A$6000,"CS",Registros!$B$2:$B$6000,$A2628,Registros!$K$2:$K$6000,"&lt;&gt;")&gt;0,1,0))</f>
        <v/>
      </c>
      <c r="O2628">
        <f>IF(AND($K2628=1,$E2628=0,$G2628=0,$I2628=0),"WINBACK",IF(AND($M2628=1,$N2628&gt;0),"CONVERGENTE",IF($M2628=1,"SOLO MÓVIL",IF($N2628&gt;0,"SOLO FIJO / INTERNET","SIN SERVICIOS"))))</f>
        <v/>
      </c>
      <c r="P2628">
        <f>IF($O2628="WINBACK","Recuperar (winback)",IF($O2628="CONVERGENTE","Upgrade / más líneas",IF($O2628="SOLO MÓVIL","Ofrecer fijo + internet (FLBBTV)",IF($O2628="SOLO FIJO / INTERNET","Ofrecer línea móvil Nextphone","Oferta completa (móvil + fijo + internet)"))))</f>
        <v/>
      </c>
      <c r="Q2628">
        <f>$F2628+$H2628+$L2628</f>
        <v/>
      </c>
      <c r="R2628">
        <f>IFERROR(VLOOKUP($A2628,Registros!$B$2:$G$6000,6,0),IFERROR(VLOOKUP($D2628,Winback!$B$2:$C$300,2,0),""))</f>
        <v/>
      </c>
      <c r="S2628">
        <f>IF($E2628=1,"NP","")&amp;IF($G2628=1,"+MOV","")&amp;IF($I2628=1,"+CS","")&amp;IF($K2628=1,"+WB","")</f>
        <v/>
      </c>
      <c r="T2628">
        <f>$E2628+$G2628+$I2628+$K2628</f>
        <v/>
      </c>
    </row>
    <row r="2629">
      <c r="A2629" t="inlineStr">
        <is>
          <t>353346420000</t>
        </is>
      </c>
      <c r="B2629" t="inlineStr">
        <is>
          <t>35334642</t>
        </is>
      </c>
      <c r="C2629" t="inlineStr">
        <is>
          <t>EFRAIN GONZALEZ</t>
        </is>
      </c>
      <c r="D2629" t="inlineStr">
        <is>
          <t>EFRAINGONZALEZ</t>
        </is>
      </c>
      <c r="E2629">
        <f>IF(COUNTIFS(Registros!$A$2:$A$6000,"NP",Registros!$B$2:$B$6000,$A2629)&gt;0,1,0)</f>
        <v/>
      </c>
      <c r="F2629">
        <f>IF($E2629=1,SUMIFS(Registros!$F$2:$F$6000,Registros!$A$2:$A$6000,"NP",Registros!$B$2:$B$6000,$A2629),0)</f>
        <v/>
      </c>
      <c r="G2629">
        <f>IF(COUNTIFS(Registros!$A$2:$A$6000,"MOV",Registros!$B$2:$B$6000,$A2629)&gt;0,1,0)</f>
        <v/>
      </c>
      <c r="H2629">
        <f>IF($G2629=1,SUMIFS(Registros!$F$2:$F$6000,Registros!$A$2:$A$6000,"MOV",Registros!$B$2:$B$6000,$A2629),0)</f>
        <v/>
      </c>
      <c r="I2629">
        <f>IF(COUNTIFS(Registros!$A$2:$A$6000,"CS",Registros!$B$2:$B$6000,$A2629)&gt;0,1,0)</f>
        <v/>
      </c>
      <c r="J2629">
        <f>IF($I2629=1,SUMIFS(Registros!$I$2:$I$6000,Registros!$A$2:$A$6000,"CS",Registros!$B$2:$B$6000,$A2629),0)</f>
        <v/>
      </c>
      <c r="K2629">
        <f>IF(COUNTIFS(Winback!$K$2:$K$300,$D2629)&gt;0,1,0)</f>
        <v/>
      </c>
      <c r="L2629">
        <f>IF(AND($K2629=1,LEFT($A2629,3)="WB-"),SUMIFS(Winback!$D$2:$D$300,Winback!$K$2:$K$300,$D2629),0)</f>
        <v/>
      </c>
      <c r="M2629">
        <f>IF(OR($E2629=1,$G2629=1,SUMIFS(Registros!$J$2:$J$6000,Registros!$B$2:$B$6000,$A2629)&gt;0),1,0)</f>
        <v/>
      </c>
      <c r="N2629">
        <f>IF($J2629&gt;0,1,IF(COUNTIFS(Registros!$A$2:$A$6000,"CS",Registros!$B$2:$B$6000,$A2629,Registros!$K$2:$K$6000,"&lt;&gt;")&gt;0,1,0))</f>
        <v/>
      </c>
      <c r="O2629">
        <f>IF(AND($K2629=1,$E2629=0,$G2629=0,$I2629=0),"WINBACK",IF(AND($M2629=1,$N2629&gt;0),"CONVERGENTE",IF($M2629=1,"SOLO MÓVIL",IF($N2629&gt;0,"SOLO FIJO / INTERNET","SIN SERVICIOS"))))</f>
        <v/>
      </c>
      <c r="P2629">
        <f>IF($O2629="WINBACK","Recuperar (winback)",IF($O2629="CONVERGENTE","Upgrade / más líneas",IF($O2629="SOLO MÓVIL","Ofrecer fijo + internet (FLBBTV)",IF($O2629="SOLO FIJO / INTERNET","Ofrecer línea móvil Nextphone","Oferta completa (móvil + fijo + internet)"))))</f>
        <v/>
      </c>
      <c r="Q2629">
        <f>$F2629+$H2629+$L2629</f>
        <v/>
      </c>
      <c r="R2629">
        <f>IFERROR(VLOOKUP($A2629,Registros!$B$2:$G$6000,6,0),IFERROR(VLOOKUP($D2629,Winback!$B$2:$C$300,2,0),""))</f>
        <v/>
      </c>
      <c r="S2629">
        <f>IF($E2629=1,"NP","")&amp;IF($G2629=1,"+MOV","")&amp;IF($I2629=1,"+CS","")&amp;IF($K2629=1,"+WB","")</f>
        <v/>
      </c>
      <c r="T2629">
        <f>$E2629+$G2629+$I2629+$K2629</f>
        <v/>
      </c>
    </row>
    <row r="2630">
      <c r="A2630" t="inlineStr">
        <is>
          <t>359160350000</t>
        </is>
      </c>
      <c r="B2630" t="inlineStr">
        <is>
          <t>35916035</t>
        </is>
      </c>
      <c r="C2630" t="inlineStr">
        <is>
          <t>RONY BIANCO</t>
        </is>
      </c>
      <c r="D2630" t="inlineStr">
        <is>
          <t>RONYBIANCO</t>
        </is>
      </c>
      <c r="E2630">
        <f>IF(COUNTIFS(Registros!$A$2:$A$6000,"NP",Registros!$B$2:$B$6000,$A2630)&gt;0,1,0)</f>
        <v/>
      </c>
      <c r="F2630">
        <f>IF($E2630=1,SUMIFS(Registros!$F$2:$F$6000,Registros!$A$2:$A$6000,"NP",Registros!$B$2:$B$6000,$A2630),0)</f>
        <v/>
      </c>
      <c r="G2630">
        <f>IF(COUNTIFS(Registros!$A$2:$A$6000,"MOV",Registros!$B$2:$B$6000,$A2630)&gt;0,1,0)</f>
        <v/>
      </c>
      <c r="H2630">
        <f>IF($G2630=1,SUMIFS(Registros!$F$2:$F$6000,Registros!$A$2:$A$6000,"MOV",Registros!$B$2:$B$6000,$A2630),0)</f>
        <v/>
      </c>
      <c r="I2630">
        <f>IF(COUNTIFS(Registros!$A$2:$A$6000,"CS",Registros!$B$2:$B$6000,$A2630)&gt;0,1,0)</f>
        <v/>
      </c>
      <c r="J2630">
        <f>IF($I2630=1,SUMIFS(Registros!$I$2:$I$6000,Registros!$A$2:$A$6000,"CS",Registros!$B$2:$B$6000,$A2630),0)</f>
        <v/>
      </c>
      <c r="K2630">
        <f>IF(COUNTIFS(Winback!$K$2:$K$300,$D2630)&gt;0,1,0)</f>
        <v/>
      </c>
      <c r="L2630">
        <f>IF(AND($K2630=1,LEFT($A2630,3)="WB-"),SUMIFS(Winback!$D$2:$D$300,Winback!$K$2:$K$300,$D2630),0)</f>
        <v/>
      </c>
      <c r="M2630">
        <f>IF(OR($E2630=1,$G2630=1,SUMIFS(Registros!$J$2:$J$6000,Registros!$B$2:$B$6000,$A2630)&gt;0),1,0)</f>
        <v/>
      </c>
      <c r="N2630">
        <f>IF($J2630&gt;0,1,IF(COUNTIFS(Registros!$A$2:$A$6000,"CS",Registros!$B$2:$B$6000,$A2630,Registros!$K$2:$K$6000,"&lt;&gt;")&gt;0,1,0))</f>
        <v/>
      </c>
      <c r="O2630">
        <f>IF(AND($K2630=1,$E2630=0,$G2630=0,$I2630=0),"WINBACK",IF(AND($M2630=1,$N2630&gt;0),"CONVERGENTE",IF($M2630=1,"SOLO MÓVIL",IF($N2630&gt;0,"SOLO FIJO / INTERNET","SIN SERVICIOS"))))</f>
        <v/>
      </c>
      <c r="P2630">
        <f>IF($O2630="WINBACK","Recuperar (winback)",IF($O2630="CONVERGENTE","Upgrade / más líneas",IF($O2630="SOLO MÓVIL","Ofrecer fijo + internet (FLBBTV)",IF($O2630="SOLO FIJO / INTERNET","Ofrecer línea móvil Nextphone","Oferta completa (móvil + fijo + internet)"))))</f>
        <v/>
      </c>
      <c r="Q2630">
        <f>$F2630+$H2630+$L2630</f>
        <v/>
      </c>
      <c r="R2630">
        <f>IFERROR(VLOOKUP($A2630,Registros!$B$2:$G$6000,6,0),IFERROR(VLOOKUP($D2630,Winback!$B$2:$C$300,2,0),""))</f>
        <v/>
      </c>
      <c r="S2630">
        <f>IF($E2630=1,"NP","")&amp;IF($G2630=1,"+MOV","")&amp;IF($I2630=1,"+CS","")&amp;IF($K2630=1,"+WB","")</f>
        <v/>
      </c>
      <c r="T2630">
        <f>$E2630+$G2630+$I2630+$K2630</f>
        <v/>
      </c>
    </row>
    <row r="2631">
      <c r="A2631" t="inlineStr">
        <is>
          <t>354351650000</t>
        </is>
      </c>
      <c r="B2631" t="inlineStr">
        <is>
          <t>35435165</t>
        </is>
      </c>
      <c r="C2631" t="inlineStr">
        <is>
          <t>EDWIN ALBERTO SUIRA VEGA</t>
        </is>
      </c>
      <c r="D2631" t="inlineStr">
        <is>
          <t>EDWINALBERTOSUIRAVEGA</t>
        </is>
      </c>
      <c r="E2631">
        <f>IF(COUNTIFS(Registros!$A$2:$A$6000,"NP",Registros!$B$2:$B$6000,$A2631)&gt;0,1,0)</f>
        <v/>
      </c>
      <c r="F2631">
        <f>IF($E2631=1,SUMIFS(Registros!$F$2:$F$6000,Registros!$A$2:$A$6000,"NP",Registros!$B$2:$B$6000,$A2631),0)</f>
        <v/>
      </c>
      <c r="G2631">
        <f>IF(COUNTIFS(Registros!$A$2:$A$6000,"MOV",Registros!$B$2:$B$6000,$A2631)&gt;0,1,0)</f>
        <v/>
      </c>
      <c r="H2631">
        <f>IF($G2631=1,SUMIFS(Registros!$F$2:$F$6000,Registros!$A$2:$A$6000,"MOV",Registros!$B$2:$B$6000,$A2631),0)</f>
        <v/>
      </c>
      <c r="I2631">
        <f>IF(COUNTIFS(Registros!$A$2:$A$6000,"CS",Registros!$B$2:$B$6000,$A2631)&gt;0,1,0)</f>
        <v/>
      </c>
      <c r="J2631">
        <f>IF($I2631=1,SUMIFS(Registros!$I$2:$I$6000,Registros!$A$2:$A$6000,"CS",Registros!$B$2:$B$6000,$A2631),0)</f>
        <v/>
      </c>
      <c r="K2631">
        <f>IF(COUNTIFS(Winback!$K$2:$K$300,$D2631)&gt;0,1,0)</f>
        <v/>
      </c>
      <c r="L2631">
        <f>IF(AND($K2631=1,LEFT($A2631,3)="WB-"),SUMIFS(Winback!$D$2:$D$300,Winback!$K$2:$K$300,$D2631),0)</f>
        <v/>
      </c>
      <c r="M2631">
        <f>IF(OR($E2631=1,$G2631=1,SUMIFS(Registros!$J$2:$J$6000,Registros!$B$2:$B$6000,$A2631)&gt;0),1,0)</f>
        <v/>
      </c>
      <c r="N2631">
        <f>IF($J2631&gt;0,1,IF(COUNTIFS(Registros!$A$2:$A$6000,"CS",Registros!$B$2:$B$6000,$A2631,Registros!$K$2:$K$6000,"&lt;&gt;")&gt;0,1,0))</f>
        <v/>
      </c>
      <c r="O2631">
        <f>IF(AND($K2631=1,$E2631=0,$G2631=0,$I2631=0),"WINBACK",IF(AND($M2631=1,$N2631&gt;0),"CONVERGENTE",IF($M2631=1,"SOLO MÓVIL",IF($N2631&gt;0,"SOLO FIJO / INTERNET","SIN SERVICIOS"))))</f>
        <v/>
      </c>
      <c r="P2631">
        <f>IF($O2631="WINBACK","Recuperar (winback)",IF($O2631="CONVERGENTE","Upgrade / más líneas",IF($O2631="SOLO MÓVIL","Ofrecer fijo + internet (FLBBTV)",IF($O2631="SOLO FIJO / INTERNET","Ofrecer línea móvil Nextphone","Oferta completa (móvil + fijo + internet)"))))</f>
        <v/>
      </c>
      <c r="Q2631">
        <f>$F2631+$H2631+$L2631</f>
        <v/>
      </c>
      <c r="R2631">
        <f>IFERROR(VLOOKUP($A2631,Registros!$B$2:$G$6000,6,0),IFERROR(VLOOKUP($D2631,Winback!$B$2:$C$300,2,0),""))</f>
        <v/>
      </c>
      <c r="S2631">
        <f>IF($E2631=1,"NP","")&amp;IF($G2631=1,"+MOV","")&amp;IF($I2631=1,"+CS","")&amp;IF($K2631=1,"+WB","")</f>
        <v/>
      </c>
      <c r="T2631">
        <f>$E2631+$G2631+$I2631+$K2631</f>
        <v/>
      </c>
    </row>
    <row r="2632">
      <c r="A2632" t="inlineStr">
        <is>
          <t>323548760000</t>
        </is>
      </c>
      <c r="B2632" t="inlineStr">
        <is>
          <t>32354876</t>
        </is>
      </c>
      <c r="C2632" t="inlineStr">
        <is>
          <t>CELYMAR, CORP.</t>
        </is>
      </c>
      <c r="D2632" t="inlineStr">
        <is>
          <t>CELYMARCORP</t>
        </is>
      </c>
      <c r="E2632">
        <f>IF(COUNTIFS(Registros!$A$2:$A$6000,"NP",Registros!$B$2:$B$6000,$A2632)&gt;0,1,0)</f>
        <v/>
      </c>
      <c r="F2632">
        <f>IF($E2632=1,SUMIFS(Registros!$F$2:$F$6000,Registros!$A$2:$A$6000,"NP",Registros!$B$2:$B$6000,$A2632),0)</f>
        <v/>
      </c>
      <c r="G2632">
        <f>IF(COUNTIFS(Registros!$A$2:$A$6000,"MOV",Registros!$B$2:$B$6000,$A2632)&gt;0,1,0)</f>
        <v/>
      </c>
      <c r="H2632">
        <f>IF($G2632=1,SUMIFS(Registros!$F$2:$F$6000,Registros!$A$2:$A$6000,"MOV",Registros!$B$2:$B$6000,$A2632),0)</f>
        <v/>
      </c>
      <c r="I2632">
        <f>IF(COUNTIFS(Registros!$A$2:$A$6000,"CS",Registros!$B$2:$B$6000,$A2632)&gt;0,1,0)</f>
        <v/>
      </c>
      <c r="J2632">
        <f>IF($I2632=1,SUMIFS(Registros!$I$2:$I$6000,Registros!$A$2:$A$6000,"CS",Registros!$B$2:$B$6000,$A2632),0)</f>
        <v/>
      </c>
      <c r="K2632">
        <f>IF(COUNTIFS(Winback!$K$2:$K$300,$D2632)&gt;0,1,0)</f>
        <v/>
      </c>
      <c r="L2632">
        <f>IF(AND($K2632=1,LEFT($A2632,3)="WB-"),SUMIFS(Winback!$D$2:$D$300,Winback!$K$2:$K$300,$D2632),0)</f>
        <v/>
      </c>
      <c r="M2632">
        <f>IF(OR($E2632=1,$G2632=1,SUMIFS(Registros!$J$2:$J$6000,Registros!$B$2:$B$6000,$A2632)&gt;0),1,0)</f>
        <v/>
      </c>
      <c r="N2632">
        <f>IF($J2632&gt;0,1,IF(COUNTIFS(Registros!$A$2:$A$6000,"CS",Registros!$B$2:$B$6000,$A2632,Registros!$K$2:$K$6000,"&lt;&gt;")&gt;0,1,0))</f>
        <v/>
      </c>
      <c r="O2632">
        <f>IF(AND($K2632=1,$E2632=0,$G2632=0,$I2632=0),"WINBACK",IF(AND($M2632=1,$N2632&gt;0),"CONVERGENTE",IF($M2632=1,"SOLO MÓVIL",IF($N2632&gt;0,"SOLO FIJO / INTERNET","SIN SERVICIOS"))))</f>
        <v/>
      </c>
      <c r="P2632">
        <f>IF($O2632="WINBACK","Recuperar (winback)",IF($O2632="CONVERGENTE","Upgrade / más líneas",IF($O2632="SOLO MÓVIL","Ofrecer fijo + internet (FLBBTV)",IF($O2632="SOLO FIJO / INTERNET","Ofrecer línea móvil Nextphone","Oferta completa (móvil + fijo + internet)"))))</f>
        <v/>
      </c>
      <c r="Q2632">
        <f>$F2632+$H2632+$L2632</f>
        <v/>
      </c>
      <c r="R2632">
        <f>IFERROR(VLOOKUP($A2632,Registros!$B$2:$G$6000,6,0),IFERROR(VLOOKUP($D2632,Winback!$B$2:$C$300,2,0),""))</f>
        <v/>
      </c>
      <c r="S2632">
        <f>IF($E2632=1,"NP","")&amp;IF($G2632=1,"+MOV","")&amp;IF($I2632=1,"+CS","")&amp;IF($K2632=1,"+WB","")</f>
        <v/>
      </c>
      <c r="T2632">
        <f>$E2632+$G2632+$I2632+$K2632</f>
        <v/>
      </c>
    </row>
    <row r="2633">
      <c r="A2633" t="inlineStr">
        <is>
          <t>354198680000</t>
        </is>
      </c>
      <c r="B2633" t="inlineStr">
        <is>
          <t>35419868</t>
        </is>
      </c>
      <c r="C2633" t="inlineStr">
        <is>
          <t>LILIBETH GUADALUPE QUINTERO</t>
        </is>
      </c>
      <c r="D2633" t="inlineStr">
        <is>
          <t>LILIBETHGUADALUPEQUINTERO</t>
        </is>
      </c>
      <c r="E2633">
        <f>IF(COUNTIFS(Registros!$A$2:$A$6000,"NP",Registros!$B$2:$B$6000,$A2633)&gt;0,1,0)</f>
        <v/>
      </c>
      <c r="F2633">
        <f>IF($E2633=1,SUMIFS(Registros!$F$2:$F$6000,Registros!$A$2:$A$6000,"NP",Registros!$B$2:$B$6000,$A2633),0)</f>
        <v/>
      </c>
      <c r="G2633">
        <f>IF(COUNTIFS(Registros!$A$2:$A$6000,"MOV",Registros!$B$2:$B$6000,$A2633)&gt;0,1,0)</f>
        <v/>
      </c>
      <c r="H2633">
        <f>IF($G2633=1,SUMIFS(Registros!$F$2:$F$6000,Registros!$A$2:$A$6000,"MOV",Registros!$B$2:$B$6000,$A2633),0)</f>
        <v/>
      </c>
      <c r="I2633">
        <f>IF(COUNTIFS(Registros!$A$2:$A$6000,"CS",Registros!$B$2:$B$6000,$A2633)&gt;0,1,0)</f>
        <v/>
      </c>
      <c r="J2633">
        <f>IF($I2633=1,SUMIFS(Registros!$I$2:$I$6000,Registros!$A$2:$A$6000,"CS",Registros!$B$2:$B$6000,$A2633),0)</f>
        <v/>
      </c>
      <c r="K2633">
        <f>IF(COUNTIFS(Winback!$K$2:$K$300,$D2633)&gt;0,1,0)</f>
        <v/>
      </c>
      <c r="L2633">
        <f>IF(AND($K2633=1,LEFT($A2633,3)="WB-"),SUMIFS(Winback!$D$2:$D$300,Winback!$K$2:$K$300,$D2633),0)</f>
        <v/>
      </c>
      <c r="M2633">
        <f>IF(OR($E2633=1,$G2633=1,SUMIFS(Registros!$J$2:$J$6000,Registros!$B$2:$B$6000,$A2633)&gt;0),1,0)</f>
        <v/>
      </c>
      <c r="N2633">
        <f>IF($J2633&gt;0,1,IF(COUNTIFS(Registros!$A$2:$A$6000,"CS",Registros!$B$2:$B$6000,$A2633,Registros!$K$2:$K$6000,"&lt;&gt;")&gt;0,1,0))</f>
        <v/>
      </c>
      <c r="O2633">
        <f>IF(AND($K2633=1,$E2633=0,$G2633=0,$I2633=0),"WINBACK",IF(AND($M2633=1,$N2633&gt;0),"CONVERGENTE",IF($M2633=1,"SOLO MÓVIL",IF($N2633&gt;0,"SOLO FIJO / INTERNET","SIN SERVICIOS"))))</f>
        <v/>
      </c>
      <c r="P2633">
        <f>IF($O2633="WINBACK","Recuperar (winback)",IF($O2633="CONVERGENTE","Upgrade / más líneas",IF($O2633="SOLO MÓVIL","Ofrecer fijo + internet (FLBBTV)",IF($O2633="SOLO FIJO / INTERNET","Ofrecer línea móvil Nextphone","Oferta completa (móvil + fijo + internet)"))))</f>
        <v/>
      </c>
      <c r="Q2633">
        <f>$F2633+$H2633+$L2633</f>
        <v/>
      </c>
      <c r="R2633">
        <f>IFERROR(VLOOKUP($A2633,Registros!$B$2:$G$6000,6,0),IFERROR(VLOOKUP($D2633,Winback!$B$2:$C$300,2,0),""))</f>
        <v/>
      </c>
      <c r="S2633">
        <f>IF($E2633=1,"NP","")&amp;IF($G2633=1,"+MOV","")&amp;IF($I2633=1,"+CS","")&amp;IF($K2633=1,"+WB","")</f>
        <v/>
      </c>
      <c r="T2633">
        <f>$E2633+$G2633+$I2633+$K2633</f>
        <v/>
      </c>
    </row>
    <row r="2634">
      <c r="A2634" t="inlineStr">
        <is>
          <t>362027800000</t>
        </is>
      </c>
      <c r="B2634" t="inlineStr">
        <is>
          <t>36202780</t>
        </is>
      </c>
      <c r="C2634" t="inlineStr">
        <is>
          <t>EDILBERTO CACERES</t>
        </is>
      </c>
      <c r="D2634" t="inlineStr">
        <is>
          <t>EDILBERTOCACERES</t>
        </is>
      </c>
      <c r="E2634">
        <f>IF(COUNTIFS(Registros!$A$2:$A$6000,"NP",Registros!$B$2:$B$6000,$A2634)&gt;0,1,0)</f>
        <v/>
      </c>
      <c r="F2634">
        <f>IF($E2634=1,SUMIFS(Registros!$F$2:$F$6000,Registros!$A$2:$A$6000,"NP",Registros!$B$2:$B$6000,$A2634),0)</f>
        <v/>
      </c>
      <c r="G2634">
        <f>IF(COUNTIFS(Registros!$A$2:$A$6000,"MOV",Registros!$B$2:$B$6000,$A2634)&gt;0,1,0)</f>
        <v/>
      </c>
      <c r="H2634">
        <f>IF($G2634=1,SUMIFS(Registros!$F$2:$F$6000,Registros!$A$2:$A$6000,"MOV",Registros!$B$2:$B$6000,$A2634),0)</f>
        <v/>
      </c>
      <c r="I2634">
        <f>IF(COUNTIFS(Registros!$A$2:$A$6000,"CS",Registros!$B$2:$B$6000,$A2634)&gt;0,1,0)</f>
        <v/>
      </c>
      <c r="J2634">
        <f>IF($I2634=1,SUMIFS(Registros!$I$2:$I$6000,Registros!$A$2:$A$6000,"CS",Registros!$B$2:$B$6000,$A2634),0)</f>
        <v/>
      </c>
      <c r="K2634">
        <f>IF(COUNTIFS(Winback!$K$2:$K$300,$D2634)&gt;0,1,0)</f>
        <v/>
      </c>
      <c r="L2634">
        <f>IF(AND($K2634=1,LEFT($A2634,3)="WB-"),SUMIFS(Winback!$D$2:$D$300,Winback!$K$2:$K$300,$D2634),0)</f>
        <v/>
      </c>
      <c r="M2634">
        <f>IF(OR($E2634=1,$G2634=1,SUMIFS(Registros!$J$2:$J$6000,Registros!$B$2:$B$6000,$A2634)&gt;0),1,0)</f>
        <v/>
      </c>
      <c r="N2634">
        <f>IF($J2634&gt;0,1,IF(COUNTIFS(Registros!$A$2:$A$6000,"CS",Registros!$B$2:$B$6000,$A2634,Registros!$K$2:$K$6000,"&lt;&gt;")&gt;0,1,0))</f>
        <v/>
      </c>
      <c r="O2634">
        <f>IF(AND($K2634=1,$E2634=0,$G2634=0,$I2634=0),"WINBACK",IF(AND($M2634=1,$N2634&gt;0),"CONVERGENTE",IF($M2634=1,"SOLO MÓVIL",IF($N2634&gt;0,"SOLO FIJO / INTERNET","SIN SERVICIOS"))))</f>
        <v/>
      </c>
      <c r="P2634">
        <f>IF($O2634="WINBACK","Recuperar (winback)",IF($O2634="CONVERGENTE","Upgrade / más líneas",IF($O2634="SOLO MÓVIL","Ofrecer fijo + internet (FLBBTV)",IF($O2634="SOLO FIJO / INTERNET","Ofrecer línea móvil Nextphone","Oferta completa (móvil + fijo + internet)"))))</f>
        <v/>
      </c>
      <c r="Q2634">
        <f>$F2634+$H2634+$L2634</f>
        <v/>
      </c>
      <c r="R2634">
        <f>IFERROR(VLOOKUP($A2634,Registros!$B$2:$G$6000,6,0),IFERROR(VLOOKUP($D2634,Winback!$B$2:$C$300,2,0),""))</f>
        <v/>
      </c>
      <c r="S2634">
        <f>IF($E2634=1,"NP","")&amp;IF($G2634=1,"+MOV","")&amp;IF($I2634=1,"+CS","")&amp;IF($K2634=1,"+WB","")</f>
        <v/>
      </c>
      <c r="T2634">
        <f>$E2634+$G2634+$I2634+$K2634</f>
        <v/>
      </c>
    </row>
    <row r="2635">
      <c r="A2635" t="inlineStr">
        <is>
          <t>344141800000</t>
        </is>
      </c>
      <c r="B2635" t="inlineStr">
        <is>
          <t>34414180</t>
        </is>
      </c>
      <c r="C2635" t="inlineStr">
        <is>
          <t>ANYULY NUNEZ</t>
        </is>
      </c>
      <c r="D2635" t="inlineStr">
        <is>
          <t>ANYULYNUNEZ</t>
        </is>
      </c>
      <c r="E2635">
        <f>IF(COUNTIFS(Registros!$A$2:$A$6000,"NP",Registros!$B$2:$B$6000,$A2635)&gt;0,1,0)</f>
        <v/>
      </c>
      <c r="F2635">
        <f>IF($E2635=1,SUMIFS(Registros!$F$2:$F$6000,Registros!$A$2:$A$6000,"NP",Registros!$B$2:$B$6000,$A2635),0)</f>
        <v/>
      </c>
      <c r="G2635">
        <f>IF(COUNTIFS(Registros!$A$2:$A$6000,"MOV",Registros!$B$2:$B$6000,$A2635)&gt;0,1,0)</f>
        <v/>
      </c>
      <c r="H2635">
        <f>IF($G2635=1,SUMIFS(Registros!$F$2:$F$6000,Registros!$A$2:$A$6000,"MOV",Registros!$B$2:$B$6000,$A2635),0)</f>
        <v/>
      </c>
      <c r="I2635">
        <f>IF(COUNTIFS(Registros!$A$2:$A$6000,"CS",Registros!$B$2:$B$6000,$A2635)&gt;0,1,0)</f>
        <v/>
      </c>
      <c r="J2635">
        <f>IF($I2635=1,SUMIFS(Registros!$I$2:$I$6000,Registros!$A$2:$A$6000,"CS",Registros!$B$2:$B$6000,$A2635),0)</f>
        <v/>
      </c>
      <c r="K2635">
        <f>IF(COUNTIFS(Winback!$K$2:$K$300,$D2635)&gt;0,1,0)</f>
        <v/>
      </c>
      <c r="L2635">
        <f>IF(AND($K2635=1,LEFT($A2635,3)="WB-"),SUMIFS(Winback!$D$2:$D$300,Winback!$K$2:$K$300,$D2635),0)</f>
        <v/>
      </c>
      <c r="M2635">
        <f>IF(OR($E2635=1,$G2635=1,SUMIFS(Registros!$J$2:$J$6000,Registros!$B$2:$B$6000,$A2635)&gt;0),1,0)</f>
        <v/>
      </c>
      <c r="N2635">
        <f>IF($J2635&gt;0,1,IF(COUNTIFS(Registros!$A$2:$A$6000,"CS",Registros!$B$2:$B$6000,$A2635,Registros!$K$2:$K$6000,"&lt;&gt;")&gt;0,1,0))</f>
        <v/>
      </c>
      <c r="O2635">
        <f>IF(AND($K2635=1,$E2635=0,$G2635=0,$I2635=0),"WINBACK",IF(AND($M2635=1,$N2635&gt;0),"CONVERGENTE",IF($M2635=1,"SOLO MÓVIL",IF($N2635&gt;0,"SOLO FIJO / INTERNET","SIN SERVICIOS"))))</f>
        <v/>
      </c>
      <c r="P2635">
        <f>IF($O2635="WINBACK","Recuperar (winback)",IF($O2635="CONVERGENTE","Upgrade / más líneas",IF($O2635="SOLO MÓVIL","Ofrecer fijo + internet (FLBBTV)",IF($O2635="SOLO FIJO / INTERNET","Ofrecer línea móvil Nextphone","Oferta completa (móvil + fijo + internet)"))))</f>
        <v/>
      </c>
      <c r="Q2635">
        <f>$F2635+$H2635+$L2635</f>
        <v/>
      </c>
      <c r="R2635">
        <f>IFERROR(VLOOKUP($A2635,Registros!$B$2:$G$6000,6,0),IFERROR(VLOOKUP($D2635,Winback!$B$2:$C$300,2,0),""))</f>
        <v/>
      </c>
      <c r="S2635">
        <f>IF($E2635=1,"NP","")&amp;IF($G2635=1,"+MOV","")&amp;IF($I2635=1,"+CS","")&amp;IF($K2635=1,"+WB","")</f>
        <v/>
      </c>
      <c r="T2635">
        <f>$E2635+$G2635+$I2635+$K2635</f>
        <v/>
      </c>
    </row>
    <row r="2636">
      <c r="A2636" t="inlineStr">
        <is>
          <t>349141670000</t>
        </is>
      </c>
      <c r="B2636" t="inlineStr">
        <is>
          <t>34914167</t>
        </is>
      </c>
      <c r="C2636" t="inlineStr">
        <is>
          <t>ANYULY NUNEZ</t>
        </is>
      </c>
      <c r="D2636" t="inlineStr">
        <is>
          <t>ANYULYNUNEZ</t>
        </is>
      </c>
      <c r="E2636">
        <f>IF(COUNTIFS(Registros!$A$2:$A$6000,"NP",Registros!$B$2:$B$6000,$A2636)&gt;0,1,0)</f>
        <v/>
      </c>
      <c r="F2636">
        <f>IF($E2636=1,SUMIFS(Registros!$F$2:$F$6000,Registros!$A$2:$A$6000,"NP",Registros!$B$2:$B$6000,$A2636),0)</f>
        <v/>
      </c>
      <c r="G2636">
        <f>IF(COUNTIFS(Registros!$A$2:$A$6000,"MOV",Registros!$B$2:$B$6000,$A2636)&gt;0,1,0)</f>
        <v/>
      </c>
      <c r="H2636">
        <f>IF($G2636=1,SUMIFS(Registros!$F$2:$F$6000,Registros!$A$2:$A$6000,"MOV",Registros!$B$2:$B$6000,$A2636),0)</f>
        <v/>
      </c>
      <c r="I2636">
        <f>IF(COUNTIFS(Registros!$A$2:$A$6000,"CS",Registros!$B$2:$B$6000,$A2636)&gt;0,1,0)</f>
        <v/>
      </c>
      <c r="J2636">
        <f>IF($I2636=1,SUMIFS(Registros!$I$2:$I$6000,Registros!$A$2:$A$6000,"CS",Registros!$B$2:$B$6000,$A2636),0)</f>
        <v/>
      </c>
      <c r="K2636">
        <f>IF(COUNTIFS(Winback!$K$2:$K$300,$D2636)&gt;0,1,0)</f>
        <v/>
      </c>
      <c r="L2636">
        <f>IF(AND($K2636=1,LEFT($A2636,3)="WB-"),SUMIFS(Winback!$D$2:$D$300,Winback!$K$2:$K$300,$D2636),0)</f>
        <v/>
      </c>
      <c r="M2636">
        <f>IF(OR($E2636=1,$G2636=1,SUMIFS(Registros!$J$2:$J$6000,Registros!$B$2:$B$6000,$A2636)&gt;0),1,0)</f>
        <v/>
      </c>
      <c r="N2636">
        <f>IF($J2636&gt;0,1,IF(COUNTIFS(Registros!$A$2:$A$6000,"CS",Registros!$B$2:$B$6000,$A2636,Registros!$K$2:$K$6000,"&lt;&gt;")&gt;0,1,0))</f>
        <v/>
      </c>
      <c r="O2636">
        <f>IF(AND($K2636=1,$E2636=0,$G2636=0,$I2636=0),"WINBACK",IF(AND($M2636=1,$N2636&gt;0),"CONVERGENTE",IF($M2636=1,"SOLO MÓVIL",IF($N2636&gt;0,"SOLO FIJO / INTERNET","SIN SERVICIOS"))))</f>
        <v/>
      </c>
      <c r="P2636">
        <f>IF($O2636="WINBACK","Recuperar (winback)",IF($O2636="CONVERGENTE","Upgrade / más líneas",IF($O2636="SOLO MÓVIL","Ofrecer fijo + internet (FLBBTV)",IF($O2636="SOLO FIJO / INTERNET","Ofrecer línea móvil Nextphone","Oferta completa (móvil + fijo + internet)"))))</f>
        <v/>
      </c>
      <c r="Q2636">
        <f>$F2636+$H2636+$L2636</f>
        <v/>
      </c>
      <c r="R2636">
        <f>IFERROR(VLOOKUP($A2636,Registros!$B$2:$G$6000,6,0),IFERROR(VLOOKUP($D2636,Winback!$B$2:$C$300,2,0),""))</f>
        <v/>
      </c>
      <c r="S2636">
        <f>IF($E2636=1,"NP","")&amp;IF($G2636=1,"+MOV","")&amp;IF($I2636=1,"+CS","")&amp;IF($K2636=1,"+WB","")</f>
        <v/>
      </c>
      <c r="T2636">
        <f>$E2636+$G2636+$I2636+$K2636</f>
        <v/>
      </c>
    </row>
    <row r="2637">
      <c r="A2637" t="inlineStr">
        <is>
          <t>355265480000</t>
        </is>
      </c>
      <c r="B2637" t="inlineStr">
        <is>
          <t>35526548</t>
        </is>
      </c>
      <c r="C2637" t="inlineStr">
        <is>
          <t>NILKA MORENO</t>
        </is>
      </c>
      <c r="D2637" t="inlineStr">
        <is>
          <t>NILKAMORENO</t>
        </is>
      </c>
      <c r="E2637">
        <f>IF(COUNTIFS(Registros!$A$2:$A$6000,"NP",Registros!$B$2:$B$6000,$A2637)&gt;0,1,0)</f>
        <v/>
      </c>
      <c r="F2637">
        <f>IF($E2637=1,SUMIFS(Registros!$F$2:$F$6000,Registros!$A$2:$A$6000,"NP",Registros!$B$2:$B$6000,$A2637),0)</f>
        <v/>
      </c>
      <c r="G2637">
        <f>IF(COUNTIFS(Registros!$A$2:$A$6000,"MOV",Registros!$B$2:$B$6000,$A2637)&gt;0,1,0)</f>
        <v/>
      </c>
      <c r="H2637">
        <f>IF($G2637=1,SUMIFS(Registros!$F$2:$F$6000,Registros!$A$2:$A$6000,"MOV",Registros!$B$2:$B$6000,$A2637),0)</f>
        <v/>
      </c>
      <c r="I2637">
        <f>IF(COUNTIFS(Registros!$A$2:$A$6000,"CS",Registros!$B$2:$B$6000,$A2637)&gt;0,1,0)</f>
        <v/>
      </c>
      <c r="J2637">
        <f>IF($I2637=1,SUMIFS(Registros!$I$2:$I$6000,Registros!$A$2:$A$6000,"CS",Registros!$B$2:$B$6000,$A2637),0)</f>
        <v/>
      </c>
      <c r="K2637">
        <f>IF(COUNTIFS(Winback!$K$2:$K$300,$D2637)&gt;0,1,0)</f>
        <v/>
      </c>
      <c r="L2637">
        <f>IF(AND($K2637=1,LEFT($A2637,3)="WB-"),SUMIFS(Winback!$D$2:$D$300,Winback!$K$2:$K$300,$D2637),0)</f>
        <v/>
      </c>
      <c r="M2637">
        <f>IF(OR($E2637=1,$G2637=1,SUMIFS(Registros!$J$2:$J$6000,Registros!$B$2:$B$6000,$A2637)&gt;0),1,0)</f>
        <v/>
      </c>
      <c r="N2637">
        <f>IF($J2637&gt;0,1,IF(COUNTIFS(Registros!$A$2:$A$6000,"CS",Registros!$B$2:$B$6000,$A2637,Registros!$K$2:$K$6000,"&lt;&gt;")&gt;0,1,0))</f>
        <v/>
      </c>
      <c r="O2637">
        <f>IF(AND($K2637=1,$E2637=0,$G2637=0,$I2637=0),"WINBACK",IF(AND($M2637=1,$N2637&gt;0),"CONVERGENTE",IF($M2637=1,"SOLO MÓVIL",IF($N2637&gt;0,"SOLO FIJO / INTERNET","SIN SERVICIOS"))))</f>
        <v/>
      </c>
      <c r="P2637">
        <f>IF($O2637="WINBACK","Recuperar (winback)",IF($O2637="CONVERGENTE","Upgrade / más líneas",IF($O2637="SOLO MÓVIL","Ofrecer fijo + internet (FLBBTV)",IF($O2637="SOLO FIJO / INTERNET","Ofrecer línea móvil Nextphone","Oferta completa (móvil + fijo + internet)"))))</f>
        <v/>
      </c>
      <c r="Q2637">
        <f>$F2637+$H2637+$L2637</f>
        <v/>
      </c>
      <c r="R2637">
        <f>IFERROR(VLOOKUP($A2637,Registros!$B$2:$G$6000,6,0),IFERROR(VLOOKUP($D2637,Winback!$B$2:$C$300,2,0),""))</f>
        <v/>
      </c>
      <c r="S2637">
        <f>IF($E2637=1,"NP","")&amp;IF($G2637=1,"+MOV","")&amp;IF($I2637=1,"+CS","")&amp;IF($K2637=1,"+WB","")</f>
        <v/>
      </c>
      <c r="T2637">
        <f>$E2637+$G2637+$I2637+$K2637</f>
        <v/>
      </c>
    </row>
    <row r="2638">
      <c r="A2638" t="inlineStr">
        <is>
          <t>356317170000</t>
        </is>
      </c>
      <c r="B2638" t="inlineStr">
        <is>
          <t>35631717</t>
        </is>
      </c>
      <c r="C2638" t="inlineStr">
        <is>
          <t>JENNY COBA</t>
        </is>
      </c>
      <c r="D2638" t="inlineStr">
        <is>
          <t>JENNYCOBA</t>
        </is>
      </c>
      <c r="E2638">
        <f>IF(COUNTIFS(Registros!$A$2:$A$6000,"NP",Registros!$B$2:$B$6000,$A2638)&gt;0,1,0)</f>
        <v/>
      </c>
      <c r="F2638">
        <f>IF($E2638=1,SUMIFS(Registros!$F$2:$F$6000,Registros!$A$2:$A$6000,"NP",Registros!$B$2:$B$6000,$A2638),0)</f>
        <v/>
      </c>
      <c r="G2638">
        <f>IF(COUNTIFS(Registros!$A$2:$A$6000,"MOV",Registros!$B$2:$B$6000,$A2638)&gt;0,1,0)</f>
        <v/>
      </c>
      <c r="H2638">
        <f>IF($G2638=1,SUMIFS(Registros!$F$2:$F$6000,Registros!$A$2:$A$6000,"MOV",Registros!$B$2:$B$6000,$A2638),0)</f>
        <v/>
      </c>
      <c r="I2638">
        <f>IF(COUNTIFS(Registros!$A$2:$A$6000,"CS",Registros!$B$2:$B$6000,$A2638)&gt;0,1,0)</f>
        <v/>
      </c>
      <c r="J2638">
        <f>IF($I2638=1,SUMIFS(Registros!$I$2:$I$6000,Registros!$A$2:$A$6000,"CS",Registros!$B$2:$B$6000,$A2638),0)</f>
        <v/>
      </c>
      <c r="K2638">
        <f>IF(COUNTIFS(Winback!$K$2:$K$300,$D2638)&gt;0,1,0)</f>
        <v/>
      </c>
      <c r="L2638">
        <f>IF(AND($K2638=1,LEFT($A2638,3)="WB-"),SUMIFS(Winback!$D$2:$D$300,Winback!$K$2:$K$300,$D2638),0)</f>
        <v/>
      </c>
      <c r="M2638">
        <f>IF(OR($E2638=1,$G2638=1,SUMIFS(Registros!$J$2:$J$6000,Registros!$B$2:$B$6000,$A2638)&gt;0),1,0)</f>
        <v/>
      </c>
      <c r="N2638">
        <f>IF($J2638&gt;0,1,IF(COUNTIFS(Registros!$A$2:$A$6000,"CS",Registros!$B$2:$B$6000,$A2638,Registros!$K$2:$K$6000,"&lt;&gt;")&gt;0,1,0))</f>
        <v/>
      </c>
      <c r="O2638">
        <f>IF(AND($K2638=1,$E2638=0,$G2638=0,$I2638=0),"WINBACK",IF(AND($M2638=1,$N2638&gt;0),"CONVERGENTE",IF($M2638=1,"SOLO MÓVIL",IF($N2638&gt;0,"SOLO FIJO / INTERNET","SIN SERVICIOS"))))</f>
        <v/>
      </c>
      <c r="P2638">
        <f>IF($O2638="WINBACK","Recuperar (winback)",IF($O2638="CONVERGENTE","Upgrade / más líneas",IF($O2638="SOLO MÓVIL","Ofrecer fijo + internet (FLBBTV)",IF($O2638="SOLO FIJO / INTERNET","Ofrecer línea móvil Nextphone","Oferta completa (móvil + fijo + internet)"))))</f>
        <v/>
      </c>
      <c r="Q2638">
        <f>$F2638+$H2638+$L2638</f>
        <v/>
      </c>
      <c r="R2638">
        <f>IFERROR(VLOOKUP($A2638,Registros!$B$2:$G$6000,6,0),IFERROR(VLOOKUP($D2638,Winback!$B$2:$C$300,2,0),""))</f>
        <v/>
      </c>
      <c r="S2638">
        <f>IF($E2638=1,"NP","")&amp;IF($G2638=1,"+MOV","")&amp;IF($I2638=1,"+CS","")&amp;IF($K2638=1,"+WB","")</f>
        <v/>
      </c>
      <c r="T2638">
        <f>$E2638+$G2638+$I2638+$K2638</f>
        <v/>
      </c>
    </row>
    <row r="2639">
      <c r="A2639" t="inlineStr">
        <is>
          <t>352063030000</t>
        </is>
      </c>
      <c r="B2639" t="inlineStr">
        <is>
          <t>35206303</t>
        </is>
      </c>
      <c r="C2639" t="inlineStr">
        <is>
          <t>LUISA YARABIS GOMEZ BARRIA</t>
        </is>
      </c>
      <c r="D2639" t="inlineStr">
        <is>
          <t>LUISAYARABISGOMEZBARRIA</t>
        </is>
      </c>
      <c r="E2639">
        <f>IF(COUNTIFS(Registros!$A$2:$A$6000,"NP",Registros!$B$2:$B$6000,$A2639)&gt;0,1,0)</f>
        <v/>
      </c>
      <c r="F2639">
        <f>IF($E2639=1,SUMIFS(Registros!$F$2:$F$6000,Registros!$A$2:$A$6000,"NP",Registros!$B$2:$B$6000,$A2639),0)</f>
        <v/>
      </c>
      <c r="G2639">
        <f>IF(COUNTIFS(Registros!$A$2:$A$6000,"MOV",Registros!$B$2:$B$6000,$A2639)&gt;0,1,0)</f>
        <v/>
      </c>
      <c r="H2639">
        <f>IF($G2639=1,SUMIFS(Registros!$F$2:$F$6000,Registros!$A$2:$A$6000,"MOV",Registros!$B$2:$B$6000,$A2639),0)</f>
        <v/>
      </c>
      <c r="I2639">
        <f>IF(COUNTIFS(Registros!$A$2:$A$6000,"CS",Registros!$B$2:$B$6000,$A2639)&gt;0,1,0)</f>
        <v/>
      </c>
      <c r="J2639">
        <f>IF($I2639=1,SUMIFS(Registros!$I$2:$I$6000,Registros!$A$2:$A$6000,"CS",Registros!$B$2:$B$6000,$A2639),0)</f>
        <v/>
      </c>
      <c r="K2639">
        <f>IF(COUNTIFS(Winback!$K$2:$K$300,$D2639)&gt;0,1,0)</f>
        <v/>
      </c>
      <c r="L2639">
        <f>IF(AND($K2639=1,LEFT($A2639,3)="WB-"),SUMIFS(Winback!$D$2:$D$300,Winback!$K$2:$K$300,$D2639),0)</f>
        <v/>
      </c>
      <c r="M2639">
        <f>IF(OR($E2639=1,$G2639=1,SUMIFS(Registros!$J$2:$J$6000,Registros!$B$2:$B$6000,$A2639)&gt;0),1,0)</f>
        <v/>
      </c>
      <c r="N2639">
        <f>IF($J2639&gt;0,1,IF(COUNTIFS(Registros!$A$2:$A$6000,"CS",Registros!$B$2:$B$6000,$A2639,Registros!$K$2:$K$6000,"&lt;&gt;")&gt;0,1,0))</f>
        <v/>
      </c>
      <c r="O2639">
        <f>IF(AND($K2639=1,$E2639=0,$G2639=0,$I2639=0),"WINBACK",IF(AND($M2639=1,$N2639&gt;0),"CONVERGENTE",IF($M2639=1,"SOLO MÓVIL",IF($N2639&gt;0,"SOLO FIJO / INTERNET","SIN SERVICIOS"))))</f>
        <v/>
      </c>
      <c r="P2639">
        <f>IF($O2639="WINBACK","Recuperar (winback)",IF($O2639="CONVERGENTE","Upgrade / más líneas",IF($O2639="SOLO MÓVIL","Ofrecer fijo + internet (FLBBTV)",IF($O2639="SOLO FIJO / INTERNET","Ofrecer línea móvil Nextphone","Oferta completa (móvil + fijo + internet)"))))</f>
        <v/>
      </c>
      <c r="Q2639">
        <f>$F2639+$H2639+$L2639</f>
        <v/>
      </c>
      <c r="R2639">
        <f>IFERROR(VLOOKUP($A2639,Registros!$B$2:$G$6000,6,0),IFERROR(VLOOKUP($D2639,Winback!$B$2:$C$300,2,0),""))</f>
        <v/>
      </c>
      <c r="S2639">
        <f>IF($E2639=1,"NP","")&amp;IF($G2639=1,"+MOV","")&amp;IF($I2639=1,"+CS","")&amp;IF($K2639=1,"+WB","")</f>
        <v/>
      </c>
      <c r="T2639">
        <f>$E2639+$G2639+$I2639+$K2639</f>
        <v/>
      </c>
    </row>
    <row r="2640">
      <c r="A2640" t="inlineStr">
        <is>
          <t>366058560000</t>
        </is>
      </c>
      <c r="B2640" t="inlineStr">
        <is>
          <t>36605856</t>
        </is>
      </c>
      <c r="C2640" t="inlineStr">
        <is>
          <t>ISRAEL CARRERA</t>
        </is>
      </c>
      <c r="D2640" t="inlineStr">
        <is>
          <t>ISRAELCARRERA</t>
        </is>
      </c>
      <c r="E2640">
        <f>IF(COUNTIFS(Registros!$A$2:$A$6000,"NP",Registros!$B$2:$B$6000,$A2640)&gt;0,1,0)</f>
        <v/>
      </c>
      <c r="F2640">
        <f>IF($E2640=1,SUMIFS(Registros!$F$2:$F$6000,Registros!$A$2:$A$6000,"NP",Registros!$B$2:$B$6000,$A2640),0)</f>
        <v/>
      </c>
      <c r="G2640">
        <f>IF(COUNTIFS(Registros!$A$2:$A$6000,"MOV",Registros!$B$2:$B$6000,$A2640)&gt;0,1,0)</f>
        <v/>
      </c>
      <c r="H2640">
        <f>IF($G2640=1,SUMIFS(Registros!$F$2:$F$6000,Registros!$A$2:$A$6000,"MOV",Registros!$B$2:$B$6000,$A2640),0)</f>
        <v/>
      </c>
      <c r="I2640">
        <f>IF(COUNTIFS(Registros!$A$2:$A$6000,"CS",Registros!$B$2:$B$6000,$A2640)&gt;0,1,0)</f>
        <v/>
      </c>
      <c r="J2640">
        <f>IF($I2640=1,SUMIFS(Registros!$I$2:$I$6000,Registros!$A$2:$A$6000,"CS",Registros!$B$2:$B$6000,$A2640),0)</f>
        <v/>
      </c>
      <c r="K2640">
        <f>IF(COUNTIFS(Winback!$K$2:$K$300,$D2640)&gt;0,1,0)</f>
        <v/>
      </c>
      <c r="L2640">
        <f>IF(AND($K2640=1,LEFT($A2640,3)="WB-"),SUMIFS(Winback!$D$2:$D$300,Winback!$K$2:$K$300,$D2640),0)</f>
        <v/>
      </c>
      <c r="M2640">
        <f>IF(OR($E2640=1,$G2640=1,SUMIFS(Registros!$J$2:$J$6000,Registros!$B$2:$B$6000,$A2640)&gt;0),1,0)</f>
        <v/>
      </c>
      <c r="N2640">
        <f>IF($J2640&gt;0,1,IF(COUNTIFS(Registros!$A$2:$A$6000,"CS",Registros!$B$2:$B$6000,$A2640,Registros!$K$2:$K$6000,"&lt;&gt;")&gt;0,1,0))</f>
        <v/>
      </c>
      <c r="O2640">
        <f>IF(AND($K2640=1,$E2640=0,$G2640=0,$I2640=0),"WINBACK",IF(AND($M2640=1,$N2640&gt;0),"CONVERGENTE",IF($M2640=1,"SOLO MÓVIL",IF($N2640&gt;0,"SOLO FIJO / INTERNET","SIN SERVICIOS"))))</f>
        <v/>
      </c>
      <c r="P2640">
        <f>IF($O2640="WINBACK","Recuperar (winback)",IF($O2640="CONVERGENTE","Upgrade / más líneas",IF($O2640="SOLO MÓVIL","Ofrecer fijo + internet (FLBBTV)",IF($O2640="SOLO FIJO / INTERNET","Ofrecer línea móvil Nextphone","Oferta completa (móvil + fijo + internet)"))))</f>
        <v/>
      </c>
      <c r="Q2640">
        <f>$F2640+$H2640+$L2640</f>
        <v/>
      </c>
      <c r="R2640">
        <f>IFERROR(VLOOKUP($A2640,Registros!$B$2:$G$6000,6,0),IFERROR(VLOOKUP($D2640,Winback!$B$2:$C$300,2,0),""))</f>
        <v/>
      </c>
      <c r="S2640">
        <f>IF($E2640=1,"NP","")&amp;IF($G2640=1,"+MOV","")&amp;IF($I2640=1,"+CS","")&amp;IF($K2640=1,"+WB","")</f>
        <v/>
      </c>
      <c r="T2640">
        <f>$E2640+$G2640+$I2640+$K2640</f>
        <v/>
      </c>
    </row>
    <row r="2641">
      <c r="A2641" t="inlineStr">
        <is>
          <t>352348780000</t>
        </is>
      </c>
      <c r="B2641" t="inlineStr">
        <is>
          <t>35234878</t>
        </is>
      </c>
      <c r="C2641" t="inlineStr">
        <is>
          <t>ERNAN RODRIGUEZ DEGRACIA</t>
        </is>
      </c>
      <c r="D2641" t="inlineStr">
        <is>
          <t>ERNANRODRIGUEZDEGRACIA</t>
        </is>
      </c>
      <c r="E2641">
        <f>IF(COUNTIFS(Registros!$A$2:$A$6000,"NP",Registros!$B$2:$B$6000,$A2641)&gt;0,1,0)</f>
        <v/>
      </c>
      <c r="F2641">
        <f>IF($E2641=1,SUMIFS(Registros!$F$2:$F$6000,Registros!$A$2:$A$6000,"NP",Registros!$B$2:$B$6000,$A2641),0)</f>
        <v/>
      </c>
      <c r="G2641">
        <f>IF(COUNTIFS(Registros!$A$2:$A$6000,"MOV",Registros!$B$2:$B$6000,$A2641)&gt;0,1,0)</f>
        <v/>
      </c>
      <c r="H2641">
        <f>IF($G2641=1,SUMIFS(Registros!$F$2:$F$6000,Registros!$A$2:$A$6000,"MOV",Registros!$B$2:$B$6000,$A2641),0)</f>
        <v/>
      </c>
      <c r="I2641">
        <f>IF(COUNTIFS(Registros!$A$2:$A$6000,"CS",Registros!$B$2:$B$6000,$A2641)&gt;0,1,0)</f>
        <v/>
      </c>
      <c r="J2641">
        <f>IF($I2641=1,SUMIFS(Registros!$I$2:$I$6000,Registros!$A$2:$A$6000,"CS",Registros!$B$2:$B$6000,$A2641),0)</f>
        <v/>
      </c>
      <c r="K2641">
        <f>IF(COUNTIFS(Winback!$K$2:$K$300,$D2641)&gt;0,1,0)</f>
        <v/>
      </c>
      <c r="L2641">
        <f>IF(AND($K2641=1,LEFT($A2641,3)="WB-"),SUMIFS(Winback!$D$2:$D$300,Winback!$K$2:$K$300,$D2641),0)</f>
        <v/>
      </c>
      <c r="M2641">
        <f>IF(OR($E2641=1,$G2641=1,SUMIFS(Registros!$J$2:$J$6000,Registros!$B$2:$B$6000,$A2641)&gt;0),1,0)</f>
        <v/>
      </c>
      <c r="N2641">
        <f>IF($J2641&gt;0,1,IF(COUNTIFS(Registros!$A$2:$A$6000,"CS",Registros!$B$2:$B$6000,$A2641,Registros!$K$2:$K$6000,"&lt;&gt;")&gt;0,1,0))</f>
        <v/>
      </c>
      <c r="O2641">
        <f>IF(AND($K2641=1,$E2641=0,$G2641=0,$I2641=0),"WINBACK",IF(AND($M2641=1,$N2641&gt;0),"CONVERGENTE",IF($M2641=1,"SOLO MÓVIL",IF($N2641&gt;0,"SOLO FIJO / INTERNET","SIN SERVICIOS"))))</f>
        <v/>
      </c>
      <c r="P2641">
        <f>IF($O2641="WINBACK","Recuperar (winback)",IF($O2641="CONVERGENTE","Upgrade / más líneas",IF($O2641="SOLO MÓVIL","Ofrecer fijo + internet (FLBBTV)",IF($O2641="SOLO FIJO / INTERNET","Ofrecer línea móvil Nextphone","Oferta completa (móvil + fijo + internet)"))))</f>
        <v/>
      </c>
      <c r="Q2641">
        <f>$F2641+$H2641+$L2641</f>
        <v/>
      </c>
      <c r="R2641">
        <f>IFERROR(VLOOKUP($A2641,Registros!$B$2:$G$6000,6,0),IFERROR(VLOOKUP($D2641,Winback!$B$2:$C$300,2,0),""))</f>
        <v/>
      </c>
      <c r="S2641">
        <f>IF($E2641=1,"NP","")&amp;IF($G2641=1,"+MOV","")&amp;IF($I2641=1,"+CS","")&amp;IF($K2641=1,"+WB","")</f>
        <v/>
      </c>
      <c r="T2641">
        <f>$E2641+$G2641+$I2641+$K2641</f>
        <v/>
      </c>
    </row>
    <row r="2642">
      <c r="A2642" t="inlineStr">
        <is>
          <t>359079140000</t>
        </is>
      </c>
      <c r="B2642" t="inlineStr">
        <is>
          <t>35907914</t>
        </is>
      </c>
      <c r="C2642" t="inlineStr">
        <is>
          <t>ARELIS LISBETH MASA GONZALEZ</t>
        </is>
      </c>
      <c r="D2642" t="inlineStr">
        <is>
          <t>ARELISLISBETHMASAGONZALEZ</t>
        </is>
      </c>
      <c r="E2642">
        <f>IF(COUNTIFS(Registros!$A$2:$A$6000,"NP",Registros!$B$2:$B$6000,$A2642)&gt;0,1,0)</f>
        <v/>
      </c>
      <c r="F2642">
        <f>IF($E2642=1,SUMIFS(Registros!$F$2:$F$6000,Registros!$A$2:$A$6000,"NP",Registros!$B$2:$B$6000,$A2642),0)</f>
        <v/>
      </c>
      <c r="G2642">
        <f>IF(COUNTIFS(Registros!$A$2:$A$6000,"MOV",Registros!$B$2:$B$6000,$A2642)&gt;0,1,0)</f>
        <v/>
      </c>
      <c r="H2642">
        <f>IF($G2642=1,SUMIFS(Registros!$F$2:$F$6000,Registros!$A$2:$A$6000,"MOV",Registros!$B$2:$B$6000,$A2642),0)</f>
        <v/>
      </c>
      <c r="I2642">
        <f>IF(COUNTIFS(Registros!$A$2:$A$6000,"CS",Registros!$B$2:$B$6000,$A2642)&gt;0,1,0)</f>
        <v/>
      </c>
      <c r="J2642">
        <f>IF($I2642=1,SUMIFS(Registros!$I$2:$I$6000,Registros!$A$2:$A$6000,"CS",Registros!$B$2:$B$6000,$A2642),0)</f>
        <v/>
      </c>
      <c r="K2642">
        <f>IF(COUNTIFS(Winback!$K$2:$K$300,$D2642)&gt;0,1,0)</f>
        <v/>
      </c>
      <c r="L2642">
        <f>IF(AND($K2642=1,LEFT($A2642,3)="WB-"),SUMIFS(Winback!$D$2:$D$300,Winback!$K$2:$K$300,$D2642),0)</f>
        <v/>
      </c>
      <c r="M2642">
        <f>IF(OR($E2642=1,$G2642=1,SUMIFS(Registros!$J$2:$J$6000,Registros!$B$2:$B$6000,$A2642)&gt;0),1,0)</f>
        <v/>
      </c>
      <c r="N2642">
        <f>IF($J2642&gt;0,1,IF(COUNTIFS(Registros!$A$2:$A$6000,"CS",Registros!$B$2:$B$6000,$A2642,Registros!$K$2:$K$6000,"&lt;&gt;")&gt;0,1,0))</f>
        <v/>
      </c>
      <c r="O2642">
        <f>IF(AND($K2642=1,$E2642=0,$G2642=0,$I2642=0),"WINBACK",IF(AND($M2642=1,$N2642&gt;0),"CONVERGENTE",IF($M2642=1,"SOLO MÓVIL",IF($N2642&gt;0,"SOLO FIJO / INTERNET","SIN SERVICIOS"))))</f>
        <v/>
      </c>
      <c r="P2642">
        <f>IF($O2642="WINBACK","Recuperar (winback)",IF($O2642="CONVERGENTE","Upgrade / más líneas",IF($O2642="SOLO MÓVIL","Ofrecer fijo + internet (FLBBTV)",IF($O2642="SOLO FIJO / INTERNET","Ofrecer línea móvil Nextphone","Oferta completa (móvil + fijo + internet)"))))</f>
        <v/>
      </c>
      <c r="Q2642">
        <f>$F2642+$H2642+$L2642</f>
        <v/>
      </c>
      <c r="R2642">
        <f>IFERROR(VLOOKUP($A2642,Registros!$B$2:$G$6000,6,0),IFERROR(VLOOKUP($D2642,Winback!$B$2:$C$300,2,0),""))</f>
        <v/>
      </c>
      <c r="S2642">
        <f>IF($E2642=1,"NP","")&amp;IF($G2642=1,"+MOV","")&amp;IF($I2642=1,"+CS","")&amp;IF($K2642=1,"+WB","")</f>
        <v/>
      </c>
      <c r="T2642">
        <f>$E2642+$G2642+$I2642+$K2642</f>
        <v/>
      </c>
    </row>
    <row r="2643">
      <c r="A2643" t="inlineStr">
        <is>
          <t>363047670000</t>
        </is>
      </c>
      <c r="B2643" t="inlineStr">
        <is>
          <t>36304767</t>
        </is>
      </c>
      <c r="C2643" t="inlineStr">
        <is>
          <t>LIZBETH ORTIZ</t>
        </is>
      </c>
      <c r="D2643" t="inlineStr">
        <is>
          <t>LIZBETHORTIZ</t>
        </is>
      </c>
      <c r="E2643">
        <f>IF(COUNTIFS(Registros!$A$2:$A$6000,"NP",Registros!$B$2:$B$6000,$A2643)&gt;0,1,0)</f>
        <v/>
      </c>
      <c r="F2643">
        <f>IF($E2643=1,SUMIFS(Registros!$F$2:$F$6000,Registros!$A$2:$A$6000,"NP",Registros!$B$2:$B$6000,$A2643),0)</f>
        <v/>
      </c>
      <c r="G2643">
        <f>IF(COUNTIFS(Registros!$A$2:$A$6000,"MOV",Registros!$B$2:$B$6000,$A2643)&gt;0,1,0)</f>
        <v/>
      </c>
      <c r="H2643">
        <f>IF($G2643=1,SUMIFS(Registros!$F$2:$F$6000,Registros!$A$2:$A$6000,"MOV",Registros!$B$2:$B$6000,$A2643),0)</f>
        <v/>
      </c>
      <c r="I2643">
        <f>IF(COUNTIFS(Registros!$A$2:$A$6000,"CS",Registros!$B$2:$B$6000,$A2643)&gt;0,1,0)</f>
        <v/>
      </c>
      <c r="J2643">
        <f>IF($I2643=1,SUMIFS(Registros!$I$2:$I$6000,Registros!$A$2:$A$6000,"CS",Registros!$B$2:$B$6000,$A2643),0)</f>
        <v/>
      </c>
      <c r="K2643">
        <f>IF(COUNTIFS(Winback!$K$2:$K$300,$D2643)&gt;0,1,0)</f>
        <v/>
      </c>
      <c r="L2643">
        <f>IF(AND($K2643=1,LEFT($A2643,3)="WB-"),SUMIFS(Winback!$D$2:$D$300,Winback!$K$2:$K$300,$D2643),0)</f>
        <v/>
      </c>
      <c r="M2643">
        <f>IF(OR($E2643=1,$G2643=1,SUMIFS(Registros!$J$2:$J$6000,Registros!$B$2:$B$6000,$A2643)&gt;0),1,0)</f>
        <v/>
      </c>
      <c r="N2643">
        <f>IF($J2643&gt;0,1,IF(COUNTIFS(Registros!$A$2:$A$6000,"CS",Registros!$B$2:$B$6000,$A2643,Registros!$K$2:$K$6000,"&lt;&gt;")&gt;0,1,0))</f>
        <v/>
      </c>
      <c r="O2643">
        <f>IF(AND($K2643=1,$E2643=0,$G2643=0,$I2643=0),"WINBACK",IF(AND($M2643=1,$N2643&gt;0),"CONVERGENTE",IF($M2643=1,"SOLO MÓVIL",IF($N2643&gt;0,"SOLO FIJO / INTERNET","SIN SERVICIOS"))))</f>
        <v/>
      </c>
      <c r="P2643">
        <f>IF($O2643="WINBACK","Recuperar (winback)",IF($O2643="CONVERGENTE","Upgrade / más líneas",IF($O2643="SOLO MÓVIL","Ofrecer fijo + internet (FLBBTV)",IF($O2643="SOLO FIJO / INTERNET","Ofrecer línea móvil Nextphone","Oferta completa (móvil + fijo + internet)"))))</f>
        <v/>
      </c>
      <c r="Q2643">
        <f>$F2643+$H2643+$L2643</f>
        <v/>
      </c>
      <c r="R2643">
        <f>IFERROR(VLOOKUP($A2643,Registros!$B$2:$G$6000,6,0),IFERROR(VLOOKUP($D2643,Winback!$B$2:$C$300,2,0),""))</f>
        <v/>
      </c>
      <c r="S2643">
        <f>IF($E2643=1,"NP","")&amp;IF($G2643=1,"+MOV","")&amp;IF($I2643=1,"+CS","")&amp;IF($K2643=1,"+WB","")</f>
        <v/>
      </c>
      <c r="T2643">
        <f>$E2643+$G2643+$I2643+$K2643</f>
        <v/>
      </c>
    </row>
    <row r="2644">
      <c r="A2644" t="inlineStr">
        <is>
          <t>335123250000</t>
        </is>
      </c>
      <c r="B2644" t="inlineStr">
        <is>
          <t>33512325</t>
        </is>
      </c>
      <c r="C2644" t="inlineStr">
        <is>
          <t>Bryan Kenneth Mara?a</t>
        </is>
      </c>
      <c r="D2644" t="inlineStr">
        <is>
          <t>BRYANKENNETHMARAA</t>
        </is>
      </c>
      <c r="E2644">
        <f>IF(COUNTIFS(Registros!$A$2:$A$6000,"NP",Registros!$B$2:$B$6000,$A2644)&gt;0,1,0)</f>
        <v/>
      </c>
      <c r="F2644">
        <f>IF($E2644=1,SUMIFS(Registros!$F$2:$F$6000,Registros!$A$2:$A$6000,"NP",Registros!$B$2:$B$6000,$A2644),0)</f>
        <v/>
      </c>
      <c r="G2644">
        <f>IF(COUNTIFS(Registros!$A$2:$A$6000,"MOV",Registros!$B$2:$B$6000,$A2644)&gt;0,1,0)</f>
        <v/>
      </c>
      <c r="H2644">
        <f>IF($G2644=1,SUMIFS(Registros!$F$2:$F$6000,Registros!$A$2:$A$6000,"MOV",Registros!$B$2:$B$6000,$A2644),0)</f>
        <v/>
      </c>
      <c r="I2644">
        <f>IF(COUNTIFS(Registros!$A$2:$A$6000,"CS",Registros!$B$2:$B$6000,$A2644)&gt;0,1,0)</f>
        <v/>
      </c>
      <c r="J2644">
        <f>IF($I2644=1,SUMIFS(Registros!$I$2:$I$6000,Registros!$A$2:$A$6000,"CS",Registros!$B$2:$B$6000,$A2644),0)</f>
        <v/>
      </c>
      <c r="K2644">
        <f>IF(COUNTIFS(Winback!$K$2:$K$300,$D2644)&gt;0,1,0)</f>
        <v/>
      </c>
      <c r="L2644">
        <f>IF(AND($K2644=1,LEFT($A2644,3)="WB-"),SUMIFS(Winback!$D$2:$D$300,Winback!$K$2:$K$300,$D2644),0)</f>
        <v/>
      </c>
      <c r="M2644">
        <f>IF(OR($E2644=1,$G2644=1,SUMIFS(Registros!$J$2:$J$6000,Registros!$B$2:$B$6000,$A2644)&gt;0),1,0)</f>
        <v/>
      </c>
      <c r="N2644">
        <f>IF($J2644&gt;0,1,IF(COUNTIFS(Registros!$A$2:$A$6000,"CS",Registros!$B$2:$B$6000,$A2644,Registros!$K$2:$K$6000,"&lt;&gt;")&gt;0,1,0))</f>
        <v/>
      </c>
      <c r="O2644">
        <f>IF(AND($K2644=1,$E2644=0,$G2644=0,$I2644=0),"WINBACK",IF(AND($M2644=1,$N2644&gt;0),"CONVERGENTE",IF($M2644=1,"SOLO MÓVIL",IF($N2644&gt;0,"SOLO FIJO / INTERNET","SIN SERVICIOS"))))</f>
        <v/>
      </c>
      <c r="P2644">
        <f>IF($O2644="WINBACK","Recuperar (winback)",IF($O2644="CONVERGENTE","Upgrade / más líneas",IF($O2644="SOLO MÓVIL","Ofrecer fijo + internet (FLBBTV)",IF($O2644="SOLO FIJO / INTERNET","Ofrecer línea móvil Nextphone","Oferta completa (móvil + fijo + internet)"))))</f>
        <v/>
      </c>
      <c r="Q2644">
        <f>$F2644+$H2644+$L2644</f>
        <v/>
      </c>
      <c r="R2644">
        <f>IFERROR(VLOOKUP($A2644,Registros!$B$2:$G$6000,6,0),IFERROR(VLOOKUP($D2644,Winback!$B$2:$C$300,2,0),""))</f>
        <v/>
      </c>
      <c r="S2644">
        <f>IF($E2644=1,"NP","")&amp;IF($G2644=1,"+MOV","")&amp;IF($I2644=1,"+CS","")&amp;IF($K2644=1,"+WB","")</f>
        <v/>
      </c>
      <c r="T2644">
        <f>$E2644+$G2644+$I2644+$K2644</f>
        <v/>
      </c>
    </row>
    <row r="2645">
      <c r="A2645" t="inlineStr">
        <is>
          <t>358019040000</t>
        </is>
      </c>
      <c r="B2645" t="inlineStr">
        <is>
          <t>35801904</t>
        </is>
      </c>
      <c r="C2645" t="inlineStr">
        <is>
          <t>EINAR EFRAIN ATENCIO DE LEON</t>
        </is>
      </c>
      <c r="D2645" t="inlineStr">
        <is>
          <t>EINAREFRAINATENCIODELEON</t>
        </is>
      </c>
      <c r="E2645">
        <f>IF(COUNTIFS(Registros!$A$2:$A$6000,"NP",Registros!$B$2:$B$6000,$A2645)&gt;0,1,0)</f>
        <v/>
      </c>
      <c r="F2645">
        <f>IF($E2645=1,SUMIFS(Registros!$F$2:$F$6000,Registros!$A$2:$A$6000,"NP",Registros!$B$2:$B$6000,$A2645),0)</f>
        <v/>
      </c>
      <c r="G2645">
        <f>IF(COUNTIFS(Registros!$A$2:$A$6000,"MOV",Registros!$B$2:$B$6000,$A2645)&gt;0,1,0)</f>
        <v/>
      </c>
      <c r="H2645">
        <f>IF($G2645=1,SUMIFS(Registros!$F$2:$F$6000,Registros!$A$2:$A$6000,"MOV",Registros!$B$2:$B$6000,$A2645),0)</f>
        <v/>
      </c>
      <c r="I2645">
        <f>IF(COUNTIFS(Registros!$A$2:$A$6000,"CS",Registros!$B$2:$B$6000,$A2645)&gt;0,1,0)</f>
        <v/>
      </c>
      <c r="J2645">
        <f>IF($I2645=1,SUMIFS(Registros!$I$2:$I$6000,Registros!$A$2:$A$6000,"CS",Registros!$B$2:$B$6000,$A2645),0)</f>
        <v/>
      </c>
      <c r="K2645">
        <f>IF(COUNTIFS(Winback!$K$2:$K$300,$D2645)&gt;0,1,0)</f>
        <v/>
      </c>
      <c r="L2645">
        <f>IF(AND($K2645=1,LEFT($A2645,3)="WB-"),SUMIFS(Winback!$D$2:$D$300,Winback!$K$2:$K$300,$D2645),0)</f>
        <v/>
      </c>
      <c r="M2645">
        <f>IF(OR($E2645=1,$G2645=1,SUMIFS(Registros!$J$2:$J$6000,Registros!$B$2:$B$6000,$A2645)&gt;0),1,0)</f>
        <v/>
      </c>
      <c r="N2645">
        <f>IF($J2645&gt;0,1,IF(COUNTIFS(Registros!$A$2:$A$6000,"CS",Registros!$B$2:$B$6000,$A2645,Registros!$K$2:$K$6000,"&lt;&gt;")&gt;0,1,0))</f>
        <v/>
      </c>
      <c r="O2645">
        <f>IF(AND($K2645=1,$E2645=0,$G2645=0,$I2645=0),"WINBACK",IF(AND($M2645=1,$N2645&gt;0),"CONVERGENTE",IF($M2645=1,"SOLO MÓVIL",IF($N2645&gt;0,"SOLO FIJO / INTERNET","SIN SERVICIOS"))))</f>
        <v/>
      </c>
      <c r="P2645">
        <f>IF($O2645="WINBACK","Recuperar (winback)",IF($O2645="CONVERGENTE","Upgrade / más líneas",IF($O2645="SOLO MÓVIL","Ofrecer fijo + internet (FLBBTV)",IF($O2645="SOLO FIJO / INTERNET","Ofrecer línea móvil Nextphone","Oferta completa (móvil + fijo + internet)"))))</f>
        <v/>
      </c>
      <c r="Q2645">
        <f>$F2645+$H2645+$L2645</f>
        <v/>
      </c>
      <c r="R2645">
        <f>IFERROR(VLOOKUP($A2645,Registros!$B$2:$G$6000,6,0),IFERROR(VLOOKUP($D2645,Winback!$B$2:$C$300,2,0),""))</f>
        <v/>
      </c>
      <c r="S2645">
        <f>IF($E2645=1,"NP","")&amp;IF($G2645=1,"+MOV","")&amp;IF($I2645=1,"+CS","")&amp;IF($K2645=1,"+WB","")</f>
        <v/>
      </c>
      <c r="T2645">
        <f>$E2645+$G2645+$I2645+$K2645</f>
        <v/>
      </c>
    </row>
    <row r="2646">
      <c r="A2646" t="inlineStr">
        <is>
          <t>353227680000</t>
        </is>
      </c>
      <c r="B2646" t="inlineStr">
        <is>
          <t>35322768</t>
        </is>
      </c>
      <c r="C2646" t="inlineStr">
        <is>
          <t>SAMANDA SELENE ARCIA GUERRA</t>
        </is>
      </c>
      <c r="D2646" t="inlineStr">
        <is>
          <t>SAMANDASELENEARCIAGUERRA</t>
        </is>
      </c>
      <c r="E2646">
        <f>IF(COUNTIFS(Registros!$A$2:$A$6000,"NP",Registros!$B$2:$B$6000,$A2646)&gt;0,1,0)</f>
        <v/>
      </c>
      <c r="F2646">
        <f>IF($E2646=1,SUMIFS(Registros!$F$2:$F$6000,Registros!$A$2:$A$6000,"NP",Registros!$B$2:$B$6000,$A2646),0)</f>
        <v/>
      </c>
      <c r="G2646">
        <f>IF(COUNTIFS(Registros!$A$2:$A$6000,"MOV",Registros!$B$2:$B$6000,$A2646)&gt;0,1,0)</f>
        <v/>
      </c>
      <c r="H2646">
        <f>IF($G2646=1,SUMIFS(Registros!$F$2:$F$6000,Registros!$A$2:$A$6000,"MOV",Registros!$B$2:$B$6000,$A2646),0)</f>
        <v/>
      </c>
      <c r="I2646">
        <f>IF(COUNTIFS(Registros!$A$2:$A$6000,"CS",Registros!$B$2:$B$6000,$A2646)&gt;0,1,0)</f>
        <v/>
      </c>
      <c r="J2646">
        <f>IF($I2646=1,SUMIFS(Registros!$I$2:$I$6000,Registros!$A$2:$A$6000,"CS",Registros!$B$2:$B$6000,$A2646),0)</f>
        <v/>
      </c>
      <c r="K2646">
        <f>IF(COUNTIFS(Winback!$K$2:$K$300,$D2646)&gt;0,1,0)</f>
        <v/>
      </c>
      <c r="L2646">
        <f>IF(AND($K2646=1,LEFT($A2646,3)="WB-"),SUMIFS(Winback!$D$2:$D$300,Winback!$K$2:$K$300,$D2646),0)</f>
        <v/>
      </c>
      <c r="M2646">
        <f>IF(OR($E2646=1,$G2646=1,SUMIFS(Registros!$J$2:$J$6000,Registros!$B$2:$B$6000,$A2646)&gt;0),1,0)</f>
        <v/>
      </c>
      <c r="N2646">
        <f>IF($J2646&gt;0,1,IF(COUNTIFS(Registros!$A$2:$A$6000,"CS",Registros!$B$2:$B$6000,$A2646,Registros!$K$2:$K$6000,"&lt;&gt;")&gt;0,1,0))</f>
        <v/>
      </c>
      <c r="O2646">
        <f>IF(AND($K2646=1,$E2646=0,$G2646=0,$I2646=0),"WINBACK",IF(AND($M2646=1,$N2646&gt;0),"CONVERGENTE",IF($M2646=1,"SOLO MÓVIL",IF($N2646&gt;0,"SOLO FIJO / INTERNET","SIN SERVICIOS"))))</f>
        <v/>
      </c>
      <c r="P2646">
        <f>IF($O2646="WINBACK","Recuperar (winback)",IF($O2646="CONVERGENTE","Upgrade / más líneas",IF($O2646="SOLO MÓVIL","Ofrecer fijo + internet (FLBBTV)",IF($O2646="SOLO FIJO / INTERNET","Ofrecer línea móvil Nextphone","Oferta completa (móvil + fijo + internet)"))))</f>
        <v/>
      </c>
      <c r="Q2646">
        <f>$F2646+$H2646+$L2646</f>
        <v/>
      </c>
      <c r="R2646">
        <f>IFERROR(VLOOKUP($A2646,Registros!$B$2:$G$6000,6,0),IFERROR(VLOOKUP($D2646,Winback!$B$2:$C$300,2,0),""))</f>
        <v/>
      </c>
      <c r="S2646">
        <f>IF($E2646=1,"NP","")&amp;IF($G2646=1,"+MOV","")&amp;IF($I2646=1,"+CS","")&amp;IF($K2646=1,"+WB","")</f>
        <v/>
      </c>
      <c r="T2646">
        <f>$E2646+$G2646+$I2646+$K2646</f>
        <v/>
      </c>
    </row>
    <row r="2647">
      <c r="A2647" t="inlineStr">
        <is>
          <t>368013910000</t>
        </is>
      </c>
      <c r="B2647" t="inlineStr">
        <is>
          <t>36801391</t>
        </is>
      </c>
      <c r="C2647" t="inlineStr">
        <is>
          <t>LEYNER LEONARDO PINEDA GANTES</t>
        </is>
      </c>
      <c r="D2647" t="inlineStr">
        <is>
          <t>LEYNERLEONARDOPINEDAGANTES</t>
        </is>
      </c>
      <c r="E2647">
        <f>IF(COUNTIFS(Registros!$A$2:$A$6000,"NP",Registros!$B$2:$B$6000,$A2647)&gt;0,1,0)</f>
        <v/>
      </c>
      <c r="F2647">
        <f>IF($E2647=1,SUMIFS(Registros!$F$2:$F$6000,Registros!$A$2:$A$6000,"NP",Registros!$B$2:$B$6000,$A2647),0)</f>
        <v/>
      </c>
      <c r="G2647">
        <f>IF(COUNTIFS(Registros!$A$2:$A$6000,"MOV",Registros!$B$2:$B$6000,$A2647)&gt;0,1,0)</f>
        <v/>
      </c>
      <c r="H2647">
        <f>IF($G2647=1,SUMIFS(Registros!$F$2:$F$6000,Registros!$A$2:$A$6000,"MOV",Registros!$B$2:$B$6000,$A2647),0)</f>
        <v/>
      </c>
      <c r="I2647">
        <f>IF(COUNTIFS(Registros!$A$2:$A$6000,"CS",Registros!$B$2:$B$6000,$A2647)&gt;0,1,0)</f>
        <v/>
      </c>
      <c r="J2647">
        <f>IF($I2647=1,SUMIFS(Registros!$I$2:$I$6000,Registros!$A$2:$A$6000,"CS",Registros!$B$2:$B$6000,$A2647),0)</f>
        <v/>
      </c>
      <c r="K2647">
        <f>IF(COUNTIFS(Winback!$K$2:$K$300,$D2647)&gt;0,1,0)</f>
        <v/>
      </c>
      <c r="L2647">
        <f>IF(AND($K2647=1,LEFT($A2647,3)="WB-"),SUMIFS(Winback!$D$2:$D$300,Winback!$K$2:$K$300,$D2647),0)</f>
        <v/>
      </c>
      <c r="M2647">
        <f>IF(OR($E2647=1,$G2647=1,SUMIFS(Registros!$J$2:$J$6000,Registros!$B$2:$B$6000,$A2647)&gt;0),1,0)</f>
        <v/>
      </c>
      <c r="N2647">
        <f>IF($J2647&gt;0,1,IF(COUNTIFS(Registros!$A$2:$A$6000,"CS",Registros!$B$2:$B$6000,$A2647,Registros!$K$2:$K$6000,"&lt;&gt;")&gt;0,1,0))</f>
        <v/>
      </c>
      <c r="O2647">
        <f>IF(AND($K2647=1,$E2647=0,$G2647=0,$I2647=0),"WINBACK",IF(AND($M2647=1,$N2647&gt;0),"CONVERGENTE",IF($M2647=1,"SOLO MÓVIL",IF($N2647&gt;0,"SOLO FIJO / INTERNET","SIN SERVICIOS"))))</f>
        <v/>
      </c>
      <c r="P2647">
        <f>IF($O2647="WINBACK","Recuperar (winback)",IF($O2647="CONVERGENTE","Upgrade / más líneas",IF($O2647="SOLO MÓVIL","Ofrecer fijo + internet (FLBBTV)",IF($O2647="SOLO FIJO / INTERNET","Ofrecer línea móvil Nextphone","Oferta completa (móvil + fijo + internet)"))))</f>
        <v/>
      </c>
      <c r="Q2647">
        <f>$F2647+$H2647+$L2647</f>
        <v/>
      </c>
      <c r="R2647">
        <f>IFERROR(VLOOKUP($A2647,Registros!$B$2:$G$6000,6,0),IFERROR(VLOOKUP($D2647,Winback!$B$2:$C$300,2,0),""))</f>
        <v/>
      </c>
      <c r="S2647">
        <f>IF($E2647=1,"NP","")&amp;IF($G2647=1,"+MOV","")&amp;IF($I2647=1,"+CS","")&amp;IF($K2647=1,"+WB","")</f>
        <v/>
      </c>
      <c r="T2647">
        <f>$E2647+$G2647+$I2647+$K2647</f>
        <v/>
      </c>
    </row>
    <row r="2648">
      <c r="A2648" t="inlineStr">
        <is>
          <t>363018350000</t>
        </is>
      </c>
      <c r="B2648" t="inlineStr">
        <is>
          <t>36301835</t>
        </is>
      </c>
      <c r="C2648" t="inlineStr">
        <is>
          <t>EMMANUEL MONTENEGRO MENDEZ</t>
        </is>
      </c>
      <c r="D2648" t="inlineStr">
        <is>
          <t>EMMANUELMONTENEGROMENDEZ</t>
        </is>
      </c>
      <c r="E2648">
        <f>IF(COUNTIFS(Registros!$A$2:$A$6000,"NP",Registros!$B$2:$B$6000,$A2648)&gt;0,1,0)</f>
        <v/>
      </c>
      <c r="F2648">
        <f>IF($E2648=1,SUMIFS(Registros!$F$2:$F$6000,Registros!$A$2:$A$6000,"NP",Registros!$B$2:$B$6000,$A2648),0)</f>
        <v/>
      </c>
      <c r="G2648">
        <f>IF(COUNTIFS(Registros!$A$2:$A$6000,"MOV",Registros!$B$2:$B$6000,$A2648)&gt;0,1,0)</f>
        <v/>
      </c>
      <c r="H2648">
        <f>IF($G2648=1,SUMIFS(Registros!$F$2:$F$6000,Registros!$A$2:$A$6000,"MOV",Registros!$B$2:$B$6000,$A2648),0)</f>
        <v/>
      </c>
      <c r="I2648">
        <f>IF(COUNTIFS(Registros!$A$2:$A$6000,"CS",Registros!$B$2:$B$6000,$A2648)&gt;0,1,0)</f>
        <v/>
      </c>
      <c r="J2648">
        <f>IF($I2648=1,SUMIFS(Registros!$I$2:$I$6000,Registros!$A$2:$A$6000,"CS",Registros!$B$2:$B$6000,$A2648),0)</f>
        <v/>
      </c>
      <c r="K2648">
        <f>IF(COUNTIFS(Winback!$K$2:$K$300,$D2648)&gt;0,1,0)</f>
        <v/>
      </c>
      <c r="L2648">
        <f>IF(AND($K2648=1,LEFT($A2648,3)="WB-"),SUMIFS(Winback!$D$2:$D$300,Winback!$K$2:$K$300,$D2648),0)</f>
        <v/>
      </c>
      <c r="M2648">
        <f>IF(OR($E2648=1,$G2648=1,SUMIFS(Registros!$J$2:$J$6000,Registros!$B$2:$B$6000,$A2648)&gt;0),1,0)</f>
        <v/>
      </c>
      <c r="N2648">
        <f>IF($J2648&gt;0,1,IF(COUNTIFS(Registros!$A$2:$A$6000,"CS",Registros!$B$2:$B$6000,$A2648,Registros!$K$2:$K$6000,"&lt;&gt;")&gt;0,1,0))</f>
        <v/>
      </c>
      <c r="O2648">
        <f>IF(AND($K2648=1,$E2648=0,$G2648=0,$I2648=0),"WINBACK",IF(AND($M2648=1,$N2648&gt;0),"CONVERGENTE",IF($M2648=1,"SOLO MÓVIL",IF($N2648&gt;0,"SOLO FIJO / INTERNET","SIN SERVICIOS"))))</f>
        <v/>
      </c>
      <c r="P2648">
        <f>IF($O2648="WINBACK","Recuperar (winback)",IF($O2648="CONVERGENTE","Upgrade / más líneas",IF($O2648="SOLO MÓVIL","Ofrecer fijo + internet (FLBBTV)",IF($O2648="SOLO FIJO / INTERNET","Ofrecer línea móvil Nextphone","Oferta completa (móvil + fijo + internet)"))))</f>
        <v/>
      </c>
      <c r="Q2648">
        <f>$F2648+$H2648+$L2648</f>
        <v/>
      </c>
      <c r="R2648">
        <f>IFERROR(VLOOKUP($A2648,Registros!$B$2:$G$6000,6,0),IFERROR(VLOOKUP($D2648,Winback!$B$2:$C$300,2,0),""))</f>
        <v/>
      </c>
      <c r="S2648">
        <f>IF($E2648=1,"NP","")&amp;IF($G2648=1,"+MOV","")&amp;IF($I2648=1,"+CS","")&amp;IF($K2648=1,"+WB","")</f>
        <v/>
      </c>
      <c r="T2648">
        <f>$E2648+$G2648+$I2648+$K2648</f>
        <v/>
      </c>
    </row>
    <row r="2649">
      <c r="A2649" t="inlineStr">
        <is>
          <t>343445780000</t>
        </is>
      </c>
      <c r="B2649" t="inlineStr">
        <is>
          <t>34344578</t>
        </is>
      </c>
      <c r="C2649" t="inlineStr">
        <is>
          <t>DARWIN OMAR BONILLA HERRERA</t>
        </is>
      </c>
      <c r="D2649" t="inlineStr">
        <is>
          <t>DARWINOMARBONILLAHERRERA</t>
        </is>
      </c>
      <c r="E2649">
        <f>IF(COUNTIFS(Registros!$A$2:$A$6000,"NP",Registros!$B$2:$B$6000,$A2649)&gt;0,1,0)</f>
        <v/>
      </c>
      <c r="F2649">
        <f>IF($E2649=1,SUMIFS(Registros!$F$2:$F$6000,Registros!$A$2:$A$6000,"NP",Registros!$B$2:$B$6000,$A2649),0)</f>
        <v/>
      </c>
      <c r="G2649">
        <f>IF(COUNTIFS(Registros!$A$2:$A$6000,"MOV",Registros!$B$2:$B$6000,$A2649)&gt;0,1,0)</f>
        <v/>
      </c>
      <c r="H2649">
        <f>IF($G2649=1,SUMIFS(Registros!$F$2:$F$6000,Registros!$A$2:$A$6000,"MOV",Registros!$B$2:$B$6000,$A2649),0)</f>
        <v/>
      </c>
      <c r="I2649">
        <f>IF(COUNTIFS(Registros!$A$2:$A$6000,"CS",Registros!$B$2:$B$6000,$A2649)&gt;0,1,0)</f>
        <v/>
      </c>
      <c r="J2649">
        <f>IF($I2649=1,SUMIFS(Registros!$I$2:$I$6000,Registros!$A$2:$A$6000,"CS",Registros!$B$2:$B$6000,$A2649),0)</f>
        <v/>
      </c>
      <c r="K2649">
        <f>IF(COUNTIFS(Winback!$K$2:$K$300,$D2649)&gt;0,1,0)</f>
        <v/>
      </c>
      <c r="L2649">
        <f>IF(AND($K2649=1,LEFT($A2649,3)="WB-"),SUMIFS(Winback!$D$2:$D$300,Winback!$K$2:$K$300,$D2649),0)</f>
        <v/>
      </c>
      <c r="M2649">
        <f>IF(OR($E2649=1,$G2649=1,SUMIFS(Registros!$J$2:$J$6000,Registros!$B$2:$B$6000,$A2649)&gt;0),1,0)</f>
        <v/>
      </c>
      <c r="N2649">
        <f>IF($J2649&gt;0,1,IF(COUNTIFS(Registros!$A$2:$A$6000,"CS",Registros!$B$2:$B$6000,$A2649,Registros!$K$2:$K$6000,"&lt;&gt;")&gt;0,1,0))</f>
        <v/>
      </c>
      <c r="O2649">
        <f>IF(AND($K2649=1,$E2649=0,$G2649=0,$I2649=0),"WINBACK",IF(AND($M2649=1,$N2649&gt;0),"CONVERGENTE",IF($M2649=1,"SOLO MÓVIL",IF($N2649&gt;0,"SOLO FIJO / INTERNET","SIN SERVICIOS"))))</f>
        <v/>
      </c>
      <c r="P2649">
        <f>IF($O2649="WINBACK","Recuperar (winback)",IF($O2649="CONVERGENTE","Upgrade / más líneas",IF($O2649="SOLO MÓVIL","Ofrecer fijo + internet (FLBBTV)",IF($O2649="SOLO FIJO / INTERNET","Ofrecer línea móvil Nextphone","Oferta completa (móvil + fijo + internet)"))))</f>
        <v/>
      </c>
      <c r="Q2649">
        <f>$F2649+$H2649+$L2649</f>
        <v/>
      </c>
      <c r="R2649">
        <f>IFERROR(VLOOKUP($A2649,Registros!$B$2:$G$6000,6,0),IFERROR(VLOOKUP($D2649,Winback!$B$2:$C$300,2,0),""))</f>
        <v/>
      </c>
      <c r="S2649">
        <f>IF($E2649=1,"NP","")&amp;IF($G2649=1,"+MOV","")&amp;IF($I2649=1,"+CS","")&amp;IF($K2649=1,"+WB","")</f>
        <v/>
      </c>
      <c r="T2649">
        <f>$E2649+$G2649+$I2649+$K2649</f>
        <v/>
      </c>
    </row>
    <row r="2650">
      <c r="A2650" t="inlineStr">
        <is>
          <t>356153300000</t>
        </is>
      </c>
      <c r="B2650" t="inlineStr">
        <is>
          <t>35615330</t>
        </is>
      </c>
      <c r="C2650" t="inlineStr">
        <is>
          <t>ESTEPHANIE CABALLERO</t>
        </is>
      </c>
      <c r="D2650" t="inlineStr">
        <is>
          <t>ESTEPHANIECABALLERO</t>
        </is>
      </c>
      <c r="E2650">
        <f>IF(COUNTIFS(Registros!$A$2:$A$6000,"NP",Registros!$B$2:$B$6000,$A2650)&gt;0,1,0)</f>
        <v/>
      </c>
      <c r="F2650">
        <f>IF($E2650=1,SUMIFS(Registros!$F$2:$F$6000,Registros!$A$2:$A$6000,"NP",Registros!$B$2:$B$6000,$A2650),0)</f>
        <v/>
      </c>
      <c r="G2650">
        <f>IF(COUNTIFS(Registros!$A$2:$A$6000,"MOV",Registros!$B$2:$B$6000,$A2650)&gt;0,1,0)</f>
        <v/>
      </c>
      <c r="H2650">
        <f>IF($G2650=1,SUMIFS(Registros!$F$2:$F$6000,Registros!$A$2:$A$6000,"MOV",Registros!$B$2:$B$6000,$A2650),0)</f>
        <v/>
      </c>
      <c r="I2650">
        <f>IF(COUNTIFS(Registros!$A$2:$A$6000,"CS",Registros!$B$2:$B$6000,$A2650)&gt;0,1,0)</f>
        <v/>
      </c>
      <c r="J2650">
        <f>IF($I2650=1,SUMIFS(Registros!$I$2:$I$6000,Registros!$A$2:$A$6000,"CS",Registros!$B$2:$B$6000,$A2650),0)</f>
        <v/>
      </c>
      <c r="K2650">
        <f>IF(COUNTIFS(Winback!$K$2:$K$300,$D2650)&gt;0,1,0)</f>
        <v/>
      </c>
      <c r="L2650">
        <f>IF(AND($K2650=1,LEFT($A2650,3)="WB-"),SUMIFS(Winback!$D$2:$D$300,Winback!$K$2:$K$300,$D2650),0)</f>
        <v/>
      </c>
      <c r="M2650">
        <f>IF(OR($E2650=1,$G2650=1,SUMIFS(Registros!$J$2:$J$6000,Registros!$B$2:$B$6000,$A2650)&gt;0),1,0)</f>
        <v/>
      </c>
      <c r="N2650">
        <f>IF($J2650&gt;0,1,IF(COUNTIFS(Registros!$A$2:$A$6000,"CS",Registros!$B$2:$B$6000,$A2650,Registros!$K$2:$K$6000,"&lt;&gt;")&gt;0,1,0))</f>
        <v/>
      </c>
      <c r="O2650">
        <f>IF(AND($K2650=1,$E2650=0,$G2650=0,$I2650=0),"WINBACK",IF(AND($M2650=1,$N2650&gt;0),"CONVERGENTE",IF($M2650=1,"SOLO MÓVIL",IF($N2650&gt;0,"SOLO FIJO / INTERNET","SIN SERVICIOS"))))</f>
        <v/>
      </c>
      <c r="P2650">
        <f>IF($O2650="WINBACK","Recuperar (winback)",IF($O2650="CONVERGENTE","Upgrade / más líneas",IF($O2650="SOLO MÓVIL","Ofrecer fijo + internet (FLBBTV)",IF($O2650="SOLO FIJO / INTERNET","Ofrecer línea móvil Nextphone","Oferta completa (móvil + fijo + internet)"))))</f>
        <v/>
      </c>
      <c r="Q2650">
        <f>$F2650+$H2650+$L2650</f>
        <v/>
      </c>
      <c r="R2650">
        <f>IFERROR(VLOOKUP($A2650,Registros!$B$2:$G$6000,6,0),IFERROR(VLOOKUP($D2650,Winback!$B$2:$C$300,2,0),""))</f>
        <v/>
      </c>
      <c r="S2650">
        <f>IF($E2650=1,"NP","")&amp;IF($G2650=1,"+MOV","")&amp;IF($I2650=1,"+CS","")&amp;IF($K2650=1,"+WB","")</f>
        <v/>
      </c>
      <c r="T2650">
        <f>$E2650+$G2650+$I2650+$K2650</f>
        <v/>
      </c>
    </row>
    <row r="2651">
      <c r="A2651" t="inlineStr">
        <is>
          <t>359255330000</t>
        </is>
      </c>
      <c r="B2651" t="inlineStr">
        <is>
          <t>35925533</t>
        </is>
      </c>
      <c r="C2651" t="inlineStr">
        <is>
          <t>FERNANDO JAVIER FUENTES DEL CID</t>
        </is>
      </c>
      <c r="D2651" t="inlineStr">
        <is>
          <t>FERNANDOJAVIERFUENTESDELCID</t>
        </is>
      </c>
      <c r="E2651">
        <f>IF(COUNTIFS(Registros!$A$2:$A$6000,"NP",Registros!$B$2:$B$6000,$A2651)&gt;0,1,0)</f>
        <v/>
      </c>
      <c r="F2651">
        <f>IF($E2651=1,SUMIFS(Registros!$F$2:$F$6000,Registros!$A$2:$A$6000,"NP",Registros!$B$2:$B$6000,$A2651),0)</f>
        <v/>
      </c>
      <c r="G2651">
        <f>IF(COUNTIFS(Registros!$A$2:$A$6000,"MOV",Registros!$B$2:$B$6000,$A2651)&gt;0,1,0)</f>
        <v/>
      </c>
      <c r="H2651">
        <f>IF($G2651=1,SUMIFS(Registros!$F$2:$F$6000,Registros!$A$2:$A$6000,"MOV",Registros!$B$2:$B$6000,$A2651),0)</f>
        <v/>
      </c>
      <c r="I2651">
        <f>IF(COUNTIFS(Registros!$A$2:$A$6000,"CS",Registros!$B$2:$B$6000,$A2651)&gt;0,1,0)</f>
        <v/>
      </c>
      <c r="J2651">
        <f>IF($I2651=1,SUMIFS(Registros!$I$2:$I$6000,Registros!$A$2:$A$6000,"CS",Registros!$B$2:$B$6000,$A2651),0)</f>
        <v/>
      </c>
      <c r="K2651">
        <f>IF(COUNTIFS(Winback!$K$2:$K$300,$D2651)&gt;0,1,0)</f>
        <v/>
      </c>
      <c r="L2651">
        <f>IF(AND($K2651=1,LEFT($A2651,3)="WB-"),SUMIFS(Winback!$D$2:$D$300,Winback!$K$2:$K$300,$D2651),0)</f>
        <v/>
      </c>
      <c r="M2651">
        <f>IF(OR($E2651=1,$G2651=1,SUMIFS(Registros!$J$2:$J$6000,Registros!$B$2:$B$6000,$A2651)&gt;0),1,0)</f>
        <v/>
      </c>
      <c r="N2651">
        <f>IF($J2651&gt;0,1,IF(COUNTIFS(Registros!$A$2:$A$6000,"CS",Registros!$B$2:$B$6000,$A2651,Registros!$K$2:$K$6000,"&lt;&gt;")&gt;0,1,0))</f>
        <v/>
      </c>
      <c r="O2651">
        <f>IF(AND($K2651=1,$E2651=0,$G2651=0,$I2651=0),"WINBACK",IF(AND($M2651=1,$N2651&gt;0),"CONVERGENTE",IF($M2651=1,"SOLO MÓVIL",IF($N2651&gt;0,"SOLO FIJO / INTERNET","SIN SERVICIOS"))))</f>
        <v/>
      </c>
      <c r="P2651">
        <f>IF($O2651="WINBACK","Recuperar (winback)",IF($O2651="CONVERGENTE","Upgrade / más líneas",IF($O2651="SOLO MÓVIL","Ofrecer fijo + internet (FLBBTV)",IF($O2651="SOLO FIJO / INTERNET","Ofrecer línea móvil Nextphone","Oferta completa (móvil + fijo + internet)"))))</f>
        <v/>
      </c>
      <c r="Q2651">
        <f>$F2651+$H2651+$L2651</f>
        <v/>
      </c>
      <c r="R2651">
        <f>IFERROR(VLOOKUP($A2651,Registros!$B$2:$G$6000,6,0),IFERROR(VLOOKUP($D2651,Winback!$B$2:$C$300,2,0),""))</f>
        <v/>
      </c>
      <c r="S2651">
        <f>IF($E2651=1,"NP","")&amp;IF($G2651=1,"+MOV","")&amp;IF($I2651=1,"+CS","")&amp;IF($K2651=1,"+WB","")</f>
        <v/>
      </c>
      <c r="T2651">
        <f>$E2651+$G2651+$I2651+$K2651</f>
        <v/>
      </c>
    </row>
    <row r="2652">
      <c r="A2652" t="inlineStr">
        <is>
          <t>352234240000</t>
        </is>
      </c>
      <c r="B2652" t="inlineStr">
        <is>
          <t>35223424</t>
        </is>
      </c>
      <c r="C2652" t="inlineStr">
        <is>
          <t>ADIS ITZEL AVILEZ GAITAN</t>
        </is>
      </c>
      <c r="D2652" t="inlineStr">
        <is>
          <t>ADISITZELAVILEZGAITAN</t>
        </is>
      </c>
      <c r="E2652">
        <f>IF(COUNTIFS(Registros!$A$2:$A$6000,"NP",Registros!$B$2:$B$6000,$A2652)&gt;0,1,0)</f>
        <v/>
      </c>
      <c r="F2652">
        <f>IF($E2652=1,SUMIFS(Registros!$F$2:$F$6000,Registros!$A$2:$A$6000,"NP",Registros!$B$2:$B$6000,$A2652),0)</f>
        <v/>
      </c>
      <c r="G2652">
        <f>IF(COUNTIFS(Registros!$A$2:$A$6000,"MOV",Registros!$B$2:$B$6000,$A2652)&gt;0,1,0)</f>
        <v/>
      </c>
      <c r="H2652">
        <f>IF($G2652=1,SUMIFS(Registros!$F$2:$F$6000,Registros!$A$2:$A$6000,"MOV",Registros!$B$2:$B$6000,$A2652),0)</f>
        <v/>
      </c>
      <c r="I2652">
        <f>IF(COUNTIFS(Registros!$A$2:$A$6000,"CS",Registros!$B$2:$B$6000,$A2652)&gt;0,1,0)</f>
        <v/>
      </c>
      <c r="J2652">
        <f>IF($I2652=1,SUMIFS(Registros!$I$2:$I$6000,Registros!$A$2:$A$6000,"CS",Registros!$B$2:$B$6000,$A2652),0)</f>
        <v/>
      </c>
      <c r="K2652">
        <f>IF(COUNTIFS(Winback!$K$2:$K$300,$D2652)&gt;0,1,0)</f>
        <v/>
      </c>
      <c r="L2652">
        <f>IF(AND($K2652=1,LEFT($A2652,3)="WB-"),SUMIFS(Winback!$D$2:$D$300,Winback!$K$2:$K$300,$D2652),0)</f>
        <v/>
      </c>
      <c r="M2652">
        <f>IF(OR($E2652=1,$G2652=1,SUMIFS(Registros!$J$2:$J$6000,Registros!$B$2:$B$6000,$A2652)&gt;0),1,0)</f>
        <v/>
      </c>
      <c r="N2652">
        <f>IF($J2652&gt;0,1,IF(COUNTIFS(Registros!$A$2:$A$6000,"CS",Registros!$B$2:$B$6000,$A2652,Registros!$K$2:$K$6000,"&lt;&gt;")&gt;0,1,0))</f>
        <v/>
      </c>
      <c r="O2652">
        <f>IF(AND($K2652=1,$E2652=0,$G2652=0,$I2652=0),"WINBACK",IF(AND($M2652=1,$N2652&gt;0),"CONVERGENTE",IF($M2652=1,"SOLO MÓVIL",IF($N2652&gt;0,"SOLO FIJO / INTERNET","SIN SERVICIOS"))))</f>
        <v/>
      </c>
      <c r="P2652">
        <f>IF($O2652="WINBACK","Recuperar (winback)",IF($O2652="CONVERGENTE","Upgrade / más líneas",IF($O2652="SOLO MÓVIL","Ofrecer fijo + internet (FLBBTV)",IF($O2652="SOLO FIJO / INTERNET","Ofrecer línea móvil Nextphone","Oferta completa (móvil + fijo + internet)"))))</f>
        <v/>
      </c>
      <c r="Q2652">
        <f>$F2652+$H2652+$L2652</f>
        <v/>
      </c>
      <c r="R2652">
        <f>IFERROR(VLOOKUP($A2652,Registros!$B$2:$G$6000,6,0),IFERROR(VLOOKUP($D2652,Winback!$B$2:$C$300,2,0),""))</f>
        <v/>
      </c>
      <c r="S2652">
        <f>IF($E2652=1,"NP","")&amp;IF($G2652=1,"+MOV","")&amp;IF($I2652=1,"+CS","")&amp;IF($K2652=1,"+WB","")</f>
        <v/>
      </c>
      <c r="T2652">
        <f>$E2652+$G2652+$I2652+$K2652</f>
        <v/>
      </c>
    </row>
    <row r="2653">
      <c r="A2653" t="inlineStr">
        <is>
          <t>352005450000</t>
        </is>
      </c>
      <c r="B2653" t="inlineStr">
        <is>
          <t>35200545</t>
        </is>
      </c>
      <c r="C2653" t="inlineStr">
        <is>
          <t>RAFAEL LEZCANO</t>
        </is>
      </c>
      <c r="D2653" t="inlineStr">
        <is>
          <t>RAFAELLEZCANO</t>
        </is>
      </c>
      <c r="E2653">
        <f>IF(COUNTIFS(Registros!$A$2:$A$6000,"NP",Registros!$B$2:$B$6000,$A2653)&gt;0,1,0)</f>
        <v/>
      </c>
      <c r="F2653">
        <f>IF($E2653=1,SUMIFS(Registros!$F$2:$F$6000,Registros!$A$2:$A$6000,"NP",Registros!$B$2:$B$6000,$A2653),0)</f>
        <v/>
      </c>
      <c r="G2653">
        <f>IF(COUNTIFS(Registros!$A$2:$A$6000,"MOV",Registros!$B$2:$B$6000,$A2653)&gt;0,1,0)</f>
        <v/>
      </c>
      <c r="H2653">
        <f>IF($G2653=1,SUMIFS(Registros!$F$2:$F$6000,Registros!$A$2:$A$6000,"MOV",Registros!$B$2:$B$6000,$A2653),0)</f>
        <v/>
      </c>
      <c r="I2653">
        <f>IF(COUNTIFS(Registros!$A$2:$A$6000,"CS",Registros!$B$2:$B$6000,$A2653)&gt;0,1,0)</f>
        <v/>
      </c>
      <c r="J2653">
        <f>IF($I2653=1,SUMIFS(Registros!$I$2:$I$6000,Registros!$A$2:$A$6000,"CS",Registros!$B$2:$B$6000,$A2653),0)</f>
        <v/>
      </c>
      <c r="K2653">
        <f>IF(COUNTIFS(Winback!$K$2:$K$300,$D2653)&gt;0,1,0)</f>
        <v/>
      </c>
      <c r="L2653">
        <f>IF(AND($K2653=1,LEFT($A2653,3)="WB-"),SUMIFS(Winback!$D$2:$D$300,Winback!$K$2:$K$300,$D2653),0)</f>
        <v/>
      </c>
      <c r="M2653">
        <f>IF(OR($E2653=1,$G2653=1,SUMIFS(Registros!$J$2:$J$6000,Registros!$B$2:$B$6000,$A2653)&gt;0),1,0)</f>
        <v/>
      </c>
      <c r="N2653">
        <f>IF($J2653&gt;0,1,IF(COUNTIFS(Registros!$A$2:$A$6000,"CS",Registros!$B$2:$B$6000,$A2653,Registros!$K$2:$K$6000,"&lt;&gt;")&gt;0,1,0))</f>
        <v/>
      </c>
      <c r="O2653">
        <f>IF(AND($K2653=1,$E2653=0,$G2653=0,$I2653=0),"WINBACK",IF(AND($M2653=1,$N2653&gt;0),"CONVERGENTE",IF($M2653=1,"SOLO MÓVIL",IF($N2653&gt;0,"SOLO FIJO / INTERNET","SIN SERVICIOS"))))</f>
        <v/>
      </c>
      <c r="P2653">
        <f>IF($O2653="WINBACK","Recuperar (winback)",IF($O2653="CONVERGENTE","Upgrade / más líneas",IF($O2653="SOLO MÓVIL","Ofrecer fijo + internet (FLBBTV)",IF($O2653="SOLO FIJO / INTERNET","Ofrecer línea móvil Nextphone","Oferta completa (móvil + fijo + internet)"))))</f>
        <v/>
      </c>
      <c r="Q2653">
        <f>$F2653+$H2653+$L2653</f>
        <v/>
      </c>
      <c r="R2653">
        <f>IFERROR(VLOOKUP($A2653,Registros!$B$2:$G$6000,6,0),IFERROR(VLOOKUP($D2653,Winback!$B$2:$C$300,2,0),""))</f>
        <v/>
      </c>
      <c r="S2653">
        <f>IF($E2653=1,"NP","")&amp;IF($G2653=1,"+MOV","")&amp;IF($I2653=1,"+CS","")&amp;IF($K2653=1,"+WB","")</f>
        <v/>
      </c>
      <c r="T2653">
        <f>$E2653+$G2653+$I2653+$K2653</f>
        <v/>
      </c>
    </row>
    <row r="2654">
      <c r="A2654" t="inlineStr">
        <is>
          <t>349370530000</t>
        </is>
      </c>
      <c r="B2654" t="inlineStr">
        <is>
          <t>34937053</t>
        </is>
      </c>
      <c r="C2654" t="inlineStr">
        <is>
          <t>LEYDIS LISETH DE GRACIA CHAVES</t>
        </is>
      </c>
      <c r="D2654" t="inlineStr">
        <is>
          <t>LEYDISLISETHDEGRACIACHAVES</t>
        </is>
      </c>
      <c r="E2654">
        <f>IF(COUNTIFS(Registros!$A$2:$A$6000,"NP",Registros!$B$2:$B$6000,$A2654)&gt;0,1,0)</f>
        <v/>
      </c>
      <c r="F2654">
        <f>IF($E2654=1,SUMIFS(Registros!$F$2:$F$6000,Registros!$A$2:$A$6000,"NP",Registros!$B$2:$B$6000,$A2654),0)</f>
        <v/>
      </c>
      <c r="G2654">
        <f>IF(COUNTIFS(Registros!$A$2:$A$6000,"MOV",Registros!$B$2:$B$6000,$A2654)&gt;0,1,0)</f>
        <v/>
      </c>
      <c r="H2654">
        <f>IF($G2654=1,SUMIFS(Registros!$F$2:$F$6000,Registros!$A$2:$A$6000,"MOV",Registros!$B$2:$B$6000,$A2654),0)</f>
        <v/>
      </c>
      <c r="I2654">
        <f>IF(COUNTIFS(Registros!$A$2:$A$6000,"CS",Registros!$B$2:$B$6000,$A2654)&gt;0,1,0)</f>
        <v/>
      </c>
      <c r="J2654">
        <f>IF($I2654=1,SUMIFS(Registros!$I$2:$I$6000,Registros!$A$2:$A$6000,"CS",Registros!$B$2:$B$6000,$A2654),0)</f>
        <v/>
      </c>
      <c r="K2654">
        <f>IF(COUNTIFS(Winback!$K$2:$K$300,$D2654)&gt;0,1,0)</f>
        <v/>
      </c>
      <c r="L2654">
        <f>IF(AND($K2654=1,LEFT($A2654,3)="WB-"),SUMIFS(Winback!$D$2:$D$300,Winback!$K$2:$K$300,$D2654),0)</f>
        <v/>
      </c>
      <c r="M2654">
        <f>IF(OR($E2654=1,$G2654=1,SUMIFS(Registros!$J$2:$J$6000,Registros!$B$2:$B$6000,$A2654)&gt;0),1,0)</f>
        <v/>
      </c>
      <c r="N2654">
        <f>IF($J2654&gt;0,1,IF(COUNTIFS(Registros!$A$2:$A$6000,"CS",Registros!$B$2:$B$6000,$A2654,Registros!$K$2:$K$6000,"&lt;&gt;")&gt;0,1,0))</f>
        <v/>
      </c>
      <c r="O2654">
        <f>IF(AND($K2654=1,$E2654=0,$G2654=0,$I2654=0),"WINBACK",IF(AND($M2654=1,$N2654&gt;0),"CONVERGENTE",IF($M2654=1,"SOLO MÓVIL",IF($N2654&gt;0,"SOLO FIJO / INTERNET","SIN SERVICIOS"))))</f>
        <v/>
      </c>
      <c r="P2654">
        <f>IF($O2654="WINBACK","Recuperar (winback)",IF($O2654="CONVERGENTE","Upgrade / más líneas",IF($O2654="SOLO MÓVIL","Ofrecer fijo + internet (FLBBTV)",IF($O2654="SOLO FIJO / INTERNET","Ofrecer línea móvil Nextphone","Oferta completa (móvil + fijo + internet)"))))</f>
        <v/>
      </c>
      <c r="Q2654">
        <f>$F2654+$H2654+$L2654</f>
        <v/>
      </c>
      <c r="R2654">
        <f>IFERROR(VLOOKUP($A2654,Registros!$B$2:$G$6000,6,0),IFERROR(VLOOKUP($D2654,Winback!$B$2:$C$300,2,0),""))</f>
        <v/>
      </c>
      <c r="S2654">
        <f>IF($E2654=1,"NP","")&amp;IF($G2654=1,"+MOV","")&amp;IF($I2654=1,"+CS","")&amp;IF($K2654=1,"+WB","")</f>
        <v/>
      </c>
      <c r="T2654">
        <f>$E2654+$G2654+$I2654+$K2654</f>
        <v/>
      </c>
    </row>
    <row r="2655">
      <c r="A2655" t="inlineStr">
        <is>
          <t>358057440000</t>
        </is>
      </c>
      <c r="B2655" t="inlineStr">
        <is>
          <t>35805744</t>
        </is>
      </c>
      <c r="C2655" t="inlineStr">
        <is>
          <t>JULISSA FLORES</t>
        </is>
      </c>
      <c r="D2655" t="inlineStr">
        <is>
          <t>JULISSAFLORES</t>
        </is>
      </c>
      <c r="E2655">
        <f>IF(COUNTIFS(Registros!$A$2:$A$6000,"NP",Registros!$B$2:$B$6000,$A2655)&gt;0,1,0)</f>
        <v/>
      </c>
      <c r="F2655">
        <f>IF($E2655=1,SUMIFS(Registros!$F$2:$F$6000,Registros!$A$2:$A$6000,"NP",Registros!$B$2:$B$6000,$A2655),0)</f>
        <v/>
      </c>
      <c r="G2655">
        <f>IF(COUNTIFS(Registros!$A$2:$A$6000,"MOV",Registros!$B$2:$B$6000,$A2655)&gt;0,1,0)</f>
        <v/>
      </c>
      <c r="H2655">
        <f>IF($G2655=1,SUMIFS(Registros!$F$2:$F$6000,Registros!$A$2:$A$6000,"MOV",Registros!$B$2:$B$6000,$A2655),0)</f>
        <v/>
      </c>
      <c r="I2655">
        <f>IF(COUNTIFS(Registros!$A$2:$A$6000,"CS",Registros!$B$2:$B$6000,$A2655)&gt;0,1,0)</f>
        <v/>
      </c>
      <c r="J2655">
        <f>IF($I2655=1,SUMIFS(Registros!$I$2:$I$6000,Registros!$A$2:$A$6000,"CS",Registros!$B$2:$B$6000,$A2655),0)</f>
        <v/>
      </c>
      <c r="K2655">
        <f>IF(COUNTIFS(Winback!$K$2:$K$300,$D2655)&gt;0,1,0)</f>
        <v/>
      </c>
      <c r="L2655">
        <f>IF(AND($K2655=1,LEFT($A2655,3)="WB-"),SUMIFS(Winback!$D$2:$D$300,Winback!$K$2:$K$300,$D2655),0)</f>
        <v/>
      </c>
      <c r="M2655">
        <f>IF(OR($E2655=1,$G2655=1,SUMIFS(Registros!$J$2:$J$6000,Registros!$B$2:$B$6000,$A2655)&gt;0),1,0)</f>
        <v/>
      </c>
      <c r="N2655">
        <f>IF($J2655&gt;0,1,IF(COUNTIFS(Registros!$A$2:$A$6000,"CS",Registros!$B$2:$B$6000,$A2655,Registros!$K$2:$K$6000,"&lt;&gt;")&gt;0,1,0))</f>
        <v/>
      </c>
      <c r="O2655">
        <f>IF(AND($K2655=1,$E2655=0,$G2655=0,$I2655=0),"WINBACK",IF(AND($M2655=1,$N2655&gt;0),"CONVERGENTE",IF($M2655=1,"SOLO MÓVIL",IF($N2655&gt;0,"SOLO FIJO / INTERNET","SIN SERVICIOS"))))</f>
        <v/>
      </c>
      <c r="P2655">
        <f>IF($O2655="WINBACK","Recuperar (winback)",IF($O2655="CONVERGENTE","Upgrade / más líneas",IF($O2655="SOLO MÓVIL","Ofrecer fijo + internet (FLBBTV)",IF($O2655="SOLO FIJO / INTERNET","Ofrecer línea móvil Nextphone","Oferta completa (móvil + fijo + internet)"))))</f>
        <v/>
      </c>
      <c r="Q2655">
        <f>$F2655+$H2655+$L2655</f>
        <v/>
      </c>
      <c r="R2655">
        <f>IFERROR(VLOOKUP($A2655,Registros!$B$2:$G$6000,6,0),IFERROR(VLOOKUP($D2655,Winback!$B$2:$C$300,2,0),""))</f>
        <v/>
      </c>
      <c r="S2655">
        <f>IF($E2655=1,"NP","")&amp;IF($G2655=1,"+MOV","")&amp;IF($I2655=1,"+CS","")&amp;IF($K2655=1,"+WB","")</f>
        <v/>
      </c>
      <c r="T2655">
        <f>$E2655+$G2655+$I2655+$K2655</f>
        <v/>
      </c>
    </row>
    <row r="2656">
      <c r="A2656" t="inlineStr">
        <is>
          <t>364022580000</t>
        </is>
      </c>
      <c r="B2656" t="inlineStr">
        <is>
          <t>36402258</t>
        </is>
      </c>
      <c r="C2656" t="inlineStr">
        <is>
          <t>GUILLERMO RUBEN CAICEDO FLORES</t>
        </is>
      </c>
      <c r="D2656" t="inlineStr">
        <is>
          <t>GUILLERMORUBENCAICEDOFLORES</t>
        </is>
      </c>
      <c r="E2656">
        <f>IF(COUNTIFS(Registros!$A$2:$A$6000,"NP",Registros!$B$2:$B$6000,$A2656)&gt;0,1,0)</f>
        <v/>
      </c>
      <c r="F2656">
        <f>IF($E2656=1,SUMIFS(Registros!$F$2:$F$6000,Registros!$A$2:$A$6000,"NP",Registros!$B$2:$B$6000,$A2656),0)</f>
        <v/>
      </c>
      <c r="G2656">
        <f>IF(COUNTIFS(Registros!$A$2:$A$6000,"MOV",Registros!$B$2:$B$6000,$A2656)&gt;0,1,0)</f>
        <v/>
      </c>
      <c r="H2656">
        <f>IF($G2656=1,SUMIFS(Registros!$F$2:$F$6000,Registros!$A$2:$A$6000,"MOV",Registros!$B$2:$B$6000,$A2656),0)</f>
        <v/>
      </c>
      <c r="I2656">
        <f>IF(COUNTIFS(Registros!$A$2:$A$6000,"CS",Registros!$B$2:$B$6000,$A2656)&gt;0,1,0)</f>
        <v/>
      </c>
      <c r="J2656">
        <f>IF($I2656=1,SUMIFS(Registros!$I$2:$I$6000,Registros!$A$2:$A$6000,"CS",Registros!$B$2:$B$6000,$A2656),0)</f>
        <v/>
      </c>
      <c r="K2656">
        <f>IF(COUNTIFS(Winback!$K$2:$K$300,$D2656)&gt;0,1,0)</f>
        <v/>
      </c>
      <c r="L2656">
        <f>IF(AND($K2656=1,LEFT($A2656,3)="WB-"),SUMIFS(Winback!$D$2:$D$300,Winback!$K$2:$K$300,$D2656),0)</f>
        <v/>
      </c>
      <c r="M2656">
        <f>IF(OR($E2656=1,$G2656=1,SUMIFS(Registros!$J$2:$J$6000,Registros!$B$2:$B$6000,$A2656)&gt;0),1,0)</f>
        <v/>
      </c>
      <c r="N2656">
        <f>IF($J2656&gt;0,1,IF(COUNTIFS(Registros!$A$2:$A$6000,"CS",Registros!$B$2:$B$6000,$A2656,Registros!$K$2:$K$6000,"&lt;&gt;")&gt;0,1,0))</f>
        <v/>
      </c>
      <c r="O2656">
        <f>IF(AND($K2656=1,$E2656=0,$G2656=0,$I2656=0),"WINBACK",IF(AND($M2656=1,$N2656&gt;0),"CONVERGENTE",IF($M2656=1,"SOLO MÓVIL",IF($N2656&gt;0,"SOLO FIJO / INTERNET","SIN SERVICIOS"))))</f>
        <v/>
      </c>
      <c r="P2656">
        <f>IF($O2656="WINBACK","Recuperar (winback)",IF($O2656="CONVERGENTE","Upgrade / más líneas",IF($O2656="SOLO MÓVIL","Ofrecer fijo + internet (FLBBTV)",IF($O2656="SOLO FIJO / INTERNET","Ofrecer línea móvil Nextphone","Oferta completa (móvil + fijo + internet)"))))</f>
        <v/>
      </c>
      <c r="Q2656">
        <f>$F2656+$H2656+$L2656</f>
        <v/>
      </c>
      <c r="R2656">
        <f>IFERROR(VLOOKUP($A2656,Registros!$B$2:$G$6000,6,0),IFERROR(VLOOKUP($D2656,Winback!$B$2:$C$300,2,0),""))</f>
        <v/>
      </c>
      <c r="S2656">
        <f>IF($E2656=1,"NP","")&amp;IF($G2656=1,"+MOV","")&amp;IF($I2656=1,"+CS","")&amp;IF($K2656=1,"+WB","")</f>
        <v/>
      </c>
      <c r="T2656">
        <f>$E2656+$G2656+$I2656+$K2656</f>
        <v/>
      </c>
    </row>
    <row r="2657">
      <c r="A2657" t="inlineStr">
        <is>
          <t>335198520000</t>
        </is>
      </c>
      <c r="B2657" t="inlineStr">
        <is>
          <t>33519852</t>
        </is>
      </c>
      <c r="C2657" t="inlineStr">
        <is>
          <t>ALFREDO ANTONIO ORTIZ MARTINEZ</t>
        </is>
      </c>
      <c r="D2657" t="inlineStr">
        <is>
          <t>ALFREDOANTONIOORTIZMARTINEZ</t>
        </is>
      </c>
      <c r="E2657">
        <f>IF(COUNTIFS(Registros!$A$2:$A$6000,"NP",Registros!$B$2:$B$6000,$A2657)&gt;0,1,0)</f>
        <v/>
      </c>
      <c r="F2657">
        <f>IF($E2657=1,SUMIFS(Registros!$F$2:$F$6000,Registros!$A$2:$A$6000,"NP",Registros!$B$2:$B$6000,$A2657),0)</f>
        <v/>
      </c>
      <c r="G2657">
        <f>IF(COUNTIFS(Registros!$A$2:$A$6000,"MOV",Registros!$B$2:$B$6000,$A2657)&gt;0,1,0)</f>
        <v/>
      </c>
      <c r="H2657">
        <f>IF($G2657=1,SUMIFS(Registros!$F$2:$F$6000,Registros!$A$2:$A$6000,"MOV",Registros!$B$2:$B$6000,$A2657),0)</f>
        <v/>
      </c>
      <c r="I2657">
        <f>IF(COUNTIFS(Registros!$A$2:$A$6000,"CS",Registros!$B$2:$B$6000,$A2657)&gt;0,1,0)</f>
        <v/>
      </c>
      <c r="J2657">
        <f>IF($I2657=1,SUMIFS(Registros!$I$2:$I$6000,Registros!$A$2:$A$6000,"CS",Registros!$B$2:$B$6000,$A2657),0)</f>
        <v/>
      </c>
      <c r="K2657">
        <f>IF(COUNTIFS(Winback!$K$2:$K$300,$D2657)&gt;0,1,0)</f>
        <v/>
      </c>
      <c r="L2657">
        <f>IF(AND($K2657=1,LEFT($A2657,3)="WB-"),SUMIFS(Winback!$D$2:$D$300,Winback!$K$2:$K$300,$D2657),0)</f>
        <v/>
      </c>
      <c r="M2657">
        <f>IF(OR($E2657=1,$G2657=1,SUMIFS(Registros!$J$2:$J$6000,Registros!$B$2:$B$6000,$A2657)&gt;0),1,0)</f>
        <v/>
      </c>
      <c r="N2657">
        <f>IF($J2657&gt;0,1,IF(COUNTIFS(Registros!$A$2:$A$6000,"CS",Registros!$B$2:$B$6000,$A2657,Registros!$K$2:$K$6000,"&lt;&gt;")&gt;0,1,0))</f>
        <v/>
      </c>
      <c r="O2657">
        <f>IF(AND($K2657=1,$E2657=0,$G2657=0,$I2657=0),"WINBACK",IF(AND($M2657=1,$N2657&gt;0),"CONVERGENTE",IF($M2657=1,"SOLO MÓVIL",IF($N2657&gt;0,"SOLO FIJO / INTERNET","SIN SERVICIOS"))))</f>
        <v/>
      </c>
      <c r="P2657">
        <f>IF($O2657="WINBACK","Recuperar (winback)",IF($O2657="CONVERGENTE","Upgrade / más líneas",IF($O2657="SOLO MÓVIL","Ofrecer fijo + internet (FLBBTV)",IF($O2657="SOLO FIJO / INTERNET","Ofrecer línea móvil Nextphone","Oferta completa (móvil + fijo + internet)"))))</f>
        <v/>
      </c>
      <c r="Q2657">
        <f>$F2657+$H2657+$L2657</f>
        <v/>
      </c>
      <c r="R2657">
        <f>IFERROR(VLOOKUP($A2657,Registros!$B$2:$G$6000,6,0),IFERROR(VLOOKUP($D2657,Winback!$B$2:$C$300,2,0),""))</f>
        <v/>
      </c>
      <c r="S2657">
        <f>IF($E2657=1,"NP","")&amp;IF($G2657=1,"+MOV","")&amp;IF($I2657=1,"+CS","")&amp;IF($K2657=1,"+WB","")</f>
        <v/>
      </c>
      <c r="T2657">
        <f>$E2657+$G2657+$I2657+$K2657</f>
        <v/>
      </c>
    </row>
    <row r="2658">
      <c r="A2658" t="inlineStr">
        <is>
          <t>349413890000</t>
        </is>
      </c>
      <c r="B2658" t="inlineStr">
        <is>
          <t>34941389</t>
        </is>
      </c>
      <c r="C2658" t="inlineStr">
        <is>
          <t>JOHNNY PINZON</t>
        </is>
      </c>
      <c r="D2658" t="inlineStr">
        <is>
          <t>JOHNNYPINZON</t>
        </is>
      </c>
      <c r="E2658">
        <f>IF(COUNTIFS(Registros!$A$2:$A$6000,"NP",Registros!$B$2:$B$6000,$A2658)&gt;0,1,0)</f>
        <v/>
      </c>
      <c r="F2658">
        <f>IF($E2658=1,SUMIFS(Registros!$F$2:$F$6000,Registros!$A$2:$A$6000,"NP",Registros!$B$2:$B$6000,$A2658),0)</f>
        <v/>
      </c>
      <c r="G2658">
        <f>IF(COUNTIFS(Registros!$A$2:$A$6000,"MOV",Registros!$B$2:$B$6000,$A2658)&gt;0,1,0)</f>
        <v/>
      </c>
      <c r="H2658">
        <f>IF($G2658=1,SUMIFS(Registros!$F$2:$F$6000,Registros!$A$2:$A$6000,"MOV",Registros!$B$2:$B$6000,$A2658),0)</f>
        <v/>
      </c>
      <c r="I2658">
        <f>IF(COUNTIFS(Registros!$A$2:$A$6000,"CS",Registros!$B$2:$B$6000,$A2658)&gt;0,1,0)</f>
        <v/>
      </c>
      <c r="J2658">
        <f>IF($I2658=1,SUMIFS(Registros!$I$2:$I$6000,Registros!$A$2:$A$6000,"CS",Registros!$B$2:$B$6000,$A2658),0)</f>
        <v/>
      </c>
      <c r="K2658">
        <f>IF(COUNTIFS(Winback!$K$2:$K$300,$D2658)&gt;0,1,0)</f>
        <v/>
      </c>
      <c r="L2658">
        <f>IF(AND($K2658=1,LEFT($A2658,3)="WB-"),SUMIFS(Winback!$D$2:$D$300,Winback!$K$2:$K$300,$D2658),0)</f>
        <v/>
      </c>
      <c r="M2658">
        <f>IF(OR($E2658=1,$G2658=1,SUMIFS(Registros!$J$2:$J$6000,Registros!$B$2:$B$6000,$A2658)&gt;0),1,0)</f>
        <v/>
      </c>
      <c r="N2658">
        <f>IF($J2658&gt;0,1,IF(COUNTIFS(Registros!$A$2:$A$6000,"CS",Registros!$B$2:$B$6000,$A2658,Registros!$K$2:$K$6000,"&lt;&gt;")&gt;0,1,0))</f>
        <v/>
      </c>
      <c r="O2658">
        <f>IF(AND($K2658=1,$E2658=0,$G2658=0,$I2658=0),"WINBACK",IF(AND($M2658=1,$N2658&gt;0),"CONVERGENTE",IF($M2658=1,"SOLO MÓVIL",IF($N2658&gt;0,"SOLO FIJO / INTERNET","SIN SERVICIOS"))))</f>
        <v/>
      </c>
      <c r="P2658">
        <f>IF($O2658="WINBACK","Recuperar (winback)",IF($O2658="CONVERGENTE","Upgrade / más líneas",IF($O2658="SOLO MÓVIL","Ofrecer fijo + internet (FLBBTV)",IF($O2658="SOLO FIJO / INTERNET","Ofrecer línea móvil Nextphone","Oferta completa (móvil + fijo + internet)"))))</f>
        <v/>
      </c>
      <c r="Q2658">
        <f>$F2658+$H2658+$L2658</f>
        <v/>
      </c>
      <c r="R2658">
        <f>IFERROR(VLOOKUP($A2658,Registros!$B$2:$G$6000,6,0),IFERROR(VLOOKUP($D2658,Winback!$B$2:$C$300,2,0),""))</f>
        <v/>
      </c>
      <c r="S2658">
        <f>IF($E2658=1,"NP","")&amp;IF($G2658=1,"+MOV","")&amp;IF($I2658=1,"+CS","")&amp;IF($K2658=1,"+WB","")</f>
        <v/>
      </c>
      <c r="T2658">
        <f>$E2658+$G2658+$I2658+$K2658</f>
        <v/>
      </c>
    </row>
    <row r="2659">
      <c r="A2659" t="inlineStr">
        <is>
          <t>361050500000</t>
        </is>
      </c>
      <c r="B2659" t="inlineStr">
        <is>
          <t>36105050</t>
        </is>
      </c>
      <c r="C2659" t="inlineStr">
        <is>
          <t>JOSE JESUS GUERRA MORALES</t>
        </is>
      </c>
      <c r="D2659" t="inlineStr">
        <is>
          <t>JOSEJESUSGUERRAMORALES</t>
        </is>
      </c>
      <c r="E2659">
        <f>IF(COUNTIFS(Registros!$A$2:$A$6000,"NP",Registros!$B$2:$B$6000,$A2659)&gt;0,1,0)</f>
        <v/>
      </c>
      <c r="F2659">
        <f>IF($E2659=1,SUMIFS(Registros!$F$2:$F$6000,Registros!$A$2:$A$6000,"NP",Registros!$B$2:$B$6000,$A2659),0)</f>
        <v/>
      </c>
      <c r="G2659">
        <f>IF(COUNTIFS(Registros!$A$2:$A$6000,"MOV",Registros!$B$2:$B$6000,$A2659)&gt;0,1,0)</f>
        <v/>
      </c>
      <c r="H2659">
        <f>IF($G2659=1,SUMIFS(Registros!$F$2:$F$6000,Registros!$A$2:$A$6000,"MOV",Registros!$B$2:$B$6000,$A2659),0)</f>
        <v/>
      </c>
      <c r="I2659">
        <f>IF(COUNTIFS(Registros!$A$2:$A$6000,"CS",Registros!$B$2:$B$6000,$A2659)&gt;0,1,0)</f>
        <v/>
      </c>
      <c r="J2659">
        <f>IF($I2659=1,SUMIFS(Registros!$I$2:$I$6000,Registros!$A$2:$A$6000,"CS",Registros!$B$2:$B$6000,$A2659),0)</f>
        <v/>
      </c>
      <c r="K2659">
        <f>IF(COUNTIFS(Winback!$K$2:$K$300,$D2659)&gt;0,1,0)</f>
        <v/>
      </c>
      <c r="L2659">
        <f>IF(AND($K2659=1,LEFT($A2659,3)="WB-"),SUMIFS(Winback!$D$2:$D$300,Winback!$K$2:$K$300,$D2659),0)</f>
        <v/>
      </c>
      <c r="M2659">
        <f>IF(OR($E2659=1,$G2659=1,SUMIFS(Registros!$J$2:$J$6000,Registros!$B$2:$B$6000,$A2659)&gt;0),1,0)</f>
        <v/>
      </c>
      <c r="N2659">
        <f>IF($J2659&gt;0,1,IF(COUNTIFS(Registros!$A$2:$A$6000,"CS",Registros!$B$2:$B$6000,$A2659,Registros!$K$2:$K$6000,"&lt;&gt;")&gt;0,1,0))</f>
        <v/>
      </c>
      <c r="O2659">
        <f>IF(AND($K2659=1,$E2659=0,$G2659=0,$I2659=0),"WINBACK",IF(AND($M2659=1,$N2659&gt;0),"CONVERGENTE",IF($M2659=1,"SOLO MÓVIL",IF($N2659&gt;0,"SOLO FIJO / INTERNET","SIN SERVICIOS"))))</f>
        <v/>
      </c>
      <c r="P2659">
        <f>IF($O2659="WINBACK","Recuperar (winback)",IF($O2659="CONVERGENTE","Upgrade / más líneas",IF($O2659="SOLO MÓVIL","Ofrecer fijo + internet (FLBBTV)",IF($O2659="SOLO FIJO / INTERNET","Ofrecer línea móvil Nextphone","Oferta completa (móvil + fijo + internet)"))))</f>
        <v/>
      </c>
      <c r="Q2659">
        <f>$F2659+$H2659+$L2659</f>
        <v/>
      </c>
      <c r="R2659">
        <f>IFERROR(VLOOKUP($A2659,Registros!$B$2:$G$6000,6,0),IFERROR(VLOOKUP($D2659,Winback!$B$2:$C$300,2,0),""))</f>
        <v/>
      </c>
      <c r="S2659">
        <f>IF($E2659=1,"NP","")&amp;IF($G2659=1,"+MOV","")&amp;IF($I2659=1,"+CS","")&amp;IF($K2659=1,"+WB","")</f>
        <v/>
      </c>
      <c r="T2659">
        <f>$E2659+$G2659+$I2659+$K2659</f>
        <v/>
      </c>
    </row>
    <row r="2660">
      <c r="A2660" t="inlineStr">
        <is>
          <t>355337810000</t>
        </is>
      </c>
      <c r="B2660" t="inlineStr">
        <is>
          <t>35533781</t>
        </is>
      </c>
      <c r="C2660" t="inlineStr">
        <is>
          <t>DIANETH DE LEON ARAUZ</t>
        </is>
      </c>
      <c r="D2660" t="inlineStr">
        <is>
          <t>DIANETHDELEONARAUZ</t>
        </is>
      </c>
      <c r="E2660">
        <f>IF(COUNTIFS(Registros!$A$2:$A$6000,"NP",Registros!$B$2:$B$6000,$A2660)&gt;0,1,0)</f>
        <v/>
      </c>
      <c r="F2660">
        <f>IF($E2660=1,SUMIFS(Registros!$F$2:$F$6000,Registros!$A$2:$A$6000,"NP",Registros!$B$2:$B$6000,$A2660),0)</f>
        <v/>
      </c>
      <c r="G2660">
        <f>IF(COUNTIFS(Registros!$A$2:$A$6000,"MOV",Registros!$B$2:$B$6000,$A2660)&gt;0,1,0)</f>
        <v/>
      </c>
      <c r="H2660">
        <f>IF($G2660=1,SUMIFS(Registros!$F$2:$F$6000,Registros!$A$2:$A$6000,"MOV",Registros!$B$2:$B$6000,$A2660),0)</f>
        <v/>
      </c>
      <c r="I2660">
        <f>IF(COUNTIFS(Registros!$A$2:$A$6000,"CS",Registros!$B$2:$B$6000,$A2660)&gt;0,1,0)</f>
        <v/>
      </c>
      <c r="J2660">
        <f>IF($I2660=1,SUMIFS(Registros!$I$2:$I$6000,Registros!$A$2:$A$6000,"CS",Registros!$B$2:$B$6000,$A2660),0)</f>
        <v/>
      </c>
      <c r="K2660">
        <f>IF(COUNTIFS(Winback!$K$2:$K$300,$D2660)&gt;0,1,0)</f>
        <v/>
      </c>
      <c r="L2660">
        <f>IF(AND($K2660=1,LEFT($A2660,3)="WB-"),SUMIFS(Winback!$D$2:$D$300,Winback!$K$2:$K$300,$D2660),0)</f>
        <v/>
      </c>
      <c r="M2660">
        <f>IF(OR($E2660=1,$G2660=1,SUMIFS(Registros!$J$2:$J$6000,Registros!$B$2:$B$6000,$A2660)&gt;0),1,0)</f>
        <v/>
      </c>
      <c r="N2660">
        <f>IF($J2660&gt;0,1,IF(COUNTIFS(Registros!$A$2:$A$6000,"CS",Registros!$B$2:$B$6000,$A2660,Registros!$K$2:$K$6000,"&lt;&gt;")&gt;0,1,0))</f>
        <v/>
      </c>
      <c r="O2660">
        <f>IF(AND($K2660=1,$E2660=0,$G2660=0,$I2660=0),"WINBACK",IF(AND($M2660=1,$N2660&gt;0),"CONVERGENTE",IF($M2660=1,"SOLO MÓVIL",IF($N2660&gt;0,"SOLO FIJO / INTERNET","SIN SERVICIOS"))))</f>
        <v/>
      </c>
      <c r="P2660">
        <f>IF($O2660="WINBACK","Recuperar (winback)",IF($O2660="CONVERGENTE","Upgrade / más líneas",IF($O2660="SOLO MÓVIL","Ofrecer fijo + internet (FLBBTV)",IF($O2660="SOLO FIJO / INTERNET","Ofrecer línea móvil Nextphone","Oferta completa (móvil + fijo + internet)"))))</f>
        <v/>
      </c>
      <c r="Q2660">
        <f>$F2660+$H2660+$L2660</f>
        <v/>
      </c>
      <c r="R2660">
        <f>IFERROR(VLOOKUP($A2660,Registros!$B$2:$G$6000,6,0),IFERROR(VLOOKUP($D2660,Winback!$B$2:$C$300,2,0),""))</f>
        <v/>
      </c>
      <c r="S2660">
        <f>IF($E2660=1,"NP","")&amp;IF($G2660=1,"+MOV","")&amp;IF($I2660=1,"+CS","")&amp;IF($K2660=1,"+WB","")</f>
        <v/>
      </c>
      <c r="T2660">
        <f>$E2660+$G2660+$I2660+$K2660</f>
        <v/>
      </c>
    </row>
    <row r="2661">
      <c r="A2661" t="inlineStr">
        <is>
          <t>356316850000</t>
        </is>
      </c>
      <c r="B2661" t="inlineStr">
        <is>
          <t>35631685</t>
        </is>
      </c>
      <c r="C2661" t="inlineStr">
        <is>
          <t>SAUL CEDEÑO</t>
        </is>
      </c>
      <c r="D2661" t="inlineStr">
        <is>
          <t>SAULCEDENO</t>
        </is>
      </c>
      <c r="E2661">
        <f>IF(COUNTIFS(Registros!$A$2:$A$6000,"NP",Registros!$B$2:$B$6000,$A2661)&gt;0,1,0)</f>
        <v/>
      </c>
      <c r="F2661">
        <f>IF($E2661=1,SUMIFS(Registros!$F$2:$F$6000,Registros!$A$2:$A$6000,"NP",Registros!$B$2:$B$6000,$A2661),0)</f>
        <v/>
      </c>
      <c r="G2661">
        <f>IF(COUNTIFS(Registros!$A$2:$A$6000,"MOV",Registros!$B$2:$B$6000,$A2661)&gt;0,1,0)</f>
        <v/>
      </c>
      <c r="H2661">
        <f>IF($G2661=1,SUMIFS(Registros!$F$2:$F$6000,Registros!$A$2:$A$6000,"MOV",Registros!$B$2:$B$6000,$A2661),0)</f>
        <v/>
      </c>
      <c r="I2661">
        <f>IF(COUNTIFS(Registros!$A$2:$A$6000,"CS",Registros!$B$2:$B$6000,$A2661)&gt;0,1,0)</f>
        <v/>
      </c>
      <c r="J2661">
        <f>IF($I2661=1,SUMIFS(Registros!$I$2:$I$6000,Registros!$A$2:$A$6000,"CS",Registros!$B$2:$B$6000,$A2661),0)</f>
        <v/>
      </c>
      <c r="K2661">
        <f>IF(COUNTIFS(Winback!$K$2:$K$300,$D2661)&gt;0,1,0)</f>
        <v/>
      </c>
      <c r="L2661">
        <f>IF(AND($K2661=1,LEFT($A2661,3)="WB-"),SUMIFS(Winback!$D$2:$D$300,Winback!$K$2:$K$300,$D2661),0)</f>
        <v/>
      </c>
      <c r="M2661">
        <f>IF(OR($E2661=1,$G2661=1,SUMIFS(Registros!$J$2:$J$6000,Registros!$B$2:$B$6000,$A2661)&gt;0),1,0)</f>
        <v/>
      </c>
      <c r="N2661">
        <f>IF($J2661&gt;0,1,IF(COUNTIFS(Registros!$A$2:$A$6000,"CS",Registros!$B$2:$B$6000,$A2661,Registros!$K$2:$K$6000,"&lt;&gt;")&gt;0,1,0))</f>
        <v/>
      </c>
      <c r="O2661">
        <f>IF(AND($K2661=1,$E2661=0,$G2661=0,$I2661=0),"WINBACK",IF(AND($M2661=1,$N2661&gt;0),"CONVERGENTE",IF($M2661=1,"SOLO MÓVIL",IF($N2661&gt;0,"SOLO FIJO / INTERNET","SIN SERVICIOS"))))</f>
        <v/>
      </c>
      <c r="P2661">
        <f>IF($O2661="WINBACK","Recuperar (winback)",IF($O2661="CONVERGENTE","Upgrade / más líneas",IF($O2661="SOLO MÓVIL","Ofrecer fijo + internet (FLBBTV)",IF($O2661="SOLO FIJO / INTERNET","Ofrecer línea móvil Nextphone","Oferta completa (móvil + fijo + internet)"))))</f>
        <v/>
      </c>
      <c r="Q2661">
        <f>$F2661+$H2661+$L2661</f>
        <v/>
      </c>
      <c r="R2661">
        <f>IFERROR(VLOOKUP($A2661,Registros!$B$2:$G$6000,6,0),IFERROR(VLOOKUP($D2661,Winback!$B$2:$C$300,2,0),""))</f>
        <v/>
      </c>
      <c r="S2661">
        <f>IF($E2661=1,"NP","")&amp;IF($G2661=1,"+MOV","")&amp;IF($I2661=1,"+CS","")&amp;IF($K2661=1,"+WB","")</f>
        <v/>
      </c>
      <c r="T2661">
        <f>$E2661+$G2661+$I2661+$K2661</f>
        <v/>
      </c>
    </row>
    <row r="2662">
      <c r="A2662" t="inlineStr">
        <is>
          <t>366032080000</t>
        </is>
      </c>
      <c r="B2662" t="inlineStr">
        <is>
          <t>36603208</t>
        </is>
      </c>
      <c r="C2662" t="inlineStr">
        <is>
          <t>VERÓNICA PATIÑO ORTIZ</t>
        </is>
      </c>
      <c r="D2662" t="inlineStr">
        <is>
          <t>VERONICAPATINOORTIZ</t>
        </is>
      </c>
      <c r="E2662">
        <f>IF(COUNTIFS(Registros!$A$2:$A$6000,"NP",Registros!$B$2:$B$6000,$A2662)&gt;0,1,0)</f>
        <v/>
      </c>
      <c r="F2662">
        <f>IF($E2662=1,SUMIFS(Registros!$F$2:$F$6000,Registros!$A$2:$A$6000,"NP",Registros!$B$2:$B$6000,$A2662),0)</f>
        <v/>
      </c>
      <c r="G2662">
        <f>IF(COUNTIFS(Registros!$A$2:$A$6000,"MOV",Registros!$B$2:$B$6000,$A2662)&gt;0,1,0)</f>
        <v/>
      </c>
      <c r="H2662">
        <f>IF($G2662=1,SUMIFS(Registros!$F$2:$F$6000,Registros!$A$2:$A$6000,"MOV",Registros!$B$2:$B$6000,$A2662),0)</f>
        <v/>
      </c>
      <c r="I2662">
        <f>IF(COUNTIFS(Registros!$A$2:$A$6000,"CS",Registros!$B$2:$B$6000,$A2662)&gt;0,1,0)</f>
        <v/>
      </c>
      <c r="J2662">
        <f>IF($I2662=1,SUMIFS(Registros!$I$2:$I$6000,Registros!$A$2:$A$6000,"CS",Registros!$B$2:$B$6000,$A2662),0)</f>
        <v/>
      </c>
      <c r="K2662">
        <f>IF(COUNTIFS(Winback!$K$2:$K$300,$D2662)&gt;0,1,0)</f>
        <v/>
      </c>
      <c r="L2662">
        <f>IF(AND($K2662=1,LEFT($A2662,3)="WB-"),SUMIFS(Winback!$D$2:$D$300,Winback!$K$2:$K$300,$D2662),0)</f>
        <v/>
      </c>
      <c r="M2662">
        <f>IF(OR($E2662=1,$G2662=1,SUMIFS(Registros!$J$2:$J$6000,Registros!$B$2:$B$6000,$A2662)&gt;0),1,0)</f>
        <v/>
      </c>
      <c r="N2662">
        <f>IF($J2662&gt;0,1,IF(COUNTIFS(Registros!$A$2:$A$6000,"CS",Registros!$B$2:$B$6000,$A2662,Registros!$K$2:$K$6000,"&lt;&gt;")&gt;0,1,0))</f>
        <v/>
      </c>
      <c r="O2662">
        <f>IF(AND($K2662=1,$E2662=0,$G2662=0,$I2662=0),"WINBACK",IF(AND($M2662=1,$N2662&gt;0),"CONVERGENTE",IF($M2662=1,"SOLO MÓVIL",IF($N2662&gt;0,"SOLO FIJO / INTERNET","SIN SERVICIOS"))))</f>
        <v/>
      </c>
      <c r="P2662">
        <f>IF($O2662="WINBACK","Recuperar (winback)",IF($O2662="CONVERGENTE","Upgrade / más líneas",IF($O2662="SOLO MÓVIL","Ofrecer fijo + internet (FLBBTV)",IF($O2662="SOLO FIJO / INTERNET","Ofrecer línea móvil Nextphone","Oferta completa (móvil + fijo + internet)"))))</f>
        <v/>
      </c>
      <c r="Q2662">
        <f>$F2662+$H2662+$L2662</f>
        <v/>
      </c>
      <c r="R2662">
        <f>IFERROR(VLOOKUP($A2662,Registros!$B$2:$G$6000,6,0),IFERROR(VLOOKUP($D2662,Winback!$B$2:$C$300,2,0),""))</f>
        <v/>
      </c>
      <c r="S2662">
        <f>IF($E2662=1,"NP","")&amp;IF($G2662=1,"+MOV","")&amp;IF($I2662=1,"+CS","")&amp;IF($K2662=1,"+WB","")</f>
        <v/>
      </c>
      <c r="T2662">
        <f>$E2662+$G2662+$I2662+$K2662</f>
        <v/>
      </c>
    </row>
    <row r="2663">
      <c r="A2663" t="inlineStr">
        <is>
          <t>352345450000</t>
        </is>
      </c>
      <c r="B2663" t="inlineStr">
        <is>
          <t>35234545</t>
        </is>
      </c>
      <c r="C2663" t="inlineStr">
        <is>
          <t>JOSÉ MANUEL GUERRA FUENTES</t>
        </is>
      </c>
      <c r="D2663" t="inlineStr">
        <is>
          <t>JOSEMANUELGUERRAFUENTES</t>
        </is>
      </c>
      <c r="E2663">
        <f>IF(COUNTIFS(Registros!$A$2:$A$6000,"NP",Registros!$B$2:$B$6000,$A2663)&gt;0,1,0)</f>
        <v/>
      </c>
      <c r="F2663">
        <f>IF($E2663=1,SUMIFS(Registros!$F$2:$F$6000,Registros!$A$2:$A$6000,"NP",Registros!$B$2:$B$6000,$A2663),0)</f>
        <v/>
      </c>
      <c r="G2663">
        <f>IF(COUNTIFS(Registros!$A$2:$A$6000,"MOV",Registros!$B$2:$B$6000,$A2663)&gt;0,1,0)</f>
        <v/>
      </c>
      <c r="H2663">
        <f>IF($G2663=1,SUMIFS(Registros!$F$2:$F$6000,Registros!$A$2:$A$6000,"MOV",Registros!$B$2:$B$6000,$A2663),0)</f>
        <v/>
      </c>
      <c r="I2663">
        <f>IF(COUNTIFS(Registros!$A$2:$A$6000,"CS",Registros!$B$2:$B$6000,$A2663)&gt;0,1,0)</f>
        <v/>
      </c>
      <c r="J2663">
        <f>IF($I2663=1,SUMIFS(Registros!$I$2:$I$6000,Registros!$A$2:$A$6000,"CS",Registros!$B$2:$B$6000,$A2663),0)</f>
        <v/>
      </c>
      <c r="K2663">
        <f>IF(COUNTIFS(Winback!$K$2:$K$300,$D2663)&gt;0,1,0)</f>
        <v/>
      </c>
      <c r="L2663">
        <f>IF(AND($K2663=1,LEFT($A2663,3)="WB-"),SUMIFS(Winback!$D$2:$D$300,Winback!$K$2:$K$300,$D2663),0)</f>
        <v/>
      </c>
      <c r="M2663">
        <f>IF(OR($E2663=1,$G2663=1,SUMIFS(Registros!$J$2:$J$6000,Registros!$B$2:$B$6000,$A2663)&gt;0),1,0)</f>
        <v/>
      </c>
      <c r="N2663">
        <f>IF($J2663&gt;0,1,IF(COUNTIFS(Registros!$A$2:$A$6000,"CS",Registros!$B$2:$B$6000,$A2663,Registros!$K$2:$K$6000,"&lt;&gt;")&gt;0,1,0))</f>
        <v/>
      </c>
      <c r="O2663">
        <f>IF(AND($K2663=1,$E2663=0,$G2663=0,$I2663=0),"WINBACK",IF(AND($M2663=1,$N2663&gt;0),"CONVERGENTE",IF($M2663=1,"SOLO MÓVIL",IF($N2663&gt;0,"SOLO FIJO / INTERNET","SIN SERVICIOS"))))</f>
        <v/>
      </c>
      <c r="P2663">
        <f>IF($O2663="WINBACK","Recuperar (winback)",IF($O2663="CONVERGENTE","Upgrade / más líneas",IF($O2663="SOLO MÓVIL","Ofrecer fijo + internet (FLBBTV)",IF($O2663="SOLO FIJO / INTERNET","Ofrecer línea móvil Nextphone","Oferta completa (móvil + fijo + internet)"))))</f>
        <v/>
      </c>
      <c r="Q2663">
        <f>$F2663+$H2663+$L2663</f>
        <v/>
      </c>
      <c r="R2663">
        <f>IFERROR(VLOOKUP($A2663,Registros!$B$2:$G$6000,6,0),IFERROR(VLOOKUP($D2663,Winback!$B$2:$C$300,2,0),""))</f>
        <v/>
      </c>
      <c r="S2663">
        <f>IF($E2663=1,"NP","")&amp;IF($G2663=1,"+MOV","")&amp;IF($I2663=1,"+CS","")&amp;IF($K2663=1,"+WB","")</f>
        <v/>
      </c>
      <c r="T2663">
        <f>$E2663+$G2663+$I2663+$K2663</f>
        <v/>
      </c>
    </row>
    <row r="2664">
      <c r="A2664" t="inlineStr">
        <is>
          <t>368017990000</t>
        </is>
      </c>
      <c r="B2664" t="inlineStr">
        <is>
          <t>36801799</t>
        </is>
      </c>
      <c r="C2664" t="inlineStr">
        <is>
          <t>MARILYN ARAUZ</t>
        </is>
      </c>
      <c r="D2664" t="inlineStr">
        <is>
          <t>MARILYNARAUZ</t>
        </is>
      </c>
      <c r="E2664">
        <f>IF(COUNTIFS(Registros!$A$2:$A$6000,"NP",Registros!$B$2:$B$6000,$A2664)&gt;0,1,0)</f>
        <v/>
      </c>
      <c r="F2664">
        <f>IF($E2664=1,SUMIFS(Registros!$F$2:$F$6000,Registros!$A$2:$A$6000,"NP",Registros!$B$2:$B$6000,$A2664),0)</f>
        <v/>
      </c>
      <c r="G2664">
        <f>IF(COUNTIFS(Registros!$A$2:$A$6000,"MOV",Registros!$B$2:$B$6000,$A2664)&gt;0,1,0)</f>
        <v/>
      </c>
      <c r="H2664">
        <f>IF($G2664=1,SUMIFS(Registros!$F$2:$F$6000,Registros!$A$2:$A$6000,"MOV",Registros!$B$2:$B$6000,$A2664),0)</f>
        <v/>
      </c>
      <c r="I2664">
        <f>IF(COUNTIFS(Registros!$A$2:$A$6000,"CS",Registros!$B$2:$B$6000,$A2664)&gt;0,1,0)</f>
        <v/>
      </c>
      <c r="J2664">
        <f>IF($I2664=1,SUMIFS(Registros!$I$2:$I$6000,Registros!$A$2:$A$6000,"CS",Registros!$B$2:$B$6000,$A2664),0)</f>
        <v/>
      </c>
      <c r="K2664">
        <f>IF(COUNTIFS(Winback!$K$2:$K$300,$D2664)&gt;0,1,0)</f>
        <v/>
      </c>
      <c r="L2664">
        <f>IF(AND($K2664=1,LEFT($A2664,3)="WB-"),SUMIFS(Winback!$D$2:$D$300,Winback!$K$2:$K$300,$D2664),0)</f>
        <v/>
      </c>
      <c r="M2664">
        <f>IF(OR($E2664=1,$G2664=1,SUMIFS(Registros!$J$2:$J$6000,Registros!$B$2:$B$6000,$A2664)&gt;0),1,0)</f>
        <v/>
      </c>
      <c r="N2664">
        <f>IF($J2664&gt;0,1,IF(COUNTIFS(Registros!$A$2:$A$6000,"CS",Registros!$B$2:$B$6000,$A2664,Registros!$K$2:$K$6000,"&lt;&gt;")&gt;0,1,0))</f>
        <v/>
      </c>
      <c r="O2664">
        <f>IF(AND($K2664=1,$E2664=0,$G2664=0,$I2664=0),"WINBACK",IF(AND($M2664=1,$N2664&gt;0),"CONVERGENTE",IF($M2664=1,"SOLO MÓVIL",IF($N2664&gt;0,"SOLO FIJO / INTERNET","SIN SERVICIOS"))))</f>
        <v/>
      </c>
      <c r="P2664">
        <f>IF($O2664="WINBACK","Recuperar (winback)",IF($O2664="CONVERGENTE","Upgrade / más líneas",IF($O2664="SOLO MÓVIL","Ofrecer fijo + internet (FLBBTV)",IF($O2664="SOLO FIJO / INTERNET","Ofrecer línea móvil Nextphone","Oferta completa (móvil + fijo + internet)"))))</f>
        <v/>
      </c>
      <c r="Q2664">
        <f>$F2664+$H2664+$L2664</f>
        <v/>
      </c>
      <c r="R2664">
        <f>IFERROR(VLOOKUP($A2664,Registros!$B$2:$G$6000,6,0),IFERROR(VLOOKUP($D2664,Winback!$B$2:$C$300,2,0),""))</f>
        <v/>
      </c>
      <c r="S2664">
        <f>IF($E2664=1,"NP","")&amp;IF($G2664=1,"+MOV","")&amp;IF($I2664=1,"+CS","")&amp;IF($K2664=1,"+WB","")</f>
        <v/>
      </c>
      <c r="T2664">
        <f>$E2664+$G2664+$I2664+$K2664</f>
        <v/>
      </c>
    </row>
    <row r="2665">
      <c r="A2665" t="inlineStr">
        <is>
          <t>369049620000</t>
        </is>
      </c>
      <c r="B2665" t="inlineStr">
        <is>
          <t>36904962</t>
        </is>
      </c>
      <c r="C2665" t="inlineStr">
        <is>
          <t>DIONISIO MONTENEGRO</t>
        </is>
      </c>
      <c r="D2665" t="inlineStr">
        <is>
          <t>DIONISIOMONTENEGRO</t>
        </is>
      </c>
      <c r="E2665">
        <f>IF(COUNTIFS(Registros!$A$2:$A$6000,"NP",Registros!$B$2:$B$6000,$A2665)&gt;0,1,0)</f>
        <v/>
      </c>
      <c r="F2665">
        <f>IF($E2665=1,SUMIFS(Registros!$F$2:$F$6000,Registros!$A$2:$A$6000,"NP",Registros!$B$2:$B$6000,$A2665),0)</f>
        <v/>
      </c>
      <c r="G2665">
        <f>IF(COUNTIFS(Registros!$A$2:$A$6000,"MOV",Registros!$B$2:$B$6000,$A2665)&gt;0,1,0)</f>
        <v/>
      </c>
      <c r="H2665">
        <f>IF($G2665=1,SUMIFS(Registros!$F$2:$F$6000,Registros!$A$2:$A$6000,"MOV",Registros!$B$2:$B$6000,$A2665),0)</f>
        <v/>
      </c>
      <c r="I2665">
        <f>IF(COUNTIFS(Registros!$A$2:$A$6000,"CS",Registros!$B$2:$B$6000,$A2665)&gt;0,1,0)</f>
        <v/>
      </c>
      <c r="J2665">
        <f>IF($I2665=1,SUMIFS(Registros!$I$2:$I$6000,Registros!$A$2:$A$6000,"CS",Registros!$B$2:$B$6000,$A2665),0)</f>
        <v/>
      </c>
      <c r="K2665">
        <f>IF(COUNTIFS(Winback!$K$2:$K$300,$D2665)&gt;0,1,0)</f>
        <v/>
      </c>
      <c r="L2665">
        <f>IF(AND($K2665=1,LEFT($A2665,3)="WB-"),SUMIFS(Winback!$D$2:$D$300,Winback!$K$2:$K$300,$D2665),0)</f>
        <v/>
      </c>
      <c r="M2665">
        <f>IF(OR($E2665=1,$G2665=1,SUMIFS(Registros!$J$2:$J$6000,Registros!$B$2:$B$6000,$A2665)&gt;0),1,0)</f>
        <v/>
      </c>
      <c r="N2665">
        <f>IF($J2665&gt;0,1,IF(COUNTIFS(Registros!$A$2:$A$6000,"CS",Registros!$B$2:$B$6000,$A2665,Registros!$K$2:$K$6000,"&lt;&gt;")&gt;0,1,0))</f>
        <v/>
      </c>
      <c r="O2665">
        <f>IF(AND($K2665=1,$E2665=0,$G2665=0,$I2665=0),"WINBACK",IF(AND($M2665=1,$N2665&gt;0),"CONVERGENTE",IF($M2665=1,"SOLO MÓVIL",IF($N2665&gt;0,"SOLO FIJO / INTERNET","SIN SERVICIOS"))))</f>
        <v/>
      </c>
      <c r="P2665">
        <f>IF($O2665="WINBACK","Recuperar (winback)",IF($O2665="CONVERGENTE","Upgrade / más líneas",IF($O2665="SOLO MÓVIL","Ofrecer fijo + internet (FLBBTV)",IF($O2665="SOLO FIJO / INTERNET","Ofrecer línea móvil Nextphone","Oferta completa (móvil + fijo + internet)"))))</f>
        <v/>
      </c>
      <c r="Q2665">
        <f>$F2665+$H2665+$L2665</f>
        <v/>
      </c>
      <c r="R2665">
        <f>IFERROR(VLOOKUP($A2665,Registros!$B$2:$G$6000,6,0),IFERROR(VLOOKUP($D2665,Winback!$B$2:$C$300,2,0),""))</f>
        <v/>
      </c>
      <c r="S2665">
        <f>IF($E2665=1,"NP","")&amp;IF($G2665=1,"+MOV","")&amp;IF($I2665=1,"+CS","")&amp;IF($K2665=1,"+WB","")</f>
        <v/>
      </c>
      <c r="T2665">
        <f>$E2665+$G2665+$I2665+$K2665</f>
        <v/>
      </c>
    </row>
    <row r="2666">
      <c r="A2666" t="inlineStr">
        <is>
          <t>351307190000</t>
        </is>
      </c>
      <c r="B2666" t="inlineStr">
        <is>
          <t>35130719</t>
        </is>
      </c>
      <c r="C2666" t="inlineStr">
        <is>
          <t>FRANCISCO GUTIÉRREZ</t>
        </is>
      </c>
      <c r="D2666" t="inlineStr">
        <is>
          <t>FRANCISCOGUTIERREZ</t>
        </is>
      </c>
      <c r="E2666">
        <f>IF(COUNTIFS(Registros!$A$2:$A$6000,"NP",Registros!$B$2:$B$6000,$A2666)&gt;0,1,0)</f>
        <v/>
      </c>
      <c r="F2666">
        <f>IF($E2666=1,SUMIFS(Registros!$F$2:$F$6000,Registros!$A$2:$A$6000,"NP",Registros!$B$2:$B$6000,$A2666),0)</f>
        <v/>
      </c>
      <c r="G2666">
        <f>IF(COUNTIFS(Registros!$A$2:$A$6000,"MOV",Registros!$B$2:$B$6000,$A2666)&gt;0,1,0)</f>
        <v/>
      </c>
      <c r="H2666">
        <f>IF($G2666=1,SUMIFS(Registros!$F$2:$F$6000,Registros!$A$2:$A$6000,"MOV",Registros!$B$2:$B$6000,$A2666),0)</f>
        <v/>
      </c>
      <c r="I2666">
        <f>IF(COUNTIFS(Registros!$A$2:$A$6000,"CS",Registros!$B$2:$B$6000,$A2666)&gt;0,1,0)</f>
        <v/>
      </c>
      <c r="J2666">
        <f>IF($I2666=1,SUMIFS(Registros!$I$2:$I$6000,Registros!$A$2:$A$6000,"CS",Registros!$B$2:$B$6000,$A2666),0)</f>
        <v/>
      </c>
      <c r="K2666">
        <f>IF(COUNTIFS(Winback!$K$2:$K$300,$D2666)&gt;0,1,0)</f>
        <v/>
      </c>
      <c r="L2666">
        <f>IF(AND($K2666=1,LEFT($A2666,3)="WB-"),SUMIFS(Winback!$D$2:$D$300,Winback!$K$2:$K$300,$D2666),0)</f>
        <v/>
      </c>
      <c r="M2666">
        <f>IF(OR($E2666=1,$G2666=1,SUMIFS(Registros!$J$2:$J$6000,Registros!$B$2:$B$6000,$A2666)&gt;0),1,0)</f>
        <v/>
      </c>
      <c r="N2666">
        <f>IF($J2666&gt;0,1,IF(COUNTIFS(Registros!$A$2:$A$6000,"CS",Registros!$B$2:$B$6000,$A2666,Registros!$K$2:$K$6000,"&lt;&gt;")&gt;0,1,0))</f>
        <v/>
      </c>
      <c r="O2666">
        <f>IF(AND($K2666=1,$E2666=0,$G2666=0,$I2666=0),"WINBACK",IF(AND($M2666=1,$N2666&gt;0),"CONVERGENTE",IF($M2666=1,"SOLO MÓVIL",IF($N2666&gt;0,"SOLO FIJO / INTERNET","SIN SERVICIOS"))))</f>
        <v/>
      </c>
      <c r="P2666">
        <f>IF($O2666="WINBACK","Recuperar (winback)",IF($O2666="CONVERGENTE","Upgrade / más líneas",IF($O2666="SOLO MÓVIL","Ofrecer fijo + internet (FLBBTV)",IF($O2666="SOLO FIJO / INTERNET","Ofrecer línea móvil Nextphone","Oferta completa (móvil + fijo + internet)"))))</f>
        <v/>
      </c>
      <c r="Q2666">
        <f>$F2666+$H2666+$L2666</f>
        <v/>
      </c>
      <c r="R2666">
        <f>IFERROR(VLOOKUP($A2666,Registros!$B$2:$G$6000,6,0),IFERROR(VLOOKUP($D2666,Winback!$B$2:$C$300,2,0),""))</f>
        <v/>
      </c>
      <c r="S2666">
        <f>IF($E2666=1,"NP","")&amp;IF($G2666=1,"+MOV","")&amp;IF($I2666=1,"+CS","")&amp;IF($K2666=1,"+WB","")</f>
        <v/>
      </c>
      <c r="T2666">
        <f>$E2666+$G2666+$I2666+$K2666</f>
        <v/>
      </c>
    </row>
    <row r="2667">
      <c r="A2667" t="inlineStr">
        <is>
          <t>346398270000</t>
        </is>
      </c>
      <c r="B2667" t="inlineStr">
        <is>
          <t>34639827</t>
        </is>
      </c>
      <c r="C2667" t="inlineStr">
        <is>
          <t>ESTEFANY DEL CARMEN MADRID LOPEZ</t>
        </is>
      </c>
      <c r="D2667" t="inlineStr">
        <is>
          <t>ESTEFANYDELCARMENMADRIDLOPEZ</t>
        </is>
      </c>
      <c r="E2667">
        <f>IF(COUNTIFS(Registros!$A$2:$A$6000,"NP",Registros!$B$2:$B$6000,$A2667)&gt;0,1,0)</f>
        <v/>
      </c>
      <c r="F2667">
        <f>IF($E2667=1,SUMIFS(Registros!$F$2:$F$6000,Registros!$A$2:$A$6000,"NP",Registros!$B$2:$B$6000,$A2667),0)</f>
        <v/>
      </c>
      <c r="G2667">
        <f>IF(COUNTIFS(Registros!$A$2:$A$6000,"MOV",Registros!$B$2:$B$6000,$A2667)&gt;0,1,0)</f>
        <v/>
      </c>
      <c r="H2667">
        <f>IF($G2667=1,SUMIFS(Registros!$F$2:$F$6000,Registros!$A$2:$A$6000,"MOV",Registros!$B$2:$B$6000,$A2667),0)</f>
        <v/>
      </c>
      <c r="I2667">
        <f>IF(COUNTIFS(Registros!$A$2:$A$6000,"CS",Registros!$B$2:$B$6000,$A2667)&gt;0,1,0)</f>
        <v/>
      </c>
      <c r="J2667">
        <f>IF($I2667=1,SUMIFS(Registros!$I$2:$I$6000,Registros!$A$2:$A$6000,"CS",Registros!$B$2:$B$6000,$A2667),0)</f>
        <v/>
      </c>
      <c r="K2667">
        <f>IF(COUNTIFS(Winback!$K$2:$K$300,$D2667)&gt;0,1,0)</f>
        <v/>
      </c>
      <c r="L2667">
        <f>IF(AND($K2667=1,LEFT($A2667,3)="WB-"),SUMIFS(Winback!$D$2:$D$300,Winback!$K$2:$K$300,$D2667),0)</f>
        <v/>
      </c>
      <c r="M2667">
        <f>IF(OR($E2667=1,$G2667=1,SUMIFS(Registros!$J$2:$J$6000,Registros!$B$2:$B$6000,$A2667)&gt;0),1,0)</f>
        <v/>
      </c>
      <c r="N2667">
        <f>IF($J2667&gt;0,1,IF(COUNTIFS(Registros!$A$2:$A$6000,"CS",Registros!$B$2:$B$6000,$A2667,Registros!$K$2:$K$6000,"&lt;&gt;")&gt;0,1,0))</f>
        <v/>
      </c>
      <c r="O2667">
        <f>IF(AND($K2667=1,$E2667=0,$G2667=0,$I2667=0),"WINBACK",IF(AND($M2667=1,$N2667&gt;0),"CONVERGENTE",IF($M2667=1,"SOLO MÓVIL",IF($N2667&gt;0,"SOLO FIJO / INTERNET","SIN SERVICIOS"))))</f>
        <v/>
      </c>
      <c r="P2667">
        <f>IF($O2667="WINBACK","Recuperar (winback)",IF($O2667="CONVERGENTE","Upgrade / más líneas",IF($O2667="SOLO MÓVIL","Ofrecer fijo + internet (FLBBTV)",IF($O2667="SOLO FIJO / INTERNET","Ofrecer línea móvil Nextphone","Oferta completa (móvil + fijo + internet)"))))</f>
        <v/>
      </c>
      <c r="Q2667">
        <f>$F2667+$H2667+$L2667</f>
        <v/>
      </c>
      <c r="R2667">
        <f>IFERROR(VLOOKUP($A2667,Registros!$B$2:$G$6000,6,0),IFERROR(VLOOKUP($D2667,Winback!$B$2:$C$300,2,0),""))</f>
        <v/>
      </c>
      <c r="S2667">
        <f>IF($E2667=1,"NP","")&amp;IF($G2667=1,"+MOV","")&amp;IF($I2667=1,"+CS","")&amp;IF($K2667=1,"+WB","")</f>
        <v/>
      </c>
      <c r="T2667">
        <f>$E2667+$G2667+$I2667+$K2667</f>
        <v/>
      </c>
    </row>
    <row r="2668">
      <c r="A2668" t="inlineStr">
        <is>
          <t>356065780000</t>
        </is>
      </c>
      <c r="B2668" t="inlineStr">
        <is>
          <t>35606578</t>
        </is>
      </c>
      <c r="C2668" t="inlineStr">
        <is>
          <t>ILIANA PINTO</t>
        </is>
      </c>
      <c r="D2668" t="inlineStr">
        <is>
          <t>ILIANAPINTO</t>
        </is>
      </c>
      <c r="E2668">
        <f>IF(COUNTIFS(Registros!$A$2:$A$6000,"NP",Registros!$B$2:$B$6000,$A2668)&gt;0,1,0)</f>
        <v/>
      </c>
      <c r="F2668">
        <f>IF($E2668=1,SUMIFS(Registros!$F$2:$F$6000,Registros!$A$2:$A$6000,"NP",Registros!$B$2:$B$6000,$A2668),0)</f>
        <v/>
      </c>
      <c r="G2668">
        <f>IF(COUNTIFS(Registros!$A$2:$A$6000,"MOV",Registros!$B$2:$B$6000,$A2668)&gt;0,1,0)</f>
        <v/>
      </c>
      <c r="H2668">
        <f>IF($G2668=1,SUMIFS(Registros!$F$2:$F$6000,Registros!$A$2:$A$6000,"MOV",Registros!$B$2:$B$6000,$A2668),0)</f>
        <v/>
      </c>
      <c r="I2668">
        <f>IF(COUNTIFS(Registros!$A$2:$A$6000,"CS",Registros!$B$2:$B$6000,$A2668)&gt;0,1,0)</f>
        <v/>
      </c>
      <c r="J2668">
        <f>IF($I2668=1,SUMIFS(Registros!$I$2:$I$6000,Registros!$A$2:$A$6000,"CS",Registros!$B$2:$B$6000,$A2668),0)</f>
        <v/>
      </c>
      <c r="K2668">
        <f>IF(COUNTIFS(Winback!$K$2:$K$300,$D2668)&gt;0,1,0)</f>
        <v/>
      </c>
      <c r="L2668">
        <f>IF(AND($K2668=1,LEFT($A2668,3)="WB-"),SUMIFS(Winback!$D$2:$D$300,Winback!$K$2:$K$300,$D2668),0)</f>
        <v/>
      </c>
      <c r="M2668">
        <f>IF(OR($E2668=1,$G2668=1,SUMIFS(Registros!$J$2:$J$6000,Registros!$B$2:$B$6000,$A2668)&gt;0),1,0)</f>
        <v/>
      </c>
      <c r="N2668">
        <f>IF($J2668&gt;0,1,IF(COUNTIFS(Registros!$A$2:$A$6000,"CS",Registros!$B$2:$B$6000,$A2668,Registros!$K$2:$K$6000,"&lt;&gt;")&gt;0,1,0))</f>
        <v/>
      </c>
      <c r="O2668">
        <f>IF(AND($K2668=1,$E2668=0,$G2668=0,$I2668=0),"WINBACK",IF(AND($M2668=1,$N2668&gt;0),"CONVERGENTE",IF($M2668=1,"SOLO MÓVIL",IF($N2668&gt;0,"SOLO FIJO / INTERNET","SIN SERVICIOS"))))</f>
        <v/>
      </c>
      <c r="P2668">
        <f>IF($O2668="WINBACK","Recuperar (winback)",IF($O2668="CONVERGENTE","Upgrade / más líneas",IF($O2668="SOLO MÓVIL","Ofrecer fijo + internet (FLBBTV)",IF($O2668="SOLO FIJO / INTERNET","Ofrecer línea móvil Nextphone","Oferta completa (móvil + fijo + internet)"))))</f>
        <v/>
      </c>
      <c r="Q2668">
        <f>$F2668+$H2668+$L2668</f>
        <v/>
      </c>
      <c r="R2668">
        <f>IFERROR(VLOOKUP($A2668,Registros!$B$2:$G$6000,6,0),IFERROR(VLOOKUP($D2668,Winback!$B$2:$C$300,2,0),""))</f>
        <v/>
      </c>
      <c r="S2668">
        <f>IF($E2668=1,"NP","")&amp;IF($G2668=1,"+MOV","")&amp;IF($I2668=1,"+CS","")&amp;IF($K2668=1,"+WB","")</f>
        <v/>
      </c>
      <c r="T2668">
        <f>$E2668+$G2668+$I2668+$K2668</f>
        <v/>
      </c>
    </row>
    <row r="2669">
      <c r="A2669" t="inlineStr">
        <is>
          <t>359298640000</t>
        </is>
      </c>
      <c r="B2669" t="inlineStr">
        <is>
          <t>35929864</t>
        </is>
      </c>
      <c r="C2669" t="inlineStr">
        <is>
          <t>ARLEIKA URIBEL CABALLERO ESPINOSA</t>
        </is>
      </c>
      <c r="D2669" t="inlineStr">
        <is>
          <t>ARLEIKAURIBELCABALLEROESPINOSA</t>
        </is>
      </c>
      <c r="E2669">
        <f>IF(COUNTIFS(Registros!$A$2:$A$6000,"NP",Registros!$B$2:$B$6000,$A2669)&gt;0,1,0)</f>
        <v/>
      </c>
      <c r="F2669">
        <f>IF($E2669=1,SUMIFS(Registros!$F$2:$F$6000,Registros!$A$2:$A$6000,"NP",Registros!$B$2:$B$6000,$A2669),0)</f>
        <v/>
      </c>
      <c r="G2669">
        <f>IF(COUNTIFS(Registros!$A$2:$A$6000,"MOV",Registros!$B$2:$B$6000,$A2669)&gt;0,1,0)</f>
        <v/>
      </c>
      <c r="H2669">
        <f>IF($G2669=1,SUMIFS(Registros!$F$2:$F$6000,Registros!$A$2:$A$6000,"MOV",Registros!$B$2:$B$6000,$A2669),0)</f>
        <v/>
      </c>
      <c r="I2669">
        <f>IF(COUNTIFS(Registros!$A$2:$A$6000,"CS",Registros!$B$2:$B$6000,$A2669)&gt;0,1,0)</f>
        <v/>
      </c>
      <c r="J2669">
        <f>IF($I2669=1,SUMIFS(Registros!$I$2:$I$6000,Registros!$A$2:$A$6000,"CS",Registros!$B$2:$B$6000,$A2669),0)</f>
        <v/>
      </c>
      <c r="K2669">
        <f>IF(COUNTIFS(Winback!$K$2:$K$300,$D2669)&gt;0,1,0)</f>
        <v/>
      </c>
      <c r="L2669">
        <f>IF(AND($K2669=1,LEFT($A2669,3)="WB-"),SUMIFS(Winback!$D$2:$D$300,Winback!$K$2:$K$300,$D2669),0)</f>
        <v/>
      </c>
      <c r="M2669">
        <f>IF(OR($E2669=1,$G2669=1,SUMIFS(Registros!$J$2:$J$6000,Registros!$B$2:$B$6000,$A2669)&gt;0),1,0)</f>
        <v/>
      </c>
      <c r="N2669">
        <f>IF($J2669&gt;0,1,IF(COUNTIFS(Registros!$A$2:$A$6000,"CS",Registros!$B$2:$B$6000,$A2669,Registros!$K$2:$K$6000,"&lt;&gt;")&gt;0,1,0))</f>
        <v/>
      </c>
      <c r="O2669">
        <f>IF(AND($K2669=1,$E2669=0,$G2669=0,$I2669=0),"WINBACK",IF(AND($M2669=1,$N2669&gt;0),"CONVERGENTE",IF($M2669=1,"SOLO MÓVIL",IF($N2669&gt;0,"SOLO FIJO / INTERNET","SIN SERVICIOS"))))</f>
        <v/>
      </c>
      <c r="P2669">
        <f>IF($O2669="WINBACK","Recuperar (winback)",IF($O2669="CONVERGENTE","Upgrade / más líneas",IF($O2669="SOLO MÓVIL","Ofrecer fijo + internet (FLBBTV)",IF($O2669="SOLO FIJO / INTERNET","Ofrecer línea móvil Nextphone","Oferta completa (móvil + fijo + internet)"))))</f>
        <v/>
      </c>
      <c r="Q2669">
        <f>$F2669+$H2669+$L2669</f>
        <v/>
      </c>
      <c r="R2669">
        <f>IFERROR(VLOOKUP($A2669,Registros!$B$2:$G$6000,6,0),IFERROR(VLOOKUP($D2669,Winback!$B$2:$C$300,2,0),""))</f>
        <v/>
      </c>
      <c r="S2669">
        <f>IF($E2669=1,"NP","")&amp;IF($G2669=1,"+MOV","")&amp;IF($I2669=1,"+CS","")&amp;IF($K2669=1,"+WB","")</f>
        <v/>
      </c>
      <c r="T2669">
        <f>$E2669+$G2669+$I2669+$K2669</f>
        <v/>
      </c>
    </row>
    <row r="2670">
      <c r="A2670" t="inlineStr">
        <is>
          <t>357091920000</t>
        </is>
      </c>
      <c r="B2670" t="inlineStr">
        <is>
          <t>35709192</t>
        </is>
      </c>
      <c r="C2670" t="inlineStr">
        <is>
          <t>DONYSBETH MIRANDA</t>
        </is>
      </c>
      <c r="D2670" t="inlineStr">
        <is>
          <t>DONYSBETHMIRANDA</t>
        </is>
      </c>
      <c r="E2670">
        <f>IF(COUNTIFS(Registros!$A$2:$A$6000,"NP",Registros!$B$2:$B$6000,$A2670)&gt;0,1,0)</f>
        <v/>
      </c>
      <c r="F2670">
        <f>IF($E2670=1,SUMIFS(Registros!$F$2:$F$6000,Registros!$A$2:$A$6000,"NP",Registros!$B$2:$B$6000,$A2670),0)</f>
        <v/>
      </c>
      <c r="G2670">
        <f>IF(COUNTIFS(Registros!$A$2:$A$6000,"MOV",Registros!$B$2:$B$6000,$A2670)&gt;0,1,0)</f>
        <v/>
      </c>
      <c r="H2670">
        <f>IF($G2670=1,SUMIFS(Registros!$F$2:$F$6000,Registros!$A$2:$A$6000,"MOV",Registros!$B$2:$B$6000,$A2670),0)</f>
        <v/>
      </c>
      <c r="I2670">
        <f>IF(COUNTIFS(Registros!$A$2:$A$6000,"CS",Registros!$B$2:$B$6000,$A2670)&gt;0,1,0)</f>
        <v/>
      </c>
      <c r="J2670">
        <f>IF($I2670=1,SUMIFS(Registros!$I$2:$I$6000,Registros!$A$2:$A$6000,"CS",Registros!$B$2:$B$6000,$A2670),0)</f>
        <v/>
      </c>
      <c r="K2670">
        <f>IF(COUNTIFS(Winback!$K$2:$K$300,$D2670)&gt;0,1,0)</f>
        <v/>
      </c>
      <c r="L2670">
        <f>IF(AND($K2670=1,LEFT($A2670,3)="WB-"),SUMIFS(Winback!$D$2:$D$300,Winback!$K$2:$K$300,$D2670),0)</f>
        <v/>
      </c>
      <c r="M2670">
        <f>IF(OR($E2670=1,$G2670=1,SUMIFS(Registros!$J$2:$J$6000,Registros!$B$2:$B$6000,$A2670)&gt;0),1,0)</f>
        <v/>
      </c>
      <c r="N2670">
        <f>IF($J2670&gt;0,1,IF(COUNTIFS(Registros!$A$2:$A$6000,"CS",Registros!$B$2:$B$6000,$A2670,Registros!$K$2:$K$6000,"&lt;&gt;")&gt;0,1,0))</f>
        <v/>
      </c>
      <c r="O2670">
        <f>IF(AND($K2670=1,$E2670=0,$G2670=0,$I2670=0),"WINBACK",IF(AND($M2670=1,$N2670&gt;0),"CONVERGENTE",IF($M2670=1,"SOLO MÓVIL",IF($N2670&gt;0,"SOLO FIJO / INTERNET","SIN SERVICIOS"))))</f>
        <v/>
      </c>
      <c r="P2670">
        <f>IF($O2670="WINBACK","Recuperar (winback)",IF($O2670="CONVERGENTE","Upgrade / más líneas",IF($O2670="SOLO MÓVIL","Ofrecer fijo + internet (FLBBTV)",IF($O2670="SOLO FIJO / INTERNET","Ofrecer línea móvil Nextphone","Oferta completa (móvil + fijo + internet)"))))</f>
        <v/>
      </c>
      <c r="Q2670">
        <f>$F2670+$H2670+$L2670</f>
        <v/>
      </c>
      <c r="R2670">
        <f>IFERROR(VLOOKUP($A2670,Registros!$B$2:$G$6000,6,0),IFERROR(VLOOKUP($D2670,Winback!$B$2:$C$300,2,0),""))</f>
        <v/>
      </c>
      <c r="S2670">
        <f>IF($E2670=1,"NP","")&amp;IF($G2670=1,"+MOV","")&amp;IF($I2670=1,"+CS","")&amp;IF($K2670=1,"+WB","")</f>
        <v/>
      </c>
      <c r="T2670">
        <f>$E2670+$G2670+$I2670+$K2670</f>
        <v/>
      </c>
    </row>
    <row r="2671">
      <c r="A2671" t="inlineStr">
        <is>
          <t>366058250000</t>
        </is>
      </c>
      <c r="B2671" t="inlineStr">
        <is>
          <t>36605825</t>
        </is>
      </c>
      <c r="C2671" t="inlineStr">
        <is>
          <t>ANAYELIS ELIZABETH MENDOZA VILLARREAL</t>
        </is>
      </c>
      <c r="D2671" t="inlineStr">
        <is>
          <t>ANAYELISELIZABETHMENDOZAVILLARREAL</t>
        </is>
      </c>
      <c r="E2671">
        <f>IF(COUNTIFS(Registros!$A$2:$A$6000,"NP",Registros!$B$2:$B$6000,$A2671)&gt;0,1,0)</f>
        <v/>
      </c>
      <c r="F2671">
        <f>IF($E2671=1,SUMIFS(Registros!$F$2:$F$6000,Registros!$A$2:$A$6000,"NP",Registros!$B$2:$B$6000,$A2671),0)</f>
        <v/>
      </c>
      <c r="G2671">
        <f>IF(COUNTIFS(Registros!$A$2:$A$6000,"MOV",Registros!$B$2:$B$6000,$A2671)&gt;0,1,0)</f>
        <v/>
      </c>
      <c r="H2671">
        <f>IF($G2671=1,SUMIFS(Registros!$F$2:$F$6000,Registros!$A$2:$A$6000,"MOV",Registros!$B$2:$B$6000,$A2671),0)</f>
        <v/>
      </c>
      <c r="I2671">
        <f>IF(COUNTIFS(Registros!$A$2:$A$6000,"CS",Registros!$B$2:$B$6000,$A2671)&gt;0,1,0)</f>
        <v/>
      </c>
      <c r="J2671">
        <f>IF($I2671=1,SUMIFS(Registros!$I$2:$I$6000,Registros!$A$2:$A$6000,"CS",Registros!$B$2:$B$6000,$A2671),0)</f>
        <v/>
      </c>
      <c r="K2671">
        <f>IF(COUNTIFS(Winback!$K$2:$K$300,$D2671)&gt;0,1,0)</f>
        <v/>
      </c>
      <c r="L2671">
        <f>IF(AND($K2671=1,LEFT($A2671,3)="WB-"),SUMIFS(Winback!$D$2:$D$300,Winback!$K$2:$K$300,$D2671),0)</f>
        <v/>
      </c>
      <c r="M2671">
        <f>IF(OR($E2671=1,$G2671=1,SUMIFS(Registros!$J$2:$J$6000,Registros!$B$2:$B$6000,$A2671)&gt;0),1,0)</f>
        <v/>
      </c>
      <c r="N2671">
        <f>IF($J2671&gt;0,1,IF(COUNTIFS(Registros!$A$2:$A$6000,"CS",Registros!$B$2:$B$6000,$A2671,Registros!$K$2:$K$6000,"&lt;&gt;")&gt;0,1,0))</f>
        <v/>
      </c>
      <c r="O2671">
        <f>IF(AND($K2671=1,$E2671=0,$G2671=0,$I2671=0),"WINBACK",IF(AND($M2671=1,$N2671&gt;0),"CONVERGENTE",IF($M2671=1,"SOLO MÓVIL",IF($N2671&gt;0,"SOLO FIJO / INTERNET","SIN SERVICIOS"))))</f>
        <v/>
      </c>
      <c r="P2671">
        <f>IF($O2671="WINBACK","Recuperar (winback)",IF($O2671="CONVERGENTE","Upgrade / más líneas",IF($O2671="SOLO MÓVIL","Ofrecer fijo + internet (FLBBTV)",IF($O2671="SOLO FIJO / INTERNET","Ofrecer línea móvil Nextphone","Oferta completa (móvil + fijo + internet)"))))</f>
        <v/>
      </c>
      <c r="Q2671">
        <f>$F2671+$H2671+$L2671</f>
        <v/>
      </c>
      <c r="R2671">
        <f>IFERROR(VLOOKUP($A2671,Registros!$B$2:$G$6000,6,0),IFERROR(VLOOKUP($D2671,Winback!$B$2:$C$300,2,0),""))</f>
        <v/>
      </c>
      <c r="S2671">
        <f>IF($E2671=1,"NP","")&amp;IF($G2671=1,"+MOV","")&amp;IF($I2671=1,"+CS","")&amp;IF($K2671=1,"+WB","")</f>
        <v/>
      </c>
      <c r="T2671">
        <f>$E2671+$G2671+$I2671+$K2671</f>
        <v/>
      </c>
    </row>
    <row r="2672">
      <c r="A2672" t="inlineStr">
        <is>
          <t>354169480000</t>
        </is>
      </c>
      <c r="B2672" t="inlineStr">
        <is>
          <t>35416948</t>
        </is>
      </c>
      <c r="C2672" t="inlineStr">
        <is>
          <t>LISSETTE ESTELA MORALES DEL CID</t>
        </is>
      </c>
      <c r="D2672" t="inlineStr">
        <is>
          <t>LISSETTEESTELAMORALESDELCID</t>
        </is>
      </c>
      <c r="E2672">
        <f>IF(COUNTIFS(Registros!$A$2:$A$6000,"NP",Registros!$B$2:$B$6000,$A2672)&gt;0,1,0)</f>
        <v/>
      </c>
      <c r="F2672">
        <f>IF($E2672=1,SUMIFS(Registros!$F$2:$F$6000,Registros!$A$2:$A$6000,"NP",Registros!$B$2:$B$6000,$A2672),0)</f>
        <v/>
      </c>
      <c r="G2672">
        <f>IF(COUNTIFS(Registros!$A$2:$A$6000,"MOV",Registros!$B$2:$B$6000,$A2672)&gt;0,1,0)</f>
        <v/>
      </c>
      <c r="H2672">
        <f>IF($G2672=1,SUMIFS(Registros!$F$2:$F$6000,Registros!$A$2:$A$6000,"MOV",Registros!$B$2:$B$6000,$A2672),0)</f>
        <v/>
      </c>
      <c r="I2672">
        <f>IF(COUNTIFS(Registros!$A$2:$A$6000,"CS",Registros!$B$2:$B$6000,$A2672)&gt;0,1,0)</f>
        <v/>
      </c>
      <c r="J2672">
        <f>IF($I2672=1,SUMIFS(Registros!$I$2:$I$6000,Registros!$A$2:$A$6000,"CS",Registros!$B$2:$B$6000,$A2672),0)</f>
        <v/>
      </c>
      <c r="K2672">
        <f>IF(COUNTIFS(Winback!$K$2:$K$300,$D2672)&gt;0,1,0)</f>
        <v/>
      </c>
      <c r="L2672">
        <f>IF(AND($K2672=1,LEFT($A2672,3)="WB-"),SUMIFS(Winback!$D$2:$D$300,Winback!$K$2:$K$300,$D2672),0)</f>
        <v/>
      </c>
      <c r="M2672">
        <f>IF(OR($E2672=1,$G2672=1,SUMIFS(Registros!$J$2:$J$6000,Registros!$B$2:$B$6000,$A2672)&gt;0),1,0)</f>
        <v/>
      </c>
      <c r="N2672">
        <f>IF($J2672&gt;0,1,IF(COUNTIFS(Registros!$A$2:$A$6000,"CS",Registros!$B$2:$B$6000,$A2672,Registros!$K$2:$K$6000,"&lt;&gt;")&gt;0,1,0))</f>
        <v/>
      </c>
      <c r="O2672">
        <f>IF(AND($K2672=1,$E2672=0,$G2672=0,$I2672=0),"WINBACK",IF(AND($M2672=1,$N2672&gt;0),"CONVERGENTE",IF($M2672=1,"SOLO MÓVIL",IF($N2672&gt;0,"SOLO FIJO / INTERNET","SIN SERVICIOS"))))</f>
        <v/>
      </c>
      <c r="P2672">
        <f>IF($O2672="WINBACK","Recuperar (winback)",IF($O2672="CONVERGENTE","Upgrade / más líneas",IF($O2672="SOLO MÓVIL","Ofrecer fijo + internet (FLBBTV)",IF($O2672="SOLO FIJO / INTERNET","Ofrecer línea móvil Nextphone","Oferta completa (móvil + fijo + internet)"))))</f>
        <v/>
      </c>
      <c r="Q2672">
        <f>$F2672+$H2672+$L2672</f>
        <v/>
      </c>
      <c r="R2672">
        <f>IFERROR(VLOOKUP($A2672,Registros!$B$2:$G$6000,6,0),IFERROR(VLOOKUP($D2672,Winback!$B$2:$C$300,2,0),""))</f>
        <v/>
      </c>
      <c r="S2672">
        <f>IF($E2672=1,"NP","")&amp;IF($G2672=1,"+MOV","")&amp;IF($I2672=1,"+CS","")&amp;IF($K2672=1,"+WB","")</f>
        <v/>
      </c>
      <c r="T2672">
        <f>$E2672+$G2672+$I2672+$K2672</f>
        <v/>
      </c>
    </row>
    <row r="2673">
      <c r="A2673" t="inlineStr">
        <is>
          <t>346146400000</t>
        </is>
      </c>
      <c r="B2673" t="inlineStr">
        <is>
          <t>34614640</t>
        </is>
      </c>
      <c r="C2673" t="inlineStr">
        <is>
          <t>MARCELINO PITTY LEZCANO</t>
        </is>
      </c>
      <c r="D2673" t="inlineStr">
        <is>
          <t>MARCELINOPITTYLEZCANO</t>
        </is>
      </c>
      <c r="E2673">
        <f>IF(COUNTIFS(Registros!$A$2:$A$6000,"NP",Registros!$B$2:$B$6000,$A2673)&gt;0,1,0)</f>
        <v/>
      </c>
      <c r="F2673">
        <f>IF($E2673=1,SUMIFS(Registros!$F$2:$F$6000,Registros!$A$2:$A$6000,"NP",Registros!$B$2:$B$6000,$A2673),0)</f>
        <v/>
      </c>
      <c r="G2673">
        <f>IF(COUNTIFS(Registros!$A$2:$A$6000,"MOV",Registros!$B$2:$B$6000,$A2673)&gt;0,1,0)</f>
        <v/>
      </c>
      <c r="H2673">
        <f>IF($G2673=1,SUMIFS(Registros!$F$2:$F$6000,Registros!$A$2:$A$6000,"MOV",Registros!$B$2:$B$6000,$A2673),0)</f>
        <v/>
      </c>
      <c r="I2673">
        <f>IF(COUNTIFS(Registros!$A$2:$A$6000,"CS",Registros!$B$2:$B$6000,$A2673)&gt;0,1,0)</f>
        <v/>
      </c>
      <c r="J2673">
        <f>IF($I2673=1,SUMIFS(Registros!$I$2:$I$6000,Registros!$A$2:$A$6000,"CS",Registros!$B$2:$B$6000,$A2673),0)</f>
        <v/>
      </c>
      <c r="K2673">
        <f>IF(COUNTIFS(Winback!$K$2:$K$300,$D2673)&gt;0,1,0)</f>
        <v/>
      </c>
      <c r="L2673">
        <f>IF(AND($K2673=1,LEFT($A2673,3)="WB-"),SUMIFS(Winback!$D$2:$D$300,Winback!$K$2:$K$300,$D2673),0)</f>
        <v/>
      </c>
      <c r="M2673">
        <f>IF(OR($E2673=1,$G2673=1,SUMIFS(Registros!$J$2:$J$6000,Registros!$B$2:$B$6000,$A2673)&gt;0),1,0)</f>
        <v/>
      </c>
      <c r="N2673">
        <f>IF($J2673&gt;0,1,IF(COUNTIFS(Registros!$A$2:$A$6000,"CS",Registros!$B$2:$B$6000,$A2673,Registros!$K$2:$K$6000,"&lt;&gt;")&gt;0,1,0))</f>
        <v/>
      </c>
      <c r="O2673">
        <f>IF(AND($K2673=1,$E2673=0,$G2673=0,$I2673=0),"WINBACK",IF(AND($M2673=1,$N2673&gt;0),"CONVERGENTE",IF($M2673=1,"SOLO MÓVIL",IF($N2673&gt;0,"SOLO FIJO / INTERNET","SIN SERVICIOS"))))</f>
        <v/>
      </c>
      <c r="P2673">
        <f>IF($O2673="WINBACK","Recuperar (winback)",IF($O2673="CONVERGENTE","Upgrade / más líneas",IF($O2673="SOLO MÓVIL","Ofrecer fijo + internet (FLBBTV)",IF($O2673="SOLO FIJO / INTERNET","Ofrecer línea móvil Nextphone","Oferta completa (móvil + fijo + internet)"))))</f>
        <v/>
      </c>
      <c r="Q2673">
        <f>$F2673+$H2673+$L2673</f>
        <v/>
      </c>
      <c r="R2673">
        <f>IFERROR(VLOOKUP($A2673,Registros!$B$2:$G$6000,6,0),IFERROR(VLOOKUP($D2673,Winback!$B$2:$C$300,2,0),""))</f>
        <v/>
      </c>
      <c r="S2673">
        <f>IF($E2673=1,"NP","")&amp;IF($G2673=1,"+MOV","")&amp;IF($I2673=1,"+CS","")&amp;IF($K2673=1,"+WB","")</f>
        <v/>
      </c>
      <c r="T2673">
        <f>$E2673+$G2673+$I2673+$K2673</f>
        <v/>
      </c>
    </row>
    <row r="2674">
      <c r="A2674" t="inlineStr">
        <is>
          <t>337221940000</t>
        </is>
      </c>
      <c r="B2674" t="inlineStr">
        <is>
          <t>33722194</t>
        </is>
      </c>
      <c r="C2674" t="inlineStr">
        <is>
          <t>Jose Virgilio Santos</t>
        </is>
      </c>
      <c r="D2674" t="inlineStr">
        <is>
          <t>JOSEVIRGILIOSANTOS</t>
        </is>
      </c>
      <c r="E2674">
        <f>IF(COUNTIFS(Registros!$A$2:$A$6000,"NP",Registros!$B$2:$B$6000,$A2674)&gt;0,1,0)</f>
        <v/>
      </c>
      <c r="F2674">
        <f>IF($E2674=1,SUMIFS(Registros!$F$2:$F$6000,Registros!$A$2:$A$6000,"NP",Registros!$B$2:$B$6000,$A2674),0)</f>
        <v/>
      </c>
      <c r="G2674">
        <f>IF(COUNTIFS(Registros!$A$2:$A$6000,"MOV",Registros!$B$2:$B$6000,$A2674)&gt;0,1,0)</f>
        <v/>
      </c>
      <c r="H2674">
        <f>IF($G2674=1,SUMIFS(Registros!$F$2:$F$6000,Registros!$A$2:$A$6000,"MOV",Registros!$B$2:$B$6000,$A2674),0)</f>
        <v/>
      </c>
      <c r="I2674">
        <f>IF(COUNTIFS(Registros!$A$2:$A$6000,"CS",Registros!$B$2:$B$6000,$A2674)&gt;0,1,0)</f>
        <v/>
      </c>
      <c r="J2674">
        <f>IF($I2674=1,SUMIFS(Registros!$I$2:$I$6000,Registros!$A$2:$A$6000,"CS",Registros!$B$2:$B$6000,$A2674),0)</f>
        <v/>
      </c>
      <c r="K2674">
        <f>IF(COUNTIFS(Winback!$K$2:$K$300,$D2674)&gt;0,1,0)</f>
        <v/>
      </c>
      <c r="L2674">
        <f>IF(AND($K2674=1,LEFT($A2674,3)="WB-"),SUMIFS(Winback!$D$2:$D$300,Winback!$K$2:$K$300,$D2674),0)</f>
        <v/>
      </c>
      <c r="M2674">
        <f>IF(OR($E2674=1,$G2674=1,SUMIFS(Registros!$J$2:$J$6000,Registros!$B$2:$B$6000,$A2674)&gt;0),1,0)</f>
        <v/>
      </c>
      <c r="N2674">
        <f>IF($J2674&gt;0,1,IF(COUNTIFS(Registros!$A$2:$A$6000,"CS",Registros!$B$2:$B$6000,$A2674,Registros!$K$2:$K$6000,"&lt;&gt;")&gt;0,1,0))</f>
        <v/>
      </c>
      <c r="O2674">
        <f>IF(AND($K2674=1,$E2674=0,$G2674=0,$I2674=0),"WINBACK",IF(AND($M2674=1,$N2674&gt;0),"CONVERGENTE",IF($M2674=1,"SOLO MÓVIL",IF($N2674&gt;0,"SOLO FIJO / INTERNET","SIN SERVICIOS"))))</f>
        <v/>
      </c>
      <c r="P2674">
        <f>IF($O2674="WINBACK","Recuperar (winback)",IF($O2674="CONVERGENTE","Upgrade / más líneas",IF($O2674="SOLO MÓVIL","Ofrecer fijo + internet (FLBBTV)",IF($O2674="SOLO FIJO / INTERNET","Ofrecer línea móvil Nextphone","Oferta completa (móvil + fijo + internet)"))))</f>
        <v/>
      </c>
      <c r="Q2674">
        <f>$F2674+$H2674+$L2674</f>
        <v/>
      </c>
      <c r="R2674">
        <f>IFERROR(VLOOKUP($A2674,Registros!$B$2:$G$6000,6,0),IFERROR(VLOOKUP($D2674,Winback!$B$2:$C$300,2,0),""))</f>
        <v/>
      </c>
      <c r="S2674">
        <f>IF($E2674=1,"NP","")&amp;IF($G2674=1,"+MOV","")&amp;IF($I2674=1,"+CS","")&amp;IF($K2674=1,"+WB","")</f>
        <v/>
      </c>
      <c r="T2674">
        <f>$E2674+$G2674+$I2674+$K2674</f>
        <v/>
      </c>
    </row>
    <row r="2675">
      <c r="A2675" t="inlineStr">
        <is>
          <t>312196360000</t>
        </is>
      </c>
      <c r="B2675" t="inlineStr">
        <is>
          <t>31219636</t>
        </is>
      </c>
      <c r="C2675" t="inlineStr">
        <is>
          <t>IAN YASSIR MONTENEGRO</t>
        </is>
      </c>
      <c r="D2675" t="inlineStr">
        <is>
          <t>IANYASSIRMONTENEGRO</t>
        </is>
      </c>
      <c r="E2675">
        <f>IF(COUNTIFS(Registros!$A$2:$A$6000,"NP",Registros!$B$2:$B$6000,$A2675)&gt;0,1,0)</f>
        <v/>
      </c>
      <c r="F2675">
        <f>IF($E2675=1,SUMIFS(Registros!$F$2:$F$6000,Registros!$A$2:$A$6000,"NP",Registros!$B$2:$B$6000,$A2675),0)</f>
        <v/>
      </c>
      <c r="G2675">
        <f>IF(COUNTIFS(Registros!$A$2:$A$6000,"MOV",Registros!$B$2:$B$6000,$A2675)&gt;0,1,0)</f>
        <v/>
      </c>
      <c r="H2675">
        <f>IF($G2675=1,SUMIFS(Registros!$F$2:$F$6000,Registros!$A$2:$A$6000,"MOV",Registros!$B$2:$B$6000,$A2675),0)</f>
        <v/>
      </c>
      <c r="I2675">
        <f>IF(COUNTIFS(Registros!$A$2:$A$6000,"CS",Registros!$B$2:$B$6000,$A2675)&gt;0,1,0)</f>
        <v/>
      </c>
      <c r="J2675">
        <f>IF($I2675=1,SUMIFS(Registros!$I$2:$I$6000,Registros!$A$2:$A$6000,"CS",Registros!$B$2:$B$6000,$A2675),0)</f>
        <v/>
      </c>
      <c r="K2675">
        <f>IF(COUNTIFS(Winback!$K$2:$K$300,$D2675)&gt;0,1,0)</f>
        <v/>
      </c>
      <c r="L2675">
        <f>IF(AND($K2675=1,LEFT($A2675,3)="WB-"),SUMIFS(Winback!$D$2:$D$300,Winback!$K$2:$K$300,$D2675),0)</f>
        <v/>
      </c>
      <c r="M2675">
        <f>IF(OR($E2675=1,$G2675=1,SUMIFS(Registros!$J$2:$J$6000,Registros!$B$2:$B$6000,$A2675)&gt;0),1,0)</f>
        <v/>
      </c>
      <c r="N2675">
        <f>IF($J2675&gt;0,1,IF(COUNTIFS(Registros!$A$2:$A$6000,"CS",Registros!$B$2:$B$6000,$A2675,Registros!$K$2:$K$6000,"&lt;&gt;")&gt;0,1,0))</f>
        <v/>
      </c>
      <c r="O2675">
        <f>IF(AND($K2675=1,$E2675=0,$G2675=0,$I2675=0),"WINBACK",IF(AND($M2675=1,$N2675&gt;0),"CONVERGENTE",IF($M2675=1,"SOLO MÓVIL",IF($N2675&gt;0,"SOLO FIJO / INTERNET","SIN SERVICIOS"))))</f>
        <v/>
      </c>
      <c r="P2675">
        <f>IF($O2675="WINBACK","Recuperar (winback)",IF($O2675="CONVERGENTE","Upgrade / más líneas",IF($O2675="SOLO MÓVIL","Ofrecer fijo + internet (FLBBTV)",IF($O2675="SOLO FIJO / INTERNET","Ofrecer línea móvil Nextphone","Oferta completa (móvil + fijo + internet)"))))</f>
        <v/>
      </c>
      <c r="Q2675">
        <f>$F2675+$H2675+$L2675</f>
        <v/>
      </c>
      <c r="R2675">
        <f>IFERROR(VLOOKUP($A2675,Registros!$B$2:$G$6000,6,0),IFERROR(VLOOKUP($D2675,Winback!$B$2:$C$300,2,0),""))</f>
        <v/>
      </c>
      <c r="S2675">
        <f>IF($E2675=1,"NP","")&amp;IF($G2675=1,"+MOV","")&amp;IF($I2675=1,"+CS","")&amp;IF($K2675=1,"+WB","")</f>
        <v/>
      </c>
      <c r="T2675">
        <f>$E2675+$G2675+$I2675+$K2675</f>
        <v/>
      </c>
    </row>
    <row r="2676">
      <c r="A2676" t="inlineStr">
        <is>
          <t>351293010000</t>
        </is>
      </c>
      <c r="B2676" t="inlineStr">
        <is>
          <t>35129301</t>
        </is>
      </c>
      <c r="C2676" t="inlineStr">
        <is>
          <t>EDUARDO DEL CID</t>
        </is>
      </c>
      <c r="D2676" t="inlineStr">
        <is>
          <t>EDUARDODELCID</t>
        </is>
      </c>
      <c r="E2676">
        <f>IF(COUNTIFS(Registros!$A$2:$A$6000,"NP",Registros!$B$2:$B$6000,$A2676)&gt;0,1,0)</f>
        <v/>
      </c>
      <c r="F2676">
        <f>IF($E2676=1,SUMIFS(Registros!$F$2:$F$6000,Registros!$A$2:$A$6000,"NP",Registros!$B$2:$B$6000,$A2676),0)</f>
        <v/>
      </c>
      <c r="G2676">
        <f>IF(COUNTIFS(Registros!$A$2:$A$6000,"MOV",Registros!$B$2:$B$6000,$A2676)&gt;0,1,0)</f>
        <v/>
      </c>
      <c r="H2676">
        <f>IF($G2676=1,SUMIFS(Registros!$F$2:$F$6000,Registros!$A$2:$A$6000,"MOV",Registros!$B$2:$B$6000,$A2676),0)</f>
        <v/>
      </c>
      <c r="I2676">
        <f>IF(COUNTIFS(Registros!$A$2:$A$6000,"CS",Registros!$B$2:$B$6000,$A2676)&gt;0,1,0)</f>
        <v/>
      </c>
      <c r="J2676">
        <f>IF($I2676=1,SUMIFS(Registros!$I$2:$I$6000,Registros!$A$2:$A$6000,"CS",Registros!$B$2:$B$6000,$A2676),0)</f>
        <v/>
      </c>
      <c r="K2676">
        <f>IF(COUNTIFS(Winback!$K$2:$K$300,$D2676)&gt;0,1,0)</f>
        <v/>
      </c>
      <c r="L2676">
        <f>IF(AND($K2676=1,LEFT($A2676,3)="WB-"),SUMIFS(Winback!$D$2:$D$300,Winback!$K$2:$K$300,$D2676),0)</f>
        <v/>
      </c>
      <c r="M2676">
        <f>IF(OR($E2676=1,$G2676=1,SUMIFS(Registros!$J$2:$J$6000,Registros!$B$2:$B$6000,$A2676)&gt;0),1,0)</f>
        <v/>
      </c>
      <c r="N2676">
        <f>IF($J2676&gt;0,1,IF(COUNTIFS(Registros!$A$2:$A$6000,"CS",Registros!$B$2:$B$6000,$A2676,Registros!$K$2:$K$6000,"&lt;&gt;")&gt;0,1,0))</f>
        <v/>
      </c>
      <c r="O2676">
        <f>IF(AND($K2676=1,$E2676=0,$G2676=0,$I2676=0),"WINBACK",IF(AND($M2676=1,$N2676&gt;0),"CONVERGENTE",IF($M2676=1,"SOLO MÓVIL",IF($N2676&gt;0,"SOLO FIJO / INTERNET","SIN SERVICIOS"))))</f>
        <v/>
      </c>
      <c r="P2676">
        <f>IF($O2676="WINBACK","Recuperar (winback)",IF($O2676="CONVERGENTE","Upgrade / más líneas",IF($O2676="SOLO MÓVIL","Ofrecer fijo + internet (FLBBTV)",IF($O2676="SOLO FIJO / INTERNET","Ofrecer línea móvil Nextphone","Oferta completa (móvil + fijo + internet)"))))</f>
        <v/>
      </c>
      <c r="Q2676">
        <f>$F2676+$H2676+$L2676</f>
        <v/>
      </c>
      <c r="R2676">
        <f>IFERROR(VLOOKUP($A2676,Registros!$B$2:$G$6000,6,0),IFERROR(VLOOKUP($D2676,Winback!$B$2:$C$300,2,0),""))</f>
        <v/>
      </c>
      <c r="S2676">
        <f>IF($E2676=1,"NP","")&amp;IF($G2676=1,"+MOV","")&amp;IF($I2676=1,"+CS","")&amp;IF($K2676=1,"+WB","")</f>
        <v/>
      </c>
      <c r="T2676">
        <f>$E2676+$G2676+$I2676+$K2676</f>
        <v/>
      </c>
    </row>
    <row r="2677">
      <c r="A2677" t="inlineStr">
        <is>
          <t>351366880000</t>
        </is>
      </c>
      <c r="B2677" t="inlineStr">
        <is>
          <t>35136688</t>
        </is>
      </c>
      <c r="C2677" t="inlineStr">
        <is>
          <t>CESAR RAUL GOMEZ SANTOS</t>
        </is>
      </c>
      <c r="D2677" t="inlineStr">
        <is>
          <t>CESARRAULGOMEZSANTOS</t>
        </is>
      </c>
      <c r="E2677">
        <f>IF(COUNTIFS(Registros!$A$2:$A$6000,"NP",Registros!$B$2:$B$6000,$A2677)&gt;0,1,0)</f>
        <v/>
      </c>
      <c r="F2677">
        <f>IF($E2677=1,SUMIFS(Registros!$F$2:$F$6000,Registros!$A$2:$A$6000,"NP",Registros!$B$2:$B$6000,$A2677),0)</f>
        <v/>
      </c>
      <c r="G2677">
        <f>IF(COUNTIFS(Registros!$A$2:$A$6000,"MOV",Registros!$B$2:$B$6000,$A2677)&gt;0,1,0)</f>
        <v/>
      </c>
      <c r="H2677">
        <f>IF($G2677=1,SUMIFS(Registros!$F$2:$F$6000,Registros!$A$2:$A$6000,"MOV",Registros!$B$2:$B$6000,$A2677),0)</f>
        <v/>
      </c>
      <c r="I2677">
        <f>IF(COUNTIFS(Registros!$A$2:$A$6000,"CS",Registros!$B$2:$B$6000,$A2677)&gt;0,1,0)</f>
        <v/>
      </c>
      <c r="J2677">
        <f>IF($I2677=1,SUMIFS(Registros!$I$2:$I$6000,Registros!$A$2:$A$6000,"CS",Registros!$B$2:$B$6000,$A2677),0)</f>
        <v/>
      </c>
      <c r="K2677">
        <f>IF(COUNTIFS(Winback!$K$2:$K$300,$D2677)&gt;0,1,0)</f>
        <v/>
      </c>
      <c r="L2677">
        <f>IF(AND($K2677=1,LEFT($A2677,3)="WB-"),SUMIFS(Winback!$D$2:$D$300,Winback!$K$2:$K$300,$D2677),0)</f>
        <v/>
      </c>
      <c r="M2677">
        <f>IF(OR($E2677=1,$G2677=1,SUMIFS(Registros!$J$2:$J$6000,Registros!$B$2:$B$6000,$A2677)&gt;0),1,0)</f>
        <v/>
      </c>
      <c r="N2677">
        <f>IF($J2677&gt;0,1,IF(COUNTIFS(Registros!$A$2:$A$6000,"CS",Registros!$B$2:$B$6000,$A2677,Registros!$K$2:$K$6000,"&lt;&gt;")&gt;0,1,0))</f>
        <v/>
      </c>
      <c r="O2677">
        <f>IF(AND($K2677=1,$E2677=0,$G2677=0,$I2677=0),"WINBACK",IF(AND($M2677=1,$N2677&gt;0),"CONVERGENTE",IF($M2677=1,"SOLO MÓVIL",IF($N2677&gt;0,"SOLO FIJO / INTERNET","SIN SERVICIOS"))))</f>
        <v/>
      </c>
      <c r="P2677">
        <f>IF($O2677="WINBACK","Recuperar (winback)",IF($O2677="CONVERGENTE","Upgrade / más líneas",IF($O2677="SOLO MÓVIL","Ofrecer fijo + internet (FLBBTV)",IF($O2677="SOLO FIJO / INTERNET","Ofrecer línea móvil Nextphone","Oferta completa (móvil + fijo + internet)"))))</f>
        <v/>
      </c>
      <c r="Q2677">
        <f>$F2677+$H2677+$L2677</f>
        <v/>
      </c>
      <c r="R2677">
        <f>IFERROR(VLOOKUP($A2677,Registros!$B$2:$G$6000,6,0),IFERROR(VLOOKUP($D2677,Winback!$B$2:$C$300,2,0),""))</f>
        <v/>
      </c>
      <c r="S2677">
        <f>IF($E2677=1,"NP","")&amp;IF($G2677=1,"+MOV","")&amp;IF($I2677=1,"+CS","")&amp;IF($K2677=1,"+WB","")</f>
        <v/>
      </c>
      <c r="T2677">
        <f>$E2677+$G2677+$I2677+$K2677</f>
        <v/>
      </c>
    </row>
    <row r="2678">
      <c r="A2678" t="inlineStr">
        <is>
          <t>326933000000</t>
        </is>
      </c>
      <c r="B2678" t="inlineStr">
        <is>
          <t>32693300</t>
        </is>
      </c>
      <c r="C2678" t="inlineStr">
        <is>
          <t>SERVICIOS Y T</t>
        </is>
      </c>
      <c r="D2678" t="inlineStr">
        <is>
          <t>SERVICIOSYT</t>
        </is>
      </c>
      <c r="E2678">
        <f>IF(COUNTIFS(Registros!$A$2:$A$6000,"NP",Registros!$B$2:$B$6000,$A2678)&gt;0,1,0)</f>
        <v/>
      </c>
      <c r="F2678">
        <f>IF($E2678=1,SUMIFS(Registros!$F$2:$F$6000,Registros!$A$2:$A$6000,"NP",Registros!$B$2:$B$6000,$A2678),0)</f>
        <v/>
      </c>
      <c r="G2678">
        <f>IF(COUNTIFS(Registros!$A$2:$A$6000,"MOV",Registros!$B$2:$B$6000,$A2678)&gt;0,1,0)</f>
        <v/>
      </c>
      <c r="H2678">
        <f>IF($G2678=1,SUMIFS(Registros!$F$2:$F$6000,Registros!$A$2:$A$6000,"MOV",Registros!$B$2:$B$6000,$A2678),0)</f>
        <v/>
      </c>
      <c r="I2678">
        <f>IF(COUNTIFS(Registros!$A$2:$A$6000,"CS",Registros!$B$2:$B$6000,$A2678)&gt;0,1,0)</f>
        <v/>
      </c>
      <c r="J2678">
        <f>IF($I2678=1,SUMIFS(Registros!$I$2:$I$6000,Registros!$A$2:$A$6000,"CS",Registros!$B$2:$B$6000,$A2678),0)</f>
        <v/>
      </c>
      <c r="K2678">
        <f>IF(COUNTIFS(Winback!$K$2:$K$300,$D2678)&gt;0,1,0)</f>
        <v/>
      </c>
      <c r="L2678">
        <f>IF(AND($K2678=1,LEFT($A2678,3)="WB-"),SUMIFS(Winback!$D$2:$D$300,Winback!$K$2:$K$300,$D2678),0)</f>
        <v/>
      </c>
      <c r="M2678">
        <f>IF(OR($E2678=1,$G2678=1,SUMIFS(Registros!$J$2:$J$6000,Registros!$B$2:$B$6000,$A2678)&gt;0),1,0)</f>
        <v/>
      </c>
      <c r="N2678">
        <f>IF($J2678&gt;0,1,IF(COUNTIFS(Registros!$A$2:$A$6000,"CS",Registros!$B$2:$B$6000,$A2678,Registros!$K$2:$K$6000,"&lt;&gt;")&gt;0,1,0))</f>
        <v/>
      </c>
      <c r="O2678">
        <f>IF(AND($K2678=1,$E2678=0,$G2678=0,$I2678=0),"WINBACK",IF(AND($M2678=1,$N2678&gt;0),"CONVERGENTE",IF($M2678=1,"SOLO MÓVIL",IF($N2678&gt;0,"SOLO FIJO / INTERNET","SIN SERVICIOS"))))</f>
        <v/>
      </c>
      <c r="P2678">
        <f>IF($O2678="WINBACK","Recuperar (winback)",IF($O2678="CONVERGENTE","Upgrade / más líneas",IF($O2678="SOLO MÓVIL","Ofrecer fijo + internet (FLBBTV)",IF($O2678="SOLO FIJO / INTERNET","Ofrecer línea móvil Nextphone","Oferta completa (móvil + fijo + internet)"))))</f>
        <v/>
      </c>
      <c r="Q2678">
        <f>$F2678+$H2678+$L2678</f>
        <v/>
      </c>
      <c r="R2678">
        <f>IFERROR(VLOOKUP($A2678,Registros!$B$2:$G$6000,6,0),IFERROR(VLOOKUP($D2678,Winback!$B$2:$C$300,2,0),""))</f>
        <v/>
      </c>
      <c r="S2678">
        <f>IF($E2678=1,"NP","")&amp;IF($G2678=1,"+MOV","")&amp;IF($I2678=1,"+CS","")&amp;IF($K2678=1,"+WB","")</f>
        <v/>
      </c>
      <c r="T2678">
        <f>$E2678+$G2678+$I2678+$K2678</f>
        <v/>
      </c>
    </row>
    <row r="2679">
      <c r="A2679" t="inlineStr">
        <is>
          <t>352259500000</t>
        </is>
      </c>
      <c r="B2679" t="inlineStr">
        <is>
          <t>35225950</t>
        </is>
      </c>
      <c r="C2679" t="inlineStr">
        <is>
          <t>OSCAR ELIECER VEGA AIZPURUA</t>
        </is>
      </c>
      <c r="D2679" t="inlineStr">
        <is>
          <t>OSCARELIECERVEGAAIZPURUA</t>
        </is>
      </c>
      <c r="E2679">
        <f>IF(COUNTIFS(Registros!$A$2:$A$6000,"NP",Registros!$B$2:$B$6000,$A2679)&gt;0,1,0)</f>
        <v/>
      </c>
      <c r="F2679">
        <f>IF($E2679=1,SUMIFS(Registros!$F$2:$F$6000,Registros!$A$2:$A$6000,"NP",Registros!$B$2:$B$6000,$A2679),0)</f>
        <v/>
      </c>
      <c r="G2679">
        <f>IF(COUNTIFS(Registros!$A$2:$A$6000,"MOV",Registros!$B$2:$B$6000,$A2679)&gt;0,1,0)</f>
        <v/>
      </c>
      <c r="H2679">
        <f>IF($G2679=1,SUMIFS(Registros!$F$2:$F$6000,Registros!$A$2:$A$6000,"MOV",Registros!$B$2:$B$6000,$A2679),0)</f>
        <v/>
      </c>
      <c r="I2679">
        <f>IF(COUNTIFS(Registros!$A$2:$A$6000,"CS",Registros!$B$2:$B$6000,$A2679)&gt;0,1,0)</f>
        <v/>
      </c>
      <c r="J2679">
        <f>IF($I2679=1,SUMIFS(Registros!$I$2:$I$6000,Registros!$A$2:$A$6000,"CS",Registros!$B$2:$B$6000,$A2679),0)</f>
        <v/>
      </c>
      <c r="K2679">
        <f>IF(COUNTIFS(Winback!$K$2:$K$300,$D2679)&gt;0,1,0)</f>
        <v/>
      </c>
      <c r="L2679">
        <f>IF(AND($K2679=1,LEFT($A2679,3)="WB-"),SUMIFS(Winback!$D$2:$D$300,Winback!$K$2:$K$300,$D2679),0)</f>
        <v/>
      </c>
      <c r="M2679">
        <f>IF(OR($E2679=1,$G2679=1,SUMIFS(Registros!$J$2:$J$6000,Registros!$B$2:$B$6000,$A2679)&gt;0),1,0)</f>
        <v/>
      </c>
      <c r="N2679">
        <f>IF($J2679&gt;0,1,IF(COUNTIFS(Registros!$A$2:$A$6000,"CS",Registros!$B$2:$B$6000,$A2679,Registros!$K$2:$K$6000,"&lt;&gt;")&gt;0,1,0))</f>
        <v/>
      </c>
      <c r="O2679">
        <f>IF(AND($K2679=1,$E2679=0,$G2679=0,$I2679=0),"WINBACK",IF(AND($M2679=1,$N2679&gt;0),"CONVERGENTE",IF($M2679=1,"SOLO MÓVIL",IF($N2679&gt;0,"SOLO FIJO / INTERNET","SIN SERVICIOS"))))</f>
        <v/>
      </c>
      <c r="P2679">
        <f>IF($O2679="WINBACK","Recuperar (winback)",IF($O2679="CONVERGENTE","Upgrade / más líneas",IF($O2679="SOLO MÓVIL","Ofrecer fijo + internet (FLBBTV)",IF($O2679="SOLO FIJO / INTERNET","Ofrecer línea móvil Nextphone","Oferta completa (móvil + fijo + internet)"))))</f>
        <v/>
      </c>
      <c r="Q2679">
        <f>$F2679+$H2679+$L2679</f>
        <v/>
      </c>
      <c r="R2679">
        <f>IFERROR(VLOOKUP($A2679,Registros!$B$2:$G$6000,6,0),IFERROR(VLOOKUP($D2679,Winback!$B$2:$C$300,2,0),""))</f>
        <v/>
      </c>
      <c r="S2679">
        <f>IF($E2679=1,"NP","")&amp;IF($G2679=1,"+MOV","")&amp;IF($I2679=1,"+CS","")&amp;IF($K2679=1,"+WB","")</f>
        <v/>
      </c>
      <c r="T2679">
        <f>$E2679+$G2679+$I2679+$K2679</f>
        <v/>
      </c>
    </row>
    <row r="2680">
      <c r="A2680" t="inlineStr">
        <is>
          <t>334323870000</t>
        </is>
      </c>
      <c r="B2680" t="inlineStr">
        <is>
          <t>33432387</t>
        </is>
      </c>
      <c r="C2680" t="inlineStr">
        <is>
          <t>LOURDES ELIZABETH PITTY SERRANO</t>
        </is>
      </c>
      <c r="D2680" t="inlineStr">
        <is>
          <t>LOURDESELIZABETHPITTYSERRANO</t>
        </is>
      </c>
      <c r="E2680">
        <f>IF(COUNTIFS(Registros!$A$2:$A$6000,"NP",Registros!$B$2:$B$6000,$A2680)&gt;0,1,0)</f>
        <v/>
      </c>
      <c r="F2680">
        <f>IF($E2680=1,SUMIFS(Registros!$F$2:$F$6000,Registros!$A$2:$A$6000,"NP",Registros!$B$2:$B$6000,$A2680),0)</f>
        <v/>
      </c>
      <c r="G2680">
        <f>IF(COUNTIFS(Registros!$A$2:$A$6000,"MOV",Registros!$B$2:$B$6000,$A2680)&gt;0,1,0)</f>
        <v/>
      </c>
      <c r="H2680">
        <f>IF($G2680=1,SUMIFS(Registros!$F$2:$F$6000,Registros!$A$2:$A$6000,"MOV",Registros!$B$2:$B$6000,$A2680),0)</f>
        <v/>
      </c>
      <c r="I2680">
        <f>IF(COUNTIFS(Registros!$A$2:$A$6000,"CS",Registros!$B$2:$B$6000,$A2680)&gt;0,1,0)</f>
        <v/>
      </c>
      <c r="J2680">
        <f>IF($I2680=1,SUMIFS(Registros!$I$2:$I$6000,Registros!$A$2:$A$6000,"CS",Registros!$B$2:$B$6000,$A2680),0)</f>
        <v/>
      </c>
      <c r="K2680">
        <f>IF(COUNTIFS(Winback!$K$2:$K$300,$D2680)&gt;0,1,0)</f>
        <v/>
      </c>
      <c r="L2680">
        <f>IF(AND($K2680=1,LEFT($A2680,3)="WB-"),SUMIFS(Winback!$D$2:$D$300,Winback!$K$2:$K$300,$D2680),0)</f>
        <v/>
      </c>
      <c r="M2680">
        <f>IF(OR($E2680=1,$G2680=1,SUMIFS(Registros!$J$2:$J$6000,Registros!$B$2:$B$6000,$A2680)&gt;0),1,0)</f>
        <v/>
      </c>
      <c r="N2680">
        <f>IF($J2680&gt;0,1,IF(COUNTIFS(Registros!$A$2:$A$6000,"CS",Registros!$B$2:$B$6000,$A2680,Registros!$K$2:$K$6000,"&lt;&gt;")&gt;0,1,0))</f>
        <v/>
      </c>
      <c r="O2680">
        <f>IF(AND($K2680=1,$E2680=0,$G2680=0,$I2680=0),"WINBACK",IF(AND($M2680=1,$N2680&gt;0),"CONVERGENTE",IF($M2680=1,"SOLO MÓVIL",IF($N2680&gt;0,"SOLO FIJO / INTERNET","SIN SERVICIOS"))))</f>
        <v/>
      </c>
      <c r="P2680">
        <f>IF($O2680="WINBACK","Recuperar (winback)",IF($O2680="CONVERGENTE","Upgrade / más líneas",IF($O2680="SOLO MÓVIL","Ofrecer fijo + internet (FLBBTV)",IF($O2680="SOLO FIJO / INTERNET","Ofrecer línea móvil Nextphone","Oferta completa (móvil + fijo + internet)"))))</f>
        <v/>
      </c>
      <c r="Q2680">
        <f>$F2680+$H2680+$L2680</f>
        <v/>
      </c>
      <c r="R2680">
        <f>IFERROR(VLOOKUP($A2680,Registros!$B$2:$G$6000,6,0),IFERROR(VLOOKUP($D2680,Winback!$B$2:$C$300,2,0),""))</f>
        <v/>
      </c>
      <c r="S2680">
        <f>IF($E2680=1,"NP","")&amp;IF($G2680=1,"+MOV","")&amp;IF($I2680=1,"+CS","")&amp;IF($K2680=1,"+WB","")</f>
        <v/>
      </c>
      <c r="T2680">
        <f>$E2680+$G2680+$I2680+$K2680</f>
        <v/>
      </c>
    </row>
    <row r="2681">
      <c r="A2681" t="inlineStr">
        <is>
          <t>344386100000</t>
        </is>
      </c>
      <c r="B2681" t="inlineStr">
        <is>
          <t>34438610</t>
        </is>
      </c>
      <c r="C2681" t="inlineStr">
        <is>
          <t>JOSE ANTONIO MORALES SERRANO</t>
        </is>
      </c>
      <c r="D2681" t="inlineStr">
        <is>
          <t>JOSEANTONIOMORALESSERRANO</t>
        </is>
      </c>
      <c r="E2681">
        <f>IF(COUNTIFS(Registros!$A$2:$A$6000,"NP",Registros!$B$2:$B$6000,$A2681)&gt;0,1,0)</f>
        <v/>
      </c>
      <c r="F2681">
        <f>IF($E2681=1,SUMIFS(Registros!$F$2:$F$6000,Registros!$A$2:$A$6000,"NP",Registros!$B$2:$B$6000,$A2681),0)</f>
        <v/>
      </c>
      <c r="G2681">
        <f>IF(COUNTIFS(Registros!$A$2:$A$6000,"MOV",Registros!$B$2:$B$6000,$A2681)&gt;0,1,0)</f>
        <v/>
      </c>
      <c r="H2681">
        <f>IF($G2681=1,SUMIFS(Registros!$F$2:$F$6000,Registros!$A$2:$A$6000,"MOV",Registros!$B$2:$B$6000,$A2681),0)</f>
        <v/>
      </c>
      <c r="I2681">
        <f>IF(COUNTIFS(Registros!$A$2:$A$6000,"CS",Registros!$B$2:$B$6000,$A2681)&gt;0,1,0)</f>
        <v/>
      </c>
      <c r="J2681">
        <f>IF($I2681=1,SUMIFS(Registros!$I$2:$I$6000,Registros!$A$2:$A$6000,"CS",Registros!$B$2:$B$6000,$A2681),0)</f>
        <v/>
      </c>
      <c r="K2681">
        <f>IF(COUNTIFS(Winback!$K$2:$K$300,$D2681)&gt;0,1,0)</f>
        <v/>
      </c>
      <c r="L2681">
        <f>IF(AND($K2681=1,LEFT($A2681,3)="WB-"),SUMIFS(Winback!$D$2:$D$300,Winback!$K$2:$K$300,$D2681),0)</f>
        <v/>
      </c>
      <c r="M2681">
        <f>IF(OR($E2681=1,$G2681=1,SUMIFS(Registros!$J$2:$J$6000,Registros!$B$2:$B$6000,$A2681)&gt;0),1,0)</f>
        <v/>
      </c>
      <c r="N2681">
        <f>IF($J2681&gt;0,1,IF(COUNTIFS(Registros!$A$2:$A$6000,"CS",Registros!$B$2:$B$6000,$A2681,Registros!$K$2:$K$6000,"&lt;&gt;")&gt;0,1,0))</f>
        <v/>
      </c>
      <c r="O2681">
        <f>IF(AND($K2681=1,$E2681=0,$G2681=0,$I2681=0),"WINBACK",IF(AND($M2681=1,$N2681&gt;0),"CONVERGENTE",IF($M2681=1,"SOLO MÓVIL",IF($N2681&gt;0,"SOLO FIJO / INTERNET","SIN SERVICIOS"))))</f>
        <v/>
      </c>
      <c r="P2681">
        <f>IF($O2681="WINBACK","Recuperar (winback)",IF($O2681="CONVERGENTE","Upgrade / más líneas",IF($O2681="SOLO MÓVIL","Ofrecer fijo + internet (FLBBTV)",IF($O2681="SOLO FIJO / INTERNET","Ofrecer línea móvil Nextphone","Oferta completa (móvil + fijo + internet)"))))</f>
        <v/>
      </c>
      <c r="Q2681">
        <f>$F2681+$H2681+$L2681</f>
        <v/>
      </c>
      <c r="R2681">
        <f>IFERROR(VLOOKUP($A2681,Registros!$B$2:$G$6000,6,0),IFERROR(VLOOKUP($D2681,Winback!$B$2:$C$300,2,0),""))</f>
        <v/>
      </c>
      <c r="S2681">
        <f>IF($E2681=1,"NP","")&amp;IF($G2681=1,"+MOV","")&amp;IF($I2681=1,"+CS","")&amp;IF($K2681=1,"+WB","")</f>
        <v/>
      </c>
      <c r="T2681">
        <f>$E2681+$G2681+$I2681+$K2681</f>
        <v/>
      </c>
    </row>
    <row r="2682">
      <c r="A2682" t="inlineStr">
        <is>
          <t>358323270000</t>
        </is>
      </c>
      <c r="B2682" t="inlineStr">
        <is>
          <t>35832327</t>
        </is>
      </c>
      <c r="C2682" t="inlineStr">
        <is>
          <t>JACQUELINE ACOSTA</t>
        </is>
      </c>
      <c r="D2682" t="inlineStr">
        <is>
          <t>JACQUELINEACOSTA</t>
        </is>
      </c>
      <c r="E2682">
        <f>IF(COUNTIFS(Registros!$A$2:$A$6000,"NP",Registros!$B$2:$B$6000,$A2682)&gt;0,1,0)</f>
        <v/>
      </c>
      <c r="F2682">
        <f>IF($E2682=1,SUMIFS(Registros!$F$2:$F$6000,Registros!$A$2:$A$6000,"NP",Registros!$B$2:$B$6000,$A2682),0)</f>
        <v/>
      </c>
      <c r="G2682">
        <f>IF(COUNTIFS(Registros!$A$2:$A$6000,"MOV",Registros!$B$2:$B$6000,$A2682)&gt;0,1,0)</f>
        <v/>
      </c>
      <c r="H2682">
        <f>IF($G2682=1,SUMIFS(Registros!$F$2:$F$6000,Registros!$A$2:$A$6000,"MOV",Registros!$B$2:$B$6000,$A2682),0)</f>
        <v/>
      </c>
      <c r="I2682">
        <f>IF(COUNTIFS(Registros!$A$2:$A$6000,"CS",Registros!$B$2:$B$6000,$A2682)&gt;0,1,0)</f>
        <v/>
      </c>
      <c r="J2682">
        <f>IF($I2682=1,SUMIFS(Registros!$I$2:$I$6000,Registros!$A$2:$A$6000,"CS",Registros!$B$2:$B$6000,$A2682),0)</f>
        <v/>
      </c>
      <c r="K2682">
        <f>IF(COUNTIFS(Winback!$K$2:$K$300,$D2682)&gt;0,1,0)</f>
        <v/>
      </c>
      <c r="L2682">
        <f>IF(AND($K2682=1,LEFT($A2682,3)="WB-"),SUMIFS(Winback!$D$2:$D$300,Winback!$K$2:$K$300,$D2682),0)</f>
        <v/>
      </c>
      <c r="M2682">
        <f>IF(OR($E2682=1,$G2682=1,SUMIFS(Registros!$J$2:$J$6000,Registros!$B$2:$B$6000,$A2682)&gt;0),1,0)</f>
        <v/>
      </c>
      <c r="N2682">
        <f>IF($J2682&gt;0,1,IF(COUNTIFS(Registros!$A$2:$A$6000,"CS",Registros!$B$2:$B$6000,$A2682,Registros!$K$2:$K$6000,"&lt;&gt;")&gt;0,1,0))</f>
        <v/>
      </c>
      <c r="O2682">
        <f>IF(AND($K2682=1,$E2682=0,$G2682=0,$I2682=0),"WINBACK",IF(AND($M2682=1,$N2682&gt;0),"CONVERGENTE",IF($M2682=1,"SOLO MÓVIL",IF($N2682&gt;0,"SOLO FIJO / INTERNET","SIN SERVICIOS"))))</f>
        <v/>
      </c>
      <c r="P2682">
        <f>IF($O2682="WINBACK","Recuperar (winback)",IF($O2682="CONVERGENTE","Upgrade / más líneas",IF($O2682="SOLO MÓVIL","Ofrecer fijo + internet (FLBBTV)",IF($O2682="SOLO FIJO / INTERNET","Ofrecer línea móvil Nextphone","Oferta completa (móvil + fijo + internet)"))))</f>
        <v/>
      </c>
      <c r="Q2682">
        <f>$F2682+$H2682+$L2682</f>
        <v/>
      </c>
      <c r="R2682">
        <f>IFERROR(VLOOKUP($A2682,Registros!$B$2:$G$6000,6,0),IFERROR(VLOOKUP($D2682,Winback!$B$2:$C$300,2,0),""))</f>
        <v/>
      </c>
      <c r="S2682">
        <f>IF($E2682=1,"NP","")&amp;IF($G2682=1,"+MOV","")&amp;IF($I2682=1,"+CS","")&amp;IF($K2682=1,"+WB","")</f>
        <v/>
      </c>
      <c r="T2682">
        <f>$E2682+$G2682+$I2682+$K2682</f>
        <v/>
      </c>
    </row>
    <row r="2683">
      <c r="A2683" t="inlineStr">
        <is>
          <t>358117080000</t>
        </is>
      </c>
      <c r="B2683" t="inlineStr">
        <is>
          <t>35811708</t>
        </is>
      </c>
      <c r="C2683" t="inlineStr">
        <is>
          <t>ABDIEL MIRANDA</t>
        </is>
      </c>
      <c r="D2683" t="inlineStr">
        <is>
          <t>ABDIELMIRANDA</t>
        </is>
      </c>
      <c r="E2683">
        <f>IF(COUNTIFS(Registros!$A$2:$A$6000,"NP",Registros!$B$2:$B$6000,$A2683)&gt;0,1,0)</f>
        <v/>
      </c>
      <c r="F2683">
        <f>IF($E2683=1,SUMIFS(Registros!$F$2:$F$6000,Registros!$A$2:$A$6000,"NP",Registros!$B$2:$B$6000,$A2683),0)</f>
        <v/>
      </c>
      <c r="G2683">
        <f>IF(COUNTIFS(Registros!$A$2:$A$6000,"MOV",Registros!$B$2:$B$6000,$A2683)&gt;0,1,0)</f>
        <v/>
      </c>
      <c r="H2683">
        <f>IF($G2683=1,SUMIFS(Registros!$F$2:$F$6000,Registros!$A$2:$A$6000,"MOV",Registros!$B$2:$B$6000,$A2683),0)</f>
        <v/>
      </c>
      <c r="I2683">
        <f>IF(COUNTIFS(Registros!$A$2:$A$6000,"CS",Registros!$B$2:$B$6000,$A2683)&gt;0,1,0)</f>
        <v/>
      </c>
      <c r="J2683">
        <f>IF($I2683=1,SUMIFS(Registros!$I$2:$I$6000,Registros!$A$2:$A$6000,"CS",Registros!$B$2:$B$6000,$A2683),0)</f>
        <v/>
      </c>
      <c r="K2683">
        <f>IF(COUNTIFS(Winback!$K$2:$K$300,$D2683)&gt;0,1,0)</f>
        <v/>
      </c>
      <c r="L2683">
        <f>IF(AND($K2683=1,LEFT($A2683,3)="WB-"),SUMIFS(Winback!$D$2:$D$300,Winback!$K$2:$K$300,$D2683),0)</f>
        <v/>
      </c>
      <c r="M2683">
        <f>IF(OR($E2683=1,$G2683=1,SUMIFS(Registros!$J$2:$J$6000,Registros!$B$2:$B$6000,$A2683)&gt;0),1,0)</f>
        <v/>
      </c>
      <c r="N2683">
        <f>IF($J2683&gt;0,1,IF(COUNTIFS(Registros!$A$2:$A$6000,"CS",Registros!$B$2:$B$6000,$A2683,Registros!$K$2:$K$6000,"&lt;&gt;")&gt;0,1,0))</f>
        <v/>
      </c>
      <c r="O2683">
        <f>IF(AND($K2683=1,$E2683=0,$G2683=0,$I2683=0),"WINBACK",IF(AND($M2683=1,$N2683&gt;0),"CONVERGENTE",IF($M2683=1,"SOLO MÓVIL",IF($N2683&gt;0,"SOLO FIJO / INTERNET","SIN SERVICIOS"))))</f>
        <v/>
      </c>
      <c r="P2683">
        <f>IF($O2683="WINBACK","Recuperar (winback)",IF($O2683="CONVERGENTE","Upgrade / más líneas",IF($O2683="SOLO MÓVIL","Ofrecer fijo + internet (FLBBTV)",IF($O2683="SOLO FIJO / INTERNET","Ofrecer línea móvil Nextphone","Oferta completa (móvil + fijo + internet)"))))</f>
        <v/>
      </c>
      <c r="Q2683">
        <f>$F2683+$H2683+$L2683</f>
        <v/>
      </c>
      <c r="R2683">
        <f>IFERROR(VLOOKUP($A2683,Registros!$B$2:$G$6000,6,0),IFERROR(VLOOKUP($D2683,Winback!$B$2:$C$300,2,0),""))</f>
        <v/>
      </c>
      <c r="S2683">
        <f>IF($E2683=1,"NP","")&amp;IF($G2683=1,"+MOV","")&amp;IF($I2683=1,"+CS","")&amp;IF($K2683=1,"+WB","")</f>
        <v/>
      </c>
      <c r="T2683">
        <f>$E2683+$G2683+$I2683+$K2683</f>
        <v/>
      </c>
    </row>
    <row r="2684">
      <c r="A2684" t="inlineStr">
        <is>
          <t>353364290000</t>
        </is>
      </c>
      <c r="B2684" t="inlineStr">
        <is>
          <t>35336429</t>
        </is>
      </c>
      <c r="C2684" t="inlineStr">
        <is>
          <t>JAVIER PALACIOS</t>
        </is>
      </c>
      <c r="D2684" t="inlineStr">
        <is>
          <t>JAVIERPALACIOS</t>
        </is>
      </c>
      <c r="E2684">
        <f>IF(COUNTIFS(Registros!$A$2:$A$6000,"NP",Registros!$B$2:$B$6000,$A2684)&gt;0,1,0)</f>
        <v/>
      </c>
      <c r="F2684">
        <f>IF($E2684=1,SUMIFS(Registros!$F$2:$F$6000,Registros!$A$2:$A$6000,"NP",Registros!$B$2:$B$6000,$A2684),0)</f>
        <v/>
      </c>
      <c r="G2684">
        <f>IF(COUNTIFS(Registros!$A$2:$A$6000,"MOV",Registros!$B$2:$B$6000,$A2684)&gt;0,1,0)</f>
        <v/>
      </c>
      <c r="H2684">
        <f>IF($G2684=1,SUMIFS(Registros!$F$2:$F$6000,Registros!$A$2:$A$6000,"MOV",Registros!$B$2:$B$6000,$A2684),0)</f>
        <v/>
      </c>
      <c r="I2684">
        <f>IF(COUNTIFS(Registros!$A$2:$A$6000,"CS",Registros!$B$2:$B$6000,$A2684)&gt;0,1,0)</f>
        <v/>
      </c>
      <c r="J2684">
        <f>IF($I2684=1,SUMIFS(Registros!$I$2:$I$6000,Registros!$A$2:$A$6000,"CS",Registros!$B$2:$B$6000,$A2684),0)</f>
        <v/>
      </c>
      <c r="K2684">
        <f>IF(COUNTIFS(Winback!$K$2:$K$300,$D2684)&gt;0,1,0)</f>
        <v/>
      </c>
      <c r="L2684">
        <f>IF(AND($K2684=1,LEFT($A2684,3)="WB-"),SUMIFS(Winback!$D$2:$D$300,Winback!$K$2:$K$300,$D2684),0)</f>
        <v/>
      </c>
      <c r="M2684">
        <f>IF(OR($E2684=1,$G2684=1,SUMIFS(Registros!$J$2:$J$6000,Registros!$B$2:$B$6000,$A2684)&gt;0),1,0)</f>
        <v/>
      </c>
      <c r="N2684">
        <f>IF($J2684&gt;0,1,IF(COUNTIFS(Registros!$A$2:$A$6000,"CS",Registros!$B$2:$B$6000,$A2684,Registros!$K$2:$K$6000,"&lt;&gt;")&gt;0,1,0))</f>
        <v/>
      </c>
      <c r="O2684">
        <f>IF(AND($K2684=1,$E2684=0,$G2684=0,$I2684=0),"WINBACK",IF(AND($M2684=1,$N2684&gt;0),"CONVERGENTE",IF($M2684=1,"SOLO MÓVIL",IF($N2684&gt;0,"SOLO FIJO / INTERNET","SIN SERVICIOS"))))</f>
        <v/>
      </c>
      <c r="P2684">
        <f>IF($O2684="WINBACK","Recuperar (winback)",IF($O2684="CONVERGENTE","Upgrade / más líneas",IF($O2684="SOLO MÓVIL","Ofrecer fijo + internet (FLBBTV)",IF($O2684="SOLO FIJO / INTERNET","Ofrecer línea móvil Nextphone","Oferta completa (móvil + fijo + internet)"))))</f>
        <v/>
      </c>
      <c r="Q2684">
        <f>$F2684+$H2684+$L2684</f>
        <v/>
      </c>
      <c r="R2684">
        <f>IFERROR(VLOOKUP($A2684,Registros!$B$2:$G$6000,6,0),IFERROR(VLOOKUP($D2684,Winback!$B$2:$C$300,2,0),""))</f>
        <v/>
      </c>
      <c r="S2684">
        <f>IF($E2684=1,"NP","")&amp;IF($G2684=1,"+MOV","")&amp;IF($I2684=1,"+CS","")&amp;IF($K2684=1,"+WB","")</f>
        <v/>
      </c>
      <c r="T2684">
        <f>$E2684+$G2684+$I2684+$K2684</f>
        <v/>
      </c>
    </row>
    <row r="2685">
      <c r="A2685" t="inlineStr">
        <is>
          <t>344086710000</t>
        </is>
      </c>
      <c r="B2685" t="inlineStr">
        <is>
          <t>34408671</t>
        </is>
      </c>
      <c r="C2685" t="inlineStr">
        <is>
          <t>RICARDO EMILIO GRAJALES</t>
        </is>
      </c>
      <c r="D2685" t="inlineStr">
        <is>
          <t>RICARDOEMILIOGRAJALES</t>
        </is>
      </c>
      <c r="E2685">
        <f>IF(COUNTIFS(Registros!$A$2:$A$6000,"NP",Registros!$B$2:$B$6000,$A2685)&gt;0,1,0)</f>
        <v/>
      </c>
      <c r="F2685">
        <f>IF($E2685=1,SUMIFS(Registros!$F$2:$F$6000,Registros!$A$2:$A$6000,"NP",Registros!$B$2:$B$6000,$A2685),0)</f>
        <v/>
      </c>
      <c r="G2685">
        <f>IF(COUNTIFS(Registros!$A$2:$A$6000,"MOV",Registros!$B$2:$B$6000,$A2685)&gt;0,1,0)</f>
        <v/>
      </c>
      <c r="H2685">
        <f>IF($G2685=1,SUMIFS(Registros!$F$2:$F$6000,Registros!$A$2:$A$6000,"MOV",Registros!$B$2:$B$6000,$A2685),0)</f>
        <v/>
      </c>
      <c r="I2685">
        <f>IF(COUNTIFS(Registros!$A$2:$A$6000,"CS",Registros!$B$2:$B$6000,$A2685)&gt;0,1,0)</f>
        <v/>
      </c>
      <c r="J2685">
        <f>IF($I2685=1,SUMIFS(Registros!$I$2:$I$6000,Registros!$A$2:$A$6000,"CS",Registros!$B$2:$B$6000,$A2685),0)</f>
        <v/>
      </c>
      <c r="K2685">
        <f>IF(COUNTIFS(Winback!$K$2:$K$300,$D2685)&gt;0,1,0)</f>
        <v/>
      </c>
      <c r="L2685">
        <f>IF(AND($K2685=1,LEFT($A2685,3)="WB-"),SUMIFS(Winback!$D$2:$D$300,Winback!$K$2:$K$300,$D2685),0)</f>
        <v/>
      </c>
      <c r="M2685">
        <f>IF(OR($E2685=1,$G2685=1,SUMIFS(Registros!$J$2:$J$6000,Registros!$B$2:$B$6000,$A2685)&gt;0),1,0)</f>
        <v/>
      </c>
      <c r="N2685">
        <f>IF($J2685&gt;0,1,IF(COUNTIFS(Registros!$A$2:$A$6000,"CS",Registros!$B$2:$B$6000,$A2685,Registros!$K$2:$K$6000,"&lt;&gt;")&gt;0,1,0))</f>
        <v/>
      </c>
      <c r="O2685">
        <f>IF(AND($K2685=1,$E2685=0,$G2685=0,$I2685=0),"WINBACK",IF(AND($M2685=1,$N2685&gt;0),"CONVERGENTE",IF($M2685=1,"SOLO MÓVIL",IF($N2685&gt;0,"SOLO FIJO / INTERNET","SIN SERVICIOS"))))</f>
        <v/>
      </c>
      <c r="P2685">
        <f>IF($O2685="WINBACK","Recuperar (winback)",IF($O2685="CONVERGENTE","Upgrade / más líneas",IF($O2685="SOLO MÓVIL","Ofrecer fijo + internet (FLBBTV)",IF($O2685="SOLO FIJO / INTERNET","Ofrecer línea móvil Nextphone","Oferta completa (móvil + fijo + internet)"))))</f>
        <v/>
      </c>
      <c r="Q2685">
        <f>$F2685+$H2685+$L2685</f>
        <v/>
      </c>
      <c r="R2685">
        <f>IFERROR(VLOOKUP($A2685,Registros!$B$2:$G$6000,6,0),IFERROR(VLOOKUP($D2685,Winback!$B$2:$C$300,2,0),""))</f>
        <v/>
      </c>
      <c r="S2685">
        <f>IF($E2685=1,"NP","")&amp;IF($G2685=1,"+MOV","")&amp;IF($I2685=1,"+CS","")&amp;IF($K2685=1,"+WB","")</f>
        <v/>
      </c>
      <c r="T2685">
        <f>$E2685+$G2685+$I2685+$K2685</f>
        <v/>
      </c>
    </row>
    <row r="2686">
      <c r="A2686" t="inlineStr">
        <is>
          <t>362034080000</t>
        </is>
      </c>
      <c r="B2686" t="inlineStr">
        <is>
          <t>36203408</t>
        </is>
      </c>
      <c r="C2686" t="inlineStr">
        <is>
          <t>JOSÉ LUIS ARAÚZ GUERRA</t>
        </is>
      </c>
      <c r="D2686" t="inlineStr">
        <is>
          <t>JOSELUISARAUZGUERRA</t>
        </is>
      </c>
      <c r="E2686">
        <f>IF(COUNTIFS(Registros!$A$2:$A$6000,"NP",Registros!$B$2:$B$6000,$A2686)&gt;0,1,0)</f>
        <v/>
      </c>
      <c r="F2686">
        <f>IF($E2686=1,SUMIFS(Registros!$F$2:$F$6000,Registros!$A$2:$A$6000,"NP",Registros!$B$2:$B$6000,$A2686),0)</f>
        <v/>
      </c>
      <c r="G2686">
        <f>IF(COUNTIFS(Registros!$A$2:$A$6000,"MOV",Registros!$B$2:$B$6000,$A2686)&gt;0,1,0)</f>
        <v/>
      </c>
      <c r="H2686">
        <f>IF($G2686=1,SUMIFS(Registros!$F$2:$F$6000,Registros!$A$2:$A$6000,"MOV",Registros!$B$2:$B$6000,$A2686),0)</f>
        <v/>
      </c>
      <c r="I2686">
        <f>IF(COUNTIFS(Registros!$A$2:$A$6000,"CS",Registros!$B$2:$B$6000,$A2686)&gt;0,1,0)</f>
        <v/>
      </c>
      <c r="J2686">
        <f>IF($I2686=1,SUMIFS(Registros!$I$2:$I$6000,Registros!$A$2:$A$6000,"CS",Registros!$B$2:$B$6000,$A2686),0)</f>
        <v/>
      </c>
      <c r="K2686">
        <f>IF(COUNTIFS(Winback!$K$2:$K$300,$D2686)&gt;0,1,0)</f>
        <v/>
      </c>
      <c r="L2686">
        <f>IF(AND($K2686=1,LEFT($A2686,3)="WB-"),SUMIFS(Winback!$D$2:$D$300,Winback!$K$2:$K$300,$D2686),0)</f>
        <v/>
      </c>
      <c r="M2686">
        <f>IF(OR($E2686=1,$G2686=1,SUMIFS(Registros!$J$2:$J$6000,Registros!$B$2:$B$6000,$A2686)&gt;0),1,0)</f>
        <v/>
      </c>
      <c r="N2686">
        <f>IF($J2686&gt;0,1,IF(COUNTIFS(Registros!$A$2:$A$6000,"CS",Registros!$B$2:$B$6000,$A2686,Registros!$K$2:$K$6000,"&lt;&gt;")&gt;0,1,0))</f>
        <v/>
      </c>
      <c r="O2686">
        <f>IF(AND($K2686=1,$E2686=0,$G2686=0,$I2686=0),"WINBACK",IF(AND($M2686=1,$N2686&gt;0),"CONVERGENTE",IF($M2686=1,"SOLO MÓVIL",IF($N2686&gt;0,"SOLO FIJO / INTERNET","SIN SERVICIOS"))))</f>
        <v/>
      </c>
      <c r="P2686">
        <f>IF($O2686="WINBACK","Recuperar (winback)",IF($O2686="CONVERGENTE","Upgrade / más líneas",IF($O2686="SOLO MÓVIL","Ofrecer fijo + internet (FLBBTV)",IF($O2686="SOLO FIJO / INTERNET","Ofrecer línea móvil Nextphone","Oferta completa (móvil + fijo + internet)"))))</f>
        <v/>
      </c>
      <c r="Q2686">
        <f>$F2686+$H2686+$L2686</f>
        <v/>
      </c>
      <c r="R2686">
        <f>IFERROR(VLOOKUP($A2686,Registros!$B$2:$G$6000,6,0),IFERROR(VLOOKUP($D2686,Winback!$B$2:$C$300,2,0),""))</f>
        <v/>
      </c>
      <c r="S2686">
        <f>IF($E2686=1,"NP","")&amp;IF($G2686=1,"+MOV","")&amp;IF($I2686=1,"+CS","")&amp;IF($K2686=1,"+WB","")</f>
        <v/>
      </c>
      <c r="T2686">
        <f>$E2686+$G2686+$I2686+$K2686</f>
        <v/>
      </c>
    </row>
    <row r="2687">
      <c r="A2687" t="inlineStr">
        <is>
          <t>369024080000</t>
        </is>
      </c>
      <c r="B2687" t="inlineStr">
        <is>
          <t>36902408</t>
        </is>
      </c>
      <c r="C2687" t="inlineStr">
        <is>
          <t>FRANKLIN OLIVERO</t>
        </is>
      </c>
      <c r="D2687" t="inlineStr">
        <is>
          <t>FRANKLINOLIVERO</t>
        </is>
      </c>
      <c r="E2687">
        <f>IF(COUNTIFS(Registros!$A$2:$A$6000,"NP",Registros!$B$2:$B$6000,$A2687)&gt;0,1,0)</f>
        <v/>
      </c>
      <c r="F2687">
        <f>IF($E2687=1,SUMIFS(Registros!$F$2:$F$6000,Registros!$A$2:$A$6000,"NP",Registros!$B$2:$B$6000,$A2687),0)</f>
        <v/>
      </c>
      <c r="G2687">
        <f>IF(COUNTIFS(Registros!$A$2:$A$6000,"MOV",Registros!$B$2:$B$6000,$A2687)&gt;0,1,0)</f>
        <v/>
      </c>
      <c r="H2687">
        <f>IF($G2687=1,SUMIFS(Registros!$F$2:$F$6000,Registros!$A$2:$A$6000,"MOV",Registros!$B$2:$B$6000,$A2687),0)</f>
        <v/>
      </c>
      <c r="I2687">
        <f>IF(COUNTIFS(Registros!$A$2:$A$6000,"CS",Registros!$B$2:$B$6000,$A2687)&gt;0,1,0)</f>
        <v/>
      </c>
      <c r="J2687">
        <f>IF($I2687=1,SUMIFS(Registros!$I$2:$I$6000,Registros!$A$2:$A$6000,"CS",Registros!$B$2:$B$6000,$A2687),0)</f>
        <v/>
      </c>
      <c r="K2687">
        <f>IF(COUNTIFS(Winback!$K$2:$K$300,$D2687)&gt;0,1,0)</f>
        <v/>
      </c>
      <c r="L2687">
        <f>IF(AND($K2687=1,LEFT($A2687,3)="WB-"),SUMIFS(Winback!$D$2:$D$300,Winback!$K$2:$K$300,$D2687),0)</f>
        <v/>
      </c>
      <c r="M2687">
        <f>IF(OR($E2687=1,$G2687=1,SUMIFS(Registros!$J$2:$J$6000,Registros!$B$2:$B$6000,$A2687)&gt;0),1,0)</f>
        <v/>
      </c>
      <c r="N2687">
        <f>IF($J2687&gt;0,1,IF(COUNTIFS(Registros!$A$2:$A$6000,"CS",Registros!$B$2:$B$6000,$A2687,Registros!$K$2:$K$6000,"&lt;&gt;")&gt;0,1,0))</f>
        <v/>
      </c>
      <c r="O2687">
        <f>IF(AND($K2687=1,$E2687=0,$G2687=0,$I2687=0),"WINBACK",IF(AND($M2687=1,$N2687&gt;0),"CONVERGENTE",IF($M2687=1,"SOLO MÓVIL",IF($N2687&gt;0,"SOLO FIJO / INTERNET","SIN SERVICIOS"))))</f>
        <v/>
      </c>
      <c r="P2687">
        <f>IF($O2687="WINBACK","Recuperar (winback)",IF($O2687="CONVERGENTE","Upgrade / más líneas",IF($O2687="SOLO MÓVIL","Ofrecer fijo + internet (FLBBTV)",IF($O2687="SOLO FIJO / INTERNET","Ofrecer línea móvil Nextphone","Oferta completa (móvil + fijo + internet)"))))</f>
        <v/>
      </c>
      <c r="Q2687">
        <f>$F2687+$H2687+$L2687</f>
        <v/>
      </c>
      <c r="R2687">
        <f>IFERROR(VLOOKUP($A2687,Registros!$B$2:$G$6000,6,0),IFERROR(VLOOKUP($D2687,Winback!$B$2:$C$300,2,0),""))</f>
        <v/>
      </c>
      <c r="S2687">
        <f>IF($E2687=1,"NP","")&amp;IF($G2687=1,"+MOV","")&amp;IF($I2687=1,"+CS","")&amp;IF($K2687=1,"+WB","")</f>
        <v/>
      </c>
      <c r="T2687">
        <f>$E2687+$G2687+$I2687+$K2687</f>
        <v/>
      </c>
    </row>
    <row r="2688">
      <c r="A2688" t="inlineStr">
        <is>
          <t>369036680000</t>
        </is>
      </c>
      <c r="B2688" t="inlineStr">
        <is>
          <t>36903668</t>
        </is>
      </c>
      <c r="C2688" t="inlineStr">
        <is>
          <t>CLARA YESENIA ORTEGA SIRE</t>
        </is>
      </c>
      <c r="D2688" t="inlineStr">
        <is>
          <t>CLARAYESENIAORTEGASIRE</t>
        </is>
      </c>
      <c r="E2688">
        <f>IF(COUNTIFS(Registros!$A$2:$A$6000,"NP",Registros!$B$2:$B$6000,$A2688)&gt;0,1,0)</f>
        <v/>
      </c>
      <c r="F2688">
        <f>IF($E2688=1,SUMIFS(Registros!$F$2:$F$6000,Registros!$A$2:$A$6000,"NP",Registros!$B$2:$B$6000,$A2688),0)</f>
        <v/>
      </c>
      <c r="G2688">
        <f>IF(COUNTIFS(Registros!$A$2:$A$6000,"MOV",Registros!$B$2:$B$6000,$A2688)&gt;0,1,0)</f>
        <v/>
      </c>
      <c r="H2688">
        <f>IF($G2688=1,SUMIFS(Registros!$F$2:$F$6000,Registros!$A$2:$A$6000,"MOV",Registros!$B$2:$B$6000,$A2688),0)</f>
        <v/>
      </c>
      <c r="I2688">
        <f>IF(COUNTIFS(Registros!$A$2:$A$6000,"CS",Registros!$B$2:$B$6000,$A2688)&gt;0,1,0)</f>
        <v/>
      </c>
      <c r="J2688">
        <f>IF($I2688=1,SUMIFS(Registros!$I$2:$I$6000,Registros!$A$2:$A$6000,"CS",Registros!$B$2:$B$6000,$A2688),0)</f>
        <v/>
      </c>
      <c r="K2688">
        <f>IF(COUNTIFS(Winback!$K$2:$K$300,$D2688)&gt;0,1,0)</f>
        <v/>
      </c>
      <c r="L2688">
        <f>IF(AND($K2688=1,LEFT($A2688,3)="WB-"),SUMIFS(Winback!$D$2:$D$300,Winback!$K$2:$K$300,$D2688),0)</f>
        <v/>
      </c>
      <c r="M2688">
        <f>IF(OR($E2688=1,$G2688=1,SUMIFS(Registros!$J$2:$J$6000,Registros!$B$2:$B$6000,$A2688)&gt;0),1,0)</f>
        <v/>
      </c>
      <c r="N2688">
        <f>IF($J2688&gt;0,1,IF(COUNTIFS(Registros!$A$2:$A$6000,"CS",Registros!$B$2:$B$6000,$A2688,Registros!$K$2:$K$6000,"&lt;&gt;")&gt;0,1,0))</f>
        <v/>
      </c>
      <c r="O2688">
        <f>IF(AND($K2688=1,$E2688=0,$G2688=0,$I2688=0),"WINBACK",IF(AND($M2688=1,$N2688&gt;0),"CONVERGENTE",IF($M2688=1,"SOLO MÓVIL",IF($N2688&gt;0,"SOLO FIJO / INTERNET","SIN SERVICIOS"))))</f>
        <v/>
      </c>
      <c r="P2688">
        <f>IF($O2688="WINBACK","Recuperar (winback)",IF($O2688="CONVERGENTE","Upgrade / más líneas",IF($O2688="SOLO MÓVIL","Ofrecer fijo + internet (FLBBTV)",IF($O2688="SOLO FIJO / INTERNET","Ofrecer línea móvil Nextphone","Oferta completa (móvil + fijo + internet)"))))</f>
        <v/>
      </c>
      <c r="Q2688">
        <f>$F2688+$H2688+$L2688</f>
        <v/>
      </c>
      <c r="R2688">
        <f>IFERROR(VLOOKUP($A2688,Registros!$B$2:$G$6000,6,0),IFERROR(VLOOKUP($D2688,Winback!$B$2:$C$300,2,0),""))</f>
        <v/>
      </c>
      <c r="S2688">
        <f>IF($E2688=1,"NP","")&amp;IF($G2688=1,"+MOV","")&amp;IF($I2688=1,"+CS","")&amp;IF($K2688=1,"+WB","")</f>
        <v/>
      </c>
      <c r="T2688">
        <f>$E2688+$G2688+$I2688+$K2688</f>
        <v/>
      </c>
    </row>
    <row r="2689">
      <c r="A2689" t="inlineStr">
        <is>
          <t>356191500000</t>
        </is>
      </c>
      <c r="B2689" t="inlineStr">
        <is>
          <t>35619150</t>
        </is>
      </c>
      <c r="C2689" t="inlineStr">
        <is>
          <t>ALBIS PITTI</t>
        </is>
      </c>
      <c r="D2689" t="inlineStr">
        <is>
          <t>ALBISPITTI</t>
        </is>
      </c>
      <c r="E2689">
        <f>IF(COUNTIFS(Registros!$A$2:$A$6000,"NP",Registros!$B$2:$B$6000,$A2689)&gt;0,1,0)</f>
        <v/>
      </c>
      <c r="F2689">
        <f>IF($E2689=1,SUMIFS(Registros!$F$2:$F$6000,Registros!$A$2:$A$6000,"NP",Registros!$B$2:$B$6000,$A2689),0)</f>
        <v/>
      </c>
      <c r="G2689">
        <f>IF(COUNTIFS(Registros!$A$2:$A$6000,"MOV",Registros!$B$2:$B$6000,$A2689)&gt;0,1,0)</f>
        <v/>
      </c>
      <c r="H2689">
        <f>IF($G2689=1,SUMIFS(Registros!$F$2:$F$6000,Registros!$A$2:$A$6000,"MOV",Registros!$B$2:$B$6000,$A2689),0)</f>
        <v/>
      </c>
      <c r="I2689">
        <f>IF(COUNTIFS(Registros!$A$2:$A$6000,"CS",Registros!$B$2:$B$6000,$A2689)&gt;0,1,0)</f>
        <v/>
      </c>
      <c r="J2689">
        <f>IF($I2689=1,SUMIFS(Registros!$I$2:$I$6000,Registros!$A$2:$A$6000,"CS",Registros!$B$2:$B$6000,$A2689),0)</f>
        <v/>
      </c>
      <c r="K2689">
        <f>IF(COUNTIFS(Winback!$K$2:$K$300,$D2689)&gt;0,1,0)</f>
        <v/>
      </c>
      <c r="L2689">
        <f>IF(AND($K2689=1,LEFT($A2689,3)="WB-"),SUMIFS(Winback!$D$2:$D$300,Winback!$K$2:$K$300,$D2689),0)</f>
        <v/>
      </c>
      <c r="M2689">
        <f>IF(OR($E2689=1,$G2689=1,SUMIFS(Registros!$J$2:$J$6000,Registros!$B$2:$B$6000,$A2689)&gt;0),1,0)</f>
        <v/>
      </c>
      <c r="N2689">
        <f>IF($J2689&gt;0,1,IF(COUNTIFS(Registros!$A$2:$A$6000,"CS",Registros!$B$2:$B$6000,$A2689,Registros!$K$2:$K$6000,"&lt;&gt;")&gt;0,1,0))</f>
        <v/>
      </c>
      <c r="O2689">
        <f>IF(AND($K2689=1,$E2689=0,$G2689=0,$I2689=0),"WINBACK",IF(AND($M2689=1,$N2689&gt;0),"CONVERGENTE",IF($M2689=1,"SOLO MÓVIL",IF($N2689&gt;0,"SOLO FIJO / INTERNET","SIN SERVICIOS"))))</f>
        <v/>
      </c>
      <c r="P2689">
        <f>IF($O2689="WINBACK","Recuperar (winback)",IF($O2689="CONVERGENTE","Upgrade / más líneas",IF($O2689="SOLO MÓVIL","Ofrecer fijo + internet (FLBBTV)",IF($O2689="SOLO FIJO / INTERNET","Ofrecer línea móvil Nextphone","Oferta completa (móvil + fijo + internet)"))))</f>
        <v/>
      </c>
      <c r="Q2689">
        <f>$F2689+$H2689+$L2689</f>
        <v/>
      </c>
      <c r="R2689">
        <f>IFERROR(VLOOKUP($A2689,Registros!$B$2:$G$6000,6,0),IFERROR(VLOOKUP($D2689,Winback!$B$2:$C$300,2,0),""))</f>
        <v/>
      </c>
      <c r="S2689">
        <f>IF($E2689=1,"NP","")&amp;IF($G2689=1,"+MOV","")&amp;IF($I2689=1,"+CS","")&amp;IF($K2689=1,"+WB","")</f>
        <v/>
      </c>
      <c r="T2689">
        <f>$E2689+$G2689+$I2689+$K2689</f>
        <v/>
      </c>
    </row>
    <row r="2690">
      <c r="A2690" t="inlineStr">
        <is>
          <t>358332440000</t>
        </is>
      </c>
      <c r="B2690" t="inlineStr">
        <is>
          <t>35833244</t>
        </is>
      </c>
      <c r="C2690" t="inlineStr">
        <is>
          <t>JOSELES JOSE CASTRELLON MONROY</t>
        </is>
      </c>
      <c r="D2690" t="inlineStr">
        <is>
          <t>JOSELESJOSECASTRELLONMONROY</t>
        </is>
      </c>
      <c r="E2690">
        <f>IF(COUNTIFS(Registros!$A$2:$A$6000,"NP",Registros!$B$2:$B$6000,$A2690)&gt;0,1,0)</f>
        <v/>
      </c>
      <c r="F2690">
        <f>IF($E2690=1,SUMIFS(Registros!$F$2:$F$6000,Registros!$A$2:$A$6000,"NP",Registros!$B$2:$B$6000,$A2690),0)</f>
        <v/>
      </c>
      <c r="G2690">
        <f>IF(COUNTIFS(Registros!$A$2:$A$6000,"MOV",Registros!$B$2:$B$6000,$A2690)&gt;0,1,0)</f>
        <v/>
      </c>
      <c r="H2690">
        <f>IF($G2690=1,SUMIFS(Registros!$F$2:$F$6000,Registros!$A$2:$A$6000,"MOV",Registros!$B$2:$B$6000,$A2690),0)</f>
        <v/>
      </c>
      <c r="I2690">
        <f>IF(COUNTIFS(Registros!$A$2:$A$6000,"CS",Registros!$B$2:$B$6000,$A2690)&gt;0,1,0)</f>
        <v/>
      </c>
      <c r="J2690">
        <f>IF($I2690=1,SUMIFS(Registros!$I$2:$I$6000,Registros!$A$2:$A$6000,"CS",Registros!$B$2:$B$6000,$A2690),0)</f>
        <v/>
      </c>
      <c r="K2690">
        <f>IF(COUNTIFS(Winback!$K$2:$K$300,$D2690)&gt;0,1,0)</f>
        <v/>
      </c>
      <c r="L2690">
        <f>IF(AND($K2690=1,LEFT($A2690,3)="WB-"),SUMIFS(Winback!$D$2:$D$300,Winback!$K$2:$K$300,$D2690),0)</f>
        <v/>
      </c>
      <c r="M2690">
        <f>IF(OR($E2690=1,$G2690=1,SUMIFS(Registros!$J$2:$J$6000,Registros!$B$2:$B$6000,$A2690)&gt;0),1,0)</f>
        <v/>
      </c>
      <c r="N2690">
        <f>IF($J2690&gt;0,1,IF(COUNTIFS(Registros!$A$2:$A$6000,"CS",Registros!$B$2:$B$6000,$A2690,Registros!$K$2:$K$6000,"&lt;&gt;")&gt;0,1,0))</f>
        <v/>
      </c>
      <c r="O2690">
        <f>IF(AND($K2690=1,$E2690=0,$G2690=0,$I2690=0),"WINBACK",IF(AND($M2690=1,$N2690&gt;0),"CONVERGENTE",IF($M2690=1,"SOLO MÓVIL",IF($N2690&gt;0,"SOLO FIJO / INTERNET","SIN SERVICIOS"))))</f>
        <v/>
      </c>
      <c r="P2690">
        <f>IF($O2690="WINBACK","Recuperar (winback)",IF($O2690="CONVERGENTE","Upgrade / más líneas",IF($O2690="SOLO MÓVIL","Ofrecer fijo + internet (FLBBTV)",IF($O2690="SOLO FIJO / INTERNET","Ofrecer línea móvil Nextphone","Oferta completa (móvil + fijo + internet)"))))</f>
        <v/>
      </c>
      <c r="Q2690">
        <f>$F2690+$H2690+$L2690</f>
        <v/>
      </c>
      <c r="R2690">
        <f>IFERROR(VLOOKUP($A2690,Registros!$B$2:$G$6000,6,0),IFERROR(VLOOKUP($D2690,Winback!$B$2:$C$300,2,0),""))</f>
        <v/>
      </c>
      <c r="S2690">
        <f>IF($E2690=1,"NP","")&amp;IF($G2690=1,"+MOV","")&amp;IF($I2690=1,"+CS","")&amp;IF($K2690=1,"+WB","")</f>
        <v/>
      </c>
      <c r="T2690">
        <f>$E2690+$G2690+$I2690+$K2690</f>
        <v/>
      </c>
    </row>
    <row r="2691">
      <c r="A2691" t="inlineStr">
        <is>
          <t>353005490000</t>
        </is>
      </c>
      <c r="B2691" t="inlineStr">
        <is>
          <t>35300549</t>
        </is>
      </c>
      <c r="C2691" t="inlineStr">
        <is>
          <t>ANA RAQUEL CHOY ARAUZ</t>
        </is>
      </c>
      <c r="D2691" t="inlineStr">
        <is>
          <t>ANARAQUELCHOYARAUZ</t>
        </is>
      </c>
      <c r="E2691">
        <f>IF(COUNTIFS(Registros!$A$2:$A$6000,"NP",Registros!$B$2:$B$6000,$A2691)&gt;0,1,0)</f>
        <v/>
      </c>
      <c r="F2691">
        <f>IF($E2691=1,SUMIFS(Registros!$F$2:$F$6000,Registros!$A$2:$A$6000,"NP",Registros!$B$2:$B$6000,$A2691),0)</f>
        <v/>
      </c>
      <c r="G2691">
        <f>IF(COUNTIFS(Registros!$A$2:$A$6000,"MOV",Registros!$B$2:$B$6000,$A2691)&gt;0,1,0)</f>
        <v/>
      </c>
      <c r="H2691">
        <f>IF($G2691=1,SUMIFS(Registros!$F$2:$F$6000,Registros!$A$2:$A$6000,"MOV",Registros!$B$2:$B$6000,$A2691),0)</f>
        <v/>
      </c>
      <c r="I2691">
        <f>IF(COUNTIFS(Registros!$A$2:$A$6000,"CS",Registros!$B$2:$B$6000,$A2691)&gt;0,1,0)</f>
        <v/>
      </c>
      <c r="J2691">
        <f>IF($I2691=1,SUMIFS(Registros!$I$2:$I$6000,Registros!$A$2:$A$6000,"CS",Registros!$B$2:$B$6000,$A2691),0)</f>
        <v/>
      </c>
      <c r="K2691">
        <f>IF(COUNTIFS(Winback!$K$2:$K$300,$D2691)&gt;0,1,0)</f>
        <v/>
      </c>
      <c r="L2691">
        <f>IF(AND($K2691=1,LEFT($A2691,3)="WB-"),SUMIFS(Winback!$D$2:$D$300,Winback!$K$2:$K$300,$D2691),0)</f>
        <v/>
      </c>
      <c r="M2691">
        <f>IF(OR($E2691=1,$G2691=1,SUMIFS(Registros!$J$2:$J$6000,Registros!$B$2:$B$6000,$A2691)&gt;0),1,0)</f>
        <v/>
      </c>
      <c r="N2691">
        <f>IF($J2691&gt;0,1,IF(COUNTIFS(Registros!$A$2:$A$6000,"CS",Registros!$B$2:$B$6000,$A2691,Registros!$K$2:$K$6000,"&lt;&gt;")&gt;0,1,0))</f>
        <v/>
      </c>
      <c r="O2691">
        <f>IF(AND($K2691=1,$E2691=0,$G2691=0,$I2691=0),"WINBACK",IF(AND($M2691=1,$N2691&gt;0),"CONVERGENTE",IF($M2691=1,"SOLO MÓVIL",IF($N2691&gt;0,"SOLO FIJO / INTERNET","SIN SERVICIOS"))))</f>
        <v/>
      </c>
      <c r="P2691">
        <f>IF($O2691="WINBACK","Recuperar (winback)",IF($O2691="CONVERGENTE","Upgrade / más líneas",IF($O2691="SOLO MÓVIL","Ofrecer fijo + internet (FLBBTV)",IF($O2691="SOLO FIJO / INTERNET","Ofrecer línea móvil Nextphone","Oferta completa (móvil + fijo + internet)"))))</f>
        <v/>
      </c>
      <c r="Q2691">
        <f>$F2691+$H2691+$L2691</f>
        <v/>
      </c>
      <c r="R2691">
        <f>IFERROR(VLOOKUP($A2691,Registros!$B$2:$G$6000,6,0),IFERROR(VLOOKUP($D2691,Winback!$B$2:$C$300,2,0),""))</f>
        <v/>
      </c>
      <c r="S2691">
        <f>IF($E2691=1,"NP","")&amp;IF($G2691=1,"+MOV","")&amp;IF($I2691=1,"+CS","")&amp;IF($K2691=1,"+WB","")</f>
        <v/>
      </c>
      <c r="T2691">
        <f>$E2691+$G2691+$I2691+$K2691</f>
        <v/>
      </c>
    </row>
    <row r="2692">
      <c r="A2692" t="inlineStr">
        <is>
          <t>338211250000</t>
        </is>
      </c>
      <c r="B2692" t="inlineStr">
        <is>
          <t>33821125</t>
        </is>
      </c>
      <c r="C2692" t="inlineStr">
        <is>
          <t>ARTEMIO CANDANEDO VIGIL</t>
        </is>
      </c>
      <c r="D2692" t="inlineStr">
        <is>
          <t>ARTEMIOCANDANEDOVIGIL</t>
        </is>
      </c>
      <c r="E2692">
        <f>IF(COUNTIFS(Registros!$A$2:$A$6000,"NP",Registros!$B$2:$B$6000,$A2692)&gt;0,1,0)</f>
        <v/>
      </c>
      <c r="F2692">
        <f>IF($E2692=1,SUMIFS(Registros!$F$2:$F$6000,Registros!$A$2:$A$6000,"NP",Registros!$B$2:$B$6000,$A2692),0)</f>
        <v/>
      </c>
      <c r="G2692">
        <f>IF(COUNTIFS(Registros!$A$2:$A$6000,"MOV",Registros!$B$2:$B$6000,$A2692)&gt;0,1,0)</f>
        <v/>
      </c>
      <c r="H2692">
        <f>IF($G2692=1,SUMIFS(Registros!$F$2:$F$6000,Registros!$A$2:$A$6000,"MOV",Registros!$B$2:$B$6000,$A2692),0)</f>
        <v/>
      </c>
      <c r="I2692">
        <f>IF(COUNTIFS(Registros!$A$2:$A$6000,"CS",Registros!$B$2:$B$6000,$A2692)&gt;0,1,0)</f>
        <v/>
      </c>
      <c r="J2692">
        <f>IF($I2692=1,SUMIFS(Registros!$I$2:$I$6000,Registros!$A$2:$A$6000,"CS",Registros!$B$2:$B$6000,$A2692),0)</f>
        <v/>
      </c>
      <c r="K2692">
        <f>IF(COUNTIFS(Winback!$K$2:$K$300,$D2692)&gt;0,1,0)</f>
        <v/>
      </c>
      <c r="L2692">
        <f>IF(AND($K2692=1,LEFT($A2692,3)="WB-"),SUMIFS(Winback!$D$2:$D$300,Winback!$K$2:$K$300,$D2692),0)</f>
        <v/>
      </c>
      <c r="M2692">
        <f>IF(OR($E2692=1,$G2692=1,SUMIFS(Registros!$J$2:$J$6000,Registros!$B$2:$B$6000,$A2692)&gt;0),1,0)</f>
        <v/>
      </c>
      <c r="N2692">
        <f>IF($J2692&gt;0,1,IF(COUNTIFS(Registros!$A$2:$A$6000,"CS",Registros!$B$2:$B$6000,$A2692,Registros!$K$2:$K$6000,"&lt;&gt;")&gt;0,1,0))</f>
        <v/>
      </c>
      <c r="O2692">
        <f>IF(AND($K2692=1,$E2692=0,$G2692=0,$I2692=0),"WINBACK",IF(AND($M2692=1,$N2692&gt;0),"CONVERGENTE",IF($M2692=1,"SOLO MÓVIL",IF($N2692&gt;0,"SOLO FIJO / INTERNET","SIN SERVICIOS"))))</f>
        <v/>
      </c>
      <c r="P2692">
        <f>IF($O2692="WINBACK","Recuperar (winback)",IF($O2692="CONVERGENTE","Upgrade / más líneas",IF($O2692="SOLO MÓVIL","Ofrecer fijo + internet (FLBBTV)",IF($O2692="SOLO FIJO / INTERNET","Ofrecer línea móvil Nextphone","Oferta completa (móvil + fijo + internet)"))))</f>
        <v/>
      </c>
      <c r="Q2692">
        <f>$F2692+$H2692+$L2692</f>
        <v/>
      </c>
      <c r="R2692">
        <f>IFERROR(VLOOKUP($A2692,Registros!$B$2:$G$6000,6,0),IFERROR(VLOOKUP($D2692,Winback!$B$2:$C$300,2,0),""))</f>
        <v/>
      </c>
      <c r="S2692">
        <f>IF($E2692=1,"NP","")&amp;IF($G2692=1,"+MOV","")&amp;IF($I2692=1,"+CS","")&amp;IF($K2692=1,"+WB","")</f>
        <v/>
      </c>
      <c r="T2692">
        <f>$E2692+$G2692+$I2692+$K2692</f>
        <v/>
      </c>
    </row>
    <row r="2693">
      <c r="A2693" t="inlineStr">
        <is>
          <t>348387050000</t>
        </is>
      </c>
      <c r="B2693" t="inlineStr">
        <is>
          <t>34838705</t>
        </is>
      </c>
      <c r="C2693" t="inlineStr">
        <is>
          <t>ANA VICTORIA GUERRA ON</t>
        </is>
      </c>
      <c r="D2693" t="inlineStr">
        <is>
          <t>ANAVICTORIAGUERRAON</t>
        </is>
      </c>
      <c r="E2693">
        <f>IF(COUNTIFS(Registros!$A$2:$A$6000,"NP",Registros!$B$2:$B$6000,$A2693)&gt;0,1,0)</f>
        <v/>
      </c>
      <c r="F2693">
        <f>IF($E2693=1,SUMIFS(Registros!$F$2:$F$6000,Registros!$A$2:$A$6000,"NP",Registros!$B$2:$B$6000,$A2693),0)</f>
        <v/>
      </c>
      <c r="G2693">
        <f>IF(COUNTIFS(Registros!$A$2:$A$6000,"MOV",Registros!$B$2:$B$6000,$A2693)&gt;0,1,0)</f>
        <v/>
      </c>
      <c r="H2693">
        <f>IF($G2693=1,SUMIFS(Registros!$F$2:$F$6000,Registros!$A$2:$A$6000,"MOV",Registros!$B$2:$B$6000,$A2693),0)</f>
        <v/>
      </c>
      <c r="I2693">
        <f>IF(COUNTIFS(Registros!$A$2:$A$6000,"CS",Registros!$B$2:$B$6000,$A2693)&gt;0,1,0)</f>
        <v/>
      </c>
      <c r="J2693">
        <f>IF($I2693=1,SUMIFS(Registros!$I$2:$I$6000,Registros!$A$2:$A$6000,"CS",Registros!$B$2:$B$6000,$A2693),0)</f>
        <v/>
      </c>
      <c r="K2693">
        <f>IF(COUNTIFS(Winback!$K$2:$K$300,$D2693)&gt;0,1,0)</f>
        <v/>
      </c>
      <c r="L2693">
        <f>IF(AND($K2693=1,LEFT($A2693,3)="WB-"),SUMIFS(Winback!$D$2:$D$300,Winback!$K$2:$K$300,$D2693),0)</f>
        <v/>
      </c>
      <c r="M2693">
        <f>IF(OR($E2693=1,$G2693=1,SUMIFS(Registros!$J$2:$J$6000,Registros!$B$2:$B$6000,$A2693)&gt;0),1,0)</f>
        <v/>
      </c>
      <c r="N2693">
        <f>IF($J2693&gt;0,1,IF(COUNTIFS(Registros!$A$2:$A$6000,"CS",Registros!$B$2:$B$6000,$A2693,Registros!$K$2:$K$6000,"&lt;&gt;")&gt;0,1,0))</f>
        <v/>
      </c>
      <c r="O2693">
        <f>IF(AND($K2693=1,$E2693=0,$G2693=0,$I2693=0),"WINBACK",IF(AND($M2693=1,$N2693&gt;0),"CONVERGENTE",IF($M2693=1,"SOLO MÓVIL",IF($N2693&gt;0,"SOLO FIJO / INTERNET","SIN SERVICIOS"))))</f>
        <v/>
      </c>
      <c r="P2693">
        <f>IF($O2693="WINBACK","Recuperar (winback)",IF($O2693="CONVERGENTE","Upgrade / más líneas",IF($O2693="SOLO MÓVIL","Ofrecer fijo + internet (FLBBTV)",IF($O2693="SOLO FIJO / INTERNET","Ofrecer línea móvil Nextphone","Oferta completa (móvil + fijo + internet)"))))</f>
        <v/>
      </c>
      <c r="Q2693">
        <f>$F2693+$H2693+$L2693</f>
        <v/>
      </c>
      <c r="R2693">
        <f>IFERROR(VLOOKUP($A2693,Registros!$B$2:$G$6000,6,0),IFERROR(VLOOKUP($D2693,Winback!$B$2:$C$300,2,0),""))</f>
        <v/>
      </c>
      <c r="S2693">
        <f>IF($E2693=1,"NP","")&amp;IF($G2693=1,"+MOV","")&amp;IF($I2693=1,"+CS","")&amp;IF($K2693=1,"+WB","")</f>
        <v/>
      </c>
      <c r="T2693">
        <f>$E2693+$G2693+$I2693+$K2693</f>
        <v/>
      </c>
    </row>
    <row r="2694">
      <c r="A2694" t="inlineStr">
        <is>
          <t>348121100000</t>
        </is>
      </c>
      <c r="B2694" t="inlineStr">
        <is>
          <t>34812110</t>
        </is>
      </c>
      <c r="C2694" t="inlineStr">
        <is>
          <t>VICTORIA DEL CARMEN SAMUDIO</t>
        </is>
      </c>
      <c r="D2694" t="inlineStr">
        <is>
          <t>VICTORIADELCARMENSAMUDIO</t>
        </is>
      </c>
      <c r="E2694">
        <f>IF(COUNTIFS(Registros!$A$2:$A$6000,"NP",Registros!$B$2:$B$6000,$A2694)&gt;0,1,0)</f>
        <v/>
      </c>
      <c r="F2694">
        <f>IF($E2694=1,SUMIFS(Registros!$F$2:$F$6000,Registros!$A$2:$A$6000,"NP",Registros!$B$2:$B$6000,$A2694),0)</f>
        <v/>
      </c>
      <c r="G2694">
        <f>IF(COUNTIFS(Registros!$A$2:$A$6000,"MOV",Registros!$B$2:$B$6000,$A2694)&gt;0,1,0)</f>
        <v/>
      </c>
      <c r="H2694">
        <f>IF($G2694=1,SUMIFS(Registros!$F$2:$F$6000,Registros!$A$2:$A$6000,"MOV",Registros!$B$2:$B$6000,$A2694),0)</f>
        <v/>
      </c>
      <c r="I2694">
        <f>IF(COUNTIFS(Registros!$A$2:$A$6000,"CS",Registros!$B$2:$B$6000,$A2694)&gt;0,1,0)</f>
        <v/>
      </c>
      <c r="J2694">
        <f>IF($I2694=1,SUMIFS(Registros!$I$2:$I$6000,Registros!$A$2:$A$6000,"CS",Registros!$B$2:$B$6000,$A2694),0)</f>
        <v/>
      </c>
      <c r="K2694">
        <f>IF(COUNTIFS(Winback!$K$2:$K$300,$D2694)&gt;0,1,0)</f>
        <v/>
      </c>
      <c r="L2694">
        <f>IF(AND($K2694=1,LEFT($A2694,3)="WB-"),SUMIFS(Winback!$D$2:$D$300,Winback!$K$2:$K$300,$D2694),0)</f>
        <v/>
      </c>
      <c r="M2694">
        <f>IF(OR($E2694=1,$G2694=1,SUMIFS(Registros!$J$2:$J$6000,Registros!$B$2:$B$6000,$A2694)&gt;0),1,0)</f>
        <v/>
      </c>
      <c r="N2694">
        <f>IF($J2694&gt;0,1,IF(COUNTIFS(Registros!$A$2:$A$6000,"CS",Registros!$B$2:$B$6000,$A2694,Registros!$K$2:$K$6000,"&lt;&gt;")&gt;0,1,0))</f>
        <v/>
      </c>
      <c r="O2694">
        <f>IF(AND($K2694=1,$E2694=0,$G2694=0,$I2694=0),"WINBACK",IF(AND($M2694=1,$N2694&gt;0),"CONVERGENTE",IF($M2694=1,"SOLO MÓVIL",IF($N2694&gt;0,"SOLO FIJO / INTERNET","SIN SERVICIOS"))))</f>
        <v/>
      </c>
      <c r="P2694">
        <f>IF($O2694="WINBACK","Recuperar (winback)",IF($O2694="CONVERGENTE","Upgrade / más líneas",IF($O2694="SOLO MÓVIL","Ofrecer fijo + internet (FLBBTV)",IF($O2694="SOLO FIJO / INTERNET","Ofrecer línea móvil Nextphone","Oferta completa (móvil + fijo + internet)"))))</f>
        <v/>
      </c>
      <c r="Q2694">
        <f>$F2694+$H2694+$L2694</f>
        <v/>
      </c>
      <c r="R2694">
        <f>IFERROR(VLOOKUP($A2694,Registros!$B$2:$G$6000,6,0),IFERROR(VLOOKUP($D2694,Winback!$B$2:$C$300,2,0),""))</f>
        <v/>
      </c>
      <c r="S2694">
        <f>IF($E2694=1,"NP","")&amp;IF($G2694=1,"+MOV","")&amp;IF($I2694=1,"+CS","")&amp;IF($K2694=1,"+WB","")</f>
        <v/>
      </c>
      <c r="T2694">
        <f>$E2694+$G2694+$I2694+$K2694</f>
        <v/>
      </c>
    </row>
    <row r="2695">
      <c r="A2695" t="inlineStr">
        <is>
          <t>355065440000</t>
        </is>
      </c>
      <c r="B2695" t="inlineStr">
        <is>
          <t>35506544</t>
        </is>
      </c>
      <c r="C2695" t="inlineStr">
        <is>
          <t>JESÚS CABALLERO</t>
        </is>
      </c>
      <c r="D2695" t="inlineStr">
        <is>
          <t>JESUSCABALLERO</t>
        </is>
      </c>
      <c r="E2695">
        <f>IF(COUNTIFS(Registros!$A$2:$A$6000,"NP",Registros!$B$2:$B$6000,$A2695)&gt;0,1,0)</f>
        <v/>
      </c>
      <c r="F2695">
        <f>IF($E2695=1,SUMIFS(Registros!$F$2:$F$6000,Registros!$A$2:$A$6000,"NP",Registros!$B$2:$B$6000,$A2695),0)</f>
        <v/>
      </c>
      <c r="G2695">
        <f>IF(COUNTIFS(Registros!$A$2:$A$6000,"MOV",Registros!$B$2:$B$6000,$A2695)&gt;0,1,0)</f>
        <v/>
      </c>
      <c r="H2695">
        <f>IF($G2695=1,SUMIFS(Registros!$F$2:$F$6000,Registros!$A$2:$A$6000,"MOV",Registros!$B$2:$B$6000,$A2695),0)</f>
        <v/>
      </c>
      <c r="I2695">
        <f>IF(COUNTIFS(Registros!$A$2:$A$6000,"CS",Registros!$B$2:$B$6000,$A2695)&gt;0,1,0)</f>
        <v/>
      </c>
      <c r="J2695">
        <f>IF($I2695=1,SUMIFS(Registros!$I$2:$I$6000,Registros!$A$2:$A$6000,"CS",Registros!$B$2:$B$6000,$A2695),0)</f>
        <v/>
      </c>
      <c r="K2695">
        <f>IF(COUNTIFS(Winback!$K$2:$K$300,$D2695)&gt;0,1,0)</f>
        <v/>
      </c>
      <c r="L2695">
        <f>IF(AND($K2695=1,LEFT($A2695,3)="WB-"),SUMIFS(Winback!$D$2:$D$300,Winback!$K$2:$K$300,$D2695),0)</f>
        <v/>
      </c>
      <c r="M2695">
        <f>IF(OR($E2695=1,$G2695=1,SUMIFS(Registros!$J$2:$J$6000,Registros!$B$2:$B$6000,$A2695)&gt;0),1,0)</f>
        <v/>
      </c>
      <c r="N2695">
        <f>IF($J2695&gt;0,1,IF(COUNTIFS(Registros!$A$2:$A$6000,"CS",Registros!$B$2:$B$6000,$A2695,Registros!$K$2:$K$6000,"&lt;&gt;")&gt;0,1,0))</f>
        <v/>
      </c>
      <c r="O2695">
        <f>IF(AND($K2695=1,$E2695=0,$G2695=0,$I2695=0),"WINBACK",IF(AND($M2695=1,$N2695&gt;0),"CONVERGENTE",IF($M2695=1,"SOLO MÓVIL",IF($N2695&gt;0,"SOLO FIJO / INTERNET","SIN SERVICIOS"))))</f>
        <v/>
      </c>
      <c r="P2695">
        <f>IF($O2695="WINBACK","Recuperar (winback)",IF($O2695="CONVERGENTE","Upgrade / más líneas",IF($O2695="SOLO MÓVIL","Ofrecer fijo + internet (FLBBTV)",IF($O2695="SOLO FIJO / INTERNET","Ofrecer línea móvil Nextphone","Oferta completa (móvil + fijo + internet)"))))</f>
        <v/>
      </c>
      <c r="Q2695">
        <f>$F2695+$H2695+$L2695</f>
        <v/>
      </c>
      <c r="R2695">
        <f>IFERROR(VLOOKUP($A2695,Registros!$B$2:$G$6000,6,0),IFERROR(VLOOKUP($D2695,Winback!$B$2:$C$300,2,0),""))</f>
        <v/>
      </c>
      <c r="S2695">
        <f>IF($E2695=1,"NP","")&amp;IF($G2695=1,"+MOV","")&amp;IF($I2695=1,"+CS","")&amp;IF($K2695=1,"+WB","")</f>
        <v/>
      </c>
      <c r="T2695">
        <f>$E2695+$G2695+$I2695+$K2695</f>
        <v/>
      </c>
    </row>
    <row r="2696">
      <c r="A2696" t="inlineStr">
        <is>
          <t>359053220000</t>
        </is>
      </c>
      <c r="B2696" t="inlineStr">
        <is>
          <t>35905322</t>
        </is>
      </c>
      <c r="C2696" t="inlineStr">
        <is>
          <t>LUIS FERNANDO ALVAREZ PEREZ</t>
        </is>
      </c>
      <c r="D2696" t="inlineStr">
        <is>
          <t>LUISFERNANDOALVAREZPEREZ</t>
        </is>
      </c>
      <c r="E2696">
        <f>IF(COUNTIFS(Registros!$A$2:$A$6000,"NP",Registros!$B$2:$B$6000,$A2696)&gt;0,1,0)</f>
        <v/>
      </c>
      <c r="F2696">
        <f>IF($E2696=1,SUMIFS(Registros!$F$2:$F$6000,Registros!$A$2:$A$6000,"NP",Registros!$B$2:$B$6000,$A2696),0)</f>
        <v/>
      </c>
      <c r="G2696">
        <f>IF(COUNTIFS(Registros!$A$2:$A$6000,"MOV",Registros!$B$2:$B$6000,$A2696)&gt;0,1,0)</f>
        <v/>
      </c>
      <c r="H2696">
        <f>IF($G2696=1,SUMIFS(Registros!$F$2:$F$6000,Registros!$A$2:$A$6000,"MOV",Registros!$B$2:$B$6000,$A2696),0)</f>
        <v/>
      </c>
      <c r="I2696">
        <f>IF(COUNTIFS(Registros!$A$2:$A$6000,"CS",Registros!$B$2:$B$6000,$A2696)&gt;0,1,0)</f>
        <v/>
      </c>
      <c r="J2696">
        <f>IF($I2696=1,SUMIFS(Registros!$I$2:$I$6000,Registros!$A$2:$A$6000,"CS",Registros!$B$2:$B$6000,$A2696),0)</f>
        <v/>
      </c>
      <c r="K2696">
        <f>IF(COUNTIFS(Winback!$K$2:$K$300,$D2696)&gt;0,1,0)</f>
        <v/>
      </c>
      <c r="L2696">
        <f>IF(AND($K2696=1,LEFT($A2696,3)="WB-"),SUMIFS(Winback!$D$2:$D$300,Winback!$K$2:$K$300,$D2696),0)</f>
        <v/>
      </c>
      <c r="M2696">
        <f>IF(OR($E2696=1,$G2696=1,SUMIFS(Registros!$J$2:$J$6000,Registros!$B$2:$B$6000,$A2696)&gt;0),1,0)</f>
        <v/>
      </c>
      <c r="N2696">
        <f>IF($J2696&gt;0,1,IF(COUNTIFS(Registros!$A$2:$A$6000,"CS",Registros!$B$2:$B$6000,$A2696,Registros!$K$2:$K$6000,"&lt;&gt;")&gt;0,1,0))</f>
        <v/>
      </c>
      <c r="O2696">
        <f>IF(AND($K2696=1,$E2696=0,$G2696=0,$I2696=0),"WINBACK",IF(AND($M2696=1,$N2696&gt;0),"CONVERGENTE",IF($M2696=1,"SOLO MÓVIL",IF($N2696&gt;0,"SOLO FIJO / INTERNET","SIN SERVICIOS"))))</f>
        <v/>
      </c>
      <c r="P2696">
        <f>IF($O2696="WINBACK","Recuperar (winback)",IF($O2696="CONVERGENTE","Upgrade / más líneas",IF($O2696="SOLO MÓVIL","Ofrecer fijo + internet (FLBBTV)",IF($O2696="SOLO FIJO / INTERNET","Ofrecer línea móvil Nextphone","Oferta completa (móvil + fijo + internet)"))))</f>
        <v/>
      </c>
      <c r="Q2696">
        <f>$F2696+$H2696+$L2696</f>
        <v/>
      </c>
      <c r="R2696">
        <f>IFERROR(VLOOKUP($A2696,Registros!$B$2:$G$6000,6,0),IFERROR(VLOOKUP($D2696,Winback!$B$2:$C$300,2,0),""))</f>
        <v/>
      </c>
      <c r="S2696">
        <f>IF($E2696=1,"NP","")&amp;IF($G2696=1,"+MOV","")&amp;IF($I2696=1,"+CS","")&amp;IF($K2696=1,"+WB","")</f>
        <v/>
      </c>
      <c r="T2696">
        <f>$E2696+$G2696+$I2696+$K2696</f>
        <v/>
      </c>
    </row>
    <row r="2697">
      <c r="A2697" t="inlineStr">
        <is>
          <t>349086810000</t>
        </is>
      </c>
      <c r="B2697" t="inlineStr">
        <is>
          <t>34908681</t>
        </is>
      </c>
      <c r="C2697" t="inlineStr">
        <is>
          <t>FANNY XIOMARA PEREZ ARAUZ</t>
        </is>
      </c>
      <c r="D2697" t="inlineStr">
        <is>
          <t>FANNYXIOMARAPEREZARAUZ</t>
        </is>
      </c>
      <c r="E2697">
        <f>IF(COUNTIFS(Registros!$A$2:$A$6000,"NP",Registros!$B$2:$B$6000,$A2697)&gt;0,1,0)</f>
        <v/>
      </c>
      <c r="F2697">
        <f>IF($E2697=1,SUMIFS(Registros!$F$2:$F$6000,Registros!$A$2:$A$6000,"NP",Registros!$B$2:$B$6000,$A2697),0)</f>
        <v/>
      </c>
      <c r="G2697">
        <f>IF(COUNTIFS(Registros!$A$2:$A$6000,"MOV",Registros!$B$2:$B$6000,$A2697)&gt;0,1,0)</f>
        <v/>
      </c>
      <c r="H2697">
        <f>IF($G2697=1,SUMIFS(Registros!$F$2:$F$6000,Registros!$A$2:$A$6000,"MOV",Registros!$B$2:$B$6000,$A2697),0)</f>
        <v/>
      </c>
      <c r="I2697">
        <f>IF(COUNTIFS(Registros!$A$2:$A$6000,"CS",Registros!$B$2:$B$6000,$A2697)&gt;0,1,0)</f>
        <v/>
      </c>
      <c r="J2697">
        <f>IF($I2697=1,SUMIFS(Registros!$I$2:$I$6000,Registros!$A$2:$A$6000,"CS",Registros!$B$2:$B$6000,$A2697),0)</f>
        <v/>
      </c>
      <c r="K2697">
        <f>IF(COUNTIFS(Winback!$K$2:$K$300,$D2697)&gt;0,1,0)</f>
        <v/>
      </c>
      <c r="L2697">
        <f>IF(AND($K2697=1,LEFT($A2697,3)="WB-"),SUMIFS(Winback!$D$2:$D$300,Winback!$K$2:$K$300,$D2697),0)</f>
        <v/>
      </c>
      <c r="M2697">
        <f>IF(OR($E2697=1,$G2697=1,SUMIFS(Registros!$J$2:$J$6000,Registros!$B$2:$B$6000,$A2697)&gt;0),1,0)</f>
        <v/>
      </c>
      <c r="N2697">
        <f>IF($J2697&gt;0,1,IF(COUNTIFS(Registros!$A$2:$A$6000,"CS",Registros!$B$2:$B$6000,$A2697,Registros!$K$2:$K$6000,"&lt;&gt;")&gt;0,1,0))</f>
        <v/>
      </c>
      <c r="O2697">
        <f>IF(AND($K2697=1,$E2697=0,$G2697=0,$I2697=0),"WINBACK",IF(AND($M2697=1,$N2697&gt;0),"CONVERGENTE",IF($M2697=1,"SOLO MÓVIL",IF($N2697&gt;0,"SOLO FIJO / INTERNET","SIN SERVICIOS"))))</f>
        <v/>
      </c>
      <c r="P2697">
        <f>IF($O2697="WINBACK","Recuperar (winback)",IF($O2697="CONVERGENTE","Upgrade / más líneas",IF($O2697="SOLO MÓVIL","Ofrecer fijo + internet (FLBBTV)",IF($O2697="SOLO FIJO / INTERNET","Ofrecer línea móvil Nextphone","Oferta completa (móvil + fijo + internet)"))))</f>
        <v/>
      </c>
      <c r="Q2697">
        <f>$F2697+$H2697+$L2697</f>
        <v/>
      </c>
      <c r="R2697">
        <f>IFERROR(VLOOKUP($A2697,Registros!$B$2:$G$6000,6,0),IFERROR(VLOOKUP($D2697,Winback!$B$2:$C$300,2,0),""))</f>
        <v/>
      </c>
      <c r="S2697">
        <f>IF($E2697=1,"NP","")&amp;IF($G2697=1,"+MOV","")&amp;IF($I2697=1,"+CS","")&amp;IF($K2697=1,"+WB","")</f>
        <v/>
      </c>
      <c r="T2697">
        <f>$E2697+$G2697+$I2697+$K2697</f>
        <v/>
      </c>
    </row>
    <row r="2698">
      <c r="A2698" t="inlineStr">
        <is>
          <t>358131840000</t>
        </is>
      </c>
      <c r="B2698" t="inlineStr">
        <is>
          <t>35813184</t>
        </is>
      </c>
      <c r="C2698" t="inlineStr">
        <is>
          <t>ULPIANO TORRES</t>
        </is>
      </c>
      <c r="D2698" t="inlineStr">
        <is>
          <t>ULPIANOTORRES</t>
        </is>
      </c>
      <c r="E2698">
        <f>IF(COUNTIFS(Registros!$A$2:$A$6000,"NP",Registros!$B$2:$B$6000,$A2698)&gt;0,1,0)</f>
        <v/>
      </c>
      <c r="F2698">
        <f>IF($E2698=1,SUMIFS(Registros!$F$2:$F$6000,Registros!$A$2:$A$6000,"NP",Registros!$B$2:$B$6000,$A2698),0)</f>
        <v/>
      </c>
      <c r="G2698">
        <f>IF(COUNTIFS(Registros!$A$2:$A$6000,"MOV",Registros!$B$2:$B$6000,$A2698)&gt;0,1,0)</f>
        <v/>
      </c>
      <c r="H2698">
        <f>IF($G2698=1,SUMIFS(Registros!$F$2:$F$6000,Registros!$A$2:$A$6000,"MOV",Registros!$B$2:$B$6000,$A2698),0)</f>
        <v/>
      </c>
      <c r="I2698">
        <f>IF(COUNTIFS(Registros!$A$2:$A$6000,"CS",Registros!$B$2:$B$6000,$A2698)&gt;0,1,0)</f>
        <v/>
      </c>
      <c r="J2698">
        <f>IF($I2698=1,SUMIFS(Registros!$I$2:$I$6000,Registros!$A$2:$A$6000,"CS",Registros!$B$2:$B$6000,$A2698),0)</f>
        <v/>
      </c>
      <c r="K2698">
        <f>IF(COUNTIFS(Winback!$K$2:$K$300,$D2698)&gt;0,1,0)</f>
        <v/>
      </c>
      <c r="L2698">
        <f>IF(AND($K2698=1,LEFT($A2698,3)="WB-"),SUMIFS(Winback!$D$2:$D$300,Winback!$K$2:$K$300,$D2698),0)</f>
        <v/>
      </c>
      <c r="M2698">
        <f>IF(OR($E2698=1,$G2698=1,SUMIFS(Registros!$J$2:$J$6000,Registros!$B$2:$B$6000,$A2698)&gt;0),1,0)</f>
        <v/>
      </c>
      <c r="N2698">
        <f>IF($J2698&gt;0,1,IF(COUNTIFS(Registros!$A$2:$A$6000,"CS",Registros!$B$2:$B$6000,$A2698,Registros!$K$2:$K$6000,"&lt;&gt;")&gt;0,1,0))</f>
        <v/>
      </c>
      <c r="O2698">
        <f>IF(AND($K2698=1,$E2698=0,$G2698=0,$I2698=0),"WINBACK",IF(AND($M2698=1,$N2698&gt;0),"CONVERGENTE",IF($M2698=1,"SOLO MÓVIL",IF($N2698&gt;0,"SOLO FIJO / INTERNET","SIN SERVICIOS"))))</f>
        <v/>
      </c>
      <c r="P2698">
        <f>IF($O2698="WINBACK","Recuperar (winback)",IF($O2698="CONVERGENTE","Upgrade / más líneas",IF($O2698="SOLO MÓVIL","Ofrecer fijo + internet (FLBBTV)",IF($O2698="SOLO FIJO / INTERNET","Ofrecer línea móvil Nextphone","Oferta completa (móvil + fijo + internet)"))))</f>
        <v/>
      </c>
      <c r="Q2698">
        <f>$F2698+$H2698+$L2698</f>
        <v/>
      </c>
      <c r="R2698">
        <f>IFERROR(VLOOKUP($A2698,Registros!$B$2:$G$6000,6,0),IFERROR(VLOOKUP($D2698,Winback!$B$2:$C$300,2,0),""))</f>
        <v/>
      </c>
      <c r="S2698">
        <f>IF($E2698=1,"NP","")&amp;IF($G2698=1,"+MOV","")&amp;IF($I2698=1,"+CS","")&amp;IF($K2698=1,"+WB","")</f>
        <v/>
      </c>
      <c r="T2698">
        <f>$E2698+$G2698+$I2698+$K2698</f>
        <v/>
      </c>
    </row>
    <row r="2699">
      <c r="A2699" t="inlineStr">
        <is>
          <t>312200360000</t>
        </is>
      </c>
      <c r="B2699" t="inlineStr">
        <is>
          <t>31220036</t>
        </is>
      </c>
      <c r="C2699" t="inlineStr">
        <is>
          <t>DANNA LORIZBELL AGUILAR FLORES</t>
        </is>
      </c>
      <c r="D2699" t="inlineStr">
        <is>
          <t>DANNALORIZBELLAGUILARFLORES</t>
        </is>
      </c>
      <c r="E2699">
        <f>IF(COUNTIFS(Registros!$A$2:$A$6000,"NP",Registros!$B$2:$B$6000,$A2699)&gt;0,1,0)</f>
        <v/>
      </c>
      <c r="F2699">
        <f>IF($E2699=1,SUMIFS(Registros!$F$2:$F$6000,Registros!$A$2:$A$6000,"NP",Registros!$B$2:$B$6000,$A2699),0)</f>
        <v/>
      </c>
      <c r="G2699">
        <f>IF(COUNTIFS(Registros!$A$2:$A$6000,"MOV",Registros!$B$2:$B$6000,$A2699)&gt;0,1,0)</f>
        <v/>
      </c>
      <c r="H2699">
        <f>IF($G2699=1,SUMIFS(Registros!$F$2:$F$6000,Registros!$A$2:$A$6000,"MOV",Registros!$B$2:$B$6000,$A2699),0)</f>
        <v/>
      </c>
      <c r="I2699">
        <f>IF(COUNTIFS(Registros!$A$2:$A$6000,"CS",Registros!$B$2:$B$6000,$A2699)&gt;0,1,0)</f>
        <v/>
      </c>
      <c r="J2699">
        <f>IF($I2699=1,SUMIFS(Registros!$I$2:$I$6000,Registros!$A$2:$A$6000,"CS",Registros!$B$2:$B$6000,$A2699),0)</f>
        <v/>
      </c>
      <c r="K2699">
        <f>IF(COUNTIFS(Winback!$K$2:$K$300,$D2699)&gt;0,1,0)</f>
        <v/>
      </c>
      <c r="L2699">
        <f>IF(AND($K2699=1,LEFT($A2699,3)="WB-"),SUMIFS(Winback!$D$2:$D$300,Winback!$K$2:$K$300,$D2699),0)</f>
        <v/>
      </c>
      <c r="M2699">
        <f>IF(OR($E2699=1,$G2699=1,SUMIFS(Registros!$J$2:$J$6000,Registros!$B$2:$B$6000,$A2699)&gt;0),1,0)</f>
        <v/>
      </c>
      <c r="N2699">
        <f>IF($J2699&gt;0,1,IF(COUNTIFS(Registros!$A$2:$A$6000,"CS",Registros!$B$2:$B$6000,$A2699,Registros!$K$2:$K$6000,"&lt;&gt;")&gt;0,1,0))</f>
        <v/>
      </c>
      <c r="O2699">
        <f>IF(AND($K2699=1,$E2699=0,$G2699=0,$I2699=0),"WINBACK",IF(AND($M2699=1,$N2699&gt;0),"CONVERGENTE",IF($M2699=1,"SOLO MÓVIL",IF($N2699&gt;0,"SOLO FIJO / INTERNET","SIN SERVICIOS"))))</f>
        <v/>
      </c>
      <c r="P2699">
        <f>IF($O2699="WINBACK","Recuperar (winback)",IF($O2699="CONVERGENTE","Upgrade / más líneas",IF($O2699="SOLO MÓVIL","Ofrecer fijo + internet (FLBBTV)",IF($O2699="SOLO FIJO / INTERNET","Ofrecer línea móvil Nextphone","Oferta completa (móvil + fijo + internet)"))))</f>
        <v/>
      </c>
      <c r="Q2699">
        <f>$F2699+$H2699+$L2699</f>
        <v/>
      </c>
      <c r="R2699">
        <f>IFERROR(VLOOKUP($A2699,Registros!$B$2:$G$6000,6,0),IFERROR(VLOOKUP($D2699,Winback!$B$2:$C$300,2,0),""))</f>
        <v/>
      </c>
      <c r="S2699">
        <f>IF($E2699=1,"NP","")&amp;IF($G2699=1,"+MOV","")&amp;IF($I2699=1,"+CS","")&amp;IF($K2699=1,"+WB","")</f>
        <v/>
      </c>
      <c r="T2699">
        <f>$E2699+$G2699+$I2699+$K2699</f>
        <v/>
      </c>
    </row>
    <row r="2700">
      <c r="A2700" t="inlineStr">
        <is>
          <t>356044030000</t>
        </is>
      </c>
      <c r="B2700" t="inlineStr">
        <is>
          <t>35604403</t>
        </is>
      </c>
      <c r="C2700" t="inlineStr">
        <is>
          <t>JAIME RIVERA</t>
        </is>
      </c>
      <c r="D2700" t="inlineStr">
        <is>
          <t>JAIMERIVERA</t>
        </is>
      </c>
      <c r="E2700">
        <f>IF(COUNTIFS(Registros!$A$2:$A$6000,"NP",Registros!$B$2:$B$6000,$A2700)&gt;0,1,0)</f>
        <v/>
      </c>
      <c r="F2700">
        <f>IF($E2700=1,SUMIFS(Registros!$F$2:$F$6000,Registros!$A$2:$A$6000,"NP",Registros!$B$2:$B$6000,$A2700),0)</f>
        <v/>
      </c>
      <c r="G2700">
        <f>IF(COUNTIFS(Registros!$A$2:$A$6000,"MOV",Registros!$B$2:$B$6000,$A2700)&gt;0,1,0)</f>
        <v/>
      </c>
      <c r="H2700">
        <f>IF($G2700=1,SUMIFS(Registros!$F$2:$F$6000,Registros!$A$2:$A$6000,"MOV",Registros!$B$2:$B$6000,$A2700),0)</f>
        <v/>
      </c>
      <c r="I2700">
        <f>IF(COUNTIFS(Registros!$A$2:$A$6000,"CS",Registros!$B$2:$B$6000,$A2700)&gt;0,1,0)</f>
        <v/>
      </c>
      <c r="J2700">
        <f>IF($I2700=1,SUMIFS(Registros!$I$2:$I$6000,Registros!$A$2:$A$6000,"CS",Registros!$B$2:$B$6000,$A2700),0)</f>
        <v/>
      </c>
      <c r="K2700">
        <f>IF(COUNTIFS(Winback!$K$2:$K$300,$D2700)&gt;0,1,0)</f>
        <v/>
      </c>
      <c r="L2700">
        <f>IF(AND($K2700=1,LEFT($A2700,3)="WB-"),SUMIFS(Winback!$D$2:$D$300,Winback!$K$2:$K$300,$D2700),0)</f>
        <v/>
      </c>
      <c r="M2700">
        <f>IF(OR($E2700=1,$G2700=1,SUMIFS(Registros!$J$2:$J$6000,Registros!$B$2:$B$6000,$A2700)&gt;0),1,0)</f>
        <v/>
      </c>
      <c r="N2700">
        <f>IF($J2700&gt;0,1,IF(COUNTIFS(Registros!$A$2:$A$6000,"CS",Registros!$B$2:$B$6000,$A2700,Registros!$K$2:$K$6000,"&lt;&gt;")&gt;0,1,0))</f>
        <v/>
      </c>
      <c r="O2700">
        <f>IF(AND($K2700=1,$E2700=0,$G2700=0,$I2700=0),"WINBACK",IF(AND($M2700=1,$N2700&gt;0),"CONVERGENTE",IF($M2700=1,"SOLO MÓVIL",IF($N2700&gt;0,"SOLO FIJO / INTERNET","SIN SERVICIOS"))))</f>
        <v/>
      </c>
      <c r="P2700">
        <f>IF($O2700="WINBACK","Recuperar (winback)",IF($O2700="CONVERGENTE","Upgrade / más líneas",IF($O2700="SOLO MÓVIL","Ofrecer fijo + internet (FLBBTV)",IF($O2700="SOLO FIJO / INTERNET","Ofrecer línea móvil Nextphone","Oferta completa (móvil + fijo + internet)"))))</f>
        <v/>
      </c>
      <c r="Q2700">
        <f>$F2700+$H2700+$L2700</f>
        <v/>
      </c>
      <c r="R2700">
        <f>IFERROR(VLOOKUP($A2700,Registros!$B$2:$G$6000,6,0),IFERROR(VLOOKUP($D2700,Winback!$B$2:$C$300,2,0),""))</f>
        <v/>
      </c>
      <c r="S2700">
        <f>IF($E2700=1,"NP","")&amp;IF($G2700=1,"+MOV","")&amp;IF($I2700=1,"+CS","")&amp;IF($K2700=1,"+WB","")</f>
        <v/>
      </c>
      <c r="T2700">
        <f>$E2700+$G2700+$I2700+$K2700</f>
        <v/>
      </c>
    </row>
    <row r="2701">
      <c r="A2701" t="inlineStr">
        <is>
          <t>345326460000</t>
        </is>
      </c>
      <c r="B2701" t="inlineStr">
        <is>
          <t>34532646</t>
        </is>
      </c>
      <c r="C2701" t="inlineStr">
        <is>
          <t>JULIO KA-SING DENG</t>
        </is>
      </c>
      <c r="D2701" t="inlineStr">
        <is>
          <t>JULIOKASINGDENG</t>
        </is>
      </c>
      <c r="E2701">
        <f>IF(COUNTIFS(Registros!$A$2:$A$6000,"NP",Registros!$B$2:$B$6000,$A2701)&gt;0,1,0)</f>
        <v/>
      </c>
      <c r="F2701">
        <f>IF($E2701=1,SUMIFS(Registros!$F$2:$F$6000,Registros!$A$2:$A$6000,"NP",Registros!$B$2:$B$6000,$A2701),0)</f>
        <v/>
      </c>
      <c r="G2701">
        <f>IF(COUNTIFS(Registros!$A$2:$A$6000,"MOV",Registros!$B$2:$B$6000,$A2701)&gt;0,1,0)</f>
        <v/>
      </c>
      <c r="H2701">
        <f>IF($G2701=1,SUMIFS(Registros!$F$2:$F$6000,Registros!$A$2:$A$6000,"MOV",Registros!$B$2:$B$6000,$A2701),0)</f>
        <v/>
      </c>
      <c r="I2701">
        <f>IF(COUNTIFS(Registros!$A$2:$A$6000,"CS",Registros!$B$2:$B$6000,$A2701)&gt;0,1,0)</f>
        <v/>
      </c>
      <c r="J2701">
        <f>IF($I2701=1,SUMIFS(Registros!$I$2:$I$6000,Registros!$A$2:$A$6000,"CS",Registros!$B$2:$B$6000,$A2701),0)</f>
        <v/>
      </c>
      <c r="K2701">
        <f>IF(COUNTIFS(Winback!$K$2:$K$300,$D2701)&gt;0,1,0)</f>
        <v/>
      </c>
      <c r="L2701">
        <f>IF(AND($K2701=1,LEFT($A2701,3)="WB-"),SUMIFS(Winback!$D$2:$D$300,Winback!$K$2:$K$300,$D2701),0)</f>
        <v/>
      </c>
      <c r="M2701">
        <f>IF(OR($E2701=1,$G2701=1,SUMIFS(Registros!$J$2:$J$6000,Registros!$B$2:$B$6000,$A2701)&gt;0),1,0)</f>
        <v/>
      </c>
      <c r="N2701">
        <f>IF($J2701&gt;0,1,IF(COUNTIFS(Registros!$A$2:$A$6000,"CS",Registros!$B$2:$B$6000,$A2701,Registros!$K$2:$K$6000,"&lt;&gt;")&gt;0,1,0))</f>
        <v/>
      </c>
      <c r="O2701">
        <f>IF(AND($K2701=1,$E2701=0,$G2701=0,$I2701=0),"WINBACK",IF(AND($M2701=1,$N2701&gt;0),"CONVERGENTE",IF($M2701=1,"SOLO MÓVIL",IF($N2701&gt;0,"SOLO FIJO / INTERNET","SIN SERVICIOS"))))</f>
        <v/>
      </c>
      <c r="P2701">
        <f>IF($O2701="WINBACK","Recuperar (winback)",IF($O2701="CONVERGENTE","Upgrade / más líneas",IF($O2701="SOLO MÓVIL","Ofrecer fijo + internet (FLBBTV)",IF($O2701="SOLO FIJO / INTERNET","Ofrecer línea móvil Nextphone","Oferta completa (móvil + fijo + internet)"))))</f>
        <v/>
      </c>
      <c r="Q2701">
        <f>$F2701+$H2701+$L2701</f>
        <v/>
      </c>
      <c r="R2701">
        <f>IFERROR(VLOOKUP($A2701,Registros!$B$2:$G$6000,6,0),IFERROR(VLOOKUP($D2701,Winback!$B$2:$C$300,2,0),""))</f>
        <v/>
      </c>
      <c r="S2701">
        <f>IF($E2701=1,"NP","")&amp;IF($G2701=1,"+MOV","")&amp;IF($I2701=1,"+CS","")&amp;IF($K2701=1,"+WB","")</f>
        <v/>
      </c>
      <c r="T2701">
        <f>$E2701+$G2701+$I2701+$K2701</f>
        <v/>
      </c>
    </row>
    <row r="2702">
      <c r="A2702" t="inlineStr">
        <is>
          <t>358197980000</t>
        </is>
      </c>
      <c r="B2702" t="inlineStr">
        <is>
          <t>35819798</t>
        </is>
      </c>
      <c r="C2702" t="inlineStr">
        <is>
          <t>MARIAN VALDEZ</t>
        </is>
      </c>
      <c r="D2702" t="inlineStr">
        <is>
          <t>MARIANVALDEZ</t>
        </is>
      </c>
      <c r="E2702">
        <f>IF(COUNTIFS(Registros!$A$2:$A$6000,"NP",Registros!$B$2:$B$6000,$A2702)&gt;0,1,0)</f>
        <v/>
      </c>
      <c r="F2702">
        <f>IF($E2702=1,SUMIFS(Registros!$F$2:$F$6000,Registros!$A$2:$A$6000,"NP",Registros!$B$2:$B$6000,$A2702),0)</f>
        <v/>
      </c>
      <c r="G2702">
        <f>IF(COUNTIFS(Registros!$A$2:$A$6000,"MOV",Registros!$B$2:$B$6000,$A2702)&gt;0,1,0)</f>
        <v/>
      </c>
      <c r="H2702">
        <f>IF($G2702=1,SUMIFS(Registros!$F$2:$F$6000,Registros!$A$2:$A$6000,"MOV",Registros!$B$2:$B$6000,$A2702),0)</f>
        <v/>
      </c>
      <c r="I2702">
        <f>IF(COUNTIFS(Registros!$A$2:$A$6000,"CS",Registros!$B$2:$B$6000,$A2702)&gt;0,1,0)</f>
        <v/>
      </c>
      <c r="J2702">
        <f>IF($I2702=1,SUMIFS(Registros!$I$2:$I$6000,Registros!$A$2:$A$6000,"CS",Registros!$B$2:$B$6000,$A2702),0)</f>
        <v/>
      </c>
      <c r="K2702">
        <f>IF(COUNTIFS(Winback!$K$2:$K$300,$D2702)&gt;0,1,0)</f>
        <v/>
      </c>
      <c r="L2702">
        <f>IF(AND($K2702=1,LEFT($A2702,3)="WB-"),SUMIFS(Winback!$D$2:$D$300,Winback!$K$2:$K$300,$D2702),0)</f>
        <v/>
      </c>
      <c r="M2702">
        <f>IF(OR($E2702=1,$G2702=1,SUMIFS(Registros!$J$2:$J$6000,Registros!$B$2:$B$6000,$A2702)&gt;0),1,0)</f>
        <v/>
      </c>
      <c r="N2702">
        <f>IF($J2702&gt;0,1,IF(COUNTIFS(Registros!$A$2:$A$6000,"CS",Registros!$B$2:$B$6000,$A2702,Registros!$K$2:$K$6000,"&lt;&gt;")&gt;0,1,0))</f>
        <v/>
      </c>
      <c r="O2702">
        <f>IF(AND($K2702=1,$E2702=0,$G2702=0,$I2702=0),"WINBACK",IF(AND($M2702=1,$N2702&gt;0),"CONVERGENTE",IF($M2702=1,"SOLO MÓVIL",IF($N2702&gt;0,"SOLO FIJO / INTERNET","SIN SERVICIOS"))))</f>
        <v/>
      </c>
      <c r="P2702">
        <f>IF($O2702="WINBACK","Recuperar (winback)",IF($O2702="CONVERGENTE","Upgrade / más líneas",IF($O2702="SOLO MÓVIL","Ofrecer fijo + internet (FLBBTV)",IF($O2702="SOLO FIJO / INTERNET","Ofrecer línea móvil Nextphone","Oferta completa (móvil + fijo + internet)"))))</f>
        <v/>
      </c>
      <c r="Q2702">
        <f>$F2702+$H2702+$L2702</f>
        <v/>
      </c>
      <c r="R2702">
        <f>IFERROR(VLOOKUP($A2702,Registros!$B$2:$G$6000,6,0),IFERROR(VLOOKUP($D2702,Winback!$B$2:$C$300,2,0),""))</f>
        <v/>
      </c>
      <c r="S2702">
        <f>IF($E2702=1,"NP","")&amp;IF($G2702=1,"+MOV","")&amp;IF($I2702=1,"+CS","")&amp;IF($K2702=1,"+WB","")</f>
        <v/>
      </c>
      <c r="T2702">
        <f>$E2702+$G2702+$I2702+$K2702</f>
        <v/>
      </c>
    </row>
    <row r="2703">
      <c r="A2703" t="inlineStr">
        <is>
          <t>357186220000</t>
        </is>
      </c>
      <c r="B2703" t="inlineStr">
        <is>
          <t>35718622</t>
        </is>
      </c>
      <c r="C2703" t="inlineStr">
        <is>
          <t>LUCRECIO PALACIO</t>
        </is>
      </c>
      <c r="D2703" t="inlineStr">
        <is>
          <t>LUCRECIOPALACIO</t>
        </is>
      </c>
      <c r="E2703">
        <f>IF(COUNTIFS(Registros!$A$2:$A$6000,"NP",Registros!$B$2:$B$6000,$A2703)&gt;0,1,0)</f>
        <v/>
      </c>
      <c r="F2703">
        <f>IF($E2703=1,SUMIFS(Registros!$F$2:$F$6000,Registros!$A$2:$A$6000,"NP",Registros!$B$2:$B$6000,$A2703),0)</f>
        <v/>
      </c>
      <c r="G2703">
        <f>IF(COUNTIFS(Registros!$A$2:$A$6000,"MOV",Registros!$B$2:$B$6000,$A2703)&gt;0,1,0)</f>
        <v/>
      </c>
      <c r="H2703">
        <f>IF($G2703=1,SUMIFS(Registros!$F$2:$F$6000,Registros!$A$2:$A$6000,"MOV",Registros!$B$2:$B$6000,$A2703),0)</f>
        <v/>
      </c>
      <c r="I2703">
        <f>IF(COUNTIFS(Registros!$A$2:$A$6000,"CS",Registros!$B$2:$B$6000,$A2703)&gt;0,1,0)</f>
        <v/>
      </c>
      <c r="J2703">
        <f>IF($I2703=1,SUMIFS(Registros!$I$2:$I$6000,Registros!$A$2:$A$6000,"CS",Registros!$B$2:$B$6000,$A2703),0)</f>
        <v/>
      </c>
      <c r="K2703">
        <f>IF(COUNTIFS(Winback!$K$2:$K$300,$D2703)&gt;0,1,0)</f>
        <v/>
      </c>
      <c r="L2703">
        <f>IF(AND($K2703=1,LEFT($A2703,3)="WB-"),SUMIFS(Winback!$D$2:$D$300,Winback!$K$2:$K$300,$D2703),0)</f>
        <v/>
      </c>
      <c r="M2703">
        <f>IF(OR($E2703=1,$G2703=1,SUMIFS(Registros!$J$2:$J$6000,Registros!$B$2:$B$6000,$A2703)&gt;0),1,0)</f>
        <v/>
      </c>
      <c r="N2703">
        <f>IF($J2703&gt;0,1,IF(COUNTIFS(Registros!$A$2:$A$6000,"CS",Registros!$B$2:$B$6000,$A2703,Registros!$K$2:$K$6000,"&lt;&gt;")&gt;0,1,0))</f>
        <v/>
      </c>
      <c r="O2703">
        <f>IF(AND($K2703=1,$E2703=0,$G2703=0,$I2703=0),"WINBACK",IF(AND($M2703=1,$N2703&gt;0),"CONVERGENTE",IF($M2703=1,"SOLO MÓVIL",IF($N2703&gt;0,"SOLO FIJO / INTERNET","SIN SERVICIOS"))))</f>
        <v/>
      </c>
      <c r="P2703">
        <f>IF($O2703="WINBACK","Recuperar (winback)",IF($O2703="CONVERGENTE","Upgrade / más líneas",IF($O2703="SOLO MÓVIL","Ofrecer fijo + internet (FLBBTV)",IF($O2703="SOLO FIJO / INTERNET","Ofrecer línea móvil Nextphone","Oferta completa (móvil + fijo + internet)"))))</f>
        <v/>
      </c>
      <c r="Q2703">
        <f>$F2703+$H2703+$L2703</f>
        <v/>
      </c>
      <c r="R2703">
        <f>IFERROR(VLOOKUP($A2703,Registros!$B$2:$G$6000,6,0),IFERROR(VLOOKUP($D2703,Winback!$B$2:$C$300,2,0),""))</f>
        <v/>
      </c>
      <c r="S2703">
        <f>IF($E2703=1,"NP","")&amp;IF($G2703=1,"+MOV","")&amp;IF($I2703=1,"+CS","")&amp;IF($K2703=1,"+WB","")</f>
        <v/>
      </c>
      <c r="T2703">
        <f>$E2703+$G2703+$I2703+$K2703</f>
        <v/>
      </c>
    </row>
    <row r="2704">
      <c r="A2704" t="inlineStr">
        <is>
          <t>358268770000</t>
        </is>
      </c>
      <c r="B2704" t="inlineStr">
        <is>
          <t>35826877</t>
        </is>
      </c>
      <c r="C2704" t="inlineStr">
        <is>
          <t>HILARIO ENOCH ZURDO FLORES</t>
        </is>
      </c>
      <c r="D2704" t="inlineStr">
        <is>
          <t>HILARIOENOCHZURDOFLORES</t>
        </is>
      </c>
      <c r="E2704">
        <f>IF(COUNTIFS(Registros!$A$2:$A$6000,"NP",Registros!$B$2:$B$6000,$A2704)&gt;0,1,0)</f>
        <v/>
      </c>
      <c r="F2704">
        <f>IF($E2704=1,SUMIFS(Registros!$F$2:$F$6000,Registros!$A$2:$A$6000,"NP",Registros!$B$2:$B$6000,$A2704),0)</f>
        <v/>
      </c>
      <c r="G2704">
        <f>IF(COUNTIFS(Registros!$A$2:$A$6000,"MOV",Registros!$B$2:$B$6000,$A2704)&gt;0,1,0)</f>
        <v/>
      </c>
      <c r="H2704">
        <f>IF($G2704=1,SUMIFS(Registros!$F$2:$F$6000,Registros!$A$2:$A$6000,"MOV",Registros!$B$2:$B$6000,$A2704),0)</f>
        <v/>
      </c>
      <c r="I2704">
        <f>IF(COUNTIFS(Registros!$A$2:$A$6000,"CS",Registros!$B$2:$B$6000,$A2704)&gt;0,1,0)</f>
        <v/>
      </c>
      <c r="J2704">
        <f>IF($I2704=1,SUMIFS(Registros!$I$2:$I$6000,Registros!$A$2:$A$6000,"CS",Registros!$B$2:$B$6000,$A2704),0)</f>
        <v/>
      </c>
      <c r="K2704">
        <f>IF(COUNTIFS(Winback!$K$2:$K$300,$D2704)&gt;0,1,0)</f>
        <v/>
      </c>
      <c r="L2704">
        <f>IF(AND($K2704=1,LEFT($A2704,3)="WB-"),SUMIFS(Winback!$D$2:$D$300,Winback!$K$2:$K$300,$D2704),0)</f>
        <v/>
      </c>
      <c r="M2704">
        <f>IF(OR($E2704=1,$G2704=1,SUMIFS(Registros!$J$2:$J$6000,Registros!$B$2:$B$6000,$A2704)&gt;0),1,0)</f>
        <v/>
      </c>
      <c r="N2704">
        <f>IF($J2704&gt;0,1,IF(COUNTIFS(Registros!$A$2:$A$6000,"CS",Registros!$B$2:$B$6000,$A2704,Registros!$K$2:$K$6000,"&lt;&gt;")&gt;0,1,0))</f>
        <v/>
      </c>
      <c r="O2704">
        <f>IF(AND($K2704=1,$E2704=0,$G2704=0,$I2704=0),"WINBACK",IF(AND($M2704=1,$N2704&gt;0),"CONVERGENTE",IF($M2704=1,"SOLO MÓVIL",IF($N2704&gt;0,"SOLO FIJO / INTERNET","SIN SERVICIOS"))))</f>
        <v/>
      </c>
      <c r="P2704">
        <f>IF($O2704="WINBACK","Recuperar (winback)",IF($O2704="CONVERGENTE","Upgrade / más líneas",IF($O2704="SOLO MÓVIL","Ofrecer fijo + internet (FLBBTV)",IF($O2704="SOLO FIJO / INTERNET","Ofrecer línea móvil Nextphone","Oferta completa (móvil + fijo + internet)"))))</f>
        <v/>
      </c>
      <c r="Q2704">
        <f>$F2704+$H2704+$L2704</f>
        <v/>
      </c>
      <c r="R2704">
        <f>IFERROR(VLOOKUP($A2704,Registros!$B$2:$G$6000,6,0),IFERROR(VLOOKUP($D2704,Winback!$B$2:$C$300,2,0),""))</f>
        <v/>
      </c>
      <c r="S2704">
        <f>IF($E2704=1,"NP","")&amp;IF($G2704=1,"+MOV","")&amp;IF($I2704=1,"+CS","")&amp;IF($K2704=1,"+WB","")</f>
        <v/>
      </c>
      <c r="T2704">
        <f>$E2704+$G2704+$I2704+$K2704</f>
        <v/>
      </c>
    </row>
    <row r="2705">
      <c r="A2705" t="inlineStr">
        <is>
          <t>345421750000</t>
        </is>
      </c>
      <c r="B2705" t="inlineStr">
        <is>
          <t>34542175</t>
        </is>
      </c>
      <c r="C2705" t="inlineStr">
        <is>
          <t>NATALIA CUBILLA</t>
        </is>
      </c>
      <c r="D2705" t="inlineStr">
        <is>
          <t>NATALIACUBILLA</t>
        </is>
      </c>
      <c r="E2705">
        <f>IF(COUNTIFS(Registros!$A$2:$A$6000,"NP",Registros!$B$2:$B$6000,$A2705)&gt;0,1,0)</f>
        <v/>
      </c>
      <c r="F2705">
        <f>IF($E2705=1,SUMIFS(Registros!$F$2:$F$6000,Registros!$A$2:$A$6000,"NP",Registros!$B$2:$B$6000,$A2705),0)</f>
        <v/>
      </c>
      <c r="G2705">
        <f>IF(COUNTIFS(Registros!$A$2:$A$6000,"MOV",Registros!$B$2:$B$6000,$A2705)&gt;0,1,0)</f>
        <v/>
      </c>
      <c r="H2705">
        <f>IF($G2705=1,SUMIFS(Registros!$F$2:$F$6000,Registros!$A$2:$A$6000,"MOV",Registros!$B$2:$B$6000,$A2705),0)</f>
        <v/>
      </c>
      <c r="I2705">
        <f>IF(COUNTIFS(Registros!$A$2:$A$6000,"CS",Registros!$B$2:$B$6000,$A2705)&gt;0,1,0)</f>
        <v/>
      </c>
      <c r="J2705">
        <f>IF($I2705=1,SUMIFS(Registros!$I$2:$I$6000,Registros!$A$2:$A$6000,"CS",Registros!$B$2:$B$6000,$A2705),0)</f>
        <v/>
      </c>
      <c r="K2705">
        <f>IF(COUNTIFS(Winback!$K$2:$K$300,$D2705)&gt;0,1,0)</f>
        <v/>
      </c>
      <c r="L2705">
        <f>IF(AND($K2705=1,LEFT($A2705,3)="WB-"),SUMIFS(Winback!$D$2:$D$300,Winback!$K$2:$K$300,$D2705),0)</f>
        <v/>
      </c>
      <c r="M2705">
        <f>IF(OR($E2705=1,$G2705=1,SUMIFS(Registros!$J$2:$J$6000,Registros!$B$2:$B$6000,$A2705)&gt;0),1,0)</f>
        <v/>
      </c>
      <c r="N2705">
        <f>IF($J2705&gt;0,1,IF(COUNTIFS(Registros!$A$2:$A$6000,"CS",Registros!$B$2:$B$6000,$A2705,Registros!$K$2:$K$6000,"&lt;&gt;")&gt;0,1,0))</f>
        <v/>
      </c>
      <c r="O2705">
        <f>IF(AND($K2705=1,$E2705=0,$G2705=0,$I2705=0),"WINBACK",IF(AND($M2705=1,$N2705&gt;0),"CONVERGENTE",IF($M2705=1,"SOLO MÓVIL",IF($N2705&gt;0,"SOLO FIJO / INTERNET","SIN SERVICIOS"))))</f>
        <v/>
      </c>
      <c r="P2705">
        <f>IF($O2705="WINBACK","Recuperar (winback)",IF($O2705="CONVERGENTE","Upgrade / más líneas",IF($O2705="SOLO MÓVIL","Ofrecer fijo + internet (FLBBTV)",IF($O2705="SOLO FIJO / INTERNET","Ofrecer línea móvil Nextphone","Oferta completa (móvil + fijo + internet)"))))</f>
        <v/>
      </c>
      <c r="Q2705">
        <f>$F2705+$H2705+$L2705</f>
        <v/>
      </c>
      <c r="R2705">
        <f>IFERROR(VLOOKUP($A2705,Registros!$B$2:$G$6000,6,0),IFERROR(VLOOKUP($D2705,Winback!$B$2:$C$300,2,0),""))</f>
        <v/>
      </c>
      <c r="S2705">
        <f>IF($E2705=1,"NP","")&amp;IF($G2705=1,"+MOV","")&amp;IF($I2705=1,"+CS","")&amp;IF($K2705=1,"+WB","")</f>
        <v/>
      </c>
      <c r="T2705">
        <f>$E2705+$G2705+$I2705+$K2705</f>
        <v/>
      </c>
    </row>
    <row r="2706">
      <c r="A2706" t="inlineStr">
        <is>
          <t>356375910000</t>
        </is>
      </c>
      <c r="B2706" t="inlineStr">
        <is>
          <t>35637591</t>
        </is>
      </c>
      <c r="C2706" t="inlineStr">
        <is>
          <t>YEISIE JULIANNA GONZÁLEZ DE FORCHINEY</t>
        </is>
      </c>
      <c r="D2706" t="inlineStr">
        <is>
          <t>YEISIEJULIANNAGONZALEZDEFORCHINEY</t>
        </is>
      </c>
      <c r="E2706">
        <f>IF(COUNTIFS(Registros!$A$2:$A$6000,"NP",Registros!$B$2:$B$6000,$A2706)&gt;0,1,0)</f>
        <v/>
      </c>
      <c r="F2706">
        <f>IF($E2706=1,SUMIFS(Registros!$F$2:$F$6000,Registros!$A$2:$A$6000,"NP",Registros!$B$2:$B$6000,$A2706),0)</f>
        <v/>
      </c>
      <c r="G2706">
        <f>IF(COUNTIFS(Registros!$A$2:$A$6000,"MOV",Registros!$B$2:$B$6000,$A2706)&gt;0,1,0)</f>
        <v/>
      </c>
      <c r="H2706">
        <f>IF($G2706=1,SUMIFS(Registros!$F$2:$F$6000,Registros!$A$2:$A$6000,"MOV",Registros!$B$2:$B$6000,$A2706),0)</f>
        <v/>
      </c>
      <c r="I2706">
        <f>IF(COUNTIFS(Registros!$A$2:$A$6000,"CS",Registros!$B$2:$B$6000,$A2706)&gt;0,1,0)</f>
        <v/>
      </c>
      <c r="J2706">
        <f>IF($I2706=1,SUMIFS(Registros!$I$2:$I$6000,Registros!$A$2:$A$6000,"CS",Registros!$B$2:$B$6000,$A2706),0)</f>
        <v/>
      </c>
      <c r="K2706">
        <f>IF(COUNTIFS(Winback!$K$2:$K$300,$D2706)&gt;0,1,0)</f>
        <v/>
      </c>
      <c r="L2706">
        <f>IF(AND($K2706=1,LEFT($A2706,3)="WB-"),SUMIFS(Winback!$D$2:$D$300,Winback!$K$2:$K$300,$D2706),0)</f>
        <v/>
      </c>
      <c r="M2706">
        <f>IF(OR($E2706=1,$G2706=1,SUMIFS(Registros!$J$2:$J$6000,Registros!$B$2:$B$6000,$A2706)&gt;0),1,0)</f>
        <v/>
      </c>
      <c r="N2706">
        <f>IF($J2706&gt;0,1,IF(COUNTIFS(Registros!$A$2:$A$6000,"CS",Registros!$B$2:$B$6000,$A2706,Registros!$K$2:$K$6000,"&lt;&gt;")&gt;0,1,0))</f>
        <v/>
      </c>
      <c r="O2706">
        <f>IF(AND($K2706=1,$E2706=0,$G2706=0,$I2706=0),"WINBACK",IF(AND($M2706=1,$N2706&gt;0),"CONVERGENTE",IF($M2706=1,"SOLO MÓVIL",IF($N2706&gt;0,"SOLO FIJO / INTERNET","SIN SERVICIOS"))))</f>
        <v/>
      </c>
      <c r="P2706">
        <f>IF($O2706="WINBACK","Recuperar (winback)",IF($O2706="CONVERGENTE","Upgrade / más líneas",IF($O2706="SOLO MÓVIL","Ofrecer fijo + internet (FLBBTV)",IF($O2706="SOLO FIJO / INTERNET","Ofrecer línea móvil Nextphone","Oferta completa (móvil + fijo + internet)"))))</f>
        <v/>
      </c>
      <c r="Q2706">
        <f>$F2706+$H2706+$L2706</f>
        <v/>
      </c>
      <c r="R2706">
        <f>IFERROR(VLOOKUP($A2706,Registros!$B$2:$G$6000,6,0),IFERROR(VLOOKUP($D2706,Winback!$B$2:$C$300,2,0),""))</f>
        <v/>
      </c>
      <c r="S2706">
        <f>IF($E2706=1,"NP","")&amp;IF($G2706=1,"+MOV","")&amp;IF($I2706=1,"+CS","")&amp;IF($K2706=1,"+WB","")</f>
        <v/>
      </c>
      <c r="T2706">
        <f>$E2706+$G2706+$I2706+$K2706</f>
        <v/>
      </c>
    </row>
    <row r="2707">
      <c r="A2707" t="inlineStr">
        <is>
          <t>341397660000</t>
        </is>
      </c>
      <c r="B2707" t="inlineStr">
        <is>
          <t>34139766</t>
        </is>
      </c>
      <c r="C2707" t="inlineStr">
        <is>
          <t>CRISTINA CRISLYN CABALLERO MORALES</t>
        </is>
      </c>
      <c r="D2707" t="inlineStr">
        <is>
          <t>CRISTINACRISLYNCABALLEROMORALES</t>
        </is>
      </c>
      <c r="E2707">
        <f>IF(COUNTIFS(Registros!$A$2:$A$6000,"NP",Registros!$B$2:$B$6000,$A2707)&gt;0,1,0)</f>
        <v/>
      </c>
      <c r="F2707">
        <f>IF($E2707=1,SUMIFS(Registros!$F$2:$F$6000,Registros!$A$2:$A$6000,"NP",Registros!$B$2:$B$6000,$A2707),0)</f>
        <v/>
      </c>
      <c r="G2707">
        <f>IF(COUNTIFS(Registros!$A$2:$A$6000,"MOV",Registros!$B$2:$B$6000,$A2707)&gt;0,1,0)</f>
        <v/>
      </c>
      <c r="H2707">
        <f>IF($G2707=1,SUMIFS(Registros!$F$2:$F$6000,Registros!$A$2:$A$6000,"MOV",Registros!$B$2:$B$6000,$A2707),0)</f>
        <v/>
      </c>
      <c r="I2707">
        <f>IF(COUNTIFS(Registros!$A$2:$A$6000,"CS",Registros!$B$2:$B$6000,$A2707)&gt;0,1,0)</f>
        <v/>
      </c>
      <c r="J2707">
        <f>IF($I2707=1,SUMIFS(Registros!$I$2:$I$6000,Registros!$A$2:$A$6000,"CS",Registros!$B$2:$B$6000,$A2707),0)</f>
        <v/>
      </c>
      <c r="K2707">
        <f>IF(COUNTIFS(Winback!$K$2:$K$300,$D2707)&gt;0,1,0)</f>
        <v/>
      </c>
      <c r="L2707">
        <f>IF(AND($K2707=1,LEFT($A2707,3)="WB-"),SUMIFS(Winback!$D$2:$D$300,Winback!$K$2:$K$300,$D2707),0)</f>
        <v/>
      </c>
      <c r="M2707">
        <f>IF(OR($E2707=1,$G2707=1,SUMIFS(Registros!$J$2:$J$6000,Registros!$B$2:$B$6000,$A2707)&gt;0),1,0)</f>
        <v/>
      </c>
      <c r="N2707">
        <f>IF($J2707&gt;0,1,IF(COUNTIFS(Registros!$A$2:$A$6000,"CS",Registros!$B$2:$B$6000,$A2707,Registros!$K$2:$K$6000,"&lt;&gt;")&gt;0,1,0))</f>
        <v/>
      </c>
      <c r="O2707">
        <f>IF(AND($K2707=1,$E2707=0,$G2707=0,$I2707=0),"WINBACK",IF(AND($M2707=1,$N2707&gt;0),"CONVERGENTE",IF($M2707=1,"SOLO MÓVIL",IF($N2707&gt;0,"SOLO FIJO / INTERNET","SIN SERVICIOS"))))</f>
        <v/>
      </c>
      <c r="P2707">
        <f>IF($O2707="WINBACK","Recuperar (winback)",IF($O2707="CONVERGENTE","Upgrade / más líneas",IF($O2707="SOLO MÓVIL","Ofrecer fijo + internet (FLBBTV)",IF($O2707="SOLO FIJO / INTERNET","Ofrecer línea móvil Nextphone","Oferta completa (móvil + fijo + internet)"))))</f>
        <v/>
      </c>
      <c r="Q2707">
        <f>$F2707+$H2707+$L2707</f>
        <v/>
      </c>
      <c r="R2707">
        <f>IFERROR(VLOOKUP($A2707,Registros!$B$2:$G$6000,6,0),IFERROR(VLOOKUP($D2707,Winback!$B$2:$C$300,2,0),""))</f>
        <v/>
      </c>
      <c r="S2707">
        <f>IF($E2707=1,"NP","")&amp;IF($G2707=1,"+MOV","")&amp;IF($I2707=1,"+CS","")&amp;IF($K2707=1,"+WB","")</f>
        <v/>
      </c>
      <c r="T2707">
        <f>$E2707+$G2707+$I2707+$K2707</f>
        <v/>
      </c>
    </row>
    <row r="2708">
      <c r="A2708" t="inlineStr">
        <is>
          <t>352349480000</t>
        </is>
      </c>
      <c r="B2708" t="inlineStr">
        <is>
          <t>35234948</t>
        </is>
      </c>
      <c r="C2708" t="inlineStr">
        <is>
          <t>EDILBERTO RIVERA</t>
        </is>
      </c>
      <c r="D2708" t="inlineStr">
        <is>
          <t>EDILBERTORIVERA</t>
        </is>
      </c>
      <c r="E2708">
        <f>IF(COUNTIFS(Registros!$A$2:$A$6000,"NP",Registros!$B$2:$B$6000,$A2708)&gt;0,1,0)</f>
        <v/>
      </c>
      <c r="F2708">
        <f>IF($E2708=1,SUMIFS(Registros!$F$2:$F$6000,Registros!$A$2:$A$6000,"NP",Registros!$B$2:$B$6000,$A2708),0)</f>
        <v/>
      </c>
      <c r="G2708">
        <f>IF(COUNTIFS(Registros!$A$2:$A$6000,"MOV",Registros!$B$2:$B$6000,$A2708)&gt;0,1,0)</f>
        <v/>
      </c>
      <c r="H2708">
        <f>IF($G2708=1,SUMIFS(Registros!$F$2:$F$6000,Registros!$A$2:$A$6000,"MOV",Registros!$B$2:$B$6000,$A2708),0)</f>
        <v/>
      </c>
      <c r="I2708">
        <f>IF(COUNTIFS(Registros!$A$2:$A$6000,"CS",Registros!$B$2:$B$6000,$A2708)&gt;0,1,0)</f>
        <v/>
      </c>
      <c r="J2708">
        <f>IF($I2708=1,SUMIFS(Registros!$I$2:$I$6000,Registros!$A$2:$A$6000,"CS",Registros!$B$2:$B$6000,$A2708),0)</f>
        <v/>
      </c>
      <c r="K2708">
        <f>IF(COUNTIFS(Winback!$K$2:$K$300,$D2708)&gt;0,1,0)</f>
        <v/>
      </c>
      <c r="L2708">
        <f>IF(AND($K2708=1,LEFT($A2708,3)="WB-"),SUMIFS(Winback!$D$2:$D$300,Winback!$K$2:$K$300,$D2708),0)</f>
        <v/>
      </c>
      <c r="M2708">
        <f>IF(OR($E2708=1,$G2708=1,SUMIFS(Registros!$J$2:$J$6000,Registros!$B$2:$B$6000,$A2708)&gt;0),1,0)</f>
        <v/>
      </c>
      <c r="N2708">
        <f>IF($J2708&gt;0,1,IF(COUNTIFS(Registros!$A$2:$A$6000,"CS",Registros!$B$2:$B$6000,$A2708,Registros!$K$2:$K$6000,"&lt;&gt;")&gt;0,1,0))</f>
        <v/>
      </c>
      <c r="O2708">
        <f>IF(AND($K2708=1,$E2708=0,$G2708=0,$I2708=0),"WINBACK",IF(AND($M2708=1,$N2708&gt;0),"CONVERGENTE",IF($M2708=1,"SOLO MÓVIL",IF($N2708&gt;0,"SOLO FIJO / INTERNET","SIN SERVICIOS"))))</f>
        <v/>
      </c>
      <c r="P2708">
        <f>IF($O2708="WINBACK","Recuperar (winback)",IF($O2708="CONVERGENTE","Upgrade / más líneas",IF($O2708="SOLO MÓVIL","Ofrecer fijo + internet (FLBBTV)",IF($O2708="SOLO FIJO / INTERNET","Ofrecer línea móvil Nextphone","Oferta completa (móvil + fijo + internet)"))))</f>
        <v/>
      </c>
      <c r="Q2708">
        <f>$F2708+$H2708+$L2708</f>
        <v/>
      </c>
      <c r="R2708">
        <f>IFERROR(VLOOKUP($A2708,Registros!$B$2:$G$6000,6,0),IFERROR(VLOOKUP($D2708,Winback!$B$2:$C$300,2,0),""))</f>
        <v/>
      </c>
      <c r="S2708">
        <f>IF($E2708=1,"NP","")&amp;IF($G2708=1,"+MOV","")&amp;IF($I2708=1,"+CS","")&amp;IF($K2708=1,"+WB","")</f>
        <v/>
      </c>
      <c r="T2708">
        <f>$E2708+$G2708+$I2708+$K2708</f>
        <v/>
      </c>
    </row>
    <row r="2709">
      <c r="A2709" t="inlineStr">
        <is>
          <t>349088430000</t>
        </is>
      </c>
      <c r="B2709" t="inlineStr">
        <is>
          <t>34908843</t>
        </is>
      </c>
      <c r="C2709" t="inlineStr">
        <is>
          <t>SINDY STEFANIA SANCHEZ FLORES</t>
        </is>
      </c>
      <c r="D2709" t="inlineStr">
        <is>
          <t>SINDYSTEFANIASANCHEZFLORES</t>
        </is>
      </c>
      <c r="E2709">
        <f>IF(COUNTIFS(Registros!$A$2:$A$6000,"NP",Registros!$B$2:$B$6000,$A2709)&gt;0,1,0)</f>
        <v/>
      </c>
      <c r="F2709">
        <f>IF($E2709=1,SUMIFS(Registros!$F$2:$F$6000,Registros!$A$2:$A$6000,"NP",Registros!$B$2:$B$6000,$A2709),0)</f>
        <v/>
      </c>
      <c r="G2709">
        <f>IF(COUNTIFS(Registros!$A$2:$A$6000,"MOV",Registros!$B$2:$B$6000,$A2709)&gt;0,1,0)</f>
        <v/>
      </c>
      <c r="H2709">
        <f>IF($G2709=1,SUMIFS(Registros!$F$2:$F$6000,Registros!$A$2:$A$6000,"MOV",Registros!$B$2:$B$6000,$A2709),0)</f>
        <v/>
      </c>
      <c r="I2709">
        <f>IF(COUNTIFS(Registros!$A$2:$A$6000,"CS",Registros!$B$2:$B$6000,$A2709)&gt;0,1,0)</f>
        <v/>
      </c>
      <c r="J2709">
        <f>IF($I2709=1,SUMIFS(Registros!$I$2:$I$6000,Registros!$A$2:$A$6000,"CS",Registros!$B$2:$B$6000,$A2709),0)</f>
        <v/>
      </c>
      <c r="K2709">
        <f>IF(COUNTIFS(Winback!$K$2:$K$300,$D2709)&gt;0,1,0)</f>
        <v/>
      </c>
      <c r="L2709">
        <f>IF(AND($K2709=1,LEFT($A2709,3)="WB-"),SUMIFS(Winback!$D$2:$D$300,Winback!$K$2:$K$300,$D2709),0)</f>
        <v/>
      </c>
      <c r="M2709">
        <f>IF(OR($E2709=1,$G2709=1,SUMIFS(Registros!$J$2:$J$6000,Registros!$B$2:$B$6000,$A2709)&gt;0),1,0)</f>
        <v/>
      </c>
      <c r="N2709">
        <f>IF($J2709&gt;0,1,IF(COUNTIFS(Registros!$A$2:$A$6000,"CS",Registros!$B$2:$B$6000,$A2709,Registros!$K$2:$K$6000,"&lt;&gt;")&gt;0,1,0))</f>
        <v/>
      </c>
      <c r="O2709">
        <f>IF(AND($K2709=1,$E2709=0,$G2709=0,$I2709=0),"WINBACK",IF(AND($M2709=1,$N2709&gt;0),"CONVERGENTE",IF($M2709=1,"SOLO MÓVIL",IF($N2709&gt;0,"SOLO FIJO / INTERNET","SIN SERVICIOS"))))</f>
        <v/>
      </c>
      <c r="P2709">
        <f>IF($O2709="WINBACK","Recuperar (winback)",IF($O2709="CONVERGENTE","Upgrade / más líneas",IF($O2709="SOLO MÓVIL","Ofrecer fijo + internet (FLBBTV)",IF($O2709="SOLO FIJO / INTERNET","Ofrecer línea móvil Nextphone","Oferta completa (móvil + fijo + internet)"))))</f>
        <v/>
      </c>
      <c r="Q2709">
        <f>$F2709+$H2709+$L2709</f>
        <v/>
      </c>
      <c r="R2709">
        <f>IFERROR(VLOOKUP($A2709,Registros!$B$2:$G$6000,6,0),IFERROR(VLOOKUP($D2709,Winback!$B$2:$C$300,2,0),""))</f>
        <v/>
      </c>
      <c r="S2709">
        <f>IF($E2709=1,"NP","")&amp;IF($G2709=1,"+MOV","")&amp;IF($I2709=1,"+CS","")&amp;IF($K2709=1,"+WB","")</f>
        <v/>
      </c>
      <c r="T2709">
        <f>$E2709+$G2709+$I2709+$K2709</f>
        <v/>
      </c>
    </row>
    <row r="2710">
      <c r="A2710" t="inlineStr">
        <is>
          <t>351273570000</t>
        </is>
      </c>
      <c r="B2710" t="inlineStr">
        <is>
          <t>35127357</t>
        </is>
      </c>
      <c r="C2710" t="inlineStr">
        <is>
          <t>JOSTING SELLES</t>
        </is>
      </c>
      <c r="D2710" t="inlineStr">
        <is>
          <t>JOSTINGSELLES</t>
        </is>
      </c>
      <c r="E2710">
        <f>IF(COUNTIFS(Registros!$A$2:$A$6000,"NP",Registros!$B$2:$B$6000,$A2710)&gt;0,1,0)</f>
        <v/>
      </c>
      <c r="F2710">
        <f>IF($E2710=1,SUMIFS(Registros!$F$2:$F$6000,Registros!$A$2:$A$6000,"NP",Registros!$B$2:$B$6000,$A2710),0)</f>
        <v/>
      </c>
      <c r="G2710">
        <f>IF(COUNTIFS(Registros!$A$2:$A$6000,"MOV",Registros!$B$2:$B$6000,$A2710)&gt;0,1,0)</f>
        <v/>
      </c>
      <c r="H2710">
        <f>IF($G2710=1,SUMIFS(Registros!$F$2:$F$6000,Registros!$A$2:$A$6000,"MOV",Registros!$B$2:$B$6000,$A2710),0)</f>
        <v/>
      </c>
      <c r="I2710">
        <f>IF(COUNTIFS(Registros!$A$2:$A$6000,"CS",Registros!$B$2:$B$6000,$A2710)&gt;0,1,0)</f>
        <v/>
      </c>
      <c r="J2710">
        <f>IF($I2710=1,SUMIFS(Registros!$I$2:$I$6000,Registros!$A$2:$A$6000,"CS",Registros!$B$2:$B$6000,$A2710),0)</f>
        <v/>
      </c>
      <c r="K2710">
        <f>IF(COUNTIFS(Winback!$K$2:$K$300,$D2710)&gt;0,1,0)</f>
        <v/>
      </c>
      <c r="L2710">
        <f>IF(AND($K2710=1,LEFT($A2710,3)="WB-"),SUMIFS(Winback!$D$2:$D$300,Winback!$K$2:$K$300,$D2710),0)</f>
        <v/>
      </c>
      <c r="M2710">
        <f>IF(OR($E2710=1,$G2710=1,SUMIFS(Registros!$J$2:$J$6000,Registros!$B$2:$B$6000,$A2710)&gt;0),1,0)</f>
        <v/>
      </c>
      <c r="N2710">
        <f>IF($J2710&gt;0,1,IF(COUNTIFS(Registros!$A$2:$A$6000,"CS",Registros!$B$2:$B$6000,$A2710,Registros!$K$2:$K$6000,"&lt;&gt;")&gt;0,1,0))</f>
        <v/>
      </c>
      <c r="O2710">
        <f>IF(AND($K2710=1,$E2710=0,$G2710=0,$I2710=0),"WINBACK",IF(AND($M2710=1,$N2710&gt;0),"CONVERGENTE",IF($M2710=1,"SOLO MÓVIL",IF($N2710&gt;0,"SOLO FIJO / INTERNET","SIN SERVICIOS"))))</f>
        <v/>
      </c>
      <c r="P2710">
        <f>IF($O2710="WINBACK","Recuperar (winback)",IF($O2710="CONVERGENTE","Upgrade / más líneas",IF($O2710="SOLO MÓVIL","Ofrecer fijo + internet (FLBBTV)",IF($O2710="SOLO FIJO / INTERNET","Ofrecer línea móvil Nextphone","Oferta completa (móvil + fijo + internet)"))))</f>
        <v/>
      </c>
      <c r="Q2710">
        <f>$F2710+$H2710+$L2710</f>
        <v/>
      </c>
      <c r="R2710">
        <f>IFERROR(VLOOKUP($A2710,Registros!$B$2:$G$6000,6,0),IFERROR(VLOOKUP($D2710,Winback!$B$2:$C$300,2,0),""))</f>
        <v/>
      </c>
      <c r="S2710">
        <f>IF($E2710=1,"NP","")&amp;IF($G2710=1,"+MOV","")&amp;IF($I2710=1,"+CS","")&amp;IF($K2710=1,"+WB","")</f>
        <v/>
      </c>
      <c r="T2710">
        <f>$E2710+$G2710+$I2710+$K2710</f>
        <v/>
      </c>
    </row>
    <row r="2711">
      <c r="A2711" t="inlineStr">
        <is>
          <t>346389340000</t>
        </is>
      </c>
      <c r="B2711" t="inlineStr">
        <is>
          <t>34638934</t>
        </is>
      </c>
      <c r="C2711" t="inlineStr">
        <is>
          <t>DAVID AGUIRRE</t>
        </is>
      </c>
      <c r="D2711" t="inlineStr">
        <is>
          <t>DAVIDAGUIRRE</t>
        </is>
      </c>
      <c r="E2711">
        <f>IF(COUNTIFS(Registros!$A$2:$A$6000,"NP",Registros!$B$2:$B$6000,$A2711)&gt;0,1,0)</f>
        <v/>
      </c>
      <c r="F2711">
        <f>IF($E2711=1,SUMIFS(Registros!$F$2:$F$6000,Registros!$A$2:$A$6000,"NP",Registros!$B$2:$B$6000,$A2711),0)</f>
        <v/>
      </c>
      <c r="G2711">
        <f>IF(COUNTIFS(Registros!$A$2:$A$6000,"MOV",Registros!$B$2:$B$6000,$A2711)&gt;0,1,0)</f>
        <v/>
      </c>
      <c r="H2711">
        <f>IF($G2711=1,SUMIFS(Registros!$F$2:$F$6000,Registros!$A$2:$A$6000,"MOV",Registros!$B$2:$B$6000,$A2711),0)</f>
        <v/>
      </c>
      <c r="I2711">
        <f>IF(COUNTIFS(Registros!$A$2:$A$6000,"CS",Registros!$B$2:$B$6000,$A2711)&gt;0,1,0)</f>
        <v/>
      </c>
      <c r="J2711">
        <f>IF($I2711=1,SUMIFS(Registros!$I$2:$I$6000,Registros!$A$2:$A$6000,"CS",Registros!$B$2:$B$6000,$A2711),0)</f>
        <v/>
      </c>
      <c r="K2711">
        <f>IF(COUNTIFS(Winback!$K$2:$K$300,$D2711)&gt;0,1,0)</f>
        <v/>
      </c>
      <c r="L2711">
        <f>IF(AND($K2711=1,LEFT($A2711,3)="WB-"),SUMIFS(Winback!$D$2:$D$300,Winback!$K$2:$K$300,$D2711),0)</f>
        <v/>
      </c>
      <c r="M2711">
        <f>IF(OR($E2711=1,$G2711=1,SUMIFS(Registros!$J$2:$J$6000,Registros!$B$2:$B$6000,$A2711)&gt;0),1,0)</f>
        <v/>
      </c>
      <c r="N2711">
        <f>IF($J2711&gt;0,1,IF(COUNTIFS(Registros!$A$2:$A$6000,"CS",Registros!$B$2:$B$6000,$A2711,Registros!$K$2:$K$6000,"&lt;&gt;")&gt;0,1,0))</f>
        <v/>
      </c>
      <c r="O2711">
        <f>IF(AND($K2711=1,$E2711=0,$G2711=0,$I2711=0),"WINBACK",IF(AND($M2711=1,$N2711&gt;0),"CONVERGENTE",IF($M2711=1,"SOLO MÓVIL",IF($N2711&gt;0,"SOLO FIJO / INTERNET","SIN SERVICIOS"))))</f>
        <v/>
      </c>
      <c r="P2711">
        <f>IF($O2711="WINBACK","Recuperar (winback)",IF($O2711="CONVERGENTE","Upgrade / más líneas",IF($O2711="SOLO MÓVIL","Ofrecer fijo + internet (FLBBTV)",IF($O2711="SOLO FIJO / INTERNET","Ofrecer línea móvil Nextphone","Oferta completa (móvil + fijo + internet)"))))</f>
        <v/>
      </c>
      <c r="Q2711">
        <f>$F2711+$H2711+$L2711</f>
        <v/>
      </c>
      <c r="R2711">
        <f>IFERROR(VLOOKUP($A2711,Registros!$B$2:$G$6000,6,0),IFERROR(VLOOKUP($D2711,Winback!$B$2:$C$300,2,0),""))</f>
        <v/>
      </c>
      <c r="S2711">
        <f>IF($E2711=1,"NP","")&amp;IF($G2711=1,"+MOV","")&amp;IF($I2711=1,"+CS","")&amp;IF($K2711=1,"+WB","")</f>
        <v/>
      </c>
      <c r="T2711">
        <f>$E2711+$G2711+$I2711+$K2711</f>
        <v/>
      </c>
    </row>
    <row r="2712">
      <c r="A2712" t="inlineStr">
        <is>
          <t>355005090000</t>
        </is>
      </c>
      <c r="B2712" t="inlineStr">
        <is>
          <t>35500509</t>
        </is>
      </c>
      <c r="C2712" t="inlineStr">
        <is>
          <t>NAIL SPOT BRISAS</t>
        </is>
      </c>
      <c r="D2712" t="inlineStr">
        <is>
          <t>NAILSPOTBRISAS</t>
        </is>
      </c>
      <c r="E2712">
        <f>IF(COUNTIFS(Registros!$A$2:$A$6000,"NP",Registros!$B$2:$B$6000,$A2712)&gt;0,1,0)</f>
        <v/>
      </c>
      <c r="F2712">
        <f>IF($E2712=1,SUMIFS(Registros!$F$2:$F$6000,Registros!$A$2:$A$6000,"NP",Registros!$B$2:$B$6000,$A2712),0)</f>
        <v/>
      </c>
      <c r="G2712">
        <f>IF(COUNTIFS(Registros!$A$2:$A$6000,"MOV",Registros!$B$2:$B$6000,$A2712)&gt;0,1,0)</f>
        <v/>
      </c>
      <c r="H2712">
        <f>IF($G2712=1,SUMIFS(Registros!$F$2:$F$6000,Registros!$A$2:$A$6000,"MOV",Registros!$B$2:$B$6000,$A2712),0)</f>
        <v/>
      </c>
      <c r="I2712">
        <f>IF(COUNTIFS(Registros!$A$2:$A$6000,"CS",Registros!$B$2:$B$6000,$A2712)&gt;0,1,0)</f>
        <v/>
      </c>
      <c r="J2712">
        <f>IF($I2712=1,SUMIFS(Registros!$I$2:$I$6000,Registros!$A$2:$A$6000,"CS",Registros!$B$2:$B$6000,$A2712),0)</f>
        <v/>
      </c>
      <c r="K2712">
        <f>IF(COUNTIFS(Winback!$K$2:$K$300,$D2712)&gt;0,1,0)</f>
        <v/>
      </c>
      <c r="L2712">
        <f>IF(AND($K2712=1,LEFT($A2712,3)="WB-"),SUMIFS(Winback!$D$2:$D$300,Winback!$K$2:$K$300,$D2712),0)</f>
        <v/>
      </c>
      <c r="M2712">
        <f>IF(OR($E2712=1,$G2712=1,SUMIFS(Registros!$J$2:$J$6000,Registros!$B$2:$B$6000,$A2712)&gt;0),1,0)</f>
        <v/>
      </c>
      <c r="N2712">
        <f>IF($J2712&gt;0,1,IF(COUNTIFS(Registros!$A$2:$A$6000,"CS",Registros!$B$2:$B$6000,$A2712,Registros!$K$2:$K$6000,"&lt;&gt;")&gt;0,1,0))</f>
        <v/>
      </c>
      <c r="O2712">
        <f>IF(AND($K2712=1,$E2712=0,$G2712=0,$I2712=0),"WINBACK",IF(AND($M2712=1,$N2712&gt;0),"CONVERGENTE",IF($M2712=1,"SOLO MÓVIL",IF($N2712&gt;0,"SOLO FIJO / INTERNET","SIN SERVICIOS"))))</f>
        <v/>
      </c>
      <c r="P2712">
        <f>IF($O2712="WINBACK","Recuperar (winback)",IF($O2712="CONVERGENTE","Upgrade / más líneas",IF($O2712="SOLO MÓVIL","Ofrecer fijo + internet (FLBBTV)",IF($O2712="SOLO FIJO / INTERNET","Ofrecer línea móvil Nextphone","Oferta completa (móvil + fijo + internet)"))))</f>
        <v/>
      </c>
      <c r="Q2712">
        <f>$F2712+$H2712+$L2712</f>
        <v/>
      </c>
      <c r="R2712">
        <f>IFERROR(VLOOKUP($A2712,Registros!$B$2:$G$6000,6,0),IFERROR(VLOOKUP($D2712,Winback!$B$2:$C$300,2,0),""))</f>
        <v/>
      </c>
      <c r="S2712">
        <f>IF($E2712=1,"NP","")&amp;IF($G2712=1,"+MOV","")&amp;IF($I2712=1,"+CS","")&amp;IF($K2712=1,"+WB","")</f>
        <v/>
      </c>
      <c r="T2712">
        <f>$E2712+$G2712+$I2712+$K2712</f>
        <v/>
      </c>
    </row>
    <row r="2713">
      <c r="A2713" t="inlineStr">
        <is>
          <t>342372210000</t>
        </is>
      </c>
      <c r="B2713" t="inlineStr">
        <is>
          <t>34237221</t>
        </is>
      </c>
      <c r="C2713" t="inlineStr">
        <is>
          <t>JULIO ALBERTO VALDES MORALES</t>
        </is>
      </c>
      <c r="D2713" t="inlineStr">
        <is>
          <t>JULIOALBERTOVALDESMORALES</t>
        </is>
      </c>
      <c r="E2713">
        <f>IF(COUNTIFS(Registros!$A$2:$A$6000,"NP",Registros!$B$2:$B$6000,$A2713)&gt;0,1,0)</f>
        <v/>
      </c>
      <c r="F2713">
        <f>IF($E2713=1,SUMIFS(Registros!$F$2:$F$6000,Registros!$A$2:$A$6000,"NP",Registros!$B$2:$B$6000,$A2713),0)</f>
        <v/>
      </c>
      <c r="G2713">
        <f>IF(COUNTIFS(Registros!$A$2:$A$6000,"MOV",Registros!$B$2:$B$6000,$A2713)&gt;0,1,0)</f>
        <v/>
      </c>
      <c r="H2713">
        <f>IF($G2713=1,SUMIFS(Registros!$F$2:$F$6000,Registros!$A$2:$A$6000,"MOV",Registros!$B$2:$B$6000,$A2713),0)</f>
        <v/>
      </c>
      <c r="I2713">
        <f>IF(COUNTIFS(Registros!$A$2:$A$6000,"CS",Registros!$B$2:$B$6000,$A2713)&gt;0,1,0)</f>
        <v/>
      </c>
      <c r="J2713">
        <f>IF($I2713=1,SUMIFS(Registros!$I$2:$I$6000,Registros!$A$2:$A$6000,"CS",Registros!$B$2:$B$6000,$A2713),0)</f>
        <v/>
      </c>
      <c r="K2713">
        <f>IF(COUNTIFS(Winback!$K$2:$K$300,$D2713)&gt;0,1,0)</f>
        <v/>
      </c>
      <c r="L2713">
        <f>IF(AND($K2713=1,LEFT($A2713,3)="WB-"),SUMIFS(Winback!$D$2:$D$300,Winback!$K$2:$K$300,$D2713),0)</f>
        <v/>
      </c>
      <c r="M2713">
        <f>IF(OR($E2713=1,$G2713=1,SUMIFS(Registros!$J$2:$J$6000,Registros!$B$2:$B$6000,$A2713)&gt;0),1,0)</f>
        <v/>
      </c>
      <c r="N2713">
        <f>IF($J2713&gt;0,1,IF(COUNTIFS(Registros!$A$2:$A$6000,"CS",Registros!$B$2:$B$6000,$A2713,Registros!$K$2:$K$6000,"&lt;&gt;")&gt;0,1,0))</f>
        <v/>
      </c>
      <c r="O2713">
        <f>IF(AND($K2713=1,$E2713=0,$G2713=0,$I2713=0),"WINBACK",IF(AND($M2713=1,$N2713&gt;0),"CONVERGENTE",IF($M2713=1,"SOLO MÓVIL",IF($N2713&gt;0,"SOLO FIJO / INTERNET","SIN SERVICIOS"))))</f>
        <v/>
      </c>
      <c r="P2713">
        <f>IF($O2713="WINBACK","Recuperar (winback)",IF($O2713="CONVERGENTE","Upgrade / más líneas",IF($O2713="SOLO MÓVIL","Ofrecer fijo + internet (FLBBTV)",IF($O2713="SOLO FIJO / INTERNET","Ofrecer línea móvil Nextphone","Oferta completa (móvil + fijo + internet)"))))</f>
        <v/>
      </c>
      <c r="Q2713">
        <f>$F2713+$H2713+$L2713</f>
        <v/>
      </c>
      <c r="R2713">
        <f>IFERROR(VLOOKUP($A2713,Registros!$B$2:$G$6000,6,0),IFERROR(VLOOKUP($D2713,Winback!$B$2:$C$300,2,0),""))</f>
        <v/>
      </c>
      <c r="S2713">
        <f>IF($E2713=1,"NP","")&amp;IF($G2713=1,"+MOV","")&amp;IF($I2713=1,"+CS","")&amp;IF($K2713=1,"+WB","")</f>
        <v/>
      </c>
      <c r="T2713">
        <f>$E2713+$G2713+$I2713+$K2713</f>
        <v/>
      </c>
    </row>
    <row r="2714">
      <c r="A2714" t="inlineStr">
        <is>
          <t>312236710000</t>
        </is>
      </c>
      <c r="B2714" t="inlineStr">
        <is>
          <t>31223671</t>
        </is>
      </c>
      <c r="C2714" t="inlineStr">
        <is>
          <t>ADOLFO MUNOZ / AQUI VA LA NINA FOOD T -</t>
        </is>
      </c>
      <c r="D2714" t="inlineStr">
        <is>
          <t>ADOLFOMUNOZAQUIVALANINAFOODT</t>
        </is>
      </c>
      <c r="E2714">
        <f>IF(COUNTIFS(Registros!$A$2:$A$6000,"NP",Registros!$B$2:$B$6000,$A2714)&gt;0,1,0)</f>
        <v/>
      </c>
      <c r="F2714">
        <f>IF($E2714=1,SUMIFS(Registros!$F$2:$F$6000,Registros!$A$2:$A$6000,"NP",Registros!$B$2:$B$6000,$A2714),0)</f>
        <v/>
      </c>
      <c r="G2714">
        <f>IF(COUNTIFS(Registros!$A$2:$A$6000,"MOV",Registros!$B$2:$B$6000,$A2714)&gt;0,1,0)</f>
        <v/>
      </c>
      <c r="H2714">
        <f>IF($G2714=1,SUMIFS(Registros!$F$2:$F$6000,Registros!$A$2:$A$6000,"MOV",Registros!$B$2:$B$6000,$A2714),0)</f>
        <v/>
      </c>
      <c r="I2714">
        <f>IF(COUNTIFS(Registros!$A$2:$A$6000,"CS",Registros!$B$2:$B$6000,$A2714)&gt;0,1,0)</f>
        <v/>
      </c>
      <c r="J2714">
        <f>IF($I2714=1,SUMIFS(Registros!$I$2:$I$6000,Registros!$A$2:$A$6000,"CS",Registros!$B$2:$B$6000,$A2714),0)</f>
        <v/>
      </c>
      <c r="K2714">
        <f>IF(COUNTIFS(Winback!$K$2:$K$300,$D2714)&gt;0,1,0)</f>
        <v/>
      </c>
      <c r="L2714">
        <f>IF(AND($K2714=1,LEFT($A2714,3)="WB-"),SUMIFS(Winback!$D$2:$D$300,Winback!$K$2:$K$300,$D2714),0)</f>
        <v/>
      </c>
      <c r="M2714">
        <f>IF(OR($E2714=1,$G2714=1,SUMIFS(Registros!$J$2:$J$6000,Registros!$B$2:$B$6000,$A2714)&gt;0),1,0)</f>
        <v/>
      </c>
      <c r="N2714">
        <f>IF($J2714&gt;0,1,IF(COUNTIFS(Registros!$A$2:$A$6000,"CS",Registros!$B$2:$B$6000,$A2714,Registros!$K$2:$K$6000,"&lt;&gt;")&gt;0,1,0))</f>
        <v/>
      </c>
      <c r="O2714">
        <f>IF(AND($K2714=1,$E2714=0,$G2714=0,$I2714=0),"WINBACK",IF(AND($M2714=1,$N2714&gt;0),"CONVERGENTE",IF($M2714=1,"SOLO MÓVIL",IF($N2714&gt;0,"SOLO FIJO / INTERNET","SIN SERVICIOS"))))</f>
        <v/>
      </c>
      <c r="P2714">
        <f>IF($O2714="WINBACK","Recuperar (winback)",IF($O2714="CONVERGENTE","Upgrade / más líneas",IF($O2714="SOLO MÓVIL","Ofrecer fijo + internet (FLBBTV)",IF($O2714="SOLO FIJO / INTERNET","Ofrecer línea móvil Nextphone","Oferta completa (móvil + fijo + internet)"))))</f>
        <v/>
      </c>
      <c r="Q2714">
        <f>$F2714+$H2714+$L2714</f>
        <v/>
      </c>
      <c r="R2714">
        <f>IFERROR(VLOOKUP($A2714,Registros!$B$2:$G$6000,6,0),IFERROR(VLOOKUP($D2714,Winback!$B$2:$C$300,2,0),""))</f>
        <v/>
      </c>
      <c r="S2714">
        <f>IF($E2714=1,"NP","")&amp;IF($G2714=1,"+MOV","")&amp;IF($I2714=1,"+CS","")&amp;IF($K2714=1,"+WB","")</f>
        <v/>
      </c>
      <c r="T2714">
        <f>$E2714+$G2714+$I2714+$K2714</f>
        <v/>
      </c>
    </row>
    <row r="2715">
      <c r="A2715" t="inlineStr">
        <is>
          <t>358273880000</t>
        </is>
      </c>
      <c r="B2715" t="inlineStr">
        <is>
          <t>35827388</t>
        </is>
      </c>
      <c r="C2715" t="inlineStr">
        <is>
          <t>YESSICA MONTENEGRO</t>
        </is>
      </c>
      <c r="D2715" t="inlineStr">
        <is>
          <t>YESSICAMONTENEGRO</t>
        </is>
      </c>
      <c r="E2715">
        <f>IF(COUNTIFS(Registros!$A$2:$A$6000,"NP",Registros!$B$2:$B$6000,$A2715)&gt;0,1,0)</f>
        <v/>
      </c>
      <c r="F2715">
        <f>IF($E2715=1,SUMIFS(Registros!$F$2:$F$6000,Registros!$A$2:$A$6000,"NP",Registros!$B$2:$B$6000,$A2715),0)</f>
        <v/>
      </c>
      <c r="G2715">
        <f>IF(COUNTIFS(Registros!$A$2:$A$6000,"MOV",Registros!$B$2:$B$6000,$A2715)&gt;0,1,0)</f>
        <v/>
      </c>
      <c r="H2715">
        <f>IF($G2715=1,SUMIFS(Registros!$F$2:$F$6000,Registros!$A$2:$A$6000,"MOV",Registros!$B$2:$B$6000,$A2715),0)</f>
        <v/>
      </c>
      <c r="I2715">
        <f>IF(COUNTIFS(Registros!$A$2:$A$6000,"CS",Registros!$B$2:$B$6000,$A2715)&gt;0,1,0)</f>
        <v/>
      </c>
      <c r="J2715">
        <f>IF($I2715=1,SUMIFS(Registros!$I$2:$I$6000,Registros!$A$2:$A$6000,"CS",Registros!$B$2:$B$6000,$A2715),0)</f>
        <v/>
      </c>
      <c r="K2715">
        <f>IF(COUNTIFS(Winback!$K$2:$K$300,$D2715)&gt;0,1,0)</f>
        <v/>
      </c>
      <c r="L2715">
        <f>IF(AND($K2715=1,LEFT($A2715,3)="WB-"),SUMIFS(Winback!$D$2:$D$300,Winback!$K$2:$K$300,$D2715),0)</f>
        <v/>
      </c>
      <c r="M2715">
        <f>IF(OR($E2715=1,$G2715=1,SUMIFS(Registros!$J$2:$J$6000,Registros!$B$2:$B$6000,$A2715)&gt;0),1,0)</f>
        <v/>
      </c>
      <c r="N2715">
        <f>IF($J2715&gt;0,1,IF(COUNTIFS(Registros!$A$2:$A$6000,"CS",Registros!$B$2:$B$6000,$A2715,Registros!$K$2:$K$6000,"&lt;&gt;")&gt;0,1,0))</f>
        <v/>
      </c>
      <c r="O2715">
        <f>IF(AND($K2715=1,$E2715=0,$G2715=0,$I2715=0),"WINBACK",IF(AND($M2715=1,$N2715&gt;0),"CONVERGENTE",IF($M2715=1,"SOLO MÓVIL",IF($N2715&gt;0,"SOLO FIJO / INTERNET","SIN SERVICIOS"))))</f>
        <v/>
      </c>
      <c r="P2715">
        <f>IF($O2715="WINBACK","Recuperar (winback)",IF($O2715="CONVERGENTE","Upgrade / más líneas",IF($O2715="SOLO MÓVIL","Ofrecer fijo + internet (FLBBTV)",IF($O2715="SOLO FIJO / INTERNET","Ofrecer línea móvil Nextphone","Oferta completa (móvil + fijo + internet)"))))</f>
        <v/>
      </c>
      <c r="Q2715">
        <f>$F2715+$H2715+$L2715</f>
        <v/>
      </c>
      <c r="R2715">
        <f>IFERROR(VLOOKUP($A2715,Registros!$B$2:$G$6000,6,0),IFERROR(VLOOKUP($D2715,Winback!$B$2:$C$300,2,0),""))</f>
        <v/>
      </c>
      <c r="S2715">
        <f>IF($E2715=1,"NP","")&amp;IF($G2715=1,"+MOV","")&amp;IF($I2715=1,"+CS","")&amp;IF($K2715=1,"+WB","")</f>
        <v/>
      </c>
      <c r="T2715">
        <f>$E2715+$G2715+$I2715+$K2715</f>
        <v/>
      </c>
    </row>
    <row r="2716">
      <c r="A2716" t="inlineStr">
        <is>
          <t>346328260000</t>
        </is>
      </c>
      <c r="B2716" t="inlineStr">
        <is>
          <t>34632826</t>
        </is>
      </c>
      <c r="C2716" t="inlineStr">
        <is>
          <t>HERNAN CASTILLO MIRANDA</t>
        </is>
      </c>
      <c r="D2716" t="inlineStr">
        <is>
          <t>HERNANCASTILLOMIRANDA</t>
        </is>
      </c>
      <c r="E2716">
        <f>IF(COUNTIFS(Registros!$A$2:$A$6000,"NP",Registros!$B$2:$B$6000,$A2716)&gt;0,1,0)</f>
        <v/>
      </c>
      <c r="F2716">
        <f>IF($E2716=1,SUMIFS(Registros!$F$2:$F$6000,Registros!$A$2:$A$6000,"NP",Registros!$B$2:$B$6000,$A2716),0)</f>
        <v/>
      </c>
      <c r="G2716">
        <f>IF(COUNTIFS(Registros!$A$2:$A$6000,"MOV",Registros!$B$2:$B$6000,$A2716)&gt;0,1,0)</f>
        <v/>
      </c>
      <c r="H2716">
        <f>IF($G2716=1,SUMIFS(Registros!$F$2:$F$6000,Registros!$A$2:$A$6000,"MOV",Registros!$B$2:$B$6000,$A2716),0)</f>
        <v/>
      </c>
      <c r="I2716">
        <f>IF(COUNTIFS(Registros!$A$2:$A$6000,"CS",Registros!$B$2:$B$6000,$A2716)&gt;0,1,0)</f>
        <v/>
      </c>
      <c r="J2716">
        <f>IF($I2716=1,SUMIFS(Registros!$I$2:$I$6000,Registros!$A$2:$A$6000,"CS",Registros!$B$2:$B$6000,$A2716),0)</f>
        <v/>
      </c>
      <c r="K2716">
        <f>IF(COUNTIFS(Winback!$K$2:$K$300,$D2716)&gt;0,1,0)</f>
        <v/>
      </c>
      <c r="L2716">
        <f>IF(AND($K2716=1,LEFT($A2716,3)="WB-"),SUMIFS(Winback!$D$2:$D$300,Winback!$K$2:$K$300,$D2716),0)</f>
        <v/>
      </c>
      <c r="M2716">
        <f>IF(OR($E2716=1,$G2716=1,SUMIFS(Registros!$J$2:$J$6000,Registros!$B$2:$B$6000,$A2716)&gt;0),1,0)</f>
        <v/>
      </c>
      <c r="N2716">
        <f>IF($J2716&gt;0,1,IF(COUNTIFS(Registros!$A$2:$A$6000,"CS",Registros!$B$2:$B$6000,$A2716,Registros!$K$2:$K$6000,"&lt;&gt;")&gt;0,1,0))</f>
        <v/>
      </c>
      <c r="O2716">
        <f>IF(AND($K2716=1,$E2716=0,$G2716=0,$I2716=0),"WINBACK",IF(AND($M2716=1,$N2716&gt;0),"CONVERGENTE",IF($M2716=1,"SOLO MÓVIL",IF($N2716&gt;0,"SOLO FIJO / INTERNET","SIN SERVICIOS"))))</f>
        <v/>
      </c>
      <c r="P2716">
        <f>IF($O2716="WINBACK","Recuperar (winback)",IF($O2716="CONVERGENTE","Upgrade / más líneas",IF($O2716="SOLO MÓVIL","Ofrecer fijo + internet (FLBBTV)",IF($O2716="SOLO FIJO / INTERNET","Ofrecer línea móvil Nextphone","Oferta completa (móvil + fijo + internet)"))))</f>
        <v/>
      </c>
      <c r="Q2716">
        <f>$F2716+$H2716+$L2716</f>
        <v/>
      </c>
      <c r="R2716">
        <f>IFERROR(VLOOKUP($A2716,Registros!$B$2:$G$6000,6,0),IFERROR(VLOOKUP($D2716,Winback!$B$2:$C$300,2,0),""))</f>
        <v/>
      </c>
      <c r="S2716">
        <f>IF($E2716=1,"NP","")&amp;IF($G2716=1,"+MOV","")&amp;IF($I2716=1,"+CS","")&amp;IF($K2716=1,"+WB","")</f>
        <v/>
      </c>
      <c r="T2716">
        <f>$E2716+$G2716+$I2716+$K2716</f>
        <v/>
      </c>
    </row>
    <row r="2717">
      <c r="A2717" t="inlineStr">
        <is>
          <t>354287930000</t>
        </is>
      </c>
      <c r="B2717" t="inlineStr">
        <is>
          <t>35428793</t>
        </is>
      </c>
      <c r="C2717" t="inlineStr">
        <is>
          <t>HILARIO QUINTERO</t>
        </is>
      </c>
      <c r="D2717" t="inlineStr">
        <is>
          <t>HILARIOQUINTERO</t>
        </is>
      </c>
      <c r="E2717">
        <f>IF(COUNTIFS(Registros!$A$2:$A$6000,"NP",Registros!$B$2:$B$6000,$A2717)&gt;0,1,0)</f>
        <v/>
      </c>
      <c r="F2717">
        <f>IF($E2717=1,SUMIFS(Registros!$F$2:$F$6000,Registros!$A$2:$A$6000,"NP",Registros!$B$2:$B$6000,$A2717),0)</f>
        <v/>
      </c>
      <c r="G2717">
        <f>IF(COUNTIFS(Registros!$A$2:$A$6000,"MOV",Registros!$B$2:$B$6000,$A2717)&gt;0,1,0)</f>
        <v/>
      </c>
      <c r="H2717">
        <f>IF($G2717=1,SUMIFS(Registros!$F$2:$F$6000,Registros!$A$2:$A$6000,"MOV",Registros!$B$2:$B$6000,$A2717),0)</f>
        <v/>
      </c>
      <c r="I2717">
        <f>IF(COUNTIFS(Registros!$A$2:$A$6000,"CS",Registros!$B$2:$B$6000,$A2717)&gt;0,1,0)</f>
        <v/>
      </c>
      <c r="J2717">
        <f>IF($I2717=1,SUMIFS(Registros!$I$2:$I$6000,Registros!$A$2:$A$6000,"CS",Registros!$B$2:$B$6000,$A2717),0)</f>
        <v/>
      </c>
      <c r="K2717">
        <f>IF(COUNTIFS(Winback!$K$2:$K$300,$D2717)&gt;0,1,0)</f>
        <v/>
      </c>
      <c r="L2717">
        <f>IF(AND($K2717=1,LEFT($A2717,3)="WB-"),SUMIFS(Winback!$D$2:$D$300,Winback!$K$2:$K$300,$D2717),0)</f>
        <v/>
      </c>
      <c r="M2717">
        <f>IF(OR($E2717=1,$G2717=1,SUMIFS(Registros!$J$2:$J$6000,Registros!$B$2:$B$6000,$A2717)&gt;0),1,0)</f>
        <v/>
      </c>
      <c r="N2717">
        <f>IF($J2717&gt;0,1,IF(COUNTIFS(Registros!$A$2:$A$6000,"CS",Registros!$B$2:$B$6000,$A2717,Registros!$K$2:$K$6000,"&lt;&gt;")&gt;0,1,0))</f>
        <v/>
      </c>
      <c r="O2717">
        <f>IF(AND($K2717=1,$E2717=0,$G2717=0,$I2717=0),"WINBACK",IF(AND($M2717=1,$N2717&gt;0),"CONVERGENTE",IF($M2717=1,"SOLO MÓVIL",IF($N2717&gt;0,"SOLO FIJO / INTERNET","SIN SERVICIOS"))))</f>
        <v/>
      </c>
      <c r="P2717">
        <f>IF($O2717="WINBACK","Recuperar (winback)",IF($O2717="CONVERGENTE","Upgrade / más líneas",IF($O2717="SOLO MÓVIL","Ofrecer fijo + internet (FLBBTV)",IF($O2717="SOLO FIJO / INTERNET","Ofrecer línea móvil Nextphone","Oferta completa (móvil + fijo + internet)"))))</f>
        <v/>
      </c>
      <c r="Q2717">
        <f>$F2717+$H2717+$L2717</f>
        <v/>
      </c>
      <c r="R2717">
        <f>IFERROR(VLOOKUP($A2717,Registros!$B$2:$G$6000,6,0),IFERROR(VLOOKUP($D2717,Winback!$B$2:$C$300,2,0),""))</f>
        <v/>
      </c>
      <c r="S2717">
        <f>IF($E2717=1,"NP","")&amp;IF($G2717=1,"+MOV","")&amp;IF($I2717=1,"+CS","")&amp;IF($K2717=1,"+WB","")</f>
        <v/>
      </c>
      <c r="T2717">
        <f>$E2717+$G2717+$I2717+$K2717</f>
        <v/>
      </c>
    </row>
    <row r="2718">
      <c r="A2718" t="inlineStr">
        <is>
          <t>348171810000</t>
        </is>
      </c>
      <c r="B2718" t="inlineStr">
        <is>
          <t>34817181</t>
        </is>
      </c>
      <c r="C2718" t="inlineStr">
        <is>
          <t>CINARA MIRANDA CABRE</t>
        </is>
      </c>
      <c r="D2718" t="inlineStr">
        <is>
          <t>CINARAMIRANDACABRE</t>
        </is>
      </c>
      <c r="E2718">
        <f>IF(COUNTIFS(Registros!$A$2:$A$6000,"NP",Registros!$B$2:$B$6000,$A2718)&gt;0,1,0)</f>
        <v/>
      </c>
      <c r="F2718">
        <f>IF($E2718=1,SUMIFS(Registros!$F$2:$F$6000,Registros!$A$2:$A$6000,"NP",Registros!$B$2:$B$6000,$A2718),0)</f>
        <v/>
      </c>
      <c r="G2718">
        <f>IF(COUNTIFS(Registros!$A$2:$A$6000,"MOV",Registros!$B$2:$B$6000,$A2718)&gt;0,1,0)</f>
        <v/>
      </c>
      <c r="H2718">
        <f>IF($G2718=1,SUMIFS(Registros!$F$2:$F$6000,Registros!$A$2:$A$6000,"MOV",Registros!$B$2:$B$6000,$A2718),0)</f>
        <v/>
      </c>
      <c r="I2718">
        <f>IF(COUNTIFS(Registros!$A$2:$A$6000,"CS",Registros!$B$2:$B$6000,$A2718)&gt;0,1,0)</f>
        <v/>
      </c>
      <c r="J2718">
        <f>IF($I2718=1,SUMIFS(Registros!$I$2:$I$6000,Registros!$A$2:$A$6000,"CS",Registros!$B$2:$B$6000,$A2718),0)</f>
        <v/>
      </c>
      <c r="K2718">
        <f>IF(COUNTIFS(Winback!$K$2:$K$300,$D2718)&gt;0,1,0)</f>
        <v/>
      </c>
      <c r="L2718">
        <f>IF(AND($K2718=1,LEFT($A2718,3)="WB-"),SUMIFS(Winback!$D$2:$D$300,Winback!$K$2:$K$300,$D2718),0)</f>
        <v/>
      </c>
      <c r="M2718">
        <f>IF(OR($E2718=1,$G2718=1,SUMIFS(Registros!$J$2:$J$6000,Registros!$B$2:$B$6000,$A2718)&gt;0),1,0)</f>
        <v/>
      </c>
      <c r="N2718">
        <f>IF($J2718&gt;0,1,IF(COUNTIFS(Registros!$A$2:$A$6000,"CS",Registros!$B$2:$B$6000,$A2718,Registros!$K$2:$K$6000,"&lt;&gt;")&gt;0,1,0))</f>
        <v/>
      </c>
      <c r="O2718">
        <f>IF(AND($K2718=1,$E2718=0,$G2718=0,$I2718=0),"WINBACK",IF(AND($M2718=1,$N2718&gt;0),"CONVERGENTE",IF($M2718=1,"SOLO MÓVIL",IF($N2718&gt;0,"SOLO FIJO / INTERNET","SIN SERVICIOS"))))</f>
        <v/>
      </c>
      <c r="P2718">
        <f>IF($O2718="WINBACK","Recuperar (winback)",IF($O2718="CONVERGENTE","Upgrade / más líneas",IF($O2718="SOLO MÓVIL","Ofrecer fijo + internet (FLBBTV)",IF($O2718="SOLO FIJO / INTERNET","Ofrecer línea móvil Nextphone","Oferta completa (móvil + fijo + internet)"))))</f>
        <v/>
      </c>
      <c r="Q2718">
        <f>$F2718+$H2718+$L2718</f>
        <v/>
      </c>
      <c r="R2718">
        <f>IFERROR(VLOOKUP($A2718,Registros!$B$2:$G$6000,6,0),IFERROR(VLOOKUP($D2718,Winback!$B$2:$C$300,2,0),""))</f>
        <v/>
      </c>
      <c r="S2718">
        <f>IF($E2718=1,"NP","")&amp;IF($G2718=1,"+MOV","")&amp;IF($I2718=1,"+CS","")&amp;IF($K2718=1,"+WB","")</f>
        <v/>
      </c>
      <c r="T2718">
        <f>$E2718+$G2718+$I2718+$K2718</f>
        <v/>
      </c>
    </row>
    <row r="2719">
      <c r="A2719" t="inlineStr">
        <is>
          <t>358318720000</t>
        </is>
      </c>
      <c r="B2719" t="inlineStr">
        <is>
          <t>35831872</t>
        </is>
      </c>
      <c r="C2719" t="inlineStr">
        <is>
          <t>JOSE LUIS ESPINOSA</t>
        </is>
      </c>
      <c r="D2719" t="inlineStr">
        <is>
          <t>JOSELUISESPINOSA</t>
        </is>
      </c>
      <c r="E2719">
        <f>IF(COUNTIFS(Registros!$A$2:$A$6000,"NP",Registros!$B$2:$B$6000,$A2719)&gt;0,1,0)</f>
        <v/>
      </c>
      <c r="F2719">
        <f>IF($E2719=1,SUMIFS(Registros!$F$2:$F$6000,Registros!$A$2:$A$6000,"NP",Registros!$B$2:$B$6000,$A2719),0)</f>
        <v/>
      </c>
      <c r="G2719">
        <f>IF(COUNTIFS(Registros!$A$2:$A$6000,"MOV",Registros!$B$2:$B$6000,$A2719)&gt;0,1,0)</f>
        <v/>
      </c>
      <c r="H2719">
        <f>IF($G2719=1,SUMIFS(Registros!$F$2:$F$6000,Registros!$A$2:$A$6000,"MOV",Registros!$B$2:$B$6000,$A2719),0)</f>
        <v/>
      </c>
      <c r="I2719">
        <f>IF(COUNTIFS(Registros!$A$2:$A$6000,"CS",Registros!$B$2:$B$6000,$A2719)&gt;0,1,0)</f>
        <v/>
      </c>
      <c r="J2719">
        <f>IF($I2719=1,SUMIFS(Registros!$I$2:$I$6000,Registros!$A$2:$A$6000,"CS",Registros!$B$2:$B$6000,$A2719),0)</f>
        <v/>
      </c>
      <c r="K2719">
        <f>IF(COUNTIFS(Winback!$K$2:$K$300,$D2719)&gt;0,1,0)</f>
        <v/>
      </c>
      <c r="L2719">
        <f>IF(AND($K2719=1,LEFT($A2719,3)="WB-"),SUMIFS(Winback!$D$2:$D$300,Winback!$K$2:$K$300,$D2719),0)</f>
        <v/>
      </c>
      <c r="M2719">
        <f>IF(OR($E2719=1,$G2719=1,SUMIFS(Registros!$J$2:$J$6000,Registros!$B$2:$B$6000,$A2719)&gt;0),1,0)</f>
        <v/>
      </c>
      <c r="N2719">
        <f>IF($J2719&gt;0,1,IF(COUNTIFS(Registros!$A$2:$A$6000,"CS",Registros!$B$2:$B$6000,$A2719,Registros!$K$2:$K$6000,"&lt;&gt;")&gt;0,1,0))</f>
        <v/>
      </c>
      <c r="O2719">
        <f>IF(AND($K2719=1,$E2719=0,$G2719=0,$I2719=0),"WINBACK",IF(AND($M2719=1,$N2719&gt;0),"CONVERGENTE",IF($M2719=1,"SOLO MÓVIL",IF($N2719&gt;0,"SOLO FIJO / INTERNET","SIN SERVICIOS"))))</f>
        <v/>
      </c>
      <c r="P2719">
        <f>IF($O2719="WINBACK","Recuperar (winback)",IF($O2719="CONVERGENTE","Upgrade / más líneas",IF($O2719="SOLO MÓVIL","Ofrecer fijo + internet (FLBBTV)",IF($O2719="SOLO FIJO / INTERNET","Ofrecer línea móvil Nextphone","Oferta completa (móvil + fijo + internet)"))))</f>
        <v/>
      </c>
      <c r="Q2719">
        <f>$F2719+$H2719+$L2719</f>
        <v/>
      </c>
      <c r="R2719">
        <f>IFERROR(VLOOKUP($A2719,Registros!$B$2:$G$6000,6,0),IFERROR(VLOOKUP($D2719,Winback!$B$2:$C$300,2,0),""))</f>
        <v/>
      </c>
      <c r="S2719">
        <f>IF($E2719=1,"NP","")&amp;IF($G2719=1,"+MOV","")&amp;IF($I2719=1,"+CS","")&amp;IF($K2719=1,"+WB","")</f>
        <v/>
      </c>
      <c r="T2719">
        <f>$E2719+$G2719+$I2719+$K2719</f>
        <v/>
      </c>
    </row>
    <row r="2720">
      <c r="A2720" t="inlineStr">
        <is>
          <t>364027450000</t>
        </is>
      </c>
      <c r="B2720" t="inlineStr">
        <is>
          <t>36402745</t>
        </is>
      </c>
      <c r="C2720" t="inlineStr">
        <is>
          <t>CARLOS ALVAREZ</t>
        </is>
      </c>
      <c r="D2720" t="inlineStr">
        <is>
          <t>CARLOSALVAREZ</t>
        </is>
      </c>
      <c r="E2720">
        <f>IF(COUNTIFS(Registros!$A$2:$A$6000,"NP",Registros!$B$2:$B$6000,$A2720)&gt;0,1,0)</f>
        <v/>
      </c>
      <c r="F2720">
        <f>IF($E2720=1,SUMIFS(Registros!$F$2:$F$6000,Registros!$A$2:$A$6000,"NP",Registros!$B$2:$B$6000,$A2720),0)</f>
        <v/>
      </c>
      <c r="G2720">
        <f>IF(COUNTIFS(Registros!$A$2:$A$6000,"MOV",Registros!$B$2:$B$6000,$A2720)&gt;0,1,0)</f>
        <v/>
      </c>
      <c r="H2720">
        <f>IF($G2720=1,SUMIFS(Registros!$F$2:$F$6000,Registros!$A$2:$A$6000,"MOV",Registros!$B$2:$B$6000,$A2720),0)</f>
        <v/>
      </c>
      <c r="I2720">
        <f>IF(COUNTIFS(Registros!$A$2:$A$6000,"CS",Registros!$B$2:$B$6000,$A2720)&gt;0,1,0)</f>
        <v/>
      </c>
      <c r="J2720">
        <f>IF($I2720=1,SUMIFS(Registros!$I$2:$I$6000,Registros!$A$2:$A$6000,"CS",Registros!$B$2:$B$6000,$A2720),0)</f>
        <v/>
      </c>
      <c r="K2720">
        <f>IF(COUNTIFS(Winback!$K$2:$K$300,$D2720)&gt;0,1,0)</f>
        <v/>
      </c>
      <c r="L2720">
        <f>IF(AND($K2720=1,LEFT($A2720,3)="WB-"),SUMIFS(Winback!$D$2:$D$300,Winback!$K$2:$K$300,$D2720),0)</f>
        <v/>
      </c>
      <c r="M2720">
        <f>IF(OR($E2720=1,$G2720=1,SUMIFS(Registros!$J$2:$J$6000,Registros!$B$2:$B$6000,$A2720)&gt;0),1,0)</f>
        <v/>
      </c>
      <c r="N2720">
        <f>IF($J2720&gt;0,1,IF(COUNTIFS(Registros!$A$2:$A$6000,"CS",Registros!$B$2:$B$6000,$A2720,Registros!$K$2:$K$6000,"&lt;&gt;")&gt;0,1,0))</f>
        <v/>
      </c>
      <c r="O2720">
        <f>IF(AND($K2720=1,$E2720=0,$G2720=0,$I2720=0),"WINBACK",IF(AND($M2720=1,$N2720&gt;0),"CONVERGENTE",IF($M2720=1,"SOLO MÓVIL",IF($N2720&gt;0,"SOLO FIJO / INTERNET","SIN SERVICIOS"))))</f>
        <v/>
      </c>
      <c r="P2720">
        <f>IF($O2720="WINBACK","Recuperar (winback)",IF($O2720="CONVERGENTE","Upgrade / más líneas",IF($O2720="SOLO MÓVIL","Ofrecer fijo + internet (FLBBTV)",IF($O2720="SOLO FIJO / INTERNET","Ofrecer línea móvil Nextphone","Oferta completa (móvil + fijo + internet)"))))</f>
        <v/>
      </c>
      <c r="Q2720">
        <f>$F2720+$H2720+$L2720</f>
        <v/>
      </c>
      <c r="R2720">
        <f>IFERROR(VLOOKUP($A2720,Registros!$B$2:$G$6000,6,0),IFERROR(VLOOKUP($D2720,Winback!$B$2:$C$300,2,0),""))</f>
        <v/>
      </c>
      <c r="S2720">
        <f>IF($E2720=1,"NP","")&amp;IF($G2720=1,"+MOV","")&amp;IF($I2720=1,"+CS","")&amp;IF($K2720=1,"+WB","")</f>
        <v/>
      </c>
      <c r="T2720">
        <f>$E2720+$G2720+$I2720+$K2720</f>
        <v/>
      </c>
    </row>
    <row r="2721">
      <c r="A2721" t="inlineStr">
        <is>
          <t>359351890000</t>
        </is>
      </c>
      <c r="B2721" t="inlineStr">
        <is>
          <t>35935189</t>
        </is>
      </c>
      <c r="C2721" t="inlineStr">
        <is>
          <t>TATIANA ELIZABETH TORIBIO HIGUERA</t>
        </is>
      </c>
      <c r="D2721" t="inlineStr">
        <is>
          <t>TATIANAELIZABETHTORIBIOHIGUERA</t>
        </is>
      </c>
      <c r="E2721">
        <f>IF(COUNTIFS(Registros!$A$2:$A$6000,"NP",Registros!$B$2:$B$6000,$A2721)&gt;0,1,0)</f>
        <v/>
      </c>
      <c r="F2721">
        <f>IF($E2721=1,SUMIFS(Registros!$F$2:$F$6000,Registros!$A$2:$A$6000,"NP",Registros!$B$2:$B$6000,$A2721),0)</f>
        <v/>
      </c>
      <c r="G2721">
        <f>IF(COUNTIFS(Registros!$A$2:$A$6000,"MOV",Registros!$B$2:$B$6000,$A2721)&gt;0,1,0)</f>
        <v/>
      </c>
      <c r="H2721">
        <f>IF($G2721=1,SUMIFS(Registros!$F$2:$F$6000,Registros!$A$2:$A$6000,"MOV",Registros!$B$2:$B$6000,$A2721),0)</f>
        <v/>
      </c>
      <c r="I2721">
        <f>IF(COUNTIFS(Registros!$A$2:$A$6000,"CS",Registros!$B$2:$B$6000,$A2721)&gt;0,1,0)</f>
        <v/>
      </c>
      <c r="J2721">
        <f>IF($I2721=1,SUMIFS(Registros!$I$2:$I$6000,Registros!$A$2:$A$6000,"CS",Registros!$B$2:$B$6000,$A2721),0)</f>
        <v/>
      </c>
      <c r="K2721">
        <f>IF(COUNTIFS(Winback!$K$2:$K$300,$D2721)&gt;0,1,0)</f>
        <v/>
      </c>
      <c r="L2721">
        <f>IF(AND($K2721=1,LEFT($A2721,3)="WB-"),SUMIFS(Winback!$D$2:$D$300,Winback!$K$2:$K$300,$D2721),0)</f>
        <v/>
      </c>
      <c r="M2721">
        <f>IF(OR($E2721=1,$G2721=1,SUMIFS(Registros!$J$2:$J$6000,Registros!$B$2:$B$6000,$A2721)&gt;0),1,0)</f>
        <v/>
      </c>
      <c r="N2721">
        <f>IF($J2721&gt;0,1,IF(COUNTIFS(Registros!$A$2:$A$6000,"CS",Registros!$B$2:$B$6000,$A2721,Registros!$K$2:$K$6000,"&lt;&gt;")&gt;0,1,0))</f>
        <v/>
      </c>
      <c r="O2721">
        <f>IF(AND($K2721=1,$E2721=0,$G2721=0,$I2721=0),"WINBACK",IF(AND($M2721=1,$N2721&gt;0),"CONVERGENTE",IF($M2721=1,"SOLO MÓVIL",IF($N2721&gt;0,"SOLO FIJO / INTERNET","SIN SERVICIOS"))))</f>
        <v/>
      </c>
      <c r="P2721">
        <f>IF($O2721="WINBACK","Recuperar (winback)",IF($O2721="CONVERGENTE","Upgrade / más líneas",IF($O2721="SOLO MÓVIL","Ofrecer fijo + internet (FLBBTV)",IF($O2721="SOLO FIJO / INTERNET","Ofrecer línea móvil Nextphone","Oferta completa (móvil + fijo + internet)"))))</f>
        <v/>
      </c>
      <c r="Q2721">
        <f>$F2721+$H2721+$L2721</f>
        <v/>
      </c>
      <c r="R2721">
        <f>IFERROR(VLOOKUP($A2721,Registros!$B$2:$G$6000,6,0),IFERROR(VLOOKUP($D2721,Winback!$B$2:$C$300,2,0),""))</f>
        <v/>
      </c>
      <c r="S2721">
        <f>IF($E2721=1,"NP","")&amp;IF($G2721=1,"+MOV","")&amp;IF($I2721=1,"+CS","")&amp;IF($K2721=1,"+WB","")</f>
        <v/>
      </c>
      <c r="T2721">
        <f>$E2721+$G2721+$I2721+$K2721</f>
        <v/>
      </c>
    </row>
    <row r="2722">
      <c r="A2722" t="inlineStr">
        <is>
          <t>369003420000</t>
        </is>
      </c>
      <c r="B2722" t="inlineStr">
        <is>
          <t>36900342</t>
        </is>
      </c>
      <c r="C2722" t="inlineStr">
        <is>
          <t>ALLAN AHMED ARROYO SUIRA</t>
        </is>
      </c>
      <c r="D2722" t="inlineStr">
        <is>
          <t>ALLANAHMEDARROYOSUIRA</t>
        </is>
      </c>
      <c r="E2722">
        <f>IF(COUNTIFS(Registros!$A$2:$A$6000,"NP",Registros!$B$2:$B$6000,$A2722)&gt;0,1,0)</f>
        <v/>
      </c>
      <c r="F2722">
        <f>IF($E2722=1,SUMIFS(Registros!$F$2:$F$6000,Registros!$A$2:$A$6000,"NP",Registros!$B$2:$B$6000,$A2722),0)</f>
        <v/>
      </c>
      <c r="G2722">
        <f>IF(COUNTIFS(Registros!$A$2:$A$6000,"MOV",Registros!$B$2:$B$6000,$A2722)&gt;0,1,0)</f>
        <v/>
      </c>
      <c r="H2722">
        <f>IF($G2722=1,SUMIFS(Registros!$F$2:$F$6000,Registros!$A$2:$A$6000,"MOV",Registros!$B$2:$B$6000,$A2722),0)</f>
        <v/>
      </c>
      <c r="I2722">
        <f>IF(COUNTIFS(Registros!$A$2:$A$6000,"CS",Registros!$B$2:$B$6000,$A2722)&gt;0,1,0)</f>
        <v/>
      </c>
      <c r="J2722">
        <f>IF($I2722=1,SUMIFS(Registros!$I$2:$I$6000,Registros!$A$2:$A$6000,"CS",Registros!$B$2:$B$6000,$A2722),0)</f>
        <v/>
      </c>
      <c r="K2722">
        <f>IF(COUNTIFS(Winback!$K$2:$K$300,$D2722)&gt;0,1,0)</f>
        <v/>
      </c>
      <c r="L2722">
        <f>IF(AND($K2722=1,LEFT($A2722,3)="WB-"),SUMIFS(Winback!$D$2:$D$300,Winback!$K$2:$K$300,$D2722),0)</f>
        <v/>
      </c>
      <c r="M2722">
        <f>IF(OR($E2722=1,$G2722=1,SUMIFS(Registros!$J$2:$J$6000,Registros!$B$2:$B$6000,$A2722)&gt;0),1,0)</f>
        <v/>
      </c>
      <c r="N2722">
        <f>IF($J2722&gt;0,1,IF(COUNTIFS(Registros!$A$2:$A$6000,"CS",Registros!$B$2:$B$6000,$A2722,Registros!$K$2:$K$6000,"&lt;&gt;")&gt;0,1,0))</f>
        <v/>
      </c>
      <c r="O2722">
        <f>IF(AND($K2722=1,$E2722=0,$G2722=0,$I2722=0),"WINBACK",IF(AND($M2722=1,$N2722&gt;0),"CONVERGENTE",IF($M2722=1,"SOLO MÓVIL",IF($N2722&gt;0,"SOLO FIJO / INTERNET","SIN SERVICIOS"))))</f>
        <v/>
      </c>
      <c r="P2722">
        <f>IF($O2722="WINBACK","Recuperar (winback)",IF($O2722="CONVERGENTE","Upgrade / más líneas",IF($O2722="SOLO MÓVIL","Ofrecer fijo + internet (FLBBTV)",IF($O2722="SOLO FIJO / INTERNET","Ofrecer línea móvil Nextphone","Oferta completa (móvil + fijo + internet)"))))</f>
        <v/>
      </c>
      <c r="Q2722">
        <f>$F2722+$H2722+$L2722</f>
        <v/>
      </c>
      <c r="R2722">
        <f>IFERROR(VLOOKUP($A2722,Registros!$B$2:$G$6000,6,0),IFERROR(VLOOKUP($D2722,Winback!$B$2:$C$300,2,0),""))</f>
        <v/>
      </c>
      <c r="S2722">
        <f>IF($E2722=1,"NP","")&amp;IF($G2722=1,"+MOV","")&amp;IF($I2722=1,"+CS","")&amp;IF($K2722=1,"+WB","")</f>
        <v/>
      </c>
      <c r="T2722">
        <f>$E2722+$G2722+$I2722+$K2722</f>
        <v/>
      </c>
    </row>
    <row r="2723">
      <c r="A2723" t="inlineStr">
        <is>
          <t>354264950000</t>
        </is>
      </c>
      <c r="B2723" t="inlineStr">
        <is>
          <t>35426495</t>
        </is>
      </c>
      <c r="C2723" t="inlineStr">
        <is>
          <t>EMANUEL MONTENEGRO</t>
        </is>
      </c>
      <c r="D2723" t="inlineStr">
        <is>
          <t>EMANUELMONTENEGRO</t>
        </is>
      </c>
      <c r="E2723">
        <f>IF(COUNTIFS(Registros!$A$2:$A$6000,"NP",Registros!$B$2:$B$6000,$A2723)&gt;0,1,0)</f>
        <v/>
      </c>
      <c r="F2723">
        <f>IF($E2723=1,SUMIFS(Registros!$F$2:$F$6000,Registros!$A$2:$A$6000,"NP",Registros!$B$2:$B$6000,$A2723),0)</f>
        <v/>
      </c>
      <c r="G2723">
        <f>IF(COUNTIFS(Registros!$A$2:$A$6000,"MOV",Registros!$B$2:$B$6000,$A2723)&gt;0,1,0)</f>
        <v/>
      </c>
      <c r="H2723">
        <f>IF($G2723=1,SUMIFS(Registros!$F$2:$F$6000,Registros!$A$2:$A$6000,"MOV",Registros!$B$2:$B$6000,$A2723),0)</f>
        <v/>
      </c>
      <c r="I2723">
        <f>IF(COUNTIFS(Registros!$A$2:$A$6000,"CS",Registros!$B$2:$B$6000,$A2723)&gt;0,1,0)</f>
        <v/>
      </c>
      <c r="J2723">
        <f>IF($I2723=1,SUMIFS(Registros!$I$2:$I$6000,Registros!$A$2:$A$6000,"CS",Registros!$B$2:$B$6000,$A2723),0)</f>
        <v/>
      </c>
      <c r="K2723">
        <f>IF(COUNTIFS(Winback!$K$2:$K$300,$D2723)&gt;0,1,0)</f>
        <v/>
      </c>
      <c r="L2723">
        <f>IF(AND($K2723=1,LEFT($A2723,3)="WB-"),SUMIFS(Winback!$D$2:$D$300,Winback!$K$2:$K$300,$D2723),0)</f>
        <v/>
      </c>
      <c r="M2723">
        <f>IF(OR($E2723=1,$G2723=1,SUMIFS(Registros!$J$2:$J$6000,Registros!$B$2:$B$6000,$A2723)&gt;0),1,0)</f>
        <v/>
      </c>
      <c r="N2723">
        <f>IF($J2723&gt;0,1,IF(COUNTIFS(Registros!$A$2:$A$6000,"CS",Registros!$B$2:$B$6000,$A2723,Registros!$K$2:$K$6000,"&lt;&gt;")&gt;0,1,0))</f>
        <v/>
      </c>
      <c r="O2723">
        <f>IF(AND($K2723=1,$E2723=0,$G2723=0,$I2723=0),"WINBACK",IF(AND($M2723=1,$N2723&gt;0),"CONVERGENTE",IF($M2723=1,"SOLO MÓVIL",IF($N2723&gt;0,"SOLO FIJO / INTERNET","SIN SERVICIOS"))))</f>
        <v/>
      </c>
      <c r="P2723">
        <f>IF($O2723="WINBACK","Recuperar (winback)",IF($O2723="CONVERGENTE","Upgrade / más líneas",IF($O2723="SOLO MÓVIL","Ofrecer fijo + internet (FLBBTV)",IF($O2723="SOLO FIJO / INTERNET","Ofrecer línea móvil Nextphone","Oferta completa (móvil + fijo + internet)"))))</f>
        <v/>
      </c>
      <c r="Q2723">
        <f>$F2723+$H2723+$L2723</f>
        <v/>
      </c>
      <c r="R2723">
        <f>IFERROR(VLOOKUP($A2723,Registros!$B$2:$G$6000,6,0),IFERROR(VLOOKUP($D2723,Winback!$B$2:$C$300,2,0),""))</f>
        <v/>
      </c>
      <c r="S2723">
        <f>IF($E2723=1,"NP","")&amp;IF($G2723=1,"+MOV","")&amp;IF($I2723=1,"+CS","")&amp;IF($K2723=1,"+WB","")</f>
        <v/>
      </c>
      <c r="T2723">
        <f>$E2723+$G2723+$I2723+$K2723</f>
        <v/>
      </c>
    </row>
    <row r="2724">
      <c r="A2724" t="inlineStr">
        <is>
          <t>355237300000</t>
        </is>
      </c>
      <c r="B2724" t="inlineStr">
        <is>
          <t>35523730</t>
        </is>
      </c>
      <c r="C2724" t="inlineStr">
        <is>
          <t>GISELA PINZON</t>
        </is>
      </c>
      <c r="D2724" t="inlineStr">
        <is>
          <t>GISELAPINZON</t>
        </is>
      </c>
      <c r="E2724">
        <f>IF(COUNTIFS(Registros!$A$2:$A$6000,"NP",Registros!$B$2:$B$6000,$A2724)&gt;0,1,0)</f>
        <v/>
      </c>
      <c r="F2724">
        <f>IF($E2724=1,SUMIFS(Registros!$F$2:$F$6000,Registros!$A$2:$A$6000,"NP",Registros!$B$2:$B$6000,$A2724),0)</f>
        <v/>
      </c>
      <c r="G2724">
        <f>IF(COUNTIFS(Registros!$A$2:$A$6000,"MOV",Registros!$B$2:$B$6000,$A2724)&gt;0,1,0)</f>
        <v/>
      </c>
      <c r="H2724">
        <f>IF($G2724=1,SUMIFS(Registros!$F$2:$F$6000,Registros!$A$2:$A$6000,"MOV",Registros!$B$2:$B$6000,$A2724),0)</f>
        <v/>
      </c>
      <c r="I2724">
        <f>IF(COUNTIFS(Registros!$A$2:$A$6000,"CS",Registros!$B$2:$B$6000,$A2724)&gt;0,1,0)</f>
        <v/>
      </c>
      <c r="J2724">
        <f>IF($I2724=1,SUMIFS(Registros!$I$2:$I$6000,Registros!$A$2:$A$6000,"CS",Registros!$B$2:$B$6000,$A2724),0)</f>
        <v/>
      </c>
      <c r="K2724">
        <f>IF(COUNTIFS(Winback!$K$2:$K$300,$D2724)&gt;0,1,0)</f>
        <v/>
      </c>
      <c r="L2724">
        <f>IF(AND($K2724=1,LEFT($A2724,3)="WB-"),SUMIFS(Winback!$D$2:$D$300,Winback!$K$2:$K$300,$D2724),0)</f>
        <v/>
      </c>
      <c r="M2724">
        <f>IF(OR($E2724=1,$G2724=1,SUMIFS(Registros!$J$2:$J$6000,Registros!$B$2:$B$6000,$A2724)&gt;0),1,0)</f>
        <v/>
      </c>
      <c r="N2724">
        <f>IF($J2724&gt;0,1,IF(COUNTIFS(Registros!$A$2:$A$6000,"CS",Registros!$B$2:$B$6000,$A2724,Registros!$K$2:$K$6000,"&lt;&gt;")&gt;0,1,0))</f>
        <v/>
      </c>
      <c r="O2724">
        <f>IF(AND($K2724=1,$E2724=0,$G2724=0,$I2724=0),"WINBACK",IF(AND($M2724=1,$N2724&gt;0),"CONVERGENTE",IF($M2724=1,"SOLO MÓVIL",IF($N2724&gt;0,"SOLO FIJO / INTERNET","SIN SERVICIOS"))))</f>
        <v/>
      </c>
      <c r="P2724">
        <f>IF($O2724="WINBACK","Recuperar (winback)",IF($O2724="CONVERGENTE","Upgrade / más líneas",IF($O2724="SOLO MÓVIL","Ofrecer fijo + internet (FLBBTV)",IF($O2724="SOLO FIJO / INTERNET","Ofrecer línea móvil Nextphone","Oferta completa (móvil + fijo + internet)"))))</f>
        <v/>
      </c>
      <c r="Q2724">
        <f>$F2724+$H2724+$L2724</f>
        <v/>
      </c>
      <c r="R2724">
        <f>IFERROR(VLOOKUP($A2724,Registros!$B$2:$G$6000,6,0),IFERROR(VLOOKUP($D2724,Winback!$B$2:$C$300,2,0),""))</f>
        <v/>
      </c>
      <c r="S2724">
        <f>IF($E2724=1,"NP","")&amp;IF($G2724=1,"+MOV","")&amp;IF($I2724=1,"+CS","")&amp;IF($K2724=1,"+WB","")</f>
        <v/>
      </c>
      <c r="T2724">
        <f>$E2724+$G2724+$I2724+$K2724</f>
        <v/>
      </c>
    </row>
    <row r="2725">
      <c r="A2725" t="inlineStr">
        <is>
          <t>352359280000</t>
        </is>
      </c>
      <c r="B2725" t="inlineStr">
        <is>
          <t>35235928</t>
        </is>
      </c>
      <c r="C2725" t="inlineStr">
        <is>
          <t>GABRIELA ANAYS PINO</t>
        </is>
      </c>
      <c r="D2725" t="inlineStr">
        <is>
          <t>GABRIELAANAYSPINO</t>
        </is>
      </c>
      <c r="E2725">
        <f>IF(COUNTIFS(Registros!$A$2:$A$6000,"NP",Registros!$B$2:$B$6000,$A2725)&gt;0,1,0)</f>
        <v/>
      </c>
      <c r="F2725">
        <f>IF($E2725=1,SUMIFS(Registros!$F$2:$F$6000,Registros!$A$2:$A$6000,"NP",Registros!$B$2:$B$6000,$A2725),0)</f>
        <v/>
      </c>
      <c r="G2725">
        <f>IF(COUNTIFS(Registros!$A$2:$A$6000,"MOV",Registros!$B$2:$B$6000,$A2725)&gt;0,1,0)</f>
        <v/>
      </c>
      <c r="H2725">
        <f>IF($G2725=1,SUMIFS(Registros!$F$2:$F$6000,Registros!$A$2:$A$6000,"MOV",Registros!$B$2:$B$6000,$A2725),0)</f>
        <v/>
      </c>
      <c r="I2725">
        <f>IF(COUNTIFS(Registros!$A$2:$A$6000,"CS",Registros!$B$2:$B$6000,$A2725)&gt;0,1,0)</f>
        <v/>
      </c>
      <c r="J2725">
        <f>IF($I2725=1,SUMIFS(Registros!$I$2:$I$6000,Registros!$A$2:$A$6000,"CS",Registros!$B$2:$B$6000,$A2725),0)</f>
        <v/>
      </c>
      <c r="K2725">
        <f>IF(COUNTIFS(Winback!$K$2:$K$300,$D2725)&gt;0,1,0)</f>
        <v/>
      </c>
      <c r="L2725">
        <f>IF(AND($K2725=1,LEFT($A2725,3)="WB-"),SUMIFS(Winback!$D$2:$D$300,Winback!$K$2:$K$300,$D2725),0)</f>
        <v/>
      </c>
      <c r="M2725">
        <f>IF(OR($E2725=1,$G2725=1,SUMIFS(Registros!$J$2:$J$6000,Registros!$B$2:$B$6000,$A2725)&gt;0),1,0)</f>
        <v/>
      </c>
      <c r="N2725">
        <f>IF($J2725&gt;0,1,IF(COUNTIFS(Registros!$A$2:$A$6000,"CS",Registros!$B$2:$B$6000,$A2725,Registros!$K$2:$K$6000,"&lt;&gt;")&gt;0,1,0))</f>
        <v/>
      </c>
      <c r="O2725">
        <f>IF(AND($K2725=1,$E2725=0,$G2725=0,$I2725=0),"WINBACK",IF(AND($M2725=1,$N2725&gt;0),"CONVERGENTE",IF($M2725=1,"SOLO MÓVIL",IF($N2725&gt;0,"SOLO FIJO / INTERNET","SIN SERVICIOS"))))</f>
        <v/>
      </c>
      <c r="P2725">
        <f>IF($O2725="WINBACK","Recuperar (winback)",IF($O2725="CONVERGENTE","Upgrade / más líneas",IF($O2725="SOLO MÓVIL","Ofrecer fijo + internet (FLBBTV)",IF($O2725="SOLO FIJO / INTERNET","Ofrecer línea móvil Nextphone","Oferta completa (móvil + fijo + internet)"))))</f>
        <v/>
      </c>
      <c r="Q2725">
        <f>$F2725+$H2725+$L2725</f>
        <v/>
      </c>
      <c r="R2725">
        <f>IFERROR(VLOOKUP($A2725,Registros!$B$2:$G$6000,6,0),IFERROR(VLOOKUP($D2725,Winback!$B$2:$C$300,2,0),""))</f>
        <v/>
      </c>
      <c r="S2725">
        <f>IF($E2725=1,"NP","")&amp;IF($G2725=1,"+MOV","")&amp;IF($I2725=1,"+CS","")&amp;IF($K2725=1,"+WB","")</f>
        <v/>
      </c>
      <c r="T2725">
        <f>$E2725+$G2725+$I2725+$K2725</f>
        <v/>
      </c>
    </row>
    <row r="2726">
      <c r="A2726" t="inlineStr">
        <is>
          <t>356119460000</t>
        </is>
      </c>
      <c r="B2726" t="inlineStr">
        <is>
          <t>35611946</t>
        </is>
      </c>
      <c r="C2726" t="inlineStr">
        <is>
          <t>RAQUEL ESPINOSA</t>
        </is>
      </c>
      <c r="D2726" t="inlineStr">
        <is>
          <t>RAQUELESPINOSA</t>
        </is>
      </c>
      <c r="E2726">
        <f>IF(COUNTIFS(Registros!$A$2:$A$6000,"NP",Registros!$B$2:$B$6000,$A2726)&gt;0,1,0)</f>
        <v/>
      </c>
      <c r="F2726">
        <f>IF($E2726=1,SUMIFS(Registros!$F$2:$F$6000,Registros!$A$2:$A$6000,"NP",Registros!$B$2:$B$6000,$A2726),0)</f>
        <v/>
      </c>
      <c r="G2726">
        <f>IF(COUNTIFS(Registros!$A$2:$A$6000,"MOV",Registros!$B$2:$B$6000,$A2726)&gt;0,1,0)</f>
        <v/>
      </c>
      <c r="H2726">
        <f>IF($G2726=1,SUMIFS(Registros!$F$2:$F$6000,Registros!$A$2:$A$6000,"MOV",Registros!$B$2:$B$6000,$A2726),0)</f>
        <v/>
      </c>
      <c r="I2726">
        <f>IF(COUNTIFS(Registros!$A$2:$A$6000,"CS",Registros!$B$2:$B$6000,$A2726)&gt;0,1,0)</f>
        <v/>
      </c>
      <c r="J2726">
        <f>IF($I2726=1,SUMIFS(Registros!$I$2:$I$6000,Registros!$A$2:$A$6000,"CS",Registros!$B$2:$B$6000,$A2726),0)</f>
        <v/>
      </c>
      <c r="K2726">
        <f>IF(COUNTIFS(Winback!$K$2:$K$300,$D2726)&gt;0,1,0)</f>
        <v/>
      </c>
      <c r="L2726">
        <f>IF(AND($K2726=1,LEFT($A2726,3)="WB-"),SUMIFS(Winback!$D$2:$D$300,Winback!$K$2:$K$300,$D2726),0)</f>
        <v/>
      </c>
      <c r="M2726">
        <f>IF(OR($E2726=1,$G2726=1,SUMIFS(Registros!$J$2:$J$6000,Registros!$B$2:$B$6000,$A2726)&gt;0),1,0)</f>
        <v/>
      </c>
      <c r="N2726">
        <f>IF($J2726&gt;0,1,IF(COUNTIFS(Registros!$A$2:$A$6000,"CS",Registros!$B$2:$B$6000,$A2726,Registros!$K$2:$K$6000,"&lt;&gt;")&gt;0,1,0))</f>
        <v/>
      </c>
      <c r="O2726">
        <f>IF(AND($K2726=1,$E2726=0,$G2726=0,$I2726=0),"WINBACK",IF(AND($M2726=1,$N2726&gt;0),"CONVERGENTE",IF($M2726=1,"SOLO MÓVIL",IF($N2726&gt;0,"SOLO FIJO / INTERNET","SIN SERVICIOS"))))</f>
        <v/>
      </c>
      <c r="P2726">
        <f>IF($O2726="WINBACK","Recuperar (winback)",IF($O2726="CONVERGENTE","Upgrade / más líneas",IF($O2726="SOLO MÓVIL","Ofrecer fijo + internet (FLBBTV)",IF($O2726="SOLO FIJO / INTERNET","Ofrecer línea móvil Nextphone","Oferta completa (móvil + fijo + internet)"))))</f>
        <v/>
      </c>
      <c r="Q2726">
        <f>$F2726+$H2726+$L2726</f>
        <v/>
      </c>
      <c r="R2726">
        <f>IFERROR(VLOOKUP($A2726,Registros!$B$2:$G$6000,6,0),IFERROR(VLOOKUP($D2726,Winback!$B$2:$C$300,2,0),""))</f>
        <v/>
      </c>
      <c r="S2726">
        <f>IF($E2726=1,"NP","")&amp;IF($G2726=1,"+MOV","")&amp;IF($I2726=1,"+CS","")&amp;IF($K2726=1,"+WB","")</f>
        <v/>
      </c>
      <c r="T2726">
        <f>$E2726+$G2726+$I2726+$K2726</f>
        <v/>
      </c>
    </row>
    <row r="2727">
      <c r="A2727" t="inlineStr">
        <is>
          <t>344147880000</t>
        </is>
      </c>
      <c r="B2727" t="inlineStr">
        <is>
          <t>34414788</t>
        </is>
      </c>
      <c r="C2727" t="inlineStr">
        <is>
          <t>IRMA NAVARRO SERVICIOS Y SUMINISTROS NS</t>
        </is>
      </c>
      <c r="D2727" t="inlineStr">
        <is>
          <t>IRMANAVARROSERVICIOSYSUMINISTROSNS</t>
        </is>
      </c>
      <c r="E2727">
        <f>IF(COUNTIFS(Registros!$A$2:$A$6000,"NP",Registros!$B$2:$B$6000,$A2727)&gt;0,1,0)</f>
        <v/>
      </c>
      <c r="F2727">
        <f>IF($E2727=1,SUMIFS(Registros!$F$2:$F$6000,Registros!$A$2:$A$6000,"NP",Registros!$B$2:$B$6000,$A2727),0)</f>
        <v/>
      </c>
      <c r="G2727">
        <f>IF(COUNTIFS(Registros!$A$2:$A$6000,"MOV",Registros!$B$2:$B$6000,$A2727)&gt;0,1,0)</f>
        <v/>
      </c>
      <c r="H2727">
        <f>IF($G2727=1,SUMIFS(Registros!$F$2:$F$6000,Registros!$A$2:$A$6000,"MOV",Registros!$B$2:$B$6000,$A2727),0)</f>
        <v/>
      </c>
      <c r="I2727">
        <f>IF(COUNTIFS(Registros!$A$2:$A$6000,"CS",Registros!$B$2:$B$6000,$A2727)&gt;0,1,0)</f>
        <v/>
      </c>
      <c r="J2727">
        <f>IF($I2727=1,SUMIFS(Registros!$I$2:$I$6000,Registros!$A$2:$A$6000,"CS",Registros!$B$2:$B$6000,$A2727),0)</f>
        <v/>
      </c>
      <c r="K2727">
        <f>IF(COUNTIFS(Winback!$K$2:$K$300,$D2727)&gt;0,1,0)</f>
        <v/>
      </c>
      <c r="L2727">
        <f>IF(AND($K2727=1,LEFT($A2727,3)="WB-"),SUMIFS(Winback!$D$2:$D$300,Winback!$K$2:$K$300,$D2727),0)</f>
        <v/>
      </c>
      <c r="M2727">
        <f>IF(OR($E2727=1,$G2727=1,SUMIFS(Registros!$J$2:$J$6000,Registros!$B$2:$B$6000,$A2727)&gt;0),1,0)</f>
        <v/>
      </c>
      <c r="N2727">
        <f>IF($J2727&gt;0,1,IF(COUNTIFS(Registros!$A$2:$A$6000,"CS",Registros!$B$2:$B$6000,$A2727,Registros!$K$2:$K$6000,"&lt;&gt;")&gt;0,1,0))</f>
        <v/>
      </c>
      <c r="O2727">
        <f>IF(AND($K2727=1,$E2727=0,$G2727=0,$I2727=0),"WINBACK",IF(AND($M2727=1,$N2727&gt;0),"CONVERGENTE",IF($M2727=1,"SOLO MÓVIL",IF($N2727&gt;0,"SOLO FIJO / INTERNET","SIN SERVICIOS"))))</f>
        <v/>
      </c>
      <c r="P2727">
        <f>IF($O2727="WINBACK","Recuperar (winback)",IF($O2727="CONVERGENTE","Upgrade / más líneas",IF($O2727="SOLO MÓVIL","Ofrecer fijo + internet (FLBBTV)",IF($O2727="SOLO FIJO / INTERNET","Ofrecer línea móvil Nextphone","Oferta completa (móvil + fijo + internet)"))))</f>
        <v/>
      </c>
      <c r="Q2727">
        <f>$F2727+$H2727+$L2727</f>
        <v/>
      </c>
      <c r="R2727">
        <f>IFERROR(VLOOKUP($A2727,Registros!$B$2:$G$6000,6,0),IFERROR(VLOOKUP($D2727,Winback!$B$2:$C$300,2,0),""))</f>
        <v/>
      </c>
      <c r="S2727">
        <f>IF($E2727=1,"NP","")&amp;IF($G2727=1,"+MOV","")&amp;IF($I2727=1,"+CS","")&amp;IF($K2727=1,"+WB","")</f>
        <v/>
      </c>
      <c r="T2727">
        <f>$E2727+$G2727+$I2727+$K2727</f>
        <v/>
      </c>
    </row>
    <row r="2728">
      <c r="A2728" t="inlineStr">
        <is>
          <t>349345390000</t>
        </is>
      </c>
      <c r="B2728" t="inlineStr">
        <is>
          <t>34934539</t>
        </is>
      </c>
      <c r="C2728" t="inlineStr">
        <is>
          <t>FRANKLIN VARGAS</t>
        </is>
      </c>
      <c r="D2728" t="inlineStr">
        <is>
          <t>FRANKLINVARGAS</t>
        </is>
      </c>
      <c r="E2728">
        <f>IF(COUNTIFS(Registros!$A$2:$A$6000,"NP",Registros!$B$2:$B$6000,$A2728)&gt;0,1,0)</f>
        <v/>
      </c>
      <c r="F2728">
        <f>IF($E2728=1,SUMIFS(Registros!$F$2:$F$6000,Registros!$A$2:$A$6000,"NP",Registros!$B$2:$B$6000,$A2728),0)</f>
        <v/>
      </c>
      <c r="G2728">
        <f>IF(COUNTIFS(Registros!$A$2:$A$6000,"MOV",Registros!$B$2:$B$6000,$A2728)&gt;0,1,0)</f>
        <v/>
      </c>
      <c r="H2728">
        <f>IF($G2728=1,SUMIFS(Registros!$F$2:$F$6000,Registros!$A$2:$A$6000,"MOV",Registros!$B$2:$B$6000,$A2728),0)</f>
        <v/>
      </c>
      <c r="I2728">
        <f>IF(COUNTIFS(Registros!$A$2:$A$6000,"CS",Registros!$B$2:$B$6000,$A2728)&gt;0,1,0)</f>
        <v/>
      </c>
      <c r="J2728">
        <f>IF($I2728=1,SUMIFS(Registros!$I$2:$I$6000,Registros!$A$2:$A$6000,"CS",Registros!$B$2:$B$6000,$A2728),0)</f>
        <v/>
      </c>
      <c r="K2728">
        <f>IF(COUNTIFS(Winback!$K$2:$K$300,$D2728)&gt;0,1,0)</f>
        <v/>
      </c>
      <c r="L2728">
        <f>IF(AND($K2728=1,LEFT($A2728,3)="WB-"),SUMIFS(Winback!$D$2:$D$300,Winback!$K$2:$K$300,$D2728),0)</f>
        <v/>
      </c>
      <c r="M2728">
        <f>IF(OR($E2728=1,$G2728=1,SUMIFS(Registros!$J$2:$J$6000,Registros!$B$2:$B$6000,$A2728)&gt;0),1,0)</f>
        <v/>
      </c>
      <c r="N2728">
        <f>IF($J2728&gt;0,1,IF(COUNTIFS(Registros!$A$2:$A$6000,"CS",Registros!$B$2:$B$6000,$A2728,Registros!$K$2:$K$6000,"&lt;&gt;")&gt;0,1,0))</f>
        <v/>
      </c>
      <c r="O2728">
        <f>IF(AND($K2728=1,$E2728=0,$G2728=0,$I2728=0),"WINBACK",IF(AND($M2728=1,$N2728&gt;0),"CONVERGENTE",IF($M2728=1,"SOLO MÓVIL",IF($N2728&gt;0,"SOLO FIJO / INTERNET","SIN SERVICIOS"))))</f>
        <v/>
      </c>
      <c r="P2728">
        <f>IF($O2728="WINBACK","Recuperar (winback)",IF($O2728="CONVERGENTE","Upgrade / más líneas",IF($O2728="SOLO MÓVIL","Ofrecer fijo + internet (FLBBTV)",IF($O2728="SOLO FIJO / INTERNET","Ofrecer línea móvil Nextphone","Oferta completa (móvil + fijo + internet)"))))</f>
        <v/>
      </c>
      <c r="Q2728">
        <f>$F2728+$H2728+$L2728</f>
        <v/>
      </c>
      <c r="R2728">
        <f>IFERROR(VLOOKUP($A2728,Registros!$B$2:$G$6000,6,0),IFERROR(VLOOKUP($D2728,Winback!$B$2:$C$300,2,0),""))</f>
        <v/>
      </c>
      <c r="S2728">
        <f>IF($E2728=1,"NP","")&amp;IF($G2728=1,"+MOV","")&amp;IF($I2728=1,"+CS","")&amp;IF($K2728=1,"+WB","")</f>
        <v/>
      </c>
      <c r="T2728">
        <f>$E2728+$G2728+$I2728+$K2728</f>
        <v/>
      </c>
    </row>
    <row r="2729">
      <c r="A2729" t="inlineStr">
        <is>
          <t>368017640000</t>
        </is>
      </c>
      <c r="B2729" t="inlineStr">
        <is>
          <t>36801764</t>
        </is>
      </c>
      <c r="C2729" t="inlineStr">
        <is>
          <t>ANEL NUÑEZ</t>
        </is>
      </c>
      <c r="D2729" t="inlineStr">
        <is>
          <t>ANELNUNEZ</t>
        </is>
      </c>
      <c r="E2729">
        <f>IF(COUNTIFS(Registros!$A$2:$A$6000,"NP",Registros!$B$2:$B$6000,$A2729)&gt;0,1,0)</f>
        <v/>
      </c>
      <c r="F2729">
        <f>IF($E2729=1,SUMIFS(Registros!$F$2:$F$6000,Registros!$A$2:$A$6000,"NP",Registros!$B$2:$B$6000,$A2729),0)</f>
        <v/>
      </c>
      <c r="G2729">
        <f>IF(COUNTIFS(Registros!$A$2:$A$6000,"MOV",Registros!$B$2:$B$6000,$A2729)&gt;0,1,0)</f>
        <v/>
      </c>
      <c r="H2729">
        <f>IF($G2729=1,SUMIFS(Registros!$F$2:$F$6000,Registros!$A$2:$A$6000,"MOV",Registros!$B$2:$B$6000,$A2729),0)</f>
        <v/>
      </c>
      <c r="I2729">
        <f>IF(COUNTIFS(Registros!$A$2:$A$6000,"CS",Registros!$B$2:$B$6000,$A2729)&gt;0,1,0)</f>
        <v/>
      </c>
      <c r="J2729">
        <f>IF($I2729=1,SUMIFS(Registros!$I$2:$I$6000,Registros!$A$2:$A$6000,"CS",Registros!$B$2:$B$6000,$A2729),0)</f>
        <v/>
      </c>
      <c r="K2729">
        <f>IF(COUNTIFS(Winback!$K$2:$K$300,$D2729)&gt;0,1,0)</f>
        <v/>
      </c>
      <c r="L2729">
        <f>IF(AND($K2729=1,LEFT($A2729,3)="WB-"),SUMIFS(Winback!$D$2:$D$300,Winback!$K$2:$K$300,$D2729),0)</f>
        <v/>
      </c>
      <c r="M2729">
        <f>IF(OR($E2729=1,$G2729=1,SUMIFS(Registros!$J$2:$J$6000,Registros!$B$2:$B$6000,$A2729)&gt;0),1,0)</f>
        <v/>
      </c>
      <c r="N2729">
        <f>IF($J2729&gt;0,1,IF(COUNTIFS(Registros!$A$2:$A$6000,"CS",Registros!$B$2:$B$6000,$A2729,Registros!$K$2:$K$6000,"&lt;&gt;")&gt;0,1,0))</f>
        <v/>
      </c>
      <c r="O2729">
        <f>IF(AND($K2729=1,$E2729=0,$G2729=0,$I2729=0),"WINBACK",IF(AND($M2729=1,$N2729&gt;0),"CONVERGENTE",IF($M2729=1,"SOLO MÓVIL",IF($N2729&gt;0,"SOLO FIJO / INTERNET","SIN SERVICIOS"))))</f>
        <v/>
      </c>
      <c r="P2729">
        <f>IF($O2729="WINBACK","Recuperar (winback)",IF($O2729="CONVERGENTE","Upgrade / más líneas",IF($O2729="SOLO MÓVIL","Ofrecer fijo + internet (FLBBTV)",IF($O2729="SOLO FIJO / INTERNET","Ofrecer línea móvil Nextphone","Oferta completa (móvil + fijo + internet)"))))</f>
        <v/>
      </c>
      <c r="Q2729">
        <f>$F2729+$H2729+$L2729</f>
        <v/>
      </c>
      <c r="R2729">
        <f>IFERROR(VLOOKUP($A2729,Registros!$B$2:$G$6000,6,0),IFERROR(VLOOKUP($D2729,Winback!$B$2:$C$300,2,0),""))</f>
        <v/>
      </c>
      <c r="S2729">
        <f>IF($E2729=1,"NP","")&amp;IF($G2729=1,"+MOV","")&amp;IF($I2729=1,"+CS","")&amp;IF($K2729=1,"+WB","")</f>
        <v/>
      </c>
      <c r="T2729">
        <f>$E2729+$G2729+$I2729+$K2729</f>
        <v/>
      </c>
    </row>
    <row r="2730">
      <c r="A2730" t="inlineStr">
        <is>
          <t>358234620000</t>
        </is>
      </c>
      <c r="B2730" t="inlineStr">
        <is>
          <t>35823462</t>
        </is>
      </c>
      <c r="C2730" t="inlineStr">
        <is>
          <t>NAYARIS ZELIDETH JIMENEZ ADAMES</t>
        </is>
      </c>
      <c r="D2730" t="inlineStr">
        <is>
          <t>NAYARISZELIDETHJIMENEZADAMES</t>
        </is>
      </c>
      <c r="E2730">
        <f>IF(COUNTIFS(Registros!$A$2:$A$6000,"NP",Registros!$B$2:$B$6000,$A2730)&gt;0,1,0)</f>
        <v/>
      </c>
      <c r="F2730">
        <f>IF($E2730=1,SUMIFS(Registros!$F$2:$F$6000,Registros!$A$2:$A$6000,"NP",Registros!$B$2:$B$6000,$A2730),0)</f>
        <v/>
      </c>
      <c r="G2730">
        <f>IF(COUNTIFS(Registros!$A$2:$A$6000,"MOV",Registros!$B$2:$B$6000,$A2730)&gt;0,1,0)</f>
        <v/>
      </c>
      <c r="H2730">
        <f>IF($G2730=1,SUMIFS(Registros!$F$2:$F$6000,Registros!$A$2:$A$6000,"MOV",Registros!$B$2:$B$6000,$A2730),0)</f>
        <v/>
      </c>
      <c r="I2730">
        <f>IF(COUNTIFS(Registros!$A$2:$A$6000,"CS",Registros!$B$2:$B$6000,$A2730)&gt;0,1,0)</f>
        <v/>
      </c>
      <c r="J2730">
        <f>IF($I2730=1,SUMIFS(Registros!$I$2:$I$6000,Registros!$A$2:$A$6000,"CS",Registros!$B$2:$B$6000,$A2730),0)</f>
        <v/>
      </c>
      <c r="K2730">
        <f>IF(COUNTIFS(Winback!$K$2:$K$300,$D2730)&gt;0,1,0)</f>
        <v/>
      </c>
      <c r="L2730">
        <f>IF(AND($K2730=1,LEFT($A2730,3)="WB-"),SUMIFS(Winback!$D$2:$D$300,Winback!$K$2:$K$300,$D2730),0)</f>
        <v/>
      </c>
      <c r="M2730">
        <f>IF(OR($E2730=1,$G2730=1,SUMIFS(Registros!$J$2:$J$6000,Registros!$B$2:$B$6000,$A2730)&gt;0),1,0)</f>
        <v/>
      </c>
      <c r="N2730">
        <f>IF($J2730&gt;0,1,IF(COUNTIFS(Registros!$A$2:$A$6000,"CS",Registros!$B$2:$B$6000,$A2730,Registros!$K$2:$K$6000,"&lt;&gt;")&gt;0,1,0))</f>
        <v/>
      </c>
      <c r="O2730">
        <f>IF(AND($K2730=1,$E2730=0,$G2730=0,$I2730=0),"WINBACK",IF(AND($M2730=1,$N2730&gt;0),"CONVERGENTE",IF($M2730=1,"SOLO MÓVIL",IF($N2730&gt;0,"SOLO FIJO / INTERNET","SIN SERVICIOS"))))</f>
        <v/>
      </c>
      <c r="P2730">
        <f>IF($O2730="WINBACK","Recuperar (winback)",IF($O2730="CONVERGENTE","Upgrade / más líneas",IF($O2730="SOLO MÓVIL","Ofrecer fijo + internet (FLBBTV)",IF($O2730="SOLO FIJO / INTERNET","Ofrecer línea móvil Nextphone","Oferta completa (móvil + fijo + internet)"))))</f>
        <v/>
      </c>
      <c r="Q2730">
        <f>$F2730+$H2730+$L2730</f>
        <v/>
      </c>
      <c r="R2730">
        <f>IFERROR(VLOOKUP($A2730,Registros!$B$2:$G$6000,6,0),IFERROR(VLOOKUP($D2730,Winback!$B$2:$C$300,2,0),""))</f>
        <v/>
      </c>
      <c r="S2730">
        <f>IF($E2730=1,"NP","")&amp;IF($G2730=1,"+MOV","")&amp;IF($I2730=1,"+CS","")&amp;IF($K2730=1,"+WB","")</f>
        <v/>
      </c>
      <c r="T2730">
        <f>$E2730+$G2730+$I2730+$K2730</f>
        <v/>
      </c>
    </row>
    <row r="2731">
      <c r="A2731" t="inlineStr">
        <is>
          <t>359240340000</t>
        </is>
      </c>
      <c r="B2731" t="inlineStr">
        <is>
          <t>35924034</t>
        </is>
      </c>
      <c r="C2731" t="inlineStr">
        <is>
          <t>MICHAEL MARCELO MUÑOZ GONZÁLEZ</t>
        </is>
      </c>
      <c r="D2731" t="inlineStr">
        <is>
          <t>MICHAELMARCELOMUNOZGONZALEZ</t>
        </is>
      </c>
      <c r="E2731">
        <f>IF(COUNTIFS(Registros!$A$2:$A$6000,"NP",Registros!$B$2:$B$6000,$A2731)&gt;0,1,0)</f>
        <v/>
      </c>
      <c r="F2731">
        <f>IF($E2731=1,SUMIFS(Registros!$F$2:$F$6000,Registros!$A$2:$A$6000,"NP",Registros!$B$2:$B$6000,$A2731),0)</f>
        <v/>
      </c>
      <c r="G2731">
        <f>IF(COUNTIFS(Registros!$A$2:$A$6000,"MOV",Registros!$B$2:$B$6000,$A2731)&gt;0,1,0)</f>
        <v/>
      </c>
      <c r="H2731">
        <f>IF($G2731=1,SUMIFS(Registros!$F$2:$F$6000,Registros!$A$2:$A$6000,"MOV",Registros!$B$2:$B$6000,$A2731),0)</f>
        <v/>
      </c>
      <c r="I2731">
        <f>IF(COUNTIFS(Registros!$A$2:$A$6000,"CS",Registros!$B$2:$B$6000,$A2731)&gt;0,1,0)</f>
        <v/>
      </c>
      <c r="J2731">
        <f>IF($I2731=1,SUMIFS(Registros!$I$2:$I$6000,Registros!$A$2:$A$6000,"CS",Registros!$B$2:$B$6000,$A2731),0)</f>
        <v/>
      </c>
      <c r="K2731">
        <f>IF(COUNTIFS(Winback!$K$2:$K$300,$D2731)&gt;0,1,0)</f>
        <v/>
      </c>
      <c r="L2731">
        <f>IF(AND($K2731=1,LEFT($A2731,3)="WB-"),SUMIFS(Winback!$D$2:$D$300,Winback!$K$2:$K$300,$D2731),0)</f>
        <v/>
      </c>
      <c r="M2731">
        <f>IF(OR($E2731=1,$G2731=1,SUMIFS(Registros!$J$2:$J$6000,Registros!$B$2:$B$6000,$A2731)&gt;0),1,0)</f>
        <v/>
      </c>
      <c r="N2731">
        <f>IF($J2731&gt;0,1,IF(COUNTIFS(Registros!$A$2:$A$6000,"CS",Registros!$B$2:$B$6000,$A2731,Registros!$K$2:$K$6000,"&lt;&gt;")&gt;0,1,0))</f>
        <v/>
      </c>
      <c r="O2731">
        <f>IF(AND($K2731=1,$E2731=0,$G2731=0,$I2731=0),"WINBACK",IF(AND($M2731=1,$N2731&gt;0),"CONVERGENTE",IF($M2731=1,"SOLO MÓVIL",IF($N2731&gt;0,"SOLO FIJO / INTERNET","SIN SERVICIOS"))))</f>
        <v/>
      </c>
      <c r="P2731">
        <f>IF($O2731="WINBACK","Recuperar (winback)",IF($O2731="CONVERGENTE","Upgrade / más líneas",IF($O2731="SOLO MÓVIL","Ofrecer fijo + internet (FLBBTV)",IF($O2731="SOLO FIJO / INTERNET","Ofrecer línea móvil Nextphone","Oferta completa (móvil + fijo + internet)"))))</f>
        <v/>
      </c>
      <c r="Q2731">
        <f>$F2731+$H2731+$L2731</f>
        <v/>
      </c>
      <c r="R2731">
        <f>IFERROR(VLOOKUP($A2731,Registros!$B$2:$G$6000,6,0),IFERROR(VLOOKUP($D2731,Winback!$B$2:$C$300,2,0),""))</f>
        <v/>
      </c>
      <c r="S2731">
        <f>IF($E2731=1,"NP","")&amp;IF($G2731=1,"+MOV","")&amp;IF($I2731=1,"+CS","")&amp;IF($K2731=1,"+WB","")</f>
        <v/>
      </c>
      <c r="T2731">
        <f>$E2731+$G2731+$I2731+$K2731</f>
        <v/>
      </c>
    </row>
    <row r="2732">
      <c r="A2732" t="inlineStr">
        <is>
          <t>366036700000</t>
        </is>
      </c>
      <c r="B2732" t="inlineStr">
        <is>
          <t>36603670</t>
        </is>
      </c>
      <c r="C2732" t="inlineStr">
        <is>
          <t>CARLOS CUBILLA</t>
        </is>
      </c>
      <c r="D2732" t="inlineStr">
        <is>
          <t>CARLOSCUBILLA</t>
        </is>
      </c>
      <c r="E2732">
        <f>IF(COUNTIFS(Registros!$A$2:$A$6000,"NP",Registros!$B$2:$B$6000,$A2732)&gt;0,1,0)</f>
        <v/>
      </c>
      <c r="F2732">
        <f>IF($E2732=1,SUMIFS(Registros!$F$2:$F$6000,Registros!$A$2:$A$6000,"NP",Registros!$B$2:$B$6000,$A2732),0)</f>
        <v/>
      </c>
      <c r="G2732">
        <f>IF(COUNTIFS(Registros!$A$2:$A$6000,"MOV",Registros!$B$2:$B$6000,$A2732)&gt;0,1,0)</f>
        <v/>
      </c>
      <c r="H2732">
        <f>IF($G2732=1,SUMIFS(Registros!$F$2:$F$6000,Registros!$A$2:$A$6000,"MOV",Registros!$B$2:$B$6000,$A2732),0)</f>
        <v/>
      </c>
      <c r="I2732">
        <f>IF(COUNTIFS(Registros!$A$2:$A$6000,"CS",Registros!$B$2:$B$6000,$A2732)&gt;0,1,0)</f>
        <v/>
      </c>
      <c r="J2732">
        <f>IF($I2732=1,SUMIFS(Registros!$I$2:$I$6000,Registros!$A$2:$A$6000,"CS",Registros!$B$2:$B$6000,$A2732),0)</f>
        <v/>
      </c>
      <c r="K2732">
        <f>IF(COUNTIFS(Winback!$K$2:$K$300,$D2732)&gt;0,1,0)</f>
        <v/>
      </c>
      <c r="L2732">
        <f>IF(AND($K2732=1,LEFT($A2732,3)="WB-"),SUMIFS(Winback!$D$2:$D$300,Winback!$K$2:$K$300,$D2732),0)</f>
        <v/>
      </c>
      <c r="M2732">
        <f>IF(OR($E2732=1,$G2732=1,SUMIFS(Registros!$J$2:$J$6000,Registros!$B$2:$B$6000,$A2732)&gt;0),1,0)</f>
        <v/>
      </c>
      <c r="N2732">
        <f>IF($J2732&gt;0,1,IF(COUNTIFS(Registros!$A$2:$A$6000,"CS",Registros!$B$2:$B$6000,$A2732,Registros!$K$2:$K$6000,"&lt;&gt;")&gt;0,1,0))</f>
        <v/>
      </c>
      <c r="O2732">
        <f>IF(AND($K2732=1,$E2732=0,$G2732=0,$I2732=0),"WINBACK",IF(AND($M2732=1,$N2732&gt;0),"CONVERGENTE",IF($M2732=1,"SOLO MÓVIL",IF($N2732&gt;0,"SOLO FIJO / INTERNET","SIN SERVICIOS"))))</f>
        <v/>
      </c>
      <c r="P2732">
        <f>IF($O2732="WINBACK","Recuperar (winback)",IF($O2732="CONVERGENTE","Upgrade / más líneas",IF($O2732="SOLO MÓVIL","Ofrecer fijo + internet (FLBBTV)",IF($O2732="SOLO FIJO / INTERNET","Ofrecer línea móvil Nextphone","Oferta completa (móvil + fijo + internet)"))))</f>
        <v/>
      </c>
      <c r="Q2732">
        <f>$F2732+$H2732+$L2732</f>
        <v/>
      </c>
      <c r="R2732">
        <f>IFERROR(VLOOKUP($A2732,Registros!$B$2:$G$6000,6,0),IFERROR(VLOOKUP($D2732,Winback!$B$2:$C$300,2,0),""))</f>
        <v/>
      </c>
      <c r="S2732">
        <f>IF($E2732=1,"NP","")&amp;IF($G2732=1,"+MOV","")&amp;IF($I2732=1,"+CS","")&amp;IF($K2732=1,"+WB","")</f>
        <v/>
      </c>
      <c r="T2732">
        <f>$E2732+$G2732+$I2732+$K2732</f>
        <v/>
      </c>
    </row>
    <row r="2733">
      <c r="A2733" t="inlineStr">
        <is>
          <t>351325760000</t>
        </is>
      </c>
      <c r="B2733" t="inlineStr">
        <is>
          <t>35132576</t>
        </is>
      </c>
      <c r="C2733" t="inlineStr">
        <is>
          <t>ALESKA ALMENGOR</t>
        </is>
      </c>
      <c r="D2733" t="inlineStr">
        <is>
          <t>ALESKAALMENGOR</t>
        </is>
      </c>
      <c r="E2733">
        <f>IF(COUNTIFS(Registros!$A$2:$A$6000,"NP",Registros!$B$2:$B$6000,$A2733)&gt;0,1,0)</f>
        <v/>
      </c>
      <c r="F2733">
        <f>IF($E2733=1,SUMIFS(Registros!$F$2:$F$6000,Registros!$A$2:$A$6000,"NP",Registros!$B$2:$B$6000,$A2733),0)</f>
        <v/>
      </c>
      <c r="G2733">
        <f>IF(COUNTIFS(Registros!$A$2:$A$6000,"MOV",Registros!$B$2:$B$6000,$A2733)&gt;0,1,0)</f>
        <v/>
      </c>
      <c r="H2733">
        <f>IF($G2733=1,SUMIFS(Registros!$F$2:$F$6000,Registros!$A$2:$A$6000,"MOV",Registros!$B$2:$B$6000,$A2733),0)</f>
        <v/>
      </c>
      <c r="I2733">
        <f>IF(COUNTIFS(Registros!$A$2:$A$6000,"CS",Registros!$B$2:$B$6000,$A2733)&gt;0,1,0)</f>
        <v/>
      </c>
      <c r="J2733">
        <f>IF($I2733=1,SUMIFS(Registros!$I$2:$I$6000,Registros!$A$2:$A$6000,"CS",Registros!$B$2:$B$6000,$A2733),0)</f>
        <v/>
      </c>
      <c r="K2733">
        <f>IF(COUNTIFS(Winback!$K$2:$K$300,$D2733)&gt;0,1,0)</f>
        <v/>
      </c>
      <c r="L2733">
        <f>IF(AND($K2733=1,LEFT($A2733,3)="WB-"),SUMIFS(Winback!$D$2:$D$300,Winback!$K$2:$K$300,$D2733),0)</f>
        <v/>
      </c>
      <c r="M2733">
        <f>IF(OR($E2733=1,$G2733=1,SUMIFS(Registros!$J$2:$J$6000,Registros!$B$2:$B$6000,$A2733)&gt;0),1,0)</f>
        <v/>
      </c>
      <c r="N2733">
        <f>IF($J2733&gt;0,1,IF(COUNTIFS(Registros!$A$2:$A$6000,"CS",Registros!$B$2:$B$6000,$A2733,Registros!$K$2:$K$6000,"&lt;&gt;")&gt;0,1,0))</f>
        <v/>
      </c>
      <c r="O2733">
        <f>IF(AND($K2733=1,$E2733=0,$G2733=0,$I2733=0),"WINBACK",IF(AND($M2733=1,$N2733&gt;0),"CONVERGENTE",IF($M2733=1,"SOLO MÓVIL",IF($N2733&gt;0,"SOLO FIJO / INTERNET","SIN SERVICIOS"))))</f>
        <v/>
      </c>
      <c r="P2733">
        <f>IF($O2733="WINBACK","Recuperar (winback)",IF($O2733="CONVERGENTE","Upgrade / más líneas",IF($O2733="SOLO MÓVIL","Ofrecer fijo + internet (FLBBTV)",IF($O2733="SOLO FIJO / INTERNET","Ofrecer línea móvil Nextphone","Oferta completa (móvil + fijo + internet)"))))</f>
        <v/>
      </c>
      <c r="Q2733">
        <f>$F2733+$H2733+$L2733</f>
        <v/>
      </c>
      <c r="R2733">
        <f>IFERROR(VLOOKUP($A2733,Registros!$B$2:$G$6000,6,0),IFERROR(VLOOKUP($D2733,Winback!$B$2:$C$300,2,0),""))</f>
        <v/>
      </c>
      <c r="S2733">
        <f>IF($E2733=1,"NP","")&amp;IF($G2733=1,"+MOV","")&amp;IF($I2733=1,"+CS","")&amp;IF($K2733=1,"+WB","")</f>
        <v/>
      </c>
      <c r="T2733">
        <f>$E2733+$G2733+$I2733+$K2733</f>
        <v/>
      </c>
    </row>
    <row r="2734">
      <c r="A2734" t="inlineStr">
        <is>
          <t>353068770000</t>
        </is>
      </c>
      <c r="B2734" t="inlineStr">
        <is>
          <t>35306877</t>
        </is>
      </c>
      <c r="C2734" t="inlineStr">
        <is>
          <t>ARMANDO RODRIGUEZ</t>
        </is>
      </c>
      <c r="D2734" t="inlineStr">
        <is>
          <t>ARMANDORODRIGUEZ</t>
        </is>
      </c>
      <c r="E2734">
        <f>IF(COUNTIFS(Registros!$A$2:$A$6000,"NP",Registros!$B$2:$B$6000,$A2734)&gt;0,1,0)</f>
        <v/>
      </c>
      <c r="F2734">
        <f>IF($E2734=1,SUMIFS(Registros!$F$2:$F$6000,Registros!$A$2:$A$6000,"NP",Registros!$B$2:$B$6000,$A2734),0)</f>
        <v/>
      </c>
      <c r="G2734">
        <f>IF(COUNTIFS(Registros!$A$2:$A$6000,"MOV",Registros!$B$2:$B$6000,$A2734)&gt;0,1,0)</f>
        <v/>
      </c>
      <c r="H2734">
        <f>IF($G2734=1,SUMIFS(Registros!$F$2:$F$6000,Registros!$A$2:$A$6000,"MOV",Registros!$B$2:$B$6000,$A2734),0)</f>
        <v/>
      </c>
      <c r="I2734">
        <f>IF(COUNTIFS(Registros!$A$2:$A$6000,"CS",Registros!$B$2:$B$6000,$A2734)&gt;0,1,0)</f>
        <v/>
      </c>
      <c r="J2734">
        <f>IF($I2734=1,SUMIFS(Registros!$I$2:$I$6000,Registros!$A$2:$A$6000,"CS",Registros!$B$2:$B$6000,$A2734),0)</f>
        <v/>
      </c>
      <c r="K2734">
        <f>IF(COUNTIFS(Winback!$K$2:$K$300,$D2734)&gt;0,1,0)</f>
        <v/>
      </c>
      <c r="L2734">
        <f>IF(AND($K2734=1,LEFT($A2734,3)="WB-"),SUMIFS(Winback!$D$2:$D$300,Winback!$K$2:$K$300,$D2734),0)</f>
        <v/>
      </c>
      <c r="M2734">
        <f>IF(OR($E2734=1,$G2734=1,SUMIFS(Registros!$J$2:$J$6000,Registros!$B$2:$B$6000,$A2734)&gt;0),1,0)</f>
        <v/>
      </c>
      <c r="N2734">
        <f>IF($J2734&gt;0,1,IF(COUNTIFS(Registros!$A$2:$A$6000,"CS",Registros!$B$2:$B$6000,$A2734,Registros!$K$2:$K$6000,"&lt;&gt;")&gt;0,1,0))</f>
        <v/>
      </c>
      <c r="O2734">
        <f>IF(AND($K2734=1,$E2734=0,$G2734=0,$I2734=0),"WINBACK",IF(AND($M2734=1,$N2734&gt;0),"CONVERGENTE",IF($M2734=1,"SOLO MÓVIL",IF($N2734&gt;0,"SOLO FIJO / INTERNET","SIN SERVICIOS"))))</f>
        <v/>
      </c>
      <c r="P2734">
        <f>IF($O2734="WINBACK","Recuperar (winback)",IF($O2734="CONVERGENTE","Upgrade / más líneas",IF($O2734="SOLO MÓVIL","Ofrecer fijo + internet (FLBBTV)",IF($O2734="SOLO FIJO / INTERNET","Ofrecer línea móvil Nextphone","Oferta completa (móvil + fijo + internet)"))))</f>
        <v/>
      </c>
      <c r="Q2734">
        <f>$F2734+$H2734+$L2734</f>
        <v/>
      </c>
      <c r="R2734">
        <f>IFERROR(VLOOKUP($A2734,Registros!$B$2:$G$6000,6,0),IFERROR(VLOOKUP($D2734,Winback!$B$2:$C$300,2,0),""))</f>
        <v/>
      </c>
      <c r="S2734">
        <f>IF($E2734=1,"NP","")&amp;IF($G2734=1,"+MOV","")&amp;IF($I2734=1,"+CS","")&amp;IF($K2734=1,"+WB","")</f>
        <v/>
      </c>
      <c r="T2734">
        <f>$E2734+$G2734+$I2734+$K2734</f>
        <v/>
      </c>
    </row>
    <row r="2735">
      <c r="A2735" t="inlineStr">
        <is>
          <t>352271020000</t>
        </is>
      </c>
      <c r="B2735" t="inlineStr">
        <is>
          <t>35227102</t>
        </is>
      </c>
      <c r="C2735" t="inlineStr">
        <is>
          <t>ARTHUR CASTILLO</t>
        </is>
      </c>
      <c r="D2735" t="inlineStr">
        <is>
          <t>ARTHURCASTILLO</t>
        </is>
      </c>
      <c r="E2735">
        <f>IF(COUNTIFS(Registros!$A$2:$A$6000,"NP",Registros!$B$2:$B$6000,$A2735)&gt;0,1,0)</f>
        <v/>
      </c>
      <c r="F2735">
        <f>IF($E2735=1,SUMIFS(Registros!$F$2:$F$6000,Registros!$A$2:$A$6000,"NP",Registros!$B$2:$B$6000,$A2735),0)</f>
        <v/>
      </c>
      <c r="G2735">
        <f>IF(COUNTIFS(Registros!$A$2:$A$6000,"MOV",Registros!$B$2:$B$6000,$A2735)&gt;0,1,0)</f>
        <v/>
      </c>
      <c r="H2735">
        <f>IF($G2735=1,SUMIFS(Registros!$F$2:$F$6000,Registros!$A$2:$A$6000,"MOV",Registros!$B$2:$B$6000,$A2735),0)</f>
        <v/>
      </c>
      <c r="I2735">
        <f>IF(COUNTIFS(Registros!$A$2:$A$6000,"CS",Registros!$B$2:$B$6000,$A2735)&gt;0,1,0)</f>
        <v/>
      </c>
      <c r="J2735">
        <f>IF($I2735=1,SUMIFS(Registros!$I$2:$I$6000,Registros!$A$2:$A$6000,"CS",Registros!$B$2:$B$6000,$A2735),0)</f>
        <v/>
      </c>
      <c r="K2735">
        <f>IF(COUNTIFS(Winback!$K$2:$K$300,$D2735)&gt;0,1,0)</f>
        <v/>
      </c>
      <c r="L2735">
        <f>IF(AND($K2735=1,LEFT($A2735,3)="WB-"),SUMIFS(Winback!$D$2:$D$300,Winback!$K$2:$K$300,$D2735),0)</f>
        <v/>
      </c>
      <c r="M2735">
        <f>IF(OR($E2735=1,$G2735=1,SUMIFS(Registros!$J$2:$J$6000,Registros!$B$2:$B$6000,$A2735)&gt;0),1,0)</f>
        <v/>
      </c>
      <c r="N2735">
        <f>IF($J2735&gt;0,1,IF(COUNTIFS(Registros!$A$2:$A$6000,"CS",Registros!$B$2:$B$6000,$A2735,Registros!$K$2:$K$6000,"&lt;&gt;")&gt;0,1,0))</f>
        <v/>
      </c>
      <c r="O2735">
        <f>IF(AND($K2735=1,$E2735=0,$G2735=0,$I2735=0),"WINBACK",IF(AND($M2735=1,$N2735&gt;0),"CONVERGENTE",IF($M2735=1,"SOLO MÓVIL",IF($N2735&gt;0,"SOLO FIJO / INTERNET","SIN SERVICIOS"))))</f>
        <v/>
      </c>
      <c r="P2735">
        <f>IF($O2735="WINBACK","Recuperar (winback)",IF($O2735="CONVERGENTE","Upgrade / más líneas",IF($O2735="SOLO MÓVIL","Ofrecer fijo + internet (FLBBTV)",IF($O2735="SOLO FIJO / INTERNET","Ofrecer línea móvil Nextphone","Oferta completa (móvil + fijo + internet)"))))</f>
        <v/>
      </c>
      <c r="Q2735">
        <f>$F2735+$H2735+$L2735</f>
        <v/>
      </c>
      <c r="R2735">
        <f>IFERROR(VLOOKUP($A2735,Registros!$B$2:$G$6000,6,0),IFERROR(VLOOKUP($D2735,Winback!$B$2:$C$300,2,0),""))</f>
        <v/>
      </c>
      <c r="S2735">
        <f>IF($E2735=1,"NP","")&amp;IF($G2735=1,"+MOV","")&amp;IF($I2735=1,"+CS","")&amp;IF($K2735=1,"+WB","")</f>
        <v/>
      </c>
      <c r="T2735">
        <f>$E2735+$G2735+$I2735+$K2735</f>
        <v/>
      </c>
    </row>
    <row r="2736">
      <c r="A2736" t="inlineStr">
        <is>
          <t>346241500000</t>
        </is>
      </c>
      <c r="B2736" t="inlineStr">
        <is>
          <t>34624150</t>
        </is>
      </c>
      <c r="C2736" t="inlineStr">
        <is>
          <t>ELIECER ALEJANDRO MORENO</t>
        </is>
      </c>
      <c r="D2736" t="inlineStr">
        <is>
          <t>ELIECERALEJANDROMORENO</t>
        </is>
      </c>
      <c r="E2736">
        <f>IF(COUNTIFS(Registros!$A$2:$A$6000,"NP",Registros!$B$2:$B$6000,$A2736)&gt;0,1,0)</f>
        <v/>
      </c>
      <c r="F2736">
        <f>IF($E2736=1,SUMIFS(Registros!$F$2:$F$6000,Registros!$A$2:$A$6000,"NP",Registros!$B$2:$B$6000,$A2736),0)</f>
        <v/>
      </c>
      <c r="G2736">
        <f>IF(COUNTIFS(Registros!$A$2:$A$6000,"MOV",Registros!$B$2:$B$6000,$A2736)&gt;0,1,0)</f>
        <v/>
      </c>
      <c r="H2736">
        <f>IF($G2736=1,SUMIFS(Registros!$F$2:$F$6000,Registros!$A$2:$A$6000,"MOV",Registros!$B$2:$B$6000,$A2736),0)</f>
        <v/>
      </c>
      <c r="I2736">
        <f>IF(COUNTIFS(Registros!$A$2:$A$6000,"CS",Registros!$B$2:$B$6000,$A2736)&gt;0,1,0)</f>
        <v/>
      </c>
      <c r="J2736">
        <f>IF($I2736=1,SUMIFS(Registros!$I$2:$I$6000,Registros!$A$2:$A$6000,"CS",Registros!$B$2:$B$6000,$A2736),0)</f>
        <v/>
      </c>
      <c r="K2736">
        <f>IF(COUNTIFS(Winback!$K$2:$K$300,$D2736)&gt;0,1,0)</f>
        <v/>
      </c>
      <c r="L2736">
        <f>IF(AND($K2736=1,LEFT($A2736,3)="WB-"),SUMIFS(Winback!$D$2:$D$300,Winback!$K$2:$K$300,$D2736),0)</f>
        <v/>
      </c>
      <c r="M2736">
        <f>IF(OR($E2736=1,$G2736=1,SUMIFS(Registros!$J$2:$J$6000,Registros!$B$2:$B$6000,$A2736)&gt;0),1,0)</f>
        <v/>
      </c>
      <c r="N2736">
        <f>IF($J2736&gt;0,1,IF(COUNTIFS(Registros!$A$2:$A$6000,"CS",Registros!$B$2:$B$6000,$A2736,Registros!$K$2:$K$6000,"&lt;&gt;")&gt;0,1,0))</f>
        <v/>
      </c>
      <c r="O2736">
        <f>IF(AND($K2736=1,$E2736=0,$G2736=0,$I2736=0),"WINBACK",IF(AND($M2736=1,$N2736&gt;0),"CONVERGENTE",IF($M2736=1,"SOLO MÓVIL",IF($N2736&gt;0,"SOLO FIJO / INTERNET","SIN SERVICIOS"))))</f>
        <v/>
      </c>
      <c r="P2736">
        <f>IF($O2736="WINBACK","Recuperar (winback)",IF($O2736="CONVERGENTE","Upgrade / más líneas",IF($O2736="SOLO MÓVIL","Ofrecer fijo + internet (FLBBTV)",IF($O2736="SOLO FIJO / INTERNET","Ofrecer línea móvil Nextphone","Oferta completa (móvil + fijo + internet)"))))</f>
        <v/>
      </c>
      <c r="Q2736">
        <f>$F2736+$H2736+$L2736</f>
        <v/>
      </c>
      <c r="R2736">
        <f>IFERROR(VLOOKUP($A2736,Registros!$B$2:$G$6000,6,0),IFERROR(VLOOKUP($D2736,Winback!$B$2:$C$300,2,0),""))</f>
        <v/>
      </c>
      <c r="S2736">
        <f>IF($E2736=1,"NP","")&amp;IF($G2736=1,"+MOV","")&amp;IF($I2736=1,"+CS","")&amp;IF($K2736=1,"+WB","")</f>
        <v/>
      </c>
      <c r="T2736">
        <f>$E2736+$G2736+$I2736+$K2736</f>
        <v/>
      </c>
    </row>
    <row r="2737">
      <c r="A2737" t="inlineStr">
        <is>
          <t>348154760000</t>
        </is>
      </c>
      <c r="B2737" t="inlineStr">
        <is>
          <t>34815476</t>
        </is>
      </c>
      <c r="C2737" t="inlineStr">
        <is>
          <t>LEISBETH MARIEL PITTY</t>
        </is>
      </c>
      <c r="D2737" t="inlineStr">
        <is>
          <t>LEISBETHMARIELPITTY</t>
        </is>
      </c>
      <c r="E2737">
        <f>IF(COUNTIFS(Registros!$A$2:$A$6000,"NP",Registros!$B$2:$B$6000,$A2737)&gt;0,1,0)</f>
        <v/>
      </c>
      <c r="F2737">
        <f>IF($E2737=1,SUMIFS(Registros!$F$2:$F$6000,Registros!$A$2:$A$6000,"NP",Registros!$B$2:$B$6000,$A2737),0)</f>
        <v/>
      </c>
      <c r="G2737">
        <f>IF(COUNTIFS(Registros!$A$2:$A$6000,"MOV",Registros!$B$2:$B$6000,$A2737)&gt;0,1,0)</f>
        <v/>
      </c>
      <c r="H2737">
        <f>IF($G2737=1,SUMIFS(Registros!$F$2:$F$6000,Registros!$A$2:$A$6000,"MOV",Registros!$B$2:$B$6000,$A2737),0)</f>
        <v/>
      </c>
      <c r="I2737">
        <f>IF(COUNTIFS(Registros!$A$2:$A$6000,"CS",Registros!$B$2:$B$6000,$A2737)&gt;0,1,0)</f>
        <v/>
      </c>
      <c r="J2737">
        <f>IF($I2737=1,SUMIFS(Registros!$I$2:$I$6000,Registros!$A$2:$A$6000,"CS",Registros!$B$2:$B$6000,$A2737),0)</f>
        <v/>
      </c>
      <c r="K2737">
        <f>IF(COUNTIFS(Winback!$K$2:$K$300,$D2737)&gt;0,1,0)</f>
        <v/>
      </c>
      <c r="L2737">
        <f>IF(AND($K2737=1,LEFT($A2737,3)="WB-"),SUMIFS(Winback!$D$2:$D$300,Winback!$K$2:$K$300,$D2737),0)</f>
        <v/>
      </c>
      <c r="M2737">
        <f>IF(OR($E2737=1,$G2737=1,SUMIFS(Registros!$J$2:$J$6000,Registros!$B$2:$B$6000,$A2737)&gt;0),1,0)</f>
        <v/>
      </c>
      <c r="N2737">
        <f>IF($J2737&gt;0,1,IF(COUNTIFS(Registros!$A$2:$A$6000,"CS",Registros!$B$2:$B$6000,$A2737,Registros!$K$2:$K$6000,"&lt;&gt;")&gt;0,1,0))</f>
        <v/>
      </c>
      <c r="O2737">
        <f>IF(AND($K2737=1,$E2737=0,$G2737=0,$I2737=0),"WINBACK",IF(AND($M2737=1,$N2737&gt;0),"CONVERGENTE",IF($M2737=1,"SOLO MÓVIL",IF($N2737&gt;0,"SOLO FIJO / INTERNET","SIN SERVICIOS"))))</f>
        <v/>
      </c>
      <c r="P2737">
        <f>IF($O2737="WINBACK","Recuperar (winback)",IF($O2737="CONVERGENTE","Upgrade / más líneas",IF($O2737="SOLO MÓVIL","Ofrecer fijo + internet (FLBBTV)",IF($O2737="SOLO FIJO / INTERNET","Ofrecer línea móvil Nextphone","Oferta completa (móvil + fijo + internet)"))))</f>
        <v/>
      </c>
      <c r="Q2737">
        <f>$F2737+$H2737+$L2737</f>
        <v/>
      </c>
      <c r="R2737">
        <f>IFERROR(VLOOKUP($A2737,Registros!$B$2:$G$6000,6,0),IFERROR(VLOOKUP($D2737,Winback!$B$2:$C$300,2,0),""))</f>
        <v/>
      </c>
      <c r="S2737">
        <f>IF($E2737=1,"NP","")&amp;IF($G2737=1,"+MOV","")&amp;IF($I2737=1,"+CS","")&amp;IF($K2737=1,"+WB","")</f>
        <v/>
      </c>
      <c r="T2737">
        <f>$E2737+$G2737+$I2737+$K2737</f>
        <v/>
      </c>
    </row>
    <row r="2738">
      <c r="A2738" t="inlineStr">
        <is>
          <t>323527780000</t>
        </is>
      </c>
      <c r="B2738" t="inlineStr">
        <is>
          <t>32352778</t>
        </is>
      </c>
      <c r="C2738" t="inlineStr">
        <is>
          <t>CRITICAL CARE</t>
        </is>
      </c>
      <c r="D2738" t="inlineStr">
        <is>
          <t>CRITICALCARE</t>
        </is>
      </c>
      <c r="E2738">
        <f>IF(COUNTIFS(Registros!$A$2:$A$6000,"NP",Registros!$B$2:$B$6000,$A2738)&gt;0,1,0)</f>
        <v/>
      </c>
      <c r="F2738">
        <f>IF($E2738=1,SUMIFS(Registros!$F$2:$F$6000,Registros!$A$2:$A$6000,"NP",Registros!$B$2:$B$6000,$A2738),0)</f>
        <v/>
      </c>
      <c r="G2738">
        <f>IF(COUNTIFS(Registros!$A$2:$A$6000,"MOV",Registros!$B$2:$B$6000,$A2738)&gt;0,1,0)</f>
        <v/>
      </c>
      <c r="H2738">
        <f>IF($G2738=1,SUMIFS(Registros!$F$2:$F$6000,Registros!$A$2:$A$6000,"MOV",Registros!$B$2:$B$6000,$A2738),0)</f>
        <v/>
      </c>
      <c r="I2738">
        <f>IF(COUNTIFS(Registros!$A$2:$A$6000,"CS",Registros!$B$2:$B$6000,$A2738)&gt;0,1,0)</f>
        <v/>
      </c>
      <c r="J2738">
        <f>IF($I2738=1,SUMIFS(Registros!$I$2:$I$6000,Registros!$A$2:$A$6000,"CS",Registros!$B$2:$B$6000,$A2738),0)</f>
        <v/>
      </c>
      <c r="K2738">
        <f>IF(COUNTIFS(Winback!$K$2:$K$300,$D2738)&gt;0,1,0)</f>
        <v/>
      </c>
      <c r="L2738">
        <f>IF(AND($K2738=1,LEFT($A2738,3)="WB-"),SUMIFS(Winback!$D$2:$D$300,Winback!$K$2:$K$300,$D2738),0)</f>
        <v/>
      </c>
      <c r="M2738">
        <f>IF(OR($E2738=1,$G2738=1,SUMIFS(Registros!$J$2:$J$6000,Registros!$B$2:$B$6000,$A2738)&gt;0),1,0)</f>
        <v/>
      </c>
      <c r="N2738">
        <f>IF($J2738&gt;0,1,IF(COUNTIFS(Registros!$A$2:$A$6000,"CS",Registros!$B$2:$B$6000,$A2738,Registros!$K$2:$K$6000,"&lt;&gt;")&gt;0,1,0))</f>
        <v/>
      </c>
      <c r="O2738">
        <f>IF(AND($K2738=1,$E2738=0,$G2738=0,$I2738=0),"WINBACK",IF(AND($M2738=1,$N2738&gt;0),"CONVERGENTE",IF($M2738=1,"SOLO MÓVIL",IF($N2738&gt;0,"SOLO FIJO / INTERNET","SIN SERVICIOS"))))</f>
        <v/>
      </c>
      <c r="P2738">
        <f>IF($O2738="WINBACK","Recuperar (winback)",IF($O2738="CONVERGENTE","Upgrade / más líneas",IF($O2738="SOLO MÓVIL","Ofrecer fijo + internet (FLBBTV)",IF($O2738="SOLO FIJO / INTERNET","Ofrecer línea móvil Nextphone","Oferta completa (móvil + fijo + internet)"))))</f>
        <v/>
      </c>
      <c r="Q2738">
        <f>$F2738+$H2738+$L2738</f>
        <v/>
      </c>
      <c r="R2738">
        <f>IFERROR(VLOOKUP($A2738,Registros!$B$2:$G$6000,6,0),IFERROR(VLOOKUP($D2738,Winback!$B$2:$C$300,2,0),""))</f>
        <v/>
      </c>
      <c r="S2738">
        <f>IF($E2738=1,"NP","")&amp;IF($G2738=1,"+MOV","")&amp;IF($I2738=1,"+CS","")&amp;IF($K2738=1,"+WB","")</f>
        <v/>
      </c>
      <c r="T2738">
        <f>$E2738+$G2738+$I2738+$K2738</f>
        <v/>
      </c>
    </row>
    <row r="2739">
      <c r="A2739" t="inlineStr">
        <is>
          <t>352151030000</t>
        </is>
      </c>
      <c r="B2739" t="inlineStr">
        <is>
          <t>35215103</t>
        </is>
      </c>
      <c r="C2739" t="inlineStr">
        <is>
          <t>MARTIN GOMEZ</t>
        </is>
      </c>
      <c r="D2739" t="inlineStr">
        <is>
          <t>MARTINGOMEZ</t>
        </is>
      </c>
      <c r="E2739">
        <f>IF(COUNTIFS(Registros!$A$2:$A$6000,"NP",Registros!$B$2:$B$6000,$A2739)&gt;0,1,0)</f>
        <v/>
      </c>
      <c r="F2739">
        <f>IF($E2739=1,SUMIFS(Registros!$F$2:$F$6000,Registros!$A$2:$A$6000,"NP",Registros!$B$2:$B$6000,$A2739),0)</f>
        <v/>
      </c>
      <c r="G2739">
        <f>IF(COUNTIFS(Registros!$A$2:$A$6000,"MOV",Registros!$B$2:$B$6000,$A2739)&gt;0,1,0)</f>
        <v/>
      </c>
      <c r="H2739">
        <f>IF($G2739=1,SUMIFS(Registros!$F$2:$F$6000,Registros!$A$2:$A$6000,"MOV",Registros!$B$2:$B$6000,$A2739),0)</f>
        <v/>
      </c>
      <c r="I2739">
        <f>IF(COUNTIFS(Registros!$A$2:$A$6000,"CS",Registros!$B$2:$B$6000,$A2739)&gt;0,1,0)</f>
        <v/>
      </c>
      <c r="J2739">
        <f>IF($I2739=1,SUMIFS(Registros!$I$2:$I$6000,Registros!$A$2:$A$6000,"CS",Registros!$B$2:$B$6000,$A2739),0)</f>
        <v/>
      </c>
      <c r="K2739">
        <f>IF(COUNTIFS(Winback!$K$2:$K$300,$D2739)&gt;0,1,0)</f>
        <v/>
      </c>
      <c r="L2739">
        <f>IF(AND($K2739=1,LEFT($A2739,3)="WB-"),SUMIFS(Winback!$D$2:$D$300,Winback!$K$2:$K$300,$D2739),0)</f>
        <v/>
      </c>
      <c r="M2739">
        <f>IF(OR($E2739=1,$G2739=1,SUMIFS(Registros!$J$2:$J$6000,Registros!$B$2:$B$6000,$A2739)&gt;0),1,0)</f>
        <v/>
      </c>
      <c r="N2739">
        <f>IF($J2739&gt;0,1,IF(COUNTIFS(Registros!$A$2:$A$6000,"CS",Registros!$B$2:$B$6000,$A2739,Registros!$K$2:$K$6000,"&lt;&gt;")&gt;0,1,0))</f>
        <v/>
      </c>
      <c r="O2739">
        <f>IF(AND($K2739=1,$E2739=0,$G2739=0,$I2739=0),"WINBACK",IF(AND($M2739=1,$N2739&gt;0),"CONVERGENTE",IF($M2739=1,"SOLO MÓVIL",IF($N2739&gt;0,"SOLO FIJO / INTERNET","SIN SERVICIOS"))))</f>
        <v/>
      </c>
      <c r="P2739">
        <f>IF($O2739="WINBACK","Recuperar (winback)",IF($O2739="CONVERGENTE","Upgrade / más líneas",IF($O2739="SOLO MÓVIL","Ofrecer fijo + internet (FLBBTV)",IF($O2739="SOLO FIJO / INTERNET","Ofrecer línea móvil Nextphone","Oferta completa (móvil + fijo + internet)"))))</f>
        <v/>
      </c>
      <c r="Q2739">
        <f>$F2739+$H2739+$L2739</f>
        <v/>
      </c>
      <c r="R2739">
        <f>IFERROR(VLOOKUP($A2739,Registros!$B$2:$G$6000,6,0),IFERROR(VLOOKUP($D2739,Winback!$B$2:$C$300,2,0),""))</f>
        <v/>
      </c>
      <c r="S2739">
        <f>IF($E2739=1,"NP","")&amp;IF($G2739=1,"+MOV","")&amp;IF($I2739=1,"+CS","")&amp;IF($K2739=1,"+WB","")</f>
        <v/>
      </c>
      <c r="T2739">
        <f>$E2739+$G2739+$I2739+$K2739</f>
        <v/>
      </c>
    </row>
    <row r="2740">
      <c r="A2740" t="inlineStr">
        <is>
          <t>361021990000</t>
        </is>
      </c>
      <c r="B2740" t="inlineStr">
        <is>
          <t>36102199</t>
        </is>
      </c>
      <c r="C2740" t="inlineStr">
        <is>
          <t>YADIANIS ARELIS SUIRA ARAUZ</t>
        </is>
      </c>
      <c r="D2740" t="inlineStr">
        <is>
          <t>YADIANISARELISSUIRAARAUZ</t>
        </is>
      </c>
      <c r="E2740">
        <f>IF(COUNTIFS(Registros!$A$2:$A$6000,"NP",Registros!$B$2:$B$6000,$A2740)&gt;0,1,0)</f>
        <v/>
      </c>
      <c r="F2740">
        <f>IF($E2740=1,SUMIFS(Registros!$F$2:$F$6000,Registros!$A$2:$A$6000,"NP",Registros!$B$2:$B$6000,$A2740),0)</f>
        <v/>
      </c>
      <c r="G2740">
        <f>IF(COUNTIFS(Registros!$A$2:$A$6000,"MOV",Registros!$B$2:$B$6000,$A2740)&gt;0,1,0)</f>
        <v/>
      </c>
      <c r="H2740">
        <f>IF($G2740=1,SUMIFS(Registros!$F$2:$F$6000,Registros!$A$2:$A$6000,"MOV",Registros!$B$2:$B$6000,$A2740),0)</f>
        <v/>
      </c>
      <c r="I2740">
        <f>IF(COUNTIFS(Registros!$A$2:$A$6000,"CS",Registros!$B$2:$B$6000,$A2740)&gt;0,1,0)</f>
        <v/>
      </c>
      <c r="J2740">
        <f>IF($I2740=1,SUMIFS(Registros!$I$2:$I$6000,Registros!$A$2:$A$6000,"CS",Registros!$B$2:$B$6000,$A2740),0)</f>
        <v/>
      </c>
      <c r="K2740">
        <f>IF(COUNTIFS(Winback!$K$2:$K$300,$D2740)&gt;0,1,0)</f>
        <v/>
      </c>
      <c r="L2740">
        <f>IF(AND($K2740=1,LEFT($A2740,3)="WB-"),SUMIFS(Winback!$D$2:$D$300,Winback!$K$2:$K$300,$D2740),0)</f>
        <v/>
      </c>
      <c r="M2740">
        <f>IF(OR($E2740=1,$G2740=1,SUMIFS(Registros!$J$2:$J$6000,Registros!$B$2:$B$6000,$A2740)&gt;0),1,0)</f>
        <v/>
      </c>
      <c r="N2740">
        <f>IF($J2740&gt;0,1,IF(COUNTIFS(Registros!$A$2:$A$6000,"CS",Registros!$B$2:$B$6000,$A2740,Registros!$K$2:$K$6000,"&lt;&gt;")&gt;0,1,0))</f>
        <v/>
      </c>
      <c r="O2740">
        <f>IF(AND($K2740=1,$E2740=0,$G2740=0,$I2740=0),"WINBACK",IF(AND($M2740=1,$N2740&gt;0),"CONVERGENTE",IF($M2740=1,"SOLO MÓVIL",IF($N2740&gt;0,"SOLO FIJO / INTERNET","SIN SERVICIOS"))))</f>
        <v/>
      </c>
      <c r="P2740">
        <f>IF($O2740="WINBACK","Recuperar (winback)",IF($O2740="CONVERGENTE","Upgrade / más líneas",IF($O2740="SOLO MÓVIL","Ofrecer fijo + internet (FLBBTV)",IF($O2740="SOLO FIJO / INTERNET","Ofrecer línea móvil Nextphone","Oferta completa (móvil + fijo + internet)"))))</f>
        <v/>
      </c>
      <c r="Q2740">
        <f>$F2740+$H2740+$L2740</f>
        <v/>
      </c>
      <c r="R2740">
        <f>IFERROR(VLOOKUP($A2740,Registros!$B$2:$G$6000,6,0),IFERROR(VLOOKUP($D2740,Winback!$B$2:$C$300,2,0),""))</f>
        <v/>
      </c>
      <c r="S2740">
        <f>IF($E2740=1,"NP","")&amp;IF($G2740=1,"+MOV","")&amp;IF($I2740=1,"+CS","")&amp;IF($K2740=1,"+WB","")</f>
        <v/>
      </c>
      <c r="T2740">
        <f>$E2740+$G2740+$I2740+$K2740</f>
        <v/>
      </c>
    </row>
    <row r="2741">
      <c r="A2741" t="inlineStr">
        <is>
          <t>361003510000</t>
        </is>
      </c>
      <c r="B2741" t="inlineStr">
        <is>
          <t>36100351</t>
        </is>
      </c>
      <c r="C2741" t="inlineStr">
        <is>
          <t>YADIANIS ARELIS SUIRA ARAUZ</t>
        </is>
      </c>
      <c r="D2741" t="inlineStr">
        <is>
          <t>YADIANISARELISSUIRAARAUZ</t>
        </is>
      </c>
      <c r="E2741">
        <f>IF(COUNTIFS(Registros!$A$2:$A$6000,"NP",Registros!$B$2:$B$6000,$A2741)&gt;0,1,0)</f>
        <v/>
      </c>
      <c r="F2741">
        <f>IF($E2741=1,SUMIFS(Registros!$F$2:$F$6000,Registros!$A$2:$A$6000,"NP",Registros!$B$2:$B$6000,$A2741),0)</f>
        <v/>
      </c>
      <c r="G2741">
        <f>IF(COUNTIFS(Registros!$A$2:$A$6000,"MOV",Registros!$B$2:$B$6000,$A2741)&gt;0,1,0)</f>
        <v/>
      </c>
      <c r="H2741">
        <f>IF($G2741=1,SUMIFS(Registros!$F$2:$F$6000,Registros!$A$2:$A$6000,"MOV",Registros!$B$2:$B$6000,$A2741),0)</f>
        <v/>
      </c>
      <c r="I2741">
        <f>IF(COUNTIFS(Registros!$A$2:$A$6000,"CS",Registros!$B$2:$B$6000,$A2741)&gt;0,1,0)</f>
        <v/>
      </c>
      <c r="J2741">
        <f>IF($I2741=1,SUMIFS(Registros!$I$2:$I$6000,Registros!$A$2:$A$6000,"CS",Registros!$B$2:$B$6000,$A2741),0)</f>
        <v/>
      </c>
      <c r="K2741">
        <f>IF(COUNTIFS(Winback!$K$2:$K$300,$D2741)&gt;0,1,0)</f>
        <v/>
      </c>
      <c r="L2741">
        <f>IF(AND($K2741=1,LEFT($A2741,3)="WB-"),SUMIFS(Winback!$D$2:$D$300,Winback!$K$2:$K$300,$D2741),0)</f>
        <v/>
      </c>
      <c r="M2741">
        <f>IF(OR($E2741=1,$G2741=1,SUMIFS(Registros!$J$2:$J$6000,Registros!$B$2:$B$6000,$A2741)&gt;0),1,0)</f>
        <v/>
      </c>
      <c r="N2741">
        <f>IF($J2741&gt;0,1,IF(COUNTIFS(Registros!$A$2:$A$6000,"CS",Registros!$B$2:$B$6000,$A2741,Registros!$K$2:$K$6000,"&lt;&gt;")&gt;0,1,0))</f>
        <v/>
      </c>
      <c r="O2741">
        <f>IF(AND($K2741=1,$E2741=0,$G2741=0,$I2741=0),"WINBACK",IF(AND($M2741=1,$N2741&gt;0),"CONVERGENTE",IF($M2741=1,"SOLO MÓVIL",IF($N2741&gt;0,"SOLO FIJO / INTERNET","SIN SERVICIOS"))))</f>
        <v/>
      </c>
      <c r="P2741">
        <f>IF($O2741="WINBACK","Recuperar (winback)",IF($O2741="CONVERGENTE","Upgrade / más líneas",IF($O2741="SOLO MÓVIL","Ofrecer fijo + internet (FLBBTV)",IF($O2741="SOLO FIJO / INTERNET","Ofrecer línea móvil Nextphone","Oferta completa (móvil + fijo + internet)"))))</f>
        <v/>
      </c>
      <c r="Q2741">
        <f>$F2741+$H2741+$L2741</f>
        <v/>
      </c>
      <c r="R2741">
        <f>IFERROR(VLOOKUP($A2741,Registros!$B$2:$G$6000,6,0),IFERROR(VLOOKUP($D2741,Winback!$B$2:$C$300,2,0),""))</f>
        <v/>
      </c>
      <c r="S2741">
        <f>IF($E2741=1,"NP","")&amp;IF($G2741=1,"+MOV","")&amp;IF($I2741=1,"+CS","")&amp;IF($K2741=1,"+WB","")</f>
        <v/>
      </c>
      <c r="T2741">
        <f>$E2741+$G2741+$I2741+$K2741</f>
        <v/>
      </c>
    </row>
    <row r="2742">
      <c r="A2742" t="inlineStr">
        <is>
          <t>354297640000</t>
        </is>
      </c>
      <c r="B2742" t="inlineStr">
        <is>
          <t>35429764</t>
        </is>
      </c>
      <c r="C2742" t="inlineStr">
        <is>
          <t>DARWIN PITTY</t>
        </is>
      </c>
      <c r="D2742" t="inlineStr">
        <is>
          <t>DARWINPITTY</t>
        </is>
      </c>
      <c r="E2742">
        <f>IF(COUNTIFS(Registros!$A$2:$A$6000,"NP",Registros!$B$2:$B$6000,$A2742)&gt;0,1,0)</f>
        <v/>
      </c>
      <c r="F2742">
        <f>IF($E2742=1,SUMIFS(Registros!$F$2:$F$6000,Registros!$A$2:$A$6000,"NP",Registros!$B$2:$B$6000,$A2742),0)</f>
        <v/>
      </c>
      <c r="G2742">
        <f>IF(COUNTIFS(Registros!$A$2:$A$6000,"MOV",Registros!$B$2:$B$6000,$A2742)&gt;0,1,0)</f>
        <v/>
      </c>
      <c r="H2742">
        <f>IF($G2742=1,SUMIFS(Registros!$F$2:$F$6000,Registros!$A$2:$A$6000,"MOV",Registros!$B$2:$B$6000,$A2742),0)</f>
        <v/>
      </c>
      <c r="I2742">
        <f>IF(COUNTIFS(Registros!$A$2:$A$6000,"CS",Registros!$B$2:$B$6000,$A2742)&gt;0,1,0)</f>
        <v/>
      </c>
      <c r="J2742">
        <f>IF($I2742=1,SUMIFS(Registros!$I$2:$I$6000,Registros!$A$2:$A$6000,"CS",Registros!$B$2:$B$6000,$A2742),0)</f>
        <v/>
      </c>
      <c r="K2742">
        <f>IF(COUNTIFS(Winback!$K$2:$K$300,$D2742)&gt;0,1,0)</f>
        <v/>
      </c>
      <c r="L2742">
        <f>IF(AND($K2742=1,LEFT($A2742,3)="WB-"),SUMIFS(Winback!$D$2:$D$300,Winback!$K$2:$K$300,$D2742),0)</f>
        <v/>
      </c>
      <c r="M2742">
        <f>IF(OR($E2742=1,$G2742=1,SUMIFS(Registros!$J$2:$J$6000,Registros!$B$2:$B$6000,$A2742)&gt;0),1,0)</f>
        <v/>
      </c>
      <c r="N2742">
        <f>IF($J2742&gt;0,1,IF(COUNTIFS(Registros!$A$2:$A$6000,"CS",Registros!$B$2:$B$6000,$A2742,Registros!$K$2:$K$6000,"&lt;&gt;")&gt;0,1,0))</f>
        <v/>
      </c>
      <c r="O2742">
        <f>IF(AND($K2742=1,$E2742=0,$G2742=0,$I2742=0),"WINBACK",IF(AND($M2742=1,$N2742&gt;0),"CONVERGENTE",IF($M2742=1,"SOLO MÓVIL",IF($N2742&gt;0,"SOLO FIJO / INTERNET","SIN SERVICIOS"))))</f>
        <v/>
      </c>
      <c r="P2742">
        <f>IF($O2742="WINBACK","Recuperar (winback)",IF($O2742="CONVERGENTE","Upgrade / más líneas",IF($O2742="SOLO MÓVIL","Ofrecer fijo + internet (FLBBTV)",IF($O2742="SOLO FIJO / INTERNET","Ofrecer línea móvil Nextphone","Oferta completa (móvil + fijo + internet)"))))</f>
        <v/>
      </c>
      <c r="Q2742">
        <f>$F2742+$H2742+$L2742</f>
        <v/>
      </c>
      <c r="R2742">
        <f>IFERROR(VLOOKUP($A2742,Registros!$B$2:$G$6000,6,0),IFERROR(VLOOKUP($D2742,Winback!$B$2:$C$300,2,0),""))</f>
        <v/>
      </c>
      <c r="S2742">
        <f>IF($E2742=1,"NP","")&amp;IF($G2742=1,"+MOV","")&amp;IF($I2742=1,"+CS","")&amp;IF($K2742=1,"+WB","")</f>
        <v/>
      </c>
      <c r="T2742">
        <f>$E2742+$G2742+$I2742+$K2742</f>
        <v/>
      </c>
    </row>
    <row r="2743">
      <c r="A2743" t="inlineStr">
        <is>
          <t>355263070000</t>
        </is>
      </c>
      <c r="B2743" t="inlineStr">
        <is>
          <t>35526307</t>
        </is>
      </c>
      <c r="C2743" t="inlineStr">
        <is>
          <t>EDGAR ENRIQUE BARRIA PITTY</t>
        </is>
      </c>
      <c r="D2743" t="inlineStr">
        <is>
          <t>EDGARENRIQUEBARRIAPITTY</t>
        </is>
      </c>
      <c r="E2743">
        <f>IF(COUNTIFS(Registros!$A$2:$A$6000,"NP",Registros!$B$2:$B$6000,$A2743)&gt;0,1,0)</f>
        <v/>
      </c>
      <c r="F2743">
        <f>IF($E2743=1,SUMIFS(Registros!$F$2:$F$6000,Registros!$A$2:$A$6000,"NP",Registros!$B$2:$B$6000,$A2743),0)</f>
        <v/>
      </c>
      <c r="G2743">
        <f>IF(COUNTIFS(Registros!$A$2:$A$6000,"MOV",Registros!$B$2:$B$6000,$A2743)&gt;0,1,0)</f>
        <v/>
      </c>
      <c r="H2743">
        <f>IF($G2743=1,SUMIFS(Registros!$F$2:$F$6000,Registros!$A$2:$A$6000,"MOV",Registros!$B$2:$B$6000,$A2743),0)</f>
        <v/>
      </c>
      <c r="I2743">
        <f>IF(COUNTIFS(Registros!$A$2:$A$6000,"CS",Registros!$B$2:$B$6000,$A2743)&gt;0,1,0)</f>
        <v/>
      </c>
      <c r="J2743">
        <f>IF($I2743=1,SUMIFS(Registros!$I$2:$I$6000,Registros!$A$2:$A$6000,"CS",Registros!$B$2:$B$6000,$A2743),0)</f>
        <v/>
      </c>
      <c r="K2743">
        <f>IF(COUNTIFS(Winback!$K$2:$K$300,$D2743)&gt;0,1,0)</f>
        <v/>
      </c>
      <c r="L2743">
        <f>IF(AND($K2743=1,LEFT($A2743,3)="WB-"),SUMIFS(Winback!$D$2:$D$300,Winback!$K$2:$K$300,$D2743),0)</f>
        <v/>
      </c>
      <c r="M2743">
        <f>IF(OR($E2743=1,$G2743=1,SUMIFS(Registros!$J$2:$J$6000,Registros!$B$2:$B$6000,$A2743)&gt;0),1,0)</f>
        <v/>
      </c>
      <c r="N2743">
        <f>IF($J2743&gt;0,1,IF(COUNTIFS(Registros!$A$2:$A$6000,"CS",Registros!$B$2:$B$6000,$A2743,Registros!$K$2:$K$6000,"&lt;&gt;")&gt;0,1,0))</f>
        <v/>
      </c>
      <c r="O2743">
        <f>IF(AND($K2743=1,$E2743=0,$G2743=0,$I2743=0),"WINBACK",IF(AND($M2743=1,$N2743&gt;0),"CONVERGENTE",IF($M2743=1,"SOLO MÓVIL",IF($N2743&gt;0,"SOLO FIJO / INTERNET","SIN SERVICIOS"))))</f>
        <v/>
      </c>
      <c r="P2743">
        <f>IF($O2743="WINBACK","Recuperar (winback)",IF($O2743="CONVERGENTE","Upgrade / más líneas",IF($O2743="SOLO MÓVIL","Ofrecer fijo + internet (FLBBTV)",IF($O2743="SOLO FIJO / INTERNET","Ofrecer línea móvil Nextphone","Oferta completa (móvil + fijo + internet)"))))</f>
        <v/>
      </c>
      <c r="Q2743">
        <f>$F2743+$H2743+$L2743</f>
        <v/>
      </c>
      <c r="R2743">
        <f>IFERROR(VLOOKUP($A2743,Registros!$B$2:$G$6000,6,0),IFERROR(VLOOKUP($D2743,Winback!$B$2:$C$300,2,0),""))</f>
        <v/>
      </c>
      <c r="S2743">
        <f>IF($E2743=1,"NP","")&amp;IF($G2743=1,"+MOV","")&amp;IF($I2743=1,"+CS","")&amp;IF($K2743=1,"+WB","")</f>
        <v/>
      </c>
      <c r="T2743">
        <f>$E2743+$G2743+$I2743+$K2743</f>
        <v/>
      </c>
    </row>
    <row r="2744">
      <c r="A2744" t="inlineStr">
        <is>
          <t>359225190000</t>
        </is>
      </c>
      <c r="B2744" t="inlineStr">
        <is>
          <t>35922519</t>
        </is>
      </c>
      <c r="C2744" t="inlineStr">
        <is>
          <t>EL PAN NUESTRO</t>
        </is>
      </c>
      <c r="D2744" t="inlineStr">
        <is>
          <t>ELPANNUESTRO</t>
        </is>
      </c>
      <c r="E2744">
        <f>IF(COUNTIFS(Registros!$A$2:$A$6000,"NP",Registros!$B$2:$B$6000,$A2744)&gt;0,1,0)</f>
        <v/>
      </c>
      <c r="F2744">
        <f>IF($E2744=1,SUMIFS(Registros!$F$2:$F$6000,Registros!$A$2:$A$6000,"NP",Registros!$B$2:$B$6000,$A2744),0)</f>
        <v/>
      </c>
      <c r="G2744">
        <f>IF(COUNTIFS(Registros!$A$2:$A$6000,"MOV",Registros!$B$2:$B$6000,$A2744)&gt;0,1,0)</f>
        <v/>
      </c>
      <c r="H2744">
        <f>IF($G2744=1,SUMIFS(Registros!$F$2:$F$6000,Registros!$A$2:$A$6000,"MOV",Registros!$B$2:$B$6000,$A2744),0)</f>
        <v/>
      </c>
      <c r="I2744">
        <f>IF(COUNTIFS(Registros!$A$2:$A$6000,"CS",Registros!$B$2:$B$6000,$A2744)&gt;0,1,0)</f>
        <v/>
      </c>
      <c r="J2744">
        <f>IF($I2744=1,SUMIFS(Registros!$I$2:$I$6000,Registros!$A$2:$A$6000,"CS",Registros!$B$2:$B$6000,$A2744),0)</f>
        <v/>
      </c>
      <c r="K2744">
        <f>IF(COUNTIFS(Winback!$K$2:$K$300,$D2744)&gt;0,1,0)</f>
        <v/>
      </c>
      <c r="L2744">
        <f>IF(AND($K2744=1,LEFT($A2744,3)="WB-"),SUMIFS(Winback!$D$2:$D$300,Winback!$K$2:$K$300,$D2744),0)</f>
        <v/>
      </c>
      <c r="M2744">
        <f>IF(OR($E2744=1,$G2744=1,SUMIFS(Registros!$J$2:$J$6000,Registros!$B$2:$B$6000,$A2744)&gt;0),1,0)</f>
        <v/>
      </c>
      <c r="N2744">
        <f>IF($J2744&gt;0,1,IF(COUNTIFS(Registros!$A$2:$A$6000,"CS",Registros!$B$2:$B$6000,$A2744,Registros!$K$2:$K$6000,"&lt;&gt;")&gt;0,1,0))</f>
        <v/>
      </c>
      <c r="O2744">
        <f>IF(AND($K2744=1,$E2744=0,$G2744=0,$I2744=0),"WINBACK",IF(AND($M2744=1,$N2744&gt;0),"CONVERGENTE",IF($M2744=1,"SOLO MÓVIL",IF($N2744&gt;0,"SOLO FIJO / INTERNET","SIN SERVICIOS"))))</f>
        <v/>
      </c>
      <c r="P2744">
        <f>IF($O2744="WINBACK","Recuperar (winback)",IF($O2744="CONVERGENTE","Upgrade / más líneas",IF($O2744="SOLO MÓVIL","Ofrecer fijo + internet (FLBBTV)",IF($O2744="SOLO FIJO / INTERNET","Ofrecer línea móvil Nextphone","Oferta completa (móvil + fijo + internet)"))))</f>
        <v/>
      </c>
      <c r="Q2744">
        <f>$F2744+$H2744+$L2744</f>
        <v/>
      </c>
      <c r="R2744">
        <f>IFERROR(VLOOKUP($A2744,Registros!$B$2:$G$6000,6,0),IFERROR(VLOOKUP($D2744,Winback!$B$2:$C$300,2,0),""))</f>
        <v/>
      </c>
      <c r="S2744">
        <f>IF($E2744=1,"NP","")&amp;IF($G2744=1,"+MOV","")&amp;IF($I2744=1,"+CS","")&amp;IF($K2744=1,"+WB","")</f>
        <v/>
      </c>
      <c r="T2744">
        <f>$E2744+$G2744+$I2744+$K2744</f>
        <v/>
      </c>
    </row>
    <row r="2745">
      <c r="A2745" t="inlineStr">
        <is>
          <t>331181170000</t>
        </is>
      </c>
      <c r="B2745" t="inlineStr">
        <is>
          <t>33118117</t>
        </is>
      </c>
      <c r="C2745" t="inlineStr">
        <is>
          <t>SEBASTIANA WILLIET LOPEZ</t>
        </is>
      </c>
      <c r="D2745" t="inlineStr">
        <is>
          <t>SEBASTIANAWILLIETLOPEZ</t>
        </is>
      </c>
      <c r="E2745">
        <f>IF(COUNTIFS(Registros!$A$2:$A$6000,"NP",Registros!$B$2:$B$6000,$A2745)&gt;0,1,0)</f>
        <v/>
      </c>
      <c r="F2745">
        <f>IF($E2745=1,SUMIFS(Registros!$F$2:$F$6000,Registros!$A$2:$A$6000,"NP",Registros!$B$2:$B$6000,$A2745),0)</f>
        <v/>
      </c>
      <c r="G2745">
        <f>IF(COUNTIFS(Registros!$A$2:$A$6000,"MOV",Registros!$B$2:$B$6000,$A2745)&gt;0,1,0)</f>
        <v/>
      </c>
      <c r="H2745">
        <f>IF($G2745=1,SUMIFS(Registros!$F$2:$F$6000,Registros!$A$2:$A$6000,"MOV",Registros!$B$2:$B$6000,$A2745),0)</f>
        <v/>
      </c>
      <c r="I2745">
        <f>IF(COUNTIFS(Registros!$A$2:$A$6000,"CS",Registros!$B$2:$B$6000,$A2745)&gt;0,1,0)</f>
        <v/>
      </c>
      <c r="J2745">
        <f>IF($I2745=1,SUMIFS(Registros!$I$2:$I$6000,Registros!$A$2:$A$6000,"CS",Registros!$B$2:$B$6000,$A2745),0)</f>
        <v/>
      </c>
      <c r="K2745">
        <f>IF(COUNTIFS(Winback!$K$2:$K$300,$D2745)&gt;0,1,0)</f>
        <v/>
      </c>
      <c r="L2745">
        <f>IF(AND($K2745=1,LEFT($A2745,3)="WB-"),SUMIFS(Winback!$D$2:$D$300,Winback!$K$2:$K$300,$D2745),0)</f>
        <v/>
      </c>
      <c r="M2745">
        <f>IF(OR($E2745=1,$G2745=1,SUMIFS(Registros!$J$2:$J$6000,Registros!$B$2:$B$6000,$A2745)&gt;0),1,0)</f>
        <v/>
      </c>
      <c r="N2745">
        <f>IF($J2745&gt;0,1,IF(COUNTIFS(Registros!$A$2:$A$6000,"CS",Registros!$B$2:$B$6000,$A2745,Registros!$K$2:$K$6000,"&lt;&gt;")&gt;0,1,0))</f>
        <v/>
      </c>
      <c r="O2745">
        <f>IF(AND($K2745=1,$E2745=0,$G2745=0,$I2745=0),"WINBACK",IF(AND($M2745=1,$N2745&gt;0),"CONVERGENTE",IF($M2745=1,"SOLO MÓVIL",IF($N2745&gt;0,"SOLO FIJO / INTERNET","SIN SERVICIOS"))))</f>
        <v/>
      </c>
      <c r="P2745">
        <f>IF($O2745="WINBACK","Recuperar (winback)",IF($O2745="CONVERGENTE","Upgrade / más líneas",IF($O2745="SOLO MÓVIL","Ofrecer fijo + internet (FLBBTV)",IF($O2745="SOLO FIJO / INTERNET","Ofrecer línea móvil Nextphone","Oferta completa (móvil + fijo + internet)"))))</f>
        <v/>
      </c>
      <c r="Q2745">
        <f>$F2745+$H2745+$L2745</f>
        <v/>
      </c>
      <c r="R2745">
        <f>IFERROR(VLOOKUP($A2745,Registros!$B$2:$G$6000,6,0),IFERROR(VLOOKUP($D2745,Winback!$B$2:$C$300,2,0),""))</f>
        <v/>
      </c>
      <c r="S2745">
        <f>IF($E2745=1,"NP","")&amp;IF($G2745=1,"+MOV","")&amp;IF($I2745=1,"+CS","")&amp;IF($K2745=1,"+WB","")</f>
        <v/>
      </c>
      <c r="T2745">
        <f>$E2745+$G2745+$I2745+$K2745</f>
        <v/>
      </c>
    </row>
    <row r="2746">
      <c r="A2746" t="inlineStr">
        <is>
          <t>358213420000</t>
        </is>
      </c>
      <c r="B2746" t="inlineStr">
        <is>
          <t>35821342</t>
        </is>
      </c>
      <c r="C2746" t="inlineStr">
        <is>
          <t>JUAN OBERTO</t>
        </is>
      </c>
      <c r="D2746" t="inlineStr">
        <is>
          <t>JUANOBERTO</t>
        </is>
      </c>
      <c r="E2746">
        <f>IF(COUNTIFS(Registros!$A$2:$A$6000,"NP",Registros!$B$2:$B$6000,$A2746)&gt;0,1,0)</f>
        <v/>
      </c>
      <c r="F2746">
        <f>IF($E2746=1,SUMIFS(Registros!$F$2:$F$6000,Registros!$A$2:$A$6000,"NP",Registros!$B$2:$B$6000,$A2746),0)</f>
        <v/>
      </c>
      <c r="G2746">
        <f>IF(COUNTIFS(Registros!$A$2:$A$6000,"MOV",Registros!$B$2:$B$6000,$A2746)&gt;0,1,0)</f>
        <v/>
      </c>
      <c r="H2746">
        <f>IF($G2746=1,SUMIFS(Registros!$F$2:$F$6000,Registros!$A$2:$A$6000,"MOV",Registros!$B$2:$B$6000,$A2746),0)</f>
        <v/>
      </c>
      <c r="I2746">
        <f>IF(COUNTIFS(Registros!$A$2:$A$6000,"CS",Registros!$B$2:$B$6000,$A2746)&gt;0,1,0)</f>
        <v/>
      </c>
      <c r="J2746">
        <f>IF($I2746=1,SUMIFS(Registros!$I$2:$I$6000,Registros!$A$2:$A$6000,"CS",Registros!$B$2:$B$6000,$A2746),0)</f>
        <v/>
      </c>
      <c r="K2746">
        <f>IF(COUNTIFS(Winback!$K$2:$K$300,$D2746)&gt;0,1,0)</f>
        <v/>
      </c>
      <c r="L2746">
        <f>IF(AND($K2746=1,LEFT($A2746,3)="WB-"),SUMIFS(Winback!$D$2:$D$300,Winback!$K$2:$K$300,$D2746),0)</f>
        <v/>
      </c>
      <c r="M2746">
        <f>IF(OR($E2746=1,$G2746=1,SUMIFS(Registros!$J$2:$J$6000,Registros!$B$2:$B$6000,$A2746)&gt;0),1,0)</f>
        <v/>
      </c>
      <c r="N2746">
        <f>IF($J2746&gt;0,1,IF(COUNTIFS(Registros!$A$2:$A$6000,"CS",Registros!$B$2:$B$6000,$A2746,Registros!$K$2:$K$6000,"&lt;&gt;")&gt;0,1,0))</f>
        <v/>
      </c>
      <c r="O2746">
        <f>IF(AND($K2746=1,$E2746=0,$G2746=0,$I2746=0),"WINBACK",IF(AND($M2746=1,$N2746&gt;0),"CONVERGENTE",IF($M2746=1,"SOLO MÓVIL",IF($N2746&gt;0,"SOLO FIJO / INTERNET","SIN SERVICIOS"))))</f>
        <v/>
      </c>
      <c r="P2746">
        <f>IF($O2746="WINBACK","Recuperar (winback)",IF($O2746="CONVERGENTE","Upgrade / más líneas",IF($O2746="SOLO MÓVIL","Ofrecer fijo + internet (FLBBTV)",IF($O2746="SOLO FIJO / INTERNET","Ofrecer línea móvil Nextphone","Oferta completa (móvil + fijo + internet)"))))</f>
        <v/>
      </c>
      <c r="Q2746">
        <f>$F2746+$H2746+$L2746</f>
        <v/>
      </c>
      <c r="R2746">
        <f>IFERROR(VLOOKUP($A2746,Registros!$B$2:$G$6000,6,0),IFERROR(VLOOKUP($D2746,Winback!$B$2:$C$300,2,0),""))</f>
        <v/>
      </c>
      <c r="S2746">
        <f>IF($E2746=1,"NP","")&amp;IF($G2746=1,"+MOV","")&amp;IF($I2746=1,"+CS","")&amp;IF($K2746=1,"+WB","")</f>
        <v/>
      </c>
      <c r="T2746">
        <f>$E2746+$G2746+$I2746+$K2746</f>
        <v/>
      </c>
    </row>
    <row r="2747">
      <c r="A2747" t="inlineStr">
        <is>
          <t>336186680000</t>
        </is>
      </c>
      <c r="B2747" t="inlineStr">
        <is>
          <t>33618668</t>
        </is>
      </c>
      <c r="C2747" t="inlineStr">
        <is>
          <t>Gladys Esther Cedeno Aguirre</t>
        </is>
      </c>
      <c r="D2747" t="inlineStr">
        <is>
          <t>GLADYSESTHERCEDENOAGUIRRE</t>
        </is>
      </c>
      <c r="E2747">
        <f>IF(COUNTIFS(Registros!$A$2:$A$6000,"NP",Registros!$B$2:$B$6000,$A2747)&gt;0,1,0)</f>
        <v/>
      </c>
      <c r="F2747">
        <f>IF($E2747=1,SUMIFS(Registros!$F$2:$F$6000,Registros!$A$2:$A$6000,"NP",Registros!$B$2:$B$6000,$A2747),0)</f>
        <v/>
      </c>
      <c r="G2747">
        <f>IF(COUNTIFS(Registros!$A$2:$A$6000,"MOV",Registros!$B$2:$B$6000,$A2747)&gt;0,1,0)</f>
        <v/>
      </c>
      <c r="H2747">
        <f>IF($G2747=1,SUMIFS(Registros!$F$2:$F$6000,Registros!$A$2:$A$6000,"MOV",Registros!$B$2:$B$6000,$A2747),0)</f>
        <v/>
      </c>
      <c r="I2747">
        <f>IF(COUNTIFS(Registros!$A$2:$A$6000,"CS",Registros!$B$2:$B$6000,$A2747)&gt;0,1,0)</f>
        <v/>
      </c>
      <c r="J2747">
        <f>IF($I2747=1,SUMIFS(Registros!$I$2:$I$6000,Registros!$A$2:$A$6000,"CS",Registros!$B$2:$B$6000,$A2747),0)</f>
        <v/>
      </c>
      <c r="K2747">
        <f>IF(COUNTIFS(Winback!$K$2:$K$300,$D2747)&gt;0,1,0)</f>
        <v/>
      </c>
      <c r="L2747">
        <f>IF(AND($K2747=1,LEFT($A2747,3)="WB-"),SUMIFS(Winback!$D$2:$D$300,Winback!$K$2:$K$300,$D2747),0)</f>
        <v/>
      </c>
      <c r="M2747">
        <f>IF(OR($E2747=1,$G2747=1,SUMIFS(Registros!$J$2:$J$6000,Registros!$B$2:$B$6000,$A2747)&gt;0),1,0)</f>
        <v/>
      </c>
      <c r="N2747">
        <f>IF($J2747&gt;0,1,IF(COUNTIFS(Registros!$A$2:$A$6000,"CS",Registros!$B$2:$B$6000,$A2747,Registros!$K$2:$K$6000,"&lt;&gt;")&gt;0,1,0))</f>
        <v/>
      </c>
      <c r="O2747">
        <f>IF(AND($K2747=1,$E2747=0,$G2747=0,$I2747=0),"WINBACK",IF(AND($M2747=1,$N2747&gt;0),"CONVERGENTE",IF($M2747=1,"SOLO MÓVIL",IF($N2747&gt;0,"SOLO FIJO / INTERNET","SIN SERVICIOS"))))</f>
        <v/>
      </c>
      <c r="P2747">
        <f>IF($O2747="WINBACK","Recuperar (winback)",IF($O2747="CONVERGENTE","Upgrade / más líneas",IF($O2747="SOLO MÓVIL","Ofrecer fijo + internet (FLBBTV)",IF($O2747="SOLO FIJO / INTERNET","Ofrecer línea móvil Nextphone","Oferta completa (móvil + fijo + internet)"))))</f>
        <v/>
      </c>
      <c r="Q2747">
        <f>$F2747+$H2747+$L2747</f>
        <v/>
      </c>
      <c r="R2747">
        <f>IFERROR(VLOOKUP($A2747,Registros!$B$2:$G$6000,6,0),IFERROR(VLOOKUP($D2747,Winback!$B$2:$C$300,2,0),""))</f>
        <v/>
      </c>
      <c r="S2747">
        <f>IF($E2747=1,"NP","")&amp;IF($G2747=1,"+MOV","")&amp;IF($I2747=1,"+CS","")&amp;IF($K2747=1,"+WB","")</f>
        <v/>
      </c>
      <c r="T2747">
        <f>$E2747+$G2747+$I2747+$K2747</f>
        <v/>
      </c>
    </row>
    <row r="2748">
      <c r="A2748" t="inlineStr">
        <is>
          <t>358127860000</t>
        </is>
      </c>
      <c r="B2748" t="inlineStr">
        <is>
          <t>35812786</t>
        </is>
      </c>
      <c r="C2748" t="inlineStr">
        <is>
          <t>RAMON ELIECER PITTI ARAUZ</t>
        </is>
      </c>
      <c r="D2748" t="inlineStr">
        <is>
          <t>RAMONELIECERPITTIARAUZ</t>
        </is>
      </c>
      <c r="E2748">
        <f>IF(COUNTIFS(Registros!$A$2:$A$6000,"NP",Registros!$B$2:$B$6000,$A2748)&gt;0,1,0)</f>
        <v/>
      </c>
      <c r="F2748">
        <f>IF($E2748=1,SUMIFS(Registros!$F$2:$F$6000,Registros!$A$2:$A$6000,"NP",Registros!$B$2:$B$6000,$A2748),0)</f>
        <v/>
      </c>
      <c r="G2748">
        <f>IF(COUNTIFS(Registros!$A$2:$A$6000,"MOV",Registros!$B$2:$B$6000,$A2748)&gt;0,1,0)</f>
        <v/>
      </c>
      <c r="H2748">
        <f>IF($G2748=1,SUMIFS(Registros!$F$2:$F$6000,Registros!$A$2:$A$6000,"MOV",Registros!$B$2:$B$6000,$A2748),0)</f>
        <v/>
      </c>
      <c r="I2748">
        <f>IF(COUNTIFS(Registros!$A$2:$A$6000,"CS",Registros!$B$2:$B$6000,$A2748)&gt;0,1,0)</f>
        <v/>
      </c>
      <c r="J2748">
        <f>IF($I2748=1,SUMIFS(Registros!$I$2:$I$6000,Registros!$A$2:$A$6000,"CS",Registros!$B$2:$B$6000,$A2748),0)</f>
        <v/>
      </c>
      <c r="K2748">
        <f>IF(COUNTIFS(Winback!$K$2:$K$300,$D2748)&gt;0,1,0)</f>
        <v/>
      </c>
      <c r="L2748">
        <f>IF(AND($K2748=1,LEFT($A2748,3)="WB-"),SUMIFS(Winback!$D$2:$D$300,Winback!$K$2:$K$300,$D2748),0)</f>
        <v/>
      </c>
      <c r="M2748">
        <f>IF(OR($E2748=1,$G2748=1,SUMIFS(Registros!$J$2:$J$6000,Registros!$B$2:$B$6000,$A2748)&gt;0),1,0)</f>
        <v/>
      </c>
      <c r="N2748">
        <f>IF($J2748&gt;0,1,IF(COUNTIFS(Registros!$A$2:$A$6000,"CS",Registros!$B$2:$B$6000,$A2748,Registros!$K$2:$K$6000,"&lt;&gt;")&gt;0,1,0))</f>
        <v/>
      </c>
      <c r="O2748">
        <f>IF(AND($K2748=1,$E2748=0,$G2748=0,$I2748=0),"WINBACK",IF(AND($M2748=1,$N2748&gt;0),"CONVERGENTE",IF($M2748=1,"SOLO MÓVIL",IF($N2748&gt;0,"SOLO FIJO / INTERNET","SIN SERVICIOS"))))</f>
        <v/>
      </c>
      <c r="P2748">
        <f>IF($O2748="WINBACK","Recuperar (winback)",IF($O2748="CONVERGENTE","Upgrade / más líneas",IF($O2748="SOLO MÓVIL","Ofrecer fijo + internet (FLBBTV)",IF($O2748="SOLO FIJO / INTERNET","Ofrecer línea móvil Nextphone","Oferta completa (móvil + fijo + internet)"))))</f>
        <v/>
      </c>
      <c r="Q2748">
        <f>$F2748+$H2748+$L2748</f>
        <v/>
      </c>
      <c r="R2748">
        <f>IFERROR(VLOOKUP($A2748,Registros!$B$2:$G$6000,6,0),IFERROR(VLOOKUP($D2748,Winback!$B$2:$C$300,2,0),""))</f>
        <v/>
      </c>
      <c r="S2748">
        <f>IF($E2748=1,"NP","")&amp;IF($G2748=1,"+MOV","")&amp;IF($I2748=1,"+CS","")&amp;IF($K2748=1,"+WB","")</f>
        <v/>
      </c>
      <c r="T2748">
        <f>$E2748+$G2748+$I2748+$K2748</f>
        <v/>
      </c>
    </row>
    <row r="2749">
      <c r="A2749" t="inlineStr">
        <is>
          <t>358145900000</t>
        </is>
      </c>
      <c r="B2749" t="inlineStr">
        <is>
          <t>35814590</t>
        </is>
      </c>
      <c r="C2749" t="inlineStr">
        <is>
          <t>EUSEBIO HERNÁNDEZ GONZÁLEZ</t>
        </is>
      </c>
      <c r="D2749" t="inlineStr">
        <is>
          <t>EUSEBIOHERNANDEZGONZALEZ</t>
        </is>
      </c>
      <c r="E2749">
        <f>IF(COUNTIFS(Registros!$A$2:$A$6000,"NP",Registros!$B$2:$B$6000,$A2749)&gt;0,1,0)</f>
        <v/>
      </c>
      <c r="F2749">
        <f>IF($E2749=1,SUMIFS(Registros!$F$2:$F$6000,Registros!$A$2:$A$6000,"NP",Registros!$B$2:$B$6000,$A2749),0)</f>
        <v/>
      </c>
      <c r="G2749">
        <f>IF(COUNTIFS(Registros!$A$2:$A$6000,"MOV",Registros!$B$2:$B$6000,$A2749)&gt;0,1,0)</f>
        <v/>
      </c>
      <c r="H2749">
        <f>IF($G2749=1,SUMIFS(Registros!$F$2:$F$6000,Registros!$A$2:$A$6000,"MOV",Registros!$B$2:$B$6000,$A2749),0)</f>
        <v/>
      </c>
      <c r="I2749">
        <f>IF(COUNTIFS(Registros!$A$2:$A$6000,"CS",Registros!$B$2:$B$6000,$A2749)&gt;0,1,0)</f>
        <v/>
      </c>
      <c r="J2749">
        <f>IF($I2749=1,SUMIFS(Registros!$I$2:$I$6000,Registros!$A$2:$A$6000,"CS",Registros!$B$2:$B$6000,$A2749),0)</f>
        <v/>
      </c>
      <c r="K2749">
        <f>IF(COUNTIFS(Winback!$K$2:$K$300,$D2749)&gt;0,1,0)</f>
        <v/>
      </c>
      <c r="L2749">
        <f>IF(AND($K2749=1,LEFT($A2749,3)="WB-"),SUMIFS(Winback!$D$2:$D$300,Winback!$K$2:$K$300,$D2749),0)</f>
        <v/>
      </c>
      <c r="M2749">
        <f>IF(OR($E2749=1,$G2749=1,SUMIFS(Registros!$J$2:$J$6000,Registros!$B$2:$B$6000,$A2749)&gt;0),1,0)</f>
        <v/>
      </c>
      <c r="N2749">
        <f>IF($J2749&gt;0,1,IF(COUNTIFS(Registros!$A$2:$A$6000,"CS",Registros!$B$2:$B$6000,$A2749,Registros!$K$2:$K$6000,"&lt;&gt;")&gt;0,1,0))</f>
        <v/>
      </c>
      <c r="O2749">
        <f>IF(AND($K2749=1,$E2749=0,$G2749=0,$I2749=0),"WINBACK",IF(AND($M2749=1,$N2749&gt;0),"CONVERGENTE",IF($M2749=1,"SOLO MÓVIL",IF($N2749&gt;0,"SOLO FIJO / INTERNET","SIN SERVICIOS"))))</f>
        <v/>
      </c>
      <c r="P2749">
        <f>IF($O2749="WINBACK","Recuperar (winback)",IF($O2749="CONVERGENTE","Upgrade / más líneas",IF($O2749="SOLO MÓVIL","Ofrecer fijo + internet (FLBBTV)",IF($O2749="SOLO FIJO / INTERNET","Ofrecer línea móvil Nextphone","Oferta completa (móvil + fijo + internet)"))))</f>
        <v/>
      </c>
      <c r="Q2749">
        <f>$F2749+$H2749+$L2749</f>
        <v/>
      </c>
      <c r="R2749">
        <f>IFERROR(VLOOKUP($A2749,Registros!$B$2:$G$6000,6,0),IFERROR(VLOOKUP($D2749,Winback!$B$2:$C$300,2,0),""))</f>
        <v/>
      </c>
      <c r="S2749">
        <f>IF($E2749=1,"NP","")&amp;IF($G2749=1,"+MOV","")&amp;IF($I2749=1,"+CS","")&amp;IF($K2749=1,"+WB","")</f>
        <v/>
      </c>
      <c r="T2749">
        <f>$E2749+$G2749+$I2749+$K2749</f>
        <v/>
      </c>
    </row>
    <row r="2750">
      <c r="A2750" t="inlineStr">
        <is>
          <t>364012560000</t>
        </is>
      </c>
      <c r="B2750" t="inlineStr">
        <is>
          <t>36401256</t>
        </is>
      </c>
      <c r="C2750" t="inlineStr">
        <is>
          <t>MARLIS CORTEZ</t>
        </is>
      </c>
      <c r="D2750" t="inlineStr">
        <is>
          <t>MARLISCORTEZ</t>
        </is>
      </c>
      <c r="E2750">
        <f>IF(COUNTIFS(Registros!$A$2:$A$6000,"NP",Registros!$B$2:$B$6000,$A2750)&gt;0,1,0)</f>
        <v/>
      </c>
      <c r="F2750">
        <f>IF($E2750=1,SUMIFS(Registros!$F$2:$F$6000,Registros!$A$2:$A$6000,"NP",Registros!$B$2:$B$6000,$A2750),0)</f>
        <v/>
      </c>
      <c r="G2750">
        <f>IF(COUNTIFS(Registros!$A$2:$A$6000,"MOV",Registros!$B$2:$B$6000,$A2750)&gt;0,1,0)</f>
        <v/>
      </c>
      <c r="H2750">
        <f>IF($G2750=1,SUMIFS(Registros!$F$2:$F$6000,Registros!$A$2:$A$6000,"MOV",Registros!$B$2:$B$6000,$A2750),0)</f>
        <v/>
      </c>
      <c r="I2750">
        <f>IF(COUNTIFS(Registros!$A$2:$A$6000,"CS",Registros!$B$2:$B$6000,$A2750)&gt;0,1,0)</f>
        <v/>
      </c>
      <c r="J2750">
        <f>IF($I2750=1,SUMIFS(Registros!$I$2:$I$6000,Registros!$A$2:$A$6000,"CS",Registros!$B$2:$B$6000,$A2750),0)</f>
        <v/>
      </c>
      <c r="K2750">
        <f>IF(COUNTIFS(Winback!$K$2:$K$300,$D2750)&gt;0,1,0)</f>
        <v/>
      </c>
      <c r="L2750">
        <f>IF(AND($K2750=1,LEFT($A2750,3)="WB-"),SUMIFS(Winback!$D$2:$D$300,Winback!$K$2:$K$300,$D2750),0)</f>
        <v/>
      </c>
      <c r="M2750">
        <f>IF(OR($E2750=1,$G2750=1,SUMIFS(Registros!$J$2:$J$6000,Registros!$B$2:$B$6000,$A2750)&gt;0),1,0)</f>
        <v/>
      </c>
      <c r="N2750">
        <f>IF($J2750&gt;0,1,IF(COUNTIFS(Registros!$A$2:$A$6000,"CS",Registros!$B$2:$B$6000,$A2750,Registros!$K$2:$K$6000,"&lt;&gt;")&gt;0,1,0))</f>
        <v/>
      </c>
      <c r="O2750">
        <f>IF(AND($K2750=1,$E2750=0,$G2750=0,$I2750=0),"WINBACK",IF(AND($M2750=1,$N2750&gt;0),"CONVERGENTE",IF($M2750=1,"SOLO MÓVIL",IF($N2750&gt;0,"SOLO FIJO / INTERNET","SIN SERVICIOS"))))</f>
        <v/>
      </c>
      <c r="P2750">
        <f>IF($O2750="WINBACK","Recuperar (winback)",IF($O2750="CONVERGENTE","Upgrade / más líneas",IF($O2750="SOLO MÓVIL","Ofrecer fijo + internet (FLBBTV)",IF($O2750="SOLO FIJO / INTERNET","Ofrecer línea móvil Nextphone","Oferta completa (móvil + fijo + internet)"))))</f>
        <v/>
      </c>
      <c r="Q2750">
        <f>$F2750+$H2750+$L2750</f>
        <v/>
      </c>
      <c r="R2750">
        <f>IFERROR(VLOOKUP($A2750,Registros!$B$2:$G$6000,6,0),IFERROR(VLOOKUP($D2750,Winback!$B$2:$C$300,2,0),""))</f>
        <v/>
      </c>
      <c r="S2750">
        <f>IF($E2750=1,"NP","")&amp;IF($G2750=1,"+MOV","")&amp;IF($I2750=1,"+CS","")&amp;IF($K2750=1,"+WB","")</f>
        <v/>
      </c>
      <c r="T2750">
        <f>$E2750+$G2750+$I2750+$K2750</f>
        <v/>
      </c>
    </row>
    <row r="2751">
      <c r="A2751" t="inlineStr">
        <is>
          <t>363044290000</t>
        </is>
      </c>
      <c r="B2751" t="inlineStr">
        <is>
          <t>36304429</t>
        </is>
      </c>
      <c r="C2751" t="inlineStr">
        <is>
          <t>JEIHEISIN MIRANDA</t>
        </is>
      </c>
      <c r="D2751" t="inlineStr">
        <is>
          <t>JEIHEISINMIRANDA</t>
        </is>
      </c>
      <c r="E2751">
        <f>IF(COUNTIFS(Registros!$A$2:$A$6000,"NP",Registros!$B$2:$B$6000,$A2751)&gt;0,1,0)</f>
        <v/>
      </c>
      <c r="F2751">
        <f>IF($E2751=1,SUMIFS(Registros!$F$2:$F$6000,Registros!$A$2:$A$6000,"NP",Registros!$B$2:$B$6000,$A2751),0)</f>
        <v/>
      </c>
      <c r="G2751">
        <f>IF(COUNTIFS(Registros!$A$2:$A$6000,"MOV",Registros!$B$2:$B$6000,$A2751)&gt;0,1,0)</f>
        <v/>
      </c>
      <c r="H2751">
        <f>IF($G2751=1,SUMIFS(Registros!$F$2:$F$6000,Registros!$A$2:$A$6000,"MOV",Registros!$B$2:$B$6000,$A2751),0)</f>
        <v/>
      </c>
      <c r="I2751">
        <f>IF(COUNTIFS(Registros!$A$2:$A$6000,"CS",Registros!$B$2:$B$6000,$A2751)&gt;0,1,0)</f>
        <v/>
      </c>
      <c r="J2751">
        <f>IF($I2751=1,SUMIFS(Registros!$I$2:$I$6000,Registros!$A$2:$A$6000,"CS",Registros!$B$2:$B$6000,$A2751),0)</f>
        <v/>
      </c>
      <c r="K2751">
        <f>IF(COUNTIFS(Winback!$K$2:$K$300,$D2751)&gt;0,1,0)</f>
        <v/>
      </c>
      <c r="L2751">
        <f>IF(AND($K2751=1,LEFT($A2751,3)="WB-"),SUMIFS(Winback!$D$2:$D$300,Winback!$K$2:$K$300,$D2751),0)</f>
        <v/>
      </c>
      <c r="M2751">
        <f>IF(OR($E2751=1,$G2751=1,SUMIFS(Registros!$J$2:$J$6000,Registros!$B$2:$B$6000,$A2751)&gt;0),1,0)</f>
        <v/>
      </c>
      <c r="N2751">
        <f>IF($J2751&gt;0,1,IF(COUNTIFS(Registros!$A$2:$A$6000,"CS",Registros!$B$2:$B$6000,$A2751,Registros!$K$2:$K$6000,"&lt;&gt;")&gt;0,1,0))</f>
        <v/>
      </c>
      <c r="O2751">
        <f>IF(AND($K2751=1,$E2751=0,$G2751=0,$I2751=0),"WINBACK",IF(AND($M2751=1,$N2751&gt;0),"CONVERGENTE",IF($M2751=1,"SOLO MÓVIL",IF($N2751&gt;0,"SOLO FIJO / INTERNET","SIN SERVICIOS"))))</f>
        <v/>
      </c>
      <c r="P2751">
        <f>IF($O2751="WINBACK","Recuperar (winback)",IF($O2751="CONVERGENTE","Upgrade / más líneas",IF($O2751="SOLO MÓVIL","Ofrecer fijo + internet (FLBBTV)",IF($O2751="SOLO FIJO / INTERNET","Ofrecer línea móvil Nextphone","Oferta completa (móvil + fijo + internet)"))))</f>
        <v/>
      </c>
      <c r="Q2751">
        <f>$F2751+$H2751+$L2751</f>
        <v/>
      </c>
      <c r="R2751">
        <f>IFERROR(VLOOKUP($A2751,Registros!$B$2:$G$6000,6,0),IFERROR(VLOOKUP($D2751,Winback!$B$2:$C$300,2,0),""))</f>
        <v/>
      </c>
      <c r="S2751">
        <f>IF($E2751=1,"NP","")&amp;IF($G2751=1,"+MOV","")&amp;IF($I2751=1,"+CS","")&amp;IF($K2751=1,"+WB","")</f>
        <v/>
      </c>
      <c r="T2751">
        <f>$E2751+$G2751+$I2751+$K2751</f>
        <v/>
      </c>
    </row>
    <row r="2752">
      <c r="A2752" t="inlineStr">
        <is>
          <t>351172870000</t>
        </is>
      </c>
      <c r="B2752" t="inlineStr">
        <is>
          <t>35117287</t>
        </is>
      </c>
      <c r="C2752" t="inlineStr">
        <is>
          <t>VIRGINIA JIMENEZ</t>
        </is>
      </c>
      <c r="D2752" t="inlineStr">
        <is>
          <t>VIRGINIAJIMENEZ</t>
        </is>
      </c>
      <c r="E2752">
        <f>IF(COUNTIFS(Registros!$A$2:$A$6000,"NP",Registros!$B$2:$B$6000,$A2752)&gt;0,1,0)</f>
        <v/>
      </c>
      <c r="F2752">
        <f>IF($E2752=1,SUMIFS(Registros!$F$2:$F$6000,Registros!$A$2:$A$6000,"NP",Registros!$B$2:$B$6000,$A2752),0)</f>
        <v/>
      </c>
      <c r="G2752">
        <f>IF(COUNTIFS(Registros!$A$2:$A$6000,"MOV",Registros!$B$2:$B$6000,$A2752)&gt;0,1,0)</f>
        <v/>
      </c>
      <c r="H2752">
        <f>IF($G2752=1,SUMIFS(Registros!$F$2:$F$6000,Registros!$A$2:$A$6000,"MOV",Registros!$B$2:$B$6000,$A2752),0)</f>
        <v/>
      </c>
      <c r="I2752">
        <f>IF(COUNTIFS(Registros!$A$2:$A$6000,"CS",Registros!$B$2:$B$6000,$A2752)&gt;0,1,0)</f>
        <v/>
      </c>
      <c r="J2752">
        <f>IF($I2752=1,SUMIFS(Registros!$I$2:$I$6000,Registros!$A$2:$A$6000,"CS",Registros!$B$2:$B$6000,$A2752),0)</f>
        <v/>
      </c>
      <c r="K2752">
        <f>IF(COUNTIFS(Winback!$K$2:$K$300,$D2752)&gt;0,1,0)</f>
        <v/>
      </c>
      <c r="L2752">
        <f>IF(AND($K2752=1,LEFT($A2752,3)="WB-"),SUMIFS(Winback!$D$2:$D$300,Winback!$K$2:$K$300,$D2752),0)</f>
        <v/>
      </c>
      <c r="M2752">
        <f>IF(OR($E2752=1,$G2752=1,SUMIFS(Registros!$J$2:$J$6000,Registros!$B$2:$B$6000,$A2752)&gt;0),1,0)</f>
        <v/>
      </c>
      <c r="N2752">
        <f>IF($J2752&gt;0,1,IF(COUNTIFS(Registros!$A$2:$A$6000,"CS",Registros!$B$2:$B$6000,$A2752,Registros!$K$2:$K$6000,"&lt;&gt;")&gt;0,1,0))</f>
        <v/>
      </c>
      <c r="O2752">
        <f>IF(AND($K2752=1,$E2752=0,$G2752=0,$I2752=0),"WINBACK",IF(AND($M2752=1,$N2752&gt;0),"CONVERGENTE",IF($M2752=1,"SOLO MÓVIL",IF($N2752&gt;0,"SOLO FIJO / INTERNET","SIN SERVICIOS"))))</f>
        <v/>
      </c>
      <c r="P2752">
        <f>IF($O2752="WINBACK","Recuperar (winback)",IF($O2752="CONVERGENTE","Upgrade / más líneas",IF($O2752="SOLO MÓVIL","Ofrecer fijo + internet (FLBBTV)",IF($O2752="SOLO FIJO / INTERNET","Ofrecer línea móvil Nextphone","Oferta completa (móvil + fijo + internet)"))))</f>
        <v/>
      </c>
      <c r="Q2752">
        <f>$F2752+$H2752+$L2752</f>
        <v/>
      </c>
      <c r="R2752">
        <f>IFERROR(VLOOKUP($A2752,Registros!$B$2:$G$6000,6,0),IFERROR(VLOOKUP($D2752,Winback!$B$2:$C$300,2,0),""))</f>
        <v/>
      </c>
      <c r="S2752">
        <f>IF($E2752=1,"NP","")&amp;IF($G2752=1,"+MOV","")&amp;IF($I2752=1,"+CS","")&amp;IF($K2752=1,"+WB","")</f>
        <v/>
      </c>
      <c r="T2752">
        <f>$E2752+$G2752+$I2752+$K2752</f>
        <v/>
      </c>
    </row>
    <row r="2753">
      <c r="A2753" t="inlineStr">
        <is>
          <t>359386660000</t>
        </is>
      </c>
      <c r="B2753" t="inlineStr">
        <is>
          <t>35938666</t>
        </is>
      </c>
      <c r="C2753" t="inlineStr">
        <is>
          <t>GEORGE GONZALEZ</t>
        </is>
      </c>
      <c r="D2753" t="inlineStr">
        <is>
          <t>GEORGEGONZALEZ</t>
        </is>
      </c>
      <c r="E2753">
        <f>IF(COUNTIFS(Registros!$A$2:$A$6000,"NP",Registros!$B$2:$B$6000,$A2753)&gt;0,1,0)</f>
        <v/>
      </c>
      <c r="F2753">
        <f>IF($E2753=1,SUMIFS(Registros!$F$2:$F$6000,Registros!$A$2:$A$6000,"NP",Registros!$B$2:$B$6000,$A2753),0)</f>
        <v/>
      </c>
      <c r="G2753">
        <f>IF(COUNTIFS(Registros!$A$2:$A$6000,"MOV",Registros!$B$2:$B$6000,$A2753)&gt;0,1,0)</f>
        <v/>
      </c>
      <c r="H2753">
        <f>IF($G2753=1,SUMIFS(Registros!$F$2:$F$6000,Registros!$A$2:$A$6000,"MOV",Registros!$B$2:$B$6000,$A2753),0)</f>
        <v/>
      </c>
      <c r="I2753">
        <f>IF(COUNTIFS(Registros!$A$2:$A$6000,"CS",Registros!$B$2:$B$6000,$A2753)&gt;0,1,0)</f>
        <v/>
      </c>
      <c r="J2753">
        <f>IF($I2753=1,SUMIFS(Registros!$I$2:$I$6000,Registros!$A$2:$A$6000,"CS",Registros!$B$2:$B$6000,$A2753),0)</f>
        <v/>
      </c>
      <c r="K2753">
        <f>IF(COUNTIFS(Winback!$K$2:$K$300,$D2753)&gt;0,1,0)</f>
        <v/>
      </c>
      <c r="L2753">
        <f>IF(AND($K2753=1,LEFT($A2753,3)="WB-"),SUMIFS(Winback!$D$2:$D$300,Winback!$K$2:$K$300,$D2753),0)</f>
        <v/>
      </c>
      <c r="M2753">
        <f>IF(OR($E2753=1,$G2753=1,SUMIFS(Registros!$J$2:$J$6000,Registros!$B$2:$B$6000,$A2753)&gt;0),1,0)</f>
        <v/>
      </c>
      <c r="N2753">
        <f>IF($J2753&gt;0,1,IF(COUNTIFS(Registros!$A$2:$A$6000,"CS",Registros!$B$2:$B$6000,$A2753,Registros!$K$2:$K$6000,"&lt;&gt;")&gt;0,1,0))</f>
        <v/>
      </c>
      <c r="O2753">
        <f>IF(AND($K2753=1,$E2753=0,$G2753=0,$I2753=0),"WINBACK",IF(AND($M2753=1,$N2753&gt;0),"CONVERGENTE",IF($M2753=1,"SOLO MÓVIL",IF($N2753&gt;0,"SOLO FIJO / INTERNET","SIN SERVICIOS"))))</f>
        <v/>
      </c>
      <c r="P2753">
        <f>IF($O2753="WINBACK","Recuperar (winback)",IF($O2753="CONVERGENTE","Upgrade / más líneas",IF($O2753="SOLO MÓVIL","Ofrecer fijo + internet (FLBBTV)",IF($O2753="SOLO FIJO / INTERNET","Ofrecer línea móvil Nextphone","Oferta completa (móvil + fijo + internet)"))))</f>
        <v/>
      </c>
      <c r="Q2753">
        <f>$F2753+$H2753+$L2753</f>
        <v/>
      </c>
      <c r="R2753">
        <f>IFERROR(VLOOKUP($A2753,Registros!$B$2:$G$6000,6,0),IFERROR(VLOOKUP($D2753,Winback!$B$2:$C$300,2,0),""))</f>
        <v/>
      </c>
      <c r="S2753">
        <f>IF($E2753=1,"NP","")&amp;IF($G2753=1,"+MOV","")&amp;IF($I2753=1,"+CS","")&amp;IF($K2753=1,"+WB","")</f>
        <v/>
      </c>
      <c r="T2753">
        <f>$E2753+$G2753+$I2753+$K2753</f>
        <v/>
      </c>
    </row>
    <row r="2754">
      <c r="A2754" t="inlineStr">
        <is>
          <t>368011370000</t>
        </is>
      </c>
      <c r="B2754" t="inlineStr">
        <is>
          <t>36801137</t>
        </is>
      </c>
      <c r="C2754" t="inlineStr">
        <is>
          <t>HANIEL GUSTAVO ARAUZ NAVARRO</t>
        </is>
      </c>
      <c r="D2754" t="inlineStr">
        <is>
          <t>HANIELGUSTAVOARAUZNAVARRO</t>
        </is>
      </c>
      <c r="E2754">
        <f>IF(COUNTIFS(Registros!$A$2:$A$6000,"NP",Registros!$B$2:$B$6000,$A2754)&gt;0,1,0)</f>
        <v/>
      </c>
      <c r="F2754">
        <f>IF($E2754=1,SUMIFS(Registros!$F$2:$F$6000,Registros!$A$2:$A$6000,"NP",Registros!$B$2:$B$6000,$A2754),0)</f>
        <v/>
      </c>
      <c r="G2754">
        <f>IF(COUNTIFS(Registros!$A$2:$A$6000,"MOV",Registros!$B$2:$B$6000,$A2754)&gt;0,1,0)</f>
        <v/>
      </c>
      <c r="H2754">
        <f>IF($G2754=1,SUMIFS(Registros!$F$2:$F$6000,Registros!$A$2:$A$6000,"MOV",Registros!$B$2:$B$6000,$A2754),0)</f>
        <v/>
      </c>
      <c r="I2754">
        <f>IF(COUNTIFS(Registros!$A$2:$A$6000,"CS",Registros!$B$2:$B$6000,$A2754)&gt;0,1,0)</f>
        <v/>
      </c>
      <c r="J2754">
        <f>IF($I2754=1,SUMIFS(Registros!$I$2:$I$6000,Registros!$A$2:$A$6000,"CS",Registros!$B$2:$B$6000,$A2754),0)</f>
        <v/>
      </c>
      <c r="K2754">
        <f>IF(COUNTIFS(Winback!$K$2:$K$300,$D2754)&gt;0,1,0)</f>
        <v/>
      </c>
      <c r="L2754">
        <f>IF(AND($K2754=1,LEFT($A2754,3)="WB-"),SUMIFS(Winback!$D$2:$D$300,Winback!$K$2:$K$300,$D2754),0)</f>
        <v/>
      </c>
      <c r="M2754">
        <f>IF(OR($E2754=1,$G2754=1,SUMIFS(Registros!$J$2:$J$6000,Registros!$B$2:$B$6000,$A2754)&gt;0),1,0)</f>
        <v/>
      </c>
      <c r="N2754">
        <f>IF($J2754&gt;0,1,IF(COUNTIFS(Registros!$A$2:$A$6000,"CS",Registros!$B$2:$B$6000,$A2754,Registros!$K$2:$K$6000,"&lt;&gt;")&gt;0,1,0))</f>
        <v/>
      </c>
      <c r="O2754">
        <f>IF(AND($K2754=1,$E2754=0,$G2754=0,$I2754=0),"WINBACK",IF(AND($M2754=1,$N2754&gt;0),"CONVERGENTE",IF($M2754=1,"SOLO MÓVIL",IF($N2754&gt;0,"SOLO FIJO / INTERNET","SIN SERVICIOS"))))</f>
        <v/>
      </c>
      <c r="P2754">
        <f>IF($O2754="WINBACK","Recuperar (winback)",IF($O2754="CONVERGENTE","Upgrade / más líneas",IF($O2754="SOLO MÓVIL","Ofrecer fijo + internet (FLBBTV)",IF($O2754="SOLO FIJO / INTERNET","Ofrecer línea móvil Nextphone","Oferta completa (móvil + fijo + internet)"))))</f>
        <v/>
      </c>
      <c r="Q2754">
        <f>$F2754+$H2754+$L2754</f>
        <v/>
      </c>
      <c r="R2754">
        <f>IFERROR(VLOOKUP($A2754,Registros!$B$2:$G$6000,6,0),IFERROR(VLOOKUP($D2754,Winback!$B$2:$C$300,2,0),""))</f>
        <v/>
      </c>
      <c r="S2754">
        <f>IF($E2754=1,"NP","")&amp;IF($G2754=1,"+MOV","")&amp;IF($I2754=1,"+CS","")&amp;IF($K2754=1,"+WB","")</f>
        <v/>
      </c>
      <c r="T2754">
        <f>$E2754+$G2754+$I2754+$K2754</f>
        <v/>
      </c>
    </row>
    <row r="2755">
      <c r="A2755" t="inlineStr">
        <is>
          <t>363031660000</t>
        </is>
      </c>
      <c r="B2755" t="inlineStr">
        <is>
          <t>36303166</t>
        </is>
      </c>
      <c r="C2755" t="inlineStr">
        <is>
          <t>MIGUEL ANGEL ORTIZ CASTILLO</t>
        </is>
      </c>
      <c r="D2755" t="inlineStr">
        <is>
          <t>MIGUELANGELORTIZCASTILLO</t>
        </is>
      </c>
      <c r="E2755">
        <f>IF(COUNTIFS(Registros!$A$2:$A$6000,"NP",Registros!$B$2:$B$6000,$A2755)&gt;0,1,0)</f>
        <v/>
      </c>
      <c r="F2755">
        <f>IF($E2755=1,SUMIFS(Registros!$F$2:$F$6000,Registros!$A$2:$A$6000,"NP",Registros!$B$2:$B$6000,$A2755),0)</f>
        <v/>
      </c>
      <c r="G2755">
        <f>IF(COUNTIFS(Registros!$A$2:$A$6000,"MOV",Registros!$B$2:$B$6000,$A2755)&gt;0,1,0)</f>
        <v/>
      </c>
      <c r="H2755">
        <f>IF($G2755=1,SUMIFS(Registros!$F$2:$F$6000,Registros!$A$2:$A$6000,"MOV",Registros!$B$2:$B$6000,$A2755),0)</f>
        <v/>
      </c>
      <c r="I2755">
        <f>IF(COUNTIFS(Registros!$A$2:$A$6000,"CS",Registros!$B$2:$B$6000,$A2755)&gt;0,1,0)</f>
        <v/>
      </c>
      <c r="J2755">
        <f>IF($I2755=1,SUMIFS(Registros!$I$2:$I$6000,Registros!$A$2:$A$6000,"CS",Registros!$B$2:$B$6000,$A2755),0)</f>
        <v/>
      </c>
      <c r="K2755">
        <f>IF(COUNTIFS(Winback!$K$2:$K$300,$D2755)&gt;0,1,0)</f>
        <v/>
      </c>
      <c r="L2755">
        <f>IF(AND($K2755=1,LEFT($A2755,3)="WB-"),SUMIFS(Winback!$D$2:$D$300,Winback!$K$2:$K$300,$D2755),0)</f>
        <v/>
      </c>
      <c r="M2755">
        <f>IF(OR($E2755=1,$G2755=1,SUMIFS(Registros!$J$2:$J$6000,Registros!$B$2:$B$6000,$A2755)&gt;0),1,0)</f>
        <v/>
      </c>
      <c r="N2755">
        <f>IF($J2755&gt;0,1,IF(COUNTIFS(Registros!$A$2:$A$6000,"CS",Registros!$B$2:$B$6000,$A2755,Registros!$K$2:$K$6000,"&lt;&gt;")&gt;0,1,0))</f>
        <v/>
      </c>
      <c r="O2755">
        <f>IF(AND($K2755=1,$E2755=0,$G2755=0,$I2755=0),"WINBACK",IF(AND($M2755=1,$N2755&gt;0),"CONVERGENTE",IF($M2755=1,"SOLO MÓVIL",IF($N2755&gt;0,"SOLO FIJO / INTERNET","SIN SERVICIOS"))))</f>
        <v/>
      </c>
      <c r="P2755">
        <f>IF($O2755="WINBACK","Recuperar (winback)",IF($O2755="CONVERGENTE","Upgrade / más líneas",IF($O2755="SOLO MÓVIL","Ofrecer fijo + internet (FLBBTV)",IF($O2755="SOLO FIJO / INTERNET","Ofrecer línea móvil Nextphone","Oferta completa (móvil + fijo + internet)"))))</f>
        <v/>
      </c>
      <c r="Q2755">
        <f>$F2755+$H2755+$L2755</f>
        <v/>
      </c>
      <c r="R2755">
        <f>IFERROR(VLOOKUP($A2755,Registros!$B$2:$G$6000,6,0),IFERROR(VLOOKUP($D2755,Winback!$B$2:$C$300,2,0),""))</f>
        <v/>
      </c>
      <c r="S2755">
        <f>IF($E2755=1,"NP","")&amp;IF($G2755=1,"+MOV","")&amp;IF($I2755=1,"+CS","")&amp;IF($K2755=1,"+WB","")</f>
        <v/>
      </c>
      <c r="T2755">
        <f>$E2755+$G2755+$I2755+$K2755</f>
        <v/>
      </c>
    </row>
    <row r="2756">
      <c r="A2756" t="inlineStr">
        <is>
          <t>356211930000</t>
        </is>
      </c>
      <c r="B2756" t="inlineStr">
        <is>
          <t>35621193</t>
        </is>
      </c>
      <c r="C2756" t="inlineStr">
        <is>
          <t>DIMAS LEONEL JIMENEZ PITTI</t>
        </is>
      </c>
      <c r="D2756" t="inlineStr">
        <is>
          <t>DIMASLEONELJIMENEZPITTI</t>
        </is>
      </c>
      <c r="E2756">
        <f>IF(COUNTIFS(Registros!$A$2:$A$6000,"NP",Registros!$B$2:$B$6000,$A2756)&gt;0,1,0)</f>
        <v/>
      </c>
      <c r="F2756">
        <f>IF($E2756=1,SUMIFS(Registros!$F$2:$F$6000,Registros!$A$2:$A$6000,"NP",Registros!$B$2:$B$6000,$A2756),0)</f>
        <v/>
      </c>
      <c r="G2756">
        <f>IF(COUNTIFS(Registros!$A$2:$A$6000,"MOV",Registros!$B$2:$B$6000,$A2756)&gt;0,1,0)</f>
        <v/>
      </c>
      <c r="H2756">
        <f>IF($G2756=1,SUMIFS(Registros!$F$2:$F$6000,Registros!$A$2:$A$6000,"MOV",Registros!$B$2:$B$6000,$A2756),0)</f>
        <v/>
      </c>
      <c r="I2756">
        <f>IF(COUNTIFS(Registros!$A$2:$A$6000,"CS",Registros!$B$2:$B$6000,$A2756)&gt;0,1,0)</f>
        <v/>
      </c>
      <c r="J2756">
        <f>IF($I2756=1,SUMIFS(Registros!$I$2:$I$6000,Registros!$A$2:$A$6000,"CS",Registros!$B$2:$B$6000,$A2756),0)</f>
        <v/>
      </c>
      <c r="K2756">
        <f>IF(COUNTIFS(Winback!$K$2:$K$300,$D2756)&gt;0,1,0)</f>
        <v/>
      </c>
      <c r="L2756">
        <f>IF(AND($K2756=1,LEFT($A2756,3)="WB-"),SUMIFS(Winback!$D$2:$D$300,Winback!$K$2:$K$300,$D2756),0)</f>
        <v/>
      </c>
      <c r="M2756">
        <f>IF(OR($E2756=1,$G2756=1,SUMIFS(Registros!$J$2:$J$6000,Registros!$B$2:$B$6000,$A2756)&gt;0),1,0)</f>
        <v/>
      </c>
      <c r="N2756">
        <f>IF($J2756&gt;0,1,IF(COUNTIFS(Registros!$A$2:$A$6000,"CS",Registros!$B$2:$B$6000,$A2756,Registros!$K$2:$K$6000,"&lt;&gt;")&gt;0,1,0))</f>
        <v/>
      </c>
      <c r="O2756">
        <f>IF(AND($K2756=1,$E2756=0,$G2756=0,$I2756=0),"WINBACK",IF(AND($M2756=1,$N2756&gt;0),"CONVERGENTE",IF($M2756=1,"SOLO MÓVIL",IF($N2756&gt;0,"SOLO FIJO / INTERNET","SIN SERVICIOS"))))</f>
        <v/>
      </c>
      <c r="P2756">
        <f>IF($O2756="WINBACK","Recuperar (winback)",IF($O2756="CONVERGENTE","Upgrade / más líneas",IF($O2756="SOLO MÓVIL","Ofrecer fijo + internet (FLBBTV)",IF($O2756="SOLO FIJO / INTERNET","Ofrecer línea móvil Nextphone","Oferta completa (móvil + fijo + internet)"))))</f>
        <v/>
      </c>
      <c r="Q2756">
        <f>$F2756+$H2756+$L2756</f>
        <v/>
      </c>
      <c r="R2756">
        <f>IFERROR(VLOOKUP($A2756,Registros!$B$2:$G$6000,6,0),IFERROR(VLOOKUP($D2756,Winback!$B$2:$C$300,2,0),""))</f>
        <v/>
      </c>
      <c r="S2756">
        <f>IF($E2756=1,"NP","")&amp;IF($G2756=1,"+MOV","")&amp;IF($I2756=1,"+CS","")&amp;IF($K2756=1,"+WB","")</f>
        <v/>
      </c>
      <c r="T2756">
        <f>$E2756+$G2756+$I2756+$K2756</f>
        <v/>
      </c>
    </row>
    <row r="2757">
      <c r="A2757" t="inlineStr">
        <is>
          <t>351317800000</t>
        </is>
      </c>
      <c r="B2757" t="inlineStr">
        <is>
          <t>35131780</t>
        </is>
      </c>
      <c r="C2757" t="inlineStr">
        <is>
          <t>MARIA LISBETH CABRERA SALDAÑA</t>
        </is>
      </c>
      <c r="D2757" t="inlineStr">
        <is>
          <t>MARIALISBETHCABRERASALDANA</t>
        </is>
      </c>
      <c r="E2757">
        <f>IF(COUNTIFS(Registros!$A$2:$A$6000,"NP",Registros!$B$2:$B$6000,$A2757)&gt;0,1,0)</f>
        <v/>
      </c>
      <c r="F2757">
        <f>IF($E2757=1,SUMIFS(Registros!$F$2:$F$6000,Registros!$A$2:$A$6000,"NP",Registros!$B$2:$B$6000,$A2757),0)</f>
        <v/>
      </c>
      <c r="G2757">
        <f>IF(COUNTIFS(Registros!$A$2:$A$6000,"MOV",Registros!$B$2:$B$6000,$A2757)&gt;0,1,0)</f>
        <v/>
      </c>
      <c r="H2757">
        <f>IF($G2757=1,SUMIFS(Registros!$F$2:$F$6000,Registros!$A$2:$A$6000,"MOV",Registros!$B$2:$B$6000,$A2757),0)</f>
        <v/>
      </c>
      <c r="I2757">
        <f>IF(COUNTIFS(Registros!$A$2:$A$6000,"CS",Registros!$B$2:$B$6000,$A2757)&gt;0,1,0)</f>
        <v/>
      </c>
      <c r="J2757">
        <f>IF($I2757=1,SUMIFS(Registros!$I$2:$I$6000,Registros!$A$2:$A$6000,"CS",Registros!$B$2:$B$6000,$A2757),0)</f>
        <v/>
      </c>
      <c r="K2757">
        <f>IF(COUNTIFS(Winback!$K$2:$K$300,$D2757)&gt;0,1,0)</f>
        <v/>
      </c>
      <c r="L2757">
        <f>IF(AND($K2757=1,LEFT($A2757,3)="WB-"),SUMIFS(Winback!$D$2:$D$300,Winback!$K$2:$K$300,$D2757),0)</f>
        <v/>
      </c>
      <c r="M2757">
        <f>IF(OR($E2757=1,$G2757=1,SUMIFS(Registros!$J$2:$J$6000,Registros!$B$2:$B$6000,$A2757)&gt;0),1,0)</f>
        <v/>
      </c>
      <c r="N2757">
        <f>IF($J2757&gt;0,1,IF(COUNTIFS(Registros!$A$2:$A$6000,"CS",Registros!$B$2:$B$6000,$A2757,Registros!$K$2:$K$6000,"&lt;&gt;")&gt;0,1,0))</f>
        <v/>
      </c>
      <c r="O2757">
        <f>IF(AND($K2757=1,$E2757=0,$G2757=0,$I2757=0),"WINBACK",IF(AND($M2757=1,$N2757&gt;0),"CONVERGENTE",IF($M2757=1,"SOLO MÓVIL",IF($N2757&gt;0,"SOLO FIJO / INTERNET","SIN SERVICIOS"))))</f>
        <v/>
      </c>
      <c r="P2757">
        <f>IF($O2757="WINBACK","Recuperar (winback)",IF($O2757="CONVERGENTE","Upgrade / más líneas",IF($O2757="SOLO MÓVIL","Ofrecer fijo + internet (FLBBTV)",IF($O2757="SOLO FIJO / INTERNET","Ofrecer línea móvil Nextphone","Oferta completa (móvil + fijo + internet)"))))</f>
        <v/>
      </c>
      <c r="Q2757">
        <f>$F2757+$H2757+$L2757</f>
        <v/>
      </c>
      <c r="R2757">
        <f>IFERROR(VLOOKUP($A2757,Registros!$B$2:$G$6000,6,0),IFERROR(VLOOKUP($D2757,Winback!$B$2:$C$300,2,0),""))</f>
        <v/>
      </c>
      <c r="S2757">
        <f>IF($E2757=1,"NP","")&amp;IF($G2757=1,"+MOV","")&amp;IF($I2757=1,"+CS","")&amp;IF($K2757=1,"+WB","")</f>
        <v/>
      </c>
      <c r="T2757">
        <f>$E2757+$G2757+$I2757+$K2757</f>
        <v/>
      </c>
    </row>
    <row r="2758">
      <c r="A2758" t="inlineStr">
        <is>
          <t>312212370000</t>
        </is>
      </c>
      <c r="B2758" t="inlineStr">
        <is>
          <t>31221237</t>
        </is>
      </c>
      <c r="C2758" t="inlineStr">
        <is>
          <t>CAFÃ© EL EXPLORADOR</t>
        </is>
      </c>
      <c r="D2758" t="inlineStr">
        <is>
          <t>CAFAELEXPLORADOR</t>
        </is>
      </c>
      <c r="E2758">
        <f>IF(COUNTIFS(Registros!$A$2:$A$6000,"NP",Registros!$B$2:$B$6000,$A2758)&gt;0,1,0)</f>
        <v/>
      </c>
      <c r="F2758">
        <f>IF($E2758=1,SUMIFS(Registros!$F$2:$F$6000,Registros!$A$2:$A$6000,"NP",Registros!$B$2:$B$6000,$A2758),0)</f>
        <v/>
      </c>
      <c r="G2758">
        <f>IF(COUNTIFS(Registros!$A$2:$A$6000,"MOV",Registros!$B$2:$B$6000,$A2758)&gt;0,1,0)</f>
        <v/>
      </c>
      <c r="H2758">
        <f>IF($G2758=1,SUMIFS(Registros!$F$2:$F$6000,Registros!$A$2:$A$6000,"MOV",Registros!$B$2:$B$6000,$A2758),0)</f>
        <v/>
      </c>
      <c r="I2758">
        <f>IF(COUNTIFS(Registros!$A$2:$A$6000,"CS",Registros!$B$2:$B$6000,$A2758)&gt;0,1,0)</f>
        <v/>
      </c>
      <c r="J2758">
        <f>IF($I2758=1,SUMIFS(Registros!$I$2:$I$6000,Registros!$A$2:$A$6000,"CS",Registros!$B$2:$B$6000,$A2758),0)</f>
        <v/>
      </c>
      <c r="K2758">
        <f>IF(COUNTIFS(Winback!$K$2:$K$300,$D2758)&gt;0,1,0)</f>
        <v/>
      </c>
      <c r="L2758">
        <f>IF(AND($K2758=1,LEFT($A2758,3)="WB-"),SUMIFS(Winback!$D$2:$D$300,Winback!$K$2:$K$300,$D2758),0)</f>
        <v/>
      </c>
      <c r="M2758">
        <f>IF(OR($E2758=1,$G2758=1,SUMIFS(Registros!$J$2:$J$6000,Registros!$B$2:$B$6000,$A2758)&gt;0),1,0)</f>
        <v/>
      </c>
      <c r="N2758">
        <f>IF($J2758&gt;0,1,IF(COUNTIFS(Registros!$A$2:$A$6000,"CS",Registros!$B$2:$B$6000,$A2758,Registros!$K$2:$K$6000,"&lt;&gt;")&gt;0,1,0))</f>
        <v/>
      </c>
      <c r="O2758">
        <f>IF(AND($K2758=1,$E2758=0,$G2758=0,$I2758=0),"WINBACK",IF(AND($M2758=1,$N2758&gt;0),"CONVERGENTE",IF($M2758=1,"SOLO MÓVIL",IF($N2758&gt;0,"SOLO FIJO / INTERNET","SIN SERVICIOS"))))</f>
        <v/>
      </c>
      <c r="P2758">
        <f>IF($O2758="WINBACK","Recuperar (winback)",IF($O2758="CONVERGENTE","Upgrade / más líneas",IF($O2758="SOLO MÓVIL","Ofrecer fijo + internet (FLBBTV)",IF($O2758="SOLO FIJO / INTERNET","Ofrecer línea móvil Nextphone","Oferta completa (móvil + fijo + internet)"))))</f>
        <v/>
      </c>
      <c r="Q2758">
        <f>$F2758+$H2758+$L2758</f>
        <v/>
      </c>
      <c r="R2758">
        <f>IFERROR(VLOOKUP($A2758,Registros!$B$2:$G$6000,6,0),IFERROR(VLOOKUP($D2758,Winback!$B$2:$C$300,2,0),""))</f>
        <v/>
      </c>
      <c r="S2758">
        <f>IF($E2758=1,"NP","")&amp;IF($G2758=1,"+MOV","")&amp;IF($I2758=1,"+CS","")&amp;IF($K2758=1,"+WB","")</f>
        <v/>
      </c>
      <c r="T2758">
        <f>$E2758+$G2758+$I2758+$K2758</f>
        <v/>
      </c>
    </row>
    <row r="2759">
      <c r="A2759" t="inlineStr">
        <is>
          <t>347443790000</t>
        </is>
      </c>
      <c r="B2759" t="inlineStr">
        <is>
          <t>34744379</t>
        </is>
      </c>
      <c r="C2759" t="inlineStr">
        <is>
          <t>FELIX ANTONIO BARRIA ROMERO</t>
        </is>
      </c>
      <c r="D2759" t="inlineStr">
        <is>
          <t>FELIXANTONIOBARRIAROMERO</t>
        </is>
      </c>
      <c r="E2759">
        <f>IF(COUNTIFS(Registros!$A$2:$A$6000,"NP",Registros!$B$2:$B$6000,$A2759)&gt;0,1,0)</f>
        <v/>
      </c>
      <c r="F2759">
        <f>IF($E2759=1,SUMIFS(Registros!$F$2:$F$6000,Registros!$A$2:$A$6000,"NP",Registros!$B$2:$B$6000,$A2759),0)</f>
        <v/>
      </c>
      <c r="G2759">
        <f>IF(COUNTIFS(Registros!$A$2:$A$6000,"MOV",Registros!$B$2:$B$6000,$A2759)&gt;0,1,0)</f>
        <v/>
      </c>
      <c r="H2759">
        <f>IF($G2759=1,SUMIFS(Registros!$F$2:$F$6000,Registros!$A$2:$A$6000,"MOV",Registros!$B$2:$B$6000,$A2759),0)</f>
        <v/>
      </c>
      <c r="I2759">
        <f>IF(COUNTIFS(Registros!$A$2:$A$6000,"CS",Registros!$B$2:$B$6000,$A2759)&gt;0,1,0)</f>
        <v/>
      </c>
      <c r="J2759">
        <f>IF($I2759=1,SUMIFS(Registros!$I$2:$I$6000,Registros!$A$2:$A$6000,"CS",Registros!$B$2:$B$6000,$A2759),0)</f>
        <v/>
      </c>
      <c r="K2759">
        <f>IF(COUNTIFS(Winback!$K$2:$K$300,$D2759)&gt;0,1,0)</f>
        <v/>
      </c>
      <c r="L2759">
        <f>IF(AND($K2759=1,LEFT($A2759,3)="WB-"),SUMIFS(Winback!$D$2:$D$300,Winback!$K$2:$K$300,$D2759),0)</f>
        <v/>
      </c>
      <c r="M2759">
        <f>IF(OR($E2759=1,$G2759=1,SUMIFS(Registros!$J$2:$J$6000,Registros!$B$2:$B$6000,$A2759)&gt;0),1,0)</f>
        <v/>
      </c>
      <c r="N2759">
        <f>IF($J2759&gt;0,1,IF(COUNTIFS(Registros!$A$2:$A$6000,"CS",Registros!$B$2:$B$6000,$A2759,Registros!$K$2:$K$6000,"&lt;&gt;")&gt;0,1,0))</f>
        <v/>
      </c>
      <c r="O2759">
        <f>IF(AND($K2759=1,$E2759=0,$G2759=0,$I2759=0),"WINBACK",IF(AND($M2759=1,$N2759&gt;0),"CONVERGENTE",IF($M2759=1,"SOLO MÓVIL",IF($N2759&gt;0,"SOLO FIJO / INTERNET","SIN SERVICIOS"))))</f>
        <v/>
      </c>
      <c r="P2759">
        <f>IF($O2759="WINBACK","Recuperar (winback)",IF($O2759="CONVERGENTE","Upgrade / más líneas",IF($O2759="SOLO MÓVIL","Ofrecer fijo + internet (FLBBTV)",IF($O2759="SOLO FIJO / INTERNET","Ofrecer línea móvil Nextphone","Oferta completa (móvil + fijo + internet)"))))</f>
        <v/>
      </c>
      <c r="Q2759">
        <f>$F2759+$H2759+$L2759</f>
        <v/>
      </c>
      <c r="R2759">
        <f>IFERROR(VLOOKUP($A2759,Registros!$B$2:$G$6000,6,0),IFERROR(VLOOKUP($D2759,Winback!$B$2:$C$300,2,0),""))</f>
        <v/>
      </c>
      <c r="S2759">
        <f>IF($E2759=1,"NP","")&amp;IF($G2759=1,"+MOV","")&amp;IF($I2759=1,"+CS","")&amp;IF($K2759=1,"+WB","")</f>
        <v/>
      </c>
      <c r="T2759">
        <f>$E2759+$G2759+$I2759+$K2759</f>
        <v/>
      </c>
    </row>
    <row r="2760">
      <c r="A2760" t="inlineStr">
        <is>
          <t>356198990000</t>
        </is>
      </c>
      <c r="B2760" t="inlineStr">
        <is>
          <t>35619899</t>
        </is>
      </c>
      <c r="C2760" t="inlineStr">
        <is>
          <t>ANDY DEIVIS VEGA</t>
        </is>
      </c>
      <c r="D2760" t="inlineStr">
        <is>
          <t>ANDYDEIVISVEGA</t>
        </is>
      </c>
      <c r="E2760">
        <f>IF(COUNTIFS(Registros!$A$2:$A$6000,"NP",Registros!$B$2:$B$6000,$A2760)&gt;0,1,0)</f>
        <v/>
      </c>
      <c r="F2760">
        <f>IF($E2760=1,SUMIFS(Registros!$F$2:$F$6000,Registros!$A$2:$A$6000,"NP",Registros!$B$2:$B$6000,$A2760),0)</f>
        <v/>
      </c>
      <c r="G2760">
        <f>IF(COUNTIFS(Registros!$A$2:$A$6000,"MOV",Registros!$B$2:$B$6000,$A2760)&gt;0,1,0)</f>
        <v/>
      </c>
      <c r="H2760">
        <f>IF($G2760=1,SUMIFS(Registros!$F$2:$F$6000,Registros!$A$2:$A$6000,"MOV",Registros!$B$2:$B$6000,$A2760),0)</f>
        <v/>
      </c>
      <c r="I2760">
        <f>IF(COUNTIFS(Registros!$A$2:$A$6000,"CS",Registros!$B$2:$B$6000,$A2760)&gt;0,1,0)</f>
        <v/>
      </c>
      <c r="J2760">
        <f>IF($I2760=1,SUMIFS(Registros!$I$2:$I$6000,Registros!$A$2:$A$6000,"CS",Registros!$B$2:$B$6000,$A2760),0)</f>
        <v/>
      </c>
      <c r="K2760">
        <f>IF(COUNTIFS(Winback!$K$2:$K$300,$D2760)&gt;0,1,0)</f>
        <v/>
      </c>
      <c r="L2760">
        <f>IF(AND($K2760=1,LEFT($A2760,3)="WB-"),SUMIFS(Winback!$D$2:$D$300,Winback!$K$2:$K$300,$D2760),0)</f>
        <v/>
      </c>
      <c r="M2760">
        <f>IF(OR($E2760=1,$G2760=1,SUMIFS(Registros!$J$2:$J$6000,Registros!$B$2:$B$6000,$A2760)&gt;0),1,0)</f>
        <v/>
      </c>
      <c r="N2760">
        <f>IF($J2760&gt;0,1,IF(COUNTIFS(Registros!$A$2:$A$6000,"CS",Registros!$B$2:$B$6000,$A2760,Registros!$K$2:$K$6000,"&lt;&gt;")&gt;0,1,0))</f>
        <v/>
      </c>
      <c r="O2760">
        <f>IF(AND($K2760=1,$E2760=0,$G2760=0,$I2760=0),"WINBACK",IF(AND($M2760=1,$N2760&gt;0),"CONVERGENTE",IF($M2760=1,"SOLO MÓVIL",IF($N2760&gt;0,"SOLO FIJO / INTERNET","SIN SERVICIOS"))))</f>
        <v/>
      </c>
      <c r="P2760">
        <f>IF($O2760="WINBACK","Recuperar (winback)",IF($O2760="CONVERGENTE","Upgrade / más líneas",IF($O2760="SOLO MÓVIL","Ofrecer fijo + internet (FLBBTV)",IF($O2760="SOLO FIJO / INTERNET","Ofrecer línea móvil Nextphone","Oferta completa (móvil + fijo + internet)"))))</f>
        <v/>
      </c>
      <c r="Q2760">
        <f>$F2760+$H2760+$L2760</f>
        <v/>
      </c>
      <c r="R2760">
        <f>IFERROR(VLOOKUP($A2760,Registros!$B$2:$G$6000,6,0),IFERROR(VLOOKUP($D2760,Winback!$B$2:$C$300,2,0),""))</f>
        <v/>
      </c>
      <c r="S2760">
        <f>IF($E2760=1,"NP","")&amp;IF($G2760=1,"+MOV","")&amp;IF($I2760=1,"+CS","")&amp;IF($K2760=1,"+WB","")</f>
        <v/>
      </c>
      <c r="T2760">
        <f>$E2760+$G2760+$I2760+$K2760</f>
        <v/>
      </c>
    </row>
    <row r="2761">
      <c r="A2761" t="inlineStr">
        <is>
          <t>358130300000</t>
        </is>
      </c>
      <c r="B2761" t="inlineStr">
        <is>
          <t>35813030</t>
        </is>
      </c>
      <c r="C2761" t="inlineStr">
        <is>
          <t>LISBETH RIVERA</t>
        </is>
      </c>
      <c r="D2761" t="inlineStr">
        <is>
          <t>LISBETHRIVERA</t>
        </is>
      </c>
      <c r="E2761">
        <f>IF(COUNTIFS(Registros!$A$2:$A$6000,"NP",Registros!$B$2:$B$6000,$A2761)&gt;0,1,0)</f>
        <v/>
      </c>
      <c r="F2761">
        <f>IF($E2761=1,SUMIFS(Registros!$F$2:$F$6000,Registros!$A$2:$A$6000,"NP",Registros!$B$2:$B$6000,$A2761),0)</f>
        <v/>
      </c>
      <c r="G2761">
        <f>IF(COUNTIFS(Registros!$A$2:$A$6000,"MOV",Registros!$B$2:$B$6000,$A2761)&gt;0,1,0)</f>
        <v/>
      </c>
      <c r="H2761">
        <f>IF($G2761=1,SUMIFS(Registros!$F$2:$F$6000,Registros!$A$2:$A$6000,"MOV",Registros!$B$2:$B$6000,$A2761),0)</f>
        <v/>
      </c>
      <c r="I2761">
        <f>IF(COUNTIFS(Registros!$A$2:$A$6000,"CS",Registros!$B$2:$B$6000,$A2761)&gt;0,1,0)</f>
        <v/>
      </c>
      <c r="J2761">
        <f>IF($I2761=1,SUMIFS(Registros!$I$2:$I$6000,Registros!$A$2:$A$6000,"CS",Registros!$B$2:$B$6000,$A2761),0)</f>
        <v/>
      </c>
      <c r="K2761">
        <f>IF(COUNTIFS(Winback!$K$2:$K$300,$D2761)&gt;0,1,0)</f>
        <v/>
      </c>
      <c r="L2761">
        <f>IF(AND($K2761=1,LEFT($A2761,3)="WB-"),SUMIFS(Winback!$D$2:$D$300,Winback!$K$2:$K$300,$D2761),0)</f>
        <v/>
      </c>
      <c r="M2761">
        <f>IF(OR($E2761=1,$G2761=1,SUMIFS(Registros!$J$2:$J$6000,Registros!$B$2:$B$6000,$A2761)&gt;0),1,0)</f>
        <v/>
      </c>
      <c r="N2761">
        <f>IF($J2761&gt;0,1,IF(COUNTIFS(Registros!$A$2:$A$6000,"CS",Registros!$B$2:$B$6000,$A2761,Registros!$K$2:$K$6000,"&lt;&gt;")&gt;0,1,0))</f>
        <v/>
      </c>
      <c r="O2761">
        <f>IF(AND($K2761=1,$E2761=0,$G2761=0,$I2761=0),"WINBACK",IF(AND($M2761=1,$N2761&gt;0),"CONVERGENTE",IF($M2761=1,"SOLO MÓVIL",IF($N2761&gt;0,"SOLO FIJO / INTERNET","SIN SERVICIOS"))))</f>
        <v/>
      </c>
      <c r="P2761">
        <f>IF($O2761="WINBACK","Recuperar (winback)",IF($O2761="CONVERGENTE","Upgrade / más líneas",IF($O2761="SOLO MÓVIL","Ofrecer fijo + internet (FLBBTV)",IF($O2761="SOLO FIJO / INTERNET","Ofrecer línea móvil Nextphone","Oferta completa (móvil + fijo + internet)"))))</f>
        <v/>
      </c>
      <c r="Q2761">
        <f>$F2761+$H2761+$L2761</f>
        <v/>
      </c>
      <c r="R2761">
        <f>IFERROR(VLOOKUP($A2761,Registros!$B$2:$G$6000,6,0),IFERROR(VLOOKUP($D2761,Winback!$B$2:$C$300,2,0),""))</f>
        <v/>
      </c>
      <c r="S2761">
        <f>IF($E2761=1,"NP","")&amp;IF($G2761=1,"+MOV","")&amp;IF($I2761=1,"+CS","")&amp;IF($K2761=1,"+WB","")</f>
        <v/>
      </c>
      <c r="T2761">
        <f>$E2761+$G2761+$I2761+$K2761</f>
        <v/>
      </c>
    </row>
    <row r="2762">
      <c r="A2762" t="inlineStr">
        <is>
          <t>344173560000</t>
        </is>
      </c>
      <c r="B2762" t="inlineStr">
        <is>
          <t>34417356</t>
        </is>
      </c>
      <c r="C2762" t="inlineStr">
        <is>
          <t>DESTINY VIP TRANSPORT</t>
        </is>
      </c>
      <c r="D2762" t="inlineStr">
        <is>
          <t>DESTINYVIPTRANSPORT</t>
        </is>
      </c>
      <c r="E2762">
        <f>IF(COUNTIFS(Registros!$A$2:$A$6000,"NP",Registros!$B$2:$B$6000,$A2762)&gt;0,1,0)</f>
        <v/>
      </c>
      <c r="F2762">
        <f>IF($E2762=1,SUMIFS(Registros!$F$2:$F$6000,Registros!$A$2:$A$6000,"NP",Registros!$B$2:$B$6000,$A2762),0)</f>
        <v/>
      </c>
      <c r="G2762">
        <f>IF(COUNTIFS(Registros!$A$2:$A$6000,"MOV",Registros!$B$2:$B$6000,$A2762)&gt;0,1,0)</f>
        <v/>
      </c>
      <c r="H2762">
        <f>IF($G2762=1,SUMIFS(Registros!$F$2:$F$6000,Registros!$A$2:$A$6000,"MOV",Registros!$B$2:$B$6000,$A2762),0)</f>
        <v/>
      </c>
      <c r="I2762">
        <f>IF(COUNTIFS(Registros!$A$2:$A$6000,"CS",Registros!$B$2:$B$6000,$A2762)&gt;0,1,0)</f>
        <v/>
      </c>
      <c r="J2762">
        <f>IF($I2762=1,SUMIFS(Registros!$I$2:$I$6000,Registros!$A$2:$A$6000,"CS",Registros!$B$2:$B$6000,$A2762),0)</f>
        <v/>
      </c>
      <c r="K2762">
        <f>IF(COUNTIFS(Winback!$K$2:$K$300,$D2762)&gt;0,1,0)</f>
        <v/>
      </c>
      <c r="L2762">
        <f>IF(AND($K2762=1,LEFT($A2762,3)="WB-"),SUMIFS(Winback!$D$2:$D$300,Winback!$K$2:$K$300,$D2762),0)</f>
        <v/>
      </c>
      <c r="M2762">
        <f>IF(OR($E2762=1,$G2762=1,SUMIFS(Registros!$J$2:$J$6000,Registros!$B$2:$B$6000,$A2762)&gt;0),1,0)</f>
        <v/>
      </c>
      <c r="N2762">
        <f>IF($J2762&gt;0,1,IF(COUNTIFS(Registros!$A$2:$A$6000,"CS",Registros!$B$2:$B$6000,$A2762,Registros!$K$2:$K$6000,"&lt;&gt;")&gt;0,1,0))</f>
        <v/>
      </c>
      <c r="O2762">
        <f>IF(AND($K2762=1,$E2762=0,$G2762=0,$I2762=0),"WINBACK",IF(AND($M2762=1,$N2762&gt;0),"CONVERGENTE",IF($M2762=1,"SOLO MÓVIL",IF($N2762&gt;0,"SOLO FIJO / INTERNET","SIN SERVICIOS"))))</f>
        <v/>
      </c>
      <c r="P2762">
        <f>IF($O2762="WINBACK","Recuperar (winback)",IF($O2762="CONVERGENTE","Upgrade / más líneas",IF($O2762="SOLO MÓVIL","Ofrecer fijo + internet (FLBBTV)",IF($O2762="SOLO FIJO / INTERNET","Ofrecer línea móvil Nextphone","Oferta completa (móvil + fijo + internet)"))))</f>
        <v/>
      </c>
      <c r="Q2762">
        <f>$F2762+$H2762+$L2762</f>
        <v/>
      </c>
      <c r="R2762">
        <f>IFERROR(VLOOKUP($A2762,Registros!$B$2:$G$6000,6,0),IFERROR(VLOOKUP($D2762,Winback!$B$2:$C$300,2,0),""))</f>
        <v/>
      </c>
      <c r="S2762">
        <f>IF($E2762=1,"NP","")&amp;IF($G2762=1,"+MOV","")&amp;IF($I2762=1,"+CS","")&amp;IF($K2762=1,"+WB","")</f>
        <v/>
      </c>
      <c r="T2762">
        <f>$E2762+$G2762+$I2762+$K2762</f>
        <v/>
      </c>
    </row>
    <row r="2763">
      <c r="A2763" t="inlineStr">
        <is>
          <t>366031900000</t>
        </is>
      </c>
      <c r="B2763" t="inlineStr">
        <is>
          <t>36603190</t>
        </is>
      </c>
      <c r="C2763" t="inlineStr">
        <is>
          <t>STEFANIE LEZCANO</t>
        </is>
      </c>
      <c r="D2763" t="inlineStr">
        <is>
          <t>STEFANIELEZCANO</t>
        </is>
      </c>
      <c r="E2763">
        <f>IF(COUNTIFS(Registros!$A$2:$A$6000,"NP",Registros!$B$2:$B$6000,$A2763)&gt;0,1,0)</f>
        <v/>
      </c>
      <c r="F2763">
        <f>IF($E2763=1,SUMIFS(Registros!$F$2:$F$6000,Registros!$A$2:$A$6000,"NP",Registros!$B$2:$B$6000,$A2763),0)</f>
        <v/>
      </c>
      <c r="G2763">
        <f>IF(COUNTIFS(Registros!$A$2:$A$6000,"MOV",Registros!$B$2:$B$6000,$A2763)&gt;0,1,0)</f>
        <v/>
      </c>
      <c r="H2763">
        <f>IF($G2763=1,SUMIFS(Registros!$F$2:$F$6000,Registros!$A$2:$A$6000,"MOV",Registros!$B$2:$B$6000,$A2763),0)</f>
        <v/>
      </c>
      <c r="I2763">
        <f>IF(COUNTIFS(Registros!$A$2:$A$6000,"CS",Registros!$B$2:$B$6000,$A2763)&gt;0,1,0)</f>
        <v/>
      </c>
      <c r="J2763">
        <f>IF($I2763=1,SUMIFS(Registros!$I$2:$I$6000,Registros!$A$2:$A$6000,"CS",Registros!$B$2:$B$6000,$A2763),0)</f>
        <v/>
      </c>
      <c r="K2763">
        <f>IF(COUNTIFS(Winback!$K$2:$K$300,$D2763)&gt;0,1,0)</f>
        <v/>
      </c>
      <c r="L2763">
        <f>IF(AND($K2763=1,LEFT($A2763,3)="WB-"),SUMIFS(Winback!$D$2:$D$300,Winback!$K$2:$K$300,$D2763),0)</f>
        <v/>
      </c>
      <c r="M2763">
        <f>IF(OR($E2763=1,$G2763=1,SUMIFS(Registros!$J$2:$J$6000,Registros!$B$2:$B$6000,$A2763)&gt;0),1,0)</f>
        <v/>
      </c>
      <c r="N2763">
        <f>IF($J2763&gt;0,1,IF(COUNTIFS(Registros!$A$2:$A$6000,"CS",Registros!$B$2:$B$6000,$A2763,Registros!$K$2:$K$6000,"&lt;&gt;")&gt;0,1,0))</f>
        <v/>
      </c>
      <c r="O2763">
        <f>IF(AND($K2763=1,$E2763=0,$G2763=0,$I2763=0),"WINBACK",IF(AND($M2763=1,$N2763&gt;0),"CONVERGENTE",IF($M2763=1,"SOLO MÓVIL",IF($N2763&gt;0,"SOLO FIJO / INTERNET","SIN SERVICIOS"))))</f>
        <v/>
      </c>
      <c r="P2763">
        <f>IF($O2763="WINBACK","Recuperar (winback)",IF($O2763="CONVERGENTE","Upgrade / más líneas",IF($O2763="SOLO MÓVIL","Ofrecer fijo + internet (FLBBTV)",IF($O2763="SOLO FIJO / INTERNET","Ofrecer línea móvil Nextphone","Oferta completa (móvil + fijo + internet)"))))</f>
        <v/>
      </c>
      <c r="Q2763">
        <f>$F2763+$H2763+$L2763</f>
        <v/>
      </c>
      <c r="R2763">
        <f>IFERROR(VLOOKUP($A2763,Registros!$B$2:$G$6000,6,0),IFERROR(VLOOKUP($D2763,Winback!$B$2:$C$300,2,0),""))</f>
        <v/>
      </c>
      <c r="S2763">
        <f>IF($E2763=1,"NP","")&amp;IF($G2763=1,"+MOV","")&amp;IF($I2763=1,"+CS","")&amp;IF($K2763=1,"+WB","")</f>
        <v/>
      </c>
      <c r="T2763">
        <f>$E2763+$G2763+$I2763+$K2763</f>
        <v/>
      </c>
    </row>
    <row r="2764">
      <c r="A2764" t="inlineStr">
        <is>
          <t>342437150000</t>
        </is>
      </c>
      <c r="B2764" t="inlineStr">
        <is>
          <t>34243715</t>
        </is>
      </c>
      <c r="C2764" t="inlineStr">
        <is>
          <t>VICTOR MANUEL RIVERA CORTEZ</t>
        </is>
      </c>
      <c r="D2764" t="inlineStr">
        <is>
          <t>VICTORMANUELRIVERACORTEZ</t>
        </is>
      </c>
      <c r="E2764">
        <f>IF(COUNTIFS(Registros!$A$2:$A$6000,"NP",Registros!$B$2:$B$6000,$A2764)&gt;0,1,0)</f>
        <v/>
      </c>
      <c r="F2764">
        <f>IF($E2764=1,SUMIFS(Registros!$F$2:$F$6000,Registros!$A$2:$A$6000,"NP",Registros!$B$2:$B$6000,$A2764),0)</f>
        <v/>
      </c>
      <c r="G2764">
        <f>IF(COUNTIFS(Registros!$A$2:$A$6000,"MOV",Registros!$B$2:$B$6000,$A2764)&gt;0,1,0)</f>
        <v/>
      </c>
      <c r="H2764">
        <f>IF($G2764=1,SUMIFS(Registros!$F$2:$F$6000,Registros!$A$2:$A$6000,"MOV",Registros!$B$2:$B$6000,$A2764),0)</f>
        <v/>
      </c>
      <c r="I2764">
        <f>IF(COUNTIFS(Registros!$A$2:$A$6000,"CS",Registros!$B$2:$B$6000,$A2764)&gt;0,1,0)</f>
        <v/>
      </c>
      <c r="J2764">
        <f>IF($I2764=1,SUMIFS(Registros!$I$2:$I$6000,Registros!$A$2:$A$6000,"CS",Registros!$B$2:$B$6000,$A2764),0)</f>
        <v/>
      </c>
      <c r="K2764">
        <f>IF(COUNTIFS(Winback!$K$2:$K$300,$D2764)&gt;0,1,0)</f>
        <v/>
      </c>
      <c r="L2764">
        <f>IF(AND($K2764=1,LEFT($A2764,3)="WB-"),SUMIFS(Winback!$D$2:$D$300,Winback!$K$2:$K$300,$D2764),0)</f>
        <v/>
      </c>
      <c r="M2764">
        <f>IF(OR($E2764=1,$G2764=1,SUMIFS(Registros!$J$2:$J$6000,Registros!$B$2:$B$6000,$A2764)&gt;0),1,0)</f>
        <v/>
      </c>
      <c r="N2764">
        <f>IF($J2764&gt;0,1,IF(COUNTIFS(Registros!$A$2:$A$6000,"CS",Registros!$B$2:$B$6000,$A2764,Registros!$K$2:$K$6000,"&lt;&gt;")&gt;0,1,0))</f>
        <v/>
      </c>
      <c r="O2764">
        <f>IF(AND($K2764=1,$E2764=0,$G2764=0,$I2764=0),"WINBACK",IF(AND($M2764=1,$N2764&gt;0),"CONVERGENTE",IF($M2764=1,"SOLO MÓVIL",IF($N2764&gt;0,"SOLO FIJO / INTERNET","SIN SERVICIOS"))))</f>
        <v/>
      </c>
      <c r="P2764">
        <f>IF($O2764="WINBACK","Recuperar (winback)",IF($O2764="CONVERGENTE","Upgrade / más líneas",IF($O2764="SOLO MÓVIL","Ofrecer fijo + internet (FLBBTV)",IF($O2764="SOLO FIJO / INTERNET","Ofrecer línea móvil Nextphone","Oferta completa (móvil + fijo + internet)"))))</f>
        <v/>
      </c>
      <c r="Q2764">
        <f>$F2764+$H2764+$L2764</f>
        <v/>
      </c>
      <c r="R2764">
        <f>IFERROR(VLOOKUP($A2764,Registros!$B$2:$G$6000,6,0),IFERROR(VLOOKUP($D2764,Winback!$B$2:$C$300,2,0),""))</f>
        <v/>
      </c>
      <c r="S2764">
        <f>IF($E2764=1,"NP","")&amp;IF($G2764=1,"+MOV","")&amp;IF($I2764=1,"+CS","")&amp;IF($K2764=1,"+WB","")</f>
        <v/>
      </c>
      <c r="T2764">
        <f>$E2764+$G2764+$I2764+$K2764</f>
        <v/>
      </c>
    </row>
    <row r="2765">
      <c r="A2765" t="inlineStr">
        <is>
          <t>355364770000</t>
        </is>
      </c>
      <c r="B2765" t="inlineStr">
        <is>
          <t>35536477</t>
        </is>
      </c>
      <c r="C2765" t="inlineStr">
        <is>
          <t>JUAN CARLOS SALDAÑA</t>
        </is>
      </c>
      <c r="D2765" t="inlineStr">
        <is>
          <t>JUANCARLOSSALDANA</t>
        </is>
      </c>
      <c r="E2765">
        <f>IF(COUNTIFS(Registros!$A$2:$A$6000,"NP",Registros!$B$2:$B$6000,$A2765)&gt;0,1,0)</f>
        <v/>
      </c>
      <c r="F2765">
        <f>IF($E2765=1,SUMIFS(Registros!$F$2:$F$6000,Registros!$A$2:$A$6000,"NP",Registros!$B$2:$B$6000,$A2765),0)</f>
        <v/>
      </c>
      <c r="G2765">
        <f>IF(COUNTIFS(Registros!$A$2:$A$6000,"MOV",Registros!$B$2:$B$6000,$A2765)&gt;0,1,0)</f>
        <v/>
      </c>
      <c r="H2765">
        <f>IF($G2765=1,SUMIFS(Registros!$F$2:$F$6000,Registros!$A$2:$A$6000,"MOV",Registros!$B$2:$B$6000,$A2765),0)</f>
        <v/>
      </c>
      <c r="I2765">
        <f>IF(COUNTIFS(Registros!$A$2:$A$6000,"CS",Registros!$B$2:$B$6000,$A2765)&gt;0,1,0)</f>
        <v/>
      </c>
      <c r="J2765">
        <f>IF($I2765=1,SUMIFS(Registros!$I$2:$I$6000,Registros!$A$2:$A$6000,"CS",Registros!$B$2:$B$6000,$A2765),0)</f>
        <v/>
      </c>
      <c r="K2765">
        <f>IF(COUNTIFS(Winback!$K$2:$K$300,$D2765)&gt;0,1,0)</f>
        <v/>
      </c>
      <c r="L2765">
        <f>IF(AND($K2765=1,LEFT($A2765,3)="WB-"),SUMIFS(Winback!$D$2:$D$300,Winback!$K$2:$K$300,$D2765),0)</f>
        <v/>
      </c>
      <c r="M2765">
        <f>IF(OR($E2765=1,$G2765=1,SUMIFS(Registros!$J$2:$J$6000,Registros!$B$2:$B$6000,$A2765)&gt;0),1,0)</f>
        <v/>
      </c>
      <c r="N2765">
        <f>IF($J2765&gt;0,1,IF(COUNTIFS(Registros!$A$2:$A$6000,"CS",Registros!$B$2:$B$6000,$A2765,Registros!$K$2:$K$6000,"&lt;&gt;")&gt;0,1,0))</f>
        <v/>
      </c>
      <c r="O2765">
        <f>IF(AND($K2765=1,$E2765=0,$G2765=0,$I2765=0),"WINBACK",IF(AND($M2765=1,$N2765&gt;0),"CONVERGENTE",IF($M2765=1,"SOLO MÓVIL",IF($N2765&gt;0,"SOLO FIJO / INTERNET","SIN SERVICIOS"))))</f>
        <v/>
      </c>
      <c r="P2765">
        <f>IF($O2765="WINBACK","Recuperar (winback)",IF($O2765="CONVERGENTE","Upgrade / más líneas",IF($O2765="SOLO MÓVIL","Ofrecer fijo + internet (FLBBTV)",IF($O2765="SOLO FIJO / INTERNET","Ofrecer línea móvil Nextphone","Oferta completa (móvil + fijo + internet)"))))</f>
        <v/>
      </c>
      <c r="Q2765">
        <f>$F2765+$H2765+$L2765</f>
        <v/>
      </c>
      <c r="R2765">
        <f>IFERROR(VLOOKUP($A2765,Registros!$B$2:$G$6000,6,0),IFERROR(VLOOKUP($D2765,Winback!$B$2:$C$300,2,0),""))</f>
        <v/>
      </c>
      <c r="S2765">
        <f>IF($E2765=1,"NP","")&amp;IF($G2765=1,"+MOV","")&amp;IF($I2765=1,"+CS","")&amp;IF($K2765=1,"+WB","")</f>
        <v/>
      </c>
      <c r="T2765">
        <f>$E2765+$G2765+$I2765+$K2765</f>
        <v/>
      </c>
    </row>
    <row r="2766">
      <c r="A2766" t="inlineStr">
        <is>
          <t>351145890000</t>
        </is>
      </c>
      <c r="B2766" t="inlineStr">
        <is>
          <t>35114589</t>
        </is>
      </c>
      <c r="C2766" t="inlineStr">
        <is>
          <t>YURI TATIANA PITTÍ ROSA</t>
        </is>
      </c>
      <c r="D2766" t="inlineStr">
        <is>
          <t>YURITATIANAPITTIROSA</t>
        </is>
      </c>
      <c r="E2766">
        <f>IF(COUNTIFS(Registros!$A$2:$A$6000,"NP",Registros!$B$2:$B$6000,$A2766)&gt;0,1,0)</f>
        <v/>
      </c>
      <c r="F2766">
        <f>IF($E2766=1,SUMIFS(Registros!$F$2:$F$6000,Registros!$A$2:$A$6000,"NP",Registros!$B$2:$B$6000,$A2766),0)</f>
        <v/>
      </c>
      <c r="G2766">
        <f>IF(COUNTIFS(Registros!$A$2:$A$6000,"MOV",Registros!$B$2:$B$6000,$A2766)&gt;0,1,0)</f>
        <v/>
      </c>
      <c r="H2766">
        <f>IF($G2766=1,SUMIFS(Registros!$F$2:$F$6000,Registros!$A$2:$A$6000,"MOV",Registros!$B$2:$B$6000,$A2766),0)</f>
        <v/>
      </c>
      <c r="I2766">
        <f>IF(COUNTIFS(Registros!$A$2:$A$6000,"CS",Registros!$B$2:$B$6000,$A2766)&gt;0,1,0)</f>
        <v/>
      </c>
      <c r="J2766">
        <f>IF($I2766=1,SUMIFS(Registros!$I$2:$I$6000,Registros!$A$2:$A$6000,"CS",Registros!$B$2:$B$6000,$A2766),0)</f>
        <v/>
      </c>
      <c r="K2766">
        <f>IF(COUNTIFS(Winback!$K$2:$K$300,$D2766)&gt;0,1,0)</f>
        <v/>
      </c>
      <c r="L2766">
        <f>IF(AND($K2766=1,LEFT($A2766,3)="WB-"),SUMIFS(Winback!$D$2:$D$300,Winback!$K$2:$K$300,$D2766),0)</f>
        <v/>
      </c>
      <c r="M2766">
        <f>IF(OR($E2766=1,$G2766=1,SUMIFS(Registros!$J$2:$J$6000,Registros!$B$2:$B$6000,$A2766)&gt;0),1,0)</f>
        <v/>
      </c>
      <c r="N2766">
        <f>IF($J2766&gt;0,1,IF(COUNTIFS(Registros!$A$2:$A$6000,"CS",Registros!$B$2:$B$6000,$A2766,Registros!$K$2:$K$6000,"&lt;&gt;")&gt;0,1,0))</f>
        <v/>
      </c>
      <c r="O2766">
        <f>IF(AND($K2766=1,$E2766=0,$G2766=0,$I2766=0),"WINBACK",IF(AND($M2766=1,$N2766&gt;0),"CONVERGENTE",IF($M2766=1,"SOLO MÓVIL",IF($N2766&gt;0,"SOLO FIJO / INTERNET","SIN SERVICIOS"))))</f>
        <v/>
      </c>
      <c r="P2766">
        <f>IF($O2766="WINBACK","Recuperar (winback)",IF($O2766="CONVERGENTE","Upgrade / más líneas",IF($O2766="SOLO MÓVIL","Ofrecer fijo + internet (FLBBTV)",IF($O2766="SOLO FIJO / INTERNET","Ofrecer línea móvil Nextphone","Oferta completa (móvil + fijo + internet)"))))</f>
        <v/>
      </c>
      <c r="Q2766">
        <f>$F2766+$H2766+$L2766</f>
        <v/>
      </c>
      <c r="R2766">
        <f>IFERROR(VLOOKUP($A2766,Registros!$B$2:$G$6000,6,0),IFERROR(VLOOKUP($D2766,Winback!$B$2:$C$300,2,0),""))</f>
        <v/>
      </c>
      <c r="S2766">
        <f>IF($E2766=1,"NP","")&amp;IF($G2766=1,"+MOV","")&amp;IF($I2766=1,"+CS","")&amp;IF($K2766=1,"+WB","")</f>
        <v/>
      </c>
      <c r="T2766">
        <f>$E2766+$G2766+$I2766+$K2766</f>
        <v/>
      </c>
    </row>
    <row r="2767">
      <c r="A2767" t="inlineStr">
        <is>
          <t>346111970000</t>
        </is>
      </c>
      <c r="B2767" t="inlineStr">
        <is>
          <t>34611197</t>
        </is>
      </c>
      <c r="C2767" t="inlineStr">
        <is>
          <t>DIANA CHAVARRIA</t>
        </is>
      </c>
      <c r="D2767" t="inlineStr">
        <is>
          <t>DIANACHAVARRIA</t>
        </is>
      </c>
      <c r="E2767">
        <f>IF(COUNTIFS(Registros!$A$2:$A$6000,"NP",Registros!$B$2:$B$6000,$A2767)&gt;0,1,0)</f>
        <v/>
      </c>
      <c r="F2767">
        <f>IF($E2767=1,SUMIFS(Registros!$F$2:$F$6000,Registros!$A$2:$A$6000,"NP",Registros!$B$2:$B$6000,$A2767),0)</f>
        <v/>
      </c>
      <c r="G2767">
        <f>IF(COUNTIFS(Registros!$A$2:$A$6000,"MOV",Registros!$B$2:$B$6000,$A2767)&gt;0,1,0)</f>
        <v/>
      </c>
      <c r="H2767">
        <f>IF($G2767=1,SUMIFS(Registros!$F$2:$F$6000,Registros!$A$2:$A$6000,"MOV",Registros!$B$2:$B$6000,$A2767),0)</f>
        <v/>
      </c>
      <c r="I2767">
        <f>IF(COUNTIFS(Registros!$A$2:$A$6000,"CS",Registros!$B$2:$B$6000,$A2767)&gt;0,1,0)</f>
        <v/>
      </c>
      <c r="J2767">
        <f>IF($I2767=1,SUMIFS(Registros!$I$2:$I$6000,Registros!$A$2:$A$6000,"CS",Registros!$B$2:$B$6000,$A2767),0)</f>
        <v/>
      </c>
      <c r="K2767">
        <f>IF(COUNTIFS(Winback!$K$2:$K$300,$D2767)&gt;0,1,0)</f>
        <v/>
      </c>
      <c r="L2767">
        <f>IF(AND($K2767=1,LEFT($A2767,3)="WB-"),SUMIFS(Winback!$D$2:$D$300,Winback!$K$2:$K$300,$D2767),0)</f>
        <v/>
      </c>
      <c r="M2767">
        <f>IF(OR($E2767=1,$G2767=1,SUMIFS(Registros!$J$2:$J$6000,Registros!$B$2:$B$6000,$A2767)&gt;0),1,0)</f>
        <v/>
      </c>
      <c r="N2767">
        <f>IF($J2767&gt;0,1,IF(COUNTIFS(Registros!$A$2:$A$6000,"CS",Registros!$B$2:$B$6000,$A2767,Registros!$K$2:$K$6000,"&lt;&gt;")&gt;0,1,0))</f>
        <v/>
      </c>
      <c r="O2767">
        <f>IF(AND($K2767=1,$E2767=0,$G2767=0,$I2767=0),"WINBACK",IF(AND($M2767=1,$N2767&gt;0),"CONVERGENTE",IF($M2767=1,"SOLO MÓVIL",IF($N2767&gt;0,"SOLO FIJO / INTERNET","SIN SERVICIOS"))))</f>
        <v/>
      </c>
      <c r="P2767">
        <f>IF($O2767="WINBACK","Recuperar (winback)",IF($O2767="CONVERGENTE","Upgrade / más líneas",IF($O2767="SOLO MÓVIL","Ofrecer fijo + internet (FLBBTV)",IF($O2767="SOLO FIJO / INTERNET","Ofrecer línea móvil Nextphone","Oferta completa (móvil + fijo + internet)"))))</f>
        <v/>
      </c>
      <c r="Q2767">
        <f>$F2767+$H2767+$L2767</f>
        <v/>
      </c>
      <c r="R2767">
        <f>IFERROR(VLOOKUP($A2767,Registros!$B$2:$G$6000,6,0),IFERROR(VLOOKUP($D2767,Winback!$B$2:$C$300,2,0),""))</f>
        <v/>
      </c>
      <c r="S2767">
        <f>IF($E2767=1,"NP","")&amp;IF($G2767=1,"+MOV","")&amp;IF($I2767=1,"+CS","")&amp;IF($K2767=1,"+WB","")</f>
        <v/>
      </c>
      <c r="T2767">
        <f>$E2767+$G2767+$I2767+$K2767</f>
        <v/>
      </c>
    </row>
    <row r="2768">
      <c r="A2768" t="inlineStr">
        <is>
          <t>356312290000</t>
        </is>
      </c>
      <c r="B2768" t="inlineStr">
        <is>
          <t>35631229</t>
        </is>
      </c>
      <c r="C2768" t="inlineStr">
        <is>
          <t>JOSE DANIEL BRAYAN VEGA</t>
        </is>
      </c>
      <c r="D2768" t="inlineStr">
        <is>
          <t>JOSEDANIELBRAYANVEGA</t>
        </is>
      </c>
      <c r="E2768">
        <f>IF(COUNTIFS(Registros!$A$2:$A$6000,"NP",Registros!$B$2:$B$6000,$A2768)&gt;0,1,0)</f>
        <v/>
      </c>
      <c r="F2768">
        <f>IF($E2768=1,SUMIFS(Registros!$F$2:$F$6000,Registros!$A$2:$A$6000,"NP",Registros!$B$2:$B$6000,$A2768),0)</f>
        <v/>
      </c>
      <c r="G2768">
        <f>IF(COUNTIFS(Registros!$A$2:$A$6000,"MOV",Registros!$B$2:$B$6000,$A2768)&gt;0,1,0)</f>
        <v/>
      </c>
      <c r="H2768">
        <f>IF($G2768=1,SUMIFS(Registros!$F$2:$F$6000,Registros!$A$2:$A$6000,"MOV",Registros!$B$2:$B$6000,$A2768),0)</f>
        <v/>
      </c>
      <c r="I2768">
        <f>IF(COUNTIFS(Registros!$A$2:$A$6000,"CS",Registros!$B$2:$B$6000,$A2768)&gt;0,1,0)</f>
        <v/>
      </c>
      <c r="J2768">
        <f>IF($I2768=1,SUMIFS(Registros!$I$2:$I$6000,Registros!$A$2:$A$6000,"CS",Registros!$B$2:$B$6000,$A2768),0)</f>
        <v/>
      </c>
      <c r="K2768">
        <f>IF(COUNTIFS(Winback!$K$2:$K$300,$D2768)&gt;0,1,0)</f>
        <v/>
      </c>
      <c r="L2768">
        <f>IF(AND($K2768=1,LEFT($A2768,3)="WB-"),SUMIFS(Winback!$D$2:$D$300,Winback!$K$2:$K$300,$D2768),0)</f>
        <v/>
      </c>
      <c r="M2768">
        <f>IF(OR($E2768=1,$G2768=1,SUMIFS(Registros!$J$2:$J$6000,Registros!$B$2:$B$6000,$A2768)&gt;0),1,0)</f>
        <v/>
      </c>
      <c r="N2768">
        <f>IF($J2768&gt;0,1,IF(COUNTIFS(Registros!$A$2:$A$6000,"CS",Registros!$B$2:$B$6000,$A2768,Registros!$K$2:$K$6000,"&lt;&gt;")&gt;0,1,0))</f>
        <v/>
      </c>
      <c r="O2768">
        <f>IF(AND($K2768=1,$E2768=0,$G2768=0,$I2768=0),"WINBACK",IF(AND($M2768=1,$N2768&gt;0),"CONVERGENTE",IF($M2768=1,"SOLO MÓVIL",IF($N2768&gt;0,"SOLO FIJO / INTERNET","SIN SERVICIOS"))))</f>
        <v/>
      </c>
      <c r="P2768">
        <f>IF($O2768="WINBACK","Recuperar (winback)",IF($O2768="CONVERGENTE","Upgrade / más líneas",IF($O2768="SOLO MÓVIL","Ofrecer fijo + internet (FLBBTV)",IF($O2768="SOLO FIJO / INTERNET","Ofrecer línea móvil Nextphone","Oferta completa (móvil + fijo + internet)"))))</f>
        <v/>
      </c>
      <c r="Q2768">
        <f>$F2768+$H2768+$L2768</f>
        <v/>
      </c>
      <c r="R2768">
        <f>IFERROR(VLOOKUP($A2768,Registros!$B$2:$G$6000,6,0),IFERROR(VLOOKUP($D2768,Winback!$B$2:$C$300,2,0),""))</f>
        <v/>
      </c>
      <c r="S2768">
        <f>IF($E2768=1,"NP","")&amp;IF($G2768=1,"+MOV","")&amp;IF($I2768=1,"+CS","")&amp;IF($K2768=1,"+WB","")</f>
        <v/>
      </c>
      <c r="T2768">
        <f>$E2768+$G2768+$I2768+$K2768</f>
        <v/>
      </c>
    </row>
    <row r="2769">
      <c r="A2769" t="inlineStr">
        <is>
          <t>352341140000</t>
        </is>
      </c>
      <c r="B2769" t="inlineStr">
        <is>
          <t>35234114</t>
        </is>
      </c>
      <c r="C2769" t="inlineStr">
        <is>
          <t>GERARDO GONZALES</t>
        </is>
      </c>
      <c r="D2769" t="inlineStr">
        <is>
          <t>GERARDOGONZALES</t>
        </is>
      </c>
      <c r="E2769">
        <f>IF(COUNTIFS(Registros!$A$2:$A$6000,"NP",Registros!$B$2:$B$6000,$A2769)&gt;0,1,0)</f>
        <v/>
      </c>
      <c r="F2769">
        <f>IF($E2769=1,SUMIFS(Registros!$F$2:$F$6000,Registros!$A$2:$A$6000,"NP",Registros!$B$2:$B$6000,$A2769),0)</f>
        <v/>
      </c>
      <c r="G2769">
        <f>IF(COUNTIFS(Registros!$A$2:$A$6000,"MOV",Registros!$B$2:$B$6000,$A2769)&gt;0,1,0)</f>
        <v/>
      </c>
      <c r="H2769">
        <f>IF($G2769=1,SUMIFS(Registros!$F$2:$F$6000,Registros!$A$2:$A$6000,"MOV",Registros!$B$2:$B$6000,$A2769),0)</f>
        <v/>
      </c>
      <c r="I2769">
        <f>IF(COUNTIFS(Registros!$A$2:$A$6000,"CS",Registros!$B$2:$B$6000,$A2769)&gt;0,1,0)</f>
        <v/>
      </c>
      <c r="J2769">
        <f>IF($I2769=1,SUMIFS(Registros!$I$2:$I$6000,Registros!$A$2:$A$6000,"CS",Registros!$B$2:$B$6000,$A2769),0)</f>
        <v/>
      </c>
      <c r="K2769">
        <f>IF(COUNTIFS(Winback!$K$2:$K$300,$D2769)&gt;0,1,0)</f>
        <v/>
      </c>
      <c r="L2769">
        <f>IF(AND($K2769=1,LEFT($A2769,3)="WB-"),SUMIFS(Winback!$D$2:$D$300,Winback!$K$2:$K$300,$D2769),0)</f>
        <v/>
      </c>
      <c r="M2769">
        <f>IF(OR($E2769=1,$G2769=1,SUMIFS(Registros!$J$2:$J$6000,Registros!$B$2:$B$6000,$A2769)&gt;0),1,0)</f>
        <v/>
      </c>
      <c r="N2769">
        <f>IF($J2769&gt;0,1,IF(COUNTIFS(Registros!$A$2:$A$6000,"CS",Registros!$B$2:$B$6000,$A2769,Registros!$K$2:$K$6000,"&lt;&gt;")&gt;0,1,0))</f>
        <v/>
      </c>
      <c r="O2769">
        <f>IF(AND($K2769=1,$E2769=0,$G2769=0,$I2769=0),"WINBACK",IF(AND($M2769=1,$N2769&gt;0),"CONVERGENTE",IF($M2769=1,"SOLO MÓVIL",IF($N2769&gt;0,"SOLO FIJO / INTERNET","SIN SERVICIOS"))))</f>
        <v/>
      </c>
      <c r="P2769">
        <f>IF($O2769="WINBACK","Recuperar (winback)",IF($O2769="CONVERGENTE","Upgrade / más líneas",IF($O2769="SOLO MÓVIL","Ofrecer fijo + internet (FLBBTV)",IF($O2769="SOLO FIJO / INTERNET","Ofrecer línea móvil Nextphone","Oferta completa (móvil + fijo + internet)"))))</f>
        <v/>
      </c>
      <c r="Q2769">
        <f>$F2769+$H2769+$L2769</f>
        <v/>
      </c>
      <c r="R2769">
        <f>IFERROR(VLOOKUP($A2769,Registros!$B$2:$G$6000,6,0),IFERROR(VLOOKUP($D2769,Winback!$B$2:$C$300,2,0),""))</f>
        <v/>
      </c>
      <c r="S2769">
        <f>IF($E2769=1,"NP","")&amp;IF($G2769=1,"+MOV","")&amp;IF($I2769=1,"+CS","")&amp;IF($K2769=1,"+WB","")</f>
        <v/>
      </c>
      <c r="T2769">
        <f>$E2769+$G2769+$I2769+$K2769</f>
        <v/>
      </c>
    </row>
    <row r="2770">
      <c r="A2770" t="inlineStr">
        <is>
          <t>358177670000</t>
        </is>
      </c>
      <c r="B2770" t="inlineStr">
        <is>
          <t>35817767</t>
        </is>
      </c>
      <c r="C2770" t="inlineStr">
        <is>
          <t>HEIDI YESIEL CABALLERO GUERRA</t>
        </is>
      </c>
      <c r="D2770" t="inlineStr">
        <is>
          <t>HEIDIYESIELCABALLEROGUERRA</t>
        </is>
      </c>
      <c r="E2770">
        <f>IF(COUNTIFS(Registros!$A$2:$A$6000,"NP",Registros!$B$2:$B$6000,$A2770)&gt;0,1,0)</f>
        <v/>
      </c>
      <c r="F2770">
        <f>IF($E2770=1,SUMIFS(Registros!$F$2:$F$6000,Registros!$A$2:$A$6000,"NP",Registros!$B$2:$B$6000,$A2770),0)</f>
        <v/>
      </c>
      <c r="G2770">
        <f>IF(COUNTIFS(Registros!$A$2:$A$6000,"MOV",Registros!$B$2:$B$6000,$A2770)&gt;0,1,0)</f>
        <v/>
      </c>
      <c r="H2770">
        <f>IF($G2770=1,SUMIFS(Registros!$F$2:$F$6000,Registros!$A$2:$A$6000,"MOV",Registros!$B$2:$B$6000,$A2770),0)</f>
        <v/>
      </c>
      <c r="I2770">
        <f>IF(COUNTIFS(Registros!$A$2:$A$6000,"CS",Registros!$B$2:$B$6000,$A2770)&gt;0,1,0)</f>
        <v/>
      </c>
      <c r="J2770">
        <f>IF($I2770=1,SUMIFS(Registros!$I$2:$I$6000,Registros!$A$2:$A$6000,"CS",Registros!$B$2:$B$6000,$A2770),0)</f>
        <v/>
      </c>
      <c r="K2770">
        <f>IF(COUNTIFS(Winback!$K$2:$K$300,$D2770)&gt;0,1,0)</f>
        <v/>
      </c>
      <c r="L2770">
        <f>IF(AND($K2770=1,LEFT($A2770,3)="WB-"),SUMIFS(Winback!$D$2:$D$300,Winback!$K$2:$K$300,$D2770),0)</f>
        <v/>
      </c>
      <c r="M2770">
        <f>IF(OR($E2770=1,$G2770=1,SUMIFS(Registros!$J$2:$J$6000,Registros!$B$2:$B$6000,$A2770)&gt;0),1,0)</f>
        <v/>
      </c>
      <c r="N2770">
        <f>IF($J2770&gt;0,1,IF(COUNTIFS(Registros!$A$2:$A$6000,"CS",Registros!$B$2:$B$6000,$A2770,Registros!$K$2:$K$6000,"&lt;&gt;")&gt;0,1,0))</f>
        <v/>
      </c>
      <c r="O2770">
        <f>IF(AND($K2770=1,$E2770=0,$G2770=0,$I2770=0),"WINBACK",IF(AND($M2770=1,$N2770&gt;0),"CONVERGENTE",IF($M2770=1,"SOLO MÓVIL",IF($N2770&gt;0,"SOLO FIJO / INTERNET","SIN SERVICIOS"))))</f>
        <v/>
      </c>
      <c r="P2770">
        <f>IF($O2770="WINBACK","Recuperar (winback)",IF($O2770="CONVERGENTE","Upgrade / más líneas",IF($O2770="SOLO MÓVIL","Ofrecer fijo + internet (FLBBTV)",IF($O2770="SOLO FIJO / INTERNET","Ofrecer línea móvil Nextphone","Oferta completa (móvil + fijo + internet)"))))</f>
        <v/>
      </c>
      <c r="Q2770">
        <f>$F2770+$H2770+$L2770</f>
        <v/>
      </c>
      <c r="R2770">
        <f>IFERROR(VLOOKUP($A2770,Registros!$B$2:$G$6000,6,0),IFERROR(VLOOKUP($D2770,Winback!$B$2:$C$300,2,0),""))</f>
        <v/>
      </c>
      <c r="S2770">
        <f>IF($E2770=1,"NP","")&amp;IF($G2770=1,"+MOV","")&amp;IF($I2770=1,"+CS","")&amp;IF($K2770=1,"+WB","")</f>
        <v/>
      </c>
      <c r="T2770">
        <f>$E2770+$G2770+$I2770+$K2770</f>
        <v/>
      </c>
    </row>
    <row r="2771">
      <c r="A2771" t="inlineStr">
        <is>
          <t>356326850000</t>
        </is>
      </c>
      <c r="B2771" t="inlineStr">
        <is>
          <t>35632685</t>
        </is>
      </c>
      <c r="C2771" t="inlineStr">
        <is>
          <t>GERMAN ORTIZ SAMUDIO</t>
        </is>
      </c>
      <c r="D2771" t="inlineStr">
        <is>
          <t>GERMANORTIZSAMUDIO</t>
        </is>
      </c>
      <c r="E2771">
        <f>IF(COUNTIFS(Registros!$A$2:$A$6000,"NP",Registros!$B$2:$B$6000,$A2771)&gt;0,1,0)</f>
        <v/>
      </c>
      <c r="F2771">
        <f>IF($E2771=1,SUMIFS(Registros!$F$2:$F$6000,Registros!$A$2:$A$6000,"NP",Registros!$B$2:$B$6000,$A2771),0)</f>
        <v/>
      </c>
      <c r="G2771">
        <f>IF(COUNTIFS(Registros!$A$2:$A$6000,"MOV",Registros!$B$2:$B$6000,$A2771)&gt;0,1,0)</f>
        <v/>
      </c>
      <c r="H2771">
        <f>IF($G2771=1,SUMIFS(Registros!$F$2:$F$6000,Registros!$A$2:$A$6000,"MOV",Registros!$B$2:$B$6000,$A2771),0)</f>
        <v/>
      </c>
      <c r="I2771">
        <f>IF(COUNTIFS(Registros!$A$2:$A$6000,"CS",Registros!$B$2:$B$6000,$A2771)&gt;0,1,0)</f>
        <v/>
      </c>
      <c r="J2771">
        <f>IF($I2771=1,SUMIFS(Registros!$I$2:$I$6000,Registros!$A$2:$A$6000,"CS",Registros!$B$2:$B$6000,$A2771),0)</f>
        <v/>
      </c>
      <c r="K2771">
        <f>IF(COUNTIFS(Winback!$K$2:$K$300,$D2771)&gt;0,1,0)</f>
        <v/>
      </c>
      <c r="L2771">
        <f>IF(AND($K2771=1,LEFT($A2771,3)="WB-"),SUMIFS(Winback!$D$2:$D$300,Winback!$K$2:$K$300,$D2771),0)</f>
        <v/>
      </c>
      <c r="M2771">
        <f>IF(OR($E2771=1,$G2771=1,SUMIFS(Registros!$J$2:$J$6000,Registros!$B$2:$B$6000,$A2771)&gt;0),1,0)</f>
        <v/>
      </c>
      <c r="N2771">
        <f>IF($J2771&gt;0,1,IF(COUNTIFS(Registros!$A$2:$A$6000,"CS",Registros!$B$2:$B$6000,$A2771,Registros!$K$2:$K$6000,"&lt;&gt;")&gt;0,1,0))</f>
        <v/>
      </c>
      <c r="O2771">
        <f>IF(AND($K2771=1,$E2771=0,$G2771=0,$I2771=0),"WINBACK",IF(AND($M2771=1,$N2771&gt;0),"CONVERGENTE",IF($M2771=1,"SOLO MÓVIL",IF($N2771&gt;0,"SOLO FIJO / INTERNET","SIN SERVICIOS"))))</f>
        <v/>
      </c>
      <c r="P2771">
        <f>IF($O2771="WINBACK","Recuperar (winback)",IF($O2771="CONVERGENTE","Upgrade / más líneas",IF($O2771="SOLO MÓVIL","Ofrecer fijo + internet (FLBBTV)",IF($O2771="SOLO FIJO / INTERNET","Ofrecer línea móvil Nextphone","Oferta completa (móvil + fijo + internet)"))))</f>
        <v/>
      </c>
      <c r="Q2771">
        <f>$F2771+$H2771+$L2771</f>
        <v/>
      </c>
      <c r="R2771">
        <f>IFERROR(VLOOKUP($A2771,Registros!$B$2:$G$6000,6,0),IFERROR(VLOOKUP($D2771,Winback!$B$2:$C$300,2,0),""))</f>
        <v/>
      </c>
      <c r="S2771">
        <f>IF($E2771=1,"NP","")&amp;IF($G2771=1,"+MOV","")&amp;IF($I2771=1,"+CS","")&amp;IF($K2771=1,"+WB","")</f>
        <v/>
      </c>
      <c r="T2771">
        <f>$E2771+$G2771+$I2771+$K2771</f>
        <v/>
      </c>
    </row>
    <row r="2772">
      <c r="A2772" t="inlineStr">
        <is>
          <t>353308390000</t>
        </is>
      </c>
      <c r="B2772" t="inlineStr">
        <is>
          <t>35330839</t>
        </is>
      </c>
      <c r="C2772" t="inlineStr">
        <is>
          <t>RICARDO VEGA SAMUDIO</t>
        </is>
      </c>
      <c r="D2772" t="inlineStr">
        <is>
          <t>RICARDOVEGASAMUDIO</t>
        </is>
      </c>
      <c r="E2772">
        <f>IF(COUNTIFS(Registros!$A$2:$A$6000,"NP",Registros!$B$2:$B$6000,$A2772)&gt;0,1,0)</f>
        <v/>
      </c>
      <c r="F2772">
        <f>IF($E2772=1,SUMIFS(Registros!$F$2:$F$6000,Registros!$A$2:$A$6000,"NP",Registros!$B$2:$B$6000,$A2772),0)</f>
        <v/>
      </c>
      <c r="G2772">
        <f>IF(COUNTIFS(Registros!$A$2:$A$6000,"MOV",Registros!$B$2:$B$6000,$A2772)&gt;0,1,0)</f>
        <v/>
      </c>
      <c r="H2772">
        <f>IF($G2772=1,SUMIFS(Registros!$F$2:$F$6000,Registros!$A$2:$A$6000,"MOV",Registros!$B$2:$B$6000,$A2772),0)</f>
        <v/>
      </c>
      <c r="I2772">
        <f>IF(COUNTIFS(Registros!$A$2:$A$6000,"CS",Registros!$B$2:$B$6000,$A2772)&gt;0,1,0)</f>
        <v/>
      </c>
      <c r="J2772">
        <f>IF($I2772=1,SUMIFS(Registros!$I$2:$I$6000,Registros!$A$2:$A$6000,"CS",Registros!$B$2:$B$6000,$A2772),0)</f>
        <v/>
      </c>
      <c r="K2772">
        <f>IF(COUNTIFS(Winback!$K$2:$K$300,$D2772)&gt;0,1,0)</f>
        <v/>
      </c>
      <c r="L2772">
        <f>IF(AND($K2772=1,LEFT($A2772,3)="WB-"),SUMIFS(Winback!$D$2:$D$300,Winback!$K$2:$K$300,$D2772),0)</f>
        <v/>
      </c>
      <c r="M2772">
        <f>IF(OR($E2772=1,$G2772=1,SUMIFS(Registros!$J$2:$J$6000,Registros!$B$2:$B$6000,$A2772)&gt;0),1,0)</f>
        <v/>
      </c>
      <c r="N2772">
        <f>IF($J2772&gt;0,1,IF(COUNTIFS(Registros!$A$2:$A$6000,"CS",Registros!$B$2:$B$6000,$A2772,Registros!$K$2:$K$6000,"&lt;&gt;")&gt;0,1,0))</f>
        <v/>
      </c>
      <c r="O2772">
        <f>IF(AND($K2772=1,$E2772=0,$G2772=0,$I2772=0),"WINBACK",IF(AND($M2772=1,$N2772&gt;0),"CONVERGENTE",IF($M2772=1,"SOLO MÓVIL",IF($N2772&gt;0,"SOLO FIJO / INTERNET","SIN SERVICIOS"))))</f>
        <v/>
      </c>
      <c r="P2772">
        <f>IF($O2772="WINBACK","Recuperar (winback)",IF($O2772="CONVERGENTE","Upgrade / más líneas",IF($O2772="SOLO MÓVIL","Ofrecer fijo + internet (FLBBTV)",IF($O2772="SOLO FIJO / INTERNET","Ofrecer línea móvil Nextphone","Oferta completa (móvil + fijo + internet)"))))</f>
        <v/>
      </c>
      <c r="Q2772">
        <f>$F2772+$H2772+$L2772</f>
        <v/>
      </c>
      <c r="R2772">
        <f>IFERROR(VLOOKUP($A2772,Registros!$B$2:$G$6000,6,0),IFERROR(VLOOKUP($D2772,Winback!$B$2:$C$300,2,0),""))</f>
        <v/>
      </c>
      <c r="S2772">
        <f>IF($E2772=1,"NP","")&amp;IF($G2772=1,"+MOV","")&amp;IF($I2772=1,"+CS","")&amp;IF($K2772=1,"+WB","")</f>
        <v/>
      </c>
      <c r="T2772">
        <f>$E2772+$G2772+$I2772+$K2772</f>
        <v/>
      </c>
    </row>
    <row r="2773">
      <c r="A2773" t="inlineStr">
        <is>
          <t>356071690000</t>
        </is>
      </c>
      <c r="B2773" t="inlineStr">
        <is>
          <t>35607169</t>
        </is>
      </c>
      <c r="C2773" t="inlineStr">
        <is>
          <t>LUIS VEGA</t>
        </is>
      </c>
      <c r="D2773" t="inlineStr">
        <is>
          <t>LUISVEGA</t>
        </is>
      </c>
      <c r="E2773">
        <f>IF(COUNTIFS(Registros!$A$2:$A$6000,"NP",Registros!$B$2:$B$6000,$A2773)&gt;0,1,0)</f>
        <v/>
      </c>
      <c r="F2773">
        <f>IF($E2773=1,SUMIFS(Registros!$F$2:$F$6000,Registros!$A$2:$A$6000,"NP",Registros!$B$2:$B$6000,$A2773),0)</f>
        <v/>
      </c>
      <c r="G2773">
        <f>IF(COUNTIFS(Registros!$A$2:$A$6000,"MOV",Registros!$B$2:$B$6000,$A2773)&gt;0,1,0)</f>
        <v/>
      </c>
      <c r="H2773">
        <f>IF($G2773=1,SUMIFS(Registros!$F$2:$F$6000,Registros!$A$2:$A$6000,"MOV",Registros!$B$2:$B$6000,$A2773),0)</f>
        <v/>
      </c>
      <c r="I2773">
        <f>IF(COUNTIFS(Registros!$A$2:$A$6000,"CS",Registros!$B$2:$B$6000,$A2773)&gt;0,1,0)</f>
        <v/>
      </c>
      <c r="J2773">
        <f>IF($I2773=1,SUMIFS(Registros!$I$2:$I$6000,Registros!$A$2:$A$6000,"CS",Registros!$B$2:$B$6000,$A2773),0)</f>
        <v/>
      </c>
      <c r="K2773">
        <f>IF(COUNTIFS(Winback!$K$2:$K$300,$D2773)&gt;0,1,0)</f>
        <v/>
      </c>
      <c r="L2773">
        <f>IF(AND($K2773=1,LEFT($A2773,3)="WB-"),SUMIFS(Winback!$D$2:$D$300,Winback!$K$2:$K$300,$D2773),0)</f>
        <v/>
      </c>
      <c r="M2773">
        <f>IF(OR($E2773=1,$G2773=1,SUMIFS(Registros!$J$2:$J$6000,Registros!$B$2:$B$6000,$A2773)&gt;0),1,0)</f>
        <v/>
      </c>
      <c r="N2773">
        <f>IF($J2773&gt;0,1,IF(COUNTIFS(Registros!$A$2:$A$6000,"CS",Registros!$B$2:$B$6000,$A2773,Registros!$K$2:$K$6000,"&lt;&gt;")&gt;0,1,0))</f>
        <v/>
      </c>
      <c r="O2773">
        <f>IF(AND($K2773=1,$E2773=0,$G2773=0,$I2773=0),"WINBACK",IF(AND($M2773=1,$N2773&gt;0),"CONVERGENTE",IF($M2773=1,"SOLO MÓVIL",IF($N2773&gt;0,"SOLO FIJO / INTERNET","SIN SERVICIOS"))))</f>
        <v/>
      </c>
      <c r="P2773">
        <f>IF($O2773="WINBACK","Recuperar (winback)",IF($O2773="CONVERGENTE","Upgrade / más líneas",IF($O2773="SOLO MÓVIL","Ofrecer fijo + internet (FLBBTV)",IF($O2773="SOLO FIJO / INTERNET","Ofrecer línea móvil Nextphone","Oferta completa (móvil + fijo + internet)"))))</f>
        <v/>
      </c>
      <c r="Q2773">
        <f>$F2773+$H2773+$L2773</f>
        <v/>
      </c>
      <c r="R2773">
        <f>IFERROR(VLOOKUP($A2773,Registros!$B$2:$G$6000,6,0),IFERROR(VLOOKUP($D2773,Winback!$B$2:$C$300,2,0),""))</f>
        <v/>
      </c>
      <c r="S2773">
        <f>IF($E2773=1,"NP","")&amp;IF($G2773=1,"+MOV","")&amp;IF($I2773=1,"+CS","")&amp;IF($K2773=1,"+WB","")</f>
        <v/>
      </c>
      <c r="T2773">
        <f>$E2773+$G2773+$I2773+$K2773</f>
        <v/>
      </c>
    </row>
    <row r="2774">
      <c r="A2774" t="inlineStr">
        <is>
          <t>358066120000</t>
        </is>
      </c>
      <c r="B2774" t="inlineStr">
        <is>
          <t>35806612</t>
        </is>
      </c>
      <c r="C2774" t="inlineStr">
        <is>
          <t>ALEX MORALES</t>
        </is>
      </c>
      <c r="D2774" t="inlineStr">
        <is>
          <t>ALEXMORALES</t>
        </is>
      </c>
      <c r="E2774">
        <f>IF(COUNTIFS(Registros!$A$2:$A$6000,"NP",Registros!$B$2:$B$6000,$A2774)&gt;0,1,0)</f>
        <v/>
      </c>
      <c r="F2774">
        <f>IF($E2774=1,SUMIFS(Registros!$F$2:$F$6000,Registros!$A$2:$A$6000,"NP",Registros!$B$2:$B$6000,$A2774),0)</f>
        <v/>
      </c>
      <c r="G2774">
        <f>IF(COUNTIFS(Registros!$A$2:$A$6000,"MOV",Registros!$B$2:$B$6000,$A2774)&gt;0,1,0)</f>
        <v/>
      </c>
      <c r="H2774">
        <f>IF($G2774=1,SUMIFS(Registros!$F$2:$F$6000,Registros!$A$2:$A$6000,"MOV",Registros!$B$2:$B$6000,$A2774),0)</f>
        <v/>
      </c>
      <c r="I2774">
        <f>IF(COUNTIFS(Registros!$A$2:$A$6000,"CS",Registros!$B$2:$B$6000,$A2774)&gt;0,1,0)</f>
        <v/>
      </c>
      <c r="J2774">
        <f>IF($I2774=1,SUMIFS(Registros!$I$2:$I$6000,Registros!$A$2:$A$6000,"CS",Registros!$B$2:$B$6000,$A2774),0)</f>
        <v/>
      </c>
      <c r="K2774">
        <f>IF(COUNTIFS(Winback!$K$2:$K$300,$D2774)&gt;0,1,0)</f>
        <v/>
      </c>
      <c r="L2774">
        <f>IF(AND($K2774=1,LEFT($A2774,3)="WB-"),SUMIFS(Winback!$D$2:$D$300,Winback!$K$2:$K$300,$D2774),0)</f>
        <v/>
      </c>
      <c r="M2774">
        <f>IF(OR($E2774=1,$G2774=1,SUMIFS(Registros!$J$2:$J$6000,Registros!$B$2:$B$6000,$A2774)&gt;0),1,0)</f>
        <v/>
      </c>
      <c r="N2774">
        <f>IF($J2774&gt;0,1,IF(COUNTIFS(Registros!$A$2:$A$6000,"CS",Registros!$B$2:$B$6000,$A2774,Registros!$K$2:$K$6000,"&lt;&gt;")&gt;0,1,0))</f>
        <v/>
      </c>
      <c r="O2774">
        <f>IF(AND($K2774=1,$E2774=0,$G2774=0,$I2774=0),"WINBACK",IF(AND($M2774=1,$N2774&gt;0),"CONVERGENTE",IF($M2774=1,"SOLO MÓVIL",IF($N2774&gt;0,"SOLO FIJO / INTERNET","SIN SERVICIOS"))))</f>
        <v/>
      </c>
      <c r="P2774">
        <f>IF($O2774="WINBACK","Recuperar (winback)",IF($O2774="CONVERGENTE","Upgrade / más líneas",IF($O2774="SOLO MÓVIL","Ofrecer fijo + internet (FLBBTV)",IF($O2774="SOLO FIJO / INTERNET","Ofrecer línea móvil Nextphone","Oferta completa (móvil + fijo + internet)"))))</f>
        <v/>
      </c>
      <c r="Q2774">
        <f>$F2774+$H2774+$L2774</f>
        <v/>
      </c>
      <c r="R2774">
        <f>IFERROR(VLOOKUP($A2774,Registros!$B$2:$G$6000,6,0),IFERROR(VLOOKUP($D2774,Winback!$B$2:$C$300,2,0),""))</f>
        <v/>
      </c>
      <c r="S2774">
        <f>IF($E2774=1,"NP","")&amp;IF($G2774=1,"+MOV","")&amp;IF($I2774=1,"+CS","")&amp;IF($K2774=1,"+WB","")</f>
        <v/>
      </c>
      <c r="T2774">
        <f>$E2774+$G2774+$I2774+$K2774</f>
        <v/>
      </c>
    </row>
    <row r="2775">
      <c r="A2775" t="inlineStr">
        <is>
          <t>361025080000</t>
        </is>
      </c>
      <c r="B2775" t="inlineStr">
        <is>
          <t>36102508</t>
        </is>
      </c>
      <c r="C2775" t="inlineStr">
        <is>
          <t>EVELYN MIRANDA</t>
        </is>
      </c>
      <c r="D2775" t="inlineStr">
        <is>
          <t>EVELYNMIRANDA</t>
        </is>
      </c>
      <c r="E2775">
        <f>IF(COUNTIFS(Registros!$A$2:$A$6000,"NP",Registros!$B$2:$B$6000,$A2775)&gt;0,1,0)</f>
        <v/>
      </c>
      <c r="F2775">
        <f>IF($E2775=1,SUMIFS(Registros!$F$2:$F$6000,Registros!$A$2:$A$6000,"NP",Registros!$B$2:$B$6000,$A2775),0)</f>
        <v/>
      </c>
      <c r="G2775">
        <f>IF(COUNTIFS(Registros!$A$2:$A$6000,"MOV",Registros!$B$2:$B$6000,$A2775)&gt;0,1,0)</f>
        <v/>
      </c>
      <c r="H2775">
        <f>IF($G2775=1,SUMIFS(Registros!$F$2:$F$6000,Registros!$A$2:$A$6000,"MOV",Registros!$B$2:$B$6000,$A2775),0)</f>
        <v/>
      </c>
      <c r="I2775">
        <f>IF(COUNTIFS(Registros!$A$2:$A$6000,"CS",Registros!$B$2:$B$6000,$A2775)&gt;0,1,0)</f>
        <v/>
      </c>
      <c r="J2775">
        <f>IF($I2775=1,SUMIFS(Registros!$I$2:$I$6000,Registros!$A$2:$A$6000,"CS",Registros!$B$2:$B$6000,$A2775),0)</f>
        <v/>
      </c>
      <c r="K2775">
        <f>IF(COUNTIFS(Winback!$K$2:$K$300,$D2775)&gt;0,1,0)</f>
        <v/>
      </c>
      <c r="L2775">
        <f>IF(AND($K2775=1,LEFT($A2775,3)="WB-"),SUMIFS(Winback!$D$2:$D$300,Winback!$K$2:$K$300,$D2775),0)</f>
        <v/>
      </c>
      <c r="M2775">
        <f>IF(OR($E2775=1,$G2775=1,SUMIFS(Registros!$J$2:$J$6000,Registros!$B$2:$B$6000,$A2775)&gt;0),1,0)</f>
        <v/>
      </c>
      <c r="N2775">
        <f>IF($J2775&gt;0,1,IF(COUNTIFS(Registros!$A$2:$A$6000,"CS",Registros!$B$2:$B$6000,$A2775,Registros!$K$2:$K$6000,"&lt;&gt;")&gt;0,1,0))</f>
        <v/>
      </c>
      <c r="O2775">
        <f>IF(AND($K2775=1,$E2775=0,$G2775=0,$I2775=0),"WINBACK",IF(AND($M2775=1,$N2775&gt;0),"CONVERGENTE",IF($M2775=1,"SOLO MÓVIL",IF($N2775&gt;0,"SOLO FIJO / INTERNET","SIN SERVICIOS"))))</f>
        <v/>
      </c>
      <c r="P2775">
        <f>IF($O2775="WINBACK","Recuperar (winback)",IF($O2775="CONVERGENTE","Upgrade / más líneas",IF($O2775="SOLO MÓVIL","Ofrecer fijo + internet (FLBBTV)",IF($O2775="SOLO FIJO / INTERNET","Ofrecer línea móvil Nextphone","Oferta completa (móvil + fijo + internet)"))))</f>
        <v/>
      </c>
      <c r="Q2775">
        <f>$F2775+$H2775+$L2775</f>
        <v/>
      </c>
      <c r="R2775">
        <f>IFERROR(VLOOKUP($A2775,Registros!$B$2:$G$6000,6,0),IFERROR(VLOOKUP($D2775,Winback!$B$2:$C$300,2,0),""))</f>
        <v/>
      </c>
      <c r="S2775">
        <f>IF($E2775=1,"NP","")&amp;IF($G2775=1,"+MOV","")&amp;IF($I2775=1,"+CS","")&amp;IF($K2775=1,"+WB","")</f>
        <v/>
      </c>
      <c r="T2775">
        <f>$E2775+$G2775+$I2775+$K2775</f>
        <v/>
      </c>
    </row>
    <row r="2776">
      <c r="A2776" t="inlineStr">
        <is>
          <t>363056600000</t>
        </is>
      </c>
      <c r="B2776" t="inlineStr">
        <is>
          <t>36305660</t>
        </is>
      </c>
      <c r="C2776" t="inlineStr">
        <is>
          <t>CAROLINA EDITH ESQUIVEL ARAUZ</t>
        </is>
      </c>
      <c r="D2776" t="inlineStr">
        <is>
          <t>CAROLINAEDITHESQUIVELARAUZ</t>
        </is>
      </c>
      <c r="E2776">
        <f>IF(COUNTIFS(Registros!$A$2:$A$6000,"NP",Registros!$B$2:$B$6000,$A2776)&gt;0,1,0)</f>
        <v/>
      </c>
      <c r="F2776">
        <f>IF($E2776=1,SUMIFS(Registros!$F$2:$F$6000,Registros!$A$2:$A$6000,"NP",Registros!$B$2:$B$6000,$A2776),0)</f>
        <v/>
      </c>
      <c r="G2776">
        <f>IF(COUNTIFS(Registros!$A$2:$A$6000,"MOV",Registros!$B$2:$B$6000,$A2776)&gt;0,1,0)</f>
        <v/>
      </c>
      <c r="H2776">
        <f>IF($G2776=1,SUMIFS(Registros!$F$2:$F$6000,Registros!$A$2:$A$6000,"MOV",Registros!$B$2:$B$6000,$A2776),0)</f>
        <v/>
      </c>
      <c r="I2776">
        <f>IF(COUNTIFS(Registros!$A$2:$A$6000,"CS",Registros!$B$2:$B$6000,$A2776)&gt;0,1,0)</f>
        <v/>
      </c>
      <c r="J2776">
        <f>IF($I2776=1,SUMIFS(Registros!$I$2:$I$6000,Registros!$A$2:$A$6000,"CS",Registros!$B$2:$B$6000,$A2776),0)</f>
        <v/>
      </c>
      <c r="K2776">
        <f>IF(COUNTIFS(Winback!$K$2:$K$300,$D2776)&gt;0,1,0)</f>
        <v/>
      </c>
      <c r="L2776">
        <f>IF(AND($K2776=1,LEFT($A2776,3)="WB-"),SUMIFS(Winback!$D$2:$D$300,Winback!$K$2:$K$300,$D2776),0)</f>
        <v/>
      </c>
      <c r="M2776">
        <f>IF(OR($E2776=1,$G2776=1,SUMIFS(Registros!$J$2:$J$6000,Registros!$B$2:$B$6000,$A2776)&gt;0),1,0)</f>
        <v/>
      </c>
      <c r="N2776">
        <f>IF($J2776&gt;0,1,IF(COUNTIFS(Registros!$A$2:$A$6000,"CS",Registros!$B$2:$B$6000,$A2776,Registros!$K$2:$K$6000,"&lt;&gt;")&gt;0,1,0))</f>
        <v/>
      </c>
      <c r="O2776">
        <f>IF(AND($K2776=1,$E2776=0,$G2776=0,$I2776=0),"WINBACK",IF(AND($M2776=1,$N2776&gt;0),"CONVERGENTE",IF($M2776=1,"SOLO MÓVIL",IF($N2776&gt;0,"SOLO FIJO / INTERNET","SIN SERVICIOS"))))</f>
        <v/>
      </c>
      <c r="P2776">
        <f>IF($O2776="WINBACK","Recuperar (winback)",IF($O2776="CONVERGENTE","Upgrade / más líneas",IF($O2776="SOLO MÓVIL","Ofrecer fijo + internet (FLBBTV)",IF($O2776="SOLO FIJO / INTERNET","Ofrecer línea móvil Nextphone","Oferta completa (móvil + fijo + internet)"))))</f>
        <v/>
      </c>
      <c r="Q2776">
        <f>$F2776+$H2776+$L2776</f>
        <v/>
      </c>
      <c r="R2776">
        <f>IFERROR(VLOOKUP($A2776,Registros!$B$2:$G$6000,6,0),IFERROR(VLOOKUP($D2776,Winback!$B$2:$C$300,2,0),""))</f>
        <v/>
      </c>
      <c r="S2776">
        <f>IF($E2776=1,"NP","")&amp;IF($G2776=1,"+MOV","")&amp;IF($I2776=1,"+CS","")&amp;IF($K2776=1,"+WB","")</f>
        <v/>
      </c>
      <c r="T2776">
        <f>$E2776+$G2776+$I2776+$K2776</f>
        <v/>
      </c>
    </row>
    <row r="2777">
      <c r="A2777" t="inlineStr">
        <is>
          <t>338178480000</t>
        </is>
      </c>
      <c r="B2777" t="inlineStr">
        <is>
          <t>33817848</t>
        </is>
      </c>
      <c r="C2777" t="inlineStr">
        <is>
          <t>HENRY MARCEL PINTO</t>
        </is>
      </c>
      <c r="D2777" t="inlineStr">
        <is>
          <t>HENRYMARCELPINTO</t>
        </is>
      </c>
      <c r="E2777">
        <f>IF(COUNTIFS(Registros!$A$2:$A$6000,"NP",Registros!$B$2:$B$6000,$A2777)&gt;0,1,0)</f>
        <v/>
      </c>
      <c r="F2777">
        <f>IF($E2777=1,SUMIFS(Registros!$F$2:$F$6000,Registros!$A$2:$A$6000,"NP",Registros!$B$2:$B$6000,$A2777),0)</f>
        <v/>
      </c>
      <c r="G2777">
        <f>IF(COUNTIFS(Registros!$A$2:$A$6000,"MOV",Registros!$B$2:$B$6000,$A2777)&gt;0,1,0)</f>
        <v/>
      </c>
      <c r="H2777">
        <f>IF($G2777=1,SUMIFS(Registros!$F$2:$F$6000,Registros!$A$2:$A$6000,"MOV",Registros!$B$2:$B$6000,$A2777),0)</f>
        <v/>
      </c>
      <c r="I2777">
        <f>IF(COUNTIFS(Registros!$A$2:$A$6000,"CS",Registros!$B$2:$B$6000,$A2777)&gt;0,1,0)</f>
        <v/>
      </c>
      <c r="J2777">
        <f>IF($I2777=1,SUMIFS(Registros!$I$2:$I$6000,Registros!$A$2:$A$6000,"CS",Registros!$B$2:$B$6000,$A2777),0)</f>
        <v/>
      </c>
      <c r="K2777">
        <f>IF(COUNTIFS(Winback!$K$2:$K$300,$D2777)&gt;0,1,0)</f>
        <v/>
      </c>
      <c r="L2777">
        <f>IF(AND($K2777=1,LEFT($A2777,3)="WB-"),SUMIFS(Winback!$D$2:$D$300,Winback!$K$2:$K$300,$D2777),0)</f>
        <v/>
      </c>
      <c r="M2777">
        <f>IF(OR($E2777=1,$G2777=1,SUMIFS(Registros!$J$2:$J$6000,Registros!$B$2:$B$6000,$A2777)&gt;0),1,0)</f>
        <v/>
      </c>
      <c r="N2777">
        <f>IF($J2777&gt;0,1,IF(COUNTIFS(Registros!$A$2:$A$6000,"CS",Registros!$B$2:$B$6000,$A2777,Registros!$K$2:$K$6000,"&lt;&gt;")&gt;0,1,0))</f>
        <v/>
      </c>
      <c r="O2777">
        <f>IF(AND($K2777=1,$E2777=0,$G2777=0,$I2777=0),"WINBACK",IF(AND($M2777=1,$N2777&gt;0),"CONVERGENTE",IF($M2777=1,"SOLO MÓVIL",IF($N2777&gt;0,"SOLO FIJO / INTERNET","SIN SERVICIOS"))))</f>
        <v/>
      </c>
      <c r="P2777">
        <f>IF($O2777="WINBACK","Recuperar (winback)",IF($O2777="CONVERGENTE","Upgrade / más líneas",IF($O2777="SOLO MÓVIL","Ofrecer fijo + internet (FLBBTV)",IF($O2777="SOLO FIJO / INTERNET","Ofrecer línea móvil Nextphone","Oferta completa (móvil + fijo + internet)"))))</f>
        <v/>
      </c>
      <c r="Q2777">
        <f>$F2777+$H2777+$L2777</f>
        <v/>
      </c>
      <c r="R2777">
        <f>IFERROR(VLOOKUP($A2777,Registros!$B$2:$G$6000,6,0),IFERROR(VLOOKUP($D2777,Winback!$B$2:$C$300,2,0),""))</f>
        <v/>
      </c>
      <c r="S2777">
        <f>IF($E2777=1,"NP","")&amp;IF($G2777=1,"+MOV","")&amp;IF($I2777=1,"+CS","")&amp;IF($K2777=1,"+WB","")</f>
        <v/>
      </c>
      <c r="T2777">
        <f>$E2777+$G2777+$I2777+$K2777</f>
        <v/>
      </c>
    </row>
    <row r="2778">
      <c r="A2778" t="inlineStr">
        <is>
          <t>353385470000</t>
        </is>
      </c>
      <c r="B2778" t="inlineStr">
        <is>
          <t>35338547</t>
        </is>
      </c>
      <c r="C2778" t="inlineStr">
        <is>
          <t>ANDY AMETH CERRUD</t>
        </is>
      </c>
      <c r="D2778" t="inlineStr">
        <is>
          <t>ANDYAMETHCERRUD</t>
        </is>
      </c>
      <c r="E2778">
        <f>IF(COUNTIFS(Registros!$A$2:$A$6000,"NP",Registros!$B$2:$B$6000,$A2778)&gt;0,1,0)</f>
        <v/>
      </c>
      <c r="F2778">
        <f>IF($E2778=1,SUMIFS(Registros!$F$2:$F$6000,Registros!$A$2:$A$6000,"NP",Registros!$B$2:$B$6000,$A2778),0)</f>
        <v/>
      </c>
      <c r="G2778">
        <f>IF(COUNTIFS(Registros!$A$2:$A$6000,"MOV",Registros!$B$2:$B$6000,$A2778)&gt;0,1,0)</f>
        <v/>
      </c>
      <c r="H2778">
        <f>IF($G2778=1,SUMIFS(Registros!$F$2:$F$6000,Registros!$A$2:$A$6000,"MOV",Registros!$B$2:$B$6000,$A2778),0)</f>
        <v/>
      </c>
      <c r="I2778">
        <f>IF(COUNTIFS(Registros!$A$2:$A$6000,"CS",Registros!$B$2:$B$6000,$A2778)&gt;0,1,0)</f>
        <v/>
      </c>
      <c r="J2778">
        <f>IF($I2778=1,SUMIFS(Registros!$I$2:$I$6000,Registros!$A$2:$A$6000,"CS",Registros!$B$2:$B$6000,$A2778),0)</f>
        <v/>
      </c>
      <c r="K2778">
        <f>IF(COUNTIFS(Winback!$K$2:$K$300,$D2778)&gt;0,1,0)</f>
        <v/>
      </c>
      <c r="L2778">
        <f>IF(AND($K2778=1,LEFT($A2778,3)="WB-"),SUMIFS(Winback!$D$2:$D$300,Winback!$K$2:$K$300,$D2778),0)</f>
        <v/>
      </c>
      <c r="M2778">
        <f>IF(OR($E2778=1,$G2778=1,SUMIFS(Registros!$J$2:$J$6000,Registros!$B$2:$B$6000,$A2778)&gt;0),1,0)</f>
        <v/>
      </c>
      <c r="N2778">
        <f>IF($J2778&gt;0,1,IF(COUNTIFS(Registros!$A$2:$A$6000,"CS",Registros!$B$2:$B$6000,$A2778,Registros!$K$2:$K$6000,"&lt;&gt;")&gt;0,1,0))</f>
        <v/>
      </c>
      <c r="O2778">
        <f>IF(AND($K2778=1,$E2778=0,$G2778=0,$I2778=0),"WINBACK",IF(AND($M2778=1,$N2778&gt;0),"CONVERGENTE",IF($M2778=1,"SOLO MÓVIL",IF($N2778&gt;0,"SOLO FIJO / INTERNET","SIN SERVICIOS"))))</f>
        <v/>
      </c>
      <c r="P2778">
        <f>IF($O2778="WINBACK","Recuperar (winback)",IF($O2778="CONVERGENTE","Upgrade / más líneas",IF($O2778="SOLO MÓVIL","Ofrecer fijo + internet (FLBBTV)",IF($O2778="SOLO FIJO / INTERNET","Ofrecer línea móvil Nextphone","Oferta completa (móvil + fijo + internet)"))))</f>
        <v/>
      </c>
      <c r="Q2778">
        <f>$F2778+$H2778+$L2778</f>
        <v/>
      </c>
      <c r="R2778">
        <f>IFERROR(VLOOKUP($A2778,Registros!$B$2:$G$6000,6,0),IFERROR(VLOOKUP($D2778,Winback!$B$2:$C$300,2,0),""))</f>
        <v/>
      </c>
      <c r="S2778">
        <f>IF($E2778=1,"NP","")&amp;IF($G2778=1,"+MOV","")&amp;IF($I2778=1,"+CS","")&amp;IF($K2778=1,"+WB","")</f>
        <v/>
      </c>
      <c r="T2778">
        <f>$E2778+$G2778+$I2778+$K2778</f>
        <v/>
      </c>
    </row>
    <row r="2779">
      <c r="A2779" t="inlineStr">
        <is>
          <t>354189850000</t>
        </is>
      </c>
      <c r="B2779" t="inlineStr">
        <is>
          <t>35418985</t>
        </is>
      </c>
      <c r="C2779" t="inlineStr">
        <is>
          <t>CARLOS MENOCAL</t>
        </is>
      </c>
      <c r="D2779" t="inlineStr">
        <is>
          <t>CARLOSMENOCAL</t>
        </is>
      </c>
      <c r="E2779">
        <f>IF(COUNTIFS(Registros!$A$2:$A$6000,"NP",Registros!$B$2:$B$6000,$A2779)&gt;0,1,0)</f>
        <v/>
      </c>
      <c r="F2779">
        <f>IF($E2779=1,SUMIFS(Registros!$F$2:$F$6000,Registros!$A$2:$A$6000,"NP",Registros!$B$2:$B$6000,$A2779),0)</f>
        <v/>
      </c>
      <c r="G2779">
        <f>IF(COUNTIFS(Registros!$A$2:$A$6000,"MOV",Registros!$B$2:$B$6000,$A2779)&gt;0,1,0)</f>
        <v/>
      </c>
      <c r="H2779">
        <f>IF($G2779=1,SUMIFS(Registros!$F$2:$F$6000,Registros!$A$2:$A$6000,"MOV",Registros!$B$2:$B$6000,$A2779),0)</f>
        <v/>
      </c>
      <c r="I2779">
        <f>IF(COUNTIFS(Registros!$A$2:$A$6000,"CS",Registros!$B$2:$B$6000,$A2779)&gt;0,1,0)</f>
        <v/>
      </c>
      <c r="J2779">
        <f>IF($I2779=1,SUMIFS(Registros!$I$2:$I$6000,Registros!$A$2:$A$6000,"CS",Registros!$B$2:$B$6000,$A2779),0)</f>
        <v/>
      </c>
      <c r="K2779">
        <f>IF(COUNTIFS(Winback!$K$2:$K$300,$D2779)&gt;0,1,0)</f>
        <v/>
      </c>
      <c r="L2779">
        <f>IF(AND($K2779=1,LEFT($A2779,3)="WB-"),SUMIFS(Winback!$D$2:$D$300,Winback!$K$2:$K$300,$D2779),0)</f>
        <v/>
      </c>
      <c r="M2779">
        <f>IF(OR($E2779=1,$G2779=1,SUMIFS(Registros!$J$2:$J$6000,Registros!$B$2:$B$6000,$A2779)&gt;0),1,0)</f>
        <v/>
      </c>
      <c r="N2779">
        <f>IF($J2779&gt;0,1,IF(COUNTIFS(Registros!$A$2:$A$6000,"CS",Registros!$B$2:$B$6000,$A2779,Registros!$K$2:$K$6000,"&lt;&gt;")&gt;0,1,0))</f>
        <v/>
      </c>
      <c r="O2779">
        <f>IF(AND($K2779=1,$E2779=0,$G2779=0,$I2779=0),"WINBACK",IF(AND($M2779=1,$N2779&gt;0),"CONVERGENTE",IF($M2779=1,"SOLO MÓVIL",IF($N2779&gt;0,"SOLO FIJO / INTERNET","SIN SERVICIOS"))))</f>
        <v/>
      </c>
      <c r="P2779">
        <f>IF($O2779="WINBACK","Recuperar (winback)",IF($O2779="CONVERGENTE","Upgrade / más líneas",IF($O2779="SOLO MÓVIL","Ofrecer fijo + internet (FLBBTV)",IF($O2779="SOLO FIJO / INTERNET","Ofrecer línea móvil Nextphone","Oferta completa (móvil + fijo + internet)"))))</f>
        <v/>
      </c>
      <c r="Q2779">
        <f>$F2779+$H2779+$L2779</f>
        <v/>
      </c>
      <c r="R2779">
        <f>IFERROR(VLOOKUP($A2779,Registros!$B$2:$G$6000,6,0),IFERROR(VLOOKUP($D2779,Winback!$B$2:$C$300,2,0),""))</f>
        <v/>
      </c>
      <c r="S2779">
        <f>IF($E2779=1,"NP","")&amp;IF($G2779=1,"+MOV","")&amp;IF($I2779=1,"+CS","")&amp;IF($K2779=1,"+WB","")</f>
        <v/>
      </c>
      <c r="T2779">
        <f>$E2779+$G2779+$I2779+$K2779</f>
        <v/>
      </c>
    </row>
    <row r="2780">
      <c r="A2780" t="inlineStr">
        <is>
          <t>368057300000</t>
        </is>
      </c>
      <c r="B2780" t="inlineStr">
        <is>
          <t>36805730</t>
        </is>
      </c>
      <c r="C2780" t="inlineStr">
        <is>
          <t>EULALIO EDICSON ORTEGA VEGA</t>
        </is>
      </c>
      <c r="D2780" t="inlineStr">
        <is>
          <t>EULALIOEDICSONORTEGAVEGA</t>
        </is>
      </c>
      <c r="E2780">
        <f>IF(COUNTIFS(Registros!$A$2:$A$6000,"NP",Registros!$B$2:$B$6000,$A2780)&gt;0,1,0)</f>
        <v/>
      </c>
      <c r="F2780">
        <f>IF($E2780=1,SUMIFS(Registros!$F$2:$F$6000,Registros!$A$2:$A$6000,"NP",Registros!$B$2:$B$6000,$A2780),0)</f>
        <v/>
      </c>
      <c r="G2780">
        <f>IF(COUNTIFS(Registros!$A$2:$A$6000,"MOV",Registros!$B$2:$B$6000,$A2780)&gt;0,1,0)</f>
        <v/>
      </c>
      <c r="H2780">
        <f>IF($G2780=1,SUMIFS(Registros!$F$2:$F$6000,Registros!$A$2:$A$6000,"MOV",Registros!$B$2:$B$6000,$A2780),0)</f>
        <v/>
      </c>
      <c r="I2780">
        <f>IF(COUNTIFS(Registros!$A$2:$A$6000,"CS",Registros!$B$2:$B$6000,$A2780)&gt;0,1,0)</f>
        <v/>
      </c>
      <c r="J2780">
        <f>IF($I2780=1,SUMIFS(Registros!$I$2:$I$6000,Registros!$A$2:$A$6000,"CS",Registros!$B$2:$B$6000,$A2780),0)</f>
        <v/>
      </c>
      <c r="K2780">
        <f>IF(COUNTIFS(Winback!$K$2:$K$300,$D2780)&gt;0,1,0)</f>
        <v/>
      </c>
      <c r="L2780">
        <f>IF(AND($K2780=1,LEFT($A2780,3)="WB-"),SUMIFS(Winback!$D$2:$D$300,Winback!$K$2:$K$300,$D2780),0)</f>
        <v/>
      </c>
      <c r="M2780">
        <f>IF(OR($E2780=1,$G2780=1,SUMIFS(Registros!$J$2:$J$6000,Registros!$B$2:$B$6000,$A2780)&gt;0),1,0)</f>
        <v/>
      </c>
      <c r="N2780">
        <f>IF($J2780&gt;0,1,IF(COUNTIFS(Registros!$A$2:$A$6000,"CS",Registros!$B$2:$B$6000,$A2780,Registros!$K$2:$K$6000,"&lt;&gt;")&gt;0,1,0))</f>
        <v/>
      </c>
      <c r="O2780">
        <f>IF(AND($K2780=1,$E2780=0,$G2780=0,$I2780=0),"WINBACK",IF(AND($M2780=1,$N2780&gt;0),"CONVERGENTE",IF($M2780=1,"SOLO MÓVIL",IF($N2780&gt;0,"SOLO FIJO / INTERNET","SIN SERVICIOS"))))</f>
        <v/>
      </c>
      <c r="P2780">
        <f>IF($O2780="WINBACK","Recuperar (winback)",IF($O2780="CONVERGENTE","Upgrade / más líneas",IF($O2780="SOLO MÓVIL","Ofrecer fijo + internet (FLBBTV)",IF($O2780="SOLO FIJO / INTERNET","Ofrecer línea móvil Nextphone","Oferta completa (móvil + fijo + internet)"))))</f>
        <v/>
      </c>
      <c r="Q2780">
        <f>$F2780+$H2780+$L2780</f>
        <v/>
      </c>
      <c r="R2780">
        <f>IFERROR(VLOOKUP($A2780,Registros!$B$2:$G$6000,6,0),IFERROR(VLOOKUP($D2780,Winback!$B$2:$C$300,2,0),""))</f>
        <v/>
      </c>
      <c r="S2780">
        <f>IF($E2780=1,"NP","")&amp;IF($G2780=1,"+MOV","")&amp;IF($I2780=1,"+CS","")&amp;IF($K2780=1,"+WB","")</f>
        <v/>
      </c>
      <c r="T2780">
        <f>$E2780+$G2780+$I2780+$K2780</f>
        <v/>
      </c>
    </row>
    <row r="2781">
      <c r="A2781" t="inlineStr">
        <is>
          <t>325136410000</t>
        </is>
      </c>
      <c r="B2781" t="inlineStr">
        <is>
          <t>32513641</t>
        </is>
      </c>
      <c r="C2781" t="inlineStr">
        <is>
          <t>Modesto Anton</t>
        </is>
      </c>
      <c r="D2781" t="inlineStr">
        <is>
          <t>MODESTOANTON</t>
        </is>
      </c>
      <c r="E2781">
        <f>IF(COUNTIFS(Registros!$A$2:$A$6000,"NP",Registros!$B$2:$B$6000,$A2781)&gt;0,1,0)</f>
        <v/>
      </c>
      <c r="F2781">
        <f>IF($E2781=1,SUMIFS(Registros!$F$2:$F$6000,Registros!$A$2:$A$6000,"NP",Registros!$B$2:$B$6000,$A2781),0)</f>
        <v/>
      </c>
      <c r="G2781">
        <f>IF(COUNTIFS(Registros!$A$2:$A$6000,"MOV",Registros!$B$2:$B$6000,$A2781)&gt;0,1,0)</f>
        <v/>
      </c>
      <c r="H2781">
        <f>IF($G2781=1,SUMIFS(Registros!$F$2:$F$6000,Registros!$A$2:$A$6000,"MOV",Registros!$B$2:$B$6000,$A2781),0)</f>
        <v/>
      </c>
      <c r="I2781">
        <f>IF(COUNTIFS(Registros!$A$2:$A$6000,"CS",Registros!$B$2:$B$6000,$A2781)&gt;0,1,0)</f>
        <v/>
      </c>
      <c r="J2781">
        <f>IF($I2781=1,SUMIFS(Registros!$I$2:$I$6000,Registros!$A$2:$A$6000,"CS",Registros!$B$2:$B$6000,$A2781),0)</f>
        <v/>
      </c>
      <c r="K2781">
        <f>IF(COUNTIFS(Winback!$K$2:$K$300,$D2781)&gt;0,1,0)</f>
        <v/>
      </c>
      <c r="L2781">
        <f>IF(AND($K2781=1,LEFT($A2781,3)="WB-"),SUMIFS(Winback!$D$2:$D$300,Winback!$K$2:$K$300,$D2781),0)</f>
        <v/>
      </c>
      <c r="M2781">
        <f>IF(OR($E2781=1,$G2781=1,SUMIFS(Registros!$J$2:$J$6000,Registros!$B$2:$B$6000,$A2781)&gt;0),1,0)</f>
        <v/>
      </c>
      <c r="N2781">
        <f>IF($J2781&gt;0,1,IF(COUNTIFS(Registros!$A$2:$A$6000,"CS",Registros!$B$2:$B$6000,$A2781,Registros!$K$2:$K$6000,"&lt;&gt;")&gt;0,1,0))</f>
        <v/>
      </c>
      <c r="O2781">
        <f>IF(AND($K2781=1,$E2781=0,$G2781=0,$I2781=0),"WINBACK",IF(AND($M2781=1,$N2781&gt;0),"CONVERGENTE",IF($M2781=1,"SOLO MÓVIL",IF($N2781&gt;0,"SOLO FIJO / INTERNET","SIN SERVICIOS"))))</f>
        <v/>
      </c>
      <c r="P2781">
        <f>IF($O2781="WINBACK","Recuperar (winback)",IF($O2781="CONVERGENTE","Upgrade / más líneas",IF($O2781="SOLO MÓVIL","Ofrecer fijo + internet (FLBBTV)",IF($O2781="SOLO FIJO / INTERNET","Ofrecer línea móvil Nextphone","Oferta completa (móvil + fijo + internet)"))))</f>
        <v/>
      </c>
      <c r="Q2781">
        <f>$F2781+$H2781+$L2781</f>
        <v/>
      </c>
      <c r="R2781">
        <f>IFERROR(VLOOKUP($A2781,Registros!$B$2:$G$6000,6,0),IFERROR(VLOOKUP($D2781,Winback!$B$2:$C$300,2,0),""))</f>
        <v/>
      </c>
      <c r="S2781">
        <f>IF($E2781=1,"NP","")&amp;IF($G2781=1,"+MOV","")&amp;IF($I2781=1,"+CS","")&amp;IF($K2781=1,"+WB","")</f>
        <v/>
      </c>
      <c r="T2781">
        <f>$E2781+$G2781+$I2781+$K2781</f>
        <v/>
      </c>
    </row>
    <row r="2782">
      <c r="A2782" t="inlineStr">
        <is>
          <t>357103580000</t>
        </is>
      </c>
      <c r="B2782" t="inlineStr">
        <is>
          <t>35710358</t>
        </is>
      </c>
      <c r="C2782" t="inlineStr">
        <is>
          <t>ELIZABETH SALDAÑA CASTILLO</t>
        </is>
      </c>
      <c r="D2782" t="inlineStr">
        <is>
          <t>ELIZABETHSALDANACASTILLO</t>
        </is>
      </c>
      <c r="E2782">
        <f>IF(COUNTIFS(Registros!$A$2:$A$6000,"NP",Registros!$B$2:$B$6000,$A2782)&gt;0,1,0)</f>
        <v/>
      </c>
      <c r="F2782">
        <f>IF($E2782=1,SUMIFS(Registros!$F$2:$F$6000,Registros!$A$2:$A$6000,"NP",Registros!$B$2:$B$6000,$A2782),0)</f>
        <v/>
      </c>
      <c r="G2782">
        <f>IF(COUNTIFS(Registros!$A$2:$A$6000,"MOV",Registros!$B$2:$B$6000,$A2782)&gt;0,1,0)</f>
        <v/>
      </c>
      <c r="H2782">
        <f>IF($G2782=1,SUMIFS(Registros!$F$2:$F$6000,Registros!$A$2:$A$6000,"MOV",Registros!$B$2:$B$6000,$A2782),0)</f>
        <v/>
      </c>
      <c r="I2782">
        <f>IF(COUNTIFS(Registros!$A$2:$A$6000,"CS",Registros!$B$2:$B$6000,$A2782)&gt;0,1,0)</f>
        <v/>
      </c>
      <c r="J2782">
        <f>IF($I2782=1,SUMIFS(Registros!$I$2:$I$6000,Registros!$A$2:$A$6000,"CS",Registros!$B$2:$B$6000,$A2782),0)</f>
        <v/>
      </c>
      <c r="K2782">
        <f>IF(COUNTIFS(Winback!$K$2:$K$300,$D2782)&gt;0,1,0)</f>
        <v/>
      </c>
      <c r="L2782">
        <f>IF(AND($K2782=1,LEFT($A2782,3)="WB-"),SUMIFS(Winback!$D$2:$D$300,Winback!$K$2:$K$300,$D2782),0)</f>
        <v/>
      </c>
      <c r="M2782">
        <f>IF(OR($E2782=1,$G2782=1,SUMIFS(Registros!$J$2:$J$6000,Registros!$B$2:$B$6000,$A2782)&gt;0),1,0)</f>
        <v/>
      </c>
      <c r="N2782">
        <f>IF($J2782&gt;0,1,IF(COUNTIFS(Registros!$A$2:$A$6000,"CS",Registros!$B$2:$B$6000,$A2782,Registros!$K$2:$K$6000,"&lt;&gt;")&gt;0,1,0))</f>
        <v/>
      </c>
      <c r="O2782">
        <f>IF(AND($K2782=1,$E2782=0,$G2782=0,$I2782=0),"WINBACK",IF(AND($M2782=1,$N2782&gt;0),"CONVERGENTE",IF($M2782=1,"SOLO MÓVIL",IF($N2782&gt;0,"SOLO FIJO / INTERNET","SIN SERVICIOS"))))</f>
        <v/>
      </c>
      <c r="P2782">
        <f>IF($O2782="WINBACK","Recuperar (winback)",IF($O2782="CONVERGENTE","Upgrade / más líneas",IF($O2782="SOLO MÓVIL","Ofrecer fijo + internet (FLBBTV)",IF($O2782="SOLO FIJO / INTERNET","Ofrecer línea móvil Nextphone","Oferta completa (móvil + fijo + internet)"))))</f>
        <v/>
      </c>
      <c r="Q2782">
        <f>$F2782+$H2782+$L2782</f>
        <v/>
      </c>
      <c r="R2782">
        <f>IFERROR(VLOOKUP($A2782,Registros!$B$2:$G$6000,6,0),IFERROR(VLOOKUP($D2782,Winback!$B$2:$C$300,2,0),""))</f>
        <v/>
      </c>
      <c r="S2782">
        <f>IF($E2782=1,"NP","")&amp;IF($G2782=1,"+MOV","")&amp;IF($I2782=1,"+CS","")&amp;IF($K2782=1,"+WB","")</f>
        <v/>
      </c>
      <c r="T2782">
        <f>$E2782+$G2782+$I2782+$K2782</f>
        <v/>
      </c>
    </row>
    <row r="2783">
      <c r="A2783" t="inlineStr">
        <is>
          <t>356306740000</t>
        </is>
      </c>
      <c r="B2783" t="inlineStr">
        <is>
          <t>35630674</t>
        </is>
      </c>
      <c r="C2783" t="inlineStr">
        <is>
          <t>JORGE CÁCERES</t>
        </is>
      </c>
      <c r="D2783" t="inlineStr">
        <is>
          <t>JORGECACERES</t>
        </is>
      </c>
      <c r="E2783">
        <f>IF(COUNTIFS(Registros!$A$2:$A$6000,"NP",Registros!$B$2:$B$6000,$A2783)&gt;0,1,0)</f>
        <v/>
      </c>
      <c r="F2783">
        <f>IF($E2783=1,SUMIFS(Registros!$F$2:$F$6000,Registros!$A$2:$A$6000,"NP",Registros!$B$2:$B$6000,$A2783),0)</f>
        <v/>
      </c>
      <c r="G2783">
        <f>IF(COUNTIFS(Registros!$A$2:$A$6000,"MOV",Registros!$B$2:$B$6000,$A2783)&gt;0,1,0)</f>
        <v/>
      </c>
      <c r="H2783">
        <f>IF($G2783=1,SUMIFS(Registros!$F$2:$F$6000,Registros!$A$2:$A$6000,"MOV",Registros!$B$2:$B$6000,$A2783),0)</f>
        <v/>
      </c>
      <c r="I2783">
        <f>IF(COUNTIFS(Registros!$A$2:$A$6000,"CS",Registros!$B$2:$B$6000,$A2783)&gt;0,1,0)</f>
        <v/>
      </c>
      <c r="J2783">
        <f>IF($I2783=1,SUMIFS(Registros!$I$2:$I$6000,Registros!$A$2:$A$6000,"CS",Registros!$B$2:$B$6000,$A2783),0)</f>
        <v/>
      </c>
      <c r="K2783">
        <f>IF(COUNTIFS(Winback!$K$2:$K$300,$D2783)&gt;0,1,0)</f>
        <v/>
      </c>
      <c r="L2783">
        <f>IF(AND($K2783=1,LEFT($A2783,3)="WB-"),SUMIFS(Winback!$D$2:$D$300,Winback!$K$2:$K$300,$D2783),0)</f>
        <v/>
      </c>
      <c r="M2783">
        <f>IF(OR($E2783=1,$G2783=1,SUMIFS(Registros!$J$2:$J$6000,Registros!$B$2:$B$6000,$A2783)&gt;0),1,0)</f>
        <v/>
      </c>
      <c r="N2783">
        <f>IF($J2783&gt;0,1,IF(COUNTIFS(Registros!$A$2:$A$6000,"CS",Registros!$B$2:$B$6000,$A2783,Registros!$K$2:$K$6000,"&lt;&gt;")&gt;0,1,0))</f>
        <v/>
      </c>
      <c r="O2783">
        <f>IF(AND($K2783=1,$E2783=0,$G2783=0,$I2783=0),"WINBACK",IF(AND($M2783=1,$N2783&gt;0),"CONVERGENTE",IF($M2783=1,"SOLO MÓVIL",IF($N2783&gt;0,"SOLO FIJO / INTERNET","SIN SERVICIOS"))))</f>
        <v/>
      </c>
      <c r="P2783">
        <f>IF($O2783="WINBACK","Recuperar (winback)",IF($O2783="CONVERGENTE","Upgrade / más líneas",IF($O2783="SOLO MÓVIL","Ofrecer fijo + internet (FLBBTV)",IF($O2783="SOLO FIJO / INTERNET","Ofrecer línea móvil Nextphone","Oferta completa (móvil + fijo + internet)"))))</f>
        <v/>
      </c>
      <c r="Q2783">
        <f>$F2783+$H2783+$L2783</f>
        <v/>
      </c>
      <c r="R2783">
        <f>IFERROR(VLOOKUP($A2783,Registros!$B$2:$G$6000,6,0),IFERROR(VLOOKUP($D2783,Winback!$B$2:$C$300,2,0),""))</f>
        <v/>
      </c>
      <c r="S2783">
        <f>IF($E2783=1,"NP","")&amp;IF($G2783=1,"+MOV","")&amp;IF($I2783=1,"+CS","")&amp;IF($K2783=1,"+WB","")</f>
        <v/>
      </c>
      <c r="T2783">
        <f>$E2783+$G2783+$I2783+$K2783</f>
        <v/>
      </c>
    </row>
    <row r="2784">
      <c r="A2784" t="inlineStr">
        <is>
          <t>356271670000</t>
        </is>
      </c>
      <c r="B2784" t="inlineStr">
        <is>
          <t>35627167</t>
        </is>
      </c>
      <c r="C2784" t="inlineStr">
        <is>
          <t>LUIS MENDEZ</t>
        </is>
      </c>
      <c r="D2784" t="inlineStr">
        <is>
          <t>LUISMENDEZ</t>
        </is>
      </c>
      <c r="E2784">
        <f>IF(COUNTIFS(Registros!$A$2:$A$6000,"NP",Registros!$B$2:$B$6000,$A2784)&gt;0,1,0)</f>
        <v/>
      </c>
      <c r="F2784">
        <f>IF($E2784=1,SUMIFS(Registros!$F$2:$F$6000,Registros!$A$2:$A$6000,"NP",Registros!$B$2:$B$6000,$A2784),0)</f>
        <v/>
      </c>
      <c r="G2784">
        <f>IF(COUNTIFS(Registros!$A$2:$A$6000,"MOV",Registros!$B$2:$B$6000,$A2784)&gt;0,1,0)</f>
        <v/>
      </c>
      <c r="H2784">
        <f>IF($G2784=1,SUMIFS(Registros!$F$2:$F$6000,Registros!$A$2:$A$6000,"MOV",Registros!$B$2:$B$6000,$A2784),0)</f>
        <v/>
      </c>
      <c r="I2784">
        <f>IF(COUNTIFS(Registros!$A$2:$A$6000,"CS",Registros!$B$2:$B$6000,$A2784)&gt;0,1,0)</f>
        <v/>
      </c>
      <c r="J2784">
        <f>IF($I2784=1,SUMIFS(Registros!$I$2:$I$6000,Registros!$A$2:$A$6000,"CS",Registros!$B$2:$B$6000,$A2784),0)</f>
        <v/>
      </c>
      <c r="K2784">
        <f>IF(COUNTIFS(Winback!$K$2:$K$300,$D2784)&gt;0,1,0)</f>
        <v/>
      </c>
      <c r="L2784">
        <f>IF(AND($K2784=1,LEFT($A2784,3)="WB-"),SUMIFS(Winback!$D$2:$D$300,Winback!$K$2:$K$300,$D2784),0)</f>
        <v/>
      </c>
      <c r="M2784">
        <f>IF(OR($E2784=1,$G2784=1,SUMIFS(Registros!$J$2:$J$6000,Registros!$B$2:$B$6000,$A2784)&gt;0),1,0)</f>
        <v/>
      </c>
      <c r="N2784">
        <f>IF($J2784&gt;0,1,IF(COUNTIFS(Registros!$A$2:$A$6000,"CS",Registros!$B$2:$B$6000,$A2784,Registros!$K$2:$K$6000,"&lt;&gt;")&gt;0,1,0))</f>
        <v/>
      </c>
      <c r="O2784">
        <f>IF(AND($K2784=1,$E2784=0,$G2784=0,$I2784=0),"WINBACK",IF(AND($M2784=1,$N2784&gt;0),"CONVERGENTE",IF($M2784=1,"SOLO MÓVIL",IF($N2784&gt;0,"SOLO FIJO / INTERNET","SIN SERVICIOS"))))</f>
        <v/>
      </c>
      <c r="P2784">
        <f>IF($O2784="WINBACK","Recuperar (winback)",IF($O2784="CONVERGENTE","Upgrade / más líneas",IF($O2784="SOLO MÓVIL","Ofrecer fijo + internet (FLBBTV)",IF($O2784="SOLO FIJO / INTERNET","Ofrecer línea móvil Nextphone","Oferta completa (móvil + fijo + internet)"))))</f>
        <v/>
      </c>
      <c r="Q2784">
        <f>$F2784+$H2784+$L2784</f>
        <v/>
      </c>
      <c r="R2784">
        <f>IFERROR(VLOOKUP($A2784,Registros!$B$2:$G$6000,6,0),IFERROR(VLOOKUP($D2784,Winback!$B$2:$C$300,2,0),""))</f>
        <v/>
      </c>
      <c r="S2784">
        <f>IF($E2784=1,"NP","")&amp;IF($G2784=1,"+MOV","")&amp;IF($I2784=1,"+CS","")&amp;IF($K2784=1,"+WB","")</f>
        <v/>
      </c>
      <c r="T2784">
        <f>$E2784+$G2784+$I2784+$K2784</f>
        <v/>
      </c>
    </row>
    <row r="2785">
      <c r="A2785" t="inlineStr">
        <is>
          <t>359387460000</t>
        </is>
      </c>
      <c r="B2785" t="inlineStr">
        <is>
          <t>35938746</t>
        </is>
      </c>
      <c r="C2785" t="inlineStr">
        <is>
          <t>AIDA FLORES</t>
        </is>
      </c>
      <c r="D2785" t="inlineStr">
        <is>
          <t>AIDAFLORES</t>
        </is>
      </c>
      <c r="E2785">
        <f>IF(COUNTIFS(Registros!$A$2:$A$6000,"NP",Registros!$B$2:$B$6000,$A2785)&gt;0,1,0)</f>
        <v/>
      </c>
      <c r="F2785">
        <f>IF($E2785=1,SUMIFS(Registros!$F$2:$F$6000,Registros!$A$2:$A$6000,"NP",Registros!$B$2:$B$6000,$A2785),0)</f>
        <v/>
      </c>
      <c r="G2785">
        <f>IF(COUNTIFS(Registros!$A$2:$A$6000,"MOV",Registros!$B$2:$B$6000,$A2785)&gt;0,1,0)</f>
        <v/>
      </c>
      <c r="H2785">
        <f>IF($G2785=1,SUMIFS(Registros!$F$2:$F$6000,Registros!$A$2:$A$6000,"MOV",Registros!$B$2:$B$6000,$A2785),0)</f>
        <v/>
      </c>
      <c r="I2785">
        <f>IF(COUNTIFS(Registros!$A$2:$A$6000,"CS",Registros!$B$2:$B$6000,$A2785)&gt;0,1,0)</f>
        <v/>
      </c>
      <c r="J2785">
        <f>IF($I2785=1,SUMIFS(Registros!$I$2:$I$6000,Registros!$A$2:$A$6000,"CS",Registros!$B$2:$B$6000,$A2785),0)</f>
        <v/>
      </c>
      <c r="K2785">
        <f>IF(COUNTIFS(Winback!$K$2:$K$300,$D2785)&gt;0,1,0)</f>
        <v/>
      </c>
      <c r="L2785">
        <f>IF(AND($K2785=1,LEFT($A2785,3)="WB-"),SUMIFS(Winback!$D$2:$D$300,Winback!$K$2:$K$300,$D2785),0)</f>
        <v/>
      </c>
      <c r="M2785">
        <f>IF(OR($E2785=1,$G2785=1,SUMIFS(Registros!$J$2:$J$6000,Registros!$B$2:$B$6000,$A2785)&gt;0),1,0)</f>
        <v/>
      </c>
      <c r="N2785">
        <f>IF($J2785&gt;0,1,IF(COUNTIFS(Registros!$A$2:$A$6000,"CS",Registros!$B$2:$B$6000,$A2785,Registros!$K$2:$K$6000,"&lt;&gt;")&gt;0,1,0))</f>
        <v/>
      </c>
      <c r="O2785">
        <f>IF(AND($K2785=1,$E2785=0,$G2785=0,$I2785=0),"WINBACK",IF(AND($M2785=1,$N2785&gt;0),"CONVERGENTE",IF($M2785=1,"SOLO MÓVIL",IF($N2785&gt;0,"SOLO FIJO / INTERNET","SIN SERVICIOS"))))</f>
        <v/>
      </c>
      <c r="P2785">
        <f>IF($O2785="WINBACK","Recuperar (winback)",IF($O2785="CONVERGENTE","Upgrade / más líneas",IF($O2785="SOLO MÓVIL","Ofrecer fijo + internet (FLBBTV)",IF($O2785="SOLO FIJO / INTERNET","Ofrecer línea móvil Nextphone","Oferta completa (móvil + fijo + internet)"))))</f>
        <v/>
      </c>
      <c r="Q2785">
        <f>$F2785+$H2785+$L2785</f>
        <v/>
      </c>
      <c r="R2785">
        <f>IFERROR(VLOOKUP($A2785,Registros!$B$2:$G$6000,6,0),IFERROR(VLOOKUP($D2785,Winback!$B$2:$C$300,2,0),""))</f>
        <v/>
      </c>
      <c r="S2785">
        <f>IF($E2785=1,"NP","")&amp;IF($G2785=1,"+MOV","")&amp;IF($I2785=1,"+CS","")&amp;IF($K2785=1,"+WB","")</f>
        <v/>
      </c>
      <c r="T2785">
        <f>$E2785+$G2785+$I2785+$K2785</f>
        <v/>
      </c>
    </row>
    <row r="2786">
      <c r="A2786" t="inlineStr">
        <is>
          <t>357224920000</t>
        </is>
      </c>
      <c r="B2786" t="inlineStr">
        <is>
          <t>35722492</t>
        </is>
      </c>
      <c r="C2786" t="inlineStr">
        <is>
          <t>KIRIATH YARIM MUÑOZ DELGADO</t>
        </is>
      </c>
      <c r="D2786" t="inlineStr">
        <is>
          <t>KIRIATHYARIMMUNOZDELGADO</t>
        </is>
      </c>
      <c r="E2786">
        <f>IF(COUNTIFS(Registros!$A$2:$A$6000,"NP",Registros!$B$2:$B$6000,$A2786)&gt;0,1,0)</f>
        <v/>
      </c>
      <c r="F2786">
        <f>IF($E2786=1,SUMIFS(Registros!$F$2:$F$6000,Registros!$A$2:$A$6000,"NP",Registros!$B$2:$B$6000,$A2786),0)</f>
        <v/>
      </c>
      <c r="G2786">
        <f>IF(COUNTIFS(Registros!$A$2:$A$6000,"MOV",Registros!$B$2:$B$6000,$A2786)&gt;0,1,0)</f>
        <v/>
      </c>
      <c r="H2786">
        <f>IF($G2786=1,SUMIFS(Registros!$F$2:$F$6000,Registros!$A$2:$A$6000,"MOV",Registros!$B$2:$B$6000,$A2786),0)</f>
        <v/>
      </c>
      <c r="I2786">
        <f>IF(COUNTIFS(Registros!$A$2:$A$6000,"CS",Registros!$B$2:$B$6000,$A2786)&gt;0,1,0)</f>
        <v/>
      </c>
      <c r="J2786">
        <f>IF($I2786=1,SUMIFS(Registros!$I$2:$I$6000,Registros!$A$2:$A$6000,"CS",Registros!$B$2:$B$6000,$A2786),0)</f>
        <v/>
      </c>
      <c r="K2786">
        <f>IF(COUNTIFS(Winback!$K$2:$K$300,$D2786)&gt;0,1,0)</f>
        <v/>
      </c>
      <c r="L2786">
        <f>IF(AND($K2786=1,LEFT($A2786,3)="WB-"),SUMIFS(Winback!$D$2:$D$300,Winback!$K$2:$K$300,$D2786),0)</f>
        <v/>
      </c>
      <c r="M2786">
        <f>IF(OR($E2786=1,$G2786=1,SUMIFS(Registros!$J$2:$J$6000,Registros!$B$2:$B$6000,$A2786)&gt;0),1,0)</f>
        <v/>
      </c>
      <c r="N2786">
        <f>IF($J2786&gt;0,1,IF(COUNTIFS(Registros!$A$2:$A$6000,"CS",Registros!$B$2:$B$6000,$A2786,Registros!$K$2:$K$6000,"&lt;&gt;")&gt;0,1,0))</f>
        <v/>
      </c>
      <c r="O2786">
        <f>IF(AND($K2786=1,$E2786=0,$G2786=0,$I2786=0),"WINBACK",IF(AND($M2786=1,$N2786&gt;0),"CONVERGENTE",IF($M2786=1,"SOLO MÓVIL",IF($N2786&gt;0,"SOLO FIJO / INTERNET","SIN SERVICIOS"))))</f>
        <v/>
      </c>
      <c r="P2786">
        <f>IF($O2786="WINBACK","Recuperar (winback)",IF($O2786="CONVERGENTE","Upgrade / más líneas",IF($O2786="SOLO MÓVIL","Ofrecer fijo + internet (FLBBTV)",IF($O2786="SOLO FIJO / INTERNET","Ofrecer línea móvil Nextphone","Oferta completa (móvil + fijo + internet)"))))</f>
        <v/>
      </c>
      <c r="Q2786">
        <f>$F2786+$H2786+$L2786</f>
        <v/>
      </c>
      <c r="R2786">
        <f>IFERROR(VLOOKUP($A2786,Registros!$B$2:$G$6000,6,0),IFERROR(VLOOKUP($D2786,Winback!$B$2:$C$300,2,0),""))</f>
        <v/>
      </c>
      <c r="S2786">
        <f>IF($E2786=1,"NP","")&amp;IF($G2786=1,"+MOV","")&amp;IF($I2786=1,"+CS","")&amp;IF($K2786=1,"+WB","")</f>
        <v/>
      </c>
      <c r="T2786">
        <f>$E2786+$G2786+$I2786+$K2786</f>
        <v/>
      </c>
    </row>
    <row r="2787">
      <c r="A2787" t="inlineStr">
        <is>
          <t>347390400000</t>
        </is>
      </c>
      <c r="B2787" t="inlineStr">
        <is>
          <t>34739040</t>
        </is>
      </c>
      <c r="C2787" t="inlineStr">
        <is>
          <t>EVIDELIA MARLENE BOTELLO</t>
        </is>
      </c>
      <c r="D2787" t="inlineStr">
        <is>
          <t>EVIDELIAMARLENEBOTELLO</t>
        </is>
      </c>
      <c r="E2787">
        <f>IF(COUNTIFS(Registros!$A$2:$A$6000,"NP",Registros!$B$2:$B$6000,$A2787)&gt;0,1,0)</f>
        <v/>
      </c>
      <c r="F2787">
        <f>IF($E2787=1,SUMIFS(Registros!$F$2:$F$6000,Registros!$A$2:$A$6000,"NP",Registros!$B$2:$B$6000,$A2787),0)</f>
        <v/>
      </c>
      <c r="G2787">
        <f>IF(COUNTIFS(Registros!$A$2:$A$6000,"MOV",Registros!$B$2:$B$6000,$A2787)&gt;0,1,0)</f>
        <v/>
      </c>
      <c r="H2787">
        <f>IF($G2787=1,SUMIFS(Registros!$F$2:$F$6000,Registros!$A$2:$A$6000,"MOV",Registros!$B$2:$B$6000,$A2787),0)</f>
        <v/>
      </c>
      <c r="I2787">
        <f>IF(COUNTIFS(Registros!$A$2:$A$6000,"CS",Registros!$B$2:$B$6000,$A2787)&gt;0,1,0)</f>
        <v/>
      </c>
      <c r="J2787">
        <f>IF($I2787=1,SUMIFS(Registros!$I$2:$I$6000,Registros!$A$2:$A$6000,"CS",Registros!$B$2:$B$6000,$A2787),0)</f>
        <v/>
      </c>
      <c r="K2787">
        <f>IF(COUNTIFS(Winback!$K$2:$K$300,$D2787)&gt;0,1,0)</f>
        <v/>
      </c>
      <c r="L2787">
        <f>IF(AND($K2787=1,LEFT($A2787,3)="WB-"),SUMIFS(Winback!$D$2:$D$300,Winback!$K$2:$K$300,$D2787),0)</f>
        <v/>
      </c>
      <c r="M2787">
        <f>IF(OR($E2787=1,$G2787=1,SUMIFS(Registros!$J$2:$J$6000,Registros!$B$2:$B$6000,$A2787)&gt;0),1,0)</f>
        <v/>
      </c>
      <c r="N2787">
        <f>IF($J2787&gt;0,1,IF(COUNTIFS(Registros!$A$2:$A$6000,"CS",Registros!$B$2:$B$6000,$A2787,Registros!$K$2:$K$6000,"&lt;&gt;")&gt;0,1,0))</f>
        <v/>
      </c>
      <c r="O2787">
        <f>IF(AND($K2787=1,$E2787=0,$G2787=0,$I2787=0),"WINBACK",IF(AND($M2787=1,$N2787&gt;0),"CONVERGENTE",IF($M2787=1,"SOLO MÓVIL",IF($N2787&gt;0,"SOLO FIJO / INTERNET","SIN SERVICIOS"))))</f>
        <v/>
      </c>
      <c r="P2787">
        <f>IF($O2787="WINBACK","Recuperar (winback)",IF($O2787="CONVERGENTE","Upgrade / más líneas",IF($O2787="SOLO MÓVIL","Ofrecer fijo + internet (FLBBTV)",IF($O2787="SOLO FIJO / INTERNET","Ofrecer línea móvil Nextphone","Oferta completa (móvil + fijo + internet)"))))</f>
        <v/>
      </c>
      <c r="Q2787">
        <f>$F2787+$H2787+$L2787</f>
        <v/>
      </c>
      <c r="R2787">
        <f>IFERROR(VLOOKUP($A2787,Registros!$B$2:$G$6000,6,0),IFERROR(VLOOKUP($D2787,Winback!$B$2:$C$300,2,0),""))</f>
        <v/>
      </c>
      <c r="S2787">
        <f>IF($E2787=1,"NP","")&amp;IF($G2787=1,"+MOV","")&amp;IF($I2787=1,"+CS","")&amp;IF($K2787=1,"+WB","")</f>
        <v/>
      </c>
      <c r="T2787">
        <f>$E2787+$G2787+$I2787+$K2787</f>
        <v/>
      </c>
    </row>
    <row r="2788">
      <c r="A2788" t="inlineStr">
        <is>
          <t>353319170000</t>
        </is>
      </c>
      <c r="B2788" t="inlineStr">
        <is>
          <t>35331917</t>
        </is>
      </c>
      <c r="C2788" t="inlineStr">
        <is>
          <t>MIKE ANTONIO GOMEZ</t>
        </is>
      </c>
      <c r="D2788" t="inlineStr">
        <is>
          <t>MIKEANTONIOGOMEZ</t>
        </is>
      </c>
      <c r="E2788">
        <f>IF(COUNTIFS(Registros!$A$2:$A$6000,"NP",Registros!$B$2:$B$6000,$A2788)&gt;0,1,0)</f>
        <v/>
      </c>
      <c r="F2788">
        <f>IF($E2788=1,SUMIFS(Registros!$F$2:$F$6000,Registros!$A$2:$A$6000,"NP",Registros!$B$2:$B$6000,$A2788),0)</f>
        <v/>
      </c>
      <c r="G2788">
        <f>IF(COUNTIFS(Registros!$A$2:$A$6000,"MOV",Registros!$B$2:$B$6000,$A2788)&gt;0,1,0)</f>
        <v/>
      </c>
      <c r="H2788">
        <f>IF($G2788=1,SUMIFS(Registros!$F$2:$F$6000,Registros!$A$2:$A$6000,"MOV",Registros!$B$2:$B$6000,$A2788),0)</f>
        <v/>
      </c>
      <c r="I2788">
        <f>IF(COUNTIFS(Registros!$A$2:$A$6000,"CS",Registros!$B$2:$B$6000,$A2788)&gt;0,1,0)</f>
        <v/>
      </c>
      <c r="J2788">
        <f>IF($I2788=1,SUMIFS(Registros!$I$2:$I$6000,Registros!$A$2:$A$6000,"CS",Registros!$B$2:$B$6000,$A2788),0)</f>
        <v/>
      </c>
      <c r="K2788">
        <f>IF(COUNTIFS(Winback!$K$2:$K$300,$D2788)&gt;0,1,0)</f>
        <v/>
      </c>
      <c r="L2788">
        <f>IF(AND($K2788=1,LEFT($A2788,3)="WB-"),SUMIFS(Winback!$D$2:$D$300,Winback!$K$2:$K$300,$D2788),0)</f>
        <v/>
      </c>
      <c r="M2788">
        <f>IF(OR($E2788=1,$G2788=1,SUMIFS(Registros!$J$2:$J$6000,Registros!$B$2:$B$6000,$A2788)&gt;0),1,0)</f>
        <v/>
      </c>
      <c r="N2788">
        <f>IF($J2788&gt;0,1,IF(COUNTIFS(Registros!$A$2:$A$6000,"CS",Registros!$B$2:$B$6000,$A2788,Registros!$K$2:$K$6000,"&lt;&gt;")&gt;0,1,0))</f>
        <v/>
      </c>
      <c r="O2788">
        <f>IF(AND($K2788=1,$E2788=0,$G2788=0,$I2788=0),"WINBACK",IF(AND($M2788=1,$N2788&gt;0),"CONVERGENTE",IF($M2788=1,"SOLO MÓVIL",IF($N2788&gt;0,"SOLO FIJO / INTERNET","SIN SERVICIOS"))))</f>
        <v/>
      </c>
      <c r="P2788">
        <f>IF($O2788="WINBACK","Recuperar (winback)",IF($O2788="CONVERGENTE","Upgrade / más líneas",IF($O2788="SOLO MÓVIL","Ofrecer fijo + internet (FLBBTV)",IF($O2788="SOLO FIJO / INTERNET","Ofrecer línea móvil Nextphone","Oferta completa (móvil + fijo + internet)"))))</f>
        <v/>
      </c>
      <c r="Q2788">
        <f>$F2788+$H2788+$L2788</f>
        <v/>
      </c>
      <c r="R2788">
        <f>IFERROR(VLOOKUP($A2788,Registros!$B$2:$G$6000,6,0),IFERROR(VLOOKUP($D2788,Winback!$B$2:$C$300,2,0),""))</f>
        <v/>
      </c>
      <c r="S2788">
        <f>IF($E2788=1,"NP","")&amp;IF($G2788=1,"+MOV","")&amp;IF($I2788=1,"+CS","")&amp;IF($K2788=1,"+WB","")</f>
        <v/>
      </c>
      <c r="T2788">
        <f>$E2788+$G2788+$I2788+$K2788</f>
        <v/>
      </c>
    </row>
    <row r="2789">
      <c r="A2789" t="inlineStr">
        <is>
          <t>333182680000</t>
        </is>
      </c>
      <c r="B2789" t="inlineStr">
        <is>
          <t>33318268</t>
        </is>
      </c>
      <c r="C2789" t="inlineStr">
        <is>
          <t>ARCENIO TRAMITE 507</t>
        </is>
      </c>
      <c r="D2789" t="inlineStr">
        <is>
          <t>ARCENIOTRAMITE507</t>
        </is>
      </c>
      <c r="E2789">
        <f>IF(COUNTIFS(Registros!$A$2:$A$6000,"NP",Registros!$B$2:$B$6000,$A2789)&gt;0,1,0)</f>
        <v/>
      </c>
      <c r="F2789">
        <f>IF($E2789=1,SUMIFS(Registros!$F$2:$F$6000,Registros!$A$2:$A$6000,"NP",Registros!$B$2:$B$6000,$A2789),0)</f>
        <v/>
      </c>
      <c r="G2789">
        <f>IF(COUNTIFS(Registros!$A$2:$A$6000,"MOV",Registros!$B$2:$B$6000,$A2789)&gt;0,1,0)</f>
        <v/>
      </c>
      <c r="H2789">
        <f>IF($G2789=1,SUMIFS(Registros!$F$2:$F$6000,Registros!$A$2:$A$6000,"MOV",Registros!$B$2:$B$6000,$A2789),0)</f>
        <v/>
      </c>
      <c r="I2789">
        <f>IF(COUNTIFS(Registros!$A$2:$A$6000,"CS",Registros!$B$2:$B$6000,$A2789)&gt;0,1,0)</f>
        <v/>
      </c>
      <c r="J2789">
        <f>IF($I2789=1,SUMIFS(Registros!$I$2:$I$6000,Registros!$A$2:$A$6000,"CS",Registros!$B$2:$B$6000,$A2789),0)</f>
        <v/>
      </c>
      <c r="K2789">
        <f>IF(COUNTIFS(Winback!$K$2:$K$300,$D2789)&gt;0,1,0)</f>
        <v/>
      </c>
      <c r="L2789">
        <f>IF(AND($K2789=1,LEFT($A2789,3)="WB-"),SUMIFS(Winback!$D$2:$D$300,Winback!$K$2:$K$300,$D2789),0)</f>
        <v/>
      </c>
      <c r="M2789">
        <f>IF(OR($E2789=1,$G2789=1,SUMIFS(Registros!$J$2:$J$6000,Registros!$B$2:$B$6000,$A2789)&gt;0),1,0)</f>
        <v/>
      </c>
      <c r="N2789">
        <f>IF($J2789&gt;0,1,IF(COUNTIFS(Registros!$A$2:$A$6000,"CS",Registros!$B$2:$B$6000,$A2789,Registros!$K$2:$K$6000,"&lt;&gt;")&gt;0,1,0))</f>
        <v/>
      </c>
      <c r="O2789">
        <f>IF(AND($K2789=1,$E2789=0,$G2789=0,$I2789=0),"WINBACK",IF(AND($M2789=1,$N2789&gt;0),"CONVERGENTE",IF($M2789=1,"SOLO MÓVIL",IF($N2789&gt;0,"SOLO FIJO / INTERNET","SIN SERVICIOS"))))</f>
        <v/>
      </c>
      <c r="P2789">
        <f>IF($O2789="WINBACK","Recuperar (winback)",IF($O2789="CONVERGENTE","Upgrade / más líneas",IF($O2789="SOLO MÓVIL","Ofrecer fijo + internet (FLBBTV)",IF($O2789="SOLO FIJO / INTERNET","Ofrecer línea móvil Nextphone","Oferta completa (móvil + fijo + internet)"))))</f>
        <v/>
      </c>
      <c r="Q2789">
        <f>$F2789+$H2789+$L2789</f>
        <v/>
      </c>
      <c r="R2789">
        <f>IFERROR(VLOOKUP($A2789,Registros!$B$2:$G$6000,6,0),IFERROR(VLOOKUP($D2789,Winback!$B$2:$C$300,2,0),""))</f>
        <v/>
      </c>
      <c r="S2789">
        <f>IF($E2789=1,"NP","")&amp;IF($G2789=1,"+MOV","")&amp;IF($I2789=1,"+CS","")&amp;IF($K2789=1,"+WB","")</f>
        <v/>
      </c>
      <c r="T2789">
        <f>$E2789+$G2789+$I2789+$K2789</f>
        <v/>
      </c>
    </row>
    <row r="2790">
      <c r="A2790" t="inlineStr">
        <is>
          <t>344453490000</t>
        </is>
      </c>
      <c r="B2790" t="inlineStr">
        <is>
          <t>34445349</t>
        </is>
      </c>
      <c r="C2790" t="inlineStr">
        <is>
          <t>RAUL VILLARREAL</t>
        </is>
      </c>
      <c r="D2790" t="inlineStr">
        <is>
          <t>RAULVILLARREAL</t>
        </is>
      </c>
      <c r="E2790">
        <f>IF(COUNTIFS(Registros!$A$2:$A$6000,"NP",Registros!$B$2:$B$6000,$A2790)&gt;0,1,0)</f>
        <v/>
      </c>
      <c r="F2790">
        <f>IF($E2790=1,SUMIFS(Registros!$F$2:$F$6000,Registros!$A$2:$A$6000,"NP",Registros!$B$2:$B$6000,$A2790),0)</f>
        <v/>
      </c>
      <c r="G2790">
        <f>IF(COUNTIFS(Registros!$A$2:$A$6000,"MOV",Registros!$B$2:$B$6000,$A2790)&gt;0,1,0)</f>
        <v/>
      </c>
      <c r="H2790">
        <f>IF($G2790=1,SUMIFS(Registros!$F$2:$F$6000,Registros!$A$2:$A$6000,"MOV",Registros!$B$2:$B$6000,$A2790),0)</f>
        <v/>
      </c>
      <c r="I2790">
        <f>IF(COUNTIFS(Registros!$A$2:$A$6000,"CS",Registros!$B$2:$B$6000,$A2790)&gt;0,1,0)</f>
        <v/>
      </c>
      <c r="J2790">
        <f>IF($I2790=1,SUMIFS(Registros!$I$2:$I$6000,Registros!$A$2:$A$6000,"CS",Registros!$B$2:$B$6000,$A2790),0)</f>
        <v/>
      </c>
      <c r="K2790">
        <f>IF(COUNTIFS(Winback!$K$2:$K$300,$D2790)&gt;0,1,0)</f>
        <v/>
      </c>
      <c r="L2790">
        <f>IF(AND($K2790=1,LEFT($A2790,3)="WB-"),SUMIFS(Winback!$D$2:$D$300,Winback!$K$2:$K$300,$D2790),0)</f>
        <v/>
      </c>
      <c r="M2790">
        <f>IF(OR($E2790=1,$G2790=1,SUMIFS(Registros!$J$2:$J$6000,Registros!$B$2:$B$6000,$A2790)&gt;0),1,0)</f>
        <v/>
      </c>
      <c r="N2790">
        <f>IF($J2790&gt;0,1,IF(COUNTIFS(Registros!$A$2:$A$6000,"CS",Registros!$B$2:$B$6000,$A2790,Registros!$K$2:$K$6000,"&lt;&gt;")&gt;0,1,0))</f>
        <v/>
      </c>
      <c r="O2790">
        <f>IF(AND($K2790=1,$E2790=0,$G2790=0,$I2790=0),"WINBACK",IF(AND($M2790=1,$N2790&gt;0),"CONVERGENTE",IF($M2790=1,"SOLO MÓVIL",IF($N2790&gt;0,"SOLO FIJO / INTERNET","SIN SERVICIOS"))))</f>
        <v/>
      </c>
      <c r="P2790">
        <f>IF($O2790="WINBACK","Recuperar (winback)",IF($O2790="CONVERGENTE","Upgrade / más líneas",IF($O2790="SOLO MÓVIL","Ofrecer fijo + internet (FLBBTV)",IF($O2790="SOLO FIJO / INTERNET","Ofrecer línea móvil Nextphone","Oferta completa (móvil + fijo + internet)"))))</f>
        <v/>
      </c>
      <c r="Q2790">
        <f>$F2790+$H2790+$L2790</f>
        <v/>
      </c>
      <c r="R2790">
        <f>IFERROR(VLOOKUP($A2790,Registros!$B$2:$G$6000,6,0),IFERROR(VLOOKUP($D2790,Winback!$B$2:$C$300,2,0),""))</f>
        <v/>
      </c>
      <c r="S2790">
        <f>IF($E2790=1,"NP","")&amp;IF($G2790=1,"+MOV","")&amp;IF($I2790=1,"+CS","")&amp;IF($K2790=1,"+WB","")</f>
        <v/>
      </c>
      <c r="T2790">
        <f>$E2790+$G2790+$I2790+$K2790</f>
        <v/>
      </c>
    </row>
    <row r="2791">
      <c r="A2791" t="inlineStr">
        <is>
          <t>349462490000</t>
        </is>
      </c>
      <c r="B2791" t="inlineStr">
        <is>
          <t>34946249</t>
        </is>
      </c>
      <c r="C2791" t="inlineStr">
        <is>
          <t>JACKZEEL ISAAC VALDES MONTEZUMA</t>
        </is>
      </c>
      <c r="D2791" t="inlineStr">
        <is>
          <t>JACKZEELISAACVALDESMONTEZUMA</t>
        </is>
      </c>
      <c r="E2791">
        <f>IF(COUNTIFS(Registros!$A$2:$A$6000,"NP",Registros!$B$2:$B$6000,$A2791)&gt;0,1,0)</f>
        <v/>
      </c>
      <c r="F2791">
        <f>IF($E2791=1,SUMIFS(Registros!$F$2:$F$6000,Registros!$A$2:$A$6000,"NP",Registros!$B$2:$B$6000,$A2791),0)</f>
        <v/>
      </c>
      <c r="G2791">
        <f>IF(COUNTIFS(Registros!$A$2:$A$6000,"MOV",Registros!$B$2:$B$6000,$A2791)&gt;0,1,0)</f>
        <v/>
      </c>
      <c r="H2791">
        <f>IF($G2791=1,SUMIFS(Registros!$F$2:$F$6000,Registros!$A$2:$A$6000,"MOV",Registros!$B$2:$B$6000,$A2791),0)</f>
        <v/>
      </c>
      <c r="I2791">
        <f>IF(COUNTIFS(Registros!$A$2:$A$6000,"CS",Registros!$B$2:$B$6000,$A2791)&gt;0,1,0)</f>
        <v/>
      </c>
      <c r="J2791">
        <f>IF($I2791=1,SUMIFS(Registros!$I$2:$I$6000,Registros!$A$2:$A$6000,"CS",Registros!$B$2:$B$6000,$A2791),0)</f>
        <v/>
      </c>
      <c r="K2791">
        <f>IF(COUNTIFS(Winback!$K$2:$K$300,$D2791)&gt;0,1,0)</f>
        <v/>
      </c>
      <c r="L2791">
        <f>IF(AND($K2791=1,LEFT($A2791,3)="WB-"),SUMIFS(Winback!$D$2:$D$300,Winback!$K$2:$K$300,$D2791),0)</f>
        <v/>
      </c>
      <c r="M2791">
        <f>IF(OR($E2791=1,$G2791=1,SUMIFS(Registros!$J$2:$J$6000,Registros!$B$2:$B$6000,$A2791)&gt;0),1,0)</f>
        <v/>
      </c>
      <c r="N2791">
        <f>IF($J2791&gt;0,1,IF(COUNTIFS(Registros!$A$2:$A$6000,"CS",Registros!$B$2:$B$6000,$A2791,Registros!$K$2:$K$6000,"&lt;&gt;")&gt;0,1,0))</f>
        <v/>
      </c>
      <c r="O2791">
        <f>IF(AND($K2791=1,$E2791=0,$G2791=0,$I2791=0),"WINBACK",IF(AND($M2791=1,$N2791&gt;0),"CONVERGENTE",IF($M2791=1,"SOLO MÓVIL",IF($N2791&gt;0,"SOLO FIJO / INTERNET","SIN SERVICIOS"))))</f>
        <v/>
      </c>
      <c r="P2791">
        <f>IF($O2791="WINBACK","Recuperar (winback)",IF($O2791="CONVERGENTE","Upgrade / más líneas",IF($O2791="SOLO MÓVIL","Ofrecer fijo + internet (FLBBTV)",IF($O2791="SOLO FIJO / INTERNET","Ofrecer línea móvil Nextphone","Oferta completa (móvil + fijo + internet)"))))</f>
        <v/>
      </c>
      <c r="Q2791">
        <f>$F2791+$H2791+$L2791</f>
        <v/>
      </c>
      <c r="R2791">
        <f>IFERROR(VLOOKUP($A2791,Registros!$B$2:$G$6000,6,0),IFERROR(VLOOKUP($D2791,Winback!$B$2:$C$300,2,0),""))</f>
        <v/>
      </c>
      <c r="S2791">
        <f>IF($E2791=1,"NP","")&amp;IF($G2791=1,"+MOV","")&amp;IF($I2791=1,"+CS","")&amp;IF($K2791=1,"+WB","")</f>
        <v/>
      </c>
      <c r="T2791">
        <f>$E2791+$G2791+$I2791+$K2791</f>
        <v/>
      </c>
    </row>
    <row r="2792">
      <c r="A2792" t="inlineStr">
        <is>
          <t>361031620000</t>
        </is>
      </c>
      <c r="B2792" t="inlineStr">
        <is>
          <t>36103162</t>
        </is>
      </c>
      <c r="C2792" t="inlineStr">
        <is>
          <t>HEILLYN SABIN</t>
        </is>
      </c>
      <c r="D2792" t="inlineStr">
        <is>
          <t>HEILLYNSABIN</t>
        </is>
      </c>
      <c r="E2792">
        <f>IF(COUNTIFS(Registros!$A$2:$A$6000,"NP",Registros!$B$2:$B$6000,$A2792)&gt;0,1,0)</f>
        <v/>
      </c>
      <c r="F2792">
        <f>IF($E2792=1,SUMIFS(Registros!$F$2:$F$6000,Registros!$A$2:$A$6000,"NP",Registros!$B$2:$B$6000,$A2792),0)</f>
        <v/>
      </c>
      <c r="G2792">
        <f>IF(COUNTIFS(Registros!$A$2:$A$6000,"MOV",Registros!$B$2:$B$6000,$A2792)&gt;0,1,0)</f>
        <v/>
      </c>
      <c r="H2792">
        <f>IF($G2792=1,SUMIFS(Registros!$F$2:$F$6000,Registros!$A$2:$A$6000,"MOV",Registros!$B$2:$B$6000,$A2792),0)</f>
        <v/>
      </c>
      <c r="I2792">
        <f>IF(COUNTIFS(Registros!$A$2:$A$6000,"CS",Registros!$B$2:$B$6000,$A2792)&gt;0,1,0)</f>
        <v/>
      </c>
      <c r="J2792">
        <f>IF($I2792=1,SUMIFS(Registros!$I$2:$I$6000,Registros!$A$2:$A$6000,"CS",Registros!$B$2:$B$6000,$A2792),0)</f>
        <v/>
      </c>
      <c r="K2792">
        <f>IF(COUNTIFS(Winback!$K$2:$K$300,$D2792)&gt;0,1,0)</f>
        <v/>
      </c>
      <c r="L2792">
        <f>IF(AND($K2792=1,LEFT($A2792,3)="WB-"),SUMIFS(Winback!$D$2:$D$300,Winback!$K$2:$K$300,$D2792),0)</f>
        <v/>
      </c>
      <c r="M2792">
        <f>IF(OR($E2792=1,$G2792=1,SUMIFS(Registros!$J$2:$J$6000,Registros!$B$2:$B$6000,$A2792)&gt;0),1,0)</f>
        <v/>
      </c>
      <c r="N2792">
        <f>IF($J2792&gt;0,1,IF(COUNTIFS(Registros!$A$2:$A$6000,"CS",Registros!$B$2:$B$6000,$A2792,Registros!$K$2:$K$6000,"&lt;&gt;")&gt;0,1,0))</f>
        <v/>
      </c>
      <c r="O2792">
        <f>IF(AND($K2792=1,$E2792=0,$G2792=0,$I2792=0),"WINBACK",IF(AND($M2792=1,$N2792&gt;0),"CONVERGENTE",IF($M2792=1,"SOLO MÓVIL",IF($N2792&gt;0,"SOLO FIJO / INTERNET","SIN SERVICIOS"))))</f>
        <v/>
      </c>
      <c r="P2792">
        <f>IF($O2792="WINBACK","Recuperar (winback)",IF($O2792="CONVERGENTE","Upgrade / más líneas",IF($O2792="SOLO MÓVIL","Ofrecer fijo + internet (FLBBTV)",IF($O2792="SOLO FIJO / INTERNET","Ofrecer línea móvil Nextphone","Oferta completa (móvil + fijo + internet)"))))</f>
        <v/>
      </c>
      <c r="Q2792">
        <f>$F2792+$H2792+$L2792</f>
        <v/>
      </c>
      <c r="R2792">
        <f>IFERROR(VLOOKUP($A2792,Registros!$B$2:$G$6000,6,0),IFERROR(VLOOKUP($D2792,Winback!$B$2:$C$300,2,0),""))</f>
        <v/>
      </c>
      <c r="S2792">
        <f>IF($E2792=1,"NP","")&amp;IF($G2792=1,"+MOV","")&amp;IF($I2792=1,"+CS","")&amp;IF($K2792=1,"+WB","")</f>
        <v/>
      </c>
      <c r="T2792">
        <f>$E2792+$G2792+$I2792+$K2792</f>
        <v/>
      </c>
    </row>
    <row r="2793">
      <c r="A2793" t="inlineStr">
        <is>
          <t>333228440000</t>
        </is>
      </c>
      <c r="B2793" t="inlineStr">
        <is>
          <t>33322844</t>
        </is>
      </c>
      <c r="C2793" t="inlineStr">
        <is>
          <t>ANA TU?ON</t>
        </is>
      </c>
      <c r="D2793" t="inlineStr">
        <is>
          <t>ANATUON</t>
        </is>
      </c>
      <c r="E2793">
        <f>IF(COUNTIFS(Registros!$A$2:$A$6000,"NP",Registros!$B$2:$B$6000,$A2793)&gt;0,1,0)</f>
        <v/>
      </c>
      <c r="F2793">
        <f>IF($E2793=1,SUMIFS(Registros!$F$2:$F$6000,Registros!$A$2:$A$6000,"NP",Registros!$B$2:$B$6000,$A2793),0)</f>
        <v/>
      </c>
      <c r="G2793">
        <f>IF(COUNTIFS(Registros!$A$2:$A$6000,"MOV",Registros!$B$2:$B$6000,$A2793)&gt;0,1,0)</f>
        <v/>
      </c>
      <c r="H2793">
        <f>IF($G2793=1,SUMIFS(Registros!$F$2:$F$6000,Registros!$A$2:$A$6000,"MOV",Registros!$B$2:$B$6000,$A2793),0)</f>
        <v/>
      </c>
      <c r="I2793">
        <f>IF(COUNTIFS(Registros!$A$2:$A$6000,"CS",Registros!$B$2:$B$6000,$A2793)&gt;0,1,0)</f>
        <v/>
      </c>
      <c r="J2793">
        <f>IF($I2793=1,SUMIFS(Registros!$I$2:$I$6000,Registros!$A$2:$A$6000,"CS",Registros!$B$2:$B$6000,$A2793),0)</f>
        <v/>
      </c>
      <c r="K2793">
        <f>IF(COUNTIFS(Winback!$K$2:$K$300,$D2793)&gt;0,1,0)</f>
        <v/>
      </c>
      <c r="L2793">
        <f>IF(AND($K2793=1,LEFT($A2793,3)="WB-"),SUMIFS(Winback!$D$2:$D$300,Winback!$K$2:$K$300,$D2793),0)</f>
        <v/>
      </c>
      <c r="M2793">
        <f>IF(OR($E2793=1,$G2793=1,SUMIFS(Registros!$J$2:$J$6000,Registros!$B$2:$B$6000,$A2793)&gt;0),1,0)</f>
        <v/>
      </c>
      <c r="N2793">
        <f>IF($J2793&gt;0,1,IF(COUNTIFS(Registros!$A$2:$A$6000,"CS",Registros!$B$2:$B$6000,$A2793,Registros!$K$2:$K$6000,"&lt;&gt;")&gt;0,1,0))</f>
        <v/>
      </c>
      <c r="O2793">
        <f>IF(AND($K2793=1,$E2793=0,$G2793=0,$I2793=0),"WINBACK",IF(AND($M2793=1,$N2793&gt;0),"CONVERGENTE",IF($M2793=1,"SOLO MÓVIL",IF($N2793&gt;0,"SOLO FIJO / INTERNET","SIN SERVICIOS"))))</f>
        <v/>
      </c>
      <c r="P2793">
        <f>IF($O2793="WINBACK","Recuperar (winback)",IF($O2793="CONVERGENTE","Upgrade / más líneas",IF($O2793="SOLO MÓVIL","Ofrecer fijo + internet (FLBBTV)",IF($O2793="SOLO FIJO / INTERNET","Ofrecer línea móvil Nextphone","Oferta completa (móvil + fijo + internet)"))))</f>
        <v/>
      </c>
      <c r="Q2793">
        <f>$F2793+$H2793+$L2793</f>
        <v/>
      </c>
      <c r="R2793">
        <f>IFERROR(VLOOKUP($A2793,Registros!$B$2:$G$6000,6,0),IFERROR(VLOOKUP($D2793,Winback!$B$2:$C$300,2,0),""))</f>
        <v/>
      </c>
      <c r="S2793">
        <f>IF($E2793=1,"NP","")&amp;IF($G2793=1,"+MOV","")&amp;IF($I2793=1,"+CS","")&amp;IF($K2793=1,"+WB","")</f>
        <v/>
      </c>
      <c r="T2793">
        <f>$E2793+$G2793+$I2793+$K2793</f>
        <v/>
      </c>
    </row>
    <row r="2794">
      <c r="A2794" t="inlineStr">
        <is>
          <t>351135000000</t>
        </is>
      </c>
      <c r="B2794" t="inlineStr">
        <is>
          <t>35113500</t>
        </is>
      </c>
      <c r="C2794" t="inlineStr">
        <is>
          <t>MISAEL SALINA</t>
        </is>
      </c>
      <c r="D2794" t="inlineStr">
        <is>
          <t>MISAELSALINA</t>
        </is>
      </c>
      <c r="E2794">
        <f>IF(COUNTIFS(Registros!$A$2:$A$6000,"NP",Registros!$B$2:$B$6000,$A2794)&gt;0,1,0)</f>
        <v/>
      </c>
      <c r="F2794">
        <f>IF($E2794=1,SUMIFS(Registros!$F$2:$F$6000,Registros!$A$2:$A$6000,"NP",Registros!$B$2:$B$6000,$A2794),0)</f>
        <v/>
      </c>
      <c r="G2794">
        <f>IF(COUNTIFS(Registros!$A$2:$A$6000,"MOV",Registros!$B$2:$B$6000,$A2794)&gt;0,1,0)</f>
        <v/>
      </c>
      <c r="H2794">
        <f>IF($G2794=1,SUMIFS(Registros!$F$2:$F$6000,Registros!$A$2:$A$6000,"MOV",Registros!$B$2:$B$6000,$A2794),0)</f>
        <v/>
      </c>
      <c r="I2794">
        <f>IF(COUNTIFS(Registros!$A$2:$A$6000,"CS",Registros!$B$2:$B$6000,$A2794)&gt;0,1,0)</f>
        <v/>
      </c>
      <c r="J2794">
        <f>IF($I2794=1,SUMIFS(Registros!$I$2:$I$6000,Registros!$A$2:$A$6000,"CS",Registros!$B$2:$B$6000,$A2794),0)</f>
        <v/>
      </c>
      <c r="K2794">
        <f>IF(COUNTIFS(Winback!$K$2:$K$300,$D2794)&gt;0,1,0)</f>
        <v/>
      </c>
      <c r="L2794">
        <f>IF(AND($K2794=1,LEFT($A2794,3)="WB-"),SUMIFS(Winback!$D$2:$D$300,Winback!$K$2:$K$300,$D2794),0)</f>
        <v/>
      </c>
      <c r="M2794">
        <f>IF(OR($E2794=1,$G2794=1,SUMIFS(Registros!$J$2:$J$6000,Registros!$B$2:$B$6000,$A2794)&gt;0),1,0)</f>
        <v/>
      </c>
      <c r="N2794">
        <f>IF($J2794&gt;0,1,IF(COUNTIFS(Registros!$A$2:$A$6000,"CS",Registros!$B$2:$B$6000,$A2794,Registros!$K$2:$K$6000,"&lt;&gt;")&gt;0,1,0))</f>
        <v/>
      </c>
      <c r="O2794">
        <f>IF(AND($K2794=1,$E2794=0,$G2794=0,$I2794=0),"WINBACK",IF(AND($M2794=1,$N2794&gt;0),"CONVERGENTE",IF($M2794=1,"SOLO MÓVIL",IF($N2794&gt;0,"SOLO FIJO / INTERNET","SIN SERVICIOS"))))</f>
        <v/>
      </c>
      <c r="P2794">
        <f>IF($O2794="WINBACK","Recuperar (winback)",IF($O2794="CONVERGENTE","Upgrade / más líneas",IF($O2794="SOLO MÓVIL","Ofrecer fijo + internet (FLBBTV)",IF($O2794="SOLO FIJO / INTERNET","Ofrecer línea móvil Nextphone","Oferta completa (móvil + fijo + internet)"))))</f>
        <v/>
      </c>
      <c r="Q2794">
        <f>$F2794+$H2794+$L2794</f>
        <v/>
      </c>
      <c r="R2794">
        <f>IFERROR(VLOOKUP($A2794,Registros!$B$2:$G$6000,6,0),IFERROR(VLOOKUP($D2794,Winback!$B$2:$C$300,2,0),""))</f>
        <v/>
      </c>
      <c r="S2794">
        <f>IF($E2794=1,"NP","")&amp;IF($G2794=1,"+MOV","")&amp;IF($I2794=1,"+CS","")&amp;IF($K2794=1,"+WB","")</f>
        <v/>
      </c>
      <c r="T2794">
        <f>$E2794+$G2794+$I2794+$K2794</f>
        <v/>
      </c>
    </row>
    <row r="2795">
      <c r="A2795" t="inlineStr">
        <is>
          <t>357339900000</t>
        </is>
      </c>
      <c r="B2795" t="inlineStr">
        <is>
          <t>35733990</t>
        </is>
      </c>
      <c r="C2795" t="inlineStr">
        <is>
          <t>JOSEPH SALDAÑA</t>
        </is>
      </c>
      <c r="D2795" t="inlineStr">
        <is>
          <t>JOSEPHSALDANA</t>
        </is>
      </c>
      <c r="E2795">
        <f>IF(COUNTIFS(Registros!$A$2:$A$6000,"NP",Registros!$B$2:$B$6000,$A2795)&gt;0,1,0)</f>
        <v/>
      </c>
      <c r="F2795">
        <f>IF($E2795=1,SUMIFS(Registros!$F$2:$F$6000,Registros!$A$2:$A$6000,"NP",Registros!$B$2:$B$6000,$A2795),0)</f>
        <v/>
      </c>
      <c r="G2795">
        <f>IF(COUNTIFS(Registros!$A$2:$A$6000,"MOV",Registros!$B$2:$B$6000,$A2795)&gt;0,1,0)</f>
        <v/>
      </c>
      <c r="H2795">
        <f>IF($G2795=1,SUMIFS(Registros!$F$2:$F$6000,Registros!$A$2:$A$6000,"MOV",Registros!$B$2:$B$6000,$A2795),0)</f>
        <v/>
      </c>
      <c r="I2795">
        <f>IF(COUNTIFS(Registros!$A$2:$A$6000,"CS",Registros!$B$2:$B$6000,$A2795)&gt;0,1,0)</f>
        <v/>
      </c>
      <c r="J2795">
        <f>IF($I2795=1,SUMIFS(Registros!$I$2:$I$6000,Registros!$A$2:$A$6000,"CS",Registros!$B$2:$B$6000,$A2795),0)</f>
        <v/>
      </c>
      <c r="K2795">
        <f>IF(COUNTIFS(Winback!$K$2:$K$300,$D2795)&gt;0,1,0)</f>
        <v/>
      </c>
      <c r="L2795">
        <f>IF(AND($K2795=1,LEFT($A2795,3)="WB-"),SUMIFS(Winback!$D$2:$D$300,Winback!$K$2:$K$300,$D2795),0)</f>
        <v/>
      </c>
      <c r="M2795">
        <f>IF(OR($E2795=1,$G2795=1,SUMIFS(Registros!$J$2:$J$6000,Registros!$B$2:$B$6000,$A2795)&gt;0),1,0)</f>
        <v/>
      </c>
      <c r="N2795">
        <f>IF($J2795&gt;0,1,IF(COUNTIFS(Registros!$A$2:$A$6000,"CS",Registros!$B$2:$B$6000,$A2795,Registros!$K$2:$K$6000,"&lt;&gt;")&gt;0,1,0))</f>
        <v/>
      </c>
      <c r="O2795">
        <f>IF(AND($K2795=1,$E2795=0,$G2795=0,$I2795=0),"WINBACK",IF(AND($M2795=1,$N2795&gt;0),"CONVERGENTE",IF($M2795=1,"SOLO MÓVIL",IF($N2795&gt;0,"SOLO FIJO / INTERNET","SIN SERVICIOS"))))</f>
        <v/>
      </c>
      <c r="P2795">
        <f>IF($O2795="WINBACK","Recuperar (winback)",IF($O2795="CONVERGENTE","Upgrade / más líneas",IF($O2795="SOLO MÓVIL","Ofrecer fijo + internet (FLBBTV)",IF($O2795="SOLO FIJO / INTERNET","Ofrecer línea móvil Nextphone","Oferta completa (móvil + fijo + internet)"))))</f>
        <v/>
      </c>
      <c r="Q2795">
        <f>$F2795+$H2795+$L2795</f>
        <v/>
      </c>
      <c r="R2795">
        <f>IFERROR(VLOOKUP($A2795,Registros!$B$2:$G$6000,6,0),IFERROR(VLOOKUP($D2795,Winback!$B$2:$C$300,2,0),""))</f>
        <v/>
      </c>
      <c r="S2795">
        <f>IF($E2795=1,"NP","")&amp;IF($G2795=1,"+MOV","")&amp;IF($I2795=1,"+CS","")&amp;IF($K2795=1,"+WB","")</f>
        <v/>
      </c>
      <c r="T2795">
        <f>$E2795+$G2795+$I2795+$K2795</f>
        <v/>
      </c>
    </row>
    <row r="2796">
      <c r="A2796" t="inlineStr">
        <is>
          <t>365054330000</t>
        </is>
      </c>
      <c r="B2796" t="inlineStr">
        <is>
          <t>36505433</t>
        </is>
      </c>
      <c r="C2796" t="inlineStr">
        <is>
          <t>RAUL ENRIQUE GONZÁLEZ NUÑEZ</t>
        </is>
      </c>
      <c r="D2796" t="inlineStr">
        <is>
          <t>RAULENRIQUEGONZALEZNUNEZ</t>
        </is>
      </c>
      <c r="E2796">
        <f>IF(COUNTIFS(Registros!$A$2:$A$6000,"NP",Registros!$B$2:$B$6000,$A2796)&gt;0,1,0)</f>
        <v/>
      </c>
      <c r="F2796">
        <f>IF($E2796=1,SUMIFS(Registros!$F$2:$F$6000,Registros!$A$2:$A$6000,"NP",Registros!$B$2:$B$6000,$A2796),0)</f>
        <v/>
      </c>
      <c r="G2796">
        <f>IF(COUNTIFS(Registros!$A$2:$A$6000,"MOV",Registros!$B$2:$B$6000,$A2796)&gt;0,1,0)</f>
        <v/>
      </c>
      <c r="H2796">
        <f>IF($G2796=1,SUMIFS(Registros!$F$2:$F$6000,Registros!$A$2:$A$6000,"MOV",Registros!$B$2:$B$6000,$A2796),0)</f>
        <v/>
      </c>
      <c r="I2796">
        <f>IF(COUNTIFS(Registros!$A$2:$A$6000,"CS",Registros!$B$2:$B$6000,$A2796)&gt;0,1,0)</f>
        <v/>
      </c>
      <c r="J2796">
        <f>IF($I2796=1,SUMIFS(Registros!$I$2:$I$6000,Registros!$A$2:$A$6000,"CS",Registros!$B$2:$B$6000,$A2796),0)</f>
        <v/>
      </c>
      <c r="K2796">
        <f>IF(COUNTIFS(Winback!$K$2:$K$300,$D2796)&gt;0,1,0)</f>
        <v/>
      </c>
      <c r="L2796">
        <f>IF(AND($K2796=1,LEFT($A2796,3)="WB-"),SUMIFS(Winback!$D$2:$D$300,Winback!$K$2:$K$300,$D2796),0)</f>
        <v/>
      </c>
      <c r="M2796">
        <f>IF(OR($E2796=1,$G2796=1,SUMIFS(Registros!$J$2:$J$6000,Registros!$B$2:$B$6000,$A2796)&gt;0),1,0)</f>
        <v/>
      </c>
      <c r="N2796">
        <f>IF($J2796&gt;0,1,IF(COUNTIFS(Registros!$A$2:$A$6000,"CS",Registros!$B$2:$B$6000,$A2796,Registros!$K$2:$K$6000,"&lt;&gt;")&gt;0,1,0))</f>
        <v/>
      </c>
      <c r="O2796">
        <f>IF(AND($K2796=1,$E2796=0,$G2796=0,$I2796=0),"WINBACK",IF(AND($M2796=1,$N2796&gt;0),"CONVERGENTE",IF($M2796=1,"SOLO MÓVIL",IF($N2796&gt;0,"SOLO FIJO / INTERNET","SIN SERVICIOS"))))</f>
        <v/>
      </c>
      <c r="P2796">
        <f>IF($O2796="WINBACK","Recuperar (winback)",IF($O2796="CONVERGENTE","Upgrade / más líneas",IF($O2796="SOLO MÓVIL","Ofrecer fijo + internet (FLBBTV)",IF($O2796="SOLO FIJO / INTERNET","Ofrecer línea móvil Nextphone","Oferta completa (móvil + fijo + internet)"))))</f>
        <v/>
      </c>
      <c r="Q2796">
        <f>$F2796+$H2796+$L2796</f>
        <v/>
      </c>
      <c r="R2796">
        <f>IFERROR(VLOOKUP($A2796,Registros!$B$2:$G$6000,6,0),IFERROR(VLOOKUP($D2796,Winback!$B$2:$C$300,2,0),""))</f>
        <v/>
      </c>
      <c r="S2796">
        <f>IF($E2796=1,"NP","")&amp;IF($G2796=1,"+MOV","")&amp;IF($I2796=1,"+CS","")&amp;IF($K2796=1,"+WB","")</f>
        <v/>
      </c>
      <c r="T2796">
        <f>$E2796+$G2796+$I2796+$K2796</f>
        <v/>
      </c>
    </row>
    <row r="2797">
      <c r="A2797" t="inlineStr">
        <is>
          <t>352229050000</t>
        </is>
      </c>
      <c r="B2797" t="inlineStr">
        <is>
          <t>35222905</t>
        </is>
      </c>
      <c r="C2797" t="inlineStr">
        <is>
          <t>YOSUANY QUINTERO</t>
        </is>
      </c>
      <c r="D2797" t="inlineStr">
        <is>
          <t>YOSUANYQUINTERO</t>
        </is>
      </c>
      <c r="E2797">
        <f>IF(COUNTIFS(Registros!$A$2:$A$6000,"NP",Registros!$B$2:$B$6000,$A2797)&gt;0,1,0)</f>
        <v/>
      </c>
      <c r="F2797">
        <f>IF($E2797=1,SUMIFS(Registros!$F$2:$F$6000,Registros!$A$2:$A$6000,"NP",Registros!$B$2:$B$6000,$A2797),0)</f>
        <v/>
      </c>
      <c r="G2797">
        <f>IF(COUNTIFS(Registros!$A$2:$A$6000,"MOV",Registros!$B$2:$B$6000,$A2797)&gt;0,1,0)</f>
        <v/>
      </c>
      <c r="H2797">
        <f>IF($G2797=1,SUMIFS(Registros!$F$2:$F$6000,Registros!$A$2:$A$6000,"MOV",Registros!$B$2:$B$6000,$A2797),0)</f>
        <v/>
      </c>
      <c r="I2797">
        <f>IF(COUNTIFS(Registros!$A$2:$A$6000,"CS",Registros!$B$2:$B$6000,$A2797)&gt;0,1,0)</f>
        <v/>
      </c>
      <c r="J2797">
        <f>IF($I2797=1,SUMIFS(Registros!$I$2:$I$6000,Registros!$A$2:$A$6000,"CS",Registros!$B$2:$B$6000,$A2797),0)</f>
        <v/>
      </c>
      <c r="K2797">
        <f>IF(COUNTIFS(Winback!$K$2:$K$300,$D2797)&gt;0,1,0)</f>
        <v/>
      </c>
      <c r="L2797">
        <f>IF(AND($K2797=1,LEFT($A2797,3)="WB-"),SUMIFS(Winback!$D$2:$D$300,Winback!$K$2:$K$300,$D2797),0)</f>
        <v/>
      </c>
      <c r="M2797">
        <f>IF(OR($E2797=1,$G2797=1,SUMIFS(Registros!$J$2:$J$6000,Registros!$B$2:$B$6000,$A2797)&gt;0),1,0)</f>
        <v/>
      </c>
      <c r="N2797">
        <f>IF($J2797&gt;0,1,IF(COUNTIFS(Registros!$A$2:$A$6000,"CS",Registros!$B$2:$B$6000,$A2797,Registros!$K$2:$K$6000,"&lt;&gt;")&gt;0,1,0))</f>
        <v/>
      </c>
      <c r="O2797">
        <f>IF(AND($K2797=1,$E2797=0,$G2797=0,$I2797=0),"WINBACK",IF(AND($M2797=1,$N2797&gt;0),"CONVERGENTE",IF($M2797=1,"SOLO MÓVIL",IF($N2797&gt;0,"SOLO FIJO / INTERNET","SIN SERVICIOS"))))</f>
        <v/>
      </c>
      <c r="P2797">
        <f>IF($O2797="WINBACK","Recuperar (winback)",IF($O2797="CONVERGENTE","Upgrade / más líneas",IF($O2797="SOLO MÓVIL","Ofrecer fijo + internet (FLBBTV)",IF($O2797="SOLO FIJO / INTERNET","Ofrecer línea móvil Nextphone","Oferta completa (móvil + fijo + internet)"))))</f>
        <v/>
      </c>
      <c r="Q2797">
        <f>$F2797+$H2797+$L2797</f>
        <v/>
      </c>
      <c r="R2797">
        <f>IFERROR(VLOOKUP($A2797,Registros!$B$2:$G$6000,6,0),IFERROR(VLOOKUP($D2797,Winback!$B$2:$C$300,2,0),""))</f>
        <v/>
      </c>
      <c r="S2797">
        <f>IF($E2797=1,"NP","")&amp;IF($G2797=1,"+MOV","")&amp;IF($I2797=1,"+CS","")&amp;IF($K2797=1,"+WB","")</f>
        <v/>
      </c>
      <c r="T2797">
        <f>$E2797+$G2797+$I2797+$K2797</f>
        <v/>
      </c>
    </row>
    <row r="2798">
      <c r="A2798" t="inlineStr">
        <is>
          <t>312204610000</t>
        </is>
      </c>
      <c r="B2798" t="inlineStr">
        <is>
          <t>31220461</t>
        </is>
      </c>
      <c r="C2798" t="inlineStr">
        <is>
          <t>ELECTRONICA AUDIO CENTER CAR SHOP</t>
        </is>
      </c>
      <c r="D2798" t="inlineStr">
        <is>
          <t>ELECTRONICAAUDIOCENTERCARSHOP</t>
        </is>
      </c>
      <c r="E2798">
        <f>IF(COUNTIFS(Registros!$A$2:$A$6000,"NP",Registros!$B$2:$B$6000,$A2798)&gt;0,1,0)</f>
        <v/>
      </c>
      <c r="F2798">
        <f>IF($E2798=1,SUMIFS(Registros!$F$2:$F$6000,Registros!$A$2:$A$6000,"NP",Registros!$B$2:$B$6000,$A2798),0)</f>
        <v/>
      </c>
      <c r="G2798">
        <f>IF(COUNTIFS(Registros!$A$2:$A$6000,"MOV",Registros!$B$2:$B$6000,$A2798)&gt;0,1,0)</f>
        <v/>
      </c>
      <c r="H2798">
        <f>IF($G2798=1,SUMIFS(Registros!$F$2:$F$6000,Registros!$A$2:$A$6000,"MOV",Registros!$B$2:$B$6000,$A2798),0)</f>
        <v/>
      </c>
      <c r="I2798">
        <f>IF(COUNTIFS(Registros!$A$2:$A$6000,"CS",Registros!$B$2:$B$6000,$A2798)&gt;0,1,0)</f>
        <v/>
      </c>
      <c r="J2798">
        <f>IF($I2798=1,SUMIFS(Registros!$I$2:$I$6000,Registros!$A$2:$A$6000,"CS",Registros!$B$2:$B$6000,$A2798),0)</f>
        <v/>
      </c>
      <c r="K2798">
        <f>IF(COUNTIFS(Winback!$K$2:$K$300,$D2798)&gt;0,1,0)</f>
        <v/>
      </c>
      <c r="L2798">
        <f>IF(AND($K2798=1,LEFT($A2798,3)="WB-"),SUMIFS(Winback!$D$2:$D$300,Winback!$K$2:$K$300,$D2798),0)</f>
        <v/>
      </c>
      <c r="M2798">
        <f>IF(OR($E2798=1,$G2798=1,SUMIFS(Registros!$J$2:$J$6000,Registros!$B$2:$B$6000,$A2798)&gt;0),1,0)</f>
        <v/>
      </c>
      <c r="N2798">
        <f>IF($J2798&gt;0,1,IF(COUNTIFS(Registros!$A$2:$A$6000,"CS",Registros!$B$2:$B$6000,$A2798,Registros!$K$2:$K$6000,"&lt;&gt;")&gt;0,1,0))</f>
        <v/>
      </c>
      <c r="O2798">
        <f>IF(AND($K2798=1,$E2798=0,$G2798=0,$I2798=0),"WINBACK",IF(AND($M2798=1,$N2798&gt;0),"CONVERGENTE",IF($M2798=1,"SOLO MÓVIL",IF($N2798&gt;0,"SOLO FIJO / INTERNET","SIN SERVICIOS"))))</f>
        <v/>
      </c>
      <c r="P2798">
        <f>IF($O2798="WINBACK","Recuperar (winback)",IF($O2798="CONVERGENTE","Upgrade / más líneas",IF($O2798="SOLO MÓVIL","Ofrecer fijo + internet (FLBBTV)",IF($O2798="SOLO FIJO / INTERNET","Ofrecer línea móvil Nextphone","Oferta completa (móvil + fijo + internet)"))))</f>
        <v/>
      </c>
      <c r="Q2798">
        <f>$F2798+$H2798+$L2798</f>
        <v/>
      </c>
      <c r="R2798">
        <f>IFERROR(VLOOKUP($A2798,Registros!$B$2:$G$6000,6,0),IFERROR(VLOOKUP($D2798,Winback!$B$2:$C$300,2,0),""))</f>
        <v/>
      </c>
      <c r="S2798">
        <f>IF($E2798=1,"NP","")&amp;IF($G2798=1,"+MOV","")&amp;IF($I2798=1,"+CS","")&amp;IF($K2798=1,"+WB","")</f>
        <v/>
      </c>
      <c r="T2798">
        <f>$E2798+$G2798+$I2798+$K2798</f>
        <v/>
      </c>
    </row>
    <row r="2799">
      <c r="A2799" t="inlineStr">
        <is>
          <t>354003840000</t>
        </is>
      </c>
      <c r="B2799" t="inlineStr">
        <is>
          <t>35400384</t>
        </is>
      </c>
      <c r="C2799" t="inlineStr">
        <is>
          <t>KA LOT FUNG LI</t>
        </is>
      </c>
      <c r="D2799" t="inlineStr">
        <is>
          <t>KALOTFUNGLI</t>
        </is>
      </c>
      <c r="E2799">
        <f>IF(COUNTIFS(Registros!$A$2:$A$6000,"NP",Registros!$B$2:$B$6000,$A2799)&gt;0,1,0)</f>
        <v/>
      </c>
      <c r="F2799">
        <f>IF($E2799=1,SUMIFS(Registros!$F$2:$F$6000,Registros!$A$2:$A$6000,"NP",Registros!$B$2:$B$6000,$A2799),0)</f>
        <v/>
      </c>
      <c r="G2799">
        <f>IF(COUNTIFS(Registros!$A$2:$A$6000,"MOV",Registros!$B$2:$B$6000,$A2799)&gt;0,1,0)</f>
        <v/>
      </c>
      <c r="H2799">
        <f>IF($G2799=1,SUMIFS(Registros!$F$2:$F$6000,Registros!$A$2:$A$6000,"MOV",Registros!$B$2:$B$6000,$A2799),0)</f>
        <v/>
      </c>
      <c r="I2799">
        <f>IF(COUNTIFS(Registros!$A$2:$A$6000,"CS",Registros!$B$2:$B$6000,$A2799)&gt;0,1,0)</f>
        <v/>
      </c>
      <c r="J2799">
        <f>IF($I2799=1,SUMIFS(Registros!$I$2:$I$6000,Registros!$A$2:$A$6000,"CS",Registros!$B$2:$B$6000,$A2799),0)</f>
        <v/>
      </c>
      <c r="K2799">
        <f>IF(COUNTIFS(Winback!$K$2:$K$300,$D2799)&gt;0,1,0)</f>
        <v/>
      </c>
      <c r="L2799">
        <f>IF(AND($K2799=1,LEFT($A2799,3)="WB-"),SUMIFS(Winback!$D$2:$D$300,Winback!$K$2:$K$300,$D2799),0)</f>
        <v/>
      </c>
      <c r="M2799">
        <f>IF(OR($E2799=1,$G2799=1,SUMIFS(Registros!$J$2:$J$6000,Registros!$B$2:$B$6000,$A2799)&gt;0),1,0)</f>
        <v/>
      </c>
      <c r="N2799">
        <f>IF($J2799&gt;0,1,IF(COUNTIFS(Registros!$A$2:$A$6000,"CS",Registros!$B$2:$B$6000,$A2799,Registros!$K$2:$K$6000,"&lt;&gt;")&gt;0,1,0))</f>
        <v/>
      </c>
      <c r="O2799">
        <f>IF(AND($K2799=1,$E2799=0,$G2799=0,$I2799=0),"WINBACK",IF(AND($M2799=1,$N2799&gt;0),"CONVERGENTE",IF($M2799=1,"SOLO MÓVIL",IF($N2799&gt;0,"SOLO FIJO / INTERNET","SIN SERVICIOS"))))</f>
        <v/>
      </c>
      <c r="P2799">
        <f>IF($O2799="WINBACK","Recuperar (winback)",IF($O2799="CONVERGENTE","Upgrade / más líneas",IF($O2799="SOLO MÓVIL","Ofrecer fijo + internet (FLBBTV)",IF($O2799="SOLO FIJO / INTERNET","Ofrecer línea móvil Nextphone","Oferta completa (móvil + fijo + internet)"))))</f>
        <v/>
      </c>
      <c r="Q2799">
        <f>$F2799+$H2799+$L2799</f>
        <v/>
      </c>
      <c r="R2799">
        <f>IFERROR(VLOOKUP($A2799,Registros!$B$2:$G$6000,6,0),IFERROR(VLOOKUP($D2799,Winback!$B$2:$C$300,2,0),""))</f>
        <v/>
      </c>
      <c r="S2799">
        <f>IF($E2799=1,"NP","")&amp;IF($G2799=1,"+MOV","")&amp;IF($I2799=1,"+CS","")&amp;IF($K2799=1,"+WB","")</f>
        <v/>
      </c>
      <c r="T2799">
        <f>$E2799+$G2799+$I2799+$K2799</f>
        <v/>
      </c>
    </row>
    <row r="2800">
      <c r="A2800" t="inlineStr">
        <is>
          <t>367034320000</t>
        </is>
      </c>
      <c r="B2800" t="inlineStr">
        <is>
          <t>36703432</t>
        </is>
      </c>
      <c r="C2800" t="inlineStr">
        <is>
          <t>NORBERTO ACOSTA</t>
        </is>
      </c>
      <c r="D2800" t="inlineStr">
        <is>
          <t>NORBERTOACOSTA</t>
        </is>
      </c>
      <c r="E2800">
        <f>IF(COUNTIFS(Registros!$A$2:$A$6000,"NP",Registros!$B$2:$B$6000,$A2800)&gt;0,1,0)</f>
        <v/>
      </c>
      <c r="F2800">
        <f>IF($E2800=1,SUMIFS(Registros!$F$2:$F$6000,Registros!$A$2:$A$6000,"NP",Registros!$B$2:$B$6000,$A2800),0)</f>
        <v/>
      </c>
      <c r="G2800">
        <f>IF(COUNTIFS(Registros!$A$2:$A$6000,"MOV",Registros!$B$2:$B$6000,$A2800)&gt;0,1,0)</f>
        <v/>
      </c>
      <c r="H2800">
        <f>IF($G2800=1,SUMIFS(Registros!$F$2:$F$6000,Registros!$A$2:$A$6000,"MOV",Registros!$B$2:$B$6000,$A2800),0)</f>
        <v/>
      </c>
      <c r="I2800">
        <f>IF(COUNTIFS(Registros!$A$2:$A$6000,"CS",Registros!$B$2:$B$6000,$A2800)&gt;0,1,0)</f>
        <v/>
      </c>
      <c r="J2800">
        <f>IF($I2800=1,SUMIFS(Registros!$I$2:$I$6000,Registros!$A$2:$A$6000,"CS",Registros!$B$2:$B$6000,$A2800),0)</f>
        <v/>
      </c>
      <c r="K2800">
        <f>IF(COUNTIFS(Winback!$K$2:$K$300,$D2800)&gt;0,1,0)</f>
        <v/>
      </c>
      <c r="L2800">
        <f>IF(AND($K2800=1,LEFT($A2800,3)="WB-"),SUMIFS(Winback!$D$2:$D$300,Winback!$K$2:$K$300,$D2800),0)</f>
        <v/>
      </c>
      <c r="M2800">
        <f>IF(OR($E2800=1,$G2800=1,SUMIFS(Registros!$J$2:$J$6000,Registros!$B$2:$B$6000,$A2800)&gt;0),1,0)</f>
        <v/>
      </c>
      <c r="N2800">
        <f>IF($J2800&gt;0,1,IF(COUNTIFS(Registros!$A$2:$A$6000,"CS",Registros!$B$2:$B$6000,$A2800,Registros!$K$2:$K$6000,"&lt;&gt;")&gt;0,1,0))</f>
        <v/>
      </c>
      <c r="O2800">
        <f>IF(AND($K2800=1,$E2800=0,$G2800=0,$I2800=0),"WINBACK",IF(AND($M2800=1,$N2800&gt;0),"CONVERGENTE",IF($M2800=1,"SOLO MÓVIL",IF($N2800&gt;0,"SOLO FIJO / INTERNET","SIN SERVICIOS"))))</f>
        <v/>
      </c>
      <c r="P2800">
        <f>IF($O2800="WINBACK","Recuperar (winback)",IF($O2800="CONVERGENTE","Upgrade / más líneas",IF($O2800="SOLO MÓVIL","Ofrecer fijo + internet (FLBBTV)",IF($O2800="SOLO FIJO / INTERNET","Ofrecer línea móvil Nextphone","Oferta completa (móvil + fijo + internet)"))))</f>
        <v/>
      </c>
      <c r="Q2800">
        <f>$F2800+$H2800+$L2800</f>
        <v/>
      </c>
      <c r="R2800">
        <f>IFERROR(VLOOKUP($A2800,Registros!$B$2:$G$6000,6,0),IFERROR(VLOOKUP($D2800,Winback!$B$2:$C$300,2,0),""))</f>
        <v/>
      </c>
      <c r="S2800">
        <f>IF($E2800=1,"NP","")&amp;IF($G2800=1,"+MOV","")&amp;IF($I2800=1,"+CS","")&amp;IF($K2800=1,"+WB","")</f>
        <v/>
      </c>
      <c r="T2800">
        <f>$E2800+$G2800+$I2800+$K2800</f>
        <v/>
      </c>
    </row>
    <row r="2801">
      <c r="A2801" t="inlineStr">
        <is>
          <t>326972650100</t>
        </is>
      </c>
      <c r="B2801" t="inlineStr">
        <is>
          <t>32697265</t>
        </is>
      </c>
      <c r="C2801" t="inlineStr">
        <is>
          <t>JUAN MOISES GUERRA</t>
        </is>
      </c>
      <c r="D2801" t="inlineStr">
        <is>
          <t>JUANMOISESGUERRA</t>
        </is>
      </c>
      <c r="E2801">
        <f>IF(COUNTIFS(Registros!$A$2:$A$6000,"NP",Registros!$B$2:$B$6000,$A2801)&gt;0,1,0)</f>
        <v/>
      </c>
      <c r="F2801">
        <f>IF($E2801=1,SUMIFS(Registros!$F$2:$F$6000,Registros!$A$2:$A$6000,"NP",Registros!$B$2:$B$6000,$A2801),0)</f>
        <v/>
      </c>
      <c r="G2801">
        <f>IF(COUNTIFS(Registros!$A$2:$A$6000,"MOV",Registros!$B$2:$B$6000,$A2801)&gt;0,1,0)</f>
        <v/>
      </c>
      <c r="H2801">
        <f>IF($G2801=1,SUMIFS(Registros!$F$2:$F$6000,Registros!$A$2:$A$6000,"MOV",Registros!$B$2:$B$6000,$A2801),0)</f>
        <v/>
      </c>
      <c r="I2801">
        <f>IF(COUNTIFS(Registros!$A$2:$A$6000,"CS",Registros!$B$2:$B$6000,$A2801)&gt;0,1,0)</f>
        <v/>
      </c>
      <c r="J2801">
        <f>IF($I2801=1,SUMIFS(Registros!$I$2:$I$6000,Registros!$A$2:$A$6000,"CS",Registros!$B$2:$B$6000,$A2801),0)</f>
        <v/>
      </c>
      <c r="K2801">
        <f>IF(COUNTIFS(Winback!$K$2:$K$300,$D2801)&gt;0,1,0)</f>
        <v/>
      </c>
      <c r="L2801">
        <f>IF(AND($K2801=1,LEFT($A2801,3)="WB-"),SUMIFS(Winback!$D$2:$D$300,Winback!$K$2:$K$300,$D2801),0)</f>
        <v/>
      </c>
      <c r="M2801">
        <f>IF(OR($E2801=1,$G2801=1,SUMIFS(Registros!$J$2:$J$6000,Registros!$B$2:$B$6000,$A2801)&gt;0),1,0)</f>
        <v/>
      </c>
      <c r="N2801">
        <f>IF($J2801&gt;0,1,IF(COUNTIFS(Registros!$A$2:$A$6000,"CS",Registros!$B$2:$B$6000,$A2801,Registros!$K$2:$K$6000,"&lt;&gt;")&gt;0,1,0))</f>
        <v/>
      </c>
      <c r="O2801">
        <f>IF(AND($K2801=1,$E2801=0,$G2801=0,$I2801=0),"WINBACK",IF(AND($M2801=1,$N2801&gt;0),"CONVERGENTE",IF($M2801=1,"SOLO MÓVIL",IF($N2801&gt;0,"SOLO FIJO / INTERNET","SIN SERVICIOS"))))</f>
        <v/>
      </c>
      <c r="P2801">
        <f>IF($O2801="WINBACK","Recuperar (winback)",IF($O2801="CONVERGENTE","Upgrade / más líneas",IF($O2801="SOLO MÓVIL","Ofrecer fijo + internet (FLBBTV)",IF($O2801="SOLO FIJO / INTERNET","Ofrecer línea móvil Nextphone","Oferta completa (móvil + fijo + internet)"))))</f>
        <v/>
      </c>
      <c r="Q2801">
        <f>$F2801+$H2801+$L2801</f>
        <v/>
      </c>
      <c r="R2801">
        <f>IFERROR(VLOOKUP($A2801,Registros!$B$2:$G$6000,6,0),IFERROR(VLOOKUP($D2801,Winback!$B$2:$C$300,2,0),""))</f>
        <v/>
      </c>
      <c r="S2801">
        <f>IF($E2801=1,"NP","")&amp;IF($G2801=1,"+MOV","")&amp;IF($I2801=1,"+CS","")&amp;IF($K2801=1,"+WB","")</f>
        <v/>
      </c>
      <c r="T2801">
        <f>$E2801+$G2801+$I2801+$K2801</f>
        <v/>
      </c>
    </row>
    <row r="2802">
      <c r="A2802" t="inlineStr">
        <is>
          <t>355298930000</t>
        </is>
      </c>
      <c r="B2802" t="inlineStr">
        <is>
          <t>35529893</t>
        </is>
      </c>
      <c r="C2802" t="inlineStr">
        <is>
          <t>QUEXERILIS ESTHER PINTO GUERRA</t>
        </is>
      </c>
      <c r="D2802" t="inlineStr">
        <is>
          <t>QUEXERILISESTHERPINTOGUERRA</t>
        </is>
      </c>
      <c r="E2802">
        <f>IF(COUNTIFS(Registros!$A$2:$A$6000,"NP",Registros!$B$2:$B$6000,$A2802)&gt;0,1,0)</f>
        <v/>
      </c>
      <c r="F2802">
        <f>IF($E2802=1,SUMIFS(Registros!$F$2:$F$6000,Registros!$A$2:$A$6000,"NP",Registros!$B$2:$B$6000,$A2802),0)</f>
        <v/>
      </c>
      <c r="G2802">
        <f>IF(COUNTIFS(Registros!$A$2:$A$6000,"MOV",Registros!$B$2:$B$6000,$A2802)&gt;0,1,0)</f>
        <v/>
      </c>
      <c r="H2802">
        <f>IF($G2802=1,SUMIFS(Registros!$F$2:$F$6000,Registros!$A$2:$A$6000,"MOV",Registros!$B$2:$B$6000,$A2802),0)</f>
        <v/>
      </c>
      <c r="I2802">
        <f>IF(COUNTIFS(Registros!$A$2:$A$6000,"CS",Registros!$B$2:$B$6000,$A2802)&gt;0,1,0)</f>
        <v/>
      </c>
      <c r="J2802">
        <f>IF($I2802=1,SUMIFS(Registros!$I$2:$I$6000,Registros!$A$2:$A$6000,"CS",Registros!$B$2:$B$6000,$A2802),0)</f>
        <v/>
      </c>
      <c r="K2802">
        <f>IF(COUNTIFS(Winback!$K$2:$K$300,$D2802)&gt;0,1,0)</f>
        <v/>
      </c>
      <c r="L2802">
        <f>IF(AND($K2802=1,LEFT($A2802,3)="WB-"),SUMIFS(Winback!$D$2:$D$300,Winback!$K$2:$K$300,$D2802),0)</f>
        <v/>
      </c>
      <c r="M2802">
        <f>IF(OR($E2802=1,$G2802=1,SUMIFS(Registros!$J$2:$J$6000,Registros!$B$2:$B$6000,$A2802)&gt;0),1,0)</f>
        <v/>
      </c>
      <c r="N2802">
        <f>IF($J2802&gt;0,1,IF(COUNTIFS(Registros!$A$2:$A$6000,"CS",Registros!$B$2:$B$6000,$A2802,Registros!$K$2:$K$6000,"&lt;&gt;")&gt;0,1,0))</f>
        <v/>
      </c>
      <c r="O2802">
        <f>IF(AND($K2802=1,$E2802=0,$G2802=0,$I2802=0),"WINBACK",IF(AND($M2802=1,$N2802&gt;0),"CONVERGENTE",IF($M2802=1,"SOLO MÓVIL",IF($N2802&gt;0,"SOLO FIJO / INTERNET","SIN SERVICIOS"))))</f>
        <v/>
      </c>
      <c r="P2802">
        <f>IF($O2802="WINBACK","Recuperar (winback)",IF($O2802="CONVERGENTE","Upgrade / más líneas",IF($O2802="SOLO MÓVIL","Ofrecer fijo + internet (FLBBTV)",IF($O2802="SOLO FIJO / INTERNET","Ofrecer línea móvil Nextphone","Oferta completa (móvil + fijo + internet)"))))</f>
        <v/>
      </c>
      <c r="Q2802">
        <f>$F2802+$H2802+$L2802</f>
        <v/>
      </c>
      <c r="R2802">
        <f>IFERROR(VLOOKUP($A2802,Registros!$B$2:$G$6000,6,0),IFERROR(VLOOKUP($D2802,Winback!$B$2:$C$300,2,0),""))</f>
        <v/>
      </c>
      <c r="S2802">
        <f>IF($E2802=1,"NP","")&amp;IF($G2802=1,"+MOV","")&amp;IF($I2802=1,"+CS","")&amp;IF($K2802=1,"+WB","")</f>
        <v/>
      </c>
      <c r="T2802">
        <f>$E2802+$G2802+$I2802+$K2802</f>
        <v/>
      </c>
    </row>
    <row r="2803">
      <c r="A2803" t="inlineStr">
        <is>
          <t>356056260000</t>
        </is>
      </c>
      <c r="B2803" t="inlineStr">
        <is>
          <t>35605626</t>
        </is>
      </c>
      <c r="C2803" t="inlineStr">
        <is>
          <t>SADITH ARAUZ ARAUZ</t>
        </is>
      </c>
      <c r="D2803" t="inlineStr">
        <is>
          <t>SADITHARAUZARAUZ</t>
        </is>
      </c>
      <c r="E2803">
        <f>IF(COUNTIFS(Registros!$A$2:$A$6000,"NP",Registros!$B$2:$B$6000,$A2803)&gt;0,1,0)</f>
        <v/>
      </c>
      <c r="F2803">
        <f>IF($E2803=1,SUMIFS(Registros!$F$2:$F$6000,Registros!$A$2:$A$6000,"NP",Registros!$B$2:$B$6000,$A2803),0)</f>
        <v/>
      </c>
      <c r="G2803">
        <f>IF(COUNTIFS(Registros!$A$2:$A$6000,"MOV",Registros!$B$2:$B$6000,$A2803)&gt;0,1,0)</f>
        <v/>
      </c>
      <c r="H2803">
        <f>IF($G2803=1,SUMIFS(Registros!$F$2:$F$6000,Registros!$A$2:$A$6000,"MOV",Registros!$B$2:$B$6000,$A2803),0)</f>
        <v/>
      </c>
      <c r="I2803">
        <f>IF(COUNTIFS(Registros!$A$2:$A$6000,"CS",Registros!$B$2:$B$6000,$A2803)&gt;0,1,0)</f>
        <v/>
      </c>
      <c r="J2803">
        <f>IF($I2803=1,SUMIFS(Registros!$I$2:$I$6000,Registros!$A$2:$A$6000,"CS",Registros!$B$2:$B$6000,$A2803),0)</f>
        <v/>
      </c>
      <c r="K2803">
        <f>IF(COUNTIFS(Winback!$K$2:$K$300,$D2803)&gt;0,1,0)</f>
        <v/>
      </c>
      <c r="L2803">
        <f>IF(AND($K2803=1,LEFT($A2803,3)="WB-"),SUMIFS(Winback!$D$2:$D$300,Winback!$K$2:$K$300,$D2803),0)</f>
        <v/>
      </c>
      <c r="M2803">
        <f>IF(OR($E2803=1,$G2803=1,SUMIFS(Registros!$J$2:$J$6000,Registros!$B$2:$B$6000,$A2803)&gt;0),1,0)</f>
        <v/>
      </c>
      <c r="N2803">
        <f>IF($J2803&gt;0,1,IF(COUNTIFS(Registros!$A$2:$A$6000,"CS",Registros!$B$2:$B$6000,$A2803,Registros!$K$2:$K$6000,"&lt;&gt;")&gt;0,1,0))</f>
        <v/>
      </c>
      <c r="O2803">
        <f>IF(AND($K2803=1,$E2803=0,$G2803=0,$I2803=0),"WINBACK",IF(AND($M2803=1,$N2803&gt;0),"CONVERGENTE",IF($M2803=1,"SOLO MÓVIL",IF($N2803&gt;0,"SOLO FIJO / INTERNET","SIN SERVICIOS"))))</f>
        <v/>
      </c>
      <c r="P2803">
        <f>IF($O2803="WINBACK","Recuperar (winback)",IF($O2803="CONVERGENTE","Upgrade / más líneas",IF($O2803="SOLO MÓVIL","Ofrecer fijo + internet (FLBBTV)",IF($O2803="SOLO FIJO / INTERNET","Ofrecer línea móvil Nextphone","Oferta completa (móvil + fijo + internet)"))))</f>
        <v/>
      </c>
      <c r="Q2803">
        <f>$F2803+$H2803+$L2803</f>
        <v/>
      </c>
      <c r="R2803">
        <f>IFERROR(VLOOKUP($A2803,Registros!$B$2:$G$6000,6,0),IFERROR(VLOOKUP($D2803,Winback!$B$2:$C$300,2,0),""))</f>
        <v/>
      </c>
      <c r="S2803">
        <f>IF($E2803=1,"NP","")&amp;IF($G2803=1,"+MOV","")&amp;IF($I2803=1,"+CS","")&amp;IF($K2803=1,"+WB","")</f>
        <v/>
      </c>
      <c r="T2803">
        <f>$E2803+$G2803+$I2803+$K2803</f>
        <v/>
      </c>
    </row>
    <row r="2804">
      <c r="A2804" t="inlineStr">
        <is>
          <t>353298740000</t>
        </is>
      </c>
      <c r="B2804" t="inlineStr">
        <is>
          <t>35329874</t>
        </is>
      </c>
      <c r="C2804" t="inlineStr">
        <is>
          <t>ESTEBAN JEREMIAS RODRÍGUEZ SANTAMARIA</t>
        </is>
      </c>
      <c r="D2804" t="inlineStr">
        <is>
          <t>ESTEBANJEREMIASRODRIGUEZSANTAMARIA</t>
        </is>
      </c>
      <c r="E2804">
        <f>IF(COUNTIFS(Registros!$A$2:$A$6000,"NP",Registros!$B$2:$B$6000,$A2804)&gt;0,1,0)</f>
        <v/>
      </c>
      <c r="F2804">
        <f>IF($E2804=1,SUMIFS(Registros!$F$2:$F$6000,Registros!$A$2:$A$6000,"NP",Registros!$B$2:$B$6000,$A2804),0)</f>
        <v/>
      </c>
      <c r="G2804">
        <f>IF(COUNTIFS(Registros!$A$2:$A$6000,"MOV",Registros!$B$2:$B$6000,$A2804)&gt;0,1,0)</f>
        <v/>
      </c>
      <c r="H2804">
        <f>IF($G2804=1,SUMIFS(Registros!$F$2:$F$6000,Registros!$A$2:$A$6000,"MOV",Registros!$B$2:$B$6000,$A2804),0)</f>
        <v/>
      </c>
      <c r="I2804">
        <f>IF(COUNTIFS(Registros!$A$2:$A$6000,"CS",Registros!$B$2:$B$6000,$A2804)&gt;0,1,0)</f>
        <v/>
      </c>
      <c r="J2804">
        <f>IF($I2804=1,SUMIFS(Registros!$I$2:$I$6000,Registros!$A$2:$A$6000,"CS",Registros!$B$2:$B$6000,$A2804),0)</f>
        <v/>
      </c>
      <c r="K2804">
        <f>IF(COUNTIFS(Winback!$K$2:$K$300,$D2804)&gt;0,1,0)</f>
        <v/>
      </c>
      <c r="L2804">
        <f>IF(AND($K2804=1,LEFT($A2804,3)="WB-"),SUMIFS(Winback!$D$2:$D$300,Winback!$K$2:$K$300,$D2804),0)</f>
        <v/>
      </c>
      <c r="M2804">
        <f>IF(OR($E2804=1,$G2804=1,SUMIFS(Registros!$J$2:$J$6000,Registros!$B$2:$B$6000,$A2804)&gt;0),1,0)</f>
        <v/>
      </c>
      <c r="N2804">
        <f>IF($J2804&gt;0,1,IF(COUNTIFS(Registros!$A$2:$A$6000,"CS",Registros!$B$2:$B$6000,$A2804,Registros!$K$2:$K$6000,"&lt;&gt;")&gt;0,1,0))</f>
        <v/>
      </c>
      <c r="O2804">
        <f>IF(AND($K2804=1,$E2804=0,$G2804=0,$I2804=0),"WINBACK",IF(AND($M2804=1,$N2804&gt;0),"CONVERGENTE",IF($M2804=1,"SOLO MÓVIL",IF($N2804&gt;0,"SOLO FIJO / INTERNET","SIN SERVICIOS"))))</f>
        <v/>
      </c>
      <c r="P2804">
        <f>IF($O2804="WINBACK","Recuperar (winback)",IF($O2804="CONVERGENTE","Upgrade / más líneas",IF($O2804="SOLO MÓVIL","Ofrecer fijo + internet (FLBBTV)",IF($O2804="SOLO FIJO / INTERNET","Ofrecer línea móvil Nextphone","Oferta completa (móvil + fijo + internet)"))))</f>
        <v/>
      </c>
      <c r="Q2804">
        <f>$F2804+$H2804+$L2804</f>
        <v/>
      </c>
      <c r="R2804">
        <f>IFERROR(VLOOKUP($A2804,Registros!$B$2:$G$6000,6,0),IFERROR(VLOOKUP($D2804,Winback!$B$2:$C$300,2,0),""))</f>
        <v/>
      </c>
      <c r="S2804">
        <f>IF($E2804=1,"NP","")&amp;IF($G2804=1,"+MOV","")&amp;IF($I2804=1,"+CS","")&amp;IF($K2804=1,"+WB","")</f>
        <v/>
      </c>
      <c r="T2804">
        <f>$E2804+$G2804+$I2804+$K2804</f>
        <v/>
      </c>
    </row>
    <row r="2805">
      <c r="A2805" t="inlineStr">
        <is>
          <t>361022790000</t>
        </is>
      </c>
      <c r="B2805" t="inlineStr">
        <is>
          <t>36102279</t>
        </is>
      </c>
      <c r="C2805" t="inlineStr">
        <is>
          <t>JUAN SERRANO</t>
        </is>
      </c>
      <c r="D2805" t="inlineStr">
        <is>
          <t>JUANSERRANO</t>
        </is>
      </c>
      <c r="E2805">
        <f>IF(COUNTIFS(Registros!$A$2:$A$6000,"NP",Registros!$B$2:$B$6000,$A2805)&gt;0,1,0)</f>
        <v/>
      </c>
      <c r="F2805">
        <f>IF($E2805=1,SUMIFS(Registros!$F$2:$F$6000,Registros!$A$2:$A$6000,"NP",Registros!$B$2:$B$6000,$A2805),0)</f>
        <v/>
      </c>
      <c r="G2805">
        <f>IF(COUNTIFS(Registros!$A$2:$A$6000,"MOV",Registros!$B$2:$B$6000,$A2805)&gt;0,1,0)</f>
        <v/>
      </c>
      <c r="H2805">
        <f>IF($G2805=1,SUMIFS(Registros!$F$2:$F$6000,Registros!$A$2:$A$6000,"MOV",Registros!$B$2:$B$6000,$A2805),0)</f>
        <v/>
      </c>
      <c r="I2805">
        <f>IF(COUNTIFS(Registros!$A$2:$A$6000,"CS",Registros!$B$2:$B$6000,$A2805)&gt;0,1,0)</f>
        <v/>
      </c>
      <c r="J2805">
        <f>IF($I2805=1,SUMIFS(Registros!$I$2:$I$6000,Registros!$A$2:$A$6000,"CS",Registros!$B$2:$B$6000,$A2805),0)</f>
        <v/>
      </c>
      <c r="K2805">
        <f>IF(COUNTIFS(Winback!$K$2:$K$300,$D2805)&gt;0,1,0)</f>
        <v/>
      </c>
      <c r="L2805">
        <f>IF(AND($K2805=1,LEFT($A2805,3)="WB-"),SUMIFS(Winback!$D$2:$D$300,Winback!$K$2:$K$300,$D2805),0)</f>
        <v/>
      </c>
      <c r="M2805">
        <f>IF(OR($E2805=1,$G2805=1,SUMIFS(Registros!$J$2:$J$6000,Registros!$B$2:$B$6000,$A2805)&gt;0),1,0)</f>
        <v/>
      </c>
      <c r="N2805">
        <f>IF($J2805&gt;0,1,IF(COUNTIFS(Registros!$A$2:$A$6000,"CS",Registros!$B$2:$B$6000,$A2805,Registros!$K$2:$K$6000,"&lt;&gt;")&gt;0,1,0))</f>
        <v/>
      </c>
      <c r="O2805">
        <f>IF(AND($K2805=1,$E2805=0,$G2805=0,$I2805=0),"WINBACK",IF(AND($M2805=1,$N2805&gt;0),"CONVERGENTE",IF($M2805=1,"SOLO MÓVIL",IF($N2805&gt;0,"SOLO FIJO / INTERNET","SIN SERVICIOS"))))</f>
        <v/>
      </c>
      <c r="P2805">
        <f>IF($O2805="WINBACK","Recuperar (winback)",IF($O2805="CONVERGENTE","Upgrade / más líneas",IF($O2805="SOLO MÓVIL","Ofrecer fijo + internet (FLBBTV)",IF($O2805="SOLO FIJO / INTERNET","Ofrecer línea móvil Nextphone","Oferta completa (móvil + fijo + internet)"))))</f>
        <v/>
      </c>
      <c r="Q2805">
        <f>$F2805+$H2805+$L2805</f>
        <v/>
      </c>
      <c r="R2805">
        <f>IFERROR(VLOOKUP($A2805,Registros!$B$2:$G$6000,6,0),IFERROR(VLOOKUP($D2805,Winback!$B$2:$C$300,2,0),""))</f>
        <v/>
      </c>
      <c r="S2805">
        <f>IF($E2805=1,"NP","")&amp;IF($G2805=1,"+MOV","")&amp;IF($I2805=1,"+CS","")&amp;IF($K2805=1,"+WB","")</f>
        <v/>
      </c>
      <c r="T2805">
        <f>$E2805+$G2805+$I2805+$K2805</f>
        <v/>
      </c>
    </row>
    <row r="2806">
      <c r="A2806" t="inlineStr">
        <is>
          <t>367027840000</t>
        </is>
      </c>
      <c r="B2806" t="inlineStr">
        <is>
          <t>36702784</t>
        </is>
      </c>
      <c r="C2806" t="inlineStr">
        <is>
          <t>AMERICA ALVAREZ</t>
        </is>
      </c>
      <c r="D2806" t="inlineStr">
        <is>
          <t>AMERICAALVAREZ</t>
        </is>
      </c>
      <c r="E2806">
        <f>IF(COUNTIFS(Registros!$A$2:$A$6000,"NP",Registros!$B$2:$B$6000,$A2806)&gt;0,1,0)</f>
        <v/>
      </c>
      <c r="F2806">
        <f>IF($E2806=1,SUMIFS(Registros!$F$2:$F$6000,Registros!$A$2:$A$6000,"NP",Registros!$B$2:$B$6000,$A2806),0)</f>
        <v/>
      </c>
      <c r="G2806">
        <f>IF(COUNTIFS(Registros!$A$2:$A$6000,"MOV",Registros!$B$2:$B$6000,$A2806)&gt;0,1,0)</f>
        <v/>
      </c>
      <c r="H2806">
        <f>IF($G2806=1,SUMIFS(Registros!$F$2:$F$6000,Registros!$A$2:$A$6000,"MOV",Registros!$B$2:$B$6000,$A2806),0)</f>
        <v/>
      </c>
      <c r="I2806">
        <f>IF(COUNTIFS(Registros!$A$2:$A$6000,"CS",Registros!$B$2:$B$6000,$A2806)&gt;0,1,0)</f>
        <v/>
      </c>
      <c r="J2806">
        <f>IF($I2806=1,SUMIFS(Registros!$I$2:$I$6000,Registros!$A$2:$A$6000,"CS",Registros!$B$2:$B$6000,$A2806),0)</f>
        <v/>
      </c>
      <c r="K2806">
        <f>IF(COUNTIFS(Winback!$K$2:$K$300,$D2806)&gt;0,1,0)</f>
        <v/>
      </c>
      <c r="L2806">
        <f>IF(AND($K2806=1,LEFT($A2806,3)="WB-"),SUMIFS(Winback!$D$2:$D$300,Winback!$K$2:$K$300,$D2806),0)</f>
        <v/>
      </c>
      <c r="M2806">
        <f>IF(OR($E2806=1,$G2806=1,SUMIFS(Registros!$J$2:$J$6000,Registros!$B$2:$B$6000,$A2806)&gt;0),1,0)</f>
        <v/>
      </c>
      <c r="N2806">
        <f>IF($J2806&gt;0,1,IF(COUNTIFS(Registros!$A$2:$A$6000,"CS",Registros!$B$2:$B$6000,$A2806,Registros!$K$2:$K$6000,"&lt;&gt;")&gt;0,1,0))</f>
        <v/>
      </c>
      <c r="O2806">
        <f>IF(AND($K2806=1,$E2806=0,$G2806=0,$I2806=0),"WINBACK",IF(AND($M2806=1,$N2806&gt;0),"CONVERGENTE",IF($M2806=1,"SOLO MÓVIL",IF($N2806&gt;0,"SOLO FIJO / INTERNET","SIN SERVICIOS"))))</f>
        <v/>
      </c>
      <c r="P2806">
        <f>IF($O2806="WINBACK","Recuperar (winback)",IF($O2806="CONVERGENTE","Upgrade / más líneas",IF($O2806="SOLO MÓVIL","Ofrecer fijo + internet (FLBBTV)",IF($O2806="SOLO FIJO / INTERNET","Ofrecer línea móvil Nextphone","Oferta completa (móvil + fijo + internet)"))))</f>
        <v/>
      </c>
      <c r="Q2806">
        <f>$F2806+$H2806+$L2806</f>
        <v/>
      </c>
      <c r="R2806">
        <f>IFERROR(VLOOKUP($A2806,Registros!$B$2:$G$6000,6,0),IFERROR(VLOOKUP($D2806,Winback!$B$2:$C$300,2,0),""))</f>
        <v/>
      </c>
      <c r="S2806">
        <f>IF($E2806=1,"NP","")&amp;IF($G2806=1,"+MOV","")&amp;IF($I2806=1,"+CS","")&amp;IF($K2806=1,"+WB","")</f>
        <v/>
      </c>
      <c r="T2806">
        <f>$E2806+$G2806+$I2806+$K2806</f>
        <v/>
      </c>
    </row>
    <row r="2807">
      <c r="A2807" t="inlineStr">
        <is>
          <t>345451110000</t>
        </is>
      </c>
      <c r="B2807" t="inlineStr">
        <is>
          <t>34545111</t>
        </is>
      </c>
      <c r="C2807" t="inlineStr">
        <is>
          <t>MARIO GONZALEZ</t>
        </is>
      </c>
      <c r="D2807" t="inlineStr">
        <is>
          <t>MARIOGONZALEZ</t>
        </is>
      </c>
      <c r="E2807">
        <f>IF(COUNTIFS(Registros!$A$2:$A$6000,"NP",Registros!$B$2:$B$6000,$A2807)&gt;0,1,0)</f>
        <v/>
      </c>
      <c r="F2807">
        <f>IF($E2807=1,SUMIFS(Registros!$F$2:$F$6000,Registros!$A$2:$A$6000,"NP",Registros!$B$2:$B$6000,$A2807),0)</f>
        <v/>
      </c>
      <c r="G2807">
        <f>IF(COUNTIFS(Registros!$A$2:$A$6000,"MOV",Registros!$B$2:$B$6000,$A2807)&gt;0,1,0)</f>
        <v/>
      </c>
      <c r="H2807">
        <f>IF($G2807=1,SUMIFS(Registros!$F$2:$F$6000,Registros!$A$2:$A$6000,"MOV",Registros!$B$2:$B$6000,$A2807),0)</f>
        <v/>
      </c>
      <c r="I2807">
        <f>IF(COUNTIFS(Registros!$A$2:$A$6000,"CS",Registros!$B$2:$B$6000,$A2807)&gt;0,1,0)</f>
        <v/>
      </c>
      <c r="J2807">
        <f>IF($I2807=1,SUMIFS(Registros!$I$2:$I$6000,Registros!$A$2:$A$6000,"CS",Registros!$B$2:$B$6000,$A2807),0)</f>
        <v/>
      </c>
      <c r="K2807">
        <f>IF(COUNTIFS(Winback!$K$2:$K$300,$D2807)&gt;0,1,0)</f>
        <v/>
      </c>
      <c r="L2807">
        <f>IF(AND($K2807=1,LEFT($A2807,3)="WB-"),SUMIFS(Winback!$D$2:$D$300,Winback!$K$2:$K$300,$D2807),0)</f>
        <v/>
      </c>
      <c r="M2807">
        <f>IF(OR($E2807=1,$G2807=1,SUMIFS(Registros!$J$2:$J$6000,Registros!$B$2:$B$6000,$A2807)&gt;0),1,0)</f>
        <v/>
      </c>
      <c r="N2807">
        <f>IF($J2807&gt;0,1,IF(COUNTIFS(Registros!$A$2:$A$6000,"CS",Registros!$B$2:$B$6000,$A2807,Registros!$K$2:$K$6000,"&lt;&gt;")&gt;0,1,0))</f>
        <v/>
      </c>
      <c r="O2807">
        <f>IF(AND($K2807=1,$E2807=0,$G2807=0,$I2807=0),"WINBACK",IF(AND($M2807=1,$N2807&gt;0),"CONVERGENTE",IF($M2807=1,"SOLO MÓVIL",IF($N2807&gt;0,"SOLO FIJO / INTERNET","SIN SERVICIOS"))))</f>
        <v/>
      </c>
      <c r="P2807">
        <f>IF($O2807="WINBACK","Recuperar (winback)",IF($O2807="CONVERGENTE","Upgrade / más líneas",IF($O2807="SOLO MÓVIL","Ofrecer fijo + internet (FLBBTV)",IF($O2807="SOLO FIJO / INTERNET","Ofrecer línea móvil Nextphone","Oferta completa (móvil + fijo + internet)"))))</f>
        <v/>
      </c>
      <c r="Q2807">
        <f>$F2807+$H2807+$L2807</f>
        <v/>
      </c>
      <c r="R2807">
        <f>IFERROR(VLOOKUP($A2807,Registros!$B$2:$G$6000,6,0),IFERROR(VLOOKUP($D2807,Winback!$B$2:$C$300,2,0),""))</f>
        <v/>
      </c>
      <c r="S2807">
        <f>IF($E2807=1,"NP","")&amp;IF($G2807=1,"+MOV","")&amp;IF($I2807=1,"+CS","")&amp;IF($K2807=1,"+WB","")</f>
        <v/>
      </c>
      <c r="T2807">
        <f>$E2807+$G2807+$I2807+$K2807</f>
        <v/>
      </c>
    </row>
    <row r="2808">
      <c r="A2808" t="inlineStr">
        <is>
          <t>355373820000</t>
        </is>
      </c>
      <c r="B2808" t="inlineStr">
        <is>
          <t>35537382</t>
        </is>
      </c>
      <c r="C2808" t="inlineStr">
        <is>
          <t>JOSÉ GOMEZ</t>
        </is>
      </c>
      <c r="D2808" t="inlineStr">
        <is>
          <t>JOSEGOMEZ</t>
        </is>
      </c>
      <c r="E2808">
        <f>IF(COUNTIFS(Registros!$A$2:$A$6000,"NP",Registros!$B$2:$B$6000,$A2808)&gt;0,1,0)</f>
        <v/>
      </c>
      <c r="F2808">
        <f>IF($E2808=1,SUMIFS(Registros!$F$2:$F$6000,Registros!$A$2:$A$6000,"NP",Registros!$B$2:$B$6000,$A2808),0)</f>
        <v/>
      </c>
      <c r="G2808">
        <f>IF(COUNTIFS(Registros!$A$2:$A$6000,"MOV",Registros!$B$2:$B$6000,$A2808)&gt;0,1,0)</f>
        <v/>
      </c>
      <c r="H2808">
        <f>IF($G2808=1,SUMIFS(Registros!$F$2:$F$6000,Registros!$A$2:$A$6000,"MOV",Registros!$B$2:$B$6000,$A2808),0)</f>
        <v/>
      </c>
      <c r="I2808">
        <f>IF(COUNTIFS(Registros!$A$2:$A$6000,"CS",Registros!$B$2:$B$6000,$A2808)&gt;0,1,0)</f>
        <v/>
      </c>
      <c r="J2808">
        <f>IF($I2808=1,SUMIFS(Registros!$I$2:$I$6000,Registros!$A$2:$A$6000,"CS",Registros!$B$2:$B$6000,$A2808),0)</f>
        <v/>
      </c>
      <c r="K2808">
        <f>IF(COUNTIFS(Winback!$K$2:$K$300,$D2808)&gt;0,1,0)</f>
        <v/>
      </c>
      <c r="L2808">
        <f>IF(AND($K2808=1,LEFT($A2808,3)="WB-"),SUMIFS(Winback!$D$2:$D$300,Winback!$K$2:$K$300,$D2808),0)</f>
        <v/>
      </c>
      <c r="M2808">
        <f>IF(OR($E2808=1,$G2808=1,SUMIFS(Registros!$J$2:$J$6000,Registros!$B$2:$B$6000,$A2808)&gt;0),1,0)</f>
        <v/>
      </c>
      <c r="N2808">
        <f>IF($J2808&gt;0,1,IF(COUNTIFS(Registros!$A$2:$A$6000,"CS",Registros!$B$2:$B$6000,$A2808,Registros!$K$2:$K$6000,"&lt;&gt;")&gt;0,1,0))</f>
        <v/>
      </c>
      <c r="O2808">
        <f>IF(AND($K2808=1,$E2808=0,$G2808=0,$I2808=0),"WINBACK",IF(AND($M2808=1,$N2808&gt;0),"CONVERGENTE",IF($M2808=1,"SOLO MÓVIL",IF($N2808&gt;0,"SOLO FIJO / INTERNET","SIN SERVICIOS"))))</f>
        <v/>
      </c>
      <c r="P2808">
        <f>IF($O2808="WINBACK","Recuperar (winback)",IF($O2808="CONVERGENTE","Upgrade / más líneas",IF($O2808="SOLO MÓVIL","Ofrecer fijo + internet (FLBBTV)",IF($O2808="SOLO FIJO / INTERNET","Ofrecer línea móvil Nextphone","Oferta completa (móvil + fijo + internet)"))))</f>
        <v/>
      </c>
      <c r="Q2808">
        <f>$F2808+$H2808+$L2808</f>
        <v/>
      </c>
      <c r="R2808">
        <f>IFERROR(VLOOKUP($A2808,Registros!$B$2:$G$6000,6,0),IFERROR(VLOOKUP($D2808,Winback!$B$2:$C$300,2,0),""))</f>
        <v/>
      </c>
      <c r="S2808">
        <f>IF($E2808=1,"NP","")&amp;IF($G2808=1,"+MOV","")&amp;IF($I2808=1,"+CS","")&amp;IF($K2808=1,"+WB","")</f>
        <v/>
      </c>
      <c r="T2808">
        <f>$E2808+$G2808+$I2808+$K2808</f>
        <v/>
      </c>
    </row>
    <row r="2809">
      <c r="A2809" t="inlineStr">
        <is>
          <t>351025350000</t>
        </is>
      </c>
      <c r="B2809" t="inlineStr">
        <is>
          <t>35102535</t>
        </is>
      </c>
      <c r="C2809" t="inlineStr">
        <is>
          <t>JOHN GUERRA</t>
        </is>
      </c>
      <c r="D2809" t="inlineStr">
        <is>
          <t>JOHNGUERRA</t>
        </is>
      </c>
      <c r="E2809">
        <f>IF(COUNTIFS(Registros!$A$2:$A$6000,"NP",Registros!$B$2:$B$6000,$A2809)&gt;0,1,0)</f>
        <v/>
      </c>
      <c r="F2809">
        <f>IF($E2809=1,SUMIFS(Registros!$F$2:$F$6000,Registros!$A$2:$A$6000,"NP",Registros!$B$2:$B$6000,$A2809),0)</f>
        <v/>
      </c>
      <c r="G2809">
        <f>IF(COUNTIFS(Registros!$A$2:$A$6000,"MOV",Registros!$B$2:$B$6000,$A2809)&gt;0,1,0)</f>
        <v/>
      </c>
      <c r="H2809">
        <f>IF($G2809=1,SUMIFS(Registros!$F$2:$F$6000,Registros!$A$2:$A$6000,"MOV",Registros!$B$2:$B$6000,$A2809),0)</f>
        <v/>
      </c>
      <c r="I2809">
        <f>IF(COUNTIFS(Registros!$A$2:$A$6000,"CS",Registros!$B$2:$B$6000,$A2809)&gt;0,1,0)</f>
        <v/>
      </c>
      <c r="J2809">
        <f>IF($I2809=1,SUMIFS(Registros!$I$2:$I$6000,Registros!$A$2:$A$6000,"CS",Registros!$B$2:$B$6000,$A2809),0)</f>
        <v/>
      </c>
      <c r="K2809">
        <f>IF(COUNTIFS(Winback!$K$2:$K$300,$D2809)&gt;0,1,0)</f>
        <v/>
      </c>
      <c r="L2809">
        <f>IF(AND($K2809=1,LEFT($A2809,3)="WB-"),SUMIFS(Winback!$D$2:$D$300,Winback!$K$2:$K$300,$D2809),0)</f>
        <v/>
      </c>
      <c r="M2809">
        <f>IF(OR($E2809=1,$G2809=1,SUMIFS(Registros!$J$2:$J$6000,Registros!$B$2:$B$6000,$A2809)&gt;0),1,0)</f>
        <v/>
      </c>
      <c r="N2809">
        <f>IF($J2809&gt;0,1,IF(COUNTIFS(Registros!$A$2:$A$6000,"CS",Registros!$B$2:$B$6000,$A2809,Registros!$K$2:$K$6000,"&lt;&gt;")&gt;0,1,0))</f>
        <v/>
      </c>
      <c r="O2809">
        <f>IF(AND($K2809=1,$E2809=0,$G2809=0,$I2809=0),"WINBACK",IF(AND($M2809=1,$N2809&gt;0),"CONVERGENTE",IF($M2809=1,"SOLO MÓVIL",IF($N2809&gt;0,"SOLO FIJO / INTERNET","SIN SERVICIOS"))))</f>
        <v/>
      </c>
      <c r="P2809">
        <f>IF($O2809="WINBACK","Recuperar (winback)",IF($O2809="CONVERGENTE","Upgrade / más líneas",IF($O2809="SOLO MÓVIL","Ofrecer fijo + internet (FLBBTV)",IF($O2809="SOLO FIJO / INTERNET","Ofrecer línea móvil Nextphone","Oferta completa (móvil + fijo + internet)"))))</f>
        <v/>
      </c>
      <c r="Q2809">
        <f>$F2809+$H2809+$L2809</f>
        <v/>
      </c>
      <c r="R2809">
        <f>IFERROR(VLOOKUP($A2809,Registros!$B$2:$G$6000,6,0),IFERROR(VLOOKUP($D2809,Winback!$B$2:$C$300,2,0),""))</f>
        <v/>
      </c>
      <c r="S2809">
        <f>IF($E2809=1,"NP","")&amp;IF($G2809=1,"+MOV","")&amp;IF($I2809=1,"+CS","")&amp;IF($K2809=1,"+WB","")</f>
        <v/>
      </c>
      <c r="T2809">
        <f>$E2809+$G2809+$I2809+$K2809</f>
        <v/>
      </c>
    </row>
    <row r="2810">
      <c r="A2810" t="inlineStr">
        <is>
          <t>329489940000</t>
        </is>
      </c>
      <c r="B2810" t="inlineStr">
        <is>
          <t>32948994</t>
        </is>
      </c>
      <c r="C2810" t="inlineStr">
        <is>
          <t>Olwin Ed uardo Martinez Nunez</t>
        </is>
      </c>
      <c r="D2810" t="inlineStr">
        <is>
          <t>OLWINEDUARDOMARTINEZNUNEZ</t>
        </is>
      </c>
      <c r="E2810">
        <f>IF(COUNTIFS(Registros!$A$2:$A$6000,"NP",Registros!$B$2:$B$6000,$A2810)&gt;0,1,0)</f>
        <v/>
      </c>
      <c r="F2810">
        <f>IF($E2810=1,SUMIFS(Registros!$F$2:$F$6000,Registros!$A$2:$A$6000,"NP",Registros!$B$2:$B$6000,$A2810),0)</f>
        <v/>
      </c>
      <c r="G2810">
        <f>IF(COUNTIFS(Registros!$A$2:$A$6000,"MOV",Registros!$B$2:$B$6000,$A2810)&gt;0,1,0)</f>
        <v/>
      </c>
      <c r="H2810">
        <f>IF($G2810=1,SUMIFS(Registros!$F$2:$F$6000,Registros!$A$2:$A$6000,"MOV",Registros!$B$2:$B$6000,$A2810),0)</f>
        <v/>
      </c>
      <c r="I2810">
        <f>IF(COUNTIFS(Registros!$A$2:$A$6000,"CS",Registros!$B$2:$B$6000,$A2810)&gt;0,1,0)</f>
        <v/>
      </c>
      <c r="J2810">
        <f>IF($I2810=1,SUMIFS(Registros!$I$2:$I$6000,Registros!$A$2:$A$6000,"CS",Registros!$B$2:$B$6000,$A2810),0)</f>
        <v/>
      </c>
      <c r="K2810">
        <f>IF(COUNTIFS(Winback!$K$2:$K$300,$D2810)&gt;0,1,0)</f>
        <v/>
      </c>
      <c r="L2810">
        <f>IF(AND($K2810=1,LEFT($A2810,3)="WB-"),SUMIFS(Winback!$D$2:$D$300,Winback!$K$2:$K$300,$D2810),0)</f>
        <v/>
      </c>
      <c r="M2810">
        <f>IF(OR($E2810=1,$G2810=1,SUMIFS(Registros!$J$2:$J$6000,Registros!$B$2:$B$6000,$A2810)&gt;0),1,0)</f>
        <v/>
      </c>
      <c r="N2810">
        <f>IF($J2810&gt;0,1,IF(COUNTIFS(Registros!$A$2:$A$6000,"CS",Registros!$B$2:$B$6000,$A2810,Registros!$K$2:$K$6000,"&lt;&gt;")&gt;0,1,0))</f>
        <v/>
      </c>
      <c r="O2810">
        <f>IF(AND($K2810=1,$E2810=0,$G2810=0,$I2810=0),"WINBACK",IF(AND($M2810=1,$N2810&gt;0),"CONVERGENTE",IF($M2810=1,"SOLO MÓVIL",IF($N2810&gt;0,"SOLO FIJO / INTERNET","SIN SERVICIOS"))))</f>
        <v/>
      </c>
      <c r="P2810">
        <f>IF($O2810="WINBACK","Recuperar (winback)",IF($O2810="CONVERGENTE","Upgrade / más líneas",IF($O2810="SOLO MÓVIL","Ofrecer fijo + internet (FLBBTV)",IF($O2810="SOLO FIJO / INTERNET","Ofrecer línea móvil Nextphone","Oferta completa (móvil + fijo + internet)"))))</f>
        <v/>
      </c>
      <c r="Q2810">
        <f>$F2810+$H2810+$L2810</f>
        <v/>
      </c>
      <c r="R2810">
        <f>IFERROR(VLOOKUP($A2810,Registros!$B$2:$G$6000,6,0),IFERROR(VLOOKUP($D2810,Winback!$B$2:$C$300,2,0),""))</f>
        <v/>
      </c>
      <c r="S2810">
        <f>IF($E2810=1,"NP","")&amp;IF($G2810=1,"+MOV","")&amp;IF($I2810=1,"+CS","")&amp;IF($K2810=1,"+WB","")</f>
        <v/>
      </c>
      <c r="T2810">
        <f>$E2810+$G2810+$I2810+$K2810</f>
        <v/>
      </c>
    </row>
    <row r="2811">
      <c r="A2811" t="inlineStr">
        <is>
          <t>337310130000</t>
        </is>
      </c>
      <c r="B2811" t="inlineStr">
        <is>
          <t>33731013</t>
        </is>
      </c>
      <c r="C2811" t="inlineStr">
        <is>
          <t>LIZKA NERINA JARAMILLO GONZALEZ</t>
        </is>
      </c>
      <c r="D2811" t="inlineStr">
        <is>
          <t>LIZKANERINAJARAMILLOGONZALEZ</t>
        </is>
      </c>
      <c r="E2811">
        <f>IF(COUNTIFS(Registros!$A$2:$A$6000,"NP",Registros!$B$2:$B$6000,$A2811)&gt;0,1,0)</f>
        <v/>
      </c>
      <c r="F2811">
        <f>IF($E2811=1,SUMIFS(Registros!$F$2:$F$6000,Registros!$A$2:$A$6000,"NP",Registros!$B$2:$B$6000,$A2811),0)</f>
        <v/>
      </c>
      <c r="G2811">
        <f>IF(COUNTIFS(Registros!$A$2:$A$6000,"MOV",Registros!$B$2:$B$6000,$A2811)&gt;0,1,0)</f>
        <v/>
      </c>
      <c r="H2811">
        <f>IF($G2811=1,SUMIFS(Registros!$F$2:$F$6000,Registros!$A$2:$A$6000,"MOV",Registros!$B$2:$B$6000,$A2811),0)</f>
        <v/>
      </c>
      <c r="I2811">
        <f>IF(COUNTIFS(Registros!$A$2:$A$6000,"CS",Registros!$B$2:$B$6000,$A2811)&gt;0,1,0)</f>
        <v/>
      </c>
      <c r="J2811">
        <f>IF($I2811=1,SUMIFS(Registros!$I$2:$I$6000,Registros!$A$2:$A$6000,"CS",Registros!$B$2:$B$6000,$A2811),0)</f>
        <v/>
      </c>
      <c r="K2811">
        <f>IF(COUNTIFS(Winback!$K$2:$K$300,$D2811)&gt;0,1,0)</f>
        <v/>
      </c>
      <c r="L2811">
        <f>IF(AND($K2811=1,LEFT($A2811,3)="WB-"),SUMIFS(Winback!$D$2:$D$300,Winback!$K$2:$K$300,$D2811),0)</f>
        <v/>
      </c>
      <c r="M2811">
        <f>IF(OR($E2811=1,$G2811=1,SUMIFS(Registros!$J$2:$J$6000,Registros!$B$2:$B$6000,$A2811)&gt;0),1,0)</f>
        <v/>
      </c>
      <c r="N2811">
        <f>IF($J2811&gt;0,1,IF(COUNTIFS(Registros!$A$2:$A$6000,"CS",Registros!$B$2:$B$6000,$A2811,Registros!$K$2:$K$6000,"&lt;&gt;")&gt;0,1,0))</f>
        <v/>
      </c>
      <c r="O2811">
        <f>IF(AND($K2811=1,$E2811=0,$G2811=0,$I2811=0),"WINBACK",IF(AND($M2811=1,$N2811&gt;0),"CONVERGENTE",IF($M2811=1,"SOLO MÓVIL",IF($N2811&gt;0,"SOLO FIJO / INTERNET","SIN SERVICIOS"))))</f>
        <v/>
      </c>
      <c r="P2811">
        <f>IF($O2811="WINBACK","Recuperar (winback)",IF($O2811="CONVERGENTE","Upgrade / más líneas",IF($O2811="SOLO MÓVIL","Ofrecer fijo + internet (FLBBTV)",IF($O2811="SOLO FIJO / INTERNET","Ofrecer línea móvil Nextphone","Oferta completa (móvil + fijo + internet)"))))</f>
        <v/>
      </c>
      <c r="Q2811">
        <f>$F2811+$H2811+$L2811</f>
        <v/>
      </c>
      <c r="R2811">
        <f>IFERROR(VLOOKUP($A2811,Registros!$B$2:$G$6000,6,0),IFERROR(VLOOKUP($D2811,Winback!$B$2:$C$300,2,0),""))</f>
        <v/>
      </c>
      <c r="S2811">
        <f>IF($E2811=1,"NP","")&amp;IF($G2811=1,"+MOV","")&amp;IF($I2811=1,"+CS","")&amp;IF($K2811=1,"+WB","")</f>
        <v/>
      </c>
      <c r="T2811">
        <f>$E2811+$G2811+$I2811+$K2811</f>
        <v/>
      </c>
    </row>
    <row r="2812">
      <c r="A2812" t="inlineStr">
        <is>
          <t>328595560000</t>
        </is>
      </c>
      <c r="B2812" t="inlineStr">
        <is>
          <t>32859556</t>
        </is>
      </c>
      <c r="C2812" t="inlineStr">
        <is>
          <t>Deca Contractores</t>
        </is>
      </c>
      <c r="D2812" t="inlineStr">
        <is>
          <t>DECACONTRACTORES</t>
        </is>
      </c>
      <c r="E2812">
        <f>IF(COUNTIFS(Registros!$A$2:$A$6000,"NP",Registros!$B$2:$B$6000,$A2812)&gt;0,1,0)</f>
        <v/>
      </c>
      <c r="F2812">
        <f>IF($E2812=1,SUMIFS(Registros!$F$2:$F$6000,Registros!$A$2:$A$6000,"NP",Registros!$B$2:$B$6000,$A2812),0)</f>
        <v/>
      </c>
      <c r="G2812">
        <f>IF(COUNTIFS(Registros!$A$2:$A$6000,"MOV",Registros!$B$2:$B$6000,$A2812)&gt;0,1,0)</f>
        <v/>
      </c>
      <c r="H2812">
        <f>IF($G2812=1,SUMIFS(Registros!$F$2:$F$6000,Registros!$A$2:$A$6000,"MOV",Registros!$B$2:$B$6000,$A2812),0)</f>
        <v/>
      </c>
      <c r="I2812">
        <f>IF(COUNTIFS(Registros!$A$2:$A$6000,"CS",Registros!$B$2:$B$6000,$A2812)&gt;0,1,0)</f>
        <v/>
      </c>
      <c r="J2812">
        <f>IF($I2812=1,SUMIFS(Registros!$I$2:$I$6000,Registros!$A$2:$A$6000,"CS",Registros!$B$2:$B$6000,$A2812),0)</f>
        <v/>
      </c>
      <c r="K2812">
        <f>IF(COUNTIFS(Winback!$K$2:$K$300,$D2812)&gt;0,1,0)</f>
        <v/>
      </c>
      <c r="L2812">
        <f>IF(AND($K2812=1,LEFT($A2812,3)="WB-"),SUMIFS(Winback!$D$2:$D$300,Winback!$K$2:$K$300,$D2812),0)</f>
        <v/>
      </c>
      <c r="M2812">
        <f>IF(OR($E2812=1,$G2812=1,SUMIFS(Registros!$J$2:$J$6000,Registros!$B$2:$B$6000,$A2812)&gt;0),1,0)</f>
        <v/>
      </c>
      <c r="N2812">
        <f>IF($J2812&gt;0,1,IF(COUNTIFS(Registros!$A$2:$A$6000,"CS",Registros!$B$2:$B$6000,$A2812,Registros!$K$2:$K$6000,"&lt;&gt;")&gt;0,1,0))</f>
        <v/>
      </c>
      <c r="O2812">
        <f>IF(AND($K2812=1,$E2812=0,$G2812=0,$I2812=0),"WINBACK",IF(AND($M2812=1,$N2812&gt;0),"CONVERGENTE",IF($M2812=1,"SOLO MÓVIL",IF($N2812&gt;0,"SOLO FIJO / INTERNET","SIN SERVICIOS"))))</f>
        <v/>
      </c>
      <c r="P2812">
        <f>IF($O2812="WINBACK","Recuperar (winback)",IF($O2812="CONVERGENTE","Upgrade / más líneas",IF($O2812="SOLO MÓVIL","Ofrecer fijo + internet (FLBBTV)",IF($O2812="SOLO FIJO / INTERNET","Ofrecer línea móvil Nextphone","Oferta completa (móvil + fijo + internet)"))))</f>
        <v/>
      </c>
      <c r="Q2812">
        <f>$F2812+$H2812+$L2812</f>
        <v/>
      </c>
      <c r="R2812">
        <f>IFERROR(VLOOKUP($A2812,Registros!$B$2:$G$6000,6,0),IFERROR(VLOOKUP($D2812,Winback!$B$2:$C$300,2,0),""))</f>
        <v/>
      </c>
      <c r="S2812">
        <f>IF($E2812=1,"NP","")&amp;IF($G2812=1,"+MOV","")&amp;IF($I2812=1,"+CS","")&amp;IF($K2812=1,"+WB","")</f>
        <v/>
      </c>
      <c r="T2812">
        <f>$E2812+$G2812+$I2812+$K2812</f>
        <v/>
      </c>
    </row>
    <row r="2813">
      <c r="A2813" t="inlineStr">
        <is>
          <t>361051770000</t>
        </is>
      </c>
      <c r="B2813" t="inlineStr">
        <is>
          <t>36105177</t>
        </is>
      </c>
      <c r="C2813" t="inlineStr">
        <is>
          <t>ELIAS GALLARDO RODRÍGUEZ</t>
        </is>
      </c>
      <c r="D2813" t="inlineStr">
        <is>
          <t>ELIASGALLARDORODRIGUEZ</t>
        </is>
      </c>
      <c r="E2813">
        <f>IF(COUNTIFS(Registros!$A$2:$A$6000,"NP",Registros!$B$2:$B$6000,$A2813)&gt;0,1,0)</f>
        <v/>
      </c>
      <c r="F2813">
        <f>IF($E2813=1,SUMIFS(Registros!$F$2:$F$6000,Registros!$A$2:$A$6000,"NP",Registros!$B$2:$B$6000,$A2813),0)</f>
        <v/>
      </c>
      <c r="G2813">
        <f>IF(COUNTIFS(Registros!$A$2:$A$6000,"MOV",Registros!$B$2:$B$6000,$A2813)&gt;0,1,0)</f>
        <v/>
      </c>
      <c r="H2813">
        <f>IF($G2813=1,SUMIFS(Registros!$F$2:$F$6000,Registros!$A$2:$A$6000,"MOV",Registros!$B$2:$B$6000,$A2813),0)</f>
        <v/>
      </c>
      <c r="I2813">
        <f>IF(COUNTIFS(Registros!$A$2:$A$6000,"CS",Registros!$B$2:$B$6000,$A2813)&gt;0,1,0)</f>
        <v/>
      </c>
      <c r="J2813">
        <f>IF($I2813=1,SUMIFS(Registros!$I$2:$I$6000,Registros!$A$2:$A$6000,"CS",Registros!$B$2:$B$6000,$A2813),0)</f>
        <v/>
      </c>
      <c r="K2813">
        <f>IF(COUNTIFS(Winback!$K$2:$K$300,$D2813)&gt;0,1,0)</f>
        <v/>
      </c>
      <c r="L2813">
        <f>IF(AND($K2813=1,LEFT($A2813,3)="WB-"),SUMIFS(Winback!$D$2:$D$300,Winback!$K$2:$K$300,$D2813),0)</f>
        <v/>
      </c>
      <c r="M2813">
        <f>IF(OR($E2813=1,$G2813=1,SUMIFS(Registros!$J$2:$J$6000,Registros!$B$2:$B$6000,$A2813)&gt;0),1,0)</f>
        <v/>
      </c>
      <c r="N2813">
        <f>IF($J2813&gt;0,1,IF(COUNTIFS(Registros!$A$2:$A$6000,"CS",Registros!$B$2:$B$6000,$A2813,Registros!$K$2:$K$6000,"&lt;&gt;")&gt;0,1,0))</f>
        <v/>
      </c>
      <c r="O2813">
        <f>IF(AND($K2813=1,$E2813=0,$G2813=0,$I2813=0),"WINBACK",IF(AND($M2813=1,$N2813&gt;0),"CONVERGENTE",IF($M2813=1,"SOLO MÓVIL",IF($N2813&gt;0,"SOLO FIJO / INTERNET","SIN SERVICIOS"))))</f>
        <v/>
      </c>
      <c r="P2813">
        <f>IF($O2813="WINBACK","Recuperar (winback)",IF($O2813="CONVERGENTE","Upgrade / más líneas",IF($O2813="SOLO MÓVIL","Ofrecer fijo + internet (FLBBTV)",IF($O2813="SOLO FIJO / INTERNET","Ofrecer línea móvil Nextphone","Oferta completa (móvil + fijo + internet)"))))</f>
        <v/>
      </c>
      <c r="Q2813">
        <f>$F2813+$H2813+$L2813</f>
        <v/>
      </c>
      <c r="R2813">
        <f>IFERROR(VLOOKUP($A2813,Registros!$B$2:$G$6000,6,0),IFERROR(VLOOKUP($D2813,Winback!$B$2:$C$300,2,0),""))</f>
        <v/>
      </c>
      <c r="S2813">
        <f>IF($E2813=1,"NP","")&amp;IF($G2813=1,"+MOV","")&amp;IF($I2813=1,"+CS","")&amp;IF($K2813=1,"+WB","")</f>
        <v/>
      </c>
      <c r="T2813">
        <f>$E2813+$G2813+$I2813+$K2813</f>
        <v/>
      </c>
    </row>
    <row r="2814">
      <c r="A2814" t="inlineStr">
        <is>
          <t>342326370000</t>
        </is>
      </c>
      <c r="B2814" t="inlineStr">
        <is>
          <t>34232637</t>
        </is>
      </c>
      <c r="C2814" t="inlineStr">
        <is>
          <t>GERMAN ANTONIO MONTENEGRO</t>
        </is>
      </c>
      <c r="D2814" t="inlineStr">
        <is>
          <t>GERMANANTONIOMONTENEGRO</t>
        </is>
      </c>
      <c r="E2814">
        <f>IF(COUNTIFS(Registros!$A$2:$A$6000,"NP",Registros!$B$2:$B$6000,$A2814)&gt;0,1,0)</f>
        <v/>
      </c>
      <c r="F2814">
        <f>IF($E2814=1,SUMIFS(Registros!$F$2:$F$6000,Registros!$A$2:$A$6000,"NP",Registros!$B$2:$B$6000,$A2814),0)</f>
        <v/>
      </c>
      <c r="G2814">
        <f>IF(COUNTIFS(Registros!$A$2:$A$6000,"MOV",Registros!$B$2:$B$6000,$A2814)&gt;0,1,0)</f>
        <v/>
      </c>
      <c r="H2814">
        <f>IF($G2814=1,SUMIFS(Registros!$F$2:$F$6000,Registros!$A$2:$A$6000,"MOV",Registros!$B$2:$B$6000,$A2814),0)</f>
        <v/>
      </c>
      <c r="I2814">
        <f>IF(COUNTIFS(Registros!$A$2:$A$6000,"CS",Registros!$B$2:$B$6000,$A2814)&gt;0,1,0)</f>
        <v/>
      </c>
      <c r="J2814">
        <f>IF($I2814=1,SUMIFS(Registros!$I$2:$I$6000,Registros!$A$2:$A$6000,"CS",Registros!$B$2:$B$6000,$A2814),0)</f>
        <v/>
      </c>
      <c r="K2814">
        <f>IF(COUNTIFS(Winback!$K$2:$K$300,$D2814)&gt;0,1,0)</f>
        <v/>
      </c>
      <c r="L2814">
        <f>IF(AND($K2814=1,LEFT($A2814,3)="WB-"),SUMIFS(Winback!$D$2:$D$300,Winback!$K$2:$K$300,$D2814),0)</f>
        <v/>
      </c>
      <c r="M2814">
        <f>IF(OR($E2814=1,$G2814=1,SUMIFS(Registros!$J$2:$J$6000,Registros!$B$2:$B$6000,$A2814)&gt;0),1,0)</f>
        <v/>
      </c>
      <c r="N2814">
        <f>IF($J2814&gt;0,1,IF(COUNTIFS(Registros!$A$2:$A$6000,"CS",Registros!$B$2:$B$6000,$A2814,Registros!$K$2:$K$6000,"&lt;&gt;")&gt;0,1,0))</f>
        <v/>
      </c>
      <c r="O2814">
        <f>IF(AND($K2814=1,$E2814=0,$G2814=0,$I2814=0),"WINBACK",IF(AND($M2814=1,$N2814&gt;0),"CONVERGENTE",IF($M2814=1,"SOLO MÓVIL",IF($N2814&gt;0,"SOLO FIJO / INTERNET","SIN SERVICIOS"))))</f>
        <v/>
      </c>
      <c r="P2814">
        <f>IF($O2814="WINBACK","Recuperar (winback)",IF($O2814="CONVERGENTE","Upgrade / más líneas",IF($O2814="SOLO MÓVIL","Ofrecer fijo + internet (FLBBTV)",IF($O2814="SOLO FIJO / INTERNET","Ofrecer línea móvil Nextphone","Oferta completa (móvil + fijo + internet)"))))</f>
        <v/>
      </c>
      <c r="Q2814">
        <f>$F2814+$H2814+$L2814</f>
        <v/>
      </c>
      <c r="R2814">
        <f>IFERROR(VLOOKUP($A2814,Registros!$B$2:$G$6000,6,0),IFERROR(VLOOKUP($D2814,Winback!$B$2:$C$300,2,0),""))</f>
        <v/>
      </c>
      <c r="S2814">
        <f>IF($E2814=1,"NP","")&amp;IF($G2814=1,"+MOV","")&amp;IF($I2814=1,"+CS","")&amp;IF($K2814=1,"+WB","")</f>
        <v/>
      </c>
      <c r="T2814">
        <f>$E2814+$G2814+$I2814+$K2814</f>
        <v/>
      </c>
    </row>
    <row r="2815">
      <c r="A2815" t="inlineStr">
        <is>
          <t>348128630000</t>
        </is>
      </c>
      <c r="B2815" t="inlineStr">
        <is>
          <t>34812863</t>
        </is>
      </c>
      <c r="C2815" t="inlineStr">
        <is>
          <t>QUESIA MENDOZA</t>
        </is>
      </c>
      <c r="D2815" t="inlineStr">
        <is>
          <t>QUESIAMENDOZA</t>
        </is>
      </c>
      <c r="E2815">
        <f>IF(COUNTIFS(Registros!$A$2:$A$6000,"NP",Registros!$B$2:$B$6000,$A2815)&gt;0,1,0)</f>
        <v/>
      </c>
      <c r="F2815">
        <f>IF($E2815=1,SUMIFS(Registros!$F$2:$F$6000,Registros!$A$2:$A$6000,"NP",Registros!$B$2:$B$6000,$A2815),0)</f>
        <v/>
      </c>
      <c r="G2815">
        <f>IF(COUNTIFS(Registros!$A$2:$A$6000,"MOV",Registros!$B$2:$B$6000,$A2815)&gt;0,1,0)</f>
        <v/>
      </c>
      <c r="H2815">
        <f>IF($G2815=1,SUMIFS(Registros!$F$2:$F$6000,Registros!$A$2:$A$6000,"MOV",Registros!$B$2:$B$6000,$A2815),0)</f>
        <v/>
      </c>
      <c r="I2815">
        <f>IF(COUNTIFS(Registros!$A$2:$A$6000,"CS",Registros!$B$2:$B$6000,$A2815)&gt;0,1,0)</f>
        <v/>
      </c>
      <c r="J2815">
        <f>IF($I2815=1,SUMIFS(Registros!$I$2:$I$6000,Registros!$A$2:$A$6000,"CS",Registros!$B$2:$B$6000,$A2815),0)</f>
        <v/>
      </c>
      <c r="K2815">
        <f>IF(COUNTIFS(Winback!$K$2:$K$300,$D2815)&gt;0,1,0)</f>
        <v/>
      </c>
      <c r="L2815">
        <f>IF(AND($K2815=1,LEFT($A2815,3)="WB-"),SUMIFS(Winback!$D$2:$D$300,Winback!$K$2:$K$300,$D2815),0)</f>
        <v/>
      </c>
      <c r="M2815">
        <f>IF(OR($E2815=1,$G2815=1,SUMIFS(Registros!$J$2:$J$6000,Registros!$B$2:$B$6000,$A2815)&gt;0),1,0)</f>
        <v/>
      </c>
      <c r="N2815">
        <f>IF($J2815&gt;0,1,IF(COUNTIFS(Registros!$A$2:$A$6000,"CS",Registros!$B$2:$B$6000,$A2815,Registros!$K$2:$K$6000,"&lt;&gt;")&gt;0,1,0))</f>
        <v/>
      </c>
      <c r="O2815">
        <f>IF(AND($K2815=1,$E2815=0,$G2815=0,$I2815=0),"WINBACK",IF(AND($M2815=1,$N2815&gt;0),"CONVERGENTE",IF($M2815=1,"SOLO MÓVIL",IF($N2815&gt;0,"SOLO FIJO / INTERNET","SIN SERVICIOS"))))</f>
        <v/>
      </c>
      <c r="P2815">
        <f>IF($O2815="WINBACK","Recuperar (winback)",IF($O2815="CONVERGENTE","Upgrade / más líneas",IF($O2815="SOLO MÓVIL","Ofrecer fijo + internet (FLBBTV)",IF($O2815="SOLO FIJO / INTERNET","Ofrecer línea móvil Nextphone","Oferta completa (móvil + fijo + internet)"))))</f>
        <v/>
      </c>
      <c r="Q2815">
        <f>$F2815+$H2815+$L2815</f>
        <v/>
      </c>
      <c r="R2815">
        <f>IFERROR(VLOOKUP($A2815,Registros!$B$2:$G$6000,6,0),IFERROR(VLOOKUP($D2815,Winback!$B$2:$C$300,2,0),""))</f>
        <v/>
      </c>
      <c r="S2815">
        <f>IF($E2815=1,"NP","")&amp;IF($G2815=1,"+MOV","")&amp;IF($I2815=1,"+CS","")&amp;IF($K2815=1,"+WB","")</f>
        <v/>
      </c>
      <c r="T2815">
        <f>$E2815+$G2815+$I2815+$K2815</f>
        <v/>
      </c>
    </row>
    <row r="2816">
      <c r="A2816" t="inlineStr">
        <is>
          <t>356261870000</t>
        </is>
      </c>
      <c r="B2816" t="inlineStr">
        <is>
          <t>35626187</t>
        </is>
      </c>
      <c r="C2816" t="inlineStr">
        <is>
          <t>MABEL DIAZ</t>
        </is>
      </c>
      <c r="D2816" t="inlineStr">
        <is>
          <t>MABELDIAZ</t>
        </is>
      </c>
      <c r="E2816">
        <f>IF(COUNTIFS(Registros!$A$2:$A$6000,"NP",Registros!$B$2:$B$6000,$A2816)&gt;0,1,0)</f>
        <v/>
      </c>
      <c r="F2816">
        <f>IF($E2816=1,SUMIFS(Registros!$F$2:$F$6000,Registros!$A$2:$A$6000,"NP",Registros!$B$2:$B$6000,$A2816),0)</f>
        <v/>
      </c>
      <c r="G2816">
        <f>IF(COUNTIFS(Registros!$A$2:$A$6000,"MOV",Registros!$B$2:$B$6000,$A2816)&gt;0,1,0)</f>
        <v/>
      </c>
      <c r="H2816">
        <f>IF($G2816=1,SUMIFS(Registros!$F$2:$F$6000,Registros!$A$2:$A$6000,"MOV",Registros!$B$2:$B$6000,$A2816),0)</f>
        <v/>
      </c>
      <c r="I2816">
        <f>IF(COUNTIFS(Registros!$A$2:$A$6000,"CS",Registros!$B$2:$B$6000,$A2816)&gt;0,1,0)</f>
        <v/>
      </c>
      <c r="J2816">
        <f>IF($I2816=1,SUMIFS(Registros!$I$2:$I$6000,Registros!$A$2:$A$6000,"CS",Registros!$B$2:$B$6000,$A2816),0)</f>
        <v/>
      </c>
      <c r="K2816">
        <f>IF(COUNTIFS(Winback!$K$2:$K$300,$D2816)&gt;0,1,0)</f>
        <v/>
      </c>
      <c r="L2816">
        <f>IF(AND($K2816=1,LEFT($A2816,3)="WB-"),SUMIFS(Winback!$D$2:$D$300,Winback!$K$2:$K$300,$D2816),0)</f>
        <v/>
      </c>
      <c r="M2816">
        <f>IF(OR($E2816=1,$G2816=1,SUMIFS(Registros!$J$2:$J$6000,Registros!$B$2:$B$6000,$A2816)&gt;0),1,0)</f>
        <v/>
      </c>
      <c r="N2816">
        <f>IF($J2816&gt;0,1,IF(COUNTIFS(Registros!$A$2:$A$6000,"CS",Registros!$B$2:$B$6000,$A2816,Registros!$K$2:$K$6000,"&lt;&gt;")&gt;0,1,0))</f>
        <v/>
      </c>
      <c r="O2816">
        <f>IF(AND($K2816=1,$E2816=0,$G2816=0,$I2816=0),"WINBACK",IF(AND($M2816=1,$N2816&gt;0),"CONVERGENTE",IF($M2816=1,"SOLO MÓVIL",IF($N2816&gt;0,"SOLO FIJO / INTERNET","SIN SERVICIOS"))))</f>
        <v/>
      </c>
      <c r="P2816">
        <f>IF($O2816="WINBACK","Recuperar (winback)",IF($O2816="CONVERGENTE","Upgrade / más líneas",IF($O2816="SOLO MÓVIL","Ofrecer fijo + internet (FLBBTV)",IF($O2816="SOLO FIJO / INTERNET","Ofrecer línea móvil Nextphone","Oferta completa (móvil + fijo + internet)"))))</f>
        <v/>
      </c>
      <c r="Q2816">
        <f>$F2816+$H2816+$L2816</f>
        <v/>
      </c>
      <c r="R2816">
        <f>IFERROR(VLOOKUP($A2816,Registros!$B$2:$G$6000,6,0),IFERROR(VLOOKUP($D2816,Winback!$B$2:$C$300,2,0),""))</f>
        <v/>
      </c>
      <c r="S2816">
        <f>IF($E2816=1,"NP","")&amp;IF($G2816=1,"+MOV","")&amp;IF($I2816=1,"+CS","")&amp;IF($K2816=1,"+WB","")</f>
        <v/>
      </c>
      <c r="T2816">
        <f>$E2816+$G2816+$I2816+$K2816</f>
        <v/>
      </c>
    </row>
    <row r="2817">
      <c r="A2817" t="inlineStr">
        <is>
          <t>345451080000</t>
        </is>
      </c>
      <c r="B2817" t="inlineStr">
        <is>
          <t>34545108</t>
        </is>
      </c>
      <c r="C2817" t="inlineStr">
        <is>
          <t>DIRIEL ANTHONY LEZCANO BATISTA</t>
        </is>
      </c>
      <c r="D2817" t="inlineStr">
        <is>
          <t>DIRIELANTHONYLEZCANOBATISTA</t>
        </is>
      </c>
      <c r="E2817">
        <f>IF(COUNTIFS(Registros!$A$2:$A$6000,"NP",Registros!$B$2:$B$6000,$A2817)&gt;0,1,0)</f>
        <v/>
      </c>
      <c r="F2817">
        <f>IF($E2817=1,SUMIFS(Registros!$F$2:$F$6000,Registros!$A$2:$A$6000,"NP",Registros!$B$2:$B$6000,$A2817),0)</f>
        <v/>
      </c>
      <c r="G2817">
        <f>IF(COUNTIFS(Registros!$A$2:$A$6000,"MOV",Registros!$B$2:$B$6000,$A2817)&gt;0,1,0)</f>
        <v/>
      </c>
      <c r="H2817">
        <f>IF($G2817=1,SUMIFS(Registros!$F$2:$F$6000,Registros!$A$2:$A$6000,"MOV",Registros!$B$2:$B$6000,$A2817),0)</f>
        <v/>
      </c>
      <c r="I2817">
        <f>IF(COUNTIFS(Registros!$A$2:$A$6000,"CS",Registros!$B$2:$B$6000,$A2817)&gt;0,1,0)</f>
        <v/>
      </c>
      <c r="J2817">
        <f>IF($I2817=1,SUMIFS(Registros!$I$2:$I$6000,Registros!$A$2:$A$6000,"CS",Registros!$B$2:$B$6000,$A2817),0)</f>
        <v/>
      </c>
      <c r="K2817">
        <f>IF(COUNTIFS(Winback!$K$2:$K$300,$D2817)&gt;0,1,0)</f>
        <v/>
      </c>
      <c r="L2817">
        <f>IF(AND($K2817=1,LEFT($A2817,3)="WB-"),SUMIFS(Winback!$D$2:$D$300,Winback!$K$2:$K$300,$D2817),0)</f>
        <v/>
      </c>
      <c r="M2817">
        <f>IF(OR($E2817=1,$G2817=1,SUMIFS(Registros!$J$2:$J$6000,Registros!$B$2:$B$6000,$A2817)&gt;0),1,0)</f>
        <v/>
      </c>
      <c r="N2817">
        <f>IF($J2817&gt;0,1,IF(COUNTIFS(Registros!$A$2:$A$6000,"CS",Registros!$B$2:$B$6000,$A2817,Registros!$K$2:$K$6000,"&lt;&gt;")&gt;0,1,0))</f>
        <v/>
      </c>
      <c r="O2817">
        <f>IF(AND($K2817=1,$E2817=0,$G2817=0,$I2817=0),"WINBACK",IF(AND($M2817=1,$N2817&gt;0),"CONVERGENTE",IF($M2817=1,"SOLO MÓVIL",IF($N2817&gt;0,"SOLO FIJO / INTERNET","SIN SERVICIOS"))))</f>
        <v/>
      </c>
      <c r="P2817">
        <f>IF($O2817="WINBACK","Recuperar (winback)",IF($O2817="CONVERGENTE","Upgrade / más líneas",IF($O2817="SOLO MÓVIL","Ofrecer fijo + internet (FLBBTV)",IF($O2817="SOLO FIJO / INTERNET","Ofrecer línea móvil Nextphone","Oferta completa (móvil + fijo + internet)"))))</f>
        <v/>
      </c>
      <c r="Q2817">
        <f>$F2817+$H2817+$L2817</f>
        <v/>
      </c>
      <c r="R2817">
        <f>IFERROR(VLOOKUP($A2817,Registros!$B$2:$G$6000,6,0),IFERROR(VLOOKUP($D2817,Winback!$B$2:$C$300,2,0),""))</f>
        <v/>
      </c>
      <c r="S2817">
        <f>IF($E2817=1,"NP","")&amp;IF($G2817=1,"+MOV","")&amp;IF($I2817=1,"+CS","")&amp;IF($K2817=1,"+WB","")</f>
        <v/>
      </c>
      <c r="T2817">
        <f>$E2817+$G2817+$I2817+$K2817</f>
        <v/>
      </c>
    </row>
    <row r="2818">
      <c r="A2818" t="inlineStr">
        <is>
          <t>349353160000</t>
        </is>
      </c>
      <c r="B2818" t="inlineStr">
        <is>
          <t>34935316</t>
        </is>
      </c>
      <c r="C2818" t="inlineStr">
        <is>
          <t>ELMER SAUCEDO MURGAS</t>
        </is>
      </c>
      <c r="D2818" t="inlineStr">
        <is>
          <t>ELMERSAUCEDOMURGAS</t>
        </is>
      </c>
      <c r="E2818">
        <f>IF(COUNTIFS(Registros!$A$2:$A$6000,"NP",Registros!$B$2:$B$6000,$A2818)&gt;0,1,0)</f>
        <v/>
      </c>
      <c r="F2818">
        <f>IF($E2818=1,SUMIFS(Registros!$F$2:$F$6000,Registros!$A$2:$A$6000,"NP",Registros!$B$2:$B$6000,$A2818),0)</f>
        <v/>
      </c>
      <c r="G2818">
        <f>IF(COUNTIFS(Registros!$A$2:$A$6000,"MOV",Registros!$B$2:$B$6000,$A2818)&gt;0,1,0)</f>
        <v/>
      </c>
      <c r="H2818">
        <f>IF($G2818=1,SUMIFS(Registros!$F$2:$F$6000,Registros!$A$2:$A$6000,"MOV",Registros!$B$2:$B$6000,$A2818),0)</f>
        <v/>
      </c>
      <c r="I2818">
        <f>IF(COUNTIFS(Registros!$A$2:$A$6000,"CS",Registros!$B$2:$B$6000,$A2818)&gt;0,1,0)</f>
        <v/>
      </c>
      <c r="J2818">
        <f>IF($I2818=1,SUMIFS(Registros!$I$2:$I$6000,Registros!$A$2:$A$6000,"CS",Registros!$B$2:$B$6000,$A2818),0)</f>
        <v/>
      </c>
      <c r="K2818">
        <f>IF(COUNTIFS(Winback!$K$2:$K$300,$D2818)&gt;0,1,0)</f>
        <v/>
      </c>
      <c r="L2818">
        <f>IF(AND($K2818=1,LEFT($A2818,3)="WB-"),SUMIFS(Winback!$D$2:$D$300,Winback!$K$2:$K$300,$D2818),0)</f>
        <v/>
      </c>
      <c r="M2818">
        <f>IF(OR($E2818=1,$G2818=1,SUMIFS(Registros!$J$2:$J$6000,Registros!$B$2:$B$6000,$A2818)&gt;0),1,0)</f>
        <v/>
      </c>
      <c r="N2818">
        <f>IF($J2818&gt;0,1,IF(COUNTIFS(Registros!$A$2:$A$6000,"CS",Registros!$B$2:$B$6000,$A2818,Registros!$K$2:$K$6000,"&lt;&gt;")&gt;0,1,0))</f>
        <v/>
      </c>
      <c r="O2818">
        <f>IF(AND($K2818=1,$E2818=0,$G2818=0,$I2818=0),"WINBACK",IF(AND($M2818=1,$N2818&gt;0),"CONVERGENTE",IF($M2818=1,"SOLO MÓVIL",IF($N2818&gt;0,"SOLO FIJO / INTERNET","SIN SERVICIOS"))))</f>
        <v/>
      </c>
      <c r="P2818">
        <f>IF($O2818="WINBACK","Recuperar (winback)",IF($O2818="CONVERGENTE","Upgrade / más líneas",IF($O2818="SOLO MÓVIL","Ofrecer fijo + internet (FLBBTV)",IF($O2818="SOLO FIJO / INTERNET","Ofrecer línea móvil Nextphone","Oferta completa (móvil + fijo + internet)"))))</f>
        <v/>
      </c>
      <c r="Q2818">
        <f>$F2818+$H2818+$L2818</f>
        <v/>
      </c>
      <c r="R2818">
        <f>IFERROR(VLOOKUP($A2818,Registros!$B$2:$G$6000,6,0),IFERROR(VLOOKUP($D2818,Winback!$B$2:$C$300,2,0),""))</f>
        <v/>
      </c>
      <c r="S2818">
        <f>IF($E2818=1,"NP","")&amp;IF($G2818=1,"+MOV","")&amp;IF($I2818=1,"+CS","")&amp;IF($K2818=1,"+WB","")</f>
        <v/>
      </c>
      <c r="T2818">
        <f>$E2818+$G2818+$I2818+$K2818</f>
        <v/>
      </c>
    </row>
    <row r="2819">
      <c r="A2819" t="inlineStr">
        <is>
          <t>349355290000</t>
        </is>
      </c>
      <c r="B2819" t="inlineStr">
        <is>
          <t>34935529</t>
        </is>
      </c>
      <c r="C2819" t="inlineStr">
        <is>
          <t>YESENIA SALDAÑA</t>
        </is>
      </c>
      <c r="D2819" t="inlineStr">
        <is>
          <t>YESENIASALDANA</t>
        </is>
      </c>
      <c r="E2819">
        <f>IF(COUNTIFS(Registros!$A$2:$A$6000,"NP",Registros!$B$2:$B$6000,$A2819)&gt;0,1,0)</f>
        <v/>
      </c>
      <c r="F2819">
        <f>IF($E2819=1,SUMIFS(Registros!$F$2:$F$6000,Registros!$A$2:$A$6000,"NP",Registros!$B$2:$B$6000,$A2819),0)</f>
        <v/>
      </c>
      <c r="G2819">
        <f>IF(COUNTIFS(Registros!$A$2:$A$6000,"MOV",Registros!$B$2:$B$6000,$A2819)&gt;0,1,0)</f>
        <v/>
      </c>
      <c r="H2819">
        <f>IF($G2819=1,SUMIFS(Registros!$F$2:$F$6000,Registros!$A$2:$A$6000,"MOV",Registros!$B$2:$B$6000,$A2819),0)</f>
        <v/>
      </c>
      <c r="I2819">
        <f>IF(COUNTIFS(Registros!$A$2:$A$6000,"CS",Registros!$B$2:$B$6000,$A2819)&gt;0,1,0)</f>
        <v/>
      </c>
      <c r="J2819">
        <f>IF($I2819=1,SUMIFS(Registros!$I$2:$I$6000,Registros!$A$2:$A$6000,"CS",Registros!$B$2:$B$6000,$A2819),0)</f>
        <v/>
      </c>
      <c r="K2819">
        <f>IF(COUNTIFS(Winback!$K$2:$K$300,$D2819)&gt;0,1,0)</f>
        <v/>
      </c>
      <c r="L2819">
        <f>IF(AND($K2819=1,LEFT($A2819,3)="WB-"),SUMIFS(Winback!$D$2:$D$300,Winback!$K$2:$K$300,$D2819),0)</f>
        <v/>
      </c>
      <c r="M2819">
        <f>IF(OR($E2819=1,$G2819=1,SUMIFS(Registros!$J$2:$J$6000,Registros!$B$2:$B$6000,$A2819)&gt;0),1,0)</f>
        <v/>
      </c>
      <c r="N2819">
        <f>IF($J2819&gt;0,1,IF(COUNTIFS(Registros!$A$2:$A$6000,"CS",Registros!$B$2:$B$6000,$A2819,Registros!$K$2:$K$6000,"&lt;&gt;")&gt;0,1,0))</f>
        <v/>
      </c>
      <c r="O2819">
        <f>IF(AND($K2819=1,$E2819=0,$G2819=0,$I2819=0),"WINBACK",IF(AND($M2819=1,$N2819&gt;0),"CONVERGENTE",IF($M2819=1,"SOLO MÓVIL",IF($N2819&gt;0,"SOLO FIJO / INTERNET","SIN SERVICIOS"))))</f>
        <v/>
      </c>
      <c r="P2819">
        <f>IF($O2819="WINBACK","Recuperar (winback)",IF($O2819="CONVERGENTE","Upgrade / más líneas",IF($O2819="SOLO MÓVIL","Ofrecer fijo + internet (FLBBTV)",IF($O2819="SOLO FIJO / INTERNET","Ofrecer línea móvil Nextphone","Oferta completa (móvil + fijo + internet)"))))</f>
        <v/>
      </c>
      <c r="Q2819">
        <f>$F2819+$H2819+$L2819</f>
        <v/>
      </c>
      <c r="R2819">
        <f>IFERROR(VLOOKUP($A2819,Registros!$B$2:$G$6000,6,0),IFERROR(VLOOKUP($D2819,Winback!$B$2:$C$300,2,0),""))</f>
        <v/>
      </c>
      <c r="S2819">
        <f>IF($E2819=1,"NP","")&amp;IF($G2819=1,"+MOV","")&amp;IF($I2819=1,"+CS","")&amp;IF($K2819=1,"+WB","")</f>
        <v/>
      </c>
      <c r="T2819">
        <f>$E2819+$G2819+$I2819+$K2819</f>
        <v/>
      </c>
    </row>
    <row r="2820">
      <c r="A2820" t="inlineStr">
        <is>
          <t>357191460000</t>
        </is>
      </c>
      <c r="B2820" t="inlineStr">
        <is>
          <t>35719146</t>
        </is>
      </c>
      <c r="C2820" t="inlineStr">
        <is>
          <t>CESAR GIRON</t>
        </is>
      </c>
      <c r="D2820" t="inlineStr">
        <is>
          <t>CESARGIRON</t>
        </is>
      </c>
      <c r="E2820">
        <f>IF(COUNTIFS(Registros!$A$2:$A$6000,"NP",Registros!$B$2:$B$6000,$A2820)&gt;0,1,0)</f>
        <v/>
      </c>
      <c r="F2820">
        <f>IF($E2820=1,SUMIFS(Registros!$F$2:$F$6000,Registros!$A$2:$A$6000,"NP",Registros!$B$2:$B$6000,$A2820),0)</f>
        <v/>
      </c>
      <c r="G2820">
        <f>IF(COUNTIFS(Registros!$A$2:$A$6000,"MOV",Registros!$B$2:$B$6000,$A2820)&gt;0,1,0)</f>
        <v/>
      </c>
      <c r="H2820">
        <f>IF($G2820=1,SUMIFS(Registros!$F$2:$F$6000,Registros!$A$2:$A$6000,"MOV",Registros!$B$2:$B$6000,$A2820),0)</f>
        <v/>
      </c>
      <c r="I2820">
        <f>IF(COUNTIFS(Registros!$A$2:$A$6000,"CS",Registros!$B$2:$B$6000,$A2820)&gt;0,1,0)</f>
        <v/>
      </c>
      <c r="J2820">
        <f>IF($I2820=1,SUMIFS(Registros!$I$2:$I$6000,Registros!$A$2:$A$6000,"CS",Registros!$B$2:$B$6000,$A2820),0)</f>
        <v/>
      </c>
      <c r="K2820">
        <f>IF(COUNTIFS(Winback!$K$2:$K$300,$D2820)&gt;0,1,0)</f>
        <v/>
      </c>
      <c r="L2820">
        <f>IF(AND($K2820=1,LEFT($A2820,3)="WB-"),SUMIFS(Winback!$D$2:$D$300,Winback!$K$2:$K$300,$D2820),0)</f>
        <v/>
      </c>
      <c r="M2820">
        <f>IF(OR($E2820=1,$G2820=1,SUMIFS(Registros!$J$2:$J$6000,Registros!$B$2:$B$6000,$A2820)&gt;0),1,0)</f>
        <v/>
      </c>
      <c r="N2820">
        <f>IF($J2820&gt;0,1,IF(COUNTIFS(Registros!$A$2:$A$6000,"CS",Registros!$B$2:$B$6000,$A2820,Registros!$K$2:$K$6000,"&lt;&gt;")&gt;0,1,0))</f>
        <v/>
      </c>
      <c r="O2820">
        <f>IF(AND($K2820=1,$E2820=0,$G2820=0,$I2820=0),"WINBACK",IF(AND($M2820=1,$N2820&gt;0),"CONVERGENTE",IF($M2820=1,"SOLO MÓVIL",IF($N2820&gt;0,"SOLO FIJO / INTERNET","SIN SERVICIOS"))))</f>
        <v/>
      </c>
      <c r="P2820">
        <f>IF($O2820="WINBACK","Recuperar (winback)",IF($O2820="CONVERGENTE","Upgrade / más líneas",IF($O2820="SOLO MÓVIL","Ofrecer fijo + internet (FLBBTV)",IF($O2820="SOLO FIJO / INTERNET","Ofrecer línea móvil Nextphone","Oferta completa (móvil + fijo + internet)"))))</f>
        <v/>
      </c>
      <c r="Q2820">
        <f>$F2820+$H2820+$L2820</f>
        <v/>
      </c>
      <c r="R2820">
        <f>IFERROR(VLOOKUP($A2820,Registros!$B$2:$G$6000,6,0),IFERROR(VLOOKUP($D2820,Winback!$B$2:$C$300,2,0),""))</f>
        <v/>
      </c>
      <c r="S2820">
        <f>IF($E2820=1,"NP","")&amp;IF($G2820=1,"+MOV","")&amp;IF($I2820=1,"+CS","")&amp;IF($K2820=1,"+WB","")</f>
        <v/>
      </c>
      <c r="T2820">
        <f>$E2820+$G2820+$I2820+$K2820</f>
        <v/>
      </c>
    </row>
    <row r="2821">
      <c r="A2821" t="inlineStr">
        <is>
          <t>329541960000</t>
        </is>
      </c>
      <c r="B2821" t="inlineStr">
        <is>
          <t>32954196</t>
        </is>
      </c>
      <c r="C2821" t="inlineStr">
        <is>
          <t>Annie Yarissa J urado Mastrolinardo</t>
        </is>
      </c>
      <c r="D2821" t="inlineStr">
        <is>
          <t>ANNIEYARISSAJURADOMASTROLINARDO</t>
        </is>
      </c>
      <c r="E2821">
        <f>IF(COUNTIFS(Registros!$A$2:$A$6000,"NP",Registros!$B$2:$B$6000,$A2821)&gt;0,1,0)</f>
        <v/>
      </c>
      <c r="F2821">
        <f>IF($E2821=1,SUMIFS(Registros!$F$2:$F$6000,Registros!$A$2:$A$6000,"NP",Registros!$B$2:$B$6000,$A2821),0)</f>
        <v/>
      </c>
      <c r="G2821">
        <f>IF(COUNTIFS(Registros!$A$2:$A$6000,"MOV",Registros!$B$2:$B$6000,$A2821)&gt;0,1,0)</f>
        <v/>
      </c>
      <c r="H2821">
        <f>IF($G2821=1,SUMIFS(Registros!$F$2:$F$6000,Registros!$A$2:$A$6000,"MOV",Registros!$B$2:$B$6000,$A2821),0)</f>
        <v/>
      </c>
      <c r="I2821">
        <f>IF(COUNTIFS(Registros!$A$2:$A$6000,"CS",Registros!$B$2:$B$6000,$A2821)&gt;0,1,0)</f>
        <v/>
      </c>
      <c r="J2821">
        <f>IF($I2821=1,SUMIFS(Registros!$I$2:$I$6000,Registros!$A$2:$A$6000,"CS",Registros!$B$2:$B$6000,$A2821),0)</f>
        <v/>
      </c>
      <c r="K2821">
        <f>IF(COUNTIFS(Winback!$K$2:$K$300,$D2821)&gt;0,1,0)</f>
        <v/>
      </c>
      <c r="L2821">
        <f>IF(AND($K2821=1,LEFT($A2821,3)="WB-"),SUMIFS(Winback!$D$2:$D$300,Winback!$K$2:$K$300,$D2821),0)</f>
        <v/>
      </c>
      <c r="M2821">
        <f>IF(OR($E2821=1,$G2821=1,SUMIFS(Registros!$J$2:$J$6000,Registros!$B$2:$B$6000,$A2821)&gt;0),1,0)</f>
        <v/>
      </c>
      <c r="N2821">
        <f>IF($J2821&gt;0,1,IF(COUNTIFS(Registros!$A$2:$A$6000,"CS",Registros!$B$2:$B$6000,$A2821,Registros!$K$2:$K$6000,"&lt;&gt;")&gt;0,1,0))</f>
        <v/>
      </c>
      <c r="O2821">
        <f>IF(AND($K2821=1,$E2821=0,$G2821=0,$I2821=0),"WINBACK",IF(AND($M2821=1,$N2821&gt;0),"CONVERGENTE",IF($M2821=1,"SOLO MÓVIL",IF($N2821&gt;0,"SOLO FIJO / INTERNET","SIN SERVICIOS"))))</f>
        <v/>
      </c>
      <c r="P2821">
        <f>IF($O2821="WINBACK","Recuperar (winback)",IF($O2821="CONVERGENTE","Upgrade / más líneas",IF($O2821="SOLO MÓVIL","Ofrecer fijo + internet (FLBBTV)",IF($O2821="SOLO FIJO / INTERNET","Ofrecer línea móvil Nextphone","Oferta completa (móvil + fijo + internet)"))))</f>
        <v/>
      </c>
      <c r="Q2821">
        <f>$F2821+$H2821+$L2821</f>
        <v/>
      </c>
      <c r="R2821">
        <f>IFERROR(VLOOKUP($A2821,Registros!$B$2:$G$6000,6,0),IFERROR(VLOOKUP($D2821,Winback!$B$2:$C$300,2,0),""))</f>
        <v/>
      </c>
      <c r="S2821">
        <f>IF($E2821=1,"NP","")&amp;IF($G2821=1,"+MOV","")&amp;IF($I2821=1,"+CS","")&amp;IF($K2821=1,"+WB","")</f>
        <v/>
      </c>
      <c r="T2821">
        <f>$E2821+$G2821+$I2821+$K2821</f>
        <v/>
      </c>
    </row>
    <row r="2822">
      <c r="A2822" t="inlineStr">
        <is>
          <t>338264430000</t>
        </is>
      </c>
      <c r="B2822" t="inlineStr">
        <is>
          <t>33826443</t>
        </is>
      </c>
      <c r="C2822" t="inlineStr">
        <is>
          <t>AGUAS DE MANANTIAL</t>
        </is>
      </c>
      <c r="D2822" t="inlineStr">
        <is>
          <t>AGUASDEMANANTIAL</t>
        </is>
      </c>
      <c r="E2822">
        <f>IF(COUNTIFS(Registros!$A$2:$A$6000,"NP",Registros!$B$2:$B$6000,$A2822)&gt;0,1,0)</f>
        <v/>
      </c>
      <c r="F2822">
        <f>IF($E2822=1,SUMIFS(Registros!$F$2:$F$6000,Registros!$A$2:$A$6000,"NP",Registros!$B$2:$B$6000,$A2822),0)</f>
        <v/>
      </c>
      <c r="G2822">
        <f>IF(COUNTIFS(Registros!$A$2:$A$6000,"MOV",Registros!$B$2:$B$6000,$A2822)&gt;0,1,0)</f>
        <v/>
      </c>
      <c r="H2822">
        <f>IF($G2822=1,SUMIFS(Registros!$F$2:$F$6000,Registros!$A$2:$A$6000,"MOV",Registros!$B$2:$B$6000,$A2822),0)</f>
        <v/>
      </c>
      <c r="I2822">
        <f>IF(COUNTIFS(Registros!$A$2:$A$6000,"CS",Registros!$B$2:$B$6000,$A2822)&gt;0,1,0)</f>
        <v/>
      </c>
      <c r="J2822">
        <f>IF($I2822=1,SUMIFS(Registros!$I$2:$I$6000,Registros!$A$2:$A$6000,"CS",Registros!$B$2:$B$6000,$A2822),0)</f>
        <v/>
      </c>
      <c r="K2822">
        <f>IF(COUNTIFS(Winback!$K$2:$K$300,$D2822)&gt;0,1,0)</f>
        <v/>
      </c>
      <c r="L2822">
        <f>IF(AND($K2822=1,LEFT($A2822,3)="WB-"),SUMIFS(Winback!$D$2:$D$300,Winback!$K$2:$K$300,$D2822),0)</f>
        <v/>
      </c>
      <c r="M2822">
        <f>IF(OR($E2822=1,$G2822=1,SUMIFS(Registros!$J$2:$J$6000,Registros!$B$2:$B$6000,$A2822)&gt;0),1,0)</f>
        <v/>
      </c>
      <c r="N2822">
        <f>IF($J2822&gt;0,1,IF(COUNTIFS(Registros!$A$2:$A$6000,"CS",Registros!$B$2:$B$6000,$A2822,Registros!$K$2:$K$6000,"&lt;&gt;")&gt;0,1,0))</f>
        <v/>
      </c>
      <c r="O2822">
        <f>IF(AND($K2822=1,$E2822=0,$G2822=0,$I2822=0),"WINBACK",IF(AND($M2822=1,$N2822&gt;0),"CONVERGENTE",IF($M2822=1,"SOLO MÓVIL",IF($N2822&gt;0,"SOLO FIJO / INTERNET","SIN SERVICIOS"))))</f>
        <v/>
      </c>
      <c r="P2822">
        <f>IF($O2822="WINBACK","Recuperar (winback)",IF($O2822="CONVERGENTE","Upgrade / más líneas",IF($O2822="SOLO MÓVIL","Ofrecer fijo + internet (FLBBTV)",IF($O2822="SOLO FIJO / INTERNET","Ofrecer línea móvil Nextphone","Oferta completa (móvil + fijo + internet)"))))</f>
        <v/>
      </c>
      <c r="Q2822">
        <f>$F2822+$H2822+$L2822</f>
        <v/>
      </c>
      <c r="R2822">
        <f>IFERROR(VLOOKUP($A2822,Registros!$B$2:$G$6000,6,0),IFERROR(VLOOKUP($D2822,Winback!$B$2:$C$300,2,0),""))</f>
        <v/>
      </c>
      <c r="S2822">
        <f>IF($E2822=1,"NP","")&amp;IF($G2822=1,"+MOV","")&amp;IF($I2822=1,"+CS","")&amp;IF($K2822=1,"+WB","")</f>
        <v/>
      </c>
      <c r="T2822">
        <f>$E2822+$G2822+$I2822+$K2822</f>
        <v/>
      </c>
    </row>
    <row r="2823">
      <c r="A2823" t="inlineStr">
        <is>
          <t>358061540000</t>
        </is>
      </c>
      <c r="B2823" t="inlineStr">
        <is>
          <t>35806154</t>
        </is>
      </c>
      <c r="C2823" t="inlineStr">
        <is>
          <t>JOSELYN AVENDAÑO</t>
        </is>
      </c>
      <c r="D2823" t="inlineStr">
        <is>
          <t>JOSELYNAVENDANO</t>
        </is>
      </c>
      <c r="E2823">
        <f>IF(COUNTIFS(Registros!$A$2:$A$6000,"NP",Registros!$B$2:$B$6000,$A2823)&gt;0,1,0)</f>
        <v/>
      </c>
      <c r="F2823">
        <f>IF($E2823=1,SUMIFS(Registros!$F$2:$F$6000,Registros!$A$2:$A$6000,"NP",Registros!$B$2:$B$6000,$A2823),0)</f>
        <v/>
      </c>
      <c r="G2823">
        <f>IF(COUNTIFS(Registros!$A$2:$A$6000,"MOV",Registros!$B$2:$B$6000,$A2823)&gt;0,1,0)</f>
        <v/>
      </c>
      <c r="H2823">
        <f>IF($G2823=1,SUMIFS(Registros!$F$2:$F$6000,Registros!$A$2:$A$6000,"MOV",Registros!$B$2:$B$6000,$A2823),0)</f>
        <v/>
      </c>
      <c r="I2823">
        <f>IF(COUNTIFS(Registros!$A$2:$A$6000,"CS",Registros!$B$2:$B$6000,$A2823)&gt;0,1,0)</f>
        <v/>
      </c>
      <c r="J2823">
        <f>IF($I2823=1,SUMIFS(Registros!$I$2:$I$6000,Registros!$A$2:$A$6000,"CS",Registros!$B$2:$B$6000,$A2823),0)</f>
        <v/>
      </c>
      <c r="K2823">
        <f>IF(COUNTIFS(Winback!$K$2:$K$300,$D2823)&gt;0,1,0)</f>
        <v/>
      </c>
      <c r="L2823">
        <f>IF(AND($K2823=1,LEFT($A2823,3)="WB-"),SUMIFS(Winback!$D$2:$D$300,Winback!$K$2:$K$300,$D2823),0)</f>
        <v/>
      </c>
      <c r="M2823">
        <f>IF(OR($E2823=1,$G2823=1,SUMIFS(Registros!$J$2:$J$6000,Registros!$B$2:$B$6000,$A2823)&gt;0),1,0)</f>
        <v/>
      </c>
      <c r="N2823">
        <f>IF($J2823&gt;0,1,IF(COUNTIFS(Registros!$A$2:$A$6000,"CS",Registros!$B$2:$B$6000,$A2823,Registros!$K$2:$K$6000,"&lt;&gt;")&gt;0,1,0))</f>
        <v/>
      </c>
      <c r="O2823">
        <f>IF(AND($K2823=1,$E2823=0,$G2823=0,$I2823=0),"WINBACK",IF(AND($M2823=1,$N2823&gt;0),"CONVERGENTE",IF($M2823=1,"SOLO MÓVIL",IF($N2823&gt;0,"SOLO FIJO / INTERNET","SIN SERVICIOS"))))</f>
        <v/>
      </c>
      <c r="P2823">
        <f>IF($O2823="WINBACK","Recuperar (winback)",IF($O2823="CONVERGENTE","Upgrade / más líneas",IF($O2823="SOLO MÓVIL","Ofrecer fijo + internet (FLBBTV)",IF($O2823="SOLO FIJO / INTERNET","Ofrecer línea móvil Nextphone","Oferta completa (móvil + fijo + internet)"))))</f>
        <v/>
      </c>
      <c r="Q2823">
        <f>$F2823+$H2823+$L2823</f>
        <v/>
      </c>
      <c r="R2823">
        <f>IFERROR(VLOOKUP($A2823,Registros!$B$2:$G$6000,6,0),IFERROR(VLOOKUP($D2823,Winback!$B$2:$C$300,2,0),""))</f>
        <v/>
      </c>
      <c r="S2823">
        <f>IF($E2823=1,"NP","")&amp;IF($G2823=1,"+MOV","")&amp;IF($I2823=1,"+CS","")&amp;IF($K2823=1,"+WB","")</f>
        <v/>
      </c>
      <c r="T2823">
        <f>$E2823+$G2823+$I2823+$K2823</f>
        <v/>
      </c>
    </row>
    <row r="2824">
      <c r="A2824" t="inlineStr">
        <is>
          <t>356042120000</t>
        </is>
      </c>
      <c r="B2824" t="inlineStr">
        <is>
          <t>35604212</t>
        </is>
      </c>
      <c r="C2824" t="inlineStr">
        <is>
          <t>HENRY MANUEL RIVERA</t>
        </is>
      </c>
      <c r="D2824" t="inlineStr">
        <is>
          <t>HENRYMANUELRIVERA</t>
        </is>
      </c>
      <c r="E2824">
        <f>IF(COUNTIFS(Registros!$A$2:$A$6000,"NP",Registros!$B$2:$B$6000,$A2824)&gt;0,1,0)</f>
        <v/>
      </c>
      <c r="F2824">
        <f>IF($E2824=1,SUMIFS(Registros!$F$2:$F$6000,Registros!$A$2:$A$6000,"NP",Registros!$B$2:$B$6000,$A2824),0)</f>
        <v/>
      </c>
      <c r="G2824">
        <f>IF(COUNTIFS(Registros!$A$2:$A$6000,"MOV",Registros!$B$2:$B$6000,$A2824)&gt;0,1,0)</f>
        <v/>
      </c>
      <c r="H2824">
        <f>IF($G2824=1,SUMIFS(Registros!$F$2:$F$6000,Registros!$A$2:$A$6000,"MOV",Registros!$B$2:$B$6000,$A2824),0)</f>
        <v/>
      </c>
      <c r="I2824">
        <f>IF(COUNTIFS(Registros!$A$2:$A$6000,"CS",Registros!$B$2:$B$6000,$A2824)&gt;0,1,0)</f>
        <v/>
      </c>
      <c r="J2824">
        <f>IF($I2824=1,SUMIFS(Registros!$I$2:$I$6000,Registros!$A$2:$A$6000,"CS",Registros!$B$2:$B$6000,$A2824),0)</f>
        <v/>
      </c>
      <c r="K2824">
        <f>IF(COUNTIFS(Winback!$K$2:$K$300,$D2824)&gt;0,1,0)</f>
        <v/>
      </c>
      <c r="L2824">
        <f>IF(AND($K2824=1,LEFT($A2824,3)="WB-"),SUMIFS(Winback!$D$2:$D$300,Winback!$K$2:$K$300,$D2824),0)</f>
        <v/>
      </c>
      <c r="M2824">
        <f>IF(OR($E2824=1,$G2824=1,SUMIFS(Registros!$J$2:$J$6000,Registros!$B$2:$B$6000,$A2824)&gt;0),1,0)</f>
        <v/>
      </c>
      <c r="N2824">
        <f>IF($J2824&gt;0,1,IF(COUNTIFS(Registros!$A$2:$A$6000,"CS",Registros!$B$2:$B$6000,$A2824,Registros!$K$2:$K$6000,"&lt;&gt;")&gt;0,1,0))</f>
        <v/>
      </c>
      <c r="O2824">
        <f>IF(AND($K2824=1,$E2824=0,$G2824=0,$I2824=0),"WINBACK",IF(AND($M2824=1,$N2824&gt;0),"CONVERGENTE",IF($M2824=1,"SOLO MÓVIL",IF($N2824&gt;0,"SOLO FIJO / INTERNET","SIN SERVICIOS"))))</f>
        <v/>
      </c>
      <c r="P2824">
        <f>IF($O2824="WINBACK","Recuperar (winback)",IF($O2824="CONVERGENTE","Upgrade / más líneas",IF($O2824="SOLO MÓVIL","Ofrecer fijo + internet (FLBBTV)",IF($O2824="SOLO FIJO / INTERNET","Ofrecer línea móvil Nextphone","Oferta completa (móvil + fijo + internet)"))))</f>
        <v/>
      </c>
      <c r="Q2824">
        <f>$F2824+$H2824+$L2824</f>
        <v/>
      </c>
      <c r="R2824">
        <f>IFERROR(VLOOKUP($A2824,Registros!$B$2:$G$6000,6,0),IFERROR(VLOOKUP($D2824,Winback!$B$2:$C$300,2,0),""))</f>
        <v/>
      </c>
      <c r="S2824">
        <f>IF($E2824=1,"NP","")&amp;IF($G2824=1,"+MOV","")&amp;IF($I2824=1,"+CS","")&amp;IF($K2824=1,"+WB","")</f>
        <v/>
      </c>
      <c r="T2824">
        <f>$E2824+$G2824+$I2824+$K2824</f>
        <v/>
      </c>
    </row>
    <row r="2825">
      <c r="A2825" t="inlineStr">
        <is>
          <t>352347330000</t>
        </is>
      </c>
      <c r="B2825" t="inlineStr">
        <is>
          <t>35234733</t>
        </is>
      </c>
      <c r="C2825" t="inlineStr">
        <is>
          <t>JORGE AURELIO ARRACERA</t>
        </is>
      </c>
      <c r="D2825" t="inlineStr">
        <is>
          <t>JORGEAURELIOARRACERA</t>
        </is>
      </c>
      <c r="E2825">
        <f>IF(COUNTIFS(Registros!$A$2:$A$6000,"NP",Registros!$B$2:$B$6000,$A2825)&gt;0,1,0)</f>
        <v/>
      </c>
      <c r="F2825">
        <f>IF($E2825=1,SUMIFS(Registros!$F$2:$F$6000,Registros!$A$2:$A$6000,"NP",Registros!$B$2:$B$6000,$A2825),0)</f>
        <v/>
      </c>
      <c r="G2825">
        <f>IF(COUNTIFS(Registros!$A$2:$A$6000,"MOV",Registros!$B$2:$B$6000,$A2825)&gt;0,1,0)</f>
        <v/>
      </c>
      <c r="H2825">
        <f>IF($G2825=1,SUMIFS(Registros!$F$2:$F$6000,Registros!$A$2:$A$6000,"MOV",Registros!$B$2:$B$6000,$A2825),0)</f>
        <v/>
      </c>
      <c r="I2825">
        <f>IF(COUNTIFS(Registros!$A$2:$A$6000,"CS",Registros!$B$2:$B$6000,$A2825)&gt;0,1,0)</f>
        <v/>
      </c>
      <c r="J2825">
        <f>IF($I2825=1,SUMIFS(Registros!$I$2:$I$6000,Registros!$A$2:$A$6000,"CS",Registros!$B$2:$B$6000,$A2825),0)</f>
        <v/>
      </c>
      <c r="K2825">
        <f>IF(COUNTIFS(Winback!$K$2:$K$300,$D2825)&gt;0,1,0)</f>
        <v/>
      </c>
      <c r="L2825">
        <f>IF(AND($K2825=1,LEFT($A2825,3)="WB-"),SUMIFS(Winback!$D$2:$D$300,Winback!$K$2:$K$300,$D2825),0)</f>
        <v/>
      </c>
      <c r="M2825">
        <f>IF(OR($E2825=1,$G2825=1,SUMIFS(Registros!$J$2:$J$6000,Registros!$B$2:$B$6000,$A2825)&gt;0),1,0)</f>
        <v/>
      </c>
      <c r="N2825">
        <f>IF($J2825&gt;0,1,IF(COUNTIFS(Registros!$A$2:$A$6000,"CS",Registros!$B$2:$B$6000,$A2825,Registros!$K$2:$K$6000,"&lt;&gt;")&gt;0,1,0))</f>
        <v/>
      </c>
      <c r="O2825">
        <f>IF(AND($K2825=1,$E2825=0,$G2825=0,$I2825=0),"WINBACK",IF(AND($M2825=1,$N2825&gt;0),"CONVERGENTE",IF($M2825=1,"SOLO MÓVIL",IF($N2825&gt;0,"SOLO FIJO / INTERNET","SIN SERVICIOS"))))</f>
        <v/>
      </c>
      <c r="P2825">
        <f>IF($O2825="WINBACK","Recuperar (winback)",IF($O2825="CONVERGENTE","Upgrade / más líneas",IF($O2825="SOLO MÓVIL","Ofrecer fijo + internet (FLBBTV)",IF($O2825="SOLO FIJO / INTERNET","Ofrecer línea móvil Nextphone","Oferta completa (móvil + fijo + internet)"))))</f>
        <v/>
      </c>
      <c r="Q2825">
        <f>$F2825+$H2825+$L2825</f>
        <v/>
      </c>
      <c r="R2825">
        <f>IFERROR(VLOOKUP($A2825,Registros!$B$2:$G$6000,6,0),IFERROR(VLOOKUP($D2825,Winback!$B$2:$C$300,2,0),""))</f>
        <v/>
      </c>
      <c r="S2825">
        <f>IF($E2825=1,"NP","")&amp;IF($G2825=1,"+MOV","")&amp;IF($I2825=1,"+CS","")&amp;IF($K2825=1,"+WB","")</f>
        <v/>
      </c>
      <c r="T2825">
        <f>$E2825+$G2825+$I2825+$K2825</f>
        <v/>
      </c>
    </row>
    <row r="2826">
      <c r="A2826" t="inlineStr">
        <is>
          <t>351352940000</t>
        </is>
      </c>
      <c r="B2826" t="inlineStr">
        <is>
          <t>35135294</t>
        </is>
      </c>
      <c r="C2826" t="inlineStr">
        <is>
          <t>YULIANA GARCIA</t>
        </is>
      </c>
      <c r="D2826" t="inlineStr">
        <is>
          <t>YULIANAGARCIA</t>
        </is>
      </c>
      <c r="E2826">
        <f>IF(COUNTIFS(Registros!$A$2:$A$6000,"NP",Registros!$B$2:$B$6000,$A2826)&gt;0,1,0)</f>
        <v/>
      </c>
      <c r="F2826">
        <f>IF($E2826=1,SUMIFS(Registros!$F$2:$F$6000,Registros!$A$2:$A$6000,"NP",Registros!$B$2:$B$6000,$A2826),0)</f>
        <v/>
      </c>
      <c r="G2826">
        <f>IF(COUNTIFS(Registros!$A$2:$A$6000,"MOV",Registros!$B$2:$B$6000,$A2826)&gt;0,1,0)</f>
        <v/>
      </c>
      <c r="H2826">
        <f>IF($G2826=1,SUMIFS(Registros!$F$2:$F$6000,Registros!$A$2:$A$6000,"MOV",Registros!$B$2:$B$6000,$A2826),0)</f>
        <v/>
      </c>
      <c r="I2826">
        <f>IF(COUNTIFS(Registros!$A$2:$A$6000,"CS",Registros!$B$2:$B$6000,$A2826)&gt;0,1,0)</f>
        <v/>
      </c>
      <c r="J2826">
        <f>IF($I2826=1,SUMIFS(Registros!$I$2:$I$6000,Registros!$A$2:$A$6000,"CS",Registros!$B$2:$B$6000,$A2826),0)</f>
        <v/>
      </c>
      <c r="K2826">
        <f>IF(COUNTIFS(Winback!$K$2:$K$300,$D2826)&gt;0,1,0)</f>
        <v/>
      </c>
      <c r="L2826">
        <f>IF(AND($K2826=1,LEFT($A2826,3)="WB-"),SUMIFS(Winback!$D$2:$D$300,Winback!$K$2:$K$300,$D2826),0)</f>
        <v/>
      </c>
      <c r="M2826">
        <f>IF(OR($E2826=1,$G2826=1,SUMIFS(Registros!$J$2:$J$6000,Registros!$B$2:$B$6000,$A2826)&gt;0),1,0)</f>
        <v/>
      </c>
      <c r="N2826">
        <f>IF($J2826&gt;0,1,IF(COUNTIFS(Registros!$A$2:$A$6000,"CS",Registros!$B$2:$B$6000,$A2826,Registros!$K$2:$K$6000,"&lt;&gt;")&gt;0,1,0))</f>
        <v/>
      </c>
      <c r="O2826">
        <f>IF(AND($K2826=1,$E2826=0,$G2826=0,$I2826=0),"WINBACK",IF(AND($M2826=1,$N2826&gt;0),"CONVERGENTE",IF($M2826=1,"SOLO MÓVIL",IF($N2826&gt;0,"SOLO FIJO / INTERNET","SIN SERVICIOS"))))</f>
        <v/>
      </c>
      <c r="P2826">
        <f>IF($O2826="WINBACK","Recuperar (winback)",IF($O2826="CONVERGENTE","Upgrade / más líneas",IF($O2826="SOLO MÓVIL","Ofrecer fijo + internet (FLBBTV)",IF($O2826="SOLO FIJO / INTERNET","Ofrecer línea móvil Nextphone","Oferta completa (móvil + fijo + internet)"))))</f>
        <v/>
      </c>
      <c r="Q2826">
        <f>$F2826+$H2826+$L2826</f>
        <v/>
      </c>
      <c r="R2826">
        <f>IFERROR(VLOOKUP($A2826,Registros!$B$2:$G$6000,6,0),IFERROR(VLOOKUP($D2826,Winback!$B$2:$C$300,2,0),""))</f>
        <v/>
      </c>
      <c r="S2826">
        <f>IF($E2826=1,"NP","")&amp;IF($G2826=1,"+MOV","")&amp;IF($I2826=1,"+CS","")&amp;IF($K2826=1,"+WB","")</f>
        <v/>
      </c>
      <c r="T2826">
        <f>$E2826+$G2826+$I2826+$K2826</f>
        <v/>
      </c>
    </row>
    <row r="2827">
      <c r="A2827" t="inlineStr">
        <is>
          <t>354371520000</t>
        </is>
      </c>
      <c r="B2827" t="inlineStr">
        <is>
          <t>35437152</t>
        </is>
      </c>
      <c r="C2827" t="inlineStr">
        <is>
          <t>IRVING OMAR MONROY AVILES</t>
        </is>
      </c>
      <c r="D2827" t="inlineStr">
        <is>
          <t>IRVINGOMARMONROYAVILES</t>
        </is>
      </c>
      <c r="E2827">
        <f>IF(COUNTIFS(Registros!$A$2:$A$6000,"NP",Registros!$B$2:$B$6000,$A2827)&gt;0,1,0)</f>
        <v/>
      </c>
      <c r="F2827">
        <f>IF($E2827=1,SUMIFS(Registros!$F$2:$F$6000,Registros!$A$2:$A$6000,"NP",Registros!$B$2:$B$6000,$A2827),0)</f>
        <v/>
      </c>
      <c r="G2827">
        <f>IF(COUNTIFS(Registros!$A$2:$A$6000,"MOV",Registros!$B$2:$B$6000,$A2827)&gt;0,1,0)</f>
        <v/>
      </c>
      <c r="H2827">
        <f>IF($G2827=1,SUMIFS(Registros!$F$2:$F$6000,Registros!$A$2:$A$6000,"MOV",Registros!$B$2:$B$6000,$A2827),0)</f>
        <v/>
      </c>
      <c r="I2827">
        <f>IF(COUNTIFS(Registros!$A$2:$A$6000,"CS",Registros!$B$2:$B$6000,$A2827)&gt;0,1,0)</f>
        <v/>
      </c>
      <c r="J2827">
        <f>IF($I2827=1,SUMIFS(Registros!$I$2:$I$6000,Registros!$A$2:$A$6000,"CS",Registros!$B$2:$B$6000,$A2827),0)</f>
        <v/>
      </c>
      <c r="K2827">
        <f>IF(COUNTIFS(Winback!$K$2:$K$300,$D2827)&gt;0,1,0)</f>
        <v/>
      </c>
      <c r="L2827">
        <f>IF(AND($K2827=1,LEFT($A2827,3)="WB-"),SUMIFS(Winback!$D$2:$D$300,Winback!$K$2:$K$300,$D2827),0)</f>
        <v/>
      </c>
      <c r="M2827">
        <f>IF(OR($E2827=1,$G2827=1,SUMIFS(Registros!$J$2:$J$6000,Registros!$B$2:$B$6000,$A2827)&gt;0),1,0)</f>
        <v/>
      </c>
      <c r="N2827">
        <f>IF($J2827&gt;0,1,IF(COUNTIFS(Registros!$A$2:$A$6000,"CS",Registros!$B$2:$B$6000,$A2827,Registros!$K$2:$K$6000,"&lt;&gt;")&gt;0,1,0))</f>
        <v/>
      </c>
      <c r="O2827">
        <f>IF(AND($K2827=1,$E2827=0,$G2827=0,$I2827=0),"WINBACK",IF(AND($M2827=1,$N2827&gt;0),"CONVERGENTE",IF($M2827=1,"SOLO MÓVIL",IF($N2827&gt;0,"SOLO FIJO / INTERNET","SIN SERVICIOS"))))</f>
        <v/>
      </c>
      <c r="P2827">
        <f>IF($O2827="WINBACK","Recuperar (winback)",IF($O2827="CONVERGENTE","Upgrade / más líneas",IF($O2827="SOLO MÓVIL","Ofrecer fijo + internet (FLBBTV)",IF($O2827="SOLO FIJO / INTERNET","Ofrecer línea móvil Nextphone","Oferta completa (móvil + fijo + internet)"))))</f>
        <v/>
      </c>
      <c r="Q2827">
        <f>$F2827+$H2827+$L2827</f>
        <v/>
      </c>
      <c r="R2827">
        <f>IFERROR(VLOOKUP($A2827,Registros!$B$2:$G$6000,6,0),IFERROR(VLOOKUP($D2827,Winback!$B$2:$C$300,2,0),""))</f>
        <v/>
      </c>
      <c r="S2827">
        <f>IF($E2827=1,"NP","")&amp;IF($G2827=1,"+MOV","")&amp;IF($I2827=1,"+CS","")&amp;IF($K2827=1,"+WB","")</f>
        <v/>
      </c>
      <c r="T2827">
        <f>$E2827+$G2827+$I2827+$K2827</f>
        <v/>
      </c>
    </row>
    <row r="2828">
      <c r="A2828" t="inlineStr">
        <is>
          <t>369039580000</t>
        </is>
      </c>
      <c r="B2828" t="inlineStr">
        <is>
          <t>36903958</t>
        </is>
      </c>
      <c r="C2828" t="inlineStr">
        <is>
          <t>LUIS ENRRIQUE GONZALEZ MARTINEZ</t>
        </is>
      </c>
      <c r="D2828" t="inlineStr">
        <is>
          <t>LUISENRRIQUEGONZALEZMARTINEZ</t>
        </is>
      </c>
      <c r="E2828">
        <f>IF(COUNTIFS(Registros!$A$2:$A$6000,"NP",Registros!$B$2:$B$6000,$A2828)&gt;0,1,0)</f>
        <v/>
      </c>
      <c r="F2828">
        <f>IF($E2828=1,SUMIFS(Registros!$F$2:$F$6000,Registros!$A$2:$A$6000,"NP",Registros!$B$2:$B$6000,$A2828),0)</f>
        <v/>
      </c>
      <c r="G2828">
        <f>IF(COUNTIFS(Registros!$A$2:$A$6000,"MOV",Registros!$B$2:$B$6000,$A2828)&gt;0,1,0)</f>
        <v/>
      </c>
      <c r="H2828">
        <f>IF($G2828=1,SUMIFS(Registros!$F$2:$F$6000,Registros!$A$2:$A$6000,"MOV",Registros!$B$2:$B$6000,$A2828),0)</f>
        <v/>
      </c>
      <c r="I2828">
        <f>IF(COUNTIFS(Registros!$A$2:$A$6000,"CS",Registros!$B$2:$B$6000,$A2828)&gt;0,1,0)</f>
        <v/>
      </c>
      <c r="J2828">
        <f>IF($I2828=1,SUMIFS(Registros!$I$2:$I$6000,Registros!$A$2:$A$6000,"CS",Registros!$B$2:$B$6000,$A2828),0)</f>
        <v/>
      </c>
      <c r="K2828">
        <f>IF(COUNTIFS(Winback!$K$2:$K$300,$D2828)&gt;0,1,0)</f>
        <v/>
      </c>
      <c r="L2828">
        <f>IF(AND($K2828=1,LEFT($A2828,3)="WB-"),SUMIFS(Winback!$D$2:$D$300,Winback!$K$2:$K$300,$D2828),0)</f>
        <v/>
      </c>
      <c r="M2828">
        <f>IF(OR($E2828=1,$G2828=1,SUMIFS(Registros!$J$2:$J$6000,Registros!$B$2:$B$6000,$A2828)&gt;0),1,0)</f>
        <v/>
      </c>
      <c r="N2828">
        <f>IF($J2828&gt;0,1,IF(COUNTIFS(Registros!$A$2:$A$6000,"CS",Registros!$B$2:$B$6000,$A2828,Registros!$K$2:$K$6000,"&lt;&gt;")&gt;0,1,0))</f>
        <v/>
      </c>
      <c r="O2828">
        <f>IF(AND($K2828=1,$E2828=0,$G2828=0,$I2828=0),"WINBACK",IF(AND($M2828=1,$N2828&gt;0),"CONVERGENTE",IF($M2828=1,"SOLO MÓVIL",IF($N2828&gt;0,"SOLO FIJO / INTERNET","SIN SERVICIOS"))))</f>
        <v/>
      </c>
      <c r="P2828">
        <f>IF($O2828="WINBACK","Recuperar (winback)",IF($O2828="CONVERGENTE","Upgrade / más líneas",IF($O2828="SOLO MÓVIL","Ofrecer fijo + internet (FLBBTV)",IF($O2828="SOLO FIJO / INTERNET","Ofrecer línea móvil Nextphone","Oferta completa (móvil + fijo + internet)"))))</f>
        <v/>
      </c>
      <c r="Q2828">
        <f>$F2828+$H2828+$L2828</f>
        <v/>
      </c>
      <c r="R2828">
        <f>IFERROR(VLOOKUP($A2828,Registros!$B$2:$G$6000,6,0),IFERROR(VLOOKUP($D2828,Winback!$B$2:$C$300,2,0),""))</f>
        <v/>
      </c>
      <c r="S2828">
        <f>IF($E2828=1,"NP","")&amp;IF($G2828=1,"+MOV","")&amp;IF($I2828=1,"+CS","")&amp;IF($K2828=1,"+WB","")</f>
        <v/>
      </c>
      <c r="T2828">
        <f>$E2828+$G2828+$I2828+$K2828</f>
        <v/>
      </c>
    </row>
    <row r="2829">
      <c r="A2829" t="inlineStr">
        <is>
          <t>349248070000</t>
        </is>
      </c>
      <c r="B2829" t="inlineStr">
        <is>
          <t>34924807</t>
        </is>
      </c>
      <c r="C2829" t="inlineStr">
        <is>
          <t>GRACE GISSELL GONZALEZ ARAUZ</t>
        </is>
      </c>
      <c r="D2829" t="inlineStr">
        <is>
          <t>GRACEGISSELLGONZALEZARAUZ</t>
        </is>
      </c>
      <c r="E2829">
        <f>IF(COUNTIFS(Registros!$A$2:$A$6000,"NP",Registros!$B$2:$B$6000,$A2829)&gt;0,1,0)</f>
        <v/>
      </c>
      <c r="F2829">
        <f>IF($E2829=1,SUMIFS(Registros!$F$2:$F$6000,Registros!$A$2:$A$6000,"NP",Registros!$B$2:$B$6000,$A2829),0)</f>
        <v/>
      </c>
      <c r="G2829">
        <f>IF(COUNTIFS(Registros!$A$2:$A$6000,"MOV",Registros!$B$2:$B$6000,$A2829)&gt;0,1,0)</f>
        <v/>
      </c>
      <c r="H2829">
        <f>IF($G2829=1,SUMIFS(Registros!$F$2:$F$6000,Registros!$A$2:$A$6000,"MOV",Registros!$B$2:$B$6000,$A2829),0)</f>
        <v/>
      </c>
      <c r="I2829">
        <f>IF(COUNTIFS(Registros!$A$2:$A$6000,"CS",Registros!$B$2:$B$6000,$A2829)&gt;0,1,0)</f>
        <v/>
      </c>
      <c r="J2829">
        <f>IF($I2829=1,SUMIFS(Registros!$I$2:$I$6000,Registros!$A$2:$A$6000,"CS",Registros!$B$2:$B$6000,$A2829),0)</f>
        <v/>
      </c>
      <c r="K2829">
        <f>IF(COUNTIFS(Winback!$K$2:$K$300,$D2829)&gt;0,1,0)</f>
        <v/>
      </c>
      <c r="L2829">
        <f>IF(AND($K2829=1,LEFT($A2829,3)="WB-"),SUMIFS(Winback!$D$2:$D$300,Winback!$K$2:$K$300,$D2829),0)</f>
        <v/>
      </c>
      <c r="M2829">
        <f>IF(OR($E2829=1,$G2829=1,SUMIFS(Registros!$J$2:$J$6000,Registros!$B$2:$B$6000,$A2829)&gt;0),1,0)</f>
        <v/>
      </c>
      <c r="N2829">
        <f>IF($J2829&gt;0,1,IF(COUNTIFS(Registros!$A$2:$A$6000,"CS",Registros!$B$2:$B$6000,$A2829,Registros!$K$2:$K$6000,"&lt;&gt;")&gt;0,1,0))</f>
        <v/>
      </c>
      <c r="O2829">
        <f>IF(AND($K2829=1,$E2829=0,$G2829=0,$I2829=0),"WINBACK",IF(AND($M2829=1,$N2829&gt;0),"CONVERGENTE",IF($M2829=1,"SOLO MÓVIL",IF($N2829&gt;0,"SOLO FIJO / INTERNET","SIN SERVICIOS"))))</f>
        <v/>
      </c>
      <c r="P2829">
        <f>IF($O2829="WINBACK","Recuperar (winback)",IF($O2829="CONVERGENTE","Upgrade / más líneas",IF($O2829="SOLO MÓVIL","Ofrecer fijo + internet (FLBBTV)",IF($O2829="SOLO FIJO / INTERNET","Ofrecer línea móvil Nextphone","Oferta completa (móvil + fijo + internet)"))))</f>
        <v/>
      </c>
      <c r="Q2829">
        <f>$F2829+$H2829+$L2829</f>
        <v/>
      </c>
      <c r="R2829">
        <f>IFERROR(VLOOKUP($A2829,Registros!$B$2:$G$6000,6,0),IFERROR(VLOOKUP($D2829,Winback!$B$2:$C$300,2,0),""))</f>
        <v/>
      </c>
      <c r="S2829">
        <f>IF($E2829=1,"NP","")&amp;IF($G2829=1,"+MOV","")&amp;IF($I2829=1,"+CS","")&amp;IF($K2829=1,"+WB","")</f>
        <v/>
      </c>
      <c r="T2829">
        <f>$E2829+$G2829+$I2829+$K2829</f>
        <v/>
      </c>
    </row>
    <row r="2830">
      <c r="A2830" t="inlineStr">
        <is>
          <t>329478470000</t>
        </is>
      </c>
      <c r="B2830" t="inlineStr">
        <is>
          <t>32947847</t>
        </is>
      </c>
      <c r="C2830" t="inlineStr">
        <is>
          <t>Keyline Diaz</t>
        </is>
      </c>
      <c r="D2830" t="inlineStr">
        <is>
          <t>KEYLINEDIAZ</t>
        </is>
      </c>
      <c r="E2830">
        <f>IF(COUNTIFS(Registros!$A$2:$A$6000,"NP",Registros!$B$2:$B$6000,$A2830)&gt;0,1,0)</f>
        <v/>
      </c>
      <c r="F2830">
        <f>IF($E2830=1,SUMIFS(Registros!$F$2:$F$6000,Registros!$A$2:$A$6000,"NP",Registros!$B$2:$B$6000,$A2830),0)</f>
        <v/>
      </c>
      <c r="G2830">
        <f>IF(COUNTIFS(Registros!$A$2:$A$6000,"MOV",Registros!$B$2:$B$6000,$A2830)&gt;0,1,0)</f>
        <v/>
      </c>
      <c r="H2830">
        <f>IF($G2830=1,SUMIFS(Registros!$F$2:$F$6000,Registros!$A$2:$A$6000,"MOV",Registros!$B$2:$B$6000,$A2830),0)</f>
        <v/>
      </c>
      <c r="I2830">
        <f>IF(COUNTIFS(Registros!$A$2:$A$6000,"CS",Registros!$B$2:$B$6000,$A2830)&gt;0,1,0)</f>
        <v/>
      </c>
      <c r="J2830">
        <f>IF($I2830=1,SUMIFS(Registros!$I$2:$I$6000,Registros!$A$2:$A$6000,"CS",Registros!$B$2:$B$6000,$A2830),0)</f>
        <v/>
      </c>
      <c r="K2830">
        <f>IF(COUNTIFS(Winback!$K$2:$K$300,$D2830)&gt;0,1,0)</f>
        <v/>
      </c>
      <c r="L2830">
        <f>IF(AND($K2830=1,LEFT($A2830,3)="WB-"),SUMIFS(Winback!$D$2:$D$300,Winback!$K$2:$K$300,$D2830),0)</f>
        <v/>
      </c>
      <c r="M2830">
        <f>IF(OR($E2830=1,$G2830=1,SUMIFS(Registros!$J$2:$J$6000,Registros!$B$2:$B$6000,$A2830)&gt;0),1,0)</f>
        <v/>
      </c>
      <c r="N2830">
        <f>IF($J2830&gt;0,1,IF(COUNTIFS(Registros!$A$2:$A$6000,"CS",Registros!$B$2:$B$6000,$A2830,Registros!$K$2:$K$6000,"&lt;&gt;")&gt;0,1,0))</f>
        <v/>
      </c>
      <c r="O2830">
        <f>IF(AND($K2830=1,$E2830=0,$G2830=0,$I2830=0),"WINBACK",IF(AND($M2830=1,$N2830&gt;0),"CONVERGENTE",IF($M2830=1,"SOLO MÓVIL",IF($N2830&gt;0,"SOLO FIJO / INTERNET","SIN SERVICIOS"))))</f>
        <v/>
      </c>
      <c r="P2830">
        <f>IF($O2830="WINBACK","Recuperar (winback)",IF($O2830="CONVERGENTE","Upgrade / más líneas",IF($O2830="SOLO MÓVIL","Ofrecer fijo + internet (FLBBTV)",IF($O2830="SOLO FIJO / INTERNET","Ofrecer línea móvil Nextphone","Oferta completa (móvil + fijo + internet)"))))</f>
        <v/>
      </c>
      <c r="Q2830">
        <f>$F2830+$H2830+$L2830</f>
        <v/>
      </c>
      <c r="R2830">
        <f>IFERROR(VLOOKUP($A2830,Registros!$B$2:$G$6000,6,0),IFERROR(VLOOKUP($D2830,Winback!$B$2:$C$300,2,0),""))</f>
        <v/>
      </c>
      <c r="S2830">
        <f>IF($E2830=1,"NP","")&amp;IF($G2830=1,"+MOV","")&amp;IF($I2830=1,"+CS","")&amp;IF($K2830=1,"+WB","")</f>
        <v/>
      </c>
      <c r="T2830">
        <f>$E2830+$G2830+$I2830+$K2830</f>
        <v/>
      </c>
    </row>
    <row r="2831">
      <c r="A2831" t="inlineStr">
        <is>
          <t>329494290000</t>
        </is>
      </c>
      <c r="B2831" t="inlineStr">
        <is>
          <t>32949429</t>
        </is>
      </c>
      <c r="C2831" t="inlineStr">
        <is>
          <t>Keyli ne Joan Diaz Miranda</t>
        </is>
      </c>
      <c r="D2831" t="inlineStr">
        <is>
          <t>KEYLINEJOANDIAZMIRANDA</t>
        </is>
      </c>
      <c r="E2831">
        <f>IF(COUNTIFS(Registros!$A$2:$A$6000,"NP",Registros!$B$2:$B$6000,$A2831)&gt;0,1,0)</f>
        <v/>
      </c>
      <c r="F2831">
        <f>IF($E2831=1,SUMIFS(Registros!$F$2:$F$6000,Registros!$A$2:$A$6000,"NP",Registros!$B$2:$B$6000,$A2831),0)</f>
        <v/>
      </c>
      <c r="G2831">
        <f>IF(COUNTIFS(Registros!$A$2:$A$6000,"MOV",Registros!$B$2:$B$6000,$A2831)&gt;0,1,0)</f>
        <v/>
      </c>
      <c r="H2831">
        <f>IF($G2831=1,SUMIFS(Registros!$F$2:$F$6000,Registros!$A$2:$A$6000,"MOV",Registros!$B$2:$B$6000,$A2831),0)</f>
        <v/>
      </c>
      <c r="I2831">
        <f>IF(COUNTIFS(Registros!$A$2:$A$6000,"CS",Registros!$B$2:$B$6000,$A2831)&gt;0,1,0)</f>
        <v/>
      </c>
      <c r="J2831">
        <f>IF($I2831=1,SUMIFS(Registros!$I$2:$I$6000,Registros!$A$2:$A$6000,"CS",Registros!$B$2:$B$6000,$A2831),0)</f>
        <v/>
      </c>
      <c r="K2831">
        <f>IF(COUNTIFS(Winback!$K$2:$K$300,$D2831)&gt;0,1,0)</f>
        <v/>
      </c>
      <c r="L2831">
        <f>IF(AND($K2831=1,LEFT($A2831,3)="WB-"),SUMIFS(Winback!$D$2:$D$300,Winback!$K$2:$K$300,$D2831),0)</f>
        <v/>
      </c>
      <c r="M2831">
        <f>IF(OR($E2831=1,$G2831=1,SUMIFS(Registros!$J$2:$J$6000,Registros!$B$2:$B$6000,$A2831)&gt;0),1,0)</f>
        <v/>
      </c>
      <c r="N2831">
        <f>IF($J2831&gt;0,1,IF(COUNTIFS(Registros!$A$2:$A$6000,"CS",Registros!$B$2:$B$6000,$A2831,Registros!$K$2:$K$6000,"&lt;&gt;")&gt;0,1,0))</f>
        <v/>
      </c>
      <c r="O2831">
        <f>IF(AND($K2831=1,$E2831=0,$G2831=0,$I2831=0),"WINBACK",IF(AND($M2831=1,$N2831&gt;0),"CONVERGENTE",IF($M2831=1,"SOLO MÓVIL",IF($N2831&gt;0,"SOLO FIJO / INTERNET","SIN SERVICIOS"))))</f>
        <v/>
      </c>
      <c r="P2831">
        <f>IF($O2831="WINBACK","Recuperar (winback)",IF($O2831="CONVERGENTE","Upgrade / más líneas",IF($O2831="SOLO MÓVIL","Ofrecer fijo + internet (FLBBTV)",IF($O2831="SOLO FIJO / INTERNET","Ofrecer línea móvil Nextphone","Oferta completa (móvil + fijo + internet)"))))</f>
        <v/>
      </c>
      <c r="Q2831">
        <f>$F2831+$H2831+$L2831</f>
        <v/>
      </c>
      <c r="R2831">
        <f>IFERROR(VLOOKUP($A2831,Registros!$B$2:$G$6000,6,0),IFERROR(VLOOKUP($D2831,Winback!$B$2:$C$300,2,0),""))</f>
        <v/>
      </c>
      <c r="S2831">
        <f>IF($E2831=1,"NP","")&amp;IF($G2831=1,"+MOV","")&amp;IF($I2831=1,"+CS","")&amp;IF($K2831=1,"+WB","")</f>
        <v/>
      </c>
      <c r="T2831">
        <f>$E2831+$G2831+$I2831+$K2831</f>
        <v/>
      </c>
    </row>
    <row r="2832">
      <c r="A2832" t="inlineStr">
        <is>
          <t>356169550000</t>
        </is>
      </c>
      <c r="B2832" t="inlineStr">
        <is>
          <t>35616955</t>
        </is>
      </c>
      <c r="C2832" t="inlineStr">
        <is>
          <t>IVONNE INES QUINTERO ESPINOSA</t>
        </is>
      </c>
      <c r="D2832" t="inlineStr">
        <is>
          <t>IVONNEINESQUINTEROESPINOSA</t>
        </is>
      </c>
      <c r="E2832">
        <f>IF(COUNTIFS(Registros!$A$2:$A$6000,"NP",Registros!$B$2:$B$6000,$A2832)&gt;0,1,0)</f>
        <v/>
      </c>
      <c r="F2832">
        <f>IF($E2832=1,SUMIFS(Registros!$F$2:$F$6000,Registros!$A$2:$A$6000,"NP",Registros!$B$2:$B$6000,$A2832),0)</f>
        <v/>
      </c>
      <c r="G2832">
        <f>IF(COUNTIFS(Registros!$A$2:$A$6000,"MOV",Registros!$B$2:$B$6000,$A2832)&gt;0,1,0)</f>
        <v/>
      </c>
      <c r="H2832">
        <f>IF($G2832=1,SUMIFS(Registros!$F$2:$F$6000,Registros!$A$2:$A$6000,"MOV",Registros!$B$2:$B$6000,$A2832),0)</f>
        <v/>
      </c>
      <c r="I2832">
        <f>IF(COUNTIFS(Registros!$A$2:$A$6000,"CS",Registros!$B$2:$B$6000,$A2832)&gt;0,1,0)</f>
        <v/>
      </c>
      <c r="J2832">
        <f>IF($I2832=1,SUMIFS(Registros!$I$2:$I$6000,Registros!$A$2:$A$6000,"CS",Registros!$B$2:$B$6000,$A2832),0)</f>
        <v/>
      </c>
      <c r="K2832">
        <f>IF(COUNTIFS(Winback!$K$2:$K$300,$D2832)&gt;0,1,0)</f>
        <v/>
      </c>
      <c r="L2832">
        <f>IF(AND($K2832=1,LEFT($A2832,3)="WB-"),SUMIFS(Winback!$D$2:$D$300,Winback!$K$2:$K$300,$D2832),0)</f>
        <v/>
      </c>
      <c r="M2832">
        <f>IF(OR($E2832=1,$G2832=1,SUMIFS(Registros!$J$2:$J$6000,Registros!$B$2:$B$6000,$A2832)&gt;0),1,0)</f>
        <v/>
      </c>
      <c r="N2832">
        <f>IF($J2832&gt;0,1,IF(COUNTIFS(Registros!$A$2:$A$6000,"CS",Registros!$B$2:$B$6000,$A2832,Registros!$K$2:$K$6000,"&lt;&gt;")&gt;0,1,0))</f>
        <v/>
      </c>
      <c r="O2832">
        <f>IF(AND($K2832=1,$E2832=0,$G2832=0,$I2832=0),"WINBACK",IF(AND($M2832=1,$N2832&gt;0),"CONVERGENTE",IF($M2832=1,"SOLO MÓVIL",IF($N2832&gt;0,"SOLO FIJO / INTERNET","SIN SERVICIOS"))))</f>
        <v/>
      </c>
      <c r="P2832">
        <f>IF($O2832="WINBACK","Recuperar (winback)",IF($O2832="CONVERGENTE","Upgrade / más líneas",IF($O2832="SOLO MÓVIL","Ofrecer fijo + internet (FLBBTV)",IF($O2832="SOLO FIJO / INTERNET","Ofrecer línea móvil Nextphone","Oferta completa (móvil + fijo + internet)"))))</f>
        <v/>
      </c>
      <c r="Q2832">
        <f>$F2832+$H2832+$L2832</f>
        <v/>
      </c>
      <c r="R2832">
        <f>IFERROR(VLOOKUP($A2832,Registros!$B$2:$G$6000,6,0),IFERROR(VLOOKUP($D2832,Winback!$B$2:$C$300,2,0),""))</f>
        <v/>
      </c>
      <c r="S2832">
        <f>IF($E2832=1,"NP","")&amp;IF($G2832=1,"+MOV","")&amp;IF($I2832=1,"+CS","")&amp;IF($K2832=1,"+WB","")</f>
        <v/>
      </c>
      <c r="T2832">
        <f>$E2832+$G2832+$I2832+$K2832</f>
        <v/>
      </c>
    </row>
    <row r="2833">
      <c r="A2833" t="inlineStr">
        <is>
          <t>369017900000</t>
        </is>
      </c>
      <c r="B2833" t="inlineStr">
        <is>
          <t>36901790</t>
        </is>
      </c>
      <c r="C2833" t="inlineStr">
        <is>
          <t>MANUEL GONZALEZ</t>
        </is>
      </c>
      <c r="D2833" t="inlineStr">
        <is>
          <t>MANUELGONZALEZ</t>
        </is>
      </c>
      <c r="E2833">
        <f>IF(COUNTIFS(Registros!$A$2:$A$6000,"NP",Registros!$B$2:$B$6000,$A2833)&gt;0,1,0)</f>
        <v/>
      </c>
      <c r="F2833">
        <f>IF($E2833=1,SUMIFS(Registros!$F$2:$F$6000,Registros!$A$2:$A$6000,"NP",Registros!$B$2:$B$6000,$A2833),0)</f>
        <v/>
      </c>
      <c r="G2833">
        <f>IF(COUNTIFS(Registros!$A$2:$A$6000,"MOV",Registros!$B$2:$B$6000,$A2833)&gt;0,1,0)</f>
        <v/>
      </c>
      <c r="H2833">
        <f>IF($G2833=1,SUMIFS(Registros!$F$2:$F$6000,Registros!$A$2:$A$6000,"MOV",Registros!$B$2:$B$6000,$A2833),0)</f>
        <v/>
      </c>
      <c r="I2833">
        <f>IF(COUNTIFS(Registros!$A$2:$A$6000,"CS",Registros!$B$2:$B$6000,$A2833)&gt;0,1,0)</f>
        <v/>
      </c>
      <c r="J2833">
        <f>IF($I2833=1,SUMIFS(Registros!$I$2:$I$6000,Registros!$A$2:$A$6000,"CS",Registros!$B$2:$B$6000,$A2833),0)</f>
        <v/>
      </c>
      <c r="K2833">
        <f>IF(COUNTIFS(Winback!$K$2:$K$300,$D2833)&gt;0,1,0)</f>
        <v/>
      </c>
      <c r="L2833">
        <f>IF(AND($K2833=1,LEFT($A2833,3)="WB-"),SUMIFS(Winback!$D$2:$D$300,Winback!$K$2:$K$300,$D2833),0)</f>
        <v/>
      </c>
      <c r="M2833">
        <f>IF(OR($E2833=1,$G2833=1,SUMIFS(Registros!$J$2:$J$6000,Registros!$B$2:$B$6000,$A2833)&gt;0),1,0)</f>
        <v/>
      </c>
      <c r="N2833">
        <f>IF($J2833&gt;0,1,IF(COUNTIFS(Registros!$A$2:$A$6000,"CS",Registros!$B$2:$B$6000,$A2833,Registros!$K$2:$K$6000,"&lt;&gt;")&gt;0,1,0))</f>
        <v/>
      </c>
      <c r="O2833">
        <f>IF(AND($K2833=1,$E2833=0,$G2833=0,$I2833=0),"WINBACK",IF(AND($M2833=1,$N2833&gt;0),"CONVERGENTE",IF($M2833=1,"SOLO MÓVIL",IF($N2833&gt;0,"SOLO FIJO / INTERNET","SIN SERVICIOS"))))</f>
        <v/>
      </c>
      <c r="P2833">
        <f>IF($O2833="WINBACK","Recuperar (winback)",IF($O2833="CONVERGENTE","Upgrade / más líneas",IF($O2833="SOLO MÓVIL","Ofrecer fijo + internet (FLBBTV)",IF($O2833="SOLO FIJO / INTERNET","Ofrecer línea móvil Nextphone","Oferta completa (móvil + fijo + internet)"))))</f>
        <v/>
      </c>
      <c r="Q2833">
        <f>$F2833+$H2833+$L2833</f>
        <v/>
      </c>
      <c r="R2833">
        <f>IFERROR(VLOOKUP($A2833,Registros!$B$2:$G$6000,6,0),IFERROR(VLOOKUP($D2833,Winback!$B$2:$C$300,2,0),""))</f>
        <v/>
      </c>
      <c r="S2833">
        <f>IF($E2833=1,"NP","")&amp;IF($G2833=1,"+MOV","")&amp;IF($I2833=1,"+CS","")&amp;IF($K2833=1,"+WB","")</f>
        <v/>
      </c>
      <c r="T2833">
        <f>$E2833+$G2833+$I2833+$K2833</f>
        <v/>
      </c>
    </row>
    <row r="2834">
      <c r="A2834" t="inlineStr">
        <is>
          <t>369016180000</t>
        </is>
      </c>
      <c r="B2834" t="inlineStr">
        <is>
          <t>36901618</t>
        </is>
      </c>
      <c r="C2834" t="inlineStr">
        <is>
          <t>YESSENIA SERRACIN</t>
        </is>
      </c>
      <c r="D2834" t="inlineStr">
        <is>
          <t>YESSENIASERRACIN</t>
        </is>
      </c>
      <c r="E2834">
        <f>IF(COUNTIFS(Registros!$A$2:$A$6000,"NP",Registros!$B$2:$B$6000,$A2834)&gt;0,1,0)</f>
        <v/>
      </c>
      <c r="F2834">
        <f>IF($E2834=1,SUMIFS(Registros!$F$2:$F$6000,Registros!$A$2:$A$6000,"NP",Registros!$B$2:$B$6000,$A2834),0)</f>
        <v/>
      </c>
      <c r="G2834">
        <f>IF(COUNTIFS(Registros!$A$2:$A$6000,"MOV",Registros!$B$2:$B$6000,$A2834)&gt;0,1,0)</f>
        <v/>
      </c>
      <c r="H2834">
        <f>IF($G2834=1,SUMIFS(Registros!$F$2:$F$6000,Registros!$A$2:$A$6000,"MOV",Registros!$B$2:$B$6000,$A2834),0)</f>
        <v/>
      </c>
      <c r="I2834">
        <f>IF(COUNTIFS(Registros!$A$2:$A$6000,"CS",Registros!$B$2:$B$6000,$A2834)&gt;0,1,0)</f>
        <v/>
      </c>
      <c r="J2834">
        <f>IF($I2834=1,SUMIFS(Registros!$I$2:$I$6000,Registros!$A$2:$A$6000,"CS",Registros!$B$2:$B$6000,$A2834),0)</f>
        <v/>
      </c>
      <c r="K2834">
        <f>IF(COUNTIFS(Winback!$K$2:$K$300,$D2834)&gt;0,1,0)</f>
        <v/>
      </c>
      <c r="L2834">
        <f>IF(AND($K2834=1,LEFT($A2834,3)="WB-"),SUMIFS(Winback!$D$2:$D$300,Winback!$K$2:$K$300,$D2834),0)</f>
        <v/>
      </c>
      <c r="M2834">
        <f>IF(OR($E2834=1,$G2834=1,SUMIFS(Registros!$J$2:$J$6000,Registros!$B$2:$B$6000,$A2834)&gt;0),1,0)</f>
        <v/>
      </c>
      <c r="N2834">
        <f>IF($J2834&gt;0,1,IF(COUNTIFS(Registros!$A$2:$A$6000,"CS",Registros!$B$2:$B$6000,$A2834,Registros!$K$2:$K$6000,"&lt;&gt;")&gt;0,1,0))</f>
        <v/>
      </c>
      <c r="O2834">
        <f>IF(AND($K2834=1,$E2834=0,$G2834=0,$I2834=0),"WINBACK",IF(AND($M2834=1,$N2834&gt;0),"CONVERGENTE",IF($M2834=1,"SOLO MÓVIL",IF($N2834&gt;0,"SOLO FIJO / INTERNET","SIN SERVICIOS"))))</f>
        <v/>
      </c>
      <c r="P2834">
        <f>IF($O2834="WINBACK","Recuperar (winback)",IF($O2834="CONVERGENTE","Upgrade / más líneas",IF($O2834="SOLO MÓVIL","Ofrecer fijo + internet (FLBBTV)",IF($O2834="SOLO FIJO / INTERNET","Ofrecer línea móvil Nextphone","Oferta completa (móvil + fijo + internet)"))))</f>
        <v/>
      </c>
      <c r="Q2834">
        <f>$F2834+$H2834+$L2834</f>
        <v/>
      </c>
      <c r="R2834">
        <f>IFERROR(VLOOKUP($A2834,Registros!$B$2:$G$6000,6,0),IFERROR(VLOOKUP($D2834,Winback!$B$2:$C$300,2,0),""))</f>
        <v/>
      </c>
      <c r="S2834">
        <f>IF($E2834=1,"NP","")&amp;IF($G2834=1,"+MOV","")&amp;IF($I2834=1,"+CS","")&amp;IF($K2834=1,"+WB","")</f>
        <v/>
      </c>
      <c r="T2834">
        <f>$E2834+$G2834+$I2834+$K2834</f>
        <v/>
      </c>
    </row>
    <row r="2835">
      <c r="A2835" t="inlineStr">
        <is>
          <t>335127480000</t>
        </is>
      </c>
      <c r="B2835" t="inlineStr">
        <is>
          <t>33512748</t>
        </is>
      </c>
      <c r="C2835" t="inlineStr">
        <is>
          <t>Jason Javier Vasquez</t>
        </is>
      </c>
      <c r="D2835" t="inlineStr">
        <is>
          <t>JASONJAVIERVASQUEZ</t>
        </is>
      </c>
      <c r="E2835">
        <f>IF(COUNTIFS(Registros!$A$2:$A$6000,"NP",Registros!$B$2:$B$6000,$A2835)&gt;0,1,0)</f>
        <v/>
      </c>
      <c r="F2835">
        <f>IF($E2835=1,SUMIFS(Registros!$F$2:$F$6000,Registros!$A$2:$A$6000,"NP",Registros!$B$2:$B$6000,$A2835),0)</f>
        <v/>
      </c>
      <c r="G2835">
        <f>IF(COUNTIFS(Registros!$A$2:$A$6000,"MOV",Registros!$B$2:$B$6000,$A2835)&gt;0,1,0)</f>
        <v/>
      </c>
      <c r="H2835">
        <f>IF($G2835=1,SUMIFS(Registros!$F$2:$F$6000,Registros!$A$2:$A$6000,"MOV",Registros!$B$2:$B$6000,$A2835),0)</f>
        <v/>
      </c>
      <c r="I2835">
        <f>IF(COUNTIFS(Registros!$A$2:$A$6000,"CS",Registros!$B$2:$B$6000,$A2835)&gt;0,1,0)</f>
        <v/>
      </c>
      <c r="J2835">
        <f>IF($I2835=1,SUMIFS(Registros!$I$2:$I$6000,Registros!$A$2:$A$6000,"CS",Registros!$B$2:$B$6000,$A2835),0)</f>
        <v/>
      </c>
      <c r="K2835">
        <f>IF(COUNTIFS(Winback!$K$2:$K$300,$D2835)&gt;0,1,0)</f>
        <v/>
      </c>
      <c r="L2835">
        <f>IF(AND($K2835=1,LEFT($A2835,3)="WB-"),SUMIFS(Winback!$D$2:$D$300,Winback!$K$2:$K$300,$D2835),0)</f>
        <v/>
      </c>
      <c r="M2835">
        <f>IF(OR($E2835=1,$G2835=1,SUMIFS(Registros!$J$2:$J$6000,Registros!$B$2:$B$6000,$A2835)&gt;0),1,0)</f>
        <v/>
      </c>
      <c r="N2835">
        <f>IF($J2835&gt;0,1,IF(COUNTIFS(Registros!$A$2:$A$6000,"CS",Registros!$B$2:$B$6000,$A2835,Registros!$K$2:$K$6000,"&lt;&gt;")&gt;0,1,0))</f>
        <v/>
      </c>
      <c r="O2835">
        <f>IF(AND($K2835=1,$E2835=0,$G2835=0,$I2835=0),"WINBACK",IF(AND($M2835=1,$N2835&gt;0),"CONVERGENTE",IF($M2835=1,"SOLO MÓVIL",IF($N2835&gt;0,"SOLO FIJO / INTERNET","SIN SERVICIOS"))))</f>
        <v/>
      </c>
      <c r="P2835">
        <f>IF($O2835="WINBACK","Recuperar (winback)",IF($O2835="CONVERGENTE","Upgrade / más líneas",IF($O2835="SOLO MÓVIL","Ofrecer fijo + internet (FLBBTV)",IF($O2835="SOLO FIJO / INTERNET","Ofrecer línea móvil Nextphone","Oferta completa (móvil + fijo + internet)"))))</f>
        <v/>
      </c>
      <c r="Q2835">
        <f>$F2835+$H2835+$L2835</f>
        <v/>
      </c>
      <c r="R2835">
        <f>IFERROR(VLOOKUP($A2835,Registros!$B$2:$G$6000,6,0),IFERROR(VLOOKUP($D2835,Winback!$B$2:$C$300,2,0),""))</f>
        <v/>
      </c>
      <c r="S2835">
        <f>IF($E2835=1,"NP","")&amp;IF($G2835=1,"+MOV","")&amp;IF($I2835=1,"+CS","")&amp;IF($K2835=1,"+WB","")</f>
        <v/>
      </c>
      <c r="T2835">
        <f>$E2835+$G2835+$I2835+$K2835</f>
        <v/>
      </c>
    </row>
    <row r="2836">
      <c r="A2836" t="inlineStr">
        <is>
          <t>357130170000</t>
        </is>
      </c>
      <c r="B2836" t="inlineStr">
        <is>
          <t>35713017</t>
        </is>
      </c>
      <c r="C2836" t="inlineStr">
        <is>
          <t>REFRISERVICIOS DEL CID</t>
        </is>
      </c>
      <c r="D2836" t="inlineStr">
        <is>
          <t>REFRISERVICIOSDELCID</t>
        </is>
      </c>
      <c r="E2836">
        <f>IF(COUNTIFS(Registros!$A$2:$A$6000,"NP",Registros!$B$2:$B$6000,$A2836)&gt;0,1,0)</f>
        <v/>
      </c>
      <c r="F2836">
        <f>IF($E2836=1,SUMIFS(Registros!$F$2:$F$6000,Registros!$A$2:$A$6000,"NP",Registros!$B$2:$B$6000,$A2836),0)</f>
        <v/>
      </c>
      <c r="G2836">
        <f>IF(COUNTIFS(Registros!$A$2:$A$6000,"MOV",Registros!$B$2:$B$6000,$A2836)&gt;0,1,0)</f>
        <v/>
      </c>
      <c r="H2836">
        <f>IF($G2836=1,SUMIFS(Registros!$F$2:$F$6000,Registros!$A$2:$A$6000,"MOV",Registros!$B$2:$B$6000,$A2836),0)</f>
        <v/>
      </c>
      <c r="I2836">
        <f>IF(COUNTIFS(Registros!$A$2:$A$6000,"CS",Registros!$B$2:$B$6000,$A2836)&gt;0,1,0)</f>
        <v/>
      </c>
      <c r="J2836">
        <f>IF($I2836=1,SUMIFS(Registros!$I$2:$I$6000,Registros!$A$2:$A$6000,"CS",Registros!$B$2:$B$6000,$A2836),0)</f>
        <v/>
      </c>
      <c r="K2836">
        <f>IF(COUNTIFS(Winback!$K$2:$K$300,$D2836)&gt;0,1,0)</f>
        <v/>
      </c>
      <c r="L2836">
        <f>IF(AND($K2836=1,LEFT($A2836,3)="WB-"),SUMIFS(Winback!$D$2:$D$300,Winback!$K$2:$K$300,$D2836),0)</f>
        <v/>
      </c>
      <c r="M2836">
        <f>IF(OR($E2836=1,$G2836=1,SUMIFS(Registros!$J$2:$J$6000,Registros!$B$2:$B$6000,$A2836)&gt;0),1,0)</f>
        <v/>
      </c>
      <c r="N2836">
        <f>IF($J2836&gt;0,1,IF(COUNTIFS(Registros!$A$2:$A$6000,"CS",Registros!$B$2:$B$6000,$A2836,Registros!$K$2:$K$6000,"&lt;&gt;")&gt;0,1,0))</f>
        <v/>
      </c>
      <c r="O2836">
        <f>IF(AND($K2836=1,$E2836=0,$G2836=0,$I2836=0),"WINBACK",IF(AND($M2836=1,$N2836&gt;0),"CONVERGENTE",IF($M2836=1,"SOLO MÓVIL",IF($N2836&gt;0,"SOLO FIJO / INTERNET","SIN SERVICIOS"))))</f>
        <v/>
      </c>
      <c r="P2836">
        <f>IF($O2836="WINBACK","Recuperar (winback)",IF($O2836="CONVERGENTE","Upgrade / más líneas",IF($O2836="SOLO MÓVIL","Ofrecer fijo + internet (FLBBTV)",IF($O2836="SOLO FIJO / INTERNET","Ofrecer línea móvil Nextphone","Oferta completa (móvil + fijo + internet)"))))</f>
        <v/>
      </c>
      <c r="Q2836">
        <f>$F2836+$H2836+$L2836</f>
        <v/>
      </c>
      <c r="R2836">
        <f>IFERROR(VLOOKUP($A2836,Registros!$B$2:$G$6000,6,0),IFERROR(VLOOKUP($D2836,Winback!$B$2:$C$300,2,0),""))</f>
        <v/>
      </c>
      <c r="S2836">
        <f>IF($E2836=1,"NP","")&amp;IF($G2836=1,"+MOV","")&amp;IF($I2836=1,"+CS","")&amp;IF($K2836=1,"+WB","")</f>
        <v/>
      </c>
      <c r="T2836">
        <f>$E2836+$G2836+$I2836+$K2836</f>
        <v/>
      </c>
    </row>
    <row r="2837">
      <c r="A2837" t="inlineStr">
        <is>
          <t>356314410000</t>
        </is>
      </c>
      <c r="B2837" t="inlineStr">
        <is>
          <t>35631441</t>
        </is>
      </c>
      <c r="C2837" t="inlineStr">
        <is>
          <t>LIDANIS YERENIS MIRANDA GONZALEZ</t>
        </is>
      </c>
      <c r="D2837" t="inlineStr">
        <is>
          <t>LIDANISYERENISMIRANDAGONZALEZ</t>
        </is>
      </c>
      <c r="E2837">
        <f>IF(COUNTIFS(Registros!$A$2:$A$6000,"NP",Registros!$B$2:$B$6000,$A2837)&gt;0,1,0)</f>
        <v/>
      </c>
      <c r="F2837">
        <f>IF($E2837=1,SUMIFS(Registros!$F$2:$F$6000,Registros!$A$2:$A$6000,"NP",Registros!$B$2:$B$6000,$A2837),0)</f>
        <v/>
      </c>
      <c r="G2837">
        <f>IF(COUNTIFS(Registros!$A$2:$A$6000,"MOV",Registros!$B$2:$B$6000,$A2837)&gt;0,1,0)</f>
        <v/>
      </c>
      <c r="H2837">
        <f>IF($G2837=1,SUMIFS(Registros!$F$2:$F$6000,Registros!$A$2:$A$6000,"MOV",Registros!$B$2:$B$6000,$A2837),0)</f>
        <v/>
      </c>
      <c r="I2837">
        <f>IF(COUNTIFS(Registros!$A$2:$A$6000,"CS",Registros!$B$2:$B$6000,$A2837)&gt;0,1,0)</f>
        <v/>
      </c>
      <c r="J2837">
        <f>IF($I2837=1,SUMIFS(Registros!$I$2:$I$6000,Registros!$A$2:$A$6000,"CS",Registros!$B$2:$B$6000,$A2837),0)</f>
        <v/>
      </c>
      <c r="K2837">
        <f>IF(COUNTIFS(Winback!$K$2:$K$300,$D2837)&gt;0,1,0)</f>
        <v/>
      </c>
      <c r="L2837">
        <f>IF(AND($K2837=1,LEFT($A2837,3)="WB-"),SUMIFS(Winback!$D$2:$D$300,Winback!$K$2:$K$300,$D2837),0)</f>
        <v/>
      </c>
      <c r="M2837">
        <f>IF(OR($E2837=1,$G2837=1,SUMIFS(Registros!$J$2:$J$6000,Registros!$B$2:$B$6000,$A2837)&gt;0),1,0)</f>
        <v/>
      </c>
      <c r="N2837">
        <f>IF($J2837&gt;0,1,IF(COUNTIFS(Registros!$A$2:$A$6000,"CS",Registros!$B$2:$B$6000,$A2837,Registros!$K$2:$K$6000,"&lt;&gt;")&gt;0,1,0))</f>
        <v/>
      </c>
      <c r="O2837">
        <f>IF(AND($K2837=1,$E2837=0,$G2837=0,$I2837=0),"WINBACK",IF(AND($M2837=1,$N2837&gt;0),"CONVERGENTE",IF($M2837=1,"SOLO MÓVIL",IF($N2837&gt;0,"SOLO FIJO / INTERNET","SIN SERVICIOS"))))</f>
        <v/>
      </c>
      <c r="P2837">
        <f>IF($O2837="WINBACK","Recuperar (winback)",IF($O2837="CONVERGENTE","Upgrade / más líneas",IF($O2837="SOLO MÓVIL","Ofrecer fijo + internet (FLBBTV)",IF($O2837="SOLO FIJO / INTERNET","Ofrecer línea móvil Nextphone","Oferta completa (móvil + fijo + internet)"))))</f>
        <v/>
      </c>
      <c r="Q2837">
        <f>$F2837+$H2837+$L2837</f>
        <v/>
      </c>
      <c r="R2837">
        <f>IFERROR(VLOOKUP($A2837,Registros!$B$2:$G$6000,6,0),IFERROR(VLOOKUP($D2837,Winback!$B$2:$C$300,2,0),""))</f>
        <v/>
      </c>
      <c r="S2837">
        <f>IF($E2837=1,"NP","")&amp;IF($G2837=1,"+MOV","")&amp;IF($I2837=1,"+CS","")&amp;IF($K2837=1,"+WB","")</f>
        <v/>
      </c>
      <c r="T2837">
        <f>$E2837+$G2837+$I2837+$K2837</f>
        <v/>
      </c>
    </row>
    <row r="2838">
      <c r="A2838" t="inlineStr">
        <is>
          <t>361005970000</t>
        </is>
      </c>
      <c r="B2838" t="inlineStr">
        <is>
          <t>36100597</t>
        </is>
      </c>
      <c r="C2838" t="inlineStr">
        <is>
          <t>ELISEO RIOS</t>
        </is>
      </c>
      <c r="D2838" t="inlineStr">
        <is>
          <t>ELISEORIOS</t>
        </is>
      </c>
      <c r="E2838">
        <f>IF(COUNTIFS(Registros!$A$2:$A$6000,"NP",Registros!$B$2:$B$6000,$A2838)&gt;0,1,0)</f>
        <v/>
      </c>
      <c r="F2838">
        <f>IF($E2838=1,SUMIFS(Registros!$F$2:$F$6000,Registros!$A$2:$A$6000,"NP",Registros!$B$2:$B$6000,$A2838),0)</f>
        <v/>
      </c>
      <c r="G2838">
        <f>IF(COUNTIFS(Registros!$A$2:$A$6000,"MOV",Registros!$B$2:$B$6000,$A2838)&gt;0,1,0)</f>
        <v/>
      </c>
      <c r="H2838">
        <f>IF($G2838=1,SUMIFS(Registros!$F$2:$F$6000,Registros!$A$2:$A$6000,"MOV",Registros!$B$2:$B$6000,$A2838),0)</f>
        <v/>
      </c>
      <c r="I2838">
        <f>IF(COUNTIFS(Registros!$A$2:$A$6000,"CS",Registros!$B$2:$B$6000,$A2838)&gt;0,1,0)</f>
        <v/>
      </c>
      <c r="J2838">
        <f>IF($I2838=1,SUMIFS(Registros!$I$2:$I$6000,Registros!$A$2:$A$6000,"CS",Registros!$B$2:$B$6000,$A2838),0)</f>
        <v/>
      </c>
      <c r="K2838">
        <f>IF(COUNTIFS(Winback!$K$2:$K$300,$D2838)&gt;0,1,0)</f>
        <v/>
      </c>
      <c r="L2838">
        <f>IF(AND($K2838=1,LEFT($A2838,3)="WB-"),SUMIFS(Winback!$D$2:$D$300,Winback!$K$2:$K$300,$D2838),0)</f>
        <v/>
      </c>
      <c r="M2838">
        <f>IF(OR($E2838=1,$G2838=1,SUMIFS(Registros!$J$2:$J$6000,Registros!$B$2:$B$6000,$A2838)&gt;0),1,0)</f>
        <v/>
      </c>
      <c r="N2838">
        <f>IF($J2838&gt;0,1,IF(COUNTIFS(Registros!$A$2:$A$6000,"CS",Registros!$B$2:$B$6000,$A2838,Registros!$K$2:$K$6000,"&lt;&gt;")&gt;0,1,0))</f>
        <v/>
      </c>
      <c r="O2838">
        <f>IF(AND($K2838=1,$E2838=0,$G2838=0,$I2838=0),"WINBACK",IF(AND($M2838=1,$N2838&gt;0),"CONVERGENTE",IF($M2838=1,"SOLO MÓVIL",IF($N2838&gt;0,"SOLO FIJO / INTERNET","SIN SERVICIOS"))))</f>
        <v/>
      </c>
      <c r="P2838">
        <f>IF($O2838="WINBACK","Recuperar (winback)",IF($O2838="CONVERGENTE","Upgrade / más líneas",IF($O2838="SOLO MÓVIL","Ofrecer fijo + internet (FLBBTV)",IF($O2838="SOLO FIJO / INTERNET","Ofrecer línea móvil Nextphone","Oferta completa (móvil + fijo + internet)"))))</f>
        <v/>
      </c>
      <c r="Q2838">
        <f>$F2838+$H2838+$L2838</f>
        <v/>
      </c>
      <c r="R2838">
        <f>IFERROR(VLOOKUP($A2838,Registros!$B$2:$G$6000,6,0),IFERROR(VLOOKUP($D2838,Winback!$B$2:$C$300,2,0),""))</f>
        <v/>
      </c>
      <c r="S2838">
        <f>IF($E2838=1,"NP","")&amp;IF($G2838=1,"+MOV","")&amp;IF($I2838=1,"+CS","")&amp;IF($K2838=1,"+WB","")</f>
        <v/>
      </c>
      <c r="T2838">
        <f>$E2838+$G2838+$I2838+$K2838</f>
        <v/>
      </c>
    </row>
    <row r="2839">
      <c r="A2839" t="inlineStr">
        <is>
          <t>366006080000</t>
        </is>
      </c>
      <c r="B2839" t="inlineStr">
        <is>
          <t>36600608</t>
        </is>
      </c>
      <c r="C2839" t="inlineStr">
        <is>
          <t>ELISEO RIOS</t>
        </is>
      </c>
      <c r="D2839" t="inlineStr">
        <is>
          <t>ELISEORIOS</t>
        </is>
      </c>
      <c r="E2839">
        <f>IF(COUNTIFS(Registros!$A$2:$A$6000,"NP",Registros!$B$2:$B$6000,$A2839)&gt;0,1,0)</f>
        <v/>
      </c>
      <c r="F2839">
        <f>IF($E2839=1,SUMIFS(Registros!$F$2:$F$6000,Registros!$A$2:$A$6000,"NP",Registros!$B$2:$B$6000,$A2839),0)</f>
        <v/>
      </c>
      <c r="G2839">
        <f>IF(COUNTIFS(Registros!$A$2:$A$6000,"MOV",Registros!$B$2:$B$6000,$A2839)&gt;0,1,0)</f>
        <v/>
      </c>
      <c r="H2839">
        <f>IF($G2839=1,SUMIFS(Registros!$F$2:$F$6000,Registros!$A$2:$A$6000,"MOV",Registros!$B$2:$B$6000,$A2839),0)</f>
        <v/>
      </c>
      <c r="I2839">
        <f>IF(COUNTIFS(Registros!$A$2:$A$6000,"CS",Registros!$B$2:$B$6000,$A2839)&gt;0,1,0)</f>
        <v/>
      </c>
      <c r="J2839">
        <f>IF($I2839=1,SUMIFS(Registros!$I$2:$I$6000,Registros!$A$2:$A$6000,"CS",Registros!$B$2:$B$6000,$A2839),0)</f>
        <v/>
      </c>
      <c r="K2839">
        <f>IF(COUNTIFS(Winback!$K$2:$K$300,$D2839)&gt;0,1,0)</f>
        <v/>
      </c>
      <c r="L2839">
        <f>IF(AND($K2839=1,LEFT($A2839,3)="WB-"),SUMIFS(Winback!$D$2:$D$300,Winback!$K$2:$K$300,$D2839),0)</f>
        <v/>
      </c>
      <c r="M2839">
        <f>IF(OR($E2839=1,$G2839=1,SUMIFS(Registros!$J$2:$J$6000,Registros!$B$2:$B$6000,$A2839)&gt;0),1,0)</f>
        <v/>
      </c>
      <c r="N2839">
        <f>IF($J2839&gt;0,1,IF(COUNTIFS(Registros!$A$2:$A$6000,"CS",Registros!$B$2:$B$6000,$A2839,Registros!$K$2:$K$6000,"&lt;&gt;")&gt;0,1,0))</f>
        <v/>
      </c>
      <c r="O2839">
        <f>IF(AND($K2839=1,$E2839=0,$G2839=0,$I2839=0),"WINBACK",IF(AND($M2839=1,$N2839&gt;0),"CONVERGENTE",IF($M2839=1,"SOLO MÓVIL",IF($N2839&gt;0,"SOLO FIJO / INTERNET","SIN SERVICIOS"))))</f>
        <v/>
      </c>
      <c r="P2839">
        <f>IF($O2839="WINBACK","Recuperar (winback)",IF($O2839="CONVERGENTE","Upgrade / más líneas",IF($O2839="SOLO MÓVIL","Ofrecer fijo + internet (FLBBTV)",IF($O2839="SOLO FIJO / INTERNET","Ofrecer línea móvil Nextphone","Oferta completa (móvil + fijo + internet)"))))</f>
        <v/>
      </c>
      <c r="Q2839">
        <f>$F2839+$H2839+$L2839</f>
        <v/>
      </c>
      <c r="R2839">
        <f>IFERROR(VLOOKUP($A2839,Registros!$B$2:$G$6000,6,0),IFERROR(VLOOKUP($D2839,Winback!$B$2:$C$300,2,0),""))</f>
        <v/>
      </c>
      <c r="S2839">
        <f>IF($E2839=1,"NP","")&amp;IF($G2839=1,"+MOV","")&amp;IF($I2839=1,"+CS","")&amp;IF($K2839=1,"+WB","")</f>
        <v/>
      </c>
      <c r="T2839">
        <f>$E2839+$G2839+$I2839+$K2839</f>
        <v/>
      </c>
    </row>
    <row r="2840">
      <c r="A2840" t="inlineStr">
        <is>
          <t>336199310000</t>
        </is>
      </c>
      <c r="B2840" t="inlineStr">
        <is>
          <t>33619931</t>
        </is>
      </c>
      <c r="C2840" t="inlineStr">
        <is>
          <t>VENTAS D&amp;A</t>
        </is>
      </c>
      <c r="D2840" t="inlineStr">
        <is>
          <t>VENTASDA</t>
        </is>
      </c>
      <c r="E2840">
        <f>IF(COUNTIFS(Registros!$A$2:$A$6000,"NP",Registros!$B$2:$B$6000,$A2840)&gt;0,1,0)</f>
        <v/>
      </c>
      <c r="F2840">
        <f>IF($E2840=1,SUMIFS(Registros!$F$2:$F$6000,Registros!$A$2:$A$6000,"NP",Registros!$B$2:$B$6000,$A2840),0)</f>
        <v/>
      </c>
      <c r="G2840">
        <f>IF(COUNTIFS(Registros!$A$2:$A$6000,"MOV",Registros!$B$2:$B$6000,$A2840)&gt;0,1,0)</f>
        <v/>
      </c>
      <c r="H2840">
        <f>IF($G2840=1,SUMIFS(Registros!$F$2:$F$6000,Registros!$A$2:$A$6000,"MOV",Registros!$B$2:$B$6000,$A2840),0)</f>
        <v/>
      </c>
      <c r="I2840">
        <f>IF(COUNTIFS(Registros!$A$2:$A$6000,"CS",Registros!$B$2:$B$6000,$A2840)&gt;0,1,0)</f>
        <v/>
      </c>
      <c r="J2840">
        <f>IF($I2840=1,SUMIFS(Registros!$I$2:$I$6000,Registros!$A$2:$A$6000,"CS",Registros!$B$2:$B$6000,$A2840),0)</f>
        <v/>
      </c>
      <c r="K2840">
        <f>IF(COUNTIFS(Winback!$K$2:$K$300,$D2840)&gt;0,1,0)</f>
        <v/>
      </c>
      <c r="L2840">
        <f>IF(AND($K2840=1,LEFT($A2840,3)="WB-"),SUMIFS(Winback!$D$2:$D$300,Winback!$K$2:$K$300,$D2840),0)</f>
        <v/>
      </c>
      <c r="M2840">
        <f>IF(OR($E2840=1,$G2840=1,SUMIFS(Registros!$J$2:$J$6000,Registros!$B$2:$B$6000,$A2840)&gt;0),1,0)</f>
        <v/>
      </c>
      <c r="N2840">
        <f>IF($J2840&gt;0,1,IF(COUNTIFS(Registros!$A$2:$A$6000,"CS",Registros!$B$2:$B$6000,$A2840,Registros!$K$2:$K$6000,"&lt;&gt;")&gt;0,1,0))</f>
        <v/>
      </c>
      <c r="O2840">
        <f>IF(AND($K2840=1,$E2840=0,$G2840=0,$I2840=0),"WINBACK",IF(AND($M2840=1,$N2840&gt;0),"CONVERGENTE",IF($M2840=1,"SOLO MÓVIL",IF($N2840&gt;0,"SOLO FIJO / INTERNET","SIN SERVICIOS"))))</f>
        <v/>
      </c>
      <c r="P2840">
        <f>IF($O2840="WINBACK","Recuperar (winback)",IF($O2840="CONVERGENTE","Upgrade / más líneas",IF($O2840="SOLO MÓVIL","Ofrecer fijo + internet (FLBBTV)",IF($O2840="SOLO FIJO / INTERNET","Ofrecer línea móvil Nextphone","Oferta completa (móvil + fijo + internet)"))))</f>
        <v/>
      </c>
      <c r="Q2840">
        <f>$F2840+$H2840+$L2840</f>
        <v/>
      </c>
      <c r="R2840">
        <f>IFERROR(VLOOKUP($A2840,Registros!$B$2:$G$6000,6,0),IFERROR(VLOOKUP($D2840,Winback!$B$2:$C$300,2,0),""))</f>
        <v/>
      </c>
      <c r="S2840">
        <f>IF($E2840=1,"NP","")&amp;IF($G2840=1,"+MOV","")&amp;IF($I2840=1,"+CS","")&amp;IF($K2840=1,"+WB","")</f>
        <v/>
      </c>
      <c r="T2840">
        <f>$E2840+$G2840+$I2840+$K2840</f>
        <v/>
      </c>
    </row>
    <row r="2841">
      <c r="A2841" t="inlineStr">
        <is>
          <t>346244690000</t>
        </is>
      </c>
      <c r="B2841" t="inlineStr">
        <is>
          <t>34624469</t>
        </is>
      </c>
      <c r="C2841" t="inlineStr">
        <is>
          <t>IZIRETH DEL CARMEN PONCE PALACIOS</t>
        </is>
      </c>
      <c r="D2841" t="inlineStr">
        <is>
          <t>IZIRETHDELCARMENPONCEPALACIOS</t>
        </is>
      </c>
      <c r="E2841">
        <f>IF(COUNTIFS(Registros!$A$2:$A$6000,"NP",Registros!$B$2:$B$6000,$A2841)&gt;0,1,0)</f>
        <v/>
      </c>
      <c r="F2841">
        <f>IF($E2841=1,SUMIFS(Registros!$F$2:$F$6000,Registros!$A$2:$A$6000,"NP",Registros!$B$2:$B$6000,$A2841),0)</f>
        <v/>
      </c>
      <c r="G2841">
        <f>IF(COUNTIFS(Registros!$A$2:$A$6000,"MOV",Registros!$B$2:$B$6000,$A2841)&gt;0,1,0)</f>
        <v/>
      </c>
      <c r="H2841">
        <f>IF($G2841=1,SUMIFS(Registros!$F$2:$F$6000,Registros!$A$2:$A$6000,"MOV",Registros!$B$2:$B$6000,$A2841),0)</f>
        <v/>
      </c>
      <c r="I2841">
        <f>IF(COUNTIFS(Registros!$A$2:$A$6000,"CS",Registros!$B$2:$B$6000,$A2841)&gt;0,1,0)</f>
        <v/>
      </c>
      <c r="J2841">
        <f>IF($I2841=1,SUMIFS(Registros!$I$2:$I$6000,Registros!$A$2:$A$6000,"CS",Registros!$B$2:$B$6000,$A2841),0)</f>
        <v/>
      </c>
      <c r="K2841">
        <f>IF(COUNTIFS(Winback!$K$2:$K$300,$D2841)&gt;0,1,0)</f>
        <v/>
      </c>
      <c r="L2841">
        <f>IF(AND($K2841=1,LEFT($A2841,3)="WB-"),SUMIFS(Winback!$D$2:$D$300,Winback!$K$2:$K$300,$D2841),0)</f>
        <v/>
      </c>
      <c r="M2841">
        <f>IF(OR($E2841=1,$G2841=1,SUMIFS(Registros!$J$2:$J$6000,Registros!$B$2:$B$6000,$A2841)&gt;0),1,0)</f>
        <v/>
      </c>
      <c r="N2841">
        <f>IF($J2841&gt;0,1,IF(COUNTIFS(Registros!$A$2:$A$6000,"CS",Registros!$B$2:$B$6000,$A2841,Registros!$K$2:$K$6000,"&lt;&gt;")&gt;0,1,0))</f>
        <v/>
      </c>
      <c r="O2841">
        <f>IF(AND($K2841=1,$E2841=0,$G2841=0,$I2841=0),"WINBACK",IF(AND($M2841=1,$N2841&gt;0),"CONVERGENTE",IF($M2841=1,"SOLO MÓVIL",IF($N2841&gt;0,"SOLO FIJO / INTERNET","SIN SERVICIOS"))))</f>
        <v/>
      </c>
      <c r="P2841">
        <f>IF($O2841="WINBACK","Recuperar (winback)",IF($O2841="CONVERGENTE","Upgrade / más líneas",IF($O2841="SOLO MÓVIL","Ofrecer fijo + internet (FLBBTV)",IF($O2841="SOLO FIJO / INTERNET","Ofrecer línea móvil Nextphone","Oferta completa (móvil + fijo + internet)"))))</f>
        <v/>
      </c>
      <c r="Q2841">
        <f>$F2841+$H2841+$L2841</f>
        <v/>
      </c>
      <c r="R2841">
        <f>IFERROR(VLOOKUP($A2841,Registros!$B$2:$G$6000,6,0),IFERROR(VLOOKUP($D2841,Winback!$B$2:$C$300,2,0),""))</f>
        <v/>
      </c>
      <c r="S2841">
        <f>IF($E2841=1,"NP","")&amp;IF($G2841=1,"+MOV","")&amp;IF($I2841=1,"+CS","")&amp;IF($K2841=1,"+WB","")</f>
        <v/>
      </c>
      <c r="T2841">
        <f>$E2841+$G2841+$I2841+$K2841</f>
        <v/>
      </c>
    </row>
    <row r="2842">
      <c r="A2842" t="inlineStr">
        <is>
          <t>352260270000</t>
        </is>
      </c>
      <c r="B2842" t="inlineStr">
        <is>
          <t>35226027</t>
        </is>
      </c>
      <c r="C2842" t="inlineStr">
        <is>
          <t>LUZ ALINA CORTEZ CERVANTES</t>
        </is>
      </c>
      <c r="D2842" t="inlineStr">
        <is>
          <t>LUZALINACORTEZCERVANTES</t>
        </is>
      </c>
      <c r="E2842">
        <f>IF(COUNTIFS(Registros!$A$2:$A$6000,"NP",Registros!$B$2:$B$6000,$A2842)&gt;0,1,0)</f>
        <v/>
      </c>
      <c r="F2842">
        <f>IF($E2842=1,SUMIFS(Registros!$F$2:$F$6000,Registros!$A$2:$A$6000,"NP",Registros!$B$2:$B$6000,$A2842),0)</f>
        <v/>
      </c>
      <c r="G2842">
        <f>IF(COUNTIFS(Registros!$A$2:$A$6000,"MOV",Registros!$B$2:$B$6000,$A2842)&gt;0,1,0)</f>
        <v/>
      </c>
      <c r="H2842">
        <f>IF($G2842=1,SUMIFS(Registros!$F$2:$F$6000,Registros!$A$2:$A$6000,"MOV",Registros!$B$2:$B$6000,$A2842),0)</f>
        <v/>
      </c>
      <c r="I2842">
        <f>IF(COUNTIFS(Registros!$A$2:$A$6000,"CS",Registros!$B$2:$B$6000,$A2842)&gt;0,1,0)</f>
        <v/>
      </c>
      <c r="J2842">
        <f>IF($I2842=1,SUMIFS(Registros!$I$2:$I$6000,Registros!$A$2:$A$6000,"CS",Registros!$B$2:$B$6000,$A2842),0)</f>
        <v/>
      </c>
      <c r="K2842">
        <f>IF(COUNTIFS(Winback!$K$2:$K$300,$D2842)&gt;0,1,0)</f>
        <v/>
      </c>
      <c r="L2842">
        <f>IF(AND($K2842=1,LEFT($A2842,3)="WB-"),SUMIFS(Winback!$D$2:$D$300,Winback!$K$2:$K$300,$D2842),0)</f>
        <v/>
      </c>
      <c r="M2842">
        <f>IF(OR($E2842=1,$G2842=1,SUMIFS(Registros!$J$2:$J$6000,Registros!$B$2:$B$6000,$A2842)&gt;0),1,0)</f>
        <v/>
      </c>
      <c r="N2842">
        <f>IF($J2842&gt;0,1,IF(COUNTIFS(Registros!$A$2:$A$6000,"CS",Registros!$B$2:$B$6000,$A2842,Registros!$K$2:$K$6000,"&lt;&gt;")&gt;0,1,0))</f>
        <v/>
      </c>
      <c r="O2842">
        <f>IF(AND($K2842=1,$E2842=0,$G2842=0,$I2842=0),"WINBACK",IF(AND($M2842=1,$N2842&gt;0),"CONVERGENTE",IF($M2842=1,"SOLO MÓVIL",IF($N2842&gt;0,"SOLO FIJO / INTERNET","SIN SERVICIOS"))))</f>
        <v/>
      </c>
      <c r="P2842">
        <f>IF($O2842="WINBACK","Recuperar (winback)",IF($O2842="CONVERGENTE","Upgrade / más líneas",IF($O2842="SOLO MÓVIL","Ofrecer fijo + internet (FLBBTV)",IF($O2842="SOLO FIJO / INTERNET","Ofrecer línea móvil Nextphone","Oferta completa (móvil + fijo + internet)"))))</f>
        <v/>
      </c>
      <c r="Q2842">
        <f>$F2842+$H2842+$L2842</f>
        <v/>
      </c>
      <c r="R2842">
        <f>IFERROR(VLOOKUP($A2842,Registros!$B$2:$G$6000,6,0),IFERROR(VLOOKUP($D2842,Winback!$B$2:$C$300,2,0),""))</f>
        <v/>
      </c>
      <c r="S2842">
        <f>IF($E2842=1,"NP","")&amp;IF($G2842=1,"+MOV","")&amp;IF($I2842=1,"+CS","")&amp;IF($K2842=1,"+WB","")</f>
        <v/>
      </c>
      <c r="T2842">
        <f>$E2842+$G2842+$I2842+$K2842</f>
        <v/>
      </c>
    </row>
    <row r="2843">
      <c r="A2843" t="inlineStr">
        <is>
          <t>356260280000</t>
        </is>
      </c>
      <c r="B2843" t="inlineStr">
        <is>
          <t>35626028</t>
        </is>
      </c>
      <c r="C2843" t="inlineStr">
        <is>
          <t>LUZ ALINA CORTEZ CERVANTES</t>
        </is>
      </c>
      <c r="D2843" t="inlineStr">
        <is>
          <t>LUZALINACORTEZCERVANTES</t>
        </is>
      </c>
      <c r="E2843">
        <f>IF(COUNTIFS(Registros!$A$2:$A$6000,"NP",Registros!$B$2:$B$6000,$A2843)&gt;0,1,0)</f>
        <v/>
      </c>
      <c r="F2843">
        <f>IF($E2843=1,SUMIFS(Registros!$F$2:$F$6000,Registros!$A$2:$A$6000,"NP",Registros!$B$2:$B$6000,$A2843),0)</f>
        <v/>
      </c>
      <c r="G2843">
        <f>IF(COUNTIFS(Registros!$A$2:$A$6000,"MOV",Registros!$B$2:$B$6000,$A2843)&gt;0,1,0)</f>
        <v/>
      </c>
      <c r="H2843">
        <f>IF($G2843=1,SUMIFS(Registros!$F$2:$F$6000,Registros!$A$2:$A$6000,"MOV",Registros!$B$2:$B$6000,$A2843),0)</f>
        <v/>
      </c>
      <c r="I2843">
        <f>IF(COUNTIFS(Registros!$A$2:$A$6000,"CS",Registros!$B$2:$B$6000,$A2843)&gt;0,1,0)</f>
        <v/>
      </c>
      <c r="J2843">
        <f>IF($I2843=1,SUMIFS(Registros!$I$2:$I$6000,Registros!$A$2:$A$6000,"CS",Registros!$B$2:$B$6000,$A2843),0)</f>
        <v/>
      </c>
      <c r="K2843">
        <f>IF(COUNTIFS(Winback!$K$2:$K$300,$D2843)&gt;0,1,0)</f>
        <v/>
      </c>
      <c r="L2843">
        <f>IF(AND($K2843=1,LEFT($A2843,3)="WB-"),SUMIFS(Winback!$D$2:$D$300,Winback!$K$2:$K$300,$D2843),0)</f>
        <v/>
      </c>
      <c r="M2843">
        <f>IF(OR($E2843=1,$G2843=1,SUMIFS(Registros!$J$2:$J$6000,Registros!$B$2:$B$6000,$A2843)&gt;0),1,0)</f>
        <v/>
      </c>
      <c r="N2843">
        <f>IF($J2843&gt;0,1,IF(COUNTIFS(Registros!$A$2:$A$6000,"CS",Registros!$B$2:$B$6000,$A2843,Registros!$K$2:$K$6000,"&lt;&gt;")&gt;0,1,0))</f>
        <v/>
      </c>
      <c r="O2843">
        <f>IF(AND($K2843=1,$E2843=0,$G2843=0,$I2843=0),"WINBACK",IF(AND($M2843=1,$N2843&gt;0),"CONVERGENTE",IF($M2843=1,"SOLO MÓVIL",IF($N2843&gt;0,"SOLO FIJO / INTERNET","SIN SERVICIOS"))))</f>
        <v/>
      </c>
      <c r="P2843">
        <f>IF($O2843="WINBACK","Recuperar (winback)",IF($O2843="CONVERGENTE","Upgrade / más líneas",IF($O2843="SOLO MÓVIL","Ofrecer fijo + internet (FLBBTV)",IF($O2843="SOLO FIJO / INTERNET","Ofrecer línea móvil Nextphone","Oferta completa (móvil + fijo + internet)"))))</f>
        <v/>
      </c>
      <c r="Q2843">
        <f>$F2843+$H2843+$L2843</f>
        <v/>
      </c>
      <c r="R2843">
        <f>IFERROR(VLOOKUP($A2843,Registros!$B$2:$G$6000,6,0),IFERROR(VLOOKUP($D2843,Winback!$B$2:$C$300,2,0),""))</f>
        <v/>
      </c>
      <c r="S2843">
        <f>IF($E2843=1,"NP","")&amp;IF($G2843=1,"+MOV","")&amp;IF($I2843=1,"+CS","")&amp;IF($K2843=1,"+WB","")</f>
        <v/>
      </c>
      <c r="T2843">
        <f>$E2843+$G2843+$I2843+$K2843</f>
        <v/>
      </c>
    </row>
    <row r="2844">
      <c r="A2844" t="inlineStr">
        <is>
          <t>328372870000</t>
        </is>
      </c>
      <c r="B2844" t="inlineStr">
        <is>
          <t>32837287</t>
        </is>
      </c>
      <c r="C2844" t="inlineStr">
        <is>
          <t>Felix Arauz</t>
        </is>
      </c>
      <c r="D2844" t="inlineStr">
        <is>
          <t>FELIXARAUZ</t>
        </is>
      </c>
      <c r="E2844">
        <f>IF(COUNTIFS(Registros!$A$2:$A$6000,"NP",Registros!$B$2:$B$6000,$A2844)&gt;0,1,0)</f>
        <v/>
      </c>
      <c r="F2844">
        <f>IF($E2844=1,SUMIFS(Registros!$F$2:$F$6000,Registros!$A$2:$A$6000,"NP",Registros!$B$2:$B$6000,$A2844),0)</f>
        <v/>
      </c>
      <c r="G2844">
        <f>IF(COUNTIFS(Registros!$A$2:$A$6000,"MOV",Registros!$B$2:$B$6000,$A2844)&gt;0,1,0)</f>
        <v/>
      </c>
      <c r="H2844">
        <f>IF($G2844=1,SUMIFS(Registros!$F$2:$F$6000,Registros!$A$2:$A$6000,"MOV",Registros!$B$2:$B$6000,$A2844),0)</f>
        <v/>
      </c>
      <c r="I2844">
        <f>IF(COUNTIFS(Registros!$A$2:$A$6000,"CS",Registros!$B$2:$B$6000,$A2844)&gt;0,1,0)</f>
        <v/>
      </c>
      <c r="J2844">
        <f>IF($I2844=1,SUMIFS(Registros!$I$2:$I$6000,Registros!$A$2:$A$6000,"CS",Registros!$B$2:$B$6000,$A2844),0)</f>
        <v/>
      </c>
      <c r="K2844">
        <f>IF(COUNTIFS(Winback!$K$2:$K$300,$D2844)&gt;0,1,0)</f>
        <v/>
      </c>
      <c r="L2844">
        <f>IF(AND($K2844=1,LEFT($A2844,3)="WB-"),SUMIFS(Winback!$D$2:$D$300,Winback!$K$2:$K$300,$D2844),0)</f>
        <v/>
      </c>
      <c r="M2844">
        <f>IF(OR($E2844=1,$G2844=1,SUMIFS(Registros!$J$2:$J$6000,Registros!$B$2:$B$6000,$A2844)&gt;0),1,0)</f>
        <v/>
      </c>
      <c r="N2844">
        <f>IF($J2844&gt;0,1,IF(COUNTIFS(Registros!$A$2:$A$6000,"CS",Registros!$B$2:$B$6000,$A2844,Registros!$K$2:$K$6000,"&lt;&gt;")&gt;0,1,0))</f>
        <v/>
      </c>
      <c r="O2844">
        <f>IF(AND($K2844=1,$E2844=0,$G2844=0,$I2844=0),"WINBACK",IF(AND($M2844=1,$N2844&gt;0),"CONVERGENTE",IF($M2844=1,"SOLO MÓVIL",IF($N2844&gt;0,"SOLO FIJO / INTERNET","SIN SERVICIOS"))))</f>
        <v/>
      </c>
      <c r="P2844">
        <f>IF($O2844="WINBACK","Recuperar (winback)",IF($O2844="CONVERGENTE","Upgrade / más líneas",IF($O2844="SOLO MÓVIL","Ofrecer fijo + internet (FLBBTV)",IF($O2844="SOLO FIJO / INTERNET","Ofrecer línea móvil Nextphone","Oferta completa (móvil + fijo + internet)"))))</f>
        <v/>
      </c>
      <c r="Q2844">
        <f>$F2844+$H2844+$L2844</f>
        <v/>
      </c>
      <c r="R2844">
        <f>IFERROR(VLOOKUP($A2844,Registros!$B$2:$G$6000,6,0),IFERROR(VLOOKUP($D2844,Winback!$B$2:$C$300,2,0),""))</f>
        <v/>
      </c>
      <c r="S2844">
        <f>IF($E2844=1,"NP","")&amp;IF($G2844=1,"+MOV","")&amp;IF($I2844=1,"+CS","")&amp;IF($K2844=1,"+WB","")</f>
        <v/>
      </c>
      <c r="T2844">
        <f>$E2844+$G2844+$I2844+$K2844</f>
        <v/>
      </c>
    </row>
    <row r="2845">
      <c r="A2845" t="inlineStr">
        <is>
          <t>338166220000</t>
        </is>
      </c>
      <c r="B2845" t="inlineStr">
        <is>
          <t>33816622</t>
        </is>
      </c>
      <c r="C2845" t="inlineStr">
        <is>
          <t>Sayuri Asuss ette Camargo Sanjur</t>
        </is>
      </c>
      <c r="D2845" t="inlineStr">
        <is>
          <t>SAYURIASUSSETTECAMARGOSANJUR</t>
        </is>
      </c>
      <c r="E2845">
        <f>IF(COUNTIFS(Registros!$A$2:$A$6000,"NP",Registros!$B$2:$B$6000,$A2845)&gt;0,1,0)</f>
        <v/>
      </c>
      <c r="F2845">
        <f>IF($E2845=1,SUMIFS(Registros!$F$2:$F$6000,Registros!$A$2:$A$6000,"NP",Registros!$B$2:$B$6000,$A2845),0)</f>
        <v/>
      </c>
      <c r="G2845">
        <f>IF(COUNTIFS(Registros!$A$2:$A$6000,"MOV",Registros!$B$2:$B$6000,$A2845)&gt;0,1,0)</f>
        <v/>
      </c>
      <c r="H2845">
        <f>IF($G2845=1,SUMIFS(Registros!$F$2:$F$6000,Registros!$A$2:$A$6000,"MOV",Registros!$B$2:$B$6000,$A2845),0)</f>
        <v/>
      </c>
      <c r="I2845">
        <f>IF(COUNTIFS(Registros!$A$2:$A$6000,"CS",Registros!$B$2:$B$6000,$A2845)&gt;0,1,0)</f>
        <v/>
      </c>
      <c r="J2845">
        <f>IF($I2845=1,SUMIFS(Registros!$I$2:$I$6000,Registros!$A$2:$A$6000,"CS",Registros!$B$2:$B$6000,$A2845),0)</f>
        <v/>
      </c>
      <c r="K2845">
        <f>IF(COUNTIFS(Winback!$K$2:$K$300,$D2845)&gt;0,1,0)</f>
        <v/>
      </c>
      <c r="L2845">
        <f>IF(AND($K2845=1,LEFT($A2845,3)="WB-"),SUMIFS(Winback!$D$2:$D$300,Winback!$K$2:$K$300,$D2845),0)</f>
        <v/>
      </c>
      <c r="M2845">
        <f>IF(OR($E2845=1,$G2845=1,SUMIFS(Registros!$J$2:$J$6000,Registros!$B$2:$B$6000,$A2845)&gt;0),1,0)</f>
        <v/>
      </c>
      <c r="N2845">
        <f>IF($J2845&gt;0,1,IF(COUNTIFS(Registros!$A$2:$A$6000,"CS",Registros!$B$2:$B$6000,$A2845,Registros!$K$2:$K$6000,"&lt;&gt;")&gt;0,1,0))</f>
        <v/>
      </c>
      <c r="O2845">
        <f>IF(AND($K2845=1,$E2845=0,$G2845=0,$I2845=0),"WINBACK",IF(AND($M2845=1,$N2845&gt;0),"CONVERGENTE",IF($M2845=1,"SOLO MÓVIL",IF($N2845&gt;0,"SOLO FIJO / INTERNET","SIN SERVICIOS"))))</f>
        <v/>
      </c>
      <c r="P2845">
        <f>IF($O2845="WINBACK","Recuperar (winback)",IF($O2845="CONVERGENTE","Upgrade / más líneas",IF($O2845="SOLO MÓVIL","Ofrecer fijo + internet (FLBBTV)",IF($O2845="SOLO FIJO / INTERNET","Ofrecer línea móvil Nextphone","Oferta completa (móvil + fijo + internet)"))))</f>
        <v/>
      </c>
      <c r="Q2845">
        <f>$F2845+$H2845+$L2845</f>
        <v/>
      </c>
      <c r="R2845">
        <f>IFERROR(VLOOKUP($A2845,Registros!$B$2:$G$6000,6,0),IFERROR(VLOOKUP($D2845,Winback!$B$2:$C$300,2,0),""))</f>
        <v/>
      </c>
      <c r="S2845">
        <f>IF($E2845=1,"NP","")&amp;IF($G2845=1,"+MOV","")&amp;IF($I2845=1,"+CS","")&amp;IF($K2845=1,"+WB","")</f>
        <v/>
      </c>
      <c r="T2845">
        <f>$E2845+$G2845+$I2845+$K2845</f>
        <v/>
      </c>
    </row>
    <row r="2846">
      <c r="A2846" t="inlineStr">
        <is>
          <t>358239420000</t>
        </is>
      </c>
      <c r="B2846" t="inlineStr">
        <is>
          <t>35823942</t>
        </is>
      </c>
      <c r="C2846" t="inlineStr">
        <is>
          <t>MOISÉS ELIDIO AGUIRRE SALDAÑA</t>
        </is>
      </c>
      <c r="D2846" t="inlineStr">
        <is>
          <t>MOISESELIDIOAGUIRRESALDANA</t>
        </is>
      </c>
      <c r="E2846">
        <f>IF(COUNTIFS(Registros!$A$2:$A$6000,"NP",Registros!$B$2:$B$6000,$A2846)&gt;0,1,0)</f>
        <v/>
      </c>
      <c r="F2846">
        <f>IF($E2846=1,SUMIFS(Registros!$F$2:$F$6000,Registros!$A$2:$A$6000,"NP",Registros!$B$2:$B$6000,$A2846),0)</f>
        <v/>
      </c>
      <c r="G2846">
        <f>IF(COUNTIFS(Registros!$A$2:$A$6000,"MOV",Registros!$B$2:$B$6000,$A2846)&gt;0,1,0)</f>
        <v/>
      </c>
      <c r="H2846">
        <f>IF($G2846=1,SUMIFS(Registros!$F$2:$F$6000,Registros!$A$2:$A$6000,"MOV",Registros!$B$2:$B$6000,$A2846),0)</f>
        <v/>
      </c>
      <c r="I2846">
        <f>IF(COUNTIFS(Registros!$A$2:$A$6000,"CS",Registros!$B$2:$B$6000,$A2846)&gt;0,1,0)</f>
        <v/>
      </c>
      <c r="J2846">
        <f>IF($I2846=1,SUMIFS(Registros!$I$2:$I$6000,Registros!$A$2:$A$6000,"CS",Registros!$B$2:$B$6000,$A2846),0)</f>
        <v/>
      </c>
      <c r="K2846">
        <f>IF(COUNTIFS(Winback!$K$2:$K$300,$D2846)&gt;0,1,0)</f>
        <v/>
      </c>
      <c r="L2846">
        <f>IF(AND($K2846=1,LEFT($A2846,3)="WB-"),SUMIFS(Winback!$D$2:$D$300,Winback!$K$2:$K$300,$D2846),0)</f>
        <v/>
      </c>
      <c r="M2846">
        <f>IF(OR($E2846=1,$G2846=1,SUMIFS(Registros!$J$2:$J$6000,Registros!$B$2:$B$6000,$A2846)&gt;0),1,0)</f>
        <v/>
      </c>
      <c r="N2846">
        <f>IF($J2846&gt;0,1,IF(COUNTIFS(Registros!$A$2:$A$6000,"CS",Registros!$B$2:$B$6000,$A2846,Registros!$K$2:$K$6000,"&lt;&gt;")&gt;0,1,0))</f>
        <v/>
      </c>
      <c r="O2846">
        <f>IF(AND($K2846=1,$E2846=0,$G2846=0,$I2846=0),"WINBACK",IF(AND($M2846=1,$N2846&gt;0),"CONVERGENTE",IF($M2846=1,"SOLO MÓVIL",IF($N2846&gt;0,"SOLO FIJO / INTERNET","SIN SERVICIOS"))))</f>
        <v/>
      </c>
      <c r="P2846">
        <f>IF($O2846="WINBACK","Recuperar (winback)",IF($O2846="CONVERGENTE","Upgrade / más líneas",IF($O2846="SOLO MÓVIL","Ofrecer fijo + internet (FLBBTV)",IF($O2846="SOLO FIJO / INTERNET","Ofrecer línea móvil Nextphone","Oferta completa (móvil + fijo + internet)"))))</f>
        <v/>
      </c>
      <c r="Q2846">
        <f>$F2846+$H2846+$L2846</f>
        <v/>
      </c>
      <c r="R2846">
        <f>IFERROR(VLOOKUP($A2846,Registros!$B$2:$G$6000,6,0),IFERROR(VLOOKUP($D2846,Winback!$B$2:$C$300,2,0),""))</f>
        <v/>
      </c>
      <c r="S2846">
        <f>IF($E2846=1,"NP","")&amp;IF($G2846=1,"+MOV","")&amp;IF($I2846=1,"+CS","")&amp;IF($K2846=1,"+WB","")</f>
        <v/>
      </c>
      <c r="T2846">
        <f>$E2846+$G2846+$I2846+$K2846</f>
        <v/>
      </c>
    </row>
    <row r="2847">
      <c r="A2847" t="inlineStr">
        <is>
          <t>352362970000</t>
        </is>
      </c>
      <c r="B2847" t="inlineStr">
        <is>
          <t>35236297</t>
        </is>
      </c>
      <c r="C2847" t="inlineStr">
        <is>
          <t>LUIS AGUILAT</t>
        </is>
      </c>
      <c r="D2847" t="inlineStr">
        <is>
          <t>LUISAGUILAT</t>
        </is>
      </c>
      <c r="E2847">
        <f>IF(COUNTIFS(Registros!$A$2:$A$6000,"NP",Registros!$B$2:$B$6000,$A2847)&gt;0,1,0)</f>
        <v/>
      </c>
      <c r="F2847">
        <f>IF($E2847=1,SUMIFS(Registros!$F$2:$F$6000,Registros!$A$2:$A$6000,"NP",Registros!$B$2:$B$6000,$A2847),0)</f>
        <v/>
      </c>
      <c r="G2847">
        <f>IF(COUNTIFS(Registros!$A$2:$A$6000,"MOV",Registros!$B$2:$B$6000,$A2847)&gt;0,1,0)</f>
        <v/>
      </c>
      <c r="H2847">
        <f>IF($G2847=1,SUMIFS(Registros!$F$2:$F$6000,Registros!$A$2:$A$6000,"MOV",Registros!$B$2:$B$6000,$A2847),0)</f>
        <v/>
      </c>
      <c r="I2847">
        <f>IF(COUNTIFS(Registros!$A$2:$A$6000,"CS",Registros!$B$2:$B$6000,$A2847)&gt;0,1,0)</f>
        <v/>
      </c>
      <c r="J2847">
        <f>IF($I2847=1,SUMIFS(Registros!$I$2:$I$6000,Registros!$A$2:$A$6000,"CS",Registros!$B$2:$B$6000,$A2847),0)</f>
        <v/>
      </c>
      <c r="K2847">
        <f>IF(COUNTIFS(Winback!$K$2:$K$300,$D2847)&gt;0,1,0)</f>
        <v/>
      </c>
      <c r="L2847">
        <f>IF(AND($K2847=1,LEFT($A2847,3)="WB-"),SUMIFS(Winback!$D$2:$D$300,Winback!$K$2:$K$300,$D2847),0)</f>
        <v/>
      </c>
      <c r="M2847">
        <f>IF(OR($E2847=1,$G2847=1,SUMIFS(Registros!$J$2:$J$6000,Registros!$B$2:$B$6000,$A2847)&gt;0),1,0)</f>
        <v/>
      </c>
      <c r="N2847">
        <f>IF($J2847&gt;0,1,IF(COUNTIFS(Registros!$A$2:$A$6000,"CS",Registros!$B$2:$B$6000,$A2847,Registros!$K$2:$K$6000,"&lt;&gt;")&gt;0,1,0))</f>
        <v/>
      </c>
      <c r="O2847">
        <f>IF(AND($K2847=1,$E2847=0,$G2847=0,$I2847=0),"WINBACK",IF(AND($M2847=1,$N2847&gt;0),"CONVERGENTE",IF($M2847=1,"SOLO MÓVIL",IF($N2847&gt;0,"SOLO FIJO / INTERNET","SIN SERVICIOS"))))</f>
        <v/>
      </c>
      <c r="P2847">
        <f>IF($O2847="WINBACK","Recuperar (winback)",IF($O2847="CONVERGENTE","Upgrade / más líneas",IF($O2847="SOLO MÓVIL","Ofrecer fijo + internet (FLBBTV)",IF($O2847="SOLO FIJO / INTERNET","Ofrecer línea móvil Nextphone","Oferta completa (móvil + fijo + internet)"))))</f>
        <v/>
      </c>
      <c r="Q2847">
        <f>$F2847+$H2847+$L2847</f>
        <v/>
      </c>
      <c r="R2847">
        <f>IFERROR(VLOOKUP($A2847,Registros!$B$2:$G$6000,6,0),IFERROR(VLOOKUP($D2847,Winback!$B$2:$C$300,2,0),""))</f>
        <v/>
      </c>
      <c r="S2847">
        <f>IF($E2847=1,"NP","")&amp;IF($G2847=1,"+MOV","")&amp;IF($I2847=1,"+CS","")&amp;IF($K2847=1,"+WB","")</f>
        <v/>
      </c>
      <c r="T2847">
        <f>$E2847+$G2847+$I2847+$K2847</f>
        <v/>
      </c>
    </row>
    <row r="2848">
      <c r="A2848" t="inlineStr">
        <is>
          <t>358056450000</t>
        </is>
      </c>
      <c r="B2848" t="inlineStr">
        <is>
          <t>35805645</t>
        </is>
      </c>
      <c r="C2848" t="inlineStr">
        <is>
          <t>JEAN MICHAEL SUIRA GALAN</t>
        </is>
      </c>
      <c r="D2848" t="inlineStr">
        <is>
          <t>JEANMICHAELSUIRAGALAN</t>
        </is>
      </c>
      <c r="E2848">
        <f>IF(COUNTIFS(Registros!$A$2:$A$6000,"NP",Registros!$B$2:$B$6000,$A2848)&gt;0,1,0)</f>
        <v/>
      </c>
      <c r="F2848">
        <f>IF($E2848=1,SUMIFS(Registros!$F$2:$F$6000,Registros!$A$2:$A$6000,"NP",Registros!$B$2:$B$6000,$A2848),0)</f>
        <v/>
      </c>
      <c r="G2848">
        <f>IF(COUNTIFS(Registros!$A$2:$A$6000,"MOV",Registros!$B$2:$B$6000,$A2848)&gt;0,1,0)</f>
        <v/>
      </c>
      <c r="H2848">
        <f>IF($G2848=1,SUMIFS(Registros!$F$2:$F$6000,Registros!$A$2:$A$6000,"MOV",Registros!$B$2:$B$6000,$A2848),0)</f>
        <v/>
      </c>
      <c r="I2848">
        <f>IF(COUNTIFS(Registros!$A$2:$A$6000,"CS",Registros!$B$2:$B$6000,$A2848)&gt;0,1,0)</f>
        <v/>
      </c>
      <c r="J2848">
        <f>IF($I2848=1,SUMIFS(Registros!$I$2:$I$6000,Registros!$A$2:$A$6000,"CS",Registros!$B$2:$B$6000,$A2848),0)</f>
        <v/>
      </c>
      <c r="K2848">
        <f>IF(COUNTIFS(Winback!$K$2:$K$300,$D2848)&gt;0,1,0)</f>
        <v/>
      </c>
      <c r="L2848">
        <f>IF(AND($K2848=1,LEFT($A2848,3)="WB-"),SUMIFS(Winback!$D$2:$D$300,Winback!$K$2:$K$300,$D2848),0)</f>
        <v/>
      </c>
      <c r="M2848">
        <f>IF(OR($E2848=1,$G2848=1,SUMIFS(Registros!$J$2:$J$6000,Registros!$B$2:$B$6000,$A2848)&gt;0),1,0)</f>
        <v/>
      </c>
      <c r="N2848">
        <f>IF($J2848&gt;0,1,IF(COUNTIFS(Registros!$A$2:$A$6000,"CS",Registros!$B$2:$B$6000,$A2848,Registros!$K$2:$K$6000,"&lt;&gt;")&gt;0,1,0))</f>
        <v/>
      </c>
      <c r="O2848">
        <f>IF(AND($K2848=1,$E2848=0,$G2848=0,$I2848=0),"WINBACK",IF(AND($M2848=1,$N2848&gt;0),"CONVERGENTE",IF($M2848=1,"SOLO MÓVIL",IF($N2848&gt;0,"SOLO FIJO / INTERNET","SIN SERVICIOS"))))</f>
        <v/>
      </c>
      <c r="P2848">
        <f>IF($O2848="WINBACK","Recuperar (winback)",IF($O2848="CONVERGENTE","Upgrade / más líneas",IF($O2848="SOLO MÓVIL","Ofrecer fijo + internet (FLBBTV)",IF($O2848="SOLO FIJO / INTERNET","Ofrecer línea móvil Nextphone","Oferta completa (móvil + fijo + internet)"))))</f>
        <v/>
      </c>
      <c r="Q2848">
        <f>$F2848+$H2848+$L2848</f>
        <v/>
      </c>
      <c r="R2848">
        <f>IFERROR(VLOOKUP($A2848,Registros!$B$2:$G$6000,6,0),IFERROR(VLOOKUP($D2848,Winback!$B$2:$C$300,2,0),""))</f>
        <v/>
      </c>
      <c r="S2848">
        <f>IF($E2848=1,"NP","")&amp;IF($G2848=1,"+MOV","")&amp;IF($I2848=1,"+CS","")&amp;IF($K2848=1,"+WB","")</f>
        <v/>
      </c>
      <c r="T2848">
        <f>$E2848+$G2848+$I2848+$K2848</f>
        <v/>
      </c>
    </row>
    <row r="2849">
      <c r="A2849" t="inlineStr">
        <is>
          <t>343328440000</t>
        </is>
      </c>
      <c r="B2849" t="inlineStr">
        <is>
          <t>34332844</t>
        </is>
      </c>
      <c r="C2849" t="inlineStr">
        <is>
          <t>GERALDINE VARGAS</t>
        </is>
      </c>
      <c r="D2849" t="inlineStr">
        <is>
          <t>GERALDINEVARGAS</t>
        </is>
      </c>
      <c r="E2849">
        <f>IF(COUNTIFS(Registros!$A$2:$A$6000,"NP",Registros!$B$2:$B$6000,$A2849)&gt;0,1,0)</f>
        <v/>
      </c>
      <c r="F2849">
        <f>IF($E2849=1,SUMIFS(Registros!$F$2:$F$6000,Registros!$A$2:$A$6000,"NP",Registros!$B$2:$B$6000,$A2849),0)</f>
        <v/>
      </c>
      <c r="G2849">
        <f>IF(COUNTIFS(Registros!$A$2:$A$6000,"MOV",Registros!$B$2:$B$6000,$A2849)&gt;0,1,0)</f>
        <v/>
      </c>
      <c r="H2849">
        <f>IF($G2849=1,SUMIFS(Registros!$F$2:$F$6000,Registros!$A$2:$A$6000,"MOV",Registros!$B$2:$B$6000,$A2849),0)</f>
        <v/>
      </c>
      <c r="I2849">
        <f>IF(COUNTIFS(Registros!$A$2:$A$6000,"CS",Registros!$B$2:$B$6000,$A2849)&gt;0,1,0)</f>
        <v/>
      </c>
      <c r="J2849">
        <f>IF($I2849=1,SUMIFS(Registros!$I$2:$I$6000,Registros!$A$2:$A$6000,"CS",Registros!$B$2:$B$6000,$A2849),0)</f>
        <v/>
      </c>
      <c r="K2849">
        <f>IF(COUNTIFS(Winback!$K$2:$K$300,$D2849)&gt;0,1,0)</f>
        <v/>
      </c>
      <c r="L2849">
        <f>IF(AND($K2849=1,LEFT($A2849,3)="WB-"),SUMIFS(Winback!$D$2:$D$300,Winback!$K$2:$K$300,$D2849),0)</f>
        <v/>
      </c>
      <c r="M2849">
        <f>IF(OR($E2849=1,$G2849=1,SUMIFS(Registros!$J$2:$J$6000,Registros!$B$2:$B$6000,$A2849)&gt;0),1,0)</f>
        <v/>
      </c>
      <c r="N2849">
        <f>IF($J2849&gt;0,1,IF(COUNTIFS(Registros!$A$2:$A$6000,"CS",Registros!$B$2:$B$6000,$A2849,Registros!$K$2:$K$6000,"&lt;&gt;")&gt;0,1,0))</f>
        <v/>
      </c>
      <c r="O2849">
        <f>IF(AND($K2849=1,$E2849=0,$G2849=0,$I2849=0),"WINBACK",IF(AND($M2849=1,$N2849&gt;0),"CONVERGENTE",IF($M2849=1,"SOLO MÓVIL",IF($N2849&gt;0,"SOLO FIJO / INTERNET","SIN SERVICIOS"))))</f>
        <v/>
      </c>
      <c r="P2849">
        <f>IF($O2849="WINBACK","Recuperar (winback)",IF($O2849="CONVERGENTE","Upgrade / más líneas",IF($O2849="SOLO MÓVIL","Ofrecer fijo + internet (FLBBTV)",IF($O2849="SOLO FIJO / INTERNET","Ofrecer línea móvil Nextphone","Oferta completa (móvil + fijo + internet)"))))</f>
        <v/>
      </c>
      <c r="Q2849">
        <f>$F2849+$H2849+$L2849</f>
        <v/>
      </c>
      <c r="R2849">
        <f>IFERROR(VLOOKUP($A2849,Registros!$B$2:$G$6000,6,0),IFERROR(VLOOKUP($D2849,Winback!$B$2:$C$300,2,0),""))</f>
        <v/>
      </c>
      <c r="S2849">
        <f>IF($E2849=1,"NP","")&amp;IF($G2849=1,"+MOV","")&amp;IF($I2849=1,"+CS","")&amp;IF($K2849=1,"+WB","")</f>
        <v/>
      </c>
      <c r="T2849">
        <f>$E2849+$G2849+$I2849+$K2849</f>
        <v/>
      </c>
    </row>
    <row r="2850">
      <c r="A2850" t="inlineStr">
        <is>
          <t>353146570000</t>
        </is>
      </c>
      <c r="B2850" t="inlineStr">
        <is>
          <t>35314657</t>
        </is>
      </c>
      <c r="C2850" t="inlineStr">
        <is>
          <t>GERALDINE VARGAS</t>
        </is>
      </c>
      <c r="D2850" t="inlineStr">
        <is>
          <t>GERALDINEVARGAS</t>
        </is>
      </c>
      <c r="E2850">
        <f>IF(COUNTIFS(Registros!$A$2:$A$6000,"NP",Registros!$B$2:$B$6000,$A2850)&gt;0,1,0)</f>
        <v/>
      </c>
      <c r="F2850">
        <f>IF($E2850=1,SUMIFS(Registros!$F$2:$F$6000,Registros!$A$2:$A$6000,"NP",Registros!$B$2:$B$6000,$A2850),0)</f>
        <v/>
      </c>
      <c r="G2850">
        <f>IF(COUNTIFS(Registros!$A$2:$A$6000,"MOV",Registros!$B$2:$B$6000,$A2850)&gt;0,1,0)</f>
        <v/>
      </c>
      <c r="H2850">
        <f>IF($G2850=1,SUMIFS(Registros!$F$2:$F$6000,Registros!$A$2:$A$6000,"MOV",Registros!$B$2:$B$6000,$A2850),0)</f>
        <v/>
      </c>
      <c r="I2850">
        <f>IF(COUNTIFS(Registros!$A$2:$A$6000,"CS",Registros!$B$2:$B$6000,$A2850)&gt;0,1,0)</f>
        <v/>
      </c>
      <c r="J2850">
        <f>IF($I2850=1,SUMIFS(Registros!$I$2:$I$6000,Registros!$A$2:$A$6000,"CS",Registros!$B$2:$B$6000,$A2850),0)</f>
        <v/>
      </c>
      <c r="K2850">
        <f>IF(COUNTIFS(Winback!$K$2:$K$300,$D2850)&gt;0,1,0)</f>
        <v/>
      </c>
      <c r="L2850">
        <f>IF(AND($K2850=1,LEFT($A2850,3)="WB-"),SUMIFS(Winback!$D$2:$D$300,Winback!$K$2:$K$300,$D2850),0)</f>
        <v/>
      </c>
      <c r="M2850">
        <f>IF(OR($E2850=1,$G2850=1,SUMIFS(Registros!$J$2:$J$6000,Registros!$B$2:$B$6000,$A2850)&gt;0),1,0)</f>
        <v/>
      </c>
      <c r="N2850">
        <f>IF($J2850&gt;0,1,IF(COUNTIFS(Registros!$A$2:$A$6000,"CS",Registros!$B$2:$B$6000,$A2850,Registros!$K$2:$K$6000,"&lt;&gt;")&gt;0,1,0))</f>
        <v/>
      </c>
      <c r="O2850">
        <f>IF(AND($K2850=1,$E2850=0,$G2850=0,$I2850=0),"WINBACK",IF(AND($M2850=1,$N2850&gt;0),"CONVERGENTE",IF($M2850=1,"SOLO MÓVIL",IF($N2850&gt;0,"SOLO FIJO / INTERNET","SIN SERVICIOS"))))</f>
        <v/>
      </c>
      <c r="P2850">
        <f>IF($O2850="WINBACK","Recuperar (winback)",IF($O2850="CONVERGENTE","Upgrade / más líneas",IF($O2850="SOLO MÓVIL","Ofrecer fijo + internet (FLBBTV)",IF($O2850="SOLO FIJO / INTERNET","Ofrecer línea móvil Nextphone","Oferta completa (móvil + fijo + internet)"))))</f>
        <v/>
      </c>
      <c r="Q2850">
        <f>$F2850+$H2850+$L2850</f>
        <v/>
      </c>
      <c r="R2850">
        <f>IFERROR(VLOOKUP($A2850,Registros!$B$2:$G$6000,6,0),IFERROR(VLOOKUP($D2850,Winback!$B$2:$C$300,2,0),""))</f>
        <v/>
      </c>
      <c r="S2850">
        <f>IF($E2850=1,"NP","")&amp;IF($G2850=1,"+MOV","")&amp;IF($I2850=1,"+CS","")&amp;IF($K2850=1,"+WB","")</f>
        <v/>
      </c>
      <c r="T2850">
        <f>$E2850+$G2850+$I2850+$K2850</f>
        <v/>
      </c>
    </row>
    <row r="2851">
      <c r="A2851" t="inlineStr">
        <is>
          <t>359029590000</t>
        </is>
      </c>
      <c r="B2851" t="inlineStr">
        <is>
          <t>35902959</t>
        </is>
      </c>
      <c r="C2851" t="inlineStr">
        <is>
          <t>YASMERY VALDES</t>
        </is>
      </c>
      <c r="D2851" t="inlineStr">
        <is>
          <t>YASMERYVALDES</t>
        </is>
      </c>
      <c r="E2851">
        <f>IF(COUNTIFS(Registros!$A$2:$A$6000,"NP",Registros!$B$2:$B$6000,$A2851)&gt;0,1,0)</f>
        <v/>
      </c>
      <c r="F2851">
        <f>IF($E2851=1,SUMIFS(Registros!$F$2:$F$6000,Registros!$A$2:$A$6000,"NP",Registros!$B$2:$B$6000,$A2851),0)</f>
        <v/>
      </c>
      <c r="G2851">
        <f>IF(COUNTIFS(Registros!$A$2:$A$6000,"MOV",Registros!$B$2:$B$6000,$A2851)&gt;0,1,0)</f>
        <v/>
      </c>
      <c r="H2851">
        <f>IF($G2851=1,SUMIFS(Registros!$F$2:$F$6000,Registros!$A$2:$A$6000,"MOV",Registros!$B$2:$B$6000,$A2851),0)</f>
        <v/>
      </c>
      <c r="I2851">
        <f>IF(COUNTIFS(Registros!$A$2:$A$6000,"CS",Registros!$B$2:$B$6000,$A2851)&gt;0,1,0)</f>
        <v/>
      </c>
      <c r="J2851">
        <f>IF($I2851=1,SUMIFS(Registros!$I$2:$I$6000,Registros!$A$2:$A$6000,"CS",Registros!$B$2:$B$6000,$A2851),0)</f>
        <v/>
      </c>
      <c r="K2851">
        <f>IF(COUNTIFS(Winback!$K$2:$K$300,$D2851)&gt;0,1,0)</f>
        <v/>
      </c>
      <c r="L2851">
        <f>IF(AND($K2851=1,LEFT($A2851,3)="WB-"),SUMIFS(Winback!$D$2:$D$300,Winback!$K$2:$K$300,$D2851),0)</f>
        <v/>
      </c>
      <c r="M2851">
        <f>IF(OR($E2851=1,$G2851=1,SUMIFS(Registros!$J$2:$J$6000,Registros!$B$2:$B$6000,$A2851)&gt;0),1,0)</f>
        <v/>
      </c>
      <c r="N2851">
        <f>IF($J2851&gt;0,1,IF(COUNTIFS(Registros!$A$2:$A$6000,"CS",Registros!$B$2:$B$6000,$A2851,Registros!$K$2:$K$6000,"&lt;&gt;")&gt;0,1,0))</f>
        <v/>
      </c>
      <c r="O2851">
        <f>IF(AND($K2851=1,$E2851=0,$G2851=0,$I2851=0),"WINBACK",IF(AND($M2851=1,$N2851&gt;0),"CONVERGENTE",IF($M2851=1,"SOLO MÓVIL",IF($N2851&gt;0,"SOLO FIJO / INTERNET","SIN SERVICIOS"))))</f>
        <v/>
      </c>
      <c r="P2851">
        <f>IF($O2851="WINBACK","Recuperar (winback)",IF($O2851="CONVERGENTE","Upgrade / más líneas",IF($O2851="SOLO MÓVIL","Ofrecer fijo + internet (FLBBTV)",IF($O2851="SOLO FIJO / INTERNET","Ofrecer línea móvil Nextphone","Oferta completa (móvil + fijo + internet)"))))</f>
        <v/>
      </c>
      <c r="Q2851">
        <f>$F2851+$H2851+$L2851</f>
        <v/>
      </c>
      <c r="R2851">
        <f>IFERROR(VLOOKUP($A2851,Registros!$B$2:$G$6000,6,0),IFERROR(VLOOKUP($D2851,Winback!$B$2:$C$300,2,0),""))</f>
        <v/>
      </c>
      <c r="S2851">
        <f>IF($E2851=1,"NP","")&amp;IF($G2851=1,"+MOV","")&amp;IF($I2851=1,"+CS","")&amp;IF($K2851=1,"+WB","")</f>
        <v/>
      </c>
      <c r="T2851">
        <f>$E2851+$G2851+$I2851+$K2851</f>
        <v/>
      </c>
    </row>
    <row r="2852">
      <c r="A2852" t="inlineStr">
        <is>
          <t>356253560000</t>
        </is>
      </c>
      <c r="B2852" t="inlineStr">
        <is>
          <t>35625356</t>
        </is>
      </c>
      <c r="C2852" t="inlineStr">
        <is>
          <t>FRANKLIN MARTINEZ</t>
        </is>
      </c>
      <c r="D2852" t="inlineStr">
        <is>
          <t>FRANKLINMARTINEZ</t>
        </is>
      </c>
      <c r="E2852">
        <f>IF(COUNTIFS(Registros!$A$2:$A$6000,"NP",Registros!$B$2:$B$6000,$A2852)&gt;0,1,0)</f>
        <v/>
      </c>
      <c r="F2852">
        <f>IF($E2852=1,SUMIFS(Registros!$F$2:$F$6000,Registros!$A$2:$A$6000,"NP",Registros!$B$2:$B$6000,$A2852),0)</f>
        <v/>
      </c>
      <c r="G2852">
        <f>IF(COUNTIFS(Registros!$A$2:$A$6000,"MOV",Registros!$B$2:$B$6000,$A2852)&gt;0,1,0)</f>
        <v/>
      </c>
      <c r="H2852">
        <f>IF($G2852=1,SUMIFS(Registros!$F$2:$F$6000,Registros!$A$2:$A$6000,"MOV",Registros!$B$2:$B$6000,$A2852),0)</f>
        <v/>
      </c>
      <c r="I2852">
        <f>IF(COUNTIFS(Registros!$A$2:$A$6000,"CS",Registros!$B$2:$B$6000,$A2852)&gt;0,1,0)</f>
        <v/>
      </c>
      <c r="J2852">
        <f>IF($I2852=1,SUMIFS(Registros!$I$2:$I$6000,Registros!$A$2:$A$6000,"CS",Registros!$B$2:$B$6000,$A2852),0)</f>
        <v/>
      </c>
      <c r="K2852">
        <f>IF(COUNTIFS(Winback!$K$2:$K$300,$D2852)&gt;0,1,0)</f>
        <v/>
      </c>
      <c r="L2852">
        <f>IF(AND($K2852=1,LEFT($A2852,3)="WB-"),SUMIFS(Winback!$D$2:$D$300,Winback!$K$2:$K$300,$D2852),0)</f>
        <v/>
      </c>
      <c r="M2852">
        <f>IF(OR($E2852=1,$G2852=1,SUMIFS(Registros!$J$2:$J$6000,Registros!$B$2:$B$6000,$A2852)&gt;0),1,0)</f>
        <v/>
      </c>
      <c r="N2852">
        <f>IF($J2852&gt;0,1,IF(COUNTIFS(Registros!$A$2:$A$6000,"CS",Registros!$B$2:$B$6000,$A2852,Registros!$K$2:$K$6000,"&lt;&gt;")&gt;0,1,0))</f>
        <v/>
      </c>
      <c r="O2852">
        <f>IF(AND($K2852=1,$E2852=0,$G2852=0,$I2852=0),"WINBACK",IF(AND($M2852=1,$N2852&gt;0),"CONVERGENTE",IF($M2852=1,"SOLO MÓVIL",IF($N2852&gt;0,"SOLO FIJO / INTERNET","SIN SERVICIOS"))))</f>
        <v/>
      </c>
      <c r="P2852">
        <f>IF($O2852="WINBACK","Recuperar (winback)",IF($O2852="CONVERGENTE","Upgrade / más líneas",IF($O2852="SOLO MÓVIL","Ofrecer fijo + internet (FLBBTV)",IF($O2852="SOLO FIJO / INTERNET","Ofrecer línea móvil Nextphone","Oferta completa (móvil + fijo + internet)"))))</f>
        <v/>
      </c>
      <c r="Q2852">
        <f>$F2852+$H2852+$L2852</f>
        <v/>
      </c>
      <c r="R2852">
        <f>IFERROR(VLOOKUP($A2852,Registros!$B$2:$G$6000,6,0),IFERROR(VLOOKUP($D2852,Winback!$B$2:$C$300,2,0),""))</f>
        <v/>
      </c>
      <c r="S2852">
        <f>IF($E2852=1,"NP","")&amp;IF($G2852=1,"+MOV","")&amp;IF($I2852=1,"+CS","")&amp;IF($K2852=1,"+WB","")</f>
        <v/>
      </c>
      <c r="T2852">
        <f>$E2852+$G2852+$I2852+$K2852</f>
        <v/>
      </c>
    </row>
    <row r="2853">
      <c r="A2853" t="inlineStr">
        <is>
          <t>366004560000</t>
        </is>
      </c>
      <c r="B2853" t="inlineStr">
        <is>
          <t>36600456</t>
        </is>
      </c>
      <c r="C2853" t="inlineStr">
        <is>
          <t>GABIREL ALEXIS ROJAS</t>
        </is>
      </c>
      <c r="D2853" t="inlineStr">
        <is>
          <t>GABIRELALEXISROJAS</t>
        </is>
      </c>
      <c r="E2853">
        <f>IF(COUNTIFS(Registros!$A$2:$A$6000,"NP",Registros!$B$2:$B$6000,$A2853)&gt;0,1,0)</f>
        <v/>
      </c>
      <c r="F2853">
        <f>IF($E2853=1,SUMIFS(Registros!$F$2:$F$6000,Registros!$A$2:$A$6000,"NP",Registros!$B$2:$B$6000,$A2853),0)</f>
        <v/>
      </c>
      <c r="G2853">
        <f>IF(COUNTIFS(Registros!$A$2:$A$6000,"MOV",Registros!$B$2:$B$6000,$A2853)&gt;0,1,0)</f>
        <v/>
      </c>
      <c r="H2853">
        <f>IF($G2853=1,SUMIFS(Registros!$F$2:$F$6000,Registros!$A$2:$A$6000,"MOV",Registros!$B$2:$B$6000,$A2853),0)</f>
        <v/>
      </c>
      <c r="I2853">
        <f>IF(COUNTIFS(Registros!$A$2:$A$6000,"CS",Registros!$B$2:$B$6000,$A2853)&gt;0,1,0)</f>
        <v/>
      </c>
      <c r="J2853">
        <f>IF($I2853=1,SUMIFS(Registros!$I$2:$I$6000,Registros!$A$2:$A$6000,"CS",Registros!$B$2:$B$6000,$A2853),0)</f>
        <v/>
      </c>
      <c r="K2853">
        <f>IF(COUNTIFS(Winback!$K$2:$K$300,$D2853)&gt;0,1,0)</f>
        <v/>
      </c>
      <c r="L2853">
        <f>IF(AND($K2853=1,LEFT($A2853,3)="WB-"),SUMIFS(Winback!$D$2:$D$300,Winback!$K$2:$K$300,$D2853),0)</f>
        <v/>
      </c>
      <c r="M2853">
        <f>IF(OR($E2853=1,$G2853=1,SUMIFS(Registros!$J$2:$J$6000,Registros!$B$2:$B$6000,$A2853)&gt;0),1,0)</f>
        <v/>
      </c>
      <c r="N2853">
        <f>IF($J2853&gt;0,1,IF(COUNTIFS(Registros!$A$2:$A$6000,"CS",Registros!$B$2:$B$6000,$A2853,Registros!$K$2:$K$6000,"&lt;&gt;")&gt;0,1,0))</f>
        <v/>
      </c>
      <c r="O2853">
        <f>IF(AND($K2853=1,$E2853=0,$G2853=0,$I2853=0),"WINBACK",IF(AND($M2853=1,$N2853&gt;0),"CONVERGENTE",IF($M2853=1,"SOLO MÓVIL",IF($N2853&gt;0,"SOLO FIJO / INTERNET","SIN SERVICIOS"))))</f>
        <v/>
      </c>
      <c r="P2853">
        <f>IF($O2853="WINBACK","Recuperar (winback)",IF($O2853="CONVERGENTE","Upgrade / más líneas",IF($O2853="SOLO MÓVIL","Ofrecer fijo + internet (FLBBTV)",IF($O2853="SOLO FIJO / INTERNET","Ofrecer línea móvil Nextphone","Oferta completa (móvil + fijo + internet)"))))</f>
        <v/>
      </c>
      <c r="Q2853">
        <f>$F2853+$H2853+$L2853</f>
        <v/>
      </c>
      <c r="R2853">
        <f>IFERROR(VLOOKUP($A2853,Registros!$B$2:$G$6000,6,0),IFERROR(VLOOKUP($D2853,Winback!$B$2:$C$300,2,0),""))</f>
        <v/>
      </c>
      <c r="S2853">
        <f>IF($E2853=1,"NP","")&amp;IF($G2853=1,"+MOV","")&amp;IF($I2853=1,"+CS","")&amp;IF($K2853=1,"+WB","")</f>
        <v/>
      </c>
      <c r="T2853">
        <f>$E2853+$G2853+$I2853+$K2853</f>
        <v/>
      </c>
    </row>
    <row r="2854">
      <c r="A2854" t="inlineStr">
        <is>
          <t>359371320000</t>
        </is>
      </c>
      <c r="B2854" t="inlineStr">
        <is>
          <t>35937132</t>
        </is>
      </c>
      <c r="C2854" t="inlineStr">
        <is>
          <t>GABRIEL ALEXIS ROJAS</t>
        </is>
      </c>
      <c r="D2854" t="inlineStr">
        <is>
          <t>GABRIELALEXISROJAS</t>
        </is>
      </c>
      <c r="E2854">
        <f>IF(COUNTIFS(Registros!$A$2:$A$6000,"NP",Registros!$B$2:$B$6000,$A2854)&gt;0,1,0)</f>
        <v/>
      </c>
      <c r="F2854">
        <f>IF($E2854=1,SUMIFS(Registros!$F$2:$F$6000,Registros!$A$2:$A$6000,"NP",Registros!$B$2:$B$6000,$A2854),0)</f>
        <v/>
      </c>
      <c r="G2854">
        <f>IF(COUNTIFS(Registros!$A$2:$A$6000,"MOV",Registros!$B$2:$B$6000,$A2854)&gt;0,1,0)</f>
        <v/>
      </c>
      <c r="H2854">
        <f>IF($G2854=1,SUMIFS(Registros!$F$2:$F$6000,Registros!$A$2:$A$6000,"MOV",Registros!$B$2:$B$6000,$A2854),0)</f>
        <v/>
      </c>
      <c r="I2854">
        <f>IF(COUNTIFS(Registros!$A$2:$A$6000,"CS",Registros!$B$2:$B$6000,$A2854)&gt;0,1,0)</f>
        <v/>
      </c>
      <c r="J2854">
        <f>IF($I2854=1,SUMIFS(Registros!$I$2:$I$6000,Registros!$A$2:$A$6000,"CS",Registros!$B$2:$B$6000,$A2854),0)</f>
        <v/>
      </c>
      <c r="K2854">
        <f>IF(COUNTIFS(Winback!$K$2:$K$300,$D2854)&gt;0,1,0)</f>
        <v/>
      </c>
      <c r="L2854">
        <f>IF(AND($K2854=1,LEFT($A2854,3)="WB-"),SUMIFS(Winback!$D$2:$D$300,Winback!$K$2:$K$300,$D2854),0)</f>
        <v/>
      </c>
      <c r="M2854">
        <f>IF(OR($E2854=1,$G2854=1,SUMIFS(Registros!$J$2:$J$6000,Registros!$B$2:$B$6000,$A2854)&gt;0),1,0)</f>
        <v/>
      </c>
      <c r="N2854">
        <f>IF($J2854&gt;0,1,IF(COUNTIFS(Registros!$A$2:$A$6000,"CS",Registros!$B$2:$B$6000,$A2854,Registros!$K$2:$K$6000,"&lt;&gt;")&gt;0,1,0))</f>
        <v/>
      </c>
      <c r="O2854">
        <f>IF(AND($K2854=1,$E2854=0,$G2854=0,$I2854=0),"WINBACK",IF(AND($M2854=1,$N2854&gt;0),"CONVERGENTE",IF($M2854=1,"SOLO MÓVIL",IF($N2854&gt;0,"SOLO FIJO / INTERNET","SIN SERVICIOS"))))</f>
        <v/>
      </c>
      <c r="P2854">
        <f>IF($O2854="WINBACK","Recuperar (winback)",IF($O2854="CONVERGENTE","Upgrade / más líneas",IF($O2854="SOLO MÓVIL","Ofrecer fijo + internet (FLBBTV)",IF($O2854="SOLO FIJO / INTERNET","Ofrecer línea móvil Nextphone","Oferta completa (móvil + fijo + internet)"))))</f>
        <v/>
      </c>
      <c r="Q2854">
        <f>$F2854+$H2854+$L2854</f>
        <v/>
      </c>
      <c r="R2854">
        <f>IFERROR(VLOOKUP($A2854,Registros!$B$2:$G$6000,6,0),IFERROR(VLOOKUP($D2854,Winback!$B$2:$C$300,2,0),""))</f>
        <v/>
      </c>
      <c r="S2854">
        <f>IF($E2854=1,"NP","")&amp;IF($G2854=1,"+MOV","")&amp;IF($I2854=1,"+CS","")&amp;IF($K2854=1,"+WB","")</f>
        <v/>
      </c>
      <c r="T2854">
        <f>$E2854+$G2854+$I2854+$K2854</f>
        <v/>
      </c>
    </row>
    <row r="2855">
      <c r="A2855" t="inlineStr">
        <is>
          <t>351340370000</t>
        </is>
      </c>
      <c r="B2855" t="inlineStr">
        <is>
          <t>35134037</t>
        </is>
      </c>
      <c r="C2855" t="inlineStr">
        <is>
          <t>JONATHAN ALMENGOR</t>
        </is>
      </c>
      <c r="D2855" t="inlineStr">
        <is>
          <t>JONATHANALMENGOR</t>
        </is>
      </c>
      <c r="E2855">
        <f>IF(COUNTIFS(Registros!$A$2:$A$6000,"NP",Registros!$B$2:$B$6000,$A2855)&gt;0,1,0)</f>
        <v/>
      </c>
      <c r="F2855">
        <f>IF($E2855=1,SUMIFS(Registros!$F$2:$F$6000,Registros!$A$2:$A$6000,"NP",Registros!$B$2:$B$6000,$A2855),0)</f>
        <v/>
      </c>
      <c r="G2855">
        <f>IF(COUNTIFS(Registros!$A$2:$A$6000,"MOV",Registros!$B$2:$B$6000,$A2855)&gt;0,1,0)</f>
        <v/>
      </c>
      <c r="H2855">
        <f>IF($G2855=1,SUMIFS(Registros!$F$2:$F$6000,Registros!$A$2:$A$6000,"MOV",Registros!$B$2:$B$6000,$A2855),0)</f>
        <v/>
      </c>
      <c r="I2855">
        <f>IF(COUNTIFS(Registros!$A$2:$A$6000,"CS",Registros!$B$2:$B$6000,$A2855)&gt;0,1,0)</f>
        <v/>
      </c>
      <c r="J2855">
        <f>IF($I2855=1,SUMIFS(Registros!$I$2:$I$6000,Registros!$A$2:$A$6000,"CS",Registros!$B$2:$B$6000,$A2855),0)</f>
        <v/>
      </c>
      <c r="K2855">
        <f>IF(COUNTIFS(Winback!$K$2:$K$300,$D2855)&gt;0,1,0)</f>
        <v/>
      </c>
      <c r="L2855">
        <f>IF(AND($K2855=1,LEFT($A2855,3)="WB-"),SUMIFS(Winback!$D$2:$D$300,Winback!$K$2:$K$300,$D2855),0)</f>
        <v/>
      </c>
      <c r="M2855">
        <f>IF(OR($E2855=1,$G2855=1,SUMIFS(Registros!$J$2:$J$6000,Registros!$B$2:$B$6000,$A2855)&gt;0),1,0)</f>
        <v/>
      </c>
      <c r="N2855">
        <f>IF($J2855&gt;0,1,IF(COUNTIFS(Registros!$A$2:$A$6000,"CS",Registros!$B$2:$B$6000,$A2855,Registros!$K$2:$K$6000,"&lt;&gt;")&gt;0,1,0))</f>
        <v/>
      </c>
      <c r="O2855">
        <f>IF(AND($K2855=1,$E2855=0,$G2855=0,$I2855=0),"WINBACK",IF(AND($M2855=1,$N2855&gt;0),"CONVERGENTE",IF($M2855=1,"SOLO MÓVIL",IF($N2855&gt;0,"SOLO FIJO / INTERNET","SIN SERVICIOS"))))</f>
        <v/>
      </c>
      <c r="P2855">
        <f>IF($O2855="WINBACK","Recuperar (winback)",IF($O2855="CONVERGENTE","Upgrade / más líneas",IF($O2855="SOLO MÓVIL","Ofrecer fijo + internet (FLBBTV)",IF($O2855="SOLO FIJO / INTERNET","Ofrecer línea móvil Nextphone","Oferta completa (móvil + fijo + internet)"))))</f>
        <v/>
      </c>
      <c r="Q2855">
        <f>$F2855+$H2855+$L2855</f>
        <v/>
      </c>
      <c r="R2855">
        <f>IFERROR(VLOOKUP($A2855,Registros!$B$2:$G$6000,6,0),IFERROR(VLOOKUP($D2855,Winback!$B$2:$C$300,2,0),""))</f>
        <v/>
      </c>
      <c r="S2855">
        <f>IF($E2855=1,"NP","")&amp;IF($G2855=1,"+MOV","")&amp;IF($I2855=1,"+CS","")&amp;IF($K2855=1,"+WB","")</f>
        <v/>
      </c>
      <c r="T2855">
        <f>$E2855+$G2855+$I2855+$K2855</f>
        <v/>
      </c>
    </row>
    <row r="2856">
      <c r="A2856" t="inlineStr">
        <is>
          <t>352227230000</t>
        </is>
      </c>
      <c r="B2856" t="inlineStr">
        <is>
          <t>35222723</t>
        </is>
      </c>
      <c r="C2856" t="inlineStr">
        <is>
          <t>ZULEYNE SANTOS</t>
        </is>
      </c>
      <c r="D2856" t="inlineStr">
        <is>
          <t>ZULEYNESANTOS</t>
        </is>
      </c>
      <c r="E2856">
        <f>IF(COUNTIFS(Registros!$A$2:$A$6000,"NP",Registros!$B$2:$B$6000,$A2856)&gt;0,1,0)</f>
        <v/>
      </c>
      <c r="F2856">
        <f>IF($E2856=1,SUMIFS(Registros!$F$2:$F$6000,Registros!$A$2:$A$6000,"NP",Registros!$B$2:$B$6000,$A2856),0)</f>
        <v/>
      </c>
      <c r="G2856">
        <f>IF(COUNTIFS(Registros!$A$2:$A$6000,"MOV",Registros!$B$2:$B$6000,$A2856)&gt;0,1,0)</f>
        <v/>
      </c>
      <c r="H2856">
        <f>IF($G2856=1,SUMIFS(Registros!$F$2:$F$6000,Registros!$A$2:$A$6000,"MOV",Registros!$B$2:$B$6000,$A2856),0)</f>
        <v/>
      </c>
      <c r="I2856">
        <f>IF(COUNTIFS(Registros!$A$2:$A$6000,"CS",Registros!$B$2:$B$6000,$A2856)&gt;0,1,0)</f>
        <v/>
      </c>
      <c r="J2856">
        <f>IF($I2856=1,SUMIFS(Registros!$I$2:$I$6000,Registros!$A$2:$A$6000,"CS",Registros!$B$2:$B$6000,$A2856),0)</f>
        <v/>
      </c>
      <c r="K2856">
        <f>IF(COUNTIFS(Winback!$K$2:$K$300,$D2856)&gt;0,1,0)</f>
        <v/>
      </c>
      <c r="L2856">
        <f>IF(AND($K2856=1,LEFT($A2856,3)="WB-"),SUMIFS(Winback!$D$2:$D$300,Winback!$K$2:$K$300,$D2856),0)</f>
        <v/>
      </c>
      <c r="M2856">
        <f>IF(OR($E2856=1,$G2856=1,SUMIFS(Registros!$J$2:$J$6000,Registros!$B$2:$B$6000,$A2856)&gt;0),1,0)</f>
        <v/>
      </c>
      <c r="N2856">
        <f>IF($J2856&gt;0,1,IF(COUNTIFS(Registros!$A$2:$A$6000,"CS",Registros!$B$2:$B$6000,$A2856,Registros!$K$2:$K$6000,"&lt;&gt;")&gt;0,1,0))</f>
        <v/>
      </c>
      <c r="O2856">
        <f>IF(AND($K2856=1,$E2856=0,$G2856=0,$I2856=0),"WINBACK",IF(AND($M2856=1,$N2856&gt;0),"CONVERGENTE",IF($M2856=1,"SOLO MÓVIL",IF($N2856&gt;0,"SOLO FIJO / INTERNET","SIN SERVICIOS"))))</f>
        <v/>
      </c>
      <c r="P2856">
        <f>IF($O2856="WINBACK","Recuperar (winback)",IF($O2856="CONVERGENTE","Upgrade / más líneas",IF($O2856="SOLO MÓVIL","Ofrecer fijo + internet (FLBBTV)",IF($O2856="SOLO FIJO / INTERNET","Ofrecer línea móvil Nextphone","Oferta completa (móvil + fijo + internet)"))))</f>
        <v/>
      </c>
      <c r="Q2856">
        <f>$F2856+$H2856+$L2856</f>
        <v/>
      </c>
      <c r="R2856">
        <f>IFERROR(VLOOKUP($A2856,Registros!$B$2:$G$6000,6,0),IFERROR(VLOOKUP($D2856,Winback!$B$2:$C$300,2,0),""))</f>
        <v/>
      </c>
      <c r="S2856">
        <f>IF($E2856=1,"NP","")&amp;IF($G2856=1,"+MOV","")&amp;IF($I2856=1,"+CS","")&amp;IF($K2856=1,"+WB","")</f>
        <v/>
      </c>
      <c r="T2856">
        <f>$E2856+$G2856+$I2856+$K2856</f>
        <v/>
      </c>
    </row>
    <row r="2857">
      <c r="A2857" t="inlineStr">
        <is>
          <t>362033090000</t>
        </is>
      </c>
      <c r="B2857" t="inlineStr">
        <is>
          <t>36203309</t>
        </is>
      </c>
      <c r="C2857" t="inlineStr">
        <is>
          <t>ANGELICA MIRANDA</t>
        </is>
      </c>
      <c r="D2857" t="inlineStr">
        <is>
          <t>ANGELICAMIRANDA</t>
        </is>
      </c>
      <c r="E2857">
        <f>IF(COUNTIFS(Registros!$A$2:$A$6000,"NP",Registros!$B$2:$B$6000,$A2857)&gt;0,1,0)</f>
        <v/>
      </c>
      <c r="F2857">
        <f>IF($E2857=1,SUMIFS(Registros!$F$2:$F$6000,Registros!$A$2:$A$6000,"NP",Registros!$B$2:$B$6000,$A2857),0)</f>
        <v/>
      </c>
      <c r="G2857">
        <f>IF(COUNTIFS(Registros!$A$2:$A$6000,"MOV",Registros!$B$2:$B$6000,$A2857)&gt;0,1,0)</f>
        <v/>
      </c>
      <c r="H2857">
        <f>IF($G2857=1,SUMIFS(Registros!$F$2:$F$6000,Registros!$A$2:$A$6000,"MOV",Registros!$B$2:$B$6000,$A2857),0)</f>
        <v/>
      </c>
      <c r="I2857">
        <f>IF(COUNTIFS(Registros!$A$2:$A$6000,"CS",Registros!$B$2:$B$6000,$A2857)&gt;0,1,0)</f>
        <v/>
      </c>
      <c r="J2857">
        <f>IF($I2857=1,SUMIFS(Registros!$I$2:$I$6000,Registros!$A$2:$A$6000,"CS",Registros!$B$2:$B$6000,$A2857),0)</f>
        <v/>
      </c>
      <c r="K2857">
        <f>IF(COUNTIFS(Winback!$K$2:$K$300,$D2857)&gt;0,1,0)</f>
        <v/>
      </c>
      <c r="L2857">
        <f>IF(AND($K2857=1,LEFT($A2857,3)="WB-"),SUMIFS(Winback!$D$2:$D$300,Winback!$K$2:$K$300,$D2857),0)</f>
        <v/>
      </c>
      <c r="M2857">
        <f>IF(OR($E2857=1,$G2857=1,SUMIFS(Registros!$J$2:$J$6000,Registros!$B$2:$B$6000,$A2857)&gt;0),1,0)</f>
        <v/>
      </c>
      <c r="N2857">
        <f>IF($J2857&gt;0,1,IF(COUNTIFS(Registros!$A$2:$A$6000,"CS",Registros!$B$2:$B$6000,$A2857,Registros!$K$2:$K$6000,"&lt;&gt;")&gt;0,1,0))</f>
        <v/>
      </c>
      <c r="O2857">
        <f>IF(AND($K2857=1,$E2857=0,$G2857=0,$I2857=0),"WINBACK",IF(AND($M2857=1,$N2857&gt;0),"CONVERGENTE",IF($M2857=1,"SOLO MÓVIL",IF($N2857&gt;0,"SOLO FIJO / INTERNET","SIN SERVICIOS"))))</f>
        <v/>
      </c>
      <c r="P2857">
        <f>IF($O2857="WINBACK","Recuperar (winback)",IF($O2857="CONVERGENTE","Upgrade / más líneas",IF($O2857="SOLO MÓVIL","Ofrecer fijo + internet (FLBBTV)",IF($O2857="SOLO FIJO / INTERNET","Ofrecer línea móvil Nextphone","Oferta completa (móvil + fijo + internet)"))))</f>
        <v/>
      </c>
      <c r="Q2857">
        <f>$F2857+$H2857+$L2857</f>
        <v/>
      </c>
      <c r="R2857">
        <f>IFERROR(VLOOKUP($A2857,Registros!$B$2:$G$6000,6,0),IFERROR(VLOOKUP($D2857,Winback!$B$2:$C$300,2,0),""))</f>
        <v/>
      </c>
      <c r="S2857">
        <f>IF($E2857=1,"NP","")&amp;IF($G2857=1,"+MOV","")&amp;IF($I2857=1,"+CS","")&amp;IF($K2857=1,"+WB","")</f>
        <v/>
      </c>
      <c r="T2857">
        <f>$E2857+$G2857+$I2857+$K2857</f>
        <v/>
      </c>
    </row>
    <row r="2858">
      <c r="A2858" t="inlineStr">
        <is>
          <t>358339830000</t>
        </is>
      </c>
      <c r="B2858" t="inlineStr">
        <is>
          <t>35833983</t>
        </is>
      </c>
      <c r="C2858" t="inlineStr">
        <is>
          <t>SERGIO SANTAMARIA</t>
        </is>
      </c>
      <c r="D2858" t="inlineStr">
        <is>
          <t>SERGIOSANTAMARIA</t>
        </is>
      </c>
      <c r="E2858">
        <f>IF(COUNTIFS(Registros!$A$2:$A$6000,"NP",Registros!$B$2:$B$6000,$A2858)&gt;0,1,0)</f>
        <v/>
      </c>
      <c r="F2858">
        <f>IF($E2858=1,SUMIFS(Registros!$F$2:$F$6000,Registros!$A$2:$A$6000,"NP",Registros!$B$2:$B$6000,$A2858),0)</f>
        <v/>
      </c>
      <c r="G2858">
        <f>IF(COUNTIFS(Registros!$A$2:$A$6000,"MOV",Registros!$B$2:$B$6000,$A2858)&gt;0,1,0)</f>
        <v/>
      </c>
      <c r="H2858">
        <f>IF($G2858=1,SUMIFS(Registros!$F$2:$F$6000,Registros!$A$2:$A$6000,"MOV",Registros!$B$2:$B$6000,$A2858),0)</f>
        <v/>
      </c>
      <c r="I2858">
        <f>IF(COUNTIFS(Registros!$A$2:$A$6000,"CS",Registros!$B$2:$B$6000,$A2858)&gt;0,1,0)</f>
        <v/>
      </c>
      <c r="J2858">
        <f>IF($I2858=1,SUMIFS(Registros!$I$2:$I$6000,Registros!$A$2:$A$6000,"CS",Registros!$B$2:$B$6000,$A2858),0)</f>
        <v/>
      </c>
      <c r="K2858">
        <f>IF(COUNTIFS(Winback!$K$2:$K$300,$D2858)&gt;0,1,0)</f>
        <v/>
      </c>
      <c r="L2858">
        <f>IF(AND($K2858=1,LEFT($A2858,3)="WB-"),SUMIFS(Winback!$D$2:$D$300,Winback!$K$2:$K$300,$D2858),0)</f>
        <v/>
      </c>
      <c r="M2858">
        <f>IF(OR($E2858=1,$G2858=1,SUMIFS(Registros!$J$2:$J$6000,Registros!$B$2:$B$6000,$A2858)&gt;0),1,0)</f>
        <v/>
      </c>
      <c r="N2858">
        <f>IF($J2858&gt;0,1,IF(COUNTIFS(Registros!$A$2:$A$6000,"CS",Registros!$B$2:$B$6000,$A2858,Registros!$K$2:$K$6000,"&lt;&gt;")&gt;0,1,0))</f>
        <v/>
      </c>
      <c r="O2858">
        <f>IF(AND($K2858=1,$E2858=0,$G2858=0,$I2858=0),"WINBACK",IF(AND($M2858=1,$N2858&gt;0),"CONVERGENTE",IF($M2858=1,"SOLO MÓVIL",IF($N2858&gt;0,"SOLO FIJO / INTERNET","SIN SERVICIOS"))))</f>
        <v/>
      </c>
      <c r="P2858">
        <f>IF($O2858="WINBACK","Recuperar (winback)",IF($O2858="CONVERGENTE","Upgrade / más líneas",IF($O2858="SOLO MÓVIL","Ofrecer fijo + internet (FLBBTV)",IF($O2858="SOLO FIJO / INTERNET","Ofrecer línea móvil Nextphone","Oferta completa (móvil + fijo + internet)"))))</f>
        <v/>
      </c>
      <c r="Q2858">
        <f>$F2858+$H2858+$L2858</f>
        <v/>
      </c>
      <c r="R2858">
        <f>IFERROR(VLOOKUP($A2858,Registros!$B$2:$G$6000,6,0),IFERROR(VLOOKUP($D2858,Winback!$B$2:$C$300,2,0),""))</f>
        <v/>
      </c>
      <c r="S2858">
        <f>IF($E2858=1,"NP","")&amp;IF($G2858=1,"+MOV","")&amp;IF($I2858=1,"+CS","")&amp;IF($K2858=1,"+WB","")</f>
        <v/>
      </c>
      <c r="T2858">
        <f>$E2858+$G2858+$I2858+$K2858</f>
        <v/>
      </c>
    </row>
    <row r="2859">
      <c r="A2859" t="inlineStr">
        <is>
          <t>345098810000</t>
        </is>
      </c>
      <c r="B2859" t="inlineStr">
        <is>
          <t>34509881</t>
        </is>
      </c>
      <c r="C2859" t="inlineStr">
        <is>
          <t>DELICIAS MD</t>
        </is>
      </c>
      <c r="D2859" t="inlineStr">
        <is>
          <t>DELICIASMD</t>
        </is>
      </c>
      <c r="E2859">
        <f>IF(COUNTIFS(Registros!$A$2:$A$6000,"NP",Registros!$B$2:$B$6000,$A2859)&gt;0,1,0)</f>
        <v/>
      </c>
      <c r="F2859">
        <f>IF($E2859=1,SUMIFS(Registros!$F$2:$F$6000,Registros!$A$2:$A$6000,"NP",Registros!$B$2:$B$6000,$A2859),0)</f>
        <v/>
      </c>
      <c r="G2859">
        <f>IF(COUNTIFS(Registros!$A$2:$A$6000,"MOV",Registros!$B$2:$B$6000,$A2859)&gt;0,1,0)</f>
        <v/>
      </c>
      <c r="H2859">
        <f>IF($G2859=1,SUMIFS(Registros!$F$2:$F$6000,Registros!$A$2:$A$6000,"MOV",Registros!$B$2:$B$6000,$A2859),0)</f>
        <v/>
      </c>
      <c r="I2859">
        <f>IF(COUNTIFS(Registros!$A$2:$A$6000,"CS",Registros!$B$2:$B$6000,$A2859)&gt;0,1,0)</f>
        <v/>
      </c>
      <c r="J2859">
        <f>IF($I2859=1,SUMIFS(Registros!$I$2:$I$6000,Registros!$A$2:$A$6000,"CS",Registros!$B$2:$B$6000,$A2859),0)</f>
        <v/>
      </c>
      <c r="K2859">
        <f>IF(COUNTIFS(Winback!$K$2:$K$300,$D2859)&gt;0,1,0)</f>
        <v/>
      </c>
      <c r="L2859">
        <f>IF(AND($K2859=1,LEFT($A2859,3)="WB-"),SUMIFS(Winback!$D$2:$D$300,Winback!$K$2:$K$300,$D2859),0)</f>
        <v/>
      </c>
      <c r="M2859">
        <f>IF(OR($E2859=1,$G2859=1,SUMIFS(Registros!$J$2:$J$6000,Registros!$B$2:$B$6000,$A2859)&gt;0),1,0)</f>
        <v/>
      </c>
      <c r="N2859">
        <f>IF($J2859&gt;0,1,IF(COUNTIFS(Registros!$A$2:$A$6000,"CS",Registros!$B$2:$B$6000,$A2859,Registros!$K$2:$K$6000,"&lt;&gt;")&gt;0,1,0))</f>
        <v/>
      </c>
      <c r="O2859">
        <f>IF(AND($K2859=1,$E2859=0,$G2859=0,$I2859=0),"WINBACK",IF(AND($M2859=1,$N2859&gt;0),"CONVERGENTE",IF($M2859=1,"SOLO MÓVIL",IF($N2859&gt;0,"SOLO FIJO / INTERNET","SIN SERVICIOS"))))</f>
        <v/>
      </c>
      <c r="P2859">
        <f>IF($O2859="WINBACK","Recuperar (winback)",IF($O2859="CONVERGENTE","Upgrade / más líneas",IF($O2859="SOLO MÓVIL","Ofrecer fijo + internet (FLBBTV)",IF($O2859="SOLO FIJO / INTERNET","Ofrecer línea móvil Nextphone","Oferta completa (móvil + fijo + internet)"))))</f>
        <v/>
      </c>
      <c r="Q2859">
        <f>$F2859+$H2859+$L2859</f>
        <v/>
      </c>
      <c r="R2859">
        <f>IFERROR(VLOOKUP($A2859,Registros!$B$2:$G$6000,6,0),IFERROR(VLOOKUP($D2859,Winback!$B$2:$C$300,2,0),""))</f>
        <v/>
      </c>
      <c r="S2859">
        <f>IF($E2859=1,"NP","")&amp;IF($G2859=1,"+MOV","")&amp;IF($I2859=1,"+CS","")&amp;IF($K2859=1,"+WB","")</f>
        <v/>
      </c>
      <c r="T2859">
        <f>$E2859+$G2859+$I2859+$K2859</f>
        <v/>
      </c>
    </row>
    <row r="2860">
      <c r="A2860" t="inlineStr">
        <is>
          <t>354310870000</t>
        </is>
      </c>
      <c r="B2860" t="inlineStr">
        <is>
          <t>35431087</t>
        </is>
      </c>
      <c r="C2860" t="inlineStr">
        <is>
          <t>ALEXANDER ARAUZ</t>
        </is>
      </c>
      <c r="D2860" t="inlineStr">
        <is>
          <t>ALEXANDERARAUZ</t>
        </is>
      </c>
      <c r="E2860">
        <f>IF(COUNTIFS(Registros!$A$2:$A$6000,"NP",Registros!$B$2:$B$6000,$A2860)&gt;0,1,0)</f>
        <v/>
      </c>
      <c r="F2860">
        <f>IF($E2860=1,SUMIFS(Registros!$F$2:$F$6000,Registros!$A$2:$A$6000,"NP",Registros!$B$2:$B$6000,$A2860),0)</f>
        <v/>
      </c>
      <c r="G2860">
        <f>IF(COUNTIFS(Registros!$A$2:$A$6000,"MOV",Registros!$B$2:$B$6000,$A2860)&gt;0,1,0)</f>
        <v/>
      </c>
      <c r="H2860">
        <f>IF($G2860=1,SUMIFS(Registros!$F$2:$F$6000,Registros!$A$2:$A$6000,"MOV",Registros!$B$2:$B$6000,$A2860),0)</f>
        <v/>
      </c>
      <c r="I2860">
        <f>IF(COUNTIFS(Registros!$A$2:$A$6000,"CS",Registros!$B$2:$B$6000,$A2860)&gt;0,1,0)</f>
        <v/>
      </c>
      <c r="J2860">
        <f>IF($I2860=1,SUMIFS(Registros!$I$2:$I$6000,Registros!$A$2:$A$6000,"CS",Registros!$B$2:$B$6000,$A2860),0)</f>
        <v/>
      </c>
      <c r="K2860">
        <f>IF(COUNTIFS(Winback!$K$2:$K$300,$D2860)&gt;0,1,0)</f>
        <v/>
      </c>
      <c r="L2860">
        <f>IF(AND($K2860=1,LEFT($A2860,3)="WB-"),SUMIFS(Winback!$D$2:$D$300,Winback!$K$2:$K$300,$D2860),0)</f>
        <v/>
      </c>
      <c r="M2860">
        <f>IF(OR($E2860=1,$G2860=1,SUMIFS(Registros!$J$2:$J$6000,Registros!$B$2:$B$6000,$A2860)&gt;0),1,0)</f>
        <v/>
      </c>
      <c r="N2860">
        <f>IF($J2860&gt;0,1,IF(COUNTIFS(Registros!$A$2:$A$6000,"CS",Registros!$B$2:$B$6000,$A2860,Registros!$K$2:$K$6000,"&lt;&gt;")&gt;0,1,0))</f>
        <v/>
      </c>
      <c r="O2860">
        <f>IF(AND($K2860=1,$E2860=0,$G2860=0,$I2860=0),"WINBACK",IF(AND($M2860=1,$N2860&gt;0),"CONVERGENTE",IF($M2860=1,"SOLO MÓVIL",IF($N2860&gt;0,"SOLO FIJO / INTERNET","SIN SERVICIOS"))))</f>
        <v/>
      </c>
      <c r="P2860">
        <f>IF($O2860="WINBACK","Recuperar (winback)",IF($O2860="CONVERGENTE","Upgrade / más líneas",IF($O2860="SOLO MÓVIL","Ofrecer fijo + internet (FLBBTV)",IF($O2860="SOLO FIJO / INTERNET","Ofrecer línea móvil Nextphone","Oferta completa (móvil + fijo + internet)"))))</f>
        <v/>
      </c>
      <c r="Q2860">
        <f>$F2860+$H2860+$L2860</f>
        <v/>
      </c>
      <c r="R2860">
        <f>IFERROR(VLOOKUP($A2860,Registros!$B$2:$G$6000,6,0),IFERROR(VLOOKUP($D2860,Winback!$B$2:$C$300,2,0),""))</f>
        <v/>
      </c>
      <c r="S2860">
        <f>IF($E2860=1,"NP","")&amp;IF($G2860=1,"+MOV","")&amp;IF($I2860=1,"+CS","")&amp;IF($K2860=1,"+WB","")</f>
        <v/>
      </c>
      <c r="T2860">
        <f>$E2860+$G2860+$I2860+$K2860</f>
        <v/>
      </c>
    </row>
    <row r="2861">
      <c r="A2861" t="inlineStr">
        <is>
          <t>351265900000</t>
        </is>
      </c>
      <c r="B2861" t="inlineStr">
        <is>
          <t>35126590</t>
        </is>
      </c>
      <c r="C2861" t="inlineStr">
        <is>
          <t>STACY GOMEZ</t>
        </is>
      </c>
      <c r="D2861" t="inlineStr">
        <is>
          <t>STACYGOMEZ</t>
        </is>
      </c>
      <c r="E2861">
        <f>IF(COUNTIFS(Registros!$A$2:$A$6000,"NP",Registros!$B$2:$B$6000,$A2861)&gt;0,1,0)</f>
        <v/>
      </c>
      <c r="F2861">
        <f>IF($E2861=1,SUMIFS(Registros!$F$2:$F$6000,Registros!$A$2:$A$6000,"NP",Registros!$B$2:$B$6000,$A2861),0)</f>
        <v/>
      </c>
      <c r="G2861">
        <f>IF(COUNTIFS(Registros!$A$2:$A$6000,"MOV",Registros!$B$2:$B$6000,$A2861)&gt;0,1,0)</f>
        <v/>
      </c>
      <c r="H2861">
        <f>IF($G2861=1,SUMIFS(Registros!$F$2:$F$6000,Registros!$A$2:$A$6000,"MOV",Registros!$B$2:$B$6000,$A2861),0)</f>
        <v/>
      </c>
      <c r="I2861">
        <f>IF(COUNTIFS(Registros!$A$2:$A$6000,"CS",Registros!$B$2:$B$6000,$A2861)&gt;0,1,0)</f>
        <v/>
      </c>
      <c r="J2861">
        <f>IF($I2861=1,SUMIFS(Registros!$I$2:$I$6000,Registros!$A$2:$A$6000,"CS",Registros!$B$2:$B$6000,$A2861),0)</f>
        <v/>
      </c>
      <c r="K2861">
        <f>IF(COUNTIFS(Winback!$K$2:$K$300,$D2861)&gt;0,1,0)</f>
        <v/>
      </c>
      <c r="L2861">
        <f>IF(AND($K2861=1,LEFT($A2861,3)="WB-"),SUMIFS(Winback!$D$2:$D$300,Winback!$K$2:$K$300,$D2861),0)</f>
        <v/>
      </c>
      <c r="M2861">
        <f>IF(OR($E2861=1,$G2861=1,SUMIFS(Registros!$J$2:$J$6000,Registros!$B$2:$B$6000,$A2861)&gt;0),1,0)</f>
        <v/>
      </c>
      <c r="N2861">
        <f>IF($J2861&gt;0,1,IF(COUNTIFS(Registros!$A$2:$A$6000,"CS",Registros!$B$2:$B$6000,$A2861,Registros!$K$2:$K$6000,"&lt;&gt;")&gt;0,1,0))</f>
        <v/>
      </c>
      <c r="O2861">
        <f>IF(AND($K2861=1,$E2861=0,$G2861=0,$I2861=0),"WINBACK",IF(AND($M2861=1,$N2861&gt;0),"CONVERGENTE",IF($M2861=1,"SOLO MÓVIL",IF($N2861&gt;0,"SOLO FIJO / INTERNET","SIN SERVICIOS"))))</f>
        <v/>
      </c>
      <c r="P2861">
        <f>IF($O2861="WINBACK","Recuperar (winback)",IF($O2861="CONVERGENTE","Upgrade / más líneas",IF($O2861="SOLO MÓVIL","Ofrecer fijo + internet (FLBBTV)",IF($O2861="SOLO FIJO / INTERNET","Ofrecer línea móvil Nextphone","Oferta completa (móvil + fijo + internet)"))))</f>
        <v/>
      </c>
      <c r="Q2861">
        <f>$F2861+$H2861+$L2861</f>
        <v/>
      </c>
      <c r="R2861">
        <f>IFERROR(VLOOKUP($A2861,Registros!$B$2:$G$6000,6,0),IFERROR(VLOOKUP($D2861,Winback!$B$2:$C$300,2,0),""))</f>
        <v/>
      </c>
      <c r="S2861">
        <f>IF($E2861=1,"NP","")&amp;IF($G2861=1,"+MOV","")&amp;IF($I2861=1,"+CS","")&amp;IF($K2861=1,"+WB","")</f>
        <v/>
      </c>
      <c r="T2861">
        <f>$E2861+$G2861+$I2861+$K2861</f>
        <v/>
      </c>
    </row>
    <row r="2862">
      <c r="A2862" t="inlineStr">
        <is>
          <t>344118550000</t>
        </is>
      </c>
      <c r="B2862" t="inlineStr">
        <is>
          <t>34411855</t>
        </is>
      </c>
      <c r="C2862" t="inlineStr">
        <is>
          <t>AVELINO ANDRES QUIROZ GARCIA</t>
        </is>
      </c>
      <c r="D2862" t="inlineStr">
        <is>
          <t>AVELINOANDRESQUIROZGARCIA</t>
        </is>
      </c>
      <c r="E2862">
        <f>IF(COUNTIFS(Registros!$A$2:$A$6000,"NP",Registros!$B$2:$B$6000,$A2862)&gt;0,1,0)</f>
        <v/>
      </c>
      <c r="F2862">
        <f>IF($E2862=1,SUMIFS(Registros!$F$2:$F$6000,Registros!$A$2:$A$6000,"NP",Registros!$B$2:$B$6000,$A2862),0)</f>
        <v/>
      </c>
      <c r="G2862">
        <f>IF(COUNTIFS(Registros!$A$2:$A$6000,"MOV",Registros!$B$2:$B$6000,$A2862)&gt;0,1,0)</f>
        <v/>
      </c>
      <c r="H2862">
        <f>IF($G2862=1,SUMIFS(Registros!$F$2:$F$6000,Registros!$A$2:$A$6000,"MOV",Registros!$B$2:$B$6000,$A2862),0)</f>
        <v/>
      </c>
      <c r="I2862">
        <f>IF(COUNTIFS(Registros!$A$2:$A$6000,"CS",Registros!$B$2:$B$6000,$A2862)&gt;0,1,0)</f>
        <v/>
      </c>
      <c r="J2862">
        <f>IF($I2862=1,SUMIFS(Registros!$I$2:$I$6000,Registros!$A$2:$A$6000,"CS",Registros!$B$2:$B$6000,$A2862),0)</f>
        <v/>
      </c>
      <c r="K2862">
        <f>IF(COUNTIFS(Winback!$K$2:$K$300,$D2862)&gt;0,1,0)</f>
        <v/>
      </c>
      <c r="L2862">
        <f>IF(AND($K2862=1,LEFT($A2862,3)="WB-"),SUMIFS(Winback!$D$2:$D$300,Winback!$K$2:$K$300,$D2862),0)</f>
        <v/>
      </c>
      <c r="M2862">
        <f>IF(OR($E2862=1,$G2862=1,SUMIFS(Registros!$J$2:$J$6000,Registros!$B$2:$B$6000,$A2862)&gt;0),1,0)</f>
        <v/>
      </c>
      <c r="N2862">
        <f>IF($J2862&gt;0,1,IF(COUNTIFS(Registros!$A$2:$A$6000,"CS",Registros!$B$2:$B$6000,$A2862,Registros!$K$2:$K$6000,"&lt;&gt;")&gt;0,1,0))</f>
        <v/>
      </c>
      <c r="O2862">
        <f>IF(AND($K2862=1,$E2862=0,$G2862=0,$I2862=0),"WINBACK",IF(AND($M2862=1,$N2862&gt;0),"CONVERGENTE",IF($M2862=1,"SOLO MÓVIL",IF($N2862&gt;0,"SOLO FIJO / INTERNET","SIN SERVICIOS"))))</f>
        <v/>
      </c>
      <c r="P2862">
        <f>IF($O2862="WINBACK","Recuperar (winback)",IF($O2862="CONVERGENTE","Upgrade / más líneas",IF($O2862="SOLO MÓVIL","Ofrecer fijo + internet (FLBBTV)",IF($O2862="SOLO FIJO / INTERNET","Ofrecer línea móvil Nextphone","Oferta completa (móvil + fijo + internet)"))))</f>
        <v/>
      </c>
      <c r="Q2862">
        <f>$F2862+$H2862+$L2862</f>
        <v/>
      </c>
      <c r="R2862">
        <f>IFERROR(VLOOKUP($A2862,Registros!$B$2:$G$6000,6,0),IFERROR(VLOOKUP($D2862,Winback!$B$2:$C$300,2,0),""))</f>
        <v/>
      </c>
      <c r="S2862">
        <f>IF($E2862=1,"NP","")&amp;IF($G2862=1,"+MOV","")&amp;IF($I2862=1,"+CS","")&amp;IF($K2862=1,"+WB","")</f>
        <v/>
      </c>
      <c r="T2862">
        <f>$E2862+$G2862+$I2862+$K2862</f>
        <v/>
      </c>
    </row>
    <row r="2863">
      <c r="A2863" t="inlineStr">
        <is>
          <t>356281180000</t>
        </is>
      </c>
      <c r="B2863" t="inlineStr">
        <is>
          <t>35628118</t>
        </is>
      </c>
      <c r="C2863" t="inlineStr">
        <is>
          <t>FLORENCIO MONTEZUMA</t>
        </is>
      </c>
      <c r="D2863" t="inlineStr">
        <is>
          <t>FLORENCIOMONTEZUMA</t>
        </is>
      </c>
      <c r="E2863">
        <f>IF(COUNTIFS(Registros!$A$2:$A$6000,"NP",Registros!$B$2:$B$6000,$A2863)&gt;0,1,0)</f>
        <v/>
      </c>
      <c r="F2863">
        <f>IF($E2863=1,SUMIFS(Registros!$F$2:$F$6000,Registros!$A$2:$A$6000,"NP",Registros!$B$2:$B$6000,$A2863),0)</f>
        <v/>
      </c>
      <c r="G2863">
        <f>IF(COUNTIFS(Registros!$A$2:$A$6000,"MOV",Registros!$B$2:$B$6000,$A2863)&gt;0,1,0)</f>
        <v/>
      </c>
      <c r="H2863">
        <f>IF($G2863=1,SUMIFS(Registros!$F$2:$F$6000,Registros!$A$2:$A$6000,"MOV",Registros!$B$2:$B$6000,$A2863),0)</f>
        <v/>
      </c>
      <c r="I2863">
        <f>IF(COUNTIFS(Registros!$A$2:$A$6000,"CS",Registros!$B$2:$B$6000,$A2863)&gt;0,1,0)</f>
        <v/>
      </c>
      <c r="J2863">
        <f>IF($I2863=1,SUMIFS(Registros!$I$2:$I$6000,Registros!$A$2:$A$6000,"CS",Registros!$B$2:$B$6000,$A2863),0)</f>
        <v/>
      </c>
      <c r="K2863">
        <f>IF(COUNTIFS(Winback!$K$2:$K$300,$D2863)&gt;0,1,0)</f>
        <v/>
      </c>
      <c r="L2863">
        <f>IF(AND($K2863=1,LEFT($A2863,3)="WB-"),SUMIFS(Winback!$D$2:$D$300,Winback!$K$2:$K$300,$D2863),0)</f>
        <v/>
      </c>
      <c r="M2863">
        <f>IF(OR($E2863=1,$G2863=1,SUMIFS(Registros!$J$2:$J$6000,Registros!$B$2:$B$6000,$A2863)&gt;0),1,0)</f>
        <v/>
      </c>
      <c r="N2863">
        <f>IF($J2863&gt;0,1,IF(COUNTIFS(Registros!$A$2:$A$6000,"CS",Registros!$B$2:$B$6000,$A2863,Registros!$K$2:$K$6000,"&lt;&gt;")&gt;0,1,0))</f>
        <v/>
      </c>
      <c r="O2863">
        <f>IF(AND($K2863=1,$E2863=0,$G2863=0,$I2863=0),"WINBACK",IF(AND($M2863=1,$N2863&gt;0),"CONVERGENTE",IF($M2863=1,"SOLO MÓVIL",IF($N2863&gt;0,"SOLO FIJO / INTERNET","SIN SERVICIOS"))))</f>
        <v/>
      </c>
      <c r="P2863">
        <f>IF($O2863="WINBACK","Recuperar (winback)",IF($O2863="CONVERGENTE","Upgrade / más líneas",IF($O2863="SOLO MÓVIL","Ofrecer fijo + internet (FLBBTV)",IF($O2863="SOLO FIJO / INTERNET","Ofrecer línea móvil Nextphone","Oferta completa (móvil + fijo + internet)"))))</f>
        <v/>
      </c>
      <c r="Q2863">
        <f>$F2863+$H2863+$L2863</f>
        <v/>
      </c>
      <c r="R2863">
        <f>IFERROR(VLOOKUP($A2863,Registros!$B$2:$G$6000,6,0),IFERROR(VLOOKUP($D2863,Winback!$B$2:$C$300,2,0),""))</f>
        <v/>
      </c>
      <c r="S2863">
        <f>IF($E2863=1,"NP","")&amp;IF($G2863=1,"+MOV","")&amp;IF($I2863=1,"+CS","")&amp;IF($K2863=1,"+WB","")</f>
        <v/>
      </c>
      <c r="T2863">
        <f>$E2863+$G2863+$I2863+$K2863</f>
        <v/>
      </c>
    </row>
    <row r="2864">
      <c r="A2864" t="inlineStr">
        <is>
          <t>357077700000</t>
        </is>
      </c>
      <c r="B2864" t="inlineStr">
        <is>
          <t>35707770</t>
        </is>
      </c>
      <c r="C2864" t="inlineStr">
        <is>
          <t>ILIANA TREJOS</t>
        </is>
      </c>
      <c r="D2864" t="inlineStr">
        <is>
          <t>ILIANATREJOS</t>
        </is>
      </c>
      <c r="E2864">
        <f>IF(COUNTIFS(Registros!$A$2:$A$6000,"NP",Registros!$B$2:$B$6000,$A2864)&gt;0,1,0)</f>
        <v/>
      </c>
      <c r="F2864">
        <f>IF($E2864=1,SUMIFS(Registros!$F$2:$F$6000,Registros!$A$2:$A$6000,"NP",Registros!$B$2:$B$6000,$A2864),0)</f>
        <v/>
      </c>
      <c r="G2864">
        <f>IF(COUNTIFS(Registros!$A$2:$A$6000,"MOV",Registros!$B$2:$B$6000,$A2864)&gt;0,1,0)</f>
        <v/>
      </c>
      <c r="H2864">
        <f>IF($G2864=1,SUMIFS(Registros!$F$2:$F$6000,Registros!$A$2:$A$6000,"MOV",Registros!$B$2:$B$6000,$A2864),0)</f>
        <v/>
      </c>
      <c r="I2864">
        <f>IF(COUNTIFS(Registros!$A$2:$A$6000,"CS",Registros!$B$2:$B$6000,$A2864)&gt;0,1,0)</f>
        <v/>
      </c>
      <c r="J2864">
        <f>IF($I2864=1,SUMIFS(Registros!$I$2:$I$6000,Registros!$A$2:$A$6000,"CS",Registros!$B$2:$B$6000,$A2864),0)</f>
        <v/>
      </c>
      <c r="K2864">
        <f>IF(COUNTIFS(Winback!$K$2:$K$300,$D2864)&gt;0,1,0)</f>
        <v/>
      </c>
      <c r="L2864">
        <f>IF(AND($K2864=1,LEFT($A2864,3)="WB-"),SUMIFS(Winback!$D$2:$D$300,Winback!$K$2:$K$300,$D2864),0)</f>
        <v/>
      </c>
      <c r="M2864">
        <f>IF(OR($E2864=1,$G2864=1,SUMIFS(Registros!$J$2:$J$6000,Registros!$B$2:$B$6000,$A2864)&gt;0),1,0)</f>
        <v/>
      </c>
      <c r="N2864">
        <f>IF($J2864&gt;0,1,IF(COUNTIFS(Registros!$A$2:$A$6000,"CS",Registros!$B$2:$B$6000,$A2864,Registros!$K$2:$K$6000,"&lt;&gt;")&gt;0,1,0))</f>
        <v/>
      </c>
      <c r="O2864">
        <f>IF(AND($K2864=1,$E2864=0,$G2864=0,$I2864=0),"WINBACK",IF(AND($M2864=1,$N2864&gt;0),"CONVERGENTE",IF($M2864=1,"SOLO MÓVIL",IF($N2864&gt;0,"SOLO FIJO / INTERNET","SIN SERVICIOS"))))</f>
        <v/>
      </c>
      <c r="P2864">
        <f>IF($O2864="WINBACK","Recuperar (winback)",IF($O2864="CONVERGENTE","Upgrade / más líneas",IF($O2864="SOLO MÓVIL","Ofrecer fijo + internet (FLBBTV)",IF($O2864="SOLO FIJO / INTERNET","Ofrecer línea móvil Nextphone","Oferta completa (móvil + fijo + internet)"))))</f>
        <v/>
      </c>
      <c r="Q2864">
        <f>$F2864+$H2864+$L2864</f>
        <v/>
      </c>
      <c r="R2864">
        <f>IFERROR(VLOOKUP($A2864,Registros!$B$2:$G$6000,6,0),IFERROR(VLOOKUP($D2864,Winback!$B$2:$C$300,2,0),""))</f>
        <v/>
      </c>
      <c r="S2864">
        <f>IF($E2864=1,"NP","")&amp;IF($G2864=1,"+MOV","")&amp;IF($I2864=1,"+CS","")&amp;IF($K2864=1,"+WB","")</f>
        <v/>
      </c>
      <c r="T2864">
        <f>$E2864+$G2864+$I2864+$K2864</f>
        <v/>
      </c>
    </row>
    <row r="2865">
      <c r="A2865" t="inlineStr">
        <is>
          <t>353261130000</t>
        </is>
      </c>
      <c r="B2865" t="inlineStr">
        <is>
          <t>35326113</t>
        </is>
      </c>
      <c r="C2865" t="inlineStr">
        <is>
          <t>SARAHY JUDITH MONTES JULIO DE GU</t>
        </is>
      </c>
      <c r="D2865" t="inlineStr">
        <is>
          <t>SARAHYJUDITHMONTESJULIODEGU</t>
        </is>
      </c>
      <c r="E2865">
        <f>IF(COUNTIFS(Registros!$A$2:$A$6000,"NP",Registros!$B$2:$B$6000,$A2865)&gt;0,1,0)</f>
        <v/>
      </c>
      <c r="F2865">
        <f>IF($E2865=1,SUMIFS(Registros!$F$2:$F$6000,Registros!$A$2:$A$6000,"NP",Registros!$B$2:$B$6000,$A2865),0)</f>
        <v/>
      </c>
      <c r="G2865">
        <f>IF(COUNTIFS(Registros!$A$2:$A$6000,"MOV",Registros!$B$2:$B$6000,$A2865)&gt;0,1,0)</f>
        <v/>
      </c>
      <c r="H2865">
        <f>IF($G2865=1,SUMIFS(Registros!$F$2:$F$6000,Registros!$A$2:$A$6000,"MOV",Registros!$B$2:$B$6000,$A2865),0)</f>
        <v/>
      </c>
      <c r="I2865">
        <f>IF(COUNTIFS(Registros!$A$2:$A$6000,"CS",Registros!$B$2:$B$6000,$A2865)&gt;0,1,0)</f>
        <v/>
      </c>
      <c r="J2865">
        <f>IF($I2865=1,SUMIFS(Registros!$I$2:$I$6000,Registros!$A$2:$A$6000,"CS",Registros!$B$2:$B$6000,$A2865),0)</f>
        <v/>
      </c>
      <c r="K2865">
        <f>IF(COUNTIFS(Winback!$K$2:$K$300,$D2865)&gt;0,1,0)</f>
        <v/>
      </c>
      <c r="L2865">
        <f>IF(AND($K2865=1,LEFT($A2865,3)="WB-"),SUMIFS(Winback!$D$2:$D$300,Winback!$K$2:$K$300,$D2865),0)</f>
        <v/>
      </c>
      <c r="M2865">
        <f>IF(OR($E2865=1,$G2865=1,SUMIFS(Registros!$J$2:$J$6000,Registros!$B$2:$B$6000,$A2865)&gt;0),1,0)</f>
        <v/>
      </c>
      <c r="N2865">
        <f>IF($J2865&gt;0,1,IF(COUNTIFS(Registros!$A$2:$A$6000,"CS",Registros!$B$2:$B$6000,$A2865,Registros!$K$2:$K$6000,"&lt;&gt;")&gt;0,1,0))</f>
        <v/>
      </c>
      <c r="O2865">
        <f>IF(AND($K2865=1,$E2865=0,$G2865=0,$I2865=0),"WINBACK",IF(AND($M2865=1,$N2865&gt;0),"CONVERGENTE",IF($M2865=1,"SOLO MÓVIL",IF($N2865&gt;0,"SOLO FIJO / INTERNET","SIN SERVICIOS"))))</f>
        <v/>
      </c>
      <c r="P2865">
        <f>IF($O2865="WINBACK","Recuperar (winback)",IF($O2865="CONVERGENTE","Upgrade / más líneas",IF($O2865="SOLO MÓVIL","Ofrecer fijo + internet (FLBBTV)",IF($O2865="SOLO FIJO / INTERNET","Ofrecer línea móvil Nextphone","Oferta completa (móvil + fijo + internet)"))))</f>
        <v/>
      </c>
      <c r="Q2865">
        <f>$F2865+$H2865+$L2865</f>
        <v/>
      </c>
      <c r="R2865">
        <f>IFERROR(VLOOKUP($A2865,Registros!$B$2:$G$6000,6,0),IFERROR(VLOOKUP($D2865,Winback!$B$2:$C$300,2,0),""))</f>
        <v/>
      </c>
      <c r="S2865">
        <f>IF($E2865=1,"NP","")&amp;IF($G2865=1,"+MOV","")&amp;IF($I2865=1,"+CS","")&amp;IF($K2865=1,"+WB","")</f>
        <v/>
      </c>
      <c r="T2865">
        <f>$E2865+$G2865+$I2865+$K2865</f>
        <v/>
      </c>
    </row>
    <row r="2866">
      <c r="A2866" t="inlineStr">
        <is>
          <t>351274390000</t>
        </is>
      </c>
      <c r="B2866" t="inlineStr">
        <is>
          <t>35127439</t>
        </is>
      </c>
      <c r="C2866" t="inlineStr">
        <is>
          <t>RENE LARA</t>
        </is>
      </c>
      <c r="D2866" t="inlineStr">
        <is>
          <t>RENELARA</t>
        </is>
      </c>
      <c r="E2866">
        <f>IF(COUNTIFS(Registros!$A$2:$A$6000,"NP",Registros!$B$2:$B$6000,$A2866)&gt;0,1,0)</f>
        <v/>
      </c>
      <c r="F2866">
        <f>IF($E2866=1,SUMIFS(Registros!$F$2:$F$6000,Registros!$A$2:$A$6000,"NP",Registros!$B$2:$B$6000,$A2866),0)</f>
        <v/>
      </c>
      <c r="G2866">
        <f>IF(COUNTIFS(Registros!$A$2:$A$6000,"MOV",Registros!$B$2:$B$6000,$A2866)&gt;0,1,0)</f>
        <v/>
      </c>
      <c r="H2866">
        <f>IF($G2866=1,SUMIFS(Registros!$F$2:$F$6000,Registros!$A$2:$A$6000,"MOV",Registros!$B$2:$B$6000,$A2866),0)</f>
        <v/>
      </c>
      <c r="I2866">
        <f>IF(COUNTIFS(Registros!$A$2:$A$6000,"CS",Registros!$B$2:$B$6000,$A2866)&gt;0,1,0)</f>
        <v/>
      </c>
      <c r="J2866">
        <f>IF($I2866=1,SUMIFS(Registros!$I$2:$I$6000,Registros!$A$2:$A$6000,"CS",Registros!$B$2:$B$6000,$A2866),0)</f>
        <v/>
      </c>
      <c r="K2866">
        <f>IF(COUNTIFS(Winback!$K$2:$K$300,$D2866)&gt;0,1,0)</f>
        <v/>
      </c>
      <c r="L2866">
        <f>IF(AND($K2866=1,LEFT($A2866,3)="WB-"),SUMIFS(Winback!$D$2:$D$300,Winback!$K$2:$K$300,$D2866),0)</f>
        <v/>
      </c>
      <c r="M2866">
        <f>IF(OR($E2866=1,$G2866=1,SUMIFS(Registros!$J$2:$J$6000,Registros!$B$2:$B$6000,$A2866)&gt;0),1,0)</f>
        <v/>
      </c>
      <c r="N2866">
        <f>IF($J2866&gt;0,1,IF(COUNTIFS(Registros!$A$2:$A$6000,"CS",Registros!$B$2:$B$6000,$A2866,Registros!$K$2:$K$6000,"&lt;&gt;")&gt;0,1,0))</f>
        <v/>
      </c>
      <c r="O2866">
        <f>IF(AND($K2866=1,$E2866=0,$G2866=0,$I2866=0),"WINBACK",IF(AND($M2866=1,$N2866&gt;0),"CONVERGENTE",IF($M2866=1,"SOLO MÓVIL",IF($N2866&gt;0,"SOLO FIJO / INTERNET","SIN SERVICIOS"))))</f>
        <v/>
      </c>
      <c r="P2866">
        <f>IF($O2866="WINBACK","Recuperar (winback)",IF($O2866="CONVERGENTE","Upgrade / más líneas",IF($O2866="SOLO MÓVIL","Ofrecer fijo + internet (FLBBTV)",IF($O2866="SOLO FIJO / INTERNET","Ofrecer línea móvil Nextphone","Oferta completa (móvil + fijo + internet)"))))</f>
        <v/>
      </c>
      <c r="Q2866">
        <f>$F2866+$H2866+$L2866</f>
        <v/>
      </c>
      <c r="R2866">
        <f>IFERROR(VLOOKUP($A2866,Registros!$B$2:$G$6000,6,0),IFERROR(VLOOKUP($D2866,Winback!$B$2:$C$300,2,0),""))</f>
        <v/>
      </c>
      <c r="S2866">
        <f>IF($E2866=1,"NP","")&amp;IF($G2866=1,"+MOV","")&amp;IF($I2866=1,"+CS","")&amp;IF($K2866=1,"+WB","")</f>
        <v/>
      </c>
      <c r="T2866">
        <f>$E2866+$G2866+$I2866+$K2866</f>
        <v/>
      </c>
    </row>
    <row r="2867">
      <c r="A2867" t="inlineStr">
        <is>
          <t>352381940000</t>
        </is>
      </c>
      <c r="B2867" t="inlineStr">
        <is>
          <t>35238194</t>
        </is>
      </c>
      <c r="C2867" t="inlineStr">
        <is>
          <t>EDUARDO ARIEL ESPINOZA GONZÁLEZ</t>
        </is>
      </c>
      <c r="D2867" t="inlineStr">
        <is>
          <t>EDUARDOARIELESPINOZAGONZALEZ</t>
        </is>
      </c>
      <c r="E2867">
        <f>IF(COUNTIFS(Registros!$A$2:$A$6000,"NP",Registros!$B$2:$B$6000,$A2867)&gt;0,1,0)</f>
        <v/>
      </c>
      <c r="F2867">
        <f>IF($E2867=1,SUMIFS(Registros!$F$2:$F$6000,Registros!$A$2:$A$6000,"NP",Registros!$B$2:$B$6000,$A2867),0)</f>
        <v/>
      </c>
      <c r="G2867">
        <f>IF(COUNTIFS(Registros!$A$2:$A$6000,"MOV",Registros!$B$2:$B$6000,$A2867)&gt;0,1,0)</f>
        <v/>
      </c>
      <c r="H2867">
        <f>IF($G2867=1,SUMIFS(Registros!$F$2:$F$6000,Registros!$A$2:$A$6000,"MOV",Registros!$B$2:$B$6000,$A2867),0)</f>
        <v/>
      </c>
      <c r="I2867">
        <f>IF(COUNTIFS(Registros!$A$2:$A$6000,"CS",Registros!$B$2:$B$6000,$A2867)&gt;0,1,0)</f>
        <v/>
      </c>
      <c r="J2867">
        <f>IF($I2867=1,SUMIFS(Registros!$I$2:$I$6000,Registros!$A$2:$A$6000,"CS",Registros!$B$2:$B$6000,$A2867),0)</f>
        <v/>
      </c>
      <c r="K2867">
        <f>IF(COUNTIFS(Winback!$K$2:$K$300,$D2867)&gt;0,1,0)</f>
        <v/>
      </c>
      <c r="L2867">
        <f>IF(AND($K2867=1,LEFT($A2867,3)="WB-"),SUMIFS(Winback!$D$2:$D$300,Winback!$K$2:$K$300,$D2867),0)</f>
        <v/>
      </c>
      <c r="M2867">
        <f>IF(OR($E2867=1,$G2867=1,SUMIFS(Registros!$J$2:$J$6000,Registros!$B$2:$B$6000,$A2867)&gt;0),1,0)</f>
        <v/>
      </c>
      <c r="N2867">
        <f>IF($J2867&gt;0,1,IF(COUNTIFS(Registros!$A$2:$A$6000,"CS",Registros!$B$2:$B$6000,$A2867,Registros!$K$2:$K$6000,"&lt;&gt;")&gt;0,1,0))</f>
        <v/>
      </c>
      <c r="O2867">
        <f>IF(AND($K2867=1,$E2867=0,$G2867=0,$I2867=0),"WINBACK",IF(AND($M2867=1,$N2867&gt;0),"CONVERGENTE",IF($M2867=1,"SOLO MÓVIL",IF($N2867&gt;0,"SOLO FIJO / INTERNET","SIN SERVICIOS"))))</f>
        <v/>
      </c>
      <c r="P2867">
        <f>IF($O2867="WINBACK","Recuperar (winback)",IF($O2867="CONVERGENTE","Upgrade / más líneas",IF($O2867="SOLO MÓVIL","Ofrecer fijo + internet (FLBBTV)",IF($O2867="SOLO FIJO / INTERNET","Ofrecer línea móvil Nextphone","Oferta completa (móvil + fijo + internet)"))))</f>
        <v/>
      </c>
      <c r="Q2867">
        <f>$F2867+$H2867+$L2867</f>
        <v/>
      </c>
      <c r="R2867">
        <f>IFERROR(VLOOKUP($A2867,Registros!$B$2:$G$6000,6,0),IFERROR(VLOOKUP($D2867,Winback!$B$2:$C$300,2,0),""))</f>
        <v/>
      </c>
      <c r="S2867">
        <f>IF($E2867=1,"NP","")&amp;IF($G2867=1,"+MOV","")&amp;IF($I2867=1,"+CS","")&amp;IF($K2867=1,"+WB","")</f>
        <v/>
      </c>
      <c r="T2867">
        <f>$E2867+$G2867+$I2867+$K2867</f>
        <v/>
      </c>
    </row>
    <row r="2868">
      <c r="A2868" t="inlineStr">
        <is>
          <t>354308490000</t>
        </is>
      </c>
      <c r="B2868" t="inlineStr">
        <is>
          <t>35430849</t>
        </is>
      </c>
      <c r="C2868" t="inlineStr">
        <is>
          <t>TOMAS BEJARANO</t>
        </is>
      </c>
      <c r="D2868" t="inlineStr">
        <is>
          <t>TOMASBEJARANO</t>
        </is>
      </c>
      <c r="E2868">
        <f>IF(COUNTIFS(Registros!$A$2:$A$6000,"NP",Registros!$B$2:$B$6000,$A2868)&gt;0,1,0)</f>
        <v/>
      </c>
      <c r="F2868">
        <f>IF($E2868=1,SUMIFS(Registros!$F$2:$F$6000,Registros!$A$2:$A$6000,"NP",Registros!$B$2:$B$6000,$A2868),0)</f>
        <v/>
      </c>
      <c r="G2868">
        <f>IF(COUNTIFS(Registros!$A$2:$A$6000,"MOV",Registros!$B$2:$B$6000,$A2868)&gt;0,1,0)</f>
        <v/>
      </c>
      <c r="H2868">
        <f>IF($G2868=1,SUMIFS(Registros!$F$2:$F$6000,Registros!$A$2:$A$6000,"MOV",Registros!$B$2:$B$6000,$A2868),0)</f>
        <v/>
      </c>
      <c r="I2868">
        <f>IF(COUNTIFS(Registros!$A$2:$A$6000,"CS",Registros!$B$2:$B$6000,$A2868)&gt;0,1,0)</f>
        <v/>
      </c>
      <c r="J2868">
        <f>IF($I2868=1,SUMIFS(Registros!$I$2:$I$6000,Registros!$A$2:$A$6000,"CS",Registros!$B$2:$B$6000,$A2868),0)</f>
        <v/>
      </c>
      <c r="K2868">
        <f>IF(COUNTIFS(Winback!$K$2:$K$300,$D2868)&gt;0,1,0)</f>
        <v/>
      </c>
      <c r="L2868">
        <f>IF(AND($K2868=1,LEFT($A2868,3)="WB-"),SUMIFS(Winback!$D$2:$D$300,Winback!$K$2:$K$300,$D2868),0)</f>
        <v/>
      </c>
      <c r="M2868">
        <f>IF(OR($E2868=1,$G2868=1,SUMIFS(Registros!$J$2:$J$6000,Registros!$B$2:$B$6000,$A2868)&gt;0),1,0)</f>
        <v/>
      </c>
      <c r="N2868">
        <f>IF($J2868&gt;0,1,IF(COUNTIFS(Registros!$A$2:$A$6000,"CS",Registros!$B$2:$B$6000,$A2868,Registros!$K$2:$K$6000,"&lt;&gt;")&gt;0,1,0))</f>
        <v/>
      </c>
      <c r="O2868">
        <f>IF(AND($K2868=1,$E2868=0,$G2868=0,$I2868=0),"WINBACK",IF(AND($M2868=1,$N2868&gt;0),"CONVERGENTE",IF($M2868=1,"SOLO MÓVIL",IF($N2868&gt;0,"SOLO FIJO / INTERNET","SIN SERVICIOS"))))</f>
        <v/>
      </c>
      <c r="P2868">
        <f>IF($O2868="WINBACK","Recuperar (winback)",IF($O2868="CONVERGENTE","Upgrade / más líneas",IF($O2868="SOLO MÓVIL","Ofrecer fijo + internet (FLBBTV)",IF($O2868="SOLO FIJO / INTERNET","Ofrecer línea móvil Nextphone","Oferta completa (móvil + fijo + internet)"))))</f>
        <v/>
      </c>
      <c r="Q2868">
        <f>$F2868+$H2868+$L2868</f>
        <v/>
      </c>
      <c r="R2868">
        <f>IFERROR(VLOOKUP($A2868,Registros!$B$2:$G$6000,6,0),IFERROR(VLOOKUP($D2868,Winback!$B$2:$C$300,2,0),""))</f>
        <v/>
      </c>
      <c r="S2868">
        <f>IF($E2868=1,"NP","")&amp;IF($G2868=1,"+MOV","")&amp;IF($I2868=1,"+CS","")&amp;IF($K2868=1,"+WB","")</f>
        <v/>
      </c>
      <c r="T2868">
        <f>$E2868+$G2868+$I2868+$K2868</f>
        <v/>
      </c>
    </row>
    <row r="2869">
      <c r="A2869" t="inlineStr">
        <is>
          <t>332290060000</t>
        </is>
      </c>
      <c r="B2869" t="inlineStr">
        <is>
          <t>33229006</t>
        </is>
      </c>
      <c r="C2869" t="inlineStr">
        <is>
          <t>TOMAS PAUL BEJARANO ORTEGA</t>
        </is>
      </c>
      <c r="D2869" t="inlineStr">
        <is>
          <t>TOMASPAULBEJARANOORTEGA</t>
        </is>
      </c>
      <c r="E2869">
        <f>IF(COUNTIFS(Registros!$A$2:$A$6000,"NP",Registros!$B$2:$B$6000,$A2869)&gt;0,1,0)</f>
        <v/>
      </c>
      <c r="F2869">
        <f>IF($E2869=1,SUMIFS(Registros!$F$2:$F$6000,Registros!$A$2:$A$6000,"NP",Registros!$B$2:$B$6000,$A2869),0)</f>
        <v/>
      </c>
      <c r="G2869">
        <f>IF(COUNTIFS(Registros!$A$2:$A$6000,"MOV",Registros!$B$2:$B$6000,$A2869)&gt;0,1,0)</f>
        <v/>
      </c>
      <c r="H2869">
        <f>IF($G2869=1,SUMIFS(Registros!$F$2:$F$6000,Registros!$A$2:$A$6000,"MOV",Registros!$B$2:$B$6000,$A2869),0)</f>
        <v/>
      </c>
      <c r="I2869">
        <f>IF(COUNTIFS(Registros!$A$2:$A$6000,"CS",Registros!$B$2:$B$6000,$A2869)&gt;0,1,0)</f>
        <v/>
      </c>
      <c r="J2869">
        <f>IF($I2869=1,SUMIFS(Registros!$I$2:$I$6000,Registros!$A$2:$A$6000,"CS",Registros!$B$2:$B$6000,$A2869),0)</f>
        <v/>
      </c>
      <c r="K2869">
        <f>IF(COUNTIFS(Winback!$K$2:$K$300,$D2869)&gt;0,1,0)</f>
        <v/>
      </c>
      <c r="L2869">
        <f>IF(AND($K2869=1,LEFT($A2869,3)="WB-"),SUMIFS(Winback!$D$2:$D$300,Winback!$K$2:$K$300,$D2869),0)</f>
        <v/>
      </c>
      <c r="M2869">
        <f>IF(OR($E2869=1,$G2869=1,SUMIFS(Registros!$J$2:$J$6000,Registros!$B$2:$B$6000,$A2869)&gt;0),1,0)</f>
        <v/>
      </c>
      <c r="N2869">
        <f>IF($J2869&gt;0,1,IF(COUNTIFS(Registros!$A$2:$A$6000,"CS",Registros!$B$2:$B$6000,$A2869,Registros!$K$2:$K$6000,"&lt;&gt;")&gt;0,1,0))</f>
        <v/>
      </c>
      <c r="O2869">
        <f>IF(AND($K2869=1,$E2869=0,$G2869=0,$I2869=0),"WINBACK",IF(AND($M2869=1,$N2869&gt;0),"CONVERGENTE",IF($M2869=1,"SOLO MÓVIL",IF($N2869&gt;0,"SOLO FIJO / INTERNET","SIN SERVICIOS"))))</f>
        <v/>
      </c>
      <c r="P2869">
        <f>IF($O2869="WINBACK","Recuperar (winback)",IF($O2869="CONVERGENTE","Upgrade / más líneas",IF($O2869="SOLO MÓVIL","Ofrecer fijo + internet (FLBBTV)",IF($O2869="SOLO FIJO / INTERNET","Ofrecer línea móvil Nextphone","Oferta completa (móvil + fijo + internet)"))))</f>
        <v/>
      </c>
      <c r="Q2869">
        <f>$F2869+$H2869+$L2869</f>
        <v/>
      </c>
      <c r="R2869">
        <f>IFERROR(VLOOKUP($A2869,Registros!$B$2:$G$6000,6,0),IFERROR(VLOOKUP($D2869,Winback!$B$2:$C$300,2,0),""))</f>
        <v/>
      </c>
      <c r="S2869">
        <f>IF($E2869=1,"NP","")&amp;IF($G2869=1,"+MOV","")&amp;IF($I2869=1,"+CS","")&amp;IF($K2869=1,"+WB","")</f>
        <v/>
      </c>
      <c r="T2869">
        <f>$E2869+$G2869+$I2869+$K2869</f>
        <v/>
      </c>
    </row>
    <row r="2870">
      <c r="A2870" t="inlineStr">
        <is>
          <t>357340520000</t>
        </is>
      </c>
      <c r="B2870" t="inlineStr">
        <is>
          <t>35734052</t>
        </is>
      </c>
      <c r="C2870" t="inlineStr">
        <is>
          <t>ISAAC MONTENEGRO</t>
        </is>
      </c>
      <c r="D2870" t="inlineStr">
        <is>
          <t>ISAACMONTENEGRO</t>
        </is>
      </c>
      <c r="E2870">
        <f>IF(COUNTIFS(Registros!$A$2:$A$6000,"NP",Registros!$B$2:$B$6000,$A2870)&gt;0,1,0)</f>
        <v/>
      </c>
      <c r="F2870">
        <f>IF($E2870=1,SUMIFS(Registros!$F$2:$F$6000,Registros!$A$2:$A$6000,"NP",Registros!$B$2:$B$6000,$A2870),0)</f>
        <v/>
      </c>
      <c r="G2870">
        <f>IF(COUNTIFS(Registros!$A$2:$A$6000,"MOV",Registros!$B$2:$B$6000,$A2870)&gt;0,1,0)</f>
        <v/>
      </c>
      <c r="H2870">
        <f>IF($G2870=1,SUMIFS(Registros!$F$2:$F$6000,Registros!$A$2:$A$6000,"MOV",Registros!$B$2:$B$6000,$A2870),0)</f>
        <v/>
      </c>
      <c r="I2870">
        <f>IF(COUNTIFS(Registros!$A$2:$A$6000,"CS",Registros!$B$2:$B$6000,$A2870)&gt;0,1,0)</f>
        <v/>
      </c>
      <c r="J2870">
        <f>IF($I2870=1,SUMIFS(Registros!$I$2:$I$6000,Registros!$A$2:$A$6000,"CS",Registros!$B$2:$B$6000,$A2870),0)</f>
        <v/>
      </c>
      <c r="K2870">
        <f>IF(COUNTIFS(Winback!$K$2:$K$300,$D2870)&gt;0,1,0)</f>
        <v/>
      </c>
      <c r="L2870">
        <f>IF(AND($K2870=1,LEFT($A2870,3)="WB-"),SUMIFS(Winback!$D$2:$D$300,Winback!$K$2:$K$300,$D2870),0)</f>
        <v/>
      </c>
      <c r="M2870">
        <f>IF(OR($E2870=1,$G2870=1,SUMIFS(Registros!$J$2:$J$6000,Registros!$B$2:$B$6000,$A2870)&gt;0),1,0)</f>
        <v/>
      </c>
      <c r="N2870">
        <f>IF($J2870&gt;0,1,IF(COUNTIFS(Registros!$A$2:$A$6000,"CS",Registros!$B$2:$B$6000,$A2870,Registros!$K$2:$K$6000,"&lt;&gt;")&gt;0,1,0))</f>
        <v/>
      </c>
      <c r="O2870">
        <f>IF(AND($K2870=1,$E2870=0,$G2870=0,$I2870=0),"WINBACK",IF(AND($M2870=1,$N2870&gt;0),"CONVERGENTE",IF($M2870=1,"SOLO MÓVIL",IF($N2870&gt;0,"SOLO FIJO / INTERNET","SIN SERVICIOS"))))</f>
        <v/>
      </c>
      <c r="P2870">
        <f>IF($O2870="WINBACK","Recuperar (winback)",IF($O2870="CONVERGENTE","Upgrade / más líneas",IF($O2870="SOLO MÓVIL","Ofrecer fijo + internet (FLBBTV)",IF($O2870="SOLO FIJO / INTERNET","Ofrecer línea móvil Nextphone","Oferta completa (móvil + fijo + internet)"))))</f>
        <v/>
      </c>
      <c r="Q2870">
        <f>$F2870+$H2870+$L2870</f>
        <v/>
      </c>
      <c r="R2870">
        <f>IFERROR(VLOOKUP($A2870,Registros!$B$2:$G$6000,6,0),IFERROR(VLOOKUP($D2870,Winback!$B$2:$C$300,2,0),""))</f>
        <v/>
      </c>
      <c r="S2870">
        <f>IF($E2870=1,"NP","")&amp;IF($G2870=1,"+MOV","")&amp;IF($I2870=1,"+CS","")&amp;IF($K2870=1,"+WB","")</f>
        <v/>
      </c>
      <c r="T2870">
        <f>$E2870+$G2870+$I2870+$K2870</f>
        <v/>
      </c>
    </row>
    <row r="2871">
      <c r="A2871" t="inlineStr">
        <is>
          <t>361006710000</t>
        </is>
      </c>
      <c r="B2871" t="inlineStr">
        <is>
          <t>36100671</t>
        </is>
      </c>
      <c r="C2871" t="inlineStr">
        <is>
          <t>JESSICA COCHERAN</t>
        </is>
      </c>
      <c r="D2871" t="inlineStr">
        <is>
          <t>JESSICACOCHERAN</t>
        </is>
      </c>
      <c r="E2871">
        <f>IF(COUNTIFS(Registros!$A$2:$A$6000,"NP",Registros!$B$2:$B$6000,$A2871)&gt;0,1,0)</f>
        <v/>
      </c>
      <c r="F2871">
        <f>IF($E2871=1,SUMIFS(Registros!$F$2:$F$6000,Registros!$A$2:$A$6000,"NP",Registros!$B$2:$B$6000,$A2871),0)</f>
        <v/>
      </c>
      <c r="G2871">
        <f>IF(COUNTIFS(Registros!$A$2:$A$6000,"MOV",Registros!$B$2:$B$6000,$A2871)&gt;0,1,0)</f>
        <v/>
      </c>
      <c r="H2871">
        <f>IF($G2871=1,SUMIFS(Registros!$F$2:$F$6000,Registros!$A$2:$A$6000,"MOV",Registros!$B$2:$B$6000,$A2871),0)</f>
        <v/>
      </c>
      <c r="I2871">
        <f>IF(COUNTIFS(Registros!$A$2:$A$6000,"CS",Registros!$B$2:$B$6000,$A2871)&gt;0,1,0)</f>
        <v/>
      </c>
      <c r="J2871">
        <f>IF($I2871=1,SUMIFS(Registros!$I$2:$I$6000,Registros!$A$2:$A$6000,"CS",Registros!$B$2:$B$6000,$A2871),0)</f>
        <v/>
      </c>
      <c r="K2871">
        <f>IF(COUNTIFS(Winback!$K$2:$K$300,$D2871)&gt;0,1,0)</f>
        <v/>
      </c>
      <c r="L2871">
        <f>IF(AND($K2871=1,LEFT($A2871,3)="WB-"),SUMIFS(Winback!$D$2:$D$300,Winback!$K$2:$K$300,$D2871),0)</f>
        <v/>
      </c>
      <c r="M2871">
        <f>IF(OR($E2871=1,$G2871=1,SUMIFS(Registros!$J$2:$J$6000,Registros!$B$2:$B$6000,$A2871)&gt;0),1,0)</f>
        <v/>
      </c>
      <c r="N2871">
        <f>IF($J2871&gt;0,1,IF(COUNTIFS(Registros!$A$2:$A$6000,"CS",Registros!$B$2:$B$6000,$A2871,Registros!$K$2:$K$6000,"&lt;&gt;")&gt;0,1,0))</f>
        <v/>
      </c>
      <c r="O2871">
        <f>IF(AND($K2871=1,$E2871=0,$G2871=0,$I2871=0),"WINBACK",IF(AND($M2871=1,$N2871&gt;0),"CONVERGENTE",IF($M2871=1,"SOLO MÓVIL",IF($N2871&gt;0,"SOLO FIJO / INTERNET","SIN SERVICIOS"))))</f>
        <v/>
      </c>
      <c r="P2871">
        <f>IF($O2871="WINBACK","Recuperar (winback)",IF($O2871="CONVERGENTE","Upgrade / más líneas",IF($O2871="SOLO MÓVIL","Ofrecer fijo + internet (FLBBTV)",IF($O2871="SOLO FIJO / INTERNET","Ofrecer línea móvil Nextphone","Oferta completa (móvil + fijo + internet)"))))</f>
        <v/>
      </c>
      <c r="Q2871">
        <f>$F2871+$H2871+$L2871</f>
        <v/>
      </c>
      <c r="R2871">
        <f>IFERROR(VLOOKUP($A2871,Registros!$B$2:$G$6000,6,0),IFERROR(VLOOKUP($D2871,Winback!$B$2:$C$300,2,0),""))</f>
        <v/>
      </c>
      <c r="S2871">
        <f>IF($E2871=1,"NP","")&amp;IF($G2871=1,"+MOV","")&amp;IF($I2871=1,"+CS","")&amp;IF($K2871=1,"+WB","")</f>
        <v/>
      </c>
      <c r="T2871">
        <f>$E2871+$G2871+$I2871+$K2871</f>
        <v/>
      </c>
    </row>
    <row r="2872">
      <c r="A2872" t="inlineStr">
        <is>
          <t>338312770000</t>
        </is>
      </c>
      <c r="B2872" t="inlineStr">
        <is>
          <t>33831277</t>
        </is>
      </c>
      <c r="C2872" t="inlineStr">
        <is>
          <t>DARIO ESTEBAN ATENCIO</t>
        </is>
      </c>
      <c r="D2872" t="inlineStr">
        <is>
          <t>DARIOESTEBANATENCIO</t>
        </is>
      </c>
      <c r="E2872">
        <f>IF(COUNTIFS(Registros!$A$2:$A$6000,"NP",Registros!$B$2:$B$6000,$A2872)&gt;0,1,0)</f>
        <v/>
      </c>
      <c r="F2872">
        <f>IF($E2872=1,SUMIFS(Registros!$F$2:$F$6000,Registros!$A$2:$A$6000,"NP",Registros!$B$2:$B$6000,$A2872),0)</f>
        <v/>
      </c>
      <c r="G2872">
        <f>IF(COUNTIFS(Registros!$A$2:$A$6000,"MOV",Registros!$B$2:$B$6000,$A2872)&gt;0,1,0)</f>
        <v/>
      </c>
      <c r="H2872">
        <f>IF($G2872=1,SUMIFS(Registros!$F$2:$F$6000,Registros!$A$2:$A$6000,"MOV",Registros!$B$2:$B$6000,$A2872),0)</f>
        <v/>
      </c>
      <c r="I2872">
        <f>IF(COUNTIFS(Registros!$A$2:$A$6000,"CS",Registros!$B$2:$B$6000,$A2872)&gt;0,1,0)</f>
        <v/>
      </c>
      <c r="J2872">
        <f>IF($I2872=1,SUMIFS(Registros!$I$2:$I$6000,Registros!$A$2:$A$6000,"CS",Registros!$B$2:$B$6000,$A2872),0)</f>
        <v/>
      </c>
      <c r="K2872">
        <f>IF(COUNTIFS(Winback!$K$2:$K$300,$D2872)&gt;0,1,0)</f>
        <v/>
      </c>
      <c r="L2872">
        <f>IF(AND($K2872=1,LEFT($A2872,3)="WB-"),SUMIFS(Winback!$D$2:$D$300,Winback!$K$2:$K$300,$D2872),0)</f>
        <v/>
      </c>
      <c r="M2872">
        <f>IF(OR($E2872=1,$G2872=1,SUMIFS(Registros!$J$2:$J$6000,Registros!$B$2:$B$6000,$A2872)&gt;0),1,0)</f>
        <v/>
      </c>
      <c r="N2872">
        <f>IF($J2872&gt;0,1,IF(COUNTIFS(Registros!$A$2:$A$6000,"CS",Registros!$B$2:$B$6000,$A2872,Registros!$K$2:$K$6000,"&lt;&gt;")&gt;0,1,0))</f>
        <v/>
      </c>
      <c r="O2872">
        <f>IF(AND($K2872=1,$E2872=0,$G2872=0,$I2872=0),"WINBACK",IF(AND($M2872=1,$N2872&gt;0),"CONVERGENTE",IF($M2872=1,"SOLO MÓVIL",IF($N2872&gt;0,"SOLO FIJO / INTERNET","SIN SERVICIOS"))))</f>
        <v/>
      </c>
      <c r="P2872">
        <f>IF($O2872="WINBACK","Recuperar (winback)",IF($O2872="CONVERGENTE","Upgrade / más líneas",IF($O2872="SOLO MÓVIL","Ofrecer fijo + internet (FLBBTV)",IF($O2872="SOLO FIJO / INTERNET","Ofrecer línea móvil Nextphone","Oferta completa (móvil + fijo + internet)"))))</f>
        <v/>
      </c>
      <c r="Q2872">
        <f>$F2872+$H2872+$L2872</f>
        <v/>
      </c>
      <c r="R2872">
        <f>IFERROR(VLOOKUP($A2872,Registros!$B$2:$G$6000,6,0),IFERROR(VLOOKUP($D2872,Winback!$B$2:$C$300,2,0),""))</f>
        <v/>
      </c>
      <c r="S2872">
        <f>IF($E2872=1,"NP","")&amp;IF($G2872=1,"+MOV","")&amp;IF($I2872=1,"+CS","")&amp;IF($K2872=1,"+WB","")</f>
        <v/>
      </c>
      <c r="T2872">
        <f>$E2872+$G2872+$I2872+$K2872</f>
        <v/>
      </c>
    </row>
    <row r="2873">
      <c r="A2873" t="inlineStr">
        <is>
          <t>363046920000</t>
        </is>
      </c>
      <c r="B2873" t="inlineStr">
        <is>
          <t>36304692</t>
        </is>
      </c>
      <c r="C2873" t="inlineStr">
        <is>
          <t>CARLOS ABDIEL AGUIRRE MENDOZA</t>
        </is>
      </c>
      <c r="D2873" t="inlineStr">
        <is>
          <t>CARLOSABDIELAGUIRREMENDOZA</t>
        </is>
      </c>
      <c r="E2873">
        <f>IF(COUNTIFS(Registros!$A$2:$A$6000,"NP",Registros!$B$2:$B$6000,$A2873)&gt;0,1,0)</f>
        <v/>
      </c>
      <c r="F2873">
        <f>IF($E2873=1,SUMIFS(Registros!$F$2:$F$6000,Registros!$A$2:$A$6000,"NP",Registros!$B$2:$B$6000,$A2873),0)</f>
        <v/>
      </c>
      <c r="G2873">
        <f>IF(COUNTIFS(Registros!$A$2:$A$6000,"MOV",Registros!$B$2:$B$6000,$A2873)&gt;0,1,0)</f>
        <v/>
      </c>
      <c r="H2873">
        <f>IF($G2873=1,SUMIFS(Registros!$F$2:$F$6000,Registros!$A$2:$A$6000,"MOV",Registros!$B$2:$B$6000,$A2873),0)</f>
        <v/>
      </c>
      <c r="I2873">
        <f>IF(COUNTIFS(Registros!$A$2:$A$6000,"CS",Registros!$B$2:$B$6000,$A2873)&gt;0,1,0)</f>
        <v/>
      </c>
      <c r="J2873">
        <f>IF($I2873=1,SUMIFS(Registros!$I$2:$I$6000,Registros!$A$2:$A$6000,"CS",Registros!$B$2:$B$6000,$A2873),0)</f>
        <v/>
      </c>
      <c r="K2873">
        <f>IF(COUNTIFS(Winback!$K$2:$K$300,$D2873)&gt;0,1,0)</f>
        <v/>
      </c>
      <c r="L2873">
        <f>IF(AND($K2873=1,LEFT($A2873,3)="WB-"),SUMIFS(Winback!$D$2:$D$300,Winback!$K$2:$K$300,$D2873),0)</f>
        <v/>
      </c>
      <c r="M2873">
        <f>IF(OR($E2873=1,$G2873=1,SUMIFS(Registros!$J$2:$J$6000,Registros!$B$2:$B$6000,$A2873)&gt;0),1,0)</f>
        <v/>
      </c>
      <c r="N2873">
        <f>IF($J2873&gt;0,1,IF(COUNTIFS(Registros!$A$2:$A$6000,"CS",Registros!$B$2:$B$6000,$A2873,Registros!$K$2:$K$6000,"&lt;&gt;")&gt;0,1,0))</f>
        <v/>
      </c>
      <c r="O2873">
        <f>IF(AND($K2873=1,$E2873=0,$G2873=0,$I2873=0),"WINBACK",IF(AND($M2873=1,$N2873&gt;0),"CONVERGENTE",IF($M2873=1,"SOLO MÓVIL",IF($N2873&gt;0,"SOLO FIJO / INTERNET","SIN SERVICIOS"))))</f>
        <v/>
      </c>
      <c r="P2873">
        <f>IF($O2873="WINBACK","Recuperar (winback)",IF($O2873="CONVERGENTE","Upgrade / más líneas",IF($O2873="SOLO MÓVIL","Ofrecer fijo + internet (FLBBTV)",IF($O2873="SOLO FIJO / INTERNET","Ofrecer línea móvil Nextphone","Oferta completa (móvil + fijo + internet)"))))</f>
        <v/>
      </c>
      <c r="Q2873">
        <f>$F2873+$H2873+$L2873</f>
        <v/>
      </c>
      <c r="R2873">
        <f>IFERROR(VLOOKUP($A2873,Registros!$B$2:$G$6000,6,0),IFERROR(VLOOKUP($D2873,Winback!$B$2:$C$300,2,0),""))</f>
        <v/>
      </c>
      <c r="S2873">
        <f>IF($E2873=1,"NP","")&amp;IF($G2873=1,"+MOV","")&amp;IF($I2873=1,"+CS","")&amp;IF($K2873=1,"+WB","")</f>
        <v/>
      </c>
      <c r="T2873">
        <f>$E2873+$G2873+$I2873+$K2873</f>
        <v/>
      </c>
    </row>
    <row r="2874">
      <c r="A2874" t="inlineStr">
        <is>
          <t>366040620000</t>
        </is>
      </c>
      <c r="B2874" t="inlineStr">
        <is>
          <t>36604062</t>
        </is>
      </c>
      <c r="C2874" t="inlineStr">
        <is>
          <t>CARLOS ABDIEL AGUIRRE MENDOZA</t>
        </is>
      </c>
      <c r="D2874" t="inlineStr">
        <is>
          <t>CARLOSABDIELAGUIRREMENDOZA</t>
        </is>
      </c>
      <c r="E2874">
        <f>IF(COUNTIFS(Registros!$A$2:$A$6000,"NP",Registros!$B$2:$B$6000,$A2874)&gt;0,1,0)</f>
        <v/>
      </c>
      <c r="F2874">
        <f>IF($E2874=1,SUMIFS(Registros!$F$2:$F$6000,Registros!$A$2:$A$6000,"NP",Registros!$B$2:$B$6000,$A2874),0)</f>
        <v/>
      </c>
      <c r="G2874">
        <f>IF(COUNTIFS(Registros!$A$2:$A$6000,"MOV",Registros!$B$2:$B$6000,$A2874)&gt;0,1,0)</f>
        <v/>
      </c>
      <c r="H2874">
        <f>IF($G2874=1,SUMIFS(Registros!$F$2:$F$6000,Registros!$A$2:$A$6000,"MOV",Registros!$B$2:$B$6000,$A2874),0)</f>
        <v/>
      </c>
      <c r="I2874">
        <f>IF(COUNTIFS(Registros!$A$2:$A$6000,"CS",Registros!$B$2:$B$6000,$A2874)&gt;0,1,0)</f>
        <v/>
      </c>
      <c r="J2874">
        <f>IF($I2874=1,SUMIFS(Registros!$I$2:$I$6000,Registros!$A$2:$A$6000,"CS",Registros!$B$2:$B$6000,$A2874),0)</f>
        <v/>
      </c>
      <c r="K2874">
        <f>IF(COUNTIFS(Winback!$K$2:$K$300,$D2874)&gt;0,1,0)</f>
        <v/>
      </c>
      <c r="L2874">
        <f>IF(AND($K2874=1,LEFT($A2874,3)="WB-"),SUMIFS(Winback!$D$2:$D$300,Winback!$K$2:$K$300,$D2874),0)</f>
        <v/>
      </c>
      <c r="M2874">
        <f>IF(OR($E2874=1,$G2874=1,SUMIFS(Registros!$J$2:$J$6000,Registros!$B$2:$B$6000,$A2874)&gt;0),1,0)</f>
        <v/>
      </c>
      <c r="N2874">
        <f>IF($J2874&gt;0,1,IF(COUNTIFS(Registros!$A$2:$A$6000,"CS",Registros!$B$2:$B$6000,$A2874,Registros!$K$2:$K$6000,"&lt;&gt;")&gt;0,1,0))</f>
        <v/>
      </c>
      <c r="O2874">
        <f>IF(AND($K2874=1,$E2874=0,$G2874=0,$I2874=0),"WINBACK",IF(AND($M2874=1,$N2874&gt;0),"CONVERGENTE",IF($M2874=1,"SOLO MÓVIL",IF($N2874&gt;0,"SOLO FIJO / INTERNET","SIN SERVICIOS"))))</f>
        <v/>
      </c>
      <c r="P2874">
        <f>IF($O2874="WINBACK","Recuperar (winback)",IF($O2874="CONVERGENTE","Upgrade / más líneas",IF($O2874="SOLO MÓVIL","Ofrecer fijo + internet (FLBBTV)",IF($O2874="SOLO FIJO / INTERNET","Ofrecer línea móvil Nextphone","Oferta completa (móvil + fijo + internet)"))))</f>
        <v/>
      </c>
      <c r="Q2874">
        <f>$F2874+$H2874+$L2874</f>
        <v/>
      </c>
      <c r="R2874">
        <f>IFERROR(VLOOKUP($A2874,Registros!$B$2:$G$6000,6,0),IFERROR(VLOOKUP($D2874,Winback!$B$2:$C$300,2,0),""))</f>
        <v/>
      </c>
      <c r="S2874">
        <f>IF($E2874=1,"NP","")&amp;IF($G2874=1,"+MOV","")&amp;IF($I2874=1,"+CS","")&amp;IF($K2874=1,"+WB","")</f>
        <v/>
      </c>
      <c r="T2874">
        <f>$E2874+$G2874+$I2874+$K2874</f>
        <v/>
      </c>
    </row>
    <row r="2875">
      <c r="A2875" t="inlineStr">
        <is>
          <t>359346370000</t>
        </is>
      </c>
      <c r="B2875" t="inlineStr">
        <is>
          <t>35934637</t>
        </is>
      </c>
      <c r="C2875" t="inlineStr">
        <is>
          <t>CECILIA SANJUR</t>
        </is>
      </c>
      <c r="D2875" t="inlineStr">
        <is>
          <t>CECILIASANJUR</t>
        </is>
      </c>
      <c r="E2875">
        <f>IF(COUNTIFS(Registros!$A$2:$A$6000,"NP",Registros!$B$2:$B$6000,$A2875)&gt;0,1,0)</f>
        <v/>
      </c>
      <c r="F2875">
        <f>IF($E2875=1,SUMIFS(Registros!$F$2:$F$6000,Registros!$A$2:$A$6000,"NP",Registros!$B$2:$B$6000,$A2875),0)</f>
        <v/>
      </c>
      <c r="G2875">
        <f>IF(COUNTIFS(Registros!$A$2:$A$6000,"MOV",Registros!$B$2:$B$6000,$A2875)&gt;0,1,0)</f>
        <v/>
      </c>
      <c r="H2875">
        <f>IF($G2875=1,SUMIFS(Registros!$F$2:$F$6000,Registros!$A$2:$A$6000,"MOV",Registros!$B$2:$B$6000,$A2875),0)</f>
        <v/>
      </c>
      <c r="I2875">
        <f>IF(COUNTIFS(Registros!$A$2:$A$6000,"CS",Registros!$B$2:$B$6000,$A2875)&gt;0,1,0)</f>
        <v/>
      </c>
      <c r="J2875">
        <f>IF($I2875=1,SUMIFS(Registros!$I$2:$I$6000,Registros!$A$2:$A$6000,"CS",Registros!$B$2:$B$6000,$A2875),0)</f>
        <v/>
      </c>
      <c r="K2875">
        <f>IF(COUNTIFS(Winback!$K$2:$K$300,$D2875)&gt;0,1,0)</f>
        <v/>
      </c>
      <c r="L2875">
        <f>IF(AND($K2875=1,LEFT($A2875,3)="WB-"),SUMIFS(Winback!$D$2:$D$300,Winback!$K$2:$K$300,$D2875),0)</f>
        <v/>
      </c>
      <c r="M2875">
        <f>IF(OR($E2875=1,$G2875=1,SUMIFS(Registros!$J$2:$J$6000,Registros!$B$2:$B$6000,$A2875)&gt;0),1,0)</f>
        <v/>
      </c>
      <c r="N2875">
        <f>IF($J2875&gt;0,1,IF(COUNTIFS(Registros!$A$2:$A$6000,"CS",Registros!$B$2:$B$6000,$A2875,Registros!$K$2:$K$6000,"&lt;&gt;")&gt;0,1,0))</f>
        <v/>
      </c>
      <c r="O2875">
        <f>IF(AND($K2875=1,$E2875=0,$G2875=0,$I2875=0),"WINBACK",IF(AND($M2875=1,$N2875&gt;0),"CONVERGENTE",IF($M2875=1,"SOLO MÓVIL",IF($N2875&gt;0,"SOLO FIJO / INTERNET","SIN SERVICIOS"))))</f>
        <v/>
      </c>
      <c r="P2875">
        <f>IF($O2875="WINBACK","Recuperar (winback)",IF($O2875="CONVERGENTE","Upgrade / más líneas",IF($O2875="SOLO MÓVIL","Ofrecer fijo + internet (FLBBTV)",IF($O2875="SOLO FIJO / INTERNET","Ofrecer línea móvil Nextphone","Oferta completa (móvil + fijo + internet)"))))</f>
        <v/>
      </c>
      <c r="Q2875">
        <f>$F2875+$H2875+$L2875</f>
        <v/>
      </c>
      <c r="R2875">
        <f>IFERROR(VLOOKUP($A2875,Registros!$B$2:$G$6000,6,0),IFERROR(VLOOKUP($D2875,Winback!$B$2:$C$300,2,0),""))</f>
        <v/>
      </c>
      <c r="S2875">
        <f>IF($E2875=1,"NP","")&amp;IF($G2875=1,"+MOV","")&amp;IF($I2875=1,"+CS","")&amp;IF($K2875=1,"+WB","")</f>
        <v/>
      </c>
      <c r="T2875">
        <f>$E2875+$G2875+$I2875+$K2875</f>
        <v/>
      </c>
    </row>
    <row r="2876">
      <c r="A2876" t="inlineStr">
        <is>
          <t>345409500000</t>
        </is>
      </c>
      <c r="B2876" t="inlineStr">
        <is>
          <t>34540950</t>
        </is>
      </c>
      <c r="C2876" t="inlineStr">
        <is>
          <t>RAPPIPACK</t>
        </is>
      </c>
      <c r="D2876" t="inlineStr">
        <is>
          <t>RAPPIPACK</t>
        </is>
      </c>
      <c r="E2876">
        <f>IF(COUNTIFS(Registros!$A$2:$A$6000,"NP",Registros!$B$2:$B$6000,$A2876)&gt;0,1,0)</f>
        <v/>
      </c>
      <c r="F2876">
        <f>IF($E2876=1,SUMIFS(Registros!$F$2:$F$6000,Registros!$A$2:$A$6000,"NP",Registros!$B$2:$B$6000,$A2876),0)</f>
        <v/>
      </c>
      <c r="G2876">
        <f>IF(COUNTIFS(Registros!$A$2:$A$6000,"MOV",Registros!$B$2:$B$6000,$A2876)&gt;0,1,0)</f>
        <v/>
      </c>
      <c r="H2876">
        <f>IF($G2876=1,SUMIFS(Registros!$F$2:$F$6000,Registros!$A$2:$A$6000,"MOV",Registros!$B$2:$B$6000,$A2876),0)</f>
        <v/>
      </c>
      <c r="I2876">
        <f>IF(COUNTIFS(Registros!$A$2:$A$6000,"CS",Registros!$B$2:$B$6000,$A2876)&gt;0,1,0)</f>
        <v/>
      </c>
      <c r="J2876">
        <f>IF($I2876=1,SUMIFS(Registros!$I$2:$I$6000,Registros!$A$2:$A$6000,"CS",Registros!$B$2:$B$6000,$A2876),0)</f>
        <v/>
      </c>
      <c r="K2876">
        <f>IF(COUNTIFS(Winback!$K$2:$K$300,$D2876)&gt;0,1,0)</f>
        <v/>
      </c>
      <c r="L2876">
        <f>IF(AND($K2876=1,LEFT($A2876,3)="WB-"),SUMIFS(Winback!$D$2:$D$300,Winback!$K$2:$K$300,$D2876),0)</f>
        <v/>
      </c>
      <c r="M2876">
        <f>IF(OR($E2876=1,$G2876=1,SUMIFS(Registros!$J$2:$J$6000,Registros!$B$2:$B$6000,$A2876)&gt;0),1,0)</f>
        <v/>
      </c>
      <c r="N2876">
        <f>IF($J2876&gt;0,1,IF(COUNTIFS(Registros!$A$2:$A$6000,"CS",Registros!$B$2:$B$6000,$A2876,Registros!$K$2:$K$6000,"&lt;&gt;")&gt;0,1,0))</f>
        <v/>
      </c>
      <c r="O2876">
        <f>IF(AND($K2876=1,$E2876=0,$G2876=0,$I2876=0),"WINBACK",IF(AND($M2876=1,$N2876&gt;0),"CONVERGENTE",IF($M2876=1,"SOLO MÓVIL",IF($N2876&gt;0,"SOLO FIJO / INTERNET","SIN SERVICIOS"))))</f>
        <v/>
      </c>
      <c r="P2876">
        <f>IF($O2876="WINBACK","Recuperar (winback)",IF($O2876="CONVERGENTE","Upgrade / más líneas",IF($O2876="SOLO MÓVIL","Ofrecer fijo + internet (FLBBTV)",IF($O2876="SOLO FIJO / INTERNET","Ofrecer línea móvil Nextphone","Oferta completa (móvil + fijo + internet)"))))</f>
        <v/>
      </c>
      <c r="Q2876">
        <f>$F2876+$H2876+$L2876</f>
        <v/>
      </c>
      <c r="R2876">
        <f>IFERROR(VLOOKUP($A2876,Registros!$B$2:$G$6000,6,0),IFERROR(VLOOKUP($D2876,Winback!$B$2:$C$300,2,0),""))</f>
        <v/>
      </c>
      <c r="S2876">
        <f>IF($E2876=1,"NP","")&amp;IF($G2876=1,"+MOV","")&amp;IF($I2876=1,"+CS","")&amp;IF($K2876=1,"+WB","")</f>
        <v/>
      </c>
      <c r="T2876">
        <f>$E2876+$G2876+$I2876+$K2876</f>
        <v/>
      </c>
    </row>
    <row r="2877">
      <c r="A2877" t="inlineStr">
        <is>
          <t>354150670000</t>
        </is>
      </c>
      <c r="B2877" t="inlineStr">
        <is>
          <t>35415067</t>
        </is>
      </c>
      <c r="C2877" t="inlineStr">
        <is>
          <t>LEIDY CARRASCO</t>
        </is>
      </c>
      <c r="D2877" t="inlineStr">
        <is>
          <t>LEIDYCARRASCO</t>
        </is>
      </c>
      <c r="E2877">
        <f>IF(COUNTIFS(Registros!$A$2:$A$6000,"NP",Registros!$B$2:$B$6000,$A2877)&gt;0,1,0)</f>
        <v/>
      </c>
      <c r="F2877">
        <f>IF($E2877=1,SUMIFS(Registros!$F$2:$F$6000,Registros!$A$2:$A$6000,"NP",Registros!$B$2:$B$6000,$A2877),0)</f>
        <v/>
      </c>
      <c r="G2877">
        <f>IF(COUNTIFS(Registros!$A$2:$A$6000,"MOV",Registros!$B$2:$B$6000,$A2877)&gt;0,1,0)</f>
        <v/>
      </c>
      <c r="H2877">
        <f>IF($G2877=1,SUMIFS(Registros!$F$2:$F$6000,Registros!$A$2:$A$6000,"MOV",Registros!$B$2:$B$6000,$A2877),0)</f>
        <v/>
      </c>
      <c r="I2877">
        <f>IF(COUNTIFS(Registros!$A$2:$A$6000,"CS",Registros!$B$2:$B$6000,$A2877)&gt;0,1,0)</f>
        <v/>
      </c>
      <c r="J2877">
        <f>IF($I2877=1,SUMIFS(Registros!$I$2:$I$6000,Registros!$A$2:$A$6000,"CS",Registros!$B$2:$B$6000,$A2877),0)</f>
        <v/>
      </c>
      <c r="K2877">
        <f>IF(COUNTIFS(Winback!$K$2:$K$300,$D2877)&gt;0,1,0)</f>
        <v/>
      </c>
      <c r="L2877">
        <f>IF(AND($K2877=1,LEFT($A2877,3)="WB-"),SUMIFS(Winback!$D$2:$D$300,Winback!$K$2:$K$300,$D2877),0)</f>
        <v/>
      </c>
      <c r="M2877">
        <f>IF(OR($E2877=1,$G2877=1,SUMIFS(Registros!$J$2:$J$6000,Registros!$B$2:$B$6000,$A2877)&gt;0),1,0)</f>
        <v/>
      </c>
      <c r="N2877">
        <f>IF($J2877&gt;0,1,IF(COUNTIFS(Registros!$A$2:$A$6000,"CS",Registros!$B$2:$B$6000,$A2877,Registros!$K$2:$K$6000,"&lt;&gt;")&gt;0,1,0))</f>
        <v/>
      </c>
      <c r="O2877">
        <f>IF(AND($K2877=1,$E2877=0,$G2877=0,$I2877=0),"WINBACK",IF(AND($M2877=1,$N2877&gt;0),"CONVERGENTE",IF($M2877=1,"SOLO MÓVIL",IF($N2877&gt;0,"SOLO FIJO / INTERNET","SIN SERVICIOS"))))</f>
        <v/>
      </c>
      <c r="P2877">
        <f>IF($O2877="WINBACK","Recuperar (winback)",IF($O2877="CONVERGENTE","Upgrade / más líneas",IF($O2877="SOLO MÓVIL","Ofrecer fijo + internet (FLBBTV)",IF($O2877="SOLO FIJO / INTERNET","Ofrecer línea móvil Nextphone","Oferta completa (móvil + fijo + internet)"))))</f>
        <v/>
      </c>
      <c r="Q2877">
        <f>$F2877+$H2877+$L2877</f>
        <v/>
      </c>
      <c r="R2877">
        <f>IFERROR(VLOOKUP($A2877,Registros!$B$2:$G$6000,6,0),IFERROR(VLOOKUP($D2877,Winback!$B$2:$C$300,2,0),""))</f>
        <v/>
      </c>
      <c r="S2877">
        <f>IF($E2877=1,"NP","")&amp;IF($G2877=1,"+MOV","")&amp;IF($I2877=1,"+CS","")&amp;IF($K2877=1,"+WB","")</f>
        <v/>
      </c>
      <c r="T2877">
        <f>$E2877+$G2877+$I2877+$K2877</f>
        <v/>
      </c>
    </row>
    <row r="2878">
      <c r="A2878" t="inlineStr">
        <is>
          <t>354150700000</t>
        </is>
      </c>
      <c r="B2878" t="inlineStr">
        <is>
          <t>35415070</t>
        </is>
      </c>
      <c r="C2878" t="inlineStr">
        <is>
          <t>LEIDY CARRASCO</t>
        </is>
      </c>
      <c r="D2878" t="inlineStr">
        <is>
          <t>LEIDYCARRASCO</t>
        </is>
      </c>
      <c r="E2878">
        <f>IF(COUNTIFS(Registros!$A$2:$A$6000,"NP",Registros!$B$2:$B$6000,$A2878)&gt;0,1,0)</f>
        <v/>
      </c>
      <c r="F2878">
        <f>IF($E2878=1,SUMIFS(Registros!$F$2:$F$6000,Registros!$A$2:$A$6000,"NP",Registros!$B$2:$B$6000,$A2878),0)</f>
        <v/>
      </c>
      <c r="G2878">
        <f>IF(COUNTIFS(Registros!$A$2:$A$6000,"MOV",Registros!$B$2:$B$6000,$A2878)&gt;0,1,0)</f>
        <v/>
      </c>
      <c r="H2878">
        <f>IF($G2878=1,SUMIFS(Registros!$F$2:$F$6000,Registros!$A$2:$A$6000,"MOV",Registros!$B$2:$B$6000,$A2878),0)</f>
        <v/>
      </c>
      <c r="I2878">
        <f>IF(COUNTIFS(Registros!$A$2:$A$6000,"CS",Registros!$B$2:$B$6000,$A2878)&gt;0,1,0)</f>
        <v/>
      </c>
      <c r="J2878">
        <f>IF($I2878=1,SUMIFS(Registros!$I$2:$I$6000,Registros!$A$2:$A$6000,"CS",Registros!$B$2:$B$6000,$A2878),0)</f>
        <v/>
      </c>
      <c r="K2878">
        <f>IF(COUNTIFS(Winback!$K$2:$K$300,$D2878)&gt;0,1,0)</f>
        <v/>
      </c>
      <c r="L2878">
        <f>IF(AND($K2878=1,LEFT($A2878,3)="WB-"),SUMIFS(Winback!$D$2:$D$300,Winback!$K$2:$K$300,$D2878),0)</f>
        <v/>
      </c>
      <c r="M2878">
        <f>IF(OR($E2878=1,$G2878=1,SUMIFS(Registros!$J$2:$J$6000,Registros!$B$2:$B$6000,$A2878)&gt;0),1,0)</f>
        <v/>
      </c>
      <c r="N2878">
        <f>IF($J2878&gt;0,1,IF(COUNTIFS(Registros!$A$2:$A$6000,"CS",Registros!$B$2:$B$6000,$A2878,Registros!$K$2:$K$6000,"&lt;&gt;")&gt;0,1,0))</f>
        <v/>
      </c>
      <c r="O2878">
        <f>IF(AND($K2878=1,$E2878=0,$G2878=0,$I2878=0),"WINBACK",IF(AND($M2878=1,$N2878&gt;0),"CONVERGENTE",IF($M2878=1,"SOLO MÓVIL",IF($N2878&gt;0,"SOLO FIJO / INTERNET","SIN SERVICIOS"))))</f>
        <v/>
      </c>
      <c r="P2878">
        <f>IF($O2878="WINBACK","Recuperar (winback)",IF($O2878="CONVERGENTE","Upgrade / más líneas",IF($O2878="SOLO MÓVIL","Ofrecer fijo + internet (FLBBTV)",IF($O2878="SOLO FIJO / INTERNET","Ofrecer línea móvil Nextphone","Oferta completa (móvil + fijo + internet)"))))</f>
        <v/>
      </c>
      <c r="Q2878">
        <f>$F2878+$H2878+$L2878</f>
        <v/>
      </c>
      <c r="R2878">
        <f>IFERROR(VLOOKUP($A2878,Registros!$B$2:$G$6000,6,0),IFERROR(VLOOKUP($D2878,Winback!$B$2:$C$300,2,0),""))</f>
        <v/>
      </c>
      <c r="S2878">
        <f>IF($E2878=1,"NP","")&amp;IF($G2878=1,"+MOV","")&amp;IF($I2878=1,"+CS","")&amp;IF($K2878=1,"+WB","")</f>
        <v/>
      </c>
      <c r="T2878">
        <f>$E2878+$G2878+$I2878+$K2878</f>
        <v/>
      </c>
    </row>
    <row r="2879">
      <c r="A2879" t="inlineStr">
        <is>
          <t>357362950000</t>
        </is>
      </c>
      <c r="B2879" t="inlineStr">
        <is>
          <t>35736295</t>
        </is>
      </c>
      <c r="C2879" t="inlineStr">
        <is>
          <t>WILLIAM CABALLERO</t>
        </is>
      </c>
      <c r="D2879" t="inlineStr">
        <is>
          <t>WILLIAMCABALLERO</t>
        </is>
      </c>
      <c r="E2879">
        <f>IF(COUNTIFS(Registros!$A$2:$A$6000,"NP",Registros!$B$2:$B$6000,$A2879)&gt;0,1,0)</f>
        <v/>
      </c>
      <c r="F2879">
        <f>IF($E2879=1,SUMIFS(Registros!$F$2:$F$6000,Registros!$A$2:$A$6000,"NP",Registros!$B$2:$B$6000,$A2879),0)</f>
        <v/>
      </c>
      <c r="G2879">
        <f>IF(COUNTIFS(Registros!$A$2:$A$6000,"MOV",Registros!$B$2:$B$6000,$A2879)&gt;0,1,0)</f>
        <v/>
      </c>
      <c r="H2879">
        <f>IF($G2879=1,SUMIFS(Registros!$F$2:$F$6000,Registros!$A$2:$A$6000,"MOV",Registros!$B$2:$B$6000,$A2879),0)</f>
        <v/>
      </c>
      <c r="I2879">
        <f>IF(COUNTIFS(Registros!$A$2:$A$6000,"CS",Registros!$B$2:$B$6000,$A2879)&gt;0,1,0)</f>
        <v/>
      </c>
      <c r="J2879">
        <f>IF($I2879=1,SUMIFS(Registros!$I$2:$I$6000,Registros!$A$2:$A$6000,"CS",Registros!$B$2:$B$6000,$A2879),0)</f>
        <v/>
      </c>
      <c r="K2879">
        <f>IF(COUNTIFS(Winback!$K$2:$K$300,$D2879)&gt;0,1,0)</f>
        <v/>
      </c>
      <c r="L2879">
        <f>IF(AND($K2879=1,LEFT($A2879,3)="WB-"),SUMIFS(Winback!$D$2:$D$300,Winback!$K$2:$K$300,$D2879),0)</f>
        <v/>
      </c>
      <c r="M2879">
        <f>IF(OR($E2879=1,$G2879=1,SUMIFS(Registros!$J$2:$J$6000,Registros!$B$2:$B$6000,$A2879)&gt;0),1,0)</f>
        <v/>
      </c>
      <c r="N2879">
        <f>IF($J2879&gt;0,1,IF(COUNTIFS(Registros!$A$2:$A$6000,"CS",Registros!$B$2:$B$6000,$A2879,Registros!$K$2:$K$6000,"&lt;&gt;")&gt;0,1,0))</f>
        <v/>
      </c>
      <c r="O2879">
        <f>IF(AND($K2879=1,$E2879=0,$G2879=0,$I2879=0),"WINBACK",IF(AND($M2879=1,$N2879&gt;0),"CONVERGENTE",IF($M2879=1,"SOLO MÓVIL",IF($N2879&gt;0,"SOLO FIJO / INTERNET","SIN SERVICIOS"))))</f>
        <v/>
      </c>
      <c r="P2879">
        <f>IF($O2879="WINBACK","Recuperar (winback)",IF($O2879="CONVERGENTE","Upgrade / más líneas",IF($O2879="SOLO MÓVIL","Ofrecer fijo + internet (FLBBTV)",IF($O2879="SOLO FIJO / INTERNET","Ofrecer línea móvil Nextphone","Oferta completa (móvil + fijo + internet)"))))</f>
        <v/>
      </c>
      <c r="Q2879">
        <f>$F2879+$H2879+$L2879</f>
        <v/>
      </c>
      <c r="R2879">
        <f>IFERROR(VLOOKUP($A2879,Registros!$B$2:$G$6000,6,0),IFERROR(VLOOKUP($D2879,Winback!$B$2:$C$300,2,0),""))</f>
        <v/>
      </c>
      <c r="S2879">
        <f>IF($E2879=1,"NP","")&amp;IF($G2879=1,"+MOV","")&amp;IF($I2879=1,"+CS","")&amp;IF($K2879=1,"+WB","")</f>
        <v/>
      </c>
      <c r="T2879">
        <f>$E2879+$G2879+$I2879+$K2879</f>
        <v/>
      </c>
    </row>
    <row r="2880">
      <c r="A2880" t="inlineStr">
        <is>
          <t>344310280000</t>
        </is>
      </c>
      <c r="B2880" t="inlineStr">
        <is>
          <t>34431028</t>
        </is>
      </c>
      <c r="C2880" t="inlineStr">
        <is>
          <t>CARLOS PALACIOS</t>
        </is>
      </c>
      <c r="D2880" t="inlineStr">
        <is>
          <t>CARLOSPALACIOS</t>
        </is>
      </c>
      <c r="E2880">
        <f>IF(COUNTIFS(Registros!$A$2:$A$6000,"NP",Registros!$B$2:$B$6000,$A2880)&gt;0,1,0)</f>
        <v/>
      </c>
      <c r="F2880">
        <f>IF($E2880=1,SUMIFS(Registros!$F$2:$F$6000,Registros!$A$2:$A$6000,"NP",Registros!$B$2:$B$6000,$A2880),0)</f>
        <v/>
      </c>
      <c r="G2880">
        <f>IF(COUNTIFS(Registros!$A$2:$A$6000,"MOV",Registros!$B$2:$B$6000,$A2880)&gt;0,1,0)</f>
        <v/>
      </c>
      <c r="H2880">
        <f>IF($G2880=1,SUMIFS(Registros!$F$2:$F$6000,Registros!$A$2:$A$6000,"MOV",Registros!$B$2:$B$6000,$A2880),0)</f>
        <v/>
      </c>
      <c r="I2880">
        <f>IF(COUNTIFS(Registros!$A$2:$A$6000,"CS",Registros!$B$2:$B$6000,$A2880)&gt;0,1,0)</f>
        <v/>
      </c>
      <c r="J2880">
        <f>IF($I2880=1,SUMIFS(Registros!$I$2:$I$6000,Registros!$A$2:$A$6000,"CS",Registros!$B$2:$B$6000,$A2880),0)</f>
        <v/>
      </c>
      <c r="K2880">
        <f>IF(COUNTIFS(Winback!$K$2:$K$300,$D2880)&gt;0,1,0)</f>
        <v/>
      </c>
      <c r="L2880">
        <f>IF(AND($K2880=1,LEFT($A2880,3)="WB-"),SUMIFS(Winback!$D$2:$D$300,Winback!$K$2:$K$300,$D2880),0)</f>
        <v/>
      </c>
      <c r="M2880">
        <f>IF(OR($E2880=1,$G2880=1,SUMIFS(Registros!$J$2:$J$6000,Registros!$B$2:$B$6000,$A2880)&gt;0),1,0)</f>
        <v/>
      </c>
      <c r="N2880">
        <f>IF($J2880&gt;0,1,IF(COUNTIFS(Registros!$A$2:$A$6000,"CS",Registros!$B$2:$B$6000,$A2880,Registros!$K$2:$K$6000,"&lt;&gt;")&gt;0,1,0))</f>
        <v/>
      </c>
      <c r="O2880">
        <f>IF(AND($K2880=1,$E2880=0,$G2880=0,$I2880=0),"WINBACK",IF(AND($M2880=1,$N2880&gt;0),"CONVERGENTE",IF($M2880=1,"SOLO MÓVIL",IF($N2880&gt;0,"SOLO FIJO / INTERNET","SIN SERVICIOS"))))</f>
        <v/>
      </c>
      <c r="P2880">
        <f>IF($O2880="WINBACK","Recuperar (winback)",IF($O2880="CONVERGENTE","Upgrade / más líneas",IF($O2880="SOLO MÓVIL","Ofrecer fijo + internet (FLBBTV)",IF($O2880="SOLO FIJO / INTERNET","Ofrecer línea móvil Nextphone","Oferta completa (móvil + fijo + internet)"))))</f>
        <v/>
      </c>
      <c r="Q2880">
        <f>$F2880+$H2880+$L2880</f>
        <v/>
      </c>
      <c r="R2880">
        <f>IFERROR(VLOOKUP($A2880,Registros!$B$2:$G$6000,6,0),IFERROR(VLOOKUP($D2880,Winback!$B$2:$C$300,2,0),""))</f>
        <v/>
      </c>
      <c r="S2880">
        <f>IF($E2880=1,"NP","")&amp;IF($G2880=1,"+MOV","")&amp;IF($I2880=1,"+CS","")&amp;IF($K2880=1,"+WB","")</f>
        <v/>
      </c>
      <c r="T2880">
        <f>$E2880+$G2880+$I2880+$K2880</f>
        <v/>
      </c>
    </row>
    <row r="2881">
      <c r="A2881" t="inlineStr">
        <is>
          <t>351256060000</t>
        </is>
      </c>
      <c r="B2881" t="inlineStr">
        <is>
          <t>35125606</t>
        </is>
      </c>
      <c r="C2881" t="inlineStr">
        <is>
          <t>KEITHY CASTILLO</t>
        </is>
      </c>
      <c r="D2881" t="inlineStr">
        <is>
          <t>KEITHYCASTILLO</t>
        </is>
      </c>
      <c r="E2881">
        <f>IF(COUNTIFS(Registros!$A$2:$A$6000,"NP",Registros!$B$2:$B$6000,$A2881)&gt;0,1,0)</f>
        <v/>
      </c>
      <c r="F2881">
        <f>IF($E2881=1,SUMIFS(Registros!$F$2:$F$6000,Registros!$A$2:$A$6000,"NP",Registros!$B$2:$B$6000,$A2881),0)</f>
        <v/>
      </c>
      <c r="G2881">
        <f>IF(COUNTIFS(Registros!$A$2:$A$6000,"MOV",Registros!$B$2:$B$6000,$A2881)&gt;0,1,0)</f>
        <v/>
      </c>
      <c r="H2881">
        <f>IF($G2881=1,SUMIFS(Registros!$F$2:$F$6000,Registros!$A$2:$A$6000,"MOV",Registros!$B$2:$B$6000,$A2881),0)</f>
        <v/>
      </c>
      <c r="I2881">
        <f>IF(COUNTIFS(Registros!$A$2:$A$6000,"CS",Registros!$B$2:$B$6000,$A2881)&gt;0,1,0)</f>
        <v/>
      </c>
      <c r="J2881">
        <f>IF($I2881=1,SUMIFS(Registros!$I$2:$I$6000,Registros!$A$2:$A$6000,"CS",Registros!$B$2:$B$6000,$A2881),0)</f>
        <v/>
      </c>
      <c r="K2881">
        <f>IF(COUNTIFS(Winback!$K$2:$K$300,$D2881)&gt;0,1,0)</f>
        <v/>
      </c>
      <c r="L2881">
        <f>IF(AND($K2881=1,LEFT($A2881,3)="WB-"),SUMIFS(Winback!$D$2:$D$300,Winback!$K$2:$K$300,$D2881),0)</f>
        <v/>
      </c>
      <c r="M2881">
        <f>IF(OR($E2881=1,$G2881=1,SUMIFS(Registros!$J$2:$J$6000,Registros!$B$2:$B$6000,$A2881)&gt;0),1,0)</f>
        <v/>
      </c>
      <c r="N2881">
        <f>IF($J2881&gt;0,1,IF(COUNTIFS(Registros!$A$2:$A$6000,"CS",Registros!$B$2:$B$6000,$A2881,Registros!$K$2:$K$6000,"&lt;&gt;")&gt;0,1,0))</f>
        <v/>
      </c>
      <c r="O2881">
        <f>IF(AND($K2881=1,$E2881=0,$G2881=0,$I2881=0),"WINBACK",IF(AND($M2881=1,$N2881&gt;0),"CONVERGENTE",IF($M2881=1,"SOLO MÓVIL",IF($N2881&gt;0,"SOLO FIJO / INTERNET","SIN SERVICIOS"))))</f>
        <v/>
      </c>
      <c r="P2881">
        <f>IF($O2881="WINBACK","Recuperar (winback)",IF($O2881="CONVERGENTE","Upgrade / más líneas",IF($O2881="SOLO MÓVIL","Ofrecer fijo + internet (FLBBTV)",IF($O2881="SOLO FIJO / INTERNET","Ofrecer línea móvil Nextphone","Oferta completa (móvil + fijo + internet)"))))</f>
        <v/>
      </c>
      <c r="Q2881">
        <f>$F2881+$H2881+$L2881</f>
        <v/>
      </c>
      <c r="R2881">
        <f>IFERROR(VLOOKUP($A2881,Registros!$B$2:$G$6000,6,0),IFERROR(VLOOKUP($D2881,Winback!$B$2:$C$300,2,0),""))</f>
        <v/>
      </c>
      <c r="S2881">
        <f>IF($E2881=1,"NP","")&amp;IF($G2881=1,"+MOV","")&amp;IF($I2881=1,"+CS","")&amp;IF($K2881=1,"+WB","")</f>
        <v/>
      </c>
      <c r="T2881">
        <f>$E2881+$G2881+$I2881+$K2881</f>
        <v/>
      </c>
    </row>
    <row r="2882">
      <c r="A2882" t="inlineStr">
        <is>
          <t>356070070000</t>
        </is>
      </c>
      <c r="B2882" t="inlineStr">
        <is>
          <t>35607007</t>
        </is>
      </c>
      <c r="C2882" t="inlineStr">
        <is>
          <t>ROBERTO ARAUZ</t>
        </is>
      </c>
      <c r="D2882" t="inlineStr">
        <is>
          <t>ROBERTOARAUZ</t>
        </is>
      </c>
      <c r="E2882">
        <f>IF(COUNTIFS(Registros!$A$2:$A$6000,"NP",Registros!$B$2:$B$6000,$A2882)&gt;0,1,0)</f>
        <v/>
      </c>
      <c r="F2882">
        <f>IF($E2882=1,SUMIFS(Registros!$F$2:$F$6000,Registros!$A$2:$A$6000,"NP",Registros!$B$2:$B$6000,$A2882),0)</f>
        <v/>
      </c>
      <c r="G2882">
        <f>IF(COUNTIFS(Registros!$A$2:$A$6000,"MOV",Registros!$B$2:$B$6000,$A2882)&gt;0,1,0)</f>
        <v/>
      </c>
      <c r="H2882">
        <f>IF($G2882=1,SUMIFS(Registros!$F$2:$F$6000,Registros!$A$2:$A$6000,"MOV",Registros!$B$2:$B$6000,$A2882),0)</f>
        <v/>
      </c>
      <c r="I2882">
        <f>IF(COUNTIFS(Registros!$A$2:$A$6000,"CS",Registros!$B$2:$B$6000,$A2882)&gt;0,1,0)</f>
        <v/>
      </c>
      <c r="J2882">
        <f>IF($I2882=1,SUMIFS(Registros!$I$2:$I$6000,Registros!$A$2:$A$6000,"CS",Registros!$B$2:$B$6000,$A2882),0)</f>
        <v/>
      </c>
      <c r="K2882">
        <f>IF(COUNTIFS(Winback!$K$2:$K$300,$D2882)&gt;0,1,0)</f>
        <v/>
      </c>
      <c r="L2882">
        <f>IF(AND($K2882=1,LEFT($A2882,3)="WB-"),SUMIFS(Winback!$D$2:$D$300,Winback!$K$2:$K$300,$D2882),0)</f>
        <v/>
      </c>
      <c r="M2882">
        <f>IF(OR($E2882=1,$G2882=1,SUMIFS(Registros!$J$2:$J$6000,Registros!$B$2:$B$6000,$A2882)&gt;0),1,0)</f>
        <v/>
      </c>
      <c r="N2882">
        <f>IF($J2882&gt;0,1,IF(COUNTIFS(Registros!$A$2:$A$6000,"CS",Registros!$B$2:$B$6000,$A2882,Registros!$K$2:$K$6000,"&lt;&gt;")&gt;0,1,0))</f>
        <v/>
      </c>
      <c r="O2882">
        <f>IF(AND($K2882=1,$E2882=0,$G2882=0,$I2882=0),"WINBACK",IF(AND($M2882=1,$N2882&gt;0),"CONVERGENTE",IF($M2882=1,"SOLO MÓVIL",IF($N2882&gt;0,"SOLO FIJO / INTERNET","SIN SERVICIOS"))))</f>
        <v/>
      </c>
      <c r="P2882">
        <f>IF($O2882="WINBACK","Recuperar (winback)",IF($O2882="CONVERGENTE","Upgrade / más líneas",IF($O2882="SOLO MÓVIL","Ofrecer fijo + internet (FLBBTV)",IF($O2882="SOLO FIJO / INTERNET","Ofrecer línea móvil Nextphone","Oferta completa (móvil + fijo + internet)"))))</f>
        <v/>
      </c>
      <c r="Q2882">
        <f>$F2882+$H2882+$L2882</f>
        <v/>
      </c>
      <c r="R2882">
        <f>IFERROR(VLOOKUP($A2882,Registros!$B$2:$G$6000,6,0),IFERROR(VLOOKUP($D2882,Winback!$B$2:$C$300,2,0),""))</f>
        <v/>
      </c>
      <c r="S2882">
        <f>IF($E2882=1,"NP","")&amp;IF($G2882=1,"+MOV","")&amp;IF($I2882=1,"+CS","")&amp;IF($K2882=1,"+WB","")</f>
        <v/>
      </c>
      <c r="T2882">
        <f>$E2882+$G2882+$I2882+$K2882</f>
        <v/>
      </c>
    </row>
    <row r="2883">
      <c r="A2883" t="inlineStr">
        <is>
          <t>361015590000</t>
        </is>
      </c>
      <c r="B2883" t="inlineStr">
        <is>
          <t>36101559</t>
        </is>
      </c>
      <c r="C2883" t="inlineStr">
        <is>
          <t>CARLOS ALEJANDRO PINTO HERRERA</t>
        </is>
      </c>
      <c r="D2883" t="inlineStr">
        <is>
          <t>CARLOSALEJANDROPINTOHERRERA</t>
        </is>
      </c>
      <c r="E2883">
        <f>IF(COUNTIFS(Registros!$A$2:$A$6000,"NP",Registros!$B$2:$B$6000,$A2883)&gt;0,1,0)</f>
        <v/>
      </c>
      <c r="F2883">
        <f>IF($E2883=1,SUMIFS(Registros!$F$2:$F$6000,Registros!$A$2:$A$6000,"NP",Registros!$B$2:$B$6000,$A2883),0)</f>
        <v/>
      </c>
      <c r="G2883">
        <f>IF(COUNTIFS(Registros!$A$2:$A$6000,"MOV",Registros!$B$2:$B$6000,$A2883)&gt;0,1,0)</f>
        <v/>
      </c>
      <c r="H2883">
        <f>IF($G2883=1,SUMIFS(Registros!$F$2:$F$6000,Registros!$A$2:$A$6000,"MOV",Registros!$B$2:$B$6000,$A2883),0)</f>
        <v/>
      </c>
      <c r="I2883">
        <f>IF(COUNTIFS(Registros!$A$2:$A$6000,"CS",Registros!$B$2:$B$6000,$A2883)&gt;0,1,0)</f>
        <v/>
      </c>
      <c r="J2883">
        <f>IF($I2883=1,SUMIFS(Registros!$I$2:$I$6000,Registros!$A$2:$A$6000,"CS",Registros!$B$2:$B$6000,$A2883),0)</f>
        <v/>
      </c>
      <c r="K2883">
        <f>IF(COUNTIFS(Winback!$K$2:$K$300,$D2883)&gt;0,1,0)</f>
        <v/>
      </c>
      <c r="L2883">
        <f>IF(AND($K2883=1,LEFT($A2883,3)="WB-"),SUMIFS(Winback!$D$2:$D$300,Winback!$K$2:$K$300,$D2883),0)</f>
        <v/>
      </c>
      <c r="M2883">
        <f>IF(OR($E2883=1,$G2883=1,SUMIFS(Registros!$J$2:$J$6000,Registros!$B$2:$B$6000,$A2883)&gt;0),1,0)</f>
        <v/>
      </c>
      <c r="N2883">
        <f>IF($J2883&gt;0,1,IF(COUNTIFS(Registros!$A$2:$A$6000,"CS",Registros!$B$2:$B$6000,$A2883,Registros!$K$2:$K$6000,"&lt;&gt;")&gt;0,1,0))</f>
        <v/>
      </c>
      <c r="O2883">
        <f>IF(AND($K2883=1,$E2883=0,$G2883=0,$I2883=0),"WINBACK",IF(AND($M2883=1,$N2883&gt;0),"CONVERGENTE",IF($M2883=1,"SOLO MÓVIL",IF($N2883&gt;0,"SOLO FIJO / INTERNET","SIN SERVICIOS"))))</f>
        <v/>
      </c>
      <c r="P2883">
        <f>IF($O2883="WINBACK","Recuperar (winback)",IF($O2883="CONVERGENTE","Upgrade / más líneas",IF($O2883="SOLO MÓVIL","Ofrecer fijo + internet (FLBBTV)",IF($O2883="SOLO FIJO / INTERNET","Ofrecer línea móvil Nextphone","Oferta completa (móvil + fijo + internet)"))))</f>
        <v/>
      </c>
      <c r="Q2883">
        <f>$F2883+$H2883+$L2883</f>
        <v/>
      </c>
      <c r="R2883">
        <f>IFERROR(VLOOKUP($A2883,Registros!$B$2:$G$6000,6,0),IFERROR(VLOOKUP($D2883,Winback!$B$2:$C$300,2,0),""))</f>
        <v/>
      </c>
      <c r="S2883">
        <f>IF($E2883=1,"NP","")&amp;IF($G2883=1,"+MOV","")&amp;IF($I2883=1,"+CS","")&amp;IF($K2883=1,"+WB","")</f>
        <v/>
      </c>
      <c r="T2883">
        <f>$E2883+$G2883+$I2883+$K2883</f>
        <v/>
      </c>
    </row>
    <row r="2884">
      <c r="A2884" t="inlineStr">
        <is>
          <t>344453100000</t>
        </is>
      </c>
      <c r="B2884" t="inlineStr">
        <is>
          <t>34445310</t>
        </is>
      </c>
      <c r="C2884" t="inlineStr">
        <is>
          <t>ELVIS ORTEGA</t>
        </is>
      </c>
      <c r="D2884" t="inlineStr">
        <is>
          <t>ELVISORTEGA</t>
        </is>
      </c>
      <c r="E2884">
        <f>IF(COUNTIFS(Registros!$A$2:$A$6000,"NP",Registros!$B$2:$B$6000,$A2884)&gt;0,1,0)</f>
        <v/>
      </c>
      <c r="F2884">
        <f>IF($E2884=1,SUMIFS(Registros!$F$2:$F$6000,Registros!$A$2:$A$6000,"NP",Registros!$B$2:$B$6000,$A2884),0)</f>
        <v/>
      </c>
      <c r="G2884">
        <f>IF(COUNTIFS(Registros!$A$2:$A$6000,"MOV",Registros!$B$2:$B$6000,$A2884)&gt;0,1,0)</f>
        <v/>
      </c>
      <c r="H2884">
        <f>IF($G2884=1,SUMIFS(Registros!$F$2:$F$6000,Registros!$A$2:$A$6000,"MOV",Registros!$B$2:$B$6000,$A2884),0)</f>
        <v/>
      </c>
      <c r="I2884">
        <f>IF(COUNTIFS(Registros!$A$2:$A$6000,"CS",Registros!$B$2:$B$6000,$A2884)&gt;0,1,0)</f>
        <v/>
      </c>
      <c r="J2884">
        <f>IF($I2884=1,SUMIFS(Registros!$I$2:$I$6000,Registros!$A$2:$A$6000,"CS",Registros!$B$2:$B$6000,$A2884),0)</f>
        <v/>
      </c>
      <c r="K2884">
        <f>IF(COUNTIFS(Winback!$K$2:$K$300,$D2884)&gt;0,1,0)</f>
        <v/>
      </c>
      <c r="L2884">
        <f>IF(AND($K2884=1,LEFT($A2884,3)="WB-"),SUMIFS(Winback!$D$2:$D$300,Winback!$K$2:$K$300,$D2884),0)</f>
        <v/>
      </c>
      <c r="M2884">
        <f>IF(OR($E2884=1,$G2884=1,SUMIFS(Registros!$J$2:$J$6000,Registros!$B$2:$B$6000,$A2884)&gt;0),1,0)</f>
        <v/>
      </c>
      <c r="N2884">
        <f>IF($J2884&gt;0,1,IF(COUNTIFS(Registros!$A$2:$A$6000,"CS",Registros!$B$2:$B$6000,$A2884,Registros!$K$2:$K$6000,"&lt;&gt;")&gt;0,1,0))</f>
        <v/>
      </c>
      <c r="O2884">
        <f>IF(AND($K2884=1,$E2884=0,$G2884=0,$I2884=0),"WINBACK",IF(AND($M2884=1,$N2884&gt;0),"CONVERGENTE",IF($M2884=1,"SOLO MÓVIL",IF($N2884&gt;0,"SOLO FIJO / INTERNET","SIN SERVICIOS"))))</f>
        <v/>
      </c>
      <c r="P2884">
        <f>IF($O2884="WINBACK","Recuperar (winback)",IF($O2884="CONVERGENTE","Upgrade / más líneas",IF($O2884="SOLO MÓVIL","Ofrecer fijo + internet (FLBBTV)",IF($O2884="SOLO FIJO / INTERNET","Ofrecer línea móvil Nextphone","Oferta completa (móvil + fijo + internet)"))))</f>
        <v/>
      </c>
      <c r="Q2884">
        <f>$F2884+$H2884+$L2884</f>
        <v/>
      </c>
      <c r="R2884">
        <f>IFERROR(VLOOKUP($A2884,Registros!$B$2:$G$6000,6,0),IFERROR(VLOOKUP($D2884,Winback!$B$2:$C$300,2,0),""))</f>
        <v/>
      </c>
      <c r="S2884">
        <f>IF($E2884=1,"NP","")&amp;IF($G2884=1,"+MOV","")&amp;IF($I2884=1,"+CS","")&amp;IF($K2884=1,"+WB","")</f>
        <v/>
      </c>
      <c r="T2884">
        <f>$E2884+$G2884+$I2884+$K2884</f>
        <v/>
      </c>
    </row>
    <row r="2885">
      <c r="A2885" t="inlineStr">
        <is>
          <t>356299510000</t>
        </is>
      </c>
      <c r="B2885" t="inlineStr">
        <is>
          <t>35629951</t>
        </is>
      </c>
      <c r="C2885" t="inlineStr">
        <is>
          <t>RICARDO CHEONG</t>
        </is>
      </c>
      <c r="D2885" t="inlineStr">
        <is>
          <t>RICARDOCHEONG</t>
        </is>
      </c>
      <c r="E2885">
        <f>IF(COUNTIFS(Registros!$A$2:$A$6000,"NP",Registros!$B$2:$B$6000,$A2885)&gt;0,1,0)</f>
        <v/>
      </c>
      <c r="F2885">
        <f>IF($E2885=1,SUMIFS(Registros!$F$2:$F$6000,Registros!$A$2:$A$6000,"NP",Registros!$B$2:$B$6000,$A2885),0)</f>
        <v/>
      </c>
      <c r="G2885">
        <f>IF(COUNTIFS(Registros!$A$2:$A$6000,"MOV",Registros!$B$2:$B$6000,$A2885)&gt;0,1,0)</f>
        <v/>
      </c>
      <c r="H2885">
        <f>IF($G2885=1,SUMIFS(Registros!$F$2:$F$6000,Registros!$A$2:$A$6000,"MOV",Registros!$B$2:$B$6000,$A2885),0)</f>
        <v/>
      </c>
      <c r="I2885">
        <f>IF(COUNTIFS(Registros!$A$2:$A$6000,"CS",Registros!$B$2:$B$6000,$A2885)&gt;0,1,0)</f>
        <v/>
      </c>
      <c r="J2885">
        <f>IF($I2885=1,SUMIFS(Registros!$I$2:$I$6000,Registros!$A$2:$A$6000,"CS",Registros!$B$2:$B$6000,$A2885),0)</f>
        <v/>
      </c>
      <c r="K2885">
        <f>IF(COUNTIFS(Winback!$K$2:$K$300,$D2885)&gt;0,1,0)</f>
        <v/>
      </c>
      <c r="L2885">
        <f>IF(AND($K2885=1,LEFT($A2885,3)="WB-"),SUMIFS(Winback!$D$2:$D$300,Winback!$K$2:$K$300,$D2885),0)</f>
        <v/>
      </c>
      <c r="M2885">
        <f>IF(OR($E2885=1,$G2885=1,SUMIFS(Registros!$J$2:$J$6000,Registros!$B$2:$B$6000,$A2885)&gt;0),1,0)</f>
        <v/>
      </c>
      <c r="N2885">
        <f>IF($J2885&gt;0,1,IF(COUNTIFS(Registros!$A$2:$A$6000,"CS",Registros!$B$2:$B$6000,$A2885,Registros!$K$2:$K$6000,"&lt;&gt;")&gt;0,1,0))</f>
        <v/>
      </c>
      <c r="O2885">
        <f>IF(AND($K2885=1,$E2885=0,$G2885=0,$I2885=0),"WINBACK",IF(AND($M2885=1,$N2885&gt;0),"CONVERGENTE",IF($M2885=1,"SOLO MÓVIL",IF($N2885&gt;0,"SOLO FIJO / INTERNET","SIN SERVICIOS"))))</f>
        <v/>
      </c>
      <c r="P2885">
        <f>IF($O2885="WINBACK","Recuperar (winback)",IF($O2885="CONVERGENTE","Upgrade / más líneas",IF($O2885="SOLO MÓVIL","Ofrecer fijo + internet (FLBBTV)",IF($O2885="SOLO FIJO / INTERNET","Ofrecer línea móvil Nextphone","Oferta completa (móvil + fijo + internet)"))))</f>
        <v/>
      </c>
      <c r="Q2885">
        <f>$F2885+$H2885+$L2885</f>
        <v/>
      </c>
      <c r="R2885">
        <f>IFERROR(VLOOKUP($A2885,Registros!$B$2:$G$6000,6,0),IFERROR(VLOOKUP($D2885,Winback!$B$2:$C$300,2,0),""))</f>
        <v/>
      </c>
      <c r="S2885">
        <f>IF($E2885=1,"NP","")&amp;IF($G2885=1,"+MOV","")&amp;IF($I2885=1,"+CS","")&amp;IF($K2885=1,"+WB","")</f>
        <v/>
      </c>
      <c r="T2885">
        <f>$E2885+$G2885+$I2885+$K2885</f>
        <v/>
      </c>
    </row>
    <row r="2886">
      <c r="A2886" t="inlineStr">
        <is>
          <t>357365750000</t>
        </is>
      </c>
      <c r="B2886" t="inlineStr">
        <is>
          <t>35736575</t>
        </is>
      </c>
      <c r="C2886" t="inlineStr">
        <is>
          <t>CARLOS ANTONIO ARSEMENA TELLO</t>
        </is>
      </c>
      <c r="D2886" t="inlineStr">
        <is>
          <t>CARLOSANTONIOARSEMENATELLO</t>
        </is>
      </c>
      <c r="E2886">
        <f>IF(COUNTIFS(Registros!$A$2:$A$6000,"NP",Registros!$B$2:$B$6000,$A2886)&gt;0,1,0)</f>
        <v/>
      </c>
      <c r="F2886">
        <f>IF($E2886=1,SUMIFS(Registros!$F$2:$F$6000,Registros!$A$2:$A$6000,"NP",Registros!$B$2:$B$6000,$A2886),0)</f>
        <v/>
      </c>
      <c r="G2886">
        <f>IF(COUNTIFS(Registros!$A$2:$A$6000,"MOV",Registros!$B$2:$B$6000,$A2886)&gt;0,1,0)</f>
        <v/>
      </c>
      <c r="H2886">
        <f>IF($G2886=1,SUMIFS(Registros!$F$2:$F$6000,Registros!$A$2:$A$6000,"MOV",Registros!$B$2:$B$6000,$A2886),0)</f>
        <v/>
      </c>
      <c r="I2886">
        <f>IF(COUNTIFS(Registros!$A$2:$A$6000,"CS",Registros!$B$2:$B$6000,$A2886)&gt;0,1,0)</f>
        <v/>
      </c>
      <c r="J2886">
        <f>IF($I2886=1,SUMIFS(Registros!$I$2:$I$6000,Registros!$A$2:$A$6000,"CS",Registros!$B$2:$B$6000,$A2886),0)</f>
        <v/>
      </c>
      <c r="K2886">
        <f>IF(COUNTIFS(Winback!$K$2:$K$300,$D2886)&gt;0,1,0)</f>
        <v/>
      </c>
      <c r="L2886">
        <f>IF(AND($K2886=1,LEFT($A2886,3)="WB-"),SUMIFS(Winback!$D$2:$D$300,Winback!$K$2:$K$300,$D2886),0)</f>
        <v/>
      </c>
      <c r="M2886">
        <f>IF(OR($E2886=1,$G2886=1,SUMIFS(Registros!$J$2:$J$6000,Registros!$B$2:$B$6000,$A2886)&gt;0),1,0)</f>
        <v/>
      </c>
      <c r="N2886">
        <f>IF($J2886&gt;0,1,IF(COUNTIFS(Registros!$A$2:$A$6000,"CS",Registros!$B$2:$B$6000,$A2886,Registros!$K$2:$K$6000,"&lt;&gt;")&gt;0,1,0))</f>
        <v/>
      </c>
      <c r="O2886">
        <f>IF(AND($K2886=1,$E2886=0,$G2886=0,$I2886=0),"WINBACK",IF(AND($M2886=1,$N2886&gt;0),"CONVERGENTE",IF($M2886=1,"SOLO MÓVIL",IF($N2886&gt;0,"SOLO FIJO / INTERNET","SIN SERVICIOS"))))</f>
        <v/>
      </c>
      <c r="P2886">
        <f>IF($O2886="WINBACK","Recuperar (winback)",IF($O2886="CONVERGENTE","Upgrade / más líneas",IF($O2886="SOLO MÓVIL","Ofrecer fijo + internet (FLBBTV)",IF($O2886="SOLO FIJO / INTERNET","Ofrecer línea móvil Nextphone","Oferta completa (móvil + fijo + internet)"))))</f>
        <v/>
      </c>
      <c r="Q2886">
        <f>$F2886+$H2886+$L2886</f>
        <v/>
      </c>
      <c r="R2886">
        <f>IFERROR(VLOOKUP($A2886,Registros!$B$2:$G$6000,6,0),IFERROR(VLOOKUP($D2886,Winback!$B$2:$C$300,2,0),""))</f>
        <v/>
      </c>
      <c r="S2886">
        <f>IF($E2886=1,"NP","")&amp;IF($G2886=1,"+MOV","")&amp;IF($I2886=1,"+CS","")&amp;IF($K2886=1,"+WB","")</f>
        <v/>
      </c>
      <c r="T2886">
        <f>$E2886+$G2886+$I2886+$K2886</f>
        <v/>
      </c>
    </row>
    <row r="2887">
      <c r="A2887" t="inlineStr">
        <is>
          <t>348368200000</t>
        </is>
      </c>
      <c r="B2887" t="inlineStr">
        <is>
          <t>34836820</t>
        </is>
      </c>
      <c r="C2887" t="inlineStr">
        <is>
          <t>AGNI SAUCEDO</t>
        </is>
      </c>
      <c r="D2887" t="inlineStr">
        <is>
          <t>AGNISAUCEDO</t>
        </is>
      </c>
      <c r="E2887">
        <f>IF(COUNTIFS(Registros!$A$2:$A$6000,"NP",Registros!$B$2:$B$6000,$A2887)&gt;0,1,0)</f>
        <v/>
      </c>
      <c r="F2887">
        <f>IF($E2887=1,SUMIFS(Registros!$F$2:$F$6000,Registros!$A$2:$A$6000,"NP",Registros!$B$2:$B$6000,$A2887),0)</f>
        <v/>
      </c>
      <c r="G2887">
        <f>IF(COUNTIFS(Registros!$A$2:$A$6000,"MOV",Registros!$B$2:$B$6000,$A2887)&gt;0,1,0)</f>
        <v/>
      </c>
      <c r="H2887">
        <f>IF($G2887=1,SUMIFS(Registros!$F$2:$F$6000,Registros!$A$2:$A$6000,"MOV",Registros!$B$2:$B$6000,$A2887),0)</f>
        <v/>
      </c>
      <c r="I2887">
        <f>IF(COUNTIFS(Registros!$A$2:$A$6000,"CS",Registros!$B$2:$B$6000,$A2887)&gt;0,1,0)</f>
        <v/>
      </c>
      <c r="J2887">
        <f>IF($I2887=1,SUMIFS(Registros!$I$2:$I$6000,Registros!$A$2:$A$6000,"CS",Registros!$B$2:$B$6000,$A2887),0)</f>
        <v/>
      </c>
      <c r="K2887">
        <f>IF(COUNTIFS(Winback!$K$2:$K$300,$D2887)&gt;0,1,0)</f>
        <v/>
      </c>
      <c r="L2887">
        <f>IF(AND($K2887=1,LEFT($A2887,3)="WB-"),SUMIFS(Winback!$D$2:$D$300,Winback!$K$2:$K$300,$D2887),0)</f>
        <v/>
      </c>
      <c r="M2887">
        <f>IF(OR($E2887=1,$G2887=1,SUMIFS(Registros!$J$2:$J$6000,Registros!$B$2:$B$6000,$A2887)&gt;0),1,0)</f>
        <v/>
      </c>
      <c r="N2887">
        <f>IF($J2887&gt;0,1,IF(COUNTIFS(Registros!$A$2:$A$6000,"CS",Registros!$B$2:$B$6000,$A2887,Registros!$K$2:$K$6000,"&lt;&gt;")&gt;0,1,0))</f>
        <v/>
      </c>
      <c r="O2887">
        <f>IF(AND($K2887=1,$E2887=0,$G2887=0,$I2887=0),"WINBACK",IF(AND($M2887=1,$N2887&gt;0),"CONVERGENTE",IF($M2887=1,"SOLO MÓVIL",IF($N2887&gt;0,"SOLO FIJO / INTERNET","SIN SERVICIOS"))))</f>
        <v/>
      </c>
      <c r="P2887">
        <f>IF($O2887="WINBACK","Recuperar (winback)",IF($O2887="CONVERGENTE","Upgrade / más líneas",IF($O2887="SOLO MÓVIL","Ofrecer fijo + internet (FLBBTV)",IF($O2887="SOLO FIJO / INTERNET","Ofrecer línea móvil Nextphone","Oferta completa (móvil + fijo + internet)"))))</f>
        <v/>
      </c>
      <c r="Q2887">
        <f>$F2887+$H2887+$L2887</f>
        <v/>
      </c>
      <c r="R2887">
        <f>IFERROR(VLOOKUP($A2887,Registros!$B$2:$G$6000,6,0),IFERROR(VLOOKUP($D2887,Winback!$B$2:$C$300,2,0),""))</f>
        <v/>
      </c>
      <c r="S2887">
        <f>IF($E2887=1,"NP","")&amp;IF($G2887=1,"+MOV","")&amp;IF($I2887=1,"+CS","")&amp;IF($K2887=1,"+WB","")</f>
        <v/>
      </c>
      <c r="T2887">
        <f>$E2887+$G2887+$I2887+$K2887</f>
        <v/>
      </c>
    </row>
    <row r="2888">
      <c r="A2888" t="inlineStr">
        <is>
          <t>367037240000</t>
        </is>
      </c>
      <c r="B2888" t="inlineStr">
        <is>
          <t>36703724</t>
        </is>
      </c>
      <c r="C2888" t="inlineStr">
        <is>
          <t>MARJORIE CABALLERO</t>
        </is>
      </c>
      <c r="D2888" t="inlineStr">
        <is>
          <t>MARJORIECABALLERO</t>
        </is>
      </c>
      <c r="E2888">
        <f>IF(COUNTIFS(Registros!$A$2:$A$6000,"NP",Registros!$B$2:$B$6000,$A2888)&gt;0,1,0)</f>
        <v/>
      </c>
      <c r="F2888">
        <f>IF($E2888=1,SUMIFS(Registros!$F$2:$F$6000,Registros!$A$2:$A$6000,"NP",Registros!$B$2:$B$6000,$A2888),0)</f>
        <v/>
      </c>
      <c r="G2888">
        <f>IF(COUNTIFS(Registros!$A$2:$A$6000,"MOV",Registros!$B$2:$B$6000,$A2888)&gt;0,1,0)</f>
        <v/>
      </c>
      <c r="H2888">
        <f>IF($G2888=1,SUMIFS(Registros!$F$2:$F$6000,Registros!$A$2:$A$6000,"MOV",Registros!$B$2:$B$6000,$A2888),0)</f>
        <v/>
      </c>
      <c r="I2888">
        <f>IF(COUNTIFS(Registros!$A$2:$A$6000,"CS",Registros!$B$2:$B$6000,$A2888)&gt;0,1,0)</f>
        <v/>
      </c>
      <c r="J2888">
        <f>IF($I2888=1,SUMIFS(Registros!$I$2:$I$6000,Registros!$A$2:$A$6000,"CS",Registros!$B$2:$B$6000,$A2888),0)</f>
        <v/>
      </c>
      <c r="K2888">
        <f>IF(COUNTIFS(Winback!$K$2:$K$300,$D2888)&gt;0,1,0)</f>
        <v/>
      </c>
      <c r="L2888">
        <f>IF(AND($K2888=1,LEFT($A2888,3)="WB-"),SUMIFS(Winback!$D$2:$D$300,Winback!$K$2:$K$300,$D2888),0)</f>
        <v/>
      </c>
      <c r="M2888">
        <f>IF(OR($E2888=1,$G2888=1,SUMIFS(Registros!$J$2:$J$6000,Registros!$B$2:$B$6000,$A2888)&gt;0),1,0)</f>
        <v/>
      </c>
      <c r="N2888">
        <f>IF($J2888&gt;0,1,IF(COUNTIFS(Registros!$A$2:$A$6000,"CS",Registros!$B$2:$B$6000,$A2888,Registros!$K$2:$K$6000,"&lt;&gt;")&gt;0,1,0))</f>
        <v/>
      </c>
      <c r="O2888">
        <f>IF(AND($K2888=1,$E2888=0,$G2888=0,$I2888=0),"WINBACK",IF(AND($M2888=1,$N2888&gt;0),"CONVERGENTE",IF($M2888=1,"SOLO MÓVIL",IF($N2888&gt;0,"SOLO FIJO / INTERNET","SIN SERVICIOS"))))</f>
        <v/>
      </c>
      <c r="P2888">
        <f>IF($O2888="WINBACK","Recuperar (winback)",IF($O2888="CONVERGENTE","Upgrade / más líneas",IF($O2888="SOLO MÓVIL","Ofrecer fijo + internet (FLBBTV)",IF($O2888="SOLO FIJO / INTERNET","Ofrecer línea móvil Nextphone","Oferta completa (móvil + fijo + internet)"))))</f>
        <v/>
      </c>
      <c r="Q2888">
        <f>$F2888+$H2888+$L2888</f>
        <v/>
      </c>
      <c r="R2888">
        <f>IFERROR(VLOOKUP($A2888,Registros!$B$2:$G$6000,6,0),IFERROR(VLOOKUP($D2888,Winback!$B$2:$C$300,2,0),""))</f>
        <v/>
      </c>
      <c r="S2888">
        <f>IF($E2888=1,"NP","")&amp;IF($G2888=1,"+MOV","")&amp;IF($I2888=1,"+CS","")&amp;IF($K2888=1,"+WB","")</f>
        <v/>
      </c>
      <c r="T2888">
        <f>$E2888+$G2888+$I2888+$K2888</f>
        <v/>
      </c>
    </row>
    <row r="2889">
      <c r="A2889" t="inlineStr">
        <is>
          <t>346120160000</t>
        </is>
      </c>
      <c r="B2889" t="inlineStr">
        <is>
          <t>34612016</t>
        </is>
      </c>
      <c r="C2889" t="inlineStr">
        <is>
          <t>ELIUD MORENO</t>
        </is>
      </c>
      <c r="D2889" t="inlineStr">
        <is>
          <t>ELIUDMORENO</t>
        </is>
      </c>
      <c r="E2889">
        <f>IF(COUNTIFS(Registros!$A$2:$A$6000,"NP",Registros!$B$2:$B$6000,$A2889)&gt;0,1,0)</f>
        <v/>
      </c>
      <c r="F2889">
        <f>IF($E2889=1,SUMIFS(Registros!$F$2:$F$6000,Registros!$A$2:$A$6000,"NP",Registros!$B$2:$B$6000,$A2889),0)</f>
        <v/>
      </c>
      <c r="G2889">
        <f>IF(COUNTIFS(Registros!$A$2:$A$6000,"MOV",Registros!$B$2:$B$6000,$A2889)&gt;0,1,0)</f>
        <v/>
      </c>
      <c r="H2889">
        <f>IF($G2889=1,SUMIFS(Registros!$F$2:$F$6000,Registros!$A$2:$A$6000,"MOV",Registros!$B$2:$B$6000,$A2889),0)</f>
        <v/>
      </c>
      <c r="I2889">
        <f>IF(COUNTIFS(Registros!$A$2:$A$6000,"CS",Registros!$B$2:$B$6000,$A2889)&gt;0,1,0)</f>
        <v/>
      </c>
      <c r="J2889">
        <f>IF($I2889=1,SUMIFS(Registros!$I$2:$I$6000,Registros!$A$2:$A$6000,"CS",Registros!$B$2:$B$6000,$A2889),0)</f>
        <v/>
      </c>
      <c r="K2889">
        <f>IF(COUNTIFS(Winback!$K$2:$K$300,$D2889)&gt;0,1,0)</f>
        <v/>
      </c>
      <c r="L2889">
        <f>IF(AND($K2889=1,LEFT($A2889,3)="WB-"),SUMIFS(Winback!$D$2:$D$300,Winback!$K$2:$K$300,$D2889),0)</f>
        <v/>
      </c>
      <c r="M2889">
        <f>IF(OR($E2889=1,$G2889=1,SUMIFS(Registros!$J$2:$J$6000,Registros!$B$2:$B$6000,$A2889)&gt;0),1,0)</f>
        <v/>
      </c>
      <c r="N2889">
        <f>IF($J2889&gt;0,1,IF(COUNTIFS(Registros!$A$2:$A$6000,"CS",Registros!$B$2:$B$6000,$A2889,Registros!$K$2:$K$6000,"&lt;&gt;")&gt;0,1,0))</f>
        <v/>
      </c>
      <c r="O2889">
        <f>IF(AND($K2889=1,$E2889=0,$G2889=0,$I2889=0),"WINBACK",IF(AND($M2889=1,$N2889&gt;0),"CONVERGENTE",IF($M2889=1,"SOLO MÓVIL",IF($N2889&gt;0,"SOLO FIJO / INTERNET","SIN SERVICIOS"))))</f>
        <v/>
      </c>
      <c r="P2889">
        <f>IF($O2889="WINBACK","Recuperar (winback)",IF($O2889="CONVERGENTE","Upgrade / más líneas",IF($O2889="SOLO MÓVIL","Ofrecer fijo + internet (FLBBTV)",IF($O2889="SOLO FIJO / INTERNET","Ofrecer línea móvil Nextphone","Oferta completa (móvil + fijo + internet)"))))</f>
        <v/>
      </c>
      <c r="Q2889">
        <f>$F2889+$H2889+$L2889</f>
        <v/>
      </c>
      <c r="R2889">
        <f>IFERROR(VLOOKUP($A2889,Registros!$B$2:$G$6000,6,0),IFERROR(VLOOKUP($D2889,Winback!$B$2:$C$300,2,0),""))</f>
        <v/>
      </c>
      <c r="S2889">
        <f>IF($E2889=1,"NP","")&amp;IF($G2889=1,"+MOV","")&amp;IF($I2889=1,"+CS","")&amp;IF($K2889=1,"+WB","")</f>
        <v/>
      </c>
      <c r="T2889">
        <f>$E2889+$G2889+$I2889+$K2889</f>
        <v/>
      </c>
    </row>
    <row r="2890">
      <c r="A2890" t="inlineStr">
        <is>
          <t>352311580000</t>
        </is>
      </c>
      <c r="B2890" t="inlineStr">
        <is>
          <t>35231158</t>
        </is>
      </c>
      <c r="C2890" t="inlineStr">
        <is>
          <t>VICENTE PITTI</t>
        </is>
      </c>
      <c r="D2890" t="inlineStr">
        <is>
          <t>VICENTEPITTI</t>
        </is>
      </c>
      <c r="E2890">
        <f>IF(COUNTIFS(Registros!$A$2:$A$6000,"NP",Registros!$B$2:$B$6000,$A2890)&gt;0,1,0)</f>
        <v/>
      </c>
      <c r="F2890">
        <f>IF($E2890=1,SUMIFS(Registros!$F$2:$F$6000,Registros!$A$2:$A$6000,"NP",Registros!$B$2:$B$6000,$A2890),0)</f>
        <v/>
      </c>
      <c r="G2890">
        <f>IF(COUNTIFS(Registros!$A$2:$A$6000,"MOV",Registros!$B$2:$B$6000,$A2890)&gt;0,1,0)</f>
        <v/>
      </c>
      <c r="H2890">
        <f>IF($G2890=1,SUMIFS(Registros!$F$2:$F$6000,Registros!$A$2:$A$6000,"MOV",Registros!$B$2:$B$6000,$A2890),0)</f>
        <v/>
      </c>
      <c r="I2890">
        <f>IF(COUNTIFS(Registros!$A$2:$A$6000,"CS",Registros!$B$2:$B$6000,$A2890)&gt;0,1,0)</f>
        <v/>
      </c>
      <c r="J2890">
        <f>IF($I2890=1,SUMIFS(Registros!$I$2:$I$6000,Registros!$A$2:$A$6000,"CS",Registros!$B$2:$B$6000,$A2890),0)</f>
        <v/>
      </c>
      <c r="K2890">
        <f>IF(COUNTIFS(Winback!$K$2:$K$300,$D2890)&gt;0,1,0)</f>
        <v/>
      </c>
      <c r="L2890">
        <f>IF(AND($K2890=1,LEFT($A2890,3)="WB-"),SUMIFS(Winback!$D$2:$D$300,Winback!$K$2:$K$300,$D2890),0)</f>
        <v/>
      </c>
      <c r="M2890">
        <f>IF(OR($E2890=1,$G2890=1,SUMIFS(Registros!$J$2:$J$6000,Registros!$B$2:$B$6000,$A2890)&gt;0),1,0)</f>
        <v/>
      </c>
      <c r="N2890">
        <f>IF($J2890&gt;0,1,IF(COUNTIFS(Registros!$A$2:$A$6000,"CS",Registros!$B$2:$B$6000,$A2890,Registros!$K$2:$K$6000,"&lt;&gt;")&gt;0,1,0))</f>
        <v/>
      </c>
      <c r="O2890">
        <f>IF(AND($K2890=1,$E2890=0,$G2890=0,$I2890=0),"WINBACK",IF(AND($M2890=1,$N2890&gt;0),"CONVERGENTE",IF($M2890=1,"SOLO MÓVIL",IF($N2890&gt;0,"SOLO FIJO / INTERNET","SIN SERVICIOS"))))</f>
        <v/>
      </c>
      <c r="P2890">
        <f>IF($O2890="WINBACK","Recuperar (winback)",IF($O2890="CONVERGENTE","Upgrade / más líneas",IF($O2890="SOLO MÓVIL","Ofrecer fijo + internet (FLBBTV)",IF($O2890="SOLO FIJO / INTERNET","Ofrecer línea móvil Nextphone","Oferta completa (móvil + fijo + internet)"))))</f>
        <v/>
      </c>
      <c r="Q2890">
        <f>$F2890+$H2890+$L2890</f>
        <v/>
      </c>
      <c r="R2890">
        <f>IFERROR(VLOOKUP($A2890,Registros!$B$2:$G$6000,6,0),IFERROR(VLOOKUP($D2890,Winback!$B$2:$C$300,2,0),""))</f>
        <v/>
      </c>
      <c r="S2890">
        <f>IF($E2890=1,"NP","")&amp;IF($G2890=1,"+MOV","")&amp;IF($I2890=1,"+CS","")&amp;IF($K2890=1,"+WB","")</f>
        <v/>
      </c>
      <c r="T2890">
        <f>$E2890+$G2890+$I2890+$K2890</f>
        <v/>
      </c>
    </row>
    <row r="2891">
      <c r="A2891" t="inlineStr">
        <is>
          <t>324812770000</t>
        </is>
      </c>
      <c r="B2891" t="inlineStr">
        <is>
          <t>32481277</t>
        </is>
      </c>
      <c r="C2891" t="inlineStr">
        <is>
          <t>JASSON CHAVEZ</t>
        </is>
      </c>
      <c r="D2891" t="inlineStr">
        <is>
          <t>JASSONCHAVEZ</t>
        </is>
      </c>
      <c r="E2891">
        <f>IF(COUNTIFS(Registros!$A$2:$A$6000,"NP",Registros!$B$2:$B$6000,$A2891)&gt;0,1,0)</f>
        <v/>
      </c>
      <c r="F2891">
        <f>IF($E2891=1,SUMIFS(Registros!$F$2:$F$6000,Registros!$A$2:$A$6000,"NP",Registros!$B$2:$B$6000,$A2891),0)</f>
        <v/>
      </c>
      <c r="G2891">
        <f>IF(COUNTIFS(Registros!$A$2:$A$6000,"MOV",Registros!$B$2:$B$6000,$A2891)&gt;0,1,0)</f>
        <v/>
      </c>
      <c r="H2891">
        <f>IF($G2891=1,SUMIFS(Registros!$F$2:$F$6000,Registros!$A$2:$A$6000,"MOV",Registros!$B$2:$B$6000,$A2891),0)</f>
        <v/>
      </c>
      <c r="I2891">
        <f>IF(COUNTIFS(Registros!$A$2:$A$6000,"CS",Registros!$B$2:$B$6000,$A2891)&gt;0,1,0)</f>
        <v/>
      </c>
      <c r="J2891">
        <f>IF($I2891=1,SUMIFS(Registros!$I$2:$I$6000,Registros!$A$2:$A$6000,"CS",Registros!$B$2:$B$6000,$A2891),0)</f>
        <v/>
      </c>
      <c r="K2891">
        <f>IF(COUNTIFS(Winback!$K$2:$K$300,$D2891)&gt;0,1,0)</f>
        <v/>
      </c>
      <c r="L2891">
        <f>IF(AND($K2891=1,LEFT($A2891,3)="WB-"),SUMIFS(Winback!$D$2:$D$300,Winback!$K$2:$K$300,$D2891),0)</f>
        <v/>
      </c>
      <c r="M2891">
        <f>IF(OR($E2891=1,$G2891=1,SUMIFS(Registros!$J$2:$J$6000,Registros!$B$2:$B$6000,$A2891)&gt;0),1,0)</f>
        <v/>
      </c>
      <c r="N2891">
        <f>IF($J2891&gt;0,1,IF(COUNTIFS(Registros!$A$2:$A$6000,"CS",Registros!$B$2:$B$6000,$A2891,Registros!$K$2:$K$6000,"&lt;&gt;")&gt;0,1,0))</f>
        <v/>
      </c>
      <c r="O2891">
        <f>IF(AND($K2891=1,$E2891=0,$G2891=0,$I2891=0),"WINBACK",IF(AND($M2891=1,$N2891&gt;0),"CONVERGENTE",IF($M2891=1,"SOLO MÓVIL",IF($N2891&gt;0,"SOLO FIJO / INTERNET","SIN SERVICIOS"))))</f>
        <v/>
      </c>
      <c r="P2891">
        <f>IF($O2891="WINBACK","Recuperar (winback)",IF($O2891="CONVERGENTE","Upgrade / más líneas",IF($O2891="SOLO MÓVIL","Ofrecer fijo + internet (FLBBTV)",IF($O2891="SOLO FIJO / INTERNET","Ofrecer línea móvil Nextphone","Oferta completa (móvil + fijo + internet)"))))</f>
        <v/>
      </c>
      <c r="Q2891">
        <f>$F2891+$H2891+$L2891</f>
        <v/>
      </c>
      <c r="R2891">
        <f>IFERROR(VLOOKUP($A2891,Registros!$B$2:$G$6000,6,0),IFERROR(VLOOKUP($D2891,Winback!$B$2:$C$300,2,0),""))</f>
        <v/>
      </c>
      <c r="S2891">
        <f>IF($E2891=1,"NP","")&amp;IF($G2891=1,"+MOV","")&amp;IF($I2891=1,"+CS","")&amp;IF($K2891=1,"+WB","")</f>
        <v/>
      </c>
      <c r="T2891">
        <f>$E2891+$G2891+$I2891+$K2891</f>
        <v/>
      </c>
    </row>
    <row r="2892">
      <c r="A2892" t="inlineStr">
        <is>
          <t>357350660000</t>
        </is>
      </c>
      <c r="B2892" t="inlineStr">
        <is>
          <t>35735066</t>
        </is>
      </c>
      <c r="C2892" t="inlineStr">
        <is>
          <t>ARTURO ATENCIO</t>
        </is>
      </c>
      <c r="D2892" t="inlineStr">
        <is>
          <t>ARTUROATENCIO</t>
        </is>
      </c>
      <c r="E2892">
        <f>IF(COUNTIFS(Registros!$A$2:$A$6000,"NP",Registros!$B$2:$B$6000,$A2892)&gt;0,1,0)</f>
        <v/>
      </c>
      <c r="F2892">
        <f>IF($E2892=1,SUMIFS(Registros!$F$2:$F$6000,Registros!$A$2:$A$6000,"NP",Registros!$B$2:$B$6000,$A2892),0)</f>
        <v/>
      </c>
      <c r="G2892">
        <f>IF(COUNTIFS(Registros!$A$2:$A$6000,"MOV",Registros!$B$2:$B$6000,$A2892)&gt;0,1,0)</f>
        <v/>
      </c>
      <c r="H2892">
        <f>IF($G2892=1,SUMIFS(Registros!$F$2:$F$6000,Registros!$A$2:$A$6000,"MOV",Registros!$B$2:$B$6000,$A2892),0)</f>
        <v/>
      </c>
      <c r="I2892">
        <f>IF(COUNTIFS(Registros!$A$2:$A$6000,"CS",Registros!$B$2:$B$6000,$A2892)&gt;0,1,0)</f>
        <v/>
      </c>
      <c r="J2892">
        <f>IF($I2892=1,SUMIFS(Registros!$I$2:$I$6000,Registros!$A$2:$A$6000,"CS",Registros!$B$2:$B$6000,$A2892),0)</f>
        <v/>
      </c>
      <c r="K2892">
        <f>IF(COUNTIFS(Winback!$K$2:$K$300,$D2892)&gt;0,1,0)</f>
        <v/>
      </c>
      <c r="L2892">
        <f>IF(AND($K2892=1,LEFT($A2892,3)="WB-"),SUMIFS(Winback!$D$2:$D$300,Winback!$K$2:$K$300,$D2892),0)</f>
        <v/>
      </c>
      <c r="M2892">
        <f>IF(OR($E2892=1,$G2892=1,SUMIFS(Registros!$J$2:$J$6000,Registros!$B$2:$B$6000,$A2892)&gt;0),1,0)</f>
        <v/>
      </c>
      <c r="N2892">
        <f>IF($J2892&gt;0,1,IF(COUNTIFS(Registros!$A$2:$A$6000,"CS",Registros!$B$2:$B$6000,$A2892,Registros!$K$2:$K$6000,"&lt;&gt;")&gt;0,1,0))</f>
        <v/>
      </c>
      <c r="O2892">
        <f>IF(AND($K2892=1,$E2892=0,$G2892=0,$I2892=0),"WINBACK",IF(AND($M2892=1,$N2892&gt;0),"CONVERGENTE",IF($M2892=1,"SOLO MÓVIL",IF($N2892&gt;0,"SOLO FIJO / INTERNET","SIN SERVICIOS"))))</f>
        <v/>
      </c>
      <c r="P2892">
        <f>IF($O2892="WINBACK","Recuperar (winback)",IF($O2892="CONVERGENTE","Upgrade / más líneas",IF($O2892="SOLO MÓVIL","Ofrecer fijo + internet (FLBBTV)",IF($O2892="SOLO FIJO / INTERNET","Ofrecer línea móvil Nextphone","Oferta completa (móvil + fijo + internet)"))))</f>
        <v/>
      </c>
      <c r="Q2892">
        <f>$F2892+$H2892+$L2892</f>
        <v/>
      </c>
      <c r="R2892">
        <f>IFERROR(VLOOKUP($A2892,Registros!$B$2:$G$6000,6,0),IFERROR(VLOOKUP($D2892,Winback!$B$2:$C$300,2,0),""))</f>
        <v/>
      </c>
      <c r="S2892">
        <f>IF($E2892=1,"NP","")&amp;IF($G2892=1,"+MOV","")&amp;IF($I2892=1,"+CS","")&amp;IF($K2892=1,"+WB","")</f>
        <v/>
      </c>
      <c r="T2892">
        <f>$E2892+$G2892+$I2892+$K2892</f>
        <v/>
      </c>
    </row>
    <row r="2893">
      <c r="A2893" t="inlineStr">
        <is>
          <t>355331030000</t>
        </is>
      </c>
      <c r="B2893" t="inlineStr">
        <is>
          <t>35533103</t>
        </is>
      </c>
      <c r="C2893" t="inlineStr">
        <is>
          <t>ANN JIMENEZ</t>
        </is>
      </c>
      <c r="D2893" t="inlineStr">
        <is>
          <t>ANNJIMENEZ</t>
        </is>
      </c>
      <c r="E2893">
        <f>IF(COUNTIFS(Registros!$A$2:$A$6000,"NP",Registros!$B$2:$B$6000,$A2893)&gt;0,1,0)</f>
        <v/>
      </c>
      <c r="F2893">
        <f>IF($E2893=1,SUMIFS(Registros!$F$2:$F$6000,Registros!$A$2:$A$6000,"NP",Registros!$B$2:$B$6000,$A2893),0)</f>
        <v/>
      </c>
      <c r="G2893">
        <f>IF(COUNTIFS(Registros!$A$2:$A$6000,"MOV",Registros!$B$2:$B$6000,$A2893)&gt;0,1,0)</f>
        <v/>
      </c>
      <c r="H2893">
        <f>IF($G2893=1,SUMIFS(Registros!$F$2:$F$6000,Registros!$A$2:$A$6000,"MOV",Registros!$B$2:$B$6000,$A2893),0)</f>
        <v/>
      </c>
      <c r="I2893">
        <f>IF(COUNTIFS(Registros!$A$2:$A$6000,"CS",Registros!$B$2:$B$6000,$A2893)&gt;0,1,0)</f>
        <v/>
      </c>
      <c r="J2893">
        <f>IF($I2893=1,SUMIFS(Registros!$I$2:$I$6000,Registros!$A$2:$A$6000,"CS",Registros!$B$2:$B$6000,$A2893),0)</f>
        <v/>
      </c>
      <c r="K2893">
        <f>IF(COUNTIFS(Winback!$K$2:$K$300,$D2893)&gt;0,1,0)</f>
        <v/>
      </c>
      <c r="L2893">
        <f>IF(AND($K2893=1,LEFT($A2893,3)="WB-"),SUMIFS(Winback!$D$2:$D$300,Winback!$K$2:$K$300,$D2893),0)</f>
        <v/>
      </c>
      <c r="M2893">
        <f>IF(OR($E2893=1,$G2893=1,SUMIFS(Registros!$J$2:$J$6000,Registros!$B$2:$B$6000,$A2893)&gt;0),1,0)</f>
        <v/>
      </c>
      <c r="N2893">
        <f>IF($J2893&gt;0,1,IF(COUNTIFS(Registros!$A$2:$A$6000,"CS",Registros!$B$2:$B$6000,$A2893,Registros!$K$2:$K$6000,"&lt;&gt;")&gt;0,1,0))</f>
        <v/>
      </c>
      <c r="O2893">
        <f>IF(AND($K2893=1,$E2893=0,$G2893=0,$I2893=0),"WINBACK",IF(AND($M2893=1,$N2893&gt;0),"CONVERGENTE",IF($M2893=1,"SOLO MÓVIL",IF($N2893&gt;0,"SOLO FIJO / INTERNET","SIN SERVICIOS"))))</f>
        <v/>
      </c>
      <c r="P2893">
        <f>IF($O2893="WINBACK","Recuperar (winback)",IF($O2893="CONVERGENTE","Upgrade / más líneas",IF($O2893="SOLO MÓVIL","Ofrecer fijo + internet (FLBBTV)",IF($O2893="SOLO FIJO / INTERNET","Ofrecer línea móvil Nextphone","Oferta completa (móvil + fijo + internet)"))))</f>
        <v/>
      </c>
      <c r="Q2893">
        <f>$F2893+$H2893+$L2893</f>
        <v/>
      </c>
      <c r="R2893">
        <f>IFERROR(VLOOKUP($A2893,Registros!$B$2:$G$6000,6,0),IFERROR(VLOOKUP($D2893,Winback!$B$2:$C$300,2,0),""))</f>
        <v/>
      </c>
      <c r="S2893">
        <f>IF($E2893=1,"NP","")&amp;IF($G2893=1,"+MOV","")&amp;IF($I2893=1,"+CS","")&amp;IF($K2893=1,"+WB","")</f>
        <v/>
      </c>
      <c r="T2893">
        <f>$E2893+$G2893+$I2893+$K2893</f>
        <v/>
      </c>
    </row>
    <row r="2894">
      <c r="A2894" t="inlineStr">
        <is>
          <t>355325540000</t>
        </is>
      </c>
      <c r="B2894" t="inlineStr">
        <is>
          <t>35532554</t>
        </is>
      </c>
      <c r="C2894" t="inlineStr">
        <is>
          <t>JUAN SAMUDIO</t>
        </is>
      </c>
      <c r="D2894" t="inlineStr">
        <is>
          <t>JUANSAMUDIO</t>
        </is>
      </c>
      <c r="E2894">
        <f>IF(COUNTIFS(Registros!$A$2:$A$6000,"NP",Registros!$B$2:$B$6000,$A2894)&gt;0,1,0)</f>
        <v/>
      </c>
      <c r="F2894">
        <f>IF($E2894=1,SUMIFS(Registros!$F$2:$F$6000,Registros!$A$2:$A$6000,"NP",Registros!$B$2:$B$6000,$A2894),0)</f>
        <v/>
      </c>
      <c r="G2894">
        <f>IF(COUNTIFS(Registros!$A$2:$A$6000,"MOV",Registros!$B$2:$B$6000,$A2894)&gt;0,1,0)</f>
        <v/>
      </c>
      <c r="H2894">
        <f>IF($G2894=1,SUMIFS(Registros!$F$2:$F$6000,Registros!$A$2:$A$6000,"MOV",Registros!$B$2:$B$6000,$A2894),0)</f>
        <v/>
      </c>
      <c r="I2894">
        <f>IF(COUNTIFS(Registros!$A$2:$A$6000,"CS",Registros!$B$2:$B$6000,$A2894)&gt;0,1,0)</f>
        <v/>
      </c>
      <c r="J2894">
        <f>IF($I2894=1,SUMIFS(Registros!$I$2:$I$6000,Registros!$A$2:$A$6000,"CS",Registros!$B$2:$B$6000,$A2894),0)</f>
        <v/>
      </c>
      <c r="K2894">
        <f>IF(COUNTIFS(Winback!$K$2:$K$300,$D2894)&gt;0,1,0)</f>
        <v/>
      </c>
      <c r="L2894">
        <f>IF(AND($K2894=1,LEFT($A2894,3)="WB-"),SUMIFS(Winback!$D$2:$D$300,Winback!$K$2:$K$300,$D2894),0)</f>
        <v/>
      </c>
      <c r="M2894">
        <f>IF(OR($E2894=1,$G2894=1,SUMIFS(Registros!$J$2:$J$6000,Registros!$B$2:$B$6000,$A2894)&gt;0),1,0)</f>
        <v/>
      </c>
      <c r="N2894">
        <f>IF($J2894&gt;0,1,IF(COUNTIFS(Registros!$A$2:$A$6000,"CS",Registros!$B$2:$B$6000,$A2894,Registros!$K$2:$K$6000,"&lt;&gt;")&gt;0,1,0))</f>
        <v/>
      </c>
      <c r="O2894">
        <f>IF(AND($K2894=1,$E2894=0,$G2894=0,$I2894=0),"WINBACK",IF(AND($M2894=1,$N2894&gt;0),"CONVERGENTE",IF($M2894=1,"SOLO MÓVIL",IF($N2894&gt;0,"SOLO FIJO / INTERNET","SIN SERVICIOS"))))</f>
        <v/>
      </c>
      <c r="P2894">
        <f>IF($O2894="WINBACK","Recuperar (winback)",IF($O2894="CONVERGENTE","Upgrade / más líneas",IF($O2894="SOLO MÓVIL","Ofrecer fijo + internet (FLBBTV)",IF($O2894="SOLO FIJO / INTERNET","Ofrecer línea móvil Nextphone","Oferta completa (móvil + fijo + internet)"))))</f>
        <v/>
      </c>
      <c r="Q2894">
        <f>$F2894+$H2894+$L2894</f>
        <v/>
      </c>
      <c r="R2894">
        <f>IFERROR(VLOOKUP($A2894,Registros!$B$2:$G$6000,6,0),IFERROR(VLOOKUP($D2894,Winback!$B$2:$C$300,2,0),""))</f>
        <v/>
      </c>
      <c r="S2894">
        <f>IF($E2894=1,"NP","")&amp;IF($G2894=1,"+MOV","")&amp;IF($I2894=1,"+CS","")&amp;IF($K2894=1,"+WB","")</f>
        <v/>
      </c>
      <c r="T2894">
        <f>$E2894+$G2894+$I2894+$K2894</f>
        <v/>
      </c>
    </row>
    <row r="2895">
      <c r="A2895" t="inlineStr">
        <is>
          <t>357133860000</t>
        </is>
      </c>
      <c r="B2895" t="inlineStr">
        <is>
          <t>35713386</t>
        </is>
      </c>
      <c r="C2895" t="inlineStr">
        <is>
          <t>KARINA LISETH GOMEZ IBARRA</t>
        </is>
      </c>
      <c r="D2895" t="inlineStr">
        <is>
          <t>KARINALISETHGOMEZIBARRA</t>
        </is>
      </c>
      <c r="E2895">
        <f>IF(COUNTIFS(Registros!$A$2:$A$6000,"NP",Registros!$B$2:$B$6000,$A2895)&gt;0,1,0)</f>
        <v/>
      </c>
      <c r="F2895">
        <f>IF($E2895=1,SUMIFS(Registros!$F$2:$F$6000,Registros!$A$2:$A$6000,"NP",Registros!$B$2:$B$6000,$A2895),0)</f>
        <v/>
      </c>
      <c r="G2895">
        <f>IF(COUNTIFS(Registros!$A$2:$A$6000,"MOV",Registros!$B$2:$B$6000,$A2895)&gt;0,1,0)</f>
        <v/>
      </c>
      <c r="H2895">
        <f>IF($G2895=1,SUMIFS(Registros!$F$2:$F$6000,Registros!$A$2:$A$6000,"MOV",Registros!$B$2:$B$6000,$A2895),0)</f>
        <v/>
      </c>
      <c r="I2895">
        <f>IF(COUNTIFS(Registros!$A$2:$A$6000,"CS",Registros!$B$2:$B$6000,$A2895)&gt;0,1,0)</f>
        <v/>
      </c>
      <c r="J2895">
        <f>IF($I2895=1,SUMIFS(Registros!$I$2:$I$6000,Registros!$A$2:$A$6000,"CS",Registros!$B$2:$B$6000,$A2895),0)</f>
        <v/>
      </c>
      <c r="K2895">
        <f>IF(COUNTIFS(Winback!$K$2:$K$300,$D2895)&gt;0,1,0)</f>
        <v/>
      </c>
      <c r="L2895">
        <f>IF(AND($K2895=1,LEFT($A2895,3)="WB-"),SUMIFS(Winback!$D$2:$D$300,Winback!$K$2:$K$300,$D2895),0)</f>
        <v/>
      </c>
      <c r="M2895">
        <f>IF(OR($E2895=1,$G2895=1,SUMIFS(Registros!$J$2:$J$6000,Registros!$B$2:$B$6000,$A2895)&gt;0),1,0)</f>
        <v/>
      </c>
      <c r="N2895">
        <f>IF($J2895&gt;0,1,IF(COUNTIFS(Registros!$A$2:$A$6000,"CS",Registros!$B$2:$B$6000,$A2895,Registros!$K$2:$K$6000,"&lt;&gt;")&gt;0,1,0))</f>
        <v/>
      </c>
      <c r="O2895">
        <f>IF(AND($K2895=1,$E2895=0,$G2895=0,$I2895=0),"WINBACK",IF(AND($M2895=1,$N2895&gt;0),"CONVERGENTE",IF($M2895=1,"SOLO MÓVIL",IF($N2895&gt;0,"SOLO FIJO / INTERNET","SIN SERVICIOS"))))</f>
        <v/>
      </c>
      <c r="P2895">
        <f>IF($O2895="WINBACK","Recuperar (winback)",IF($O2895="CONVERGENTE","Upgrade / más líneas",IF($O2895="SOLO MÓVIL","Ofrecer fijo + internet (FLBBTV)",IF($O2895="SOLO FIJO / INTERNET","Ofrecer línea móvil Nextphone","Oferta completa (móvil + fijo + internet)"))))</f>
        <v/>
      </c>
      <c r="Q2895">
        <f>$F2895+$H2895+$L2895</f>
        <v/>
      </c>
      <c r="R2895">
        <f>IFERROR(VLOOKUP($A2895,Registros!$B$2:$G$6000,6,0),IFERROR(VLOOKUP($D2895,Winback!$B$2:$C$300,2,0),""))</f>
        <v/>
      </c>
      <c r="S2895">
        <f>IF($E2895=1,"NP","")&amp;IF($G2895=1,"+MOV","")&amp;IF($I2895=1,"+CS","")&amp;IF($K2895=1,"+WB","")</f>
        <v/>
      </c>
      <c r="T2895">
        <f>$E2895+$G2895+$I2895+$K2895</f>
        <v/>
      </c>
    </row>
    <row r="2896">
      <c r="A2896" t="inlineStr">
        <is>
          <t>359279300000</t>
        </is>
      </c>
      <c r="B2896" t="inlineStr">
        <is>
          <t>35927930</t>
        </is>
      </c>
      <c r="C2896" t="inlineStr">
        <is>
          <t>GLADYS SALINAS</t>
        </is>
      </c>
      <c r="D2896" t="inlineStr">
        <is>
          <t>GLADYSSALINAS</t>
        </is>
      </c>
      <c r="E2896">
        <f>IF(COUNTIFS(Registros!$A$2:$A$6000,"NP",Registros!$B$2:$B$6000,$A2896)&gt;0,1,0)</f>
        <v/>
      </c>
      <c r="F2896">
        <f>IF($E2896=1,SUMIFS(Registros!$F$2:$F$6000,Registros!$A$2:$A$6000,"NP",Registros!$B$2:$B$6000,$A2896),0)</f>
        <v/>
      </c>
      <c r="G2896">
        <f>IF(COUNTIFS(Registros!$A$2:$A$6000,"MOV",Registros!$B$2:$B$6000,$A2896)&gt;0,1,0)</f>
        <v/>
      </c>
      <c r="H2896">
        <f>IF($G2896=1,SUMIFS(Registros!$F$2:$F$6000,Registros!$A$2:$A$6000,"MOV",Registros!$B$2:$B$6000,$A2896),0)</f>
        <v/>
      </c>
      <c r="I2896">
        <f>IF(COUNTIFS(Registros!$A$2:$A$6000,"CS",Registros!$B$2:$B$6000,$A2896)&gt;0,1,0)</f>
        <v/>
      </c>
      <c r="J2896">
        <f>IF($I2896=1,SUMIFS(Registros!$I$2:$I$6000,Registros!$A$2:$A$6000,"CS",Registros!$B$2:$B$6000,$A2896),0)</f>
        <v/>
      </c>
      <c r="K2896">
        <f>IF(COUNTIFS(Winback!$K$2:$K$300,$D2896)&gt;0,1,0)</f>
        <v/>
      </c>
      <c r="L2896">
        <f>IF(AND($K2896=1,LEFT($A2896,3)="WB-"),SUMIFS(Winback!$D$2:$D$300,Winback!$K$2:$K$300,$D2896),0)</f>
        <v/>
      </c>
      <c r="M2896">
        <f>IF(OR($E2896=1,$G2896=1,SUMIFS(Registros!$J$2:$J$6000,Registros!$B$2:$B$6000,$A2896)&gt;0),1,0)</f>
        <v/>
      </c>
      <c r="N2896">
        <f>IF($J2896&gt;0,1,IF(COUNTIFS(Registros!$A$2:$A$6000,"CS",Registros!$B$2:$B$6000,$A2896,Registros!$K$2:$K$6000,"&lt;&gt;")&gt;0,1,0))</f>
        <v/>
      </c>
      <c r="O2896">
        <f>IF(AND($K2896=1,$E2896=0,$G2896=0,$I2896=0),"WINBACK",IF(AND($M2896=1,$N2896&gt;0),"CONVERGENTE",IF($M2896=1,"SOLO MÓVIL",IF($N2896&gt;0,"SOLO FIJO / INTERNET","SIN SERVICIOS"))))</f>
        <v/>
      </c>
      <c r="P2896">
        <f>IF($O2896="WINBACK","Recuperar (winback)",IF($O2896="CONVERGENTE","Upgrade / más líneas",IF($O2896="SOLO MÓVIL","Ofrecer fijo + internet (FLBBTV)",IF($O2896="SOLO FIJO / INTERNET","Ofrecer línea móvil Nextphone","Oferta completa (móvil + fijo + internet)"))))</f>
        <v/>
      </c>
      <c r="Q2896">
        <f>$F2896+$H2896+$L2896</f>
        <v/>
      </c>
      <c r="R2896">
        <f>IFERROR(VLOOKUP($A2896,Registros!$B$2:$G$6000,6,0),IFERROR(VLOOKUP($D2896,Winback!$B$2:$C$300,2,0),""))</f>
        <v/>
      </c>
      <c r="S2896">
        <f>IF($E2896=1,"NP","")&amp;IF($G2896=1,"+MOV","")&amp;IF($I2896=1,"+CS","")&amp;IF($K2896=1,"+WB","")</f>
        <v/>
      </c>
      <c r="T2896">
        <f>$E2896+$G2896+$I2896+$K2896</f>
        <v/>
      </c>
    </row>
    <row r="2897">
      <c r="A2897" t="inlineStr">
        <is>
          <t>356310050000</t>
        </is>
      </c>
      <c r="B2897" t="inlineStr">
        <is>
          <t>35631005</t>
        </is>
      </c>
      <c r="C2897" t="inlineStr">
        <is>
          <t>CARLOS DAVID GAITAN</t>
        </is>
      </c>
      <c r="D2897" t="inlineStr">
        <is>
          <t>CARLOSDAVIDGAITAN</t>
        </is>
      </c>
      <c r="E2897">
        <f>IF(COUNTIFS(Registros!$A$2:$A$6000,"NP",Registros!$B$2:$B$6000,$A2897)&gt;0,1,0)</f>
        <v/>
      </c>
      <c r="F2897">
        <f>IF($E2897=1,SUMIFS(Registros!$F$2:$F$6000,Registros!$A$2:$A$6000,"NP",Registros!$B$2:$B$6000,$A2897),0)</f>
        <v/>
      </c>
      <c r="G2897">
        <f>IF(COUNTIFS(Registros!$A$2:$A$6000,"MOV",Registros!$B$2:$B$6000,$A2897)&gt;0,1,0)</f>
        <v/>
      </c>
      <c r="H2897">
        <f>IF($G2897=1,SUMIFS(Registros!$F$2:$F$6000,Registros!$A$2:$A$6000,"MOV",Registros!$B$2:$B$6000,$A2897),0)</f>
        <v/>
      </c>
      <c r="I2897">
        <f>IF(COUNTIFS(Registros!$A$2:$A$6000,"CS",Registros!$B$2:$B$6000,$A2897)&gt;0,1,0)</f>
        <v/>
      </c>
      <c r="J2897">
        <f>IF($I2897=1,SUMIFS(Registros!$I$2:$I$6000,Registros!$A$2:$A$6000,"CS",Registros!$B$2:$B$6000,$A2897),0)</f>
        <v/>
      </c>
      <c r="K2897">
        <f>IF(COUNTIFS(Winback!$K$2:$K$300,$D2897)&gt;0,1,0)</f>
        <v/>
      </c>
      <c r="L2897">
        <f>IF(AND($K2897=1,LEFT($A2897,3)="WB-"),SUMIFS(Winback!$D$2:$D$300,Winback!$K$2:$K$300,$D2897),0)</f>
        <v/>
      </c>
      <c r="M2897">
        <f>IF(OR($E2897=1,$G2897=1,SUMIFS(Registros!$J$2:$J$6000,Registros!$B$2:$B$6000,$A2897)&gt;0),1,0)</f>
        <v/>
      </c>
      <c r="N2897">
        <f>IF($J2897&gt;0,1,IF(COUNTIFS(Registros!$A$2:$A$6000,"CS",Registros!$B$2:$B$6000,$A2897,Registros!$K$2:$K$6000,"&lt;&gt;")&gt;0,1,0))</f>
        <v/>
      </c>
      <c r="O2897">
        <f>IF(AND($K2897=1,$E2897=0,$G2897=0,$I2897=0),"WINBACK",IF(AND($M2897=1,$N2897&gt;0),"CONVERGENTE",IF($M2897=1,"SOLO MÓVIL",IF($N2897&gt;0,"SOLO FIJO / INTERNET","SIN SERVICIOS"))))</f>
        <v/>
      </c>
      <c r="P2897">
        <f>IF($O2897="WINBACK","Recuperar (winback)",IF($O2897="CONVERGENTE","Upgrade / más líneas",IF($O2897="SOLO MÓVIL","Ofrecer fijo + internet (FLBBTV)",IF($O2897="SOLO FIJO / INTERNET","Ofrecer línea móvil Nextphone","Oferta completa (móvil + fijo + internet)"))))</f>
        <v/>
      </c>
      <c r="Q2897">
        <f>$F2897+$H2897+$L2897</f>
        <v/>
      </c>
      <c r="R2897">
        <f>IFERROR(VLOOKUP($A2897,Registros!$B$2:$G$6000,6,0),IFERROR(VLOOKUP($D2897,Winback!$B$2:$C$300,2,0),""))</f>
        <v/>
      </c>
      <c r="S2897">
        <f>IF($E2897=1,"NP","")&amp;IF($G2897=1,"+MOV","")&amp;IF($I2897=1,"+CS","")&amp;IF($K2897=1,"+WB","")</f>
        <v/>
      </c>
      <c r="T2897">
        <f>$E2897+$G2897+$I2897+$K2897</f>
        <v/>
      </c>
    </row>
    <row r="2898">
      <c r="A2898" t="inlineStr">
        <is>
          <t>354195370000</t>
        </is>
      </c>
      <c r="B2898" t="inlineStr">
        <is>
          <t>35419537</t>
        </is>
      </c>
      <c r="C2898" t="inlineStr">
        <is>
          <t>NAYUVALIN VIVIANA LEDEZMA GONZALEZ</t>
        </is>
      </c>
      <c r="D2898" t="inlineStr">
        <is>
          <t>NAYUVALINVIVIANALEDEZMAGONZALEZ</t>
        </is>
      </c>
      <c r="E2898">
        <f>IF(COUNTIFS(Registros!$A$2:$A$6000,"NP",Registros!$B$2:$B$6000,$A2898)&gt;0,1,0)</f>
        <v/>
      </c>
      <c r="F2898">
        <f>IF($E2898=1,SUMIFS(Registros!$F$2:$F$6000,Registros!$A$2:$A$6000,"NP",Registros!$B$2:$B$6000,$A2898),0)</f>
        <v/>
      </c>
      <c r="G2898">
        <f>IF(COUNTIFS(Registros!$A$2:$A$6000,"MOV",Registros!$B$2:$B$6000,$A2898)&gt;0,1,0)</f>
        <v/>
      </c>
      <c r="H2898">
        <f>IF($G2898=1,SUMIFS(Registros!$F$2:$F$6000,Registros!$A$2:$A$6000,"MOV",Registros!$B$2:$B$6000,$A2898),0)</f>
        <v/>
      </c>
      <c r="I2898">
        <f>IF(COUNTIFS(Registros!$A$2:$A$6000,"CS",Registros!$B$2:$B$6000,$A2898)&gt;0,1,0)</f>
        <v/>
      </c>
      <c r="J2898">
        <f>IF($I2898=1,SUMIFS(Registros!$I$2:$I$6000,Registros!$A$2:$A$6000,"CS",Registros!$B$2:$B$6000,$A2898),0)</f>
        <v/>
      </c>
      <c r="K2898">
        <f>IF(COUNTIFS(Winback!$K$2:$K$300,$D2898)&gt;0,1,0)</f>
        <v/>
      </c>
      <c r="L2898">
        <f>IF(AND($K2898=1,LEFT($A2898,3)="WB-"),SUMIFS(Winback!$D$2:$D$300,Winback!$K$2:$K$300,$D2898),0)</f>
        <v/>
      </c>
      <c r="M2898">
        <f>IF(OR($E2898=1,$G2898=1,SUMIFS(Registros!$J$2:$J$6000,Registros!$B$2:$B$6000,$A2898)&gt;0),1,0)</f>
        <v/>
      </c>
      <c r="N2898">
        <f>IF($J2898&gt;0,1,IF(COUNTIFS(Registros!$A$2:$A$6000,"CS",Registros!$B$2:$B$6000,$A2898,Registros!$K$2:$K$6000,"&lt;&gt;")&gt;0,1,0))</f>
        <v/>
      </c>
      <c r="O2898">
        <f>IF(AND($K2898=1,$E2898=0,$G2898=0,$I2898=0),"WINBACK",IF(AND($M2898=1,$N2898&gt;0),"CONVERGENTE",IF($M2898=1,"SOLO MÓVIL",IF($N2898&gt;0,"SOLO FIJO / INTERNET","SIN SERVICIOS"))))</f>
        <v/>
      </c>
      <c r="P2898">
        <f>IF($O2898="WINBACK","Recuperar (winback)",IF($O2898="CONVERGENTE","Upgrade / más líneas",IF($O2898="SOLO MÓVIL","Ofrecer fijo + internet (FLBBTV)",IF($O2898="SOLO FIJO / INTERNET","Ofrecer línea móvil Nextphone","Oferta completa (móvil + fijo + internet)"))))</f>
        <v/>
      </c>
      <c r="Q2898">
        <f>$F2898+$H2898+$L2898</f>
        <v/>
      </c>
      <c r="R2898">
        <f>IFERROR(VLOOKUP($A2898,Registros!$B$2:$G$6000,6,0),IFERROR(VLOOKUP($D2898,Winback!$B$2:$C$300,2,0),""))</f>
        <v/>
      </c>
      <c r="S2898">
        <f>IF($E2898=1,"NP","")&amp;IF($G2898=1,"+MOV","")&amp;IF($I2898=1,"+CS","")&amp;IF($K2898=1,"+WB","")</f>
        <v/>
      </c>
      <c r="T2898">
        <f>$E2898+$G2898+$I2898+$K2898</f>
        <v/>
      </c>
    </row>
    <row r="2899">
      <c r="A2899" t="inlineStr">
        <is>
          <t>353154510000</t>
        </is>
      </c>
      <c r="B2899" t="inlineStr">
        <is>
          <t>35315451</t>
        </is>
      </c>
      <c r="C2899" t="inlineStr">
        <is>
          <t>VISUAL ATELIER ARQ.</t>
        </is>
      </c>
      <c r="D2899" t="inlineStr">
        <is>
          <t>VISUALATELIERARQ</t>
        </is>
      </c>
      <c r="E2899">
        <f>IF(COUNTIFS(Registros!$A$2:$A$6000,"NP",Registros!$B$2:$B$6000,$A2899)&gt;0,1,0)</f>
        <v/>
      </c>
      <c r="F2899">
        <f>IF($E2899=1,SUMIFS(Registros!$F$2:$F$6000,Registros!$A$2:$A$6000,"NP",Registros!$B$2:$B$6000,$A2899),0)</f>
        <v/>
      </c>
      <c r="G2899">
        <f>IF(COUNTIFS(Registros!$A$2:$A$6000,"MOV",Registros!$B$2:$B$6000,$A2899)&gt;0,1,0)</f>
        <v/>
      </c>
      <c r="H2899">
        <f>IF($G2899=1,SUMIFS(Registros!$F$2:$F$6000,Registros!$A$2:$A$6000,"MOV",Registros!$B$2:$B$6000,$A2899),0)</f>
        <v/>
      </c>
      <c r="I2899">
        <f>IF(COUNTIFS(Registros!$A$2:$A$6000,"CS",Registros!$B$2:$B$6000,$A2899)&gt;0,1,0)</f>
        <v/>
      </c>
      <c r="J2899">
        <f>IF($I2899=1,SUMIFS(Registros!$I$2:$I$6000,Registros!$A$2:$A$6000,"CS",Registros!$B$2:$B$6000,$A2899),0)</f>
        <v/>
      </c>
      <c r="K2899">
        <f>IF(COUNTIFS(Winback!$K$2:$K$300,$D2899)&gt;0,1,0)</f>
        <v/>
      </c>
      <c r="L2899">
        <f>IF(AND($K2899=1,LEFT($A2899,3)="WB-"),SUMIFS(Winback!$D$2:$D$300,Winback!$K$2:$K$300,$D2899),0)</f>
        <v/>
      </c>
      <c r="M2899">
        <f>IF(OR($E2899=1,$G2899=1,SUMIFS(Registros!$J$2:$J$6000,Registros!$B$2:$B$6000,$A2899)&gt;0),1,0)</f>
        <v/>
      </c>
      <c r="N2899">
        <f>IF($J2899&gt;0,1,IF(COUNTIFS(Registros!$A$2:$A$6000,"CS",Registros!$B$2:$B$6000,$A2899,Registros!$K$2:$K$6000,"&lt;&gt;")&gt;0,1,0))</f>
        <v/>
      </c>
      <c r="O2899">
        <f>IF(AND($K2899=1,$E2899=0,$G2899=0,$I2899=0),"WINBACK",IF(AND($M2899=1,$N2899&gt;0),"CONVERGENTE",IF($M2899=1,"SOLO MÓVIL",IF($N2899&gt;0,"SOLO FIJO / INTERNET","SIN SERVICIOS"))))</f>
        <v/>
      </c>
      <c r="P2899">
        <f>IF($O2899="WINBACK","Recuperar (winback)",IF($O2899="CONVERGENTE","Upgrade / más líneas",IF($O2899="SOLO MÓVIL","Ofrecer fijo + internet (FLBBTV)",IF($O2899="SOLO FIJO / INTERNET","Ofrecer línea móvil Nextphone","Oferta completa (móvil + fijo + internet)"))))</f>
        <v/>
      </c>
      <c r="Q2899">
        <f>$F2899+$H2899+$L2899</f>
        <v/>
      </c>
      <c r="R2899">
        <f>IFERROR(VLOOKUP($A2899,Registros!$B$2:$G$6000,6,0),IFERROR(VLOOKUP($D2899,Winback!$B$2:$C$300,2,0),""))</f>
        <v/>
      </c>
      <c r="S2899">
        <f>IF($E2899=1,"NP","")&amp;IF($G2899=1,"+MOV","")&amp;IF($I2899=1,"+CS","")&amp;IF($K2899=1,"+WB","")</f>
        <v/>
      </c>
      <c r="T2899">
        <f>$E2899+$G2899+$I2899+$K2899</f>
        <v/>
      </c>
    </row>
    <row r="2900">
      <c r="A2900" t="inlineStr">
        <is>
          <t>312226800000</t>
        </is>
      </c>
      <c r="B2900" t="inlineStr">
        <is>
          <t>31222680</t>
        </is>
      </c>
      <c r="C2900" t="inlineStr">
        <is>
          <t>MEDICAL SHOP PANAMA</t>
        </is>
      </c>
      <c r="D2900" t="inlineStr">
        <is>
          <t>MEDICALSHOPPANAMA</t>
        </is>
      </c>
      <c r="E2900">
        <f>IF(COUNTIFS(Registros!$A$2:$A$6000,"NP",Registros!$B$2:$B$6000,$A2900)&gt;0,1,0)</f>
        <v/>
      </c>
      <c r="F2900">
        <f>IF($E2900=1,SUMIFS(Registros!$F$2:$F$6000,Registros!$A$2:$A$6000,"NP",Registros!$B$2:$B$6000,$A2900),0)</f>
        <v/>
      </c>
      <c r="G2900">
        <f>IF(COUNTIFS(Registros!$A$2:$A$6000,"MOV",Registros!$B$2:$B$6000,$A2900)&gt;0,1,0)</f>
        <v/>
      </c>
      <c r="H2900">
        <f>IF($G2900=1,SUMIFS(Registros!$F$2:$F$6000,Registros!$A$2:$A$6000,"MOV",Registros!$B$2:$B$6000,$A2900),0)</f>
        <v/>
      </c>
      <c r="I2900">
        <f>IF(COUNTIFS(Registros!$A$2:$A$6000,"CS",Registros!$B$2:$B$6000,$A2900)&gt;0,1,0)</f>
        <v/>
      </c>
      <c r="J2900">
        <f>IF($I2900=1,SUMIFS(Registros!$I$2:$I$6000,Registros!$A$2:$A$6000,"CS",Registros!$B$2:$B$6000,$A2900),0)</f>
        <v/>
      </c>
      <c r="K2900">
        <f>IF(COUNTIFS(Winback!$K$2:$K$300,$D2900)&gt;0,1,0)</f>
        <v/>
      </c>
      <c r="L2900">
        <f>IF(AND($K2900=1,LEFT($A2900,3)="WB-"),SUMIFS(Winback!$D$2:$D$300,Winback!$K$2:$K$300,$D2900),0)</f>
        <v/>
      </c>
      <c r="M2900">
        <f>IF(OR($E2900=1,$G2900=1,SUMIFS(Registros!$J$2:$J$6000,Registros!$B$2:$B$6000,$A2900)&gt;0),1,0)</f>
        <v/>
      </c>
      <c r="N2900">
        <f>IF($J2900&gt;0,1,IF(COUNTIFS(Registros!$A$2:$A$6000,"CS",Registros!$B$2:$B$6000,$A2900,Registros!$K$2:$K$6000,"&lt;&gt;")&gt;0,1,0))</f>
        <v/>
      </c>
      <c r="O2900">
        <f>IF(AND($K2900=1,$E2900=0,$G2900=0,$I2900=0),"WINBACK",IF(AND($M2900=1,$N2900&gt;0),"CONVERGENTE",IF($M2900=1,"SOLO MÓVIL",IF($N2900&gt;0,"SOLO FIJO / INTERNET","SIN SERVICIOS"))))</f>
        <v/>
      </c>
      <c r="P2900">
        <f>IF($O2900="WINBACK","Recuperar (winback)",IF($O2900="CONVERGENTE","Upgrade / más líneas",IF($O2900="SOLO MÓVIL","Ofrecer fijo + internet (FLBBTV)",IF($O2900="SOLO FIJO / INTERNET","Ofrecer línea móvil Nextphone","Oferta completa (móvil + fijo + internet)"))))</f>
        <v/>
      </c>
      <c r="Q2900">
        <f>$F2900+$H2900+$L2900</f>
        <v/>
      </c>
      <c r="R2900">
        <f>IFERROR(VLOOKUP($A2900,Registros!$B$2:$G$6000,6,0),IFERROR(VLOOKUP($D2900,Winback!$B$2:$C$300,2,0),""))</f>
        <v/>
      </c>
      <c r="S2900">
        <f>IF($E2900=1,"NP","")&amp;IF($G2900=1,"+MOV","")&amp;IF($I2900=1,"+CS","")&amp;IF($K2900=1,"+WB","")</f>
        <v/>
      </c>
      <c r="T2900">
        <f>$E2900+$G2900+$I2900+$K2900</f>
        <v/>
      </c>
    </row>
    <row r="2901">
      <c r="A2901" t="inlineStr">
        <is>
          <t>352035440000</t>
        </is>
      </c>
      <c r="B2901" t="inlineStr">
        <is>
          <t>35203544</t>
        </is>
      </c>
      <c r="C2901" t="inlineStr">
        <is>
          <t>JOSE PINTO</t>
        </is>
      </c>
      <c r="D2901" t="inlineStr">
        <is>
          <t>JOSEPINTO</t>
        </is>
      </c>
      <c r="E2901">
        <f>IF(COUNTIFS(Registros!$A$2:$A$6000,"NP",Registros!$B$2:$B$6000,$A2901)&gt;0,1,0)</f>
        <v/>
      </c>
      <c r="F2901">
        <f>IF($E2901=1,SUMIFS(Registros!$F$2:$F$6000,Registros!$A$2:$A$6000,"NP",Registros!$B$2:$B$6000,$A2901),0)</f>
        <v/>
      </c>
      <c r="G2901">
        <f>IF(COUNTIFS(Registros!$A$2:$A$6000,"MOV",Registros!$B$2:$B$6000,$A2901)&gt;0,1,0)</f>
        <v/>
      </c>
      <c r="H2901">
        <f>IF($G2901=1,SUMIFS(Registros!$F$2:$F$6000,Registros!$A$2:$A$6000,"MOV",Registros!$B$2:$B$6000,$A2901),0)</f>
        <v/>
      </c>
      <c r="I2901">
        <f>IF(COUNTIFS(Registros!$A$2:$A$6000,"CS",Registros!$B$2:$B$6000,$A2901)&gt;0,1,0)</f>
        <v/>
      </c>
      <c r="J2901">
        <f>IF($I2901=1,SUMIFS(Registros!$I$2:$I$6000,Registros!$A$2:$A$6000,"CS",Registros!$B$2:$B$6000,$A2901),0)</f>
        <v/>
      </c>
      <c r="K2901">
        <f>IF(COUNTIFS(Winback!$K$2:$K$300,$D2901)&gt;0,1,0)</f>
        <v/>
      </c>
      <c r="L2901">
        <f>IF(AND($K2901=1,LEFT($A2901,3)="WB-"),SUMIFS(Winback!$D$2:$D$300,Winback!$K$2:$K$300,$D2901),0)</f>
        <v/>
      </c>
      <c r="M2901">
        <f>IF(OR($E2901=1,$G2901=1,SUMIFS(Registros!$J$2:$J$6000,Registros!$B$2:$B$6000,$A2901)&gt;0),1,0)</f>
        <v/>
      </c>
      <c r="N2901">
        <f>IF($J2901&gt;0,1,IF(COUNTIFS(Registros!$A$2:$A$6000,"CS",Registros!$B$2:$B$6000,$A2901,Registros!$K$2:$K$6000,"&lt;&gt;")&gt;0,1,0))</f>
        <v/>
      </c>
      <c r="O2901">
        <f>IF(AND($K2901=1,$E2901=0,$G2901=0,$I2901=0),"WINBACK",IF(AND($M2901=1,$N2901&gt;0),"CONVERGENTE",IF($M2901=1,"SOLO MÓVIL",IF($N2901&gt;0,"SOLO FIJO / INTERNET","SIN SERVICIOS"))))</f>
        <v/>
      </c>
      <c r="P2901">
        <f>IF($O2901="WINBACK","Recuperar (winback)",IF($O2901="CONVERGENTE","Upgrade / más líneas",IF($O2901="SOLO MÓVIL","Ofrecer fijo + internet (FLBBTV)",IF($O2901="SOLO FIJO / INTERNET","Ofrecer línea móvil Nextphone","Oferta completa (móvil + fijo + internet)"))))</f>
        <v/>
      </c>
      <c r="Q2901">
        <f>$F2901+$H2901+$L2901</f>
        <v/>
      </c>
      <c r="R2901">
        <f>IFERROR(VLOOKUP($A2901,Registros!$B$2:$G$6000,6,0),IFERROR(VLOOKUP($D2901,Winback!$B$2:$C$300,2,0),""))</f>
        <v/>
      </c>
      <c r="S2901">
        <f>IF($E2901=1,"NP","")&amp;IF($G2901=1,"+MOV","")&amp;IF($I2901=1,"+CS","")&amp;IF($K2901=1,"+WB","")</f>
        <v/>
      </c>
      <c r="T2901">
        <f>$E2901+$G2901+$I2901+$K2901</f>
        <v/>
      </c>
    </row>
    <row r="2902">
      <c r="A2902" t="inlineStr">
        <is>
          <t>312212770000</t>
        </is>
      </c>
      <c r="B2902" t="inlineStr">
        <is>
          <t>31221277</t>
        </is>
      </c>
      <c r="C2902" t="inlineStr">
        <is>
          <t>SALSAS PRETELT</t>
        </is>
      </c>
      <c r="D2902" t="inlineStr">
        <is>
          <t>SALSASPRETELT</t>
        </is>
      </c>
      <c r="E2902">
        <f>IF(COUNTIFS(Registros!$A$2:$A$6000,"NP",Registros!$B$2:$B$6000,$A2902)&gt;0,1,0)</f>
        <v/>
      </c>
      <c r="F2902">
        <f>IF($E2902=1,SUMIFS(Registros!$F$2:$F$6000,Registros!$A$2:$A$6000,"NP",Registros!$B$2:$B$6000,$A2902),0)</f>
        <v/>
      </c>
      <c r="G2902">
        <f>IF(COUNTIFS(Registros!$A$2:$A$6000,"MOV",Registros!$B$2:$B$6000,$A2902)&gt;0,1,0)</f>
        <v/>
      </c>
      <c r="H2902">
        <f>IF($G2902=1,SUMIFS(Registros!$F$2:$F$6000,Registros!$A$2:$A$6000,"MOV",Registros!$B$2:$B$6000,$A2902),0)</f>
        <v/>
      </c>
      <c r="I2902">
        <f>IF(COUNTIFS(Registros!$A$2:$A$6000,"CS",Registros!$B$2:$B$6000,$A2902)&gt;0,1,0)</f>
        <v/>
      </c>
      <c r="J2902">
        <f>IF($I2902=1,SUMIFS(Registros!$I$2:$I$6000,Registros!$A$2:$A$6000,"CS",Registros!$B$2:$B$6000,$A2902),0)</f>
        <v/>
      </c>
      <c r="K2902">
        <f>IF(COUNTIFS(Winback!$K$2:$K$300,$D2902)&gt;0,1,0)</f>
        <v/>
      </c>
      <c r="L2902">
        <f>IF(AND($K2902=1,LEFT($A2902,3)="WB-"),SUMIFS(Winback!$D$2:$D$300,Winback!$K$2:$K$300,$D2902),0)</f>
        <v/>
      </c>
      <c r="M2902">
        <f>IF(OR($E2902=1,$G2902=1,SUMIFS(Registros!$J$2:$J$6000,Registros!$B$2:$B$6000,$A2902)&gt;0),1,0)</f>
        <v/>
      </c>
      <c r="N2902">
        <f>IF($J2902&gt;0,1,IF(COUNTIFS(Registros!$A$2:$A$6000,"CS",Registros!$B$2:$B$6000,$A2902,Registros!$K$2:$K$6000,"&lt;&gt;")&gt;0,1,0))</f>
        <v/>
      </c>
      <c r="O2902">
        <f>IF(AND($K2902=1,$E2902=0,$G2902=0,$I2902=0),"WINBACK",IF(AND($M2902=1,$N2902&gt;0),"CONVERGENTE",IF($M2902=1,"SOLO MÓVIL",IF($N2902&gt;0,"SOLO FIJO / INTERNET","SIN SERVICIOS"))))</f>
        <v/>
      </c>
      <c r="P2902">
        <f>IF($O2902="WINBACK","Recuperar (winback)",IF($O2902="CONVERGENTE","Upgrade / más líneas",IF($O2902="SOLO MÓVIL","Ofrecer fijo + internet (FLBBTV)",IF($O2902="SOLO FIJO / INTERNET","Ofrecer línea móvil Nextphone","Oferta completa (móvil + fijo + internet)"))))</f>
        <v/>
      </c>
      <c r="Q2902">
        <f>$F2902+$H2902+$L2902</f>
        <v/>
      </c>
      <c r="R2902">
        <f>IFERROR(VLOOKUP($A2902,Registros!$B$2:$G$6000,6,0),IFERROR(VLOOKUP($D2902,Winback!$B$2:$C$300,2,0),""))</f>
        <v/>
      </c>
      <c r="S2902">
        <f>IF($E2902=1,"NP","")&amp;IF($G2902=1,"+MOV","")&amp;IF($I2902=1,"+CS","")&amp;IF($K2902=1,"+WB","")</f>
        <v/>
      </c>
      <c r="T2902">
        <f>$E2902+$G2902+$I2902+$K2902</f>
        <v/>
      </c>
    </row>
    <row r="2903">
      <c r="A2903" t="inlineStr">
        <is>
          <t>365058150000</t>
        </is>
      </c>
      <c r="B2903" t="inlineStr">
        <is>
          <t>36505815</t>
        </is>
      </c>
      <c r="C2903" t="inlineStr">
        <is>
          <t>JOINNER SAMUDIO</t>
        </is>
      </c>
      <c r="D2903" t="inlineStr">
        <is>
          <t>JOINNERSAMUDIO</t>
        </is>
      </c>
      <c r="E2903">
        <f>IF(COUNTIFS(Registros!$A$2:$A$6000,"NP",Registros!$B$2:$B$6000,$A2903)&gt;0,1,0)</f>
        <v/>
      </c>
      <c r="F2903">
        <f>IF($E2903=1,SUMIFS(Registros!$F$2:$F$6000,Registros!$A$2:$A$6000,"NP",Registros!$B$2:$B$6000,$A2903),0)</f>
        <v/>
      </c>
      <c r="G2903">
        <f>IF(COUNTIFS(Registros!$A$2:$A$6000,"MOV",Registros!$B$2:$B$6000,$A2903)&gt;0,1,0)</f>
        <v/>
      </c>
      <c r="H2903">
        <f>IF($G2903=1,SUMIFS(Registros!$F$2:$F$6000,Registros!$A$2:$A$6000,"MOV",Registros!$B$2:$B$6000,$A2903),0)</f>
        <v/>
      </c>
      <c r="I2903">
        <f>IF(COUNTIFS(Registros!$A$2:$A$6000,"CS",Registros!$B$2:$B$6000,$A2903)&gt;0,1,0)</f>
        <v/>
      </c>
      <c r="J2903">
        <f>IF($I2903=1,SUMIFS(Registros!$I$2:$I$6000,Registros!$A$2:$A$6000,"CS",Registros!$B$2:$B$6000,$A2903),0)</f>
        <v/>
      </c>
      <c r="K2903">
        <f>IF(COUNTIFS(Winback!$K$2:$K$300,$D2903)&gt;0,1,0)</f>
        <v/>
      </c>
      <c r="L2903">
        <f>IF(AND($K2903=1,LEFT($A2903,3)="WB-"),SUMIFS(Winback!$D$2:$D$300,Winback!$K$2:$K$300,$D2903),0)</f>
        <v/>
      </c>
      <c r="M2903">
        <f>IF(OR($E2903=1,$G2903=1,SUMIFS(Registros!$J$2:$J$6000,Registros!$B$2:$B$6000,$A2903)&gt;0),1,0)</f>
        <v/>
      </c>
      <c r="N2903">
        <f>IF($J2903&gt;0,1,IF(COUNTIFS(Registros!$A$2:$A$6000,"CS",Registros!$B$2:$B$6000,$A2903,Registros!$K$2:$K$6000,"&lt;&gt;")&gt;0,1,0))</f>
        <v/>
      </c>
      <c r="O2903">
        <f>IF(AND($K2903=1,$E2903=0,$G2903=0,$I2903=0),"WINBACK",IF(AND($M2903=1,$N2903&gt;0),"CONVERGENTE",IF($M2903=1,"SOLO MÓVIL",IF($N2903&gt;0,"SOLO FIJO / INTERNET","SIN SERVICIOS"))))</f>
        <v/>
      </c>
      <c r="P2903">
        <f>IF($O2903="WINBACK","Recuperar (winback)",IF($O2903="CONVERGENTE","Upgrade / más líneas",IF($O2903="SOLO MÓVIL","Ofrecer fijo + internet (FLBBTV)",IF($O2903="SOLO FIJO / INTERNET","Ofrecer línea móvil Nextphone","Oferta completa (móvil + fijo + internet)"))))</f>
        <v/>
      </c>
      <c r="Q2903">
        <f>$F2903+$H2903+$L2903</f>
        <v/>
      </c>
      <c r="R2903">
        <f>IFERROR(VLOOKUP($A2903,Registros!$B$2:$G$6000,6,0),IFERROR(VLOOKUP($D2903,Winback!$B$2:$C$300,2,0),""))</f>
        <v/>
      </c>
      <c r="S2903">
        <f>IF($E2903=1,"NP","")&amp;IF($G2903=1,"+MOV","")&amp;IF($I2903=1,"+CS","")&amp;IF($K2903=1,"+WB","")</f>
        <v/>
      </c>
      <c r="T2903">
        <f>$E2903+$G2903+$I2903+$K2903</f>
        <v/>
      </c>
    </row>
    <row r="2904">
      <c r="A2904" t="inlineStr">
        <is>
          <t>342300710000</t>
        </is>
      </c>
      <c r="B2904" t="inlineStr">
        <is>
          <t>34230071</t>
        </is>
      </c>
      <c r="C2904" t="inlineStr">
        <is>
          <t>YORLENIS JURADO</t>
        </is>
      </c>
      <c r="D2904" t="inlineStr">
        <is>
          <t>YORLENISJURADO</t>
        </is>
      </c>
      <c r="E2904">
        <f>IF(COUNTIFS(Registros!$A$2:$A$6000,"NP",Registros!$B$2:$B$6000,$A2904)&gt;0,1,0)</f>
        <v/>
      </c>
      <c r="F2904">
        <f>IF($E2904=1,SUMIFS(Registros!$F$2:$F$6000,Registros!$A$2:$A$6000,"NP",Registros!$B$2:$B$6000,$A2904),0)</f>
        <v/>
      </c>
      <c r="G2904">
        <f>IF(COUNTIFS(Registros!$A$2:$A$6000,"MOV",Registros!$B$2:$B$6000,$A2904)&gt;0,1,0)</f>
        <v/>
      </c>
      <c r="H2904">
        <f>IF($G2904=1,SUMIFS(Registros!$F$2:$F$6000,Registros!$A$2:$A$6000,"MOV",Registros!$B$2:$B$6000,$A2904),0)</f>
        <v/>
      </c>
      <c r="I2904">
        <f>IF(COUNTIFS(Registros!$A$2:$A$6000,"CS",Registros!$B$2:$B$6000,$A2904)&gt;0,1,0)</f>
        <v/>
      </c>
      <c r="J2904">
        <f>IF($I2904=1,SUMIFS(Registros!$I$2:$I$6000,Registros!$A$2:$A$6000,"CS",Registros!$B$2:$B$6000,$A2904),0)</f>
        <v/>
      </c>
      <c r="K2904">
        <f>IF(COUNTIFS(Winback!$K$2:$K$300,$D2904)&gt;0,1,0)</f>
        <v/>
      </c>
      <c r="L2904">
        <f>IF(AND($K2904=1,LEFT($A2904,3)="WB-"),SUMIFS(Winback!$D$2:$D$300,Winback!$K$2:$K$300,$D2904),0)</f>
        <v/>
      </c>
      <c r="M2904">
        <f>IF(OR($E2904=1,$G2904=1,SUMIFS(Registros!$J$2:$J$6000,Registros!$B$2:$B$6000,$A2904)&gt;0),1,0)</f>
        <v/>
      </c>
      <c r="N2904">
        <f>IF($J2904&gt;0,1,IF(COUNTIFS(Registros!$A$2:$A$6000,"CS",Registros!$B$2:$B$6000,$A2904,Registros!$K$2:$K$6000,"&lt;&gt;")&gt;0,1,0))</f>
        <v/>
      </c>
      <c r="O2904">
        <f>IF(AND($K2904=1,$E2904=0,$G2904=0,$I2904=0),"WINBACK",IF(AND($M2904=1,$N2904&gt;0),"CONVERGENTE",IF($M2904=1,"SOLO MÓVIL",IF($N2904&gt;0,"SOLO FIJO / INTERNET","SIN SERVICIOS"))))</f>
        <v/>
      </c>
      <c r="P2904">
        <f>IF($O2904="WINBACK","Recuperar (winback)",IF($O2904="CONVERGENTE","Upgrade / más líneas",IF($O2904="SOLO MÓVIL","Ofrecer fijo + internet (FLBBTV)",IF($O2904="SOLO FIJO / INTERNET","Ofrecer línea móvil Nextphone","Oferta completa (móvil + fijo + internet)"))))</f>
        <v/>
      </c>
      <c r="Q2904">
        <f>$F2904+$H2904+$L2904</f>
        <v/>
      </c>
      <c r="R2904">
        <f>IFERROR(VLOOKUP($A2904,Registros!$B$2:$G$6000,6,0),IFERROR(VLOOKUP($D2904,Winback!$B$2:$C$300,2,0),""))</f>
        <v/>
      </c>
      <c r="S2904">
        <f>IF($E2904=1,"NP","")&amp;IF($G2904=1,"+MOV","")&amp;IF($I2904=1,"+CS","")&amp;IF($K2904=1,"+WB","")</f>
        <v/>
      </c>
      <c r="T2904">
        <f>$E2904+$G2904+$I2904+$K2904</f>
        <v/>
      </c>
    </row>
    <row r="2905">
      <c r="A2905" t="inlineStr">
        <is>
          <t>328533510000</t>
        </is>
      </c>
      <c r="B2905" t="inlineStr">
        <is>
          <t>32853351</t>
        </is>
      </c>
      <c r="C2905" t="inlineStr">
        <is>
          <t>Multise rvicios Atencio</t>
        </is>
      </c>
      <c r="D2905" t="inlineStr">
        <is>
          <t>MULTISERVICIOSATENCIO</t>
        </is>
      </c>
      <c r="E2905">
        <f>IF(COUNTIFS(Registros!$A$2:$A$6000,"NP",Registros!$B$2:$B$6000,$A2905)&gt;0,1,0)</f>
        <v/>
      </c>
      <c r="F2905">
        <f>IF($E2905=1,SUMIFS(Registros!$F$2:$F$6000,Registros!$A$2:$A$6000,"NP",Registros!$B$2:$B$6000,$A2905),0)</f>
        <v/>
      </c>
      <c r="G2905">
        <f>IF(COUNTIFS(Registros!$A$2:$A$6000,"MOV",Registros!$B$2:$B$6000,$A2905)&gt;0,1,0)</f>
        <v/>
      </c>
      <c r="H2905">
        <f>IF($G2905=1,SUMIFS(Registros!$F$2:$F$6000,Registros!$A$2:$A$6000,"MOV",Registros!$B$2:$B$6000,$A2905),0)</f>
        <v/>
      </c>
      <c r="I2905">
        <f>IF(COUNTIFS(Registros!$A$2:$A$6000,"CS",Registros!$B$2:$B$6000,$A2905)&gt;0,1,0)</f>
        <v/>
      </c>
      <c r="J2905">
        <f>IF($I2905=1,SUMIFS(Registros!$I$2:$I$6000,Registros!$A$2:$A$6000,"CS",Registros!$B$2:$B$6000,$A2905),0)</f>
        <v/>
      </c>
      <c r="K2905">
        <f>IF(COUNTIFS(Winback!$K$2:$K$300,$D2905)&gt;0,1,0)</f>
        <v/>
      </c>
      <c r="L2905">
        <f>IF(AND($K2905=1,LEFT($A2905,3)="WB-"),SUMIFS(Winback!$D$2:$D$300,Winback!$K$2:$K$300,$D2905),0)</f>
        <v/>
      </c>
      <c r="M2905">
        <f>IF(OR($E2905=1,$G2905=1,SUMIFS(Registros!$J$2:$J$6000,Registros!$B$2:$B$6000,$A2905)&gt;0),1,0)</f>
        <v/>
      </c>
      <c r="N2905">
        <f>IF($J2905&gt;0,1,IF(COUNTIFS(Registros!$A$2:$A$6000,"CS",Registros!$B$2:$B$6000,$A2905,Registros!$K$2:$K$6000,"&lt;&gt;")&gt;0,1,0))</f>
        <v/>
      </c>
      <c r="O2905">
        <f>IF(AND($K2905=1,$E2905=0,$G2905=0,$I2905=0),"WINBACK",IF(AND($M2905=1,$N2905&gt;0),"CONVERGENTE",IF($M2905=1,"SOLO MÓVIL",IF($N2905&gt;0,"SOLO FIJO / INTERNET","SIN SERVICIOS"))))</f>
        <v/>
      </c>
      <c r="P2905">
        <f>IF($O2905="WINBACK","Recuperar (winback)",IF($O2905="CONVERGENTE","Upgrade / más líneas",IF($O2905="SOLO MÓVIL","Ofrecer fijo + internet (FLBBTV)",IF($O2905="SOLO FIJO / INTERNET","Ofrecer línea móvil Nextphone","Oferta completa (móvil + fijo + internet)"))))</f>
        <v/>
      </c>
      <c r="Q2905">
        <f>$F2905+$H2905+$L2905</f>
        <v/>
      </c>
      <c r="R2905">
        <f>IFERROR(VLOOKUP($A2905,Registros!$B$2:$G$6000,6,0),IFERROR(VLOOKUP($D2905,Winback!$B$2:$C$300,2,0),""))</f>
        <v/>
      </c>
      <c r="S2905">
        <f>IF($E2905=1,"NP","")&amp;IF($G2905=1,"+MOV","")&amp;IF($I2905=1,"+CS","")&amp;IF($K2905=1,"+WB","")</f>
        <v/>
      </c>
      <c r="T2905">
        <f>$E2905+$G2905+$I2905+$K2905</f>
        <v/>
      </c>
    </row>
    <row r="2906">
      <c r="A2906" t="inlineStr">
        <is>
          <t>359196330000</t>
        </is>
      </c>
      <c r="B2906" t="inlineStr">
        <is>
          <t>35919633</t>
        </is>
      </c>
      <c r="C2906" t="inlineStr">
        <is>
          <t>CESAR BLANDON</t>
        </is>
      </c>
      <c r="D2906" t="inlineStr">
        <is>
          <t>CESARBLANDON</t>
        </is>
      </c>
      <c r="E2906">
        <f>IF(COUNTIFS(Registros!$A$2:$A$6000,"NP",Registros!$B$2:$B$6000,$A2906)&gt;0,1,0)</f>
        <v/>
      </c>
      <c r="F2906">
        <f>IF($E2906=1,SUMIFS(Registros!$F$2:$F$6000,Registros!$A$2:$A$6000,"NP",Registros!$B$2:$B$6000,$A2906),0)</f>
        <v/>
      </c>
      <c r="G2906">
        <f>IF(COUNTIFS(Registros!$A$2:$A$6000,"MOV",Registros!$B$2:$B$6000,$A2906)&gt;0,1,0)</f>
        <v/>
      </c>
      <c r="H2906">
        <f>IF($G2906=1,SUMIFS(Registros!$F$2:$F$6000,Registros!$A$2:$A$6000,"MOV",Registros!$B$2:$B$6000,$A2906),0)</f>
        <v/>
      </c>
      <c r="I2906">
        <f>IF(COUNTIFS(Registros!$A$2:$A$6000,"CS",Registros!$B$2:$B$6000,$A2906)&gt;0,1,0)</f>
        <v/>
      </c>
      <c r="J2906">
        <f>IF($I2906=1,SUMIFS(Registros!$I$2:$I$6000,Registros!$A$2:$A$6000,"CS",Registros!$B$2:$B$6000,$A2906),0)</f>
        <v/>
      </c>
      <c r="K2906">
        <f>IF(COUNTIFS(Winback!$K$2:$K$300,$D2906)&gt;0,1,0)</f>
        <v/>
      </c>
      <c r="L2906">
        <f>IF(AND($K2906=1,LEFT($A2906,3)="WB-"),SUMIFS(Winback!$D$2:$D$300,Winback!$K$2:$K$300,$D2906),0)</f>
        <v/>
      </c>
      <c r="M2906">
        <f>IF(OR($E2906=1,$G2906=1,SUMIFS(Registros!$J$2:$J$6000,Registros!$B$2:$B$6000,$A2906)&gt;0),1,0)</f>
        <v/>
      </c>
      <c r="N2906">
        <f>IF($J2906&gt;0,1,IF(COUNTIFS(Registros!$A$2:$A$6000,"CS",Registros!$B$2:$B$6000,$A2906,Registros!$K$2:$K$6000,"&lt;&gt;")&gt;0,1,0))</f>
        <v/>
      </c>
      <c r="O2906">
        <f>IF(AND($K2906=1,$E2906=0,$G2906=0,$I2906=0),"WINBACK",IF(AND($M2906=1,$N2906&gt;0),"CONVERGENTE",IF($M2906=1,"SOLO MÓVIL",IF($N2906&gt;0,"SOLO FIJO / INTERNET","SIN SERVICIOS"))))</f>
        <v/>
      </c>
      <c r="P2906">
        <f>IF($O2906="WINBACK","Recuperar (winback)",IF($O2906="CONVERGENTE","Upgrade / más líneas",IF($O2906="SOLO MÓVIL","Ofrecer fijo + internet (FLBBTV)",IF($O2906="SOLO FIJO / INTERNET","Ofrecer línea móvil Nextphone","Oferta completa (móvil + fijo + internet)"))))</f>
        <v/>
      </c>
      <c r="Q2906">
        <f>$F2906+$H2906+$L2906</f>
        <v/>
      </c>
      <c r="R2906">
        <f>IFERROR(VLOOKUP($A2906,Registros!$B$2:$G$6000,6,0),IFERROR(VLOOKUP($D2906,Winback!$B$2:$C$300,2,0),""))</f>
        <v/>
      </c>
      <c r="S2906">
        <f>IF($E2906=1,"NP","")&amp;IF($G2906=1,"+MOV","")&amp;IF($I2906=1,"+CS","")&amp;IF($K2906=1,"+WB","")</f>
        <v/>
      </c>
      <c r="T2906">
        <f>$E2906+$G2906+$I2906+$K2906</f>
        <v/>
      </c>
    </row>
    <row r="2907">
      <c r="A2907" t="inlineStr">
        <is>
          <t>352062750000</t>
        </is>
      </c>
      <c r="B2907" t="inlineStr">
        <is>
          <t>35206275</t>
        </is>
      </c>
      <c r="C2907" t="inlineStr">
        <is>
          <t>RUBEN RANGEL</t>
        </is>
      </c>
      <c r="D2907" t="inlineStr">
        <is>
          <t>RUBENRANGEL</t>
        </is>
      </c>
      <c r="E2907">
        <f>IF(COUNTIFS(Registros!$A$2:$A$6000,"NP",Registros!$B$2:$B$6000,$A2907)&gt;0,1,0)</f>
        <v/>
      </c>
      <c r="F2907">
        <f>IF($E2907=1,SUMIFS(Registros!$F$2:$F$6000,Registros!$A$2:$A$6000,"NP",Registros!$B$2:$B$6000,$A2907),0)</f>
        <v/>
      </c>
      <c r="G2907">
        <f>IF(COUNTIFS(Registros!$A$2:$A$6000,"MOV",Registros!$B$2:$B$6000,$A2907)&gt;0,1,0)</f>
        <v/>
      </c>
      <c r="H2907">
        <f>IF($G2907=1,SUMIFS(Registros!$F$2:$F$6000,Registros!$A$2:$A$6000,"MOV",Registros!$B$2:$B$6000,$A2907),0)</f>
        <v/>
      </c>
      <c r="I2907">
        <f>IF(COUNTIFS(Registros!$A$2:$A$6000,"CS",Registros!$B$2:$B$6000,$A2907)&gt;0,1,0)</f>
        <v/>
      </c>
      <c r="J2907">
        <f>IF($I2907=1,SUMIFS(Registros!$I$2:$I$6000,Registros!$A$2:$A$6000,"CS",Registros!$B$2:$B$6000,$A2907),0)</f>
        <v/>
      </c>
      <c r="K2907">
        <f>IF(COUNTIFS(Winback!$K$2:$K$300,$D2907)&gt;0,1,0)</f>
        <v/>
      </c>
      <c r="L2907">
        <f>IF(AND($K2907=1,LEFT($A2907,3)="WB-"),SUMIFS(Winback!$D$2:$D$300,Winback!$K$2:$K$300,$D2907),0)</f>
        <v/>
      </c>
      <c r="M2907">
        <f>IF(OR($E2907=1,$G2907=1,SUMIFS(Registros!$J$2:$J$6000,Registros!$B$2:$B$6000,$A2907)&gt;0),1,0)</f>
        <v/>
      </c>
      <c r="N2907">
        <f>IF($J2907&gt;0,1,IF(COUNTIFS(Registros!$A$2:$A$6000,"CS",Registros!$B$2:$B$6000,$A2907,Registros!$K$2:$K$6000,"&lt;&gt;")&gt;0,1,0))</f>
        <v/>
      </c>
      <c r="O2907">
        <f>IF(AND($K2907=1,$E2907=0,$G2907=0,$I2907=0),"WINBACK",IF(AND($M2907=1,$N2907&gt;0),"CONVERGENTE",IF($M2907=1,"SOLO MÓVIL",IF($N2907&gt;0,"SOLO FIJO / INTERNET","SIN SERVICIOS"))))</f>
        <v/>
      </c>
      <c r="P2907">
        <f>IF($O2907="WINBACK","Recuperar (winback)",IF($O2907="CONVERGENTE","Upgrade / más líneas",IF($O2907="SOLO MÓVIL","Ofrecer fijo + internet (FLBBTV)",IF($O2907="SOLO FIJO / INTERNET","Ofrecer línea móvil Nextphone","Oferta completa (móvil + fijo + internet)"))))</f>
        <v/>
      </c>
      <c r="Q2907">
        <f>$F2907+$H2907+$L2907</f>
        <v/>
      </c>
      <c r="R2907">
        <f>IFERROR(VLOOKUP($A2907,Registros!$B$2:$G$6000,6,0),IFERROR(VLOOKUP($D2907,Winback!$B$2:$C$300,2,0),""))</f>
        <v/>
      </c>
      <c r="S2907">
        <f>IF($E2907=1,"NP","")&amp;IF($G2907=1,"+MOV","")&amp;IF($I2907=1,"+CS","")&amp;IF($K2907=1,"+WB","")</f>
        <v/>
      </c>
      <c r="T2907">
        <f>$E2907+$G2907+$I2907+$K2907</f>
        <v/>
      </c>
    </row>
    <row r="2908">
      <c r="A2908" t="inlineStr">
        <is>
          <t>356252330000</t>
        </is>
      </c>
      <c r="B2908" t="inlineStr">
        <is>
          <t>35625233</t>
        </is>
      </c>
      <c r="C2908" t="inlineStr">
        <is>
          <t>SAMY LIZONDRO</t>
        </is>
      </c>
      <c r="D2908" t="inlineStr">
        <is>
          <t>SAMYLIZONDRO</t>
        </is>
      </c>
      <c r="E2908">
        <f>IF(COUNTIFS(Registros!$A$2:$A$6000,"NP",Registros!$B$2:$B$6000,$A2908)&gt;0,1,0)</f>
        <v/>
      </c>
      <c r="F2908">
        <f>IF($E2908=1,SUMIFS(Registros!$F$2:$F$6000,Registros!$A$2:$A$6000,"NP",Registros!$B$2:$B$6000,$A2908),0)</f>
        <v/>
      </c>
      <c r="G2908">
        <f>IF(COUNTIFS(Registros!$A$2:$A$6000,"MOV",Registros!$B$2:$B$6000,$A2908)&gt;0,1,0)</f>
        <v/>
      </c>
      <c r="H2908">
        <f>IF($G2908=1,SUMIFS(Registros!$F$2:$F$6000,Registros!$A$2:$A$6000,"MOV",Registros!$B$2:$B$6000,$A2908),0)</f>
        <v/>
      </c>
      <c r="I2908">
        <f>IF(COUNTIFS(Registros!$A$2:$A$6000,"CS",Registros!$B$2:$B$6000,$A2908)&gt;0,1,0)</f>
        <v/>
      </c>
      <c r="J2908">
        <f>IF($I2908=1,SUMIFS(Registros!$I$2:$I$6000,Registros!$A$2:$A$6000,"CS",Registros!$B$2:$B$6000,$A2908),0)</f>
        <v/>
      </c>
      <c r="K2908">
        <f>IF(COUNTIFS(Winback!$K$2:$K$300,$D2908)&gt;0,1,0)</f>
        <v/>
      </c>
      <c r="L2908">
        <f>IF(AND($K2908=1,LEFT($A2908,3)="WB-"),SUMIFS(Winback!$D$2:$D$300,Winback!$K$2:$K$300,$D2908),0)</f>
        <v/>
      </c>
      <c r="M2908">
        <f>IF(OR($E2908=1,$G2908=1,SUMIFS(Registros!$J$2:$J$6000,Registros!$B$2:$B$6000,$A2908)&gt;0),1,0)</f>
        <v/>
      </c>
      <c r="N2908">
        <f>IF($J2908&gt;0,1,IF(COUNTIFS(Registros!$A$2:$A$6000,"CS",Registros!$B$2:$B$6000,$A2908,Registros!$K$2:$K$6000,"&lt;&gt;")&gt;0,1,0))</f>
        <v/>
      </c>
      <c r="O2908">
        <f>IF(AND($K2908=1,$E2908=0,$G2908=0,$I2908=0),"WINBACK",IF(AND($M2908=1,$N2908&gt;0),"CONVERGENTE",IF($M2908=1,"SOLO MÓVIL",IF($N2908&gt;0,"SOLO FIJO / INTERNET","SIN SERVICIOS"))))</f>
        <v/>
      </c>
      <c r="P2908">
        <f>IF($O2908="WINBACK","Recuperar (winback)",IF($O2908="CONVERGENTE","Upgrade / más líneas",IF($O2908="SOLO MÓVIL","Ofrecer fijo + internet (FLBBTV)",IF($O2908="SOLO FIJO / INTERNET","Ofrecer línea móvil Nextphone","Oferta completa (móvil + fijo + internet)"))))</f>
        <v/>
      </c>
      <c r="Q2908">
        <f>$F2908+$H2908+$L2908</f>
        <v/>
      </c>
      <c r="R2908">
        <f>IFERROR(VLOOKUP($A2908,Registros!$B$2:$G$6000,6,0),IFERROR(VLOOKUP($D2908,Winback!$B$2:$C$300,2,0),""))</f>
        <v/>
      </c>
      <c r="S2908">
        <f>IF($E2908=1,"NP","")&amp;IF($G2908=1,"+MOV","")&amp;IF($I2908=1,"+CS","")&amp;IF($K2908=1,"+WB","")</f>
        <v/>
      </c>
      <c r="T2908">
        <f>$E2908+$G2908+$I2908+$K2908</f>
        <v/>
      </c>
    </row>
    <row r="2909">
      <c r="A2909" t="inlineStr">
        <is>
          <t>354158460000</t>
        </is>
      </c>
      <c r="B2909" t="inlineStr">
        <is>
          <t>35415846</t>
        </is>
      </c>
      <c r="C2909" t="inlineStr">
        <is>
          <t>JUDITH CABALLERO</t>
        </is>
      </c>
      <c r="D2909" t="inlineStr">
        <is>
          <t>JUDITHCABALLERO</t>
        </is>
      </c>
      <c r="E2909">
        <f>IF(COUNTIFS(Registros!$A$2:$A$6000,"NP",Registros!$B$2:$B$6000,$A2909)&gt;0,1,0)</f>
        <v/>
      </c>
      <c r="F2909">
        <f>IF($E2909=1,SUMIFS(Registros!$F$2:$F$6000,Registros!$A$2:$A$6000,"NP",Registros!$B$2:$B$6000,$A2909),0)</f>
        <v/>
      </c>
      <c r="G2909">
        <f>IF(COUNTIFS(Registros!$A$2:$A$6000,"MOV",Registros!$B$2:$B$6000,$A2909)&gt;0,1,0)</f>
        <v/>
      </c>
      <c r="H2909">
        <f>IF($G2909=1,SUMIFS(Registros!$F$2:$F$6000,Registros!$A$2:$A$6000,"MOV",Registros!$B$2:$B$6000,$A2909),0)</f>
        <v/>
      </c>
      <c r="I2909">
        <f>IF(COUNTIFS(Registros!$A$2:$A$6000,"CS",Registros!$B$2:$B$6000,$A2909)&gt;0,1,0)</f>
        <v/>
      </c>
      <c r="J2909">
        <f>IF($I2909=1,SUMIFS(Registros!$I$2:$I$6000,Registros!$A$2:$A$6000,"CS",Registros!$B$2:$B$6000,$A2909),0)</f>
        <v/>
      </c>
      <c r="K2909">
        <f>IF(COUNTIFS(Winback!$K$2:$K$300,$D2909)&gt;0,1,0)</f>
        <v/>
      </c>
      <c r="L2909">
        <f>IF(AND($K2909=1,LEFT($A2909,3)="WB-"),SUMIFS(Winback!$D$2:$D$300,Winback!$K$2:$K$300,$D2909),0)</f>
        <v/>
      </c>
      <c r="M2909">
        <f>IF(OR($E2909=1,$G2909=1,SUMIFS(Registros!$J$2:$J$6000,Registros!$B$2:$B$6000,$A2909)&gt;0),1,0)</f>
        <v/>
      </c>
      <c r="N2909">
        <f>IF($J2909&gt;0,1,IF(COUNTIFS(Registros!$A$2:$A$6000,"CS",Registros!$B$2:$B$6000,$A2909,Registros!$K$2:$K$6000,"&lt;&gt;")&gt;0,1,0))</f>
        <v/>
      </c>
      <c r="O2909">
        <f>IF(AND($K2909=1,$E2909=0,$G2909=0,$I2909=0),"WINBACK",IF(AND($M2909=1,$N2909&gt;0),"CONVERGENTE",IF($M2909=1,"SOLO MÓVIL",IF($N2909&gt;0,"SOLO FIJO / INTERNET","SIN SERVICIOS"))))</f>
        <v/>
      </c>
      <c r="P2909">
        <f>IF($O2909="WINBACK","Recuperar (winback)",IF($O2909="CONVERGENTE","Upgrade / más líneas",IF($O2909="SOLO MÓVIL","Ofrecer fijo + internet (FLBBTV)",IF($O2909="SOLO FIJO / INTERNET","Ofrecer línea móvil Nextphone","Oferta completa (móvil + fijo + internet)"))))</f>
        <v/>
      </c>
      <c r="Q2909">
        <f>$F2909+$H2909+$L2909</f>
        <v/>
      </c>
      <c r="R2909">
        <f>IFERROR(VLOOKUP($A2909,Registros!$B$2:$G$6000,6,0),IFERROR(VLOOKUP($D2909,Winback!$B$2:$C$300,2,0),""))</f>
        <v/>
      </c>
      <c r="S2909">
        <f>IF($E2909=1,"NP","")&amp;IF($G2909=1,"+MOV","")&amp;IF($I2909=1,"+CS","")&amp;IF($K2909=1,"+WB","")</f>
        <v/>
      </c>
      <c r="T2909">
        <f>$E2909+$G2909+$I2909+$K2909</f>
        <v/>
      </c>
    </row>
    <row r="2910">
      <c r="A2910" t="inlineStr">
        <is>
          <t>339217660000</t>
        </is>
      </c>
      <c r="B2910" t="inlineStr">
        <is>
          <t>33921766</t>
        </is>
      </c>
      <c r="C2910" t="inlineStr">
        <is>
          <t>KAROLINA MAYTEE GONZALEZ ESPINOSA</t>
        </is>
      </c>
      <c r="D2910" t="inlineStr">
        <is>
          <t>KAROLINAMAYTEEGONZALEZESPINOSA</t>
        </is>
      </c>
      <c r="E2910">
        <f>IF(COUNTIFS(Registros!$A$2:$A$6000,"NP",Registros!$B$2:$B$6000,$A2910)&gt;0,1,0)</f>
        <v/>
      </c>
      <c r="F2910">
        <f>IF($E2910=1,SUMIFS(Registros!$F$2:$F$6000,Registros!$A$2:$A$6000,"NP",Registros!$B$2:$B$6000,$A2910),0)</f>
        <v/>
      </c>
      <c r="G2910">
        <f>IF(COUNTIFS(Registros!$A$2:$A$6000,"MOV",Registros!$B$2:$B$6000,$A2910)&gt;0,1,0)</f>
        <v/>
      </c>
      <c r="H2910">
        <f>IF($G2910=1,SUMIFS(Registros!$F$2:$F$6000,Registros!$A$2:$A$6000,"MOV",Registros!$B$2:$B$6000,$A2910),0)</f>
        <v/>
      </c>
      <c r="I2910">
        <f>IF(COUNTIFS(Registros!$A$2:$A$6000,"CS",Registros!$B$2:$B$6000,$A2910)&gt;0,1,0)</f>
        <v/>
      </c>
      <c r="J2910">
        <f>IF($I2910=1,SUMIFS(Registros!$I$2:$I$6000,Registros!$A$2:$A$6000,"CS",Registros!$B$2:$B$6000,$A2910),0)</f>
        <v/>
      </c>
      <c r="K2910">
        <f>IF(COUNTIFS(Winback!$K$2:$K$300,$D2910)&gt;0,1,0)</f>
        <v/>
      </c>
      <c r="L2910">
        <f>IF(AND($K2910=1,LEFT($A2910,3)="WB-"),SUMIFS(Winback!$D$2:$D$300,Winback!$K$2:$K$300,$D2910),0)</f>
        <v/>
      </c>
      <c r="M2910">
        <f>IF(OR($E2910=1,$G2910=1,SUMIFS(Registros!$J$2:$J$6000,Registros!$B$2:$B$6000,$A2910)&gt;0),1,0)</f>
        <v/>
      </c>
      <c r="N2910">
        <f>IF($J2910&gt;0,1,IF(COUNTIFS(Registros!$A$2:$A$6000,"CS",Registros!$B$2:$B$6000,$A2910,Registros!$K$2:$K$6000,"&lt;&gt;")&gt;0,1,0))</f>
        <v/>
      </c>
      <c r="O2910">
        <f>IF(AND($K2910=1,$E2910=0,$G2910=0,$I2910=0),"WINBACK",IF(AND($M2910=1,$N2910&gt;0),"CONVERGENTE",IF($M2910=1,"SOLO MÓVIL",IF($N2910&gt;0,"SOLO FIJO / INTERNET","SIN SERVICIOS"))))</f>
        <v/>
      </c>
      <c r="P2910">
        <f>IF($O2910="WINBACK","Recuperar (winback)",IF($O2910="CONVERGENTE","Upgrade / más líneas",IF($O2910="SOLO MÓVIL","Ofrecer fijo + internet (FLBBTV)",IF($O2910="SOLO FIJO / INTERNET","Ofrecer línea móvil Nextphone","Oferta completa (móvil + fijo + internet)"))))</f>
        <v/>
      </c>
      <c r="Q2910">
        <f>$F2910+$H2910+$L2910</f>
        <v/>
      </c>
      <c r="R2910">
        <f>IFERROR(VLOOKUP($A2910,Registros!$B$2:$G$6000,6,0),IFERROR(VLOOKUP($D2910,Winback!$B$2:$C$300,2,0),""))</f>
        <v/>
      </c>
      <c r="S2910">
        <f>IF($E2910=1,"NP","")&amp;IF($G2910=1,"+MOV","")&amp;IF($I2910=1,"+CS","")&amp;IF($K2910=1,"+WB","")</f>
        <v/>
      </c>
      <c r="T2910">
        <f>$E2910+$G2910+$I2910+$K2910</f>
        <v/>
      </c>
    </row>
    <row r="2911">
      <c r="A2911" t="inlineStr">
        <is>
          <t>355267020000</t>
        </is>
      </c>
      <c r="B2911" t="inlineStr">
        <is>
          <t>35526702</t>
        </is>
      </c>
      <c r="C2911" t="inlineStr">
        <is>
          <t>EDWARD MONROY</t>
        </is>
      </c>
      <c r="D2911" t="inlineStr">
        <is>
          <t>EDWARDMONROY</t>
        </is>
      </c>
      <c r="E2911">
        <f>IF(COUNTIFS(Registros!$A$2:$A$6000,"NP",Registros!$B$2:$B$6000,$A2911)&gt;0,1,0)</f>
        <v/>
      </c>
      <c r="F2911">
        <f>IF($E2911=1,SUMIFS(Registros!$F$2:$F$6000,Registros!$A$2:$A$6000,"NP",Registros!$B$2:$B$6000,$A2911),0)</f>
        <v/>
      </c>
      <c r="G2911">
        <f>IF(COUNTIFS(Registros!$A$2:$A$6000,"MOV",Registros!$B$2:$B$6000,$A2911)&gt;0,1,0)</f>
        <v/>
      </c>
      <c r="H2911">
        <f>IF($G2911=1,SUMIFS(Registros!$F$2:$F$6000,Registros!$A$2:$A$6000,"MOV",Registros!$B$2:$B$6000,$A2911),0)</f>
        <v/>
      </c>
      <c r="I2911">
        <f>IF(COUNTIFS(Registros!$A$2:$A$6000,"CS",Registros!$B$2:$B$6000,$A2911)&gt;0,1,0)</f>
        <v/>
      </c>
      <c r="J2911">
        <f>IF($I2911=1,SUMIFS(Registros!$I$2:$I$6000,Registros!$A$2:$A$6000,"CS",Registros!$B$2:$B$6000,$A2911),0)</f>
        <v/>
      </c>
      <c r="K2911">
        <f>IF(COUNTIFS(Winback!$K$2:$K$300,$D2911)&gt;0,1,0)</f>
        <v/>
      </c>
      <c r="L2911">
        <f>IF(AND($K2911=1,LEFT($A2911,3)="WB-"),SUMIFS(Winback!$D$2:$D$300,Winback!$K$2:$K$300,$D2911),0)</f>
        <v/>
      </c>
      <c r="M2911">
        <f>IF(OR($E2911=1,$G2911=1,SUMIFS(Registros!$J$2:$J$6000,Registros!$B$2:$B$6000,$A2911)&gt;0),1,0)</f>
        <v/>
      </c>
      <c r="N2911">
        <f>IF($J2911&gt;0,1,IF(COUNTIFS(Registros!$A$2:$A$6000,"CS",Registros!$B$2:$B$6000,$A2911,Registros!$K$2:$K$6000,"&lt;&gt;")&gt;0,1,0))</f>
        <v/>
      </c>
      <c r="O2911">
        <f>IF(AND($K2911=1,$E2911=0,$G2911=0,$I2911=0),"WINBACK",IF(AND($M2911=1,$N2911&gt;0),"CONVERGENTE",IF($M2911=1,"SOLO MÓVIL",IF($N2911&gt;0,"SOLO FIJO / INTERNET","SIN SERVICIOS"))))</f>
        <v/>
      </c>
      <c r="P2911">
        <f>IF($O2911="WINBACK","Recuperar (winback)",IF($O2911="CONVERGENTE","Upgrade / más líneas",IF($O2911="SOLO MÓVIL","Ofrecer fijo + internet (FLBBTV)",IF($O2911="SOLO FIJO / INTERNET","Ofrecer línea móvil Nextphone","Oferta completa (móvil + fijo + internet)"))))</f>
        <v/>
      </c>
      <c r="Q2911">
        <f>$F2911+$H2911+$L2911</f>
        <v/>
      </c>
      <c r="R2911">
        <f>IFERROR(VLOOKUP($A2911,Registros!$B$2:$G$6000,6,0),IFERROR(VLOOKUP($D2911,Winback!$B$2:$C$300,2,0),""))</f>
        <v/>
      </c>
      <c r="S2911">
        <f>IF($E2911=1,"NP","")&amp;IF($G2911=1,"+MOV","")&amp;IF($I2911=1,"+CS","")&amp;IF($K2911=1,"+WB","")</f>
        <v/>
      </c>
      <c r="T2911">
        <f>$E2911+$G2911+$I2911+$K2911</f>
        <v/>
      </c>
    </row>
    <row r="2912">
      <c r="A2912" t="inlineStr">
        <is>
          <t>351299640000</t>
        </is>
      </c>
      <c r="B2912" t="inlineStr">
        <is>
          <t>35129964</t>
        </is>
      </c>
      <c r="C2912" t="inlineStr">
        <is>
          <t>CAROLINE STEPHANIE ALVAREZ MEDIANERO</t>
        </is>
      </c>
      <c r="D2912" t="inlineStr">
        <is>
          <t>CAROLINESTEPHANIEALVAREZMEDIANERO</t>
        </is>
      </c>
      <c r="E2912">
        <f>IF(COUNTIFS(Registros!$A$2:$A$6000,"NP",Registros!$B$2:$B$6000,$A2912)&gt;0,1,0)</f>
        <v/>
      </c>
      <c r="F2912">
        <f>IF($E2912=1,SUMIFS(Registros!$F$2:$F$6000,Registros!$A$2:$A$6000,"NP",Registros!$B$2:$B$6000,$A2912),0)</f>
        <v/>
      </c>
      <c r="G2912">
        <f>IF(COUNTIFS(Registros!$A$2:$A$6000,"MOV",Registros!$B$2:$B$6000,$A2912)&gt;0,1,0)</f>
        <v/>
      </c>
      <c r="H2912">
        <f>IF($G2912=1,SUMIFS(Registros!$F$2:$F$6000,Registros!$A$2:$A$6000,"MOV",Registros!$B$2:$B$6000,$A2912),0)</f>
        <v/>
      </c>
      <c r="I2912">
        <f>IF(COUNTIFS(Registros!$A$2:$A$6000,"CS",Registros!$B$2:$B$6000,$A2912)&gt;0,1,0)</f>
        <v/>
      </c>
      <c r="J2912">
        <f>IF($I2912=1,SUMIFS(Registros!$I$2:$I$6000,Registros!$A$2:$A$6000,"CS",Registros!$B$2:$B$6000,$A2912),0)</f>
        <v/>
      </c>
      <c r="K2912">
        <f>IF(COUNTIFS(Winback!$K$2:$K$300,$D2912)&gt;0,1,0)</f>
        <v/>
      </c>
      <c r="L2912">
        <f>IF(AND($K2912=1,LEFT($A2912,3)="WB-"),SUMIFS(Winback!$D$2:$D$300,Winback!$K$2:$K$300,$D2912),0)</f>
        <v/>
      </c>
      <c r="M2912">
        <f>IF(OR($E2912=1,$G2912=1,SUMIFS(Registros!$J$2:$J$6000,Registros!$B$2:$B$6000,$A2912)&gt;0),1,0)</f>
        <v/>
      </c>
      <c r="N2912">
        <f>IF($J2912&gt;0,1,IF(COUNTIFS(Registros!$A$2:$A$6000,"CS",Registros!$B$2:$B$6000,$A2912,Registros!$K$2:$K$6000,"&lt;&gt;")&gt;0,1,0))</f>
        <v/>
      </c>
      <c r="O2912">
        <f>IF(AND($K2912=1,$E2912=0,$G2912=0,$I2912=0),"WINBACK",IF(AND($M2912=1,$N2912&gt;0),"CONVERGENTE",IF($M2912=1,"SOLO MÓVIL",IF($N2912&gt;0,"SOLO FIJO / INTERNET","SIN SERVICIOS"))))</f>
        <v/>
      </c>
      <c r="P2912">
        <f>IF($O2912="WINBACK","Recuperar (winback)",IF($O2912="CONVERGENTE","Upgrade / más líneas",IF($O2912="SOLO MÓVIL","Ofrecer fijo + internet (FLBBTV)",IF($O2912="SOLO FIJO / INTERNET","Ofrecer línea móvil Nextphone","Oferta completa (móvil + fijo + internet)"))))</f>
        <v/>
      </c>
      <c r="Q2912">
        <f>$F2912+$H2912+$L2912</f>
        <v/>
      </c>
      <c r="R2912">
        <f>IFERROR(VLOOKUP($A2912,Registros!$B$2:$G$6000,6,0),IFERROR(VLOOKUP($D2912,Winback!$B$2:$C$300,2,0),""))</f>
        <v/>
      </c>
      <c r="S2912">
        <f>IF($E2912=1,"NP","")&amp;IF($G2912=1,"+MOV","")&amp;IF($I2912=1,"+CS","")&amp;IF($K2912=1,"+WB","")</f>
        <v/>
      </c>
      <c r="T2912">
        <f>$E2912+$G2912+$I2912+$K2912</f>
        <v/>
      </c>
    </row>
    <row r="2913">
      <c r="A2913" t="inlineStr">
        <is>
          <t>347385000000</t>
        </is>
      </c>
      <c r="B2913" t="inlineStr">
        <is>
          <t>34738500</t>
        </is>
      </c>
      <c r="C2913" t="inlineStr">
        <is>
          <t>GREISY SANTOS</t>
        </is>
      </c>
      <c r="D2913" t="inlineStr">
        <is>
          <t>GREISYSANTOS</t>
        </is>
      </c>
      <c r="E2913">
        <f>IF(COUNTIFS(Registros!$A$2:$A$6000,"NP",Registros!$B$2:$B$6000,$A2913)&gt;0,1,0)</f>
        <v/>
      </c>
      <c r="F2913">
        <f>IF($E2913=1,SUMIFS(Registros!$F$2:$F$6000,Registros!$A$2:$A$6000,"NP",Registros!$B$2:$B$6000,$A2913),0)</f>
        <v/>
      </c>
      <c r="G2913">
        <f>IF(COUNTIFS(Registros!$A$2:$A$6000,"MOV",Registros!$B$2:$B$6000,$A2913)&gt;0,1,0)</f>
        <v/>
      </c>
      <c r="H2913">
        <f>IF($G2913=1,SUMIFS(Registros!$F$2:$F$6000,Registros!$A$2:$A$6000,"MOV",Registros!$B$2:$B$6000,$A2913),0)</f>
        <v/>
      </c>
      <c r="I2913">
        <f>IF(COUNTIFS(Registros!$A$2:$A$6000,"CS",Registros!$B$2:$B$6000,$A2913)&gt;0,1,0)</f>
        <v/>
      </c>
      <c r="J2913">
        <f>IF($I2913=1,SUMIFS(Registros!$I$2:$I$6000,Registros!$A$2:$A$6000,"CS",Registros!$B$2:$B$6000,$A2913),0)</f>
        <v/>
      </c>
      <c r="K2913">
        <f>IF(COUNTIFS(Winback!$K$2:$K$300,$D2913)&gt;0,1,0)</f>
        <v/>
      </c>
      <c r="L2913">
        <f>IF(AND($K2913=1,LEFT($A2913,3)="WB-"),SUMIFS(Winback!$D$2:$D$300,Winback!$K$2:$K$300,$D2913),0)</f>
        <v/>
      </c>
      <c r="M2913">
        <f>IF(OR($E2913=1,$G2913=1,SUMIFS(Registros!$J$2:$J$6000,Registros!$B$2:$B$6000,$A2913)&gt;0),1,0)</f>
        <v/>
      </c>
      <c r="N2913">
        <f>IF($J2913&gt;0,1,IF(COUNTIFS(Registros!$A$2:$A$6000,"CS",Registros!$B$2:$B$6000,$A2913,Registros!$K$2:$K$6000,"&lt;&gt;")&gt;0,1,0))</f>
        <v/>
      </c>
      <c r="O2913">
        <f>IF(AND($K2913=1,$E2913=0,$G2913=0,$I2913=0),"WINBACK",IF(AND($M2913=1,$N2913&gt;0),"CONVERGENTE",IF($M2913=1,"SOLO MÓVIL",IF($N2913&gt;0,"SOLO FIJO / INTERNET","SIN SERVICIOS"))))</f>
        <v/>
      </c>
      <c r="P2913">
        <f>IF($O2913="WINBACK","Recuperar (winback)",IF($O2913="CONVERGENTE","Upgrade / más líneas",IF($O2913="SOLO MÓVIL","Ofrecer fijo + internet (FLBBTV)",IF($O2913="SOLO FIJO / INTERNET","Ofrecer línea móvil Nextphone","Oferta completa (móvil + fijo + internet)"))))</f>
        <v/>
      </c>
      <c r="Q2913">
        <f>$F2913+$H2913+$L2913</f>
        <v/>
      </c>
      <c r="R2913">
        <f>IFERROR(VLOOKUP($A2913,Registros!$B$2:$G$6000,6,0),IFERROR(VLOOKUP($D2913,Winback!$B$2:$C$300,2,0),""))</f>
        <v/>
      </c>
      <c r="S2913">
        <f>IF($E2913=1,"NP","")&amp;IF($G2913=1,"+MOV","")&amp;IF($I2913=1,"+CS","")&amp;IF($K2913=1,"+WB","")</f>
        <v/>
      </c>
      <c r="T2913">
        <f>$E2913+$G2913+$I2913+$K2913</f>
        <v/>
      </c>
    </row>
    <row r="2914">
      <c r="A2914" t="inlineStr">
        <is>
          <t>329624420000</t>
        </is>
      </c>
      <c r="B2914" t="inlineStr">
        <is>
          <t>32962442</t>
        </is>
      </c>
      <c r="C2914" t="inlineStr">
        <is>
          <t>Pablo Jo se Martinez Vasquez</t>
        </is>
      </c>
      <c r="D2914" t="inlineStr">
        <is>
          <t>PABLOJOSEMARTINEZVASQUEZ</t>
        </is>
      </c>
      <c r="E2914">
        <f>IF(COUNTIFS(Registros!$A$2:$A$6000,"NP",Registros!$B$2:$B$6000,$A2914)&gt;0,1,0)</f>
        <v/>
      </c>
      <c r="F2914">
        <f>IF($E2914=1,SUMIFS(Registros!$F$2:$F$6000,Registros!$A$2:$A$6000,"NP",Registros!$B$2:$B$6000,$A2914),0)</f>
        <v/>
      </c>
      <c r="G2914">
        <f>IF(COUNTIFS(Registros!$A$2:$A$6000,"MOV",Registros!$B$2:$B$6000,$A2914)&gt;0,1,0)</f>
        <v/>
      </c>
      <c r="H2914">
        <f>IF($G2914=1,SUMIFS(Registros!$F$2:$F$6000,Registros!$A$2:$A$6000,"MOV",Registros!$B$2:$B$6000,$A2914),0)</f>
        <v/>
      </c>
      <c r="I2914">
        <f>IF(COUNTIFS(Registros!$A$2:$A$6000,"CS",Registros!$B$2:$B$6000,$A2914)&gt;0,1,0)</f>
        <v/>
      </c>
      <c r="J2914">
        <f>IF($I2914=1,SUMIFS(Registros!$I$2:$I$6000,Registros!$A$2:$A$6000,"CS",Registros!$B$2:$B$6000,$A2914),0)</f>
        <v/>
      </c>
      <c r="K2914">
        <f>IF(COUNTIFS(Winback!$K$2:$K$300,$D2914)&gt;0,1,0)</f>
        <v/>
      </c>
      <c r="L2914">
        <f>IF(AND($K2914=1,LEFT($A2914,3)="WB-"),SUMIFS(Winback!$D$2:$D$300,Winback!$K$2:$K$300,$D2914),0)</f>
        <v/>
      </c>
      <c r="M2914">
        <f>IF(OR($E2914=1,$G2914=1,SUMIFS(Registros!$J$2:$J$6000,Registros!$B$2:$B$6000,$A2914)&gt;0),1,0)</f>
        <v/>
      </c>
      <c r="N2914">
        <f>IF($J2914&gt;0,1,IF(COUNTIFS(Registros!$A$2:$A$6000,"CS",Registros!$B$2:$B$6000,$A2914,Registros!$K$2:$K$6000,"&lt;&gt;")&gt;0,1,0))</f>
        <v/>
      </c>
      <c r="O2914">
        <f>IF(AND($K2914=1,$E2914=0,$G2914=0,$I2914=0),"WINBACK",IF(AND($M2914=1,$N2914&gt;0),"CONVERGENTE",IF($M2914=1,"SOLO MÓVIL",IF($N2914&gt;0,"SOLO FIJO / INTERNET","SIN SERVICIOS"))))</f>
        <v/>
      </c>
      <c r="P2914">
        <f>IF($O2914="WINBACK","Recuperar (winback)",IF($O2914="CONVERGENTE","Upgrade / más líneas",IF($O2914="SOLO MÓVIL","Ofrecer fijo + internet (FLBBTV)",IF($O2914="SOLO FIJO / INTERNET","Ofrecer línea móvil Nextphone","Oferta completa (móvil + fijo + internet)"))))</f>
        <v/>
      </c>
      <c r="Q2914">
        <f>$F2914+$H2914+$L2914</f>
        <v/>
      </c>
      <c r="R2914">
        <f>IFERROR(VLOOKUP($A2914,Registros!$B$2:$G$6000,6,0),IFERROR(VLOOKUP($D2914,Winback!$B$2:$C$300,2,0),""))</f>
        <v/>
      </c>
      <c r="S2914">
        <f>IF($E2914=1,"NP","")&amp;IF($G2914=1,"+MOV","")&amp;IF($I2914=1,"+CS","")&amp;IF($K2914=1,"+WB","")</f>
        <v/>
      </c>
      <c r="T2914">
        <f>$E2914+$G2914+$I2914+$K2914</f>
        <v/>
      </c>
    </row>
    <row r="2915">
      <c r="A2915" t="inlineStr">
        <is>
          <t>329539390000</t>
        </is>
      </c>
      <c r="B2915" t="inlineStr">
        <is>
          <t>32953939</t>
        </is>
      </c>
      <c r="C2915" t="inlineStr">
        <is>
          <t>Diego Jose Martin ez Vasquez M-Technology</t>
        </is>
      </c>
      <c r="D2915" t="inlineStr">
        <is>
          <t>DIEGOJOSEMARTINEZVASQUEZMTECHNOLOGY</t>
        </is>
      </c>
      <c r="E2915">
        <f>IF(COUNTIFS(Registros!$A$2:$A$6000,"NP",Registros!$B$2:$B$6000,$A2915)&gt;0,1,0)</f>
        <v/>
      </c>
      <c r="F2915">
        <f>IF($E2915=1,SUMIFS(Registros!$F$2:$F$6000,Registros!$A$2:$A$6000,"NP",Registros!$B$2:$B$6000,$A2915),0)</f>
        <v/>
      </c>
      <c r="G2915">
        <f>IF(COUNTIFS(Registros!$A$2:$A$6000,"MOV",Registros!$B$2:$B$6000,$A2915)&gt;0,1,0)</f>
        <v/>
      </c>
      <c r="H2915">
        <f>IF($G2915=1,SUMIFS(Registros!$F$2:$F$6000,Registros!$A$2:$A$6000,"MOV",Registros!$B$2:$B$6000,$A2915),0)</f>
        <v/>
      </c>
      <c r="I2915">
        <f>IF(COUNTIFS(Registros!$A$2:$A$6000,"CS",Registros!$B$2:$B$6000,$A2915)&gt;0,1,0)</f>
        <v/>
      </c>
      <c r="J2915">
        <f>IF($I2915=1,SUMIFS(Registros!$I$2:$I$6000,Registros!$A$2:$A$6000,"CS",Registros!$B$2:$B$6000,$A2915),0)</f>
        <v/>
      </c>
      <c r="K2915">
        <f>IF(COUNTIFS(Winback!$K$2:$K$300,$D2915)&gt;0,1,0)</f>
        <v/>
      </c>
      <c r="L2915">
        <f>IF(AND($K2915=1,LEFT($A2915,3)="WB-"),SUMIFS(Winback!$D$2:$D$300,Winback!$K$2:$K$300,$D2915),0)</f>
        <v/>
      </c>
      <c r="M2915">
        <f>IF(OR($E2915=1,$G2915=1,SUMIFS(Registros!$J$2:$J$6000,Registros!$B$2:$B$6000,$A2915)&gt;0),1,0)</f>
        <v/>
      </c>
      <c r="N2915">
        <f>IF($J2915&gt;0,1,IF(COUNTIFS(Registros!$A$2:$A$6000,"CS",Registros!$B$2:$B$6000,$A2915,Registros!$K$2:$K$6000,"&lt;&gt;")&gt;0,1,0))</f>
        <v/>
      </c>
      <c r="O2915">
        <f>IF(AND($K2915=1,$E2915=0,$G2915=0,$I2915=0),"WINBACK",IF(AND($M2915=1,$N2915&gt;0),"CONVERGENTE",IF($M2915=1,"SOLO MÓVIL",IF($N2915&gt;0,"SOLO FIJO / INTERNET","SIN SERVICIOS"))))</f>
        <v/>
      </c>
      <c r="P2915">
        <f>IF($O2915="WINBACK","Recuperar (winback)",IF($O2915="CONVERGENTE","Upgrade / más líneas",IF($O2915="SOLO MÓVIL","Ofrecer fijo + internet (FLBBTV)",IF($O2915="SOLO FIJO / INTERNET","Ofrecer línea móvil Nextphone","Oferta completa (móvil + fijo + internet)"))))</f>
        <v/>
      </c>
      <c r="Q2915">
        <f>$F2915+$H2915+$L2915</f>
        <v/>
      </c>
      <c r="R2915">
        <f>IFERROR(VLOOKUP($A2915,Registros!$B$2:$G$6000,6,0),IFERROR(VLOOKUP($D2915,Winback!$B$2:$C$300,2,0),""))</f>
        <v/>
      </c>
      <c r="S2915">
        <f>IF($E2915=1,"NP","")&amp;IF($G2915=1,"+MOV","")&amp;IF($I2915=1,"+CS","")&amp;IF($K2915=1,"+WB","")</f>
        <v/>
      </c>
      <c r="T2915">
        <f>$E2915+$G2915+$I2915+$K2915</f>
        <v/>
      </c>
    </row>
    <row r="2916">
      <c r="A2916" t="inlineStr">
        <is>
          <t>355368670000</t>
        </is>
      </c>
      <c r="B2916" t="inlineStr">
        <is>
          <t>35536867</t>
        </is>
      </c>
      <c r="C2916" t="inlineStr">
        <is>
          <t>DELVIS VELARÁN</t>
        </is>
      </c>
      <c r="D2916" t="inlineStr">
        <is>
          <t>DELVISVELARAN</t>
        </is>
      </c>
      <c r="E2916">
        <f>IF(COUNTIFS(Registros!$A$2:$A$6000,"NP",Registros!$B$2:$B$6000,$A2916)&gt;0,1,0)</f>
        <v/>
      </c>
      <c r="F2916">
        <f>IF($E2916=1,SUMIFS(Registros!$F$2:$F$6000,Registros!$A$2:$A$6000,"NP",Registros!$B$2:$B$6000,$A2916),0)</f>
        <v/>
      </c>
      <c r="G2916">
        <f>IF(COUNTIFS(Registros!$A$2:$A$6000,"MOV",Registros!$B$2:$B$6000,$A2916)&gt;0,1,0)</f>
        <v/>
      </c>
      <c r="H2916">
        <f>IF($G2916=1,SUMIFS(Registros!$F$2:$F$6000,Registros!$A$2:$A$6000,"MOV",Registros!$B$2:$B$6000,$A2916),0)</f>
        <v/>
      </c>
      <c r="I2916">
        <f>IF(COUNTIFS(Registros!$A$2:$A$6000,"CS",Registros!$B$2:$B$6000,$A2916)&gt;0,1,0)</f>
        <v/>
      </c>
      <c r="J2916">
        <f>IF($I2916=1,SUMIFS(Registros!$I$2:$I$6000,Registros!$A$2:$A$6000,"CS",Registros!$B$2:$B$6000,$A2916),0)</f>
        <v/>
      </c>
      <c r="K2916">
        <f>IF(COUNTIFS(Winback!$K$2:$K$300,$D2916)&gt;0,1,0)</f>
        <v/>
      </c>
      <c r="L2916">
        <f>IF(AND($K2916=1,LEFT($A2916,3)="WB-"),SUMIFS(Winback!$D$2:$D$300,Winback!$K$2:$K$300,$D2916),0)</f>
        <v/>
      </c>
      <c r="M2916">
        <f>IF(OR($E2916=1,$G2916=1,SUMIFS(Registros!$J$2:$J$6000,Registros!$B$2:$B$6000,$A2916)&gt;0),1,0)</f>
        <v/>
      </c>
      <c r="N2916">
        <f>IF($J2916&gt;0,1,IF(COUNTIFS(Registros!$A$2:$A$6000,"CS",Registros!$B$2:$B$6000,$A2916,Registros!$K$2:$K$6000,"&lt;&gt;")&gt;0,1,0))</f>
        <v/>
      </c>
      <c r="O2916">
        <f>IF(AND($K2916=1,$E2916=0,$G2916=0,$I2916=0),"WINBACK",IF(AND($M2916=1,$N2916&gt;0),"CONVERGENTE",IF($M2916=1,"SOLO MÓVIL",IF($N2916&gt;0,"SOLO FIJO / INTERNET","SIN SERVICIOS"))))</f>
        <v/>
      </c>
      <c r="P2916">
        <f>IF($O2916="WINBACK","Recuperar (winback)",IF($O2916="CONVERGENTE","Upgrade / más líneas",IF($O2916="SOLO MÓVIL","Ofrecer fijo + internet (FLBBTV)",IF($O2916="SOLO FIJO / INTERNET","Ofrecer línea móvil Nextphone","Oferta completa (móvil + fijo + internet)"))))</f>
        <v/>
      </c>
      <c r="Q2916">
        <f>$F2916+$H2916+$L2916</f>
        <v/>
      </c>
      <c r="R2916">
        <f>IFERROR(VLOOKUP($A2916,Registros!$B$2:$G$6000,6,0),IFERROR(VLOOKUP($D2916,Winback!$B$2:$C$300,2,0),""))</f>
        <v/>
      </c>
      <c r="S2916">
        <f>IF($E2916=1,"NP","")&amp;IF($G2916=1,"+MOV","")&amp;IF($I2916=1,"+CS","")&amp;IF($K2916=1,"+WB","")</f>
        <v/>
      </c>
      <c r="T2916">
        <f>$E2916+$G2916+$I2916+$K2916</f>
        <v/>
      </c>
    </row>
    <row r="2917">
      <c r="A2917" t="inlineStr">
        <is>
          <t>355355610000</t>
        </is>
      </c>
      <c r="B2917" t="inlineStr">
        <is>
          <t>35535561</t>
        </is>
      </c>
      <c r="C2917" t="inlineStr">
        <is>
          <t>STEVEN FERGUSON</t>
        </is>
      </c>
      <c r="D2917" t="inlineStr">
        <is>
          <t>STEVENFERGUSON</t>
        </is>
      </c>
      <c r="E2917">
        <f>IF(COUNTIFS(Registros!$A$2:$A$6000,"NP",Registros!$B$2:$B$6000,$A2917)&gt;0,1,0)</f>
        <v/>
      </c>
      <c r="F2917">
        <f>IF($E2917=1,SUMIFS(Registros!$F$2:$F$6000,Registros!$A$2:$A$6000,"NP",Registros!$B$2:$B$6000,$A2917),0)</f>
        <v/>
      </c>
      <c r="G2917">
        <f>IF(COUNTIFS(Registros!$A$2:$A$6000,"MOV",Registros!$B$2:$B$6000,$A2917)&gt;0,1,0)</f>
        <v/>
      </c>
      <c r="H2917">
        <f>IF($G2917=1,SUMIFS(Registros!$F$2:$F$6000,Registros!$A$2:$A$6000,"MOV",Registros!$B$2:$B$6000,$A2917),0)</f>
        <v/>
      </c>
      <c r="I2917">
        <f>IF(COUNTIFS(Registros!$A$2:$A$6000,"CS",Registros!$B$2:$B$6000,$A2917)&gt;0,1,0)</f>
        <v/>
      </c>
      <c r="J2917">
        <f>IF($I2917=1,SUMIFS(Registros!$I$2:$I$6000,Registros!$A$2:$A$6000,"CS",Registros!$B$2:$B$6000,$A2917),0)</f>
        <v/>
      </c>
      <c r="K2917">
        <f>IF(COUNTIFS(Winback!$K$2:$K$300,$D2917)&gt;0,1,0)</f>
        <v/>
      </c>
      <c r="L2917">
        <f>IF(AND($K2917=1,LEFT($A2917,3)="WB-"),SUMIFS(Winback!$D$2:$D$300,Winback!$K$2:$K$300,$D2917),0)</f>
        <v/>
      </c>
      <c r="M2917">
        <f>IF(OR($E2917=1,$G2917=1,SUMIFS(Registros!$J$2:$J$6000,Registros!$B$2:$B$6000,$A2917)&gt;0),1,0)</f>
        <v/>
      </c>
      <c r="N2917">
        <f>IF($J2917&gt;0,1,IF(COUNTIFS(Registros!$A$2:$A$6000,"CS",Registros!$B$2:$B$6000,$A2917,Registros!$K$2:$K$6000,"&lt;&gt;")&gt;0,1,0))</f>
        <v/>
      </c>
      <c r="O2917">
        <f>IF(AND($K2917=1,$E2917=0,$G2917=0,$I2917=0),"WINBACK",IF(AND($M2917=1,$N2917&gt;0),"CONVERGENTE",IF($M2917=1,"SOLO MÓVIL",IF($N2917&gt;0,"SOLO FIJO / INTERNET","SIN SERVICIOS"))))</f>
        <v/>
      </c>
      <c r="P2917">
        <f>IF($O2917="WINBACK","Recuperar (winback)",IF($O2917="CONVERGENTE","Upgrade / más líneas",IF($O2917="SOLO MÓVIL","Ofrecer fijo + internet (FLBBTV)",IF($O2917="SOLO FIJO / INTERNET","Ofrecer línea móvil Nextphone","Oferta completa (móvil + fijo + internet)"))))</f>
        <v/>
      </c>
      <c r="Q2917">
        <f>$F2917+$H2917+$L2917</f>
        <v/>
      </c>
      <c r="R2917">
        <f>IFERROR(VLOOKUP($A2917,Registros!$B$2:$G$6000,6,0),IFERROR(VLOOKUP($D2917,Winback!$B$2:$C$300,2,0),""))</f>
        <v/>
      </c>
      <c r="S2917">
        <f>IF($E2917=1,"NP","")&amp;IF($G2917=1,"+MOV","")&amp;IF($I2917=1,"+CS","")&amp;IF($K2917=1,"+WB","")</f>
        <v/>
      </c>
      <c r="T2917">
        <f>$E2917+$G2917+$I2917+$K2917</f>
        <v/>
      </c>
    </row>
    <row r="2918">
      <c r="A2918" t="inlineStr">
        <is>
          <t>357289700000</t>
        </is>
      </c>
      <c r="B2918" t="inlineStr">
        <is>
          <t>35728970</t>
        </is>
      </c>
      <c r="C2918" t="inlineStr">
        <is>
          <t>IRIS DEL CARMEN FRANCO CAMARENA</t>
        </is>
      </c>
      <c r="D2918" t="inlineStr">
        <is>
          <t>IRISDELCARMENFRANCOCAMARENA</t>
        </is>
      </c>
      <c r="E2918">
        <f>IF(COUNTIFS(Registros!$A$2:$A$6000,"NP",Registros!$B$2:$B$6000,$A2918)&gt;0,1,0)</f>
        <v/>
      </c>
      <c r="F2918">
        <f>IF($E2918=1,SUMIFS(Registros!$F$2:$F$6000,Registros!$A$2:$A$6000,"NP",Registros!$B$2:$B$6000,$A2918),0)</f>
        <v/>
      </c>
      <c r="G2918">
        <f>IF(COUNTIFS(Registros!$A$2:$A$6000,"MOV",Registros!$B$2:$B$6000,$A2918)&gt;0,1,0)</f>
        <v/>
      </c>
      <c r="H2918">
        <f>IF($G2918=1,SUMIFS(Registros!$F$2:$F$6000,Registros!$A$2:$A$6000,"MOV",Registros!$B$2:$B$6000,$A2918),0)</f>
        <v/>
      </c>
      <c r="I2918">
        <f>IF(COUNTIFS(Registros!$A$2:$A$6000,"CS",Registros!$B$2:$B$6000,$A2918)&gt;0,1,0)</f>
        <v/>
      </c>
      <c r="J2918">
        <f>IF($I2918=1,SUMIFS(Registros!$I$2:$I$6000,Registros!$A$2:$A$6000,"CS",Registros!$B$2:$B$6000,$A2918),0)</f>
        <v/>
      </c>
      <c r="K2918">
        <f>IF(COUNTIFS(Winback!$K$2:$K$300,$D2918)&gt;0,1,0)</f>
        <v/>
      </c>
      <c r="L2918">
        <f>IF(AND($K2918=1,LEFT($A2918,3)="WB-"),SUMIFS(Winback!$D$2:$D$300,Winback!$K$2:$K$300,$D2918),0)</f>
        <v/>
      </c>
      <c r="M2918">
        <f>IF(OR($E2918=1,$G2918=1,SUMIFS(Registros!$J$2:$J$6000,Registros!$B$2:$B$6000,$A2918)&gt;0),1,0)</f>
        <v/>
      </c>
      <c r="N2918">
        <f>IF($J2918&gt;0,1,IF(COUNTIFS(Registros!$A$2:$A$6000,"CS",Registros!$B$2:$B$6000,$A2918,Registros!$K$2:$K$6000,"&lt;&gt;")&gt;0,1,0))</f>
        <v/>
      </c>
      <c r="O2918">
        <f>IF(AND($K2918=1,$E2918=0,$G2918=0,$I2918=0),"WINBACK",IF(AND($M2918=1,$N2918&gt;0),"CONVERGENTE",IF($M2918=1,"SOLO MÓVIL",IF($N2918&gt;0,"SOLO FIJO / INTERNET","SIN SERVICIOS"))))</f>
        <v/>
      </c>
      <c r="P2918">
        <f>IF($O2918="WINBACK","Recuperar (winback)",IF($O2918="CONVERGENTE","Upgrade / más líneas",IF($O2918="SOLO MÓVIL","Ofrecer fijo + internet (FLBBTV)",IF($O2918="SOLO FIJO / INTERNET","Ofrecer línea móvil Nextphone","Oferta completa (móvil + fijo + internet)"))))</f>
        <v/>
      </c>
      <c r="Q2918">
        <f>$F2918+$H2918+$L2918</f>
        <v/>
      </c>
      <c r="R2918">
        <f>IFERROR(VLOOKUP($A2918,Registros!$B$2:$G$6000,6,0),IFERROR(VLOOKUP($D2918,Winback!$B$2:$C$300,2,0),""))</f>
        <v/>
      </c>
      <c r="S2918">
        <f>IF($E2918=1,"NP","")&amp;IF($G2918=1,"+MOV","")&amp;IF($I2918=1,"+CS","")&amp;IF($K2918=1,"+WB","")</f>
        <v/>
      </c>
      <c r="T2918">
        <f>$E2918+$G2918+$I2918+$K2918</f>
        <v/>
      </c>
    </row>
    <row r="2919">
      <c r="A2919" t="inlineStr">
        <is>
          <t>352366600000</t>
        </is>
      </c>
      <c r="B2919" t="inlineStr">
        <is>
          <t>35236660</t>
        </is>
      </c>
      <c r="C2919" t="inlineStr">
        <is>
          <t>DIANA JUDITH JUSTAVINO</t>
        </is>
      </c>
      <c r="D2919" t="inlineStr">
        <is>
          <t>DIANAJUDITHJUSTAVINO</t>
        </is>
      </c>
      <c r="E2919">
        <f>IF(COUNTIFS(Registros!$A$2:$A$6000,"NP",Registros!$B$2:$B$6000,$A2919)&gt;0,1,0)</f>
        <v/>
      </c>
      <c r="F2919">
        <f>IF($E2919=1,SUMIFS(Registros!$F$2:$F$6000,Registros!$A$2:$A$6000,"NP",Registros!$B$2:$B$6000,$A2919),0)</f>
        <v/>
      </c>
      <c r="G2919">
        <f>IF(COUNTIFS(Registros!$A$2:$A$6000,"MOV",Registros!$B$2:$B$6000,$A2919)&gt;0,1,0)</f>
        <v/>
      </c>
      <c r="H2919">
        <f>IF($G2919=1,SUMIFS(Registros!$F$2:$F$6000,Registros!$A$2:$A$6000,"MOV",Registros!$B$2:$B$6000,$A2919),0)</f>
        <v/>
      </c>
      <c r="I2919">
        <f>IF(COUNTIFS(Registros!$A$2:$A$6000,"CS",Registros!$B$2:$B$6000,$A2919)&gt;0,1,0)</f>
        <v/>
      </c>
      <c r="J2919">
        <f>IF($I2919=1,SUMIFS(Registros!$I$2:$I$6000,Registros!$A$2:$A$6000,"CS",Registros!$B$2:$B$6000,$A2919),0)</f>
        <v/>
      </c>
      <c r="K2919">
        <f>IF(COUNTIFS(Winback!$K$2:$K$300,$D2919)&gt;0,1,0)</f>
        <v/>
      </c>
      <c r="L2919">
        <f>IF(AND($K2919=1,LEFT($A2919,3)="WB-"),SUMIFS(Winback!$D$2:$D$300,Winback!$K$2:$K$300,$D2919),0)</f>
        <v/>
      </c>
      <c r="M2919">
        <f>IF(OR($E2919=1,$G2919=1,SUMIFS(Registros!$J$2:$J$6000,Registros!$B$2:$B$6000,$A2919)&gt;0),1,0)</f>
        <v/>
      </c>
      <c r="N2919">
        <f>IF($J2919&gt;0,1,IF(COUNTIFS(Registros!$A$2:$A$6000,"CS",Registros!$B$2:$B$6000,$A2919,Registros!$K$2:$K$6000,"&lt;&gt;")&gt;0,1,0))</f>
        <v/>
      </c>
      <c r="O2919">
        <f>IF(AND($K2919=1,$E2919=0,$G2919=0,$I2919=0),"WINBACK",IF(AND($M2919=1,$N2919&gt;0),"CONVERGENTE",IF($M2919=1,"SOLO MÓVIL",IF($N2919&gt;0,"SOLO FIJO / INTERNET","SIN SERVICIOS"))))</f>
        <v/>
      </c>
      <c r="P2919">
        <f>IF($O2919="WINBACK","Recuperar (winback)",IF($O2919="CONVERGENTE","Upgrade / más líneas",IF($O2919="SOLO MÓVIL","Ofrecer fijo + internet (FLBBTV)",IF($O2919="SOLO FIJO / INTERNET","Ofrecer línea móvil Nextphone","Oferta completa (móvil + fijo + internet)"))))</f>
        <v/>
      </c>
      <c r="Q2919">
        <f>$F2919+$H2919+$L2919</f>
        <v/>
      </c>
      <c r="R2919">
        <f>IFERROR(VLOOKUP($A2919,Registros!$B$2:$G$6000,6,0),IFERROR(VLOOKUP($D2919,Winback!$B$2:$C$300,2,0),""))</f>
        <v/>
      </c>
      <c r="S2919">
        <f>IF($E2919=1,"NP","")&amp;IF($G2919=1,"+MOV","")&amp;IF($I2919=1,"+CS","")&amp;IF($K2919=1,"+WB","")</f>
        <v/>
      </c>
      <c r="T2919">
        <f>$E2919+$G2919+$I2919+$K2919</f>
        <v/>
      </c>
    </row>
    <row r="2920">
      <c r="A2920" t="inlineStr">
        <is>
          <t>351151310000</t>
        </is>
      </c>
      <c r="B2920" t="inlineStr">
        <is>
          <t>35115131</t>
        </is>
      </c>
      <c r="C2920" t="inlineStr">
        <is>
          <t>CARLOS ANTONIO NIETO NAVARRO</t>
        </is>
      </c>
      <c r="D2920" t="inlineStr">
        <is>
          <t>CARLOSANTONIONIETONAVARRO</t>
        </is>
      </c>
      <c r="E2920">
        <f>IF(COUNTIFS(Registros!$A$2:$A$6000,"NP",Registros!$B$2:$B$6000,$A2920)&gt;0,1,0)</f>
        <v/>
      </c>
      <c r="F2920">
        <f>IF($E2920=1,SUMIFS(Registros!$F$2:$F$6000,Registros!$A$2:$A$6000,"NP",Registros!$B$2:$B$6000,$A2920),0)</f>
        <v/>
      </c>
      <c r="G2920">
        <f>IF(COUNTIFS(Registros!$A$2:$A$6000,"MOV",Registros!$B$2:$B$6000,$A2920)&gt;0,1,0)</f>
        <v/>
      </c>
      <c r="H2920">
        <f>IF($G2920=1,SUMIFS(Registros!$F$2:$F$6000,Registros!$A$2:$A$6000,"MOV",Registros!$B$2:$B$6000,$A2920),0)</f>
        <v/>
      </c>
      <c r="I2920">
        <f>IF(COUNTIFS(Registros!$A$2:$A$6000,"CS",Registros!$B$2:$B$6000,$A2920)&gt;0,1,0)</f>
        <v/>
      </c>
      <c r="J2920">
        <f>IF($I2920=1,SUMIFS(Registros!$I$2:$I$6000,Registros!$A$2:$A$6000,"CS",Registros!$B$2:$B$6000,$A2920),0)</f>
        <v/>
      </c>
      <c r="K2920">
        <f>IF(COUNTIFS(Winback!$K$2:$K$300,$D2920)&gt;0,1,0)</f>
        <v/>
      </c>
      <c r="L2920">
        <f>IF(AND($K2920=1,LEFT($A2920,3)="WB-"),SUMIFS(Winback!$D$2:$D$300,Winback!$K$2:$K$300,$D2920),0)</f>
        <v/>
      </c>
      <c r="M2920">
        <f>IF(OR($E2920=1,$G2920=1,SUMIFS(Registros!$J$2:$J$6000,Registros!$B$2:$B$6000,$A2920)&gt;0),1,0)</f>
        <v/>
      </c>
      <c r="N2920">
        <f>IF($J2920&gt;0,1,IF(COUNTIFS(Registros!$A$2:$A$6000,"CS",Registros!$B$2:$B$6000,$A2920,Registros!$K$2:$K$6000,"&lt;&gt;")&gt;0,1,0))</f>
        <v/>
      </c>
      <c r="O2920">
        <f>IF(AND($K2920=1,$E2920=0,$G2920=0,$I2920=0),"WINBACK",IF(AND($M2920=1,$N2920&gt;0),"CONVERGENTE",IF($M2920=1,"SOLO MÓVIL",IF($N2920&gt;0,"SOLO FIJO / INTERNET","SIN SERVICIOS"))))</f>
        <v/>
      </c>
      <c r="P2920">
        <f>IF($O2920="WINBACK","Recuperar (winback)",IF($O2920="CONVERGENTE","Upgrade / más líneas",IF($O2920="SOLO MÓVIL","Ofrecer fijo + internet (FLBBTV)",IF($O2920="SOLO FIJO / INTERNET","Ofrecer línea móvil Nextphone","Oferta completa (móvil + fijo + internet)"))))</f>
        <v/>
      </c>
      <c r="Q2920">
        <f>$F2920+$H2920+$L2920</f>
        <v/>
      </c>
      <c r="R2920">
        <f>IFERROR(VLOOKUP($A2920,Registros!$B$2:$G$6000,6,0),IFERROR(VLOOKUP($D2920,Winback!$B$2:$C$300,2,0),""))</f>
        <v/>
      </c>
      <c r="S2920">
        <f>IF($E2920=1,"NP","")&amp;IF($G2920=1,"+MOV","")&amp;IF($I2920=1,"+CS","")&amp;IF($K2920=1,"+WB","")</f>
        <v/>
      </c>
      <c r="T2920">
        <f>$E2920+$G2920+$I2920+$K2920</f>
        <v/>
      </c>
    </row>
    <row r="2921">
      <c r="A2921" t="inlineStr">
        <is>
          <t>358288850000</t>
        </is>
      </c>
      <c r="B2921" t="inlineStr">
        <is>
          <t>35828885</t>
        </is>
      </c>
      <c r="C2921" t="inlineStr">
        <is>
          <t>KEVIN JOEL GONZALEZ MONTENEGRO</t>
        </is>
      </c>
      <c r="D2921" t="inlineStr">
        <is>
          <t>KEVINJOELGONZALEZMONTENEGRO</t>
        </is>
      </c>
      <c r="E2921">
        <f>IF(COUNTIFS(Registros!$A$2:$A$6000,"NP",Registros!$B$2:$B$6000,$A2921)&gt;0,1,0)</f>
        <v/>
      </c>
      <c r="F2921">
        <f>IF($E2921=1,SUMIFS(Registros!$F$2:$F$6000,Registros!$A$2:$A$6000,"NP",Registros!$B$2:$B$6000,$A2921),0)</f>
        <v/>
      </c>
      <c r="G2921">
        <f>IF(COUNTIFS(Registros!$A$2:$A$6000,"MOV",Registros!$B$2:$B$6000,$A2921)&gt;0,1,0)</f>
        <v/>
      </c>
      <c r="H2921">
        <f>IF($G2921=1,SUMIFS(Registros!$F$2:$F$6000,Registros!$A$2:$A$6000,"MOV",Registros!$B$2:$B$6000,$A2921),0)</f>
        <v/>
      </c>
      <c r="I2921">
        <f>IF(COUNTIFS(Registros!$A$2:$A$6000,"CS",Registros!$B$2:$B$6000,$A2921)&gt;0,1,0)</f>
        <v/>
      </c>
      <c r="J2921">
        <f>IF($I2921=1,SUMIFS(Registros!$I$2:$I$6000,Registros!$A$2:$A$6000,"CS",Registros!$B$2:$B$6000,$A2921),0)</f>
        <v/>
      </c>
      <c r="K2921">
        <f>IF(COUNTIFS(Winback!$K$2:$K$300,$D2921)&gt;0,1,0)</f>
        <v/>
      </c>
      <c r="L2921">
        <f>IF(AND($K2921=1,LEFT($A2921,3)="WB-"),SUMIFS(Winback!$D$2:$D$300,Winback!$K$2:$K$300,$D2921),0)</f>
        <v/>
      </c>
      <c r="M2921">
        <f>IF(OR($E2921=1,$G2921=1,SUMIFS(Registros!$J$2:$J$6000,Registros!$B$2:$B$6000,$A2921)&gt;0),1,0)</f>
        <v/>
      </c>
      <c r="N2921">
        <f>IF($J2921&gt;0,1,IF(COUNTIFS(Registros!$A$2:$A$6000,"CS",Registros!$B$2:$B$6000,$A2921,Registros!$K$2:$K$6000,"&lt;&gt;")&gt;0,1,0))</f>
        <v/>
      </c>
      <c r="O2921">
        <f>IF(AND($K2921=1,$E2921=0,$G2921=0,$I2921=0),"WINBACK",IF(AND($M2921=1,$N2921&gt;0),"CONVERGENTE",IF($M2921=1,"SOLO MÓVIL",IF($N2921&gt;0,"SOLO FIJO / INTERNET","SIN SERVICIOS"))))</f>
        <v/>
      </c>
      <c r="P2921">
        <f>IF($O2921="WINBACK","Recuperar (winback)",IF($O2921="CONVERGENTE","Upgrade / más líneas",IF($O2921="SOLO MÓVIL","Ofrecer fijo + internet (FLBBTV)",IF($O2921="SOLO FIJO / INTERNET","Ofrecer línea móvil Nextphone","Oferta completa (móvil + fijo + internet)"))))</f>
        <v/>
      </c>
      <c r="Q2921">
        <f>$F2921+$H2921+$L2921</f>
        <v/>
      </c>
      <c r="R2921">
        <f>IFERROR(VLOOKUP($A2921,Registros!$B$2:$G$6000,6,0),IFERROR(VLOOKUP($D2921,Winback!$B$2:$C$300,2,0),""))</f>
        <v/>
      </c>
      <c r="S2921">
        <f>IF($E2921=1,"NP","")&amp;IF($G2921=1,"+MOV","")&amp;IF($I2921=1,"+CS","")&amp;IF($K2921=1,"+WB","")</f>
        <v/>
      </c>
      <c r="T2921">
        <f>$E2921+$G2921+$I2921+$K2921</f>
        <v/>
      </c>
    </row>
    <row r="2922">
      <c r="A2922" t="inlineStr">
        <is>
          <t>355362330000</t>
        </is>
      </c>
      <c r="B2922" t="inlineStr">
        <is>
          <t>35536233</t>
        </is>
      </c>
      <c r="C2922" t="inlineStr">
        <is>
          <t>MELANIE AVILES MARTINEZ</t>
        </is>
      </c>
      <c r="D2922" t="inlineStr">
        <is>
          <t>MELANIEAVILESMARTINEZ</t>
        </is>
      </c>
      <c r="E2922">
        <f>IF(COUNTIFS(Registros!$A$2:$A$6000,"NP",Registros!$B$2:$B$6000,$A2922)&gt;0,1,0)</f>
        <v/>
      </c>
      <c r="F2922">
        <f>IF($E2922=1,SUMIFS(Registros!$F$2:$F$6000,Registros!$A$2:$A$6000,"NP",Registros!$B$2:$B$6000,$A2922),0)</f>
        <v/>
      </c>
      <c r="G2922">
        <f>IF(COUNTIFS(Registros!$A$2:$A$6000,"MOV",Registros!$B$2:$B$6000,$A2922)&gt;0,1,0)</f>
        <v/>
      </c>
      <c r="H2922">
        <f>IF($G2922=1,SUMIFS(Registros!$F$2:$F$6000,Registros!$A$2:$A$6000,"MOV",Registros!$B$2:$B$6000,$A2922),0)</f>
        <v/>
      </c>
      <c r="I2922">
        <f>IF(COUNTIFS(Registros!$A$2:$A$6000,"CS",Registros!$B$2:$B$6000,$A2922)&gt;0,1,0)</f>
        <v/>
      </c>
      <c r="J2922">
        <f>IF($I2922=1,SUMIFS(Registros!$I$2:$I$6000,Registros!$A$2:$A$6000,"CS",Registros!$B$2:$B$6000,$A2922),0)</f>
        <v/>
      </c>
      <c r="K2922">
        <f>IF(COUNTIFS(Winback!$K$2:$K$300,$D2922)&gt;0,1,0)</f>
        <v/>
      </c>
      <c r="L2922">
        <f>IF(AND($K2922=1,LEFT($A2922,3)="WB-"),SUMIFS(Winback!$D$2:$D$300,Winback!$K$2:$K$300,$D2922),0)</f>
        <v/>
      </c>
      <c r="M2922">
        <f>IF(OR($E2922=1,$G2922=1,SUMIFS(Registros!$J$2:$J$6000,Registros!$B$2:$B$6000,$A2922)&gt;0),1,0)</f>
        <v/>
      </c>
      <c r="N2922">
        <f>IF($J2922&gt;0,1,IF(COUNTIFS(Registros!$A$2:$A$6000,"CS",Registros!$B$2:$B$6000,$A2922,Registros!$K$2:$K$6000,"&lt;&gt;")&gt;0,1,0))</f>
        <v/>
      </c>
      <c r="O2922">
        <f>IF(AND($K2922=1,$E2922=0,$G2922=0,$I2922=0),"WINBACK",IF(AND($M2922=1,$N2922&gt;0),"CONVERGENTE",IF($M2922=1,"SOLO MÓVIL",IF($N2922&gt;0,"SOLO FIJO / INTERNET","SIN SERVICIOS"))))</f>
        <v/>
      </c>
      <c r="P2922">
        <f>IF($O2922="WINBACK","Recuperar (winback)",IF($O2922="CONVERGENTE","Upgrade / más líneas",IF($O2922="SOLO MÓVIL","Ofrecer fijo + internet (FLBBTV)",IF($O2922="SOLO FIJO / INTERNET","Ofrecer línea móvil Nextphone","Oferta completa (móvil + fijo + internet)"))))</f>
        <v/>
      </c>
      <c r="Q2922">
        <f>$F2922+$H2922+$L2922</f>
        <v/>
      </c>
      <c r="R2922">
        <f>IFERROR(VLOOKUP($A2922,Registros!$B$2:$G$6000,6,0),IFERROR(VLOOKUP($D2922,Winback!$B$2:$C$300,2,0),""))</f>
        <v/>
      </c>
      <c r="S2922">
        <f>IF($E2922=1,"NP","")&amp;IF($G2922=1,"+MOV","")&amp;IF($I2922=1,"+CS","")&amp;IF($K2922=1,"+WB","")</f>
        <v/>
      </c>
      <c r="T2922">
        <f>$E2922+$G2922+$I2922+$K2922</f>
        <v/>
      </c>
    </row>
    <row r="2923">
      <c r="A2923" t="inlineStr">
        <is>
          <t>352337620000</t>
        </is>
      </c>
      <c r="B2923" t="inlineStr">
        <is>
          <t>35233762</t>
        </is>
      </c>
      <c r="C2923" t="inlineStr">
        <is>
          <t>JOSEPH INOCENCIO ESPINOSA AGUIRRE</t>
        </is>
      </c>
      <c r="D2923" t="inlineStr">
        <is>
          <t>JOSEPHINOCENCIOESPINOSAAGUIRRE</t>
        </is>
      </c>
      <c r="E2923">
        <f>IF(COUNTIFS(Registros!$A$2:$A$6000,"NP",Registros!$B$2:$B$6000,$A2923)&gt;0,1,0)</f>
        <v/>
      </c>
      <c r="F2923">
        <f>IF($E2923=1,SUMIFS(Registros!$F$2:$F$6000,Registros!$A$2:$A$6000,"NP",Registros!$B$2:$B$6000,$A2923),0)</f>
        <v/>
      </c>
      <c r="G2923">
        <f>IF(COUNTIFS(Registros!$A$2:$A$6000,"MOV",Registros!$B$2:$B$6000,$A2923)&gt;0,1,0)</f>
        <v/>
      </c>
      <c r="H2923">
        <f>IF($G2923=1,SUMIFS(Registros!$F$2:$F$6000,Registros!$A$2:$A$6000,"MOV",Registros!$B$2:$B$6000,$A2923),0)</f>
        <v/>
      </c>
      <c r="I2923">
        <f>IF(COUNTIFS(Registros!$A$2:$A$6000,"CS",Registros!$B$2:$B$6000,$A2923)&gt;0,1,0)</f>
        <v/>
      </c>
      <c r="J2923">
        <f>IF($I2923=1,SUMIFS(Registros!$I$2:$I$6000,Registros!$A$2:$A$6000,"CS",Registros!$B$2:$B$6000,$A2923),0)</f>
        <v/>
      </c>
      <c r="K2923">
        <f>IF(COUNTIFS(Winback!$K$2:$K$300,$D2923)&gt;0,1,0)</f>
        <v/>
      </c>
      <c r="L2923">
        <f>IF(AND($K2923=1,LEFT($A2923,3)="WB-"),SUMIFS(Winback!$D$2:$D$300,Winback!$K$2:$K$300,$D2923),0)</f>
        <v/>
      </c>
      <c r="M2923">
        <f>IF(OR($E2923=1,$G2923=1,SUMIFS(Registros!$J$2:$J$6000,Registros!$B$2:$B$6000,$A2923)&gt;0),1,0)</f>
        <v/>
      </c>
      <c r="N2923">
        <f>IF($J2923&gt;0,1,IF(COUNTIFS(Registros!$A$2:$A$6000,"CS",Registros!$B$2:$B$6000,$A2923,Registros!$K$2:$K$6000,"&lt;&gt;")&gt;0,1,0))</f>
        <v/>
      </c>
      <c r="O2923">
        <f>IF(AND($K2923=1,$E2923=0,$G2923=0,$I2923=0),"WINBACK",IF(AND($M2923=1,$N2923&gt;0),"CONVERGENTE",IF($M2923=1,"SOLO MÓVIL",IF($N2923&gt;0,"SOLO FIJO / INTERNET","SIN SERVICIOS"))))</f>
        <v/>
      </c>
      <c r="P2923">
        <f>IF($O2923="WINBACK","Recuperar (winback)",IF($O2923="CONVERGENTE","Upgrade / más líneas",IF($O2923="SOLO MÓVIL","Ofrecer fijo + internet (FLBBTV)",IF($O2923="SOLO FIJO / INTERNET","Ofrecer línea móvil Nextphone","Oferta completa (móvil + fijo + internet)"))))</f>
        <v/>
      </c>
      <c r="Q2923">
        <f>$F2923+$H2923+$L2923</f>
        <v/>
      </c>
      <c r="R2923">
        <f>IFERROR(VLOOKUP($A2923,Registros!$B$2:$G$6000,6,0),IFERROR(VLOOKUP($D2923,Winback!$B$2:$C$300,2,0),""))</f>
        <v/>
      </c>
      <c r="S2923">
        <f>IF($E2923=1,"NP","")&amp;IF($G2923=1,"+MOV","")&amp;IF($I2923=1,"+CS","")&amp;IF($K2923=1,"+WB","")</f>
        <v/>
      </c>
      <c r="T2923">
        <f>$E2923+$G2923+$I2923+$K2923</f>
        <v/>
      </c>
    </row>
    <row r="2924">
      <c r="A2924" t="inlineStr">
        <is>
          <t>341405470000</t>
        </is>
      </c>
      <c r="B2924" t="inlineStr">
        <is>
          <t>34140547</t>
        </is>
      </c>
      <c r="C2924" t="inlineStr">
        <is>
          <t>LENIS JURADO</t>
        </is>
      </c>
      <c r="D2924" t="inlineStr">
        <is>
          <t>LENISJURADO</t>
        </is>
      </c>
      <c r="E2924">
        <f>IF(COUNTIFS(Registros!$A$2:$A$6000,"NP",Registros!$B$2:$B$6000,$A2924)&gt;0,1,0)</f>
        <v/>
      </c>
      <c r="F2924">
        <f>IF($E2924=1,SUMIFS(Registros!$F$2:$F$6000,Registros!$A$2:$A$6000,"NP",Registros!$B$2:$B$6000,$A2924),0)</f>
        <v/>
      </c>
      <c r="G2924">
        <f>IF(COUNTIFS(Registros!$A$2:$A$6000,"MOV",Registros!$B$2:$B$6000,$A2924)&gt;0,1,0)</f>
        <v/>
      </c>
      <c r="H2924">
        <f>IF($G2924=1,SUMIFS(Registros!$F$2:$F$6000,Registros!$A$2:$A$6000,"MOV",Registros!$B$2:$B$6000,$A2924),0)</f>
        <v/>
      </c>
      <c r="I2924">
        <f>IF(COUNTIFS(Registros!$A$2:$A$6000,"CS",Registros!$B$2:$B$6000,$A2924)&gt;0,1,0)</f>
        <v/>
      </c>
      <c r="J2924">
        <f>IF($I2924=1,SUMIFS(Registros!$I$2:$I$6000,Registros!$A$2:$A$6000,"CS",Registros!$B$2:$B$6000,$A2924),0)</f>
        <v/>
      </c>
      <c r="K2924">
        <f>IF(COUNTIFS(Winback!$K$2:$K$300,$D2924)&gt;0,1,0)</f>
        <v/>
      </c>
      <c r="L2924">
        <f>IF(AND($K2924=1,LEFT($A2924,3)="WB-"),SUMIFS(Winback!$D$2:$D$300,Winback!$K$2:$K$300,$D2924),0)</f>
        <v/>
      </c>
      <c r="M2924">
        <f>IF(OR($E2924=1,$G2924=1,SUMIFS(Registros!$J$2:$J$6000,Registros!$B$2:$B$6000,$A2924)&gt;0),1,0)</f>
        <v/>
      </c>
      <c r="N2924">
        <f>IF($J2924&gt;0,1,IF(COUNTIFS(Registros!$A$2:$A$6000,"CS",Registros!$B$2:$B$6000,$A2924,Registros!$K$2:$K$6000,"&lt;&gt;")&gt;0,1,0))</f>
        <v/>
      </c>
      <c r="O2924">
        <f>IF(AND($K2924=1,$E2924=0,$G2924=0,$I2924=0),"WINBACK",IF(AND($M2924=1,$N2924&gt;0),"CONVERGENTE",IF($M2924=1,"SOLO MÓVIL",IF($N2924&gt;0,"SOLO FIJO / INTERNET","SIN SERVICIOS"))))</f>
        <v/>
      </c>
      <c r="P2924">
        <f>IF($O2924="WINBACK","Recuperar (winback)",IF($O2924="CONVERGENTE","Upgrade / más líneas",IF($O2924="SOLO MÓVIL","Ofrecer fijo + internet (FLBBTV)",IF($O2924="SOLO FIJO / INTERNET","Ofrecer línea móvil Nextphone","Oferta completa (móvil + fijo + internet)"))))</f>
        <v/>
      </c>
      <c r="Q2924">
        <f>$F2924+$H2924+$L2924</f>
        <v/>
      </c>
      <c r="R2924">
        <f>IFERROR(VLOOKUP($A2924,Registros!$B$2:$G$6000,6,0),IFERROR(VLOOKUP($D2924,Winback!$B$2:$C$300,2,0),""))</f>
        <v/>
      </c>
      <c r="S2924">
        <f>IF($E2924=1,"NP","")&amp;IF($G2924=1,"+MOV","")&amp;IF($I2924=1,"+CS","")&amp;IF($K2924=1,"+WB","")</f>
        <v/>
      </c>
      <c r="T2924">
        <f>$E2924+$G2924+$I2924+$K2924</f>
        <v/>
      </c>
    </row>
    <row r="2925">
      <c r="A2925" t="inlineStr">
        <is>
          <t>356126930000</t>
        </is>
      </c>
      <c r="B2925" t="inlineStr">
        <is>
          <t>35612693</t>
        </is>
      </c>
      <c r="C2925" t="inlineStr">
        <is>
          <t>EYNAR ESPINOSA</t>
        </is>
      </c>
      <c r="D2925" t="inlineStr">
        <is>
          <t>EYNARESPINOSA</t>
        </is>
      </c>
      <c r="E2925">
        <f>IF(COUNTIFS(Registros!$A$2:$A$6000,"NP",Registros!$B$2:$B$6000,$A2925)&gt;0,1,0)</f>
        <v/>
      </c>
      <c r="F2925">
        <f>IF($E2925=1,SUMIFS(Registros!$F$2:$F$6000,Registros!$A$2:$A$6000,"NP",Registros!$B$2:$B$6000,$A2925),0)</f>
        <v/>
      </c>
      <c r="G2925">
        <f>IF(COUNTIFS(Registros!$A$2:$A$6000,"MOV",Registros!$B$2:$B$6000,$A2925)&gt;0,1,0)</f>
        <v/>
      </c>
      <c r="H2925">
        <f>IF($G2925=1,SUMIFS(Registros!$F$2:$F$6000,Registros!$A$2:$A$6000,"MOV",Registros!$B$2:$B$6000,$A2925),0)</f>
        <v/>
      </c>
      <c r="I2925">
        <f>IF(COUNTIFS(Registros!$A$2:$A$6000,"CS",Registros!$B$2:$B$6000,$A2925)&gt;0,1,0)</f>
        <v/>
      </c>
      <c r="J2925">
        <f>IF($I2925=1,SUMIFS(Registros!$I$2:$I$6000,Registros!$A$2:$A$6000,"CS",Registros!$B$2:$B$6000,$A2925),0)</f>
        <v/>
      </c>
      <c r="K2925">
        <f>IF(COUNTIFS(Winback!$K$2:$K$300,$D2925)&gt;0,1,0)</f>
        <v/>
      </c>
      <c r="L2925">
        <f>IF(AND($K2925=1,LEFT($A2925,3)="WB-"),SUMIFS(Winback!$D$2:$D$300,Winback!$K$2:$K$300,$D2925),0)</f>
        <v/>
      </c>
      <c r="M2925">
        <f>IF(OR($E2925=1,$G2925=1,SUMIFS(Registros!$J$2:$J$6000,Registros!$B$2:$B$6000,$A2925)&gt;0),1,0)</f>
        <v/>
      </c>
      <c r="N2925">
        <f>IF($J2925&gt;0,1,IF(COUNTIFS(Registros!$A$2:$A$6000,"CS",Registros!$B$2:$B$6000,$A2925,Registros!$K$2:$K$6000,"&lt;&gt;")&gt;0,1,0))</f>
        <v/>
      </c>
      <c r="O2925">
        <f>IF(AND($K2925=1,$E2925=0,$G2925=0,$I2925=0),"WINBACK",IF(AND($M2925=1,$N2925&gt;0),"CONVERGENTE",IF($M2925=1,"SOLO MÓVIL",IF($N2925&gt;0,"SOLO FIJO / INTERNET","SIN SERVICIOS"))))</f>
        <v/>
      </c>
      <c r="P2925">
        <f>IF($O2925="WINBACK","Recuperar (winback)",IF($O2925="CONVERGENTE","Upgrade / más líneas",IF($O2925="SOLO MÓVIL","Ofrecer fijo + internet (FLBBTV)",IF($O2925="SOLO FIJO / INTERNET","Ofrecer línea móvil Nextphone","Oferta completa (móvil + fijo + internet)"))))</f>
        <v/>
      </c>
      <c r="Q2925">
        <f>$F2925+$H2925+$L2925</f>
        <v/>
      </c>
      <c r="R2925">
        <f>IFERROR(VLOOKUP($A2925,Registros!$B$2:$G$6000,6,0),IFERROR(VLOOKUP($D2925,Winback!$B$2:$C$300,2,0),""))</f>
        <v/>
      </c>
      <c r="S2925">
        <f>IF($E2925=1,"NP","")&amp;IF($G2925=1,"+MOV","")&amp;IF($I2925=1,"+CS","")&amp;IF($K2925=1,"+WB","")</f>
        <v/>
      </c>
      <c r="T2925">
        <f>$E2925+$G2925+$I2925+$K2925</f>
        <v/>
      </c>
    </row>
    <row r="2926">
      <c r="A2926" t="inlineStr">
        <is>
          <t>326960200200</t>
        </is>
      </c>
      <c r="B2926" t="inlineStr">
        <is>
          <t>32696020</t>
        </is>
      </c>
      <c r="C2926" t="inlineStr">
        <is>
          <t>REPUESTOS Y SERVICIO STECNICOSJMINTERNAC</t>
        </is>
      </c>
      <c r="D2926" t="inlineStr">
        <is>
          <t>REPUESTOSYSERVICIOSTECNICOSJMINTERNAC</t>
        </is>
      </c>
      <c r="E2926">
        <f>IF(COUNTIFS(Registros!$A$2:$A$6000,"NP",Registros!$B$2:$B$6000,$A2926)&gt;0,1,0)</f>
        <v/>
      </c>
      <c r="F2926">
        <f>IF($E2926=1,SUMIFS(Registros!$F$2:$F$6000,Registros!$A$2:$A$6000,"NP",Registros!$B$2:$B$6000,$A2926),0)</f>
        <v/>
      </c>
      <c r="G2926">
        <f>IF(COUNTIFS(Registros!$A$2:$A$6000,"MOV",Registros!$B$2:$B$6000,$A2926)&gt;0,1,0)</f>
        <v/>
      </c>
      <c r="H2926">
        <f>IF($G2926=1,SUMIFS(Registros!$F$2:$F$6000,Registros!$A$2:$A$6000,"MOV",Registros!$B$2:$B$6000,$A2926),0)</f>
        <v/>
      </c>
      <c r="I2926">
        <f>IF(COUNTIFS(Registros!$A$2:$A$6000,"CS",Registros!$B$2:$B$6000,$A2926)&gt;0,1,0)</f>
        <v/>
      </c>
      <c r="J2926">
        <f>IF($I2926=1,SUMIFS(Registros!$I$2:$I$6000,Registros!$A$2:$A$6000,"CS",Registros!$B$2:$B$6000,$A2926),0)</f>
        <v/>
      </c>
      <c r="K2926">
        <f>IF(COUNTIFS(Winback!$K$2:$K$300,$D2926)&gt;0,1,0)</f>
        <v/>
      </c>
      <c r="L2926">
        <f>IF(AND($K2926=1,LEFT($A2926,3)="WB-"),SUMIFS(Winback!$D$2:$D$300,Winback!$K$2:$K$300,$D2926),0)</f>
        <v/>
      </c>
      <c r="M2926">
        <f>IF(OR($E2926=1,$G2926=1,SUMIFS(Registros!$J$2:$J$6000,Registros!$B$2:$B$6000,$A2926)&gt;0),1,0)</f>
        <v/>
      </c>
      <c r="N2926">
        <f>IF($J2926&gt;0,1,IF(COUNTIFS(Registros!$A$2:$A$6000,"CS",Registros!$B$2:$B$6000,$A2926,Registros!$K$2:$K$6000,"&lt;&gt;")&gt;0,1,0))</f>
        <v/>
      </c>
      <c r="O2926">
        <f>IF(AND($K2926=1,$E2926=0,$G2926=0,$I2926=0),"WINBACK",IF(AND($M2926=1,$N2926&gt;0),"CONVERGENTE",IF($M2926=1,"SOLO MÓVIL",IF($N2926&gt;0,"SOLO FIJO / INTERNET","SIN SERVICIOS"))))</f>
        <v/>
      </c>
      <c r="P2926">
        <f>IF($O2926="WINBACK","Recuperar (winback)",IF($O2926="CONVERGENTE","Upgrade / más líneas",IF($O2926="SOLO MÓVIL","Ofrecer fijo + internet (FLBBTV)",IF($O2926="SOLO FIJO / INTERNET","Ofrecer línea móvil Nextphone","Oferta completa (móvil + fijo + internet)"))))</f>
        <v/>
      </c>
      <c r="Q2926">
        <f>$F2926+$H2926+$L2926</f>
        <v/>
      </c>
      <c r="R2926">
        <f>IFERROR(VLOOKUP($A2926,Registros!$B$2:$G$6000,6,0),IFERROR(VLOOKUP($D2926,Winback!$B$2:$C$300,2,0),""))</f>
        <v/>
      </c>
      <c r="S2926">
        <f>IF($E2926=1,"NP","")&amp;IF($G2926=1,"+MOV","")&amp;IF($I2926=1,"+CS","")&amp;IF($K2926=1,"+WB","")</f>
        <v/>
      </c>
      <c r="T2926">
        <f>$E2926+$G2926+$I2926+$K2926</f>
        <v/>
      </c>
    </row>
    <row r="2927">
      <c r="A2927" t="inlineStr">
        <is>
          <t>357376300000</t>
        </is>
      </c>
      <c r="B2927" t="inlineStr">
        <is>
          <t>35737630</t>
        </is>
      </c>
      <c r="C2927" t="inlineStr">
        <is>
          <t>JERALD EDIER GONZÁLEZ CENTENO</t>
        </is>
      </c>
      <c r="D2927" t="inlineStr">
        <is>
          <t>JERALDEDIERGONZALEZCENTENO</t>
        </is>
      </c>
      <c r="E2927">
        <f>IF(COUNTIFS(Registros!$A$2:$A$6000,"NP",Registros!$B$2:$B$6000,$A2927)&gt;0,1,0)</f>
        <v/>
      </c>
      <c r="F2927">
        <f>IF($E2927=1,SUMIFS(Registros!$F$2:$F$6000,Registros!$A$2:$A$6000,"NP",Registros!$B$2:$B$6000,$A2927),0)</f>
        <v/>
      </c>
      <c r="G2927">
        <f>IF(COUNTIFS(Registros!$A$2:$A$6000,"MOV",Registros!$B$2:$B$6000,$A2927)&gt;0,1,0)</f>
        <v/>
      </c>
      <c r="H2927">
        <f>IF($G2927=1,SUMIFS(Registros!$F$2:$F$6000,Registros!$A$2:$A$6000,"MOV",Registros!$B$2:$B$6000,$A2927),0)</f>
        <v/>
      </c>
      <c r="I2927">
        <f>IF(COUNTIFS(Registros!$A$2:$A$6000,"CS",Registros!$B$2:$B$6000,$A2927)&gt;0,1,0)</f>
        <v/>
      </c>
      <c r="J2927">
        <f>IF($I2927=1,SUMIFS(Registros!$I$2:$I$6000,Registros!$A$2:$A$6000,"CS",Registros!$B$2:$B$6000,$A2927),0)</f>
        <v/>
      </c>
      <c r="K2927">
        <f>IF(COUNTIFS(Winback!$K$2:$K$300,$D2927)&gt;0,1,0)</f>
        <v/>
      </c>
      <c r="L2927">
        <f>IF(AND($K2927=1,LEFT($A2927,3)="WB-"),SUMIFS(Winback!$D$2:$D$300,Winback!$K$2:$K$300,$D2927),0)</f>
        <v/>
      </c>
      <c r="M2927">
        <f>IF(OR($E2927=1,$G2927=1,SUMIFS(Registros!$J$2:$J$6000,Registros!$B$2:$B$6000,$A2927)&gt;0),1,0)</f>
        <v/>
      </c>
      <c r="N2927">
        <f>IF($J2927&gt;0,1,IF(COUNTIFS(Registros!$A$2:$A$6000,"CS",Registros!$B$2:$B$6000,$A2927,Registros!$K$2:$K$6000,"&lt;&gt;")&gt;0,1,0))</f>
        <v/>
      </c>
      <c r="O2927">
        <f>IF(AND($K2927=1,$E2927=0,$G2927=0,$I2927=0),"WINBACK",IF(AND($M2927=1,$N2927&gt;0),"CONVERGENTE",IF($M2927=1,"SOLO MÓVIL",IF($N2927&gt;0,"SOLO FIJO / INTERNET","SIN SERVICIOS"))))</f>
        <v/>
      </c>
      <c r="P2927">
        <f>IF($O2927="WINBACK","Recuperar (winback)",IF($O2927="CONVERGENTE","Upgrade / más líneas",IF($O2927="SOLO MÓVIL","Ofrecer fijo + internet (FLBBTV)",IF($O2927="SOLO FIJO / INTERNET","Ofrecer línea móvil Nextphone","Oferta completa (móvil + fijo + internet)"))))</f>
        <v/>
      </c>
      <c r="Q2927">
        <f>$F2927+$H2927+$L2927</f>
        <v/>
      </c>
      <c r="R2927">
        <f>IFERROR(VLOOKUP($A2927,Registros!$B$2:$G$6000,6,0),IFERROR(VLOOKUP($D2927,Winback!$B$2:$C$300,2,0),""))</f>
        <v/>
      </c>
      <c r="S2927">
        <f>IF($E2927=1,"NP","")&amp;IF($G2927=1,"+MOV","")&amp;IF($I2927=1,"+CS","")&amp;IF($K2927=1,"+WB","")</f>
        <v/>
      </c>
      <c r="T2927">
        <f>$E2927+$G2927+$I2927+$K2927</f>
        <v/>
      </c>
    </row>
    <row r="2928">
      <c r="A2928" t="inlineStr">
        <is>
          <t>364000540000</t>
        </is>
      </c>
      <c r="B2928" t="inlineStr">
        <is>
          <t>36400054</t>
        </is>
      </c>
      <c r="C2928" t="inlineStr">
        <is>
          <t>NATALIA BEJERANO VEJERANO</t>
        </is>
      </c>
      <c r="D2928" t="inlineStr">
        <is>
          <t>NATALIABEJERANOVEJERANO</t>
        </is>
      </c>
      <c r="E2928">
        <f>IF(COUNTIFS(Registros!$A$2:$A$6000,"NP",Registros!$B$2:$B$6000,$A2928)&gt;0,1,0)</f>
        <v/>
      </c>
      <c r="F2928">
        <f>IF($E2928=1,SUMIFS(Registros!$F$2:$F$6000,Registros!$A$2:$A$6000,"NP",Registros!$B$2:$B$6000,$A2928),0)</f>
        <v/>
      </c>
      <c r="G2928">
        <f>IF(COUNTIFS(Registros!$A$2:$A$6000,"MOV",Registros!$B$2:$B$6000,$A2928)&gt;0,1,0)</f>
        <v/>
      </c>
      <c r="H2928">
        <f>IF($G2928=1,SUMIFS(Registros!$F$2:$F$6000,Registros!$A$2:$A$6000,"MOV",Registros!$B$2:$B$6000,$A2928),0)</f>
        <v/>
      </c>
      <c r="I2928">
        <f>IF(COUNTIFS(Registros!$A$2:$A$6000,"CS",Registros!$B$2:$B$6000,$A2928)&gt;0,1,0)</f>
        <v/>
      </c>
      <c r="J2928">
        <f>IF($I2928=1,SUMIFS(Registros!$I$2:$I$6000,Registros!$A$2:$A$6000,"CS",Registros!$B$2:$B$6000,$A2928),0)</f>
        <v/>
      </c>
      <c r="K2928">
        <f>IF(COUNTIFS(Winback!$K$2:$K$300,$D2928)&gt;0,1,0)</f>
        <v/>
      </c>
      <c r="L2928">
        <f>IF(AND($K2928=1,LEFT($A2928,3)="WB-"),SUMIFS(Winback!$D$2:$D$300,Winback!$K$2:$K$300,$D2928),0)</f>
        <v/>
      </c>
      <c r="M2928">
        <f>IF(OR($E2928=1,$G2928=1,SUMIFS(Registros!$J$2:$J$6000,Registros!$B$2:$B$6000,$A2928)&gt;0),1,0)</f>
        <v/>
      </c>
      <c r="N2928">
        <f>IF($J2928&gt;0,1,IF(COUNTIFS(Registros!$A$2:$A$6000,"CS",Registros!$B$2:$B$6000,$A2928,Registros!$K$2:$K$6000,"&lt;&gt;")&gt;0,1,0))</f>
        <v/>
      </c>
      <c r="O2928">
        <f>IF(AND($K2928=1,$E2928=0,$G2928=0,$I2928=0),"WINBACK",IF(AND($M2928=1,$N2928&gt;0),"CONVERGENTE",IF($M2928=1,"SOLO MÓVIL",IF($N2928&gt;0,"SOLO FIJO / INTERNET","SIN SERVICIOS"))))</f>
        <v/>
      </c>
      <c r="P2928">
        <f>IF($O2928="WINBACK","Recuperar (winback)",IF($O2928="CONVERGENTE","Upgrade / más líneas",IF($O2928="SOLO MÓVIL","Ofrecer fijo + internet (FLBBTV)",IF($O2928="SOLO FIJO / INTERNET","Ofrecer línea móvil Nextphone","Oferta completa (móvil + fijo + internet)"))))</f>
        <v/>
      </c>
      <c r="Q2928">
        <f>$F2928+$H2928+$L2928</f>
        <v/>
      </c>
      <c r="R2928">
        <f>IFERROR(VLOOKUP($A2928,Registros!$B$2:$G$6000,6,0),IFERROR(VLOOKUP($D2928,Winback!$B$2:$C$300,2,0),""))</f>
        <v/>
      </c>
      <c r="S2928">
        <f>IF($E2928=1,"NP","")&amp;IF($G2928=1,"+MOV","")&amp;IF($I2928=1,"+CS","")&amp;IF($K2928=1,"+WB","")</f>
        <v/>
      </c>
      <c r="T2928">
        <f>$E2928+$G2928+$I2928+$K2928</f>
        <v/>
      </c>
    </row>
    <row r="2929">
      <c r="A2929" t="inlineStr">
        <is>
          <t>344422070000</t>
        </is>
      </c>
      <c r="B2929" t="inlineStr">
        <is>
          <t>34442207</t>
        </is>
      </c>
      <c r="C2929" t="inlineStr">
        <is>
          <t>ALLAN VEGA</t>
        </is>
      </c>
      <c r="D2929" t="inlineStr">
        <is>
          <t>ALLANVEGA</t>
        </is>
      </c>
      <c r="E2929">
        <f>IF(COUNTIFS(Registros!$A$2:$A$6000,"NP",Registros!$B$2:$B$6000,$A2929)&gt;0,1,0)</f>
        <v/>
      </c>
      <c r="F2929">
        <f>IF($E2929=1,SUMIFS(Registros!$F$2:$F$6000,Registros!$A$2:$A$6000,"NP",Registros!$B$2:$B$6000,$A2929),0)</f>
        <v/>
      </c>
      <c r="G2929">
        <f>IF(COUNTIFS(Registros!$A$2:$A$6000,"MOV",Registros!$B$2:$B$6000,$A2929)&gt;0,1,0)</f>
        <v/>
      </c>
      <c r="H2929">
        <f>IF($G2929=1,SUMIFS(Registros!$F$2:$F$6000,Registros!$A$2:$A$6000,"MOV",Registros!$B$2:$B$6000,$A2929),0)</f>
        <v/>
      </c>
      <c r="I2929">
        <f>IF(COUNTIFS(Registros!$A$2:$A$6000,"CS",Registros!$B$2:$B$6000,$A2929)&gt;0,1,0)</f>
        <v/>
      </c>
      <c r="J2929">
        <f>IF($I2929=1,SUMIFS(Registros!$I$2:$I$6000,Registros!$A$2:$A$6000,"CS",Registros!$B$2:$B$6000,$A2929),0)</f>
        <v/>
      </c>
      <c r="K2929">
        <f>IF(COUNTIFS(Winback!$K$2:$K$300,$D2929)&gt;0,1,0)</f>
        <v/>
      </c>
      <c r="L2929">
        <f>IF(AND($K2929=1,LEFT($A2929,3)="WB-"),SUMIFS(Winback!$D$2:$D$300,Winback!$K$2:$K$300,$D2929),0)</f>
        <v/>
      </c>
      <c r="M2929">
        <f>IF(OR($E2929=1,$G2929=1,SUMIFS(Registros!$J$2:$J$6000,Registros!$B$2:$B$6000,$A2929)&gt;0),1,0)</f>
        <v/>
      </c>
      <c r="N2929">
        <f>IF($J2929&gt;0,1,IF(COUNTIFS(Registros!$A$2:$A$6000,"CS",Registros!$B$2:$B$6000,$A2929,Registros!$K$2:$K$6000,"&lt;&gt;")&gt;0,1,0))</f>
        <v/>
      </c>
      <c r="O2929">
        <f>IF(AND($K2929=1,$E2929=0,$G2929=0,$I2929=0),"WINBACK",IF(AND($M2929=1,$N2929&gt;0),"CONVERGENTE",IF($M2929=1,"SOLO MÓVIL",IF($N2929&gt;0,"SOLO FIJO / INTERNET","SIN SERVICIOS"))))</f>
        <v/>
      </c>
      <c r="P2929">
        <f>IF($O2929="WINBACK","Recuperar (winback)",IF($O2929="CONVERGENTE","Upgrade / más líneas",IF($O2929="SOLO MÓVIL","Ofrecer fijo + internet (FLBBTV)",IF($O2929="SOLO FIJO / INTERNET","Ofrecer línea móvil Nextphone","Oferta completa (móvil + fijo + internet)"))))</f>
        <v/>
      </c>
      <c r="Q2929">
        <f>$F2929+$H2929+$L2929</f>
        <v/>
      </c>
      <c r="R2929">
        <f>IFERROR(VLOOKUP($A2929,Registros!$B$2:$G$6000,6,0),IFERROR(VLOOKUP($D2929,Winback!$B$2:$C$300,2,0),""))</f>
        <v/>
      </c>
      <c r="S2929">
        <f>IF($E2929=1,"NP","")&amp;IF($G2929=1,"+MOV","")&amp;IF($I2929=1,"+CS","")&amp;IF($K2929=1,"+WB","")</f>
        <v/>
      </c>
      <c r="T2929">
        <f>$E2929+$G2929+$I2929+$K2929</f>
        <v/>
      </c>
    </row>
    <row r="2930">
      <c r="A2930" t="inlineStr">
        <is>
          <t>351325200000</t>
        </is>
      </c>
      <c r="B2930" t="inlineStr">
        <is>
          <t>35132520</t>
        </is>
      </c>
      <c r="C2930" t="inlineStr">
        <is>
          <t>YAJAIRA GARCIA</t>
        </is>
      </c>
      <c r="D2930" t="inlineStr">
        <is>
          <t>YAJAIRAGARCIA</t>
        </is>
      </c>
      <c r="E2930">
        <f>IF(COUNTIFS(Registros!$A$2:$A$6000,"NP",Registros!$B$2:$B$6000,$A2930)&gt;0,1,0)</f>
        <v/>
      </c>
      <c r="F2930">
        <f>IF($E2930=1,SUMIFS(Registros!$F$2:$F$6000,Registros!$A$2:$A$6000,"NP",Registros!$B$2:$B$6000,$A2930),0)</f>
        <v/>
      </c>
      <c r="G2930">
        <f>IF(COUNTIFS(Registros!$A$2:$A$6000,"MOV",Registros!$B$2:$B$6000,$A2930)&gt;0,1,0)</f>
        <v/>
      </c>
      <c r="H2930">
        <f>IF($G2930=1,SUMIFS(Registros!$F$2:$F$6000,Registros!$A$2:$A$6000,"MOV",Registros!$B$2:$B$6000,$A2930),0)</f>
        <v/>
      </c>
      <c r="I2930">
        <f>IF(COUNTIFS(Registros!$A$2:$A$6000,"CS",Registros!$B$2:$B$6000,$A2930)&gt;0,1,0)</f>
        <v/>
      </c>
      <c r="J2930">
        <f>IF($I2930=1,SUMIFS(Registros!$I$2:$I$6000,Registros!$A$2:$A$6000,"CS",Registros!$B$2:$B$6000,$A2930),0)</f>
        <v/>
      </c>
      <c r="K2930">
        <f>IF(COUNTIFS(Winback!$K$2:$K$300,$D2930)&gt;0,1,0)</f>
        <v/>
      </c>
      <c r="L2930">
        <f>IF(AND($K2930=1,LEFT($A2930,3)="WB-"),SUMIFS(Winback!$D$2:$D$300,Winback!$K$2:$K$300,$D2930),0)</f>
        <v/>
      </c>
      <c r="M2930">
        <f>IF(OR($E2930=1,$G2930=1,SUMIFS(Registros!$J$2:$J$6000,Registros!$B$2:$B$6000,$A2930)&gt;0),1,0)</f>
        <v/>
      </c>
      <c r="N2930">
        <f>IF($J2930&gt;0,1,IF(COUNTIFS(Registros!$A$2:$A$6000,"CS",Registros!$B$2:$B$6000,$A2930,Registros!$K$2:$K$6000,"&lt;&gt;")&gt;0,1,0))</f>
        <v/>
      </c>
      <c r="O2930">
        <f>IF(AND($K2930=1,$E2930=0,$G2930=0,$I2930=0),"WINBACK",IF(AND($M2930=1,$N2930&gt;0),"CONVERGENTE",IF($M2930=1,"SOLO MÓVIL",IF($N2930&gt;0,"SOLO FIJO / INTERNET","SIN SERVICIOS"))))</f>
        <v/>
      </c>
      <c r="P2930">
        <f>IF($O2930="WINBACK","Recuperar (winback)",IF($O2930="CONVERGENTE","Upgrade / más líneas",IF($O2930="SOLO MÓVIL","Ofrecer fijo + internet (FLBBTV)",IF($O2930="SOLO FIJO / INTERNET","Ofrecer línea móvil Nextphone","Oferta completa (móvil + fijo + internet)"))))</f>
        <v/>
      </c>
      <c r="Q2930">
        <f>$F2930+$H2930+$L2930</f>
        <v/>
      </c>
      <c r="R2930">
        <f>IFERROR(VLOOKUP($A2930,Registros!$B$2:$G$6000,6,0),IFERROR(VLOOKUP($D2930,Winback!$B$2:$C$300,2,0),""))</f>
        <v/>
      </c>
      <c r="S2930">
        <f>IF($E2930=1,"NP","")&amp;IF($G2930=1,"+MOV","")&amp;IF($I2930=1,"+CS","")&amp;IF($K2930=1,"+WB","")</f>
        <v/>
      </c>
      <c r="T2930">
        <f>$E2930+$G2930+$I2930+$K2930</f>
        <v/>
      </c>
    </row>
    <row r="2931">
      <c r="A2931" t="inlineStr">
        <is>
          <t>354373770000</t>
        </is>
      </c>
      <c r="B2931" t="inlineStr">
        <is>
          <t>35437377</t>
        </is>
      </c>
      <c r="C2931" t="inlineStr">
        <is>
          <t>MARIANELA SANTOS CARPINTERO DE CLARA</t>
        </is>
      </c>
      <c r="D2931" t="inlineStr">
        <is>
          <t>MARIANELASANTOSCARPINTERODECLARA</t>
        </is>
      </c>
      <c r="E2931">
        <f>IF(COUNTIFS(Registros!$A$2:$A$6000,"NP",Registros!$B$2:$B$6000,$A2931)&gt;0,1,0)</f>
        <v/>
      </c>
      <c r="F2931">
        <f>IF($E2931=1,SUMIFS(Registros!$F$2:$F$6000,Registros!$A$2:$A$6000,"NP",Registros!$B$2:$B$6000,$A2931),0)</f>
        <v/>
      </c>
      <c r="G2931">
        <f>IF(COUNTIFS(Registros!$A$2:$A$6000,"MOV",Registros!$B$2:$B$6000,$A2931)&gt;0,1,0)</f>
        <v/>
      </c>
      <c r="H2931">
        <f>IF($G2931=1,SUMIFS(Registros!$F$2:$F$6000,Registros!$A$2:$A$6000,"MOV",Registros!$B$2:$B$6000,$A2931),0)</f>
        <v/>
      </c>
      <c r="I2931">
        <f>IF(COUNTIFS(Registros!$A$2:$A$6000,"CS",Registros!$B$2:$B$6000,$A2931)&gt;0,1,0)</f>
        <v/>
      </c>
      <c r="J2931">
        <f>IF($I2931=1,SUMIFS(Registros!$I$2:$I$6000,Registros!$A$2:$A$6000,"CS",Registros!$B$2:$B$6000,$A2931),0)</f>
        <v/>
      </c>
      <c r="K2931">
        <f>IF(COUNTIFS(Winback!$K$2:$K$300,$D2931)&gt;0,1,0)</f>
        <v/>
      </c>
      <c r="L2931">
        <f>IF(AND($K2931=1,LEFT($A2931,3)="WB-"),SUMIFS(Winback!$D$2:$D$300,Winback!$K$2:$K$300,$D2931),0)</f>
        <v/>
      </c>
      <c r="M2931">
        <f>IF(OR($E2931=1,$G2931=1,SUMIFS(Registros!$J$2:$J$6000,Registros!$B$2:$B$6000,$A2931)&gt;0),1,0)</f>
        <v/>
      </c>
      <c r="N2931">
        <f>IF($J2931&gt;0,1,IF(COUNTIFS(Registros!$A$2:$A$6000,"CS",Registros!$B$2:$B$6000,$A2931,Registros!$K$2:$K$6000,"&lt;&gt;")&gt;0,1,0))</f>
        <v/>
      </c>
      <c r="O2931">
        <f>IF(AND($K2931=1,$E2931=0,$G2931=0,$I2931=0),"WINBACK",IF(AND($M2931=1,$N2931&gt;0),"CONVERGENTE",IF($M2931=1,"SOLO MÓVIL",IF($N2931&gt;0,"SOLO FIJO / INTERNET","SIN SERVICIOS"))))</f>
        <v/>
      </c>
      <c r="P2931">
        <f>IF($O2931="WINBACK","Recuperar (winback)",IF($O2931="CONVERGENTE","Upgrade / más líneas",IF($O2931="SOLO MÓVIL","Ofrecer fijo + internet (FLBBTV)",IF($O2931="SOLO FIJO / INTERNET","Ofrecer línea móvil Nextphone","Oferta completa (móvil + fijo + internet)"))))</f>
        <v/>
      </c>
      <c r="Q2931">
        <f>$F2931+$H2931+$L2931</f>
        <v/>
      </c>
      <c r="R2931">
        <f>IFERROR(VLOOKUP($A2931,Registros!$B$2:$G$6000,6,0),IFERROR(VLOOKUP($D2931,Winback!$B$2:$C$300,2,0),""))</f>
        <v/>
      </c>
      <c r="S2931">
        <f>IF($E2931=1,"NP","")&amp;IF($G2931=1,"+MOV","")&amp;IF($I2931=1,"+CS","")&amp;IF($K2931=1,"+WB","")</f>
        <v/>
      </c>
      <c r="T2931">
        <f>$E2931+$G2931+$I2931+$K2931</f>
        <v/>
      </c>
    </row>
    <row r="2932">
      <c r="A2932" t="inlineStr">
        <is>
          <t>358386250000</t>
        </is>
      </c>
      <c r="B2932" t="inlineStr">
        <is>
          <t>35838625</t>
        </is>
      </c>
      <c r="C2932" t="inlineStr">
        <is>
          <t>VICENCIO JIMENEZ</t>
        </is>
      </c>
      <c r="D2932" t="inlineStr">
        <is>
          <t>VICENCIOJIMENEZ</t>
        </is>
      </c>
      <c r="E2932">
        <f>IF(COUNTIFS(Registros!$A$2:$A$6000,"NP",Registros!$B$2:$B$6000,$A2932)&gt;0,1,0)</f>
        <v/>
      </c>
      <c r="F2932">
        <f>IF($E2932=1,SUMIFS(Registros!$F$2:$F$6000,Registros!$A$2:$A$6000,"NP",Registros!$B$2:$B$6000,$A2932),0)</f>
        <v/>
      </c>
      <c r="G2932">
        <f>IF(COUNTIFS(Registros!$A$2:$A$6000,"MOV",Registros!$B$2:$B$6000,$A2932)&gt;0,1,0)</f>
        <v/>
      </c>
      <c r="H2932">
        <f>IF($G2932=1,SUMIFS(Registros!$F$2:$F$6000,Registros!$A$2:$A$6000,"MOV",Registros!$B$2:$B$6000,$A2932),0)</f>
        <v/>
      </c>
      <c r="I2932">
        <f>IF(COUNTIFS(Registros!$A$2:$A$6000,"CS",Registros!$B$2:$B$6000,$A2932)&gt;0,1,0)</f>
        <v/>
      </c>
      <c r="J2932">
        <f>IF($I2932=1,SUMIFS(Registros!$I$2:$I$6000,Registros!$A$2:$A$6000,"CS",Registros!$B$2:$B$6000,$A2932),0)</f>
        <v/>
      </c>
      <c r="K2932">
        <f>IF(COUNTIFS(Winback!$K$2:$K$300,$D2932)&gt;0,1,0)</f>
        <v/>
      </c>
      <c r="L2932">
        <f>IF(AND($K2932=1,LEFT($A2932,3)="WB-"),SUMIFS(Winback!$D$2:$D$300,Winback!$K$2:$K$300,$D2932),0)</f>
        <v/>
      </c>
      <c r="M2932">
        <f>IF(OR($E2932=1,$G2932=1,SUMIFS(Registros!$J$2:$J$6000,Registros!$B$2:$B$6000,$A2932)&gt;0),1,0)</f>
        <v/>
      </c>
      <c r="N2932">
        <f>IF($J2932&gt;0,1,IF(COUNTIFS(Registros!$A$2:$A$6000,"CS",Registros!$B$2:$B$6000,$A2932,Registros!$K$2:$K$6000,"&lt;&gt;")&gt;0,1,0))</f>
        <v/>
      </c>
      <c r="O2932">
        <f>IF(AND($K2932=1,$E2932=0,$G2932=0,$I2932=0),"WINBACK",IF(AND($M2932=1,$N2932&gt;0),"CONVERGENTE",IF($M2932=1,"SOLO MÓVIL",IF($N2932&gt;0,"SOLO FIJO / INTERNET","SIN SERVICIOS"))))</f>
        <v/>
      </c>
      <c r="P2932">
        <f>IF($O2932="WINBACK","Recuperar (winback)",IF($O2932="CONVERGENTE","Upgrade / más líneas",IF($O2932="SOLO MÓVIL","Ofrecer fijo + internet (FLBBTV)",IF($O2932="SOLO FIJO / INTERNET","Ofrecer línea móvil Nextphone","Oferta completa (móvil + fijo + internet)"))))</f>
        <v/>
      </c>
      <c r="Q2932">
        <f>$F2932+$H2932+$L2932</f>
        <v/>
      </c>
      <c r="R2932">
        <f>IFERROR(VLOOKUP($A2932,Registros!$B$2:$G$6000,6,0),IFERROR(VLOOKUP($D2932,Winback!$B$2:$C$300,2,0),""))</f>
        <v/>
      </c>
      <c r="S2932">
        <f>IF($E2932=1,"NP","")&amp;IF($G2932=1,"+MOV","")&amp;IF($I2932=1,"+CS","")&amp;IF($K2932=1,"+WB","")</f>
        <v/>
      </c>
      <c r="T2932">
        <f>$E2932+$G2932+$I2932+$K2932</f>
        <v/>
      </c>
    </row>
    <row r="2933">
      <c r="A2933" t="inlineStr">
        <is>
          <t>344112810000</t>
        </is>
      </c>
      <c r="B2933" t="inlineStr">
        <is>
          <t>34411281</t>
        </is>
      </c>
      <c r="C2933" t="inlineStr">
        <is>
          <t>BENJAMIN CARPINTERO PEREZ</t>
        </is>
      </c>
      <c r="D2933" t="inlineStr">
        <is>
          <t>BENJAMINCARPINTEROPEREZ</t>
        </is>
      </c>
      <c r="E2933">
        <f>IF(COUNTIFS(Registros!$A$2:$A$6000,"NP",Registros!$B$2:$B$6000,$A2933)&gt;0,1,0)</f>
        <v/>
      </c>
      <c r="F2933">
        <f>IF($E2933=1,SUMIFS(Registros!$F$2:$F$6000,Registros!$A$2:$A$6000,"NP",Registros!$B$2:$B$6000,$A2933),0)</f>
        <v/>
      </c>
      <c r="G2933">
        <f>IF(COUNTIFS(Registros!$A$2:$A$6000,"MOV",Registros!$B$2:$B$6000,$A2933)&gt;0,1,0)</f>
        <v/>
      </c>
      <c r="H2933">
        <f>IF($G2933=1,SUMIFS(Registros!$F$2:$F$6000,Registros!$A$2:$A$6000,"MOV",Registros!$B$2:$B$6000,$A2933),0)</f>
        <v/>
      </c>
      <c r="I2933">
        <f>IF(COUNTIFS(Registros!$A$2:$A$6000,"CS",Registros!$B$2:$B$6000,$A2933)&gt;0,1,0)</f>
        <v/>
      </c>
      <c r="J2933">
        <f>IF($I2933=1,SUMIFS(Registros!$I$2:$I$6000,Registros!$A$2:$A$6000,"CS",Registros!$B$2:$B$6000,$A2933),0)</f>
        <v/>
      </c>
      <c r="K2933">
        <f>IF(COUNTIFS(Winback!$K$2:$K$300,$D2933)&gt;0,1,0)</f>
        <v/>
      </c>
      <c r="L2933">
        <f>IF(AND($K2933=1,LEFT($A2933,3)="WB-"),SUMIFS(Winback!$D$2:$D$300,Winback!$K$2:$K$300,$D2933),0)</f>
        <v/>
      </c>
      <c r="M2933">
        <f>IF(OR($E2933=1,$G2933=1,SUMIFS(Registros!$J$2:$J$6000,Registros!$B$2:$B$6000,$A2933)&gt;0),1,0)</f>
        <v/>
      </c>
      <c r="N2933">
        <f>IF($J2933&gt;0,1,IF(COUNTIFS(Registros!$A$2:$A$6000,"CS",Registros!$B$2:$B$6000,$A2933,Registros!$K$2:$K$6000,"&lt;&gt;")&gt;0,1,0))</f>
        <v/>
      </c>
      <c r="O2933">
        <f>IF(AND($K2933=1,$E2933=0,$G2933=0,$I2933=0),"WINBACK",IF(AND($M2933=1,$N2933&gt;0),"CONVERGENTE",IF($M2933=1,"SOLO MÓVIL",IF($N2933&gt;0,"SOLO FIJO / INTERNET","SIN SERVICIOS"))))</f>
        <v/>
      </c>
      <c r="P2933">
        <f>IF($O2933="WINBACK","Recuperar (winback)",IF($O2933="CONVERGENTE","Upgrade / más líneas",IF($O2933="SOLO MÓVIL","Ofrecer fijo + internet (FLBBTV)",IF($O2933="SOLO FIJO / INTERNET","Ofrecer línea móvil Nextphone","Oferta completa (móvil + fijo + internet)"))))</f>
        <v/>
      </c>
      <c r="Q2933">
        <f>$F2933+$H2933+$L2933</f>
        <v/>
      </c>
      <c r="R2933">
        <f>IFERROR(VLOOKUP($A2933,Registros!$B$2:$G$6000,6,0),IFERROR(VLOOKUP($D2933,Winback!$B$2:$C$300,2,0),""))</f>
        <v/>
      </c>
      <c r="S2933">
        <f>IF($E2933=1,"NP","")&amp;IF($G2933=1,"+MOV","")&amp;IF($I2933=1,"+CS","")&amp;IF($K2933=1,"+WB","")</f>
        <v/>
      </c>
      <c r="T2933">
        <f>$E2933+$G2933+$I2933+$K2933</f>
        <v/>
      </c>
    </row>
    <row r="2934">
      <c r="A2934" t="inlineStr">
        <is>
          <t>357190140000</t>
        </is>
      </c>
      <c r="B2934" t="inlineStr">
        <is>
          <t>35719014</t>
        </is>
      </c>
      <c r="C2934" t="inlineStr">
        <is>
          <t>LARISSA DEL CARMEN BEITIA MENDOZA</t>
        </is>
      </c>
      <c r="D2934" t="inlineStr">
        <is>
          <t>LARISSADELCARMENBEITIAMENDOZA</t>
        </is>
      </c>
      <c r="E2934">
        <f>IF(COUNTIFS(Registros!$A$2:$A$6000,"NP",Registros!$B$2:$B$6000,$A2934)&gt;0,1,0)</f>
        <v/>
      </c>
      <c r="F2934">
        <f>IF($E2934=1,SUMIFS(Registros!$F$2:$F$6000,Registros!$A$2:$A$6000,"NP",Registros!$B$2:$B$6000,$A2934),0)</f>
        <v/>
      </c>
      <c r="G2934">
        <f>IF(COUNTIFS(Registros!$A$2:$A$6000,"MOV",Registros!$B$2:$B$6000,$A2934)&gt;0,1,0)</f>
        <v/>
      </c>
      <c r="H2934">
        <f>IF($G2934=1,SUMIFS(Registros!$F$2:$F$6000,Registros!$A$2:$A$6000,"MOV",Registros!$B$2:$B$6000,$A2934),0)</f>
        <v/>
      </c>
      <c r="I2934">
        <f>IF(COUNTIFS(Registros!$A$2:$A$6000,"CS",Registros!$B$2:$B$6000,$A2934)&gt;0,1,0)</f>
        <v/>
      </c>
      <c r="J2934">
        <f>IF($I2934=1,SUMIFS(Registros!$I$2:$I$6000,Registros!$A$2:$A$6000,"CS",Registros!$B$2:$B$6000,$A2934),0)</f>
        <v/>
      </c>
      <c r="K2934">
        <f>IF(COUNTIFS(Winback!$K$2:$K$300,$D2934)&gt;0,1,0)</f>
        <v/>
      </c>
      <c r="L2934">
        <f>IF(AND($K2934=1,LEFT($A2934,3)="WB-"),SUMIFS(Winback!$D$2:$D$300,Winback!$K$2:$K$300,$D2934),0)</f>
        <v/>
      </c>
      <c r="M2934">
        <f>IF(OR($E2934=1,$G2934=1,SUMIFS(Registros!$J$2:$J$6000,Registros!$B$2:$B$6000,$A2934)&gt;0),1,0)</f>
        <v/>
      </c>
      <c r="N2934">
        <f>IF($J2934&gt;0,1,IF(COUNTIFS(Registros!$A$2:$A$6000,"CS",Registros!$B$2:$B$6000,$A2934,Registros!$K$2:$K$6000,"&lt;&gt;")&gt;0,1,0))</f>
        <v/>
      </c>
      <c r="O2934">
        <f>IF(AND($K2934=1,$E2934=0,$G2934=0,$I2934=0),"WINBACK",IF(AND($M2934=1,$N2934&gt;0),"CONVERGENTE",IF($M2934=1,"SOLO MÓVIL",IF($N2934&gt;0,"SOLO FIJO / INTERNET","SIN SERVICIOS"))))</f>
        <v/>
      </c>
      <c r="P2934">
        <f>IF($O2934="WINBACK","Recuperar (winback)",IF($O2934="CONVERGENTE","Upgrade / más líneas",IF($O2934="SOLO MÓVIL","Ofrecer fijo + internet (FLBBTV)",IF($O2934="SOLO FIJO / INTERNET","Ofrecer línea móvil Nextphone","Oferta completa (móvil + fijo + internet)"))))</f>
        <v/>
      </c>
      <c r="Q2934">
        <f>$F2934+$H2934+$L2934</f>
        <v/>
      </c>
      <c r="R2934">
        <f>IFERROR(VLOOKUP($A2934,Registros!$B$2:$G$6000,6,0),IFERROR(VLOOKUP($D2934,Winback!$B$2:$C$300,2,0),""))</f>
        <v/>
      </c>
      <c r="S2934">
        <f>IF($E2934=1,"NP","")&amp;IF($G2934=1,"+MOV","")&amp;IF($I2934=1,"+CS","")&amp;IF($K2934=1,"+WB","")</f>
        <v/>
      </c>
      <c r="T2934">
        <f>$E2934+$G2934+$I2934+$K2934</f>
        <v/>
      </c>
    </row>
    <row r="2935">
      <c r="A2935" t="inlineStr">
        <is>
          <t>358189100000</t>
        </is>
      </c>
      <c r="B2935" t="inlineStr">
        <is>
          <t>35818910</t>
        </is>
      </c>
      <c r="C2935" t="inlineStr">
        <is>
          <t>LARISSA DEL CARMEN BEITIA MENDOZA</t>
        </is>
      </c>
      <c r="D2935" t="inlineStr">
        <is>
          <t>LARISSADELCARMENBEITIAMENDOZA</t>
        </is>
      </c>
      <c r="E2935">
        <f>IF(COUNTIFS(Registros!$A$2:$A$6000,"NP",Registros!$B$2:$B$6000,$A2935)&gt;0,1,0)</f>
        <v/>
      </c>
      <c r="F2935">
        <f>IF($E2935=1,SUMIFS(Registros!$F$2:$F$6000,Registros!$A$2:$A$6000,"NP",Registros!$B$2:$B$6000,$A2935),0)</f>
        <v/>
      </c>
      <c r="G2935">
        <f>IF(COUNTIFS(Registros!$A$2:$A$6000,"MOV",Registros!$B$2:$B$6000,$A2935)&gt;0,1,0)</f>
        <v/>
      </c>
      <c r="H2935">
        <f>IF($G2935=1,SUMIFS(Registros!$F$2:$F$6000,Registros!$A$2:$A$6000,"MOV",Registros!$B$2:$B$6000,$A2935),0)</f>
        <v/>
      </c>
      <c r="I2935">
        <f>IF(COUNTIFS(Registros!$A$2:$A$6000,"CS",Registros!$B$2:$B$6000,$A2935)&gt;0,1,0)</f>
        <v/>
      </c>
      <c r="J2935">
        <f>IF($I2935=1,SUMIFS(Registros!$I$2:$I$6000,Registros!$A$2:$A$6000,"CS",Registros!$B$2:$B$6000,$A2935),0)</f>
        <v/>
      </c>
      <c r="K2935">
        <f>IF(COUNTIFS(Winback!$K$2:$K$300,$D2935)&gt;0,1,0)</f>
        <v/>
      </c>
      <c r="L2935">
        <f>IF(AND($K2935=1,LEFT($A2935,3)="WB-"),SUMIFS(Winback!$D$2:$D$300,Winback!$K$2:$K$300,$D2935),0)</f>
        <v/>
      </c>
      <c r="M2935">
        <f>IF(OR($E2935=1,$G2935=1,SUMIFS(Registros!$J$2:$J$6000,Registros!$B$2:$B$6000,$A2935)&gt;0),1,0)</f>
        <v/>
      </c>
      <c r="N2935">
        <f>IF($J2935&gt;0,1,IF(COUNTIFS(Registros!$A$2:$A$6000,"CS",Registros!$B$2:$B$6000,$A2935,Registros!$K$2:$K$6000,"&lt;&gt;")&gt;0,1,0))</f>
        <v/>
      </c>
      <c r="O2935">
        <f>IF(AND($K2935=1,$E2935=0,$G2935=0,$I2935=0),"WINBACK",IF(AND($M2935=1,$N2935&gt;0),"CONVERGENTE",IF($M2935=1,"SOLO MÓVIL",IF($N2935&gt;0,"SOLO FIJO / INTERNET","SIN SERVICIOS"))))</f>
        <v/>
      </c>
      <c r="P2935">
        <f>IF($O2935="WINBACK","Recuperar (winback)",IF($O2935="CONVERGENTE","Upgrade / más líneas",IF($O2935="SOLO MÓVIL","Ofrecer fijo + internet (FLBBTV)",IF($O2935="SOLO FIJO / INTERNET","Ofrecer línea móvil Nextphone","Oferta completa (móvil + fijo + internet)"))))</f>
        <v/>
      </c>
      <c r="Q2935">
        <f>$F2935+$H2935+$L2935</f>
        <v/>
      </c>
      <c r="R2935">
        <f>IFERROR(VLOOKUP($A2935,Registros!$B$2:$G$6000,6,0),IFERROR(VLOOKUP($D2935,Winback!$B$2:$C$300,2,0),""))</f>
        <v/>
      </c>
      <c r="S2935">
        <f>IF($E2935=1,"NP","")&amp;IF($G2935=1,"+MOV","")&amp;IF($I2935=1,"+CS","")&amp;IF($K2935=1,"+WB","")</f>
        <v/>
      </c>
      <c r="T2935">
        <f>$E2935+$G2935+$I2935+$K2935</f>
        <v/>
      </c>
    </row>
    <row r="2936">
      <c r="A2936" t="inlineStr">
        <is>
          <t>357162700000</t>
        </is>
      </c>
      <c r="B2936" t="inlineStr">
        <is>
          <t>35716270</t>
        </is>
      </c>
      <c r="C2936" t="inlineStr">
        <is>
          <t>LAMASA, S. A.</t>
        </is>
      </c>
      <c r="D2936" t="inlineStr">
        <is>
          <t>LAMASASA</t>
        </is>
      </c>
      <c r="E2936">
        <f>IF(COUNTIFS(Registros!$A$2:$A$6000,"NP",Registros!$B$2:$B$6000,$A2936)&gt;0,1,0)</f>
        <v/>
      </c>
      <c r="F2936">
        <f>IF($E2936=1,SUMIFS(Registros!$F$2:$F$6000,Registros!$A$2:$A$6000,"NP",Registros!$B$2:$B$6000,$A2936),0)</f>
        <v/>
      </c>
      <c r="G2936">
        <f>IF(COUNTIFS(Registros!$A$2:$A$6000,"MOV",Registros!$B$2:$B$6000,$A2936)&gt;0,1,0)</f>
        <v/>
      </c>
      <c r="H2936">
        <f>IF($G2936=1,SUMIFS(Registros!$F$2:$F$6000,Registros!$A$2:$A$6000,"MOV",Registros!$B$2:$B$6000,$A2936),0)</f>
        <v/>
      </c>
      <c r="I2936">
        <f>IF(COUNTIFS(Registros!$A$2:$A$6000,"CS",Registros!$B$2:$B$6000,$A2936)&gt;0,1,0)</f>
        <v/>
      </c>
      <c r="J2936">
        <f>IF($I2936=1,SUMIFS(Registros!$I$2:$I$6000,Registros!$A$2:$A$6000,"CS",Registros!$B$2:$B$6000,$A2936),0)</f>
        <v/>
      </c>
      <c r="K2936">
        <f>IF(COUNTIFS(Winback!$K$2:$K$300,$D2936)&gt;0,1,0)</f>
        <v/>
      </c>
      <c r="L2936">
        <f>IF(AND($K2936=1,LEFT($A2936,3)="WB-"),SUMIFS(Winback!$D$2:$D$300,Winback!$K$2:$K$300,$D2936),0)</f>
        <v/>
      </c>
      <c r="M2936">
        <f>IF(OR($E2936=1,$G2936=1,SUMIFS(Registros!$J$2:$J$6000,Registros!$B$2:$B$6000,$A2936)&gt;0),1,0)</f>
        <v/>
      </c>
      <c r="N2936">
        <f>IF($J2936&gt;0,1,IF(COUNTIFS(Registros!$A$2:$A$6000,"CS",Registros!$B$2:$B$6000,$A2936,Registros!$K$2:$K$6000,"&lt;&gt;")&gt;0,1,0))</f>
        <v/>
      </c>
      <c r="O2936">
        <f>IF(AND($K2936=1,$E2936=0,$G2936=0,$I2936=0),"WINBACK",IF(AND($M2936=1,$N2936&gt;0),"CONVERGENTE",IF($M2936=1,"SOLO MÓVIL",IF($N2936&gt;0,"SOLO FIJO / INTERNET","SIN SERVICIOS"))))</f>
        <v/>
      </c>
      <c r="P2936">
        <f>IF($O2936="WINBACK","Recuperar (winback)",IF($O2936="CONVERGENTE","Upgrade / más líneas",IF($O2936="SOLO MÓVIL","Ofrecer fijo + internet (FLBBTV)",IF($O2936="SOLO FIJO / INTERNET","Ofrecer línea móvil Nextphone","Oferta completa (móvil + fijo + internet)"))))</f>
        <v/>
      </c>
      <c r="Q2936">
        <f>$F2936+$H2936+$L2936</f>
        <v/>
      </c>
      <c r="R2936">
        <f>IFERROR(VLOOKUP($A2936,Registros!$B$2:$G$6000,6,0),IFERROR(VLOOKUP($D2936,Winback!$B$2:$C$300,2,0),""))</f>
        <v/>
      </c>
      <c r="S2936">
        <f>IF($E2936=1,"NP","")&amp;IF($G2936=1,"+MOV","")&amp;IF($I2936=1,"+CS","")&amp;IF($K2936=1,"+WB","")</f>
        <v/>
      </c>
      <c r="T2936">
        <f>$E2936+$G2936+$I2936+$K2936</f>
        <v/>
      </c>
    </row>
    <row r="2937">
      <c r="A2937" t="inlineStr">
        <is>
          <t>359269750000</t>
        </is>
      </c>
      <c r="B2937" t="inlineStr">
        <is>
          <t>35926975</t>
        </is>
      </c>
      <c r="C2937" t="inlineStr">
        <is>
          <t>YORDAN CABALLERO</t>
        </is>
      </c>
      <c r="D2937" t="inlineStr">
        <is>
          <t>YORDANCABALLERO</t>
        </is>
      </c>
      <c r="E2937">
        <f>IF(COUNTIFS(Registros!$A$2:$A$6000,"NP",Registros!$B$2:$B$6000,$A2937)&gt;0,1,0)</f>
        <v/>
      </c>
      <c r="F2937">
        <f>IF($E2937=1,SUMIFS(Registros!$F$2:$F$6000,Registros!$A$2:$A$6000,"NP",Registros!$B$2:$B$6000,$A2937),0)</f>
        <v/>
      </c>
      <c r="G2937">
        <f>IF(COUNTIFS(Registros!$A$2:$A$6000,"MOV",Registros!$B$2:$B$6000,$A2937)&gt;0,1,0)</f>
        <v/>
      </c>
      <c r="H2937">
        <f>IF($G2937=1,SUMIFS(Registros!$F$2:$F$6000,Registros!$A$2:$A$6000,"MOV",Registros!$B$2:$B$6000,$A2937),0)</f>
        <v/>
      </c>
      <c r="I2937">
        <f>IF(COUNTIFS(Registros!$A$2:$A$6000,"CS",Registros!$B$2:$B$6000,$A2937)&gt;0,1,0)</f>
        <v/>
      </c>
      <c r="J2937">
        <f>IF($I2937=1,SUMIFS(Registros!$I$2:$I$6000,Registros!$A$2:$A$6000,"CS",Registros!$B$2:$B$6000,$A2937),0)</f>
        <v/>
      </c>
      <c r="K2937">
        <f>IF(COUNTIFS(Winback!$K$2:$K$300,$D2937)&gt;0,1,0)</f>
        <v/>
      </c>
      <c r="L2937">
        <f>IF(AND($K2937=1,LEFT($A2937,3)="WB-"),SUMIFS(Winback!$D$2:$D$300,Winback!$K$2:$K$300,$D2937),0)</f>
        <v/>
      </c>
      <c r="M2937">
        <f>IF(OR($E2937=1,$G2937=1,SUMIFS(Registros!$J$2:$J$6000,Registros!$B$2:$B$6000,$A2937)&gt;0),1,0)</f>
        <v/>
      </c>
      <c r="N2937">
        <f>IF($J2937&gt;0,1,IF(COUNTIFS(Registros!$A$2:$A$6000,"CS",Registros!$B$2:$B$6000,$A2937,Registros!$K$2:$K$6000,"&lt;&gt;")&gt;0,1,0))</f>
        <v/>
      </c>
      <c r="O2937">
        <f>IF(AND($K2937=1,$E2937=0,$G2937=0,$I2937=0),"WINBACK",IF(AND($M2937=1,$N2937&gt;0),"CONVERGENTE",IF($M2937=1,"SOLO MÓVIL",IF($N2937&gt;0,"SOLO FIJO / INTERNET","SIN SERVICIOS"))))</f>
        <v/>
      </c>
      <c r="P2937">
        <f>IF($O2937="WINBACK","Recuperar (winback)",IF($O2937="CONVERGENTE","Upgrade / más líneas",IF($O2937="SOLO MÓVIL","Ofrecer fijo + internet (FLBBTV)",IF($O2937="SOLO FIJO / INTERNET","Ofrecer línea móvil Nextphone","Oferta completa (móvil + fijo + internet)"))))</f>
        <v/>
      </c>
      <c r="Q2937">
        <f>$F2937+$H2937+$L2937</f>
        <v/>
      </c>
      <c r="R2937">
        <f>IFERROR(VLOOKUP($A2937,Registros!$B$2:$G$6000,6,0),IFERROR(VLOOKUP($D2937,Winback!$B$2:$C$300,2,0),""))</f>
        <v/>
      </c>
      <c r="S2937">
        <f>IF($E2937=1,"NP","")&amp;IF($G2937=1,"+MOV","")&amp;IF($I2937=1,"+CS","")&amp;IF($K2937=1,"+WB","")</f>
        <v/>
      </c>
      <c r="T2937">
        <f>$E2937+$G2937+$I2937+$K2937</f>
        <v/>
      </c>
    </row>
    <row r="2938">
      <c r="A2938" t="inlineStr">
        <is>
          <t>354151860000</t>
        </is>
      </c>
      <c r="B2938" t="inlineStr">
        <is>
          <t>35415186</t>
        </is>
      </c>
      <c r="C2938" t="inlineStr">
        <is>
          <t>JONATHAN FRANCISCO RODRIGUEZ PINEDA</t>
        </is>
      </c>
      <c r="D2938" t="inlineStr">
        <is>
          <t>JONATHANFRANCISCORODRIGUEZPINEDA</t>
        </is>
      </c>
      <c r="E2938">
        <f>IF(COUNTIFS(Registros!$A$2:$A$6000,"NP",Registros!$B$2:$B$6000,$A2938)&gt;0,1,0)</f>
        <v/>
      </c>
      <c r="F2938">
        <f>IF($E2938=1,SUMIFS(Registros!$F$2:$F$6000,Registros!$A$2:$A$6000,"NP",Registros!$B$2:$B$6000,$A2938),0)</f>
        <v/>
      </c>
      <c r="G2938">
        <f>IF(COUNTIFS(Registros!$A$2:$A$6000,"MOV",Registros!$B$2:$B$6000,$A2938)&gt;0,1,0)</f>
        <v/>
      </c>
      <c r="H2938">
        <f>IF($G2938=1,SUMIFS(Registros!$F$2:$F$6000,Registros!$A$2:$A$6000,"MOV",Registros!$B$2:$B$6000,$A2938),0)</f>
        <v/>
      </c>
      <c r="I2938">
        <f>IF(COUNTIFS(Registros!$A$2:$A$6000,"CS",Registros!$B$2:$B$6000,$A2938)&gt;0,1,0)</f>
        <v/>
      </c>
      <c r="J2938">
        <f>IF($I2938=1,SUMIFS(Registros!$I$2:$I$6000,Registros!$A$2:$A$6000,"CS",Registros!$B$2:$B$6000,$A2938),0)</f>
        <v/>
      </c>
      <c r="K2938">
        <f>IF(COUNTIFS(Winback!$K$2:$K$300,$D2938)&gt;0,1,0)</f>
        <v/>
      </c>
      <c r="L2938">
        <f>IF(AND($K2938=1,LEFT($A2938,3)="WB-"),SUMIFS(Winback!$D$2:$D$300,Winback!$K$2:$K$300,$D2938),0)</f>
        <v/>
      </c>
      <c r="M2938">
        <f>IF(OR($E2938=1,$G2938=1,SUMIFS(Registros!$J$2:$J$6000,Registros!$B$2:$B$6000,$A2938)&gt;0),1,0)</f>
        <v/>
      </c>
      <c r="N2938">
        <f>IF($J2938&gt;0,1,IF(COUNTIFS(Registros!$A$2:$A$6000,"CS",Registros!$B$2:$B$6000,$A2938,Registros!$K$2:$K$6000,"&lt;&gt;")&gt;0,1,0))</f>
        <v/>
      </c>
      <c r="O2938">
        <f>IF(AND($K2938=1,$E2938=0,$G2938=0,$I2938=0),"WINBACK",IF(AND($M2938=1,$N2938&gt;0),"CONVERGENTE",IF($M2938=1,"SOLO MÓVIL",IF($N2938&gt;0,"SOLO FIJO / INTERNET","SIN SERVICIOS"))))</f>
        <v/>
      </c>
      <c r="P2938">
        <f>IF($O2938="WINBACK","Recuperar (winback)",IF($O2938="CONVERGENTE","Upgrade / más líneas",IF($O2938="SOLO MÓVIL","Ofrecer fijo + internet (FLBBTV)",IF($O2938="SOLO FIJO / INTERNET","Ofrecer línea móvil Nextphone","Oferta completa (móvil + fijo + internet)"))))</f>
        <v/>
      </c>
      <c r="Q2938">
        <f>$F2938+$H2938+$L2938</f>
        <v/>
      </c>
      <c r="R2938">
        <f>IFERROR(VLOOKUP($A2938,Registros!$B$2:$G$6000,6,0),IFERROR(VLOOKUP($D2938,Winback!$B$2:$C$300,2,0),""))</f>
        <v/>
      </c>
      <c r="S2938">
        <f>IF($E2938=1,"NP","")&amp;IF($G2938=1,"+MOV","")&amp;IF($I2938=1,"+CS","")&amp;IF($K2938=1,"+WB","")</f>
        <v/>
      </c>
      <c r="T2938">
        <f>$E2938+$G2938+$I2938+$K2938</f>
        <v/>
      </c>
    </row>
    <row r="2939">
      <c r="A2939" t="inlineStr">
        <is>
          <t>367003440000</t>
        </is>
      </c>
      <c r="B2939" t="inlineStr">
        <is>
          <t>36700344</t>
        </is>
      </c>
      <c r="C2939" t="inlineStr">
        <is>
          <t>YOLANDA SALINAS CRON</t>
        </is>
      </c>
      <c r="D2939" t="inlineStr">
        <is>
          <t>YOLANDASALINASCRON</t>
        </is>
      </c>
      <c r="E2939">
        <f>IF(COUNTIFS(Registros!$A$2:$A$6000,"NP",Registros!$B$2:$B$6000,$A2939)&gt;0,1,0)</f>
        <v/>
      </c>
      <c r="F2939">
        <f>IF($E2939=1,SUMIFS(Registros!$F$2:$F$6000,Registros!$A$2:$A$6000,"NP",Registros!$B$2:$B$6000,$A2939),0)</f>
        <v/>
      </c>
      <c r="G2939">
        <f>IF(COUNTIFS(Registros!$A$2:$A$6000,"MOV",Registros!$B$2:$B$6000,$A2939)&gt;0,1,0)</f>
        <v/>
      </c>
      <c r="H2939">
        <f>IF($G2939=1,SUMIFS(Registros!$F$2:$F$6000,Registros!$A$2:$A$6000,"MOV",Registros!$B$2:$B$6000,$A2939),0)</f>
        <v/>
      </c>
      <c r="I2939">
        <f>IF(COUNTIFS(Registros!$A$2:$A$6000,"CS",Registros!$B$2:$B$6000,$A2939)&gt;0,1,0)</f>
        <v/>
      </c>
      <c r="J2939">
        <f>IF($I2939=1,SUMIFS(Registros!$I$2:$I$6000,Registros!$A$2:$A$6000,"CS",Registros!$B$2:$B$6000,$A2939),0)</f>
        <v/>
      </c>
      <c r="K2939">
        <f>IF(COUNTIFS(Winback!$K$2:$K$300,$D2939)&gt;0,1,0)</f>
        <v/>
      </c>
      <c r="L2939">
        <f>IF(AND($K2939=1,LEFT($A2939,3)="WB-"),SUMIFS(Winback!$D$2:$D$300,Winback!$K$2:$K$300,$D2939),0)</f>
        <v/>
      </c>
      <c r="M2939">
        <f>IF(OR($E2939=1,$G2939=1,SUMIFS(Registros!$J$2:$J$6000,Registros!$B$2:$B$6000,$A2939)&gt;0),1,0)</f>
        <v/>
      </c>
      <c r="N2939">
        <f>IF($J2939&gt;0,1,IF(COUNTIFS(Registros!$A$2:$A$6000,"CS",Registros!$B$2:$B$6000,$A2939,Registros!$K$2:$K$6000,"&lt;&gt;")&gt;0,1,0))</f>
        <v/>
      </c>
      <c r="O2939">
        <f>IF(AND($K2939=1,$E2939=0,$G2939=0,$I2939=0),"WINBACK",IF(AND($M2939=1,$N2939&gt;0),"CONVERGENTE",IF($M2939=1,"SOLO MÓVIL",IF($N2939&gt;0,"SOLO FIJO / INTERNET","SIN SERVICIOS"))))</f>
        <v/>
      </c>
      <c r="P2939">
        <f>IF($O2939="WINBACK","Recuperar (winback)",IF($O2939="CONVERGENTE","Upgrade / más líneas",IF($O2939="SOLO MÓVIL","Ofrecer fijo + internet (FLBBTV)",IF($O2939="SOLO FIJO / INTERNET","Ofrecer línea móvil Nextphone","Oferta completa (móvil + fijo + internet)"))))</f>
        <v/>
      </c>
      <c r="Q2939">
        <f>$F2939+$H2939+$L2939</f>
        <v/>
      </c>
      <c r="R2939">
        <f>IFERROR(VLOOKUP($A2939,Registros!$B$2:$G$6000,6,0),IFERROR(VLOOKUP($D2939,Winback!$B$2:$C$300,2,0),""))</f>
        <v/>
      </c>
      <c r="S2939">
        <f>IF($E2939=1,"NP","")&amp;IF($G2939=1,"+MOV","")&amp;IF($I2939=1,"+CS","")&amp;IF($K2939=1,"+WB","")</f>
        <v/>
      </c>
      <c r="T2939">
        <f>$E2939+$G2939+$I2939+$K2939</f>
        <v/>
      </c>
    </row>
    <row r="2940">
      <c r="A2940" t="inlineStr">
        <is>
          <t>359314660000</t>
        </is>
      </c>
      <c r="B2940" t="inlineStr">
        <is>
          <t>35931466</t>
        </is>
      </c>
      <c r="C2940" t="inlineStr">
        <is>
          <t>IRIAM CONCEPCION</t>
        </is>
      </c>
      <c r="D2940" t="inlineStr">
        <is>
          <t>IRIAMCONCEPCION</t>
        </is>
      </c>
      <c r="E2940">
        <f>IF(COUNTIFS(Registros!$A$2:$A$6000,"NP",Registros!$B$2:$B$6000,$A2940)&gt;0,1,0)</f>
        <v/>
      </c>
      <c r="F2940">
        <f>IF($E2940=1,SUMIFS(Registros!$F$2:$F$6000,Registros!$A$2:$A$6000,"NP",Registros!$B$2:$B$6000,$A2940),0)</f>
        <v/>
      </c>
      <c r="G2940">
        <f>IF(COUNTIFS(Registros!$A$2:$A$6000,"MOV",Registros!$B$2:$B$6000,$A2940)&gt;0,1,0)</f>
        <v/>
      </c>
      <c r="H2940">
        <f>IF($G2940=1,SUMIFS(Registros!$F$2:$F$6000,Registros!$A$2:$A$6000,"MOV",Registros!$B$2:$B$6000,$A2940),0)</f>
        <v/>
      </c>
      <c r="I2940">
        <f>IF(COUNTIFS(Registros!$A$2:$A$6000,"CS",Registros!$B$2:$B$6000,$A2940)&gt;0,1,0)</f>
        <v/>
      </c>
      <c r="J2940">
        <f>IF($I2940=1,SUMIFS(Registros!$I$2:$I$6000,Registros!$A$2:$A$6000,"CS",Registros!$B$2:$B$6000,$A2940),0)</f>
        <v/>
      </c>
      <c r="K2940">
        <f>IF(COUNTIFS(Winback!$K$2:$K$300,$D2940)&gt;0,1,0)</f>
        <v/>
      </c>
      <c r="L2940">
        <f>IF(AND($K2940=1,LEFT($A2940,3)="WB-"),SUMIFS(Winback!$D$2:$D$300,Winback!$K$2:$K$300,$D2940),0)</f>
        <v/>
      </c>
      <c r="M2940">
        <f>IF(OR($E2940=1,$G2940=1,SUMIFS(Registros!$J$2:$J$6000,Registros!$B$2:$B$6000,$A2940)&gt;0),1,0)</f>
        <v/>
      </c>
      <c r="N2940">
        <f>IF($J2940&gt;0,1,IF(COUNTIFS(Registros!$A$2:$A$6000,"CS",Registros!$B$2:$B$6000,$A2940,Registros!$K$2:$K$6000,"&lt;&gt;")&gt;0,1,0))</f>
        <v/>
      </c>
      <c r="O2940">
        <f>IF(AND($K2940=1,$E2940=0,$G2940=0,$I2940=0),"WINBACK",IF(AND($M2940=1,$N2940&gt;0),"CONVERGENTE",IF($M2940=1,"SOLO MÓVIL",IF($N2940&gt;0,"SOLO FIJO / INTERNET","SIN SERVICIOS"))))</f>
        <v/>
      </c>
      <c r="P2940">
        <f>IF($O2940="WINBACK","Recuperar (winback)",IF($O2940="CONVERGENTE","Upgrade / más líneas",IF($O2940="SOLO MÓVIL","Ofrecer fijo + internet (FLBBTV)",IF($O2940="SOLO FIJO / INTERNET","Ofrecer línea móvil Nextphone","Oferta completa (móvil + fijo + internet)"))))</f>
        <v/>
      </c>
      <c r="Q2940">
        <f>$F2940+$H2940+$L2940</f>
        <v/>
      </c>
      <c r="R2940">
        <f>IFERROR(VLOOKUP($A2940,Registros!$B$2:$G$6000,6,0),IFERROR(VLOOKUP($D2940,Winback!$B$2:$C$300,2,0),""))</f>
        <v/>
      </c>
      <c r="S2940">
        <f>IF($E2940=1,"NP","")&amp;IF($G2940=1,"+MOV","")&amp;IF($I2940=1,"+CS","")&amp;IF($K2940=1,"+WB","")</f>
        <v/>
      </c>
      <c r="T2940">
        <f>$E2940+$G2940+$I2940+$K2940</f>
        <v/>
      </c>
    </row>
    <row r="2941">
      <c r="A2941" t="inlineStr">
        <is>
          <t>352373750000</t>
        </is>
      </c>
      <c r="B2941" t="inlineStr">
        <is>
          <t>35237375</t>
        </is>
      </c>
      <c r="C2941" t="inlineStr">
        <is>
          <t>VITLLELY CHACON</t>
        </is>
      </c>
      <c r="D2941" t="inlineStr">
        <is>
          <t>VITLLELYCHACON</t>
        </is>
      </c>
      <c r="E2941">
        <f>IF(COUNTIFS(Registros!$A$2:$A$6000,"NP",Registros!$B$2:$B$6000,$A2941)&gt;0,1,0)</f>
        <v/>
      </c>
      <c r="F2941">
        <f>IF($E2941=1,SUMIFS(Registros!$F$2:$F$6000,Registros!$A$2:$A$6000,"NP",Registros!$B$2:$B$6000,$A2941),0)</f>
        <v/>
      </c>
      <c r="G2941">
        <f>IF(COUNTIFS(Registros!$A$2:$A$6000,"MOV",Registros!$B$2:$B$6000,$A2941)&gt;0,1,0)</f>
        <v/>
      </c>
      <c r="H2941">
        <f>IF($G2941=1,SUMIFS(Registros!$F$2:$F$6000,Registros!$A$2:$A$6000,"MOV",Registros!$B$2:$B$6000,$A2941),0)</f>
        <v/>
      </c>
      <c r="I2941">
        <f>IF(COUNTIFS(Registros!$A$2:$A$6000,"CS",Registros!$B$2:$B$6000,$A2941)&gt;0,1,0)</f>
        <v/>
      </c>
      <c r="J2941">
        <f>IF($I2941=1,SUMIFS(Registros!$I$2:$I$6000,Registros!$A$2:$A$6000,"CS",Registros!$B$2:$B$6000,$A2941),0)</f>
        <v/>
      </c>
      <c r="K2941">
        <f>IF(COUNTIFS(Winback!$K$2:$K$300,$D2941)&gt;0,1,0)</f>
        <v/>
      </c>
      <c r="L2941">
        <f>IF(AND($K2941=1,LEFT($A2941,3)="WB-"),SUMIFS(Winback!$D$2:$D$300,Winback!$K$2:$K$300,$D2941),0)</f>
        <v/>
      </c>
      <c r="M2941">
        <f>IF(OR($E2941=1,$G2941=1,SUMIFS(Registros!$J$2:$J$6000,Registros!$B$2:$B$6000,$A2941)&gt;0),1,0)</f>
        <v/>
      </c>
      <c r="N2941">
        <f>IF($J2941&gt;0,1,IF(COUNTIFS(Registros!$A$2:$A$6000,"CS",Registros!$B$2:$B$6000,$A2941,Registros!$K$2:$K$6000,"&lt;&gt;")&gt;0,1,0))</f>
        <v/>
      </c>
      <c r="O2941">
        <f>IF(AND($K2941=1,$E2941=0,$G2941=0,$I2941=0),"WINBACK",IF(AND($M2941=1,$N2941&gt;0),"CONVERGENTE",IF($M2941=1,"SOLO MÓVIL",IF($N2941&gt;0,"SOLO FIJO / INTERNET","SIN SERVICIOS"))))</f>
        <v/>
      </c>
      <c r="P2941">
        <f>IF($O2941="WINBACK","Recuperar (winback)",IF($O2941="CONVERGENTE","Upgrade / más líneas",IF($O2941="SOLO MÓVIL","Ofrecer fijo + internet (FLBBTV)",IF($O2941="SOLO FIJO / INTERNET","Ofrecer línea móvil Nextphone","Oferta completa (móvil + fijo + internet)"))))</f>
        <v/>
      </c>
      <c r="Q2941">
        <f>$F2941+$H2941+$L2941</f>
        <v/>
      </c>
      <c r="R2941">
        <f>IFERROR(VLOOKUP($A2941,Registros!$B$2:$G$6000,6,0),IFERROR(VLOOKUP($D2941,Winback!$B$2:$C$300,2,0),""))</f>
        <v/>
      </c>
      <c r="S2941">
        <f>IF($E2941=1,"NP","")&amp;IF($G2941=1,"+MOV","")&amp;IF($I2941=1,"+CS","")&amp;IF($K2941=1,"+WB","")</f>
        <v/>
      </c>
      <c r="T2941">
        <f>$E2941+$G2941+$I2941+$K2941</f>
        <v/>
      </c>
    </row>
    <row r="2942">
      <c r="A2942" t="inlineStr">
        <is>
          <t>361040870000</t>
        </is>
      </c>
      <c r="B2942" t="inlineStr">
        <is>
          <t>36104087</t>
        </is>
      </c>
      <c r="C2942" t="inlineStr">
        <is>
          <t>SILVERIO MONTEZUMA</t>
        </is>
      </c>
      <c r="D2942" t="inlineStr">
        <is>
          <t>SILVERIOMONTEZUMA</t>
        </is>
      </c>
      <c r="E2942">
        <f>IF(COUNTIFS(Registros!$A$2:$A$6000,"NP",Registros!$B$2:$B$6000,$A2942)&gt;0,1,0)</f>
        <v/>
      </c>
      <c r="F2942">
        <f>IF($E2942=1,SUMIFS(Registros!$F$2:$F$6000,Registros!$A$2:$A$6000,"NP",Registros!$B$2:$B$6000,$A2942),0)</f>
        <v/>
      </c>
      <c r="G2942">
        <f>IF(COUNTIFS(Registros!$A$2:$A$6000,"MOV",Registros!$B$2:$B$6000,$A2942)&gt;0,1,0)</f>
        <v/>
      </c>
      <c r="H2942">
        <f>IF($G2942=1,SUMIFS(Registros!$F$2:$F$6000,Registros!$A$2:$A$6000,"MOV",Registros!$B$2:$B$6000,$A2942),0)</f>
        <v/>
      </c>
      <c r="I2942">
        <f>IF(COUNTIFS(Registros!$A$2:$A$6000,"CS",Registros!$B$2:$B$6000,$A2942)&gt;0,1,0)</f>
        <v/>
      </c>
      <c r="J2942">
        <f>IF($I2942=1,SUMIFS(Registros!$I$2:$I$6000,Registros!$A$2:$A$6000,"CS",Registros!$B$2:$B$6000,$A2942),0)</f>
        <v/>
      </c>
      <c r="K2942">
        <f>IF(COUNTIFS(Winback!$K$2:$K$300,$D2942)&gt;0,1,0)</f>
        <v/>
      </c>
      <c r="L2942">
        <f>IF(AND($K2942=1,LEFT($A2942,3)="WB-"),SUMIFS(Winback!$D$2:$D$300,Winback!$K$2:$K$300,$D2942),0)</f>
        <v/>
      </c>
      <c r="M2942">
        <f>IF(OR($E2942=1,$G2942=1,SUMIFS(Registros!$J$2:$J$6000,Registros!$B$2:$B$6000,$A2942)&gt;0),1,0)</f>
        <v/>
      </c>
      <c r="N2942">
        <f>IF($J2942&gt;0,1,IF(COUNTIFS(Registros!$A$2:$A$6000,"CS",Registros!$B$2:$B$6000,$A2942,Registros!$K$2:$K$6000,"&lt;&gt;")&gt;0,1,0))</f>
        <v/>
      </c>
      <c r="O2942">
        <f>IF(AND($K2942=1,$E2942=0,$G2942=0,$I2942=0),"WINBACK",IF(AND($M2942=1,$N2942&gt;0),"CONVERGENTE",IF($M2942=1,"SOLO MÓVIL",IF($N2942&gt;0,"SOLO FIJO / INTERNET","SIN SERVICIOS"))))</f>
        <v/>
      </c>
      <c r="P2942">
        <f>IF($O2942="WINBACK","Recuperar (winback)",IF($O2942="CONVERGENTE","Upgrade / más líneas",IF($O2942="SOLO MÓVIL","Ofrecer fijo + internet (FLBBTV)",IF($O2942="SOLO FIJO / INTERNET","Ofrecer línea móvil Nextphone","Oferta completa (móvil + fijo + internet)"))))</f>
        <v/>
      </c>
      <c r="Q2942">
        <f>$F2942+$H2942+$L2942</f>
        <v/>
      </c>
      <c r="R2942">
        <f>IFERROR(VLOOKUP($A2942,Registros!$B$2:$G$6000,6,0),IFERROR(VLOOKUP($D2942,Winback!$B$2:$C$300,2,0),""))</f>
        <v/>
      </c>
      <c r="S2942">
        <f>IF($E2942=1,"NP","")&amp;IF($G2942=1,"+MOV","")&amp;IF($I2942=1,"+CS","")&amp;IF($K2942=1,"+WB","")</f>
        <v/>
      </c>
      <c r="T2942">
        <f>$E2942+$G2942+$I2942+$K2942</f>
        <v/>
      </c>
    </row>
    <row r="2943">
      <c r="A2943" t="inlineStr">
        <is>
          <t>362045000000</t>
        </is>
      </c>
      <c r="B2943" t="inlineStr">
        <is>
          <t>36204500</t>
        </is>
      </c>
      <c r="C2943" t="inlineStr">
        <is>
          <t>SILVERIO MONTEZUMA</t>
        </is>
      </c>
      <c r="D2943" t="inlineStr">
        <is>
          <t>SILVERIOMONTEZUMA</t>
        </is>
      </c>
      <c r="E2943">
        <f>IF(COUNTIFS(Registros!$A$2:$A$6000,"NP",Registros!$B$2:$B$6000,$A2943)&gt;0,1,0)</f>
        <v/>
      </c>
      <c r="F2943">
        <f>IF($E2943=1,SUMIFS(Registros!$F$2:$F$6000,Registros!$A$2:$A$6000,"NP",Registros!$B$2:$B$6000,$A2943),0)</f>
        <v/>
      </c>
      <c r="G2943">
        <f>IF(COUNTIFS(Registros!$A$2:$A$6000,"MOV",Registros!$B$2:$B$6000,$A2943)&gt;0,1,0)</f>
        <v/>
      </c>
      <c r="H2943">
        <f>IF($G2943=1,SUMIFS(Registros!$F$2:$F$6000,Registros!$A$2:$A$6000,"MOV",Registros!$B$2:$B$6000,$A2943),0)</f>
        <v/>
      </c>
      <c r="I2943">
        <f>IF(COUNTIFS(Registros!$A$2:$A$6000,"CS",Registros!$B$2:$B$6000,$A2943)&gt;0,1,0)</f>
        <v/>
      </c>
      <c r="J2943">
        <f>IF($I2943=1,SUMIFS(Registros!$I$2:$I$6000,Registros!$A$2:$A$6000,"CS",Registros!$B$2:$B$6000,$A2943),0)</f>
        <v/>
      </c>
      <c r="K2943">
        <f>IF(COUNTIFS(Winback!$K$2:$K$300,$D2943)&gt;0,1,0)</f>
        <v/>
      </c>
      <c r="L2943">
        <f>IF(AND($K2943=1,LEFT($A2943,3)="WB-"),SUMIFS(Winback!$D$2:$D$300,Winback!$K$2:$K$300,$D2943),0)</f>
        <v/>
      </c>
      <c r="M2943">
        <f>IF(OR($E2943=1,$G2943=1,SUMIFS(Registros!$J$2:$J$6000,Registros!$B$2:$B$6000,$A2943)&gt;0),1,0)</f>
        <v/>
      </c>
      <c r="N2943">
        <f>IF($J2943&gt;0,1,IF(COUNTIFS(Registros!$A$2:$A$6000,"CS",Registros!$B$2:$B$6000,$A2943,Registros!$K$2:$K$6000,"&lt;&gt;")&gt;0,1,0))</f>
        <v/>
      </c>
      <c r="O2943">
        <f>IF(AND($K2943=1,$E2943=0,$G2943=0,$I2943=0),"WINBACK",IF(AND($M2943=1,$N2943&gt;0),"CONVERGENTE",IF($M2943=1,"SOLO MÓVIL",IF($N2943&gt;0,"SOLO FIJO / INTERNET","SIN SERVICIOS"))))</f>
        <v/>
      </c>
      <c r="P2943">
        <f>IF($O2943="WINBACK","Recuperar (winback)",IF($O2943="CONVERGENTE","Upgrade / más líneas",IF($O2943="SOLO MÓVIL","Ofrecer fijo + internet (FLBBTV)",IF($O2943="SOLO FIJO / INTERNET","Ofrecer línea móvil Nextphone","Oferta completa (móvil + fijo + internet)"))))</f>
        <v/>
      </c>
      <c r="Q2943">
        <f>$F2943+$H2943+$L2943</f>
        <v/>
      </c>
      <c r="R2943">
        <f>IFERROR(VLOOKUP($A2943,Registros!$B$2:$G$6000,6,0),IFERROR(VLOOKUP($D2943,Winback!$B$2:$C$300,2,0),""))</f>
        <v/>
      </c>
      <c r="S2943">
        <f>IF($E2943=1,"NP","")&amp;IF($G2943=1,"+MOV","")&amp;IF($I2943=1,"+CS","")&amp;IF($K2943=1,"+WB","")</f>
        <v/>
      </c>
      <c r="T2943">
        <f>$E2943+$G2943+$I2943+$K2943</f>
        <v/>
      </c>
    </row>
    <row r="2944">
      <c r="A2944" t="inlineStr">
        <is>
          <t>366011320000</t>
        </is>
      </c>
      <c r="B2944" t="inlineStr">
        <is>
          <t>36601132</t>
        </is>
      </c>
      <c r="C2944" t="inlineStr">
        <is>
          <t>PAUL CHAVARRIA</t>
        </is>
      </c>
      <c r="D2944" t="inlineStr">
        <is>
          <t>PAULCHAVARRIA</t>
        </is>
      </c>
      <c r="E2944">
        <f>IF(COUNTIFS(Registros!$A$2:$A$6000,"NP",Registros!$B$2:$B$6000,$A2944)&gt;0,1,0)</f>
        <v/>
      </c>
      <c r="F2944">
        <f>IF($E2944=1,SUMIFS(Registros!$F$2:$F$6000,Registros!$A$2:$A$6000,"NP",Registros!$B$2:$B$6000,$A2944),0)</f>
        <v/>
      </c>
      <c r="G2944">
        <f>IF(COUNTIFS(Registros!$A$2:$A$6000,"MOV",Registros!$B$2:$B$6000,$A2944)&gt;0,1,0)</f>
        <v/>
      </c>
      <c r="H2944">
        <f>IF($G2944=1,SUMIFS(Registros!$F$2:$F$6000,Registros!$A$2:$A$6000,"MOV",Registros!$B$2:$B$6000,$A2944),0)</f>
        <v/>
      </c>
      <c r="I2944">
        <f>IF(COUNTIFS(Registros!$A$2:$A$6000,"CS",Registros!$B$2:$B$6000,$A2944)&gt;0,1,0)</f>
        <v/>
      </c>
      <c r="J2944">
        <f>IF($I2944=1,SUMIFS(Registros!$I$2:$I$6000,Registros!$A$2:$A$6000,"CS",Registros!$B$2:$B$6000,$A2944),0)</f>
        <v/>
      </c>
      <c r="K2944">
        <f>IF(COUNTIFS(Winback!$K$2:$K$300,$D2944)&gt;0,1,0)</f>
        <v/>
      </c>
      <c r="L2944">
        <f>IF(AND($K2944=1,LEFT($A2944,3)="WB-"),SUMIFS(Winback!$D$2:$D$300,Winback!$K$2:$K$300,$D2944),0)</f>
        <v/>
      </c>
      <c r="M2944">
        <f>IF(OR($E2944=1,$G2944=1,SUMIFS(Registros!$J$2:$J$6000,Registros!$B$2:$B$6000,$A2944)&gt;0),1,0)</f>
        <v/>
      </c>
      <c r="N2944">
        <f>IF($J2944&gt;0,1,IF(COUNTIFS(Registros!$A$2:$A$6000,"CS",Registros!$B$2:$B$6000,$A2944,Registros!$K$2:$K$6000,"&lt;&gt;")&gt;0,1,0))</f>
        <v/>
      </c>
      <c r="O2944">
        <f>IF(AND($K2944=1,$E2944=0,$G2944=0,$I2944=0),"WINBACK",IF(AND($M2944=1,$N2944&gt;0),"CONVERGENTE",IF($M2944=1,"SOLO MÓVIL",IF($N2944&gt;0,"SOLO FIJO / INTERNET","SIN SERVICIOS"))))</f>
        <v/>
      </c>
      <c r="P2944">
        <f>IF($O2944="WINBACK","Recuperar (winback)",IF($O2944="CONVERGENTE","Upgrade / más líneas",IF($O2944="SOLO MÓVIL","Ofrecer fijo + internet (FLBBTV)",IF($O2944="SOLO FIJO / INTERNET","Ofrecer línea móvil Nextphone","Oferta completa (móvil + fijo + internet)"))))</f>
        <v/>
      </c>
      <c r="Q2944">
        <f>$F2944+$H2944+$L2944</f>
        <v/>
      </c>
      <c r="R2944">
        <f>IFERROR(VLOOKUP($A2944,Registros!$B$2:$G$6000,6,0),IFERROR(VLOOKUP($D2944,Winback!$B$2:$C$300,2,0),""))</f>
        <v/>
      </c>
      <c r="S2944">
        <f>IF($E2944=1,"NP","")&amp;IF($G2944=1,"+MOV","")&amp;IF($I2944=1,"+CS","")&amp;IF($K2944=1,"+WB","")</f>
        <v/>
      </c>
      <c r="T2944">
        <f>$E2944+$G2944+$I2944+$K2944</f>
        <v/>
      </c>
    </row>
    <row r="2945">
      <c r="A2945" t="inlineStr">
        <is>
          <t>358073870000</t>
        </is>
      </c>
      <c r="B2945" t="inlineStr">
        <is>
          <t>35807387</t>
        </is>
      </c>
      <c r="C2945" t="inlineStr">
        <is>
          <t>JIRED VARGAS</t>
        </is>
      </c>
      <c r="D2945" t="inlineStr">
        <is>
          <t>JIREDVARGAS</t>
        </is>
      </c>
      <c r="E2945">
        <f>IF(COUNTIFS(Registros!$A$2:$A$6000,"NP",Registros!$B$2:$B$6000,$A2945)&gt;0,1,0)</f>
        <v/>
      </c>
      <c r="F2945">
        <f>IF($E2945=1,SUMIFS(Registros!$F$2:$F$6000,Registros!$A$2:$A$6000,"NP",Registros!$B$2:$B$6000,$A2945),0)</f>
        <v/>
      </c>
      <c r="G2945">
        <f>IF(COUNTIFS(Registros!$A$2:$A$6000,"MOV",Registros!$B$2:$B$6000,$A2945)&gt;0,1,0)</f>
        <v/>
      </c>
      <c r="H2945">
        <f>IF($G2945=1,SUMIFS(Registros!$F$2:$F$6000,Registros!$A$2:$A$6000,"MOV",Registros!$B$2:$B$6000,$A2945),0)</f>
        <v/>
      </c>
      <c r="I2945">
        <f>IF(COUNTIFS(Registros!$A$2:$A$6000,"CS",Registros!$B$2:$B$6000,$A2945)&gt;0,1,0)</f>
        <v/>
      </c>
      <c r="J2945">
        <f>IF($I2945=1,SUMIFS(Registros!$I$2:$I$6000,Registros!$A$2:$A$6000,"CS",Registros!$B$2:$B$6000,$A2945),0)</f>
        <v/>
      </c>
      <c r="K2945">
        <f>IF(COUNTIFS(Winback!$K$2:$K$300,$D2945)&gt;0,1,0)</f>
        <v/>
      </c>
      <c r="L2945">
        <f>IF(AND($K2945=1,LEFT($A2945,3)="WB-"),SUMIFS(Winback!$D$2:$D$300,Winback!$K$2:$K$300,$D2945),0)</f>
        <v/>
      </c>
      <c r="M2945">
        <f>IF(OR($E2945=1,$G2945=1,SUMIFS(Registros!$J$2:$J$6000,Registros!$B$2:$B$6000,$A2945)&gt;0),1,0)</f>
        <v/>
      </c>
      <c r="N2945">
        <f>IF($J2945&gt;0,1,IF(COUNTIFS(Registros!$A$2:$A$6000,"CS",Registros!$B$2:$B$6000,$A2945,Registros!$K$2:$K$6000,"&lt;&gt;")&gt;0,1,0))</f>
        <v/>
      </c>
      <c r="O2945">
        <f>IF(AND($K2945=1,$E2945=0,$G2945=0,$I2945=0),"WINBACK",IF(AND($M2945=1,$N2945&gt;0),"CONVERGENTE",IF($M2945=1,"SOLO MÓVIL",IF($N2945&gt;0,"SOLO FIJO / INTERNET","SIN SERVICIOS"))))</f>
        <v/>
      </c>
      <c r="P2945">
        <f>IF($O2945="WINBACK","Recuperar (winback)",IF($O2945="CONVERGENTE","Upgrade / más líneas",IF($O2945="SOLO MÓVIL","Ofrecer fijo + internet (FLBBTV)",IF($O2945="SOLO FIJO / INTERNET","Ofrecer línea móvil Nextphone","Oferta completa (móvil + fijo + internet)"))))</f>
        <v/>
      </c>
      <c r="Q2945">
        <f>$F2945+$H2945+$L2945</f>
        <v/>
      </c>
      <c r="R2945">
        <f>IFERROR(VLOOKUP($A2945,Registros!$B$2:$G$6000,6,0),IFERROR(VLOOKUP($D2945,Winback!$B$2:$C$300,2,0),""))</f>
        <v/>
      </c>
      <c r="S2945">
        <f>IF($E2945=1,"NP","")&amp;IF($G2945=1,"+MOV","")&amp;IF($I2945=1,"+CS","")&amp;IF($K2945=1,"+WB","")</f>
        <v/>
      </c>
      <c r="T2945">
        <f>$E2945+$G2945+$I2945+$K2945</f>
        <v/>
      </c>
    </row>
    <row r="2946">
      <c r="A2946" t="inlineStr">
        <is>
          <t>341160070000</t>
        </is>
      </c>
      <c r="B2946" t="inlineStr">
        <is>
          <t>34116007</t>
        </is>
      </c>
      <c r="C2946" t="inlineStr">
        <is>
          <t>JOHNY ABDIEL CHAVARRIA MARTINEZ</t>
        </is>
      </c>
      <c r="D2946" t="inlineStr">
        <is>
          <t>JOHNYABDIELCHAVARRIAMARTINEZ</t>
        </is>
      </c>
      <c r="E2946">
        <f>IF(COUNTIFS(Registros!$A$2:$A$6000,"NP",Registros!$B$2:$B$6000,$A2946)&gt;0,1,0)</f>
        <v/>
      </c>
      <c r="F2946">
        <f>IF($E2946=1,SUMIFS(Registros!$F$2:$F$6000,Registros!$A$2:$A$6000,"NP",Registros!$B$2:$B$6000,$A2946),0)</f>
        <v/>
      </c>
      <c r="G2946">
        <f>IF(COUNTIFS(Registros!$A$2:$A$6000,"MOV",Registros!$B$2:$B$6000,$A2946)&gt;0,1,0)</f>
        <v/>
      </c>
      <c r="H2946">
        <f>IF($G2946=1,SUMIFS(Registros!$F$2:$F$6000,Registros!$A$2:$A$6000,"MOV",Registros!$B$2:$B$6000,$A2946),0)</f>
        <v/>
      </c>
      <c r="I2946">
        <f>IF(COUNTIFS(Registros!$A$2:$A$6000,"CS",Registros!$B$2:$B$6000,$A2946)&gt;0,1,0)</f>
        <v/>
      </c>
      <c r="J2946">
        <f>IF($I2946=1,SUMIFS(Registros!$I$2:$I$6000,Registros!$A$2:$A$6000,"CS",Registros!$B$2:$B$6000,$A2946),0)</f>
        <v/>
      </c>
      <c r="K2946">
        <f>IF(COUNTIFS(Winback!$K$2:$K$300,$D2946)&gt;0,1,0)</f>
        <v/>
      </c>
      <c r="L2946">
        <f>IF(AND($K2946=1,LEFT($A2946,3)="WB-"),SUMIFS(Winback!$D$2:$D$300,Winback!$K$2:$K$300,$D2946),0)</f>
        <v/>
      </c>
      <c r="M2946">
        <f>IF(OR($E2946=1,$G2946=1,SUMIFS(Registros!$J$2:$J$6000,Registros!$B$2:$B$6000,$A2946)&gt;0),1,0)</f>
        <v/>
      </c>
      <c r="N2946">
        <f>IF($J2946&gt;0,1,IF(COUNTIFS(Registros!$A$2:$A$6000,"CS",Registros!$B$2:$B$6000,$A2946,Registros!$K$2:$K$6000,"&lt;&gt;")&gt;0,1,0))</f>
        <v/>
      </c>
      <c r="O2946">
        <f>IF(AND($K2946=1,$E2946=0,$G2946=0,$I2946=0),"WINBACK",IF(AND($M2946=1,$N2946&gt;0),"CONVERGENTE",IF($M2946=1,"SOLO MÓVIL",IF($N2946&gt;0,"SOLO FIJO / INTERNET","SIN SERVICIOS"))))</f>
        <v/>
      </c>
      <c r="P2946">
        <f>IF($O2946="WINBACK","Recuperar (winback)",IF($O2946="CONVERGENTE","Upgrade / más líneas",IF($O2946="SOLO MÓVIL","Ofrecer fijo + internet (FLBBTV)",IF($O2946="SOLO FIJO / INTERNET","Ofrecer línea móvil Nextphone","Oferta completa (móvil + fijo + internet)"))))</f>
        <v/>
      </c>
      <c r="Q2946">
        <f>$F2946+$H2946+$L2946</f>
        <v/>
      </c>
      <c r="R2946">
        <f>IFERROR(VLOOKUP($A2946,Registros!$B$2:$G$6000,6,0),IFERROR(VLOOKUP($D2946,Winback!$B$2:$C$300,2,0),""))</f>
        <v/>
      </c>
      <c r="S2946">
        <f>IF($E2946=1,"NP","")&amp;IF($G2946=1,"+MOV","")&amp;IF($I2946=1,"+CS","")&amp;IF($K2946=1,"+WB","")</f>
        <v/>
      </c>
      <c r="T2946">
        <f>$E2946+$G2946+$I2946+$K2946</f>
        <v/>
      </c>
    </row>
    <row r="2947">
      <c r="A2947" t="inlineStr">
        <is>
          <t>358277910000</t>
        </is>
      </c>
      <c r="B2947" t="inlineStr">
        <is>
          <t>35827791</t>
        </is>
      </c>
      <c r="C2947" t="inlineStr">
        <is>
          <t>RODOLFO LEDEZMA</t>
        </is>
      </c>
      <c r="D2947" t="inlineStr">
        <is>
          <t>RODOLFOLEDEZMA</t>
        </is>
      </c>
      <c r="E2947">
        <f>IF(COUNTIFS(Registros!$A$2:$A$6000,"NP",Registros!$B$2:$B$6000,$A2947)&gt;0,1,0)</f>
        <v/>
      </c>
      <c r="F2947">
        <f>IF($E2947=1,SUMIFS(Registros!$F$2:$F$6000,Registros!$A$2:$A$6000,"NP",Registros!$B$2:$B$6000,$A2947),0)</f>
        <v/>
      </c>
      <c r="G2947">
        <f>IF(COUNTIFS(Registros!$A$2:$A$6000,"MOV",Registros!$B$2:$B$6000,$A2947)&gt;0,1,0)</f>
        <v/>
      </c>
      <c r="H2947">
        <f>IF($G2947=1,SUMIFS(Registros!$F$2:$F$6000,Registros!$A$2:$A$6000,"MOV",Registros!$B$2:$B$6000,$A2947),0)</f>
        <v/>
      </c>
      <c r="I2947">
        <f>IF(COUNTIFS(Registros!$A$2:$A$6000,"CS",Registros!$B$2:$B$6000,$A2947)&gt;0,1,0)</f>
        <v/>
      </c>
      <c r="J2947">
        <f>IF($I2947=1,SUMIFS(Registros!$I$2:$I$6000,Registros!$A$2:$A$6000,"CS",Registros!$B$2:$B$6000,$A2947),0)</f>
        <v/>
      </c>
      <c r="K2947">
        <f>IF(COUNTIFS(Winback!$K$2:$K$300,$D2947)&gt;0,1,0)</f>
        <v/>
      </c>
      <c r="L2947">
        <f>IF(AND($K2947=1,LEFT($A2947,3)="WB-"),SUMIFS(Winback!$D$2:$D$300,Winback!$K$2:$K$300,$D2947),0)</f>
        <v/>
      </c>
      <c r="M2947">
        <f>IF(OR($E2947=1,$G2947=1,SUMIFS(Registros!$J$2:$J$6000,Registros!$B$2:$B$6000,$A2947)&gt;0),1,0)</f>
        <v/>
      </c>
      <c r="N2947">
        <f>IF($J2947&gt;0,1,IF(COUNTIFS(Registros!$A$2:$A$6000,"CS",Registros!$B$2:$B$6000,$A2947,Registros!$K$2:$K$6000,"&lt;&gt;")&gt;0,1,0))</f>
        <v/>
      </c>
      <c r="O2947">
        <f>IF(AND($K2947=1,$E2947=0,$G2947=0,$I2947=0),"WINBACK",IF(AND($M2947=1,$N2947&gt;0),"CONVERGENTE",IF($M2947=1,"SOLO MÓVIL",IF($N2947&gt;0,"SOLO FIJO / INTERNET","SIN SERVICIOS"))))</f>
        <v/>
      </c>
      <c r="P2947">
        <f>IF($O2947="WINBACK","Recuperar (winback)",IF($O2947="CONVERGENTE","Upgrade / más líneas",IF($O2947="SOLO MÓVIL","Ofrecer fijo + internet (FLBBTV)",IF($O2947="SOLO FIJO / INTERNET","Ofrecer línea móvil Nextphone","Oferta completa (móvil + fijo + internet)"))))</f>
        <v/>
      </c>
      <c r="Q2947">
        <f>$F2947+$H2947+$L2947</f>
        <v/>
      </c>
      <c r="R2947">
        <f>IFERROR(VLOOKUP($A2947,Registros!$B$2:$G$6000,6,0),IFERROR(VLOOKUP($D2947,Winback!$B$2:$C$300,2,0),""))</f>
        <v/>
      </c>
      <c r="S2947">
        <f>IF($E2947=1,"NP","")&amp;IF($G2947=1,"+MOV","")&amp;IF($I2947=1,"+CS","")&amp;IF($K2947=1,"+WB","")</f>
        <v/>
      </c>
      <c r="T2947">
        <f>$E2947+$G2947+$I2947+$K2947</f>
        <v/>
      </c>
    </row>
    <row r="2948">
      <c r="A2948" t="inlineStr">
        <is>
          <t>351033570000</t>
        </is>
      </c>
      <c r="B2948" t="inlineStr">
        <is>
          <t>35103357</t>
        </is>
      </c>
      <c r="C2948" t="inlineStr">
        <is>
          <t>NELSY MORALES</t>
        </is>
      </c>
      <c r="D2948" t="inlineStr">
        <is>
          <t>NELSYMORALES</t>
        </is>
      </c>
      <c r="E2948">
        <f>IF(COUNTIFS(Registros!$A$2:$A$6000,"NP",Registros!$B$2:$B$6000,$A2948)&gt;0,1,0)</f>
        <v/>
      </c>
      <c r="F2948">
        <f>IF($E2948=1,SUMIFS(Registros!$F$2:$F$6000,Registros!$A$2:$A$6000,"NP",Registros!$B$2:$B$6000,$A2948),0)</f>
        <v/>
      </c>
      <c r="G2948">
        <f>IF(COUNTIFS(Registros!$A$2:$A$6000,"MOV",Registros!$B$2:$B$6000,$A2948)&gt;0,1,0)</f>
        <v/>
      </c>
      <c r="H2948">
        <f>IF($G2948=1,SUMIFS(Registros!$F$2:$F$6000,Registros!$A$2:$A$6000,"MOV",Registros!$B$2:$B$6000,$A2948),0)</f>
        <v/>
      </c>
      <c r="I2948">
        <f>IF(COUNTIFS(Registros!$A$2:$A$6000,"CS",Registros!$B$2:$B$6000,$A2948)&gt;0,1,0)</f>
        <v/>
      </c>
      <c r="J2948">
        <f>IF($I2948=1,SUMIFS(Registros!$I$2:$I$6000,Registros!$A$2:$A$6000,"CS",Registros!$B$2:$B$6000,$A2948),0)</f>
        <v/>
      </c>
      <c r="K2948">
        <f>IF(COUNTIFS(Winback!$K$2:$K$300,$D2948)&gt;0,1,0)</f>
        <v/>
      </c>
      <c r="L2948">
        <f>IF(AND($K2948=1,LEFT($A2948,3)="WB-"),SUMIFS(Winback!$D$2:$D$300,Winback!$K$2:$K$300,$D2948),0)</f>
        <v/>
      </c>
      <c r="M2948">
        <f>IF(OR($E2948=1,$G2948=1,SUMIFS(Registros!$J$2:$J$6000,Registros!$B$2:$B$6000,$A2948)&gt;0),1,0)</f>
        <v/>
      </c>
      <c r="N2948">
        <f>IF($J2948&gt;0,1,IF(COUNTIFS(Registros!$A$2:$A$6000,"CS",Registros!$B$2:$B$6000,$A2948,Registros!$K$2:$K$6000,"&lt;&gt;")&gt;0,1,0))</f>
        <v/>
      </c>
      <c r="O2948">
        <f>IF(AND($K2948=1,$E2948=0,$G2948=0,$I2948=0),"WINBACK",IF(AND($M2948=1,$N2948&gt;0),"CONVERGENTE",IF($M2948=1,"SOLO MÓVIL",IF($N2948&gt;0,"SOLO FIJO / INTERNET","SIN SERVICIOS"))))</f>
        <v/>
      </c>
      <c r="P2948">
        <f>IF($O2948="WINBACK","Recuperar (winback)",IF($O2948="CONVERGENTE","Upgrade / más líneas",IF($O2948="SOLO MÓVIL","Ofrecer fijo + internet (FLBBTV)",IF($O2948="SOLO FIJO / INTERNET","Ofrecer línea móvil Nextphone","Oferta completa (móvil + fijo + internet)"))))</f>
        <v/>
      </c>
      <c r="Q2948">
        <f>$F2948+$H2948+$L2948</f>
        <v/>
      </c>
      <c r="R2948">
        <f>IFERROR(VLOOKUP($A2948,Registros!$B$2:$G$6000,6,0),IFERROR(VLOOKUP($D2948,Winback!$B$2:$C$300,2,0),""))</f>
        <v/>
      </c>
      <c r="S2948">
        <f>IF($E2948=1,"NP","")&amp;IF($G2948=1,"+MOV","")&amp;IF($I2948=1,"+CS","")&amp;IF($K2948=1,"+WB","")</f>
        <v/>
      </c>
      <c r="T2948">
        <f>$E2948+$G2948+$I2948+$K2948</f>
        <v/>
      </c>
    </row>
    <row r="2949">
      <c r="A2949" t="inlineStr">
        <is>
          <t>362039900000</t>
        </is>
      </c>
      <c r="B2949" t="inlineStr">
        <is>
          <t>36203990</t>
        </is>
      </c>
      <c r="C2949" t="inlineStr">
        <is>
          <t>YILSYS PEREZ</t>
        </is>
      </c>
      <c r="D2949" t="inlineStr">
        <is>
          <t>YILSYSPEREZ</t>
        </is>
      </c>
      <c r="E2949">
        <f>IF(COUNTIFS(Registros!$A$2:$A$6000,"NP",Registros!$B$2:$B$6000,$A2949)&gt;0,1,0)</f>
        <v/>
      </c>
      <c r="F2949">
        <f>IF($E2949=1,SUMIFS(Registros!$F$2:$F$6000,Registros!$A$2:$A$6000,"NP",Registros!$B$2:$B$6000,$A2949),0)</f>
        <v/>
      </c>
      <c r="G2949">
        <f>IF(COUNTIFS(Registros!$A$2:$A$6000,"MOV",Registros!$B$2:$B$6000,$A2949)&gt;0,1,0)</f>
        <v/>
      </c>
      <c r="H2949">
        <f>IF($G2949=1,SUMIFS(Registros!$F$2:$F$6000,Registros!$A$2:$A$6000,"MOV",Registros!$B$2:$B$6000,$A2949),0)</f>
        <v/>
      </c>
      <c r="I2949">
        <f>IF(COUNTIFS(Registros!$A$2:$A$6000,"CS",Registros!$B$2:$B$6000,$A2949)&gt;0,1,0)</f>
        <v/>
      </c>
      <c r="J2949">
        <f>IF($I2949=1,SUMIFS(Registros!$I$2:$I$6000,Registros!$A$2:$A$6000,"CS",Registros!$B$2:$B$6000,$A2949),0)</f>
        <v/>
      </c>
      <c r="K2949">
        <f>IF(COUNTIFS(Winback!$K$2:$K$300,$D2949)&gt;0,1,0)</f>
        <v/>
      </c>
      <c r="L2949">
        <f>IF(AND($K2949=1,LEFT($A2949,3)="WB-"),SUMIFS(Winback!$D$2:$D$300,Winback!$K$2:$K$300,$D2949),0)</f>
        <v/>
      </c>
      <c r="M2949">
        <f>IF(OR($E2949=1,$G2949=1,SUMIFS(Registros!$J$2:$J$6000,Registros!$B$2:$B$6000,$A2949)&gt;0),1,0)</f>
        <v/>
      </c>
      <c r="N2949">
        <f>IF($J2949&gt;0,1,IF(COUNTIFS(Registros!$A$2:$A$6000,"CS",Registros!$B$2:$B$6000,$A2949,Registros!$K$2:$K$6000,"&lt;&gt;")&gt;0,1,0))</f>
        <v/>
      </c>
      <c r="O2949">
        <f>IF(AND($K2949=1,$E2949=0,$G2949=0,$I2949=0),"WINBACK",IF(AND($M2949=1,$N2949&gt;0),"CONVERGENTE",IF($M2949=1,"SOLO MÓVIL",IF($N2949&gt;0,"SOLO FIJO / INTERNET","SIN SERVICIOS"))))</f>
        <v/>
      </c>
      <c r="P2949">
        <f>IF($O2949="WINBACK","Recuperar (winback)",IF($O2949="CONVERGENTE","Upgrade / más líneas",IF($O2949="SOLO MÓVIL","Ofrecer fijo + internet (FLBBTV)",IF($O2949="SOLO FIJO / INTERNET","Ofrecer línea móvil Nextphone","Oferta completa (móvil + fijo + internet)"))))</f>
        <v/>
      </c>
      <c r="Q2949">
        <f>$F2949+$H2949+$L2949</f>
        <v/>
      </c>
      <c r="R2949">
        <f>IFERROR(VLOOKUP($A2949,Registros!$B$2:$G$6000,6,0),IFERROR(VLOOKUP($D2949,Winback!$B$2:$C$300,2,0),""))</f>
        <v/>
      </c>
      <c r="S2949">
        <f>IF($E2949=1,"NP","")&amp;IF($G2949=1,"+MOV","")&amp;IF($I2949=1,"+CS","")&amp;IF($K2949=1,"+WB","")</f>
        <v/>
      </c>
      <c r="T2949">
        <f>$E2949+$G2949+$I2949+$K2949</f>
        <v/>
      </c>
    </row>
    <row r="2950">
      <c r="A2950" t="inlineStr">
        <is>
          <t>356215990000</t>
        </is>
      </c>
      <c r="B2950" t="inlineStr">
        <is>
          <t>35621599</t>
        </is>
      </c>
      <c r="C2950" t="inlineStr">
        <is>
          <t>YULIETH BUSTOS</t>
        </is>
      </c>
      <c r="D2950" t="inlineStr">
        <is>
          <t>YULIETHBUSTOS</t>
        </is>
      </c>
      <c r="E2950">
        <f>IF(COUNTIFS(Registros!$A$2:$A$6000,"NP",Registros!$B$2:$B$6000,$A2950)&gt;0,1,0)</f>
        <v/>
      </c>
      <c r="F2950">
        <f>IF($E2950=1,SUMIFS(Registros!$F$2:$F$6000,Registros!$A$2:$A$6000,"NP",Registros!$B$2:$B$6000,$A2950),0)</f>
        <v/>
      </c>
      <c r="G2950">
        <f>IF(COUNTIFS(Registros!$A$2:$A$6000,"MOV",Registros!$B$2:$B$6000,$A2950)&gt;0,1,0)</f>
        <v/>
      </c>
      <c r="H2950">
        <f>IF($G2950=1,SUMIFS(Registros!$F$2:$F$6000,Registros!$A$2:$A$6000,"MOV",Registros!$B$2:$B$6000,$A2950),0)</f>
        <v/>
      </c>
      <c r="I2950">
        <f>IF(COUNTIFS(Registros!$A$2:$A$6000,"CS",Registros!$B$2:$B$6000,$A2950)&gt;0,1,0)</f>
        <v/>
      </c>
      <c r="J2950">
        <f>IF($I2950=1,SUMIFS(Registros!$I$2:$I$6000,Registros!$A$2:$A$6000,"CS",Registros!$B$2:$B$6000,$A2950),0)</f>
        <v/>
      </c>
      <c r="K2950">
        <f>IF(COUNTIFS(Winback!$K$2:$K$300,$D2950)&gt;0,1,0)</f>
        <v/>
      </c>
      <c r="L2950">
        <f>IF(AND($K2950=1,LEFT($A2950,3)="WB-"),SUMIFS(Winback!$D$2:$D$300,Winback!$K$2:$K$300,$D2950),0)</f>
        <v/>
      </c>
      <c r="M2950">
        <f>IF(OR($E2950=1,$G2950=1,SUMIFS(Registros!$J$2:$J$6000,Registros!$B$2:$B$6000,$A2950)&gt;0),1,0)</f>
        <v/>
      </c>
      <c r="N2950">
        <f>IF($J2950&gt;0,1,IF(COUNTIFS(Registros!$A$2:$A$6000,"CS",Registros!$B$2:$B$6000,$A2950,Registros!$K$2:$K$6000,"&lt;&gt;")&gt;0,1,0))</f>
        <v/>
      </c>
      <c r="O2950">
        <f>IF(AND($K2950=1,$E2950=0,$G2950=0,$I2950=0),"WINBACK",IF(AND($M2950=1,$N2950&gt;0),"CONVERGENTE",IF($M2950=1,"SOLO MÓVIL",IF($N2950&gt;0,"SOLO FIJO / INTERNET","SIN SERVICIOS"))))</f>
        <v/>
      </c>
      <c r="P2950">
        <f>IF($O2950="WINBACK","Recuperar (winback)",IF($O2950="CONVERGENTE","Upgrade / más líneas",IF($O2950="SOLO MÓVIL","Ofrecer fijo + internet (FLBBTV)",IF($O2950="SOLO FIJO / INTERNET","Ofrecer línea móvil Nextphone","Oferta completa (móvil + fijo + internet)"))))</f>
        <v/>
      </c>
      <c r="Q2950">
        <f>$F2950+$H2950+$L2950</f>
        <v/>
      </c>
      <c r="R2950">
        <f>IFERROR(VLOOKUP($A2950,Registros!$B$2:$G$6000,6,0),IFERROR(VLOOKUP($D2950,Winback!$B$2:$C$300,2,0),""))</f>
        <v/>
      </c>
      <c r="S2950">
        <f>IF($E2950=1,"NP","")&amp;IF($G2950=1,"+MOV","")&amp;IF($I2950=1,"+CS","")&amp;IF($K2950=1,"+WB","")</f>
        <v/>
      </c>
      <c r="T2950">
        <f>$E2950+$G2950+$I2950+$K2950</f>
        <v/>
      </c>
    </row>
    <row r="2951">
      <c r="A2951" t="inlineStr">
        <is>
          <t>356088740000</t>
        </is>
      </c>
      <c r="B2951" t="inlineStr">
        <is>
          <t>35608874</t>
        </is>
      </c>
      <c r="C2951" t="inlineStr">
        <is>
          <t>BERLY BALENTINA SAMUDIO PINEDA</t>
        </is>
      </c>
      <c r="D2951" t="inlineStr">
        <is>
          <t>BERLYBALENTINASAMUDIOPINEDA</t>
        </is>
      </c>
      <c r="E2951">
        <f>IF(COUNTIFS(Registros!$A$2:$A$6000,"NP",Registros!$B$2:$B$6000,$A2951)&gt;0,1,0)</f>
        <v/>
      </c>
      <c r="F2951">
        <f>IF($E2951=1,SUMIFS(Registros!$F$2:$F$6000,Registros!$A$2:$A$6000,"NP",Registros!$B$2:$B$6000,$A2951),0)</f>
        <v/>
      </c>
      <c r="G2951">
        <f>IF(COUNTIFS(Registros!$A$2:$A$6000,"MOV",Registros!$B$2:$B$6000,$A2951)&gt;0,1,0)</f>
        <v/>
      </c>
      <c r="H2951">
        <f>IF($G2951=1,SUMIFS(Registros!$F$2:$F$6000,Registros!$A$2:$A$6000,"MOV",Registros!$B$2:$B$6000,$A2951),0)</f>
        <v/>
      </c>
      <c r="I2951">
        <f>IF(COUNTIFS(Registros!$A$2:$A$6000,"CS",Registros!$B$2:$B$6000,$A2951)&gt;0,1,0)</f>
        <v/>
      </c>
      <c r="J2951">
        <f>IF($I2951=1,SUMIFS(Registros!$I$2:$I$6000,Registros!$A$2:$A$6000,"CS",Registros!$B$2:$B$6000,$A2951),0)</f>
        <v/>
      </c>
      <c r="K2951">
        <f>IF(COUNTIFS(Winback!$K$2:$K$300,$D2951)&gt;0,1,0)</f>
        <v/>
      </c>
      <c r="L2951">
        <f>IF(AND($K2951=1,LEFT($A2951,3)="WB-"),SUMIFS(Winback!$D$2:$D$300,Winback!$K$2:$K$300,$D2951),0)</f>
        <v/>
      </c>
      <c r="M2951">
        <f>IF(OR($E2951=1,$G2951=1,SUMIFS(Registros!$J$2:$J$6000,Registros!$B$2:$B$6000,$A2951)&gt;0),1,0)</f>
        <v/>
      </c>
      <c r="N2951">
        <f>IF($J2951&gt;0,1,IF(COUNTIFS(Registros!$A$2:$A$6000,"CS",Registros!$B$2:$B$6000,$A2951,Registros!$K$2:$K$6000,"&lt;&gt;")&gt;0,1,0))</f>
        <v/>
      </c>
      <c r="O2951">
        <f>IF(AND($K2951=1,$E2951=0,$G2951=0,$I2951=0),"WINBACK",IF(AND($M2951=1,$N2951&gt;0),"CONVERGENTE",IF($M2951=1,"SOLO MÓVIL",IF($N2951&gt;0,"SOLO FIJO / INTERNET","SIN SERVICIOS"))))</f>
        <v/>
      </c>
      <c r="P2951">
        <f>IF($O2951="WINBACK","Recuperar (winback)",IF($O2951="CONVERGENTE","Upgrade / más líneas",IF($O2951="SOLO MÓVIL","Ofrecer fijo + internet (FLBBTV)",IF($O2951="SOLO FIJO / INTERNET","Ofrecer línea móvil Nextphone","Oferta completa (móvil + fijo + internet)"))))</f>
        <v/>
      </c>
      <c r="Q2951">
        <f>$F2951+$H2951+$L2951</f>
        <v/>
      </c>
      <c r="R2951">
        <f>IFERROR(VLOOKUP($A2951,Registros!$B$2:$G$6000,6,0),IFERROR(VLOOKUP($D2951,Winback!$B$2:$C$300,2,0),""))</f>
        <v/>
      </c>
      <c r="S2951">
        <f>IF($E2951=1,"NP","")&amp;IF($G2951=1,"+MOV","")&amp;IF($I2951=1,"+CS","")&amp;IF($K2951=1,"+WB","")</f>
        <v/>
      </c>
      <c r="T2951">
        <f>$E2951+$G2951+$I2951+$K2951</f>
        <v/>
      </c>
    </row>
    <row r="2952">
      <c r="A2952" t="inlineStr">
        <is>
          <t>356370870000</t>
        </is>
      </c>
      <c r="B2952" t="inlineStr">
        <is>
          <t>35637087</t>
        </is>
      </c>
      <c r="C2952" t="inlineStr">
        <is>
          <t>DAFNE MONRROY</t>
        </is>
      </c>
      <c r="D2952" t="inlineStr">
        <is>
          <t>DAFNEMONRROY</t>
        </is>
      </c>
      <c r="E2952">
        <f>IF(COUNTIFS(Registros!$A$2:$A$6000,"NP",Registros!$B$2:$B$6000,$A2952)&gt;0,1,0)</f>
        <v/>
      </c>
      <c r="F2952">
        <f>IF($E2952=1,SUMIFS(Registros!$F$2:$F$6000,Registros!$A$2:$A$6000,"NP",Registros!$B$2:$B$6000,$A2952),0)</f>
        <v/>
      </c>
      <c r="G2952">
        <f>IF(COUNTIFS(Registros!$A$2:$A$6000,"MOV",Registros!$B$2:$B$6000,$A2952)&gt;0,1,0)</f>
        <v/>
      </c>
      <c r="H2952">
        <f>IF($G2952=1,SUMIFS(Registros!$F$2:$F$6000,Registros!$A$2:$A$6000,"MOV",Registros!$B$2:$B$6000,$A2952),0)</f>
        <v/>
      </c>
      <c r="I2952">
        <f>IF(COUNTIFS(Registros!$A$2:$A$6000,"CS",Registros!$B$2:$B$6000,$A2952)&gt;0,1,0)</f>
        <v/>
      </c>
      <c r="J2952">
        <f>IF($I2952=1,SUMIFS(Registros!$I$2:$I$6000,Registros!$A$2:$A$6000,"CS",Registros!$B$2:$B$6000,$A2952),0)</f>
        <v/>
      </c>
      <c r="K2952">
        <f>IF(COUNTIFS(Winback!$K$2:$K$300,$D2952)&gt;0,1,0)</f>
        <v/>
      </c>
      <c r="L2952">
        <f>IF(AND($K2952=1,LEFT($A2952,3)="WB-"),SUMIFS(Winback!$D$2:$D$300,Winback!$K$2:$K$300,$D2952),0)</f>
        <v/>
      </c>
      <c r="M2952">
        <f>IF(OR($E2952=1,$G2952=1,SUMIFS(Registros!$J$2:$J$6000,Registros!$B$2:$B$6000,$A2952)&gt;0),1,0)</f>
        <v/>
      </c>
      <c r="N2952">
        <f>IF($J2952&gt;0,1,IF(COUNTIFS(Registros!$A$2:$A$6000,"CS",Registros!$B$2:$B$6000,$A2952,Registros!$K$2:$K$6000,"&lt;&gt;")&gt;0,1,0))</f>
        <v/>
      </c>
      <c r="O2952">
        <f>IF(AND($K2952=1,$E2952=0,$G2952=0,$I2952=0),"WINBACK",IF(AND($M2952=1,$N2952&gt;0),"CONVERGENTE",IF($M2952=1,"SOLO MÓVIL",IF($N2952&gt;0,"SOLO FIJO / INTERNET","SIN SERVICIOS"))))</f>
        <v/>
      </c>
      <c r="P2952">
        <f>IF($O2952="WINBACK","Recuperar (winback)",IF($O2952="CONVERGENTE","Upgrade / más líneas",IF($O2952="SOLO MÓVIL","Ofrecer fijo + internet (FLBBTV)",IF($O2952="SOLO FIJO / INTERNET","Ofrecer línea móvil Nextphone","Oferta completa (móvil + fijo + internet)"))))</f>
        <v/>
      </c>
      <c r="Q2952">
        <f>$F2952+$H2952+$L2952</f>
        <v/>
      </c>
      <c r="R2952">
        <f>IFERROR(VLOOKUP($A2952,Registros!$B$2:$G$6000,6,0),IFERROR(VLOOKUP($D2952,Winback!$B$2:$C$300,2,0),""))</f>
        <v/>
      </c>
      <c r="S2952">
        <f>IF($E2952=1,"NP","")&amp;IF($G2952=1,"+MOV","")&amp;IF($I2952=1,"+CS","")&amp;IF($K2952=1,"+WB","")</f>
        <v/>
      </c>
      <c r="T2952">
        <f>$E2952+$G2952+$I2952+$K2952</f>
        <v/>
      </c>
    </row>
    <row r="2953">
      <c r="A2953" t="inlineStr">
        <is>
          <t>362031610000</t>
        </is>
      </c>
      <c r="B2953" t="inlineStr">
        <is>
          <t>36203161</t>
        </is>
      </c>
      <c r="C2953" t="inlineStr">
        <is>
          <t>STEPHANIE VEGA</t>
        </is>
      </c>
      <c r="D2953" t="inlineStr">
        <is>
          <t>STEPHANIEVEGA</t>
        </is>
      </c>
      <c r="E2953">
        <f>IF(COUNTIFS(Registros!$A$2:$A$6000,"NP",Registros!$B$2:$B$6000,$A2953)&gt;0,1,0)</f>
        <v/>
      </c>
      <c r="F2953">
        <f>IF($E2953=1,SUMIFS(Registros!$F$2:$F$6000,Registros!$A$2:$A$6000,"NP",Registros!$B$2:$B$6000,$A2953),0)</f>
        <v/>
      </c>
      <c r="G2953">
        <f>IF(COUNTIFS(Registros!$A$2:$A$6000,"MOV",Registros!$B$2:$B$6000,$A2953)&gt;0,1,0)</f>
        <v/>
      </c>
      <c r="H2953">
        <f>IF($G2953=1,SUMIFS(Registros!$F$2:$F$6000,Registros!$A$2:$A$6000,"MOV",Registros!$B$2:$B$6000,$A2953),0)</f>
        <v/>
      </c>
      <c r="I2953">
        <f>IF(COUNTIFS(Registros!$A$2:$A$6000,"CS",Registros!$B$2:$B$6000,$A2953)&gt;0,1,0)</f>
        <v/>
      </c>
      <c r="J2953">
        <f>IF($I2953=1,SUMIFS(Registros!$I$2:$I$6000,Registros!$A$2:$A$6000,"CS",Registros!$B$2:$B$6000,$A2953),0)</f>
        <v/>
      </c>
      <c r="K2953">
        <f>IF(COUNTIFS(Winback!$K$2:$K$300,$D2953)&gt;0,1,0)</f>
        <v/>
      </c>
      <c r="L2953">
        <f>IF(AND($K2953=1,LEFT($A2953,3)="WB-"),SUMIFS(Winback!$D$2:$D$300,Winback!$K$2:$K$300,$D2953),0)</f>
        <v/>
      </c>
      <c r="M2953">
        <f>IF(OR($E2953=1,$G2953=1,SUMIFS(Registros!$J$2:$J$6000,Registros!$B$2:$B$6000,$A2953)&gt;0),1,0)</f>
        <v/>
      </c>
      <c r="N2953">
        <f>IF($J2953&gt;0,1,IF(COUNTIFS(Registros!$A$2:$A$6000,"CS",Registros!$B$2:$B$6000,$A2953,Registros!$K$2:$K$6000,"&lt;&gt;")&gt;0,1,0))</f>
        <v/>
      </c>
      <c r="O2953">
        <f>IF(AND($K2953=1,$E2953=0,$G2953=0,$I2953=0),"WINBACK",IF(AND($M2953=1,$N2953&gt;0),"CONVERGENTE",IF($M2953=1,"SOLO MÓVIL",IF($N2953&gt;0,"SOLO FIJO / INTERNET","SIN SERVICIOS"))))</f>
        <v/>
      </c>
      <c r="P2953">
        <f>IF($O2953="WINBACK","Recuperar (winback)",IF($O2953="CONVERGENTE","Upgrade / más líneas",IF($O2953="SOLO MÓVIL","Ofrecer fijo + internet (FLBBTV)",IF($O2953="SOLO FIJO / INTERNET","Ofrecer línea móvil Nextphone","Oferta completa (móvil + fijo + internet)"))))</f>
        <v/>
      </c>
      <c r="Q2953">
        <f>$F2953+$H2953+$L2953</f>
        <v/>
      </c>
      <c r="R2953">
        <f>IFERROR(VLOOKUP($A2953,Registros!$B$2:$G$6000,6,0),IFERROR(VLOOKUP($D2953,Winback!$B$2:$C$300,2,0),""))</f>
        <v/>
      </c>
      <c r="S2953">
        <f>IF($E2953=1,"NP","")&amp;IF($G2953=1,"+MOV","")&amp;IF($I2953=1,"+CS","")&amp;IF($K2953=1,"+WB","")</f>
        <v/>
      </c>
      <c r="T2953">
        <f>$E2953+$G2953+$I2953+$K2953</f>
        <v/>
      </c>
    </row>
    <row r="2954">
      <c r="A2954" t="inlineStr">
        <is>
          <t>346155580000</t>
        </is>
      </c>
      <c r="B2954" t="inlineStr">
        <is>
          <t>34615558</t>
        </is>
      </c>
      <c r="C2954" t="inlineStr">
        <is>
          <t>HULRICHS ALBERT FLOMER LEON</t>
        </is>
      </c>
      <c r="D2954" t="inlineStr">
        <is>
          <t>HULRICHSALBERTFLOMERLEON</t>
        </is>
      </c>
      <c r="E2954">
        <f>IF(COUNTIFS(Registros!$A$2:$A$6000,"NP",Registros!$B$2:$B$6000,$A2954)&gt;0,1,0)</f>
        <v/>
      </c>
      <c r="F2954">
        <f>IF($E2954=1,SUMIFS(Registros!$F$2:$F$6000,Registros!$A$2:$A$6000,"NP",Registros!$B$2:$B$6000,$A2954),0)</f>
        <v/>
      </c>
      <c r="G2954">
        <f>IF(COUNTIFS(Registros!$A$2:$A$6000,"MOV",Registros!$B$2:$B$6000,$A2954)&gt;0,1,0)</f>
        <v/>
      </c>
      <c r="H2954">
        <f>IF($G2954=1,SUMIFS(Registros!$F$2:$F$6000,Registros!$A$2:$A$6000,"MOV",Registros!$B$2:$B$6000,$A2954),0)</f>
        <v/>
      </c>
      <c r="I2954">
        <f>IF(COUNTIFS(Registros!$A$2:$A$6000,"CS",Registros!$B$2:$B$6000,$A2954)&gt;0,1,0)</f>
        <v/>
      </c>
      <c r="J2954">
        <f>IF($I2954=1,SUMIFS(Registros!$I$2:$I$6000,Registros!$A$2:$A$6000,"CS",Registros!$B$2:$B$6000,$A2954),0)</f>
        <v/>
      </c>
      <c r="K2954">
        <f>IF(COUNTIFS(Winback!$K$2:$K$300,$D2954)&gt;0,1,0)</f>
        <v/>
      </c>
      <c r="L2954">
        <f>IF(AND($K2954=1,LEFT($A2954,3)="WB-"),SUMIFS(Winback!$D$2:$D$300,Winback!$K$2:$K$300,$D2954),0)</f>
        <v/>
      </c>
      <c r="M2954">
        <f>IF(OR($E2954=1,$G2954=1,SUMIFS(Registros!$J$2:$J$6000,Registros!$B$2:$B$6000,$A2954)&gt;0),1,0)</f>
        <v/>
      </c>
      <c r="N2954">
        <f>IF($J2954&gt;0,1,IF(COUNTIFS(Registros!$A$2:$A$6000,"CS",Registros!$B$2:$B$6000,$A2954,Registros!$K$2:$K$6000,"&lt;&gt;")&gt;0,1,0))</f>
        <v/>
      </c>
      <c r="O2954">
        <f>IF(AND($K2954=1,$E2954=0,$G2954=0,$I2954=0),"WINBACK",IF(AND($M2954=1,$N2954&gt;0),"CONVERGENTE",IF($M2954=1,"SOLO MÓVIL",IF($N2954&gt;0,"SOLO FIJO / INTERNET","SIN SERVICIOS"))))</f>
        <v/>
      </c>
      <c r="P2954">
        <f>IF($O2954="WINBACK","Recuperar (winback)",IF($O2954="CONVERGENTE","Upgrade / más líneas",IF($O2954="SOLO MÓVIL","Ofrecer fijo + internet (FLBBTV)",IF($O2954="SOLO FIJO / INTERNET","Ofrecer línea móvil Nextphone","Oferta completa (móvil + fijo + internet)"))))</f>
        <v/>
      </c>
      <c r="Q2954">
        <f>$F2954+$H2954+$L2954</f>
        <v/>
      </c>
      <c r="R2954">
        <f>IFERROR(VLOOKUP($A2954,Registros!$B$2:$G$6000,6,0),IFERROR(VLOOKUP($D2954,Winback!$B$2:$C$300,2,0),""))</f>
        <v/>
      </c>
      <c r="S2954">
        <f>IF($E2954=1,"NP","")&amp;IF($G2954=1,"+MOV","")&amp;IF($I2954=1,"+CS","")&amp;IF($K2954=1,"+WB","")</f>
        <v/>
      </c>
      <c r="T2954">
        <f>$E2954+$G2954+$I2954+$K2954</f>
        <v/>
      </c>
    </row>
    <row r="2955">
      <c r="A2955" t="inlineStr">
        <is>
          <t>351122910000</t>
        </is>
      </c>
      <c r="B2955" t="inlineStr">
        <is>
          <t>35112291</t>
        </is>
      </c>
      <c r="C2955" t="inlineStr">
        <is>
          <t>ALCIBIADES CANDANEDO</t>
        </is>
      </c>
      <c r="D2955" t="inlineStr">
        <is>
          <t>ALCIBIADESCANDANEDO</t>
        </is>
      </c>
      <c r="E2955">
        <f>IF(COUNTIFS(Registros!$A$2:$A$6000,"NP",Registros!$B$2:$B$6000,$A2955)&gt;0,1,0)</f>
        <v/>
      </c>
      <c r="F2955">
        <f>IF($E2955=1,SUMIFS(Registros!$F$2:$F$6000,Registros!$A$2:$A$6000,"NP",Registros!$B$2:$B$6000,$A2955),0)</f>
        <v/>
      </c>
      <c r="G2955">
        <f>IF(COUNTIFS(Registros!$A$2:$A$6000,"MOV",Registros!$B$2:$B$6000,$A2955)&gt;0,1,0)</f>
        <v/>
      </c>
      <c r="H2955">
        <f>IF($G2955=1,SUMIFS(Registros!$F$2:$F$6000,Registros!$A$2:$A$6000,"MOV",Registros!$B$2:$B$6000,$A2955),0)</f>
        <v/>
      </c>
      <c r="I2955">
        <f>IF(COUNTIFS(Registros!$A$2:$A$6000,"CS",Registros!$B$2:$B$6000,$A2955)&gt;0,1,0)</f>
        <v/>
      </c>
      <c r="J2955">
        <f>IF($I2955=1,SUMIFS(Registros!$I$2:$I$6000,Registros!$A$2:$A$6000,"CS",Registros!$B$2:$B$6000,$A2955),0)</f>
        <v/>
      </c>
      <c r="K2955">
        <f>IF(COUNTIFS(Winback!$K$2:$K$300,$D2955)&gt;0,1,0)</f>
        <v/>
      </c>
      <c r="L2955">
        <f>IF(AND($K2955=1,LEFT($A2955,3)="WB-"),SUMIFS(Winback!$D$2:$D$300,Winback!$K$2:$K$300,$D2955),0)</f>
        <v/>
      </c>
      <c r="M2955">
        <f>IF(OR($E2955=1,$G2955=1,SUMIFS(Registros!$J$2:$J$6000,Registros!$B$2:$B$6000,$A2955)&gt;0),1,0)</f>
        <v/>
      </c>
      <c r="N2955">
        <f>IF($J2955&gt;0,1,IF(COUNTIFS(Registros!$A$2:$A$6000,"CS",Registros!$B$2:$B$6000,$A2955,Registros!$K$2:$K$6000,"&lt;&gt;")&gt;0,1,0))</f>
        <v/>
      </c>
      <c r="O2955">
        <f>IF(AND($K2955=1,$E2955=0,$G2955=0,$I2955=0),"WINBACK",IF(AND($M2955=1,$N2955&gt;0),"CONVERGENTE",IF($M2955=1,"SOLO MÓVIL",IF($N2955&gt;0,"SOLO FIJO / INTERNET","SIN SERVICIOS"))))</f>
        <v/>
      </c>
      <c r="P2955">
        <f>IF($O2955="WINBACK","Recuperar (winback)",IF($O2955="CONVERGENTE","Upgrade / más líneas",IF($O2955="SOLO MÓVIL","Ofrecer fijo + internet (FLBBTV)",IF($O2955="SOLO FIJO / INTERNET","Ofrecer línea móvil Nextphone","Oferta completa (móvil + fijo + internet)"))))</f>
        <v/>
      </c>
      <c r="Q2955">
        <f>$F2955+$H2955+$L2955</f>
        <v/>
      </c>
      <c r="R2955">
        <f>IFERROR(VLOOKUP($A2955,Registros!$B$2:$G$6000,6,0),IFERROR(VLOOKUP($D2955,Winback!$B$2:$C$300,2,0),""))</f>
        <v/>
      </c>
      <c r="S2955">
        <f>IF($E2955=1,"NP","")&amp;IF($G2955=1,"+MOV","")&amp;IF($I2955=1,"+CS","")&amp;IF($K2955=1,"+WB","")</f>
        <v/>
      </c>
      <c r="T2955">
        <f>$E2955+$G2955+$I2955+$K2955</f>
        <v/>
      </c>
    </row>
    <row r="2956">
      <c r="A2956" t="inlineStr">
        <is>
          <t>357320100000</t>
        </is>
      </c>
      <c r="B2956" t="inlineStr">
        <is>
          <t>35732010</t>
        </is>
      </c>
      <c r="C2956" t="inlineStr">
        <is>
          <t>HANSEN GUERRA</t>
        </is>
      </c>
      <c r="D2956" t="inlineStr">
        <is>
          <t>HANSENGUERRA</t>
        </is>
      </c>
      <c r="E2956">
        <f>IF(COUNTIFS(Registros!$A$2:$A$6000,"NP",Registros!$B$2:$B$6000,$A2956)&gt;0,1,0)</f>
        <v/>
      </c>
      <c r="F2956">
        <f>IF($E2956=1,SUMIFS(Registros!$F$2:$F$6000,Registros!$A$2:$A$6000,"NP",Registros!$B$2:$B$6000,$A2956),0)</f>
        <v/>
      </c>
      <c r="G2956">
        <f>IF(COUNTIFS(Registros!$A$2:$A$6000,"MOV",Registros!$B$2:$B$6000,$A2956)&gt;0,1,0)</f>
        <v/>
      </c>
      <c r="H2956">
        <f>IF($G2956=1,SUMIFS(Registros!$F$2:$F$6000,Registros!$A$2:$A$6000,"MOV",Registros!$B$2:$B$6000,$A2956),0)</f>
        <v/>
      </c>
      <c r="I2956">
        <f>IF(COUNTIFS(Registros!$A$2:$A$6000,"CS",Registros!$B$2:$B$6000,$A2956)&gt;0,1,0)</f>
        <v/>
      </c>
      <c r="J2956">
        <f>IF($I2956=1,SUMIFS(Registros!$I$2:$I$6000,Registros!$A$2:$A$6000,"CS",Registros!$B$2:$B$6000,$A2956),0)</f>
        <v/>
      </c>
      <c r="K2956">
        <f>IF(COUNTIFS(Winback!$K$2:$K$300,$D2956)&gt;0,1,0)</f>
        <v/>
      </c>
      <c r="L2956">
        <f>IF(AND($K2956=1,LEFT($A2956,3)="WB-"),SUMIFS(Winback!$D$2:$D$300,Winback!$K$2:$K$300,$D2956),0)</f>
        <v/>
      </c>
      <c r="M2956">
        <f>IF(OR($E2956=1,$G2956=1,SUMIFS(Registros!$J$2:$J$6000,Registros!$B$2:$B$6000,$A2956)&gt;0),1,0)</f>
        <v/>
      </c>
      <c r="N2956">
        <f>IF($J2956&gt;0,1,IF(COUNTIFS(Registros!$A$2:$A$6000,"CS",Registros!$B$2:$B$6000,$A2956,Registros!$K$2:$K$6000,"&lt;&gt;")&gt;0,1,0))</f>
        <v/>
      </c>
      <c r="O2956">
        <f>IF(AND($K2956=1,$E2956=0,$G2956=0,$I2956=0),"WINBACK",IF(AND($M2956=1,$N2956&gt;0),"CONVERGENTE",IF($M2956=1,"SOLO MÓVIL",IF($N2956&gt;0,"SOLO FIJO / INTERNET","SIN SERVICIOS"))))</f>
        <v/>
      </c>
      <c r="P2956">
        <f>IF($O2956="WINBACK","Recuperar (winback)",IF($O2956="CONVERGENTE","Upgrade / más líneas",IF($O2956="SOLO MÓVIL","Ofrecer fijo + internet (FLBBTV)",IF($O2956="SOLO FIJO / INTERNET","Ofrecer línea móvil Nextphone","Oferta completa (móvil + fijo + internet)"))))</f>
        <v/>
      </c>
      <c r="Q2956">
        <f>$F2956+$H2956+$L2956</f>
        <v/>
      </c>
      <c r="R2956">
        <f>IFERROR(VLOOKUP($A2956,Registros!$B$2:$G$6000,6,0),IFERROR(VLOOKUP($D2956,Winback!$B$2:$C$300,2,0),""))</f>
        <v/>
      </c>
      <c r="S2956">
        <f>IF($E2956=1,"NP","")&amp;IF($G2956=1,"+MOV","")&amp;IF($I2956=1,"+CS","")&amp;IF($K2956=1,"+WB","")</f>
        <v/>
      </c>
      <c r="T2956">
        <f>$E2956+$G2956+$I2956+$K2956</f>
        <v/>
      </c>
    </row>
    <row r="2957">
      <c r="A2957" t="inlineStr">
        <is>
          <t>353243200000</t>
        </is>
      </c>
      <c r="B2957" t="inlineStr">
        <is>
          <t>35324320</t>
        </is>
      </c>
      <c r="C2957" t="inlineStr">
        <is>
          <t>MELANY SERRANO</t>
        </is>
      </c>
      <c r="D2957" t="inlineStr">
        <is>
          <t>MELANYSERRANO</t>
        </is>
      </c>
      <c r="E2957">
        <f>IF(COUNTIFS(Registros!$A$2:$A$6000,"NP",Registros!$B$2:$B$6000,$A2957)&gt;0,1,0)</f>
        <v/>
      </c>
      <c r="F2957">
        <f>IF($E2957=1,SUMIFS(Registros!$F$2:$F$6000,Registros!$A$2:$A$6000,"NP",Registros!$B$2:$B$6000,$A2957),0)</f>
        <v/>
      </c>
      <c r="G2957">
        <f>IF(COUNTIFS(Registros!$A$2:$A$6000,"MOV",Registros!$B$2:$B$6000,$A2957)&gt;0,1,0)</f>
        <v/>
      </c>
      <c r="H2957">
        <f>IF($G2957=1,SUMIFS(Registros!$F$2:$F$6000,Registros!$A$2:$A$6000,"MOV",Registros!$B$2:$B$6000,$A2957),0)</f>
        <v/>
      </c>
      <c r="I2957">
        <f>IF(COUNTIFS(Registros!$A$2:$A$6000,"CS",Registros!$B$2:$B$6000,$A2957)&gt;0,1,0)</f>
        <v/>
      </c>
      <c r="J2957">
        <f>IF($I2957=1,SUMIFS(Registros!$I$2:$I$6000,Registros!$A$2:$A$6000,"CS",Registros!$B$2:$B$6000,$A2957),0)</f>
        <v/>
      </c>
      <c r="K2957">
        <f>IF(COUNTIFS(Winback!$K$2:$K$300,$D2957)&gt;0,1,0)</f>
        <v/>
      </c>
      <c r="L2957">
        <f>IF(AND($K2957=1,LEFT($A2957,3)="WB-"),SUMIFS(Winback!$D$2:$D$300,Winback!$K$2:$K$300,$D2957),0)</f>
        <v/>
      </c>
      <c r="M2957">
        <f>IF(OR($E2957=1,$G2957=1,SUMIFS(Registros!$J$2:$J$6000,Registros!$B$2:$B$6000,$A2957)&gt;0),1,0)</f>
        <v/>
      </c>
      <c r="N2957">
        <f>IF($J2957&gt;0,1,IF(COUNTIFS(Registros!$A$2:$A$6000,"CS",Registros!$B$2:$B$6000,$A2957,Registros!$K$2:$K$6000,"&lt;&gt;")&gt;0,1,0))</f>
        <v/>
      </c>
      <c r="O2957">
        <f>IF(AND($K2957=1,$E2957=0,$G2957=0,$I2957=0),"WINBACK",IF(AND($M2957=1,$N2957&gt;0),"CONVERGENTE",IF($M2957=1,"SOLO MÓVIL",IF($N2957&gt;0,"SOLO FIJO / INTERNET","SIN SERVICIOS"))))</f>
        <v/>
      </c>
      <c r="P2957">
        <f>IF($O2957="WINBACK","Recuperar (winback)",IF($O2957="CONVERGENTE","Upgrade / más líneas",IF($O2957="SOLO MÓVIL","Ofrecer fijo + internet (FLBBTV)",IF($O2957="SOLO FIJO / INTERNET","Ofrecer línea móvil Nextphone","Oferta completa (móvil + fijo + internet)"))))</f>
        <v/>
      </c>
      <c r="Q2957">
        <f>$F2957+$H2957+$L2957</f>
        <v/>
      </c>
      <c r="R2957">
        <f>IFERROR(VLOOKUP($A2957,Registros!$B$2:$G$6000,6,0),IFERROR(VLOOKUP($D2957,Winback!$B$2:$C$300,2,0),""))</f>
        <v/>
      </c>
      <c r="S2957">
        <f>IF($E2957=1,"NP","")&amp;IF($G2957=1,"+MOV","")&amp;IF($I2957=1,"+CS","")&amp;IF($K2957=1,"+WB","")</f>
        <v/>
      </c>
      <c r="T2957">
        <f>$E2957+$G2957+$I2957+$K2957</f>
        <v/>
      </c>
    </row>
    <row r="2958">
      <c r="A2958" t="inlineStr">
        <is>
          <t>358347260000</t>
        </is>
      </c>
      <c r="B2958" t="inlineStr">
        <is>
          <t>35834726</t>
        </is>
      </c>
      <c r="C2958" t="inlineStr">
        <is>
          <t>EYMER OLVANIS MORALES CORELLA</t>
        </is>
      </c>
      <c r="D2958" t="inlineStr">
        <is>
          <t>EYMEROLVANISMORALESCORELLA</t>
        </is>
      </c>
      <c r="E2958">
        <f>IF(COUNTIFS(Registros!$A$2:$A$6000,"NP",Registros!$B$2:$B$6000,$A2958)&gt;0,1,0)</f>
        <v/>
      </c>
      <c r="F2958">
        <f>IF($E2958=1,SUMIFS(Registros!$F$2:$F$6000,Registros!$A$2:$A$6000,"NP",Registros!$B$2:$B$6000,$A2958),0)</f>
        <v/>
      </c>
      <c r="G2958">
        <f>IF(COUNTIFS(Registros!$A$2:$A$6000,"MOV",Registros!$B$2:$B$6000,$A2958)&gt;0,1,0)</f>
        <v/>
      </c>
      <c r="H2958">
        <f>IF($G2958=1,SUMIFS(Registros!$F$2:$F$6000,Registros!$A$2:$A$6000,"MOV",Registros!$B$2:$B$6000,$A2958),0)</f>
        <v/>
      </c>
      <c r="I2958">
        <f>IF(COUNTIFS(Registros!$A$2:$A$6000,"CS",Registros!$B$2:$B$6000,$A2958)&gt;0,1,0)</f>
        <v/>
      </c>
      <c r="J2958">
        <f>IF($I2958=1,SUMIFS(Registros!$I$2:$I$6000,Registros!$A$2:$A$6000,"CS",Registros!$B$2:$B$6000,$A2958),0)</f>
        <v/>
      </c>
      <c r="K2958">
        <f>IF(COUNTIFS(Winback!$K$2:$K$300,$D2958)&gt;0,1,0)</f>
        <v/>
      </c>
      <c r="L2958">
        <f>IF(AND($K2958=1,LEFT($A2958,3)="WB-"),SUMIFS(Winback!$D$2:$D$300,Winback!$K$2:$K$300,$D2958),0)</f>
        <v/>
      </c>
      <c r="M2958">
        <f>IF(OR($E2958=1,$G2958=1,SUMIFS(Registros!$J$2:$J$6000,Registros!$B$2:$B$6000,$A2958)&gt;0),1,0)</f>
        <v/>
      </c>
      <c r="N2958">
        <f>IF($J2958&gt;0,1,IF(COUNTIFS(Registros!$A$2:$A$6000,"CS",Registros!$B$2:$B$6000,$A2958,Registros!$K$2:$K$6000,"&lt;&gt;")&gt;0,1,0))</f>
        <v/>
      </c>
      <c r="O2958">
        <f>IF(AND($K2958=1,$E2958=0,$G2958=0,$I2958=0),"WINBACK",IF(AND($M2958=1,$N2958&gt;0),"CONVERGENTE",IF($M2958=1,"SOLO MÓVIL",IF($N2958&gt;0,"SOLO FIJO / INTERNET","SIN SERVICIOS"))))</f>
        <v/>
      </c>
      <c r="P2958">
        <f>IF($O2958="WINBACK","Recuperar (winback)",IF($O2958="CONVERGENTE","Upgrade / más líneas",IF($O2958="SOLO MÓVIL","Ofrecer fijo + internet (FLBBTV)",IF($O2958="SOLO FIJO / INTERNET","Ofrecer línea móvil Nextphone","Oferta completa (móvil + fijo + internet)"))))</f>
        <v/>
      </c>
      <c r="Q2958">
        <f>$F2958+$H2958+$L2958</f>
        <v/>
      </c>
      <c r="R2958">
        <f>IFERROR(VLOOKUP($A2958,Registros!$B$2:$G$6000,6,0),IFERROR(VLOOKUP($D2958,Winback!$B$2:$C$300,2,0),""))</f>
        <v/>
      </c>
      <c r="S2958">
        <f>IF($E2958=1,"NP","")&amp;IF($G2958=1,"+MOV","")&amp;IF($I2958=1,"+CS","")&amp;IF($K2958=1,"+WB","")</f>
        <v/>
      </c>
      <c r="T2958">
        <f>$E2958+$G2958+$I2958+$K2958</f>
        <v/>
      </c>
    </row>
    <row r="2959">
      <c r="A2959" t="inlineStr">
        <is>
          <t>369046860000</t>
        </is>
      </c>
      <c r="B2959" t="inlineStr">
        <is>
          <t>36904686</t>
        </is>
      </c>
      <c r="C2959" t="inlineStr">
        <is>
          <t>MELIZABETH MIRANDA PITTI</t>
        </is>
      </c>
      <c r="D2959" t="inlineStr">
        <is>
          <t>MELIZABETHMIRANDAPITTI</t>
        </is>
      </c>
      <c r="E2959">
        <f>IF(COUNTIFS(Registros!$A$2:$A$6000,"NP",Registros!$B$2:$B$6000,$A2959)&gt;0,1,0)</f>
        <v/>
      </c>
      <c r="F2959">
        <f>IF($E2959=1,SUMIFS(Registros!$F$2:$F$6000,Registros!$A$2:$A$6000,"NP",Registros!$B$2:$B$6000,$A2959),0)</f>
        <v/>
      </c>
      <c r="G2959">
        <f>IF(COUNTIFS(Registros!$A$2:$A$6000,"MOV",Registros!$B$2:$B$6000,$A2959)&gt;0,1,0)</f>
        <v/>
      </c>
      <c r="H2959">
        <f>IF($G2959=1,SUMIFS(Registros!$F$2:$F$6000,Registros!$A$2:$A$6000,"MOV",Registros!$B$2:$B$6000,$A2959),0)</f>
        <v/>
      </c>
      <c r="I2959">
        <f>IF(COUNTIFS(Registros!$A$2:$A$6000,"CS",Registros!$B$2:$B$6000,$A2959)&gt;0,1,0)</f>
        <v/>
      </c>
      <c r="J2959">
        <f>IF($I2959=1,SUMIFS(Registros!$I$2:$I$6000,Registros!$A$2:$A$6000,"CS",Registros!$B$2:$B$6000,$A2959),0)</f>
        <v/>
      </c>
      <c r="K2959">
        <f>IF(COUNTIFS(Winback!$K$2:$K$300,$D2959)&gt;0,1,0)</f>
        <v/>
      </c>
      <c r="L2959">
        <f>IF(AND($K2959=1,LEFT($A2959,3)="WB-"),SUMIFS(Winback!$D$2:$D$300,Winback!$K$2:$K$300,$D2959),0)</f>
        <v/>
      </c>
      <c r="M2959">
        <f>IF(OR($E2959=1,$G2959=1,SUMIFS(Registros!$J$2:$J$6000,Registros!$B$2:$B$6000,$A2959)&gt;0),1,0)</f>
        <v/>
      </c>
      <c r="N2959">
        <f>IF($J2959&gt;0,1,IF(COUNTIFS(Registros!$A$2:$A$6000,"CS",Registros!$B$2:$B$6000,$A2959,Registros!$K$2:$K$6000,"&lt;&gt;")&gt;0,1,0))</f>
        <v/>
      </c>
      <c r="O2959">
        <f>IF(AND($K2959=1,$E2959=0,$G2959=0,$I2959=0),"WINBACK",IF(AND($M2959=1,$N2959&gt;0),"CONVERGENTE",IF($M2959=1,"SOLO MÓVIL",IF($N2959&gt;0,"SOLO FIJO / INTERNET","SIN SERVICIOS"))))</f>
        <v/>
      </c>
      <c r="P2959">
        <f>IF($O2959="WINBACK","Recuperar (winback)",IF($O2959="CONVERGENTE","Upgrade / más líneas",IF($O2959="SOLO MÓVIL","Ofrecer fijo + internet (FLBBTV)",IF($O2959="SOLO FIJO / INTERNET","Ofrecer línea móvil Nextphone","Oferta completa (móvil + fijo + internet)"))))</f>
        <v/>
      </c>
      <c r="Q2959">
        <f>$F2959+$H2959+$L2959</f>
        <v/>
      </c>
      <c r="R2959">
        <f>IFERROR(VLOOKUP($A2959,Registros!$B$2:$G$6000,6,0),IFERROR(VLOOKUP($D2959,Winback!$B$2:$C$300,2,0),""))</f>
        <v/>
      </c>
      <c r="S2959">
        <f>IF($E2959=1,"NP","")&amp;IF($G2959=1,"+MOV","")&amp;IF($I2959=1,"+CS","")&amp;IF($K2959=1,"+WB","")</f>
        <v/>
      </c>
      <c r="T2959">
        <f>$E2959+$G2959+$I2959+$K2959</f>
        <v/>
      </c>
    </row>
    <row r="2960">
      <c r="A2960" t="inlineStr">
        <is>
          <t>359117600000</t>
        </is>
      </c>
      <c r="B2960" t="inlineStr">
        <is>
          <t>35911760</t>
        </is>
      </c>
      <c r="C2960" t="inlineStr">
        <is>
          <t>EVELYN LEZCANO</t>
        </is>
      </c>
      <c r="D2960" t="inlineStr">
        <is>
          <t>EVELYNLEZCANO</t>
        </is>
      </c>
      <c r="E2960">
        <f>IF(COUNTIFS(Registros!$A$2:$A$6000,"NP",Registros!$B$2:$B$6000,$A2960)&gt;0,1,0)</f>
        <v/>
      </c>
      <c r="F2960">
        <f>IF($E2960=1,SUMIFS(Registros!$F$2:$F$6000,Registros!$A$2:$A$6000,"NP",Registros!$B$2:$B$6000,$A2960),0)</f>
        <v/>
      </c>
      <c r="G2960">
        <f>IF(COUNTIFS(Registros!$A$2:$A$6000,"MOV",Registros!$B$2:$B$6000,$A2960)&gt;0,1,0)</f>
        <v/>
      </c>
      <c r="H2960">
        <f>IF($G2960=1,SUMIFS(Registros!$F$2:$F$6000,Registros!$A$2:$A$6000,"MOV",Registros!$B$2:$B$6000,$A2960),0)</f>
        <v/>
      </c>
      <c r="I2960">
        <f>IF(COUNTIFS(Registros!$A$2:$A$6000,"CS",Registros!$B$2:$B$6000,$A2960)&gt;0,1,0)</f>
        <v/>
      </c>
      <c r="J2960">
        <f>IF($I2960=1,SUMIFS(Registros!$I$2:$I$6000,Registros!$A$2:$A$6000,"CS",Registros!$B$2:$B$6000,$A2960),0)</f>
        <v/>
      </c>
      <c r="K2960">
        <f>IF(COUNTIFS(Winback!$K$2:$K$300,$D2960)&gt;0,1,0)</f>
        <v/>
      </c>
      <c r="L2960">
        <f>IF(AND($K2960=1,LEFT($A2960,3)="WB-"),SUMIFS(Winback!$D$2:$D$300,Winback!$K$2:$K$300,$D2960),0)</f>
        <v/>
      </c>
      <c r="M2960">
        <f>IF(OR($E2960=1,$G2960=1,SUMIFS(Registros!$J$2:$J$6000,Registros!$B$2:$B$6000,$A2960)&gt;0),1,0)</f>
        <v/>
      </c>
      <c r="N2960">
        <f>IF($J2960&gt;0,1,IF(COUNTIFS(Registros!$A$2:$A$6000,"CS",Registros!$B$2:$B$6000,$A2960,Registros!$K$2:$K$6000,"&lt;&gt;")&gt;0,1,0))</f>
        <v/>
      </c>
      <c r="O2960">
        <f>IF(AND($K2960=1,$E2960=0,$G2960=0,$I2960=0),"WINBACK",IF(AND($M2960=1,$N2960&gt;0),"CONVERGENTE",IF($M2960=1,"SOLO MÓVIL",IF($N2960&gt;0,"SOLO FIJO / INTERNET","SIN SERVICIOS"))))</f>
        <v/>
      </c>
      <c r="P2960">
        <f>IF($O2960="WINBACK","Recuperar (winback)",IF($O2960="CONVERGENTE","Upgrade / más líneas",IF($O2960="SOLO MÓVIL","Ofrecer fijo + internet (FLBBTV)",IF($O2960="SOLO FIJO / INTERNET","Ofrecer línea móvil Nextphone","Oferta completa (móvil + fijo + internet)"))))</f>
        <v/>
      </c>
      <c r="Q2960">
        <f>$F2960+$H2960+$L2960</f>
        <v/>
      </c>
      <c r="R2960">
        <f>IFERROR(VLOOKUP($A2960,Registros!$B$2:$G$6000,6,0),IFERROR(VLOOKUP($D2960,Winback!$B$2:$C$300,2,0),""))</f>
        <v/>
      </c>
      <c r="S2960">
        <f>IF($E2960=1,"NP","")&amp;IF($G2960=1,"+MOV","")&amp;IF($I2960=1,"+CS","")&amp;IF($K2960=1,"+WB","")</f>
        <v/>
      </c>
      <c r="T2960">
        <f>$E2960+$G2960+$I2960+$K2960</f>
        <v/>
      </c>
    </row>
    <row r="2961">
      <c r="A2961" t="inlineStr">
        <is>
          <t>359268180000</t>
        </is>
      </c>
      <c r="B2961" t="inlineStr">
        <is>
          <t>35926818</t>
        </is>
      </c>
      <c r="C2961" t="inlineStr">
        <is>
          <t>MAIKA LORENIS SANCHEZ CASTILLO</t>
        </is>
      </c>
      <c r="D2961" t="inlineStr">
        <is>
          <t>MAIKALORENISSANCHEZCASTILLO</t>
        </is>
      </c>
      <c r="E2961">
        <f>IF(COUNTIFS(Registros!$A$2:$A$6000,"NP",Registros!$B$2:$B$6000,$A2961)&gt;0,1,0)</f>
        <v/>
      </c>
      <c r="F2961">
        <f>IF($E2961=1,SUMIFS(Registros!$F$2:$F$6000,Registros!$A$2:$A$6000,"NP",Registros!$B$2:$B$6000,$A2961),0)</f>
        <v/>
      </c>
      <c r="G2961">
        <f>IF(COUNTIFS(Registros!$A$2:$A$6000,"MOV",Registros!$B$2:$B$6000,$A2961)&gt;0,1,0)</f>
        <v/>
      </c>
      <c r="H2961">
        <f>IF($G2961=1,SUMIFS(Registros!$F$2:$F$6000,Registros!$A$2:$A$6000,"MOV",Registros!$B$2:$B$6000,$A2961),0)</f>
        <v/>
      </c>
      <c r="I2961">
        <f>IF(COUNTIFS(Registros!$A$2:$A$6000,"CS",Registros!$B$2:$B$6000,$A2961)&gt;0,1,0)</f>
        <v/>
      </c>
      <c r="J2961">
        <f>IF($I2961=1,SUMIFS(Registros!$I$2:$I$6000,Registros!$A$2:$A$6000,"CS",Registros!$B$2:$B$6000,$A2961),0)</f>
        <v/>
      </c>
      <c r="K2961">
        <f>IF(COUNTIFS(Winback!$K$2:$K$300,$D2961)&gt;0,1,0)</f>
        <v/>
      </c>
      <c r="L2961">
        <f>IF(AND($K2961=1,LEFT($A2961,3)="WB-"),SUMIFS(Winback!$D$2:$D$300,Winback!$K$2:$K$300,$D2961),0)</f>
        <v/>
      </c>
      <c r="M2961">
        <f>IF(OR($E2961=1,$G2961=1,SUMIFS(Registros!$J$2:$J$6000,Registros!$B$2:$B$6000,$A2961)&gt;0),1,0)</f>
        <v/>
      </c>
      <c r="N2961">
        <f>IF($J2961&gt;0,1,IF(COUNTIFS(Registros!$A$2:$A$6000,"CS",Registros!$B$2:$B$6000,$A2961,Registros!$K$2:$K$6000,"&lt;&gt;")&gt;0,1,0))</f>
        <v/>
      </c>
      <c r="O2961">
        <f>IF(AND($K2961=1,$E2961=0,$G2961=0,$I2961=0),"WINBACK",IF(AND($M2961=1,$N2961&gt;0),"CONVERGENTE",IF($M2961=1,"SOLO MÓVIL",IF($N2961&gt;0,"SOLO FIJO / INTERNET","SIN SERVICIOS"))))</f>
        <v/>
      </c>
      <c r="P2961">
        <f>IF($O2961="WINBACK","Recuperar (winback)",IF($O2961="CONVERGENTE","Upgrade / más líneas",IF($O2961="SOLO MÓVIL","Ofrecer fijo + internet (FLBBTV)",IF($O2961="SOLO FIJO / INTERNET","Ofrecer línea móvil Nextphone","Oferta completa (móvil + fijo + internet)"))))</f>
        <v/>
      </c>
      <c r="Q2961">
        <f>$F2961+$H2961+$L2961</f>
        <v/>
      </c>
      <c r="R2961">
        <f>IFERROR(VLOOKUP($A2961,Registros!$B$2:$G$6000,6,0),IFERROR(VLOOKUP($D2961,Winback!$B$2:$C$300,2,0),""))</f>
        <v/>
      </c>
      <c r="S2961">
        <f>IF($E2961=1,"NP","")&amp;IF($G2961=1,"+MOV","")&amp;IF($I2961=1,"+CS","")&amp;IF($K2961=1,"+WB","")</f>
        <v/>
      </c>
      <c r="T2961">
        <f>$E2961+$G2961+$I2961+$K2961</f>
        <v/>
      </c>
    </row>
    <row r="2962">
      <c r="A2962" t="inlineStr">
        <is>
          <t>369059430000</t>
        </is>
      </c>
      <c r="B2962" t="inlineStr">
        <is>
          <t>36905943</t>
        </is>
      </c>
      <c r="C2962" t="inlineStr">
        <is>
          <t>GILBERTO CUBILLA</t>
        </is>
      </c>
      <c r="D2962" t="inlineStr">
        <is>
          <t>GILBERTOCUBILLA</t>
        </is>
      </c>
      <c r="E2962">
        <f>IF(COUNTIFS(Registros!$A$2:$A$6000,"NP",Registros!$B$2:$B$6000,$A2962)&gt;0,1,0)</f>
        <v/>
      </c>
      <c r="F2962">
        <f>IF($E2962=1,SUMIFS(Registros!$F$2:$F$6000,Registros!$A$2:$A$6000,"NP",Registros!$B$2:$B$6000,$A2962),0)</f>
        <v/>
      </c>
      <c r="G2962">
        <f>IF(COUNTIFS(Registros!$A$2:$A$6000,"MOV",Registros!$B$2:$B$6000,$A2962)&gt;0,1,0)</f>
        <v/>
      </c>
      <c r="H2962">
        <f>IF($G2962=1,SUMIFS(Registros!$F$2:$F$6000,Registros!$A$2:$A$6000,"MOV",Registros!$B$2:$B$6000,$A2962),0)</f>
        <v/>
      </c>
      <c r="I2962">
        <f>IF(COUNTIFS(Registros!$A$2:$A$6000,"CS",Registros!$B$2:$B$6000,$A2962)&gt;0,1,0)</f>
        <v/>
      </c>
      <c r="J2962">
        <f>IF($I2962=1,SUMIFS(Registros!$I$2:$I$6000,Registros!$A$2:$A$6000,"CS",Registros!$B$2:$B$6000,$A2962),0)</f>
        <v/>
      </c>
      <c r="K2962">
        <f>IF(COUNTIFS(Winback!$K$2:$K$300,$D2962)&gt;0,1,0)</f>
        <v/>
      </c>
      <c r="L2962">
        <f>IF(AND($K2962=1,LEFT($A2962,3)="WB-"),SUMIFS(Winback!$D$2:$D$300,Winback!$K$2:$K$300,$D2962),0)</f>
        <v/>
      </c>
      <c r="M2962">
        <f>IF(OR($E2962=1,$G2962=1,SUMIFS(Registros!$J$2:$J$6000,Registros!$B$2:$B$6000,$A2962)&gt;0),1,0)</f>
        <v/>
      </c>
      <c r="N2962">
        <f>IF($J2962&gt;0,1,IF(COUNTIFS(Registros!$A$2:$A$6000,"CS",Registros!$B$2:$B$6000,$A2962,Registros!$K$2:$K$6000,"&lt;&gt;")&gt;0,1,0))</f>
        <v/>
      </c>
      <c r="O2962">
        <f>IF(AND($K2962=1,$E2962=0,$G2962=0,$I2962=0),"WINBACK",IF(AND($M2962=1,$N2962&gt;0),"CONVERGENTE",IF($M2962=1,"SOLO MÓVIL",IF($N2962&gt;0,"SOLO FIJO / INTERNET","SIN SERVICIOS"))))</f>
        <v/>
      </c>
      <c r="P2962">
        <f>IF($O2962="WINBACK","Recuperar (winback)",IF($O2962="CONVERGENTE","Upgrade / más líneas",IF($O2962="SOLO MÓVIL","Ofrecer fijo + internet (FLBBTV)",IF($O2962="SOLO FIJO / INTERNET","Ofrecer línea móvil Nextphone","Oferta completa (móvil + fijo + internet)"))))</f>
        <v/>
      </c>
      <c r="Q2962">
        <f>$F2962+$H2962+$L2962</f>
        <v/>
      </c>
      <c r="R2962">
        <f>IFERROR(VLOOKUP($A2962,Registros!$B$2:$G$6000,6,0),IFERROR(VLOOKUP($D2962,Winback!$B$2:$C$300,2,0),""))</f>
        <v/>
      </c>
      <c r="S2962">
        <f>IF($E2962=1,"NP","")&amp;IF($G2962=1,"+MOV","")&amp;IF($I2962=1,"+CS","")&amp;IF($K2962=1,"+WB","")</f>
        <v/>
      </c>
      <c r="T2962">
        <f>$E2962+$G2962+$I2962+$K2962</f>
        <v/>
      </c>
    </row>
    <row r="2963">
      <c r="A2963" t="inlineStr">
        <is>
          <t>345427300000</t>
        </is>
      </c>
      <c r="B2963" t="inlineStr">
        <is>
          <t>34542730</t>
        </is>
      </c>
      <c r="C2963" t="inlineStr">
        <is>
          <t>MARIA ELENA DE GONZALEZ</t>
        </is>
      </c>
      <c r="D2963" t="inlineStr">
        <is>
          <t>MARIAELENADEGONZALEZ</t>
        </is>
      </c>
      <c r="E2963">
        <f>IF(COUNTIFS(Registros!$A$2:$A$6000,"NP",Registros!$B$2:$B$6000,$A2963)&gt;0,1,0)</f>
        <v/>
      </c>
      <c r="F2963">
        <f>IF($E2963=1,SUMIFS(Registros!$F$2:$F$6000,Registros!$A$2:$A$6000,"NP",Registros!$B$2:$B$6000,$A2963),0)</f>
        <v/>
      </c>
      <c r="G2963">
        <f>IF(COUNTIFS(Registros!$A$2:$A$6000,"MOV",Registros!$B$2:$B$6000,$A2963)&gt;0,1,0)</f>
        <v/>
      </c>
      <c r="H2963">
        <f>IF($G2963=1,SUMIFS(Registros!$F$2:$F$6000,Registros!$A$2:$A$6000,"MOV",Registros!$B$2:$B$6000,$A2963),0)</f>
        <v/>
      </c>
      <c r="I2963">
        <f>IF(COUNTIFS(Registros!$A$2:$A$6000,"CS",Registros!$B$2:$B$6000,$A2963)&gt;0,1,0)</f>
        <v/>
      </c>
      <c r="J2963">
        <f>IF($I2963=1,SUMIFS(Registros!$I$2:$I$6000,Registros!$A$2:$A$6000,"CS",Registros!$B$2:$B$6000,$A2963),0)</f>
        <v/>
      </c>
      <c r="K2963">
        <f>IF(COUNTIFS(Winback!$K$2:$K$300,$D2963)&gt;0,1,0)</f>
        <v/>
      </c>
      <c r="L2963">
        <f>IF(AND($K2963=1,LEFT($A2963,3)="WB-"),SUMIFS(Winback!$D$2:$D$300,Winback!$K$2:$K$300,$D2963),0)</f>
        <v/>
      </c>
      <c r="M2963">
        <f>IF(OR($E2963=1,$G2963=1,SUMIFS(Registros!$J$2:$J$6000,Registros!$B$2:$B$6000,$A2963)&gt;0),1,0)</f>
        <v/>
      </c>
      <c r="N2963">
        <f>IF($J2963&gt;0,1,IF(COUNTIFS(Registros!$A$2:$A$6000,"CS",Registros!$B$2:$B$6000,$A2963,Registros!$K$2:$K$6000,"&lt;&gt;")&gt;0,1,0))</f>
        <v/>
      </c>
      <c r="O2963">
        <f>IF(AND($K2963=1,$E2963=0,$G2963=0,$I2963=0),"WINBACK",IF(AND($M2963=1,$N2963&gt;0),"CONVERGENTE",IF($M2963=1,"SOLO MÓVIL",IF($N2963&gt;0,"SOLO FIJO / INTERNET","SIN SERVICIOS"))))</f>
        <v/>
      </c>
      <c r="P2963">
        <f>IF($O2963="WINBACK","Recuperar (winback)",IF($O2963="CONVERGENTE","Upgrade / más líneas",IF($O2963="SOLO MÓVIL","Ofrecer fijo + internet (FLBBTV)",IF($O2963="SOLO FIJO / INTERNET","Ofrecer línea móvil Nextphone","Oferta completa (móvil + fijo + internet)"))))</f>
        <v/>
      </c>
      <c r="Q2963">
        <f>$F2963+$H2963+$L2963</f>
        <v/>
      </c>
      <c r="R2963">
        <f>IFERROR(VLOOKUP($A2963,Registros!$B$2:$G$6000,6,0),IFERROR(VLOOKUP($D2963,Winback!$B$2:$C$300,2,0),""))</f>
        <v/>
      </c>
      <c r="S2963">
        <f>IF($E2963=1,"NP","")&amp;IF($G2963=1,"+MOV","")&amp;IF($I2963=1,"+CS","")&amp;IF($K2963=1,"+WB","")</f>
        <v/>
      </c>
      <c r="T2963">
        <f>$E2963+$G2963+$I2963+$K2963</f>
        <v/>
      </c>
    </row>
    <row r="2964">
      <c r="A2964" t="inlineStr">
        <is>
          <t>359145430000</t>
        </is>
      </c>
      <c r="B2964" t="inlineStr">
        <is>
          <t>35914543</t>
        </is>
      </c>
      <c r="C2964" t="inlineStr">
        <is>
          <t>ROBERTO BATISTA</t>
        </is>
      </c>
      <c r="D2964" t="inlineStr">
        <is>
          <t>ROBERTOBATISTA</t>
        </is>
      </c>
      <c r="E2964">
        <f>IF(COUNTIFS(Registros!$A$2:$A$6000,"NP",Registros!$B$2:$B$6000,$A2964)&gt;0,1,0)</f>
        <v/>
      </c>
      <c r="F2964">
        <f>IF($E2964=1,SUMIFS(Registros!$F$2:$F$6000,Registros!$A$2:$A$6000,"NP",Registros!$B$2:$B$6000,$A2964),0)</f>
        <v/>
      </c>
      <c r="G2964">
        <f>IF(COUNTIFS(Registros!$A$2:$A$6000,"MOV",Registros!$B$2:$B$6000,$A2964)&gt;0,1,0)</f>
        <v/>
      </c>
      <c r="H2964">
        <f>IF($G2964=1,SUMIFS(Registros!$F$2:$F$6000,Registros!$A$2:$A$6000,"MOV",Registros!$B$2:$B$6000,$A2964),0)</f>
        <v/>
      </c>
      <c r="I2964">
        <f>IF(COUNTIFS(Registros!$A$2:$A$6000,"CS",Registros!$B$2:$B$6000,$A2964)&gt;0,1,0)</f>
        <v/>
      </c>
      <c r="J2964">
        <f>IF($I2964=1,SUMIFS(Registros!$I$2:$I$6000,Registros!$A$2:$A$6000,"CS",Registros!$B$2:$B$6000,$A2964),0)</f>
        <v/>
      </c>
      <c r="K2964">
        <f>IF(COUNTIFS(Winback!$K$2:$K$300,$D2964)&gt;0,1,0)</f>
        <v/>
      </c>
      <c r="L2964">
        <f>IF(AND($K2964=1,LEFT($A2964,3)="WB-"),SUMIFS(Winback!$D$2:$D$300,Winback!$K$2:$K$300,$D2964),0)</f>
        <v/>
      </c>
      <c r="M2964">
        <f>IF(OR($E2964=1,$G2964=1,SUMIFS(Registros!$J$2:$J$6000,Registros!$B$2:$B$6000,$A2964)&gt;0),1,0)</f>
        <v/>
      </c>
      <c r="N2964">
        <f>IF($J2964&gt;0,1,IF(COUNTIFS(Registros!$A$2:$A$6000,"CS",Registros!$B$2:$B$6000,$A2964,Registros!$K$2:$K$6000,"&lt;&gt;")&gt;0,1,0))</f>
        <v/>
      </c>
      <c r="O2964">
        <f>IF(AND($K2964=1,$E2964=0,$G2964=0,$I2964=0),"WINBACK",IF(AND($M2964=1,$N2964&gt;0),"CONVERGENTE",IF($M2964=1,"SOLO MÓVIL",IF($N2964&gt;0,"SOLO FIJO / INTERNET","SIN SERVICIOS"))))</f>
        <v/>
      </c>
      <c r="P2964">
        <f>IF($O2964="WINBACK","Recuperar (winback)",IF($O2964="CONVERGENTE","Upgrade / más líneas",IF($O2964="SOLO MÓVIL","Ofrecer fijo + internet (FLBBTV)",IF($O2964="SOLO FIJO / INTERNET","Ofrecer línea móvil Nextphone","Oferta completa (móvil + fijo + internet)"))))</f>
        <v/>
      </c>
      <c r="Q2964">
        <f>$F2964+$H2964+$L2964</f>
        <v/>
      </c>
      <c r="R2964">
        <f>IFERROR(VLOOKUP($A2964,Registros!$B$2:$G$6000,6,0),IFERROR(VLOOKUP($D2964,Winback!$B$2:$C$300,2,0),""))</f>
        <v/>
      </c>
      <c r="S2964">
        <f>IF($E2964=1,"NP","")&amp;IF($G2964=1,"+MOV","")&amp;IF($I2964=1,"+CS","")&amp;IF($K2964=1,"+WB","")</f>
        <v/>
      </c>
      <c r="T2964">
        <f>$E2964+$G2964+$I2964+$K2964</f>
        <v/>
      </c>
    </row>
    <row r="2965">
      <c r="A2965" t="inlineStr">
        <is>
          <t>362031440000</t>
        </is>
      </c>
      <c r="B2965" t="inlineStr">
        <is>
          <t>36203144</t>
        </is>
      </c>
      <c r="C2965" t="inlineStr">
        <is>
          <t>LUDWING MAGDIEL CANO GUERRA</t>
        </is>
      </c>
      <c r="D2965" t="inlineStr">
        <is>
          <t>LUDWINGMAGDIELCANOGUERRA</t>
        </is>
      </c>
      <c r="E2965">
        <f>IF(COUNTIFS(Registros!$A$2:$A$6000,"NP",Registros!$B$2:$B$6000,$A2965)&gt;0,1,0)</f>
        <v/>
      </c>
      <c r="F2965">
        <f>IF($E2965=1,SUMIFS(Registros!$F$2:$F$6000,Registros!$A$2:$A$6000,"NP",Registros!$B$2:$B$6000,$A2965),0)</f>
        <v/>
      </c>
      <c r="G2965">
        <f>IF(COUNTIFS(Registros!$A$2:$A$6000,"MOV",Registros!$B$2:$B$6000,$A2965)&gt;0,1,0)</f>
        <v/>
      </c>
      <c r="H2965">
        <f>IF($G2965=1,SUMIFS(Registros!$F$2:$F$6000,Registros!$A$2:$A$6000,"MOV",Registros!$B$2:$B$6000,$A2965),0)</f>
        <v/>
      </c>
      <c r="I2965">
        <f>IF(COUNTIFS(Registros!$A$2:$A$6000,"CS",Registros!$B$2:$B$6000,$A2965)&gt;0,1,0)</f>
        <v/>
      </c>
      <c r="J2965">
        <f>IF($I2965=1,SUMIFS(Registros!$I$2:$I$6000,Registros!$A$2:$A$6000,"CS",Registros!$B$2:$B$6000,$A2965),0)</f>
        <v/>
      </c>
      <c r="K2965">
        <f>IF(COUNTIFS(Winback!$K$2:$K$300,$D2965)&gt;0,1,0)</f>
        <v/>
      </c>
      <c r="L2965">
        <f>IF(AND($K2965=1,LEFT($A2965,3)="WB-"),SUMIFS(Winback!$D$2:$D$300,Winback!$K$2:$K$300,$D2965),0)</f>
        <v/>
      </c>
      <c r="M2965">
        <f>IF(OR($E2965=1,$G2965=1,SUMIFS(Registros!$J$2:$J$6000,Registros!$B$2:$B$6000,$A2965)&gt;0),1,0)</f>
        <v/>
      </c>
      <c r="N2965">
        <f>IF($J2965&gt;0,1,IF(COUNTIFS(Registros!$A$2:$A$6000,"CS",Registros!$B$2:$B$6000,$A2965,Registros!$K$2:$K$6000,"&lt;&gt;")&gt;0,1,0))</f>
        <v/>
      </c>
      <c r="O2965">
        <f>IF(AND($K2965=1,$E2965=0,$G2965=0,$I2965=0),"WINBACK",IF(AND($M2965=1,$N2965&gt;0),"CONVERGENTE",IF($M2965=1,"SOLO MÓVIL",IF($N2965&gt;0,"SOLO FIJO / INTERNET","SIN SERVICIOS"))))</f>
        <v/>
      </c>
      <c r="P2965">
        <f>IF($O2965="WINBACK","Recuperar (winback)",IF($O2965="CONVERGENTE","Upgrade / más líneas",IF($O2965="SOLO MÓVIL","Ofrecer fijo + internet (FLBBTV)",IF($O2965="SOLO FIJO / INTERNET","Ofrecer línea móvil Nextphone","Oferta completa (móvil + fijo + internet)"))))</f>
        <v/>
      </c>
      <c r="Q2965">
        <f>$F2965+$H2965+$L2965</f>
        <v/>
      </c>
      <c r="R2965">
        <f>IFERROR(VLOOKUP($A2965,Registros!$B$2:$G$6000,6,0),IFERROR(VLOOKUP($D2965,Winback!$B$2:$C$300,2,0),""))</f>
        <v/>
      </c>
      <c r="S2965">
        <f>IF($E2965=1,"NP","")&amp;IF($G2965=1,"+MOV","")&amp;IF($I2965=1,"+CS","")&amp;IF($K2965=1,"+WB","")</f>
        <v/>
      </c>
      <c r="T2965">
        <f>$E2965+$G2965+$I2965+$K2965</f>
        <v/>
      </c>
    </row>
    <row r="2966">
      <c r="A2966" t="inlineStr">
        <is>
          <t>331301650000</t>
        </is>
      </c>
      <c r="B2966" t="inlineStr">
        <is>
          <t>33130165</t>
        </is>
      </c>
      <c r="C2966" t="inlineStr">
        <is>
          <t>STEPHANIA LISBETH SOSA SAAVEDRA</t>
        </is>
      </c>
      <c r="D2966" t="inlineStr">
        <is>
          <t>STEPHANIALISBETHSOSASAAVEDRA</t>
        </is>
      </c>
      <c r="E2966">
        <f>IF(COUNTIFS(Registros!$A$2:$A$6000,"NP",Registros!$B$2:$B$6000,$A2966)&gt;0,1,0)</f>
        <v/>
      </c>
      <c r="F2966">
        <f>IF($E2966=1,SUMIFS(Registros!$F$2:$F$6000,Registros!$A$2:$A$6000,"NP",Registros!$B$2:$B$6000,$A2966),0)</f>
        <v/>
      </c>
      <c r="G2966">
        <f>IF(COUNTIFS(Registros!$A$2:$A$6000,"MOV",Registros!$B$2:$B$6000,$A2966)&gt;0,1,0)</f>
        <v/>
      </c>
      <c r="H2966">
        <f>IF($G2966=1,SUMIFS(Registros!$F$2:$F$6000,Registros!$A$2:$A$6000,"MOV",Registros!$B$2:$B$6000,$A2966),0)</f>
        <v/>
      </c>
      <c r="I2966">
        <f>IF(COUNTIFS(Registros!$A$2:$A$6000,"CS",Registros!$B$2:$B$6000,$A2966)&gt;0,1,0)</f>
        <v/>
      </c>
      <c r="J2966">
        <f>IF($I2966=1,SUMIFS(Registros!$I$2:$I$6000,Registros!$A$2:$A$6000,"CS",Registros!$B$2:$B$6000,$A2966),0)</f>
        <v/>
      </c>
      <c r="K2966">
        <f>IF(COUNTIFS(Winback!$K$2:$K$300,$D2966)&gt;0,1,0)</f>
        <v/>
      </c>
      <c r="L2966">
        <f>IF(AND($K2966=1,LEFT($A2966,3)="WB-"),SUMIFS(Winback!$D$2:$D$300,Winback!$K$2:$K$300,$D2966),0)</f>
        <v/>
      </c>
      <c r="M2966">
        <f>IF(OR($E2966=1,$G2966=1,SUMIFS(Registros!$J$2:$J$6000,Registros!$B$2:$B$6000,$A2966)&gt;0),1,0)</f>
        <v/>
      </c>
      <c r="N2966">
        <f>IF($J2966&gt;0,1,IF(COUNTIFS(Registros!$A$2:$A$6000,"CS",Registros!$B$2:$B$6000,$A2966,Registros!$K$2:$K$6000,"&lt;&gt;")&gt;0,1,0))</f>
        <v/>
      </c>
      <c r="O2966">
        <f>IF(AND($K2966=1,$E2966=0,$G2966=0,$I2966=0),"WINBACK",IF(AND($M2966=1,$N2966&gt;0),"CONVERGENTE",IF($M2966=1,"SOLO MÓVIL",IF($N2966&gt;0,"SOLO FIJO / INTERNET","SIN SERVICIOS"))))</f>
        <v/>
      </c>
      <c r="P2966">
        <f>IF($O2966="WINBACK","Recuperar (winback)",IF($O2966="CONVERGENTE","Upgrade / más líneas",IF($O2966="SOLO MÓVIL","Ofrecer fijo + internet (FLBBTV)",IF($O2966="SOLO FIJO / INTERNET","Ofrecer línea móvil Nextphone","Oferta completa (móvil + fijo + internet)"))))</f>
        <v/>
      </c>
      <c r="Q2966">
        <f>$F2966+$H2966+$L2966</f>
        <v/>
      </c>
      <c r="R2966">
        <f>IFERROR(VLOOKUP($A2966,Registros!$B$2:$G$6000,6,0),IFERROR(VLOOKUP($D2966,Winback!$B$2:$C$300,2,0),""))</f>
        <v/>
      </c>
      <c r="S2966">
        <f>IF($E2966=1,"NP","")&amp;IF($G2966=1,"+MOV","")&amp;IF($I2966=1,"+CS","")&amp;IF($K2966=1,"+WB","")</f>
        <v/>
      </c>
      <c r="T2966">
        <f>$E2966+$G2966+$I2966+$K2966</f>
        <v/>
      </c>
    </row>
    <row r="2967">
      <c r="A2967" t="inlineStr">
        <is>
          <t>354377420000</t>
        </is>
      </c>
      <c r="B2967" t="inlineStr">
        <is>
          <t>35437742</t>
        </is>
      </c>
      <c r="C2967" t="inlineStr">
        <is>
          <t>FELICIA MÉNDEZ</t>
        </is>
      </c>
      <c r="D2967" t="inlineStr">
        <is>
          <t>FELICIAMENDEZ</t>
        </is>
      </c>
      <c r="E2967">
        <f>IF(COUNTIFS(Registros!$A$2:$A$6000,"NP",Registros!$B$2:$B$6000,$A2967)&gt;0,1,0)</f>
        <v/>
      </c>
      <c r="F2967">
        <f>IF($E2967=1,SUMIFS(Registros!$F$2:$F$6000,Registros!$A$2:$A$6000,"NP",Registros!$B$2:$B$6000,$A2967),0)</f>
        <v/>
      </c>
      <c r="G2967">
        <f>IF(COUNTIFS(Registros!$A$2:$A$6000,"MOV",Registros!$B$2:$B$6000,$A2967)&gt;0,1,0)</f>
        <v/>
      </c>
      <c r="H2967">
        <f>IF($G2967=1,SUMIFS(Registros!$F$2:$F$6000,Registros!$A$2:$A$6000,"MOV",Registros!$B$2:$B$6000,$A2967),0)</f>
        <v/>
      </c>
      <c r="I2967">
        <f>IF(COUNTIFS(Registros!$A$2:$A$6000,"CS",Registros!$B$2:$B$6000,$A2967)&gt;0,1,0)</f>
        <v/>
      </c>
      <c r="J2967">
        <f>IF($I2967=1,SUMIFS(Registros!$I$2:$I$6000,Registros!$A$2:$A$6000,"CS",Registros!$B$2:$B$6000,$A2967),0)</f>
        <v/>
      </c>
      <c r="K2967">
        <f>IF(COUNTIFS(Winback!$K$2:$K$300,$D2967)&gt;0,1,0)</f>
        <v/>
      </c>
      <c r="L2967">
        <f>IF(AND($K2967=1,LEFT($A2967,3)="WB-"),SUMIFS(Winback!$D$2:$D$300,Winback!$K$2:$K$300,$D2967),0)</f>
        <v/>
      </c>
      <c r="M2967">
        <f>IF(OR($E2967=1,$G2967=1,SUMIFS(Registros!$J$2:$J$6000,Registros!$B$2:$B$6000,$A2967)&gt;0),1,0)</f>
        <v/>
      </c>
      <c r="N2967">
        <f>IF($J2967&gt;0,1,IF(COUNTIFS(Registros!$A$2:$A$6000,"CS",Registros!$B$2:$B$6000,$A2967,Registros!$K$2:$K$6000,"&lt;&gt;")&gt;0,1,0))</f>
        <v/>
      </c>
      <c r="O2967">
        <f>IF(AND($K2967=1,$E2967=0,$G2967=0,$I2967=0),"WINBACK",IF(AND($M2967=1,$N2967&gt;0),"CONVERGENTE",IF($M2967=1,"SOLO MÓVIL",IF($N2967&gt;0,"SOLO FIJO / INTERNET","SIN SERVICIOS"))))</f>
        <v/>
      </c>
      <c r="P2967">
        <f>IF($O2967="WINBACK","Recuperar (winback)",IF($O2967="CONVERGENTE","Upgrade / más líneas",IF($O2967="SOLO MÓVIL","Ofrecer fijo + internet (FLBBTV)",IF($O2967="SOLO FIJO / INTERNET","Ofrecer línea móvil Nextphone","Oferta completa (móvil + fijo + internet)"))))</f>
        <v/>
      </c>
      <c r="Q2967">
        <f>$F2967+$H2967+$L2967</f>
        <v/>
      </c>
      <c r="R2967">
        <f>IFERROR(VLOOKUP($A2967,Registros!$B$2:$G$6000,6,0),IFERROR(VLOOKUP($D2967,Winback!$B$2:$C$300,2,0),""))</f>
        <v/>
      </c>
      <c r="S2967">
        <f>IF($E2967=1,"NP","")&amp;IF($G2967=1,"+MOV","")&amp;IF($I2967=1,"+CS","")&amp;IF($K2967=1,"+WB","")</f>
        <v/>
      </c>
      <c r="T2967">
        <f>$E2967+$G2967+$I2967+$K2967</f>
        <v/>
      </c>
    </row>
    <row r="2968">
      <c r="A2968" t="inlineStr">
        <is>
          <t>348067790000</t>
        </is>
      </c>
      <c r="B2968" t="inlineStr">
        <is>
          <t>34806779</t>
        </is>
      </c>
      <c r="C2968" t="inlineStr">
        <is>
          <t>SANTIAGO CHONG WANG</t>
        </is>
      </c>
      <c r="D2968" t="inlineStr">
        <is>
          <t>SANTIAGOCHONGWANG</t>
        </is>
      </c>
      <c r="E2968">
        <f>IF(COUNTIFS(Registros!$A$2:$A$6000,"NP",Registros!$B$2:$B$6000,$A2968)&gt;0,1,0)</f>
        <v/>
      </c>
      <c r="F2968">
        <f>IF($E2968=1,SUMIFS(Registros!$F$2:$F$6000,Registros!$A$2:$A$6000,"NP",Registros!$B$2:$B$6000,$A2968),0)</f>
        <v/>
      </c>
      <c r="G2968">
        <f>IF(COUNTIFS(Registros!$A$2:$A$6000,"MOV",Registros!$B$2:$B$6000,$A2968)&gt;0,1,0)</f>
        <v/>
      </c>
      <c r="H2968">
        <f>IF($G2968=1,SUMIFS(Registros!$F$2:$F$6000,Registros!$A$2:$A$6000,"MOV",Registros!$B$2:$B$6000,$A2968),0)</f>
        <v/>
      </c>
      <c r="I2968">
        <f>IF(COUNTIFS(Registros!$A$2:$A$6000,"CS",Registros!$B$2:$B$6000,$A2968)&gt;0,1,0)</f>
        <v/>
      </c>
      <c r="J2968">
        <f>IF($I2968=1,SUMIFS(Registros!$I$2:$I$6000,Registros!$A$2:$A$6000,"CS",Registros!$B$2:$B$6000,$A2968),0)</f>
        <v/>
      </c>
      <c r="K2968">
        <f>IF(COUNTIFS(Winback!$K$2:$K$300,$D2968)&gt;0,1,0)</f>
        <v/>
      </c>
      <c r="L2968">
        <f>IF(AND($K2968=1,LEFT($A2968,3)="WB-"),SUMIFS(Winback!$D$2:$D$300,Winback!$K$2:$K$300,$D2968),0)</f>
        <v/>
      </c>
      <c r="M2968">
        <f>IF(OR($E2968=1,$G2968=1,SUMIFS(Registros!$J$2:$J$6000,Registros!$B$2:$B$6000,$A2968)&gt;0),1,0)</f>
        <v/>
      </c>
      <c r="N2968">
        <f>IF($J2968&gt;0,1,IF(COUNTIFS(Registros!$A$2:$A$6000,"CS",Registros!$B$2:$B$6000,$A2968,Registros!$K$2:$K$6000,"&lt;&gt;")&gt;0,1,0))</f>
        <v/>
      </c>
      <c r="O2968">
        <f>IF(AND($K2968=1,$E2968=0,$G2968=0,$I2968=0),"WINBACK",IF(AND($M2968=1,$N2968&gt;0),"CONVERGENTE",IF($M2968=1,"SOLO MÓVIL",IF($N2968&gt;0,"SOLO FIJO / INTERNET","SIN SERVICIOS"))))</f>
        <v/>
      </c>
      <c r="P2968">
        <f>IF($O2968="WINBACK","Recuperar (winback)",IF($O2968="CONVERGENTE","Upgrade / más líneas",IF($O2968="SOLO MÓVIL","Ofrecer fijo + internet (FLBBTV)",IF($O2968="SOLO FIJO / INTERNET","Ofrecer línea móvil Nextphone","Oferta completa (móvil + fijo + internet)"))))</f>
        <v/>
      </c>
      <c r="Q2968">
        <f>$F2968+$H2968+$L2968</f>
        <v/>
      </c>
      <c r="R2968">
        <f>IFERROR(VLOOKUP($A2968,Registros!$B$2:$G$6000,6,0),IFERROR(VLOOKUP($D2968,Winback!$B$2:$C$300,2,0),""))</f>
        <v/>
      </c>
      <c r="S2968">
        <f>IF($E2968=1,"NP","")&amp;IF($G2968=1,"+MOV","")&amp;IF($I2968=1,"+CS","")&amp;IF($K2968=1,"+WB","")</f>
        <v/>
      </c>
      <c r="T2968">
        <f>$E2968+$G2968+$I2968+$K2968</f>
        <v/>
      </c>
    </row>
    <row r="2969">
      <c r="A2969" t="inlineStr">
        <is>
          <t>338172500000</t>
        </is>
      </c>
      <c r="B2969" t="inlineStr">
        <is>
          <t>33817250</t>
        </is>
      </c>
      <c r="C2969" t="inlineStr">
        <is>
          <t>SUPER MERCADO WANG</t>
        </is>
      </c>
      <c r="D2969" t="inlineStr">
        <is>
          <t>SUPERMERCADOWANG</t>
        </is>
      </c>
      <c r="E2969">
        <f>IF(COUNTIFS(Registros!$A$2:$A$6000,"NP",Registros!$B$2:$B$6000,$A2969)&gt;0,1,0)</f>
        <v/>
      </c>
      <c r="F2969">
        <f>IF($E2969=1,SUMIFS(Registros!$F$2:$F$6000,Registros!$A$2:$A$6000,"NP",Registros!$B$2:$B$6000,$A2969),0)</f>
        <v/>
      </c>
      <c r="G2969">
        <f>IF(COUNTIFS(Registros!$A$2:$A$6000,"MOV",Registros!$B$2:$B$6000,$A2969)&gt;0,1,0)</f>
        <v/>
      </c>
      <c r="H2969">
        <f>IF($G2969=1,SUMIFS(Registros!$F$2:$F$6000,Registros!$A$2:$A$6000,"MOV",Registros!$B$2:$B$6000,$A2969),0)</f>
        <v/>
      </c>
      <c r="I2969">
        <f>IF(COUNTIFS(Registros!$A$2:$A$6000,"CS",Registros!$B$2:$B$6000,$A2969)&gt;0,1,0)</f>
        <v/>
      </c>
      <c r="J2969">
        <f>IF($I2969=1,SUMIFS(Registros!$I$2:$I$6000,Registros!$A$2:$A$6000,"CS",Registros!$B$2:$B$6000,$A2969),0)</f>
        <v/>
      </c>
      <c r="K2969">
        <f>IF(COUNTIFS(Winback!$K$2:$K$300,$D2969)&gt;0,1,0)</f>
        <v/>
      </c>
      <c r="L2969">
        <f>IF(AND($K2969=1,LEFT($A2969,3)="WB-"),SUMIFS(Winback!$D$2:$D$300,Winback!$K$2:$K$300,$D2969),0)</f>
        <v/>
      </c>
      <c r="M2969">
        <f>IF(OR($E2969=1,$G2969=1,SUMIFS(Registros!$J$2:$J$6000,Registros!$B$2:$B$6000,$A2969)&gt;0),1,0)</f>
        <v/>
      </c>
      <c r="N2969">
        <f>IF($J2969&gt;0,1,IF(COUNTIFS(Registros!$A$2:$A$6000,"CS",Registros!$B$2:$B$6000,$A2969,Registros!$K$2:$K$6000,"&lt;&gt;")&gt;0,1,0))</f>
        <v/>
      </c>
      <c r="O2969">
        <f>IF(AND($K2969=1,$E2969=0,$G2969=0,$I2969=0),"WINBACK",IF(AND($M2969=1,$N2969&gt;0),"CONVERGENTE",IF($M2969=1,"SOLO MÓVIL",IF($N2969&gt;0,"SOLO FIJO / INTERNET","SIN SERVICIOS"))))</f>
        <v/>
      </c>
      <c r="P2969">
        <f>IF($O2969="WINBACK","Recuperar (winback)",IF($O2969="CONVERGENTE","Upgrade / más líneas",IF($O2969="SOLO MÓVIL","Ofrecer fijo + internet (FLBBTV)",IF($O2969="SOLO FIJO / INTERNET","Ofrecer línea móvil Nextphone","Oferta completa (móvil + fijo + internet)"))))</f>
        <v/>
      </c>
      <c r="Q2969">
        <f>$F2969+$H2969+$L2969</f>
        <v/>
      </c>
      <c r="R2969">
        <f>IFERROR(VLOOKUP($A2969,Registros!$B$2:$G$6000,6,0),IFERROR(VLOOKUP($D2969,Winback!$B$2:$C$300,2,0),""))</f>
        <v/>
      </c>
      <c r="S2969">
        <f>IF($E2969=1,"NP","")&amp;IF($G2969=1,"+MOV","")&amp;IF($I2969=1,"+CS","")&amp;IF($K2969=1,"+WB","")</f>
        <v/>
      </c>
      <c r="T2969">
        <f>$E2969+$G2969+$I2969+$K2969</f>
        <v/>
      </c>
    </row>
    <row r="2970">
      <c r="A2970" t="inlineStr">
        <is>
          <t>354306440000</t>
        </is>
      </c>
      <c r="B2970" t="inlineStr">
        <is>
          <t>35430644</t>
        </is>
      </c>
      <c r="C2970" t="inlineStr">
        <is>
          <t>CAROLINA SALINA SANCHEZ</t>
        </is>
      </c>
      <c r="D2970" t="inlineStr">
        <is>
          <t>CAROLINASALINASANCHEZ</t>
        </is>
      </c>
      <c r="E2970">
        <f>IF(COUNTIFS(Registros!$A$2:$A$6000,"NP",Registros!$B$2:$B$6000,$A2970)&gt;0,1,0)</f>
        <v/>
      </c>
      <c r="F2970">
        <f>IF($E2970=1,SUMIFS(Registros!$F$2:$F$6000,Registros!$A$2:$A$6000,"NP",Registros!$B$2:$B$6000,$A2970),0)</f>
        <v/>
      </c>
      <c r="G2970">
        <f>IF(COUNTIFS(Registros!$A$2:$A$6000,"MOV",Registros!$B$2:$B$6000,$A2970)&gt;0,1,0)</f>
        <v/>
      </c>
      <c r="H2970">
        <f>IF($G2970=1,SUMIFS(Registros!$F$2:$F$6000,Registros!$A$2:$A$6000,"MOV",Registros!$B$2:$B$6000,$A2970),0)</f>
        <v/>
      </c>
      <c r="I2970">
        <f>IF(COUNTIFS(Registros!$A$2:$A$6000,"CS",Registros!$B$2:$B$6000,$A2970)&gt;0,1,0)</f>
        <v/>
      </c>
      <c r="J2970">
        <f>IF($I2970=1,SUMIFS(Registros!$I$2:$I$6000,Registros!$A$2:$A$6000,"CS",Registros!$B$2:$B$6000,$A2970),0)</f>
        <v/>
      </c>
      <c r="K2970">
        <f>IF(COUNTIFS(Winback!$K$2:$K$300,$D2970)&gt;0,1,0)</f>
        <v/>
      </c>
      <c r="L2970">
        <f>IF(AND($K2970=1,LEFT($A2970,3)="WB-"),SUMIFS(Winback!$D$2:$D$300,Winback!$K$2:$K$300,$D2970),0)</f>
        <v/>
      </c>
      <c r="M2970">
        <f>IF(OR($E2970=1,$G2970=1,SUMIFS(Registros!$J$2:$J$6000,Registros!$B$2:$B$6000,$A2970)&gt;0),1,0)</f>
        <v/>
      </c>
      <c r="N2970">
        <f>IF($J2970&gt;0,1,IF(COUNTIFS(Registros!$A$2:$A$6000,"CS",Registros!$B$2:$B$6000,$A2970,Registros!$K$2:$K$6000,"&lt;&gt;")&gt;0,1,0))</f>
        <v/>
      </c>
      <c r="O2970">
        <f>IF(AND($K2970=1,$E2970=0,$G2970=0,$I2970=0),"WINBACK",IF(AND($M2970=1,$N2970&gt;0),"CONVERGENTE",IF($M2970=1,"SOLO MÓVIL",IF($N2970&gt;0,"SOLO FIJO / INTERNET","SIN SERVICIOS"))))</f>
        <v/>
      </c>
      <c r="P2970">
        <f>IF($O2970="WINBACK","Recuperar (winback)",IF($O2970="CONVERGENTE","Upgrade / más líneas",IF($O2970="SOLO MÓVIL","Ofrecer fijo + internet (FLBBTV)",IF($O2970="SOLO FIJO / INTERNET","Ofrecer línea móvil Nextphone","Oferta completa (móvil + fijo + internet)"))))</f>
        <v/>
      </c>
      <c r="Q2970">
        <f>$F2970+$H2970+$L2970</f>
        <v/>
      </c>
      <c r="R2970">
        <f>IFERROR(VLOOKUP($A2970,Registros!$B$2:$G$6000,6,0),IFERROR(VLOOKUP($D2970,Winback!$B$2:$C$300,2,0),""))</f>
        <v/>
      </c>
      <c r="S2970">
        <f>IF($E2970=1,"NP","")&amp;IF($G2970=1,"+MOV","")&amp;IF($I2970=1,"+CS","")&amp;IF($K2970=1,"+WB","")</f>
        <v/>
      </c>
      <c r="T2970">
        <f>$E2970+$G2970+$I2970+$K2970</f>
        <v/>
      </c>
    </row>
    <row r="2971">
      <c r="A2971" t="inlineStr">
        <is>
          <t>344207400000</t>
        </is>
      </c>
      <c r="B2971" t="inlineStr">
        <is>
          <t>34420740</t>
        </is>
      </c>
      <c r="C2971" t="inlineStr">
        <is>
          <t>JENIFFER CORDOBA GONZALEZ</t>
        </is>
      </c>
      <c r="D2971" t="inlineStr">
        <is>
          <t>JENIFFERCORDOBAGONZALEZ</t>
        </is>
      </c>
      <c r="E2971">
        <f>IF(COUNTIFS(Registros!$A$2:$A$6000,"NP",Registros!$B$2:$B$6000,$A2971)&gt;0,1,0)</f>
        <v/>
      </c>
      <c r="F2971">
        <f>IF($E2971=1,SUMIFS(Registros!$F$2:$F$6000,Registros!$A$2:$A$6000,"NP",Registros!$B$2:$B$6000,$A2971),0)</f>
        <v/>
      </c>
      <c r="G2971">
        <f>IF(COUNTIFS(Registros!$A$2:$A$6000,"MOV",Registros!$B$2:$B$6000,$A2971)&gt;0,1,0)</f>
        <v/>
      </c>
      <c r="H2971">
        <f>IF($G2971=1,SUMIFS(Registros!$F$2:$F$6000,Registros!$A$2:$A$6000,"MOV",Registros!$B$2:$B$6000,$A2971),0)</f>
        <v/>
      </c>
      <c r="I2971">
        <f>IF(COUNTIFS(Registros!$A$2:$A$6000,"CS",Registros!$B$2:$B$6000,$A2971)&gt;0,1,0)</f>
        <v/>
      </c>
      <c r="J2971">
        <f>IF($I2971=1,SUMIFS(Registros!$I$2:$I$6000,Registros!$A$2:$A$6000,"CS",Registros!$B$2:$B$6000,$A2971),0)</f>
        <v/>
      </c>
      <c r="K2971">
        <f>IF(COUNTIFS(Winback!$K$2:$K$300,$D2971)&gt;0,1,0)</f>
        <v/>
      </c>
      <c r="L2971">
        <f>IF(AND($K2971=1,LEFT($A2971,3)="WB-"),SUMIFS(Winback!$D$2:$D$300,Winback!$K$2:$K$300,$D2971),0)</f>
        <v/>
      </c>
      <c r="M2971">
        <f>IF(OR($E2971=1,$G2971=1,SUMIFS(Registros!$J$2:$J$6000,Registros!$B$2:$B$6000,$A2971)&gt;0),1,0)</f>
        <v/>
      </c>
      <c r="N2971">
        <f>IF($J2971&gt;0,1,IF(COUNTIFS(Registros!$A$2:$A$6000,"CS",Registros!$B$2:$B$6000,$A2971,Registros!$K$2:$K$6000,"&lt;&gt;")&gt;0,1,0))</f>
        <v/>
      </c>
      <c r="O2971">
        <f>IF(AND($K2971=1,$E2971=0,$G2971=0,$I2971=0),"WINBACK",IF(AND($M2971=1,$N2971&gt;0),"CONVERGENTE",IF($M2971=1,"SOLO MÓVIL",IF($N2971&gt;0,"SOLO FIJO / INTERNET","SIN SERVICIOS"))))</f>
        <v/>
      </c>
      <c r="P2971">
        <f>IF($O2971="WINBACK","Recuperar (winback)",IF($O2971="CONVERGENTE","Upgrade / más líneas",IF($O2971="SOLO MÓVIL","Ofrecer fijo + internet (FLBBTV)",IF($O2971="SOLO FIJO / INTERNET","Ofrecer línea móvil Nextphone","Oferta completa (móvil + fijo + internet)"))))</f>
        <v/>
      </c>
      <c r="Q2971">
        <f>$F2971+$H2971+$L2971</f>
        <v/>
      </c>
      <c r="R2971">
        <f>IFERROR(VLOOKUP($A2971,Registros!$B$2:$G$6000,6,0),IFERROR(VLOOKUP($D2971,Winback!$B$2:$C$300,2,0),""))</f>
        <v/>
      </c>
      <c r="S2971">
        <f>IF($E2971=1,"NP","")&amp;IF($G2971=1,"+MOV","")&amp;IF($I2971=1,"+CS","")&amp;IF($K2971=1,"+WB","")</f>
        <v/>
      </c>
      <c r="T2971">
        <f>$E2971+$G2971+$I2971+$K2971</f>
        <v/>
      </c>
    </row>
    <row r="2972">
      <c r="A2972" t="inlineStr">
        <is>
          <t>359122080000</t>
        </is>
      </c>
      <c r="B2972" t="inlineStr">
        <is>
          <t>35912208</t>
        </is>
      </c>
      <c r="C2972" t="inlineStr">
        <is>
          <t>HILDAURA VEGA</t>
        </is>
      </c>
      <c r="D2972" t="inlineStr">
        <is>
          <t>HILDAURAVEGA</t>
        </is>
      </c>
      <c r="E2972">
        <f>IF(COUNTIFS(Registros!$A$2:$A$6000,"NP",Registros!$B$2:$B$6000,$A2972)&gt;0,1,0)</f>
        <v/>
      </c>
      <c r="F2972">
        <f>IF($E2972=1,SUMIFS(Registros!$F$2:$F$6000,Registros!$A$2:$A$6000,"NP",Registros!$B$2:$B$6000,$A2972),0)</f>
        <v/>
      </c>
      <c r="G2972">
        <f>IF(COUNTIFS(Registros!$A$2:$A$6000,"MOV",Registros!$B$2:$B$6000,$A2972)&gt;0,1,0)</f>
        <v/>
      </c>
      <c r="H2972">
        <f>IF($G2972=1,SUMIFS(Registros!$F$2:$F$6000,Registros!$A$2:$A$6000,"MOV",Registros!$B$2:$B$6000,$A2972),0)</f>
        <v/>
      </c>
      <c r="I2972">
        <f>IF(COUNTIFS(Registros!$A$2:$A$6000,"CS",Registros!$B$2:$B$6000,$A2972)&gt;0,1,0)</f>
        <v/>
      </c>
      <c r="J2972">
        <f>IF($I2972=1,SUMIFS(Registros!$I$2:$I$6000,Registros!$A$2:$A$6000,"CS",Registros!$B$2:$B$6000,$A2972),0)</f>
        <v/>
      </c>
      <c r="K2972">
        <f>IF(COUNTIFS(Winback!$K$2:$K$300,$D2972)&gt;0,1,0)</f>
        <v/>
      </c>
      <c r="L2972">
        <f>IF(AND($K2972=1,LEFT($A2972,3)="WB-"),SUMIFS(Winback!$D$2:$D$300,Winback!$K$2:$K$300,$D2972),0)</f>
        <v/>
      </c>
      <c r="M2972">
        <f>IF(OR($E2972=1,$G2972=1,SUMIFS(Registros!$J$2:$J$6000,Registros!$B$2:$B$6000,$A2972)&gt;0),1,0)</f>
        <v/>
      </c>
      <c r="N2972">
        <f>IF($J2972&gt;0,1,IF(COUNTIFS(Registros!$A$2:$A$6000,"CS",Registros!$B$2:$B$6000,$A2972,Registros!$K$2:$K$6000,"&lt;&gt;")&gt;0,1,0))</f>
        <v/>
      </c>
      <c r="O2972">
        <f>IF(AND($K2972=1,$E2972=0,$G2972=0,$I2972=0),"WINBACK",IF(AND($M2972=1,$N2972&gt;0),"CONVERGENTE",IF($M2972=1,"SOLO MÓVIL",IF($N2972&gt;0,"SOLO FIJO / INTERNET","SIN SERVICIOS"))))</f>
        <v/>
      </c>
      <c r="P2972">
        <f>IF($O2972="WINBACK","Recuperar (winback)",IF($O2972="CONVERGENTE","Upgrade / más líneas",IF($O2972="SOLO MÓVIL","Ofrecer fijo + internet (FLBBTV)",IF($O2972="SOLO FIJO / INTERNET","Ofrecer línea móvil Nextphone","Oferta completa (móvil + fijo + internet)"))))</f>
        <v/>
      </c>
      <c r="Q2972">
        <f>$F2972+$H2972+$L2972</f>
        <v/>
      </c>
      <c r="R2972">
        <f>IFERROR(VLOOKUP($A2972,Registros!$B$2:$G$6000,6,0),IFERROR(VLOOKUP($D2972,Winback!$B$2:$C$300,2,0),""))</f>
        <v/>
      </c>
      <c r="S2972">
        <f>IF($E2972=1,"NP","")&amp;IF($G2972=1,"+MOV","")&amp;IF($I2972=1,"+CS","")&amp;IF($K2972=1,"+WB","")</f>
        <v/>
      </c>
      <c r="T2972">
        <f>$E2972+$G2972+$I2972+$K2972</f>
        <v/>
      </c>
    </row>
    <row r="2973">
      <c r="A2973" t="inlineStr">
        <is>
          <t>347449510000</t>
        </is>
      </c>
      <c r="B2973" t="inlineStr">
        <is>
          <t>34744951</t>
        </is>
      </c>
      <c r="C2973" t="inlineStr">
        <is>
          <t>MARY VILLARREAL</t>
        </is>
      </c>
      <c r="D2973" t="inlineStr">
        <is>
          <t>MARYVILLARREAL</t>
        </is>
      </c>
      <c r="E2973">
        <f>IF(COUNTIFS(Registros!$A$2:$A$6000,"NP",Registros!$B$2:$B$6000,$A2973)&gt;0,1,0)</f>
        <v/>
      </c>
      <c r="F2973">
        <f>IF($E2973=1,SUMIFS(Registros!$F$2:$F$6000,Registros!$A$2:$A$6000,"NP",Registros!$B$2:$B$6000,$A2973),0)</f>
        <v/>
      </c>
      <c r="G2973">
        <f>IF(COUNTIFS(Registros!$A$2:$A$6000,"MOV",Registros!$B$2:$B$6000,$A2973)&gt;0,1,0)</f>
        <v/>
      </c>
      <c r="H2973">
        <f>IF($G2973=1,SUMIFS(Registros!$F$2:$F$6000,Registros!$A$2:$A$6000,"MOV",Registros!$B$2:$B$6000,$A2973),0)</f>
        <v/>
      </c>
      <c r="I2973">
        <f>IF(COUNTIFS(Registros!$A$2:$A$6000,"CS",Registros!$B$2:$B$6000,$A2973)&gt;0,1,0)</f>
        <v/>
      </c>
      <c r="J2973">
        <f>IF($I2973=1,SUMIFS(Registros!$I$2:$I$6000,Registros!$A$2:$A$6000,"CS",Registros!$B$2:$B$6000,$A2973),0)</f>
        <v/>
      </c>
      <c r="K2973">
        <f>IF(COUNTIFS(Winback!$K$2:$K$300,$D2973)&gt;0,1,0)</f>
        <v/>
      </c>
      <c r="L2973">
        <f>IF(AND($K2973=1,LEFT($A2973,3)="WB-"),SUMIFS(Winback!$D$2:$D$300,Winback!$K$2:$K$300,$D2973),0)</f>
        <v/>
      </c>
      <c r="M2973">
        <f>IF(OR($E2973=1,$G2973=1,SUMIFS(Registros!$J$2:$J$6000,Registros!$B$2:$B$6000,$A2973)&gt;0),1,0)</f>
        <v/>
      </c>
      <c r="N2973">
        <f>IF($J2973&gt;0,1,IF(COUNTIFS(Registros!$A$2:$A$6000,"CS",Registros!$B$2:$B$6000,$A2973,Registros!$K$2:$K$6000,"&lt;&gt;")&gt;0,1,0))</f>
        <v/>
      </c>
      <c r="O2973">
        <f>IF(AND($K2973=1,$E2973=0,$G2973=0,$I2973=0),"WINBACK",IF(AND($M2973=1,$N2973&gt;0),"CONVERGENTE",IF($M2973=1,"SOLO MÓVIL",IF($N2973&gt;0,"SOLO FIJO / INTERNET","SIN SERVICIOS"))))</f>
        <v/>
      </c>
      <c r="P2973">
        <f>IF($O2973="WINBACK","Recuperar (winback)",IF($O2973="CONVERGENTE","Upgrade / más líneas",IF($O2973="SOLO MÓVIL","Ofrecer fijo + internet (FLBBTV)",IF($O2973="SOLO FIJO / INTERNET","Ofrecer línea móvil Nextphone","Oferta completa (móvil + fijo + internet)"))))</f>
        <v/>
      </c>
      <c r="Q2973">
        <f>$F2973+$H2973+$L2973</f>
        <v/>
      </c>
      <c r="R2973">
        <f>IFERROR(VLOOKUP($A2973,Registros!$B$2:$G$6000,6,0),IFERROR(VLOOKUP($D2973,Winback!$B$2:$C$300,2,0),""))</f>
        <v/>
      </c>
      <c r="S2973">
        <f>IF($E2973=1,"NP","")&amp;IF($G2973=1,"+MOV","")&amp;IF($I2973=1,"+CS","")&amp;IF($K2973=1,"+WB","")</f>
        <v/>
      </c>
      <c r="T2973">
        <f>$E2973+$G2973+$I2973+$K2973</f>
        <v/>
      </c>
    </row>
    <row r="2974">
      <c r="A2974" t="inlineStr">
        <is>
          <t>357203120000</t>
        </is>
      </c>
      <c r="B2974" t="inlineStr">
        <is>
          <t>35720312</t>
        </is>
      </c>
      <c r="C2974" t="inlineStr">
        <is>
          <t>JOSÉ LUIS MARTÍNEZ CASTILLO</t>
        </is>
      </c>
      <c r="D2974" t="inlineStr">
        <is>
          <t>JOSELUISMARTINEZCASTILLO</t>
        </is>
      </c>
      <c r="E2974">
        <f>IF(COUNTIFS(Registros!$A$2:$A$6000,"NP",Registros!$B$2:$B$6000,$A2974)&gt;0,1,0)</f>
        <v/>
      </c>
      <c r="F2974">
        <f>IF($E2974=1,SUMIFS(Registros!$F$2:$F$6000,Registros!$A$2:$A$6000,"NP",Registros!$B$2:$B$6000,$A2974),0)</f>
        <v/>
      </c>
      <c r="G2974">
        <f>IF(COUNTIFS(Registros!$A$2:$A$6000,"MOV",Registros!$B$2:$B$6000,$A2974)&gt;0,1,0)</f>
        <v/>
      </c>
      <c r="H2974">
        <f>IF($G2974=1,SUMIFS(Registros!$F$2:$F$6000,Registros!$A$2:$A$6000,"MOV",Registros!$B$2:$B$6000,$A2974),0)</f>
        <v/>
      </c>
      <c r="I2974">
        <f>IF(COUNTIFS(Registros!$A$2:$A$6000,"CS",Registros!$B$2:$B$6000,$A2974)&gt;0,1,0)</f>
        <v/>
      </c>
      <c r="J2974">
        <f>IF($I2974=1,SUMIFS(Registros!$I$2:$I$6000,Registros!$A$2:$A$6000,"CS",Registros!$B$2:$B$6000,$A2974),0)</f>
        <v/>
      </c>
      <c r="K2974">
        <f>IF(COUNTIFS(Winback!$K$2:$K$300,$D2974)&gt;0,1,0)</f>
        <v/>
      </c>
      <c r="L2974">
        <f>IF(AND($K2974=1,LEFT($A2974,3)="WB-"),SUMIFS(Winback!$D$2:$D$300,Winback!$K$2:$K$300,$D2974),0)</f>
        <v/>
      </c>
      <c r="M2974">
        <f>IF(OR($E2974=1,$G2974=1,SUMIFS(Registros!$J$2:$J$6000,Registros!$B$2:$B$6000,$A2974)&gt;0),1,0)</f>
        <v/>
      </c>
      <c r="N2974">
        <f>IF($J2974&gt;0,1,IF(COUNTIFS(Registros!$A$2:$A$6000,"CS",Registros!$B$2:$B$6000,$A2974,Registros!$K$2:$K$6000,"&lt;&gt;")&gt;0,1,0))</f>
        <v/>
      </c>
      <c r="O2974">
        <f>IF(AND($K2974=1,$E2974=0,$G2974=0,$I2974=0),"WINBACK",IF(AND($M2974=1,$N2974&gt;0),"CONVERGENTE",IF($M2974=1,"SOLO MÓVIL",IF($N2974&gt;0,"SOLO FIJO / INTERNET","SIN SERVICIOS"))))</f>
        <v/>
      </c>
      <c r="P2974">
        <f>IF($O2974="WINBACK","Recuperar (winback)",IF($O2974="CONVERGENTE","Upgrade / más líneas",IF($O2974="SOLO MÓVIL","Ofrecer fijo + internet (FLBBTV)",IF($O2974="SOLO FIJO / INTERNET","Ofrecer línea móvil Nextphone","Oferta completa (móvil + fijo + internet)"))))</f>
        <v/>
      </c>
      <c r="Q2974">
        <f>$F2974+$H2974+$L2974</f>
        <v/>
      </c>
      <c r="R2974">
        <f>IFERROR(VLOOKUP($A2974,Registros!$B$2:$G$6000,6,0),IFERROR(VLOOKUP($D2974,Winback!$B$2:$C$300,2,0),""))</f>
        <v/>
      </c>
      <c r="S2974">
        <f>IF($E2974=1,"NP","")&amp;IF($G2974=1,"+MOV","")&amp;IF($I2974=1,"+CS","")&amp;IF($K2974=1,"+WB","")</f>
        <v/>
      </c>
      <c r="T2974">
        <f>$E2974+$G2974+$I2974+$K2974</f>
        <v/>
      </c>
    </row>
    <row r="2975">
      <c r="A2975" t="inlineStr">
        <is>
          <t>344463950000</t>
        </is>
      </c>
      <c r="B2975" t="inlineStr">
        <is>
          <t>34446395</t>
        </is>
      </c>
      <c r="C2975" t="inlineStr">
        <is>
          <t>ANAMELISSA HARTMAN</t>
        </is>
      </c>
      <c r="D2975" t="inlineStr">
        <is>
          <t>ANAMELISSAHARTMAN</t>
        </is>
      </c>
      <c r="E2975">
        <f>IF(COUNTIFS(Registros!$A$2:$A$6000,"NP",Registros!$B$2:$B$6000,$A2975)&gt;0,1,0)</f>
        <v/>
      </c>
      <c r="F2975">
        <f>IF($E2975=1,SUMIFS(Registros!$F$2:$F$6000,Registros!$A$2:$A$6000,"NP",Registros!$B$2:$B$6000,$A2975),0)</f>
        <v/>
      </c>
      <c r="G2975">
        <f>IF(COUNTIFS(Registros!$A$2:$A$6000,"MOV",Registros!$B$2:$B$6000,$A2975)&gt;0,1,0)</f>
        <v/>
      </c>
      <c r="H2975">
        <f>IF($G2975=1,SUMIFS(Registros!$F$2:$F$6000,Registros!$A$2:$A$6000,"MOV",Registros!$B$2:$B$6000,$A2975),0)</f>
        <v/>
      </c>
      <c r="I2975">
        <f>IF(COUNTIFS(Registros!$A$2:$A$6000,"CS",Registros!$B$2:$B$6000,$A2975)&gt;0,1,0)</f>
        <v/>
      </c>
      <c r="J2975">
        <f>IF($I2975=1,SUMIFS(Registros!$I$2:$I$6000,Registros!$A$2:$A$6000,"CS",Registros!$B$2:$B$6000,$A2975),0)</f>
        <v/>
      </c>
      <c r="K2975">
        <f>IF(COUNTIFS(Winback!$K$2:$K$300,$D2975)&gt;0,1,0)</f>
        <v/>
      </c>
      <c r="L2975">
        <f>IF(AND($K2975=1,LEFT($A2975,3)="WB-"),SUMIFS(Winback!$D$2:$D$300,Winback!$K$2:$K$300,$D2975),0)</f>
        <v/>
      </c>
      <c r="M2975">
        <f>IF(OR($E2975=1,$G2975=1,SUMIFS(Registros!$J$2:$J$6000,Registros!$B$2:$B$6000,$A2975)&gt;0),1,0)</f>
        <v/>
      </c>
      <c r="N2975">
        <f>IF($J2975&gt;0,1,IF(COUNTIFS(Registros!$A$2:$A$6000,"CS",Registros!$B$2:$B$6000,$A2975,Registros!$K$2:$K$6000,"&lt;&gt;")&gt;0,1,0))</f>
        <v/>
      </c>
      <c r="O2975">
        <f>IF(AND($K2975=1,$E2975=0,$G2975=0,$I2975=0),"WINBACK",IF(AND($M2975=1,$N2975&gt;0),"CONVERGENTE",IF($M2975=1,"SOLO MÓVIL",IF($N2975&gt;0,"SOLO FIJO / INTERNET","SIN SERVICIOS"))))</f>
        <v/>
      </c>
      <c r="P2975">
        <f>IF($O2975="WINBACK","Recuperar (winback)",IF($O2975="CONVERGENTE","Upgrade / más líneas",IF($O2975="SOLO MÓVIL","Ofrecer fijo + internet (FLBBTV)",IF($O2975="SOLO FIJO / INTERNET","Ofrecer línea móvil Nextphone","Oferta completa (móvil + fijo + internet)"))))</f>
        <v/>
      </c>
      <c r="Q2975">
        <f>$F2975+$H2975+$L2975</f>
        <v/>
      </c>
      <c r="R2975">
        <f>IFERROR(VLOOKUP($A2975,Registros!$B$2:$G$6000,6,0),IFERROR(VLOOKUP($D2975,Winback!$B$2:$C$300,2,0),""))</f>
        <v/>
      </c>
      <c r="S2975">
        <f>IF($E2975=1,"NP","")&amp;IF($G2975=1,"+MOV","")&amp;IF($I2975=1,"+CS","")&amp;IF($K2975=1,"+WB","")</f>
        <v/>
      </c>
      <c r="T2975">
        <f>$E2975+$G2975+$I2975+$K2975</f>
        <v/>
      </c>
    </row>
    <row r="2976">
      <c r="A2976" t="inlineStr">
        <is>
          <t>325182490000</t>
        </is>
      </c>
      <c r="B2976" t="inlineStr">
        <is>
          <t>32518249</t>
        </is>
      </c>
      <c r="C2976" t="inlineStr">
        <is>
          <t>MONTESOL S.A.</t>
        </is>
      </c>
      <c r="D2976" t="inlineStr">
        <is>
          <t>MONTESOLSA</t>
        </is>
      </c>
      <c r="E2976">
        <f>IF(COUNTIFS(Registros!$A$2:$A$6000,"NP",Registros!$B$2:$B$6000,$A2976)&gt;0,1,0)</f>
        <v/>
      </c>
      <c r="F2976">
        <f>IF($E2976=1,SUMIFS(Registros!$F$2:$F$6000,Registros!$A$2:$A$6000,"NP",Registros!$B$2:$B$6000,$A2976),0)</f>
        <v/>
      </c>
      <c r="G2976">
        <f>IF(COUNTIFS(Registros!$A$2:$A$6000,"MOV",Registros!$B$2:$B$6000,$A2976)&gt;0,1,0)</f>
        <v/>
      </c>
      <c r="H2976">
        <f>IF($G2976=1,SUMIFS(Registros!$F$2:$F$6000,Registros!$A$2:$A$6000,"MOV",Registros!$B$2:$B$6000,$A2976),0)</f>
        <v/>
      </c>
      <c r="I2976">
        <f>IF(COUNTIFS(Registros!$A$2:$A$6000,"CS",Registros!$B$2:$B$6000,$A2976)&gt;0,1,0)</f>
        <v/>
      </c>
      <c r="J2976">
        <f>IF($I2976=1,SUMIFS(Registros!$I$2:$I$6000,Registros!$A$2:$A$6000,"CS",Registros!$B$2:$B$6000,$A2976),0)</f>
        <v/>
      </c>
      <c r="K2976">
        <f>IF(COUNTIFS(Winback!$K$2:$K$300,$D2976)&gt;0,1,0)</f>
        <v/>
      </c>
      <c r="L2976">
        <f>IF(AND($K2976=1,LEFT($A2976,3)="WB-"),SUMIFS(Winback!$D$2:$D$300,Winback!$K$2:$K$300,$D2976),0)</f>
        <v/>
      </c>
      <c r="M2976">
        <f>IF(OR($E2976=1,$G2976=1,SUMIFS(Registros!$J$2:$J$6000,Registros!$B$2:$B$6000,$A2976)&gt;0),1,0)</f>
        <v/>
      </c>
      <c r="N2976">
        <f>IF($J2976&gt;0,1,IF(COUNTIFS(Registros!$A$2:$A$6000,"CS",Registros!$B$2:$B$6000,$A2976,Registros!$K$2:$K$6000,"&lt;&gt;")&gt;0,1,0))</f>
        <v/>
      </c>
      <c r="O2976">
        <f>IF(AND($K2976=1,$E2976=0,$G2976=0,$I2976=0),"WINBACK",IF(AND($M2976=1,$N2976&gt;0),"CONVERGENTE",IF($M2976=1,"SOLO MÓVIL",IF($N2976&gt;0,"SOLO FIJO / INTERNET","SIN SERVICIOS"))))</f>
        <v/>
      </c>
      <c r="P2976">
        <f>IF($O2976="WINBACK","Recuperar (winback)",IF($O2976="CONVERGENTE","Upgrade / más líneas",IF($O2976="SOLO MÓVIL","Ofrecer fijo + internet (FLBBTV)",IF($O2976="SOLO FIJO / INTERNET","Ofrecer línea móvil Nextphone","Oferta completa (móvil + fijo + internet)"))))</f>
        <v/>
      </c>
      <c r="Q2976">
        <f>$F2976+$H2976+$L2976</f>
        <v/>
      </c>
      <c r="R2976">
        <f>IFERROR(VLOOKUP($A2976,Registros!$B$2:$G$6000,6,0),IFERROR(VLOOKUP($D2976,Winback!$B$2:$C$300,2,0),""))</f>
        <v/>
      </c>
      <c r="S2976">
        <f>IF($E2976=1,"NP","")&amp;IF($G2976=1,"+MOV","")&amp;IF($I2976=1,"+CS","")&amp;IF($K2976=1,"+WB","")</f>
        <v/>
      </c>
      <c r="T2976">
        <f>$E2976+$G2976+$I2976+$K2976</f>
        <v/>
      </c>
    </row>
    <row r="2977">
      <c r="A2977" t="inlineStr">
        <is>
          <t>365060880000</t>
        </is>
      </c>
      <c r="B2977" t="inlineStr">
        <is>
          <t>36506088</t>
        </is>
      </c>
      <c r="C2977" t="inlineStr">
        <is>
          <t>AURORA CASTILLO</t>
        </is>
      </c>
      <c r="D2977" t="inlineStr">
        <is>
          <t>AURORACASTILLO</t>
        </is>
      </c>
      <c r="E2977">
        <f>IF(COUNTIFS(Registros!$A$2:$A$6000,"NP",Registros!$B$2:$B$6000,$A2977)&gt;0,1,0)</f>
        <v/>
      </c>
      <c r="F2977">
        <f>IF($E2977=1,SUMIFS(Registros!$F$2:$F$6000,Registros!$A$2:$A$6000,"NP",Registros!$B$2:$B$6000,$A2977),0)</f>
        <v/>
      </c>
      <c r="G2977">
        <f>IF(COUNTIFS(Registros!$A$2:$A$6000,"MOV",Registros!$B$2:$B$6000,$A2977)&gt;0,1,0)</f>
        <v/>
      </c>
      <c r="H2977">
        <f>IF($G2977=1,SUMIFS(Registros!$F$2:$F$6000,Registros!$A$2:$A$6000,"MOV",Registros!$B$2:$B$6000,$A2977),0)</f>
        <v/>
      </c>
      <c r="I2977">
        <f>IF(COUNTIFS(Registros!$A$2:$A$6000,"CS",Registros!$B$2:$B$6000,$A2977)&gt;0,1,0)</f>
        <v/>
      </c>
      <c r="J2977">
        <f>IF($I2977=1,SUMIFS(Registros!$I$2:$I$6000,Registros!$A$2:$A$6000,"CS",Registros!$B$2:$B$6000,$A2977),0)</f>
        <v/>
      </c>
      <c r="K2977">
        <f>IF(COUNTIFS(Winback!$K$2:$K$300,$D2977)&gt;0,1,0)</f>
        <v/>
      </c>
      <c r="L2977">
        <f>IF(AND($K2977=1,LEFT($A2977,3)="WB-"),SUMIFS(Winback!$D$2:$D$300,Winback!$K$2:$K$300,$D2977),0)</f>
        <v/>
      </c>
      <c r="M2977">
        <f>IF(OR($E2977=1,$G2977=1,SUMIFS(Registros!$J$2:$J$6000,Registros!$B$2:$B$6000,$A2977)&gt;0),1,0)</f>
        <v/>
      </c>
      <c r="N2977">
        <f>IF($J2977&gt;0,1,IF(COUNTIFS(Registros!$A$2:$A$6000,"CS",Registros!$B$2:$B$6000,$A2977,Registros!$K$2:$K$6000,"&lt;&gt;")&gt;0,1,0))</f>
        <v/>
      </c>
      <c r="O2977">
        <f>IF(AND($K2977=1,$E2977=0,$G2977=0,$I2977=0),"WINBACK",IF(AND($M2977=1,$N2977&gt;0),"CONVERGENTE",IF($M2977=1,"SOLO MÓVIL",IF($N2977&gt;0,"SOLO FIJO / INTERNET","SIN SERVICIOS"))))</f>
        <v/>
      </c>
      <c r="P2977">
        <f>IF($O2977="WINBACK","Recuperar (winback)",IF($O2977="CONVERGENTE","Upgrade / más líneas",IF($O2977="SOLO MÓVIL","Ofrecer fijo + internet (FLBBTV)",IF($O2977="SOLO FIJO / INTERNET","Ofrecer línea móvil Nextphone","Oferta completa (móvil + fijo + internet)"))))</f>
        <v/>
      </c>
      <c r="Q2977">
        <f>$F2977+$H2977+$L2977</f>
        <v/>
      </c>
      <c r="R2977">
        <f>IFERROR(VLOOKUP($A2977,Registros!$B$2:$G$6000,6,0),IFERROR(VLOOKUP($D2977,Winback!$B$2:$C$300,2,0),""))</f>
        <v/>
      </c>
      <c r="S2977">
        <f>IF($E2977=1,"NP","")&amp;IF($G2977=1,"+MOV","")&amp;IF($I2977=1,"+CS","")&amp;IF($K2977=1,"+WB","")</f>
        <v/>
      </c>
      <c r="T2977">
        <f>$E2977+$G2977+$I2977+$K2977</f>
        <v/>
      </c>
    </row>
    <row r="2978">
      <c r="A2978" t="inlineStr">
        <is>
          <t>355097160000</t>
        </is>
      </c>
      <c r="B2978" t="inlineStr">
        <is>
          <t>35509716</t>
        </is>
      </c>
      <c r="C2978" t="inlineStr">
        <is>
          <t>ABDIAS MOISES GALLARDO CACERES</t>
        </is>
      </c>
      <c r="D2978" t="inlineStr">
        <is>
          <t>ABDIASMOISESGALLARDOCACERES</t>
        </is>
      </c>
      <c r="E2978">
        <f>IF(COUNTIFS(Registros!$A$2:$A$6000,"NP",Registros!$B$2:$B$6000,$A2978)&gt;0,1,0)</f>
        <v/>
      </c>
      <c r="F2978">
        <f>IF($E2978=1,SUMIFS(Registros!$F$2:$F$6000,Registros!$A$2:$A$6000,"NP",Registros!$B$2:$B$6000,$A2978),0)</f>
        <v/>
      </c>
      <c r="G2978">
        <f>IF(COUNTIFS(Registros!$A$2:$A$6000,"MOV",Registros!$B$2:$B$6000,$A2978)&gt;0,1,0)</f>
        <v/>
      </c>
      <c r="H2978">
        <f>IF($G2978=1,SUMIFS(Registros!$F$2:$F$6000,Registros!$A$2:$A$6000,"MOV",Registros!$B$2:$B$6000,$A2978),0)</f>
        <v/>
      </c>
      <c r="I2978">
        <f>IF(COUNTIFS(Registros!$A$2:$A$6000,"CS",Registros!$B$2:$B$6000,$A2978)&gt;0,1,0)</f>
        <v/>
      </c>
      <c r="J2978">
        <f>IF($I2978=1,SUMIFS(Registros!$I$2:$I$6000,Registros!$A$2:$A$6000,"CS",Registros!$B$2:$B$6000,$A2978),0)</f>
        <v/>
      </c>
      <c r="K2978">
        <f>IF(COUNTIFS(Winback!$K$2:$K$300,$D2978)&gt;0,1,0)</f>
        <v/>
      </c>
      <c r="L2978">
        <f>IF(AND($K2978=1,LEFT($A2978,3)="WB-"),SUMIFS(Winback!$D$2:$D$300,Winback!$K$2:$K$300,$D2978),0)</f>
        <v/>
      </c>
      <c r="M2978">
        <f>IF(OR($E2978=1,$G2978=1,SUMIFS(Registros!$J$2:$J$6000,Registros!$B$2:$B$6000,$A2978)&gt;0),1,0)</f>
        <v/>
      </c>
      <c r="N2978">
        <f>IF($J2978&gt;0,1,IF(COUNTIFS(Registros!$A$2:$A$6000,"CS",Registros!$B$2:$B$6000,$A2978,Registros!$K$2:$K$6000,"&lt;&gt;")&gt;0,1,0))</f>
        <v/>
      </c>
      <c r="O2978">
        <f>IF(AND($K2978=1,$E2978=0,$G2978=0,$I2978=0),"WINBACK",IF(AND($M2978=1,$N2978&gt;0),"CONVERGENTE",IF($M2978=1,"SOLO MÓVIL",IF($N2978&gt;0,"SOLO FIJO / INTERNET","SIN SERVICIOS"))))</f>
        <v/>
      </c>
      <c r="P2978">
        <f>IF($O2978="WINBACK","Recuperar (winback)",IF($O2978="CONVERGENTE","Upgrade / más líneas",IF($O2978="SOLO MÓVIL","Ofrecer fijo + internet (FLBBTV)",IF($O2978="SOLO FIJO / INTERNET","Ofrecer línea móvil Nextphone","Oferta completa (móvil + fijo + internet)"))))</f>
        <v/>
      </c>
      <c r="Q2978">
        <f>$F2978+$H2978+$L2978</f>
        <v/>
      </c>
      <c r="R2978">
        <f>IFERROR(VLOOKUP($A2978,Registros!$B$2:$G$6000,6,0),IFERROR(VLOOKUP($D2978,Winback!$B$2:$C$300,2,0),""))</f>
        <v/>
      </c>
      <c r="S2978">
        <f>IF($E2978=1,"NP","")&amp;IF($G2978=1,"+MOV","")&amp;IF($I2978=1,"+CS","")&amp;IF($K2978=1,"+WB","")</f>
        <v/>
      </c>
      <c r="T2978">
        <f>$E2978+$G2978+$I2978+$K2978</f>
        <v/>
      </c>
    </row>
    <row r="2979">
      <c r="A2979" t="inlineStr">
        <is>
          <t>353153400000</t>
        </is>
      </c>
      <c r="B2979" t="inlineStr">
        <is>
          <t>35315340</t>
        </is>
      </c>
      <c r="C2979" t="inlineStr">
        <is>
          <t>MIGUEL CASAS RIOS</t>
        </is>
      </c>
      <c r="D2979" t="inlineStr">
        <is>
          <t>MIGUELCASASRIOS</t>
        </is>
      </c>
      <c r="E2979">
        <f>IF(COUNTIFS(Registros!$A$2:$A$6000,"NP",Registros!$B$2:$B$6000,$A2979)&gt;0,1,0)</f>
        <v/>
      </c>
      <c r="F2979">
        <f>IF($E2979=1,SUMIFS(Registros!$F$2:$F$6000,Registros!$A$2:$A$6000,"NP",Registros!$B$2:$B$6000,$A2979),0)</f>
        <v/>
      </c>
      <c r="G2979">
        <f>IF(COUNTIFS(Registros!$A$2:$A$6000,"MOV",Registros!$B$2:$B$6000,$A2979)&gt;0,1,0)</f>
        <v/>
      </c>
      <c r="H2979">
        <f>IF($G2979=1,SUMIFS(Registros!$F$2:$F$6000,Registros!$A$2:$A$6000,"MOV",Registros!$B$2:$B$6000,$A2979),0)</f>
        <v/>
      </c>
      <c r="I2979">
        <f>IF(COUNTIFS(Registros!$A$2:$A$6000,"CS",Registros!$B$2:$B$6000,$A2979)&gt;0,1,0)</f>
        <v/>
      </c>
      <c r="J2979">
        <f>IF($I2979=1,SUMIFS(Registros!$I$2:$I$6000,Registros!$A$2:$A$6000,"CS",Registros!$B$2:$B$6000,$A2979),0)</f>
        <v/>
      </c>
      <c r="K2979">
        <f>IF(COUNTIFS(Winback!$K$2:$K$300,$D2979)&gt;0,1,0)</f>
        <v/>
      </c>
      <c r="L2979">
        <f>IF(AND($K2979=1,LEFT($A2979,3)="WB-"),SUMIFS(Winback!$D$2:$D$300,Winback!$K$2:$K$300,$D2979),0)</f>
        <v/>
      </c>
      <c r="M2979">
        <f>IF(OR($E2979=1,$G2979=1,SUMIFS(Registros!$J$2:$J$6000,Registros!$B$2:$B$6000,$A2979)&gt;0),1,0)</f>
        <v/>
      </c>
      <c r="N2979">
        <f>IF($J2979&gt;0,1,IF(COUNTIFS(Registros!$A$2:$A$6000,"CS",Registros!$B$2:$B$6000,$A2979,Registros!$K$2:$K$6000,"&lt;&gt;")&gt;0,1,0))</f>
        <v/>
      </c>
      <c r="O2979">
        <f>IF(AND($K2979=1,$E2979=0,$G2979=0,$I2979=0),"WINBACK",IF(AND($M2979=1,$N2979&gt;0),"CONVERGENTE",IF($M2979=1,"SOLO MÓVIL",IF($N2979&gt;0,"SOLO FIJO / INTERNET","SIN SERVICIOS"))))</f>
        <v/>
      </c>
      <c r="P2979">
        <f>IF($O2979="WINBACK","Recuperar (winback)",IF($O2979="CONVERGENTE","Upgrade / más líneas",IF($O2979="SOLO MÓVIL","Ofrecer fijo + internet (FLBBTV)",IF($O2979="SOLO FIJO / INTERNET","Ofrecer línea móvil Nextphone","Oferta completa (móvil + fijo + internet)"))))</f>
        <v/>
      </c>
      <c r="Q2979">
        <f>$F2979+$H2979+$L2979</f>
        <v/>
      </c>
      <c r="R2979">
        <f>IFERROR(VLOOKUP($A2979,Registros!$B$2:$G$6000,6,0),IFERROR(VLOOKUP($D2979,Winback!$B$2:$C$300,2,0),""))</f>
        <v/>
      </c>
      <c r="S2979">
        <f>IF($E2979=1,"NP","")&amp;IF($G2979=1,"+MOV","")&amp;IF($I2979=1,"+CS","")&amp;IF($K2979=1,"+WB","")</f>
        <v/>
      </c>
      <c r="T2979">
        <f>$E2979+$G2979+$I2979+$K2979</f>
        <v/>
      </c>
    </row>
    <row r="2980">
      <c r="A2980" t="inlineStr">
        <is>
          <t>342372580000</t>
        </is>
      </c>
      <c r="B2980" t="inlineStr">
        <is>
          <t>34237258</t>
        </is>
      </c>
      <c r="C2980" t="inlineStr">
        <is>
          <t>JUAN MANUEL JURADO AIZPURUA</t>
        </is>
      </c>
      <c r="D2980" t="inlineStr">
        <is>
          <t>JUANMANUELJURADOAIZPURUA</t>
        </is>
      </c>
      <c r="E2980">
        <f>IF(COUNTIFS(Registros!$A$2:$A$6000,"NP",Registros!$B$2:$B$6000,$A2980)&gt;0,1,0)</f>
        <v/>
      </c>
      <c r="F2980">
        <f>IF($E2980=1,SUMIFS(Registros!$F$2:$F$6000,Registros!$A$2:$A$6000,"NP",Registros!$B$2:$B$6000,$A2980),0)</f>
        <v/>
      </c>
      <c r="G2980">
        <f>IF(COUNTIFS(Registros!$A$2:$A$6000,"MOV",Registros!$B$2:$B$6000,$A2980)&gt;0,1,0)</f>
        <v/>
      </c>
      <c r="H2980">
        <f>IF($G2980=1,SUMIFS(Registros!$F$2:$F$6000,Registros!$A$2:$A$6000,"MOV",Registros!$B$2:$B$6000,$A2980),0)</f>
        <v/>
      </c>
      <c r="I2980">
        <f>IF(COUNTIFS(Registros!$A$2:$A$6000,"CS",Registros!$B$2:$B$6000,$A2980)&gt;0,1,0)</f>
        <v/>
      </c>
      <c r="J2980">
        <f>IF($I2980=1,SUMIFS(Registros!$I$2:$I$6000,Registros!$A$2:$A$6000,"CS",Registros!$B$2:$B$6000,$A2980),0)</f>
        <v/>
      </c>
      <c r="K2980">
        <f>IF(COUNTIFS(Winback!$K$2:$K$300,$D2980)&gt;0,1,0)</f>
        <v/>
      </c>
      <c r="L2980">
        <f>IF(AND($K2980=1,LEFT($A2980,3)="WB-"),SUMIFS(Winback!$D$2:$D$300,Winback!$K$2:$K$300,$D2980),0)</f>
        <v/>
      </c>
      <c r="M2980">
        <f>IF(OR($E2980=1,$G2980=1,SUMIFS(Registros!$J$2:$J$6000,Registros!$B$2:$B$6000,$A2980)&gt;0),1,0)</f>
        <v/>
      </c>
      <c r="N2980">
        <f>IF($J2980&gt;0,1,IF(COUNTIFS(Registros!$A$2:$A$6000,"CS",Registros!$B$2:$B$6000,$A2980,Registros!$K$2:$K$6000,"&lt;&gt;")&gt;0,1,0))</f>
        <v/>
      </c>
      <c r="O2980">
        <f>IF(AND($K2980=1,$E2980=0,$G2980=0,$I2980=0),"WINBACK",IF(AND($M2980=1,$N2980&gt;0),"CONVERGENTE",IF($M2980=1,"SOLO MÓVIL",IF($N2980&gt;0,"SOLO FIJO / INTERNET","SIN SERVICIOS"))))</f>
        <v/>
      </c>
      <c r="P2980">
        <f>IF($O2980="WINBACK","Recuperar (winback)",IF($O2980="CONVERGENTE","Upgrade / más líneas",IF($O2980="SOLO MÓVIL","Ofrecer fijo + internet (FLBBTV)",IF($O2980="SOLO FIJO / INTERNET","Ofrecer línea móvil Nextphone","Oferta completa (móvil + fijo + internet)"))))</f>
        <v/>
      </c>
      <c r="Q2980">
        <f>$F2980+$H2980+$L2980</f>
        <v/>
      </c>
      <c r="R2980">
        <f>IFERROR(VLOOKUP($A2980,Registros!$B$2:$G$6000,6,0),IFERROR(VLOOKUP($D2980,Winback!$B$2:$C$300,2,0),""))</f>
        <v/>
      </c>
      <c r="S2980">
        <f>IF($E2980=1,"NP","")&amp;IF($G2980=1,"+MOV","")&amp;IF($I2980=1,"+CS","")&amp;IF($K2980=1,"+WB","")</f>
        <v/>
      </c>
      <c r="T2980">
        <f>$E2980+$G2980+$I2980+$K2980</f>
        <v/>
      </c>
    </row>
    <row r="2981">
      <c r="A2981" t="inlineStr">
        <is>
          <t>359217300000</t>
        </is>
      </c>
      <c r="B2981" t="inlineStr">
        <is>
          <t>35921730</t>
        </is>
      </c>
      <c r="C2981" t="inlineStr">
        <is>
          <t>EDGARDO PINZON</t>
        </is>
      </c>
      <c r="D2981" t="inlineStr">
        <is>
          <t>EDGARDOPINZON</t>
        </is>
      </c>
      <c r="E2981">
        <f>IF(COUNTIFS(Registros!$A$2:$A$6000,"NP",Registros!$B$2:$B$6000,$A2981)&gt;0,1,0)</f>
        <v/>
      </c>
      <c r="F2981">
        <f>IF($E2981=1,SUMIFS(Registros!$F$2:$F$6000,Registros!$A$2:$A$6000,"NP",Registros!$B$2:$B$6000,$A2981),0)</f>
        <v/>
      </c>
      <c r="G2981">
        <f>IF(COUNTIFS(Registros!$A$2:$A$6000,"MOV",Registros!$B$2:$B$6000,$A2981)&gt;0,1,0)</f>
        <v/>
      </c>
      <c r="H2981">
        <f>IF($G2981=1,SUMIFS(Registros!$F$2:$F$6000,Registros!$A$2:$A$6000,"MOV",Registros!$B$2:$B$6000,$A2981),0)</f>
        <v/>
      </c>
      <c r="I2981">
        <f>IF(COUNTIFS(Registros!$A$2:$A$6000,"CS",Registros!$B$2:$B$6000,$A2981)&gt;0,1,0)</f>
        <v/>
      </c>
      <c r="J2981">
        <f>IF($I2981=1,SUMIFS(Registros!$I$2:$I$6000,Registros!$A$2:$A$6000,"CS",Registros!$B$2:$B$6000,$A2981),0)</f>
        <v/>
      </c>
      <c r="K2981">
        <f>IF(COUNTIFS(Winback!$K$2:$K$300,$D2981)&gt;0,1,0)</f>
        <v/>
      </c>
      <c r="L2981">
        <f>IF(AND($K2981=1,LEFT($A2981,3)="WB-"),SUMIFS(Winback!$D$2:$D$300,Winback!$K$2:$K$300,$D2981),0)</f>
        <v/>
      </c>
      <c r="M2981">
        <f>IF(OR($E2981=1,$G2981=1,SUMIFS(Registros!$J$2:$J$6000,Registros!$B$2:$B$6000,$A2981)&gt;0),1,0)</f>
        <v/>
      </c>
      <c r="N2981">
        <f>IF($J2981&gt;0,1,IF(COUNTIFS(Registros!$A$2:$A$6000,"CS",Registros!$B$2:$B$6000,$A2981,Registros!$K$2:$K$6000,"&lt;&gt;")&gt;0,1,0))</f>
        <v/>
      </c>
      <c r="O2981">
        <f>IF(AND($K2981=1,$E2981=0,$G2981=0,$I2981=0),"WINBACK",IF(AND($M2981=1,$N2981&gt;0),"CONVERGENTE",IF($M2981=1,"SOLO MÓVIL",IF($N2981&gt;0,"SOLO FIJO / INTERNET","SIN SERVICIOS"))))</f>
        <v/>
      </c>
      <c r="P2981">
        <f>IF($O2981="WINBACK","Recuperar (winback)",IF($O2981="CONVERGENTE","Upgrade / más líneas",IF($O2981="SOLO MÓVIL","Ofrecer fijo + internet (FLBBTV)",IF($O2981="SOLO FIJO / INTERNET","Ofrecer línea móvil Nextphone","Oferta completa (móvil + fijo + internet)"))))</f>
        <v/>
      </c>
      <c r="Q2981">
        <f>$F2981+$H2981+$L2981</f>
        <v/>
      </c>
      <c r="R2981">
        <f>IFERROR(VLOOKUP($A2981,Registros!$B$2:$G$6000,6,0),IFERROR(VLOOKUP($D2981,Winback!$B$2:$C$300,2,0),""))</f>
        <v/>
      </c>
      <c r="S2981">
        <f>IF($E2981=1,"NP","")&amp;IF($G2981=1,"+MOV","")&amp;IF($I2981=1,"+CS","")&amp;IF($K2981=1,"+WB","")</f>
        <v/>
      </c>
      <c r="T2981">
        <f>$E2981+$G2981+$I2981+$K2981</f>
        <v/>
      </c>
    </row>
    <row r="2982">
      <c r="A2982" t="inlineStr">
        <is>
          <t>355033210000</t>
        </is>
      </c>
      <c r="B2982" t="inlineStr">
        <is>
          <t>35503321</t>
        </is>
      </c>
      <c r="C2982" t="inlineStr">
        <is>
          <t>JACKELINE CORREA</t>
        </is>
      </c>
      <c r="D2982" t="inlineStr">
        <is>
          <t>JACKELINECORREA</t>
        </is>
      </c>
      <c r="E2982">
        <f>IF(COUNTIFS(Registros!$A$2:$A$6000,"NP",Registros!$B$2:$B$6000,$A2982)&gt;0,1,0)</f>
        <v/>
      </c>
      <c r="F2982">
        <f>IF($E2982=1,SUMIFS(Registros!$F$2:$F$6000,Registros!$A$2:$A$6000,"NP",Registros!$B$2:$B$6000,$A2982),0)</f>
        <v/>
      </c>
      <c r="G2982">
        <f>IF(COUNTIFS(Registros!$A$2:$A$6000,"MOV",Registros!$B$2:$B$6000,$A2982)&gt;0,1,0)</f>
        <v/>
      </c>
      <c r="H2982">
        <f>IF($G2982=1,SUMIFS(Registros!$F$2:$F$6000,Registros!$A$2:$A$6000,"MOV",Registros!$B$2:$B$6000,$A2982),0)</f>
        <v/>
      </c>
      <c r="I2982">
        <f>IF(COUNTIFS(Registros!$A$2:$A$6000,"CS",Registros!$B$2:$B$6000,$A2982)&gt;0,1,0)</f>
        <v/>
      </c>
      <c r="J2982">
        <f>IF($I2982=1,SUMIFS(Registros!$I$2:$I$6000,Registros!$A$2:$A$6000,"CS",Registros!$B$2:$B$6000,$A2982),0)</f>
        <v/>
      </c>
      <c r="K2982">
        <f>IF(COUNTIFS(Winback!$K$2:$K$300,$D2982)&gt;0,1,0)</f>
        <v/>
      </c>
      <c r="L2982">
        <f>IF(AND($K2982=1,LEFT($A2982,3)="WB-"),SUMIFS(Winback!$D$2:$D$300,Winback!$K$2:$K$300,$D2982),0)</f>
        <v/>
      </c>
      <c r="M2982">
        <f>IF(OR($E2982=1,$G2982=1,SUMIFS(Registros!$J$2:$J$6000,Registros!$B$2:$B$6000,$A2982)&gt;0),1,0)</f>
        <v/>
      </c>
      <c r="N2982">
        <f>IF($J2982&gt;0,1,IF(COUNTIFS(Registros!$A$2:$A$6000,"CS",Registros!$B$2:$B$6000,$A2982,Registros!$K$2:$K$6000,"&lt;&gt;")&gt;0,1,0))</f>
        <v/>
      </c>
      <c r="O2982">
        <f>IF(AND($K2982=1,$E2982=0,$G2982=0,$I2982=0),"WINBACK",IF(AND($M2982=1,$N2982&gt;0),"CONVERGENTE",IF($M2982=1,"SOLO MÓVIL",IF($N2982&gt;0,"SOLO FIJO / INTERNET","SIN SERVICIOS"))))</f>
        <v/>
      </c>
      <c r="P2982">
        <f>IF($O2982="WINBACK","Recuperar (winback)",IF($O2982="CONVERGENTE","Upgrade / más líneas",IF($O2982="SOLO MÓVIL","Ofrecer fijo + internet (FLBBTV)",IF($O2982="SOLO FIJO / INTERNET","Ofrecer línea móvil Nextphone","Oferta completa (móvil + fijo + internet)"))))</f>
        <v/>
      </c>
      <c r="Q2982">
        <f>$F2982+$H2982+$L2982</f>
        <v/>
      </c>
      <c r="R2982">
        <f>IFERROR(VLOOKUP($A2982,Registros!$B$2:$G$6000,6,0),IFERROR(VLOOKUP($D2982,Winback!$B$2:$C$300,2,0),""))</f>
        <v/>
      </c>
      <c r="S2982">
        <f>IF($E2982=1,"NP","")&amp;IF($G2982=1,"+MOV","")&amp;IF($I2982=1,"+CS","")&amp;IF($K2982=1,"+WB","")</f>
        <v/>
      </c>
      <c r="T2982">
        <f>$E2982+$G2982+$I2982+$K2982</f>
        <v/>
      </c>
    </row>
    <row r="2983">
      <c r="A2983" t="inlineStr">
        <is>
          <t>361028200000</t>
        </is>
      </c>
      <c r="B2983" t="inlineStr">
        <is>
          <t>36102820</t>
        </is>
      </c>
      <c r="C2983" t="inlineStr">
        <is>
          <t>KAROL ARITZI VILLARREAL BATISTA</t>
        </is>
      </c>
      <c r="D2983" t="inlineStr">
        <is>
          <t>KAROLARITZIVILLARREALBATISTA</t>
        </is>
      </c>
      <c r="E2983">
        <f>IF(COUNTIFS(Registros!$A$2:$A$6000,"NP",Registros!$B$2:$B$6000,$A2983)&gt;0,1,0)</f>
        <v/>
      </c>
      <c r="F2983">
        <f>IF($E2983=1,SUMIFS(Registros!$F$2:$F$6000,Registros!$A$2:$A$6000,"NP",Registros!$B$2:$B$6000,$A2983),0)</f>
        <v/>
      </c>
      <c r="G2983">
        <f>IF(COUNTIFS(Registros!$A$2:$A$6000,"MOV",Registros!$B$2:$B$6000,$A2983)&gt;0,1,0)</f>
        <v/>
      </c>
      <c r="H2983">
        <f>IF($G2983=1,SUMIFS(Registros!$F$2:$F$6000,Registros!$A$2:$A$6000,"MOV",Registros!$B$2:$B$6000,$A2983),0)</f>
        <v/>
      </c>
      <c r="I2983">
        <f>IF(COUNTIFS(Registros!$A$2:$A$6000,"CS",Registros!$B$2:$B$6000,$A2983)&gt;0,1,0)</f>
        <v/>
      </c>
      <c r="J2983">
        <f>IF($I2983=1,SUMIFS(Registros!$I$2:$I$6000,Registros!$A$2:$A$6000,"CS",Registros!$B$2:$B$6000,$A2983),0)</f>
        <v/>
      </c>
      <c r="K2983">
        <f>IF(COUNTIFS(Winback!$K$2:$K$300,$D2983)&gt;0,1,0)</f>
        <v/>
      </c>
      <c r="L2983">
        <f>IF(AND($K2983=1,LEFT($A2983,3)="WB-"),SUMIFS(Winback!$D$2:$D$300,Winback!$K$2:$K$300,$D2983),0)</f>
        <v/>
      </c>
      <c r="M2983">
        <f>IF(OR($E2983=1,$G2983=1,SUMIFS(Registros!$J$2:$J$6000,Registros!$B$2:$B$6000,$A2983)&gt;0),1,0)</f>
        <v/>
      </c>
      <c r="N2983">
        <f>IF($J2983&gt;0,1,IF(COUNTIFS(Registros!$A$2:$A$6000,"CS",Registros!$B$2:$B$6000,$A2983,Registros!$K$2:$K$6000,"&lt;&gt;")&gt;0,1,0))</f>
        <v/>
      </c>
      <c r="O2983">
        <f>IF(AND($K2983=1,$E2983=0,$G2983=0,$I2983=0),"WINBACK",IF(AND($M2983=1,$N2983&gt;0),"CONVERGENTE",IF($M2983=1,"SOLO MÓVIL",IF($N2983&gt;0,"SOLO FIJO / INTERNET","SIN SERVICIOS"))))</f>
        <v/>
      </c>
      <c r="P2983">
        <f>IF($O2983="WINBACK","Recuperar (winback)",IF($O2983="CONVERGENTE","Upgrade / más líneas",IF($O2983="SOLO MÓVIL","Ofrecer fijo + internet (FLBBTV)",IF($O2983="SOLO FIJO / INTERNET","Ofrecer línea móvil Nextphone","Oferta completa (móvil + fijo + internet)"))))</f>
        <v/>
      </c>
      <c r="Q2983">
        <f>$F2983+$H2983+$L2983</f>
        <v/>
      </c>
      <c r="R2983">
        <f>IFERROR(VLOOKUP($A2983,Registros!$B$2:$G$6000,6,0),IFERROR(VLOOKUP($D2983,Winback!$B$2:$C$300,2,0),""))</f>
        <v/>
      </c>
      <c r="S2983">
        <f>IF($E2983=1,"NP","")&amp;IF($G2983=1,"+MOV","")&amp;IF($I2983=1,"+CS","")&amp;IF($K2983=1,"+WB","")</f>
        <v/>
      </c>
      <c r="T2983">
        <f>$E2983+$G2983+$I2983+$K2983</f>
        <v/>
      </c>
    </row>
    <row r="2984">
      <c r="A2984" t="inlineStr">
        <is>
          <t>357053470000</t>
        </is>
      </c>
      <c r="B2984" t="inlineStr">
        <is>
          <t>35705347</t>
        </is>
      </c>
      <c r="C2984" t="inlineStr">
        <is>
          <t>DOMINGO MIRANDA</t>
        </is>
      </c>
      <c r="D2984" t="inlineStr">
        <is>
          <t>DOMINGOMIRANDA</t>
        </is>
      </c>
      <c r="E2984">
        <f>IF(COUNTIFS(Registros!$A$2:$A$6000,"NP",Registros!$B$2:$B$6000,$A2984)&gt;0,1,0)</f>
        <v/>
      </c>
      <c r="F2984">
        <f>IF($E2984=1,SUMIFS(Registros!$F$2:$F$6000,Registros!$A$2:$A$6000,"NP",Registros!$B$2:$B$6000,$A2984),0)</f>
        <v/>
      </c>
      <c r="G2984">
        <f>IF(COUNTIFS(Registros!$A$2:$A$6000,"MOV",Registros!$B$2:$B$6000,$A2984)&gt;0,1,0)</f>
        <v/>
      </c>
      <c r="H2984">
        <f>IF($G2984=1,SUMIFS(Registros!$F$2:$F$6000,Registros!$A$2:$A$6000,"MOV",Registros!$B$2:$B$6000,$A2984),0)</f>
        <v/>
      </c>
      <c r="I2984">
        <f>IF(COUNTIFS(Registros!$A$2:$A$6000,"CS",Registros!$B$2:$B$6000,$A2984)&gt;0,1,0)</f>
        <v/>
      </c>
      <c r="J2984">
        <f>IF($I2984=1,SUMIFS(Registros!$I$2:$I$6000,Registros!$A$2:$A$6000,"CS",Registros!$B$2:$B$6000,$A2984),0)</f>
        <v/>
      </c>
      <c r="K2984">
        <f>IF(COUNTIFS(Winback!$K$2:$K$300,$D2984)&gt;0,1,0)</f>
        <v/>
      </c>
      <c r="L2984">
        <f>IF(AND($K2984=1,LEFT($A2984,3)="WB-"),SUMIFS(Winback!$D$2:$D$300,Winback!$K$2:$K$300,$D2984),0)</f>
        <v/>
      </c>
      <c r="M2984">
        <f>IF(OR($E2984=1,$G2984=1,SUMIFS(Registros!$J$2:$J$6000,Registros!$B$2:$B$6000,$A2984)&gt;0),1,0)</f>
        <v/>
      </c>
      <c r="N2984">
        <f>IF($J2984&gt;0,1,IF(COUNTIFS(Registros!$A$2:$A$6000,"CS",Registros!$B$2:$B$6000,$A2984,Registros!$K$2:$K$6000,"&lt;&gt;")&gt;0,1,0))</f>
        <v/>
      </c>
      <c r="O2984">
        <f>IF(AND($K2984=1,$E2984=0,$G2984=0,$I2984=0),"WINBACK",IF(AND($M2984=1,$N2984&gt;0),"CONVERGENTE",IF($M2984=1,"SOLO MÓVIL",IF($N2984&gt;0,"SOLO FIJO / INTERNET","SIN SERVICIOS"))))</f>
        <v/>
      </c>
      <c r="P2984">
        <f>IF($O2984="WINBACK","Recuperar (winback)",IF($O2984="CONVERGENTE","Upgrade / más líneas",IF($O2984="SOLO MÓVIL","Ofrecer fijo + internet (FLBBTV)",IF($O2984="SOLO FIJO / INTERNET","Ofrecer línea móvil Nextphone","Oferta completa (móvil + fijo + internet)"))))</f>
        <v/>
      </c>
      <c r="Q2984">
        <f>$F2984+$H2984+$L2984</f>
        <v/>
      </c>
      <c r="R2984">
        <f>IFERROR(VLOOKUP($A2984,Registros!$B$2:$G$6000,6,0),IFERROR(VLOOKUP($D2984,Winback!$B$2:$C$300,2,0),""))</f>
        <v/>
      </c>
      <c r="S2984">
        <f>IF($E2984=1,"NP","")&amp;IF($G2984=1,"+MOV","")&amp;IF($I2984=1,"+CS","")&amp;IF($K2984=1,"+WB","")</f>
        <v/>
      </c>
      <c r="T2984">
        <f>$E2984+$G2984+$I2984+$K2984</f>
        <v/>
      </c>
    </row>
    <row r="2985">
      <c r="A2985" t="inlineStr">
        <is>
          <t>356187730000</t>
        </is>
      </c>
      <c r="B2985" t="inlineStr">
        <is>
          <t>35618773</t>
        </is>
      </c>
      <c r="C2985" t="inlineStr">
        <is>
          <t>JOSE ALFREDO QUIROZ</t>
        </is>
      </c>
      <c r="D2985" t="inlineStr">
        <is>
          <t>JOSEALFREDOQUIROZ</t>
        </is>
      </c>
      <c r="E2985">
        <f>IF(COUNTIFS(Registros!$A$2:$A$6000,"NP",Registros!$B$2:$B$6000,$A2985)&gt;0,1,0)</f>
        <v/>
      </c>
      <c r="F2985">
        <f>IF($E2985=1,SUMIFS(Registros!$F$2:$F$6000,Registros!$A$2:$A$6000,"NP",Registros!$B$2:$B$6000,$A2985),0)</f>
        <v/>
      </c>
      <c r="G2985">
        <f>IF(COUNTIFS(Registros!$A$2:$A$6000,"MOV",Registros!$B$2:$B$6000,$A2985)&gt;0,1,0)</f>
        <v/>
      </c>
      <c r="H2985">
        <f>IF($G2985=1,SUMIFS(Registros!$F$2:$F$6000,Registros!$A$2:$A$6000,"MOV",Registros!$B$2:$B$6000,$A2985),0)</f>
        <v/>
      </c>
      <c r="I2985">
        <f>IF(COUNTIFS(Registros!$A$2:$A$6000,"CS",Registros!$B$2:$B$6000,$A2985)&gt;0,1,0)</f>
        <v/>
      </c>
      <c r="J2985">
        <f>IF($I2985=1,SUMIFS(Registros!$I$2:$I$6000,Registros!$A$2:$A$6000,"CS",Registros!$B$2:$B$6000,$A2985),0)</f>
        <v/>
      </c>
      <c r="K2985">
        <f>IF(COUNTIFS(Winback!$K$2:$K$300,$D2985)&gt;0,1,0)</f>
        <v/>
      </c>
      <c r="L2985">
        <f>IF(AND($K2985=1,LEFT($A2985,3)="WB-"),SUMIFS(Winback!$D$2:$D$300,Winback!$K$2:$K$300,$D2985),0)</f>
        <v/>
      </c>
      <c r="M2985">
        <f>IF(OR($E2985=1,$G2985=1,SUMIFS(Registros!$J$2:$J$6000,Registros!$B$2:$B$6000,$A2985)&gt;0),1,0)</f>
        <v/>
      </c>
      <c r="N2985">
        <f>IF($J2985&gt;0,1,IF(COUNTIFS(Registros!$A$2:$A$6000,"CS",Registros!$B$2:$B$6000,$A2985,Registros!$K$2:$K$6000,"&lt;&gt;")&gt;0,1,0))</f>
        <v/>
      </c>
      <c r="O2985">
        <f>IF(AND($K2985=1,$E2985=0,$G2985=0,$I2985=0),"WINBACK",IF(AND($M2985=1,$N2985&gt;0),"CONVERGENTE",IF($M2985=1,"SOLO MÓVIL",IF($N2985&gt;0,"SOLO FIJO / INTERNET","SIN SERVICIOS"))))</f>
        <v/>
      </c>
      <c r="P2985">
        <f>IF($O2985="WINBACK","Recuperar (winback)",IF($O2985="CONVERGENTE","Upgrade / más líneas",IF($O2985="SOLO MÓVIL","Ofrecer fijo + internet (FLBBTV)",IF($O2985="SOLO FIJO / INTERNET","Ofrecer línea móvil Nextphone","Oferta completa (móvil + fijo + internet)"))))</f>
        <v/>
      </c>
      <c r="Q2985">
        <f>$F2985+$H2985+$L2985</f>
        <v/>
      </c>
      <c r="R2985">
        <f>IFERROR(VLOOKUP($A2985,Registros!$B$2:$G$6000,6,0),IFERROR(VLOOKUP($D2985,Winback!$B$2:$C$300,2,0),""))</f>
        <v/>
      </c>
      <c r="S2985">
        <f>IF($E2985=1,"NP","")&amp;IF($G2985=1,"+MOV","")&amp;IF($I2985=1,"+CS","")&amp;IF($K2985=1,"+WB","")</f>
        <v/>
      </c>
      <c r="T2985">
        <f>$E2985+$G2985+$I2985+$K2985</f>
        <v/>
      </c>
    </row>
    <row r="2986">
      <c r="A2986" t="inlineStr">
        <is>
          <t>353060760000</t>
        </is>
      </c>
      <c r="B2986" t="inlineStr">
        <is>
          <t>35306076</t>
        </is>
      </c>
      <c r="C2986" t="inlineStr">
        <is>
          <t>MIGUEL ARMANDO GONZALEZ CERCEÑO</t>
        </is>
      </c>
      <c r="D2986" t="inlineStr">
        <is>
          <t>MIGUELARMANDOGONZALEZCERCENO</t>
        </is>
      </c>
      <c r="E2986">
        <f>IF(COUNTIFS(Registros!$A$2:$A$6000,"NP",Registros!$B$2:$B$6000,$A2986)&gt;0,1,0)</f>
        <v/>
      </c>
      <c r="F2986">
        <f>IF($E2986=1,SUMIFS(Registros!$F$2:$F$6000,Registros!$A$2:$A$6000,"NP",Registros!$B$2:$B$6000,$A2986),0)</f>
        <v/>
      </c>
      <c r="G2986">
        <f>IF(COUNTIFS(Registros!$A$2:$A$6000,"MOV",Registros!$B$2:$B$6000,$A2986)&gt;0,1,0)</f>
        <v/>
      </c>
      <c r="H2986">
        <f>IF($G2986=1,SUMIFS(Registros!$F$2:$F$6000,Registros!$A$2:$A$6000,"MOV",Registros!$B$2:$B$6000,$A2986),0)</f>
        <v/>
      </c>
      <c r="I2986">
        <f>IF(COUNTIFS(Registros!$A$2:$A$6000,"CS",Registros!$B$2:$B$6000,$A2986)&gt;0,1,0)</f>
        <v/>
      </c>
      <c r="J2986">
        <f>IF($I2986=1,SUMIFS(Registros!$I$2:$I$6000,Registros!$A$2:$A$6000,"CS",Registros!$B$2:$B$6000,$A2986),0)</f>
        <v/>
      </c>
      <c r="K2986">
        <f>IF(COUNTIFS(Winback!$K$2:$K$300,$D2986)&gt;0,1,0)</f>
        <v/>
      </c>
      <c r="L2986">
        <f>IF(AND($K2986=1,LEFT($A2986,3)="WB-"),SUMIFS(Winback!$D$2:$D$300,Winback!$K$2:$K$300,$D2986),0)</f>
        <v/>
      </c>
      <c r="M2986">
        <f>IF(OR($E2986=1,$G2986=1,SUMIFS(Registros!$J$2:$J$6000,Registros!$B$2:$B$6000,$A2986)&gt;0),1,0)</f>
        <v/>
      </c>
      <c r="N2986">
        <f>IF($J2986&gt;0,1,IF(COUNTIFS(Registros!$A$2:$A$6000,"CS",Registros!$B$2:$B$6000,$A2986,Registros!$K$2:$K$6000,"&lt;&gt;")&gt;0,1,0))</f>
        <v/>
      </c>
      <c r="O2986">
        <f>IF(AND($K2986=1,$E2986=0,$G2986=0,$I2986=0),"WINBACK",IF(AND($M2986=1,$N2986&gt;0),"CONVERGENTE",IF($M2986=1,"SOLO MÓVIL",IF($N2986&gt;0,"SOLO FIJO / INTERNET","SIN SERVICIOS"))))</f>
        <v/>
      </c>
      <c r="P2986">
        <f>IF($O2986="WINBACK","Recuperar (winback)",IF($O2986="CONVERGENTE","Upgrade / más líneas",IF($O2986="SOLO MÓVIL","Ofrecer fijo + internet (FLBBTV)",IF($O2986="SOLO FIJO / INTERNET","Ofrecer línea móvil Nextphone","Oferta completa (móvil + fijo + internet)"))))</f>
        <v/>
      </c>
      <c r="Q2986">
        <f>$F2986+$H2986+$L2986</f>
        <v/>
      </c>
      <c r="R2986">
        <f>IFERROR(VLOOKUP($A2986,Registros!$B$2:$G$6000,6,0),IFERROR(VLOOKUP($D2986,Winback!$B$2:$C$300,2,0),""))</f>
        <v/>
      </c>
      <c r="S2986">
        <f>IF($E2986=1,"NP","")&amp;IF($G2986=1,"+MOV","")&amp;IF($I2986=1,"+CS","")&amp;IF($K2986=1,"+WB","")</f>
        <v/>
      </c>
      <c r="T2986">
        <f>$E2986+$G2986+$I2986+$K2986</f>
        <v/>
      </c>
    </row>
    <row r="2987">
      <c r="A2987" t="inlineStr">
        <is>
          <t>356222110000</t>
        </is>
      </c>
      <c r="B2987" t="inlineStr">
        <is>
          <t>35622211</t>
        </is>
      </c>
      <c r="C2987" t="inlineStr">
        <is>
          <t>EIKAR MARTÍN APARICIO CANALLERO</t>
        </is>
      </c>
      <c r="D2987" t="inlineStr">
        <is>
          <t>EIKARMARTINAPARICIOCANALLERO</t>
        </is>
      </c>
      <c r="E2987">
        <f>IF(COUNTIFS(Registros!$A$2:$A$6000,"NP",Registros!$B$2:$B$6000,$A2987)&gt;0,1,0)</f>
        <v/>
      </c>
      <c r="F2987">
        <f>IF($E2987=1,SUMIFS(Registros!$F$2:$F$6000,Registros!$A$2:$A$6000,"NP",Registros!$B$2:$B$6000,$A2987),0)</f>
        <v/>
      </c>
      <c r="G2987">
        <f>IF(COUNTIFS(Registros!$A$2:$A$6000,"MOV",Registros!$B$2:$B$6000,$A2987)&gt;0,1,0)</f>
        <v/>
      </c>
      <c r="H2987">
        <f>IF($G2987=1,SUMIFS(Registros!$F$2:$F$6000,Registros!$A$2:$A$6000,"MOV",Registros!$B$2:$B$6000,$A2987),0)</f>
        <v/>
      </c>
      <c r="I2987">
        <f>IF(COUNTIFS(Registros!$A$2:$A$6000,"CS",Registros!$B$2:$B$6000,$A2987)&gt;0,1,0)</f>
        <v/>
      </c>
      <c r="J2987">
        <f>IF($I2987=1,SUMIFS(Registros!$I$2:$I$6000,Registros!$A$2:$A$6000,"CS",Registros!$B$2:$B$6000,$A2987),0)</f>
        <v/>
      </c>
      <c r="K2987">
        <f>IF(COUNTIFS(Winback!$K$2:$K$300,$D2987)&gt;0,1,0)</f>
        <v/>
      </c>
      <c r="L2987">
        <f>IF(AND($K2987=1,LEFT($A2987,3)="WB-"),SUMIFS(Winback!$D$2:$D$300,Winback!$K$2:$K$300,$D2987),0)</f>
        <v/>
      </c>
      <c r="M2987">
        <f>IF(OR($E2987=1,$G2987=1,SUMIFS(Registros!$J$2:$J$6000,Registros!$B$2:$B$6000,$A2987)&gt;0),1,0)</f>
        <v/>
      </c>
      <c r="N2987">
        <f>IF($J2987&gt;0,1,IF(COUNTIFS(Registros!$A$2:$A$6000,"CS",Registros!$B$2:$B$6000,$A2987,Registros!$K$2:$K$6000,"&lt;&gt;")&gt;0,1,0))</f>
        <v/>
      </c>
      <c r="O2987">
        <f>IF(AND($K2987=1,$E2987=0,$G2987=0,$I2987=0),"WINBACK",IF(AND($M2987=1,$N2987&gt;0),"CONVERGENTE",IF($M2987=1,"SOLO MÓVIL",IF($N2987&gt;0,"SOLO FIJO / INTERNET","SIN SERVICIOS"))))</f>
        <v/>
      </c>
      <c r="P2987">
        <f>IF($O2987="WINBACK","Recuperar (winback)",IF($O2987="CONVERGENTE","Upgrade / más líneas",IF($O2987="SOLO MÓVIL","Ofrecer fijo + internet (FLBBTV)",IF($O2987="SOLO FIJO / INTERNET","Ofrecer línea móvil Nextphone","Oferta completa (móvil + fijo + internet)"))))</f>
        <v/>
      </c>
      <c r="Q2987">
        <f>$F2987+$H2987+$L2987</f>
        <v/>
      </c>
      <c r="R2987">
        <f>IFERROR(VLOOKUP($A2987,Registros!$B$2:$G$6000,6,0),IFERROR(VLOOKUP($D2987,Winback!$B$2:$C$300,2,0),""))</f>
        <v/>
      </c>
      <c r="S2987">
        <f>IF($E2987=1,"NP","")&amp;IF($G2987=1,"+MOV","")&amp;IF($I2987=1,"+CS","")&amp;IF($K2987=1,"+WB","")</f>
        <v/>
      </c>
      <c r="T2987">
        <f>$E2987+$G2987+$I2987+$K2987</f>
        <v/>
      </c>
    </row>
    <row r="2988">
      <c r="A2988" t="inlineStr">
        <is>
          <t>355347750000</t>
        </is>
      </c>
      <c r="B2988" t="inlineStr">
        <is>
          <t>35534775</t>
        </is>
      </c>
      <c r="C2988" t="inlineStr">
        <is>
          <t>CAROLINA ITZEL HERNÁNDEZ RÍOS</t>
        </is>
      </c>
      <c r="D2988" t="inlineStr">
        <is>
          <t>CAROLINAITZELHERNANDEZRIOS</t>
        </is>
      </c>
      <c r="E2988">
        <f>IF(COUNTIFS(Registros!$A$2:$A$6000,"NP",Registros!$B$2:$B$6000,$A2988)&gt;0,1,0)</f>
        <v/>
      </c>
      <c r="F2988">
        <f>IF($E2988=1,SUMIFS(Registros!$F$2:$F$6000,Registros!$A$2:$A$6000,"NP",Registros!$B$2:$B$6000,$A2988),0)</f>
        <v/>
      </c>
      <c r="G2988">
        <f>IF(COUNTIFS(Registros!$A$2:$A$6000,"MOV",Registros!$B$2:$B$6000,$A2988)&gt;0,1,0)</f>
        <v/>
      </c>
      <c r="H2988">
        <f>IF($G2988=1,SUMIFS(Registros!$F$2:$F$6000,Registros!$A$2:$A$6000,"MOV",Registros!$B$2:$B$6000,$A2988),0)</f>
        <v/>
      </c>
      <c r="I2988">
        <f>IF(COUNTIFS(Registros!$A$2:$A$6000,"CS",Registros!$B$2:$B$6000,$A2988)&gt;0,1,0)</f>
        <v/>
      </c>
      <c r="J2988">
        <f>IF($I2988=1,SUMIFS(Registros!$I$2:$I$6000,Registros!$A$2:$A$6000,"CS",Registros!$B$2:$B$6000,$A2988),0)</f>
        <v/>
      </c>
      <c r="K2988">
        <f>IF(COUNTIFS(Winback!$K$2:$K$300,$D2988)&gt;0,1,0)</f>
        <v/>
      </c>
      <c r="L2988">
        <f>IF(AND($K2988=1,LEFT($A2988,3)="WB-"),SUMIFS(Winback!$D$2:$D$300,Winback!$K$2:$K$300,$D2988),0)</f>
        <v/>
      </c>
      <c r="M2988">
        <f>IF(OR($E2988=1,$G2988=1,SUMIFS(Registros!$J$2:$J$6000,Registros!$B$2:$B$6000,$A2988)&gt;0),1,0)</f>
        <v/>
      </c>
      <c r="N2988">
        <f>IF($J2988&gt;0,1,IF(COUNTIFS(Registros!$A$2:$A$6000,"CS",Registros!$B$2:$B$6000,$A2988,Registros!$K$2:$K$6000,"&lt;&gt;")&gt;0,1,0))</f>
        <v/>
      </c>
      <c r="O2988">
        <f>IF(AND($K2988=1,$E2988=0,$G2988=0,$I2988=0),"WINBACK",IF(AND($M2988=1,$N2988&gt;0),"CONVERGENTE",IF($M2988=1,"SOLO MÓVIL",IF($N2988&gt;0,"SOLO FIJO / INTERNET","SIN SERVICIOS"))))</f>
        <v/>
      </c>
      <c r="P2988">
        <f>IF($O2988="WINBACK","Recuperar (winback)",IF($O2988="CONVERGENTE","Upgrade / más líneas",IF($O2988="SOLO MÓVIL","Ofrecer fijo + internet (FLBBTV)",IF($O2988="SOLO FIJO / INTERNET","Ofrecer línea móvil Nextphone","Oferta completa (móvil + fijo + internet)"))))</f>
        <v/>
      </c>
      <c r="Q2988">
        <f>$F2988+$H2988+$L2988</f>
        <v/>
      </c>
      <c r="R2988">
        <f>IFERROR(VLOOKUP($A2988,Registros!$B$2:$G$6000,6,0),IFERROR(VLOOKUP($D2988,Winback!$B$2:$C$300,2,0),""))</f>
        <v/>
      </c>
      <c r="S2988">
        <f>IF($E2988=1,"NP","")&amp;IF($G2988=1,"+MOV","")&amp;IF($I2988=1,"+CS","")&amp;IF($K2988=1,"+WB","")</f>
        <v/>
      </c>
      <c r="T2988">
        <f>$E2988+$G2988+$I2988+$K2988</f>
        <v/>
      </c>
    </row>
    <row r="2989">
      <c r="A2989" t="inlineStr">
        <is>
          <t>359318310000</t>
        </is>
      </c>
      <c r="B2989" t="inlineStr">
        <is>
          <t>35931831</t>
        </is>
      </c>
      <c r="C2989" t="inlineStr">
        <is>
          <t>LEYDA SANTO</t>
        </is>
      </c>
      <c r="D2989" t="inlineStr">
        <is>
          <t>LEYDASANTO</t>
        </is>
      </c>
      <c r="E2989">
        <f>IF(COUNTIFS(Registros!$A$2:$A$6000,"NP",Registros!$B$2:$B$6000,$A2989)&gt;0,1,0)</f>
        <v/>
      </c>
      <c r="F2989">
        <f>IF($E2989=1,SUMIFS(Registros!$F$2:$F$6000,Registros!$A$2:$A$6000,"NP",Registros!$B$2:$B$6000,$A2989),0)</f>
        <v/>
      </c>
      <c r="G2989">
        <f>IF(COUNTIFS(Registros!$A$2:$A$6000,"MOV",Registros!$B$2:$B$6000,$A2989)&gt;0,1,0)</f>
        <v/>
      </c>
      <c r="H2989">
        <f>IF($G2989=1,SUMIFS(Registros!$F$2:$F$6000,Registros!$A$2:$A$6000,"MOV",Registros!$B$2:$B$6000,$A2989),0)</f>
        <v/>
      </c>
      <c r="I2989">
        <f>IF(COUNTIFS(Registros!$A$2:$A$6000,"CS",Registros!$B$2:$B$6000,$A2989)&gt;0,1,0)</f>
        <v/>
      </c>
      <c r="J2989">
        <f>IF($I2989=1,SUMIFS(Registros!$I$2:$I$6000,Registros!$A$2:$A$6000,"CS",Registros!$B$2:$B$6000,$A2989),0)</f>
        <v/>
      </c>
      <c r="K2989">
        <f>IF(COUNTIFS(Winback!$K$2:$K$300,$D2989)&gt;0,1,0)</f>
        <v/>
      </c>
      <c r="L2989">
        <f>IF(AND($K2989=1,LEFT($A2989,3)="WB-"),SUMIFS(Winback!$D$2:$D$300,Winback!$K$2:$K$300,$D2989),0)</f>
        <v/>
      </c>
      <c r="M2989">
        <f>IF(OR($E2989=1,$G2989=1,SUMIFS(Registros!$J$2:$J$6000,Registros!$B$2:$B$6000,$A2989)&gt;0),1,0)</f>
        <v/>
      </c>
      <c r="N2989">
        <f>IF($J2989&gt;0,1,IF(COUNTIFS(Registros!$A$2:$A$6000,"CS",Registros!$B$2:$B$6000,$A2989,Registros!$K$2:$K$6000,"&lt;&gt;")&gt;0,1,0))</f>
        <v/>
      </c>
      <c r="O2989">
        <f>IF(AND($K2989=1,$E2989=0,$G2989=0,$I2989=0),"WINBACK",IF(AND($M2989=1,$N2989&gt;0),"CONVERGENTE",IF($M2989=1,"SOLO MÓVIL",IF($N2989&gt;0,"SOLO FIJO / INTERNET","SIN SERVICIOS"))))</f>
        <v/>
      </c>
      <c r="P2989">
        <f>IF($O2989="WINBACK","Recuperar (winback)",IF($O2989="CONVERGENTE","Upgrade / más líneas",IF($O2989="SOLO MÓVIL","Ofrecer fijo + internet (FLBBTV)",IF($O2989="SOLO FIJO / INTERNET","Ofrecer línea móvil Nextphone","Oferta completa (móvil + fijo + internet)"))))</f>
        <v/>
      </c>
      <c r="Q2989">
        <f>$F2989+$H2989+$L2989</f>
        <v/>
      </c>
      <c r="R2989">
        <f>IFERROR(VLOOKUP($A2989,Registros!$B$2:$G$6000,6,0),IFERROR(VLOOKUP($D2989,Winback!$B$2:$C$300,2,0),""))</f>
        <v/>
      </c>
      <c r="S2989">
        <f>IF($E2989=1,"NP","")&amp;IF($G2989=1,"+MOV","")&amp;IF($I2989=1,"+CS","")&amp;IF($K2989=1,"+WB","")</f>
        <v/>
      </c>
      <c r="T2989">
        <f>$E2989+$G2989+$I2989+$K2989</f>
        <v/>
      </c>
    </row>
    <row r="2990">
      <c r="A2990" t="inlineStr">
        <is>
          <t>356237210000</t>
        </is>
      </c>
      <c r="B2990" t="inlineStr">
        <is>
          <t>35623721</t>
        </is>
      </c>
      <c r="C2990" t="inlineStr">
        <is>
          <t>MANUEL GAMALIEL OLIVARES QUINTERO</t>
        </is>
      </c>
      <c r="D2990" t="inlineStr">
        <is>
          <t>MANUELGAMALIELOLIVARESQUINTERO</t>
        </is>
      </c>
      <c r="E2990">
        <f>IF(COUNTIFS(Registros!$A$2:$A$6000,"NP",Registros!$B$2:$B$6000,$A2990)&gt;0,1,0)</f>
        <v/>
      </c>
      <c r="F2990">
        <f>IF($E2990=1,SUMIFS(Registros!$F$2:$F$6000,Registros!$A$2:$A$6000,"NP",Registros!$B$2:$B$6000,$A2990),0)</f>
        <v/>
      </c>
      <c r="G2990">
        <f>IF(COUNTIFS(Registros!$A$2:$A$6000,"MOV",Registros!$B$2:$B$6000,$A2990)&gt;0,1,0)</f>
        <v/>
      </c>
      <c r="H2990">
        <f>IF($G2990=1,SUMIFS(Registros!$F$2:$F$6000,Registros!$A$2:$A$6000,"MOV",Registros!$B$2:$B$6000,$A2990),0)</f>
        <v/>
      </c>
      <c r="I2990">
        <f>IF(COUNTIFS(Registros!$A$2:$A$6000,"CS",Registros!$B$2:$B$6000,$A2990)&gt;0,1,0)</f>
        <v/>
      </c>
      <c r="J2990">
        <f>IF($I2990=1,SUMIFS(Registros!$I$2:$I$6000,Registros!$A$2:$A$6000,"CS",Registros!$B$2:$B$6000,$A2990),0)</f>
        <v/>
      </c>
      <c r="K2990">
        <f>IF(COUNTIFS(Winback!$K$2:$K$300,$D2990)&gt;0,1,0)</f>
        <v/>
      </c>
      <c r="L2990">
        <f>IF(AND($K2990=1,LEFT($A2990,3)="WB-"),SUMIFS(Winback!$D$2:$D$300,Winback!$K$2:$K$300,$D2990),0)</f>
        <v/>
      </c>
      <c r="M2990">
        <f>IF(OR($E2990=1,$G2990=1,SUMIFS(Registros!$J$2:$J$6000,Registros!$B$2:$B$6000,$A2990)&gt;0),1,0)</f>
        <v/>
      </c>
      <c r="N2990">
        <f>IF($J2990&gt;0,1,IF(COUNTIFS(Registros!$A$2:$A$6000,"CS",Registros!$B$2:$B$6000,$A2990,Registros!$K$2:$K$6000,"&lt;&gt;")&gt;0,1,0))</f>
        <v/>
      </c>
      <c r="O2990">
        <f>IF(AND($K2990=1,$E2990=0,$G2990=0,$I2990=0),"WINBACK",IF(AND($M2990=1,$N2990&gt;0),"CONVERGENTE",IF($M2990=1,"SOLO MÓVIL",IF($N2990&gt;0,"SOLO FIJO / INTERNET","SIN SERVICIOS"))))</f>
        <v/>
      </c>
      <c r="P2990">
        <f>IF($O2990="WINBACK","Recuperar (winback)",IF($O2990="CONVERGENTE","Upgrade / más líneas",IF($O2990="SOLO MÓVIL","Ofrecer fijo + internet (FLBBTV)",IF($O2990="SOLO FIJO / INTERNET","Ofrecer línea móvil Nextphone","Oferta completa (móvil + fijo + internet)"))))</f>
        <v/>
      </c>
      <c r="Q2990">
        <f>$F2990+$H2990+$L2990</f>
        <v/>
      </c>
      <c r="R2990">
        <f>IFERROR(VLOOKUP($A2990,Registros!$B$2:$G$6000,6,0),IFERROR(VLOOKUP($D2990,Winback!$B$2:$C$300,2,0),""))</f>
        <v/>
      </c>
      <c r="S2990">
        <f>IF($E2990=1,"NP","")&amp;IF($G2990=1,"+MOV","")&amp;IF($I2990=1,"+CS","")&amp;IF($K2990=1,"+WB","")</f>
        <v/>
      </c>
      <c r="T2990">
        <f>$E2990+$G2990+$I2990+$K2990</f>
        <v/>
      </c>
    </row>
    <row r="2991">
      <c r="A2991" t="inlineStr">
        <is>
          <t>355284570000</t>
        </is>
      </c>
      <c r="B2991" t="inlineStr">
        <is>
          <t>35528457</t>
        </is>
      </c>
      <c r="C2991" t="inlineStr">
        <is>
          <t>JAVIER DE JESUS GUTIERREZ VEGA</t>
        </is>
      </c>
      <c r="D2991" t="inlineStr">
        <is>
          <t>JAVIERDEJESUSGUTIERREZVEGA</t>
        </is>
      </c>
      <c r="E2991">
        <f>IF(COUNTIFS(Registros!$A$2:$A$6000,"NP",Registros!$B$2:$B$6000,$A2991)&gt;0,1,0)</f>
        <v/>
      </c>
      <c r="F2991">
        <f>IF($E2991=1,SUMIFS(Registros!$F$2:$F$6000,Registros!$A$2:$A$6000,"NP",Registros!$B$2:$B$6000,$A2991),0)</f>
        <v/>
      </c>
      <c r="G2991">
        <f>IF(COUNTIFS(Registros!$A$2:$A$6000,"MOV",Registros!$B$2:$B$6000,$A2991)&gt;0,1,0)</f>
        <v/>
      </c>
      <c r="H2991">
        <f>IF($G2991=1,SUMIFS(Registros!$F$2:$F$6000,Registros!$A$2:$A$6000,"MOV",Registros!$B$2:$B$6000,$A2991),0)</f>
        <v/>
      </c>
      <c r="I2991">
        <f>IF(COUNTIFS(Registros!$A$2:$A$6000,"CS",Registros!$B$2:$B$6000,$A2991)&gt;0,1,0)</f>
        <v/>
      </c>
      <c r="J2991">
        <f>IF($I2991=1,SUMIFS(Registros!$I$2:$I$6000,Registros!$A$2:$A$6000,"CS",Registros!$B$2:$B$6000,$A2991),0)</f>
        <v/>
      </c>
      <c r="K2991">
        <f>IF(COUNTIFS(Winback!$K$2:$K$300,$D2991)&gt;0,1,0)</f>
        <v/>
      </c>
      <c r="L2991">
        <f>IF(AND($K2991=1,LEFT($A2991,3)="WB-"),SUMIFS(Winback!$D$2:$D$300,Winback!$K$2:$K$300,$D2991),0)</f>
        <v/>
      </c>
      <c r="M2991">
        <f>IF(OR($E2991=1,$G2991=1,SUMIFS(Registros!$J$2:$J$6000,Registros!$B$2:$B$6000,$A2991)&gt;0),1,0)</f>
        <v/>
      </c>
      <c r="N2991">
        <f>IF($J2991&gt;0,1,IF(COUNTIFS(Registros!$A$2:$A$6000,"CS",Registros!$B$2:$B$6000,$A2991,Registros!$K$2:$K$6000,"&lt;&gt;")&gt;0,1,0))</f>
        <v/>
      </c>
      <c r="O2991">
        <f>IF(AND($K2991=1,$E2991=0,$G2991=0,$I2991=0),"WINBACK",IF(AND($M2991=1,$N2991&gt;0),"CONVERGENTE",IF($M2991=1,"SOLO MÓVIL",IF($N2991&gt;0,"SOLO FIJO / INTERNET","SIN SERVICIOS"))))</f>
        <v/>
      </c>
      <c r="P2991">
        <f>IF($O2991="WINBACK","Recuperar (winback)",IF($O2991="CONVERGENTE","Upgrade / más líneas",IF($O2991="SOLO MÓVIL","Ofrecer fijo + internet (FLBBTV)",IF($O2991="SOLO FIJO / INTERNET","Ofrecer línea móvil Nextphone","Oferta completa (móvil + fijo + internet)"))))</f>
        <v/>
      </c>
      <c r="Q2991">
        <f>$F2991+$H2991+$L2991</f>
        <v/>
      </c>
      <c r="R2991">
        <f>IFERROR(VLOOKUP($A2991,Registros!$B$2:$G$6000,6,0),IFERROR(VLOOKUP($D2991,Winback!$B$2:$C$300,2,0),""))</f>
        <v/>
      </c>
      <c r="S2991">
        <f>IF($E2991=1,"NP","")&amp;IF($G2991=1,"+MOV","")&amp;IF($I2991=1,"+CS","")&amp;IF($K2991=1,"+WB","")</f>
        <v/>
      </c>
      <c r="T2991">
        <f>$E2991+$G2991+$I2991+$K2991</f>
        <v/>
      </c>
    </row>
    <row r="2992">
      <c r="A2992" t="inlineStr">
        <is>
          <t>354381570000</t>
        </is>
      </c>
      <c r="B2992" t="inlineStr">
        <is>
          <t>35438157</t>
        </is>
      </c>
      <c r="C2992" t="inlineStr">
        <is>
          <t>BELISARIO MORALES SANCHEZ</t>
        </is>
      </c>
      <c r="D2992" t="inlineStr">
        <is>
          <t>BELISARIOMORALESSANCHEZ</t>
        </is>
      </c>
      <c r="E2992">
        <f>IF(COUNTIFS(Registros!$A$2:$A$6000,"NP",Registros!$B$2:$B$6000,$A2992)&gt;0,1,0)</f>
        <v/>
      </c>
      <c r="F2992">
        <f>IF($E2992=1,SUMIFS(Registros!$F$2:$F$6000,Registros!$A$2:$A$6000,"NP",Registros!$B$2:$B$6000,$A2992),0)</f>
        <v/>
      </c>
      <c r="G2992">
        <f>IF(COUNTIFS(Registros!$A$2:$A$6000,"MOV",Registros!$B$2:$B$6000,$A2992)&gt;0,1,0)</f>
        <v/>
      </c>
      <c r="H2992">
        <f>IF($G2992=1,SUMIFS(Registros!$F$2:$F$6000,Registros!$A$2:$A$6000,"MOV",Registros!$B$2:$B$6000,$A2992),0)</f>
        <v/>
      </c>
      <c r="I2992">
        <f>IF(COUNTIFS(Registros!$A$2:$A$6000,"CS",Registros!$B$2:$B$6000,$A2992)&gt;0,1,0)</f>
        <v/>
      </c>
      <c r="J2992">
        <f>IF($I2992=1,SUMIFS(Registros!$I$2:$I$6000,Registros!$A$2:$A$6000,"CS",Registros!$B$2:$B$6000,$A2992),0)</f>
        <v/>
      </c>
      <c r="K2992">
        <f>IF(COUNTIFS(Winback!$K$2:$K$300,$D2992)&gt;0,1,0)</f>
        <v/>
      </c>
      <c r="L2992">
        <f>IF(AND($K2992=1,LEFT($A2992,3)="WB-"),SUMIFS(Winback!$D$2:$D$300,Winback!$K$2:$K$300,$D2992),0)</f>
        <v/>
      </c>
      <c r="M2992">
        <f>IF(OR($E2992=1,$G2992=1,SUMIFS(Registros!$J$2:$J$6000,Registros!$B$2:$B$6000,$A2992)&gt;0),1,0)</f>
        <v/>
      </c>
      <c r="N2992">
        <f>IF($J2992&gt;0,1,IF(COUNTIFS(Registros!$A$2:$A$6000,"CS",Registros!$B$2:$B$6000,$A2992,Registros!$K$2:$K$6000,"&lt;&gt;")&gt;0,1,0))</f>
        <v/>
      </c>
      <c r="O2992">
        <f>IF(AND($K2992=1,$E2992=0,$G2992=0,$I2992=0),"WINBACK",IF(AND($M2992=1,$N2992&gt;0),"CONVERGENTE",IF($M2992=1,"SOLO MÓVIL",IF($N2992&gt;0,"SOLO FIJO / INTERNET","SIN SERVICIOS"))))</f>
        <v/>
      </c>
      <c r="P2992">
        <f>IF($O2992="WINBACK","Recuperar (winback)",IF($O2992="CONVERGENTE","Upgrade / más líneas",IF($O2992="SOLO MÓVIL","Ofrecer fijo + internet (FLBBTV)",IF($O2992="SOLO FIJO / INTERNET","Ofrecer línea móvil Nextphone","Oferta completa (móvil + fijo + internet)"))))</f>
        <v/>
      </c>
      <c r="Q2992">
        <f>$F2992+$H2992+$L2992</f>
        <v/>
      </c>
      <c r="R2992">
        <f>IFERROR(VLOOKUP($A2992,Registros!$B$2:$G$6000,6,0),IFERROR(VLOOKUP($D2992,Winback!$B$2:$C$300,2,0),""))</f>
        <v/>
      </c>
      <c r="S2992">
        <f>IF($E2992=1,"NP","")&amp;IF($G2992=1,"+MOV","")&amp;IF($I2992=1,"+CS","")&amp;IF($K2992=1,"+WB","")</f>
        <v/>
      </c>
      <c r="T2992">
        <f>$E2992+$G2992+$I2992+$K2992</f>
        <v/>
      </c>
    </row>
    <row r="2993">
      <c r="A2993" t="inlineStr">
        <is>
          <t>333122450000</t>
        </is>
      </c>
      <c r="B2993" t="inlineStr">
        <is>
          <t>33312245</t>
        </is>
      </c>
      <c r="C2993" t="inlineStr">
        <is>
          <t>ALCIDES AL BERTO ALVARADO</t>
        </is>
      </c>
      <c r="D2993" t="inlineStr">
        <is>
          <t>ALCIDESALBERTOALVARADO</t>
        </is>
      </c>
      <c r="E2993">
        <f>IF(COUNTIFS(Registros!$A$2:$A$6000,"NP",Registros!$B$2:$B$6000,$A2993)&gt;0,1,0)</f>
        <v/>
      </c>
      <c r="F2993">
        <f>IF($E2993=1,SUMIFS(Registros!$F$2:$F$6000,Registros!$A$2:$A$6000,"NP",Registros!$B$2:$B$6000,$A2993),0)</f>
        <v/>
      </c>
      <c r="G2993">
        <f>IF(COUNTIFS(Registros!$A$2:$A$6000,"MOV",Registros!$B$2:$B$6000,$A2993)&gt;0,1,0)</f>
        <v/>
      </c>
      <c r="H2993">
        <f>IF($G2993=1,SUMIFS(Registros!$F$2:$F$6000,Registros!$A$2:$A$6000,"MOV",Registros!$B$2:$B$6000,$A2993),0)</f>
        <v/>
      </c>
      <c r="I2993">
        <f>IF(COUNTIFS(Registros!$A$2:$A$6000,"CS",Registros!$B$2:$B$6000,$A2993)&gt;0,1,0)</f>
        <v/>
      </c>
      <c r="J2993">
        <f>IF($I2993=1,SUMIFS(Registros!$I$2:$I$6000,Registros!$A$2:$A$6000,"CS",Registros!$B$2:$B$6000,$A2993),0)</f>
        <v/>
      </c>
      <c r="K2993">
        <f>IF(COUNTIFS(Winback!$K$2:$K$300,$D2993)&gt;0,1,0)</f>
        <v/>
      </c>
      <c r="L2993">
        <f>IF(AND($K2993=1,LEFT($A2993,3)="WB-"),SUMIFS(Winback!$D$2:$D$300,Winback!$K$2:$K$300,$D2993),0)</f>
        <v/>
      </c>
      <c r="M2993">
        <f>IF(OR($E2993=1,$G2993=1,SUMIFS(Registros!$J$2:$J$6000,Registros!$B$2:$B$6000,$A2993)&gt;0),1,0)</f>
        <v/>
      </c>
      <c r="N2993">
        <f>IF($J2993&gt;0,1,IF(COUNTIFS(Registros!$A$2:$A$6000,"CS",Registros!$B$2:$B$6000,$A2993,Registros!$K$2:$K$6000,"&lt;&gt;")&gt;0,1,0))</f>
        <v/>
      </c>
      <c r="O2993">
        <f>IF(AND($K2993=1,$E2993=0,$G2993=0,$I2993=0),"WINBACK",IF(AND($M2993=1,$N2993&gt;0),"CONVERGENTE",IF($M2993=1,"SOLO MÓVIL",IF($N2993&gt;0,"SOLO FIJO / INTERNET","SIN SERVICIOS"))))</f>
        <v/>
      </c>
      <c r="P2993">
        <f>IF($O2993="WINBACK","Recuperar (winback)",IF($O2993="CONVERGENTE","Upgrade / más líneas",IF($O2993="SOLO MÓVIL","Ofrecer fijo + internet (FLBBTV)",IF($O2993="SOLO FIJO / INTERNET","Ofrecer línea móvil Nextphone","Oferta completa (móvil + fijo + internet)"))))</f>
        <v/>
      </c>
      <c r="Q2993">
        <f>$F2993+$H2993+$L2993</f>
        <v/>
      </c>
      <c r="R2993">
        <f>IFERROR(VLOOKUP($A2993,Registros!$B$2:$G$6000,6,0),IFERROR(VLOOKUP($D2993,Winback!$B$2:$C$300,2,0),""))</f>
        <v/>
      </c>
      <c r="S2993">
        <f>IF($E2993=1,"NP","")&amp;IF($G2993=1,"+MOV","")&amp;IF($I2993=1,"+CS","")&amp;IF($K2993=1,"+WB","")</f>
        <v/>
      </c>
      <c r="T2993">
        <f>$E2993+$G2993+$I2993+$K2993</f>
        <v/>
      </c>
    </row>
    <row r="2994">
      <c r="A2994" t="inlineStr">
        <is>
          <t>352269900000</t>
        </is>
      </c>
      <c r="B2994" t="inlineStr">
        <is>
          <t>35226990</t>
        </is>
      </c>
      <c r="C2994" t="inlineStr">
        <is>
          <t>ZULIMY QUINTERO</t>
        </is>
      </c>
      <c r="D2994" t="inlineStr">
        <is>
          <t>ZULIMYQUINTERO</t>
        </is>
      </c>
      <c r="E2994">
        <f>IF(COUNTIFS(Registros!$A$2:$A$6000,"NP",Registros!$B$2:$B$6000,$A2994)&gt;0,1,0)</f>
        <v/>
      </c>
      <c r="F2994">
        <f>IF($E2994=1,SUMIFS(Registros!$F$2:$F$6000,Registros!$A$2:$A$6000,"NP",Registros!$B$2:$B$6000,$A2994),0)</f>
        <v/>
      </c>
      <c r="G2994">
        <f>IF(COUNTIFS(Registros!$A$2:$A$6000,"MOV",Registros!$B$2:$B$6000,$A2994)&gt;0,1,0)</f>
        <v/>
      </c>
      <c r="H2994">
        <f>IF($G2994=1,SUMIFS(Registros!$F$2:$F$6000,Registros!$A$2:$A$6000,"MOV",Registros!$B$2:$B$6000,$A2994),0)</f>
        <v/>
      </c>
      <c r="I2994">
        <f>IF(COUNTIFS(Registros!$A$2:$A$6000,"CS",Registros!$B$2:$B$6000,$A2994)&gt;0,1,0)</f>
        <v/>
      </c>
      <c r="J2994">
        <f>IF($I2994=1,SUMIFS(Registros!$I$2:$I$6000,Registros!$A$2:$A$6000,"CS",Registros!$B$2:$B$6000,$A2994),0)</f>
        <v/>
      </c>
      <c r="K2994">
        <f>IF(COUNTIFS(Winback!$K$2:$K$300,$D2994)&gt;0,1,0)</f>
        <v/>
      </c>
      <c r="L2994">
        <f>IF(AND($K2994=1,LEFT($A2994,3)="WB-"),SUMIFS(Winback!$D$2:$D$300,Winback!$K$2:$K$300,$D2994),0)</f>
        <v/>
      </c>
      <c r="M2994">
        <f>IF(OR($E2994=1,$G2994=1,SUMIFS(Registros!$J$2:$J$6000,Registros!$B$2:$B$6000,$A2994)&gt;0),1,0)</f>
        <v/>
      </c>
      <c r="N2994">
        <f>IF($J2994&gt;0,1,IF(COUNTIFS(Registros!$A$2:$A$6000,"CS",Registros!$B$2:$B$6000,$A2994,Registros!$K$2:$K$6000,"&lt;&gt;")&gt;0,1,0))</f>
        <v/>
      </c>
      <c r="O2994">
        <f>IF(AND($K2994=1,$E2994=0,$G2994=0,$I2994=0),"WINBACK",IF(AND($M2994=1,$N2994&gt;0),"CONVERGENTE",IF($M2994=1,"SOLO MÓVIL",IF($N2994&gt;0,"SOLO FIJO / INTERNET","SIN SERVICIOS"))))</f>
        <v/>
      </c>
      <c r="P2994">
        <f>IF($O2994="WINBACK","Recuperar (winback)",IF($O2994="CONVERGENTE","Upgrade / más líneas",IF($O2994="SOLO MÓVIL","Ofrecer fijo + internet (FLBBTV)",IF($O2994="SOLO FIJO / INTERNET","Ofrecer línea móvil Nextphone","Oferta completa (móvil + fijo + internet)"))))</f>
        <v/>
      </c>
      <c r="Q2994">
        <f>$F2994+$H2994+$L2994</f>
        <v/>
      </c>
      <c r="R2994">
        <f>IFERROR(VLOOKUP($A2994,Registros!$B$2:$G$6000,6,0),IFERROR(VLOOKUP($D2994,Winback!$B$2:$C$300,2,0),""))</f>
        <v/>
      </c>
      <c r="S2994">
        <f>IF($E2994=1,"NP","")&amp;IF($G2994=1,"+MOV","")&amp;IF($I2994=1,"+CS","")&amp;IF($K2994=1,"+WB","")</f>
        <v/>
      </c>
      <c r="T2994">
        <f>$E2994+$G2994+$I2994+$K2994</f>
        <v/>
      </c>
    </row>
    <row r="2995">
      <c r="A2995" t="inlineStr">
        <is>
          <t>343425800000</t>
        </is>
      </c>
      <c r="B2995" t="inlineStr">
        <is>
          <t>34342580</t>
        </is>
      </c>
      <c r="C2995" t="inlineStr">
        <is>
          <t>LAURENCE GONZALEZ</t>
        </is>
      </c>
      <c r="D2995" t="inlineStr">
        <is>
          <t>LAURENCEGONZALEZ</t>
        </is>
      </c>
      <c r="E2995">
        <f>IF(COUNTIFS(Registros!$A$2:$A$6000,"NP",Registros!$B$2:$B$6000,$A2995)&gt;0,1,0)</f>
        <v/>
      </c>
      <c r="F2995">
        <f>IF($E2995=1,SUMIFS(Registros!$F$2:$F$6000,Registros!$A$2:$A$6000,"NP",Registros!$B$2:$B$6000,$A2995),0)</f>
        <v/>
      </c>
      <c r="G2995">
        <f>IF(COUNTIFS(Registros!$A$2:$A$6000,"MOV",Registros!$B$2:$B$6000,$A2995)&gt;0,1,0)</f>
        <v/>
      </c>
      <c r="H2995">
        <f>IF($G2995=1,SUMIFS(Registros!$F$2:$F$6000,Registros!$A$2:$A$6000,"MOV",Registros!$B$2:$B$6000,$A2995),0)</f>
        <v/>
      </c>
      <c r="I2995">
        <f>IF(COUNTIFS(Registros!$A$2:$A$6000,"CS",Registros!$B$2:$B$6000,$A2995)&gt;0,1,0)</f>
        <v/>
      </c>
      <c r="J2995">
        <f>IF($I2995=1,SUMIFS(Registros!$I$2:$I$6000,Registros!$A$2:$A$6000,"CS",Registros!$B$2:$B$6000,$A2995),0)</f>
        <v/>
      </c>
      <c r="K2995">
        <f>IF(COUNTIFS(Winback!$K$2:$K$300,$D2995)&gt;0,1,0)</f>
        <v/>
      </c>
      <c r="L2995">
        <f>IF(AND($K2995=1,LEFT($A2995,3)="WB-"),SUMIFS(Winback!$D$2:$D$300,Winback!$K$2:$K$300,$D2995),0)</f>
        <v/>
      </c>
      <c r="M2995">
        <f>IF(OR($E2995=1,$G2995=1,SUMIFS(Registros!$J$2:$J$6000,Registros!$B$2:$B$6000,$A2995)&gt;0),1,0)</f>
        <v/>
      </c>
      <c r="N2995">
        <f>IF($J2995&gt;0,1,IF(COUNTIFS(Registros!$A$2:$A$6000,"CS",Registros!$B$2:$B$6000,$A2995,Registros!$K$2:$K$6000,"&lt;&gt;")&gt;0,1,0))</f>
        <v/>
      </c>
      <c r="O2995">
        <f>IF(AND($K2995=1,$E2995=0,$G2995=0,$I2995=0),"WINBACK",IF(AND($M2995=1,$N2995&gt;0),"CONVERGENTE",IF($M2995=1,"SOLO MÓVIL",IF($N2995&gt;0,"SOLO FIJO / INTERNET","SIN SERVICIOS"))))</f>
        <v/>
      </c>
      <c r="P2995">
        <f>IF($O2995="WINBACK","Recuperar (winback)",IF($O2995="CONVERGENTE","Upgrade / más líneas",IF($O2995="SOLO MÓVIL","Ofrecer fijo + internet (FLBBTV)",IF($O2995="SOLO FIJO / INTERNET","Ofrecer línea móvil Nextphone","Oferta completa (móvil + fijo + internet)"))))</f>
        <v/>
      </c>
      <c r="Q2995">
        <f>$F2995+$H2995+$L2995</f>
        <v/>
      </c>
      <c r="R2995">
        <f>IFERROR(VLOOKUP($A2995,Registros!$B$2:$G$6000,6,0),IFERROR(VLOOKUP($D2995,Winback!$B$2:$C$300,2,0),""))</f>
        <v/>
      </c>
      <c r="S2995">
        <f>IF($E2995=1,"NP","")&amp;IF($G2995=1,"+MOV","")&amp;IF($I2995=1,"+CS","")&amp;IF($K2995=1,"+WB","")</f>
        <v/>
      </c>
      <c r="T2995">
        <f>$E2995+$G2995+$I2995+$K2995</f>
        <v/>
      </c>
    </row>
    <row r="2996">
      <c r="A2996" t="inlineStr">
        <is>
          <t>354346120000</t>
        </is>
      </c>
      <c r="B2996" t="inlineStr">
        <is>
          <t>35434612</t>
        </is>
      </c>
      <c r="C2996" t="inlineStr">
        <is>
          <t>EDITH ANDREA PITTI</t>
        </is>
      </c>
      <c r="D2996" t="inlineStr">
        <is>
          <t>EDITHANDREAPITTI</t>
        </is>
      </c>
      <c r="E2996">
        <f>IF(COUNTIFS(Registros!$A$2:$A$6000,"NP",Registros!$B$2:$B$6000,$A2996)&gt;0,1,0)</f>
        <v/>
      </c>
      <c r="F2996">
        <f>IF($E2996=1,SUMIFS(Registros!$F$2:$F$6000,Registros!$A$2:$A$6000,"NP",Registros!$B$2:$B$6000,$A2996),0)</f>
        <v/>
      </c>
      <c r="G2996">
        <f>IF(COUNTIFS(Registros!$A$2:$A$6000,"MOV",Registros!$B$2:$B$6000,$A2996)&gt;0,1,0)</f>
        <v/>
      </c>
      <c r="H2996">
        <f>IF($G2996=1,SUMIFS(Registros!$F$2:$F$6000,Registros!$A$2:$A$6000,"MOV",Registros!$B$2:$B$6000,$A2996),0)</f>
        <v/>
      </c>
      <c r="I2996">
        <f>IF(COUNTIFS(Registros!$A$2:$A$6000,"CS",Registros!$B$2:$B$6000,$A2996)&gt;0,1,0)</f>
        <v/>
      </c>
      <c r="J2996">
        <f>IF($I2996=1,SUMIFS(Registros!$I$2:$I$6000,Registros!$A$2:$A$6000,"CS",Registros!$B$2:$B$6000,$A2996),0)</f>
        <v/>
      </c>
      <c r="K2996">
        <f>IF(COUNTIFS(Winback!$K$2:$K$300,$D2996)&gt;0,1,0)</f>
        <v/>
      </c>
      <c r="L2996">
        <f>IF(AND($K2996=1,LEFT($A2996,3)="WB-"),SUMIFS(Winback!$D$2:$D$300,Winback!$K$2:$K$300,$D2996),0)</f>
        <v/>
      </c>
      <c r="M2996">
        <f>IF(OR($E2996=1,$G2996=1,SUMIFS(Registros!$J$2:$J$6000,Registros!$B$2:$B$6000,$A2996)&gt;0),1,0)</f>
        <v/>
      </c>
      <c r="N2996">
        <f>IF($J2996&gt;0,1,IF(COUNTIFS(Registros!$A$2:$A$6000,"CS",Registros!$B$2:$B$6000,$A2996,Registros!$K$2:$K$6000,"&lt;&gt;")&gt;0,1,0))</f>
        <v/>
      </c>
      <c r="O2996">
        <f>IF(AND($K2996=1,$E2996=0,$G2996=0,$I2996=0),"WINBACK",IF(AND($M2996=1,$N2996&gt;0),"CONVERGENTE",IF($M2996=1,"SOLO MÓVIL",IF($N2996&gt;0,"SOLO FIJO / INTERNET","SIN SERVICIOS"))))</f>
        <v/>
      </c>
      <c r="P2996">
        <f>IF($O2996="WINBACK","Recuperar (winback)",IF($O2996="CONVERGENTE","Upgrade / más líneas",IF($O2996="SOLO MÓVIL","Ofrecer fijo + internet (FLBBTV)",IF($O2996="SOLO FIJO / INTERNET","Ofrecer línea móvil Nextphone","Oferta completa (móvil + fijo + internet)"))))</f>
        <v/>
      </c>
      <c r="Q2996">
        <f>$F2996+$H2996+$L2996</f>
        <v/>
      </c>
      <c r="R2996">
        <f>IFERROR(VLOOKUP($A2996,Registros!$B$2:$G$6000,6,0),IFERROR(VLOOKUP($D2996,Winback!$B$2:$C$300,2,0),""))</f>
        <v/>
      </c>
      <c r="S2996">
        <f>IF($E2996=1,"NP","")&amp;IF($G2996=1,"+MOV","")&amp;IF($I2996=1,"+CS","")&amp;IF($K2996=1,"+WB","")</f>
        <v/>
      </c>
      <c r="T2996">
        <f>$E2996+$G2996+$I2996+$K2996</f>
        <v/>
      </c>
    </row>
    <row r="2997">
      <c r="A2997" t="inlineStr">
        <is>
          <t>344348210000</t>
        </is>
      </c>
      <c r="B2997" t="inlineStr">
        <is>
          <t>34434821</t>
        </is>
      </c>
      <c r="C2997" t="inlineStr">
        <is>
          <t>REMY ESPINOSA</t>
        </is>
      </c>
      <c r="D2997" t="inlineStr">
        <is>
          <t>REMYESPINOSA</t>
        </is>
      </c>
      <c r="E2997">
        <f>IF(COUNTIFS(Registros!$A$2:$A$6000,"NP",Registros!$B$2:$B$6000,$A2997)&gt;0,1,0)</f>
        <v/>
      </c>
      <c r="F2997">
        <f>IF($E2997=1,SUMIFS(Registros!$F$2:$F$6000,Registros!$A$2:$A$6000,"NP",Registros!$B$2:$B$6000,$A2997),0)</f>
        <v/>
      </c>
      <c r="G2997">
        <f>IF(COUNTIFS(Registros!$A$2:$A$6000,"MOV",Registros!$B$2:$B$6000,$A2997)&gt;0,1,0)</f>
        <v/>
      </c>
      <c r="H2997">
        <f>IF($G2997=1,SUMIFS(Registros!$F$2:$F$6000,Registros!$A$2:$A$6000,"MOV",Registros!$B$2:$B$6000,$A2997),0)</f>
        <v/>
      </c>
      <c r="I2997">
        <f>IF(COUNTIFS(Registros!$A$2:$A$6000,"CS",Registros!$B$2:$B$6000,$A2997)&gt;0,1,0)</f>
        <v/>
      </c>
      <c r="J2997">
        <f>IF($I2997=1,SUMIFS(Registros!$I$2:$I$6000,Registros!$A$2:$A$6000,"CS",Registros!$B$2:$B$6000,$A2997),0)</f>
        <v/>
      </c>
      <c r="K2997">
        <f>IF(COUNTIFS(Winback!$K$2:$K$300,$D2997)&gt;0,1,0)</f>
        <v/>
      </c>
      <c r="L2997">
        <f>IF(AND($K2997=1,LEFT($A2997,3)="WB-"),SUMIFS(Winback!$D$2:$D$300,Winback!$K$2:$K$300,$D2997),0)</f>
        <v/>
      </c>
      <c r="M2997">
        <f>IF(OR($E2997=1,$G2997=1,SUMIFS(Registros!$J$2:$J$6000,Registros!$B$2:$B$6000,$A2997)&gt;0),1,0)</f>
        <v/>
      </c>
      <c r="N2997">
        <f>IF($J2997&gt;0,1,IF(COUNTIFS(Registros!$A$2:$A$6000,"CS",Registros!$B$2:$B$6000,$A2997,Registros!$K$2:$K$6000,"&lt;&gt;")&gt;0,1,0))</f>
        <v/>
      </c>
      <c r="O2997">
        <f>IF(AND($K2997=1,$E2997=0,$G2997=0,$I2997=0),"WINBACK",IF(AND($M2997=1,$N2997&gt;0),"CONVERGENTE",IF($M2997=1,"SOLO MÓVIL",IF($N2997&gt;0,"SOLO FIJO / INTERNET","SIN SERVICIOS"))))</f>
        <v/>
      </c>
      <c r="P2997">
        <f>IF($O2997="WINBACK","Recuperar (winback)",IF($O2997="CONVERGENTE","Upgrade / más líneas",IF($O2997="SOLO MÓVIL","Ofrecer fijo + internet (FLBBTV)",IF($O2997="SOLO FIJO / INTERNET","Ofrecer línea móvil Nextphone","Oferta completa (móvil + fijo + internet)"))))</f>
        <v/>
      </c>
      <c r="Q2997">
        <f>$F2997+$H2997+$L2997</f>
        <v/>
      </c>
      <c r="R2997">
        <f>IFERROR(VLOOKUP($A2997,Registros!$B$2:$G$6000,6,0),IFERROR(VLOOKUP($D2997,Winback!$B$2:$C$300,2,0),""))</f>
        <v/>
      </c>
      <c r="S2997">
        <f>IF($E2997=1,"NP","")&amp;IF($G2997=1,"+MOV","")&amp;IF($I2997=1,"+CS","")&amp;IF($K2997=1,"+WB","")</f>
        <v/>
      </c>
      <c r="T2997">
        <f>$E2997+$G2997+$I2997+$K2997</f>
        <v/>
      </c>
    </row>
    <row r="2998">
      <c r="A2998" t="inlineStr">
        <is>
          <t>359385600000</t>
        </is>
      </c>
      <c r="B2998" t="inlineStr">
        <is>
          <t>35938560</t>
        </is>
      </c>
      <c r="C2998" t="inlineStr">
        <is>
          <t>GUILLERMO GONZALEZ</t>
        </is>
      </c>
      <c r="D2998" t="inlineStr">
        <is>
          <t>GUILLERMOGONZALEZ</t>
        </is>
      </c>
      <c r="E2998">
        <f>IF(COUNTIFS(Registros!$A$2:$A$6000,"NP",Registros!$B$2:$B$6000,$A2998)&gt;0,1,0)</f>
        <v/>
      </c>
      <c r="F2998">
        <f>IF($E2998=1,SUMIFS(Registros!$F$2:$F$6000,Registros!$A$2:$A$6000,"NP",Registros!$B$2:$B$6000,$A2998),0)</f>
        <v/>
      </c>
      <c r="G2998">
        <f>IF(COUNTIFS(Registros!$A$2:$A$6000,"MOV",Registros!$B$2:$B$6000,$A2998)&gt;0,1,0)</f>
        <v/>
      </c>
      <c r="H2998">
        <f>IF($G2998=1,SUMIFS(Registros!$F$2:$F$6000,Registros!$A$2:$A$6000,"MOV",Registros!$B$2:$B$6000,$A2998),0)</f>
        <v/>
      </c>
      <c r="I2998">
        <f>IF(COUNTIFS(Registros!$A$2:$A$6000,"CS",Registros!$B$2:$B$6000,$A2998)&gt;0,1,0)</f>
        <v/>
      </c>
      <c r="J2998">
        <f>IF($I2998=1,SUMIFS(Registros!$I$2:$I$6000,Registros!$A$2:$A$6000,"CS",Registros!$B$2:$B$6000,$A2998),0)</f>
        <v/>
      </c>
      <c r="K2998">
        <f>IF(COUNTIFS(Winback!$K$2:$K$300,$D2998)&gt;0,1,0)</f>
        <v/>
      </c>
      <c r="L2998">
        <f>IF(AND($K2998=1,LEFT($A2998,3)="WB-"),SUMIFS(Winback!$D$2:$D$300,Winback!$K$2:$K$300,$D2998),0)</f>
        <v/>
      </c>
      <c r="M2998">
        <f>IF(OR($E2998=1,$G2998=1,SUMIFS(Registros!$J$2:$J$6000,Registros!$B$2:$B$6000,$A2998)&gt;0),1,0)</f>
        <v/>
      </c>
      <c r="N2998">
        <f>IF($J2998&gt;0,1,IF(COUNTIFS(Registros!$A$2:$A$6000,"CS",Registros!$B$2:$B$6000,$A2998,Registros!$K$2:$K$6000,"&lt;&gt;")&gt;0,1,0))</f>
        <v/>
      </c>
      <c r="O2998">
        <f>IF(AND($K2998=1,$E2998=0,$G2998=0,$I2998=0),"WINBACK",IF(AND($M2998=1,$N2998&gt;0),"CONVERGENTE",IF($M2998=1,"SOLO MÓVIL",IF($N2998&gt;0,"SOLO FIJO / INTERNET","SIN SERVICIOS"))))</f>
        <v/>
      </c>
      <c r="P2998">
        <f>IF($O2998="WINBACK","Recuperar (winback)",IF($O2998="CONVERGENTE","Upgrade / más líneas",IF($O2998="SOLO MÓVIL","Ofrecer fijo + internet (FLBBTV)",IF($O2998="SOLO FIJO / INTERNET","Ofrecer línea móvil Nextphone","Oferta completa (móvil + fijo + internet)"))))</f>
        <v/>
      </c>
      <c r="Q2998">
        <f>$F2998+$H2998+$L2998</f>
        <v/>
      </c>
      <c r="R2998">
        <f>IFERROR(VLOOKUP($A2998,Registros!$B$2:$G$6000,6,0),IFERROR(VLOOKUP($D2998,Winback!$B$2:$C$300,2,0),""))</f>
        <v/>
      </c>
      <c r="S2998">
        <f>IF($E2998=1,"NP","")&amp;IF($G2998=1,"+MOV","")&amp;IF($I2998=1,"+CS","")&amp;IF($K2998=1,"+WB","")</f>
        <v/>
      </c>
      <c r="T2998">
        <f>$E2998+$G2998+$I2998+$K2998</f>
        <v/>
      </c>
    </row>
    <row r="2999">
      <c r="A2999" t="inlineStr">
        <is>
          <t>356124020000</t>
        </is>
      </c>
      <c r="B2999" t="inlineStr">
        <is>
          <t>35612402</t>
        </is>
      </c>
      <c r="C2999" t="inlineStr">
        <is>
          <t>CARLOS CORREA</t>
        </is>
      </c>
      <c r="D2999" t="inlineStr">
        <is>
          <t>CARLOSCORREA</t>
        </is>
      </c>
      <c r="E2999">
        <f>IF(COUNTIFS(Registros!$A$2:$A$6000,"NP",Registros!$B$2:$B$6000,$A2999)&gt;0,1,0)</f>
        <v/>
      </c>
      <c r="F2999">
        <f>IF($E2999=1,SUMIFS(Registros!$F$2:$F$6000,Registros!$A$2:$A$6000,"NP",Registros!$B$2:$B$6000,$A2999),0)</f>
        <v/>
      </c>
      <c r="G2999">
        <f>IF(COUNTIFS(Registros!$A$2:$A$6000,"MOV",Registros!$B$2:$B$6000,$A2999)&gt;0,1,0)</f>
        <v/>
      </c>
      <c r="H2999">
        <f>IF($G2999=1,SUMIFS(Registros!$F$2:$F$6000,Registros!$A$2:$A$6000,"MOV",Registros!$B$2:$B$6000,$A2999),0)</f>
        <v/>
      </c>
      <c r="I2999">
        <f>IF(COUNTIFS(Registros!$A$2:$A$6000,"CS",Registros!$B$2:$B$6000,$A2999)&gt;0,1,0)</f>
        <v/>
      </c>
      <c r="J2999">
        <f>IF($I2999=1,SUMIFS(Registros!$I$2:$I$6000,Registros!$A$2:$A$6000,"CS",Registros!$B$2:$B$6000,$A2999),0)</f>
        <v/>
      </c>
      <c r="K2999">
        <f>IF(COUNTIFS(Winback!$K$2:$K$300,$D2999)&gt;0,1,0)</f>
        <v/>
      </c>
      <c r="L2999">
        <f>IF(AND($K2999=1,LEFT($A2999,3)="WB-"),SUMIFS(Winback!$D$2:$D$300,Winback!$K$2:$K$300,$D2999),0)</f>
        <v/>
      </c>
      <c r="M2999">
        <f>IF(OR($E2999=1,$G2999=1,SUMIFS(Registros!$J$2:$J$6000,Registros!$B$2:$B$6000,$A2999)&gt;0),1,0)</f>
        <v/>
      </c>
      <c r="N2999">
        <f>IF($J2999&gt;0,1,IF(COUNTIFS(Registros!$A$2:$A$6000,"CS",Registros!$B$2:$B$6000,$A2999,Registros!$K$2:$K$6000,"&lt;&gt;")&gt;0,1,0))</f>
        <v/>
      </c>
      <c r="O2999">
        <f>IF(AND($K2999=1,$E2999=0,$G2999=0,$I2999=0),"WINBACK",IF(AND($M2999=1,$N2999&gt;0),"CONVERGENTE",IF($M2999=1,"SOLO MÓVIL",IF($N2999&gt;0,"SOLO FIJO / INTERNET","SIN SERVICIOS"))))</f>
        <v/>
      </c>
      <c r="P2999">
        <f>IF($O2999="WINBACK","Recuperar (winback)",IF($O2999="CONVERGENTE","Upgrade / más líneas",IF($O2999="SOLO MÓVIL","Ofrecer fijo + internet (FLBBTV)",IF($O2999="SOLO FIJO / INTERNET","Ofrecer línea móvil Nextphone","Oferta completa (móvil + fijo + internet)"))))</f>
        <v/>
      </c>
      <c r="Q2999">
        <f>$F2999+$H2999+$L2999</f>
        <v/>
      </c>
      <c r="R2999">
        <f>IFERROR(VLOOKUP($A2999,Registros!$B$2:$G$6000,6,0),IFERROR(VLOOKUP($D2999,Winback!$B$2:$C$300,2,0),""))</f>
        <v/>
      </c>
      <c r="S2999">
        <f>IF($E2999=1,"NP","")&amp;IF($G2999=1,"+MOV","")&amp;IF($I2999=1,"+CS","")&amp;IF($K2999=1,"+WB","")</f>
        <v/>
      </c>
      <c r="T2999">
        <f>$E2999+$G2999+$I2999+$K2999</f>
        <v/>
      </c>
    </row>
    <row r="3000">
      <c r="A3000" t="inlineStr">
        <is>
          <t>357208870000</t>
        </is>
      </c>
      <c r="B3000" t="inlineStr">
        <is>
          <t>35720887</t>
        </is>
      </c>
      <c r="C3000" t="inlineStr">
        <is>
          <t>JAIME NAVARRO</t>
        </is>
      </c>
      <c r="D3000" t="inlineStr">
        <is>
          <t>JAIMENAVARRO</t>
        </is>
      </c>
      <c r="E3000">
        <f>IF(COUNTIFS(Registros!$A$2:$A$6000,"NP",Registros!$B$2:$B$6000,$A3000)&gt;0,1,0)</f>
        <v/>
      </c>
      <c r="F3000">
        <f>IF($E3000=1,SUMIFS(Registros!$F$2:$F$6000,Registros!$A$2:$A$6000,"NP",Registros!$B$2:$B$6000,$A3000),0)</f>
        <v/>
      </c>
      <c r="G3000">
        <f>IF(COUNTIFS(Registros!$A$2:$A$6000,"MOV",Registros!$B$2:$B$6000,$A3000)&gt;0,1,0)</f>
        <v/>
      </c>
      <c r="H3000">
        <f>IF($G3000=1,SUMIFS(Registros!$F$2:$F$6000,Registros!$A$2:$A$6000,"MOV",Registros!$B$2:$B$6000,$A3000),0)</f>
        <v/>
      </c>
      <c r="I3000">
        <f>IF(COUNTIFS(Registros!$A$2:$A$6000,"CS",Registros!$B$2:$B$6000,$A3000)&gt;0,1,0)</f>
        <v/>
      </c>
      <c r="J3000">
        <f>IF($I3000=1,SUMIFS(Registros!$I$2:$I$6000,Registros!$A$2:$A$6000,"CS",Registros!$B$2:$B$6000,$A3000),0)</f>
        <v/>
      </c>
      <c r="K3000">
        <f>IF(COUNTIFS(Winback!$K$2:$K$300,$D3000)&gt;0,1,0)</f>
        <v/>
      </c>
      <c r="L3000">
        <f>IF(AND($K3000=1,LEFT($A3000,3)="WB-"),SUMIFS(Winback!$D$2:$D$300,Winback!$K$2:$K$300,$D3000),0)</f>
        <v/>
      </c>
      <c r="M3000">
        <f>IF(OR($E3000=1,$G3000=1,SUMIFS(Registros!$J$2:$J$6000,Registros!$B$2:$B$6000,$A3000)&gt;0),1,0)</f>
        <v/>
      </c>
      <c r="N3000">
        <f>IF($J3000&gt;0,1,IF(COUNTIFS(Registros!$A$2:$A$6000,"CS",Registros!$B$2:$B$6000,$A3000,Registros!$K$2:$K$6000,"&lt;&gt;")&gt;0,1,0))</f>
        <v/>
      </c>
      <c r="O3000">
        <f>IF(AND($K3000=1,$E3000=0,$G3000=0,$I3000=0),"WINBACK",IF(AND($M3000=1,$N3000&gt;0),"CONVERGENTE",IF($M3000=1,"SOLO MÓVIL",IF($N3000&gt;0,"SOLO FIJO / INTERNET","SIN SERVICIOS"))))</f>
        <v/>
      </c>
      <c r="P3000">
        <f>IF($O3000="WINBACK","Recuperar (winback)",IF($O3000="CONVERGENTE","Upgrade / más líneas",IF($O3000="SOLO MÓVIL","Ofrecer fijo + internet (FLBBTV)",IF($O3000="SOLO FIJO / INTERNET","Ofrecer línea móvil Nextphone","Oferta completa (móvil + fijo + internet)"))))</f>
        <v/>
      </c>
      <c r="Q3000">
        <f>$F3000+$H3000+$L3000</f>
        <v/>
      </c>
      <c r="R3000">
        <f>IFERROR(VLOOKUP($A3000,Registros!$B$2:$G$6000,6,0),IFERROR(VLOOKUP($D3000,Winback!$B$2:$C$300,2,0),""))</f>
        <v/>
      </c>
      <c r="S3000">
        <f>IF($E3000=1,"NP","")&amp;IF($G3000=1,"+MOV","")&amp;IF($I3000=1,"+CS","")&amp;IF($K3000=1,"+WB","")</f>
        <v/>
      </c>
      <c r="T3000">
        <f>$E3000+$G3000+$I3000+$K3000</f>
        <v/>
      </c>
    </row>
    <row r="3001">
      <c r="A3001" t="inlineStr">
        <is>
          <t>358046300000</t>
        </is>
      </c>
      <c r="B3001" t="inlineStr">
        <is>
          <t>35804630</t>
        </is>
      </c>
      <c r="C3001" t="inlineStr">
        <is>
          <t>YAICETH DEL CID</t>
        </is>
      </c>
      <c r="D3001" t="inlineStr">
        <is>
          <t>YAICETHDELCID</t>
        </is>
      </c>
      <c r="E3001">
        <f>IF(COUNTIFS(Registros!$A$2:$A$6000,"NP",Registros!$B$2:$B$6000,$A3001)&gt;0,1,0)</f>
        <v/>
      </c>
      <c r="F3001">
        <f>IF($E3001=1,SUMIFS(Registros!$F$2:$F$6000,Registros!$A$2:$A$6000,"NP",Registros!$B$2:$B$6000,$A3001),0)</f>
        <v/>
      </c>
      <c r="G3001">
        <f>IF(COUNTIFS(Registros!$A$2:$A$6000,"MOV",Registros!$B$2:$B$6000,$A3001)&gt;0,1,0)</f>
        <v/>
      </c>
      <c r="H3001">
        <f>IF($G3001=1,SUMIFS(Registros!$F$2:$F$6000,Registros!$A$2:$A$6000,"MOV",Registros!$B$2:$B$6000,$A3001),0)</f>
        <v/>
      </c>
      <c r="I3001">
        <f>IF(COUNTIFS(Registros!$A$2:$A$6000,"CS",Registros!$B$2:$B$6000,$A3001)&gt;0,1,0)</f>
        <v/>
      </c>
      <c r="J3001">
        <f>IF($I3001=1,SUMIFS(Registros!$I$2:$I$6000,Registros!$A$2:$A$6000,"CS",Registros!$B$2:$B$6000,$A3001),0)</f>
        <v/>
      </c>
      <c r="K3001">
        <f>IF(COUNTIFS(Winback!$K$2:$K$300,$D3001)&gt;0,1,0)</f>
        <v/>
      </c>
      <c r="L3001">
        <f>IF(AND($K3001=1,LEFT($A3001,3)="WB-"),SUMIFS(Winback!$D$2:$D$300,Winback!$K$2:$K$300,$D3001),0)</f>
        <v/>
      </c>
      <c r="M3001">
        <f>IF(OR($E3001=1,$G3001=1,SUMIFS(Registros!$J$2:$J$6000,Registros!$B$2:$B$6000,$A3001)&gt;0),1,0)</f>
        <v/>
      </c>
      <c r="N3001">
        <f>IF($J3001&gt;0,1,IF(COUNTIFS(Registros!$A$2:$A$6000,"CS",Registros!$B$2:$B$6000,$A3001,Registros!$K$2:$K$6000,"&lt;&gt;")&gt;0,1,0))</f>
        <v/>
      </c>
      <c r="O3001">
        <f>IF(AND($K3001=1,$E3001=0,$G3001=0,$I3001=0),"WINBACK",IF(AND($M3001=1,$N3001&gt;0),"CONVERGENTE",IF($M3001=1,"SOLO MÓVIL",IF($N3001&gt;0,"SOLO FIJO / INTERNET","SIN SERVICIOS"))))</f>
        <v/>
      </c>
      <c r="P3001">
        <f>IF($O3001="WINBACK","Recuperar (winback)",IF($O3001="CONVERGENTE","Upgrade / más líneas",IF($O3001="SOLO MÓVIL","Ofrecer fijo + internet (FLBBTV)",IF($O3001="SOLO FIJO / INTERNET","Ofrecer línea móvil Nextphone","Oferta completa (móvil + fijo + internet)"))))</f>
        <v/>
      </c>
      <c r="Q3001">
        <f>$F3001+$H3001+$L3001</f>
        <v/>
      </c>
      <c r="R3001">
        <f>IFERROR(VLOOKUP($A3001,Registros!$B$2:$G$6000,6,0),IFERROR(VLOOKUP($D3001,Winback!$B$2:$C$300,2,0),""))</f>
        <v/>
      </c>
      <c r="S3001">
        <f>IF($E3001=1,"NP","")&amp;IF($G3001=1,"+MOV","")&amp;IF($I3001=1,"+CS","")&amp;IF($K3001=1,"+WB","")</f>
        <v/>
      </c>
      <c r="T3001">
        <f>$E3001+$G3001+$I3001+$K3001</f>
        <v/>
      </c>
    </row>
    <row r="3002">
      <c r="A3002" t="inlineStr">
        <is>
          <t>367061530000</t>
        </is>
      </c>
      <c r="B3002" t="inlineStr">
        <is>
          <t>36706153</t>
        </is>
      </c>
      <c r="C3002" t="inlineStr">
        <is>
          <t>SEBASTIAN SANTOS</t>
        </is>
      </c>
      <c r="D3002" t="inlineStr">
        <is>
          <t>SEBASTIANSANTOS</t>
        </is>
      </c>
      <c r="E3002">
        <f>IF(COUNTIFS(Registros!$A$2:$A$6000,"NP",Registros!$B$2:$B$6000,$A3002)&gt;0,1,0)</f>
        <v/>
      </c>
      <c r="F3002">
        <f>IF($E3002=1,SUMIFS(Registros!$F$2:$F$6000,Registros!$A$2:$A$6000,"NP",Registros!$B$2:$B$6000,$A3002),0)</f>
        <v/>
      </c>
      <c r="G3002">
        <f>IF(COUNTIFS(Registros!$A$2:$A$6000,"MOV",Registros!$B$2:$B$6000,$A3002)&gt;0,1,0)</f>
        <v/>
      </c>
      <c r="H3002">
        <f>IF($G3002=1,SUMIFS(Registros!$F$2:$F$6000,Registros!$A$2:$A$6000,"MOV",Registros!$B$2:$B$6000,$A3002),0)</f>
        <v/>
      </c>
      <c r="I3002">
        <f>IF(COUNTIFS(Registros!$A$2:$A$6000,"CS",Registros!$B$2:$B$6000,$A3002)&gt;0,1,0)</f>
        <v/>
      </c>
      <c r="J3002">
        <f>IF($I3002=1,SUMIFS(Registros!$I$2:$I$6000,Registros!$A$2:$A$6000,"CS",Registros!$B$2:$B$6000,$A3002),0)</f>
        <v/>
      </c>
      <c r="K3002">
        <f>IF(COUNTIFS(Winback!$K$2:$K$300,$D3002)&gt;0,1,0)</f>
        <v/>
      </c>
      <c r="L3002">
        <f>IF(AND($K3002=1,LEFT($A3002,3)="WB-"),SUMIFS(Winback!$D$2:$D$300,Winback!$K$2:$K$300,$D3002),0)</f>
        <v/>
      </c>
      <c r="M3002">
        <f>IF(OR($E3002=1,$G3002=1,SUMIFS(Registros!$J$2:$J$6000,Registros!$B$2:$B$6000,$A3002)&gt;0),1,0)</f>
        <v/>
      </c>
      <c r="N3002">
        <f>IF($J3002&gt;0,1,IF(COUNTIFS(Registros!$A$2:$A$6000,"CS",Registros!$B$2:$B$6000,$A3002,Registros!$K$2:$K$6000,"&lt;&gt;")&gt;0,1,0))</f>
        <v/>
      </c>
      <c r="O3002">
        <f>IF(AND($K3002=1,$E3002=0,$G3002=0,$I3002=0),"WINBACK",IF(AND($M3002=1,$N3002&gt;0),"CONVERGENTE",IF($M3002=1,"SOLO MÓVIL",IF($N3002&gt;0,"SOLO FIJO / INTERNET","SIN SERVICIOS"))))</f>
        <v/>
      </c>
      <c r="P3002">
        <f>IF($O3002="WINBACK","Recuperar (winback)",IF($O3002="CONVERGENTE","Upgrade / más líneas",IF($O3002="SOLO MÓVIL","Ofrecer fijo + internet (FLBBTV)",IF($O3002="SOLO FIJO / INTERNET","Ofrecer línea móvil Nextphone","Oferta completa (móvil + fijo + internet)"))))</f>
        <v/>
      </c>
      <c r="Q3002">
        <f>$F3002+$H3002+$L3002</f>
        <v/>
      </c>
      <c r="R3002">
        <f>IFERROR(VLOOKUP($A3002,Registros!$B$2:$G$6000,6,0),IFERROR(VLOOKUP($D3002,Winback!$B$2:$C$300,2,0),""))</f>
        <v/>
      </c>
      <c r="S3002">
        <f>IF($E3002=1,"NP","")&amp;IF($G3002=1,"+MOV","")&amp;IF($I3002=1,"+CS","")&amp;IF($K3002=1,"+WB","")</f>
        <v/>
      </c>
      <c r="T3002">
        <f>$E3002+$G3002+$I3002+$K3002</f>
        <v/>
      </c>
    </row>
    <row r="3003">
      <c r="A3003" t="inlineStr">
        <is>
          <t>356243170000</t>
        </is>
      </c>
      <c r="B3003" t="inlineStr">
        <is>
          <t>35624317</t>
        </is>
      </c>
      <c r="C3003" t="inlineStr">
        <is>
          <t>OLMEDOMIRANDA</t>
        </is>
      </c>
      <c r="D3003" t="inlineStr">
        <is>
          <t>OLMEDOMIRANDA</t>
        </is>
      </c>
      <c r="E3003">
        <f>IF(COUNTIFS(Registros!$A$2:$A$6000,"NP",Registros!$B$2:$B$6000,$A3003)&gt;0,1,0)</f>
        <v/>
      </c>
      <c r="F3003">
        <f>IF($E3003=1,SUMIFS(Registros!$F$2:$F$6000,Registros!$A$2:$A$6000,"NP",Registros!$B$2:$B$6000,$A3003),0)</f>
        <v/>
      </c>
      <c r="G3003">
        <f>IF(COUNTIFS(Registros!$A$2:$A$6000,"MOV",Registros!$B$2:$B$6000,$A3003)&gt;0,1,0)</f>
        <v/>
      </c>
      <c r="H3003">
        <f>IF($G3003=1,SUMIFS(Registros!$F$2:$F$6000,Registros!$A$2:$A$6000,"MOV",Registros!$B$2:$B$6000,$A3003),0)</f>
        <v/>
      </c>
      <c r="I3003">
        <f>IF(COUNTIFS(Registros!$A$2:$A$6000,"CS",Registros!$B$2:$B$6000,$A3003)&gt;0,1,0)</f>
        <v/>
      </c>
      <c r="J3003">
        <f>IF($I3003=1,SUMIFS(Registros!$I$2:$I$6000,Registros!$A$2:$A$6000,"CS",Registros!$B$2:$B$6000,$A3003),0)</f>
        <v/>
      </c>
      <c r="K3003">
        <f>IF(COUNTIFS(Winback!$K$2:$K$300,$D3003)&gt;0,1,0)</f>
        <v/>
      </c>
      <c r="L3003">
        <f>IF(AND($K3003=1,LEFT($A3003,3)="WB-"),SUMIFS(Winback!$D$2:$D$300,Winback!$K$2:$K$300,$D3003),0)</f>
        <v/>
      </c>
      <c r="M3003">
        <f>IF(OR($E3003=1,$G3003=1,SUMIFS(Registros!$J$2:$J$6000,Registros!$B$2:$B$6000,$A3003)&gt;0),1,0)</f>
        <v/>
      </c>
      <c r="N3003">
        <f>IF($J3003&gt;0,1,IF(COUNTIFS(Registros!$A$2:$A$6000,"CS",Registros!$B$2:$B$6000,$A3003,Registros!$K$2:$K$6000,"&lt;&gt;")&gt;0,1,0))</f>
        <v/>
      </c>
      <c r="O3003">
        <f>IF(AND($K3003=1,$E3003=0,$G3003=0,$I3003=0),"WINBACK",IF(AND($M3003=1,$N3003&gt;0),"CONVERGENTE",IF($M3003=1,"SOLO MÓVIL",IF($N3003&gt;0,"SOLO FIJO / INTERNET","SIN SERVICIOS"))))</f>
        <v/>
      </c>
      <c r="P3003">
        <f>IF($O3003="WINBACK","Recuperar (winback)",IF($O3003="CONVERGENTE","Upgrade / más líneas",IF($O3003="SOLO MÓVIL","Ofrecer fijo + internet (FLBBTV)",IF($O3003="SOLO FIJO / INTERNET","Ofrecer línea móvil Nextphone","Oferta completa (móvil + fijo + internet)"))))</f>
        <v/>
      </c>
      <c r="Q3003">
        <f>$F3003+$H3003+$L3003</f>
        <v/>
      </c>
      <c r="R3003">
        <f>IFERROR(VLOOKUP($A3003,Registros!$B$2:$G$6000,6,0),IFERROR(VLOOKUP($D3003,Winback!$B$2:$C$300,2,0),""))</f>
        <v/>
      </c>
      <c r="S3003">
        <f>IF($E3003=1,"NP","")&amp;IF($G3003=1,"+MOV","")&amp;IF($I3003=1,"+CS","")&amp;IF($K3003=1,"+WB","")</f>
        <v/>
      </c>
      <c r="T3003">
        <f>$E3003+$G3003+$I3003+$K3003</f>
        <v/>
      </c>
    </row>
    <row r="3004">
      <c r="A3004" t="inlineStr">
        <is>
          <t>356156870000</t>
        </is>
      </c>
      <c r="B3004" t="inlineStr">
        <is>
          <t>35615687</t>
        </is>
      </c>
      <c r="C3004" t="inlineStr">
        <is>
          <t>GLADYS MILAGROS GONZALEZ RIOS</t>
        </is>
      </c>
      <c r="D3004" t="inlineStr">
        <is>
          <t>GLADYSMILAGROSGONZALEZRIOS</t>
        </is>
      </c>
      <c r="E3004">
        <f>IF(COUNTIFS(Registros!$A$2:$A$6000,"NP",Registros!$B$2:$B$6000,$A3004)&gt;0,1,0)</f>
        <v/>
      </c>
      <c r="F3004">
        <f>IF($E3004=1,SUMIFS(Registros!$F$2:$F$6000,Registros!$A$2:$A$6000,"NP",Registros!$B$2:$B$6000,$A3004),0)</f>
        <v/>
      </c>
      <c r="G3004">
        <f>IF(COUNTIFS(Registros!$A$2:$A$6000,"MOV",Registros!$B$2:$B$6000,$A3004)&gt;0,1,0)</f>
        <v/>
      </c>
      <c r="H3004">
        <f>IF($G3004=1,SUMIFS(Registros!$F$2:$F$6000,Registros!$A$2:$A$6000,"MOV",Registros!$B$2:$B$6000,$A3004),0)</f>
        <v/>
      </c>
      <c r="I3004">
        <f>IF(COUNTIFS(Registros!$A$2:$A$6000,"CS",Registros!$B$2:$B$6000,$A3004)&gt;0,1,0)</f>
        <v/>
      </c>
      <c r="J3004">
        <f>IF($I3004=1,SUMIFS(Registros!$I$2:$I$6000,Registros!$A$2:$A$6000,"CS",Registros!$B$2:$B$6000,$A3004),0)</f>
        <v/>
      </c>
      <c r="K3004">
        <f>IF(COUNTIFS(Winback!$K$2:$K$300,$D3004)&gt;0,1,0)</f>
        <v/>
      </c>
      <c r="L3004">
        <f>IF(AND($K3004=1,LEFT($A3004,3)="WB-"),SUMIFS(Winback!$D$2:$D$300,Winback!$K$2:$K$300,$D3004),0)</f>
        <v/>
      </c>
      <c r="M3004">
        <f>IF(OR($E3004=1,$G3004=1,SUMIFS(Registros!$J$2:$J$6000,Registros!$B$2:$B$6000,$A3004)&gt;0),1,0)</f>
        <v/>
      </c>
      <c r="N3004">
        <f>IF($J3004&gt;0,1,IF(COUNTIFS(Registros!$A$2:$A$6000,"CS",Registros!$B$2:$B$6000,$A3004,Registros!$K$2:$K$6000,"&lt;&gt;")&gt;0,1,0))</f>
        <v/>
      </c>
      <c r="O3004">
        <f>IF(AND($K3004=1,$E3004=0,$G3004=0,$I3004=0),"WINBACK",IF(AND($M3004=1,$N3004&gt;0),"CONVERGENTE",IF($M3004=1,"SOLO MÓVIL",IF($N3004&gt;0,"SOLO FIJO / INTERNET","SIN SERVICIOS"))))</f>
        <v/>
      </c>
      <c r="P3004">
        <f>IF($O3004="WINBACK","Recuperar (winback)",IF($O3004="CONVERGENTE","Upgrade / más líneas",IF($O3004="SOLO MÓVIL","Ofrecer fijo + internet (FLBBTV)",IF($O3004="SOLO FIJO / INTERNET","Ofrecer línea móvil Nextphone","Oferta completa (móvil + fijo + internet)"))))</f>
        <v/>
      </c>
      <c r="Q3004">
        <f>$F3004+$H3004+$L3004</f>
        <v/>
      </c>
      <c r="R3004">
        <f>IFERROR(VLOOKUP($A3004,Registros!$B$2:$G$6000,6,0),IFERROR(VLOOKUP($D3004,Winback!$B$2:$C$300,2,0),""))</f>
        <v/>
      </c>
      <c r="S3004">
        <f>IF($E3004=1,"NP","")&amp;IF($G3004=1,"+MOV","")&amp;IF($I3004=1,"+CS","")&amp;IF($K3004=1,"+WB","")</f>
        <v/>
      </c>
      <c r="T3004">
        <f>$E3004+$G3004+$I3004+$K3004</f>
        <v/>
      </c>
    </row>
    <row r="3005">
      <c r="A3005" t="inlineStr">
        <is>
          <t>359169190000</t>
        </is>
      </c>
      <c r="B3005" t="inlineStr">
        <is>
          <t>35916919</t>
        </is>
      </c>
      <c r="C3005" t="inlineStr">
        <is>
          <t>GLADYS MILAGRO GONZÁLEZ RÍOS</t>
        </is>
      </c>
      <c r="D3005" t="inlineStr">
        <is>
          <t>GLADYSMILAGROGONZALEZRIOS</t>
        </is>
      </c>
      <c r="E3005">
        <f>IF(COUNTIFS(Registros!$A$2:$A$6000,"NP",Registros!$B$2:$B$6000,$A3005)&gt;0,1,0)</f>
        <v/>
      </c>
      <c r="F3005">
        <f>IF($E3005=1,SUMIFS(Registros!$F$2:$F$6000,Registros!$A$2:$A$6000,"NP",Registros!$B$2:$B$6000,$A3005),0)</f>
        <v/>
      </c>
      <c r="G3005">
        <f>IF(COUNTIFS(Registros!$A$2:$A$6000,"MOV",Registros!$B$2:$B$6000,$A3005)&gt;0,1,0)</f>
        <v/>
      </c>
      <c r="H3005">
        <f>IF($G3005=1,SUMIFS(Registros!$F$2:$F$6000,Registros!$A$2:$A$6000,"MOV",Registros!$B$2:$B$6000,$A3005),0)</f>
        <v/>
      </c>
      <c r="I3005">
        <f>IF(COUNTIFS(Registros!$A$2:$A$6000,"CS",Registros!$B$2:$B$6000,$A3005)&gt;0,1,0)</f>
        <v/>
      </c>
      <c r="J3005">
        <f>IF($I3005=1,SUMIFS(Registros!$I$2:$I$6000,Registros!$A$2:$A$6000,"CS",Registros!$B$2:$B$6000,$A3005),0)</f>
        <v/>
      </c>
      <c r="K3005">
        <f>IF(COUNTIFS(Winback!$K$2:$K$300,$D3005)&gt;0,1,0)</f>
        <v/>
      </c>
      <c r="L3005">
        <f>IF(AND($K3005=1,LEFT($A3005,3)="WB-"),SUMIFS(Winback!$D$2:$D$300,Winback!$K$2:$K$300,$D3005),0)</f>
        <v/>
      </c>
      <c r="M3005">
        <f>IF(OR($E3005=1,$G3005=1,SUMIFS(Registros!$J$2:$J$6000,Registros!$B$2:$B$6000,$A3005)&gt;0),1,0)</f>
        <v/>
      </c>
      <c r="N3005">
        <f>IF($J3005&gt;0,1,IF(COUNTIFS(Registros!$A$2:$A$6000,"CS",Registros!$B$2:$B$6000,$A3005,Registros!$K$2:$K$6000,"&lt;&gt;")&gt;0,1,0))</f>
        <v/>
      </c>
      <c r="O3005">
        <f>IF(AND($K3005=1,$E3005=0,$G3005=0,$I3005=0),"WINBACK",IF(AND($M3005=1,$N3005&gt;0),"CONVERGENTE",IF($M3005=1,"SOLO MÓVIL",IF($N3005&gt;0,"SOLO FIJO / INTERNET","SIN SERVICIOS"))))</f>
        <v/>
      </c>
      <c r="P3005">
        <f>IF($O3005="WINBACK","Recuperar (winback)",IF($O3005="CONVERGENTE","Upgrade / más líneas",IF($O3005="SOLO MÓVIL","Ofrecer fijo + internet (FLBBTV)",IF($O3005="SOLO FIJO / INTERNET","Ofrecer línea móvil Nextphone","Oferta completa (móvil + fijo + internet)"))))</f>
        <v/>
      </c>
      <c r="Q3005">
        <f>$F3005+$H3005+$L3005</f>
        <v/>
      </c>
      <c r="R3005">
        <f>IFERROR(VLOOKUP($A3005,Registros!$B$2:$G$6000,6,0),IFERROR(VLOOKUP($D3005,Winback!$B$2:$C$300,2,0),""))</f>
        <v/>
      </c>
      <c r="S3005">
        <f>IF($E3005=1,"NP","")&amp;IF($G3005=1,"+MOV","")&amp;IF($I3005=1,"+CS","")&amp;IF($K3005=1,"+WB","")</f>
        <v/>
      </c>
      <c r="T3005">
        <f>$E3005+$G3005+$I3005+$K3005</f>
        <v/>
      </c>
    </row>
    <row r="3006">
      <c r="A3006" t="inlineStr">
        <is>
          <t>353364170000</t>
        </is>
      </c>
      <c r="B3006" t="inlineStr">
        <is>
          <t>35336417</t>
        </is>
      </c>
      <c r="C3006" t="inlineStr">
        <is>
          <t>ELIZABETH ITZEL MORAN SANTIAGO</t>
        </is>
      </c>
      <c r="D3006" t="inlineStr">
        <is>
          <t>ELIZABETHITZELMORANSANTIAGO</t>
        </is>
      </c>
      <c r="E3006">
        <f>IF(COUNTIFS(Registros!$A$2:$A$6000,"NP",Registros!$B$2:$B$6000,$A3006)&gt;0,1,0)</f>
        <v/>
      </c>
      <c r="F3006">
        <f>IF($E3006=1,SUMIFS(Registros!$F$2:$F$6000,Registros!$A$2:$A$6000,"NP",Registros!$B$2:$B$6000,$A3006),0)</f>
        <v/>
      </c>
      <c r="G3006">
        <f>IF(COUNTIFS(Registros!$A$2:$A$6000,"MOV",Registros!$B$2:$B$6000,$A3006)&gt;0,1,0)</f>
        <v/>
      </c>
      <c r="H3006">
        <f>IF($G3006=1,SUMIFS(Registros!$F$2:$F$6000,Registros!$A$2:$A$6000,"MOV",Registros!$B$2:$B$6000,$A3006),0)</f>
        <v/>
      </c>
      <c r="I3006">
        <f>IF(COUNTIFS(Registros!$A$2:$A$6000,"CS",Registros!$B$2:$B$6000,$A3006)&gt;0,1,0)</f>
        <v/>
      </c>
      <c r="J3006">
        <f>IF($I3006=1,SUMIFS(Registros!$I$2:$I$6000,Registros!$A$2:$A$6000,"CS",Registros!$B$2:$B$6000,$A3006),0)</f>
        <v/>
      </c>
      <c r="K3006">
        <f>IF(COUNTIFS(Winback!$K$2:$K$300,$D3006)&gt;0,1,0)</f>
        <v/>
      </c>
      <c r="L3006">
        <f>IF(AND($K3006=1,LEFT($A3006,3)="WB-"),SUMIFS(Winback!$D$2:$D$300,Winback!$K$2:$K$300,$D3006),0)</f>
        <v/>
      </c>
      <c r="M3006">
        <f>IF(OR($E3006=1,$G3006=1,SUMIFS(Registros!$J$2:$J$6000,Registros!$B$2:$B$6000,$A3006)&gt;0),1,0)</f>
        <v/>
      </c>
      <c r="N3006">
        <f>IF($J3006&gt;0,1,IF(COUNTIFS(Registros!$A$2:$A$6000,"CS",Registros!$B$2:$B$6000,$A3006,Registros!$K$2:$K$6000,"&lt;&gt;")&gt;0,1,0))</f>
        <v/>
      </c>
      <c r="O3006">
        <f>IF(AND($K3006=1,$E3006=0,$G3006=0,$I3006=0),"WINBACK",IF(AND($M3006=1,$N3006&gt;0),"CONVERGENTE",IF($M3006=1,"SOLO MÓVIL",IF($N3006&gt;0,"SOLO FIJO / INTERNET","SIN SERVICIOS"))))</f>
        <v/>
      </c>
      <c r="P3006">
        <f>IF($O3006="WINBACK","Recuperar (winback)",IF($O3006="CONVERGENTE","Upgrade / más líneas",IF($O3006="SOLO MÓVIL","Ofrecer fijo + internet (FLBBTV)",IF($O3006="SOLO FIJO / INTERNET","Ofrecer línea móvil Nextphone","Oferta completa (móvil + fijo + internet)"))))</f>
        <v/>
      </c>
      <c r="Q3006">
        <f>$F3006+$H3006+$L3006</f>
        <v/>
      </c>
      <c r="R3006">
        <f>IFERROR(VLOOKUP($A3006,Registros!$B$2:$G$6000,6,0),IFERROR(VLOOKUP($D3006,Winback!$B$2:$C$300,2,0),""))</f>
        <v/>
      </c>
      <c r="S3006">
        <f>IF($E3006=1,"NP","")&amp;IF($G3006=1,"+MOV","")&amp;IF($I3006=1,"+CS","")&amp;IF($K3006=1,"+WB","")</f>
        <v/>
      </c>
      <c r="T3006">
        <f>$E3006+$G3006+$I3006+$K3006</f>
        <v/>
      </c>
    </row>
    <row r="3007">
      <c r="A3007" t="inlineStr">
        <is>
          <t>357151430000</t>
        </is>
      </c>
      <c r="B3007" t="inlineStr">
        <is>
          <t>35715143</t>
        </is>
      </c>
      <c r="C3007" t="inlineStr">
        <is>
          <t>ISIS BESSY CABALLERO VILLARREAL</t>
        </is>
      </c>
      <c r="D3007" t="inlineStr">
        <is>
          <t>ISISBESSYCABALLEROVILLARREAL</t>
        </is>
      </c>
      <c r="E3007">
        <f>IF(COUNTIFS(Registros!$A$2:$A$6000,"NP",Registros!$B$2:$B$6000,$A3007)&gt;0,1,0)</f>
        <v/>
      </c>
      <c r="F3007">
        <f>IF($E3007=1,SUMIFS(Registros!$F$2:$F$6000,Registros!$A$2:$A$6000,"NP",Registros!$B$2:$B$6000,$A3007),0)</f>
        <v/>
      </c>
      <c r="G3007">
        <f>IF(COUNTIFS(Registros!$A$2:$A$6000,"MOV",Registros!$B$2:$B$6000,$A3007)&gt;0,1,0)</f>
        <v/>
      </c>
      <c r="H3007">
        <f>IF($G3007=1,SUMIFS(Registros!$F$2:$F$6000,Registros!$A$2:$A$6000,"MOV",Registros!$B$2:$B$6000,$A3007),0)</f>
        <v/>
      </c>
      <c r="I3007">
        <f>IF(COUNTIFS(Registros!$A$2:$A$6000,"CS",Registros!$B$2:$B$6000,$A3007)&gt;0,1,0)</f>
        <v/>
      </c>
      <c r="J3007">
        <f>IF($I3007=1,SUMIFS(Registros!$I$2:$I$6000,Registros!$A$2:$A$6000,"CS",Registros!$B$2:$B$6000,$A3007),0)</f>
        <v/>
      </c>
      <c r="K3007">
        <f>IF(COUNTIFS(Winback!$K$2:$K$300,$D3007)&gt;0,1,0)</f>
        <v/>
      </c>
      <c r="L3007">
        <f>IF(AND($K3007=1,LEFT($A3007,3)="WB-"),SUMIFS(Winback!$D$2:$D$300,Winback!$K$2:$K$300,$D3007),0)</f>
        <v/>
      </c>
      <c r="M3007">
        <f>IF(OR($E3007=1,$G3007=1,SUMIFS(Registros!$J$2:$J$6000,Registros!$B$2:$B$6000,$A3007)&gt;0),1,0)</f>
        <v/>
      </c>
      <c r="N3007">
        <f>IF($J3007&gt;0,1,IF(COUNTIFS(Registros!$A$2:$A$6000,"CS",Registros!$B$2:$B$6000,$A3007,Registros!$K$2:$K$6000,"&lt;&gt;")&gt;0,1,0))</f>
        <v/>
      </c>
      <c r="O3007">
        <f>IF(AND($K3007=1,$E3007=0,$G3007=0,$I3007=0),"WINBACK",IF(AND($M3007=1,$N3007&gt;0),"CONVERGENTE",IF($M3007=1,"SOLO MÓVIL",IF($N3007&gt;0,"SOLO FIJO / INTERNET","SIN SERVICIOS"))))</f>
        <v/>
      </c>
      <c r="P3007">
        <f>IF($O3007="WINBACK","Recuperar (winback)",IF($O3007="CONVERGENTE","Upgrade / más líneas",IF($O3007="SOLO MÓVIL","Ofrecer fijo + internet (FLBBTV)",IF($O3007="SOLO FIJO / INTERNET","Ofrecer línea móvil Nextphone","Oferta completa (móvil + fijo + internet)"))))</f>
        <v/>
      </c>
      <c r="Q3007">
        <f>$F3007+$H3007+$L3007</f>
        <v/>
      </c>
      <c r="R3007">
        <f>IFERROR(VLOOKUP($A3007,Registros!$B$2:$G$6000,6,0),IFERROR(VLOOKUP($D3007,Winback!$B$2:$C$300,2,0),""))</f>
        <v/>
      </c>
      <c r="S3007">
        <f>IF($E3007=1,"NP","")&amp;IF($G3007=1,"+MOV","")&amp;IF($I3007=1,"+CS","")&amp;IF($K3007=1,"+WB","")</f>
        <v/>
      </c>
      <c r="T3007">
        <f>$E3007+$G3007+$I3007+$K3007</f>
        <v/>
      </c>
    </row>
    <row r="3008">
      <c r="A3008" t="inlineStr">
        <is>
          <t>346461070000</t>
        </is>
      </c>
      <c r="B3008" t="inlineStr">
        <is>
          <t>34646107</t>
        </is>
      </c>
      <c r="C3008" t="inlineStr">
        <is>
          <t>JEANPOOL FONSECA</t>
        </is>
      </c>
      <c r="D3008" t="inlineStr">
        <is>
          <t>JEANPOOLFONSECA</t>
        </is>
      </c>
      <c r="E3008">
        <f>IF(COUNTIFS(Registros!$A$2:$A$6000,"NP",Registros!$B$2:$B$6000,$A3008)&gt;0,1,0)</f>
        <v/>
      </c>
      <c r="F3008">
        <f>IF($E3008=1,SUMIFS(Registros!$F$2:$F$6000,Registros!$A$2:$A$6000,"NP",Registros!$B$2:$B$6000,$A3008),0)</f>
        <v/>
      </c>
      <c r="G3008">
        <f>IF(COUNTIFS(Registros!$A$2:$A$6000,"MOV",Registros!$B$2:$B$6000,$A3008)&gt;0,1,0)</f>
        <v/>
      </c>
      <c r="H3008">
        <f>IF($G3008=1,SUMIFS(Registros!$F$2:$F$6000,Registros!$A$2:$A$6000,"MOV",Registros!$B$2:$B$6000,$A3008),0)</f>
        <v/>
      </c>
      <c r="I3008">
        <f>IF(COUNTIFS(Registros!$A$2:$A$6000,"CS",Registros!$B$2:$B$6000,$A3008)&gt;0,1,0)</f>
        <v/>
      </c>
      <c r="J3008">
        <f>IF($I3008=1,SUMIFS(Registros!$I$2:$I$6000,Registros!$A$2:$A$6000,"CS",Registros!$B$2:$B$6000,$A3008),0)</f>
        <v/>
      </c>
      <c r="K3008">
        <f>IF(COUNTIFS(Winback!$K$2:$K$300,$D3008)&gt;0,1,0)</f>
        <v/>
      </c>
      <c r="L3008">
        <f>IF(AND($K3008=1,LEFT($A3008,3)="WB-"),SUMIFS(Winback!$D$2:$D$300,Winback!$K$2:$K$300,$D3008),0)</f>
        <v/>
      </c>
      <c r="M3008">
        <f>IF(OR($E3008=1,$G3008=1,SUMIFS(Registros!$J$2:$J$6000,Registros!$B$2:$B$6000,$A3008)&gt;0),1,0)</f>
        <v/>
      </c>
      <c r="N3008">
        <f>IF($J3008&gt;0,1,IF(COUNTIFS(Registros!$A$2:$A$6000,"CS",Registros!$B$2:$B$6000,$A3008,Registros!$K$2:$K$6000,"&lt;&gt;")&gt;0,1,0))</f>
        <v/>
      </c>
      <c r="O3008">
        <f>IF(AND($K3008=1,$E3008=0,$G3008=0,$I3008=0),"WINBACK",IF(AND($M3008=1,$N3008&gt;0),"CONVERGENTE",IF($M3008=1,"SOLO MÓVIL",IF($N3008&gt;0,"SOLO FIJO / INTERNET","SIN SERVICIOS"))))</f>
        <v/>
      </c>
      <c r="P3008">
        <f>IF($O3008="WINBACK","Recuperar (winback)",IF($O3008="CONVERGENTE","Upgrade / más líneas",IF($O3008="SOLO MÓVIL","Ofrecer fijo + internet (FLBBTV)",IF($O3008="SOLO FIJO / INTERNET","Ofrecer línea móvil Nextphone","Oferta completa (móvil + fijo + internet)"))))</f>
        <v/>
      </c>
      <c r="Q3008">
        <f>$F3008+$H3008+$L3008</f>
        <v/>
      </c>
      <c r="R3008">
        <f>IFERROR(VLOOKUP($A3008,Registros!$B$2:$G$6000,6,0),IFERROR(VLOOKUP($D3008,Winback!$B$2:$C$300,2,0),""))</f>
        <v/>
      </c>
      <c r="S3008">
        <f>IF($E3008=1,"NP","")&amp;IF($G3008=1,"+MOV","")&amp;IF($I3008=1,"+CS","")&amp;IF($K3008=1,"+WB","")</f>
        <v/>
      </c>
      <c r="T3008">
        <f>$E3008+$G3008+$I3008+$K3008</f>
        <v/>
      </c>
    </row>
    <row r="3009">
      <c r="A3009" t="inlineStr">
        <is>
          <t>352224380000</t>
        </is>
      </c>
      <c r="B3009" t="inlineStr">
        <is>
          <t>35222438</t>
        </is>
      </c>
      <c r="C3009" t="inlineStr">
        <is>
          <t>ELI SAUL BEITIA CHAVARRIA</t>
        </is>
      </c>
      <c r="D3009" t="inlineStr">
        <is>
          <t>ELISAULBEITIACHAVARRIA</t>
        </is>
      </c>
      <c r="E3009">
        <f>IF(COUNTIFS(Registros!$A$2:$A$6000,"NP",Registros!$B$2:$B$6000,$A3009)&gt;0,1,0)</f>
        <v/>
      </c>
      <c r="F3009">
        <f>IF($E3009=1,SUMIFS(Registros!$F$2:$F$6000,Registros!$A$2:$A$6000,"NP",Registros!$B$2:$B$6000,$A3009),0)</f>
        <v/>
      </c>
      <c r="G3009">
        <f>IF(COUNTIFS(Registros!$A$2:$A$6000,"MOV",Registros!$B$2:$B$6000,$A3009)&gt;0,1,0)</f>
        <v/>
      </c>
      <c r="H3009">
        <f>IF($G3009=1,SUMIFS(Registros!$F$2:$F$6000,Registros!$A$2:$A$6000,"MOV",Registros!$B$2:$B$6000,$A3009),0)</f>
        <v/>
      </c>
      <c r="I3009">
        <f>IF(COUNTIFS(Registros!$A$2:$A$6000,"CS",Registros!$B$2:$B$6000,$A3009)&gt;0,1,0)</f>
        <v/>
      </c>
      <c r="J3009">
        <f>IF($I3009=1,SUMIFS(Registros!$I$2:$I$6000,Registros!$A$2:$A$6000,"CS",Registros!$B$2:$B$6000,$A3009),0)</f>
        <v/>
      </c>
      <c r="K3009">
        <f>IF(COUNTIFS(Winback!$K$2:$K$300,$D3009)&gt;0,1,0)</f>
        <v/>
      </c>
      <c r="L3009">
        <f>IF(AND($K3009=1,LEFT($A3009,3)="WB-"),SUMIFS(Winback!$D$2:$D$300,Winback!$K$2:$K$300,$D3009),0)</f>
        <v/>
      </c>
      <c r="M3009">
        <f>IF(OR($E3009=1,$G3009=1,SUMIFS(Registros!$J$2:$J$6000,Registros!$B$2:$B$6000,$A3009)&gt;0),1,0)</f>
        <v/>
      </c>
      <c r="N3009">
        <f>IF($J3009&gt;0,1,IF(COUNTIFS(Registros!$A$2:$A$6000,"CS",Registros!$B$2:$B$6000,$A3009,Registros!$K$2:$K$6000,"&lt;&gt;")&gt;0,1,0))</f>
        <v/>
      </c>
      <c r="O3009">
        <f>IF(AND($K3009=1,$E3009=0,$G3009=0,$I3009=0),"WINBACK",IF(AND($M3009=1,$N3009&gt;0),"CONVERGENTE",IF($M3009=1,"SOLO MÓVIL",IF($N3009&gt;0,"SOLO FIJO / INTERNET","SIN SERVICIOS"))))</f>
        <v/>
      </c>
      <c r="P3009">
        <f>IF($O3009="WINBACK","Recuperar (winback)",IF($O3009="CONVERGENTE","Upgrade / más líneas",IF($O3009="SOLO MÓVIL","Ofrecer fijo + internet (FLBBTV)",IF($O3009="SOLO FIJO / INTERNET","Ofrecer línea móvil Nextphone","Oferta completa (móvil + fijo + internet)"))))</f>
        <v/>
      </c>
      <c r="Q3009">
        <f>$F3009+$H3009+$L3009</f>
        <v/>
      </c>
      <c r="R3009">
        <f>IFERROR(VLOOKUP($A3009,Registros!$B$2:$G$6000,6,0),IFERROR(VLOOKUP($D3009,Winback!$B$2:$C$300,2,0),""))</f>
        <v/>
      </c>
      <c r="S3009">
        <f>IF($E3009=1,"NP","")&amp;IF($G3009=1,"+MOV","")&amp;IF($I3009=1,"+CS","")&amp;IF($K3009=1,"+WB","")</f>
        <v/>
      </c>
      <c r="T3009">
        <f>$E3009+$G3009+$I3009+$K3009</f>
        <v/>
      </c>
    </row>
    <row r="3010">
      <c r="A3010" t="inlineStr">
        <is>
          <t>359255270000</t>
        </is>
      </c>
      <c r="B3010" t="inlineStr">
        <is>
          <t>35925527</t>
        </is>
      </c>
      <c r="C3010" t="inlineStr">
        <is>
          <t>ARIANYS VIODELIDES DIXON VASQUEZ</t>
        </is>
      </c>
      <c r="D3010" t="inlineStr">
        <is>
          <t>ARIANYSVIODELIDESDIXONVASQUEZ</t>
        </is>
      </c>
      <c r="E3010">
        <f>IF(COUNTIFS(Registros!$A$2:$A$6000,"NP",Registros!$B$2:$B$6000,$A3010)&gt;0,1,0)</f>
        <v/>
      </c>
      <c r="F3010">
        <f>IF($E3010=1,SUMIFS(Registros!$F$2:$F$6000,Registros!$A$2:$A$6000,"NP",Registros!$B$2:$B$6000,$A3010),0)</f>
        <v/>
      </c>
      <c r="G3010">
        <f>IF(COUNTIFS(Registros!$A$2:$A$6000,"MOV",Registros!$B$2:$B$6000,$A3010)&gt;0,1,0)</f>
        <v/>
      </c>
      <c r="H3010">
        <f>IF($G3010=1,SUMIFS(Registros!$F$2:$F$6000,Registros!$A$2:$A$6000,"MOV",Registros!$B$2:$B$6000,$A3010),0)</f>
        <v/>
      </c>
      <c r="I3010">
        <f>IF(COUNTIFS(Registros!$A$2:$A$6000,"CS",Registros!$B$2:$B$6000,$A3010)&gt;0,1,0)</f>
        <v/>
      </c>
      <c r="J3010">
        <f>IF($I3010=1,SUMIFS(Registros!$I$2:$I$6000,Registros!$A$2:$A$6000,"CS",Registros!$B$2:$B$6000,$A3010),0)</f>
        <v/>
      </c>
      <c r="K3010">
        <f>IF(COUNTIFS(Winback!$K$2:$K$300,$D3010)&gt;0,1,0)</f>
        <v/>
      </c>
      <c r="L3010">
        <f>IF(AND($K3010=1,LEFT($A3010,3)="WB-"),SUMIFS(Winback!$D$2:$D$300,Winback!$K$2:$K$300,$D3010),0)</f>
        <v/>
      </c>
      <c r="M3010">
        <f>IF(OR($E3010=1,$G3010=1,SUMIFS(Registros!$J$2:$J$6000,Registros!$B$2:$B$6000,$A3010)&gt;0),1,0)</f>
        <v/>
      </c>
      <c r="N3010">
        <f>IF($J3010&gt;0,1,IF(COUNTIFS(Registros!$A$2:$A$6000,"CS",Registros!$B$2:$B$6000,$A3010,Registros!$K$2:$K$6000,"&lt;&gt;")&gt;0,1,0))</f>
        <v/>
      </c>
      <c r="O3010">
        <f>IF(AND($K3010=1,$E3010=0,$G3010=0,$I3010=0),"WINBACK",IF(AND($M3010=1,$N3010&gt;0),"CONVERGENTE",IF($M3010=1,"SOLO MÓVIL",IF($N3010&gt;0,"SOLO FIJO / INTERNET","SIN SERVICIOS"))))</f>
        <v/>
      </c>
      <c r="P3010">
        <f>IF($O3010="WINBACK","Recuperar (winback)",IF($O3010="CONVERGENTE","Upgrade / más líneas",IF($O3010="SOLO MÓVIL","Ofrecer fijo + internet (FLBBTV)",IF($O3010="SOLO FIJO / INTERNET","Ofrecer línea móvil Nextphone","Oferta completa (móvil + fijo + internet)"))))</f>
        <v/>
      </c>
      <c r="Q3010">
        <f>$F3010+$H3010+$L3010</f>
        <v/>
      </c>
      <c r="R3010">
        <f>IFERROR(VLOOKUP($A3010,Registros!$B$2:$G$6000,6,0),IFERROR(VLOOKUP($D3010,Winback!$B$2:$C$300,2,0),""))</f>
        <v/>
      </c>
      <c r="S3010">
        <f>IF($E3010=1,"NP","")&amp;IF($G3010=1,"+MOV","")&amp;IF($I3010=1,"+CS","")&amp;IF($K3010=1,"+WB","")</f>
        <v/>
      </c>
      <c r="T3010">
        <f>$E3010+$G3010+$I3010+$K3010</f>
        <v/>
      </c>
    </row>
    <row r="3011">
      <c r="A3011" t="inlineStr">
        <is>
          <t>329711100000</t>
        </is>
      </c>
      <c r="B3011" t="inlineStr">
        <is>
          <t>32971110</t>
        </is>
      </c>
      <c r="C3011" t="inlineStr">
        <is>
          <t>Eduard Enrique Caballero Murillo</t>
        </is>
      </c>
      <c r="D3011" t="inlineStr">
        <is>
          <t>EDUARDENRIQUECABALLEROMURILLO</t>
        </is>
      </c>
      <c r="E3011">
        <f>IF(COUNTIFS(Registros!$A$2:$A$6000,"NP",Registros!$B$2:$B$6000,$A3011)&gt;0,1,0)</f>
        <v/>
      </c>
      <c r="F3011">
        <f>IF($E3011=1,SUMIFS(Registros!$F$2:$F$6000,Registros!$A$2:$A$6000,"NP",Registros!$B$2:$B$6000,$A3011),0)</f>
        <v/>
      </c>
      <c r="G3011">
        <f>IF(COUNTIFS(Registros!$A$2:$A$6000,"MOV",Registros!$B$2:$B$6000,$A3011)&gt;0,1,0)</f>
        <v/>
      </c>
      <c r="H3011">
        <f>IF($G3011=1,SUMIFS(Registros!$F$2:$F$6000,Registros!$A$2:$A$6000,"MOV",Registros!$B$2:$B$6000,$A3011),0)</f>
        <v/>
      </c>
      <c r="I3011">
        <f>IF(COUNTIFS(Registros!$A$2:$A$6000,"CS",Registros!$B$2:$B$6000,$A3011)&gt;0,1,0)</f>
        <v/>
      </c>
      <c r="J3011">
        <f>IF($I3011=1,SUMIFS(Registros!$I$2:$I$6000,Registros!$A$2:$A$6000,"CS",Registros!$B$2:$B$6000,$A3011),0)</f>
        <v/>
      </c>
      <c r="K3011">
        <f>IF(COUNTIFS(Winback!$K$2:$K$300,$D3011)&gt;0,1,0)</f>
        <v/>
      </c>
      <c r="L3011">
        <f>IF(AND($K3011=1,LEFT($A3011,3)="WB-"),SUMIFS(Winback!$D$2:$D$300,Winback!$K$2:$K$300,$D3011),0)</f>
        <v/>
      </c>
      <c r="M3011">
        <f>IF(OR($E3011=1,$G3011=1,SUMIFS(Registros!$J$2:$J$6000,Registros!$B$2:$B$6000,$A3011)&gt;0),1,0)</f>
        <v/>
      </c>
      <c r="N3011">
        <f>IF($J3011&gt;0,1,IF(COUNTIFS(Registros!$A$2:$A$6000,"CS",Registros!$B$2:$B$6000,$A3011,Registros!$K$2:$K$6000,"&lt;&gt;")&gt;0,1,0))</f>
        <v/>
      </c>
      <c r="O3011">
        <f>IF(AND($K3011=1,$E3011=0,$G3011=0,$I3011=0),"WINBACK",IF(AND($M3011=1,$N3011&gt;0),"CONVERGENTE",IF($M3011=1,"SOLO MÓVIL",IF($N3011&gt;0,"SOLO FIJO / INTERNET","SIN SERVICIOS"))))</f>
        <v/>
      </c>
      <c r="P3011">
        <f>IF($O3011="WINBACK","Recuperar (winback)",IF($O3011="CONVERGENTE","Upgrade / más líneas",IF($O3011="SOLO MÓVIL","Ofrecer fijo + internet (FLBBTV)",IF($O3011="SOLO FIJO / INTERNET","Ofrecer línea móvil Nextphone","Oferta completa (móvil + fijo + internet)"))))</f>
        <v/>
      </c>
      <c r="Q3011">
        <f>$F3011+$H3011+$L3011</f>
        <v/>
      </c>
      <c r="R3011">
        <f>IFERROR(VLOOKUP($A3011,Registros!$B$2:$G$6000,6,0),IFERROR(VLOOKUP($D3011,Winback!$B$2:$C$300,2,0),""))</f>
        <v/>
      </c>
      <c r="S3011">
        <f>IF($E3011=1,"NP","")&amp;IF($G3011=1,"+MOV","")&amp;IF($I3011=1,"+CS","")&amp;IF($K3011=1,"+WB","")</f>
        <v/>
      </c>
      <c r="T3011">
        <f>$E3011+$G3011+$I3011+$K3011</f>
        <v/>
      </c>
    </row>
    <row r="3012">
      <c r="A3012" t="inlineStr">
        <is>
          <t>351316860000</t>
        </is>
      </c>
      <c r="B3012" t="inlineStr">
        <is>
          <t>35131686</t>
        </is>
      </c>
      <c r="C3012" t="inlineStr">
        <is>
          <t>JESSICA MARIA TAMAYO PINEDA</t>
        </is>
      </c>
      <c r="D3012" t="inlineStr">
        <is>
          <t>JESSICAMARIATAMAYOPINEDA</t>
        </is>
      </c>
      <c r="E3012">
        <f>IF(COUNTIFS(Registros!$A$2:$A$6000,"NP",Registros!$B$2:$B$6000,$A3012)&gt;0,1,0)</f>
        <v/>
      </c>
      <c r="F3012">
        <f>IF($E3012=1,SUMIFS(Registros!$F$2:$F$6000,Registros!$A$2:$A$6000,"NP",Registros!$B$2:$B$6000,$A3012),0)</f>
        <v/>
      </c>
      <c r="G3012">
        <f>IF(COUNTIFS(Registros!$A$2:$A$6000,"MOV",Registros!$B$2:$B$6000,$A3012)&gt;0,1,0)</f>
        <v/>
      </c>
      <c r="H3012">
        <f>IF($G3012=1,SUMIFS(Registros!$F$2:$F$6000,Registros!$A$2:$A$6000,"MOV",Registros!$B$2:$B$6000,$A3012),0)</f>
        <v/>
      </c>
      <c r="I3012">
        <f>IF(COUNTIFS(Registros!$A$2:$A$6000,"CS",Registros!$B$2:$B$6000,$A3012)&gt;0,1,0)</f>
        <v/>
      </c>
      <c r="J3012">
        <f>IF($I3012=1,SUMIFS(Registros!$I$2:$I$6000,Registros!$A$2:$A$6000,"CS",Registros!$B$2:$B$6000,$A3012),0)</f>
        <v/>
      </c>
      <c r="K3012">
        <f>IF(COUNTIFS(Winback!$K$2:$K$300,$D3012)&gt;0,1,0)</f>
        <v/>
      </c>
      <c r="L3012">
        <f>IF(AND($K3012=1,LEFT($A3012,3)="WB-"),SUMIFS(Winback!$D$2:$D$300,Winback!$K$2:$K$300,$D3012),0)</f>
        <v/>
      </c>
      <c r="M3012">
        <f>IF(OR($E3012=1,$G3012=1,SUMIFS(Registros!$J$2:$J$6000,Registros!$B$2:$B$6000,$A3012)&gt;0),1,0)</f>
        <v/>
      </c>
      <c r="N3012">
        <f>IF($J3012&gt;0,1,IF(COUNTIFS(Registros!$A$2:$A$6000,"CS",Registros!$B$2:$B$6000,$A3012,Registros!$K$2:$K$6000,"&lt;&gt;")&gt;0,1,0))</f>
        <v/>
      </c>
      <c r="O3012">
        <f>IF(AND($K3012=1,$E3012=0,$G3012=0,$I3012=0),"WINBACK",IF(AND($M3012=1,$N3012&gt;0),"CONVERGENTE",IF($M3012=1,"SOLO MÓVIL",IF($N3012&gt;0,"SOLO FIJO / INTERNET","SIN SERVICIOS"))))</f>
        <v/>
      </c>
      <c r="P3012">
        <f>IF($O3012="WINBACK","Recuperar (winback)",IF($O3012="CONVERGENTE","Upgrade / más líneas",IF($O3012="SOLO MÓVIL","Ofrecer fijo + internet (FLBBTV)",IF($O3012="SOLO FIJO / INTERNET","Ofrecer línea móvil Nextphone","Oferta completa (móvil + fijo + internet)"))))</f>
        <v/>
      </c>
      <c r="Q3012">
        <f>$F3012+$H3012+$L3012</f>
        <v/>
      </c>
      <c r="R3012">
        <f>IFERROR(VLOOKUP($A3012,Registros!$B$2:$G$6000,6,0),IFERROR(VLOOKUP($D3012,Winback!$B$2:$C$300,2,0),""))</f>
        <v/>
      </c>
      <c r="S3012">
        <f>IF($E3012=1,"NP","")&amp;IF($G3012=1,"+MOV","")&amp;IF($I3012=1,"+CS","")&amp;IF($K3012=1,"+WB","")</f>
        <v/>
      </c>
      <c r="T3012">
        <f>$E3012+$G3012+$I3012+$K3012</f>
        <v/>
      </c>
    </row>
    <row r="3013">
      <c r="A3013" t="inlineStr">
        <is>
          <t>352287750000</t>
        </is>
      </c>
      <c r="B3013" t="inlineStr">
        <is>
          <t>35228775</t>
        </is>
      </c>
      <c r="C3013" t="inlineStr">
        <is>
          <t>STEFANIE MARGOTH GUERRA ARAUZ</t>
        </is>
      </c>
      <c r="D3013" t="inlineStr">
        <is>
          <t>STEFANIEMARGOTHGUERRAARAUZ</t>
        </is>
      </c>
      <c r="E3013">
        <f>IF(COUNTIFS(Registros!$A$2:$A$6000,"NP",Registros!$B$2:$B$6000,$A3013)&gt;0,1,0)</f>
        <v/>
      </c>
      <c r="F3013">
        <f>IF($E3013=1,SUMIFS(Registros!$F$2:$F$6000,Registros!$A$2:$A$6000,"NP",Registros!$B$2:$B$6000,$A3013),0)</f>
        <v/>
      </c>
      <c r="G3013">
        <f>IF(COUNTIFS(Registros!$A$2:$A$6000,"MOV",Registros!$B$2:$B$6000,$A3013)&gt;0,1,0)</f>
        <v/>
      </c>
      <c r="H3013">
        <f>IF($G3013=1,SUMIFS(Registros!$F$2:$F$6000,Registros!$A$2:$A$6000,"MOV",Registros!$B$2:$B$6000,$A3013),0)</f>
        <v/>
      </c>
      <c r="I3013">
        <f>IF(COUNTIFS(Registros!$A$2:$A$6000,"CS",Registros!$B$2:$B$6000,$A3013)&gt;0,1,0)</f>
        <v/>
      </c>
      <c r="J3013">
        <f>IF($I3013=1,SUMIFS(Registros!$I$2:$I$6000,Registros!$A$2:$A$6000,"CS",Registros!$B$2:$B$6000,$A3013),0)</f>
        <v/>
      </c>
      <c r="K3013">
        <f>IF(COUNTIFS(Winback!$K$2:$K$300,$D3013)&gt;0,1,0)</f>
        <v/>
      </c>
      <c r="L3013">
        <f>IF(AND($K3013=1,LEFT($A3013,3)="WB-"),SUMIFS(Winback!$D$2:$D$300,Winback!$K$2:$K$300,$D3013),0)</f>
        <v/>
      </c>
      <c r="M3013">
        <f>IF(OR($E3013=1,$G3013=1,SUMIFS(Registros!$J$2:$J$6000,Registros!$B$2:$B$6000,$A3013)&gt;0),1,0)</f>
        <v/>
      </c>
      <c r="N3013">
        <f>IF($J3013&gt;0,1,IF(COUNTIFS(Registros!$A$2:$A$6000,"CS",Registros!$B$2:$B$6000,$A3013,Registros!$K$2:$K$6000,"&lt;&gt;")&gt;0,1,0))</f>
        <v/>
      </c>
      <c r="O3013">
        <f>IF(AND($K3013=1,$E3013=0,$G3013=0,$I3013=0),"WINBACK",IF(AND($M3013=1,$N3013&gt;0),"CONVERGENTE",IF($M3013=1,"SOLO MÓVIL",IF($N3013&gt;0,"SOLO FIJO / INTERNET","SIN SERVICIOS"))))</f>
        <v/>
      </c>
      <c r="P3013">
        <f>IF($O3013="WINBACK","Recuperar (winback)",IF($O3013="CONVERGENTE","Upgrade / más líneas",IF($O3013="SOLO MÓVIL","Ofrecer fijo + internet (FLBBTV)",IF($O3013="SOLO FIJO / INTERNET","Ofrecer línea móvil Nextphone","Oferta completa (móvil + fijo + internet)"))))</f>
        <v/>
      </c>
      <c r="Q3013">
        <f>$F3013+$H3013+$L3013</f>
        <v/>
      </c>
      <c r="R3013">
        <f>IFERROR(VLOOKUP($A3013,Registros!$B$2:$G$6000,6,0),IFERROR(VLOOKUP($D3013,Winback!$B$2:$C$300,2,0),""))</f>
        <v/>
      </c>
      <c r="S3013">
        <f>IF($E3013=1,"NP","")&amp;IF($G3013=1,"+MOV","")&amp;IF($I3013=1,"+CS","")&amp;IF($K3013=1,"+WB","")</f>
        <v/>
      </c>
      <c r="T3013">
        <f>$E3013+$G3013+$I3013+$K3013</f>
        <v/>
      </c>
    </row>
    <row r="3014">
      <c r="A3014" t="inlineStr">
        <is>
          <t>369008000000</t>
        </is>
      </c>
      <c r="B3014" t="inlineStr">
        <is>
          <t>36900800</t>
        </is>
      </c>
      <c r="C3014" t="inlineStr">
        <is>
          <t>SAUL DE GRACIA</t>
        </is>
      </c>
      <c r="D3014" t="inlineStr">
        <is>
          <t>SAULDEGRACIA</t>
        </is>
      </c>
      <c r="E3014">
        <f>IF(COUNTIFS(Registros!$A$2:$A$6000,"NP",Registros!$B$2:$B$6000,$A3014)&gt;0,1,0)</f>
        <v/>
      </c>
      <c r="F3014">
        <f>IF($E3014=1,SUMIFS(Registros!$F$2:$F$6000,Registros!$A$2:$A$6000,"NP",Registros!$B$2:$B$6000,$A3014),0)</f>
        <v/>
      </c>
      <c r="G3014">
        <f>IF(COUNTIFS(Registros!$A$2:$A$6000,"MOV",Registros!$B$2:$B$6000,$A3014)&gt;0,1,0)</f>
        <v/>
      </c>
      <c r="H3014">
        <f>IF($G3014=1,SUMIFS(Registros!$F$2:$F$6000,Registros!$A$2:$A$6000,"MOV",Registros!$B$2:$B$6000,$A3014),0)</f>
        <v/>
      </c>
      <c r="I3014">
        <f>IF(COUNTIFS(Registros!$A$2:$A$6000,"CS",Registros!$B$2:$B$6000,$A3014)&gt;0,1,0)</f>
        <v/>
      </c>
      <c r="J3014">
        <f>IF($I3014=1,SUMIFS(Registros!$I$2:$I$6000,Registros!$A$2:$A$6000,"CS",Registros!$B$2:$B$6000,$A3014),0)</f>
        <v/>
      </c>
      <c r="K3014">
        <f>IF(COUNTIFS(Winback!$K$2:$K$300,$D3014)&gt;0,1,0)</f>
        <v/>
      </c>
      <c r="L3014">
        <f>IF(AND($K3014=1,LEFT($A3014,3)="WB-"),SUMIFS(Winback!$D$2:$D$300,Winback!$K$2:$K$300,$D3014),0)</f>
        <v/>
      </c>
      <c r="M3014">
        <f>IF(OR($E3014=1,$G3014=1,SUMIFS(Registros!$J$2:$J$6000,Registros!$B$2:$B$6000,$A3014)&gt;0),1,0)</f>
        <v/>
      </c>
      <c r="N3014">
        <f>IF($J3014&gt;0,1,IF(COUNTIFS(Registros!$A$2:$A$6000,"CS",Registros!$B$2:$B$6000,$A3014,Registros!$K$2:$K$6000,"&lt;&gt;")&gt;0,1,0))</f>
        <v/>
      </c>
      <c r="O3014">
        <f>IF(AND($K3014=1,$E3014=0,$G3014=0,$I3014=0),"WINBACK",IF(AND($M3014=1,$N3014&gt;0),"CONVERGENTE",IF($M3014=1,"SOLO MÓVIL",IF($N3014&gt;0,"SOLO FIJO / INTERNET","SIN SERVICIOS"))))</f>
        <v/>
      </c>
      <c r="P3014">
        <f>IF($O3014="WINBACK","Recuperar (winback)",IF($O3014="CONVERGENTE","Upgrade / más líneas",IF($O3014="SOLO MÓVIL","Ofrecer fijo + internet (FLBBTV)",IF($O3014="SOLO FIJO / INTERNET","Ofrecer línea móvil Nextphone","Oferta completa (móvil + fijo + internet)"))))</f>
        <v/>
      </c>
      <c r="Q3014">
        <f>$F3014+$H3014+$L3014</f>
        <v/>
      </c>
      <c r="R3014">
        <f>IFERROR(VLOOKUP($A3014,Registros!$B$2:$G$6000,6,0),IFERROR(VLOOKUP($D3014,Winback!$B$2:$C$300,2,0),""))</f>
        <v/>
      </c>
      <c r="S3014">
        <f>IF($E3014=1,"NP","")&amp;IF($G3014=1,"+MOV","")&amp;IF($I3014=1,"+CS","")&amp;IF($K3014=1,"+WB","")</f>
        <v/>
      </c>
      <c r="T3014">
        <f>$E3014+$G3014+$I3014+$K3014</f>
        <v/>
      </c>
    </row>
    <row r="3015">
      <c r="A3015" t="inlineStr">
        <is>
          <t>354237320000</t>
        </is>
      </c>
      <c r="B3015" t="inlineStr">
        <is>
          <t>35423732</t>
        </is>
      </c>
      <c r="C3015" t="inlineStr">
        <is>
          <t>KELLY TROYA</t>
        </is>
      </c>
      <c r="D3015" t="inlineStr">
        <is>
          <t>KELLYTROYA</t>
        </is>
      </c>
      <c r="E3015">
        <f>IF(COUNTIFS(Registros!$A$2:$A$6000,"NP",Registros!$B$2:$B$6000,$A3015)&gt;0,1,0)</f>
        <v/>
      </c>
      <c r="F3015">
        <f>IF($E3015=1,SUMIFS(Registros!$F$2:$F$6000,Registros!$A$2:$A$6000,"NP",Registros!$B$2:$B$6000,$A3015),0)</f>
        <v/>
      </c>
      <c r="G3015">
        <f>IF(COUNTIFS(Registros!$A$2:$A$6000,"MOV",Registros!$B$2:$B$6000,$A3015)&gt;0,1,0)</f>
        <v/>
      </c>
      <c r="H3015">
        <f>IF($G3015=1,SUMIFS(Registros!$F$2:$F$6000,Registros!$A$2:$A$6000,"MOV",Registros!$B$2:$B$6000,$A3015),0)</f>
        <v/>
      </c>
      <c r="I3015">
        <f>IF(COUNTIFS(Registros!$A$2:$A$6000,"CS",Registros!$B$2:$B$6000,$A3015)&gt;0,1,0)</f>
        <v/>
      </c>
      <c r="J3015">
        <f>IF($I3015=1,SUMIFS(Registros!$I$2:$I$6000,Registros!$A$2:$A$6000,"CS",Registros!$B$2:$B$6000,$A3015),0)</f>
        <v/>
      </c>
      <c r="K3015">
        <f>IF(COUNTIFS(Winback!$K$2:$K$300,$D3015)&gt;0,1,0)</f>
        <v/>
      </c>
      <c r="L3015">
        <f>IF(AND($K3015=1,LEFT($A3015,3)="WB-"),SUMIFS(Winback!$D$2:$D$300,Winback!$K$2:$K$300,$D3015),0)</f>
        <v/>
      </c>
      <c r="M3015">
        <f>IF(OR($E3015=1,$G3015=1,SUMIFS(Registros!$J$2:$J$6000,Registros!$B$2:$B$6000,$A3015)&gt;0),1,0)</f>
        <v/>
      </c>
      <c r="N3015">
        <f>IF($J3015&gt;0,1,IF(COUNTIFS(Registros!$A$2:$A$6000,"CS",Registros!$B$2:$B$6000,$A3015,Registros!$K$2:$K$6000,"&lt;&gt;")&gt;0,1,0))</f>
        <v/>
      </c>
      <c r="O3015">
        <f>IF(AND($K3015=1,$E3015=0,$G3015=0,$I3015=0),"WINBACK",IF(AND($M3015=1,$N3015&gt;0),"CONVERGENTE",IF($M3015=1,"SOLO MÓVIL",IF($N3015&gt;0,"SOLO FIJO / INTERNET","SIN SERVICIOS"))))</f>
        <v/>
      </c>
      <c r="P3015">
        <f>IF($O3015="WINBACK","Recuperar (winback)",IF($O3015="CONVERGENTE","Upgrade / más líneas",IF($O3015="SOLO MÓVIL","Ofrecer fijo + internet (FLBBTV)",IF($O3015="SOLO FIJO / INTERNET","Ofrecer línea móvil Nextphone","Oferta completa (móvil + fijo + internet)"))))</f>
        <v/>
      </c>
      <c r="Q3015">
        <f>$F3015+$H3015+$L3015</f>
        <v/>
      </c>
      <c r="R3015">
        <f>IFERROR(VLOOKUP($A3015,Registros!$B$2:$G$6000,6,0),IFERROR(VLOOKUP($D3015,Winback!$B$2:$C$300,2,0),""))</f>
        <v/>
      </c>
      <c r="S3015">
        <f>IF($E3015=1,"NP","")&amp;IF($G3015=1,"+MOV","")&amp;IF($I3015=1,"+CS","")&amp;IF($K3015=1,"+WB","")</f>
        <v/>
      </c>
      <c r="T3015">
        <f>$E3015+$G3015+$I3015+$K3015</f>
        <v/>
      </c>
    </row>
    <row r="3016">
      <c r="A3016" t="inlineStr">
        <is>
          <t>367059300000</t>
        </is>
      </c>
      <c r="B3016" t="inlineStr">
        <is>
          <t>36705930</t>
        </is>
      </c>
      <c r="C3016" t="inlineStr">
        <is>
          <t>ABDIEL MERARDO CASTILLO</t>
        </is>
      </c>
      <c r="D3016" t="inlineStr">
        <is>
          <t>ABDIELMERARDOCASTILLO</t>
        </is>
      </c>
      <c r="E3016">
        <f>IF(COUNTIFS(Registros!$A$2:$A$6000,"NP",Registros!$B$2:$B$6000,$A3016)&gt;0,1,0)</f>
        <v/>
      </c>
      <c r="F3016">
        <f>IF($E3016=1,SUMIFS(Registros!$F$2:$F$6000,Registros!$A$2:$A$6000,"NP",Registros!$B$2:$B$6000,$A3016),0)</f>
        <v/>
      </c>
      <c r="G3016">
        <f>IF(COUNTIFS(Registros!$A$2:$A$6000,"MOV",Registros!$B$2:$B$6000,$A3016)&gt;0,1,0)</f>
        <v/>
      </c>
      <c r="H3016">
        <f>IF($G3016=1,SUMIFS(Registros!$F$2:$F$6000,Registros!$A$2:$A$6000,"MOV",Registros!$B$2:$B$6000,$A3016),0)</f>
        <v/>
      </c>
      <c r="I3016">
        <f>IF(COUNTIFS(Registros!$A$2:$A$6000,"CS",Registros!$B$2:$B$6000,$A3016)&gt;0,1,0)</f>
        <v/>
      </c>
      <c r="J3016">
        <f>IF($I3016=1,SUMIFS(Registros!$I$2:$I$6000,Registros!$A$2:$A$6000,"CS",Registros!$B$2:$B$6000,$A3016),0)</f>
        <v/>
      </c>
      <c r="K3016">
        <f>IF(COUNTIFS(Winback!$K$2:$K$300,$D3016)&gt;0,1,0)</f>
        <v/>
      </c>
      <c r="L3016">
        <f>IF(AND($K3016=1,LEFT($A3016,3)="WB-"),SUMIFS(Winback!$D$2:$D$300,Winback!$K$2:$K$300,$D3016),0)</f>
        <v/>
      </c>
      <c r="M3016">
        <f>IF(OR($E3016=1,$G3016=1,SUMIFS(Registros!$J$2:$J$6000,Registros!$B$2:$B$6000,$A3016)&gt;0),1,0)</f>
        <v/>
      </c>
      <c r="N3016">
        <f>IF($J3016&gt;0,1,IF(COUNTIFS(Registros!$A$2:$A$6000,"CS",Registros!$B$2:$B$6000,$A3016,Registros!$K$2:$K$6000,"&lt;&gt;")&gt;0,1,0))</f>
        <v/>
      </c>
      <c r="O3016">
        <f>IF(AND($K3016=1,$E3016=0,$G3016=0,$I3016=0),"WINBACK",IF(AND($M3016=1,$N3016&gt;0),"CONVERGENTE",IF($M3016=1,"SOLO MÓVIL",IF($N3016&gt;0,"SOLO FIJO / INTERNET","SIN SERVICIOS"))))</f>
        <v/>
      </c>
      <c r="P3016">
        <f>IF($O3016="WINBACK","Recuperar (winback)",IF($O3016="CONVERGENTE","Upgrade / más líneas",IF($O3016="SOLO MÓVIL","Ofrecer fijo + internet (FLBBTV)",IF($O3016="SOLO FIJO / INTERNET","Ofrecer línea móvil Nextphone","Oferta completa (móvil + fijo + internet)"))))</f>
        <v/>
      </c>
      <c r="Q3016">
        <f>$F3016+$H3016+$L3016</f>
        <v/>
      </c>
      <c r="R3016">
        <f>IFERROR(VLOOKUP($A3016,Registros!$B$2:$G$6000,6,0),IFERROR(VLOOKUP($D3016,Winback!$B$2:$C$300,2,0),""))</f>
        <v/>
      </c>
      <c r="S3016">
        <f>IF($E3016=1,"NP","")&amp;IF($G3016=1,"+MOV","")&amp;IF($I3016=1,"+CS","")&amp;IF($K3016=1,"+WB","")</f>
        <v/>
      </c>
      <c r="T3016">
        <f>$E3016+$G3016+$I3016+$K3016</f>
        <v/>
      </c>
    </row>
    <row r="3017">
      <c r="A3017" t="inlineStr">
        <is>
          <t>364020340000</t>
        </is>
      </c>
      <c r="B3017" t="inlineStr">
        <is>
          <t>36402034</t>
        </is>
      </c>
      <c r="C3017" t="inlineStr">
        <is>
          <t>RANDOLTH JOSEHEP CORTES CACERES</t>
        </is>
      </c>
      <c r="D3017" t="inlineStr">
        <is>
          <t>RANDOLTHJOSEHEPCORTESCACERES</t>
        </is>
      </c>
      <c r="E3017">
        <f>IF(COUNTIFS(Registros!$A$2:$A$6000,"NP",Registros!$B$2:$B$6000,$A3017)&gt;0,1,0)</f>
        <v/>
      </c>
      <c r="F3017">
        <f>IF($E3017=1,SUMIFS(Registros!$F$2:$F$6000,Registros!$A$2:$A$6000,"NP",Registros!$B$2:$B$6000,$A3017),0)</f>
        <v/>
      </c>
      <c r="G3017">
        <f>IF(COUNTIFS(Registros!$A$2:$A$6000,"MOV",Registros!$B$2:$B$6000,$A3017)&gt;0,1,0)</f>
        <v/>
      </c>
      <c r="H3017">
        <f>IF($G3017=1,SUMIFS(Registros!$F$2:$F$6000,Registros!$A$2:$A$6000,"MOV",Registros!$B$2:$B$6000,$A3017),0)</f>
        <v/>
      </c>
      <c r="I3017">
        <f>IF(COUNTIFS(Registros!$A$2:$A$6000,"CS",Registros!$B$2:$B$6000,$A3017)&gt;0,1,0)</f>
        <v/>
      </c>
      <c r="J3017">
        <f>IF($I3017=1,SUMIFS(Registros!$I$2:$I$6000,Registros!$A$2:$A$6000,"CS",Registros!$B$2:$B$6000,$A3017),0)</f>
        <v/>
      </c>
      <c r="K3017">
        <f>IF(COUNTIFS(Winback!$K$2:$K$300,$D3017)&gt;0,1,0)</f>
        <v/>
      </c>
      <c r="L3017">
        <f>IF(AND($K3017=1,LEFT($A3017,3)="WB-"),SUMIFS(Winback!$D$2:$D$300,Winback!$K$2:$K$300,$D3017),0)</f>
        <v/>
      </c>
      <c r="M3017">
        <f>IF(OR($E3017=1,$G3017=1,SUMIFS(Registros!$J$2:$J$6000,Registros!$B$2:$B$6000,$A3017)&gt;0),1,0)</f>
        <v/>
      </c>
      <c r="N3017">
        <f>IF($J3017&gt;0,1,IF(COUNTIFS(Registros!$A$2:$A$6000,"CS",Registros!$B$2:$B$6000,$A3017,Registros!$K$2:$K$6000,"&lt;&gt;")&gt;0,1,0))</f>
        <v/>
      </c>
      <c r="O3017">
        <f>IF(AND($K3017=1,$E3017=0,$G3017=0,$I3017=0),"WINBACK",IF(AND($M3017=1,$N3017&gt;0),"CONVERGENTE",IF($M3017=1,"SOLO MÓVIL",IF($N3017&gt;0,"SOLO FIJO / INTERNET","SIN SERVICIOS"))))</f>
        <v/>
      </c>
      <c r="P3017">
        <f>IF($O3017="WINBACK","Recuperar (winback)",IF($O3017="CONVERGENTE","Upgrade / más líneas",IF($O3017="SOLO MÓVIL","Ofrecer fijo + internet (FLBBTV)",IF($O3017="SOLO FIJO / INTERNET","Ofrecer línea móvil Nextphone","Oferta completa (móvil + fijo + internet)"))))</f>
        <v/>
      </c>
      <c r="Q3017">
        <f>$F3017+$H3017+$L3017</f>
        <v/>
      </c>
      <c r="R3017">
        <f>IFERROR(VLOOKUP($A3017,Registros!$B$2:$G$6000,6,0),IFERROR(VLOOKUP($D3017,Winback!$B$2:$C$300,2,0),""))</f>
        <v/>
      </c>
      <c r="S3017">
        <f>IF($E3017=1,"NP","")&amp;IF($G3017=1,"+MOV","")&amp;IF($I3017=1,"+CS","")&amp;IF($K3017=1,"+WB","")</f>
        <v/>
      </c>
      <c r="T3017">
        <f>$E3017+$G3017+$I3017+$K3017</f>
        <v/>
      </c>
    </row>
    <row r="3018">
      <c r="A3018" t="inlineStr">
        <is>
          <t>362060550000</t>
        </is>
      </c>
      <c r="B3018" t="inlineStr">
        <is>
          <t>36206055</t>
        </is>
      </c>
      <c r="C3018" t="inlineStr">
        <is>
          <t>ADRIANA TUGRI S</t>
        </is>
      </c>
      <c r="D3018" t="inlineStr">
        <is>
          <t>ADRIANATUGRIS</t>
        </is>
      </c>
      <c r="E3018">
        <f>IF(COUNTIFS(Registros!$A$2:$A$6000,"NP",Registros!$B$2:$B$6000,$A3018)&gt;0,1,0)</f>
        <v/>
      </c>
      <c r="F3018">
        <f>IF($E3018=1,SUMIFS(Registros!$F$2:$F$6000,Registros!$A$2:$A$6000,"NP",Registros!$B$2:$B$6000,$A3018),0)</f>
        <v/>
      </c>
      <c r="G3018">
        <f>IF(COUNTIFS(Registros!$A$2:$A$6000,"MOV",Registros!$B$2:$B$6000,$A3018)&gt;0,1,0)</f>
        <v/>
      </c>
      <c r="H3018">
        <f>IF($G3018=1,SUMIFS(Registros!$F$2:$F$6000,Registros!$A$2:$A$6000,"MOV",Registros!$B$2:$B$6000,$A3018),0)</f>
        <v/>
      </c>
      <c r="I3018">
        <f>IF(COUNTIFS(Registros!$A$2:$A$6000,"CS",Registros!$B$2:$B$6000,$A3018)&gt;0,1,0)</f>
        <v/>
      </c>
      <c r="J3018">
        <f>IF($I3018=1,SUMIFS(Registros!$I$2:$I$6000,Registros!$A$2:$A$6000,"CS",Registros!$B$2:$B$6000,$A3018),0)</f>
        <v/>
      </c>
      <c r="K3018">
        <f>IF(COUNTIFS(Winback!$K$2:$K$300,$D3018)&gt;0,1,0)</f>
        <v/>
      </c>
      <c r="L3018">
        <f>IF(AND($K3018=1,LEFT($A3018,3)="WB-"),SUMIFS(Winback!$D$2:$D$300,Winback!$K$2:$K$300,$D3018),0)</f>
        <v/>
      </c>
      <c r="M3018">
        <f>IF(OR($E3018=1,$G3018=1,SUMIFS(Registros!$J$2:$J$6000,Registros!$B$2:$B$6000,$A3018)&gt;0),1,0)</f>
        <v/>
      </c>
      <c r="N3018">
        <f>IF($J3018&gt;0,1,IF(COUNTIFS(Registros!$A$2:$A$6000,"CS",Registros!$B$2:$B$6000,$A3018,Registros!$K$2:$K$6000,"&lt;&gt;")&gt;0,1,0))</f>
        <v/>
      </c>
      <c r="O3018">
        <f>IF(AND($K3018=1,$E3018=0,$G3018=0,$I3018=0),"WINBACK",IF(AND($M3018=1,$N3018&gt;0),"CONVERGENTE",IF($M3018=1,"SOLO MÓVIL",IF($N3018&gt;0,"SOLO FIJO / INTERNET","SIN SERVICIOS"))))</f>
        <v/>
      </c>
      <c r="P3018">
        <f>IF($O3018="WINBACK","Recuperar (winback)",IF($O3018="CONVERGENTE","Upgrade / más líneas",IF($O3018="SOLO MÓVIL","Ofrecer fijo + internet (FLBBTV)",IF($O3018="SOLO FIJO / INTERNET","Ofrecer línea móvil Nextphone","Oferta completa (móvil + fijo + internet)"))))</f>
        <v/>
      </c>
      <c r="Q3018">
        <f>$F3018+$H3018+$L3018</f>
        <v/>
      </c>
      <c r="R3018">
        <f>IFERROR(VLOOKUP($A3018,Registros!$B$2:$G$6000,6,0),IFERROR(VLOOKUP($D3018,Winback!$B$2:$C$300,2,0),""))</f>
        <v/>
      </c>
      <c r="S3018">
        <f>IF($E3018=1,"NP","")&amp;IF($G3018=1,"+MOV","")&amp;IF($I3018=1,"+CS","")&amp;IF($K3018=1,"+WB","")</f>
        <v/>
      </c>
      <c r="T3018">
        <f>$E3018+$G3018+$I3018+$K3018</f>
        <v/>
      </c>
    </row>
    <row r="3019">
      <c r="A3019" t="inlineStr">
        <is>
          <t>344321950000</t>
        </is>
      </c>
      <c r="B3019" t="inlineStr">
        <is>
          <t>34432195</t>
        </is>
      </c>
      <c r="C3019" t="inlineStr">
        <is>
          <t>ALEXANDER AUGUSTO CANO</t>
        </is>
      </c>
      <c r="D3019" t="inlineStr">
        <is>
          <t>ALEXANDERAUGUSTOCANO</t>
        </is>
      </c>
      <c r="E3019">
        <f>IF(COUNTIFS(Registros!$A$2:$A$6000,"NP",Registros!$B$2:$B$6000,$A3019)&gt;0,1,0)</f>
        <v/>
      </c>
      <c r="F3019">
        <f>IF($E3019=1,SUMIFS(Registros!$F$2:$F$6000,Registros!$A$2:$A$6000,"NP",Registros!$B$2:$B$6000,$A3019),0)</f>
        <v/>
      </c>
      <c r="G3019">
        <f>IF(COUNTIFS(Registros!$A$2:$A$6000,"MOV",Registros!$B$2:$B$6000,$A3019)&gt;0,1,0)</f>
        <v/>
      </c>
      <c r="H3019">
        <f>IF($G3019=1,SUMIFS(Registros!$F$2:$F$6000,Registros!$A$2:$A$6000,"MOV",Registros!$B$2:$B$6000,$A3019),0)</f>
        <v/>
      </c>
      <c r="I3019">
        <f>IF(COUNTIFS(Registros!$A$2:$A$6000,"CS",Registros!$B$2:$B$6000,$A3019)&gt;0,1,0)</f>
        <v/>
      </c>
      <c r="J3019">
        <f>IF($I3019=1,SUMIFS(Registros!$I$2:$I$6000,Registros!$A$2:$A$6000,"CS",Registros!$B$2:$B$6000,$A3019),0)</f>
        <v/>
      </c>
      <c r="K3019">
        <f>IF(COUNTIFS(Winback!$K$2:$K$300,$D3019)&gt;0,1,0)</f>
        <v/>
      </c>
      <c r="L3019">
        <f>IF(AND($K3019=1,LEFT($A3019,3)="WB-"),SUMIFS(Winback!$D$2:$D$300,Winback!$K$2:$K$300,$D3019),0)</f>
        <v/>
      </c>
      <c r="M3019">
        <f>IF(OR($E3019=1,$G3019=1,SUMIFS(Registros!$J$2:$J$6000,Registros!$B$2:$B$6000,$A3019)&gt;0),1,0)</f>
        <v/>
      </c>
      <c r="N3019">
        <f>IF($J3019&gt;0,1,IF(COUNTIFS(Registros!$A$2:$A$6000,"CS",Registros!$B$2:$B$6000,$A3019,Registros!$K$2:$K$6000,"&lt;&gt;")&gt;0,1,0))</f>
        <v/>
      </c>
      <c r="O3019">
        <f>IF(AND($K3019=1,$E3019=0,$G3019=0,$I3019=0),"WINBACK",IF(AND($M3019=1,$N3019&gt;0),"CONVERGENTE",IF($M3019=1,"SOLO MÓVIL",IF($N3019&gt;0,"SOLO FIJO / INTERNET","SIN SERVICIOS"))))</f>
        <v/>
      </c>
      <c r="P3019">
        <f>IF($O3019="WINBACK","Recuperar (winback)",IF($O3019="CONVERGENTE","Upgrade / más líneas",IF($O3019="SOLO MÓVIL","Ofrecer fijo + internet (FLBBTV)",IF($O3019="SOLO FIJO / INTERNET","Ofrecer línea móvil Nextphone","Oferta completa (móvil + fijo + internet)"))))</f>
        <v/>
      </c>
      <c r="Q3019">
        <f>$F3019+$H3019+$L3019</f>
        <v/>
      </c>
      <c r="R3019">
        <f>IFERROR(VLOOKUP($A3019,Registros!$B$2:$G$6000,6,0),IFERROR(VLOOKUP($D3019,Winback!$B$2:$C$300,2,0),""))</f>
        <v/>
      </c>
      <c r="S3019">
        <f>IF($E3019=1,"NP","")&amp;IF($G3019=1,"+MOV","")&amp;IF($I3019=1,"+CS","")&amp;IF($K3019=1,"+WB","")</f>
        <v/>
      </c>
      <c r="T3019">
        <f>$E3019+$G3019+$I3019+$K3019</f>
        <v/>
      </c>
    </row>
    <row r="3020">
      <c r="A3020" t="inlineStr">
        <is>
          <t>351264920000</t>
        </is>
      </c>
      <c r="B3020" t="inlineStr">
        <is>
          <t>35126492</t>
        </is>
      </c>
      <c r="C3020" t="inlineStr">
        <is>
          <t>AGUSTIN CASTILLO</t>
        </is>
      </c>
      <c r="D3020" t="inlineStr">
        <is>
          <t>AGUSTINCASTILLO</t>
        </is>
      </c>
      <c r="E3020">
        <f>IF(COUNTIFS(Registros!$A$2:$A$6000,"NP",Registros!$B$2:$B$6000,$A3020)&gt;0,1,0)</f>
        <v/>
      </c>
      <c r="F3020">
        <f>IF($E3020=1,SUMIFS(Registros!$F$2:$F$6000,Registros!$A$2:$A$6000,"NP",Registros!$B$2:$B$6000,$A3020),0)</f>
        <v/>
      </c>
      <c r="G3020">
        <f>IF(COUNTIFS(Registros!$A$2:$A$6000,"MOV",Registros!$B$2:$B$6000,$A3020)&gt;0,1,0)</f>
        <v/>
      </c>
      <c r="H3020">
        <f>IF($G3020=1,SUMIFS(Registros!$F$2:$F$6000,Registros!$A$2:$A$6000,"MOV",Registros!$B$2:$B$6000,$A3020),0)</f>
        <v/>
      </c>
      <c r="I3020">
        <f>IF(COUNTIFS(Registros!$A$2:$A$6000,"CS",Registros!$B$2:$B$6000,$A3020)&gt;0,1,0)</f>
        <v/>
      </c>
      <c r="J3020">
        <f>IF($I3020=1,SUMIFS(Registros!$I$2:$I$6000,Registros!$A$2:$A$6000,"CS",Registros!$B$2:$B$6000,$A3020),0)</f>
        <v/>
      </c>
      <c r="K3020">
        <f>IF(COUNTIFS(Winback!$K$2:$K$300,$D3020)&gt;0,1,0)</f>
        <v/>
      </c>
      <c r="L3020">
        <f>IF(AND($K3020=1,LEFT($A3020,3)="WB-"),SUMIFS(Winback!$D$2:$D$300,Winback!$K$2:$K$300,$D3020),0)</f>
        <v/>
      </c>
      <c r="M3020">
        <f>IF(OR($E3020=1,$G3020=1,SUMIFS(Registros!$J$2:$J$6000,Registros!$B$2:$B$6000,$A3020)&gt;0),1,0)</f>
        <v/>
      </c>
      <c r="N3020">
        <f>IF($J3020&gt;0,1,IF(COUNTIFS(Registros!$A$2:$A$6000,"CS",Registros!$B$2:$B$6000,$A3020,Registros!$K$2:$K$6000,"&lt;&gt;")&gt;0,1,0))</f>
        <v/>
      </c>
      <c r="O3020">
        <f>IF(AND($K3020=1,$E3020=0,$G3020=0,$I3020=0),"WINBACK",IF(AND($M3020=1,$N3020&gt;0),"CONVERGENTE",IF($M3020=1,"SOLO MÓVIL",IF($N3020&gt;0,"SOLO FIJO / INTERNET","SIN SERVICIOS"))))</f>
        <v/>
      </c>
      <c r="P3020">
        <f>IF($O3020="WINBACK","Recuperar (winback)",IF($O3020="CONVERGENTE","Upgrade / más líneas",IF($O3020="SOLO MÓVIL","Ofrecer fijo + internet (FLBBTV)",IF($O3020="SOLO FIJO / INTERNET","Ofrecer línea móvil Nextphone","Oferta completa (móvil + fijo + internet)"))))</f>
        <v/>
      </c>
      <c r="Q3020">
        <f>$F3020+$H3020+$L3020</f>
        <v/>
      </c>
      <c r="R3020">
        <f>IFERROR(VLOOKUP($A3020,Registros!$B$2:$G$6000,6,0),IFERROR(VLOOKUP($D3020,Winback!$B$2:$C$300,2,0),""))</f>
        <v/>
      </c>
      <c r="S3020">
        <f>IF($E3020=1,"NP","")&amp;IF($G3020=1,"+MOV","")&amp;IF($I3020=1,"+CS","")&amp;IF($K3020=1,"+WB","")</f>
        <v/>
      </c>
      <c r="T3020">
        <f>$E3020+$G3020+$I3020+$K3020</f>
        <v/>
      </c>
    </row>
    <row r="3021">
      <c r="A3021" t="inlineStr">
        <is>
          <t>351280420000</t>
        </is>
      </c>
      <c r="B3021" t="inlineStr">
        <is>
          <t>35128042</t>
        </is>
      </c>
      <c r="C3021" t="inlineStr">
        <is>
          <t>DAYANIS LISBETH CORELLA GONZALEZ</t>
        </is>
      </c>
      <c r="D3021" t="inlineStr">
        <is>
          <t>DAYANISLISBETHCORELLAGONZALEZ</t>
        </is>
      </c>
      <c r="E3021">
        <f>IF(COUNTIFS(Registros!$A$2:$A$6000,"NP",Registros!$B$2:$B$6000,$A3021)&gt;0,1,0)</f>
        <v/>
      </c>
      <c r="F3021">
        <f>IF($E3021=1,SUMIFS(Registros!$F$2:$F$6000,Registros!$A$2:$A$6000,"NP",Registros!$B$2:$B$6000,$A3021),0)</f>
        <v/>
      </c>
      <c r="G3021">
        <f>IF(COUNTIFS(Registros!$A$2:$A$6000,"MOV",Registros!$B$2:$B$6000,$A3021)&gt;0,1,0)</f>
        <v/>
      </c>
      <c r="H3021">
        <f>IF($G3021=1,SUMIFS(Registros!$F$2:$F$6000,Registros!$A$2:$A$6000,"MOV",Registros!$B$2:$B$6000,$A3021),0)</f>
        <v/>
      </c>
      <c r="I3021">
        <f>IF(COUNTIFS(Registros!$A$2:$A$6000,"CS",Registros!$B$2:$B$6000,$A3021)&gt;0,1,0)</f>
        <v/>
      </c>
      <c r="J3021">
        <f>IF($I3021=1,SUMIFS(Registros!$I$2:$I$6000,Registros!$A$2:$A$6000,"CS",Registros!$B$2:$B$6000,$A3021),0)</f>
        <v/>
      </c>
      <c r="K3021">
        <f>IF(COUNTIFS(Winback!$K$2:$K$300,$D3021)&gt;0,1,0)</f>
        <v/>
      </c>
      <c r="L3021">
        <f>IF(AND($K3021=1,LEFT($A3021,3)="WB-"),SUMIFS(Winback!$D$2:$D$300,Winback!$K$2:$K$300,$D3021),0)</f>
        <v/>
      </c>
      <c r="M3021">
        <f>IF(OR($E3021=1,$G3021=1,SUMIFS(Registros!$J$2:$J$6000,Registros!$B$2:$B$6000,$A3021)&gt;0),1,0)</f>
        <v/>
      </c>
      <c r="N3021">
        <f>IF($J3021&gt;0,1,IF(COUNTIFS(Registros!$A$2:$A$6000,"CS",Registros!$B$2:$B$6000,$A3021,Registros!$K$2:$K$6000,"&lt;&gt;")&gt;0,1,0))</f>
        <v/>
      </c>
      <c r="O3021">
        <f>IF(AND($K3021=1,$E3021=0,$G3021=0,$I3021=0),"WINBACK",IF(AND($M3021=1,$N3021&gt;0),"CONVERGENTE",IF($M3021=1,"SOLO MÓVIL",IF($N3021&gt;0,"SOLO FIJO / INTERNET","SIN SERVICIOS"))))</f>
        <v/>
      </c>
      <c r="P3021">
        <f>IF($O3021="WINBACK","Recuperar (winback)",IF($O3021="CONVERGENTE","Upgrade / más líneas",IF($O3021="SOLO MÓVIL","Ofrecer fijo + internet (FLBBTV)",IF($O3021="SOLO FIJO / INTERNET","Ofrecer línea móvil Nextphone","Oferta completa (móvil + fijo + internet)"))))</f>
        <v/>
      </c>
      <c r="Q3021">
        <f>$F3021+$H3021+$L3021</f>
        <v/>
      </c>
      <c r="R3021">
        <f>IFERROR(VLOOKUP($A3021,Registros!$B$2:$G$6000,6,0),IFERROR(VLOOKUP($D3021,Winback!$B$2:$C$300,2,0),""))</f>
        <v/>
      </c>
      <c r="S3021">
        <f>IF($E3021=1,"NP","")&amp;IF($G3021=1,"+MOV","")&amp;IF($I3021=1,"+CS","")&amp;IF($K3021=1,"+WB","")</f>
        <v/>
      </c>
      <c r="T3021">
        <f>$E3021+$G3021+$I3021+$K3021</f>
        <v/>
      </c>
    </row>
    <row r="3022">
      <c r="A3022" t="inlineStr">
        <is>
          <t>355107450000</t>
        </is>
      </c>
      <c r="B3022" t="inlineStr">
        <is>
          <t>35510745</t>
        </is>
      </c>
      <c r="C3022" t="inlineStr">
        <is>
          <t>SAMIR PATROCINIO MARQUINEZ ARAUZ</t>
        </is>
      </c>
      <c r="D3022" t="inlineStr">
        <is>
          <t>SAMIRPATROCINIOMARQUINEZARAUZ</t>
        </is>
      </c>
      <c r="E3022">
        <f>IF(COUNTIFS(Registros!$A$2:$A$6000,"NP",Registros!$B$2:$B$6000,$A3022)&gt;0,1,0)</f>
        <v/>
      </c>
      <c r="F3022">
        <f>IF($E3022=1,SUMIFS(Registros!$F$2:$F$6000,Registros!$A$2:$A$6000,"NP",Registros!$B$2:$B$6000,$A3022),0)</f>
        <v/>
      </c>
      <c r="G3022">
        <f>IF(COUNTIFS(Registros!$A$2:$A$6000,"MOV",Registros!$B$2:$B$6000,$A3022)&gt;0,1,0)</f>
        <v/>
      </c>
      <c r="H3022">
        <f>IF($G3022=1,SUMIFS(Registros!$F$2:$F$6000,Registros!$A$2:$A$6000,"MOV",Registros!$B$2:$B$6000,$A3022),0)</f>
        <v/>
      </c>
      <c r="I3022">
        <f>IF(COUNTIFS(Registros!$A$2:$A$6000,"CS",Registros!$B$2:$B$6000,$A3022)&gt;0,1,0)</f>
        <v/>
      </c>
      <c r="J3022">
        <f>IF($I3022=1,SUMIFS(Registros!$I$2:$I$6000,Registros!$A$2:$A$6000,"CS",Registros!$B$2:$B$6000,$A3022),0)</f>
        <v/>
      </c>
      <c r="K3022">
        <f>IF(COUNTIFS(Winback!$K$2:$K$300,$D3022)&gt;0,1,0)</f>
        <v/>
      </c>
      <c r="L3022">
        <f>IF(AND($K3022=1,LEFT($A3022,3)="WB-"),SUMIFS(Winback!$D$2:$D$300,Winback!$K$2:$K$300,$D3022),0)</f>
        <v/>
      </c>
      <c r="M3022">
        <f>IF(OR($E3022=1,$G3022=1,SUMIFS(Registros!$J$2:$J$6000,Registros!$B$2:$B$6000,$A3022)&gt;0),1,0)</f>
        <v/>
      </c>
      <c r="N3022">
        <f>IF($J3022&gt;0,1,IF(COUNTIFS(Registros!$A$2:$A$6000,"CS",Registros!$B$2:$B$6000,$A3022,Registros!$K$2:$K$6000,"&lt;&gt;")&gt;0,1,0))</f>
        <v/>
      </c>
      <c r="O3022">
        <f>IF(AND($K3022=1,$E3022=0,$G3022=0,$I3022=0),"WINBACK",IF(AND($M3022=1,$N3022&gt;0),"CONVERGENTE",IF($M3022=1,"SOLO MÓVIL",IF($N3022&gt;0,"SOLO FIJO / INTERNET","SIN SERVICIOS"))))</f>
        <v/>
      </c>
      <c r="P3022">
        <f>IF($O3022="WINBACK","Recuperar (winback)",IF($O3022="CONVERGENTE","Upgrade / más líneas",IF($O3022="SOLO MÓVIL","Ofrecer fijo + internet (FLBBTV)",IF($O3022="SOLO FIJO / INTERNET","Ofrecer línea móvil Nextphone","Oferta completa (móvil + fijo + internet)"))))</f>
        <v/>
      </c>
      <c r="Q3022">
        <f>$F3022+$H3022+$L3022</f>
        <v/>
      </c>
      <c r="R3022">
        <f>IFERROR(VLOOKUP($A3022,Registros!$B$2:$G$6000,6,0),IFERROR(VLOOKUP($D3022,Winback!$B$2:$C$300,2,0),""))</f>
        <v/>
      </c>
      <c r="S3022">
        <f>IF($E3022=1,"NP","")&amp;IF($G3022=1,"+MOV","")&amp;IF($I3022=1,"+CS","")&amp;IF($K3022=1,"+WB","")</f>
        <v/>
      </c>
      <c r="T3022">
        <f>$E3022+$G3022+$I3022+$K3022</f>
        <v/>
      </c>
    </row>
    <row r="3023">
      <c r="A3023" t="inlineStr">
        <is>
          <t>356309700000</t>
        </is>
      </c>
      <c r="B3023" t="inlineStr">
        <is>
          <t>35630970</t>
        </is>
      </c>
      <c r="C3023" t="inlineStr">
        <is>
          <t>SURIHAN PASTORA HIRALDO SAMUDIO</t>
        </is>
      </c>
      <c r="D3023" t="inlineStr">
        <is>
          <t>SURIHANPASTORAHIRALDOSAMUDIO</t>
        </is>
      </c>
      <c r="E3023">
        <f>IF(COUNTIFS(Registros!$A$2:$A$6000,"NP",Registros!$B$2:$B$6000,$A3023)&gt;0,1,0)</f>
        <v/>
      </c>
      <c r="F3023">
        <f>IF($E3023=1,SUMIFS(Registros!$F$2:$F$6000,Registros!$A$2:$A$6000,"NP",Registros!$B$2:$B$6000,$A3023),0)</f>
        <v/>
      </c>
      <c r="G3023">
        <f>IF(COUNTIFS(Registros!$A$2:$A$6000,"MOV",Registros!$B$2:$B$6000,$A3023)&gt;0,1,0)</f>
        <v/>
      </c>
      <c r="H3023">
        <f>IF($G3023=1,SUMIFS(Registros!$F$2:$F$6000,Registros!$A$2:$A$6000,"MOV",Registros!$B$2:$B$6000,$A3023),0)</f>
        <v/>
      </c>
      <c r="I3023">
        <f>IF(COUNTIFS(Registros!$A$2:$A$6000,"CS",Registros!$B$2:$B$6000,$A3023)&gt;0,1,0)</f>
        <v/>
      </c>
      <c r="J3023">
        <f>IF($I3023=1,SUMIFS(Registros!$I$2:$I$6000,Registros!$A$2:$A$6000,"CS",Registros!$B$2:$B$6000,$A3023),0)</f>
        <v/>
      </c>
      <c r="K3023">
        <f>IF(COUNTIFS(Winback!$K$2:$K$300,$D3023)&gt;0,1,0)</f>
        <v/>
      </c>
      <c r="L3023">
        <f>IF(AND($K3023=1,LEFT($A3023,3)="WB-"),SUMIFS(Winback!$D$2:$D$300,Winback!$K$2:$K$300,$D3023),0)</f>
        <v/>
      </c>
      <c r="M3023">
        <f>IF(OR($E3023=1,$G3023=1,SUMIFS(Registros!$J$2:$J$6000,Registros!$B$2:$B$6000,$A3023)&gt;0),1,0)</f>
        <v/>
      </c>
      <c r="N3023">
        <f>IF($J3023&gt;0,1,IF(COUNTIFS(Registros!$A$2:$A$6000,"CS",Registros!$B$2:$B$6000,$A3023,Registros!$K$2:$K$6000,"&lt;&gt;")&gt;0,1,0))</f>
        <v/>
      </c>
      <c r="O3023">
        <f>IF(AND($K3023=1,$E3023=0,$G3023=0,$I3023=0),"WINBACK",IF(AND($M3023=1,$N3023&gt;0),"CONVERGENTE",IF($M3023=1,"SOLO MÓVIL",IF($N3023&gt;0,"SOLO FIJO / INTERNET","SIN SERVICIOS"))))</f>
        <v/>
      </c>
      <c r="P3023">
        <f>IF($O3023="WINBACK","Recuperar (winback)",IF($O3023="CONVERGENTE","Upgrade / más líneas",IF($O3023="SOLO MÓVIL","Ofrecer fijo + internet (FLBBTV)",IF($O3023="SOLO FIJO / INTERNET","Ofrecer línea móvil Nextphone","Oferta completa (móvil + fijo + internet)"))))</f>
        <v/>
      </c>
      <c r="Q3023">
        <f>$F3023+$H3023+$L3023</f>
        <v/>
      </c>
      <c r="R3023">
        <f>IFERROR(VLOOKUP($A3023,Registros!$B$2:$G$6000,6,0),IFERROR(VLOOKUP($D3023,Winback!$B$2:$C$300,2,0),""))</f>
        <v/>
      </c>
      <c r="S3023">
        <f>IF($E3023=1,"NP","")&amp;IF($G3023=1,"+MOV","")&amp;IF($I3023=1,"+CS","")&amp;IF($K3023=1,"+WB","")</f>
        <v/>
      </c>
      <c r="T3023">
        <f>$E3023+$G3023+$I3023+$K3023</f>
        <v/>
      </c>
    </row>
    <row r="3024">
      <c r="A3024" t="inlineStr">
        <is>
          <t>359037150000</t>
        </is>
      </c>
      <c r="B3024" t="inlineStr">
        <is>
          <t>35903715</t>
        </is>
      </c>
      <c r="C3024" t="inlineStr">
        <is>
          <t>GRETTEL RODRIGUEZ</t>
        </is>
      </c>
      <c r="D3024" t="inlineStr">
        <is>
          <t>GRETTELRODRIGUEZ</t>
        </is>
      </c>
      <c r="E3024">
        <f>IF(COUNTIFS(Registros!$A$2:$A$6000,"NP",Registros!$B$2:$B$6000,$A3024)&gt;0,1,0)</f>
        <v/>
      </c>
      <c r="F3024">
        <f>IF($E3024=1,SUMIFS(Registros!$F$2:$F$6000,Registros!$A$2:$A$6000,"NP",Registros!$B$2:$B$6000,$A3024),0)</f>
        <v/>
      </c>
      <c r="G3024">
        <f>IF(COUNTIFS(Registros!$A$2:$A$6000,"MOV",Registros!$B$2:$B$6000,$A3024)&gt;0,1,0)</f>
        <v/>
      </c>
      <c r="H3024">
        <f>IF($G3024=1,SUMIFS(Registros!$F$2:$F$6000,Registros!$A$2:$A$6000,"MOV",Registros!$B$2:$B$6000,$A3024),0)</f>
        <v/>
      </c>
      <c r="I3024">
        <f>IF(COUNTIFS(Registros!$A$2:$A$6000,"CS",Registros!$B$2:$B$6000,$A3024)&gt;0,1,0)</f>
        <v/>
      </c>
      <c r="J3024">
        <f>IF($I3024=1,SUMIFS(Registros!$I$2:$I$6000,Registros!$A$2:$A$6000,"CS",Registros!$B$2:$B$6000,$A3024),0)</f>
        <v/>
      </c>
      <c r="K3024">
        <f>IF(COUNTIFS(Winback!$K$2:$K$300,$D3024)&gt;0,1,0)</f>
        <v/>
      </c>
      <c r="L3024">
        <f>IF(AND($K3024=1,LEFT($A3024,3)="WB-"),SUMIFS(Winback!$D$2:$D$300,Winback!$K$2:$K$300,$D3024),0)</f>
        <v/>
      </c>
      <c r="M3024">
        <f>IF(OR($E3024=1,$G3024=1,SUMIFS(Registros!$J$2:$J$6000,Registros!$B$2:$B$6000,$A3024)&gt;0),1,0)</f>
        <v/>
      </c>
      <c r="N3024">
        <f>IF($J3024&gt;0,1,IF(COUNTIFS(Registros!$A$2:$A$6000,"CS",Registros!$B$2:$B$6000,$A3024,Registros!$K$2:$K$6000,"&lt;&gt;")&gt;0,1,0))</f>
        <v/>
      </c>
      <c r="O3024">
        <f>IF(AND($K3024=1,$E3024=0,$G3024=0,$I3024=0),"WINBACK",IF(AND($M3024=1,$N3024&gt;0),"CONVERGENTE",IF($M3024=1,"SOLO MÓVIL",IF($N3024&gt;0,"SOLO FIJO / INTERNET","SIN SERVICIOS"))))</f>
        <v/>
      </c>
      <c r="P3024">
        <f>IF($O3024="WINBACK","Recuperar (winback)",IF($O3024="CONVERGENTE","Upgrade / más líneas",IF($O3024="SOLO MÓVIL","Ofrecer fijo + internet (FLBBTV)",IF($O3024="SOLO FIJO / INTERNET","Ofrecer línea móvil Nextphone","Oferta completa (móvil + fijo + internet)"))))</f>
        <v/>
      </c>
      <c r="Q3024">
        <f>$F3024+$H3024+$L3024</f>
        <v/>
      </c>
      <c r="R3024">
        <f>IFERROR(VLOOKUP($A3024,Registros!$B$2:$G$6000,6,0),IFERROR(VLOOKUP($D3024,Winback!$B$2:$C$300,2,0),""))</f>
        <v/>
      </c>
      <c r="S3024">
        <f>IF($E3024=1,"NP","")&amp;IF($G3024=1,"+MOV","")&amp;IF($I3024=1,"+CS","")&amp;IF($K3024=1,"+WB","")</f>
        <v/>
      </c>
      <c r="T3024">
        <f>$E3024+$G3024+$I3024+$K3024</f>
        <v/>
      </c>
    </row>
    <row r="3025">
      <c r="A3025" t="inlineStr">
        <is>
          <t>356338140000</t>
        </is>
      </c>
      <c r="B3025" t="inlineStr">
        <is>
          <t>35633814</t>
        </is>
      </c>
      <c r="C3025" t="inlineStr">
        <is>
          <t>JOEL ADRIAN JURADO SALINAS</t>
        </is>
      </c>
      <c r="D3025" t="inlineStr">
        <is>
          <t>JOELADRIANJURADOSALINAS</t>
        </is>
      </c>
      <c r="E3025">
        <f>IF(COUNTIFS(Registros!$A$2:$A$6000,"NP",Registros!$B$2:$B$6000,$A3025)&gt;0,1,0)</f>
        <v/>
      </c>
      <c r="F3025">
        <f>IF($E3025=1,SUMIFS(Registros!$F$2:$F$6000,Registros!$A$2:$A$6000,"NP",Registros!$B$2:$B$6000,$A3025),0)</f>
        <v/>
      </c>
      <c r="G3025">
        <f>IF(COUNTIFS(Registros!$A$2:$A$6000,"MOV",Registros!$B$2:$B$6000,$A3025)&gt;0,1,0)</f>
        <v/>
      </c>
      <c r="H3025">
        <f>IF($G3025=1,SUMIFS(Registros!$F$2:$F$6000,Registros!$A$2:$A$6000,"MOV",Registros!$B$2:$B$6000,$A3025),0)</f>
        <v/>
      </c>
      <c r="I3025">
        <f>IF(COUNTIFS(Registros!$A$2:$A$6000,"CS",Registros!$B$2:$B$6000,$A3025)&gt;0,1,0)</f>
        <v/>
      </c>
      <c r="J3025">
        <f>IF($I3025=1,SUMIFS(Registros!$I$2:$I$6000,Registros!$A$2:$A$6000,"CS",Registros!$B$2:$B$6000,$A3025),0)</f>
        <v/>
      </c>
      <c r="K3025">
        <f>IF(COUNTIFS(Winback!$K$2:$K$300,$D3025)&gt;0,1,0)</f>
        <v/>
      </c>
      <c r="L3025">
        <f>IF(AND($K3025=1,LEFT($A3025,3)="WB-"),SUMIFS(Winback!$D$2:$D$300,Winback!$K$2:$K$300,$D3025),0)</f>
        <v/>
      </c>
      <c r="M3025">
        <f>IF(OR($E3025=1,$G3025=1,SUMIFS(Registros!$J$2:$J$6000,Registros!$B$2:$B$6000,$A3025)&gt;0),1,0)</f>
        <v/>
      </c>
      <c r="N3025">
        <f>IF($J3025&gt;0,1,IF(COUNTIFS(Registros!$A$2:$A$6000,"CS",Registros!$B$2:$B$6000,$A3025,Registros!$K$2:$K$6000,"&lt;&gt;")&gt;0,1,0))</f>
        <v/>
      </c>
      <c r="O3025">
        <f>IF(AND($K3025=1,$E3025=0,$G3025=0,$I3025=0),"WINBACK",IF(AND($M3025=1,$N3025&gt;0),"CONVERGENTE",IF($M3025=1,"SOLO MÓVIL",IF($N3025&gt;0,"SOLO FIJO / INTERNET","SIN SERVICIOS"))))</f>
        <v/>
      </c>
      <c r="P3025">
        <f>IF($O3025="WINBACK","Recuperar (winback)",IF($O3025="CONVERGENTE","Upgrade / más líneas",IF($O3025="SOLO MÓVIL","Ofrecer fijo + internet (FLBBTV)",IF($O3025="SOLO FIJO / INTERNET","Ofrecer línea móvil Nextphone","Oferta completa (móvil + fijo + internet)"))))</f>
        <v/>
      </c>
      <c r="Q3025">
        <f>$F3025+$H3025+$L3025</f>
        <v/>
      </c>
      <c r="R3025">
        <f>IFERROR(VLOOKUP($A3025,Registros!$B$2:$G$6000,6,0),IFERROR(VLOOKUP($D3025,Winback!$B$2:$C$300,2,0),""))</f>
        <v/>
      </c>
      <c r="S3025">
        <f>IF($E3025=1,"NP","")&amp;IF($G3025=1,"+MOV","")&amp;IF($I3025=1,"+CS","")&amp;IF($K3025=1,"+WB","")</f>
        <v/>
      </c>
      <c r="T3025">
        <f>$E3025+$G3025+$I3025+$K3025</f>
        <v/>
      </c>
    </row>
    <row r="3026">
      <c r="A3026" t="inlineStr">
        <is>
          <t>364058200000</t>
        </is>
      </c>
      <c r="B3026" t="inlineStr">
        <is>
          <t>36405820</t>
        </is>
      </c>
      <c r="C3026" t="inlineStr">
        <is>
          <t>JAVIER MORALES</t>
        </is>
      </c>
      <c r="D3026" t="inlineStr">
        <is>
          <t>JAVIERMORALES</t>
        </is>
      </c>
      <c r="E3026">
        <f>IF(COUNTIFS(Registros!$A$2:$A$6000,"NP",Registros!$B$2:$B$6000,$A3026)&gt;0,1,0)</f>
        <v/>
      </c>
      <c r="F3026">
        <f>IF($E3026=1,SUMIFS(Registros!$F$2:$F$6000,Registros!$A$2:$A$6000,"NP",Registros!$B$2:$B$6000,$A3026),0)</f>
        <v/>
      </c>
      <c r="G3026">
        <f>IF(COUNTIFS(Registros!$A$2:$A$6000,"MOV",Registros!$B$2:$B$6000,$A3026)&gt;0,1,0)</f>
        <v/>
      </c>
      <c r="H3026">
        <f>IF($G3026=1,SUMIFS(Registros!$F$2:$F$6000,Registros!$A$2:$A$6000,"MOV",Registros!$B$2:$B$6000,$A3026),0)</f>
        <v/>
      </c>
      <c r="I3026">
        <f>IF(COUNTIFS(Registros!$A$2:$A$6000,"CS",Registros!$B$2:$B$6000,$A3026)&gt;0,1,0)</f>
        <v/>
      </c>
      <c r="J3026">
        <f>IF($I3026=1,SUMIFS(Registros!$I$2:$I$6000,Registros!$A$2:$A$6000,"CS",Registros!$B$2:$B$6000,$A3026),0)</f>
        <v/>
      </c>
      <c r="K3026">
        <f>IF(COUNTIFS(Winback!$K$2:$K$300,$D3026)&gt;0,1,0)</f>
        <v/>
      </c>
      <c r="L3026">
        <f>IF(AND($K3026=1,LEFT($A3026,3)="WB-"),SUMIFS(Winback!$D$2:$D$300,Winback!$K$2:$K$300,$D3026),0)</f>
        <v/>
      </c>
      <c r="M3026">
        <f>IF(OR($E3026=1,$G3026=1,SUMIFS(Registros!$J$2:$J$6000,Registros!$B$2:$B$6000,$A3026)&gt;0),1,0)</f>
        <v/>
      </c>
      <c r="N3026">
        <f>IF($J3026&gt;0,1,IF(COUNTIFS(Registros!$A$2:$A$6000,"CS",Registros!$B$2:$B$6000,$A3026,Registros!$K$2:$K$6000,"&lt;&gt;")&gt;0,1,0))</f>
        <v/>
      </c>
      <c r="O3026">
        <f>IF(AND($K3026=1,$E3026=0,$G3026=0,$I3026=0),"WINBACK",IF(AND($M3026=1,$N3026&gt;0),"CONVERGENTE",IF($M3026=1,"SOLO MÓVIL",IF($N3026&gt;0,"SOLO FIJO / INTERNET","SIN SERVICIOS"))))</f>
        <v/>
      </c>
      <c r="P3026">
        <f>IF($O3026="WINBACK","Recuperar (winback)",IF($O3026="CONVERGENTE","Upgrade / más líneas",IF($O3026="SOLO MÓVIL","Ofrecer fijo + internet (FLBBTV)",IF($O3026="SOLO FIJO / INTERNET","Ofrecer línea móvil Nextphone","Oferta completa (móvil + fijo + internet)"))))</f>
        <v/>
      </c>
      <c r="Q3026">
        <f>$F3026+$H3026+$L3026</f>
        <v/>
      </c>
      <c r="R3026">
        <f>IFERROR(VLOOKUP($A3026,Registros!$B$2:$G$6000,6,0),IFERROR(VLOOKUP($D3026,Winback!$B$2:$C$300,2,0),""))</f>
        <v/>
      </c>
      <c r="S3026">
        <f>IF($E3026=1,"NP","")&amp;IF($G3026=1,"+MOV","")&amp;IF($I3026=1,"+CS","")&amp;IF($K3026=1,"+WB","")</f>
        <v/>
      </c>
      <c r="T3026">
        <f>$E3026+$G3026+$I3026+$K3026</f>
        <v/>
      </c>
    </row>
    <row r="3027">
      <c r="A3027" t="inlineStr">
        <is>
          <t>354236250000</t>
        </is>
      </c>
      <c r="B3027" t="inlineStr">
        <is>
          <t>35423625</t>
        </is>
      </c>
      <c r="C3027" t="inlineStr">
        <is>
          <t>MADELEINS DEL CID</t>
        </is>
      </c>
      <c r="D3027" t="inlineStr">
        <is>
          <t>MADELEINSDELCID</t>
        </is>
      </c>
      <c r="E3027">
        <f>IF(COUNTIFS(Registros!$A$2:$A$6000,"NP",Registros!$B$2:$B$6000,$A3027)&gt;0,1,0)</f>
        <v/>
      </c>
      <c r="F3027">
        <f>IF($E3027=1,SUMIFS(Registros!$F$2:$F$6000,Registros!$A$2:$A$6000,"NP",Registros!$B$2:$B$6000,$A3027),0)</f>
        <v/>
      </c>
      <c r="G3027">
        <f>IF(COUNTIFS(Registros!$A$2:$A$6000,"MOV",Registros!$B$2:$B$6000,$A3027)&gt;0,1,0)</f>
        <v/>
      </c>
      <c r="H3027">
        <f>IF($G3027=1,SUMIFS(Registros!$F$2:$F$6000,Registros!$A$2:$A$6000,"MOV",Registros!$B$2:$B$6000,$A3027),0)</f>
        <v/>
      </c>
      <c r="I3027">
        <f>IF(COUNTIFS(Registros!$A$2:$A$6000,"CS",Registros!$B$2:$B$6000,$A3027)&gt;0,1,0)</f>
        <v/>
      </c>
      <c r="J3027">
        <f>IF($I3027=1,SUMIFS(Registros!$I$2:$I$6000,Registros!$A$2:$A$6000,"CS",Registros!$B$2:$B$6000,$A3027),0)</f>
        <v/>
      </c>
      <c r="K3027">
        <f>IF(COUNTIFS(Winback!$K$2:$K$300,$D3027)&gt;0,1,0)</f>
        <v/>
      </c>
      <c r="L3027">
        <f>IF(AND($K3027=1,LEFT($A3027,3)="WB-"),SUMIFS(Winback!$D$2:$D$300,Winback!$K$2:$K$300,$D3027),0)</f>
        <v/>
      </c>
      <c r="M3027">
        <f>IF(OR($E3027=1,$G3027=1,SUMIFS(Registros!$J$2:$J$6000,Registros!$B$2:$B$6000,$A3027)&gt;0),1,0)</f>
        <v/>
      </c>
      <c r="N3027">
        <f>IF($J3027&gt;0,1,IF(COUNTIFS(Registros!$A$2:$A$6000,"CS",Registros!$B$2:$B$6000,$A3027,Registros!$K$2:$K$6000,"&lt;&gt;")&gt;0,1,0))</f>
        <v/>
      </c>
      <c r="O3027">
        <f>IF(AND($K3027=1,$E3027=0,$G3027=0,$I3027=0),"WINBACK",IF(AND($M3027=1,$N3027&gt;0),"CONVERGENTE",IF($M3027=1,"SOLO MÓVIL",IF($N3027&gt;0,"SOLO FIJO / INTERNET","SIN SERVICIOS"))))</f>
        <v/>
      </c>
      <c r="P3027">
        <f>IF($O3027="WINBACK","Recuperar (winback)",IF($O3027="CONVERGENTE","Upgrade / más líneas",IF($O3027="SOLO MÓVIL","Ofrecer fijo + internet (FLBBTV)",IF($O3027="SOLO FIJO / INTERNET","Ofrecer línea móvil Nextphone","Oferta completa (móvil + fijo + internet)"))))</f>
        <v/>
      </c>
      <c r="Q3027">
        <f>$F3027+$H3027+$L3027</f>
        <v/>
      </c>
      <c r="R3027">
        <f>IFERROR(VLOOKUP($A3027,Registros!$B$2:$G$6000,6,0),IFERROR(VLOOKUP($D3027,Winback!$B$2:$C$300,2,0),""))</f>
        <v/>
      </c>
      <c r="S3027">
        <f>IF($E3027=1,"NP","")&amp;IF($G3027=1,"+MOV","")&amp;IF($I3027=1,"+CS","")&amp;IF($K3027=1,"+WB","")</f>
        <v/>
      </c>
      <c r="T3027">
        <f>$E3027+$G3027+$I3027+$K3027</f>
        <v/>
      </c>
    </row>
    <row r="3028">
      <c r="A3028" t="inlineStr">
        <is>
          <t>357272760000</t>
        </is>
      </c>
      <c r="B3028" t="inlineStr">
        <is>
          <t>35727276</t>
        </is>
      </c>
      <c r="C3028" t="inlineStr">
        <is>
          <t>CECILIA MARTINEZ</t>
        </is>
      </c>
      <c r="D3028" t="inlineStr">
        <is>
          <t>CECILIAMARTINEZ</t>
        </is>
      </c>
      <c r="E3028">
        <f>IF(COUNTIFS(Registros!$A$2:$A$6000,"NP",Registros!$B$2:$B$6000,$A3028)&gt;0,1,0)</f>
        <v/>
      </c>
      <c r="F3028">
        <f>IF($E3028=1,SUMIFS(Registros!$F$2:$F$6000,Registros!$A$2:$A$6000,"NP",Registros!$B$2:$B$6000,$A3028),0)</f>
        <v/>
      </c>
      <c r="G3028">
        <f>IF(COUNTIFS(Registros!$A$2:$A$6000,"MOV",Registros!$B$2:$B$6000,$A3028)&gt;0,1,0)</f>
        <v/>
      </c>
      <c r="H3028">
        <f>IF($G3028=1,SUMIFS(Registros!$F$2:$F$6000,Registros!$A$2:$A$6000,"MOV",Registros!$B$2:$B$6000,$A3028),0)</f>
        <v/>
      </c>
      <c r="I3028">
        <f>IF(COUNTIFS(Registros!$A$2:$A$6000,"CS",Registros!$B$2:$B$6000,$A3028)&gt;0,1,0)</f>
        <v/>
      </c>
      <c r="J3028">
        <f>IF($I3028=1,SUMIFS(Registros!$I$2:$I$6000,Registros!$A$2:$A$6000,"CS",Registros!$B$2:$B$6000,$A3028),0)</f>
        <v/>
      </c>
      <c r="K3028">
        <f>IF(COUNTIFS(Winback!$K$2:$K$300,$D3028)&gt;0,1,0)</f>
        <v/>
      </c>
      <c r="L3028">
        <f>IF(AND($K3028=1,LEFT($A3028,3)="WB-"),SUMIFS(Winback!$D$2:$D$300,Winback!$K$2:$K$300,$D3028),0)</f>
        <v/>
      </c>
      <c r="M3028">
        <f>IF(OR($E3028=1,$G3028=1,SUMIFS(Registros!$J$2:$J$6000,Registros!$B$2:$B$6000,$A3028)&gt;0),1,0)</f>
        <v/>
      </c>
      <c r="N3028">
        <f>IF($J3028&gt;0,1,IF(COUNTIFS(Registros!$A$2:$A$6000,"CS",Registros!$B$2:$B$6000,$A3028,Registros!$K$2:$K$6000,"&lt;&gt;")&gt;0,1,0))</f>
        <v/>
      </c>
      <c r="O3028">
        <f>IF(AND($K3028=1,$E3028=0,$G3028=0,$I3028=0),"WINBACK",IF(AND($M3028=1,$N3028&gt;0),"CONVERGENTE",IF($M3028=1,"SOLO MÓVIL",IF($N3028&gt;0,"SOLO FIJO / INTERNET","SIN SERVICIOS"))))</f>
        <v/>
      </c>
      <c r="P3028">
        <f>IF($O3028="WINBACK","Recuperar (winback)",IF($O3028="CONVERGENTE","Upgrade / más líneas",IF($O3028="SOLO MÓVIL","Ofrecer fijo + internet (FLBBTV)",IF($O3028="SOLO FIJO / INTERNET","Ofrecer línea móvil Nextphone","Oferta completa (móvil + fijo + internet)"))))</f>
        <v/>
      </c>
      <c r="Q3028">
        <f>$F3028+$H3028+$L3028</f>
        <v/>
      </c>
      <c r="R3028">
        <f>IFERROR(VLOOKUP($A3028,Registros!$B$2:$G$6000,6,0),IFERROR(VLOOKUP($D3028,Winback!$B$2:$C$300,2,0),""))</f>
        <v/>
      </c>
      <c r="S3028">
        <f>IF($E3028=1,"NP","")&amp;IF($G3028=1,"+MOV","")&amp;IF($I3028=1,"+CS","")&amp;IF($K3028=1,"+WB","")</f>
        <v/>
      </c>
      <c r="T3028">
        <f>$E3028+$G3028+$I3028+$K3028</f>
        <v/>
      </c>
    </row>
    <row r="3029">
      <c r="A3029" t="inlineStr">
        <is>
          <t>359228960000</t>
        </is>
      </c>
      <c r="B3029" t="inlineStr">
        <is>
          <t>35922896</t>
        </is>
      </c>
      <c r="C3029" t="inlineStr">
        <is>
          <t>MELISSA MICHELL HERNANDEZ GONZALEZ</t>
        </is>
      </c>
      <c r="D3029" t="inlineStr">
        <is>
          <t>MELISSAMICHELLHERNANDEZGONZALEZ</t>
        </is>
      </c>
      <c r="E3029">
        <f>IF(COUNTIFS(Registros!$A$2:$A$6000,"NP",Registros!$B$2:$B$6000,$A3029)&gt;0,1,0)</f>
        <v/>
      </c>
      <c r="F3029">
        <f>IF($E3029=1,SUMIFS(Registros!$F$2:$F$6000,Registros!$A$2:$A$6000,"NP",Registros!$B$2:$B$6000,$A3029),0)</f>
        <v/>
      </c>
      <c r="G3029">
        <f>IF(COUNTIFS(Registros!$A$2:$A$6000,"MOV",Registros!$B$2:$B$6000,$A3029)&gt;0,1,0)</f>
        <v/>
      </c>
      <c r="H3029">
        <f>IF($G3029=1,SUMIFS(Registros!$F$2:$F$6000,Registros!$A$2:$A$6000,"MOV",Registros!$B$2:$B$6000,$A3029),0)</f>
        <v/>
      </c>
      <c r="I3029">
        <f>IF(COUNTIFS(Registros!$A$2:$A$6000,"CS",Registros!$B$2:$B$6000,$A3029)&gt;0,1,0)</f>
        <v/>
      </c>
      <c r="J3029">
        <f>IF($I3029=1,SUMIFS(Registros!$I$2:$I$6000,Registros!$A$2:$A$6000,"CS",Registros!$B$2:$B$6000,$A3029),0)</f>
        <v/>
      </c>
      <c r="K3029">
        <f>IF(COUNTIFS(Winback!$K$2:$K$300,$D3029)&gt;0,1,0)</f>
        <v/>
      </c>
      <c r="L3029">
        <f>IF(AND($K3029=1,LEFT($A3029,3)="WB-"),SUMIFS(Winback!$D$2:$D$300,Winback!$K$2:$K$300,$D3029),0)</f>
        <v/>
      </c>
      <c r="M3029">
        <f>IF(OR($E3029=1,$G3029=1,SUMIFS(Registros!$J$2:$J$6000,Registros!$B$2:$B$6000,$A3029)&gt;0),1,0)</f>
        <v/>
      </c>
      <c r="N3029">
        <f>IF($J3029&gt;0,1,IF(COUNTIFS(Registros!$A$2:$A$6000,"CS",Registros!$B$2:$B$6000,$A3029,Registros!$K$2:$K$6000,"&lt;&gt;")&gt;0,1,0))</f>
        <v/>
      </c>
      <c r="O3029">
        <f>IF(AND($K3029=1,$E3029=0,$G3029=0,$I3029=0),"WINBACK",IF(AND($M3029=1,$N3029&gt;0),"CONVERGENTE",IF($M3029=1,"SOLO MÓVIL",IF($N3029&gt;0,"SOLO FIJO / INTERNET","SIN SERVICIOS"))))</f>
        <v/>
      </c>
      <c r="P3029">
        <f>IF($O3029="WINBACK","Recuperar (winback)",IF($O3029="CONVERGENTE","Upgrade / más líneas",IF($O3029="SOLO MÓVIL","Ofrecer fijo + internet (FLBBTV)",IF($O3029="SOLO FIJO / INTERNET","Ofrecer línea móvil Nextphone","Oferta completa (móvil + fijo + internet)"))))</f>
        <v/>
      </c>
      <c r="Q3029">
        <f>$F3029+$H3029+$L3029</f>
        <v/>
      </c>
      <c r="R3029">
        <f>IFERROR(VLOOKUP($A3029,Registros!$B$2:$G$6000,6,0),IFERROR(VLOOKUP($D3029,Winback!$B$2:$C$300,2,0),""))</f>
        <v/>
      </c>
      <c r="S3029">
        <f>IF($E3029=1,"NP","")&amp;IF($G3029=1,"+MOV","")&amp;IF($I3029=1,"+CS","")&amp;IF($K3029=1,"+WB","")</f>
        <v/>
      </c>
      <c r="T3029">
        <f>$E3029+$G3029+$I3029+$K3029</f>
        <v/>
      </c>
    </row>
    <row r="3030">
      <c r="A3030" t="inlineStr">
        <is>
          <t>362051780000</t>
        </is>
      </c>
      <c r="B3030" t="inlineStr">
        <is>
          <t>36205178</t>
        </is>
      </c>
      <c r="C3030" t="inlineStr">
        <is>
          <t>ALBA SERRACIN</t>
        </is>
      </c>
      <c r="D3030" t="inlineStr">
        <is>
          <t>ALBASERRACIN</t>
        </is>
      </c>
      <c r="E3030">
        <f>IF(COUNTIFS(Registros!$A$2:$A$6000,"NP",Registros!$B$2:$B$6000,$A3030)&gt;0,1,0)</f>
        <v/>
      </c>
      <c r="F3030">
        <f>IF($E3030=1,SUMIFS(Registros!$F$2:$F$6000,Registros!$A$2:$A$6000,"NP",Registros!$B$2:$B$6000,$A3030),0)</f>
        <v/>
      </c>
      <c r="G3030">
        <f>IF(COUNTIFS(Registros!$A$2:$A$6000,"MOV",Registros!$B$2:$B$6000,$A3030)&gt;0,1,0)</f>
        <v/>
      </c>
      <c r="H3030">
        <f>IF($G3030=1,SUMIFS(Registros!$F$2:$F$6000,Registros!$A$2:$A$6000,"MOV",Registros!$B$2:$B$6000,$A3030),0)</f>
        <v/>
      </c>
      <c r="I3030">
        <f>IF(COUNTIFS(Registros!$A$2:$A$6000,"CS",Registros!$B$2:$B$6000,$A3030)&gt;0,1,0)</f>
        <v/>
      </c>
      <c r="J3030">
        <f>IF($I3030=1,SUMIFS(Registros!$I$2:$I$6000,Registros!$A$2:$A$6000,"CS",Registros!$B$2:$B$6000,$A3030),0)</f>
        <v/>
      </c>
      <c r="K3030">
        <f>IF(COUNTIFS(Winback!$K$2:$K$300,$D3030)&gt;0,1,0)</f>
        <v/>
      </c>
      <c r="L3030">
        <f>IF(AND($K3030=1,LEFT($A3030,3)="WB-"),SUMIFS(Winback!$D$2:$D$300,Winback!$K$2:$K$300,$D3030),0)</f>
        <v/>
      </c>
      <c r="M3030">
        <f>IF(OR($E3030=1,$G3030=1,SUMIFS(Registros!$J$2:$J$6000,Registros!$B$2:$B$6000,$A3030)&gt;0),1,0)</f>
        <v/>
      </c>
      <c r="N3030">
        <f>IF($J3030&gt;0,1,IF(COUNTIFS(Registros!$A$2:$A$6000,"CS",Registros!$B$2:$B$6000,$A3030,Registros!$K$2:$K$6000,"&lt;&gt;")&gt;0,1,0))</f>
        <v/>
      </c>
      <c r="O3030">
        <f>IF(AND($K3030=1,$E3030=0,$G3030=0,$I3030=0),"WINBACK",IF(AND($M3030=1,$N3030&gt;0),"CONVERGENTE",IF($M3030=1,"SOLO MÓVIL",IF($N3030&gt;0,"SOLO FIJO / INTERNET","SIN SERVICIOS"))))</f>
        <v/>
      </c>
      <c r="P3030">
        <f>IF($O3030="WINBACK","Recuperar (winback)",IF($O3030="CONVERGENTE","Upgrade / más líneas",IF($O3030="SOLO MÓVIL","Ofrecer fijo + internet (FLBBTV)",IF($O3030="SOLO FIJO / INTERNET","Ofrecer línea móvil Nextphone","Oferta completa (móvil + fijo + internet)"))))</f>
        <v/>
      </c>
      <c r="Q3030">
        <f>$F3030+$H3030+$L3030</f>
        <v/>
      </c>
      <c r="R3030">
        <f>IFERROR(VLOOKUP($A3030,Registros!$B$2:$G$6000,6,0),IFERROR(VLOOKUP($D3030,Winback!$B$2:$C$300,2,0),""))</f>
        <v/>
      </c>
      <c r="S3030">
        <f>IF($E3030=1,"NP","")&amp;IF($G3030=1,"+MOV","")&amp;IF($I3030=1,"+CS","")&amp;IF($K3030=1,"+WB","")</f>
        <v/>
      </c>
      <c r="T3030">
        <f>$E3030+$G3030+$I3030+$K3030</f>
        <v/>
      </c>
    </row>
    <row r="3031">
      <c r="A3031" t="inlineStr">
        <is>
          <t>329450360000</t>
        </is>
      </c>
      <c r="B3031" t="inlineStr">
        <is>
          <t>32945036</t>
        </is>
      </c>
      <c r="C3031" t="inlineStr">
        <is>
          <t>MULTISERVICIOS YETV</t>
        </is>
      </c>
      <c r="D3031" t="inlineStr">
        <is>
          <t>MULTISERVICIOSYETV</t>
        </is>
      </c>
      <c r="E3031">
        <f>IF(COUNTIFS(Registros!$A$2:$A$6000,"NP",Registros!$B$2:$B$6000,$A3031)&gt;0,1,0)</f>
        <v/>
      </c>
      <c r="F3031">
        <f>IF($E3031=1,SUMIFS(Registros!$F$2:$F$6000,Registros!$A$2:$A$6000,"NP",Registros!$B$2:$B$6000,$A3031),0)</f>
        <v/>
      </c>
      <c r="G3031">
        <f>IF(COUNTIFS(Registros!$A$2:$A$6000,"MOV",Registros!$B$2:$B$6000,$A3031)&gt;0,1,0)</f>
        <v/>
      </c>
      <c r="H3031">
        <f>IF($G3031=1,SUMIFS(Registros!$F$2:$F$6000,Registros!$A$2:$A$6000,"MOV",Registros!$B$2:$B$6000,$A3031),0)</f>
        <v/>
      </c>
      <c r="I3031">
        <f>IF(COUNTIFS(Registros!$A$2:$A$6000,"CS",Registros!$B$2:$B$6000,$A3031)&gt;0,1,0)</f>
        <v/>
      </c>
      <c r="J3031">
        <f>IF($I3031=1,SUMIFS(Registros!$I$2:$I$6000,Registros!$A$2:$A$6000,"CS",Registros!$B$2:$B$6000,$A3031),0)</f>
        <v/>
      </c>
      <c r="K3031">
        <f>IF(COUNTIFS(Winback!$K$2:$K$300,$D3031)&gt;0,1,0)</f>
        <v/>
      </c>
      <c r="L3031">
        <f>IF(AND($K3031=1,LEFT($A3031,3)="WB-"),SUMIFS(Winback!$D$2:$D$300,Winback!$K$2:$K$300,$D3031),0)</f>
        <v/>
      </c>
      <c r="M3031">
        <f>IF(OR($E3031=1,$G3031=1,SUMIFS(Registros!$J$2:$J$6000,Registros!$B$2:$B$6000,$A3031)&gt;0),1,0)</f>
        <v/>
      </c>
      <c r="N3031">
        <f>IF($J3031&gt;0,1,IF(COUNTIFS(Registros!$A$2:$A$6000,"CS",Registros!$B$2:$B$6000,$A3031,Registros!$K$2:$K$6000,"&lt;&gt;")&gt;0,1,0))</f>
        <v/>
      </c>
      <c r="O3031">
        <f>IF(AND($K3031=1,$E3031=0,$G3031=0,$I3031=0),"WINBACK",IF(AND($M3031=1,$N3031&gt;0),"CONVERGENTE",IF($M3031=1,"SOLO MÓVIL",IF($N3031&gt;0,"SOLO FIJO / INTERNET","SIN SERVICIOS"))))</f>
        <v/>
      </c>
      <c r="P3031">
        <f>IF($O3031="WINBACK","Recuperar (winback)",IF($O3031="CONVERGENTE","Upgrade / más líneas",IF($O3031="SOLO MÓVIL","Ofrecer fijo + internet (FLBBTV)",IF($O3031="SOLO FIJO / INTERNET","Ofrecer línea móvil Nextphone","Oferta completa (móvil + fijo + internet)"))))</f>
        <v/>
      </c>
      <c r="Q3031">
        <f>$F3031+$H3031+$L3031</f>
        <v/>
      </c>
      <c r="R3031">
        <f>IFERROR(VLOOKUP($A3031,Registros!$B$2:$G$6000,6,0),IFERROR(VLOOKUP($D3031,Winback!$B$2:$C$300,2,0),""))</f>
        <v/>
      </c>
      <c r="S3031">
        <f>IF($E3031=1,"NP","")&amp;IF($G3031=1,"+MOV","")&amp;IF($I3031=1,"+CS","")&amp;IF($K3031=1,"+WB","")</f>
        <v/>
      </c>
      <c r="T3031">
        <f>$E3031+$G3031+$I3031+$K3031</f>
        <v/>
      </c>
    </row>
    <row r="3032">
      <c r="A3032" t="inlineStr">
        <is>
          <t>359384130000</t>
        </is>
      </c>
      <c r="B3032" t="inlineStr">
        <is>
          <t>35938413</t>
        </is>
      </c>
      <c r="C3032" t="inlineStr">
        <is>
          <t>RICHARD CASTILLO</t>
        </is>
      </c>
      <c r="D3032" t="inlineStr">
        <is>
          <t>RICHARDCASTILLO</t>
        </is>
      </c>
      <c r="E3032">
        <f>IF(COUNTIFS(Registros!$A$2:$A$6000,"NP",Registros!$B$2:$B$6000,$A3032)&gt;0,1,0)</f>
        <v/>
      </c>
      <c r="F3032">
        <f>IF($E3032=1,SUMIFS(Registros!$F$2:$F$6000,Registros!$A$2:$A$6000,"NP",Registros!$B$2:$B$6000,$A3032),0)</f>
        <v/>
      </c>
      <c r="G3032">
        <f>IF(COUNTIFS(Registros!$A$2:$A$6000,"MOV",Registros!$B$2:$B$6000,$A3032)&gt;0,1,0)</f>
        <v/>
      </c>
      <c r="H3032">
        <f>IF($G3032=1,SUMIFS(Registros!$F$2:$F$6000,Registros!$A$2:$A$6000,"MOV",Registros!$B$2:$B$6000,$A3032),0)</f>
        <v/>
      </c>
      <c r="I3032">
        <f>IF(COUNTIFS(Registros!$A$2:$A$6000,"CS",Registros!$B$2:$B$6000,$A3032)&gt;0,1,0)</f>
        <v/>
      </c>
      <c r="J3032">
        <f>IF($I3032=1,SUMIFS(Registros!$I$2:$I$6000,Registros!$A$2:$A$6000,"CS",Registros!$B$2:$B$6000,$A3032),0)</f>
        <v/>
      </c>
      <c r="K3032">
        <f>IF(COUNTIFS(Winback!$K$2:$K$300,$D3032)&gt;0,1,0)</f>
        <v/>
      </c>
      <c r="L3032">
        <f>IF(AND($K3032=1,LEFT($A3032,3)="WB-"),SUMIFS(Winback!$D$2:$D$300,Winback!$K$2:$K$300,$D3032),0)</f>
        <v/>
      </c>
      <c r="M3032">
        <f>IF(OR($E3032=1,$G3032=1,SUMIFS(Registros!$J$2:$J$6000,Registros!$B$2:$B$6000,$A3032)&gt;0),1,0)</f>
        <v/>
      </c>
      <c r="N3032">
        <f>IF($J3032&gt;0,1,IF(COUNTIFS(Registros!$A$2:$A$6000,"CS",Registros!$B$2:$B$6000,$A3032,Registros!$K$2:$K$6000,"&lt;&gt;")&gt;0,1,0))</f>
        <v/>
      </c>
      <c r="O3032">
        <f>IF(AND($K3032=1,$E3032=0,$G3032=0,$I3032=0),"WINBACK",IF(AND($M3032=1,$N3032&gt;0),"CONVERGENTE",IF($M3032=1,"SOLO MÓVIL",IF($N3032&gt;0,"SOLO FIJO / INTERNET","SIN SERVICIOS"))))</f>
        <v/>
      </c>
      <c r="P3032">
        <f>IF($O3032="WINBACK","Recuperar (winback)",IF($O3032="CONVERGENTE","Upgrade / más líneas",IF($O3032="SOLO MÓVIL","Ofrecer fijo + internet (FLBBTV)",IF($O3032="SOLO FIJO / INTERNET","Ofrecer línea móvil Nextphone","Oferta completa (móvil + fijo + internet)"))))</f>
        <v/>
      </c>
      <c r="Q3032">
        <f>$F3032+$H3032+$L3032</f>
        <v/>
      </c>
      <c r="R3032">
        <f>IFERROR(VLOOKUP($A3032,Registros!$B$2:$G$6000,6,0),IFERROR(VLOOKUP($D3032,Winback!$B$2:$C$300,2,0),""))</f>
        <v/>
      </c>
      <c r="S3032">
        <f>IF($E3032=1,"NP","")&amp;IF($G3032=1,"+MOV","")&amp;IF($I3032=1,"+CS","")&amp;IF($K3032=1,"+WB","")</f>
        <v/>
      </c>
      <c r="T3032">
        <f>$E3032+$G3032+$I3032+$K3032</f>
        <v/>
      </c>
    </row>
    <row r="3033">
      <c r="A3033" t="inlineStr">
        <is>
          <t>344421710000</t>
        </is>
      </c>
      <c r="B3033" t="inlineStr">
        <is>
          <t>34442171</t>
        </is>
      </c>
      <c r="C3033" t="inlineStr">
        <is>
          <t>MARLON JOSUÉ MELÉNDEZ</t>
        </is>
      </c>
      <c r="D3033" t="inlineStr">
        <is>
          <t>MARLONJOSUEMELENDEZ</t>
        </is>
      </c>
      <c r="E3033">
        <f>IF(COUNTIFS(Registros!$A$2:$A$6000,"NP",Registros!$B$2:$B$6000,$A3033)&gt;0,1,0)</f>
        <v/>
      </c>
      <c r="F3033">
        <f>IF($E3033=1,SUMIFS(Registros!$F$2:$F$6000,Registros!$A$2:$A$6000,"NP",Registros!$B$2:$B$6000,$A3033),0)</f>
        <v/>
      </c>
      <c r="G3033">
        <f>IF(COUNTIFS(Registros!$A$2:$A$6000,"MOV",Registros!$B$2:$B$6000,$A3033)&gt;0,1,0)</f>
        <v/>
      </c>
      <c r="H3033">
        <f>IF($G3033=1,SUMIFS(Registros!$F$2:$F$6000,Registros!$A$2:$A$6000,"MOV",Registros!$B$2:$B$6000,$A3033),0)</f>
        <v/>
      </c>
      <c r="I3033">
        <f>IF(COUNTIFS(Registros!$A$2:$A$6000,"CS",Registros!$B$2:$B$6000,$A3033)&gt;0,1,0)</f>
        <v/>
      </c>
      <c r="J3033">
        <f>IF($I3033=1,SUMIFS(Registros!$I$2:$I$6000,Registros!$A$2:$A$6000,"CS",Registros!$B$2:$B$6000,$A3033),0)</f>
        <v/>
      </c>
      <c r="K3033">
        <f>IF(COUNTIFS(Winback!$K$2:$K$300,$D3033)&gt;0,1,0)</f>
        <v/>
      </c>
      <c r="L3033">
        <f>IF(AND($K3033=1,LEFT($A3033,3)="WB-"),SUMIFS(Winback!$D$2:$D$300,Winback!$K$2:$K$300,$D3033),0)</f>
        <v/>
      </c>
      <c r="M3033">
        <f>IF(OR($E3033=1,$G3033=1,SUMIFS(Registros!$J$2:$J$6000,Registros!$B$2:$B$6000,$A3033)&gt;0),1,0)</f>
        <v/>
      </c>
      <c r="N3033">
        <f>IF($J3033&gt;0,1,IF(COUNTIFS(Registros!$A$2:$A$6000,"CS",Registros!$B$2:$B$6000,$A3033,Registros!$K$2:$K$6000,"&lt;&gt;")&gt;0,1,0))</f>
        <v/>
      </c>
      <c r="O3033">
        <f>IF(AND($K3033=1,$E3033=0,$G3033=0,$I3033=0),"WINBACK",IF(AND($M3033=1,$N3033&gt;0),"CONVERGENTE",IF($M3033=1,"SOLO MÓVIL",IF($N3033&gt;0,"SOLO FIJO / INTERNET","SIN SERVICIOS"))))</f>
        <v/>
      </c>
      <c r="P3033">
        <f>IF($O3033="WINBACK","Recuperar (winback)",IF($O3033="CONVERGENTE","Upgrade / más líneas",IF($O3033="SOLO MÓVIL","Ofrecer fijo + internet (FLBBTV)",IF($O3033="SOLO FIJO / INTERNET","Ofrecer línea móvil Nextphone","Oferta completa (móvil + fijo + internet)"))))</f>
        <v/>
      </c>
      <c r="Q3033">
        <f>$F3033+$H3033+$L3033</f>
        <v/>
      </c>
      <c r="R3033">
        <f>IFERROR(VLOOKUP($A3033,Registros!$B$2:$G$6000,6,0),IFERROR(VLOOKUP($D3033,Winback!$B$2:$C$300,2,0),""))</f>
        <v/>
      </c>
      <c r="S3033">
        <f>IF($E3033=1,"NP","")&amp;IF($G3033=1,"+MOV","")&amp;IF($I3033=1,"+CS","")&amp;IF($K3033=1,"+WB","")</f>
        <v/>
      </c>
      <c r="T3033">
        <f>$E3033+$G3033+$I3033+$K3033</f>
        <v/>
      </c>
    </row>
    <row r="3034">
      <c r="A3034" t="inlineStr">
        <is>
          <t>356132190000</t>
        </is>
      </c>
      <c r="B3034" t="inlineStr">
        <is>
          <t>35613219</t>
        </is>
      </c>
      <c r="C3034" t="inlineStr">
        <is>
          <t>XAVIER PEREZ</t>
        </is>
      </c>
      <c r="D3034" t="inlineStr">
        <is>
          <t>XAVIERPEREZ</t>
        </is>
      </c>
      <c r="E3034">
        <f>IF(COUNTIFS(Registros!$A$2:$A$6000,"NP",Registros!$B$2:$B$6000,$A3034)&gt;0,1,0)</f>
        <v/>
      </c>
      <c r="F3034">
        <f>IF($E3034=1,SUMIFS(Registros!$F$2:$F$6000,Registros!$A$2:$A$6000,"NP",Registros!$B$2:$B$6000,$A3034),0)</f>
        <v/>
      </c>
      <c r="G3034">
        <f>IF(COUNTIFS(Registros!$A$2:$A$6000,"MOV",Registros!$B$2:$B$6000,$A3034)&gt;0,1,0)</f>
        <v/>
      </c>
      <c r="H3034">
        <f>IF($G3034=1,SUMIFS(Registros!$F$2:$F$6000,Registros!$A$2:$A$6000,"MOV",Registros!$B$2:$B$6000,$A3034),0)</f>
        <v/>
      </c>
      <c r="I3034">
        <f>IF(COUNTIFS(Registros!$A$2:$A$6000,"CS",Registros!$B$2:$B$6000,$A3034)&gt;0,1,0)</f>
        <v/>
      </c>
      <c r="J3034">
        <f>IF($I3034=1,SUMIFS(Registros!$I$2:$I$6000,Registros!$A$2:$A$6000,"CS",Registros!$B$2:$B$6000,$A3034),0)</f>
        <v/>
      </c>
      <c r="K3034">
        <f>IF(COUNTIFS(Winback!$K$2:$K$300,$D3034)&gt;0,1,0)</f>
        <v/>
      </c>
      <c r="L3034">
        <f>IF(AND($K3034=1,LEFT($A3034,3)="WB-"),SUMIFS(Winback!$D$2:$D$300,Winback!$K$2:$K$300,$D3034),0)</f>
        <v/>
      </c>
      <c r="M3034">
        <f>IF(OR($E3034=1,$G3034=1,SUMIFS(Registros!$J$2:$J$6000,Registros!$B$2:$B$6000,$A3034)&gt;0),1,0)</f>
        <v/>
      </c>
      <c r="N3034">
        <f>IF($J3034&gt;0,1,IF(COUNTIFS(Registros!$A$2:$A$6000,"CS",Registros!$B$2:$B$6000,$A3034,Registros!$K$2:$K$6000,"&lt;&gt;")&gt;0,1,0))</f>
        <v/>
      </c>
      <c r="O3034">
        <f>IF(AND($K3034=1,$E3034=0,$G3034=0,$I3034=0),"WINBACK",IF(AND($M3034=1,$N3034&gt;0),"CONVERGENTE",IF($M3034=1,"SOLO MÓVIL",IF($N3034&gt;0,"SOLO FIJO / INTERNET","SIN SERVICIOS"))))</f>
        <v/>
      </c>
      <c r="P3034">
        <f>IF($O3034="WINBACK","Recuperar (winback)",IF($O3034="CONVERGENTE","Upgrade / más líneas",IF($O3034="SOLO MÓVIL","Ofrecer fijo + internet (FLBBTV)",IF($O3034="SOLO FIJO / INTERNET","Ofrecer línea móvil Nextphone","Oferta completa (móvil + fijo + internet)"))))</f>
        <v/>
      </c>
      <c r="Q3034">
        <f>$F3034+$H3034+$L3034</f>
        <v/>
      </c>
      <c r="R3034">
        <f>IFERROR(VLOOKUP($A3034,Registros!$B$2:$G$6000,6,0),IFERROR(VLOOKUP($D3034,Winback!$B$2:$C$300,2,0),""))</f>
        <v/>
      </c>
      <c r="S3034">
        <f>IF($E3034=1,"NP","")&amp;IF($G3034=1,"+MOV","")&amp;IF($I3034=1,"+CS","")&amp;IF($K3034=1,"+WB","")</f>
        <v/>
      </c>
      <c r="T3034">
        <f>$E3034+$G3034+$I3034+$K3034</f>
        <v/>
      </c>
    </row>
    <row r="3035">
      <c r="A3035" t="inlineStr">
        <is>
          <t>358291670000</t>
        </is>
      </c>
      <c r="B3035" t="inlineStr">
        <is>
          <t>35829167</t>
        </is>
      </c>
      <c r="C3035" t="inlineStr">
        <is>
          <t>LORYSBETH BERNAL</t>
        </is>
      </c>
      <c r="D3035" t="inlineStr">
        <is>
          <t>LORYSBETHBERNAL</t>
        </is>
      </c>
      <c r="E3035">
        <f>IF(COUNTIFS(Registros!$A$2:$A$6000,"NP",Registros!$B$2:$B$6000,$A3035)&gt;0,1,0)</f>
        <v/>
      </c>
      <c r="F3035">
        <f>IF($E3035=1,SUMIFS(Registros!$F$2:$F$6000,Registros!$A$2:$A$6000,"NP",Registros!$B$2:$B$6000,$A3035),0)</f>
        <v/>
      </c>
      <c r="G3035">
        <f>IF(COUNTIFS(Registros!$A$2:$A$6000,"MOV",Registros!$B$2:$B$6000,$A3035)&gt;0,1,0)</f>
        <v/>
      </c>
      <c r="H3035">
        <f>IF($G3035=1,SUMIFS(Registros!$F$2:$F$6000,Registros!$A$2:$A$6000,"MOV",Registros!$B$2:$B$6000,$A3035),0)</f>
        <v/>
      </c>
      <c r="I3035">
        <f>IF(COUNTIFS(Registros!$A$2:$A$6000,"CS",Registros!$B$2:$B$6000,$A3035)&gt;0,1,0)</f>
        <v/>
      </c>
      <c r="J3035">
        <f>IF($I3035=1,SUMIFS(Registros!$I$2:$I$6000,Registros!$A$2:$A$6000,"CS",Registros!$B$2:$B$6000,$A3035),0)</f>
        <v/>
      </c>
      <c r="K3035">
        <f>IF(COUNTIFS(Winback!$K$2:$K$300,$D3035)&gt;0,1,0)</f>
        <v/>
      </c>
      <c r="L3035">
        <f>IF(AND($K3035=1,LEFT($A3035,3)="WB-"),SUMIFS(Winback!$D$2:$D$300,Winback!$K$2:$K$300,$D3035),0)</f>
        <v/>
      </c>
      <c r="M3035">
        <f>IF(OR($E3035=1,$G3035=1,SUMIFS(Registros!$J$2:$J$6000,Registros!$B$2:$B$6000,$A3035)&gt;0),1,0)</f>
        <v/>
      </c>
      <c r="N3035">
        <f>IF($J3035&gt;0,1,IF(COUNTIFS(Registros!$A$2:$A$6000,"CS",Registros!$B$2:$B$6000,$A3035,Registros!$K$2:$K$6000,"&lt;&gt;")&gt;0,1,0))</f>
        <v/>
      </c>
      <c r="O3035">
        <f>IF(AND($K3035=1,$E3035=0,$G3035=0,$I3035=0),"WINBACK",IF(AND($M3035=1,$N3035&gt;0),"CONVERGENTE",IF($M3035=1,"SOLO MÓVIL",IF($N3035&gt;0,"SOLO FIJO / INTERNET","SIN SERVICIOS"))))</f>
        <v/>
      </c>
      <c r="P3035">
        <f>IF($O3035="WINBACK","Recuperar (winback)",IF($O3035="CONVERGENTE","Upgrade / más líneas",IF($O3035="SOLO MÓVIL","Ofrecer fijo + internet (FLBBTV)",IF($O3035="SOLO FIJO / INTERNET","Ofrecer línea móvil Nextphone","Oferta completa (móvil + fijo + internet)"))))</f>
        <v/>
      </c>
      <c r="Q3035">
        <f>$F3035+$H3035+$L3035</f>
        <v/>
      </c>
      <c r="R3035">
        <f>IFERROR(VLOOKUP($A3035,Registros!$B$2:$G$6000,6,0),IFERROR(VLOOKUP($D3035,Winback!$B$2:$C$300,2,0),""))</f>
        <v/>
      </c>
      <c r="S3035">
        <f>IF($E3035=1,"NP","")&amp;IF($G3035=1,"+MOV","")&amp;IF($I3035=1,"+CS","")&amp;IF($K3035=1,"+WB","")</f>
        <v/>
      </c>
      <c r="T3035">
        <f>$E3035+$G3035+$I3035+$K3035</f>
        <v/>
      </c>
    </row>
    <row r="3036">
      <c r="A3036" t="inlineStr">
        <is>
          <t>355077750000</t>
        </is>
      </c>
      <c r="B3036" t="inlineStr">
        <is>
          <t>35507775</t>
        </is>
      </c>
      <c r="C3036" t="inlineStr">
        <is>
          <t>MILAGROS BEJARANO</t>
        </is>
      </c>
      <c r="D3036" t="inlineStr">
        <is>
          <t>MILAGROSBEJARANO</t>
        </is>
      </c>
      <c r="E3036">
        <f>IF(COUNTIFS(Registros!$A$2:$A$6000,"NP",Registros!$B$2:$B$6000,$A3036)&gt;0,1,0)</f>
        <v/>
      </c>
      <c r="F3036">
        <f>IF($E3036=1,SUMIFS(Registros!$F$2:$F$6000,Registros!$A$2:$A$6000,"NP",Registros!$B$2:$B$6000,$A3036),0)</f>
        <v/>
      </c>
      <c r="G3036">
        <f>IF(COUNTIFS(Registros!$A$2:$A$6000,"MOV",Registros!$B$2:$B$6000,$A3036)&gt;0,1,0)</f>
        <v/>
      </c>
      <c r="H3036">
        <f>IF($G3036=1,SUMIFS(Registros!$F$2:$F$6000,Registros!$A$2:$A$6000,"MOV",Registros!$B$2:$B$6000,$A3036),0)</f>
        <v/>
      </c>
      <c r="I3036">
        <f>IF(COUNTIFS(Registros!$A$2:$A$6000,"CS",Registros!$B$2:$B$6000,$A3036)&gt;0,1,0)</f>
        <v/>
      </c>
      <c r="J3036">
        <f>IF($I3036=1,SUMIFS(Registros!$I$2:$I$6000,Registros!$A$2:$A$6000,"CS",Registros!$B$2:$B$6000,$A3036),0)</f>
        <v/>
      </c>
      <c r="K3036">
        <f>IF(COUNTIFS(Winback!$K$2:$K$300,$D3036)&gt;0,1,0)</f>
        <v/>
      </c>
      <c r="L3036">
        <f>IF(AND($K3036=1,LEFT($A3036,3)="WB-"),SUMIFS(Winback!$D$2:$D$300,Winback!$K$2:$K$300,$D3036),0)</f>
        <v/>
      </c>
      <c r="M3036">
        <f>IF(OR($E3036=1,$G3036=1,SUMIFS(Registros!$J$2:$J$6000,Registros!$B$2:$B$6000,$A3036)&gt;0),1,0)</f>
        <v/>
      </c>
      <c r="N3036">
        <f>IF($J3036&gt;0,1,IF(COUNTIFS(Registros!$A$2:$A$6000,"CS",Registros!$B$2:$B$6000,$A3036,Registros!$K$2:$K$6000,"&lt;&gt;")&gt;0,1,0))</f>
        <v/>
      </c>
      <c r="O3036">
        <f>IF(AND($K3036=1,$E3036=0,$G3036=0,$I3036=0),"WINBACK",IF(AND($M3036=1,$N3036&gt;0),"CONVERGENTE",IF($M3036=1,"SOLO MÓVIL",IF($N3036&gt;0,"SOLO FIJO / INTERNET","SIN SERVICIOS"))))</f>
        <v/>
      </c>
      <c r="P3036">
        <f>IF($O3036="WINBACK","Recuperar (winback)",IF($O3036="CONVERGENTE","Upgrade / más líneas",IF($O3036="SOLO MÓVIL","Ofrecer fijo + internet (FLBBTV)",IF($O3036="SOLO FIJO / INTERNET","Ofrecer línea móvil Nextphone","Oferta completa (móvil + fijo + internet)"))))</f>
        <v/>
      </c>
      <c r="Q3036">
        <f>$F3036+$H3036+$L3036</f>
        <v/>
      </c>
      <c r="R3036">
        <f>IFERROR(VLOOKUP($A3036,Registros!$B$2:$G$6000,6,0),IFERROR(VLOOKUP($D3036,Winback!$B$2:$C$300,2,0),""))</f>
        <v/>
      </c>
      <c r="S3036">
        <f>IF($E3036=1,"NP","")&amp;IF($G3036=1,"+MOV","")&amp;IF($I3036=1,"+CS","")&amp;IF($K3036=1,"+WB","")</f>
        <v/>
      </c>
      <c r="T3036">
        <f>$E3036+$G3036+$I3036+$K3036</f>
        <v/>
      </c>
    </row>
    <row r="3037">
      <c r="A3037" t="inlineStr">
        <is>
          <t>351259720000</t>
        </is>
      </c>
      <c r="B3037" t="inlineStr">
        <is>
          <t>35125972</t>
        </is>
      </c>
      <c r="C3037" t="inlineStr">
        <is>
          <t>JUAN LUIS CEDEÑO VERGARA</t>
        </is>
      </c>
      <c r="D3037" t="inlineStr">
        <is>
          <t>JUANLUISCEDENOVERGARA</t>
        </is>
      </c>
      <c r="E3037">
        <f>IF(COUNTIFS(Registros!$A$2:$A$6000,"NP",Registros!$B$2:$B$6000,$A3037)&gt;0,1,0)</f>
        <v/>
      </c>
      <c r="F3037">
        <f>IF($E3037=1,SUMIFS(Registros!$F$2:$F$6000,Registros!$A$2:$A$6000,"NP",Registros!$B$2:$B$6000,$A3037),0)</f>
        <v/>
      </c>
      <c r="G3037">
        <f>IF(COUNTIFS(Registros!$A$2:$A$6000,"MOV",Registros!$B$2:$B$6000,$A3037)&gt;0,1,0)</f>
        <v/>
      </c>
      <c r="H3037">
        <f>IF($G3037=1,SUMIFS(Registros!$F$2:$F$6000,Registros!$A$2:$A$6000,"MOV",Registros!$B$2:$B$6000,$A3037),0)</f>
        <v/>
      </c>
      <c r="I3037">
        <f>IF(COUNTIFS(Registros!$A$2:$A$6000,"CS",Registros!$B$2:$B$6000,$A3037)&gt;0,1,0)</f>
        <v/>
      </c>
      <c r="J3037">
        <f>IF($I3037=1,SUMIFS(Registros!$I$2:$I$6000,Registros!$A$2:$A$6000,"CS",Registros!$B$2:$B$6000,$A3037),0)</f>
        <v/>
      </c>
      <c r="K3037">
        <f>IF(COUNTIFS(Winback!$K$2:$K$300,$D3037)&gt;0,1,0)</f>
        <v/>
      </c>
      <c r="L3037">
        <f>IF(AND($K3037=1,LEFT($A3037,3)="WB-"),SUMIFS(Winback!$D$2:$D$300,Winback!$K$2:$K$300,$D3037),0)</f>
        <v/>
      </c>
      <c r="M3037">
        <f>IF(OR($E3037=1,$G3037=1,SUMIFS(Registros!$J$2:$J$6000,Registros!$B$2:$B$6000,$A3037)&gt;0),1,0)</f>
        <v/>
      </c>
      <c r="N3037">
        <f>IF($J3037&gt;0,1,IF(COUNTIFS(Registros!$A$2:$A$6000,"CS",Registros!$B$2:$B$6000,$A3037,Registros!$K$2:$K$6000,"&lt;&gt;")&gt;0,1,0))</f>
        <v/>
      </c>
      <c r="O3037">
        <f>IF(AND($K3037=1,$E3037=0,$G3037=0,$I3037=0),"WINBACK",IF(AND($M3037=1,$N3037&gt;0),"CONVERGENTE",IF($M3037=1,"SOLO MÓVIL",IF($N3037&gt;0,"SOLO FIJO / INTERNET","SIN SERVICIOS"))))</f>
        <v/>
      </c>
      <c r="P3037">
        <f>IF($O3037="WINBACK","Recuperar (winback)",IF($O3037="CONVERGENTE","Upgrade / más líneas",IF($O3037="SOLO MÓVIL","Ofrecer fijo + internet (FLBBTV)",IF($O3037="SOLO FIJO / INTERNET","Ofrecer línea móvil Nextphone","Oferta completa (móvil + fijo + internet)"))))</f>
        <v/>
      </c>
      <c r="Q3037">
        <f>$F3037+$H3037+$L3037</f>
        <v/>
      </c>
      <c r="R3037">
        <f>IFERROR(VLOOKUP($A3037,Registros!$B$2:$G$6000,6,0),IFERROR(VLOOKUP($D3037,Winback!$B$2:$C$300,2,0),""))</f>
        <v/>
      </c>
      <c r="S3037">
        <f>IF($E3037=1,"NP","")&amp;IF($G3037=1,"+MOV","")&amp;IF($I3037=1,"+CS","")&amp;IF($K3037=1,"+WB","")</f>
        <v/>
      </c>
      <c r="T3037">
        <f>$E3037+$G3037+$I3037+$K3037</f>
        <v/>
      </c>
    </row>
    <row r="3038">
      <c r="A3038" t="inlineStr">
        <is>
          <t>344165200000</t>
        </is>
      </c>
      <c r="B3038" t="inlineStr">
        <is>
          <t>34416520</t>
        </is>
      </c>
      <c r="C3038" t="inlineStr">
        <is>
          <t>EDGARDO ARIEL GUILBAUTH ACOSTA</t>
        </is>
      </c>
      <c r="D3038" t="inlineStr">
        <is>
          <t>EDGARDOARIELGUILBAUTHACOSTA</t>
        </is>
      </c>
      <c r="E3038">
        <f>IF(COUNTIFS(Registros!$A$2:$A$6000,"NP",Registros!$B$2:$B$6000,$A3038)&gt;0,1,0)</f>
        <v/>
      </c>
      <c r="F3038">
        <f>IF($E3038=1,SUMIFS(Registros!$F$2:$F$6000,Registros!$A$2:$A$6000,"NP",Registros!$B$2:$B$6000,$A3038),0)</f>
        <v/>
      </c>
      <c r="G3038">
        <f>IF(COUNTIFS(Registros!$A$2:$A$6000,"MOV",Registros!$B$2:$B$6000,$A3038)&gt;0,1,0)</f>
        <v/>
      </c>
      <c r="H3038">
        <f>IF($G3038=1,SUMIFS(Registros!$F$2:$F$6000,Registros!$A$2:$A$6000,"MOV",Registros!$B$2:$B$6000,$A3038),0)</f>
        <v/>
      </c>
      <c r="I3038">
        <f>IF(COUNTIFS(Registros!$A$2:$A$6000,"CS",Registros!$B$2:$B$6000,$A3038)&gt;0,1,0)</f>
        <v/>
      </c>
      <c r="J3038">
        <f>IF($I3038=1,SUMIFS(Registros!$I$2:$I$6000,Registros!$A$2:$A$6000,"CS",Registros!$B$2:$B$6000,$A3038),0)</f>
        <v/>
      </c>
      <c r="K3038">
        <f>IF(COUNTIFS(Winback!$K$2:$K$300,$D3038)&gt;0,1,0)</f>
        <v/>
      </c>
      <c r="L3038">
        <f>IF(AND($K3038=1,LEFT($A3038,3)="WB-"),SUMIFS(Winback!$D$2:$D$300,Winback!$K$2:$K$300,$D3038),0)</f>
        <v/>
      </c>
      <c r="M3038">
        <f>IF(OR($E3038=1,$G3038=1,SUMIFS(Registros!$J$2:$J$6000,Registros!$B$2:$B$6000,$A3038)&gt;0),1,0)</f>
        <v/>
      </c>
      <c r="N3038">
        <f>IF($J3038&gt;0,1,IF(COUNTIFS(Registros!$A$2:$A$6000,"CS",Registros!$B$2:$B$6000,$A3038,Registros!$K$2:$K$6000,"&lt;&gt;")&gt;0,1,0))</f>
        <v/>
      </c>
      <c r="O3038">
        <f>IF(AND($K3038=1,$E3038=0,$G3038=0,$I3038=0),"WINBACK",IF(AND($M3038=1,$N3038&gt;0),"CONVERGENTE",IF($M3038=1,"SOLO MÓVIL",IF($N3038&gt;0,"SOLO FIJO / INTERNET","SIN SERVICIOS"))))</f>
        <v/>
      </c>
      <c r="P3038">
        <f>IF($O3038="WINBACK","Recuperar (winback)",IF($O3038="CONVERGENTE","Upgrade / más líneas",IF($O3038="SOLO MÓVIL","Ofrecer fijo + internet (FLBBTV)",IF($O3038="SOLO FIJO / INTERNET","Ofrecer línea móvil Nextphone","Oferta completa (móvil + fijo + internet)"))))</f>
        <v/>
      </c>
      <c r="Q3038">
        <f>$F3038+$H3038+$L3038</f>
        <v/>
      </c>
      <c r="R3038">
        <f>IFERROR(VLOOKUP($A3038,Registros!$B$2:$G$6000,6,0),IFERROR(VLOOKUP($D3038,Winback!$B$2:$C$300,2,0),""))</f>
        <v/>
      </c>
      <c r="S3038">
        <f>IF($E3038=1,"NP","")&amp;IF($G3038=1,"+MOV","")&amp;IF($I3038=1,"+CS","")&amp;IF($K3038=1,"+WB","")</f>
        <v/>
      </c>
      <c r="T3038">
        <f>$E3038+$G3038+$I3038+$K3038</f>
        <v/>
      </c>
    </row>
    <row r="3039">
      <c r="A3039" t="inlineStr">
        <is>
          <t>361022690000</t>
        </is>
      </c>
      <c r="B3039" t="inlineStr">
        <is>
          <t>36102269</t>
        </is>
      </c>
      <c r="C3039" t="inlineStr">
        <is>
          <t>ANGEL ALBERTO MORENO SAMUDIO</t>
        </is>
      </c>
      <c r="D3039" t="inlineStr">
        <is>
          <t>ANGELALBERTOMORENOSAMUDIO</t>
        </is>
      </c>
      <c r="E3039">
        <f>IF(COUNTIFS(Registros!$A$2:$A$6000,"NP",Registros!$B$2:$B$6000,$A3039)&gt;0,1,0)</f>
        <v/>
      </c>
      <c r="F3039">
        <f>IF($E3039=1,SUMIFS(Registros!$F$2:$F$6000,Registros!$A$2:$A$6000,"NP",Registros!$B$2:$B$6000,$A3039),0)</f>
        <v/>
      </c>
      <c r="G3039">
        <f>IF(COUNTIFS(Registros!$A$2:$A$6000,"MOV",Registros!$B$2:$B$6000,$A3039)&gt;0,1,0)</f>
        <v/>
      </c>
      <c r="H3039">
        <f>IF($G3039=1,SUMIFS(Registros!$F$2:$F$6000,Registros!$A$2:$A$6000,"MOV",Registros!$B$2:$B$6000,$A3039),0)</f>
        <v/>
      </c>
      <c r="I3039">
        <f>IF(COUNTIFS(Registros!$A$2:$A$6000,"CS",Registros!$B$2:$B$6000,$A3039)&gt;0,1,0)</f>
        <v/>
      </c>
      <c r="J3039">
        <f>IF($I3039=1,SUMIFS(Registros!$I$2:$I$6000,Registros!$A$2:$A$6000,"CS",Registros!$B$2:$B$6000,$A3039),0)</f>
        <v/>
      </c>
      <c r="K3039">
        <f>IF(COUNTIFS(Winback!$K$2:$K$300,$D3039)&gt;0,1,0)</f>
        <v/>
      </c>
      <c r="L3039">
        <f>IF(AND($K3039=1,LEFT($A3039,3)="WB-"),SUMIFS(Winback!$D$2:$D$300,Winback!$K$2:$K$300,$D3039),0)</f>
        <v/>
      </c>
      <c r="M3039">
        <f>IF(OR($E3039=1,$G3039=1,SUMIFS(Registros!$J$2:$J$6000,Registros!$B$2:$B$6000,$A3039)&gt;0),1,0)</f>
        <v/>
      </c>
      <c r="N3039">
        <f>IF($J3039&gt;0,1,IF(COUNTIFS(Registros!$A$2:$A$6000,"CS",Registros!$B$2:$B$6000,$A3039,Registros!$K$2:$K$6000,"&lt;&gt;")&gt;0,1,0))</f>
        <v/>
      </c>
      <c r="O3039">
        <f>IF(AND($K3039=1,$E3039=0,$G3039=0,$I3039=0),"WINBACK",IF(AND($M3039=1,$N3039&gt;0),"CONVERGENTE",IF($M3039=1,"SOLO MÓVIL",IF($N3039&gt;0,"SOLO FIJO / INTERNET","SIN SERVICIOS"))))</f>
        <v/>
      </c>
      <c r="P3039">
        <f>IF($O3039="WINBACK","Recuperar (winback)",IF($O3039="CONVERGENTE","Upgrade / más líneas",IF($O3039="SOLO MÓVIL","Ofrecer fijo + internet (FLBBTV)",IF($O3039="SOLO FIJO / INTERNET","Ofrecer línea móvil Nextphone","Oferta completa (móvil + fijo + internet)"))))</f>
        <v/>
      </c>
      <c r="Q3039">
        <f>$F3039+$H3039+$L3039</f>
        <v/>
      </c>
      <c r="R3039">
        <f>IFERROR(VLOOKUP($A3039,Registros!$B$2:$G$6000,6,0),IFERROR(VLOOKUP($D3039,Winback!$B$2:$C$300,2,0),""))</f>
        <v/>
      </c>
      <c r="S3039">
        <f>IF($E3039=1,"NP","")&amp;IF($G3039=1,"+MOV","")&amp;IF($I3039=1,"+CS","")&amp;IF($K3039=1,"+WB","")</f>
        <v/>
      </c>
      <c r="T3039">
        <f>$E3039+$G3039+$I3039+$K3039</f>
        <v/>
      </c>
    </row>
    <row r="3040">
      <c r="A3040" t="inlineStr">
        <is>
          <t>327600720000</t>
        </is>
      </c>
      <c r="B3040" t="inlineStr">
        <is>
          <t>32760072</t>
        </is>
      </c>
      <c r="C3040" t="inlineStr">
        <is>
          <t>Astrid Mayreth Ced eno Montenegro</t>
        </is>
      </c>
      <c r="D3040" t="inlineStr">
        <is>
          <t>ASTRIDMAYRETHCEDENOMONTENEGRO</t>
        </is>
      </c>
      <c r="E3040">
        <f>IF(COUNTIFS(Registros!$A$2:$A$6000,"NP",Registros!$B$2:$B$6000,$A3040)&gt;0,1,0)</f>
        <v/>
      </c>
      <c r="F3040">
        <f>IF($E3040=1,SUMIFS(Registros!$F$2:$F$6000,Registros!$A$2:$A$6000,"NP",Registros!$B$2:$B$6000,$A3040),0)</f>
        <v/>
      </c>
      <c r="G3040">
        <f>IF(COUNTIFS(Registros!$A$2:$A$6000,"MOV",Registros!$B$2:$B$6000,$A3040)&gt;0,1,0)</f>
        <v/>
      </c>
      <c r="H3040">
        <f>IF($G3040=1,SUMIFS(Registros!$F$2:$F$6000,Registros!$A$2:$A$6000,"MOV",Registros!$B$2:$B$6000,$A3040),0)</f>
        <v/>
      </c>
      <c r="I3040">
        <f>IF(COUNTIFS(Registros!$A$2:$A$6000,"CS",Registros!$B$2:$B$6000,$A3040)&gt;0,1,0)</f>
        <v/>
      </c>
      <c r="J3040">
        <f>IF($I3040=1,SUMIFS(Registros!$I$2:$I$6000,Registros!$A$2:$A$6000,"CS",Registros!$B$2:$B$6000,$A3040),0)</f>
        <v/>
      </c>
      <c r="K3040">
        <f>IF(COUNTIFS(Winback!$K$2:$K$300,$D3040)&gt;0,1,0)</f>
        <v/>
      </c>
      <c r="L3040">
        <f>IF(AND($K3040=1,LEFT($A3040,3)="WB-"),SUMIFS(Winback!$D$2:$D$300,Winback!$K$2:$K$300,$D3040),0)</f>
        <v/>
      </c>
      <c r="M3040">
        <f>IF(OR($E3040=1,$G3040=1,SUMIFS(Registros!$J$2:$J$6000,Registros!$B$2:$B$6000,$A3040)&gt;0),1,0)</f>
        <v/>
      </c>
      <c r="N3040">
        <f>IF($J3040&gt;0,1,IF(COUNTIFS(Registros!$A$2:$A$6000,"CS",Registros!$B$2:$B$6000,$A3040,Registros!$K$2:$K$6000,"&lt;&gt;")&gt;0,1,0))</f>
        <v/>
      </c>
      <c r="O3040">
        <f>IF(AND($K3040=1,$E3040=0,$G3040=0,$I3040=0),"WINBACK",IF(AND($M3040=1,$N3040&gt;0),"CONVERGENTE",IF($M3040=1,"SOLO MÓVIL",IF($N3040&gt;0,"SOLO FIJO / INTERNET","SIN SERVICIOS"))))</f>
        <v/>
      </c>
      <c r="P3040">
        <f>IF($O3040="WINBACK","Recuperar (winback)",IF($O3040="CONVERGENTE","Upgrade / más líneas",IF($O3040="SOLO MÓVIL","Ofrecer fijo + internet (FLBBTV)",IF($O3040="SOLO FIJO / INTERNET","Ofrecer línea móvil Nextphone","Oferta completa (móvil + fijo + internet)"))))</f>
        <v/>
      </c>
      <c r="Q3040">
        <f>$F3040+$H3040+$L3040</f>
        <v/>
      </c>
      <c r="R3040">
        <f>IFERROR(VLOOKUP($A3040,Registros!$B$2:$G$6000,6,0),IFERROR(VLOOKUP($D3040,Winback!$B$2:$C$300,2,0),""))</f>
        <v/>
      </c>
      <c r="S3040">
        <f>IF($E3040=1,"NP","")&amp;IF($G3040=1,"+MOV","")&amp;IF($I3040=1,"+CS","")&amp;IF($K3040=1,"+WB","")</f>
        <v/>
      </c>
      <c r="T3040">
        <f>$E3040+$G3040+$I3040+$K3040</f>
        <v/>
      </c>
    </row>
    <row r="3041">
      <c r="A3041" t="inlineStr">
        <is>
          <t>354133920000</t>
        </is>
      </c>
      <c r="B3041" t="inlineStr">
        <is>
          <t>35413392</t>
        </is>
      </c>
      <c r="C3041" t="inlineStr">
        <is>
          <t>LUZ ARIADNE GONZALEZ VALDES</t>
        </is>
      </c>
      <c r="D3041" t="inlineStr">
        <is>
          <t>LUZARIADNEGONZALEZVALDES</t>
        </is>
      </c>
      <c r="E3041">
        <f>IF(COUNTIFS(Registros!$A$2:$A$6000,"NP",Registros!$B$2:$B$6000,$A3041)&gt;0,1,0)</f>
        <v/>
      </c>
      <c r="F3041">
        <f>IF($E3041=1,SUMIFS(Registros!$F$2:$F$6000,Registros!$A$2:$A$6000,"NP",Registros!$B$2:$B$6000,$A3041),0)</f>
        <v/>
      </c>
      <c r="G3041">
        <f>IF(COUNTIFS(Registros!$A$2:$A$6000,"MOV",Registros!$B$2:$B$6000,$A3041)&gt;0,1,0)</f>
        <v/>
      </c>
      <c r="H3041">
        <f>IF($G3041=1,SUMIFS(Registros!$F$2:$F$6000,Registros!$A$2:$A$6000,"MOV",Registros!$B$2:$B$6000,$A3041),0)</f>
        <v/>
      </c>
      <c r="I3041">
        <f>IF(COUNTIFS(Registros!$A$2:$A$6000,"CS",Registros!$B$2:$B$6000,$A3041)&gt;0,1,0)</f>
        <v/>
      </c>
      <c r="J3041">
        <f>IF($I3041=1,SUMIFS(Registros!$I$2:$I$6000,Registros!$A$2:$A$6000,"CS",Registros!$B$2:$B$6000,$A3041),0)</f>
        <v/>
      </c>
      <c r="K3041">
        <f>IF(COUNTIFS(Winback!$K$2:$K$300,$D3041)&gt;0,1,0)</f>
        <v/>
      </c>
      <c r="L3041">
        <f>IF(AND($K3041=1,LEFT($A3041,3)="WB-"),SUMIFS(Winback!$D$2:$D$300,Winback!$K$2:$K$300,$D3041),0)</f>
        <v/>
      </c>
      <c r="M3041">
        <f>IF(OR($E3041=1,$G3041=1,SUMIFS(Registros!$J$2:$J$6000,Registros!$B$2:$B$6000,$A3041)&gt;0),1,0)</f>
        <v/>
      </c>
      <c r="N3041">
        <f>IF($J3041&gt;0,1,IF(COUNTIFS(Registros!$A$2:$A$6000,"CS",Registros!$B$2:$B$6000,$A3041,Registros!$K$2:$K$6000,"&lt;&gt;")&gt;0,1,0))</f>
        <v/>
      </c>
      <c r="O3041">
        <f>IF(AND($K3041=1,$E3041=0,$G3041=0,$I3041=0),"WINBACK",IF(AND($M3041=1,$N3041&gt;0),"CONVERGENTE",IF($M3041=1,"SOLO MÓVIL",IF($N3041&gt;0,"SOLO FIJO / INTERNET","SIN SERVICIOS"))))</f>
        <v/>
      </c>
      <c r="P3041">
        <f>IF($O3041="WINBACK","Recuperar (winback)",IF($O3041="CONVERGENTE","Upgrade / más líneas",IF($O3041="SOLO MÓVIL","Ofrecer fijo + internet (FLBBTV)",IF($O3041="SOLO FIJO / INTERNET","Ofrecer línea móvil Nextphone","Oferta completa (móvil + fijo + internet)"))))</f>
        <v/>
      </c>
      <c r="Q3041">
        <f>$F3041+$H3041+$L3041</f>
        <v/>
      </c>
      <c r="R3041">
        <f>IFERROR(VLOOKUP($A3041,Registros!$B$2:$G$6000,6,0),IFERROR(VLOOKUP($D3041,Winback!$B$2:$C$300,2,0),""))</f>
        <v/>
      </c>
      <c r="S3041">
        <f>IF($E3041=1,"NP","")&amp;IF($G3041=1,"+MOV","")&amp;IF($I3041=1,"+CS","")&amp;IF($K3041=1,"+WB","")</f>
        <v/>
      </c>
      <c r="T3041">
        <f>$E3041+$G3041+$I3041+$K3041</f>
        <v/>
      </c>
    </row>
    <row r="3042">
      <c r="A3042" t="inlineStr">
        <is>
          <t>361037000000</t>
        </is>
      </c>
      <c r="B3042" t="inlineStr">
        <is>
          <t>36103700</t>
        </is>
      </c>
      <c r="C3042" t="inlineStr">
        <is>
          <t>LUZ SANABRIA</t>
        </is>
      </c>
      <c r="D3042" t="inlineStr">
        <is>
          <t>LUZSANABRIA</t>
        </is>
      </c>
      <c r="E3042">
        <f>IF(COUNTIFS(Registros!$A$2:$A$6000,"NP",Registros!$B$2:$B$6000,$A3042)&gt;0,1,0)</f>
        <v/>
      </c>
      <c r="F3042">
        <f>IF($E3042=1,SUMIFS(Registros!$F$2:$F$6000,Registros!$A$2:$A$6000,"NP",Registros!$B$2:$B$6000,$A3042),0)</f>
        <v/>
      </c>
      <c r="G3042">
        <f>IF(COUNTIFS(Registros!$A$2:$A$6000,"MOV",Registros!$B$2:$B$6000,$A3042)&gt;0,1,0)</f>
        <v/>
      </c>
      <c r="H3042">
        <f>IF($G3042=1,SUMIFS(Registros!$F$2:$F$6000,Registros!$A$2:$A$6000,"MOV",Registros!$B$2:$B$6000,$A3042),0)</f>
        <v/>
      </c>
      <c r="I3042">
        <f>IF(COUNTIFS(Registros!$A$2:$A$6000,"CS",Registros!$B$2:$B$6000,$A3042)&gt;0,1,0)</f>
        <v/>
      </c>
      <c r="J3042">
        <f>IF($I3042=1,SUMIFS(Registros!$I$2:$I$6000,Registros!$A$2:$A$6000,"CS",Registros!$B$2:$B$6000,$A3042),0)</f>
        <v/>
      </c>
      <c r="K3042">
        <f>IF(COUNTIFS(Winback!$K$2:$K$300,$D3042)&gt;0,1,0)</f>
        <v/>
      </c>
      <c r="L3042">
        <f>IF(AND($K3042=1,LEFT($A3042,3)="WB-"),SUMIFS(Winback!$D$2:$D$300,Winback!$K$2:$K$300,$D3042),0)</f>
        <v/>
      </c>
      <c r="M3042">
        <f>IF(OR($E3042=1,$G3042=1,SUMIFS(Registros!$J$2:$J$6000,Registros!$B$2:$B$6000,$A3042)&gt;0),1,0)</f>
        <v/>
      </c>
      <c r="N3042">
        <f>IF($J3042&gt;0,1,IF(COUNTIFS(Registros!$A$2:$A$6000,"CS",Registros!$B$2:$B$6000,$A3042,Registros!$K$2:$K$6000,"&lt;&gt;")&gt;0,1,0))</f>
        <v/>
      </c>
      <c r="O3042">
        <f>IF(AND($K3042=1,$E3042=0,$G3042=0,$I3042=0),"WINBACK",IF(AND($M3042=1,$N3042&gt;0),"CONVERGENTE",IF($M3042=1,"SOLO MÓVIL",IF($N3042&gt;0,"SOLO FIJO / INTERNET","SIN SERVICIOS"))))</f>
        <v/>
      </c>
      <c r="P3042">
        <f>IF($O3042="WINBACK","Recuperar (winback)",IF($O3042="CONVERGENTE","Upgrade / más líneas",IF($O3042="SOLO MÓVIL","Ofrecer fijo + internet (FLBBTV)",IF($O3042="SOLO FIJO / INTERNET","Ofrecer línea móvil Nextphone","Oferta completa (móvil + fijo + internet)"))))</f>
        <v/>
      </c>
      <c r="Q3042">
        <f>$F3042+$H3042+$L3042</f>
        <v/>
      </c>
      <c r="R3042">
        <f>IFERROR(VLOOKUP($A3042,Registros!$B$2:$G$6000,6,0),IFERROR(VLOOKUP($D3042,Winback!$B$2:$C$300,2,0),""))</f>
        <v/>
      </c>
      <c r="S3042">
        <f>IF($E3042=1,"NP","")&amp;IF($G3042=1,"+MOV","")&amp;IF($I3042=1,"+CS","")&amp;IF($K3042=1,"+WB","")</f>
        <v/>
      </c>
      <c r="T3042">
        <f>$E3042+$G3042+$I3042+$K3042</f>
        <v/>
      </c>
    </row>
    <row r="3043">
      <c r="A3043" t="inlineStr">
        <is>
          <t>347063760000</t>
        </is>
      </c>
      <c r="B3043" t="inlineStr">
        <is>
          <t>34706376</t>
        </is>
      </c>
      <c r="C3043" t="inlineStr">
        <is>
          <t>LUIS ALBERTO VILLARREAL</t>
        </is>
      </c>
      <c r="D3043" t="inlineStr">
        <is>
          <t>LUISALBERTOVILLARREAL</t>
        </is>
      </c>
      <c r="E3043">
        <f>IF(COUNTIFS(Registros!$A$2:$A$6000,"NP",Registros!$B$2:$B$6000,$A3043)&gt;0,1,0)</f>
        <v/>
      </c>
      <c r="F3043">
        <f>IF($E3043=1,SUMIFS(Registros!$F$2:$F$6000,Registros!$A$2:$A$6000,"NP",Registros!$B$2:$B$6000,$A3043),0)</f>
        <v/>
      </c>
      <c r="G3043">
        <f>IF(COUNTIFS(Registros!$A$2:$A$6000,"MOV",Registros!$B$2:$B$6000,$A3043)&gt;0,1,0)</f>
        <v/>
      </c>
      <c r="H3043">
        <f>IF($G3043=1,SUMIFS(Registros!$F$2:$F$6000,Registros!$A$2:$A$6000,"MOV",Registros!$B$2:$B$6000,$A3043),0)</f>
        <v/>
      </c>
      <c r="I3043">
        <f>IF(COUNTIFS(Registros!$A$2:$A$6000,"CS",Registros!$B$2:$B$6000,$A3043)&gt;0,1,0)</f>
        <v/>
      </c>
      <c r="J3043">
        <f>IF($I3043=1,SUMIFS(Registros!$I$2:$I$6000,Registros!$A$2:$A$6000,"CS",Registros!$B$2:$B$6000,$A3043),0)</f>
        <v/>
      </c>
      <c r="K3043">
        <f>IF(COUNTIFS(Winback!$K$2:$K$300,$D3043)&gt;0,1,0)</f>
        <v/>
      </c>
      <c r="L3043">
        <f>IF(AND($K3043=1,LEFT($A3043,3)="WB-"),SUMIFS(Winback!$D$2:$D$300,Winback!$K$2:$K$300,$D3043),0)</f>
        <v/>
      </c>
      <c r="M3043">
        <f>IF(OR($E3043=1,$G3043=1,SUMIFS(Registros!$J$2:$J$6000,Registros!$B$2:$B$6000,$A3043)&gt;0),1,0)</f>
        <v/>
      </c>
      <c r="N3043">
        <f>IF($J3043&gt;0,1,IF(COUNTIFS(Registros!$A$2:$A$6000,"CS",Registros!$B$2:$B$6000,$A3043,Registros!$K$2:$K$6000,"&lt;&gt;")&gt;0,1,0))</f>
        <v/>
      </c>
      <c r="O3043">
        <f>IF(AND($K3043=1,$E3043=0,$G3043=0,$I3043=0),"WINBACK",IF(AND($M3043=1,$N3043&gt;0),"CONVERGENTE",IF($M3043=1,"SOLO MÓVIL",IF($N3043&gt;0,"SOLO FIJO / INTERNET","SIN SERVICIOS"))))</f>
        <v/>
      </c>
      <c r="P3043">
        <f>IF($O3043="WINBACK","Recuperar (winback)",IF($O3043="CONVERGENTE","Upgrade / más líneas",IF($O3043="SOLO MÓVIL","Ofrecer fijo + internet (FLBBTV)",IF($O3043="SOLO FIJO / INTERNET","Ofrecer línea móvil Nextphone","Oferta completa (móvil + fijo + internet)"))))</f>
        <v/>
      </c>
      <c r="Q3043">
        <f>$F3043+$H3043+$L3043</f>
        <v/>
      </c>
      <c r="R3043">
        <f>IFERROR(VLOOKUP($A3043,Registros!$B$2:$G$6000,6,0),IFERROR(VLOOKUP($D3043,Winback!$B$2:$C$300,2,0),""))</f>
        <v/>
      </c>
      <c r="S3043">
        <f>IF($E3043=1,"NP","")&amp;IF($G3043=1,"+MOV","")&amp;IF($I3043=1,"+CS","")&amp;IF($K3043=1,"+WB","")</f>
        <v/>
      </c>
      <c r="T3043">
        <f>$E3043+$G3043+$I3043+$K3043</f>
        <v/>
      </c>
    </row>
    <row r="3044">
      <c r="A3044" t="inlineStr">
        <is>
          <t>356210590000</t>
        </is>
      </c>
      <c r="B3044" t="inlineStr">
        <is>
          <t>35621059</t>
        </is>
      </c>
      <c r="C3044" t="inlineStr">
        <is>
          <t>MARIA ELENA GALLARDO</t>
        </is>
      </c>
      <c r="D3044" t="inlineStr">
        <is>
          <t>MARIAELENAGALLARDO</t>
        </is>
      </c>
      <c r="E3044">
        <f>IF(COUNTIFS(Registros!$A$2:$A$6000,"NP",Registros!$B$2:$B$6000,$A3044)&gt;0,1,0)</f>
        <v/>
      </c>
      <c r="F3044">
        <f>IF($E3044=1,SUMIFS(Registros!$F$2:$F$6000,Registros!$A$2:$A$6000,"NP",Registros!$B$2:$B$6000,$A3044),0)</f>
        <v/>
      </c>
      <c r="G3044">
        <f>IF(COUNTIFS(Registros!$A$2:$A$6000,"MOV",Registros!$B$2:$B$6000,$A3044)&gt;0,1,0)</f>
        <v/>
      </c>
      <c r="H3044">
        <f>IF($G3044=1,SUMIFS(Registros!$F$2:$F$6000,Registros!$A$2:$A$6000,"MOV",Registros!$B$2:$B$6000,$A3044),0)</f>
        <v/>
      </c>
      <c r="I3044">
        <f>IF(COUNTIFS(Registros!$A$2:$A$6000,"CS",Registros!$B$2:$B$6000,$A3044)&gt;0,1,0)</f>
        <v/>
      </c>
      <c r="J3044">
        <f>IF($I3044=1,SUMIFS(Registros!$I$2:$I$6000,Registros!$A$2:$A$6000,"CS",Registros!$B$2:$B$6000,$A3044),0)</f>
        <v/>
      </c>
      <c r="K3044">
        <f>IF(COUNTIFS(Winback!$K$2:$K$300,$D3044)&gt;0,1,0)</f>
        <v/>
      </c>
      <c r="L3044">
        <f>IF(AND($K3044=1,LEFT($A3044,3)="WB-"),SUMIFS(Winback!$D$2:$D$300,Winback!$K$2:$K$300,$D3044),0)</f>
        <v/>
      </c>
      <c r="M3044">
        <f>IF(OR($E3044=1,$G3044=1,SUMIFS(Registros!$J$2:$J$6000,Registros!$B$2:$B$6000,$A3044)&gt;0),1,0)</f>
        <v/>
      </c>
      <c r="N3044">
        <f>IF($J3044&gt;0,1,IF(COUNTIFS(Registros!$A$2:$A$6000,"CS",Registros!$B$2:$B$6000,$A3044,Registros!$K$2:$K$6000,"&lt;&gt;")&gt;0,1,0))</f>
        <v/>
      </c>
      <c r="O3044">
        <f>IF(AND($K3044=1,$E3044=0,$G3044=0,$I3044=0),"WINBACK",IF(AND($M3044=1,$N3044&gt;0),"CONVERGENTE",IF($M3044=1,"SOLO MÓVIL",IF($N3044&gt;0,"SOLO FIJO / INTERNET","SIN SERVICIOS"))))</f>
        <v/>
      </c>
      <c r="P3044">
        <f>IF($O3044="WINBACK","Recuperar (winback)",IF($O3044="CONVERGENTE","Upgrade / más líneas",IF($O3044="SOLO MÓVIL","Ofrecer fijo + internet (FLBBTV)",IF($O3044="SOLO FIJO / INTERNET","Ofrecer línea móvil Nextphone","Oferta completa (móvil + fijo + internet)"))))</f>
        <v/>
      </c>
      <c r="Q3044">
        <f>$F3044+$H3044+$L3044</f>
        <v/>
      </c>
      <c r="R3044">
        <f>IFERROR(VLOOKUP($A3044,Registros!$B$2:$G$6000,6,0),IFERROR(VLOOKUP($D3044,Winback!$B$2:$C$300,2,0),""))</f>
        <v/>
      </c>
      <c r="S3044">
        <f>IF($E3044=1,"NP","")&amp;IF($G3044=1,"+MOV","")&amp;IF($I3044=1,"+CS","")&amp;IF($K3044=1,"+WB","")</f>
        <v/>
      </c>
      <c r="T3044">
        <f>$E3044+$G3044+$I3044+$K3044</f>
        <v/>
      </c>
    </row>
    <row r="3045">
      <c r="A3045" t="inlineStr">
        <is>
          <t>365030660000</t>
        </is>
      </c>
      <c r="B3045" t="inlineStr">
        <is>
          <t>36503066</t>
        </is>
      </c>
      <c r="C3045" t="inlineStr">
        <is>
          <t>SIXTO RODRÍGUEZ ARANGO</t>
        </is>
      </c>
      <c r="D3045" t="inlineStr">
        <is>
          <t>SIXTORODRIGUEZARANGO</t>
        </is>
      </c>
      <c r="E3045">
        <f>IF(COUNTIFS(Registros!$A$2:$A$6000,"NP",Registros!$B$2:$B$6000,$A3045)&gt;0,1,0)</f>
        <v/>
      </c>
      <c r="F3045">
        <f>IF($E3045=1,SUMIFS(Registros!$F$2:$F$6000,Registros!$A$2:$A$6000,"NP",Registros!$B$2:$B$6000,$A3045),0)</f>
        <v/>
      </c>
      <c r="G3045">
        <f>IF(COUNTIFS(Registros!$A$2:$A$6000,"MOV",Registros!$B$2:$B$6000,$A3045)&gt;0,1,0)</f>
        <v/>
      </c>
      <c r="H3045">
        <f>IF($G3045=1,SUMIFS(Registros!$F$2:$F$6000,Registros!$A$2:$A$6000,"MOV",Registros!$B$2:$B$6000,$A3045),0)</f>
        <v/>
      </c>
      <c r="I3045">
        <f>IF(COUNTIFS(Registros!$A$2:$A$6000,"CS",Registros!$B$2:$B$6000,$A3045)&gt;0,1,0)</f>
        <v/>
      </c>
      <c r="J3045">
        <f>IF($I3045=1,SUMIFS(Registros!$I$2:$I$6000,Registros!$A$2:$A$6000,"CS",Registros!$B$2:$B$6000,$A3045),0)</f>
        <v/>
      </c>
      <c r="K3045">
        <f>IF(COUNTIFS(Winback!$K$2:$K$300,$D3045)&gt;0,1,0)</f>
        <v/>
      </c>
      <c r="L3045">
        <f>IF(AND($K3045=1,LEFT($A3045,3)="WB-"),SUMIFS(Winback!$D$2:$D$300,Winback!$K$2:$K$300,$D3045),0)</f>
        <v/>
      </c>
      <c r="M3045">
        <f>IF(OR($E3045=1,$G3045=1,SUMIFS(Registros!$J$2:$J$6000,Registros!$B$2:$B$6000,$A3045)&gt;0),1,0)</f>
        <v/>
      </c>
      <c r="N3045">
        <f>IF($J3045&gt;0,1,IF(COUNTIFS(Registros!$A$2:$A$6000,"CS",Registros!$B$2:$B$6000,$A3045,Registros!$K$2:$K$6000,"&lt;&gt;")&gt;0,1,0))</f>
        <v/>
      </c>
      <c r="O3045">
        <f>IF(AND($K3045=1,$E3045=0,$G3045=0,$I3045=0),"WINBACK",IF(AND($M3045=1,$N3045&gt;0),"CONVERGENTE",IF($M3045=1,"SOLO MÓVIL",IF($N3045&gt;0,"SOLO FIJO / INTERNET","SIN SERVICIOS"))))</f>
        <v/>
      </c>
      <c r="P3045">
        <f>IF($O3045="WINBACK","Recuperar (winback)",IF($O3045="CONVERGENTE","Upgrade / más líneas",IF($O3045="SOLO MÓVIL","Ofrecer fijo + internet (FLBBTV)",IF($O3045="SOLO FIJO / INTERNET","Ofrecer línea móvil Nextphone","Oferta completa (móvil + fijo + internet)"))))</f>
        <v/>
      </c>
      <c r="Q3045">
        <f>$F3045+$H3045+$L3045</f>
        <v/>
      </c>
      <c r="R3045">
        <f>IFERROR(VLOOKUP($A3045,Registros!$B$2:$G$6000,6,0),IFERROR(VLOOKUP($D3045,Winback!$B$2:$C$300,2,0),""))</f>
        <v/>
      </c>
      <c r="S3045">
        <f>IF($E3045=1,"NP","")&amp;IF($G3045=1,"+MOV","")&amp;IF($I3045=1,"+CS","")&amp;IF($K3045=1,"+WB","")</f>
        <v/>
      </c>
      <c r="T3045">
        <f>$E3045+$G3045+$I3045+$K3045</f>
        <v/>
      </c>
    </row>
    <row r="3046">
      <c r="A3046" t="inlineStr">
        <is>
          <t>336228730000</t>
        </is>
      </c>
      <c r="B3046" t="inlineStr">
        <is>
          <t>33622873</t>
        </is>
      </c>
      <c r="C3046" t="inlineStr">
        <is>
          <t>DISTRIBUIDORA MERCAD</t>
        </is>
      </c>
      <c r="D3046" t="inlineStr">
        <is>
          <t>DISTRIBUIDORAMERCAD</t>
        </is>
      </c>
      <c r="E3046">
        <f>IF(COUNTIFS(Registros!$A$2:$A$6000,"NP",Registros!$B$2:$B$6000,$A3046)&gt;0,1,0)</f>
        <v/>
      </c>
      <c r="F3046">
        <f>IF($E3046=1,SUMIFS(Registros!$F$2:$F$6000,Registros!$A$2:$A$6000,"NP",Registros!$B$2:$B$6000,$A3046),0)</f>
        <v/>
      </c>
      <c r="G3046">
        <f>IF(COUNTIFS(Registros!$A$2:$A$6000,"MOV",Registros!$B$2:$B$6000,$A3046)&gt;0,1,0)</f>
        <v/>
      </c>
      <c r="H3046">
        <f>IF($G3046=1,SUMIFS(Registros!$F$2:$F$6000,Registros!$A$2:$A$6000,"MOV",Registros!$B$2:$B$6000,$A3046),0)</f>
        <v/>
      </c>
      <c r="I3046">
        <f>IF(COUNTIFS(Registros!$A$2:$A$6000,"CS",Registros!$B$2:$B$6000,$A3046)&gt;0,1,0)</f>
        <v/>
      </c>
      <c r="J3046">
        <f>IF($I3046=1,SUMIFS(Registros!$I$2:$I$6000,Registros!$A$2:$A$6000,"CS",Registros!$B$2:$B$6000,$A3046),0)</f>
        <v/>
      </c>
      <c r="K3046">
        <f>IF(COUNTIFS(Winback!$K$2:$K$300,$D3046)&gt;0,1,0)</f>
        <v/>
      </c>
      <c r="L3046">
        <f>IF(AND($K3046=1,LEFT($A3046,3)="WB-"),SUMIFS(Winback!$D$2:$D$300,Winback!$K$2:$K$300,$D3046),0)</f>
        <v/>
      </c>
      <c r="M3046">
        <f>IF(OR($E3046=1,$G3046=1,SUMIFS(Registros!$J$2:$J$6000,Registros!$B$2:$B$6000,$A3046)&gt;0),1,0)</f>
        <v/>
      </c>
      <c r="N3046">
        <f>IF($J3046&gt;0,1,IF(COUNTIFS(Registros!$A$2:$A$6000,"CS",Registros!$B$2:$B$6000,$A3046,Registros!$K$2:$K$6000,"&lt;&gt;")&gt;0,1,0))</f>
        <v/>
      </c>
      <c r="O3046">
        <f>IF(AND($K3046=1,$E3046=0,$G3046=0,$I3046=0),"WINBACK",IF(AND($M3046=1,$N3046&gt;0),"CONVERGENTE",IF($M3046=1,"SOLO MÓVIL",IF($N3046&gt;0,"SOLO FIJO / INTERNET","SIN SERVICIOS"))))</f>
        <v/>
      </c>
      <c r="P3046">
        <f>IF($O3046="WINBACK","Recuperar (winback)",IF($O3046="CONVERGENTE","Upgrade / más líneas",IF($O3046="SOLO MÓVIL","Ofrecer fijo + internet (FLBBTV)",IF($O3046="SOLO FIJO / INTERNET","Ofrecer línea móvil Nextphone","Oferta completa (móvil + fijo + internet)"))))</f>
        <v/>
      </c>
      <c r="Q3046">
        <f>$F3046+$H3046+$L3046</f>
        <v/>
      </c>
      <c r="R3046">
        <f>IFERROR(VLOOKUP($A3046,Registros!$B$2:$G$6000,6,0),IFERROR(VLOOKUP($D3046,Winback!$B$2:$C$300,2,0),""))</f>
        <v/>
      </c>
      <c r="S3046">
        <f>IF($E3046=1,"NP","")&amp;IF($G3046=1,"+MOV","")&amp;IF($I3046=1,"+CS","")&amp;IF($K3046=1,"+WB","")</f>
        <v/>
      </c>
      <c r="T3046">
        <f>$E3046+$G3046+$I3046+$K3046</f>
        <v/>
      </c>
    </row>
    <row r="3047">
      <c r="A3047" t="inlineStr">
        <is>
          <t>357032070000</t>
        </is>
      </c>
      <c r="B3047" t="inlineStr">
        <is>
          <t>35703207</t>
        </is>
      </c>
      <c r="C3047" t="inlineStr">
        <is>
          <t>JORGE SANCHEZ</t>
        </is>
      </c>
      <c r="D3047" t="inlineStr">
        <is>
          <t>JORGESANCHEZ</t>
        </is>
      </c>
      <c r="E3047">
        <f>IF(COUNTIFS(Registros!$A$2:$A$6000,"NP",Registros!$B$2:$B$6000,$A3047)&gt;0,1,0)</f>
        <v/>
      </c>
      <c r="F3047">
        <f>IF($E3047=1,SUMIFS(Registros!$F$2:$F$6000,Registros!$A$2:$A$6000,"NP",Registros!$B$2:$B$6000,$A3047),0)</f>
        <v/>
      </c>
      <c r="G3047">
        <f>IF(COUNTIFS(Registros!$A$2:$A$6000,"MOV",Registros!$B$2:$B$6000,$A3047)&gt;0,1,0)</f>
        <v/>
      </c>
      <c r="H3047">
        <f>IF($G3047=1,SUMIFS(Registros!$F$2:$F$6000,Registros!$A$2:$A$6000,"MOV",Registros!$B$2:$B$6000,$A3047),0)</f>
        <v/>
      </c>
      <c r="I3047">
        <f>IF(COUNTIFS(Registros!$A$2:$A$6000,"CS",Registros!$B$2:$B$6000,$A3047)&gt;0,1,0)</f>
        <v/>
      </c>
      <c r="J3047">
        <f>IF($I3047=1,SUMIFS(Registros!$I$2:$I$6000,Registros!$A$2:$A$6000,"CS",Registros!$B$2:$B$6000,$A3047),0)</f>
        <v/>
      </c>
      <c r="K3047">
        <f>IF(COUNTIFS(Winback!$K$2:$K$300,$D3047)&gt;0,1,0)</f>
        <v/>
      </c>
      <c r="L3047">
        <f>IF(AND($K3047=1,LEFT($A3047,3)="WB-"),SUMIFS(Winback!$D$2:$D$300,Winback!$K$2:$K$300,$D3047),0)</f>
        <v/>
      </c>
      <c r="M3047">
        <f>IF(OR($E3047=1,$G3047=1,SUMIFS(Registros!$J$2:$J$6000,Registros!$B$2:$B$6000,$A3047)&gt;0),1,0)</f>
        <v/>
      </c>
      <c r="N3047">
        <f>IF($J3047&gt;0,1,IF(COUNTIFS(Registros!$A$2:$A$6000,"CS",Registros!$B$2:$B$6000,$A3047,Registros!$K$2:$K$6000,"&lt;&gt;")&gt;0,1,0))</f>
        <v/>
      </c>
      <c r="O3047">
        <f>IF(AND($K3047=1,$E3047=0,$G3047=0,$I3047=0),"WINBACK",IF(AND($M3047=1,$N3047&gt;0),"CONVERGENTE",IF($M3047=1,"SOLO MÓVIL",IF($N3047&gt;0,"SOLO FIJO / INTERNET","SIN SERVICIOS"))))</f>
        <v/>
      </c>
      <c r="P3047">
        <f>IF($O3047="WINBACK","Recuperar (winback)",IF($O3047="CONVERGENTE","Upgrade / más líneas",IF($O3047="SOLO MÓVIL","Ofrecer fijo + internet (FLBBTV)",IF($O3047="SOLO FIJO / INTERNET","Ofrecer línea móvil Nextphone","Oferta completa (móvil + fijo + internet)"))))</f>
        <v/>
      </c>
      <c r="Q3047">
        <f>$F3047+$H3047+$L3047</f>
        <v/>
      </c>
      <c r="R3047">
        <f>IFERROR(VLOOKUP($A3047,Registros!$B$2:$G$6000,6,0),IFERROR(VLOOKUP($D3047,Winback!$B$2:$C$300,2,0),""))</f>
        <v/>
      </c>
      <c r="S3047">
        <f>IF($E3047=1,"NP","")&amp;IF($G3047=1,"+MOV","")&amp;IF($I3047=1,"+CS","")&amp;IF($K3047=1,"+WB","")</f>
        <v/>
      </c>
      <c r="T3047">
        <f>$E3047+$G3047+$I3047+$K3047</f>
        <v/>
      </c>
    </row>
    <row r="3048">
      <c r="A3048" t="inlineStr">
        <is>
          <t>363050040000</t>
        </is>
      </c>
      <c r="B3048" t="inlineStr">
        <is>
          <t>36305004</t>
        </is>
      </c>
      <c r="C3048" t="inlineStr">
        <is>
          <t>WILFRIDO JOSUE VILLARREAL DE LEON</t>
        </is>
      </c>
      <c r="D3048" t="inlineStr">
        <is>
          <t>WILFRIDOJOSUEVILLARREALDELEON</t>
        </is>
      </c>
      <c r="E3048">
        <f>IF(COUNTIFS(Registros!$A$2:$A$6000,"NP",Registros!$B$2:$B$6000,$A3048)&gt;0,1,0)</f>
        <v/>
      </c>
      <c r="F3048">
        <f>IF($E3048=1,SUMIFS(Registros!$F$2:$F$6000,Registros!$A$2:$A$6000,"NP",Registros!$B$2:$B$6000,$A3048),0)</f>
        <v/>
      </c>
      <c r="G3048">
        <f>IF(COUNTIFS(Registros!$A$2:$A$6000,"MOV",Registros!$B$2:$B$6000,$A3048)&gt;0,1,0)</f>
        <v/>
      </c>
      <c r="H3048">
        <f>IF($G3048=1,SUMIFS(Registros!$F$2:$F$6000,Registros!$A$2:$A$6000,"MOV",Registros!$B$2:$B$6000,$A3048),0)</f>
        <v/>
      </c>
      <c r="I3048">
        <f>IF(COUNTIFS(Registros!$A$2:$A$6000,"CS",Registros!$B$2:$B$6000,$A3048)&gt;0,1,0)</f>
        <v/>
      </c>
      <c r="J3048">
        <f>IF($I3048=1,SUMIFS(Registros!$I$2:$I$6000,Registros!$A$2:$A$6000,"CS",Registros!$B$2:$B$6000,$A3048),0)</f>
        <v/>
      </c>
      <c r="K3048">
        <f>IF(COUNTIFS(Winback!$K$2:$K$300,$D3048)&gt;0,1,0)</f>
        <v/>
      </c>
      <c r="L3048">
        <f>IF(AND($K3048=1,LEFT($A3048,3)="WB-"),SUMIFS(Winback!$D$2:$D$300,Winback!$K$2:$K$300,$D3048),0)</f>
        <v/>
      </c>
      <c r="M3048">
        <f>IF(OR($E3048=1,$G3048=1,SUMIFS(Registros!$J$2:$J$6000,Registros!$B$2:$B$6000,$A3048)&gt;0),1,0)</f>
        <v/>
      </c>
      <c r="N3048">
        <f>IF($J3048&gt;0,1,IF(COUNTIFS(Registros!$A$2:$A$6000,"CS",Registros!$B$2:$B$6000,$A3048,Registros!$K$2:$K$6000,"&lt;&gt;")&gt;0,1,0))</f>
        <v/>
      </c>
      <c r="O3048">
        <f>IF(AND($K3048=1,$E3048=0,$G3048=0,$I3048=0),"WINBACK",IF(AND($M3048=1,$N3048&gt;0),"CONVERGENTE",IF($M3048=1,"SOLO MÓVIL",IF($N3048&gt;0,"SOLO FIJO / INTERNET","SIN SERVICIOS"))))</f>
        <v/>
      </c>
      <c r="P3048">
        <f>IF($O3048="WINBACK","Recuperar (winback)",IF($O3048="CONVERGENTE","Upgrade / más líneas",IF($O3048="SOLO MÓVIL","Ofrecer fijo + internet (FLBBTV)",IF($O3048="SOLO FIJO / INTERNET","Ofrecer línea móvil Nextphone","Oferta completa (móvil + fijo + internet)"))))</f>
        <v/>
      </c>
      <c r="Q3048">
        <f>$F3048+$H3048+$L3048</f>
        <v/>
      </c>
      <c r="R3048">
        <f>IFERROR(VLOOKUP($A3048,Registros!$B$2:$G$6000,6,0),IFERROR(VLOOKUP($D3048,Winback!$B$2:$C$300,2,0),""))</f>
        <v/>
      </c>
      <c r="S3048">
        <f>IF($E3048=1,"NP","")&amp;IF($G3048=1,"+MOV","")&amp;IF($I3048=1,"+CS","")&amp;IF($K3048=1,"+WB","")</f>
        <v/>
      </c>
      <c r="T3048">
        <f>$E3048+$G3048+$I3048+$K3048</f>
        <v/>
      </c>
    </row>
    <row r="3049">
      <c r="A3049" t="inlineStr">
        <is>
          <t>355258020000</t>
        </is>
      </c>
      <c r="B3049" t="inlineStr">
        <is>
          <t>35525802</t>
        </is>
      </c>
      <c r="C3049" t="inlineStr">
        <is>
          <t>VICTOR PEREZ</t>
        </is>
      </c>
      <c r="D3049" t="inlineStr">
        <is>
          <t>VICTORPEREZ</t>
        </is>
      </c>
      <c r="E3049">
        <f>IF(COUNTIFS(Registros!$A$2:$A$6000,"NP",Registros!$B$2:$B$6000,$A3049)&gt;0,1,0)</f>
        <v/>
      </c>
      <c r="F3049">
        <f>IF($E3049=1,SUMIFS(Registros!$F$2:$F$6000,Registros!$A$2:$A$6000,"NP",Registros!$B$2:$B$6000,$A3049),0)</f>
        <v/>
      </c>
      <c r="G3049">
        <f>IF(COUNTIFS(Registros!$A$2:$A$6000,"MOV",Registros!$B$2:$B$6000,$A3049)&gt;0,1,0)</f>
        <v/>
      </c>
      <c r="H3049">
        <f>IF($G3049=1,SUMIFS(Registros!$F$2:$F$6000,Registros!$A$2:$A$6000,"MOV",Registros!$B$2:$B$6000,$A3049),0)</f>
        <v/>
      </c>
      <c r="I3049">
        <f>IF(COUNTIFS(Registros!$A$2:$A$6000,"CS",Registros!$B$2:$B$6000,$A3049)&gt;0,1,0)</f>
        <v/>
      </c>
      <c r="J3049">
        <f>IF($I3049=1,SUMIFS(Registros!$I$2:$I$6000,Registros!$A$2:$A$6000,"CS",Registros!$B$2:$B$6000,$A3049),0)</f>
        <v/>
      </c>
      <c r="K3049">
        <f>IF(COUNTIFS(Winback!$K$2:$K$300,$D3049)&gt;0,1,0)</f>
        <v/>
      </c>
      <c r="L3049">
        <f>IF(AND($K3049=1,LEFT($A3049,3)="WB-"),SUMIFS(Winback!$D$2:$D$300,Winback!$K$2:$K$300,$D3049),0)</f>
        <v/>
      </c>
      <c r="M3049">
        <f>IF(OR($E3049=1,$G3049=1,SUMIFS(Registros!$J$2:$J$6000,Registros!$B$2:$B$6000,$A3049)&gt;0),1,0)</f>
        <v/>
      </c>
      <c r="N3049">
        <f>IF($J3049&gt;0,1,IF(COUNTIFS(Registros!$A$2:$A$6000,"CS",Registros!$B$2:$B$6000,$A3049,Registros!$K$2:$K$6000,"&lt;&gt;")&gt;0,1,0))</f>
        <v/>
      </c>
      <c r="O3049">
        <f>IF(AND($K3049=1,$E3049=0,$G3049=0,$I3049=0),"WINBACK",IF(AND($M3049=1,$N3049&gt;0),"CONVERGENTE",IF($M3049=1,"SOLO MÓVIL",IF($N3049&gt;0,"SOLO FIJO / INTERNET","SIN SERVICIOS"))))</f>
        <v/>
      </c>
      <c r="P3049">
        <f>IF($O3049="WINBACK","Recuperar (winback)",IF($O3049="CONVERGENTE","Upgrade / más líneas",IF($O3049="SOLO MÓVIL","Ofrecer fijo + internet (FLBBTV)",IF($O3049="SOLO FIJO / INTERNET","Ofrecer línea móvil Nextphone","Oferta completa (móvil + fijo + internet)"))))</f>
        <v/>
      </c>
      <c r="Q3049">
        <f>$F3049+$H3049+$L3049</f>
        <v/>
      </c>
      <c r="R3049">
        <f>IFERROR(VLOOKUP($A3049,Registros!$B$2:$G$6000,6,0),IFERROR(VLOOKUP($D3049,Winback!$B$2:$C$300,2,0),""))</f>
        <v/>
      </c>
      <c r="S3049">
        <f>IF($E3049=1,"NP","")&amp;IF($G3049=1,"+MOV","")&amp;IF($I3049=1,"+CS","")&amp;IF($K3049=1,"+WB","")</f>
        <v/>
      </c>
      <c r="T3049">
        <f>$E3049+$G3049+$I3049+$K3049</f>
        <v/>
      </c>
    </row>
    <row r="3050">
      <c r="A3050" t="inlineStr">
        <is>
          <t>358183090000</t>
        </is>
      </c>
      <c r="B3050" t="inlineStr">
        <is>
          <t>35818309</t>
        </is>
      </c>
      <c r="C3050" t="inlineStr">
        <is>
          <t>MARIAN CASTILLO</t>
        </is>
      </c>
      <c r="D3050" t="inlineStr">
        <is>
          <t>MARIANCASTILLO</t>
        </is>
      </c>
      <c r="E3050">
        <f>IF(COUNTIFS(Registros!$A$2:$A$6000,"NP",Registros!$B$2:$B$6000,$A3050)&gt;0,1,0)</f>
        <v/>
      </c>
      <c r="F3050">
        <f>IF($E3050=1,SUMIFS(Registros!$F$2:$F$6000,Registros!$A$2:$A$6000,"NP",Registros!$B$2:$B$6000,$A3050),0)</f>
        <v/>
      </c>
      <c r="G3050">
        <f>IF(COUNTIFS(Registros!$A$2:$A$6000,"MOV",Registros!$B$2:$B$6000,$A3050)&gt;0,1,0)</f>
        <v/>
      </c>
      <c r="H3050">
        <f>IF($G3050=1,SUMIFS(Registros!$F$2:$F$6000,Registros!$A$2:$A$6000,"MOV",Registros!$B$2:$B$6000,$A3050),0)</f>
        <v/>
      </c>
      <c r="I3050">
        <f>IF(COUNTIFS(Registros!$A$2:$A$6000,"CS",Registros!$B$2:$B$6000,$A3050)&gt;0,1,0)</f>
        <v/>
      </c>
      <c r="J3050">
        <f>IF($I3050=1,SUMIFS(Registros!$I$2:$I$6000,Registros!$A$2:$A$6000,"CS",Registros!$B$2:$B$6000,$A3050),0)</f>
        <v/>
      </c>
      <c r="K3050">
        <f>IF(COUNTIFS(Winback!$K$2:$K$300,$D3050)&gt;0,1,0)</f>
        <v/>
      </c>
      <c r="L3050">
        <f>IF(AND($K3050=1,LEFT($A3050,3)="WB-"),SUMIFS(Winback!$D$2:$D$300,Winback!$K$2:$K$300,$D3050),0)</f>
        <v/>
      </c>
      <c r="M3050">
        <f>IF(OR($E3050=1,$G3050=1,SUMIFS(Registros!$J$2:$J$6000,Registros!$B$2:$B$6000,$A3050)&gt;0),1,0)</f>
        <v/>
      </c>
      <c r="N3050">
        <f>IF($J3050&gt;0,1,IF(COUNTIFS(Registros!$A$2:$A$6000,"CS",Registros!$B$2:$B$6000,$A3050,Registros!$K$2:$K$6000,"&lt;&gt;")&gt;0,1,0))</f>
        <v/>
      </c>
      <c r="O3050">
        <f>IF(AND($K3050=1,$E3050=0,$G3050=0,$I3050=0),"WINBACK",IF(AND($M3050=1,$N3050&gt;0),"CONVERGENTE",IF($M3050=1,"SOLO MÓVIL",IF($N3050&gt;0,"SOLO FIJO / INTERNET","SIN SERVICIOS"))))</f>
        <v/>
      </c>
      <c r="P3050">
        <f>IF($O3050="WINBACK","Recuperar (winback)",IF($O3050="CONVERGENTE","Upgrade / más líneas",IF($O3050="SOLO MÓVIL","Ofrecer fijo + internet (FLBBTV)",IF($O3050="SOLO FIJO / INTERNET","Ofrecer línea móvil Nextphone","Oferta completa (móvil + fijo + internet)"))))</f>
        <v/>
      </c>
      <c r="Q3050">
        <f>$F3050+$H3050+$L3050</f>
        <v/>
      </c>
      <c r="R3050">
        <f>IFERROR(VLOOKUP($A3050,Registros!$B$2:$G$6000,6,0),IFERROR(VLOOKUP($D3050,Winback!$B$2:$C$300,2,0),""))</f>
        <v/>
      </c>
      <c r="S3050">
        <f>IF($E3050=1,"NP","")&amp;IF($G3050=1,"+MOV","")&amp;IF($I3050=1,"+CS","")&amp;IF($K3050=1,"+WB","")</f>
        <v/>
      </c>
      <c r="T3050">
        <f>$E3050+$G3050+$I3050+$K3050</f>
        <v/>
      </c>
    </row>
    <row r="3051">
      <c r="A3051" t="inlineStr">
        <is>
          <t>363042960000</t>
        </is>
      </c>
      <c r="B3051" t="inlineStr">
        <is>
          <t>36304296</t>
        </is>
      </c>
      <c r="C3051" t="inlineStr">
        <is>
          <t>ANDRES GALLARDO</t>
        </is>
      </c>
      <c r="D3051" t="inlineStr">
        <is>
          <t>ANDRESGALLARDO</t>
        </is>
      </c>
      <c r="E3051">
        <f>IF(COUNTIFS(Registros!$A$2:$A$6000,"NP",Registros!$B$2:$B$6000,$A3051)&gt;0,1,0)</f>
        <v/>
      </c>
      <c r="F3051">
        <f>IF($E3051=1,SUMIFS(Registros!$F$2:$F$6000,Registros!$A$2:$A$6000,"NP",Registros!$B$2:$B$6000,$A3051),0)</f>
        <v/>
      </c>
      <c r="G3051">
        <f>IF(COUNTIFS(Registros!$A$2:$A$6000,"MOV",Registros!$B$2:$B$6000,$A3051)&gt;0,1,0)</f>
        <v/>
      </c>
      <c r="H3051">
        <f>IF($G3051=1,SUMIFS(Registros!$F$2:$F$6000,Registros!$A$2:$A$6000,"MOV",Registros!$B$2:$B$6000,$A3051),0)</f>
        <v/>
      </c>
      <c r="I3051">
        <f>IF(COUNTIFS(Registros!$A$2:$A$6000,"CS",Registros!$B$2:$B$6000,$A3051)&gt;0,1,0)</f>
        <v/>
      </c>
      <c r="J3051">
        <f>IF($I3051=1,SUMIFS(Registros!$I$2:$I$6000,Registros!$A$2:$A$6000,"CS",Registros!$B$2:$B$6000,$A3051),0)</f>
        <v/>
      </c>
      <c r="K3051">
        <f>IF(COUNTIFS(Winback!$K$2:$K$300,$D3051)&gt;0,1,0)</f>
        <v/>
      </c>
      <c r="L3051">
        <f>IF(AND($K3051=1,LEFT($A3051,3)="WB-"),SUMIFS(Winback!$D$2:$D$300,Winback!$K$2:$K$300,$D3051),0)</f>
        <v/>
      </c>
      <c r="M3051">
        <f>IF(OR($E3051=1,$G3051=1,SUMIFS(Registros!$J$2:$J$6000,Registros!$B$2:$B$6000,$A3051)&gt;0),1,0)</f>
        <v/>
      </c>
      <c r="N3051">
        <f>IF($J3051&gt;0,1,IF(COUNTIFS(Registros!$A$2:$A$6000,"CS",Registros!$B$2:$B$6000,$A3051,Registros!$K$2:$K$6000,"&lt;&gt;")&gt;0,1,0))</f>
        <v/>
      </c>
      <c r="O3051">
        <f>IF(AND($K3051=1,$E3051=0,$G3051=0,$I3051=0),"WINBACK",IF(AND($M3051=1,$N3051&gt;0),"CONVERGENTE",IF($M3051=1,"SOLO MÓVIL",IF($N3051&gt;0,"SOLO FIJO / INTERNET","SIN SERVICIOS"))))</f>
        <v/>
      </c>
      <c r="P3051">
        <f>IF($O3051="WINBACK","Recuperar (winback)",IF($O3051="CONVERGENTE","Upgrade / más líneas",IF($O3051="SOLO MÓVIL","Ofrecer fijo + internet (FLBBTV)",IF($O3051="SOLO FIJO / INTERNET","Ofrecer línea móvil Nextphone","Oferta completa (móvil + fijo + internet)"))))</f>
        <v/>
      </c>
      <c r="Q3051">
        <f>$F3051+$H3051+$L3051</f>
        <v/>
      </c>
      <c r="R3051">
        <f>IFERROR(VLOOKUP($A3051,Registros!$B$2:$G$6000,6,0),IFERROR(VLOOKUP($D3051,Winback!$B$2:$C$300,2,0),""))</f>
        <v/>
      </c>
      <c r="S3051">
        <f>IF($E3051=1,"NP","")&amp;IF($G3051=1,"+MOV","")&amp;IF($I3051=1,"+CS","")&amp;IF($K3051=1,"+WB","")</f>
        <v/>
      </c>
      <c r="T3051">
        <f>$E3051+$G3051+$I3051+$K3051</f>
        <v/>
      </c>
    </row>
    <row r="3052">
      <c r="A3052" t="inlineStr">
        <is>
          <t>351233760000</t>
        </is>
      </c>
      <c r="B3052" t="inlineStr">
        <is>
          <t>35123376</t>
        </is>
      </c>
      <c r="C3052" t="inlineStr">
        <is>
          <t>EDGARDO RICHI ROJAS BRANDA</t>
        </is>
      </c>
      <c r="D3052" t="inlineStr">
        <is>
          <t>EDGARDORICHIROJASBRANDA</t>
        </is>
      </c>
      <c r="E3052">
        <f>IF(COUNTIFS(Registros!$A$2:$A$6000,"NP",Registros!$B$2:$B$6000,$A3052)&gt;0,1,0)</f>
        <v/>
      </c>
      <c r="F3052">
        <f>IF($E3052=1,SUMIFS(Registros!$F$2:$F$6000,Registros!$A$2:$A$6000,"NP",Registros!$B$2:$B$6000,$A3052),0)</f>
        <v/>
      </c>
      <c r="G3052">
        <f>IF(COUNTIFS(Registros!$A$2:$A$6000,"MOV",Registros!$B$2:$B$6000,$A3052)&gt;0,1,0)</f>
        <v/>
      </c>
      <c r="H3052">
        <f>IF($G3052=1,SUMIFS(Registros!$F$2:$F$6000,Registros!$A$2:$A$6000,"MOV",Registros!$B$2:$B$6000,$A3052),0)</f>
        <v/>
      </c>
      <c r="I3052">
        <f>IF(COUNTIFS(Registros!$A$2:$A$6000,"CS",Registros!$B$2:$B$6000,$A3052)&gt;0,1,0)</f>
        <v/>
      </c>
      <c r="J3052">
        <f>IF($I3052=1,SUMIFS(Registros!$I$2:$I$6000,Registros!$A$2:$A$6000,"CS",Registros!$B$2:$B$6000,$A3052),0)</f>
        <v/>
      </c>
      <c r="K3052">
        <f>IF(COUNTIFS(Winback!$K$2:$K$300,$D3052)&gt;0,1,0)</f>
        <v/>
      </c>
      <c r="L3052">
        <f>IF(AND($K3052=1,LEFT($A3052,3)="WB-"),SUMIFS(Winback!$D$2:$D$300,Winback!$K$2:$K$300,$D3052),0)</f>
        <v/>
      </c>
      <c r="M3052">
        <f>IF(OR($E3052=1,$G3052=1,SUMIFS(Registros!$J$2:$J$6000,Registros!$B$2:$B$6000,$A3052)&gt;0),1,0)</f>
        <v/>
      </c>
      <c r="N3052">
        <f>IF($J3052&gt;0,1,IF(COUNTIFS(Registros!$A$2:$A$6000,"CS",Registros!$B$2:$B$6000,$A3052,Registros!$K$2:$K$6000,"&lt;&gt;")&gt;0,1,0))</f>
        <v/>
      </c>
      <c r="O3052">
        <f>IF(AND($K3052=1,$E3052=0,$G3052=0,$I3052=0),"WINBACK",IF(AND($M3052=1,$N3052&gt;0),"CONVERGENTE",IF($M3052=1,"SOLO MÓVIL",IF($N3052&gt;0,"SOLO FIJO / INTERNET","SIN SERVICIOS"))))</f>
        <v/>
      </c>
      <c r="P3052">
        <f>IF($O3052="WINBACK","Recuperar (winback)",IF($O3052="CONVERGENTE","Upgrade / más líneas",IF($O3052="SOLO MÓVIL","Ofrecer fijo + internet (FLBBTV)",IF($O3052="SOLO FIJO / INTERNET","Ofrecer línea móvil Nextphone","Oferta completa (móvil + fijo + internet)"))))</f>
        <v/>
      </c>
      <c r="Q3052">
        <f>$F3052+$H3052+$L3052</f>
        <v/>
      </c>
      <c r="R3052">
        <f>IFERROR(VLOOKUP($A3052,Registros!$B$2:$G$6000,6,0),IFERROR(VLOOKUP($D3052,Winback!$B$2:$C$300,2,0),""))</f>
        <v/>
      </c>
      <c r="S3052">
        <f>IF($E3052=1,"NP","")&amp;IF($G3052=1,"+MOV","")&amp;IF($I3052=1,"+CS","")&amp;IF($K3052=1,"+WB","")</f>
        <v/>
      </c>
      <c r="T3052">
        <f>$E3052+$G3052+$I3052+$K3052</f>
        <v/>
      </c>
    </row>
    <row r="3053">
      <c r="A3053" t="inlineStr">
        <is>
          <t>341273900000</t>
        </is>
      </c>
      <c r="B3053" t="inlineStr">
        <is>
          <t>34127390</t>
        </is>
      </c>
      <c r="C3053" t="inlineStr">
        <is>
          <t>KAREN JANESSY RIVERA MADRID</t>
        </is>
      </c>
      <c r="D3053" t="inlineStr">
        <is>
          <t>KARENJANESSYRIVERAMADRID</t>
        </is>
      </c>
      <c r="E3053">
        <f>IF(COUNTIFS(Registros!$A$2:$A$6000,"NP",Registros!$B$2:$B$6000,$A3053)&gt;0,1,0)</f>
        <v/>
      </c>
      <c r="F3053">
        <f>IF($E3053=1,SUMIFS(Registros!$F$2:$F$6000,Registros!$A$2:$A$6000,"NP",Registros!$B$2:$B$6000,$A3053),0)</f>
        <v/>
      </c>
      <c r="G3053">
        <f>IF(COUNTIFS(Registros!$A$2:$A$6000,"MOV",Registros!$B$2:$B$6000,$A3053)&gt;0,1,0)</f>
        <v/>
      </c>
      <c r="H3053">
        <f>IF($G3053=1,SUMIFS(Registros!$F$2:$F$6000,Registros!$A$2:$A$6000,"MOV",Registros!$B$2:$B$6000,$A3053),0)</f>
        <v/>
      </c>
      <c r="I3053">
        <f>IF(COUNTIFS(Registros!$A$2:$A$6000,"CS",Registros!$B$2:$B$6000,$A3053)&gt;0,1,0)</f>
        <v/>
      </c>
      <c r="J3053">
        <f>IF($I3053=1,SUMIFS(Registros!$I$2:$I$6000,Registros!$A$2:$A$6000,"CS",Registros!$B$2:$B$6000,$A3053),0)</f>
        <v/>
      </c>
      <c r="K3053">
        <f>IF(COUNTIFS(Winback!$K$2:$K$300,$D3053)&gt;0,1,0)</f>
        <v/>
      </c>
      <c r="L3053">
        <f>IF(AND($K3053=1,LEFT($A3053,3)="WB-"),SUMIFS(Winback!$D$2:$D$300,Winback!$K$2:$K$300,$D3053),0)</f>
        <v/>
      </c>
      <c r="M3053">
        <f>IF(OR($E3053=1,$G3053=1,SUMIFS(Registros!$J$2:$J$6000,Registros!$B$2:$B$6000,$A3053)&gt;0),1,0)</f>
        <v/>
      </c>
      <c r="N3053">
        <f>IF($J3053&gt;0,1,IF(COUNTIFS(Registros!$A$2:$A$6000,"CS",Registros!$B$2:$B$6000,$A3053,Registros!$K$2:$K$6000,"&lt;&gt;")&gt;0,1,0))</f>
        <v/>
      </c>
      <c r="O3053">
        <f>IF(AND($K3053=1,$E3053=0,$G3053=0,$I3053=0),"WINBACK",IF(AND($M3053=1,$N3053&gt;0),"CONVERGENTE",IF($M3053=1,"SOLO MÓVIL",IF($N3053&gt;0,"SOLO FIJO / INTERNET","SIN SERVICIOS"))))</f>
        <v/>
      </c>
      <c r="P3053">
        <f>IF($O3053="WINBACK","Recuperar (winback)",IF($O3053="CONVERGENTE","Upgrade / más líneas",IF($O3053="SOLO MÓVIL","Ofrecer fijo + internet (FLBBTV)",IF($O3053="SOLO FIJO / INTERNET","Ofrecer línea móvil Nextphone","Oferta completa (móvil + fijo + internet)"))))</f>
        <v/>
      </c>
      <c r="Q3053">
        <f>$F3053+$H3053+$L3053</f>
        <v/>
      </c>
      <c r="R3053">
        <f>IFERROR(VLOOKUP($A3053,Registros!$B$2:$G$6000,6,0),IFERROR(VLOOKUP($D3053,Winback!$B$2:$C$300,2,0),""))</f>
        <v/>
      </c>
      <c r="S3053">
        <f>IF($E3053=1,"NP","")&amp;IF($G3053=1,"+MOV","")&amp;IF($I3053=1,"+CS","")&amp;IF($K3053=1,"+WB","")</f>
        <v/>
      </c>
      <c r="T3053">
        <f>$E3053+$G3053+$I3053+$K3053</f>
        <v/>
      </c>
    </row>
    <row r="3054">
      <c r="A3054" t="inlineStr">
        <is>
          <t>364054290000</t>
        </is>
      </c>
      <c r="B3054" t="inlineStr">
        <is>
          <t>36405429</t>
        </is>
      </c>
      <c r="C3054" t="inlineStr">
        <is>
          <t>YANIZA ENEIDA CROSSLAND ACOSTA</t>
        </is>
      </c>
      <c r="D3054" t="inlineStr">
        <is>
          <t>YANIZAENEIDACROSSLANDACOSTA</t>
        </is>
      </c>
      <c r="E3054">
        <f>IF(COUNTIFS(Registros!$A$2:$A$6000,"NP",Registros!$B$2:$B$6000,$A3054)&gt;0,1,0)</f>
        <v/>
      </c>
      <c r="F3054">
        <f>IF($E3054=1,SUMIFS(Registros!$F$2:$F$6000,Registros!$A$2:$A$6000,"NP",Registros!$B$2:$B$6000,$A3054),0)</f>
        <v/>
      </c>
      <c r="G3054">
        <f>IF(COUNTIFS(Registros!$A$2:$A$6000,"MOV",Registros!$B$2:$B$6000,$A3054)&gt;0,1,0)</f>
        <v/>
      </c>
      <c r="H3054">
        <f>IF($G3054=1,SUMIFS(Registros!$F$2:$F$6000,Registros!$A$2:$A$6000,"MOV",Registros!$B$2:$B$6000,$A3054),0)</f>
        <v/>
      </c>
      <c r="I3054">
        <f>IF(COUNTIFS(Registros!$A$2:$A$6000,"CS",Registros!$B$2:$B$6000,$A3054)&gt;0,1,0)</f>
        <v/>
      </c>
      <c r="J3054">
        <f>IF($I3054=1,SUMIFS(Registros!$I$2:$I$6000,Registros!$A$2:$A$6000,"CS",Registros!$B$2:$B$6000,$A3054),0)</f>
        <v/>
      </c>
      <c r="K3054">
        <f>IF(COUNTIFS(Winback!$K$2:$K$300,$D3054)&gt;0,1,0)</f>
        <v/>
      </c>
      <c r="L3054">
        <f>IF(AND($K3054=1,LEFT($A3054,3)="WB-"),SUMIFS(Winback!$D$2:$D$300,Winback!$K$2:$K$300,$D3054),0)</f>
        <v/>
      </c>
      <c r="M3054">
        <f>IF(OR($E3054=1,$G3054=1,SUMIFS(Registros!$J$2:$J$6000,Registros!$B$2:$B$6000,$A3054)&gt;0),1,0)</f>
        <v/>
      </c>
      <c r="N3054">
        <f>IF($J3054&gt;0,1,IF(COUNTIFS(Registros!$A$2:$A$6000,"CS",Registros!$B$2:$B$6000,$A3054,Registros!$K$2:$K$6000,"&lt;&gt;")&gt;0,1,0))</f>
        <v/>
      </c>
      <c r="O3054">
        <f>IF(AND($K3054=1,$E3054=0,$G3054=0,$I3054=0),"WINBACK",IF(AND($M3054=1,$N3054&gt;0),"CONVERGENTE",IF($M3054=1,"SOLO MÓVIL",IF($N3054&gt;0,"SOLO FIJO / INTERNET","SIN SERVICIOS"))))</f>
        <v/>
      </c>
      <c r="P3054">
        <f>IF($O3054="WINBACK","Recuperar (winback)",IF($O3054="CONVERGENTE","Upgrade / más líneas",IF($O3054="SOLO MÓVIL","Ofrecer fijo + internet (FLBBTV)",IF($O3054="SOLO FIJO / INTERNET","Ofrecer línea móvil Nextphone","Oferta completa (móvil + fijo + internet)"))))</f>
        <v/>
      </c>
      <c r="Q3054">
        <f>$F3054+$H3054+$L3054</f>
        <v/>
      </c>
      <c r="R3054">
        <f>IFERROR(VLOOKUP($A3054,Registros!$B$2:$G$6000,6,0),IFERROR(VLOOKUP($D3054,Winback!$B$2:$C$300,2,0),""))</f>
        <v/>
      </c>
      <c r="S3054">
        <f>IF($E3054=1,"NP","")&amp;IF($G3054=1,"+MOV","")&amp;IF($I3054=1,"+CS","")&amp;IF($K3054=1,"+WB","")</f>
        <v/>
      </c>
      <c r="T3054">
        <f>$E3054+$G3054+$I3054+$K3054</f>
        <v/>
      </c>
    </row>
    <row r="3055">
      <c r="A3055" t="inlineStr">
        <is>
          <t>366028360000</t>
        </is>
      </c>
      <c r="B3055" t="inlineStr">
        <is>
          <t>36602836</t>
        </is>
      </c>
      <c r="C3055" t="inlineStr">
        <is>
          <t>CECILIA MORA GONZALEZ</t>
        </is>
      </c>
      <c r="D3055" t="inlineStr">
        <is>
          <t>CECILIAMORAGONZALEZ</t>
        </is>
      </c>
      <c r="E3055">
        <f>IF(COUNTIFS(Registros!$A$2:$A$6000,"NP",Registros!$B$2:$B$6000,$A3055)&gt;0,1,0)</f>
        <v/>
      </c>
      <c r="F3055">
        <f>IF($E3055=1,SUMIFS(Registros!$F$2:$F$6000,Registros!$A$2:$A$6000,"NP",Registros!$B$2:$B$6000,$A3055),0)</f>
        <v/>
      </c>
      <c r="G3055">
        <f>IF(COUNTIFS(Registros!$A$2:$A$6000,"MOV",Registros!$B$2:$B$6000,$A3055)&gt;0,1,0)</f>
        <v/>
      </c>
      <c r="H3055">
        <f>IF($G3055=1,SUMIFS(Registros!$F$2:$F$6000,Registros!$A$2:$A$6000,"MOV",Registros!$B$2:$B$6000,$A3055),0)</f>
        <v/>
      </c>
      <c r="I3055">
        <f>IF(COUNTIFS(Registros!$A$2:$A$6000,"CS",Registros!$B$2:$B$6000,$A3055)&gt;0,1,0)</f>
        <v/>
      </c>
      <c r="J3055">
        <f>IF($I3055=1,SUMIFS(Registros!$I$2:$I$6000,Registros!$A$2:$A$6000,"CS",Registros!$B$2:$B$6000,$A3055),0)</f>
        <v/>
      </c>
      <c r="K3055">
        <f>IF(COUNTIFS(Winback!$K$2:$K$300,$D3055)&gt;0,1,0)</f>
        <v/>
      </c>
      <c r="L3055">
        <f>IF(AND($K3055=1,LEFT($A3055,3)="WB-"),SUMIFS(Winback!$D$2:$D$300,Winback!$K$2:$K$300,$D3055),0)</f>
        <v/>
      </c>
      <c r="M3055">
        <f>IF(OR($E3055=1,$G3055=1,SUMIFS(Registros!$J$2:$J$6000,Registros!$B$2:$B$6000,$A3055)&gt;0),1,0)</f>
        <v/>
      </c>
      <c r="N3055">
        <f>IF($J3055&gt;0,1,IF(COUNTIFS(Registros!$A$2:$A$6000,"CS",Registros!$B$2:$B$6000,$A3055,Registros!$K$2:$K$6000,"&lt;&gt;")&gt;0,1,0))</f>
        <v/>
      </c>
      <c r="O3055">
        <f>IF(AND($K3055=1,$E3055=0,$G3055=0,$I3055=0),"WINBACK",IF(AND($M3055=1,$N3055&gt;0),"CONVERGENTE",IF($M3055=1,"SOLO MÓVIL",IF($N3055&gt;0,"SOLO FIJO / INTERNET","SIN SERVICIOS"))))</f>
        <v/>
      </c>
      <c r="P3055">
        <f>IF($O3055="WINBACK","Recuperar (winback)",IF($O3055="CONVERGENTE","Upgrade / más líneas",IF($O3055="SOLO MÓVIL","Ofrecer fijo + internet (FLBBTV)",IF($O3055="SOLO FIJO / INTERNET","Ofrecer línea móvil Nextphone","Oferta completa (móvil + fijo + internet)"))))</f>
        <v/>
      </c>
      <c r="Q3055">
        <f>$F3055+$H3055+$L3055</f>
        <v/>
      </c>
      <c r="R3055">
        <f>IFERROR(VLOOKUP($A3055,Registros!$B$2:$G$6000,6,0),IFERROR(VLOOKUP($D3055,Winback!$B$2:$C$300,2,0),""))</f>
        <v/>
      </c>
      <c r="S3055">
        <f>IF($E3055=1,"NP","")&amp;IF($G3055=1,"+MOV","")&amp;IF($I3055=1,"+CS","")&amp;IF($K3055=1,"+WB","")</f>
        <v/>
      </c>
      <c r="T3055">
        <f>$E3055+$G3055+$I3055+$K3055</f>
        <v/>
      </c>
    </row>
    <row r="3056">
      <c r="A3056" t="inlineStr">
        <is>
          <t>362009310000</t>
        </is>
      </c>
      <c r="B3056" t="inlineStr">
        <is>
          <t>36200931</t>
        </is>
      </c>
      <c r="C3056" t="inlineStr">
        <is>
          <t>MICHAEL ANTHONY FUENTES LACAYO</t>
        </is>
      </c>
      <c r="D3056" t="inlineStr">
        <is>
          <t>MICHAELANTHONYFUENTESLACAYO</t>
        </is>
      </c>
      <c r="E3056">
        <f>IF(COUNTIFS(Registros!$A$2:$A$6000,"NP",Registros!$B$2:$B$6000,$A3056)&gt;0,1,0)</f>
        <v/>
      </c>
      <c r="F3056">
        <f>IF($E3056=1,SUMIFS(Registros!$F$2:$F$6000,Registros!$A$2:$A$6000,"NP",Registros!$B$2:$B$6000,$A3056),0)</f>
        <v/>
      </c>
      <c r="G3056">
        <f>IF(COUNTIFS(Registros!$A$2:$A$6000,"MOV",Registros!$B$2:$B$6000,$A3056)&gt;0,1,0)</f>
        <v/>
      </c>
      <c r="H3056">
        <f>IF($G3056=1,SUMIFS(Registros!$F$2:$F$6000,Registros!$A$2:$A$6000,"MOV",Registros!$B$2:$B$6000,$A3056),0)</f>
        <v/>
      </c>
      <c r="I3056">
        <f>IF(COUNTIFS(Registros!$A$2:$A$6000,"CS",Registros!$B$2:$B$6000,$A3056)&gt;0,1,0)</f>
        <v/>
      </c>
      <c r="J3056">
        <f>IF($I3056=1,SUMIFS(Registros!$I$2:$I$6000,Registros!$A$2:$A$6000,"CS",Registros!$B$2:$B$6000,$A3056),0)</f>
        <v/>
      </c>
      <c r="K3056">
        <f>IF(COUNTIFS(Winback!$K$2:$K$300,$D3056)&gt;0,1,0)</f>
        <v/>
      </c>
      <c r="L3056">
        <f>IF(AND($K3056=1,LEFT($A3056,3)="WB-"),SUMIFS(Winback!$D$2:$D$300,Winback!$K$2:$K$300,$D3056),0)</f>
        <v/>
      </c>
      <c r="M3056">
        <f>IF(OR($E3056=1,$G3056=1,SUMIFS(Registros!$J$2:$J$6000,Registros!$B$2:$B$6000,$A3056)&gt;0),1,0)</f>
        <v/>
      </c>
      <c r="N3056">
        <f>IF($J3056&gt;0,1,IF(COUNTIFS(Registros!$A$2:$A$6000,"CS",Registros!$B$2:$B$6000,$A3056,Registros!$K$2:$K$6000,"&lt;&gt;")&gt;0,1,0))</f>
        <v/>
      </c>
      <c r="O3056">
        <f>IF(AND($K3056=1,$E3056=0,$G3056=0,$I3056=0),"WINBACK",IF(AND($M3056=1,$N3056&gt;0),"CONVERGENTE",IF($M3056=1,"SOLO MÓVIL",IF($N3056&gt;0,"SOLO FIJO / INTERNET","SIN SERVICIOS"))))</f>
        <v/>
      </c>
      <c r="P3056">
        <f>IF($O3056="WINBACK","Recuperar (winback)",IF($O3056="CONVERGENTE","Upgrade / más líneas",IF($O3056="SOLO MÓVIL","Ofrecer fijo + internet (FLBBTV)",IF($O3056="SOLO FIJO / INTERNET","Ofrecer línea móvil Nextphone","Oferta completa (móvil + fijo + internet)"))))</f>
        <v/>
      </c>
      <c r="Q3056">
        <f>$F3056+$H3056+$L3056</f>
        <v/>
      </c>
      <c r="R3056">
        <f>IFERROR(VLOOKUP($A3056,Registros!$B$2:$G$6000,6,0),IFERROR(VLOOKUP($D3056,Winback!$B$2:$C$300,2,0),""))</f>
        <v/>
      </c>
      <c r="S3056">
        <f>IF($E3056=1,"NP","")&amp;IF($G3056=1,"+MOV","")&amp;IF($I3056=1,"+CS","")&amp;IF($K3056=1,"+WB","")</f>
        <v/>
      </c>
      <c r="T3056">
        <f>$E3056+$G3056+$I3056+$K3056</f>
        <v/>
      </c>
    </row>
    <row r="3057">
      <c r="A3057" t="inlineStr">
        <is>
          <t>365018660000</t>
        </is>
      </c>
      <c r="B3057" t="inlineStr">
        <is>
          <t>36501866</t>
        </is>
      </c>
      <c r="C3057" t="inlineStr">
        <is>
          <t>MICHAEL ANTHONY FUENTES LACAYO</t>
        </is>
      </c>
      <c r="D3057" t="inlineStr">
        <is>
          <t>MICHAELANTHONYFUENTESLACAYO</t>
        </is>
      </c>
      <c r="E3057">
        <f>IF(COUNTIFS(Registros!$A$2:$A$6000,"NP",Registros!$B$2:$B$6000,$A3057)&gt;0,1,0)</f>
        <v/>
      </c>
      <c r="F3057">
        <f>IF($E3057=1,SUMIFS(Registros!$F$2:$F$6000,Registros!$A$2:$A$6000,"NP",Registros!$B$2:$B$6000,$A3057),0)</f>
        <v/>
      </c>
      <c r="G3057">
        <f>IF(COUNTIFS(Registros!$A$2:$A$6000,"MOV",Registros!$B$2:$B$6000,$A3057)&gt;0,1,0)</f>
        <v/>
      </c>
      <c r="H3057">
        <f>IF($G3057=1,SUMIFS(Registros!$F$2:$F$6000,Registros!$A$2:$A$6000,"MOV",Registros!$B$2:$B$6000,$A3057),0)</f>
        <v/>
      </c>
      <c r="I3057">
        <f>IF(COUNTIFS(Registros!$A$2:$A$6000,"CS",Registros!$B$2:$B$6000,$A3057)&gt;0,1,0)</f>
        <v/>
      </c>
      <c r="J3057">
        <f>IF($I3057=1,SUMIFS(Registros!$I$2:$I$6000,Registros!$A$2:$A$6000,"CS",Registros!$B$2:$B$6000,$A3057),0)</f>
        <v/>
      </c>
      <c r="K3057">
        <f>IF(COUNTIFS(Winback!$K$2:$K$300,$D3057)&gt;0,1,0)</f>
        <v/>
      </c>
      <c r="L3057">
        <f>IF(AND($K3057=1,LEFT($A3057,3)="WB-"),SUMIFS(Winback!$D$2:$D$300,Winback!$K$2:$K$300,$D3057),0)</f>
        <v/>
      </c>
      <c r="M3057">
        <f>IF(OR($E3057=1,$G3057=1,SUMIFS(Registros!$J$2:$J$6000,Registros!$B$2:$B$6000,$A3057)&gt;0),1,0)</f>
        <v/>
      </c>
      <c r="N3057">
        <f>IF($J3057&gt;0,1,IF(COUNTIFS(Registros!$A$2:$A$6000,"CS",Registros!$B$2:$B$6000,$A3057,Registros!$K$2:$K$6000,"&lt;&gt;")&gt;0,1,0))</f>
        <v/>
      </c>
      <c r="O3057">
        <f>IF(AND($K3057=1,$E3057=0,$G3057=0,$I3057=0),"WINBACK",IF(AND($M3057=1,$N3057&gt;0),"CONVERGENTE",IF($M3057=1,"SOLO MÓVIL",IF($N3057&gt;0,"SOLO FIJO / INTERNET","SIN SERVICIOS"))))</f>
        <v/>
      </c>
      <c r="P3057">
        <f>IF($O3057="WINBACK","Recuperar (winback)",IF($O3057="CONVERGENTE","Upgrade / más líneas",IF($O3057="SOLO MÓVIL","Ofrecer fijo + internet (FLBBTV)",IF($O3057="SOLO FIJO / INTERNET","Ofrecer línea móvil Nextphone","Oferta completa (móvil + fijo + internet)"))))</f>
        <v/>
      </c>
      <c r="Q3057">
        <f>$F3057+$H3057+$L3057</f>
        <v/>
      </c>
      <c r="R3057">
        <f>IFERROR(VLOOKUP($A3057,Registros!$B$2:$G$6000,6,0),IFERROR(VLOOKUP($D3057,Winback!$B$2:$C$300,2,0),""))</f>
        <v/>
      </c>
      <c r="S3057">
        <f>IF($E3057=1,"NP","")&amp;IF($G3057=1,"+MOV","")&amp;IF($I3057=1,"+CS","")&amp;IF($K3057=1,"+WB","")</f>
        <v/>
      </c>
      <c r="T3057">
        <f>$E3057+$G3057+$I3057+$K3057</f>
        <v/>
      </c>
    </row>
    <row r="3058">
      <c r="A3058" t="inlineStr">
        <is>
          <t>355062960000</t>
        </is>
      </c>
      <c r="B3058" t="inlineStr">
        <is>
          <t>35506296</t>
        </is>
      </c>
      <c r="C3058" t="inlineStr">
        <is>
          <t>MAGNOLIA DIAZ</t>
        </is>
      </c>
      <c r="D3058" t="inlineStr">
        <is>
          <t>MAGNOLIADIAZ</t>
        </is>
      </c>
      <c r="E3058">
        <f>IF(COUNTIFS(Registros!$A$2:$A$6000,"NP",Registros!$B$2:$B$6000,$A3058)&gt;0,1,0)</f>
        <v/>
      </c>
      <c r="F3058">
        <f>IF($E3058=1,SUMIFS(Registros!$F$2:$F$6000,Registros!$A$2:$A$6000,"NP",Registros!$B$2:$B$6000,$A3058),0)</f>
        <v/>
      </c>
      <c r="G3058">
        <f>IF(COUNTIFS(Registros!$A$2:$A$6000,"MOV",Registros!$B$2:$B$6000,$A3058)&gt;0,1,0)</f>
        <v/>
      </c>
      <c r="H3058">
        <f>IF($G3058=1,SUMIFS(Registros!$F$2:$F$6000,Registros!$A$2:$A$6000,"MOV",Registros!$B$2:$B$6000,$A3058),0)</f>
        <v/>
      </c>
      <c r="I3058">
        <f>IF(COUNTIFS(Registros!$A$2:$A$6000,"CS",Registros!$B$2:$B$6000,$A3058)&gt;0,1,0)</f>
        <v/>
      </c>
      <c r="J3058">
        <f>IF($I3058=1,SUMIFS(Registros!$I$2:$I$6000,Registros!$A$2:$A$6000,"CS",Registros!$B$2:$B$6000,$A3058),0)</f>
        <v/>
      </c>
      <c r="K3058">
        <f>IF(COUNTIFS(Winback!$K$2:$K$300,$D3058)&gt;0,1,0)</f>
        <v/>
      </c>
      <c r="L3058">
        <f>IF(AND($K3058=1,LEFT($A3058,3)="WB-"),SUMIFS(Winback!$D$2:$D$300,Winback!$K$2:$K$300,$D3058),0)</f>
        <v/>
      </c>
      <c r="M3058">
        <f>IF(OR($E3058=1,$G3058=1,SUMIFS(Registros!$J$2:$J$6000,Registros!$B$2:$B$6000,$A3058)&gt;0),1,0)</f>
        <v/>
      </c>
      <c r="N3058">
        <f>IF($J3058&gt;0,1,IF(COUNTIFS(Registros!$A$2:$A$6000,"CS",Registros!$B$2:$B$6000,$A3058,Registros!$K$2:$K$6000,"&lt;&gt;")&gt;0,1,0))</f>
        <v/>
      </c>
      <c r="O3058">
        <f>IF(AND($K3058=1,$E3058=0,$G3058=0,$I3058=0),"WINBACK",IF(AND($M3058=1,$N3058&gt;0),"CONVERGENTE",IF($M3058=1,"SOLO MÓVIL",IF($N3058&gt;0,"SOLO FIJO / INTERNET","SIN SERVICIOS"))))</f>
        <v/>
      </c>
      <c r="P3058">
        <f>IF($O3058="WINBACK","Recuperar (winback)",IF($O3058="CONVERGENTE","Upgrade / más líneas",IF($O3058="SOLO MÓVIL","Ofrecer fijo + internet (FLBBTV)",IF($O3058="SOLO FIJO / INTERNET","Ofrecer línea móvil Nextphone","Oferta completa (móvil + fijo + internet)"))))</f>
        <v/>
      </c>
      <c r="Q3058">
        <f>$F3058+$H3058+$L3058</f>
        <v/>
      </c>
      <c r="R3058">
        <f>IFERROR(VLOOKUP($A3058,Registros!$B$2:$G$6000,6,0),IFERROR(VLOOKUP($D3058,Winback!$B$2:$C$300,2,0),""))</f>
        <v/>
      </c>
      <c r="S3058">
        <f>IF($E3058=1,"NP","")&amp;IF($G3058=1,"+MOV","")&amp;IF($I3058=1,"+CS","")&amp;IF($K3058=1,"+WB","")</f>
        <v/>
      </c>
      <c r="T3058">
        <f>$E3058+$G3058+$I3058+$K3058</f>
        <v/>
      </c>
    </row>
    <row r="3059">
      <c r="A3059" t="inlineStr">
        <is>
          <t>369049920000</t>
        </is>
      </c>
      <c r="B3059" t="inlineStr">
        <is>
          <t>36904992</t>
        </is>
      </c>
      <c r="C3059" t="inlineStr">
        <is>
          <t>YORELIS MARIEL RODRIGUEZ CASTILLO</t>
        </is>
      </c>
      <c r="D3059" t="inlineStr">
        <is>
          <t>YORELISMARIELRODRIGUEZCASTILLO</t>
        </is>
      </c>
      <c r="E3059">
        <f>IF(COUNTIFS(Registros!$A$2:$A$6000,"NP",Registros!$B$2:$B$6000,$A3059)&gt;0,1,0)</f>
        <v/>
      </c>
      <c r="F3059">
        <f>IF($E3059=1,SUMIFS(Registros!$F$2:$F$6000,Registros!$A$2:$A$6000,"NP",Registros!$B$2:$B$6000,$A3059),0)</f>
        <v/>
      </c>
      <c r="G3059">
        <f>IF(COUNTIFS(Registros!$A$2:$A$6000,"MOV",Registros!$B$2:$B$6000,$A3059)&gt;0,1,0)</f>
        <v/>
      </c>
      <c r="H3059">
        <f>IF($G3059=1,SUMIFS(Registros!$F$2:$F$6000,Registros!$A$2:$A$6000,"MOV",Registros!$B$2:$B$6000,$A3059),0)</f>
        <v/>
      </c>
      <c r="I3059">
        <f>IF(COUNTIFS(Registros!$A$2:$A$6000,"CS",Registros!$B$2:$B$6000,$A3059)&gt;0,1,0)</f>
        <v/>
      </c>
      <c r="J3059">
        <f>IF($I3059=1,SUMIFS(Registros!$I$2:$I$6000,Registros!$A$2:$A$6000,"CS",Registros!$B$2:$B$6000,$A3059),0)</f>
        <v/>
      </c>
      <c r="K3059">
        <f>IF(COUNTIFS(Winback!$K$2:$K$300,$D3059)&gt;0,1,0)</f>
        <v/>
      </c>
      <c r="L3059">
        <f>IF(AND($K3059=1,LEFT($A3059,3)="WB-"),SUMIFS(Winback!$D$2:$D$300,Winback!$K$2:$K$300,$D3059),0)</f>
        <v/>
      </c>
      <c r="M3059">
        <f>IF(OR($E3059=1,$G3059=1,SUMIFS(Registros!$J$2:$J$6000,Registros!$B$2:$B$6000,$A3059)&gt;0),1,0)</f>
        <v/>
      </c>
      <c r="N3059">
        <f>IF($J3059&gt;0,1,IF(COUNTIFS(Registros!$A$2:$A$6000,"CS",Registros!$B$2:$B$6000,$A3059,Registros!$K$2:$K$6000,"&lt;&gt;")&gt;0,1,0))</f>
        <v/>
      </c>
      <c r="O3059">
        <f>IF(AND($K3059=1,$E3059=0,$G3059=0,$I3059=0),"WINBACK",IF(AND($M3059=1,$N3059&gt;0),"CONVERGENTE",IF($M3059=1,"SOLO MÓVIL",IF($N3059&gt;0,"SOLO FIJO / INTERNET","SIN SERVICIOS"))))</f>
        <v/>
      </c>
      <c r="P3059">
        <f>IF($O3059="WINBACK","Recuperar (winback)",IF($O3059="CONVERGENTE","Upgrade / más líneas",IF($O3059="SOLO MÓVIL","Ofrecer fijo + internet (FLBBTV)",IF($O3059="SOLO FIJO / INTERNET","Ofrecer línea móvil Nextphone","Oferta completa (móvil + fijo + internet)"))))</f>
        <v/>
      </c>
      <c r="Q3059">
        <f>$F3059+$H3059+$L3059</f>
        <v/>
      </c>
      <c r="R3059">
        <f>IFERROR(VLOOKUP($A3059,Registros!$B$2:$G$6000,6,0),IFERROR(VLOOKUP($D3059,Winback!$B$2:$C$300,2,0),""))</f>
        <v/>
      </c>
      <c r="S3059">
        <f>IF($E3059=1,"NP","")&amp;IF($G3059=1,"+MOV","")&amp;IF($I3059=1,"+CS","")&amp;IF($K3059=1,"+WB","")</f>
        <v/>
      </c>
      <c r="T3059">
        <f>$E3059+$G3059+$I3059+$K3059</f>
        <v/>
      </c>
    </row>
    <row r="3060">
      <c r="A3060" t="inlineStr">
        <is>
          <t>356302930000</t>
        </is>
      </c>
      <c r="B3060" t="inlineStr">
        <is>
          <t>35630293</t>
        </is>
      </c>
      <c r="C3060" t="inlineStr">
        <is>
          <t>ORLANDO MONTEZUMA ATENCIO</t>
        </is>
      </c>
      <c r="D3060" t="inlineStr">
        <is>
          <t>ORLANDOMONTEZUMAATENCIO</t>
        </is>
      </c>
      <c r="E3060">
        <f>IF(COUNTIFS(Registros!$A$2:$A$6000,"NP",Registros!$B$2:$B$6000,$A3060)&gt;0,1,0)</f>
        <v/>
      </c>
      <c r="F3060">
        <f>IF($E3060=1,SUMIFS(Registros!$F$2:$F$6000,Registros!$A$2:$A$6000,"NP",Registros!$B$2:$B$6000,$A3060),0)</f>
        <v/>
      </c>
      <c r="G3060">
        <f>IF(COUNTIFS(Registros!$A$2:$A$6000,"MOV",Registros!$B$2:$B$6000,$A3060)&gt;0,1,0)</f>
        <v/>
      </c>
      <c r="H3060">
        <f>IF($G3060=1,SUMIFS(Registros!$F$2:$F$6000,Registros!$A$2:$A$6000,"MOV",Registros!$B$2:$B$6000,$A3060),0)</f>
        <v/>
      </c>
      <c r="I3060">
        <f>IF(COUNTIFS(Registros!$A$2:$A$6000,"CS",Registros!$B$2:$B$6000,$A3060)&gt;0,1,0)</f>
        <v/>
      </c>
      <c r="J3060">
        <f>IF($I3060=1,SUMIFS(Registros!$I$2:$I$6000,Registros!$A$2:$A$6000,"CS",Registros!$B$2:$B$6000,$A3060),0)</f>
        <v/>
      </c>
      <c r="K3060">
        <f>IF(COUNTIFS(Winback!$K$2:$K$300,$D3060)&gt;0,1,0)</f>
        <v/>
      </c>
      <c r="L3060">
        <f>IF(AND($K3060=1,LEFT($A3060,3)="WB-"),SUMIFS(Winback!$D$2:$D$300,Winback!$K$2:$K$300,$D3060),0)</f>
        <v/>
      </c>
      <c r="M3060">
        <f>IF(OR($E3060=1,$G3060=1,SUMIFS(Registros!$J$2:$J$6000,Registros!$B$2:$B$6000,$A3060)&gt;0),1,0)</f>
        <v/>
      </c>
      <c r="N3060">
        <f>IF($J3060&gt;0,1,IF(COUNTIFS(Registros!$A$2:$A$6000,"CS",Registros!$B$2:$B$6000,$A3060,Registros!$K$2:$K$6000,"&lt;&gt;")&gt;0,1,0))</f>
        <v/>
      </c>
      <c r="O3060">
        <f>IF(AND($K3060=1,$E3060=0,$G3060=0,$I3060=0),"WINBACK",IF(AND($M3060=1,$N3060&gt;0),"CONVERGENTE",IF($M3060=1,"SOLO MÓVIL",IF($N3060&gt;0,"SOLO FIJO / INTERNET","SIN SERVICIOS"))))</f>
        <v/>
      </c>
      <c r="P3060">
        <f>IF($O3060="WINBACK","Recuperar (winback)",IF($O3060="CONVERGENTE","Upgrade / más líneas",IF($O3060="SOLO MÓVIL","Ofrecer fijo + internet (FLBBTV)",IF($O3060="SOLO FIJO / INTERNET","Ofrecer línea móvil Nextphone","Oferta completa (móvil + fijo + internet)"))))</f>
        <v/>
      </c>
      <c r="Q3060">
        <f>$F3060+$H3060+$L3060</f>
        <v/>
      </c>
      <c r="R3060">
        <f>IFERROR(VLOOKUP($A3060,Registros!$B$2:$G$6000,6,0),IFERROR(VLOOKUP($D3060,Winback!$B$2:$C$300,2,0),""))</f>
        <v/>
      </c>
      <c r="S3060">
        <f>IF($E3060=1,"NP","")&amp;IF($G3060=1,"+MOV","")&amp;IF($I3060=1,"+CS","")&amp;IF($K3060=1,"+WB","")</f>
        <v/>
      </c>
      <c r="T3060">
        <f>$E3060+$G3060+$I3060+$K3060</f>
        <v/>
      </c>
    </row>
    <row r="3061">
      <c r="A3061" t="inlineStr">
        <is>
          <t>358214960000</t>
        </is>
      </c>
      <c r="B3061" t="inlineStr">
        <is>
          <t>35821496</t>
        </is>
      </c>
      <c r="C3061" t="inlineStr">
        <is>
          <t>STHANYS MAYBETH CABALLERO</t>
        </is>
      </c>
      <c r="D3061" t="inlineStr">
        <is>
          <t>STHANYSMAYBETHCABALLERO</t>
        </is>
      </c>
      <c r="E3061">
        <f>IF(COUNTIFS(Registros!$A$2:$A$6000,"NP",Registros!$B$2:$B$6000,$A3061)&gt;0,1,0)</f>
        <v/>
      </c>
      <c r="F3061">
        <f>IF($E3061=1,SUMIFS(Registros!$F$2:$F$6000,Registros!$A$2:$A$6000,"NP",Registros!$B$2:$B$6000,$A3061),0)</f>
        <v/>
      </c>
      <c r="G3061">
        <f>IF(COUNTIFS(Registros!$A$2:$A$6000,"MOV",Registros!$B$2:$B$6000,$A3061)&gt;0,1,0)</f>
        <v/>
      </c>
      <c r="H3061">
        <f>IF($G3061=1,SUMIFS(Registros!$F$2:$F$6000,Registros!$A$2:$A$6000,"MOV",Registros!$B$2:$B$6000,$A3061),0)</f>
        <v/>
      </c>
      <c r="I3061">
        <f>IF(COUNTIFS(Registros!$A$2:$A$6000,"CS",Registros!$B$2:$B$6000,$A3061)&gt;0,1,0)</f>
        <v/>
      </c>
      <c r="J3061">
        <f>IF($I3061=1,SUMIFS(Registros!$I$2:$I$6000,Registros!$A$2:$A$6000,"CS",Registros!$B$2:$B$6000,$A3061),0)</f>
        <v/>
      </c>
      <c r="K3061">
        <f>IF(COUNTIFS(Winback!$K$2:$K$300,$D3061)&gt;0,1,0)</f>
        <v/>
      </c>
      <c r="L3061">
        <f>IF(AND($K3061=1,LEFT($A3061,3)="WB-"),SUMIFS(Winback!$D$2:$D$300,Winback!$K$2:$K$300,$D3061),0)</f>
        <v/>
      </c>
      <c r="M3061">
        <f>IF(OR($E3061=1,$G3061=1,SUMIFS(Registros!$J$2:$J$6000,Registros!$B$2:$B$6000,$A3061)&gt;0),1,0)</f>
        <v/>
      </c>
      <c r="N3061">
        <f>IF($J3061&gt;0,1,IF(COUNTIFS(Registros!$A$2:$A$6000,"CS",Registros!$B$2:$B$6000,$A3061,Registros!$K$2:$K$6000,"&lt;&gt;")&gt;0,1,0))</f>
        <v/>
      </c>
      <c r="O3061">
        <f>IF(AND($K3061=1,$E3061=0,$G3061=0,$I3061=0),"WINBACK",IF(AND($M3061=1,$N3061&gt;0),"CONVERGENTE",IF($M3061=1,"SOLO MÓVIL",IF($N3061&gt;0,"SOLO FIJO / INTERNET","SIN SERVICIOS"))))</f>
        <v/>
      </c>
      <c r="P3061">
        <f>IF($O3061="WINBACK","Recuperar (winback)",IF($O3061="CONVERGENTE","Upgrade / más líneas",IF($O3061="SOLO MÓVIL","Ofrecer fijo + internet (FLBBTV)",IF($O3061="SOLO FIJO / INTERNET","Ofrecer línea móvil Nextphone","Oferta completa (móvil + fijo + internet)"))))</f>
        <v/>
      </c>
      <c r="Q3061">
        <f>$F3061+$H3061+$L3061</f>
        <v/>
      </c>
      <c r="R3061">
        <f>IFERROR(VLOOKUP($A3061,Registros!$B$2:$G$6000,6,0),IFERROR(VLOOKUP($D3061,Winback!$B$2:$C$300,2,0),""))</f>
        <v/>
      </c>
      <c r="S3061">
        <f>IF($E3061=1,"NP","")&amp;IF($G3061=1,"+MOV","")&amp;IF($I3061=1,"+CS","")&amp;IF($K3061=1,"+WB","")</f>
        <v/>
      </c>
      <c r="T3061">
        <f>$E3061+$G3061+$I3061+$K3061</f>
        <v/>
      </c>
    </row>
    <row r="3062">
      <c r="A3062" t="inlineStr">
        <is>
          <t>354140860000</t>
        </is>
      </c>
      <c r="B3062" t="inlineStr">
        <is>
          <t>35414086</t>
        </is>
      </c>
      <c r="C3062" t="inlineStr">
        <is>
          <t>AGUILINO ABREGO</t>
        </is>
      </c>
      <c r="D3062" t="inlineStr">
        <is>
          <t>AGUILINOABREGO</t>
        </is>
      </c>
      <c r="E3062">
        <f>IF(COUNTIFS(Registros!$A$2:$A$6000,"NP",Registros!$B$2:$B$6000,$A3062)&gt;0,1,0)</f>
        <v/>
      </c>
      <c r="F3062">
        <f>IF($E3062=1,SUMIFS(Registros!$F$2:$F$6000,Registros!$A$2:$A$6000,"NP",Registros!$B$2:$B$6000,$A3062),0)</f>
        <v/>
      </c>
      <c r="G3062">
        <f>IF(COUNTIFS(Registros!$A$2:$A$6000,"MOV",Registros!$B$2:$B$6000,$A3062)&gt;0,1,0)</f>
        <v/>
      </c>
      <c r="H3062">
        <f>IF($G3062=1,SUMIFS(Registros!$F$2:$F$6000,Registros!$A$2:$A$6000,"MOV",Registros!$B$2:$B$6000,$A3062),0)</f>
        <v/>
      </c>
      <c r="I3062">
        <f>IF(COUNTIFS(Registros!$A$2:$A$6000,"CS",Registros!$B$2:$B$6000,$A3062)&gt;0,1,0)</f>
        <v/>
      </c>
      <c r="J3062">
        <f>IF($I3062=1,SUMIFS(Registros!$I$2:$I$6000,Registros!$A$2:$A$6000,"CS",Registros!$B$2:$B$6000,$A3062),0)</f>
        <v/>
      </c>
      <c r="K3062">
        <f>IF(COUNTIFS(Winback!$K$2:$K$300,$D3062)&gt;0,1,0)</f>
        <v/>
      </c>
      <c r="L3062">
        <f>IF(AND($K3062=1,LEFT($A3062,3)="WB-"),SUMIFS(Winback!$D$2:$D$300,Winback!$K$2:$K$300,$D3062),0)</f>
        <v/>
      </c>
      <c r="M3062">
        <f>IF(OR($E3062=1,$G3062=1,SUMIFS(Registros!$J$2:$J$6000,Registros!$B$2:$B$6000,$A3062)&gt;0),1,0)</f>
        <v/>
      </c>
      <c r="N3062">
        <f>IF($J3062&gt;0,1,IF(COUNTIFS(Registros!$A$2:$A$6000,"CS",Registros!$B$2:$B$6000,$A3062,Registros!$K$2:$K$6000,"&lt;&gt;")&gt;0,1,0))</f>
        <v/>
      </c>
      <c r="O3062">
        <f>IF(AND($K3062=1,$E3062=0,$G3062=0,$I3062=0),"WINBACK",IF(AND($M3062=1,$N3062&gt;0),"CONVERGENTE",IF($M3062=1,"SOLO MÓVIL",IF($N3062&gt;0,"SOLO FIJO / INTERNET","SIN SERVICIOS"))))</f>
        <v/>
      </c>
      <c r="P3062">
        <f>IF($O3062="WINBACK","Recuperar (winback)",IF($O3062="CONVERGENTE","Upgrade / más líneas",IF($O3062="SOLO MÓVIL","Ofrecer fijo + internet (FLBBTV)",IF($O3062="SOLO FIJO / INTERNET","Ofrecer línea móvil Nextphone","Oferta completa (móvil + fijo + internet)"))))</f>
        <v/>
      </c>
      <c r="Q3062">
        <f>$F3062+$H3062+$L3062</f>
        <v/>
      </c>
      <c r="R3062">
        <f>IFERROR(VLOOKUP($A3062,Registros!$B$2:$G$6000,6,0),IFERROR(VLOOKUP($D3062,Winback!$B$2:$C$300,2,0),""))</f>
        <v/>
      </c>
      <c r="S3062">
        <f>IF($E3062=1,"NP","")&amp;IF($G3062=1,"+MOV","")&amp;IF($I3062=1,"+CS","")&amp;IF($K3062=1,"+WB","")</f>
        <v/>
      </c>
      <c r="T3062">
        <f>$E3062+$G3062+$I3062+$K3062</f>
        <v/>
      </c>
    </row>
    <row r="3063">
      <c r="A3063" t="inlineStr">
        <is>
          <t>357253890000</t>
        </is>
      </c>
      <c r="B3063" t="inlineStr">
        <is>
          <t>35725389</t>
        </is>
      </c>
      <c r="C3063" t="inlineStr">
        <is>
          <t>MELISSA PINEDA</t>
        </is>
      </c>
      <c r="D3063" t="inlineStr">
        <is>
          <t>MELISSAPINEDA</t>
        </is>
      </c>
      <c r="E3063">
        <f>IF(COUNTIFS(Registros!$A$2:$A$6000,"NP",Registros!$B$2:$B$6000,$A3063)&gt;0,1,0)</f>
        <v/>
      </c>
      <c r="F3063">
        <f>IF($E3063=1,SUMIFS(Registros!$F$2:$F$6000,Registros!$A$2:$A$6000,"NP",Registros!$B$2:$B$6000,$A3063),0)</f>
        <v/>
      </c>
      <c r="G3063">
        <f>IF(COUNTIFS(Registros!$A$2:$A$6000,"MOV",Registros!$B$2:$B$6000,$A3063)&gt;0,1,0)</f>
        <v/>
      </c>
      <c r="H3063">
        <f>IF($G3063=1,SUMIFS(Registros!$F$2:$F$6000,Registros!$A$2:$A$6000,"MOV",Registros!$B$2:$B$6000,$A3063),0)</f>
        <v/>
      </c>
      <c r="I3063">
        <f>IF(COUNTIFS(Registros!$A$2:$A$6000,"CS",Registros!$B$2:$B$6000,$A3063)&gt;0,1,0)</f>
        <v/>
      </c>
      <c r="J3063">
        <f>IF($I3063=1,SUMIFS(Registros!$I$2:$I$6000,Registros!$A$2:$A$6000,"CS",Registros!$B$2:$B$6000,$A3063),0)</f>
        <v/>
      </c>
      <c r="K3063">
        <f>IF(COUNTIFS(Winback!$K$2:$K$300,$D3063)&gt;0,1,0)</f>
        <v/>
      </c>
      <c r="L3063">
        <f>IF(AND($K3063=1,LEFT($A3063,3)="WB-"),SUMIFS(Winback!$D$2:$D$300,Winback!$K$2:$K$300,$D3063),0)</f>
        <v/>
      </c>
      <c r="M3063">
        <f>IF(OR($E3063=1,$G3063=1,SUMIFS(Registros!$J$2:$J$6000,Registros!$B$2:$B$6000,$A3063)&gt;0),1,0)</f>
        <v/>
      </c>
      <c r="N3063">
        <f>IF($J3063&gt;0,1,IF(COUNTIFS(Registros!$A$2:$A$6000,"CS",Registros!$B$2:$B$6000,$A3063,Registros!$K$2:$K$6000,"&lt;&gt;")&gt;0,1,0))</f>
        <v/>
      </c>
      <c r="O3063">
        <f>IF(AND($K3063=1,$E3063=0,$G3063=0,$I3063=0),"WINBACK",IF(AND($M3063=1,$N3063&gt;0),"CONVERGENTE",IF($M3063=1,"SOLO MÓVIL",IF($N3063&gt;0,"SOLO FIJO / INTERNET","SIN SERVICIOS"))))</f>
        <v/>
      </c>
      <c r="P3063">
        <f>IF($O3063="WINBACK","Recuperar (winback)",IF($O3063="CONVERGENTE","Upgrade / más líneas",IF($O3063="SOLO MÓVIL","Ofrecer fijo + internet (FLBBTV)",IF($O3063="SOLO FIJO / INTERNET","Ofrecer línea móvil Nextphone","Oferta completa (móvil + fijo + internet)"))))</f>
        <v/>
      </c>
      <c r="Q3063">
        <f>$F3063+$H3063+$L3063</f>
        <v/>
      </c>
      <c r="R3063">
        <f>IFERROR(VLOOKUP($A3063,Registros!$B$2:$G$6000,6,0),IFERROR(VLOOKUP($D3063,Winback!$B$2:$C$300,2,0),""))</f>
        <v/>
      </c>
      <c r="S3063">
        <f>IF($E3063=1,"NP","")&amp;IF($G3063=1,"+MOV","")&amp;IF($I3063=1,"+CS","")&amp;IF($K3063=1,"+WB","")</f>
        <v/>
      </c>
      <c r="T3063">
        <f>$E3063+$G3063+$I3063+$K3063</f>
        <v/>
      </c>
    </row>
    <row r="3064">
      <c r="A3064" t="inlineStr">
        <is>
          <t>352335300000</t>
        </is>
      </c>
      <c r="B3064" t="inlineStr">
        <is>
          <t>35233530</t>
        </is>
      </c>
      <c r="C3064" t="inlineStr">
        <is>
          <t>MANUEL CHACON</t>
        </is>
      </c>
      <c r="D3064" t="inlineStr">
        <is>
          <t>MANUELCHACON</t>
        </is>
      </c>
      <c r="E3064">
        <f>IF(COUNTIFS(Registros!$A$2:$A$6000,"NP",Registros!$B$2:$B$6000,$A3064)&gt;0,1,0)</f>
        <v/>
      </c>
      <c r="F3064">
        <f>IF($E3064=1,SUMIFS(Registros!$F$2:$F$6000,Registros!$A$2:$A$6000,"NP",Registros!$B$2:$B$6000,$A3064),0)</f>
        <v/>
      </c>
      <c r="G3064">
        <f>IF(COUNTIFS(Registros!$A$2:$A$6000,"MOV",Registros!$B$2:$B$6000,$A3064)&gt;0,1,0)</f>
        <v/>
      </c>
      <c r="H3064">
        <f>IF($G3064=1,SUMIFS(Registros!$F$2:$F$6000,Registros!$A$2:$A$6000,"MOV",Registros!$B$2:$B$6000,$A3064),0)</f>
        <v/>
      </c>
      <c r="I3064">
        <f>IF(COUNTIFS(Registros!$A$2:$A$6000,"CS",Registros!$B$2:$B$6000,$A3064)&gt;0,1,0)</f>
        <v/>
      </c>
      <c r="J3064">
        <f>IF($I3064=1,SUMIFS(Registros!$I$2:$I$6000,Registros!$A$2:$A$6000,"CS",Registros!$B$2:$B$6000,$A3064),0)</f>
        <v/>
      </c>
      <c r="K3064">
        <f>IF(COUNTIFS(Winback!$K$2:$K$300,$D3064)&gt;0,1,0)</f>
        <v/>
      </c>
      <c r="L3064">
        <f>IF(AND($K3064=1,LEFT($A3064,3)="WB-"),SUMIFS(Winback!$D$2:$D$300,Winback!$K$2:$K$300,$D3064),0)</f>
        <v/>
      </c>
      <c r="M3064">
        <f>IF(OR($E3064=1,$G3064=1,SUMIFS(Registros!$J$2:$J$6000,Registros!$B$2:$B$6000,$A3064)&gt;0),1,0)</f>
        <v/>
      </c>
      <c r="N3064">
        <f>IF($J3064&gt;0,1,IF(COUNTIFS(Registros!$A$2:$A$6000,"CS",Registros!$B$2:$B$6000,$A3064,Registros!$K$2:$K$6000,"&lt;&gt;")&gt;0,1,0))</f>
        <v/>
      </c>
      <c r="O3064">
        <f>IF(AND($K3064=1,$E3064=0,$G3064=0,$I3064=0),"WINBACK",IF(AND($M3064=1,$N3064&gt;0),"CONVERGENTE",IF($M3064=1,"SOLO MÓVIL",IF($N3064&gt;0,"SOLO FIJO / INTERNET","SIN SERVICIOS"))))</f>
        <v/>
      </c>
      <c r="P3064">
        <f>IF($O3064="WINBACK","Recuperar (winback)",IF($O3064="CONVERGENTE","Upgrade / más líneas",IF($O3064="SOLO MÓVIL","Ofrecer fijo + internet (FLBBTV)",IF($O3064="SOLO FIJO / INTERNET","Ofrecer línea móvil Nextphone","Oferta completa (móvil + fijo + internet)"))))</f>
        <v/>
      </c>
      <c r="Q3064">
        <f>$F3064+$H3064+$L3064</f>
        <v/>
      </c>
      <c r="R3064">
        <f>IFERROR(VLOOKUP($A3064,Registros!$B$2:$G$6000,6,0),IFERROR(VLOOKUP($D3064,Winback!$B$2:$C$300,2,0),""))</f>
        <v/>
      </c>
      <c r="S3064">
        <f>IF($E3064=1,"NP","")&amp;IF($G3064=1,"+MOV","")&amp;IF($I3064=1,"+CS","")&amp;IF($K3064=1,"+WB","")</f>
        <v/>
      </c>
      <c r="T3064">
        <f>$E3064+$G3064+$I3064+$K3064</f>
        <v/>
      </c>
    </row>
    <row r="3065">
      <c r="A3065" t="inlineStr">
        <is>
          <t>353364300000</t>
        </is>
      </c>
      <c r="B3065" t="inlineStr">
        <is>
          <t>35336430</t>
        </is>
      </c>
      <c r="C3065" t="inlineStr">
        <is>
          <t>MILITZA DALESKA SAMUDIO CEDEÑO</t>
        </is>
      </c>
      <c r="D3065" t="inlineStr">
        <is>
          <t>MILITZADALESKASAMUDIOCEDENO</t>
        </is>
      </c>
      <c r="E3065">
        <f>IF(COUNTIFS(Registros!$A$2:$A$6000,"NP",Registros!$B$2:$B$6000,$A3065)&gt;0,1,0)</f>
        <v/>
      </c>
      <c r="F3065">
        <f>IF($E3065=1,SUMIFS(Registros!$F$2:$F$6000,Registros!$A$2:$A$6000,"NP",Registros!$B$2:$B$6000,$A3065),0)</f>
        <v/>
      </c>
      <c r="G3065">
        <f>IF(COUNTIFS(Registros!$A$2:$A$6000,"MOV",Registros!$B$2:$B$6000,$A3065)&gt;0,1,0)</f>
        <v/>
      </c>
      <c r="H3065">
        <f>IF($G3065=1,SUMIFS(Registros!$F$2:$F$6000,Registros!$A$2:$A$6000,"MOV",Registros!$B$2:$B$6000,$A3065),0)</f>
        <v/>
      </c>
      <c r="I3065">
        <f>IF(COUNTIFS(Registros!$A$2:$A$6000,"CS",Registros!$B$2:$B$6000,$A3065)&gt;0,1,0)</f>
        <v/>
      </c>
      <c r="J3065">
        <f>IF($I3065=1,SUMIFS(Registros!$I$2:$I$6000,Registros!$A$2:$A$6000,"CS",Registros!$B$2:$B$6000,$A3065),0)</f>
        <v/>
      </c>
      <c r="K3065">
        <f>IF(COUNTIFS(Winback!$K$2:$K$300,$D3065)&gt;0,1,0)</f>
        <v/>
      </c>
      <c r="L3065">
        <f>IF(AND($K3065=1,LEFT($A3065,3)="WB-"),SUMIFS(Winback!$D$2:$D$300,Winback!$K$2:$K$300,$D3065),0)</f>
        <v/>
      </c>
      <c r="M3065">
        <f>IF(OR($E3065=1,$G3065=1,SUMIFS(Registros!$J$2:$J$6000,Registros!$B$2:$B$6000,$A3065)&gt;0),1,0)</f>
        <v/>
      </c>
      <c r="N3065">
        <f>IF($J3065&gt;0,1,IF(COUNTIFS(Registros!$A$2:$A$6000,"CS",Registros!$B$2:$B$6000,$A3065,Registros!$K$2:$K$6000,"&lt;&gt;")&gt;0,1,0))</f>
        <v/>
      </c>
      <c r="O3065">
        <f>IF(AND($K3065=1,$E3065=0,$G3065=0,$I3065=0),"WINBACK",IF(AND($M3065=1,$N3065&gt;0),"CONVERGENTE",IF($M3065=1,"SOLO MÓVIL",IF($N3065&gt;0,"SOLO FIJO / INTERNET","SIN SERVICIOS"))))</f>
        <v/>
      </c>
      <c r="P3065">
        <f>IF($O3065="WINBACK","Recuperar (winback)",IF($O3065="CONVERGENTE","Upgrade / más líneas",IF($O3065="SOLO MÓVIL","Ofrecer fijo + internet (FLBBTV)",IF($O3065="SOLO FIJO / INTERNET","Ofrecer línea móvil Nextphone","Oferta completa (móvil + fijo + internet)"))))</f>
        <v/>
      </c>
      <c r="Q3065">
        <f>$F3065+$H3065+$L3065</f>
        <v/>
      </c>
      <c r="R3065">
        <f>IFERROR(VLOOKUP($A3065,Registros!$B$2:$G$6000,6,0),IFERROR(VLOOKUP($D3065,Winback!$B$2:$C$300,2,0),""))</f>
        <v/>
      </c>
      <c r="S3065">
        <f>IF($E3065=1,"NP","")&amp;IF($G3065=1,"+MOV","")&amp;IF($I3065=1,"+CS","")&amp;IF($K3065=1,"+WB","")</f>
        <v/>
      </c>
      <c r="T3065">
        <f>$E3065+$G3065+$I3065+$K3065</f>
        <v/>
      </c>
    </row>
    <row r="3066">
      <c r="A3066" t="inlineStr">
        <is>
          <t>346434490000</t>
        </is>
      </c>
      <c r="B3066" t="inlineStr">
        <is>
          <t>34643449</t>
        </is>
      </c>
      <c r="C3066" t="inlineStr">
        <is>
          <t>LARISSA SANCHEZ</t>
        </is>
      </c>
      <c r="D3066" t="inlineStr">
        <is>
          <t>LARISSASANCHEZ</t>
        </is>
      </c>
      <c r="E3066">
        <f>IF(COUNTIFS(Registros!$A$2:$A$6000,"NP",Registros!$B$2:$B$6000,$A3066)&gt;0,1,0)</f>
        <v/>
      </c>
      <c r="F3066">
        <f>IF($E3066=1,SUMIFS(Registros!$F$2:$F$6000,Registros!$A$2:$A$6000,"NP",Registros!$B$2:$B$6000,$A3066),0)</f>
        <v/>
      </c>
      <c r="G3066">
        <f>IF(COUNTIFS(Registros!$A$2:$A$6000,"MOV",Registros!$B$2:$B$6000,$A3066)&gt;0,1,0)</f>
        <v/>
      </c>
      <c r="H3066">
        <f>IF($G3066=1,SUMIFS(Registros!$F$2:$F$6000,Registros!$A$2:$A$6000,"MOV",Registros!$B$2:$B$6000,$A3066),0)</f>
        <v/>
      </c>
      <c r="I3066">
        <f>IF(COUNTIFS(Registros!$A$2:$A$6000,"CS",Registros!$B$2:$B$6000,$A3066)&gt;0,1,0)</f>
        <v/>
      </c>
      <c r="J3066">
        <f>IF($I3066=1,SUMIFS(Registros!$I$2:$I$6000,Registros!$A$2:$A$6000,"CS",Registros!$B$2:$B$6000,$A3066),0)</f>
        <v/>
      </c>
      <c r="K3066">
        <f>IF(COUNTIFS(Winback!$K$2:$K$300,$D3066)&gt;0,1,0)</f>
        <v/>
      </c>
      <c r="L3066">
        <f>IF(AND($K3066=1,LEFT($A3066,3)="WB-"),SUMIFS(Winback!$D$2:$D$300,Winback!$K$2:$K$300,$D3066),0)</f>
        <v/>
      </c>
      <c r="M3066">
        <f>IF(OR($E3066=1,$G3066=1,SUMIFS(Registros!$J$2:$J$6000,Registros!$B$2:$B$6000,$A3066)&gt;0),1,0)</f>
        <v/>
      </c>
      <c r="N3066">
        <f>IF($J3066&gt;0,1,IF(COUNTIFS(Registros!$A$2:$A$6000,"CS",Registros!$B$2:$B$6000,$A3066,Registros!$K$2:$K$6000,"&lt;&gt;")&gt;0,1,0))</f>
        <v/>
      </c>
      <c r="O3066">
        <f>IF(AND($K3066=1,$E3066=0,$G3066=0,$I3066=0),"WINBACK",IF(AND($M3066=1,$N3066&gt;0),"CONVERGENTE",IF($M3066=1,"SOLO MÓVIL",IF($N3066&gt;0,"SOLO FIJO / INTERNET","SIN SERVICIOS"))))</f>
        <v/>
      </c>
      <c r="P3066">
        <f>IF($O3066="WINBACK","Recuperar (winback)",IF($O3066="CONVERGENTE","Upgrade / más líneas",IF($O3066="SOLO MÓVIL","Ofrecer fijo + internet (FLBBTV)",IF($O3066="SOLO FIJO / INTERNET","Ofrecer línea móvil Nextphone","Oferta completa (móvil + fijo + internet)"))))</f>
        <v/>
      </c>
      <c r="Q3066">
        <f>$F3066+$H3066+$L3066</f>
        <v/>
      </c>
      <c r="R3066">
        <f>IFERROR(VLOOKUP($A3066,Registros!$B$2:$G$6000,6,0),IFERROR(VLOOKUP($D3066,Winback!$B$2:$C$300,2,0),""))</f>
        <v/>
      </c>
      <c r="S3066">
        <f>IF($E3066=1,"NP","")&amp;IF($G3066=1,"+MOV","")&amp;IF($I3066=1,"+CS","")&amp;IF($K3066=1,"+WB","")</f>
        <v/>
      </c>
      <c r="T3066">
        <f>$E3066+$G3066+$I3066+$K3066</f>
        <v/>
      </c>
    </row>
    <row r="3067">
      <c r="A3067" t="inlineStr">
        <is>
          <t>352080680000</t>
        </is>
      </c>
      <c r="B3067" t="inlineStr">
        <is>
          <t>35208068</t>
        </is>
      </c>
      <c r="C3067" t="inlineStr">
        <is>
          <t>ROGER GREGORIO CERVANTES DEL CID</t>
        </is>
      </c>
      <c r="D3067" t="inlineStr">
        <is>
          <t>ROGERGREGORIOCERVANTESDELCID</t>
        </is>
      </c>
      <c r="E3067">
        <f>IF(COUNTIFS(Registros!$A$2:$A$6000,"NP",Registros!$B$2:$B$6000,$A3067)&gt;0,1,0)</f>
        <v/>
      </c>
      <c r="F3067">
        <f>IF($E3067=1,SUMIFS(Registros!$F$2:$F$6000,Registros!$A$2:$A$6000,"NP",Registros!$B$2:$B$6000,$A3067),0)</f>
        <v/>
      </c>
      <c r="G3067">
        <f>IF(COUNTIFS(Registros!$A$2:$A$6000,"MOV",Registros!$B$2:$B$6000,$A3067)&gt;0,1,0)</f>
        <v/>
      </c>
      <c r="H3067">
        <f>IF($G3067=1,SUMIFS(Registros!$F$2:$F$6000,Registros!$A$2:$A$6000,"MOV",Registros!$B$2:$B$6000,$A3067),0)</f>
        <v/>
      </c>
      <c r="I3067">
        <f>IF(COUNTIFS(Registros!$A$2:$A$6000,"CS",Registros!$B$2:$B$6000,$A3067)&gt;0,1,0)</f>
        <v/>
      </c>
      <c r="J3067">
        <f>IF($I3067=1,SUMIFS(Registros!$I$2:$I$6000,Registros!$A$2:$A$6000,"CS",Registros!$B$2:$B$6000,$A3067),0)</f>
        <v/>
      </c>
      <c r="K3067">
        <f>IF(COUNTIFS(Winback!$K$2:$K$300,$D3067)&gt;0,1,0)</f>
        <v/>
      </c>
      <c r="L3067">
        <f>IF(AND($K3067=1,LEFT($A3067,3)="WB-"),SUMIFS(Winback!$D$2:$D$300,Winback!$K$2:$K$300,$D3067),0)</f>
        <v/>
      </c>
      <c r="M3067">
        <f>IF(OR($E3067=1,$G3067=1,SUMIFS(Registros!$J$2:$J$6000,Registros!$B$2:$B$6000,$A3067)&gt;0),1,0)</f>
        <v/>
      </c>
      <c r="N3067">
        <f>IF($J3067&gt;0,1,IF(COUNTIFS(Registros!$A$2:$A$6000,"CS",Registros!$B$2:$B$6000,$A3067,Registros!$K$2:$K$6000,"&lt;&gt;")&gt;0,1,0))</f>
        <v/>
      </c>
      <c r="O3067">
        <f>IF(AND($K3067=1,$E3067=0,$G3067=0,$I3067=0),"WINBACK",IF(AND($M3067=1,$N3067&gt;0),"CONVERGENTE",IF($M3067=1,"SOLO MÓVIL",IF($N3067&gt;0,"SOLO FIJO / INTERNET","SIN SERVICIOS"))))</f>
        <v/>
      </c>
      <c r="P3067">
        <f>IF($O3067="WINBACK","Recuperar (winback)",IF($O3067="CONVERGENTE","Upgrade / más líneas",IF($O3067="SOLO MÓVIL","Ofrecer fijo + internet (FLBBTV)",IF($O3067="SOLO FIJO / INTERNET","Ofrecer línea móvil Nextphone","Oferta completa (móvil + fijo + internet)"))))</f>
        <v/>
      </c>
      <c r="Q3067">
        <f>$F3067+$H3067+$L3067</f>
        <v/>
      </c>
      <c r="R3067">
        <f>IFERROR(VLOOKUP($A3067,Registros!$B$2:$G$6000,6,0),IFERROR(VLOOKUP($D3067,Winback!$B$2:$C$300,2,0),""))</f>
        <v/>
      </c>
      <c r="S3067">
        <f>IF($E3067=1,"NP","")&amp;IF($G3067=1,"+MOV","")&amp;IF($I3067=1,"+CS","")&amp;IF($K3067=1,"+WB","")</f>
        <v/>
      </c>
      <c r="T3067">
        <f>$E3067+$G3067+$I3067+$K3067</f>
        <v/>
      </c>
    </row>
    <row r="3068">
      <c r="A3068" t="inlineStr">
        <is>
          <t>354208330000</t>
        </is>
      </c>
      <c r="B3068" t="inlineStr">
        <is>
          <t>35420833</t>
        </is>
      </c>
      <c r="C3068" t="inlineStr">
        <is>
          <t>YOSTIN CASTILLO</t>
        </is>
      </c>
      <c r="D3068" t="inlineStr">
        <is>
          <t>YOSTINCASTILLO</t>
        </is>
      </c>
      <c r="E3068">
        <f>IF(COUNTIFS(Registros!$A$2:$A$6000,"NP",Registros!$B$2:$B$6000,$A3068)&gt;0,1,0)</f>
        <v/>
      </c>
      <c r="F3068">
        <f>IF($E3068=1,SUMIFS(Registros!$F$2:$F$6000,Registros!$A$2:$A$6000,"NP",Registros!$B$2:$B$6000,$A3068),0)</f>
        <v/>
      </c>
      <c r="G3068">
        <f>IF(COUNTIFS(Registros!$A$2:$A$6000,"MOV",Registros!$B$2:$B$6000,$A3068)&gt;0,1,0)</f>
        <v/>
      </c>
      <c r="H3068">
        <f>IF($G3068=1,SUMIFS(Registros!$F$2:$F$6000,Registros!$A$2:$A$6000,"MOV",Registros!$B$2:$B$6000,$A3068),0)</f>
        <v/>
      </c>
      <c r="I3068">
        <f>IF(COUNTIFS(Registros!$A$2:$A$6000,"CS",Registros!$B$2:$B$6000,$A3068)&gt;0,1,0)</f>
        <v/>
      </c>
      <c r="J3068">
        <f>IF($I3068=1,SUMIFS(Registros!$I$2:$I$6000,Registros!$A$2:$A$6000,"CS",Registros!$B$2:$B$6000,$A3068),0)</f>
        <v/>
      </c>
      <c r="K3068">
        <f>IF(COUNTIFS(Winback!$K$2:$K$300,$D3068)&gt;0,1,0)</f>
        <v/>
      </c>
      <c r="L3068">
        <f>IF(AND($K3068=1,LEFT($A3068,3)="WB-"),SUMIFS(Winback!$D$2:$D$300,Winback!$K$2:$K$300,$D3068),0)</f>
        <v/>
      </c>
      <c r="M3068">
        <f>IF(OR($E3068=1,$G3068=1,SUMIFS(Registros!$J$2:$J$6000,Registros!$B$2:$B$6000,$A3068)&gt;0),1,0)</f>
        <v/>
      </c>
      <c r="N3068">
        <f>IF($J3068&gt;0,1,IF(COUNTIFS(Registros!$A$2:$A$6000,"CS",Registros!$B$2:$B$6000,$A3068,Registros!$K$2:$K$6000,"&lt;&gt;")&gt;0,1,0))</f>
        <v/>
      </c>
      <c r="O3068">
        <f>IF(AND($K3068=1,$E3068=0,$G3068=0,$I3068=0),"WINBACK",IF(AND($M3068=1,$N3068&gt;0),"CONVERGENTE",IF($M3068=1,"SOLO MÓVIL",IF($N3068&gt;0,"SOLO FIJO / INTERNET","SIN SERVICIOS"))))</f>
        <v/>
      </c>
      <c r="P3068">
        <f>IF($O3068="WINBACK","Recuperar (winback)",IF($O3068="CONVERGENTE","Upgrade / más líneas",IF($O3068="SOLO MÓVIL","Ofrecer fijo + internet (FLBBTV)",IF($O3068="SOLO FIJO / INTERNET","Ofrecer línea móvil Nextphone","Oferta completa (móvil + fijo + internet)"))))</f>
        <v/>
      </c>
      <c r="Q3068">
        <f>$F3068+$H3068+$L3068</f>
        <v/>
      </c>
      <c r="R3068">
        <f>IFERROR(VLOOKUP($A3068,Registros!$B$2:$G$6000,6,0),IFERROR(VLOOKUP($D3068,Winback!$B$2:$C$300,2,0),""))</f>
        <v/>
      </c>
      <c r="S3068">
        <f>IF($E3068=1,"NP","")&amp;IF($G3068=1,"+MOV","")&amp;IF($I3068=1,"+CS","")&amp;IF($K3068=1,"+WB","")</f>
        <v/>
      </c>
      <c r="T3068">
        <f>$E3068+$G3068+$I3068+$K3068</f>
        <v/>
      </c>
    </row>
    <row r="3069">
      <c r="A3069" t="inlineStr">
        <is>
          <t>359208300000</t>
        </is>
      </c>
      <c r="B3069" t="inlineStr">
        <is>
          <t>35920830</t>
        </is>
      </c>
      <c r="C3069" t="inlineStr">
        <is>
          <t>YOSTIN CASTILLO</t>
        </is>
      </c>
      <c r="D3069" t="inlineStr">
        <is>
          <t>YOSTINCASTILLO</t>
        </is>
      </c>
      <c r="E3069">
        <f>IF(COUNTIFS(Registros!$A$2:$A$6000,"NP",Registros!$B$2:$B$6000,$A3069)&gt;0,1,0)</f>
        <v/>
      </c>
      <c r="F3069">
        <f>IF($E3069=1,SUMIFS(Registros!$F$2:$F$6000,Registros!$A$2:$A$6000,"NP",Registros!$B$2:$B$6000,$A3069),0)</f>
        <v/>
      </c>
      <c r="G3069">
        <f>IF(COUNTIFS(Registros!$A$2:$A$6000,"MOV",Registros!$B$2:$B$6000,$A3069)&gt;0,1,0)</f>
        <v/>
      </c>
      <c r="H3069">
        <f>IF($G3069=1,SUMIFS(Registros!$F$2:$F$6000,Registros!$A$2:$A$6000,"MOV",Registros!$B$2:$B$6000,$A3069),0)</f>
        <v/>
      </c>
      <c r="I3069">
        <f>IF(COUNTIFS(Registros!$A$2:$A$6000,"CS",Registros!$B$2:$B$6000,$A3069)&gt;0,1,0)</f>
        <v/>
      </c>
      <c r="J3069">
        <f>IF($I3069=1,SUMIFS(Registros!$I$2:$I$6000,Registros!$A$2:$A$6000,"CS",Registros!$B$2:$B$6000,$A3069),0)</f>
        <v/>
      </c>
      <c r="K3069">
        <f>IF(COUNTIFS(Winback!$K$2:$K$300,$D3069)&gt;0,1,0)</f>
        <v/>
      </c>
      <c r="L3069">
        <f>IF(AND($K3069=1,LEFT($A3069,3)="WB-"),SUMIFS(Winback!$D$2:$D$300,Winback!$K$2:$K$300,$D3069),0)</f>
        <v/>
      </c>
      <c r="M3069">
        <f>IF(OR($E3069=1,$G3069=1,SUMIFS(Registros!$J$2:$J$6000,Registros!$B$2:$B$6000,$A3069)&gt;0),1,0)</f>
        <v/>
      </c>
      <c r="N3069">
        <f>IF($J3069&gt;0,1,IF(COUNTIFS(Registros!$A$2:$A$6000,"CS",Registros!$B$2:$B$6000,$A3069,Registros!$K$2:$K$6000,"&lt;&gt;")&gt;0,1,0))</f>
        <v/>
      </c>
      <c r="O3069">
        <f>IF(AND($K3069=1,$E3069=0,$G3069=0,$I3069=0),"WINBACK",IF(AND($M3069=1,$N3069&gt;0),"CONVERGENTE",IF($M3069=1,"SOLO MÓVIL",IF($N3069&gt;0,"SOLO FIJO / INTERNET","SIN SERVICIOS"))))</f>
        <v/>
      </c>
      <c r="P3069">
        <f>IF($O3069="WINBACK","Recuperar (winback)",IF($O3069="CONVERGENTE","Upgrade / más líneas",IF($O3069="SOLO MÓVIL","Ofrecer fijo + internet (FLBBTV)",IF($O3069="SOLO FIJO / INTERNET","Ofrecer línea móvil Nextphone","Oferta completa (móvil + fijo + internet)"))))</f>
        <v/>
      </c>
      <c r="Q3069">
        <f>$F3069+$H3069+$L3069</f>
        <v/>
      </c>
      <c r="R3069">
        <f>IFERROR(VLOOKUP($A3069,Registros!$B$2:$G$6000,6,0),IFERROR(VLOOKUP($D3069,Winback!$B$2:$C$300,2,0),""))</f>
        <v/>
      </c>
      <c r="S3069">
        <f>IF($E3069=1,"NP","")&amp;IF($G3069=1,"+MOV","")&amp;IF($I3069=1,"+CS","")&amp;IF($K3069=1,"+WB","")</f>
        <v/>
      </c>
      <c r="T3069">
        <f>$E3069+$G3069+$I3069+$K3069</f>
        <v/>
      </c>
    </row>
    <row r="3070">
      <c r="A3070" t="inlineStr">
        <is>
          <t>353043710000</t>
        </is>
      </c>
      <c r="B3070" t="inlineStr">
        <is>
          <t>35304371</t>
        </is>
      </c>
      <c r="C3070" t="inlineStr">
        <is>
          <t>ALEJANDRO GALLARDO</t>
        </is>
      </c>
      <c r="D3070" t="inlineStr">
        <is>
          <t>ALEJANDROGALLARDO</t>
        </is>
      </c>
      <c r="E3070">
        <f>IF(COUNTIFS(Registros!$A$2:$A$6000,"NP",Registros!$B$2:$B$6000,$A3070)&gt;0,1,0)</f>
        <v/>
      </c>
      <c r="F3070">
        <f>IF($E3070=1,SUMIFS(Registros!$F$2:$F$6000,Registros!$A$2:$A$6000,"NP",Registros!$B$2:$B$6000,$A3070),0)</f>
        <v/>
      </c>
      <c r="G3070">
        <f>IF(COUNTIFS(Registros!$A$2:$A$6000,"MOV",Registros!$B$2:$B$6000,$A3070)&gt;0,1,0)</f>
        <v/>
      </c>
      <c r="H3070">
        <f>IF($G3070=1,SUMIFS(Registros!$F$2:$F$6000,Registros!$A$2:$A$6000,"MOV",Registros!$B$2:$B$6000,$A3070),0)</f>
        <v/>
      </c>
      <c r="I3070">
        <f>IF(COUNTIFS(Registros!$A$2:$A$6000,"CS",Registros!$B$2:$B$6000,$A3070)&gt;0,1,0)</f>
        <v/>
      </c>
      <c r="J3070">
        <f>IF($I3070=1,SUMIFS(Registros!$I$2:$I$6000,Registros!$A$2:$A$6000,"CS",Registros!$B$2:$B$6000,$A3070),0)</f>
        <v/>
      </c>
      <c r="K3070">
        <f>IF(COUNTIFS(Winback!$K$2:$K$300,$D3070)&gt;0,1,0)</f>
        <v/>
      </c>
      <c r="L3070">
        <f>IF(AND($K3070=1,LEFT($A3070,3)="WB-"),SUMIFS(Winback!$D$2:$D$300,Winback!$K$2:$K$300,$D3070),0)</f>
        <v/>
      </c>
      <c r="M3070">
        <f>IF(OR($E3070=1,$G3070=1,SUMIFS(Registros!$J$2:$J$6000,Registros!$B$2:$B$6000,$A3070)&gt;0),1,0)</f>
        <v/>
      </c>
      <c r="N3070">
        <f>IF($J3070&gt;0,1,IF(COUNTIFS(Registros!$A$2:$A$6000,"CS",Registros!$B$2:$B$6000,$A3070,Registros!$K$2:$K$6000,"&lt;&gt;")&gt;0,1,0))</f>
        <v/>
      </c>
      <c r="O3070">
        <f>IF(AND($K3070=1,$E3070=0,$G3070=0,$I3070=0),"WINBACK",IF(AND($M3070=1,$N3070&gt;0),"CONVERGENTE",IF($M3070=1,"SOLO MÓVIL",IF($N3070&gt;0,"SOLO FIJO / INTERNET","SIN SERVICIOS"))))</f>
        <v/>
      </c>
      <c r="P3070">
        <f>IF($O3070="WINBACK","Recuperar (winback)",IF($O3070="CONVERGENTE","Upgrade / más líneas",IF($O3070="SOLO MÓVIL","Ofrecer fijo + internet (FLBBTV)",IF($O3070="SOLO FIJO / INTERNET","Ofrecer línea móvil Nextphone","Oferta completa (móvil + fijo + internet)"))))</f>
        <v/>
      </c>
      <c r="Q3070">
        <f>$F3070+$H3070+$L3070</f>
        <v/>
      </c>
      <c r="R3070">
        <f>IFERROR(VLOOKUP($A3070,Registros!$B$2:$G$6000,6,0),IFERROR(VLOOKUP($D3070,Winback!$B$2:$C$300,2,0),""))</f>
        <v/>
      </c>
      <c r="S3070">
        <f>IF($E3070=1,"NP","")&amp;IF($G3070=1,"+MOV","")&amp;IF($I3070=1,"+CS","")&amp;IF($K3070=1,"+WB","")</f>
        <v/>
      </c>
      <c r="T3070">
        <f>$E3070+$G3070+$I3070+$K3070</f>
        <v/>
      </c>
    </row>
    <row r="3071">
      <c r="A3071" t="inlineStr">
        <is>
          <t>368015000000</t>
        </is>
      </c>
      <c r="B3071" t="inlineStr">
        <is>
          <t>36801500</t>
        </is>
      </c>
      <c r="C3071" t="inlineStr">
        <is>
          <t>VIRGINIA JENNIFER CUEVAS JIMÉNEZ</t>
        </is>
      </c>
      <c r="D3071" t="inlineStr">
        <is>
          <t>VIRGINIAJENNIFERCUEVASJIMENEZ</t>
        </is>
      </c>
      <c r="E3071">
        <f>IF(COUNTIFS(Registros!$A$2:$A$6000,"NP",Registros!$B$2:$B$6000,$A3071)&gt;0,1,0)</f>
        <v/>
      </c>
      <c r="F3071">
        <f>IF($E3071=1,SUMIFS(Registros!$F$2:$F$6000,Registros!$A$2:$A$6000,"NP",Registros!$B$2:$B$6000,$A3071),0)</f>
        <v/>
      </c>
      <c r="G3071">
        <f>IF(COUNTIFS(Registros!$A$2:$A$6000,"MOV",Registros!$B$2:$B$6000,$A3071)&gt;0,1,0)</f>
        <v/>
      </c>
      <c r="H3071">
        <f>IF($G3071=1,SUMIFS(Registros!$F$2:$F$6000,Registros!$A$2:$A$6000,"MOV",Registros!$B$2:$B$6000,$A3071),0)</f>
        <v/>
      </c>
      <c r="I3071">
        <f>IF(COUNTIFS(Registros!$A$2:$A$6000,"CS",Registros!$B$2:$B$6000,$A3071)&gt;0,1,0)</f>
        <v/>
      </c>
      <c r="J3071">
        <f>IF($I3071=1,SUMIFS(Registros!$I$2:$I$6000,Registros!$A$2:$A$6000,"CS",Registros!$B$2:$B$6000,$A3071),0)</f>
        <v/>
      </c>
      <c r="K3071">
        <f>IF(COUNTIFS(Winback!$K$2:$K$300,$D3071)&gt;0,1,0)</f>
        <v/>
      </c>
      <c r="L3071">
        <f>IF(AND($K3071=1,LEFT($A3071,3)="WB-"),SUMIFS(Winback!$D$2:$D$300,Winback!$K$2:$K$300,$D3071),0)</f>
        <v/>
      </c>
      <c r="M3071">
        <f>IF(OR($E3071=1,$G3071=1,SUMIFS(Registros!$J$2:$J$6000,Registros!$B$2:$B$6000,$A3071)&gt;0),1,0)</f>
        <v/>
      </c>
      <c r="N3071">
        <f>IF($J3071&gt;0,1,IF(COUNTIFS(Registros!$A$2:$A$6000,"CS",Registros!$B$2:$B$6000,$A3071,Registros!$K$2:$K$6000,"&lt;&gt;")&gt;0,1,0))</f>
        <v/>
      </c>
      <c r="O3071">
        <f>IF(AND($K3071=1,$E3071=0,$G3071=0,$I3071=0),"WINBACK",IF(AND($M3071=1,$N3071&gt;0),"CONVERGENTE",IF($M3071=1,"SOLO MÓVIL",IF($N3071&gt;0,"SOLO FIJO / INTERNET","SIN SERVICIOS"))))</f>
        <v/>
      </c>
      <c r="P3071">
        <f>IF($O3071="WINBACK","Recuperar (winback)",IF($O3071="CONVERGENTE","Upgrade / más líneas",IF($O3071="SOLO MÓVIL","Ofrecer fijo + internet (FLBBTV)",IF($O3071="SOLO FIJO / INTERNET","Ofrecer línea móvil Nextphone","Oferta completa (móvil + fijo + internet)"))))</f>
        <v/>
      </c>
      <c r="Q3071">
        <f>$F3071+$H3071+$L3071</f>
        <v/>
      </c>
      <c r="R3071">
        <f>IFERROR(VLOOKUP($A3071,Registros!$B$2:$G$6000,6,0),IFERROR(VLOOKUP($D3071,Winback!$B$2:$C$300,2,0),""))</f>
        <v/>
      </c>
      <c r="S3071">
        <f>IF($E3071=1,"NP","")&amp;IF($G3071=1,"+MOV","")&amp;IF($I3071=1,"+CS","")&amp;IF($K3071=1,"+WB","")</f>
        <v/>
      </c>
      <c r="T3071">
        <f>$E3071+$G3071+$I3071+$K3071</f>
        <v/>
      </c>
    </row>
    <row r="3072">
      <c r="A3072" t="inlineStr">
        <is>
          <t>353338050000</t>
        </is>
      </c>
      <c r="B3072" t="inlineStr">
        <is>
          <t>35333805</t>
        </is>
      </c>
      <c r="C3072" t="inlineStr">
        <is>
          <t>SHERLYN YAMILETH AMADOR PALACIOS</t>
        </is>
      </c>
      <c r="D3072" t="inlineStr">
        <is>
          <t>SHERLYNYAMILETHAMADORPALACIOS</t>
        </is>
      </c>
      <c r="E3072">
        <f>IF(COUNTIFS(Registros!$A$2:$A$6000,"NP",Registros!$B$2:$B$6000,$A3072)&gt;0,1,0)</f>
        <v/>
      </c>
      <c r="F3072">
        <f>IF($E3072=1,SUMIFS(Registros!$F$2:$F$6000,Registros!$A$2:$A$6000,"NP",Registros!$B$2:$B$6000,$A3072),0)</f>
        <v/>
      </c>
      <c r="G3072">
        <f>IF(COUNTIFS(Registros!$A$2:$A$6000,"MOV",Registros!$B$2:$B$6000,$A3072)&gt;0,1,0)</f>
        <v/>
      </c>
      <c r="H3072">
        <f>IF($G3072=1,SUMIFS(Registros!$F$2:$F$6000,Registros!$A$2:$A$6000,"MOV",Registros!$B$2:$B$6000,$A3072),0)</f>
        <v/>
      </c>
      <c r="I3072">
        <f>IF(COUNTIFS(Registros!$A$2:$A$6000,"CS",Registros!$B$2:$B$6000,$A3072)&gt;0,1,0)</f>
        <v/>
      </c>
      <c r="J3072">
        <f>IF($I3072=1,SUMIFS(Registros!$I$2:$I$6000,Registros!$A$2:$A$6000,"CS",Registros!$B$2:$B$6000,$A3072),0)</f>
        <v/>
      </c>
      <c r="K3072">
        <f>IF(COUNTIFS(Winback!$K$2:$K$300,$D3072)&gt;0,1,0)</f>
        <v/>
      </c>
      <c r="L3072">
        <f>IF(AND($K3072=1,LEFT($A3072,3)="WB-"),SUMIFS(Winback!$D$2:$D$300,Winback!$K$2:$K$300,$D3072),0)</f>
        <v/>
      </c>
      <c r="M3072">
        <f>IF(OR($E3072=1,$G3072=1,SUMIFS(Registros!$J$2:$J$6000,Registros!$B$2:$B$6000,$A3072)&gt;0),1,0)</f>
        <v/>
      </c>
      <c r="N3072">
        <f>IF($J3072&gt;0,1,IF(COUNTIFS(Registros!$A$2:$A$6000,"CS",Registros!$B$2:$B$6000,$A3072,Registros!$K$2:$K$6000,"&lt;&gt;")&gt;0,1,0))</f>
        <v/>
      </c>
      <c r="O3072">
        <f>IF(AND($K3072=1,$E3072=0,$G3072=0,$I3072=0),"WINBACK",IF(AND($M3072=1,$N3072&gt;0),"CONVERGENTE",IF($M3072=1,"SOLO MÓVIL",IF($N3072&gt;0,"SOLO FIJO / INTERNET","SIN SERVICIOS"))))</f>
        <v/>
      </c>
      <c r="P3072">
        <f>IF($O3072="WINBACK","Recuperar (winback)",IF($O3072="CONVERGENTE","Upgrade / más líneas",IF($O3072="SOLO MÓVIL","Ofrecer fijo + internet (FLBBTV)",IF($O3072="SOLO FIJO / INTERNET","Ofrecer línea móvil Nextphone","Oferta completa (móvil + fijo + internet)"))))</f>
        <v/>
      </c>
      <c r="Q3072">
        <f>$F3072+$H3072+$L3072</f>
        <v/>
      </c>
      <c r="R3072">
        <f>IFERROR(VLOOKUP($A3072,Registros!$B$2:$G$6000,6,0),IFERROR(VLOOKUP($D3072,Winback!$B$2:$C$300,2,0),""))</f>
        <v/>
      </c>
      <c r="S3072">
        <f>IF($E3072=1,"NP","")&amp;IF($G3072=1,"+MOV","")&amp;IF($I3072=1,"+CS","")&amp;IF($K3072=1,"+WB","")</f>
        <v/>
      </c>
      <c r="T3072">
        <f>$E3072+$G3072+$I3072+$K3072</f>
        <v/>
      </c>
    </row>
    <row r="3073">
      <c r="A3073" t="inlineStr">
        <is>
          <t>357083050000</t>
        </is>
      </c>
      <c r="B3073" t="inlineStr">
        <is>
          <t>35708305</t>
        </is>
      </c>
      <c r="C3073" t="inlineStr">
        <is>
          <t>LOURDES BOSQUEZ</t>
        </is>
      </c>
      <c r="D3073" t="inlineStr">
        <is>
          <t>LOURDESBOSQUEZ</t>
        </is>
      </c>
      <c r="E3073">
        <f>IF(COUNTIFS(Registros!$A$2:$A$6000,"NP",Registros!$B$2:$B$6000,$A3073)&gt;0,1,0)</f>
        <v/>
      </c>
      <c r="F3073">
        <f>IF($E3073=1,SUMIFS(Registros!$F$2:$F$6000,Registros!$A$2:$A$6000,"NP",Registros!$B$2:$B$6000,$A3073),0)</f>
        <v/>
      </c>
      <c r="G3073">
        <f>IF(COUNTIFS(Registros!$A$2:$A$6000,"MOV",Registros!$B$2:$B$6000,$A3073)&gt;0,1,0)</f>
        <v/>
      </c>
      <c r="H3073">
        <f>IF($G3073=1,SUMIFS(Registros!$F$2:$F$6000,Registros!$A$2:$A$6000,"MOV",Registros!$B$2:$B$6000,$A3073),0)</f>
        <v/>
      </c>
      <c r="I3073">
        <f>IF(COUNTIFS(Registros!$A$2:$A$6000,"CS",Registros!$B$2:$B$6000,$A3073)&gt;0,1,0)</f>
        <v/>
      </c>
      <c r="J3073">
        <f>IF($I3073=1,SUMIFS(Registros!$I$2:$I$6000,Registros!$A$2:$A$6000,"CS",Registros!$B$2:$B$6000,$A3073),0)</f>
        <v/>
      </c>
      <c r="K3073">
        <f>IF(COUNTIFS(Winback!$K$2:$K$300,$D3073)&gt;0,1,0)</f>
        <v/>
      </c>
      <c r="L3073">
        <f>IF(AND($K3073=1,LEFT($A3073,3)="WB-"),SUMIFS(Winback!$D$2:$D$300,Winback!$K$2:$K$300,$D3073),0)</f>
        <v/>
      </c>
      <c r="M3073">
        <f>IF(OR($E3073=1,$G3073=1,SUMIFS(Registros!$J$2:$J$6000,Registros!$B$2:$B$6000,$A3073)&gt;0),1,0)</f>
        <v/>
      </c>
      <c r="N3073">
        <f>IF($J3073&gt;0,1,IF(COUNTIFS(Registros!$A$2:$A$6000,"CS",Registros!$B$2:$B$6000,$A3073,Registros!$K$2:$K$6000,"&lt;&gt;")&gt;0,1,0))</f>
        <v/>
      </c>
      <c r="O3073">
        <f>IF(AND($K3073=1,$E3073=0,$G3073=0,$I3073=0),"WINBACK",IF(AND($M3073=1,$N3073&gt;0),"CONVERGENTE",IF($M3073=1,"SOLO MÓVIL",IF($N3073&gt;0,"SOLO FIJO / INTERNET","SIN SERVICIOS"))))</f>
        <v/>
      </c>
      <c r="P3073">
        <f>IF($O3073="WINBACK","Recuperar (winback)",IF($O3073="CONVERGENTE","Upgrade / más líneas",IF($O3073="SOLO MÓVIL","Ofrecer fijo + internet (FLBBTV)",IF($O3073="SOLO FIJO / INTERNET","Ofrecer línea móvil Nextphone","Oferta completa (móvil + fijo + internet)"))))</f>
        <v/>
      </c>
      <c r="Q3073">
        <f>$F3073+$H3073+$L3073</f>
        <v/>
      </c>
      <c r="R3073">
        <f>IFERROR(VLOOKUP($A3073,Registros!$B$2:$G$6000,6,0),IFERROR(VLOOKUP($D3073,Winback!$B$2:$C$300,2,0),""))</f>
        <v/>
      </c>
      <c r="S3073">
        <f>IF($E3073=1,"NP","")&amp;IF($G3073=1,"+MOV","")&amp;IF($I3073=1,"+CS","")&amp;IF($K3073=1,"+WB","")</f>
        <v/>
      </c>
      <c r="T3073">
        <f>$E3073+$G3073+$I3073+$K3073</f>
        <v/>
      </c>
    </row>
    <row r="3074">
      <c r="A3074" t="inlineStr">
        <is>
          <t>354272660000</t>
        </is>
      </c>
      <c r="B3074" t="inlineStr">
        <is>
          <t>35427266</t>
        </is>
      </c>
      <c r="C3074" t="inlineStr">
        <is>
          <t>YARIELA BEITIA</t>
        </is>
      </c>
      <c r="D3074" t="inlineStr">
        <is>
          <t>YARIELABEITIA</t>
        </is>
      </c>
      <c r="E3074">
        <f>IF(COUNTIFS(Registros!$A$2:$A$6000,"NP",Registros!$B$2:$B$6000,$A3074)&gt;0,1,0)</f>
        <v/>
      </c>
      <c r="F3074">
        <f>IF($E3074=1,SUMIFS(Registros!$F$2:$F$6000,Registros!$A$2:$A$6000,"NP",Registros!$B$2:$B$6000,$A3074),0)</f>
        <v/>
      </c>
      <c r="G3074">
        <f>IF(COUNTIFS(Registros!$A$2:$A$6000,"MOV",Registros!$B$2:$B$6000,$A3074)&gt;0,1,0)</f>
        <v/>
      </c>
      <c r="H3074">
        <f>IF($G3074=1,SUMIFS(Registros!$F$2:$F$6000,Registros!$A$2:$A$6000,"MOV",Registros!$B$2:$B$6000,$A3074),0)</f>
        <v/>
      </c>
      <c r="I3074">
        <f>IF(COUNTIFS(Registros!$A$2:$A$6000,"CS",Registros!$B$2:$B$6000,$A3074)&gt;0,1,0)</f>
        <v/>
      </c>
      <c r="J3074">
        <f>IF($I3074=1,SUMIFS(Registros!$I$2:$I$6000,Registros!$A$2:$A$6000,"CS",Registros!$B$2:$B$6000,$A3074),0)</f>
        <v/>
      </c>
      <c r="K3074">
        <f>IF(COUNTIFS(Winback!$K$2:$K$300,$D3074)&gt;0,1,0)</f>
        <v/>
      </c>
      <c r="L3074">
        <f>IF(AND($K3074=1,LEFT($A3074,3)="WB-"),SUMIFS(Winback!$D$2:$D$300,Winback!$K$2:$K$300,$D3074),0)</f>
        <v/>
      </c>
      <c r="M3074">
        <f>IF(OR($E3074=1,$G3074=1,SUMIFS(Registros!$J$2:$J$6000,Registros!$B$2:$B$6000,$A3074)&gt;0),1,0)</f>
        <v/>
      </c>
      <c r="N3074">
        <f>IF($J3074&gt;0,1,IF(COUNTIFS(Registros!$A$2:$A$6000,"CS",Registros!$B$2:$B$6000,$A3074,Registros!$K$2:$K$6000,"&lt;&gt;")&gt;0,1,0))</f>
        <v/>
      </c>
      <c r="O3074">
        <f>IF(AND($K3074=1,$E3074=0,$G3074=0,$I3074=0),"WINBACK",IF(AND($M3074=1,$N3074&gt;0),"CONVERGENTE",IF($M3074=1,"SOLO MÓVIL",IF($N3074&gt;0,"SOLO FIJO / INTERNET","SIN SERVICIOS"))))</f>
        <v/>
      </c>
      <c r="P3074">
        <f>IF($O3074="WINBACK","Recuperar (winback)",IF($O3074="CONVERGENTE","Upgrade / más líneas",IF($O3074="SOLO MÓVIL","Ofrecer fijo + internet (FLBBTV)",IF($O3074="SOLO FIJO / INTERNET","Ofrecer línea móvil Nextphone","Oferta completa (móvil + fijo + internet)"))))</f>
        <v/>
      </c>
      <c r="Q3074">
        <f>$F3074+$H3074+$L3074</f>
        <v/>
      </c>
      <c r="R3074">
        <f>IFERROR(VLOOKUP($A3074,Registros!$B$2:$G$6000,6,0),IFERROR(VLOOKUP($D3074,Winback!$B$2:$C$300,2,0),""))</f>
        <v/>
      </c>
      <c r="S3074">
        <f>IF($E3074=1,"NP","")&amp;IF($G3074=1,"+MOV","")&amp;IF($I3074=1,"+CS","")&amp;IF($K3074=1,"+WB","")</f>
        <v/>
      </c>
      <c r="T3074">
        <f>$E3074+$G3074+$I3074+$K3074</f>
        <v/>
      </c>
    </row>
    <row r="3075">
      <c r="A3075" t="inlineStr">
        <is>
          <t>351357980000</t>
        </is>
      </c>
      <c r="B3075" t="inlineStr">
        <is>
          <t>35135798</t>
        </is>
      </c>
      <c r="C3075" t="inlineStr">
        <is>
          <t>LUCI QUINTERO</t>
        </is>
      </c>
      <c r="D3075" t="inlineStr">
        <is>
          <t>LUCIQUINTERO</t>
        </is>
      </c>
      <c r="E3075">
        <f>IF(COUNTIFS(Registros!$A$2:$A$6000,"NP",Registros!$B$2:$B$6000,$A3075)&gt;0,1,0)</f>
        <v/>
      </c>
      <c r="F3075">
        <f>IF($E3075=1,SUMIFS(Registros!$F$2:$F$6000,Registros!$A$2:$A$6000,"NP",Registros!$B$2:$B$6000,$A3075),0)</f>
        <v/>
      </c>
      <c r="G3075">
        <f>IF(COUNTIFS(Registros!$A$2:$A$6000,"MOV",Registros!$B$2:$B$6000,$A3075)&gt;0,1,0)</f>
        <v/>
      </c>
      <c r="H3075">
        <f>IF($G3075=1,SUMIFS(Registros!$F$2:$F$6000,Registros!$A$2:$A$6000,"MOV",Registros!$B$2:$B$6000,$A3075),0)</f>
        <v/>
      </c>
      <c r="I3075">
        <f>IF(COUNTIFS(Registros!$A$2:$A$6000,"CS",Registros!$B$2:$B$6000,$A3075)&gt;0,1,0)</f>
        <v/>
      </c>
      <c r="J3075">
        <f>IF($I3075=1,SUMIFS(Registros!$I$2:$I$6000,Registros!$A$2:$A$6000,"CS",Registros!$B$2:$B$6000,$A3075),0)</f>
        <v/>
      </c>
      <c r="K3075">
        <f>IF(COUNTIFS(Winback!$K$2:$K$300,$D3075)&gt;0,1,0)</f>
        <v/>
      </c>
      <c r="L3075">
        <f>IF(AND($K3075=1,LEFT($A3075,3)="WB-"),SUMIFS(Winback!$D$2:$D$300,Winback!$K$2:$K$300,$D3075),0)</f>
        <v/>
      </c>
      <c r="M3075">
        <f>IF(OR($E3075=1,$G3075=1,SUMIFS(Registros!$J$2:$J$6000,Registros!$B$2:$B$6000,$A3075)&gt;0),1,0)</f>
        <v/>
      </c>
      <c r="N3075">
        <f>IF($J3075&gt;0,1,IF(COUNTIFS(Registros!$A$2:$A$6000,"CS",Registros!$B$2:$B$6000,$A3075,Registros!$K$2:$K$6000,"&lt;&gt;")&gt;0,1,0))</f>
        <v/>
      </c>
      <c r="O3075">
        <f>IF(AND($K3075=1,$E3075=0,$G3075=0,$I3075=0),"WINBACK",IF(AND($M3075=1,$N3075&gt;0),"CONVERGENTE",IF($M3075=1,"SOLO MÓVIL",IF($N3075&gt;0,"SOLO FIJO / INTERNET","SIN SERVICIOS"))))</f>
        <v/>
      </c>
      <c r="P3075">
        <f>IF($O3075="WINBACK","Recuperar (winback)",IF($O3075="CONVERGENTE","Upgrade / más líneas",IF($O3075="SOLO MÓVIL","Ofrecer fijo + internet (FLBBTV)",IF($O3075="SOLO FIJO / INTERNET","Ofrecer línea móvil Nextphone","Oferta completa (móvil + fijo + internet)"))))</f>
        <v/>
      </c>
      <c r="Q3075">
        <f>$F3075+$H3075+$L3075</f>
        <v/>
      </c>
      <c r="R3075">
        <f>IFERROR(VLOOKUP($A3075,Registros!$B$2:$G$6000,6,0),IFERROR(VLOOKUP($D3075,Winback!$B$2:$C$300,2,0),""))</f>
        <v/>
      </c>
      <c r="S3075">
        <f>IF($E3075=1,"NP","")&amp;IF($G3075=1,"+MOV","")&amp;IF($I3075=1,"+CS","")&amp;IF($K3075=1,"+WB","")</f>
        <v/>
      </c>
      <c r="T3075">
        <f>$E3075+$G3075+$I3075+$K3075</f>
        <v/>
      </c>
    </row>
    <row r="3076">
      <c r="A3076" t="inlineStr">
        <is>
          <t>358364760000</t>
        </is>
      </c>
      <c r="B3076" t="inlineStr">
        <is>
          <t>35836476</t>
        </is>
      </c>
      <c r="C3076" t="inlineStr">
        <is>
          <t>DIOSA MELENDEZ</t>
        </is>
      </c>
      <c r="D3076" t="inlineStr">
        <is>
          <t>DIOSAMELENDEZ</t>
        </is>
      </c>
      <c r="E3076">
        <f>IF(COUNTIFS(Registros!$A$2:$A$6000,"NP",Registros!$B$2:$B$6000,$A3076)&gt;0,1,0)</f>
        <v/>
      </c>
      <c r="F3076">
        <f>IF($E3076=1,SUMIFS(Registros!$F$2:$F$6000,Registros!$A$2:$A$6000,"NP",Registros!$B$2:$B$6000,$A3076),0)</f>
        <v/>
      </c>
      <c r="G3076">
        <f>IF(COUNTIFS(Registros!$A$2:$A$6000,"MOV",Registros!$B$2:$B$6000,$A3076)&gt;0,1,0)</f>
        <v/>
      </c>
      <c r="H3076">
        <f>IF($G3076=1,SUMIFS(Registros!$F$2:$F$6000,Registros!$A$2:$A$6000,"MOV",Registros!$B$2:$B$6000,$A3076),0)</f>
        <v/>
      </c>
      <c r="I3076">
        <f>IF(COUNTIFS(Registros!$A$2:$A$6000,"CS",Registros!$B$2:$B$6000,$A3076)&gt;0,1,0)</f>
        <v/>
      </c>
      <c r="J3076">
        <f>IF($I3076=1,SUMIFS(Registros!$I$2:$I$6000,Registros!$A$2:$A$6000,"CS",Registros!$B$2:$B$6000,$A3076),0)</f>
        <v/>
      </c>
      <c r="K3076">
        <f>IF(COUNTIFS(Winback!$K$2:$K$300,$D3076)&gt;0,1,0)</f>
        <v/>
      </c>
      <c r="L3076">
        <f>IF(AND($K3076=1,LEFT($A3076,3)="WB-"),SUMIFS(Winback!$D$2:$D$300,Winback!$K$2:$K$300,$D3076),0)</f>
        <v/>
      </c>
      <c r="M3076">
        <f>IF(OR($E3076=1,$G3076=1,SUMIFS(Registros!$J$2:$J$6000,Registros!$B$2:$B$6000,$A3076)&gt;0),1,0)</f>
        <v/>
      </c>
      <c r="N3076">
        <f>IF($J3076&gt;0,1,IF(COUNTIFS(Registros!$A$2:$A$6000,"CS",Registros!$B$2:$B$6000,$A3076,Registros!$K$2:$K$6000,"&lt;&gt;")&gt;0,1,0))</f>
        <v/>
      </c>
      <c r="O3076">
        <f>IF(AND($K3076=1,$E3076=0,$G3076=0,$I3076=0),"WINBACK",IF(AND($M3076=1,$N3076&gt;0),"CONVERGENTE",IF($M3076=1,"SOLO MÓVIL",IF($N3076&gt;0,"SOLO FIJO / INTERNET","SIN SERVICIOS"))))</f>
        <v/>
      </c>
      <c r="P3076">
        <f>IF($O3076="WINBACK","Recuperar (winback)",IF($O3076="CONVERGENTE","Upgrade / más líneas",IF($O3076="SOLO MÓVIL","Ofrecer fijo + internet (FLBBTV)",IF($O3076="SOLO FIJO / INTERNET","Ofrecer línea móvil Nextphone","Oferta completa (móvil + fijo + internet)"))))</f>
        <v/>
      </c>
      <c r="Q3076">
        <f>$F3076+$H3076+$L3076</f>
        <v/>
      </c>
      <c r="R3076">
        <f>IFERROR(VLOOKUP($A3076,Registros!$B$2:$G$6000,6,0),IFERROR(VLOOKUP($D3076,Winback!$B$2:$C$300,2,0),""))</f>
        <v/>
      </c>
      <c r="S3076">
        <f>IF($E3076=1,"NP","")&amp;IF($G3076=1,"+MOV","")&amp;IF($I3076=1,"+CS","")&amp;IF($K3076=1,"+WB","")</f>
        <v/>
      </c>
      <c r="T3076">
        <f>$E3076+$G3076+$I3076+$K3076</f>
        <v/>
      </c>
    </row>
    <row r="3077">
      <c r="A3077" t="inlineStr">
        <is>
          <t>361049200000</t>
        </is>
      </c>
      <c r="B3077" t="inlineStr">
        <is>
          <t>36104920</t>
        </is>
      </c>
      <c r="C3077" t="inlineStr">
        <is>
          <t>LUIS CASTILLO</t>
        </is>
      </c>
      <c r="D3077" t="inlineStr">
        <is>
          <t>LUISCASTILLO</t>
        </is>
      </c>
      <c r="E3077">
        <f>IF(COUNTIFS(Registros!$A$2:$A$6000,"NP",Registros!$B$2:$B$6000,$A3077)&gt;0,1,0)</f>
        <v/>
      </c>
      <c r="F3077">
        <f>IF($E3077=1,SUMIFS(Registros!$F$2:$F$6000,Registros!$A$2:$A$6000,"NP",Registros!$B$2:$B$6000,$A3077),0)</f>
        <v/>
      </c>
      <c r="G3077">
        <f>IF(COUNTIFS(Registros!$A$2:$A$6000,"MOV",Registros!$B$2:$B$6000,$A3077)&gt;0,1,0)</f>
        <v/>
      </c>
      <c r="H3077">
        <f>IF($G3077=1,SUMIFS(Registros!$F$2:$F$6000,Registros!$A$2:$A$6000,"MOV",Registros!$B$2:$B$6000,$A3077),0)</f>
        <v/>
      </c>
      <c r="I3077">
        <f>IF(COUNTIFS(Registros!$A$2:$A$6000,"CS",Registros!$B$2:$B$6000,$A3077)&gt;0,1,0)</f>
        <v/>
      </c>
      <c r="J3077">
        <f>IF($I3077=1,SUMIFS(Registros!$I$2:$I$6000,Registros!$A$2:$A$6000,"CS",Registros!$B$2:$B$6000,$A3077),0)</f>
        <v/>
      </c>
      <c r="K3077">
        <f>IF(COUNTIFS(Winback!$K$2:$K$300,$D3077)&gt;0,1,0)</f>
        <v/>
      </c>
      <c r="L3077">
        <f>IF(AND($K3077=1,LEFT($A3077,3)="WB-"),SUMIFS(Winback!$D$2:$D$300,Winback!$K$2:$K$300,$D3077),0)</f>
        <v/>
      </c>
      <c r="M3077">
        <f>IF(OR($E3077=1,$G3077=1,SUMIFS(Registros!$J$2:$J$6000,Registros!$B$2:$B$6000,$A3077)&gt;0),1,0)</f>
        <v/>
      </c>
      <c r="N3077">
        <f>IF($J3077&gt;0,1,IF(COUNTIFS(Registros!$A$2:$A$6000,"CS",Registros!$B$2:$B$6000,$A3077,Registros!$K$2:$K$6000,"&lt;&gt;")&gt;0,1,0))</f>
        <v/>
      </c>
      <c r="O3077">
        <f>IF(AND($K3077=1,$E3077=0,$G3077=0,$I3077=0),"WINBACK",IF(AND($M3077=1,$N3077&gt;0),"CONVERGENTE",IF($M3077=1,"SOLO MÓVIL",IF($N3077&gt;0,"SOLO FIJO / INTERNET","SIN SERVICIOS"))))</f>
        <v/>
      </c>
      <c r="P3077">
        <f>IF($O3077="WINBACK","Recuperar (winback)",IF($O3077="CONVERGENTE","Upgrade / más líneas",IF($O3077="SOLO MÓVIL","Ofrecer fijo + internet (FLBBTV)",IF($O3077="SOLO FIJO / INTERNET","Ofrecer línea móvil Nextphone","Oferta completa (móvil + fijo + internet)"))))</f>
        <v/>
      </c>
      <c r="Q3077">
        <f>$F3077+$H3077+$L3077</f>
        <v/>
      </c>
      <c r="R3077">
        <f>IFERROR(VLOOKUP($A3077,Registros!$B$2:$G$6000,6,0),IFERROR(VLOOKUP($D3077,Winback!$B$2:$C$300,2,0),""))</f>
        <v/>
      </c>
      <c r="S3077">
        <f>IF($E3077=1,"NP","")&amp;IF($G3077=1,"+MOV","")&amp;IF($I3077=1,"+CS","")&amp;IF($K3077=1,"+WB","")</f>
        <v/>
      </c>
      <c r="T3077">
        <f>$E3077+$G3077+$I3077+$K3077</f>
        <v/>
      </c>
    </row>
    <row r="3078">
      <c r="A3078" t="inlineStr">
        <is>
          <t>355298310000</t>
        </is>
      </c>
      <c r="B3078" t="inlineStr">
        <is>
          <t>35529831</t>
        </is>
      </c>
      <c r="C3078" t="inlineStr">
        <is>
          <t>HUGO JESUS ORRIBARRA CERRUD</t>
        </is>
      </c>
      <c r="D3078" t="inlineStr">
        <is>
          <t>HUGOJESUSORRIBARRACERRUD</t>
        </is>
      </c>
      <c r="E3078">
        <f>IF(COUNTIFS(Registros!$A$2:$A$6000,"NP",Registros!$B$2:$B$6000,$A3078)&gt;0,1,0)</f>
        <v/>
      </c>
      <c r="F3078">
        <f>IF($E3078=1,SUMIFS(Registros!$F$2:$F$6000,Registros!$A$2:$A$6000,"NP",Registros!$B$2:$B$6000,$A3078),0)</f>
        <v/>
      </c>
      <c r="G3078">
        <f>IF(COUNTIFS(Registros!$A$2:$A$6000,"MOV",Registros!$B$2:$B$6000,$A3078)&gt;0,1,0)</f>
        <v/>
      </c>
      <c r="H3078">
        <f>IF($G3078=1,SUMIFS(Registros!$F$2:$F$6000,Registros!$A$2:$A$6000,"MOV",Registros!$B$2:$B$6000,$A3078),0)</f>
        <v/>
      </c>
      <c r="I3078">
        <f>IF(COUNTIFS(Registros!$A$2:$A$6000,"CS",Registros!$B$2:$B$6000,$A3078)&gt;0,1,0)</f>
        <v/>
      </c>
      <c r="J3078">
        <f>IF($I3078=1,SUMIFS(Registros!$I$2:$I$6000,Registros!$A$2:$A$6000,"CS",Registros!$B$2:$B$6000,$A3078),0)</f>
        <v/>
      </c>
      <c r="K3078">
        <f>IF(COUNTIFS(Winback!$K$2:$K$300,$D3078)&gt;0,1,0)</f>
        <v/>
      </c>
      <c r="L3078">
        <f>IF(AND($K3078=1,LEFT($A3078,3)="WB-"),SUMIFS(Winback!$D$2:$D$300,Winback!$K$2:$K$300,$D3078),0)</f>
        <v/>
      </c>
      <c r="M3078">
        <f>IF(OR($E3078=1,$G3078=1,SUMIFS(Registros!$J$2:$J$6000,Registros!$B$2:$B$6000,$A3078)&gt;0),1,0)</f>
        <v/>
      </c>
      <c r="N3078">
        <f>IF($J3078&gt;0,1,IF(COUNTIFS(Registros!$A$2:$A$6000,"CS",Registros!$B$2:$B$6000,$A3078,Registros!$K$2:$K$6000,"&lt;&gt;")&gt;0,1,0))</f>
        <v/>
      </c>
      <c r="O3078">
        <f>IF(AND($K3078=1,$E3078=0,$G3078=0,$I3078=0),"WINBACK",IF(AND($M3078=1,$N3078&gt;0),"CONVERGENTE",IF($M3078=1,"SOLO MÓVIL",IF($N3078&gt;0,"SOLO FIJO / INTERNET","SIN SERVICIOS"))))</f>
        <v/>
      </c>
      <c r="P3078">
        <f>IF($O3078="WINBACK","Recuperar (winback)",IF($O3078="CONVERGENTE","Upgrade / más líneas",IF($O3078="SOLO MÓVIL","Ofrecer fijo + internet (FLBBTV)",IF($O3078="SOLO FIJO / INTERNET","Ofrecer línea móvil Nextphone","Oferta completa (móvil + fijo + internet)"))))</f>
        <v/>
      </c>
      <c r="Q3078">
        <f>$F3078+$H3078+$L3078</f>
        <v/>
      </c>
      <c r="R3078">
        <f>IFERROR(VLOOKUP($A3078,Registros!$B$2:$G$6000,6,0),IFERROR(VLOOKUP($D3078,Winback!$B$2:$C$300,2,0),""))</f>
        <v/>
      </c>
      <c r="S3078">
        <f>IF($E3078=1,"NP","")&amp;IF($G3078=1,"+MOV","")&amp;IF($I3078=1,"+CS","")&amp;IF($K3078=1,"+WB","")</f>
        <v/>
      </c>
      <c r="T3078">
        <f>$E3078+$G3078+$I3078+$K3078</f>
        <v/>
      </c>
    </row>
    <row r="3079">
      <c r="A3079" t="inlineStr">
        <is>
          <t>351071800000</t>
        </is>
      </c>
      <c r="B3079" t="inlineStr">
        <is>
          <t>35107180</t>
        </is>
      </c>
      <c r="C3079" t="inlineStr">
        <is>
          <t>LEYDIS QUINTERO</t>
        </is>
      </c>
      <c r="D3079" t="inlineStr">
        <is>
          <t>LEYDISQUINTERO</t>
        </is>
      </c>
      <c r="E3079">
        <f>IF(COUNTIFS(Registros!$A$2:$A$6000,"NP",Registros!$B$2:$B$6000,$A3079)&gt;0,1,0)</f>
        <v/>
      </c>
      <c r="F3079">
        <f>IF($E3079=1,SUMIFS(Registros!$F$2:$F$6000,Registros!$A$2:$A$6000,"NP",Registros!$B$2:$B$6000,$A3079),0)</f>
        <v/>
      </c>
      <c r="G3079">
        <f>IF(COUNTIFS(Registros!$A$2:$A$6000,"MOV",Registros!$B$2:$B$6000,$A3079)&gt;0,1,0)</f>
        <v/>
      </c>
      <c r="H3079">
        <f>IF($G3079=1,SUMIFS(Registros!$F$2:$F$6000,Registros!$A$2:$A$6000,"MOV",Registros!$B$2:$B$6000,$A3079),0)</f>
        <v/>
      </c>
      <c r="I3079">
        <f>IF(COUNTIFS(Registros!$A$2:$A$6000,"CS",Registros!$B$2:$B$6000,$A3079)&gt;0,1,0)</f>
        <v/>
      </c>
      <c r="J3079">
        <f>IF($I3079=1,SUMIFS(Registros!$I$2:$I$6000,Registros!$A$2:$A$6000,"CS",Registros!$B$2:$B$6000,$A3079),0)</f>
        <v/>
      </c>
      <c r="K3079">
        <f>IF(COUNTIFS(Winback!$K$2:$K$300,$D3079)&gt;0,1,0)</f>
        <v/>
      </c>
      <c r="L3079">
        <f>IF(AND($K3079=1,LEFT($A3079,3)="WB-"),SUMIFS(Winback!$D$2:$D$300,Winback!$K$2:$K$300,$D3079),0)</f>
        <v/>
      </c>
      <c r="M3079">
        <f>IF(OR($E3079=1,$G3079=1,SUMIFS(Registros!$J$2:$J$6000,Registros!$B$2:$B$6000,$A3079)&gt;0),1,0)</f>
        <v/>
      </c>
      <c r="N3079">
        <f>IF($J3079&gt;0,1,IF(COUNTIFS(Registros!$A$2:$A$6000,"CS",Registros!$B$2:$B$6000,$A3079,Registros!$K$2:$K$6000,"&lt;&gt;")&gt;0,1,0))</f>
        <v/>
      </c>
      <c r="O3079">
        <f>IF(AND($K3079=1,$E3079=0,$G3079=0,$I3079=0),"WINBACK",IF(AND($M3079=1,$N3079&gt;0),"CONVERGENTE",IF($M3079=1,"SOLO MÓVIL",IF($N3079&gt;0,"SOLO FIJO / INTERNET","SIN SERVICIOS"))))</f>
        <v/>
      </c>
      <c r="P3079">
        <f>IF($O3079="WINBACK","Recuperar (winback)",IF($O3079="CONVERGENTE","Upgrade / más líneas",IF($O3079="SOLO MÓVIL","Ofrecer fijo + internet (FLBBTV)",IF($O3079="SOLO FIJO / INTERNET","Ofrecer línea móvil Nextphone","Oferta completa (móvil + fijo + internet)"))))</f>
        <v/>
      </c>
      <c r="Q3079">
        <f>$F3079+$H3079+$L3079</f>
        <v/>
      </c>
      <c r="R3079">
        <f>IFERROR(VLOOKUP($A3079,Registros!$B$2:$G$6000,6,0),IFERROR(VLOOKUP($D3079,Winback!$B$2:$C$300,2,0),""))</f>
        <v/>
      </c>
      <c r="S3079">
        <f>IF($E3079=1,"NP","")&amp;IF($G3079=1,"+MOV","")&amp;IF($I3079=1,"+CS","")&amp;IF($K3079=1,"+WB","")</f>
        <v/>
      </c>
      <c r="T3079">
        <f>$E3079+$G3079+$I3079+$K3079</f>
        <v/>
      </c>
    </row>
    <row r="3080">
      <c r="A3080" t="inlineStr">
        <is>
          <t>359031040000</t>
        </is>
      </c>
      <c r="B3080" t="inlineStr">
        <is>
          <t>35903104</t>
        </is>
      </c>
      <c r="C3080" t="inlineStr">
        <is>
          <t>LEYDIS QUINTERO</t>
        </is>
      </c>
      <c r="D3080" t="inlineStr">
        <is>
          <t>LEYDISQUINTERO</t>
        </is>
      </c>
      <c r="E3080">
        <f>IF(COUNTIFS(Registros!$A$2:$A$6000,"NP",Registros!$B$2:$B$6000,$A3080)&gt;0,1,0)</f>
        <v/>
      </c>
      <c r="F3080">
        <f>IF($E3080=1,SUMIFS(Registros!$F$2:$F$6000,Registros!$A$2:$A$6000,"NP",Registros!$B$2:$B$6000,$A3080),0)</f>
        <v/>
      </c>
      <c r="G3080">
        <f>IF(COUNTIFS(Registros!$A$2:$A$6000,"MOV",Registros!$B$2:$B$6000,$A3080)&gt;0,1,0)</f>
        <v/>
      </c>
      <c r="H3080">
        <f>IF($G3080=1,SUMIFS(Registros!$F$2:$F$6000,Registros!$A$2:$A$6000,"MOV",Registros!$B$2:$B$6000,$A3080),0)</f>
        <v/>
      </c>
      <c r="I3080">
        <f>IF(COUNTIFS(Registros!$A$2:$A$6000,"CS",Registros!$B$2:$B$6000,$A3080)&gt;0,1,0)</f>
        <v/>
      </c>
      <c r="J3080">
        <f>IF($I3080=1,SUMIFS(Registros!$I$2:$I$6000,Registros!$A$2:$A$6000,"CS",Registros!$B$2:$B$6000,$A3080),0)</f>
        <v/>
      </c>
      <c r="K3080">
        <f>IF(COUNTIFS(Winback!$K$2:$K$300,$D3080)&gt;0,1,0)</f>
        <v/>
      </c>
      <c r="L3080">
        <f>IF(AND($K3080=1,LEFT($A3080,3)="WB-"),SUMIFS(Winback!$D$2:$D$300,Winback!$K$2:$K$300,$D3080),0)</f>
        <v/>
      </c>
      <c r="M3080">
        <f>IF(OR($E3080=1,$G3080=1,SUMIFS(Registros!$J$2:$J$6000,Registros!$B$2:$B$6000,$A3080)&gt;0),1,0)</f>
        <v/>
      </c>
      <c r="N3080">
        <f>IF($J3080&gt;0,1,IF(COUNTIFS(Registros!$A$2:$A$6000,"CS",Registros!$B$2:$B$6000,$A3080,Registros!$K$2:$K$6000,"&lt;&gt;")&gt;0,1,0))</f>
        <v/>
      </c>
      <c r="O3080">
        <f>IF(AND($K3080=1,$E3080=0,$G3080=0,$I3080=0),"WINBACK",IF(AND($M3080=1,$N3080&gt;0),"CONVERGENTE",IF($M3080=1,"SOLO MÓVIL",IF($N3080&gt;0,"SOLO FIJO / INTERNET","SIN SERVICIOS"))))</f>
        <v/>
      </c>
      <c r="P3080">
        <f>IF($O3080="WINBACK","Recuperar (winback)",IF($O3080="CONVERGENTE","Upgrade / más líneas",IF($O3080="SOLO MÓVIL","Ofrecer fijo + internet (FLBBTV)",IF($O3080="SOLO FIJO / INTERNET","Ofrecer línea móvil Nextphone","Oferta completa (móvil + fijo + internet)"))))</f>
        <v/>
      </c>
      <c r="Q3080">
        <f>$F3080+$H3080+$L3080</f>
        <v/>
      </c>
      <c r="R3080">
        <f>IFERROR(VLOOKUP($A3080,Registros!$B$2:$G$6000,6,0),IFERROR(VLOOKUP($D3080,Winback!$B$2:$C$300,2,0),""))</f>
        <v/>
      </c>
      <c r="S3080">
        <f>IF($E3080=1,"NP","")&amp;IF($G3080=1,"+MOV","")&amp;IF($I3080=1,"+CS","")&amp;IF($K3080=1,"+WB","")</f>
        <v/>
      </c>
      <c r="T3080">
        <f>$E3080+$G3080+$I3080+$K3080</f>
        <v/>
      </c>
    </row>
    <row r="3081">
      <c r="A3081" t="inlineStr">
        <is>
          <t>356232480000</t>
        </is>
      </c>
      <c r="B3081" t="inlineStr">
        <is>
          <t>35623248</t>
        </is>
      </c>
      <c r="C3081" t="inlineStr">
        <is>
          <t>ENY ELISETTE CAMARENA PATIÑO</t>
        </is>
      </c>
      <c r="D3081" t="inlineStr">
        <is>
          <t>ENYELISETTECAMARENAPATINO</t>
        </is>
      </c>
      <c r="E3081">
        <f>IF(COUNTIFS(Registros!$A$2:$A$6000,"NP",Registros!$B$2:$B$6000,$A3081)&gt;0,1,0)</f>
        <v/>
      </c>
      <c r="F3081">
        <f>IF($E3081=1,SUMIFS(Registros!$F$2:$F$6000,Registros!$A$2:$A$6000,"NP",Registros!$B$2:$B$6000,$A3081),0)</f>
        <v/>
      </c>
      <c r="G3081">
        <f>IF(COUNTIFS(Registros!$A$2:$A$6000,"MOV",Registros!$B$2:$B$6000,$A3081)&gt;0,1,0)</f>
        <v/>
      </c>
      <c r="H3081">
        <f>IF($G3081=1,SUMIFS(Registros!$F$2:$F$6000,Registros!$A$2:$A$6000,"MOV",Registros!$B$2:$B$6000,$A3081),0)</f>
        <v/>
      </c>
      <c r="I3081">
        <f>IF(COUNTIFS(Registros!$A$2:$A$6000,"CS",Registros!$B$2:$B$6000,$A3081)&gt;0,1,0)</f>
        <v/>
      </c>
      <c r="J3081">
        <f>IF($I3081=1,SUMIFS(Registros!$I$2:$I$6000,Registros!$A$2:$A$6000,"CS",Registros!$B$2:$B$6000,$A3081),0)</f>
        <v/>
      </c>
      <c r="K3081">
        <f>IF(COUNTIFS(Winback!$K$2:$K$300,$D3081)&gt;0,1,0)</f>
        <v/>
      </c>
      <c r="L3081">
        <f>IF(AND($K3081=1,LEFT($A3081,3)="WB-"),SUMIFS(Winback!$D$2:$D$300,Winback!$K$2:$K$300,$D3081),0)</f>
        <v/>
      </c>
      <c r="M3081">
        <f>IF(OR($E3081=1,$G3081=1,SUMIFS(Registros!$J$2:$J$6000,Registros!$B$2:$B$6000,$A3081)&gt;0),1,0)</f>
        <v/>
      </c>
      <c r="N3081">
        <f>IF($J3081&gt;0,1,IF(COUNTIFS(Registros!$A$2:$A$6000,"CS",Registros!$B$2:$B$6000,$A3081,Registros!$K$2:$K$6000,"&lt;&gt;")&gt;0,1,0))</f>
        <v/>
      </c>
      <c r="O3081">
        <f>IF(AND($K3081=1,$E3081=0,$G3081=0,$I3081=0),"WINBACK",IF(AND($M3081=1,$N3081&gt;0),"CONVERGENTE",IF($M3081=1,"SOLO MÓVIL",IF($N3081&gt;0,"SOLO FIJO / INTERNET","SIN SERVICIOS"))))</f>
        <v/>
      </c>
      <c r="P3081">
        <f>IF($O3081="WINBACK","Recuperar (winback)",IF($O3081="CONVERGENTE","Upgrade / más líneas",IF($O3081="SOLO MÓVIL","Ofrecer fijo + internet (FLBBTV)",IF($O3081="SOLO FIJO / INTERNET","Ofrecer línea móvil Nextphone","Oferta completa (móvil + fijo + internet)"))))</f>
        <v/>
      </c>
      <c r="Q3081">
        <f>$F3081+$H3081+$L3081</f>
        <v/>
      </c>
      <c r="R3081">
        <f>IFERROR(VLOOKUP($A3081,Registros!$B$2:$G$6000,6,0),IFERROR(VLOOKUP($D3081,Winback!$B$2:$C$300,2,0),""))</f>
        <v/>
      </c>
      <c r="S3081">
        <f>IF($E3081=1,"NP","")&amp;IF($G3081=1,"+MOV","")&amp;IF($I3081=1,"+CS","")&amp;IF($K3081=1,"+WB","")</f>
        <v/>
      </c>
      <c r="T3081">
        <f>$E3081+$G3081+$I3081+$K3081</f>
        <v/>
      </c>
    </row>
    <row r="3082">
      <c r="A3082" t="inlineStr">
        <is>
          <t>362056710000</t>
        </is>
      </c>
      <c r="B3082" t="inlineStr">
        <is>
          <t>36205671</t>
        </is>
      </c>
      <c r="C3082" t="inlineStr">
        <is>
          <t>KRISS RUEDA</t>
        </is>
      </c>
      <c r="D3082" t="inlineStr">
        <is>
          <t>KRISSRUEDA</t>
        </is>
      </c>
      <c r="E3082">
        <f>IF(COUNTIFS(Registros!$A$2:$A$6000,"NP",Registros!$B$2:$B$6000,$A3082)&gt;0,1,0)</f>
        <v/>
      </c>
      <c r="F3082">
        <f>IF($E3082=1,SUMIFS(Registros!$F$2:$F$6000,Registros!$A$2:$A$6000,"NP",Registros!$B$2:$B$6000,$A3082),0)</f>
        <v/>
      </c>
      <c r="G3082">
        <f>IF(COUNTIFS(Registros!$A$2:$A$6000,"MOV",Registros!$B$2:$B$6000,$A3082)&gt;0,1,0)</f>
        <v/>
      </c>
      <c r="H3082">
        <f>IF($G3082=1,SUMIFS(Registros!$F$2:$F$6000,Registros!$A$2:$A$6000,"MOV",Registros!$B$2:$B$6000,$A3082),0)</f>
        <v/>
      </c>
      <c r="I3082">
        <f>IF(COUNTIFS(Registros!$A$2:$A$6000,"CS",Registros!$B$2:$B$6000,$A3082)&gt;0,1,0)</f>
        <v/>
      </c>
      <c r="J3082">
        <f>IF($I3082=1,SUMIFS(Registros!$I$2:$I$6000,Registros!$A$2:$A$6000,"CS",Registros!$B$2:$B$6000,$A3082),0)</f>
        <v/>
      </c>
      <c r="K3082">
        <f>IF(COUNTIFS(Winback!$K$2:$K$300,$D3082)&gt;0,1,0)</f>
        <v/>
      </c>
      <c r="L3082">
        <f>IF(AND($K3082=1,LEFT($A3082,3)="WB-"),SUMIFS(Winback!$D$2:$D$300,Winback!$K$2:$K$300,$D3082),0)</f>
        <v/>
      </c>
      <c r="M3082">
        <f>IF(OR($E3082=1,$G3082=1,SUMIFS(Registros!$J$2:$J$6000,Registros!$B$2:$B$6000,$A3082)&gt;0),1,0)</f>
        <v/>
      </c>
      <c r="N3082">
        <f>IF($J3082&gt;0,1,IF(COUNTIFS(Registros!$A$2:$A$6000,"CS",Registros!$B$2:$B$6000,$A3082,Registros!$K$2:$K$6000,"&lt;&gt;")&gt;0,1,0))</f>
        <v/>
      </c>
      <c r="O3082">
        <f>IF(AND($K3082=1,$E3082=0,$G3082=0,$I3082=0),"WINBACK",IF(AND($M3082=1,$N3082&gt;0),"CONVERGENTE",IF($M3082=1,"SOLO MÓVIL",IF($N3082&gt;0,"SOLO FIJO / INTERNET","SIN SERVICIOS"))))</f>
        <v/>
      </c>
      <c r="P3082">
        <f>IF($O3082="WINBACK","Recuperar (winback)",IF($O3082="CONVERGENTE","Upgrade / más líneas",IF($O3082="SOLO MÓVIL","Ofrecer fijo + internet (FLBBTV)",IF($O3082="SOLO FIJO / INTERNET","Ofrecer línea móvil Nextphone","Oferta completa (móvil + fijo + internet)"))))</f>
        <v/>
      </c>
      <c r="Q3082">
        <f>$F3082+$H3082+$L3082</f>
        <v/>
      </c>
      <c r="R3082">
        <f>IFERROR(VLOOKUP($A3082,Registros!$B$2:$G$6000,6,0),IFERROR(VLOOKUP($D3082,Winback!$B$2:$C$300,2,0),""))</f>
        <v/>
      </c>
      <c r="S3082">
        <f>IF($E3082=1,"NP","")&amp;IF($G3082=1,"+MOV","")&amp;IF($I3082=1,"+CS","")&amp;IF($K3082=1,"+WB","")</f>
        <v/>
      </c>
      <c r="T3082">
        <f>$E3082+$G3082+$I3082+$K3082</f>
        <v/>
      </c>
    </row>
    <row r="3083">
      <c r="A3083" t="inlineStr">
        <is>
          <t>358338090000</t>
        </is>
      </c>
      <c r="B3083" t="inlineStr">
        <is>
          <t>35833809</t>
        </is>
      </c>
      <c r="C3083" t="inlineStr">
        <is>
          <t>WILLI JEISSON RODRÍGUEZ LIZONDRO</t>
        </is>
      </c>
      <c r="D3083" t="inlineStr">
        <is>
          <t>WILLIJEISSONRODRIGUEZLIZONDRO</t>
        </is>
      </c>
      <c r="E3083">
        <f>IF(COUNTIFS(Registros!$A$2:$A$6000,"NP",Registros!$B$2:$B$6000,$A3083)&gt;0,1,0)</f>
        <v/>
      </c>
      <c r="F3083">
        <f>IF($E3083=1,SUMIFS(Registros!$F$2:$F$6000,Registros!$A$2:$A$6000,"NP",Registros!$B$2:$B$6000,$A3083),0)</f>
        <v/>
      </c>
      <c r="G3083">
        <f>IF(COUNTIFS(Registros!$A$2:$A$6000,"MOV",Registros!$B$2:$B$6000,$A3083)&gt;0,1,0)</f>
        <v/>
      </c>
      <c r="H3083">
        <f>IF($G3083=1,SUMIFS(Registros!$F$2:$F$6000,Registros!$A$2:$A$6000,"MOV",Registros!$B$2:$B$6000,$A3083),0)</f>
        <v/>
      </c>
      <c r="I3083">
        <f>IF(COUNTIFS(Registros!$A$2:$A$6000,"CS",Registros!$B$2:$B$6000,$A3083)&gt;0,1,0)</f>
        <v/>
      </c>
      <c r="J3083">
        <f>IF($I3083=1,SUMIFS(Registros!$I$2:$I$6000,Registros!$A$2:$A$6000,"CS",Registros!$B$2:$B$6000,$A3083),0)</f>
        <v/>
      </c>
      <c r="K3083">
        <f>IF(COUNTIFS(Winback!$K$2:$K$300,$D3083)&gt;0,1,0)</f>
        <v/>
      </c>
      <c r="L3083">
        <f>IF(AND($K3083=1,LEFT($A3083,3)="WB-"),SUMIFS(Winback!$D$2:$D$300,Winback!$K$2:$K$300,$D3083),0)</f>
        <v/>
      </c>
      <c r="M3083">
        <f>IF(OR($E3083=1,$G3083=1,SUMIFS(Registros!$J$2:$J$6000,Registros!$B$2:$B$6000,$A3083)&gt;0),1,0)</f>
        <v/>
      </c>
      <c r="N3083">
        <f>IF($J3083&gt;0,1,IF(COUNTIFS(Registros!$A$2:$A$6000,"CS",Registros!$B$2:$B$6000,$A3083,Registros!$K$2:$K$6000,"&lt;&gt;")&gt;0,1,0))</f>
        <v/>
      </c>
      <c r="O3083">
        <f>IF(AND($K3083=1,$E3083=0,$G3083=0,$I3083=0),"WINBACK",IF(AND($M3083=1,$N3083&gt;0),"CONVERGENTE",IF($M3083=1,"SOLO MÓVIL",IF($N3083&gt;0,"SOLO FIJO / INTERNET","SIN SERVICIOS"))))</f>
        <v/>
      </c>
      <c r="P3083">
        <f>IF($O3083="WINBACK","Recuperar (winback)",IF($O3083="CONVERGENTE","Upgrade / más líneas",IF($O3083="SOLO MÓVIL","Ofrecer fijo + internet (FLBBTV)",IF($O3083="SOLO FIJO / INTERNET","Ofrecer línea móvil Nextphone","Oferta completa (móvil + fijo + internet)"))))</f>
        <v/>
      </c>
      <c r="Q3083">
        <f>$F3083+$H3083+$L3083</f>
        <v/>
      </c>
      <c r="R3083">
        <f>IFERROR(VLOOKUP($A3083,Registros!$B$2:$G$6000,6,0),IFERROR(VLOOKUP($D3083,Winback!$B$2:$C$300,2,0),""))</f>
        <v/>
      </c>
      <c r="S3083">
        <f>IF($E3083=1,"NP","")&amp;IF($G3083=1,"+MOV","")&amp;IF($I3083=1,"+CS","")&amp;IF($K3083=1,"+WB","")</f>
        <v/>
      </c>
      <c r="T3083">
        <f>$E3083+$G3083+$I3083+$K3083</f>
        <v/>
      </c>
    </row>
    <row r="3084">
      <c r="A3084" t="inlineStr">
        <is>
          <t>364024140000</t>
        </is>
      </c>
      <c r="B3084" t="inlineStr">
        <is>
          <t>36402414</t>
        </is>
      </c>
      <c r="C3084" t="inlineStr">
        <is>
          <t>MANUEL FONSECA</t>
        </is>
      </c>
      <c r="D3084" t="inlineStr">
        <is>
          <t>MANUELFONSECA</t>
        </is>
      </c>
      <c r="E3084">
        <f>IF(COUNTIFS(Registros!$A$2:$A$6000,"NP",Registros!$B$2:$B$6000,$A3084)&gt;0,1,0)</f>
        <v/>
      </c>
      <c r="F3084">
        <f>IF($E3084=1,SUMIFS(Registros!$F$2:$F$6000,Registros!$A$2:$A$6000,"NP",Registros!$B$2:$B$6000,$A3084),0)</f>
        <v/>
      </c>
      <c r="G3084">
        <f>IF(COUNTIFS(Registros!$A$2:$A$6000,"MOV",Registros!$B$2:$B$6000,$A3084)&gt;0,1,0)</f>
        <v/>
      </c>
      <c r="H3084">
        <f>IF($G3084=1,SUMIFS(Registros!$F$2:$F$6000,Registros!$A$2:$A$6000,"MOV",Registros!$B$2:$B$6000,$A3084),0)</f>
        <v/>
      </c>
      <c r="I3084">
        <f>IF(COUNTIFS(Registros!$A$2:$A$6000,"CS",Registros!$B$2:$B$6000,$A3084)&gt;0,1,0)</f>
        <v/>
      </c>
      <c r="J3084">
        <f>IF($I3084=1,SUMIFS(Registros!$I$2:$I$6000,Registros!$A$2:$A$6000,"CS",Registros!$B$2:$B$6000,$A3084),0)</f>
        <v/>
      </c>
      <c r="K3084">
        <f>IF(COUNTIFS(Winback!$K$2:$K$300,$D3084)&gt;0,1,0)</f>
        <v/>
      </c>
      <c r="L3084">
        <f>IF(AND($K3084=1,LEFT($A3084,3)="WB-"),SUMIFS(Winback!$D$2:$D$300,Winback!$K$2:$K$300,$D3084),0)</f>
        <v/>
      </c>
      <c r="M3084">
        <f>IF(OR($E3084=1,$G3084=1,SUMIFS(Registros!$J$2:$J$6000,Registros!$B$2:$B$6000,$A3084)&gt;0),1,0)</f>
        <v/>
      </c>
      <c r="N3084">
        <f>IF($J3084&gt;0,1,IF(COUNTIFS(Registros!$A$2:$A$6000,"CS",Registros!$B$2:$B$6000,$A3084,Registros!$K$2:$K$6000,"&lt;&gt;")&gt;0,1,0))</f>
        <v/>
      </c>
      <c r="O3084">
        <f>IF(AND($K3084=1,$E3084=0,$G3084=0,$I3084=0),"WINBACK",IF(AND($M3084=1,$N3084&gt;0),"CONVERGENTE",IF($M3084=1,"SOLO MÓVIL",IF($N3084&gt;0,"SOLO FIJO / INTERNET","SIN SERVICIOS"))))</f>
        <v/>
      </c>
      <c r="P3084">
        <f>IF($O3084="WINBACK","Recuperar (winback)",IF($O3084="CONVERGENTE","Upgrade / más líneas",IF($O3084="SOLO MÓVIL","Ofrecer fijo + internet (FLBBTV)",IF($O3084="SOLO FIJO / INTERNET","Ofrecer línea móvil Nextphone","Oferta completa (móvil + fijo + internet)"))))</f>
        <v/>
      </c>
      <c r="Q3084">
        <f>$F3084+$H3084+$L3084</f>
        <v/>
      </c>
      <c r="R3084">
        <f>IFERROR(VLOOKUP($A3084,Registros!$B$2:$G$6000,6,0),IFERROR(VLOOKUP($D3084,Winback!$B$2:$C$300,2,0),""))</f>
        <v/>
      </c>
      <c r="S3084">
        <f>IF($E3084=1,"NP","")&amp;IF($G3084=1,"+MOV","")&amp;IF($I3084=1,"+CS","")&amp;IF($K3084=1,"+WB","")</f>
        <v/>
      </c>
      <c r="T3084">
        <f>$E3084+$G3084+$I3084+$K3084</f>
        <v/>
      </c>
    </row>
    <row r="3085">
      <c r="A3085" t="inlineStr">
        <is>
          <t>353231390000</t>
        </is>
      </c>
      <c r="B3085" t="inlineStr">
        <is>
          <t>35323139</t>
        </is>
      </c>
      <c r="C3085" t="inlineStr">
        <is>
          <t>CRISTIAN DE GRACIA</t>
        </is>
      </c>
      <c r="D3085" t="inlineStr">
        <is>
          <t>CRISTIANDEGRACIA</t>
        </is>
      </c>
      <c r="E3085">
        <f>IF(COUNTIFS(Registros!$A$2:$A$6000,"NP",Registros!$B$2:$B$6000,$A3085)&gt;0,1,0)</f>
        <v/>
      </c>
      <c r="F3085">
        <f>IF($E3085=1,SUMIFS(Registros!$F$2:$F$6000,Registros!$A$2:$A$6000,"NP",Registros!$B$2:$B$6000,$A3085),0)</f>
        <v/>
      </c>
      <c r="G3085">
        <f>IF(COUNTIFS(Registros!$A$2:$A$6000,"MOV",Registros!$B$2:$B$6000,$A3085)&gt;0,1,0)</f>
        <v/>
      </c>
      <c r="H3085">
        <f>IF($G3085=1,SUMIFS(Registros!$F$2:$F$6000,Registros!$A$2:$A$6000,"MOV",Registros!$B$2:$B$6000,$A3085),0)</f>
        <v/>
      </c>
      <c r="I3085">
        <f>IF(COUNTIFS(Registros!$A$2:$A$6000,"CS",Registros!$B$2:$B$6000,$A3085)&gt;0,1,0)</f>
        <v/>
      </c>
      <c r="J3085">
        <f>IF($I3085=1,SUMIFS(Registros!$I$2:$I$6000,Registros!$A$2:$A$6000,"CS",Registros!$B$2:$B$6000,$A3085),0)</f>
        <v/>
      </c>
      <c r="K3085">
        <f>IF(COUNTIFS(Winback!$K$2:$K$300,$D3085)&gt;0,1,0)</f>
        <v/>
      </c>
      <c r="L3085">
        <f>IF(AND($K3085=1,LEFT($A3085,3)="WB-"),SUMIFS(Winback!$D$2:$D$300,Winback!$K$2:$K$300,$D3085),0)</f>
        <v/>
      </c>
      <c r="M3085">
        <f>IF(OR($E3085=1,$G3085=1,SUMIFS(Registros!$J$2:$J$6000,Registros!$B$2:$B$6000,$A3085)&gt;0),1,0)</f>
        <v/>
      </c>
      <c r="N3085">
        <f>IF($J3085&gt;0,1,IF(COUNTIFS(Registros!$A$2:$A$6000,"CS",Registros!$B$2:$B$6000,$A3085,Registros!$K$2:$K$6000,"&lt;&gt;")&gt;0,1,0))</f>
        <v/>
      </c>
      <c r="O3085">
        <f>IF(AND($K3085=1,$E3085=0,$G3085=0,$I3085=0),"WINBACK",IF(AND($M3085=1,$N3085&gt;0),"CONVERGENTE",IF($M3085=1,"SOLO MÓVIL",IF($N3085&gt;0,"SOLO FIJO / INTERNET","SIN SERVICIOS"))))</f>
        <v/>
      </c>
      <c r="P3085">
        <f>IF($O3085="WINBACK","Recuperar (winback)",IF($O3085="CONVERGENTE","Upgrade / más líneas",IF($O3085="SOLO MÓVIL","Ofrecer fijo + internet (FLBBTV)",IF($O3085="SOLO FIJO / INTERNET","Ofrecer línea móvil Nextphone","Oferta completa (móvil + fijo + internet)"))))</f>
        <v/>
      </c>
      <c r="Q3085">
        <f>$F3085+$H3085+$L3085</f>
        <v/>
      </c>
      <c r="R3085">
        <f>IFERROR(VLOOKUP($A3085,Registros!$B$2:$G$6000,6,0),IFERROR(VLOOKUP($D3085,Winback!$B$2:$C$300,2,0),""))</f>
        <v/>
      </c>
      <c r="S3085">
        <f>IF($E3085=1,"NP","")&amp;IF($G3085=1,"+MOV","")&amp;IF($I3085=1,"+CS","")&amp;IF($K3085=1,"+WB","")</f>
        <v/>
      </c>
      <c r="T3085">
        <f>$E3085+$G3085+$I3085+$K3085</f>
        <v/>
      </c>
    </row>
    <row r="3086">
      <c r="A3086" t="inlineStr">
        <is>
          <t>355280110000</t>
        </is>
      </c>
      <c r="B3086" t="inlineStr">
        <is>
          <t>35528011</t>
        </is>
      </c>
      <c r="C3086" t="inlineStr">
        <is>
          <t>WILLIAM JONATHAN ORTIZ GARCIA</t>
        </is>
      </c>
      <c r="D3086" t="inlineStr">
        <is>
          <t>WILLIAMJONATHANORTIZGARCIA</t>
        </is>
      </c>
      <c r="E3086">
        <f>IF(COUNTIFS(Registros!$A$2:$A$6000,"NP",Registros!$B$2:$B$6000,$A3086)&gt;0,1,0)</f>
        <v/>
      </c>
      <c r="F3086">
        <f>IF($E3086=1,SUMIFS(Registros!$F$2:$F$6000,Registros!$A$2:$A$6000,"NP",Registros!$B$2:$B$6000,$A3086),0)</f>
        <v/>
      </c>
      <c r="G3086">
        <f>IF(COUNTIFS(Registros!$A$2:$A$6000,"MOV",Registros!$B$2:$B$6000,$A3086)&gt;0,1,0)</f>
        <v/>
      </c>
      <c r="H3086">
        <f>IF($G3086=1,SUMIFS(Registros!$F$2:$F$6000,Registros!$A$2:$A$6000,"MOV",Registros!$B$2:$B$6000,$A3086),0)</f>
        <v/>
      </c>
      <c r="I3086">
        <f>IF(COUNTIFS(Registros!$A$2:$A$6000,"CS",Registros!$B$2:$B$6000,$A3086)&gt;0,1,0)</f>
        <v/>
      </c>
      <c r="J3086">
        <f>IF($I3086=1,SUMIFS(Registros!$I$2:$I$6000,Registros!$A$2:$A$6000,"CS",Registros!$B$2:$B$6000,$A3086),0)</f>
        <v/>
      </c>
      <c r="K3086">
        <f>IF(COUNTIFS(Winback!$K$2:$K$300,$D3086)&gt;0,1,0)</f>
        <v/>
      </c>
      <c r="L3086">
        <f>IF(AND($K3086=1,LEFT($A3086,3)="WB-"),SUMIFS(Winback!$D$2:$D$300,Winback!$K$2:$K$300,$D3086),0)</f>
        <v/>
      </c>
      <c r="M3086">
        <f>IF(OR($E3086=1,$G3086=1,SUMIFS(Registros!$J$2:$J$6000,Registros!$B$2:$B$6000,$A3086)&gt;0),1,0)</f>
        <v/>
      </c>
      <c r="N3086">
        <f>IF($J3086&gt;0,1,IF(COUNTIFS(Registros!$A$2:$A$6000,"CS",Registros!$B$2:$B$6000,$A3086,Registros!$K$2:$K$6000,"&lt;&gt;")&gt;0,1,0))</f>
        <v/>
      </c>
      <c r="O3086">
        <f>IF(AND($K3086=1,$E3086=0,$G3086=0,$I3086=0),"WINBACK",IF(AND($M3086=1,$N3086&gt;0),"CONVERGENTE",IF($M3086=1,"SOLO MÓVIL",IF($N3086&gt;0,"SOLO FIJO / INTERNET","SIN SERVICIOS"))))</f>
        <v/>
      </c>
      <c r="P3086">
        <f>IF($O3086="WINBACK","Recuperar (winback)",IF($O3086="CONVERGENTE","Upgrade / más líneas",IF($O3086="SOLO MÓVIL","Ofrecer fijo + internet (FLBBTV)",IF($O3086="SOLO FIJO / INTERNET","Ofrecer línea móvil Nextphone","Oferta completa (móvil + fijo + internet)"))))</f>
        <v/>
      </c>
      <c r="Q3086">
        <f>$F3086+$H3086+$L3086</f>
        <v/>
      </c>
      <c r="R3086">
        <f>IFERROR(VLOOKUP($A3086,Registros!$B$2:$G$6000,6,0),IFERROR(VLOOKUP($D3086,Winback!$B$2:$C$300,2,0),""))</f>
        <v/>
      </c>
      <c r="S3086">
        <f>IF($E3086=1,"NP","")&amp;IF($G3086=1,"+MOV","")&amp;IF($I3086=1,"+CS","")&amp;IF($K3086=1,"+WB","")</f>
        <v/>
      </c>
      <c r="T3086">
        <f>$E3086+$G3086+$I3086+$K3086</f>
        <v/>
      </c>
    </row>
    <row r="3087">
      <c r="A3087" t="inlineStr">
        <is>
          <t>356346210000</t>
        </is>
      </c>
      <c r="B3087" t="inlineStr">
        <is>
          <t>35634621</t>
        </is>
      </c>
      <c r="C3087" t="inlineStr">
        <is>
          <t>JOSHUA SANCHEZ</t>
        </is>
      </c>
      <c r="D3087" t="inlineStr">
        <is>
          <t>JOSHUASANCHEZ</t>
        </is>
      </c>
      <c r="E3087">
        <f>IF(COUNTIFS(Registros!$A$2:$A$6000,"NP",Registros!$B$2:$B$6000,$A3087)&gt;0,1,0)</f>
        <v/>
      </c>
      <c r="F3087">
        <f>IF($E3087=1,SUMIFS(Registros!$F$2:$F$6000,Registros!$A$2:$A$6000,"NP",Registros!$B$2:$B$6000,$A3087),0)</f>
        <v/>
      </c>
      <c r="G3087">
        <f>IF(COUNTIFS(Registros!$A$2:$A$6000,"MOV",Registros!$B$2:$B$6000,$A3087)&gt;0,1,0)</f>
        <v/>
      </c>
      <c r="H3087">
        <f>IF($G3087=1,SUMIFS(Registros!$F$2:$F$6000,Registros!$A$2:$A$6000,"MOV",Registros!$B$2:$B$6000,$A3087),0)</f>
        <v/>
      </c>
      <c r="I3087">
        <f>IF(COUNTIFS(Registros!$A$2:$A$6000,"CS",Registros!$B$2:$B$6000,$A3087)&gt;0,1,0)</f>
        <v/>
      </c>
      <c r="J3087">
        <f>IF($I3087=1,SUMIFS(Registros!$I$2:$I$6000,Registros!$A$2:$A$6000,"CS",Registros!$B$2:$B$6000,$A3087),0)</f>
        <v/>
      </c>
      <c r="K3087">
        <f>IF(COUNTIFS(Winback!$K$2:$K$300,$D3087)&gt;0,1,0)</f>
        <v/>
      </c>
      <c r="L3087">
        <f>IF(AND($K3087=1,LEFT($A3087,3)="WB-"),SUMIFS(Winback!$D$2:$D$300,Winback!$K$2:$K$300,$D3087),0)</f>
        <v/>
      </c>
      <c r="M3087">
        <f>IF(OR($E3087=1,$G3087=1,SUMIFS(Registros!$J$2:$J$6000,Registros!$B$2:$B$6000,$A3087)&gt;0),1,0)</f>
        <v/>
      </c>
      <c r="N3087">
        <f>IF($J3087&gt;0,1,IF(COUNTIFS(Registros!$A$2:$A$6000,"CS",Registros!$B$2:$B$6000,$A3087,Registros!$K$2:$K$6000,"&lt;&gt;")&gt;0,1,0))</f>
        <v/>
      </c>
      <c r="O3087">
        <f>IF(AND($K3087=1,$E3087=0,$G3087=0,$I3087=0),"WINBACK",IF(AND($M3087=1,$N3087&gt;0),"CONVERGENTE",IF($M3087=1,"SOLO MÓVIL",IF($N3087&gt;0,"SOLO FIJO / INTERNET","SIN SERVICIOS"))))</f>
        <v/>
      </c>
      <c r="P3087">
        <f>IF($O3087="WINBACK","Recuperar (winback)",IF($O3087="CONVERGENTE","Upgrade / más líneas",IF($O3087="SOLO MÓVIL","Ofrecer fijo + internet (FLBBTV)",IF($O3087="SOLO FIJO / INTERNET","Ofrecer línea móvil Nextphone","Oferta completa (móvil + fijo + internet)"))))</f>
        <v/>
      </c>
      <c r="Q3087">
        <f>$F3087+$H3087+$L3087</f>
        <v/>
      </c>
      <c r="R3087">
        <f>IFERROR(VLOOKUP($A3087,Registros!$B$2:$G$6000,6,0),IFERROR(VLOOKUP($D3087,Winback!$B$2:$C$300,2,0),""))</f>
        <v/>
      </c>
      <c r="S3087">
        <f>IF($E3087=1,"NP","")&amp;IF($G3087=1,"+MOV","")&amp;IF($I3087=1,"+CS","")&amp;IF($K3087=1,"+WB","")</f>
        <v/>
      </c>
      <c r="T3087">
        <f>$E3087+$G3087+$I3087+$K3087</f>
        <v/>
      </c>
    </row>
    <row r="3088">
      <c r="A3088" t="inlineStr">
        <is>
          <t>353154450000</t>
        </is>
      </c>
      <c r="B3088" t="inlineStr">
        <is>
          <t>35315445</t>
        </is>
      </c>
      <c r="C3088" t="inlineStr">
        <is>
          <t>AQUILES JAVIER NAVARRO TELLEZ</t>
        </is>
      </c>
      <c r="D3088" t="inlineStr">
        <is>
          <t>AQUILESJAVIERNAVARROTELLEZ</t>
        </is>
      </c>
      <c r="E3088">
        <f>IF(COUNTIFS(Registros!$A$2:$A$6000,"NP",Registros!$B$2:$B$6000,$A3088)&gt;0,1,0)</f>
        <v/>
      </c>
      <c r="F3088">
        <f>IF($E3088=1,SUMIFS(Registros!$F$2:$F$6000,Registros!$A$2:$A$6000,"NP",Registros!$B$2:$B$6000,$A3088),0)</f>
        <v/>
      </c>
      <c r="G3088">
        <f>IF(COUNTIFS(Registros!$A$2:$A$6000,"MOV",Registros!$B$2:$B$6000,$A3088)&gt;0,1,0)</f>
        <v/>
      </c>
      <c r="H3088">
        <f>IF($G3088=1,SUMIFS(Registros!$F$2:$F$6000,Registros!$A$2:$A$6000,"MOV",Registros!$B$2:$B$6000,$A3088),0)</f>
        <v/>
      </c>
      <c r="I3088">
        <f>IF(COUNTIFS(Registros!$A$2:$A$6000,"CS",Registros!$B$2:$B$6000,$A3088)&gt;0,1,0)</f>
        <v/>
      </c>
      <c r="J3088">
        <f>IF($I3088=1,SUMIFS(Registros!$I$2:$I$6000,Registros!$A$2:$A$6000,"CS",Registros!$B$2:$B$6000,$A3088),0)</f>
        <v/>
      </c>
      <c r="K3088">
        <f>IF(COUNTIFS(Winback!$K$2:$K$300,$D3088)&gt;0,1,0)</f>
        <v/>
      </c>
      <c r="L3088">
        <f>IF(AND($K3088=1,LEFT($A3088,3)="WB-"),SUMIFS(Winback!$D$2:$D$300,Winback!$K$2:$K$300,$D3088),0)</f>
        <v/>
      </c>
      <c r="M3088">
        <f>IF(OR($E3088=1,$G3088=1,SUMIFS(Registros!$J$2:$J$6000,Registros!$B$2:$B$6000,$A3088)&gt;0),1,0)</f>
        <v/>
      </c>
      <c r="N3088">
        <f>IF($J3088&gt;0,1,IF(COUNTIFS(Registros!$A$2:$A$6000,"CS",Registros!$B$2:$B$6000,$A3088,Registros!$K$2:$K$6000,"&lt;&gt;")&gt;0,1,0))</f>
        <v/>
      </c>
      <c r="O3088">
        <f>IF(AND($K3088=1,$E3088=0,$G3088=0,$I3088=0),"WINBACK",IF(AND($M3088=1,$N3088&gt;0),"CONVERGENTE",IF($M3088=1,"SOLO MÓVIL",IF($N3088&gt;0,"SOLO FIJO / INTERNET","SIN SERVICIOS"))))</f>
        <v/>
      </c>
      <c r="P3088">
        <f>IF($O3088="WINBACK","Recuperar (winback)",IF($O3088="CONVERGENTE","Upgrade / más líneas",IF($O3088="SOLO MÓVIL","Ofrecer fijo + internet (FLBBTV)",IF($O3088="SOLO FIJO / INTERNET","Ofrecer línea móvil Nextphone","Oferta completa (móvil + fijo + internet)"))))</f>
        <v/>
      </c>
      <c r="Q3088">
        <f>$F3088+$H3088+$L3088</f>
        <v/>
      </c>
      <c r="R3088">
        <f>IFERROR(VLOOKUP($A3088,Registros!$B$2:$G$6000,6,0),IFERROR(VLOOKUP($D3088,Winback!$B$2:$C$300,2,0),""))</f>
        <v/>
      </c>
      <c r="S3088">
        <f>IF($E3088=1,"NP","")&amp;IF($G3088=1,"+MOV","")&amp;IF($I3088=1,"+CS","")&amp;IF($K3088=1,"+WB","")</f>
        <v/>
      </c>
      <c r="T3088">
        <f>$E3088+$G3088+$I3088+$K3088</f>
        <v/>
      </c>
    </row>
    <row r="3089">
      <c r="A3089" t="inlineStr">
        <is>
          <t>365040700000</t>
        </is>
      </c>
      <c r="B3089" t="inlineStr">
        <is>
          <t>36504070</t>
        </is>
      </c>
      <c r="C3089" t="inlineStr">
        <is>
          <t>AQUILES NAVARRO</t>
        </is>
      </c>
      <c r="D3089" t="inlineStr">
        <is>
          <t>AQUILESNAVARRO</t>
        </is>
      </c>
      <c r="E3089">
        <f>IF(COUNTIFS(Registros!$A$2:$A$6000,"NP",Registros!$B$2:$B$6000,$A3089)&gt;0,1,0)</f>
        <v/>
      </c>
      <c r="F3089">
        <f>IF($E3089=1,SUMIFS(Registros!$F$2:$F$6000,Registros!$A$2:$A$6000,"NP",Registros!$B$2:$B$6000,$A3089),0)</f>
        <v/>
      </c>
      <c r="G3089">
        <f>IF(COUNTIFS(Registros!$A$2:$A$6000,"MOV",Registros!$B$2:$B$6000,$A3089)&gt;0,1,0)</f>
        <v/>
      </c>
      <c r="H3089">
        <f>IF($G3089=1,SUMIFS(Registros!$F$2:$F$6000,Registros!$A$2:$A$6000,"MOV",Registros!$B$2:$B$6000,$A3089),0)</f>
        <v/>
      </c>
      <c r="I3089">
        <f>IF(COUNTIFS(Registros!$A$2:$A$6000,"CS",Registros!$B$2:$B$6000,$A3089)&gt;0,1,0)</f>
        <v/>
      </c>
      <c r="J3089">
        <f>IF($I3089=1,SUMIFS(Registros!$I$2:$I$6000,Registros!$A$2:$A$6000,"CS",Registros!$B$2:$B$6000,$A3089),0)</f>
        <v/>
      </c>
      <c r="K3089">
        <f>IF(COUNTIFS(Winback!$K$2:$K$300,$D3089)&gt;0,1,0)</f>
        <v/>
      </c>
      <c r="L3089">
        <f>IF(AND($K3089=1,LEFT($A3089,3)="WB-"),SUMIFS(Winback!$D$2:$D$300,Winback!$K$2:$K$300,$D3089),0)</f>
        <v/>
      </c>
      <c r="M3089">
        <f>IF(OR($E3089=1,$G3089=1,SUMIFS(Registros!$J$2:$J$6000,Registros!$B$2:$B$6000,$A3089)&gt;0),1,0)</f>
        <v/>
      </c>
      <c r="N3089">
        <f>IF($J3089&gt;0,1,IF(COUNTIFS(Registros!$A$2:$A$6000,"CS",Registros!$B$2:$B$6000,$A3089,Registros!$K$2:$K$6000,"&lt;&gt;")&gt;0,1,0))</f>
        <v/>
      </c>
      <c r="O3089">
        <f>IF(AND($K3089=1,$E3089=0,$G3089=0,$I3089=0),"WINBACK",IF(AND($M3089=1,$N3089&gt;0),"CONVERGENTE",IF($M3089=1,"SOLO MÓVIL",IF($N3089&gt;0,"SOLO FIJO / INTERNET","SIN SERVICIOS"))))</f>
        <v/>
      </c>
      <c r="P3089">
        <f>IF($O3089="WINBACK","Recuperar (winback)",IF($O3089="CONVERGENTE","Upgrade / más líneas",IF($O3089="SOLO MÓVIL","Ofrecer fijo + internet (FLBBTV)",IF($O3089="SOLO FIJO / INTERNET","Ofrecer línea móvil Nextphone","Oferta completa (móvil + fijo + internet)"))))</f>
        <v/>
      </c>
      <c r="Q3089">
        <f>$F3089+$H3089+$L3089</f>
        <v/>
      </c>
      <c r="R3089">
        <f>IFERROR(VLOOKUP($A3089,Registros!$B$2:$G$6000,6,0),IFERROR(VLOOKUP($D3089,Winback!$B$2:$C$300,2,0),""))</f>
        <v/>
      </c>
      <c r="S3089">
        <f>IF($E3089=1,"NP","")&amp;IF($G3089=1,"+MOV","")&amp;IF($I3089=1,"+CS","")&amp;IF($K3089=1,"+WB","")</f>
        <v/>
      </c>
      <c r="T3089">
        <f>$E3089+$G3089+$I3089+$K3089</f>
        <v/>
      </c>
    </row>
    <row r="3090">
      <c r="A3090" t="inlineStr">
        <is>
          <t>356323910000</t>
        </is>
      </c>
      <c r="B3090" t="inlineStr">
        <is>
          <t>35632391</t>
        </is>
      </c>
      <c r="C3090" t="inlineStr">
        <is>
          <t>DENIS DE LEON</t>
        </is>
      </c>
      <c r="D3090" t="inlineStr">
        <is>
          <t>DENISDELEON</t>
        </is>
      </c>
      <c r="E3090">
        <f>IF(COUNTIFS(Registros!$A$2:$A$6000,"NP",Registros!$B$2:$B$6000,$A3090)&gt;0,1,0)</f>
        <v/>
      </c>
      <c r="F3090">
        <f>IF($E3090=1,SUMIFS(Registros!$F$2:$F$6000,Registros!$A$2:$A$6000,"NP",Registros!$B$2:$B$6000,$A3090),0)</f>
        <v/>
      </c>
      <c r="G3090">
        <f>IF(COUNTIFS(Registros!$A$2:$A$6000,"MOV",Registros!$B$2:$B$6000,$A3090)&gt;0,1,0)</f>
        <v/>
      </c>
      <c r="H3090">
        <f>IF($G3090=1,SUMIFS(Registros!$F$2:$F$6000,Registros!$A$2:$A$6000,"MOV",Registros!$B$2:$B$6000,$A3090),0)</f>
        <v/>
      </c>
      <c r="I3090">
        <f>IF(COUNTIFS(Registros!$A$2:$A$6000,"CS",Registros!$B$2:$B$6000,$A3090)&gt;0,1,0)</f>
        <v/>
      </c>
      <c r="J3090">
        <f>IF($I3090=1,SUMIFS(Registros!$I$2:$I$6000,Registros!$A$2:$A$6000,"CS",Registros!$B$2:$B$6000,$A3090),0)</f>
        <v/>
      </c>
      <c r="K3090">
        <f>IF(COUNTIFS(Winback!$K$2:$K$300,$D3090)&gt;0,1,0)</f>
        <v/>
      </c>
      <c r="L3090">
        <f>IF(AND($K3090=1,LEFT($A3090,3)="WB-"),SUMIFS(Winback!$D$2:$D$300,Winback!$K$2:$K$300,$D3090),0)</f>
        <v/>
      </c>
      <c r="M3090">
        <f>IF(OR($E3090=1,$G3090=1,SUMIFS(Registros!$J$2:$J$6000,Registros!$B$2:$B$6000,$A3090)&gt;0),1,0)</f>
        <v/>
      </c>
      <c r="N3090">
        <f>IF($J3090&gt;0,1,IF(COUNTIFS(Registros!$A$2:$A$6000,"CS",Registros!$B$2:$B$6000,$A3090,Registros!$K$2:$K$6000,"&lt;&gt;")&gt;0,1,0))</f>
        <v/>
      </c>
      <c r="O3090">
        <f>IF(AND($K3090=1,$E3090=0,$G3090=0,$I3090=0),"WINBACK",IF(AND($M3090=1,$N3090&gt;0),"CONVERGENTE",IF($M3090=1,"SOLO MÓVIL",IF($N3090&gt;0,"SOLO FIJO / INTERNET","SIN SERVICIOS"))))</f>
        <v/>
      </c>
      <c r="P3090">
        <f>IF($O3090="WINBACK","Recuperar (winback)",IF($O3090="CONVERGENTE","Upgrade / más líneas",IF($O3090="SOLO MÓVIL","Ofrecer fijo + internet (FLBBTV)",IF($O3090="SOLO FIJO / INTERNET","Ofrecer línea móvil Nextphone","Oferta completa (móvil + fijo + internet)"))))</f>
        <v/>
      </c>
      <c r="Q3090">
        <f>$F3090+$H3090+$L3090</f>
        <v/>
      </c>
      <c r="R3090">
        <f>IFERROR(VLOOKUP($A3090,Registros!$B$2:$G$6000,6,0),IFERROR(VLOOKUP($D3090,Winback!$B$2:$C$300,2,0),""))</f>
        <v/>
      </c>
      <c r="S3090">
        <f>IF($E3090=1,"NP","")&amp;IF($G3090=1,"+MOV","")&amp;IF($I3090=1,"+CS","")&amp;IF($K3090=1,"+WB","")</f>
        <v/>
      </c>
      <c r="T3090">
        <f>$E3090+$G3090+$I3090+$K3090</f>
        <v/>
      </c>
    </row>
    <row r="3091">
      <c r="A3091" t="inlineStr">
        <is>
          <t>355223450000</t>
        </is>
      </c>
      <c r="B3091" t="inlineStr">
        <is>
          <t>35522345</t>
        </is>
      </c>
      <c r="C3091" t="inlineStr">
        <is>
          <t>CARAMBA STORE</t>
        </is>
      </c>
      <c r="D3091" t="inlineStr">
        <is>
          <t>CARAMBASTORE</t>
        </is>
      </c>
      <c r="E3091">
        <f>IF(COUNTIFS(Registros!$A$2:$A$6000,"NP",Registros!$B$2:$B$6000,$A3091)&gt;0,1,0)</f>
        <v/>
      </c>
      <c r="F3091">
        <f>IF($E3091=1,SUMIFS(Registros!$F$2:$F$6000,Registros!$A$2:$A$6000,"NP",Registros!$B$2:$B$6000,$A3091),0)</f>
        <v/>
      </c>
      <c r="G3091">
        <f>IF(COUNTIFS(Registros!$A$2:$A$6000,"MOV",Registros!$B$2:$B$6000,$A3091)&gt;0,1,0)</f>
        <v/>
      </c>
      <c r="H3091">
        <f>IF($G3091=1,SUMIFS(Registros!$F$2:$F$6000,Registros!$A$2:$A$6000,"MOV",Registros!$B$2:$B$6000,$A3091),0)</f>
        <v/>
      </c>
      <c r="I3091">
        <f>IF(COUNTIFS(Registros!$A$2:$A$6000,"CS",Registros!$B$2:$B$6000,$A3091)&gt;0,1,0)</f>
        <v/>
      </c>
      <c r="J3091">
        <f>IF($I3091=1,SUMIFS(Registros!$I$2:$I$6000,Registros!$A$2:$A$6000,"CS",Registros!$B$2:$B$6000,$A3091),0)</f>
        <v/>
      </c>
      <c r="K3091">
        <f>IF(COUNTIFS(Winback!$K$2:$K$300,$D3091)&gt;0,1,0)</f>
        <v/>
      </c>
      <c r="L3091">
        <f>IF(AND($K3091=1,LEFT($A3091,3)="WB-"),SUMIFS(Winback!$D$2:$D$300,Winback!$K$2:$K$300,$D3091),0)</f>
        <v/>
      </c>
      <c r="M3091">
        <f>IF(OR($E3091=1,$G3091=1,SUMIFS(Registros!$J$2:$J$6000,Registros!$B$2:$B$6000,$A3091)&gt;0),1,0)</f>
        <v/>
      </c>
      <c r="N3091">
        <f>IF($J3091&gt;0,1,IF(COUNTIFS(Registros!$A$2:$A$6000,"CS",Registros!$B$2:$B$6000,$A3091,Registros!$K$2:$K$6000,"&lt;&gt;")&gt;0,1,0))</f>
        <v/>
      </c>
      <c r="O3091">
        <f>IF(AND($K3091=1,$E3091=0,$G3091=0,$I3091=0),"WINBACK",IF(AND($M3091=1,$N3091&gt;0),"CONVERGENTE",IF($M3091=1,"SOLO MÓVIL",IF($N3091&gt;0,"SOLO FIJO / INTERNET","SIN SERVICIOS"))))</f>
        <v/>
      </c>
      <c r="P3091">
        <f>IF($O3091="WINBACK","Recuperar (winback)",IF($O3091="CONVERGENTE","Upgrade / más líneas",IF($O3091="SOLO MÓVIL","Ofrecer fijo + internet (FLBBTV)",IF($O3091="SOLO FIJO / INTERNET","Ofrecer línea móvil Nextphone","Oferta completa (móvil + fijo + internet)"))))</f>
        <v/>
      </c>
      <c r="Q3091">
        <f>$F3091+$H3091+$L3091</f>
        <v/>
      </c>
      <c r="R3091">
        <f>IFERROR(VLOOKUP($A3091,Registros!$B$2:$G$6000,6,0),IFERROR(VLOOKUP($D3091,Winback!$B$2:$C$300,2,0),""))</f>
        <v/>
      </c>
      <c r="S3091">
        <f>IF($E3091=1,"NP","")&amp;IF($G3091=1,"+MOV","")&amp;IF($I3091=1,"+CS","")&amp;IF($K3091=1,"+WB","")</f>
        <v/>
      </c>
      <c r="T3091">
        <f>$E3091+$G3091+$I3091+$K3091</f>
        <v/>
      </c>
    </row>
    <row r="3092">
      <c r="A3092" t="inlineStr">
        <is>
          <t>355184490000</t>
        </is>
      </c>
      <c r="B3092" t="inlineStr">
        <is>
          <t>35518449</t>
        </is>
      </c>
      <c r="C3092" t="inlineStr">
        <is>
          <t>ROGER ROBLES</t>
        </is>
      </c>
      <c r="D3092" t="inlineStr">
        <is>
          <t>ROGERROBLES</t>
        </is>
      </c>
      <c r="E3092">
        <f>IF(COUNTIFS(Registros!$A$2:$A$6000,"NP",Registros!$B$2:$B$6000,$A3092)&gt;0,1,0)</f>
        <v/>
      </c>
      <c r="F3092">
        <f>IF($E3092=1,SUMIFS(Registros!$F$2:$F$6000,Registros!$A$2:$A$6000,"NP",Registros!$B$2:$B$6000,$A3092),0)</f>
        <v/>
      </c>
      <c r="G3092">
        <f>IF(COUNTIFS(Registros!$A$2:$A$6000,"MOV",Registros!$B$2:$B$6000,$A3092)&gt;0,1,0)</f>
        <v/>
      </c>
      <c r="H3092">
        <f>IF($G3092=1,SUMIFS(Registros!$F$2:$F$6000,Registros!$A$2:$A$6000,"MOV",Registros!$B$2:$B$6000,$A3092),0)</f>
        <v/>
      </c>
      <c r="I3092">
        <f>IF(COUNTIFS(Registros!$A$2:$A$6000,"CS",Registros!$B$2:$B$6000,$A3092)&gt;0,1,0)</f>
        <v/>
      </c>
      <c r="J3092">
        <f>IF($I3092=1,SUMIFS(Registros!$I$2:$I$6000,Registros!$A$2:$A$6000,"CS",Registros!$B$2:$B$6000,$A3092),0)</f>
        <v/>
      </c>
      <c r="K3092">
        <f>IF(COUNTIFS(Winback!$K$2:$K$300,$D3092)&gt;0,1,0)</f>
        <v/>
      </c>
      <c r="L3092">
        <f>IF(AND($K3092=1,LEFT($A3092,3)="WB-"),SUMIFS(Winback!$D$2:$D$300,Winback!$K$2:$K$300,$D3092),0)</f>
        <v/>
      </c>
      <c r="M3092">
        <f>IF(OR($E3092=1,$G3092=1,SUMIFS(Registros!$J$2:$J$6000,Registros!$B$2:$B$6000,$A3092)&gt;0),1,0)</f>
        <v/>
      </c>
      <c r="N3092">
        <f>IF($J3092&gt;0,1,IF(COUNTIFS(Registros!$A$2:$A$6000,"CS",Registros!$B$2:$B$6000,$A3092,Registros!$K$2:$K$6000,"&lt;&gt;")&gt;0,1,0))</f>
        <v/>
      </c>
      <c r="O3092">
        <f>IF(AND($K3092=1,$E3092=0,$G3092=0,$I3092=0),"WINBACK",IF(AND($M3092=1,$N3092&gt;0),"CONVERGENTE",IF($M3092=1,"SOLO MÓVIL",IF($N3092&gt;0,"SOLO FIJO / INTERNET","SIN SERVICIOS"))))</f>
        <v/>
      </c>
      <c r="P3092">
        <f>IF($O3092="WINBACK","Recuperar (winback)",IF($O3092="CONVERGENTE","Upgrade / más líneas",IF($O3092="SOLO MÓVIL","Ofrecer fijo + internet (FLBBTV)",IF($O3092="SOLO FIJO / INTERNET","Ofrecer línea móvil Nextphone","Oferta completa (móvil + fijo + internet)"))))</f>
        <v/>
      </c>
      <c r="Q3092">
        <f>$F3092+$H3092+$L3092</f>
        <v/>
      </c>
      <c r="R3092">
        <f>IFERROR(VLOOKUP($A3092,Registros!$B$2:$G$6000,6,0),IFERROR(VLOOKUP($D3092,Winback!$B$2:$C$300,2,0),""))</f>
        <v/>
      </c>
      <c r="S3092">
        <f>IF($E3092=1,"NP","")&amp;IF($G3092=1,"+MOV","")&amp;IF($I3092=1,"+CS","")&amp;IF($K3092=1,"+WB","")</f>
        <v/>
      </c>
      <c r="T3092">
        <f>$E3092+$G3092+$I3092+$K3092</f>
        <v/>
      </c>
    </row>
    <row r="3093">
      <c r="A3093" t="inlineStr">
        <is>
          <t>364042960000</t>
        </is>
      </c>
      <c r="B3093" t="inlineStr">
        <is>
          <t>36404296</t>
        </is>
      </c>
      <c r="C3093" t="inlineStr">
        <is>
          <t>ALBA MIRANDA</t>
        </is>
      </c>
      <c r="D3093" t="inlineStr">
        <is>
          <t>ALBAMIRANDA</t>
        </is>
      </c>
      <c r="E3093">
        <f>IF(COUNTIFS(Registros!$A$2:$A$6000,"NP",Registros!$B$2:$B$6000,$A3093)&gt;0,1,0)</f>
        <v/>
      </c>
      <c r="F3093">
        <f>IF($E3093=1,SUMIFS(Registros!$F$2:$F$6000,Registros!$A$2:$A$6000,"NP",Registros!$B$2:$B$6000,$A3093),0)</f>
        <v/>
      </c>
      <c r="G3093">
        <f>IF(COUNTIFS(Registros!$A$2:$A$6000,"MOV",Registros!$B$2:$B$6000,$A3093)&gt;0,1,0)</f>
        <v/>
      </c>
      <c r="H3093">
        <f>IF($G3093=1,SUMIFS(Registros!$F$2:$F$6000,Registros!$A$2:$A$6000,"MOV",Registros!$B$2:$B$6000,$A3093),0)</f>
        <v/>
      </c>
      <c r="I3093">
        <f>IF(COUNTIFS(Registros!$A$2:$A$6000,"CS",Registros!$B$2:$B$6000,$A3093)&gt;0,1,0)</f>
        <v/>
      </c>
      <c r="J3093">
        <f>IF($I3093=1,SUMIFS(Registros!$I$2:$I$6000,Registros!$A$2:$A$6000,"CS",Registros!$B$2:$B$6000,$A3093),0)</f>
        <v/>
      </c>
      <c r="K3093">
        <f>IF(COUNTIFS(Winback!$K$2:$K$300,$D3093)&gt;0,1,0)</f>
        <v/>
      </c>
      <c r="L3093">
        <f>IF(AND($K3093=1,LEFT($A3093,3)="WB-"),SUMIFS(Winback!$D$2:$D$300,Winback!$K$2:$K$300,$D3093),0)</f>
        <v/>
      </c>
      <c r="M3093">
        <f>IF(OR($E3093=1,$G3093=1,SUMIFS(Registros!$J$2:$J$6000,Registros!$B$2:$B$6000,$A3093)&gt;0),1,0)</f>
        <v/>
      </c>
      <c r="N3093">
        <f>IF($J3093&gt;0,1,IF(COUNTIFS(Registros!$A$2:$A$6000,"CS",Registros!$B$2:$B$6000,$A3093,Registros!$K$2:$K$6000,"&lt;&gt;")&gt;0,1,0))</f>
        <v/>
      </c>
      <c r="O3093">
        <f>IF(AND($K3093=1,$E3093=0,$G3093=0,$I3093=0),"WINBACK",IF(AND($M3093=1,$N3093&gt;0),"CONVERGENTE",IF($M3093=1,"SOLO MÓVIL",IF($N3093&gt;0,"SOLO FIJO / INTERNET","SIN SERVICIOS"))))</f>
        <v/>
      </c>
      <c r="P3093">
        <f>IF($O3093="WINBACK","Recuperar (winback)",IF($O3093="CONVERGENTE","Upgrade / más líneas",IF($O3093="SOLO MÓVIL","Ofrecer fijo + internet (FLBBTV)",IF($O3093="SOLO FIJO / INTERNET","Ofrecer línea móvil Nextphone","Oferta completa (móvil + fijo + internet)"))))</f>
        <v/>
      </c>
      <c r="Q3093">
        <f>$F3093+$H3093+$L3093</f>
        <v/>
      </c>
      <c r="R3093">
        <f>IFERROR(VLOOKUP($A3093,Registros!$B$2:$G$6000,6,0),IFERROR(VLOOKUP($D3093,Winback!$B$2:$C$300,2,0),""))</f>
        <v/>
      </c>
      <c r="S3093">
        <f>IF($E3093=1,"NP","")&amp;IF($G3093=1,"+MOV","")&amp;IF($I3093=1,"+CS","")&amp;IF($K3093=1,"+WB","")</f>
        <v/>
      </c>
      <c r="T3093">
        <f>$E3093+$G3093+$I3093+$K3093</f>
        <v/>
      </c>
    </row>
    <row r="3094">
      <c r="A3094" t="inlineStr">
        <is>
          <t>341408990000</t>
        </is>
      </c>
      <c r="B3094" t="inlineStr">
        <is>
          <t>34140899</t>
        </is>
      </c>
      <c r="C3094" t="inlineStr">
        <is>
          <t>JOSE LUIS PEREZ</t>
        </is>
      </c>
      <c r="D3094" t="inlineStr">
        <is>
          <t>JOSELUISPEREZ</t>
        </is>
      </c>
      <c r="E3094">
        <f>IF(COUNTIFS(Registros!$A$2:$A$6000,"NP",Registros!$B$2:$B$6000,$A3094)&gt;0,1,0)</f>
        <v/>
      </c>
      <c r="F3094">
        <f>IF($E3094=1,SUMIFS(Registros!$F$2:$F$6000,Registros!$A$2:$A$6000,"NP",Registros!$B$2:$B$6000,$A3094),0)</f>
        <v/>
      </c>
      <c r="G3094">
        <f>IF(COUNTIFS(Registros!$A$2:$A$6000,"MOV",Registros!$B$2:$B$6000,$A3094)&gt;0,1,0)</f>
        <v/>
      </c>
      <c r="H3094">
        <f>IF($G3094=1,SUMIFS(Registros!$F$2:$F$6000,Registros!$A$2:$A$6000,"MOV",Registros!$B$2:$B$6000,$A3094),0)</f>
        <v/>
      </c>
      <c r="I3094">
        <f>IF(COUNTIFS(Registros!$A$2:$A$6000,"CS",Registros!$B$2:$B$6000,$A3094)&gt;0,1,0)</f>
        <v/>
      </c>
      <c r="J3094">
        <f>IF($I3094=1,SUMIFS(Registros!$I$2:$I$6000,Registros!$A$2:$A$6000,"CS",Registros!$B$2:$B$6000,$A3094),0)</f>
        <v/>
      </c>
      <c r="K3094">
        <f>IF(COUNTIFS(Winback!$K$2:$K$300,$D3094)&gt;0,1,0)</f>
        <v/>
      </c>
      <c r="L3094">
        <f>IF(AND($K3094=1,LEFT($A3094,3)="WB-"),SUMIFS(Winback!$D$2:$D$300,Winback!$K$2:$K$300,$D3094),0)</f>
        <v/>
      </c>
      <c r="M3094">
        <f>IF(OR($E3094=1,$G3094=1,SUMIFS(Registros!$J$2:$J$6000,Registros!$B$2:$B$6000,$A3094)&gt;0),1,0)</f>
        <v/>
      </c>
      <c r="N3094">
        <f>IF($J3094&gt;0,1,IF(COUNTIFS(Registros!$A$2:$A$6000,"CS",Registros!$B$2:$B$6000,$A3094,Registros!$K$2:$K$6000,"&lt;&gt;")&gt;0,1,0))</f>
        <v/>
      </c>
      <c r="O3094">
        <f>IF(AND($K3094=1,$E3094=0,$G3094=0,$I3094=0),"WINBACK",IF(AND($M3094=1,$N3094&gt;0),"CONVERGENTE",IF($M3094=1,"SOLO MÓVIL",IF($N3094&gt;0,"SOLO FIJO / INTERNET","SIN SERVICIOS"))))</f>
        <v/>
      </c>
      <c r="P3094">
        <f>IF($O3094="WINBACK","Recuperar (winback)",IF($O3094="CONVERGENTE","Upgrade / más líneas",IF($O3094="SOLO MÓVIL","Ofrecer fijo + internet (FLBBTV)",IF($O3094="SOLO FIJO / INTERNET","Ofrecer línea móvil Nextphone","Oferta completa (móvil + fijo + internet)"))))</f>
        <v/>
      </c>
      <c r="Q3094">
        <f>$F3094+$H3094+$L3094</f>
        <v/>
      </c>
      <c r="R3094">
        <f>IFERROR(VLOOKUP($A3094,Registros!$B$2:$G$6000,6,0),IFERROR(VLOOKUP($D3094,Winback!$B$2:$C$300,2,0),""))</f>
        <v/>
      </c>
      <c r="S3094">
        <f>IF($E3094=1,"NP","")&amp;IF($G3094=1,"+MOV","")&amp;IF($I3094=1,"+CS","")&amp;IF($K3094=1,"+WB","")</f>
        <v/>
      </c>
      <c r="T3094">
        <f>$E3094+$G3094+$I3094+$K3094</f>
        <v/>
      </c>
    </row>
    <row r="3095">
      <c r="A3095" t="inlineStr">
        <is>
          <t>353033670000</t>
        </is>
      </c>
      <c r="B3095" t="inlineStr">
        <is>
          <t>35303367</t>
        </is>
      </c>
      <c r="C3095" t="inlineStr">
        <is>
          <t>JEANIFHER GUERRA</t>
        </is>
      </c>
      <c r="D3095" t="inlineStr">
        <is>
          <t>JEANIFHERGUERRA</t>
        </is>
      </c>
      <c r="E3095">
        <f>IF(COUNTIFS(Registros!$A$2:$A$6000,"NP",Registros!$B$2:$B$6000,$A3095)&gt;0,1,0)</f>
        <v/>
      </c>
      <c r="F3095">
        <f>IF($E3095=1,SUMIFS(Registros!$F$2:$F$6000,Registros!$A$2:$A$6000,"NP",Registros!$B$2:$B$6000,$A3095),0)</f>
        <v/>
      </c>
      <c r="G3095">
        <f>IF(COUNTIFS(Registros!$A$2:$A$6000,"MOV",Registros!$B$2:$B$6000,$A3095)&gt;0,1,0)</f>
        <v/>
      </c>
      <c r="H3095">
        <f>IF($G3095=1,SUMIFS(Registros!$F$2:$F$6000,Registros!$A$2:$A$6000,"MOV",Registros!$B$2:$B$6000,$A3095),0)</f>
        <v/>
      </c>
      <c r="I3095">
        <f>IF(COUNTIFS(Registros!$A$2:$A$6000,"CS",Registros!$B$2:$B$6000,$A3095)&gt;0,1,0)</f>
        <v/>
      </c>
      <c r="J3095">
        <f>IF($I3095=1,SUMIFS(Registros!$I$2:$I$6000,Registros!$A$2:$A$6000,"CS",Registros!$B$2:$B$6000,$A3095),0)</f>
        <v/>
      </c>
      <c r="K3095">
        <f>IF(COUNTIFS(Winback!$K$2:$K$300,$D3095)&gt;0,1,0)</f>
        <v/>
      </c>
      <c r="L3095">
        <f>IF(AND($K3095=1,LEFT($A3095,3)="WB-"),SUMIFS(Winback!$D$2:$D$300,Winback!$K$2:$K$300,$D3095),0)</f>
        <v/>
      </c>
      <c r="M3095">
        <f>IF(OR($E3095=1,$G3095=1,SUMIFS(Registros!$J$2:$J$6000,Registros!$B$2:$B$6000,$A3095)&gt;0),1,0)</f>
        <v/>
      </c>
      <c r="N3095">
        <f>IF($J3095&gt;0,1,IF(COUNTIFS(Registros!$A$2:$A$6000,"CS",Registros!$B$2:$B$6000,$A3095,Registros!$K$2:$K$6000,"&lt;&gt;")&gt;0,1,0))</f>
        <v/>
      </c>
      <c r="O3095">
        <f>IF(AND($K3095=1,$E3095=0,$G3095=0,$I3095=0),"WINBACK",IF(AND($M3095=1,$N3095&gt;0),"CONVERGENTE",IF($M3095=1,"SOLO MÓVIL",IF($N3095&gt;0,"SOLO FIJO / INTERNET","SIN SERVICIOS"))))</f>
        <v/>
      </c>
      <c r="P3095">
        <f>IF($O3095="WINBACK","Recuperar (winback)",IF($O3095="CONVERGENTE","Upgrade / más líneas",IF($O3095="SOLO MÓVIL","Ofrecer fijo + internet (FLBBTV)",IF($O3095="SOLO FIJO / INTERNET","Ofrecer línea móvil Nextphone","Oferta completa (móvil + fijo + internet)"))))</f>
        <v/>
      </c>
      <c r="Q3095">
        <f>$F3095+$H3095+$L3095</f>
        <v/>
      </c>
      <c r="R3095">
        <f>IFERROR(VLOOKUP($A3095,Registros!$B$2:$G$6000,6,0),IFERROR(VLOOKUP($D3095,Winback!$B$2:$C$300,2,0),""))</f>
        <v/>
      </c>
      <c r="S3095">
        <f>IF($E3095=1,"NP","")&amp;IF($G3095=1,"+MOV","")&amp;IF($I3095=1,"+CS","")&amp;IF($K3095=1,"+WB","")</f>
        <v/>
      </c>
      <c r="T3095">
        <f>$E3095+$G3095+$I3095+$K3095</f>
        <v/>
      </c>
    </row>
    <row r="3096">
      <c r="A3096" t="inlineStr">
        <is>
          <t>347377280000</t>
        </is>
      </c>
      <c r="B3096" t="inlineStr">
        <is>
          <t>34737728</t>
        </is>
      </c>
      <c r="C3096" t="inlineStr">
        <is>
          <t>BLAESY NOHELY SUIRA CASTILLO</t>
        </is>
      </c>
      <c r="D3096" t="inlineStr">
        <is>
          <t>BLAESYNOHELYSUIRACASTILLO</t>
        </is>
      </c>
      <c r="E3096">
        <f>IF(COUNTIFS(Registros!$A$2:$A$6000,"NP",Registros!$B$2:$B$6000,$A3096)&gt;0,1,0)</f>
        <v/>
      </c>
      <c r="F3096">
        <f>IF($E3096=1,SUMIFS(Registros!$F$2:$F$6000,Registros!$A$2:$A$6000,"NP",Registros!$B$2:$B$6000,$A3096),0)</f>
        <v/>
      </c>
      <c r="G3096">
        <f>IF(COUNTIFS(Registros!$A$2:$A$6000,"MOV",Registros!$B$2:$B$6000,$A3096)&gt;0,1,0)</f>
        <v/>
      </c>
      <c r="H3096">
        <f>IF($G3096=1,SUMIFS(Registros!$F$2:$F$6000,Registros!$A$2:$A$6000,"MOV",Registros!$B$2:$B$6000,$A3096),0)</f>
        <v/>
      </c>
      <c r="I3096">
        <f>IF(COUNTIFS(Registros!$A$2:$A$6000,"CS",Registros!$B$2:$B$6000,$A3096)&gt;0,1,0)</f>
        <v/>
      </c>
      <c r="J3096">
        <f>IF($I3096=1,SUMIFS(Registros!$I$2:$I$6000,Registros!$A$2:$A$6000,"CS",Registros!$B$2:$B$6000,$A3096),0)</f>
        <v/>
      </c>
      <c r="K3096">
        <f>IF(COUNTIFS(Winback!$K$2:$K$300,$D3096)&gt;0,1,0)</f>
        <v/>
      </c>
      <c r="L3096">
        <f>IF(AND($K3096=1,LEFT($A3096,3)="WB-"),SUMIFS(Winback!$D$2:$D$300,Winback!$K$2:$K$300,$D3096),0)</f>
        <v/>
      </c>
      <c r="M3096">
        <f>IF(OR($E3096=1,$G3096=1,SUMIFS(Registros!$J$2:$J$6000,Registros!$B$2:$B$6000,$A3096)&gt;0),1,0)</f>
        <v/>
      </c>
      <c r="N3096">
        <f>IF($J3096&gt;0,1,IF(COUNTIFS(Registros!$A$2:$A$6000,"CS",Registros!$B$2:$B$6000,$A3096,Registros!$K$2:$K$6000,"&lt;&gt;")&gt;0,1,0))</f>
        <v/>
      </c>
      <c r="O3096">
        <f>IF(AND($K3096=1,$E3096=0,$G3096=0,$I3096=0),"WINBACK",IF(AND($M3096=1,$N3096&gt;0),"CONVERGENTE",IF($M3096=1,"SOLO MÓVIL",IF($N3096&gt;0,"SOLO FIJO / INTERNET","SIN SERVICIOS"))))</f>
        <v/>
      </c>
      <c r="P3096">
        <f>IF($O3096="WINBACK","Recuperar (winback)",IF($O3096="CONVERGENTE","Upgrade / más líneas",IF($O3096="SOLO MÓVIL","Ofrecer fijo + internet (FLBBTV)",IF($O3096="SOLO FIJO / INTERNET","Ofrecer línea móvil Nextphone","Oferta completa (móvil + fijo + internet)"))))</f>
        <v/>
      </c>
      <c r="Q3096">
        <f>$F3096+$H3096+$L3096</f>
        <v/>
      </c>
      <c r="R3096">
        <f>IFERROR(VLOOKUP($A3096,Registros!$B$2:$G$6000,6,0),IFERROR(VLOOKUP($D3096,Winback!$B$2:$C$300,2,0),""))</f>
        <v/>
      </c>
      <c r="S3096">
        <f>IF($E3096=1,"NP","")&amp;IF($G3096=1,"+MOV","")&amp;IF($I3096=1,"+CS","")&amp;IF($K3096=1,"+WB","")</f>
        <v/>
      </c>
      <c r="T3096">
        <f>$E3096+$G3096+$I3096+$K3096</f>
        <v/>
      </c>
    </row>
    <row r="3097">
      <c r="A3097" t="inlineStr">
        <is>
          <t>354303460000</t>
        </is>
      </c>
      <c r="B3097" t="inlineStr">
        <is>
          <t>35430346</t>
        </is>
      </c>
      <c r="C3097" t="inlineStr">
        <is>
          <t>EVA MILAGROS VILLAGRA JONAH</t>
        </is>
      </c>
      <c r="D3097" t="inlineStr">
        <is>
          <t>EVAMILAGROSVILLAGRAJONAH</t>
        </is>
      </c>
      <c r="E3097">
        <f>IF(COUNTIFS(Registros!$A$2:$A$6000,"NP",Registros!$B$2:$B$6000,$A3097)&gt;0,1,0)</f>
        <v/>
      </c>
      <c r="F3097">
        <f>IF($E3097=1,SUMIFS(Registros!$F$2:$F$6000,Registros!$A$2:$A$6000,"NP",Registros!$B$2:$B$6000,$A3097),0)</f>
        <v/>
      </c>
      <c r="G3097">
        <f>IF(COUNTIFS(Registros!$A$2:$A$6000,"MOV",Registros!$B$2:$B$6000,$A3097)&gt;0,1,0)</f>
        <v/>
      </c>
      <c r="H3097">
        <f>IF($G3097=1,SUMIFS(Registros!$F$2:$F$6000,Registros!$A$2:$A$6000,"MOV",Registros!$B$2:$B$6000,$A3097),0)</f>
        <v/>
      </c>
      <c r="I3097">
        <f>IF(COUNTIFS(Registros!$A$2:$A$6000,"CS",Registros!$B$2:$B$6000,$A3097)&gt;0,1,0)</f>
        <v/>
      </c>
      <c r="J3097">
        <f>IF($I3097=1,SUMIFS(Registros!$I$2:$I$6000,Registros!$A$2:$A$6000,"CS",Registros!$B$2:$B$6000,$A3097),0)</f>
        <v/>
      </c>
      <c r="K3097">
        <f>IF(COUNTIFS(Winback!$K$2:$K$300,$D3097)&gt;0,1,0)</f>
        <v/>
      </c>
      <c r="L3097">
        <f>IF(AND($K3097=1,LEFT($A3097,3)="WB-"),SUMIFS(Winback!$D$2:$D$300,Winback!$K$2:$K$300,$D3097),0)</f>
        <v/>
      </c>
      <c r="M3097">
        <f>IF(OR($E3097=1,$G3097=1,SUMIFS(Registros!$J$2:$J$6000,Registros!$B$2:$B$6000,$A3097)&gt;0),1,0)</f>
        <v/>
      </c>
      <c r="N3097">
        <f>IF($J3097&gt;0,1,IF(COUNTIFS(Registros!$A$2:$A$6000,"CS",Registros!$B$2:$B$6000,$A3097,Registros!$K$2:$K$6000,"&lt;&gt;")&gt;0,1,0))</f>
        <v/>
      </c>
      <c r="O3097">
        <f>IF(AND($K3097=1,$E3097=0,$G3097=0,$I3097=0),"WINBACK",IF(AND($M3097=1,$N3097&gt;0),"CONVERGENTE",IF($M3097=1,"SOLO MÓVIL",IF($N3097&gt;0,"SOLO FIJO / INTERNET","SIN SERVICIOS"))))</f>
        <v/>
      </c>
      <c r="P3097">
        <f>IF($O3097="WINBACK","Recuperar (winback)",IF($O3097="CONVERGENTE","Upgrade / más líneas",IF($O3097="SOLO MÓVIL","Ofrecer fijo + internet (FLBBTV)",IF($O3097="SOLO FIJO / INTERNET","Ofrecer línea móvil Nextphone","Oferta completa (móvil + fijo + internet)"))))</f>
        <v/>
      </c>
      <c r="Q3097">
        <f>$F3097+$H3097+$L3097</f>
        <v/>
      </c>
      <c r="R3097">
        <f>IFERROR(VLOOKUP($A3097,Registros!$B$2:$G$6000,6,0),IFERROR(VLOOKUP($D3097,Winback!$B$2:$C$300,2,0),""))</f>
        <v/>
      </c>
      <c r="S3097">
        <f>IF($E3097=1,"NP","")&amp;IF($G3097=1,"+MOV","")&amp;IF($I3097=1,"+CS","")&amp;IF($K3097=1,"+WB","")</f>
        <v/>
      </c>
      <c r="T3097">
        <f>$E3097+$G3097+$I3097+$K3097</f>
        <v/>
      </c>
    </row>
    <row r="3098">
      <c r="A3098" t="inlineStr">
        <is>
          <t>351258160000</t>
        </is>
      </c>
      <c r="B3098" t="inlineStr">
        <is>
          <t>35125816</t>
        </is>
      </c>
      <c r="C3098" t="inlineStr">
        <is>
          <t>JOSÉ ABDIEL QUIEL</t>
        </is>
      </c>
      <c r="D3098" t="inlineStr">
        <is>
          <t>JOSEABDIELQUIEL</t>
        </is>
      </c>
      <c r="E3098">
        <f>IF(COUNTIFS(Registros!$A$2:$A$6000,"NP",Registros!$B$2:$B$6000,$A3098)&gt;0,1,0)</f>
        <v/>
      </c>
      <c r="F3098">
        <f>IF($E3098=1,SUMIFS(Registros!$F$2:$F$6000,Registros!$A$2:$A$6000,"NP",Registros!$B$2:$B$6000,$A3098),0)</f>
        <v/>
      </c>
      <c r="G3098">
        <f>IF(COUNTIFS(Registros!$A$2:$A$6000,"MOV",Registros!$B$2:$B$6000,$A3098)&gt;0,1,0)</f>
        <v/>
      </c>
      <c r="H3098">
        <f>IF($G3098=1,SUMIFS(Registros!$F$2:$F$6000,Registros!$A$2:$A$6000,"MOV",Registros!$B$2:$B$6000,$A3098),0)</f>
        <v/>
      </c>
      <c r="I3098">
        <f>IF(COUNTIFS(Registros!$A$2:$A$6000,"CS",Registros!$B$2:$B$6000,$A3098)&gt;0,1,0)</f>
        <v/>
      </c>
      <c r="J3098">
        <f>IF($I3098=1,SUMIFS(Registros!$I$2:$I$6000,Registros!$A$2:$A$6000,"CS",Registros!$B$2:$B$6000,$A3098),0)</f>
        <v/>
      </c>
      <c r="K3098">
        <f>IF(COUNTIFS(Winback!$K$2:$K$300,$D3098)&gt;0,1,0)</f>
        <v/>
      </c>
      <c r="L3098">
        <f>IF(AND($K3098=1,LEFT($A3098,3)="WB-"),SUMIFS(Winback!$D$2:$D$300,Winback!$K$2:$K$300,$D3098),0)</f>
        <v/>
      </c>
      <c r="M3098">
        <f>IF(OR($E3098=1,$G3098=1,SUMIFS(Registros!$J$2:$J$6000,Registros!$B$2:$B$6000,$A3098)&gt;0),1,0)</f>
        <v/>
      </c>
      <c r="N3098">
        <f>IF($J3098&gt;0,1,IF(COUNTIFS(Registros!$A$2:$A$6000,"CS",Registros!$B$2:$B$6000,$A3098,Registros!$K$2:$K$6000,"&lt;&gt;")&gt;0,1,0))</f>
        <v/>
      </c>
      <c r="O3098">
        <f>IF(AND($K3098=1,$E3098=0,$G3098=0,$I3098=0),"WINBACK",IF(AND($M3098=1,$N3098&gt;0),"CONVERGENTE",IF($M3098=1,"SOLO MÓVIL",IF($N3098&gt;0,"SOLO FIJO / INTERNET","SIN SERVICIOS"))))</f>
        <v/>
      </c>
      <c r="P3098">
        <f>IF($O3098="WINBACK","Recuperar (winback)",IF($O3098="CONVERGENTE","Upgrade / más líneas",IF($O3098="SOLO MÓVIL","Ofrecer fijo + internet (FLBBTV)",IF($O3098="SOLO FIJO / INTERNET","Ofrecer línea móvil Nextphone","Oferta completa (móvil + fijo + internet)"))))</f>
        <v/>
      </c>
      <c r="Q3098">
        <f>$F3098+$H3098+$L3098</f>
        <v/>
      </c>
      <c r="R3098">
        <f>IFERROR(VLOOKUP($A3098,Registros!$B$2:$G$6000,6,0),IFERROR(VLOOKUP($D3098,Winback!$B$2:$C$300,2,0),""))</f>
        <v/>
      </c>
      <c r="S3098">
        <f>IF($E3098=1,"NP","")&amp;IF($G3098=1,"+MOV","")&amp;IF($I3098=1,"+CS","")&amp;IF($K3098=1,"+WB","")</f>
        <v/>
      </c>
      <c r="T3098">
        <f>$E3098+$G3098+$I3098+$K3098</f>
        <v/>
      </c>
    </row>
    <row r="3099">
      <c r="A3099" t="inlineStr">
        <is>
          <t>361040820000</t>
        </is>
      </c>
      <c r="B3099" t="inlineStr">
        <is>
          <t>36104082</t>
        </is>
      </c>
      <c r="C3099" t="inlineStr">
        <is>
          <t>NODIER CASTILLO</t>
        </is>
      </c>
      <c r="D3099" t="inlineStr">
        <is>
          <t>NODIERCASTILLO</t>
        </is>
      </c>
      <c r="E3099">
        <f>IF(COUNTIFS(Registros!$A$2:$A$6000,"NP",Registros!$B$2:$B$6000,$A3099)&gt;0,1,0)</f>
        <v/>
      </c>
      <c r="F3099">
        <f>IF($E3099=1,SUMIFS(Registros!$F$2:$F$6000,Registros!$A$2:$A$6000,"NP",Registros!$B$2:$B$6000,$A3099),0)</f>
        <v/>
      </c>
      <c r="G3099">
        <f>IF(COUNTIFS(Registros!$A$2:$A$6000,"MOV",Registros!$B$2:$B$6000,$A3099)&gt;0,1,0)</f>
        <v/>
      </c>
      <c r="H3099">
        <f>IF($G3099=1,SUMIFS(Registros!$F$2:$F$6000,Registros!$A$2:$A$6000,"MOV",Registros!$B$2:$B$6000,$A3099),0)</f>
        <v/>
      </c>
      <c r="I3099">
        <f>IF(COUNTIFS(Registros!$A$2:$A$6000,"CS",Registros!$B$2:$B$6000,$A3099)&gt;0,1,0)</f>
        <v/>
      </c>
      <c r="J3099">
        <f>IF($I3099=1,SUMIFS(Registros!$I$2:$I$6000,Registros!$A$2:$A$6000,"CS",Registros!$B$2:$B$6000,$A3099),0)</f>
        <v/>
      </c>
      <c r="K3099">
        <f>IF(COUNTIFS(Winback!$K$2:$K$300,$D3099)&gt;0,1,0)</f>
        <v/>
      </c>
      <c r="L3099">
        <f>IF(AND($K3099=1,LEFT($A3099,3)="WB-"),SUMIFS(Winback!$D$2:$D$300,Winback!$K$2:$K$300,$D3099),0)</f>
        <v/>
      </c>
      <c r="M3099">
        <f>IF(OR($E3099=1,$G3099=1,SUMIFS(Registros!$J$2:$J$6000,Registros!$B$2:$B$6000,$A3099)&gt;0),1,0)</f>
        <v/>
      </c>
      <c r="N3099">
        <f>IF($J3099&gt;0,1,IF(COUNTIFS(Registros!$A$2:$A$6000,"CS",Registros!$B$2:$B$6000,$A3099,Registros!$K$2:$K$6000,"&lt;&gt;")&gt;0,1,0))</f>
        <v/>
      </c>
      <c r="O3099">
        <f>IF(AND($K3099=1,$E3099=0,$G3099=0,$I3099=0),"WINBACK",IF(AND($M3099=1,$N3099&gt;0),"CONVERGENTE",IF($M3099=1,"SOLO MÓVIL",IF($N3099&gt;0,"SOLO FIJO / INTERNET","SIN SERVICIOS"))))</f>
        <v/>
      </c>
      <c r="P3099">
        <f>IF($O3099="WINBACK","Recuperar (winback)",IF($O3099="CONVERGENTE","Upgrade / más líneas",IF($O3099="SOLO MÓVIL","Ofrecer fijo + internet (FLBBTV)",IF($O3099="SOLO FIJO / INTERNET","Ofrecer línea móvil Nextphone","Oferta completa (móvil + fijo + internet)"))))</f>
        <v/>
      </c>
      <c r="Q3099">
        <f>$F3099+$H3099+$L3099</f>
        <v/>
      </c>
      <c r="R3099">
        <f>IFERROR(VLOOKUP($A3099,Registros!$B$2:$G$6000,6,0),IFERROR(VLOOKUP($D3099,Winback!$B$2:$C$300,2,0),""))</f>
        <v/>
      </c>
      <c r="S3099">
        <f>IF($E3099=1,"NP","")&amp;IF($G3099=1,"+MOV","")&amp;IF($I3099=1,"+CS","")&amp;IF($K3099=1,"+WB","")</f>
        <v/>
      </c>
      <c r="T3099">
        <f>$E3099+$G3099+$I3099+$K3099</f>
        <v/>
      </c>
    </row>
    <row r="3100">
      <c r="A3100" t="inlineStr">
        <is>
          <t>356312410000</t>
        </is>
      </c>
      <c r="B3100" t="inlineStr">
        <is>
          <t>35631241</t>
        </is>
      </c>
      <c r="C3100" t="inlineStr">
        <is>
          <t>HENRY GABRIEL BARROSO CABALLERO</t>
        </is>
      </c>
      <c r="D3100" t="inlineStr">
        <is>
          <t>HENRYGABRIELBARROSOCABALLERO</t>
        </is>
      </c>
      <c r="E3100">
        <f>IF(COUNTIFS(Registros!$A$2:$A$6000,"NP",Registros!$B$2:$B$6000,$A3100)&gt;0,1,0)</f>
        <v/>
      </c>
      <c r="F3100">
        <f>IF($E3100=1,SUMIFS(Registros!$F$2:$F$6000,Registros!$A$2:$A$6000,"NP",Registros!$B$2:$B$6000,$A3100),0)</f>
        <v/>
      </c>
      <c r="G3100">
        <f>IF(COUNTIFS(Registros!$A$2:$A$6000,"MOV",Registros!$B$2:$B$6000,$A3100)&gt;0,1,0)</f>
        <v/>
      </c>
      <c r="H3100">
        <f>IF($G3100=1,SUMIFS(Registros!$F$2:$F$6000,Registros!$A$2:$A$6000,"MOV",Registros!$B$2:$B$6000,$A3100),0)</f>
        <v/>
      </c>
      <c r="I3100">
        <f>IF(COUNTIFS(Registros!$A$2:$A$6000,"CS",Registros!$B$2:$B$6000,$A3100)&gt;0,1,0)</f>
        <v/>
      </c>
      <c r="J3100">
        <f>IF($I3100=1,SUMIFS(Registros!$I$2:$I$6000,Registros!$A$2:$A$6000,"CS",Registros!$B$2:$B$6000,$A3100),0)</f>
        <v/>
      </c>
      <c r="K3100">
        <f>IF(COUNTIFS(Winback!$K$2:$K$300,$D3100)&gt;0,1,0)</f>
        <v/>
      </c>
      <c r="L3100">
        <f>IF(AND($K3100=1,LEFT($A3100,3)="WB-"),SUMIFS(Winback!$D$2:$D$300,Winback!$K$2:$K$300,$D3100),0)</f>
        <v/>
      </c>
      <c r="M3100">
        <f>IF(OR($E3100=1,$G3100=1,SUMIFS(Registros!$J$2:$J$6000,Registros!$B$2:$B$6000,$A3100)&gt;0),1,0)</f>
        <v/>
      </c>
      <c r="N3100">
        <f>IF($J3100&gt;0,1,IF(COUNTIFS(Registros!$A$2:$A$6000,"CS",Registros!$B$2:$B$6000,$A3100,Registros!$K$2:$K$6000,"&lt;&gt;")&gt;0,1,0))</f>
        <v/>
      </c>
      <c r="O3100">
        <f>IF(AND($K3100=1,$E3100=0,$G3100=0,$I3100=0),"WINBACK",IF(AND($M3100=1,$N3100&gt;0),"CONVERGENTE",IF($M3100=1,"SOLO MÓVIL",IF($N3100&gt;0,"SOLO FIJO / INTERNET","SIN SERVICIOS"))))</f>
        <v/>
      </c>
      <c r="P3100">
        <f>IF($O3100="WINBACK","Recuperar (winback)",IF($O3100="CONVERGENTE","Upgrade / más líneas",IF($O3100="SOLO MÓVIL","Ofrecer fijo + internet (FLBBTV)",IF($O3100="SOLO FIJO / INTERNET","Ofrecer línea móvil Nextphone","Oferta completa (móvil + fijo + internet)"))))</f>
        <v/>
      </c>
      <c r="Q3100">
        <f>$F3100+$H3100+$L3100</f>
        <v/>
      </c>
      <c r="R3100">
        <f>IFERROR(VLOOKUP($A3100,Registros!$B$2:$G$6000,6,0),IFERROR(VLOOKUP($D3100,Winback!$B$2:$C$300,2,0),""))</f>
        <v/>
      </c>
      <c r="S3100">
        <f>IF($E3100=1,"NP","")&amp;IF($G3100=1,"+MOV","")&amp;IF($I3100=1,"+CS","")&amp;IF($K3100=1,"+WB","")</f>
        <v/>
      </c>
      <c r="T3100">
        <f>$E3100+$G3100+$I3100+$K3100</f>
        <v/>
      </c>
    </row>
    <row r="3101">
      <c r="A3101" t="inlineStr">
        <is>
          <t>355346970000</t>
        </is>
      </c>
      <c r="B3101" t="inlineStr">
        <is>
          <t>35534697</t>
        </is>
      </c>
      <c r="C3101" t="inlineStr">
        <is>
          <t>SUGEYRIS MILAGROS SANTOS ESPINOZA</t>
        </is>
      </c>
      <c r="D3101" t="inlineStr">
        <is>
          <t>SUGEYRISMILAGROSSANTOSESPINOZA</t>
        </is>
      </c>
      <c r="E3101">
        <f>IF(COUNTIFS(Registros!$A$2:$A$6000,"NP",Registros!$B$2:$B$6000,$A3101)&gt;0,1,0)</f>
        <v/>
      </c>
      <c r="F3101">
        <f>IF($E3101=1,SUMIFS(Registros!$F$2:$F$6000,Registros!$A$2:$A$6000,"NP",Registros!$B$2:$B$6000,$A3101),0)</f>
        <v/>
      </c>
      <c r="G3101">
        <f>IF(COUNTIFS(Registros!$A$2:$A$6000,"MOV",Registros!$B$2:$B$6000,$A3101)&gt;0,1,0)</f>
        <v/>
      </c>
      <c r="H3101">
        <f>IF($G3101=1,SUMIFS(Registros!$F$2:$F$6000,Registros!$A$2:$A$6000,"MOV",Registros!$B$2:$B$6000,$A3101),0)</f>
        <v/>
      </c>
      <c r="I3101">
        <f>IF(COUNTIFS(Registros!$A$2:$A$6000,"CS",Registros!$B$2:$B$6000,$A3101)&gt;0,1,0)</f>
        <v/>
      </c>
      <c r="J3101">
        <f>IF($I3101=1,SUMIFS(Registros!$I$2:$I$6000,Registros!$A$2:$A$6000,"CS",Registros!$B$2:$B$6000,$A3101),0)</f>
        <v/>
      </c>
      <c r="K3101">
        <f>IF(COUNTIFS(Winback!$K$2:$K$300,$D3101)&gt;0,1,0)</f>
        <v/>
      </c>
      <c r="L3101">
        <f>IF(AND($K3101=1,LEFT($A3101,3)="WB-"),SUMIFS(Winback!$D$2:$D$300,Winback!$K$2:$K$300,$D3101),0)</f>
        <v/>
      </c>
      <c r="M3101">
        <f>IF(OR($E3101=1,$G3101=1,SUMIFS(Registros!$J$2:$J$6000,Registros!$B$2:$B$6000,$A3101)&gt;0),1,0)</f>
        <v/>
      </c>
      <c r="N3101">
        <f>IF($J3101&gt;0,1,IF(COUNTIFS(Registros!$A$2:$A$6000,"CS",Registros!$B$2:$B$6000,$A3101,Registros!$K$2:$K$6000,"&lt;&gt;")&gt;0,1,0))</f>
        <v/>
      </c>
      <c r="O3101">
        <f>IF(AND($K3101=1,$E3101=0,$G3101=0,$I3101=0),"WINBACK",IF(AND($M3101=1,$N3101&gt;0),"CONVERGENTE",IF($M3101=1,"SOLO MÓVIL",IF($N3101&gt;0,"SOLO FIJO / INTERNET","SIN SERVICIOS"))))</f>
        <v/>
      </c>
      <c r="P3101">
        <f>IF($O3101="WINBACK","Recuperar (winback)",IF($O3101="CONVERGENTE","Upgrade / más líneas",IF($O3101="SOLO MÓVIL","Ofrecer fijo + internet (FLBBTV)",IF($O3101="SOLO FIJO / INTERNET","Ofrecer línea móvil Nextphone","Oferta completa (móvil + fijo + internet)"))))</f>
        <v/>
      </c>
      <c r="Q3101">
        <f>$F3101+$H3101+$L3101</f>
        <v/>
      </c>
      <c r="R3101">
        <f>IFERROR(VLOOKUP($A3101,Registros!$B$2:$G$6000,6,0),IFERROR(VLOOKUP($D3101,Winback!$B$2:$C$300,2,0),""))</f>
        <v/>
      </c>
      <c r="S3101">
        <f>IF($E3101=1,"NP","")&amp;IF($G3101=1,"+MOV","")&amp;IF($I3101=1,"+CS","")&amp;IF($K3101=1,"+WB","")</f>
        <v/>
      </c>
      <c r="T3101">
        <f>$E3101+$G3101+$I3101+$K3101</f>
        <v/>
      </c>
    </row>
    <row r="3102">
      <c r="A3102" t="inlineStr">
        <is>
          <t>367049190000</t>
        </is>
      </c>
      <c r="B3102" t="inlineStr">
        <is>
          <t>36704919</t>
        </is>
      </c>
      <c r="C3102" t="inlineStr">
        <is>
          <t>DANIEL QUIEL</t>
        </is>
      </c>
      <c r="D3102" t="inlineStr">
        <is>
          <t>DANIELQUIEL</t>
        </is>
      </c>
      <c r="E3102">
        <f>IF(COUNTIFS(Registros!$A$2:$A$6000,"NP",Registros!$B$2:$B$6000,$A3102)&gt;0,1,0)</f>
        <v/>
      </c>
      <c r="F3102">
        <f>IF($E3102=1,SUMIFS(Registros!$F$2:$F$6000,Registros!$A$2:$A$6000,"NP",Registros!$B$2:$B$6000,$A3102),0)</f>
        <v/>
      </c>
      <c r="G3102">
        <f>IF(COUNTIFS(Registros!$A$2:$A$6000,"MOV",Registros!$B$2:$B$6000,$A3102)&gt;0,1,0)</f>
        <v/>
      </c>
      <c r="H3102">
        <f>IF($G3102=1,SUMIFS(Registros!$F$2:$F$6000,Registros!$A$2:$A$6000,"MOV",Registros!$B$2:$B$6000,$A3102),0)</f>
        <v/>
      </c>
      <c r="I3102">
        <f>IF(COUNTIFS(Registros!$A$2:$A$6000,"CS",Registros!$B$2:$B$6000,$A3102)&gt;0,1,0)</f>
        <v/>
      </c>
      <c r="J3102">
        <f>IF($I3102=1,SUMIFS(Registros!$I$2:$I$6000,Registros!$A$2:$A$6000,"CS",Registros!$B$2:$B$6000,$A3102),0)</f>
        <v/>
      </c>
      <c r="K3102">
        <f>IF(COUNTIFS(Winback!$K$2:$K$300,$D3102)&gt;0,1,0)</f>
        <v/>
      </c>
      <c r="L3102">
        <f>IF(AND($K3102=1,LEFT($A3102,3)="WB-"),SUMIFS(Winback!$D$2:$D$300,Winback!$K$2:$K$300,$D3102),0)</f>
        <v/>
      </c>
      <c r="M3102">
        <f>IF(OR($E3102=1,$G3102=1,SUMIFS(Registros!$J$2:$J$6000,Registros!$B$2:$B$6000,$A3102)&gt;0),1,0)</f>
        <v/>
      </c>
      <c r="N3102">
        <f>IF($J3102&gt;0,1,IF(COUNTIFS(Registros!$A$2:$A$6000,"CS",Registros!$B$2:$B$6000,$A3102,Registros!$K$2:$K$6000,"&lt;&gt;")&gt;0,1,0))</f>
        <v/>
      </c>
      <c r="O3102">
        <f>IF(AND($K3102=1,$E3102=0,$G3102=0,$I3102=0),"WINBACK",IF(AND($M3102=1,$N3102&gt;0),"CONVERGENTE",IF($M3102=1,"SOLO MÓVIL",IF($N3102&gt;0,"SOLO FIJO / INTERNET","SIN SERVICIOS"))))</f>
        <v/>
      </c>
      <c r="P3102">
        <f>IF($O3102="WINBACK","Recuperar (winback)",IF($O3102="CONVERGENTE","Upgrade / más líneas",IF($O3102="SOLO MÓVIL","Ofrecer fijo + internet (FLBBTV)",IF($O3102="SOLO FIJO / INTERNET","Ofrecer línea móvil Nextphone","Oferta completa (móvil + fijo + internet)"))))</f>
        <v/>
      </c>
      <c r="Q3102">
        <f>$F3102+$H3102+$L3102</f>
        <v/>
      </c>
      <c r="R3102">
        <f>IFERROR(VLOOKUP($A3102,Registros!$B$2:$G$6000,6,0),IFERROR(VLOOKUP($D3102,Winback!$B$2:$C$300,2,0),""))</f>
        <v/>
      </c>
      <c r="S3102">
        <f>IF($E3102=1,"NP","")&amp;IF($G3102=1,"+MOV","")&amp;IF($I3102=1,"+CS","")&amp;IF($K3102=1,"+WB","")</f>
        <v/>
      </c>
      <c r="T3102">
        <f>$E3102+$G3102+$I3102+$K3102</f>
        <v/>
      </c>
    </row>
    <row r="3103">
      <c r="A3103" t="inlineStr">
        <is>
          <t>368022060000</t>
        </is>
      </c>
      <c r="B3103" t="inlineStr">
        <is>
          <t>36802206</t>
        </is>
      </c>
      <c r="C3103" t="inlineStr">
        <is>
          <t>LUIS MORENO</t>
        </is>
      </c>
      <c r="D3103" t="inlineStr">
        <is>
          <t>LUISMORENO</t>
        </is>
      </c>
      <c r="E3103">
        <f>IF(COUNTIFS(Registros!$A$2:$A$6000,"NP",Registros!$B$2:$B$6000,$A3103)&gt;0,1,0)</f>
        <v/>
      </c>
      <c r="F3103">
        <f>IF($E3103=1,SUMIFS(Registros!$F$2:$F$6000,Registros!$A$2:$A$6000,"NP",Registros!$B$2:$B$6000,$A3103),0)</f>
        <v/>
      </c>
      <c r="G3103">
        <f>IF(COUNTIFS(Registros!$A$2:$A$6000,"MOV",Registros!$B$2:$B$6000,$A3103)&gt;0,1,0)</f>
        <v/>
      </c>
      <c r="H3103">
        <f>IF($G3103=1,SUMIFS(Registros!$F$2:$F$6000,Registros!$A$2:$A$6000,"MOV",Registros!$B$2:$B$6000,$A3103),0)</f>
        <v/>
      </c>
      <c r="I3103">
        <f>IF(COUNTIFS(Registros!$A$2:$A$6000,"CS",Registros!$B$2:$B$6000,$A3103)&gt;0,1,0)</f>
        <v/>
      </c>
      <c r="J3103">
        <f>IF($I3103=1,SUMIFS(Registros!$I$2:$I$6000,Registros!$A$2:$A$6000,"CS",Registros!$B$2:$B$6000,$A3103),0)</f>
        <v/>
      </c>
      <c r="K3103">
        <f>IF(COUNTIFS(Winback!$K$2:$K$300,$D3103)&gt;0,1,0)</f>
        <v/>
      </c>
      <c r="L3103">
        <f>IF(AND($K3103=1,LEFT($A3103,3)="WB-"),SUMIFS(Winback!$D$2:$D$300,Winback!$K$2:$K$300,$D3103),0)</f>
        <v/>
      </c>
      <c r="M3103">
        <f>IF(OR($E3103=1,$G3103=1,SUMIFS(Registros!$J$2:$J$6000,Registros!$B$2:$B$6000,$A3103)&gt;0),1,0)</f>
        <v/>
      </c>
      <c r="N3103">
        <f>IF($J3103&gt;0,1,IF(COUNTIFS(Registros!$A$2:$A$6000,"CS",Registros!$B$2:$B$6000,$A3103,Registros!$K$2:$K$6000,"&lt;&gt;")&gt;0,1,0))</f>
        <v/>
      </c>
      <c r="O3103">
        <f>IF(AND($K3103=1,$E3103=0,$G3103=0,$I3103=0),"WINBACK",IF(AND($M3103=1,$N3103&gt;0),"CONVERGENTE",IF($M3103=1,"SOLO MÓVIL",IF($N3103&gt;0,"SOLO FIJO / INTERNET","SIN SERVICIOS"))))</f>
        <v/>
      </c>
      <c r="P3103">
        <f>IF($O3103="WINBACK","Recuperar (winback)",IF($O3103="CONVERGENTE","Upgrade / más líneas",IF($O3103="SOLO MÓVIL","Ofrecer fijo + internet (FLBBTV)",IF($O3103="SOLO FIJO / INTERNET","Ofrecer línea móvil Nextphone","Oferta completa (móvil + fijo + internet)"))))</f>
        <v/>
      </c>
      <c r="Q3103">
        <f>$F3103+$H3103+$L3103</f>
        <v/>
      </c>
      <c r="R3103">
        <f>IFERROR(VLOOKUP($A3103,Registros!$B$2:$G$6000,6,0),IFERROR(VLOOKUP($D3103,Winback!$B$2:$C$300,2,0),""))</f>
        <v/>
      </c>
      <c r="S3103">
        <f>IF($E3103=1,"NP","")&amp;IF($G3103=1,"+MOV","")&amp;IF($I3103=1,"+CS","")&amp;IF($K3103=1,"+WB","")</f>
        <v/>
      </c>
      <c r="T3103">
        <f>$E3103+$G3103+$I3103+$K3103</f>
        <v/>
      </c>
    </row>
    <row r="3104">
      <c r="A3104" t="inlineStr">
        <is>
          <t>366002700000</t>
        </is>
      </c>
      <c r="B3104" t="inlineStr">
        <is>
          <t>36600270</t>
        </is>
      </c>
      <c r="C3104" t="inlineStr">
        <is>
          <t>LUIS MORENO TUNON</t>
        </is>
      </c>
      <c r="D3104" t="inlineStr">
        <is>
          <t>LUISMORENOTUNON</t>
        </is>
      </c>
      <c r="E3104">
        <f>IF(COUNTIFS(Registros!$A$2:$A$6000,"NP",Registros!$B$2:$B$6000,$A3104)&gt;0,1,0)</f>
        <v/>
      </c>
      <c r="F3104">
        <f>IF($E3104=1,SUMIFS(Registros!$F$2:$F$6000,Registros!$A$2:$A$6000,"NP",Registros!$B$2:$B$6000,$A3104),0)</f>
        <v/>
      </c>
      <c r="G3104">
        <f>IF(COUNTIFS(Registros!$A$2:$A$6000,"MOV",Registros!$B$2:$B$6000,$A3104)&gt;0,1,0)</f>
        <v/>
      </c>
      <c r="H3104">
        <f>IF($G3104=1,SUMIFS(Registros!$F$2:$F$6000,Registros!$A$2:$A$6000,"MOV",Registros!$B$2:$B$6000,$A3104),0)</f>
        <v/>
      </c>
      <c r="I3104">
        <f>IF(COUNTIFS(Registros!$A$2:$A$6000,"CS",Registros!$B$2:$B$6000,$A3104)&gt;0,1,0)</f>
        <v/>
      </c>
      <c r="J3104">
        <f>IF($I3104=1,SUMIFS(Registros!$I$2:$I$6000,Registros!$A$2:$A$6000,"CS",Registros!$B$2:$B$6000,$A3104),0)</f>
        <v/>
      </c>
      <c r="K3104">
        <f>IF(COUNTIFS(Winback!$K$2:$K$300,$D3104)&gt;0,1,0)</f>
        <v/>
      </c>
      <c r="L3104">
        <f>IF(AND($K3104=1,LEFT($A3104,3)="WB-"),SUMIFS(Winback!$D$2:$D$300,Winback!$K$2:$K$300,$D3104),0)</f>
        <v/>
      </c>
      <c r="M3104">
        <f>IF(OR($E3104=1,$G3104=1,SUMIFS(Registros!$J$2:$J$6000,Registros!$B$2:$B$6000,$A3104)&gt;0),1,0)</f>
        <v/>
      </c>
      <c r="N3104">
        <f>IF($J3104&gt;0,1,IF(COUNTIFS(Registros!$A$2:$A$6000,"CS",Registros!$B$2:$B$6000,$A3104,Registros!$K$2:$K$6000,"&lt;&gt;")&gt;0,1,0))</f>
        <v/>
      </c>
      <c r="O3104">
        <f>IF(AND($K3104=1,$E3104=0,$G3104=0,$I3104=0),"WINBACK",IF(AND($M3104=1,$N3104&gt;0),"CONVERGENTE",IF($M3104=1,"SOLO MÓVIL",IF($N3104&gt;0,"SOLO FIJO / INTERNET","SIN SERVICIOS"))))</f>
        <v/>
      </c>
      <c r="P3104">
        <f>IF($O3104="WINBACK","Recuperar (winback)",IF($O3104="CONVERGENTE","Upgrade / más líneas",IF($O3104="SOLO MÓVIL","Ofrecer fijo + internet (FLBBTV)",IF($O3104="SOLO FIJO / INTERNET","Ofrecer línea móvil Nextphone","Oferta completa (móvil + fijo + internet)"))))</f>
        <v/>
      </c>
      <c r="Q3104">
        <f>$F3104+$H3104+$L3104</f>
        <v/>
      </c>
      <c r="R3104">
        <f>IFERROR(VLOOKUP($A3104,Registros!$B$2:$G$6000,6,0),IFERROR(VLOOKUP($D3104,Winback!$B$2:$C$300,2,0),""))</f>
        <v/>
      </c>
      <c r="S3104">
        <f>IF($E3104=1,"NP","")&amp;IF($G3104=1,"+MOV","")&amp;IF($I3104=1,"+CS","")&amp;IF($K3104=1,"+WB","")</f>
        <v/>
      </c>
      <c r="T3104">
        <f>$E3104+$G3104+$I3104+$K3104</f>
        <v/>
      </c>
    </row>
    <row r="3105">
      <c r="A3105" t="inlineStr">
        <is>
          <t>352158830000</t>
        </is>
      </c>
      <c r="B3105" t="inlineStr">
        <is>
          <t>35215883</t>
        </is>
      </c>
      <c r="C3105" t="inlineStr">
        <is>
          <t>BERNARDO RODRIGUEZ</t>
        </is>
      </c>
      <c r="D3105" t="inlineStr">
        <is>
          <t>BERNARDORODRIGUEZ</t>
        </is>
      </c>
      <c r="E3105">
        <f>IF(COUNTIFS(Registros!$A$2:$A$6000,"NP",Registros!$B$2:$B$6000,$A3105)&gt;0,1,0)</f>
        <v/>
      </c>
      <c r="F3105">
        <f>IF($E3105=1,SUMIFS(Registros!$F$2:$F$6000,Registros!$A$2:$A$6000,"NP",Registros!$B$2:$B$6000,$A3105),0)</f>
        <v/>
      </c>
      <c r="G3105">
        <f>IF(COUNTIFS(Registros!$A$2:$A$6000,"MOV",Registros!$B$2:$B$6000,$A3105)&gt;0,1,0)</f>
        <v/>
      </c>
      <c r="H3105">
        <f>IF($G3105=1,SUMIFS(Registros!$F$2:$F$6000,Registros!$A$2:$A$6000,"MOV",Registros!$B$2:$B$6000,$A3105),0)</f>
        <v/>
      </c>
      <c r="I3105">
        <f>IF(COUNTIFS(Registros!$A$2:$A$6000,"CS",Registros!$B$2:$B$6000,$A3105)&gt;0,1,0)</f>
        <v/>
      </c>
      <c r="J3105">
        <f>IF($I3105=1,SUMIFS(Registros!$I$2:$I$6000,Registros!$A$2:$A$6000,"CS",Registros!$B$2:$B$6000,$A3105),0)</f>
        <v/>
      </c>
      <c r="K3105">
        <f>IF(COUNTIFS(Winback!$K$2:$K$300,$D3105)&gt;0,1,0)</f>
        <v/>
      </c>
      <c r="L3105">
        <f>IF(AND($K3105=1,LEFT($A3105,3)="WB-"),SUMIFS(Winback!$D$2:$D$300,Winback!$K$2:$K$300,$D3105),0)</f>
        <v/>
      </c>
      <c r="M3105">
        <f>IF(OR($E3105=1,$G3105=1,SUMIFS(Registros!$J$2:$J$6000,Registros!$B$2:$B$6000,$A3105)&gt;0),1,0)</f>
        <v/>
      </c>
      <c r="N3105">
        <f>IF($J3105&gt;0,1,IF(COUNTIFS(Registros!$A$2:$A$6000,"CS",Registros!$B$2:$B$6000,$A3105,Registros!$K$2:$K$6000,"&lt;&gt;")&gt;0,1,0))</f>
        <v/>
      </c>
      <c r="O3105">
        <f>IF(AND($K3105=1,$E3105=0,$G3105=0,$I3105=0),"WINBACK",IF(AND($M3105=1,$N3105&gt;0),"CONVERGENTE",IF($M3105=1,"SOLO MÓVIL",IF($N3105&gt;0,"SOLO FIJO / INTERNET","SIN SERVICIOS"))))</f>
        <v/>
      </c>
      <c r="P3105">
        <f>IF($O3105="WINBACK","Recuperar (winback)",IF($O3105="CONVERGENTE","Upgrade / más líneas",IF($O3105="SOLO MÓVIL","Ofrecer fijo + internet (FLBBTV)",IF($O3105="SOLO FIJO / INTERNET","Ofrecer línea móvil Nextphone","Oferta completa (móvil + fijo + internet)"))))</f>
        <v/>
      </c>
      <c r="Q3105">
        <f>$F3105+$H3105+$L3105</f>
        <v/>
      </c>
      <c r="R3105">
        <f>IFERROR(VLOOKUP($A3105,Registros!$B$2:$G$6000,6,0),IFERROR(VLOOKUP($D3105,Winback!$B$2:$C$300,2,0),""))</f>
        <v/>
      </c>
      <c r="S3105">
        <f>IF($E3105=1,"NP","")&amp;IF($G3105=1,"+MOV","")&amp;IF($I3105=1,"+CS","")&amp;IF($K3105=1,"+WB","")</f>
        <v/>
      </c>
      <c r="T3105">
        <f>$E3105+$G3105+$I3105+$K3105</f>
        <v/>
      </c>
    </row>
    <row r="3106">
      <c r="A3106" t="inlineStr">
        <is>
          <t>356361720000</t>
        </is>
      </c>
      <c r="B3106" t="inlineStr">
        <is>
          <t>35636172</t>
        </is>
      </c>
      <c r="C3106" t="inlineStr">
        <is>
          <t>CARLOS JOEL ARAUZ VEGA</t>
        </is>
      </c>
      <c r="D3106" t="inlineStr">
        <is>
          <t>CARLOSJOELARAUZVEGA</t>
        </is>
      </c>
      <c r="E3106">
        <f>IF(COUNTIFS(Registros!$A$2:$A$6000,"NP",Registros!$B$2:$B$6000,$A3106)&gt;0,1,0)</f>
        <v/>
      </c>
      <c r="F3106">
        <f>IF($E3106=1,SUMIFS(Registros!$F$2:$F$6000,Registros!$A$2:$A$6000,"NP",Registros!$B$2:$B$6000,$A3106),0)</f>
        <v/>
      </c>
      <c r="G3106">
        <f>IF(COUNTIFS(Registros!$A$2:$A$6000,"MOV",Registros!$B$2:$B$6000,$A3106)&gt;0,1,0)</f>
        <v/>
      </c>
      <c r="H3106">
        <f>IF($G3106=1,SUMIFS(Registros!$F$2:$F$6000,Registros!$A$2:$A$6000,"MOV",Registros!$B$2:$B$6000,$A3106),0)</f>
        <v/>
      </c>
      <c r="I3106">
        <f>IF(COUNTIFS(Registros!$A$2:$A$6000,"CS",Registros!$B$2:$B$6000,$A3106)&gt;0,1,0)</f>
        <v/>
      </c>
      <c r="J3106">
        <f>IF($I3106=1,SUMIFS(Registros!$I$2:$I$6000,Registros!$A$2:$A$6000,"CS",Registros!$B$2:$B$6000,$A3106),0)</f>
        <v/>
      </c>
      <c r="K3106">
        <f>IF(COUNTIFS(Winback!$K$2:$K$300,$D3106)&gt;0,1,0)</f>
        <v/>
      </c>
      <c r="L3106">
        <f>IF(AND($K3106=1,LEFT($A3106,3)="WB-"),SUMIFS(Winback!$D$2:$D$300,Winback!$K$2:$K$300,$D3106),0)</f>
        <v/>
      </c>
      <c r="M3106">
        <f>IF(OR($E3106=1,$G3106=1,SUMIFS(Registros!$J$2:$J$6000,Registros!$B$2:$B$6000,$A3106)&gt;0),1,0)</f>
        <v/>
      </c>
      <c r="N3106">
        <f>IF($J3106&gt;0,1,IF(COUNTIFS(Registros!$A$2:$A$6000,"CS",Registros!$B$2:$B$6000,$A3106,Registros!$K$2:$K$6000,"&lt;&gt;")&gt;0,1,0))</f>
        <v/>
      </c>
      <c r="O3106">
        <f>IF(AND($K3106=1,$E3106=0,$G3106=0,$I3106=0),"WINBACK",IF(AND($M3106=1,$N3106&gt;0),"CONVERGENTE",IF($M3106=1,"SOLO MÓVIL",IF($N3106&gt;0,"SOLO FIJO / INTERNET","SIN SERVICIOS"))))</f>
        <v/>
      </c>
      <c r="P3106">
        <f>IF($O3106="WINBACK","Recuperar (winback)",IF($O3106="CONVERGENTE","Upgrade / más líneas",IF($O3106="SOLO MÓVIL","Ofrecer fijo + internet (FLBBTV)",IF($O3106="SOLO FIJO / INTERNET","Ofrecer línea móvil Nextphone","Oferta completa (móvil + fijo + internet)"))))</f>
        <v/>
      </c>
      <c r="Q3106">
        <f>$F3106+$H3106+$L3106</f>
        <v/>
      </c>
      <c r="R3106">
        <f>IFERROR(VLOOKUP($A3106,Registros!$B$2:$G$6000,6,0),IFERROR(VLOOKUP($D3106,Winback!$B$2:$C$300,2,0),""))</f>
        <v/>
      </c>
      <c r="S3106">
        <f>IF($E3106=1,"NP","")&amp;IF($G3106=1,"+MOV","")&amp;IF($I3106=1,"+CS","")&amp;IF($K3106=1,"+WB","")</f>
        <v/>
      </c>
      <c r="T3106">
        <f>$E3106+$G3106+$I3106+$K3106</f>
        <v/>
      </c>
    </row>
    <row r="3107">
      <c r="A3107" t="inlineStr">
        <is>
          <t>327318240000</t>
        </is>
      </c>
      <c r="B3107" t="inlineStr">
        <is>
          <t>32731824</t>
        </is>
      </c>
      <c r="C3107" t="inlineStr">
        <is>
          <t>ERICK FERNANDO CONCEPCION LOMBARDO</t>
        </is>
      </c>
      <c r="D3107" t="inlineStr">
        <is>
          <t>ERICKFERNANDOCONCEPCIONLOMBARDO</t>
        </is>
      </c>
      <c r="E3107">
        <f>IF(COUNTIFS(Registros!$A$2:$A$6000,"NP",Registros!$B$2:$B$6000,$A3107)&gt;0,1,0)</f>
        <v/>
      </c>
      <c r="F3107">
        <f>IF($E3107=1,SUMIFS(Registros!$F$2:$F$6000,Registros!$A$2:$A$6000,"NP",Registros!$B$2:$B$6000,$A3107),0)</f>
        <v/>
      </c>
      <c r="G3107">
        <f>IF(COUNTIFS(Registros!$A$2:$A$6000,"MOV",Registros!$B$2:$B$6000,$A3107)&gt;0,1,0)</f>
        <v/>
      </c>
      <c r="H3107">
        <f>IF($G3107=1,SUMIFS(Registros!$F$2:$F$6000,Registros!$A$2:$A$6000,"MOV",Registros!$B$2:$B$6000,$A3107),0)</f>
        <v/>
      </c>
      <c r="I3107">
        <f>IF(COUNTIFS(Registros!$A$2:$A$6000,"CS",Registros!$B$2:$B$6000,$A3107)&gt;0,1,0)</f>
        <v/>
      </c>
      <c r="J3107">
        <f>IF($I3107=1,SUMIFS(Registros!$I$2:$I$6000,Registros!$A$2:$A$6000,"CS",Registros!$B$2:$B$6000,$A3107),0)</f>
        <v/>
      </c>
      <c r="K3107">
        <f>IF(COUNTIFS(Winback!$K$2:$K$300,$D3107)&gt;0,1,0)</f>
        <v/>
      </c>
      <c r="L3107">
        <f>IF(AND($K3107=1,LEFT($A3107,3)="WB-"),SUMIFS(Winback!$D$2:$D$300,Winback!$K$2:$K$300,$D3107),0)</f>
        <v/>
      </c>
      <c r="M3107">
        <f>IF(OR($E3107=1,$G3107=1,SUMIFS(Registros!$J$2:$J$6000,Registros!$B$2:$B$6000,$A3107)&gt;0),1,0)</f>
        <v/>
      </c>
      <c r="N3107">
        <f>IF($J3107&gt;0,1,IF(COUNTIFS(Registros!$A$2:$A$6000,"CS",Registros!$B$2:$B$6000,$A3107,Registros!$K$2:$K$6000,"&lt;&gt;")&gt;0,1,0))</f>
        <v/>
      </c>
      <c r="O3107">
        <f>IF(AND($K3107=1,$E3107=0,$G3107=0,$I3107=0),"WINBACK",IF(AND($M3107=1,$N3107&gt;0),"CONVERGENTE",IF($M3107=1,"SOLO MÓVIL",IF($N3107&gt;0,"SOLO FIJO / INTERNET","SIN SERVICIOS"))))</f>
        <v/>
      </c>
      <c r="P3107">
        <f>IF($O3107="WINBACK","Recuperar (winback)",IF($O3107="CONVERGENTE","Upgrade / más líneas",IF($O3107="SOLO MÓVIL","Ofrecer fijo + internet (FLBBTV)",IF($O3107="SOLO FIJO / INTERNET","Ofrecer línea móvil Nextphone","Oferta completa (móvil + fijo + internet)"))))</f>
        <v/>
      </c>
      <c r="Q3107">
        <f>$F3107+$H3107+$L3107</f>
        <v/>
      </c>
      <c r="R3107">
        <f>IFERROR(VLOOKUP($A3107,Registros!$B$2:$G$6000,6,0),IFERROR(VLOOKUP($D3107,Winback!$B$2:$C$300,2,0),""))</f>
        <v/>
      </c>
      <c r="S3107">
        <f>IF($E3107=1,"NP","")&amp;IF($G3107=1,"+MOV","")&amp;IF($I3107=1,"+CS","")&amp;IF($K3107=1,"+WB","")</f>
        <v/>
      </c>
      <c r="T3107">
        <f>$E3107+$G3107+$I3107+$K3107</f>
        <v/>
      </c>
    </row>
    <row r="3108">
      <c r="A3108" t="inlineStr">
        <is>
          <t>357295570000</t>
        </is>
      </c>
      <c r="B3108" t="inlineStr">
        <is>
          <t>35729557</t>
        </is>
      </c>
      <c r="C3108" t="inlineStr">
        <is>
          <t>SILKA SUANY SANCHEZ AGUIRRE</t>
        </is>
      </c>
      <c r="D3108" t="inlineStr">
        <is>
          <t>SILKASUANYSANCHEZAGUIRRE</t>
        </is>
      </c>
      <c r="E3108">
        <f>IF(COUNTIFS(Registros!$A$2:$A$6000,"NP",Registros!$B$2:$B$6000,$A3108)&gt;0,1,0)</f>
        <v/>
      </c>
      <c r="F3108">
        <f>IF($E3108=1,SUMIFS(Registros!$F$2:$F$6000,Registros!$A$2:$A$6000,"NP",Registros!$B$2:$B$6000,$A3108),0)</f>
        <v/>
      </c>
      <c r="G3108">
        <f>IF(COUNTIFS(Registros!$A$2:$A$6000,"MOV",Registros!$B$2:$B$6000,$A3108)&gt;0,1,0)</f>
        <v/>
      </c>
      <c r="H3108">
        <f>IF($G3108=1,SUMIFS(Registros!$F$2:$F$6000,Registros!$A$2:$A$6000,"MOV",Registros!$B$2:$B$6000,$A3108),0)</f>
        <v/>
      </c>
      <c r="I3108">
        <f>IF(COUNTIFS(Registros!$A$2:$A$6000,"CS",Registros!$B$2:$B$6000,$A3108)&gt;0,1,0)</f>
        <v/>
      </c>
      <c r="J3108">
        <f>IF($I3108=1,SUMIFS(Registros!$I$2:$I$6000,Registros!$A$2:$A$6000,"CS",Registros!$B$2:$B$6000,$A3108),0)</f>
        <v/>
      </c>
      <c r="K3108">
        <f>IF(COUNTIFS(Winback!$K$2:$K$300,$D3108)&gt;0,1,0)</f>
        <v/>
      </c>
      <c r="L3108">
        <f>IF(AND($K3108=1,LEFT($A3108,3)="WB-"),SUMIFS(Winback!$D$2:$D$300,Winback!$K$2:$K$300,$D3108),0)</f>
        <v/>
      </c>
      <c r="M3108">
        <f>IF(OR($E3108=1,$G3108=1,SUMIFS(Registros!$J$2:$J$6000,Registros!$B$2:$B$6000,$A3108)&gt;0),1,0)</f>
        <v/>
      </c>
      <c r="N3108">
        <f>IF($J3108&gt;0,1,IF(COUNTIFS(Registros!$A$2:$A$6000,"CS",Registros!$B$2:$B$6000,$A3108,Registros!$K$2:$K$6000,"&lt;&gt;")&gt;0,1,0))</f>
        <v/>
      </c>
      <c r="O3108">
        <f>IF(AND($K3108=1,$E3108=0,$G3108=0,$I3108=0),"WINBACK",IF(AND($M3108=1,$N3108&gt;0),"CONVERGENTE",IF($M3108=1,"SOLO MÓVIL",IF($N3108&gt;0,"SOLO FIJO / INTERNET","SIN SERVICIOS"))))</f>
        <v/>
      </c>
      <c r="P3108">
        <f>IF($O3108="WINBACK","Recuperar (winback)",IF($O3108="CONVERGENTE","Upgrade / más líneas",IF($O3108="SOLO MÓVIL","Ofrecer fijo + internet (FLBBTV)",IF($O3108="SOLO FIJO / INTERNET","Ofrecer línea móvil Nextphone","Oferta completa (móvil + fijo + internet)"))))</f>
        <v/>
      </c>
      <c r="Q3108">
        <f>$F3108+$H3108+$L3108</f>
        <v/>
      </c>
      <c r="R3108">
        <f>IFERROR(VLOOKUP($A3108,Registros!$B$2:$G$6000,6,0),IFERROR(VLOOKUP($D3108,Winback!$B$2:$C$300,2,0),""))</f>
        <v/>
      </c>
      <c r="S3108">
        <f>IF($E3108=1,"NP","")&amp;IF($G3108=1,"+MOV","")&amp;IF($I3108=1,"+CS","")&amp;IF($K3108=1,"+WB","")</f>
        <v/>
      </c>
      <c r="T3108">
        <f>$E3108+$G3108+$I3108+$K3108</f>
        <v/>
      </c>
    </row>
    <row r="3109">
      <c r="A3109" t="inlineStr">
        <is>
          <t>357279800000</t>
        </is>
      </c>
      <c r="B3109" t="inlineStr">
        <is>
          <t>35727980</t>
        </is>
      </c>
      <c r="C3109" t="inlineStr">
        <is>
          <t>ERNESTO MANUEL JUSTAVINO</t>
        </is>
      </c>
      <c r="D3109" t="inlineStr">
        <is>
          <t>ERNESTOMANUELJUSTAVINO</t>
        </is>
      </c>
      <c r="E3109">
        <f>IF(COUNTIFS(Registros!$A$2:$A$6000,"NP",Registros!$B$2:$B$6000,$A3109)&gt;0,1,0)</f>
        <v/>
      </c>
      <c r="F3109">
        <f>IF($E3109=1,SUMIFS(Registros!$F$2:$F$6000,Registros!$A$2:$A$6000,"NP",Registros!$B$2:$B$6000,$A3109),0)</f>
        <v/>
      </c>
      <c r="G3109">
        <f>IF(COUNTIFS(Registros!$A$2:$A$6000,"MOV",Registros!$B$2:$B$6000,$A3109)&gt;0,1,0)</f>
        <v/>
      </c>
      <c r="H3109">
        <f>IF($G3109=1,SUMIFS(Registros!$F$2:$F$6000,Registros!$A$2:$A$6000,"MOV",Registros!$B$2:$B$6000,$A3109),0)</f>
        <v/>
      </c>
      <c r="I3109">
        <f>IF(COUNTIFS(Registros!$A$2:$A$6000,"CS",Registros!$B$2:$B$6000,$A3109)&gt;0,1,0)</f>
        <v/>
      </c>
      <c r="J3109">
        <f>IF($I3109=1,SUMIFS(Registros!$I$2:$I$6000,Registros!$A$2:$A$6000,"CS",Registros!$B$2:$B$6000,$A3109),0)</f>
        <v/>
      </c>
      <c r="K3109">
        <f>IF(COUNTIFS(Winback!$K$2:$K$300,$D3109)&gt;0,1,0)</f>
        <v/>
      </c>
      <c r="L3109">
        <f>IF(AND($K3109=1,LEFT($A3109,3)="WB-"),SUMIFS(Winback!$D$2:$D$300,Winback!$K$2:$K$300,$D3109),0)</f>
        <v/>
      </c>
      <c r="M3109">
        <f>IF(OR($E3109=1,$G3109=1,SUMIFS(Registros!$J$2:$J$6000,Registros!$B$2:$B$6000,$A3109)&gt;0),1,0)</f>
        <v/>
      </c>
      <c r="N3109">
        <f>IF($J3109&gt;0,1,IF(COUNTIFS(Registros!$A$2:$A$6000,"CS",Registros!$B$2:$B$6000,$A3109,Registros!$K$2:$K$6000,"&lt;&gt;")&gt;0,1,0))</f>
        <v/>
      </c>
      <c r="O3109">
        <f>IF(AND($K3109=1,$E3109=0,$G3109=0,$I3109=0),"WINBACK",IF(AND($M3109=1,$N3109&gt;0),"CONVERGENTE",IF($M3109=1,"SOLO MÓVIL",IF($N3109&gt;0,"SOLO FIJO / INTERNET","SIN SERVICIOS"))))</f>
        <v/>
      </c>
      <c r="P3109">
        <f>IF($O3109="WINBACK","Recuperar (winback)",IF($O3109="CONVERGENTE","Upgrade / más líneas",IF($O3109="SOLO MÓVIL","Ofrecer fijo + internet (FLBBTV)",IF($O3109="SOLO FIJO / INTERNET","Ofrecer línea móvil Nextphone","Oferta completa (móvil + fijo + internet)"))))</f>
        <v/>
      </c>
      <c r="Q3109">
        <f>$F3109+$H3109+$L3109</f>
        <v/>
      </c>
      <c r="R3109">
        <f>IFERROR(VLOOKUP($A3109,Registros!$B$2:$G$6000,6,0),IFERROR(VLOOKUP($D3109,Winback!$B$2:$C$300,2,0),""))</f>
        <v/>
      </c>
      <c r="S3109">
        <f>IF($E3109=1,"NP","")&amp;IF($G3109=1,"+MOV","")&amp;IF($I3109=1,"+CS","")&amp;IF($K3109=1,"+WB","")</f>
        <v/>
      </c>
      <c r="T3109">
        <f>$E3109+$G3109+$I3109+$K3109</f>
        <v/>
      </c>
    </row>
    <row r="3110">
      <c r="A3110" t="inlineStr">
        <is>
          <t>355210470000</t>
        </is>
      </c>
      <c r="B3110" t="inlineStr">
        <is>
          <t>35521047</t>
        </is>
      </c>
      <c r="C3110" t="inlineStr">
        <is>
          <t>CECILIA DEL CARMEN GONZALES QUIROZ</t>
        </is>
      </c>
      <c r="D3110" t="inlineStr">
        <is>
          <t>CECILIADELCARMENGONZALESQUIROZ</t>
        </is>
      </c>
      <c r="E3110">
        <f>IF(COUNTIFS(Registros!$A$2:$A$6000,"NP",Registros!$B$2:$B$6000,$A3110)&gt;0,1,0)</f>
        <v/>
      </c>
      <c r="F3110">
        <f>IF($E3110=1,SUMIFS(Registros!$F$2:$F$6000,Registros!$A$2:$A$6000,"NP",Registros!$B$2:$B$6000,$A3110),0)</f>
        <v/>
      </c>
      <c r="G3110">
        <f>IF(COUNTIFS(Registros!$A$2:$A$6000,"MOV",Registros!$B$2:$B$6000,$A3110)&gt;0,1,0)</f>
        <v/>
      </c>
      <c r="H3110">
        <f>IF($G3110=1,SUMIFS(Registros!$F$2:$F$6000,Registros!$A$2:$A$6000,"MOV",Registros!$B$2:$B$6000,$A3110),0)</f>
        <v/>
      </c>
      <c r="I3110">
        <f>IF(COUNTIFS(Registros!$A$2:$A$6000,"CS",Registros!$B$2:$B$6000,$A3110)&gt;0,1,0)</f>
        <v/>
      </c>
      <c r="J3110">
        <f>IF($I3110=1,SUMIFS(Registros!$I$2:$I$6000,Registros!$A$2:$A$6000,"CS",Registros!$B$2:$B$6000,$A3110),0)</f>
        <v/>
      </c>
      <c r="K3110">
        <f>IF(COUNTIFS(Winback!$K$2:$K$300,$D3110)&gt;0,1,0)</f>
        <v/>
      </c>
      <c r="L3110">
        <f>IF(AND($K3110=1,LEFT($A3110,3)="WB-"),SUMIFS(Winback!$D$2:$D$300,Winback!$K$2:$K$300,$D3110),0)</f>
        <v/>
      </c>
      <c r="M3110">
        <f>IF(OR($E3110=1,$G3110=1,SUMIFS(Registros!$J$2:$J$6000,Registros!$B$2:$B$6000,$A3110)&gt;0),1,0)</f>
        <v/>
      </c>
      <c r="N3110">
        <f>IF($J3110&gt;0,1,IF(COUNTIFS(Registros!$A$2:$A$6000,"CS",Registros!$B$2:$B$6000,$A3110,Registros!$K$2:$K$6000,"&lt;&gt;")&gt;0,1,0))</f>
        <v/>
      </c>
      <c r="O3110">
        <f>IF(AND($K3110=1,$E3110=0,$G3110=0,$I3110=0),"WINBACK",IF(AND($M3110=1,$N3110&gt;0),"CONVERGENTE",IF($M3110=1,"SOLO MÓVIL",IF($N3110&gt;0,"SOLO FIJO / INTERNET","SIN SERVICIOS"))))</f>
        <v/>
      </c>
      <c r="P3110">
        <f>IF($O3110="WINBACK","Recuperar (winback)",IF($O3110="CONVERGENTE","Upgrade / más líneas",IF($O3110="SOLO MÓVIL","Ofrecer fijo + internet (FLBBTV)",IF($O3110="SOLO FIJO / INTERNET","Ofrecer línea móvil Nextphone","Oferta completa (móvil + fijo + internet)"))))</f>
        <v/>
      </c>
      <c r="Q3110">
        <f>$F3110+$H3110+$L3110</f>
        <v/>
      </c>
      <c r="R3110">
        <f>IFERROR(VLOOKUP($A3110,Registros!$B$2:$G$6000,6,0),IFERROR(VLOOKUP($D3110,Winback!$B$2:$C$300,2,0),""))</f>
        <v/>
      </c>
      <c r="S3110">
        <f>IF($E3110=1,"NP","")&amp;IF($G3110=1,"+MOV","")&amp;IF($I3110=1,"+CS","")&amp;IF($K3110=1,"+WB","")</f>
        <v/>
      </c>
      <c r="T3110">
        <f>$E3110+$G3110+$I3110+$K3110</f>
        <v/>
      </c>
    </row>
    <row r="3111">
      <c r="A3111" t="inlineStr">
        <is>
          <t>353204490000</t>
        </is>
      </c>
      <c r="B3111" t="inlineStr">
        <is>
          <t>35320449</t>
        </is>
      </c>
      <c r="C3111" t="inlineStr">
        <is>
          <t>CECILIA DEL CARMEN GONZALEZ QUIROZ</t>
        </is>
      </c>
      <c r="D3111" t="inlineStr">
        <is>
          <t>CECILIADELCARMENGONZALEZQUIROZ</t>
        </is>
      </c>
      <c r="E3111">
        <f>IF(COUNTIFS(Registros!$A$2:$A$6000,"NP",Registros!$B$2:$B$6000,$A3111)&gt;0,1,0)</f>
        <v/>
      </c>
      <c r="F3111">
        <f>IF($E3111=1,SUMIFS(Registros!$F$2:$F$6000,Registros!$A$2:$A$6000,"NP",Registros!$B$2:$B$6000,$A3111),0)</f>
        <v/>
      </c>
      <c r="G3111">
        <f>IF(COUNTIFS(Registros!$A$2:$A$6000,"MOV",Registros!$B$2:$B$6000,$A3111)&gt;0,1,0)</f>
        <v/>
      </c>
      <c r="H3111">
        <f>IF($G3111=1,SUMIFS(Registros!$F$2:$F$6000,Registros!$A$2:$A$6000,"MOV",Registros!$B$2:$B$6000,$A3111),0)</f>
        <v/>
      </c>
      <c r="I3111">
        <f>IF(COUNTIFS(Registros!$A$2:$A$6000,"CS",Registros!$B$2:$B$6000,$A3111)&gt;0,1,0)</f>
        <v/>
      </c>
      <c r="J3111">
        <f>IF($I3111=1,SUMIFS(Registros!$I$2:$I$6000,Registros!$A$2:$A$6000,"CS",Registros!$B$2:$B$6000,$A3111),0)</f>
        <v/>
      </c>
      <c r="K3111">
        <f>IF(COUNTIFS(Winback!$K$2:$K$300,$D3111)&gt;0,1,0)</f>
        <v/>
      </c>
      <c r="L3111">
        <f>IF(AND($K3111=1,LEFT($A3111,3)="WB-"),SUMIFS(Winback!$D$2:$D$300,Winback!$K$2:$K$300,$D3111),0)</f>
        <v/>
      </c>
      <c r="M3111">
        <f>IF(OR($E3111=1,$G3111=1,SUMIFS(Registros!$J$2:$J$6000,Registros!$B$2:$B$6000,$A3111)&gt;0),1,0)</f>
        <v/>
      </c>
      <c r="N3111">
        <f>IF($J3111&gt;0,1,IF(COUNTIFS(Registros!$A$2:$A$6000,"CS",Registros!$B$2:$B$6000,$A3111,Registros!$K$2:$K$6000,"&lt;&gt;")&gt;0,1,0))</f>
        <v/>
      </c>
      <c r="O3111">
        <f>IF(AND($K3111=1,$E3111=0,$G3111=0,$I3111=0),"WINBACK",IF(AND($M3111=1,$N3111&gt;0),"CONVERGENTE",IF($M3111=1,"SOLO MÓVIL",IF($N3111&gt;0,"SOLO FIJO / INTERNET","SIN SERVICIOS"))))</f>
        <v/>
      </c>
      <c r="P3111">
        <f>IF($O3111="WINBACK","Recuperar (winback)",IF($O3111="CONVERGENTE","Upgrade / más líneas",IF($O3111="SOLO MÓVIL","Ofrecer fijo + internet (FLBBTV)",IF($O3111="SOLO FIJO / INTERNET","Ofrecer línea móvil Nextphone","Oferta completa (móvil + fijo + internet)"))))</f>
        <v/>
      </c>
      <c r="Q3111">
        <f>$F3111+$H3111+$L3111</f>
        <v/>
      </c>
      <c r="R3111">
        <f>IFERROR(VLOOKUP($A3111,Registros!$B$2:$G$6000,6,0),IFERROR(VLOOKUP($D3111,Winback!$B$2:$C$300,2,0),""))</f>
        <v/>
      </c>
      <c r="S3111">
        <f>IF($E3111=1,"NP","")&amp;IF($G3111=1,"+MOV","")&amp;IF($I3111=1,"+CS","")&amp;IF($K3111=1,"+WB","")</f>
        <v/>
      </c>
      <c r="T3111">
        <f>$E3111+$G3111+$I3111+$K3111</f>
        <v/>
      </c>
    </row>
    <row r="3112">
      <c r="A3112" t="inlineStr">
        <is>
          <t>355310440000</t>
        </is>
      </c>
      <c r="B3112" t="inlineStr">
        <is>
          <t>35531044</t>
        </is>
      </c>
      <c r="C3112" t="inlineStr">
        <is>
          <t>LEYMIS LASSIEL QUINTERO CEDEÑO</t>
        </is>
      </c>
      <c r="D3112" t="inlineStr">
        <is>
          <t>LEYMISLASSIELQUINTEROCEDENO</t>
        </is>
      </c>
      <c r="E3112">
        <f>IF(COUNTIFS(Registros!$A$2:$A$6000,"NP",Registros!$B$2:$B$6000,$A3112)&gt;0,1,0)</f>
        <v/>
      </c>
      <c r="F3112">
        <f>IF($E3112=1,SUMIFS(Registros!$F$2:$F$6000,Registros!$A$2:$A$6000,"NP",Registros!$B$2:$B$6000,$A3112),0)</f>
        <v/>
      </c>
      <c r="G3112">
        <f>IF(COUNTIFS(Registros!$A$2:$A$6000,"MOV",Registros!$B$2:$B$6000,$A3112)&gt;0,1,0)</f>
        <v/>
      </c>
      <c r="H3112">
        <f>IF($G3112=1,SUMIFS(Registros!$F$2:$F$6000,Registros!$A$2:$A$6000,"MOV",Registros!$B$2:$B$6000,$A3112),0)</f>
        <v/>
      </c>
      <c r="I3112">
        <f>IF(COUNTIFS(Registros!$A$2:$A$6000,"CS",Registros!$B$2:$B$6000,$A3112)&gt;0,1,0)</f>
        <v/>
      </c>
      <c r="J3112">
        <f>IF($I3112=1,SUMIFS(Registros!$I$2:$I$6000,Registros!$A$2:$A$6000,"CS",Registros!$B$2:$B$6000,$A3112),0)</f>
        <v/>
      </c>
      <c r="K3112">
        <f>IF(COUNTIFS(Winback!$K$2:$K$300,$D3112)&gt;0,1,0)</f>
        <v/>
      </c>
      <c r="L3112">
        <f>IF(AND($K3112=1,LEFT($A3112,3)="WB-"),SUMIFS(Winback!$D$2:$D$300,Winback!$K$2:$K$300,$D3112),0)</f>
        <v/>
      </c>
      <c r="M3112">
        <f>IF(OR($E3112=1,$G3112=1,SUMIFS(Registros!$J$2:$J$6000,Registros!$B$2:$B$6000,$A3112)&gt;0),1,0)</f>
        <v/>
      </c>
      <c r="N3112">
        <f>IF($J3112&gt;0,1,IF(COUNTIFS(Registros!$A$2:$A$6000,"CS",Registros!$B$2:$B$6000,$A3112,Registros!$K$2:$K$6000,"&lt;&gt;")&gt;0,1,0))</f>
        <v/>
      </c>
      <c r="O3112">
        <f>IF(AND($K3112=1,$E3112=0,$G3112=0,$I3112=0),"WINBACK",IF(AND($M3112=1,$N3112&gt;0),"CONVERGENTE",IF($M3112=1,"SOLO MÓVIL",IF($N3112&gt;0,"SOLO FIJO / INTERNET","SIN SERVICIOS"))))</f>
        <v/>
      </c>
      <c r="P3112">
        <f>IF($O3112="WINBACK","Recuperar (winback)",IF($O3112="CONVERGENTE","Upgrade / más líneas",IF($O3112="SOLO MÓVIL","Ofrecer fijo + internet (FLBBTV)",IF($O3112="SOLO FIJO / INTERNET","Ofrecer línea móvil Nextphone","Oferta completa (móvil + fijo + internet)"))))</f>
        <v/>
      </c>
      <c r="Q3112">
        <f>$F3112+$H3112+$L3112</f>
        <v/>
      </c>
      <c r="R3112">
        <f>IFERROR(VLOOKUP($A3112,Registros!$B$2:$G$6000,6,0),IFERROR(VLOOKUP($D3112,Winback!$B$2:$C$300,2,0),""))</f>
        <v/>
      </c>
      <c r="S3112">
        <f>IF($E3112=1,"NP","")&amp;IF($G3112=1,"+MOV","")&amp;IF($I3112=1,"+CS","")&amp;IF($K3112=1,"+WB","")</f>
        <v/>
      </c>
      <c r="T3112">
        <f>$E3112+$G3112+$I3112+$K3112</f>
        <v/>
      </c>
    </row>
    <row r="3113">
      <c r="A3113" t="inlineStr">
        <is>
          <t>359107750000</t>
        </is>
      </c>
      <c r="B3113" t="inlineStr">
        <is>
          <t>35910775</t>
        </is>
      </c>
      <c r="C3113" t="inlineStr">
        <is>
          <t>MILAGROS YISSEL GONZALEZ CASTILLO</t>
        </is>
      </c>
      <c r="D3113" t="inlineStr">
        <is>
          <t>MILAGROSYISSELGONZALEZCASTILLO</t>
        </is>
      </c>
      <c r="E3113">
        <f>IF(COUNTIFS(Registros!$A$2:$A$6000,"NP",Registros!$B$2:$B$6000,$A3113)&gt;0,1,0)</f>
        <v/>
      </c>
      <c r="F3113">
        <f>IF($E3113=1,SUMIFS(Registros!$F$2:$F$6000,Registros!$A$2:$A$6000,"NP",Registros!$B$2:$B$6000,$A3113),0)</f>
        <v/>
      </c>
      <c r="G3113">
        <f>IF(COUNTIFS(Registros!$A$2:$A$6000,"MOV",Registros!$B$2:$B$6000,$A3113)&gt;0,1,0)</f>
        <v/>
      </c>
      <c r="H3113">
        <f>IF($G3113=1,SUMIFS(Registros!$F$2:$F$6000,Registros!$A$2:$A$6000,"MOV",Registros!$B$2:$B$6000,$A3113),0)</f>
        <v/>
      </c>
      <c r="I3113">
        <f>IF(COUNTIFS(Registros!$A$2:$A$6000,"CS",Registros!$B$2:$B$6000,$A3113)&gt;0,1,0)</f>
        <v/>
      </c>
      <c r="J3113">
        <f>IF($I3113=1,SUMIFS(Registros!$I$2:$I$6000,Registros!$A$2:$A$6000,"CS",Registros!$B$2:$B$6000,$A3113),0)</f>
        <v/>
      </c>
      <c r="K3113">
        <f>IF(COUNTIFS(Winback!$K$2:$K$300,$D3113)&gt;0,1,0)</f>
        <v/>
      </c>
      <c r="L3113">
        <f>IF(AND($K3113=1,LEFT($A3113,3)="WB-"),SUMIFS(Winback!$D$2:$D$300,Winback!$K$2:$K$300,$D3113),0)</f>
        <v/>
      </c>
      <c r="M3113">
        <f>IF(OR($E3113=1,$G3113=1,SUMIFS(Registros!$J$2:$J$6000,Registros!$B$2:$B$6000,$A3113)&gt;0),1,0)</f>
        <v/>
      </c>
      <c r="N3113">
        <f>IF($J3113&gt;0,1,IF(COUNTIFS(Registros!$A$2:$A$6000,"CS",Registros!$B$2:$B$6000,$A3113,Registros!$K$2:$K$6000,"&lt;&gt;")&gt;0,1,0))</f>
        <v/>
      </c>
      <c r="O3113">
        <f>IF(AND($K3113=1,$E3113=0,$G3113=0,$I3113=0),"WINBACK",IF(AND($M3113=1,$N3113&gt;0),"CONVERGENTE",IF($M3113=1,"SOLO MÓVIL",IF($N3113&gt;0,"SOLO FIJO / INTERNET","SIN SERVICIOS"))))</f>
        <v/>
      </c>
      <c r="P3113">
        <f>IF($O3113="WINBACK","Recuperar (winback)",IF($O3113="CONVERGENTE","Upgrade / más líneas",IF($O3113="SOLO MÓVIL","Ofrecer fijo + internet (FLBBTV)",IF($O3113="SOLO FIJO / INTERNET","Ofrecer línea móvil Nextphone","Oferta completa (móvil + fijo + internet)"))))</f>
        <v/>
      </c>
      <c r="Q3113">
        <f>$F3113+$H3113+$L3113</f>
        <v/>
      </c>
      <c r="R3113">
        <f>IFERROR(VLOOKUP($A3113,Registros!$B$2:$G$6000,6,0),IFERROR(VLOOKUP($D3113,Winback!$B$2:$C$300,2,0),""))</f>
        <v/>
      </c>
      <c r="S3113">
        <f>IF($E3113=1,"NP","")&amp;IF($G3113=1,"+MOV","")&amp;IF($I3113=1,"+CS","")&amp;IF($K3113=1,"+WB","")</f>
        <v/>
      </c>
      <c r="T3113">
        <f>$E3113+$G3113+$I3113+$K3113</f>
        <v/>
      </c>
    </row>
    <row r="3114">
      <c r="A3114" t="inlineStr">
        <is>
          <t>354257660000</t>
        </is>
      </c>
      <c r="B3114" t="inlineStr">
        <is>
          <t>35425766</t>
        </is>
      </c>
      <c r="C3114" t="inlineStr">
        <is>
          <t>MANUEL ARAUZ</t>
        </is>
      </c>
      <c r="D3114" t="inlineStr">
        <is>
          <t>MANUELARAUZ</t>
        </is>
      </c>
      <c r="E3114">
        <f>IF(COUNTIFS(Registros!$A$2:$A$6000,"NP",Registros!$B$2:$B$6000,$A3114)&gt;0,1,0)</f>
        <v/>
      </c>
      <c r="F3114">
        <f>IF($E3114=1,SUMIFS(Registros!$F$2:$F$6000,Registros!$A$2:$A$6000,"NP",Registros!$B$2:$B$6000,$A3114),0)</f>
        <v/>
      </c>
      <c r="G3114">
        <f>IF(COUNTIFS(Registros!$A$2:$A$6000,"MOV",Registros!$B$2:$B$6000,$A3114)&gt;0,1,0)</f>
        <v/>
      </c>
      <c r="H3114">
        <f>IF($G3114=1,SUMIFS(Registros!$F$2:$F$6000,Registros!$A$2:$A$6000,"MOV",Registros!$B$2:$B$6000,$A3114),0)</f>
        <v/>
      </c>
      <c r="I3114">
        <f>IF(COUNTIFS(Registros!$A$2:$A$6000,"CS",Registros!$B$2:$B$6000,$A3114)&gt;0,1,0)</f>
        <v/>
      </c>
      <c r="J3114">
        <f>IF($I3114=1,SUMIFS(Registros!$I$2:$I$6000,Registros!$A$2:$A$6000,"CS",Registros!$B$2:$B$6000,$A3114),0)</f>
        <v/>
      </c>
      <c r="K3114">
        <f>IF(COUNTIFS(Winback!$K$2:$K$300,$D3114)&gt;0,1,0)</f>
        <v/>
      </c>
      <c r="L3114">
        <f>IF(AND($K3114=1,LEFT($A3114,3)="WB-"),SUMIFS(Winback!$D$2:$D$300,Winback!$K$2:$K$300,$D3114),0)</f>
        <v/>
      </c>
      <c r="M3114">
        <f>IF(OR($E3114=1,$G3114=1,SUMIFS(Registros!$J$2:$J$6000,Registros!$B$2:$B$6000,$A3114)&gt;0),1,0)</f>
        <v/>
      </c>
      <c r="N3114">
        <f>IF($J3114&gt;0,1,IF(COUNTIFS(Registros!$A$2:$A$6000,"CS",Registros!$B$2:$B$6000,$A3114,Registros!$K$2:$K$6000,"&lt;&gt;")&gt;0,1,0))</f>
        <v/>
      </c>
      <c r="O3114">
        <f>IF(AND($K3114=1,$E3114=0,$G3114=0,$I3114=0),"WINBACK",IF(AND($M3114=1,$N3114&gt;0),"CONVERGENTE",IF($M3114=1,"SOLO MÓVIL",IF($N3114&gt;0,"SOLO FIJO / INTERNET","SIN SERVICIOS"))))</f>
        <v/>
      </c>
      <c r="P3114">
        <f>IF($O3114="WINBACK","Recuperar (winback)",IF($O3114="CONVERGENTE","Upgrade / más líneas",IF($O3114="SOLO MÓVIL","Ofrecer fijo + internet (FLBBTV)",IF($O3114="SOLO FIJO / INTERNET","Ofrecer línea móvil Nextphone","Oferta completa (móvil + fijo + internet)"))))</f>
        <v/>
      </c>
      <c r="Q3114">
        <f>$F3114+$H3114+$L3114</f>
        <v/>
      </c>
      <c r="R3114">
        <f>IFERROR(VLOOKUP($A3114,Registros!$B$2:$G$6000,6,0),IFERROR(VLOOKUP($D3114,Winback!$B$2:$C$300,2,0),""))</f>
        <v/>
      </c>
      <c r="S3114">
        <f>IF($E3114=1,"NP","")&amp;IF($G3114=1,"+MOV","")&amp;IF($I3114=1,"+CS","")&amp;IF($K3114=1,"+WB","")</f>
        <v/>
      </c>
      <c r="T3114">
        <f>$E3114+$G3114+$I3114+$K3114</f>
        <v/>
      </c>
    </row>
    <row r="3115">
      <c r="A3115" t="inlineStr">
        <is>
          <t>366050230000</t>
        </is>
      </c>
      <c r="B3115" t="inlineStr">
        <is>
          <t>36605023</t>
        </is>
      </c>
      <c r="C3115" t="inlineStr">
        <is>
          <t>BLADIMIR RODRIGUEZ RODRIGUEZ</t>
        </is>
      </c>
      <c r="D3115" t="inlineStr">
        <is>
          <t>BLADIMIRRODRIGUEZRODRIGUEZ</t>
        </is>
      </c>
      <c r="E3115">
        <f>IF(COUNTIFS(Registros!$A$2:$A$6000,"NP",Registros!$B$2:$B$6000,$A3115)&gt;0,1,0)</f>
        <v/>
      </c>
      <c r="F3115">
        <f>IF($E3115=1,SUMIFS(Registros!$F$2:$F$6000,Registros!$A$2:$A$6000,"NP",Registros!$B$2:$B$6000,$A3115),0)</f>
        <v/>
      </c>
      <c r="G3115">
        <f>IF(COUNTIFS(Registros!$A$2:$A$6000,"MOV",Registros!$B$2:$B$6000,$A3115)&gt;0,1,0)</f>
        <v/>
      </c>
      <c r="H3115">
        <f>IF($G3115=1,SUMIFS(Registros!$F$2:$F$6000,Registros!$A$2:$A$6000,"MOV",Registros!$B$2:$B$6000,$A3115),0)</f>
        <v/>
      </c>
      <c r="I3115">
        <f>IF(COUNTIFS(Registros!$A$2:$A$6000,"CS",Registros!$B$2:$B$6000,$A3115)&gt;0,1,0)</f>
        <v/>
      </c>
      <c r="J3115">
        <f>IF($I3115=1,SUMIFS(Registros!$I$2:$I$6000,Registros!$A$2:$A$6000,"CS",Registros!$B$2:$B$6000,$A3115),0)</f>
        <v/>
      </c>
      <c r="K3115">
        <f>IF(COUNTIFS(Winback!$K$2:$K$300,$D3115)&gt;0,1,0)</f>
        <v/>
      </c>
      <c r="L3115">
        <f>IF(AND($K3115=1,LEFT($A3115,3)="WB-"),SUMIFS(Winback!$D$2:$D$300,Winback!$K$2:$K$300,$D3115),0)</f>
        <v/>
      </c>
      <c r="M3115">
        <f>IF(OR($E3115=1,$G3115=1,SUMIFS(Registros!$J$2:$J$6000,Registros!$B$2:$B$6000,$A3115)&gt;0),1,0)</f>
        <v/>
      </c>
      <c r="N3115">
        <f>IF($J3115&gt;0,1,IF(COUNTIFS(Registros!$A$2:$A$6000,"CS",Registros!$B$2:$B$6000,$A3115,Registros!$K$2:$K$6000,"&lt;&gt;")&gt;0,1,0))</f>
        <v/>
      </c>
      <c r="O3115">
        <f>IF(AND($K3115=1,$E3115=0,$G3115=0,$I3115=0),"WINBACK",IF(AND($M3115=1,$N3115&gt;0),"CONVERGENTE",IF($M3115=1,"SOLO MÓVIL",IF($N3115&gt;0,"SOLO FIJO / INTERNET","SIN SERVICIOS"))))</f>
        <v/>
      </c>
      <c r="P3115">
        <f>IF($O3115="WINBACK","Recuperar (winback)",IF($O3115="CONVERGENTE","Upgrade / más líneas",IF($O3115="SOLO MÓVIL","Ofrecer fijo + internet (FLBBTV)",IF($O3115="SOLO FIJO / INTERNET","Ofrecer línea móvil Nextphone","Oferta completa (móvil + fijo + internet)"))))</f>
        <v/>
      </c>
      <c r="Q3115">
        <f>$F3115+$H3115+$L3115</f>
        <v/>
      </c>
      <c r="R3115">
        <f>IFERROR(VLOOKUP($A3115,Registros!$B$2:$G$6000,6,0),IFERROR(VLOOKUP($D3115,Winback!$B$2:$C$300,2,0),""))</f>
        <v/>
      </c>
      <c r="S3115">
        <f>IF($E3115=1,"NP","")&amp;IF($G3115=1,"+MOV","")&amp;IF($I3115=1,"+CS","")&amp;IF($K3115=1,"+WB","")</f>
        <v/>
      </c>
      <c r="T3115">
        <f>$E3115+$G3115+$I3115+$K3115</f>
        <v/>
      </c>
    </row>
    <row r="3116">
      <c r="A3116" t="inlineStr">
        <is>
          <t>356362550000</t>
        </is>
      </c>
      <c r="B3116" t="inlineStr">
        <is>
          <t>35636255</t>
        </is>
      </c>
      <c r="C3116" t="inlineStr">
        <is>
          <t>BEIKA BEITIA</t>
        </is>
      </c>
      <c r="D3116" t="inlineStr">
        <is>
          <t>BEIKABEITIA</t>
        </is>
      </c>
      <c r="E3116">
        <f>IF(COUNTIFS(Registros!$A$2:$A$6000,"NP",Registros!$B$2:$B$6000,$A3116)&gt;0,1,0)</f>
        <v/>
      </c>
      <c r="F3116">
        <f>IF($E3116=1,SUMIFS(Registros!$F$2:$F$6000,Registros!$A$2:$A$6000,"NP",Registros!$B$2:$B$6000,$A3116),0)</f>
        <v/>
      </c>
      <c r="G3116">
        <f>IF(COUNTIFS(Registros!$A$2:$A$6000,"MOV",Registros!$B$2:$B$6000,$A3116)&gt;0,1,0)</f>
        <v/>
      </c>
      <c r="H3116">
        <f>IF($G3116=1,SUMIFS(Registros!$F$2:$F$6000,Registros!$A$2:$A$6000,"MOV",Registros!$B$2:$B$6000,$A3116),0)</f>
        <v/>
      </c>
      <c r="I3116">
        <f>IF(COUNTIFS(Registros!$A$2:$A$6000,"CS",Registros!$B$2:$B$6000,$A3116)&gt;0,1,0)</f>
        <v/>
      </c>
      <c r="J3116">
        <f>IF($I3116=1,SUMIFS(Registros!$I$2:$I$6000,Registros!$A$2:$A$6000,"CS",Registros!$B$2:$B$6000,$A3116),0)</f>
        <v/>
      </c>
      <c r="K3116">
        <f>IF(COUNTIFS(Winback!$K$2:$K$300,$D3116)&gt;0,1,0)</f>
        <v/>
      </c>
      <c r="L3116">
        <f>IF(AND($K3116=1,LEFT($A3116,3)="WB-"),SUMIFS(Winback!$D$2:$D$300,Winback!$K$2:$K$300,$D3116),0)</f>
        <v/>
      </c>
      <c r="M3116">
        <f>IF(OR($E3116=1,$G3116=1,SUMIFS(Registros!$J$2:$J$6000,Registros!$B$2:$B$6000,$A3116)&gt;0),1,0)</f>
        <v/>
      </c>
      <c r="N3116">
        <f>IF($J3116&gt;0,1,IF(COUNTIFS(Registros!$A$2:$A$6000,"CS",Registros!$B$2:$B$6000,$A3116,Registros!$K$2:$K$6000,"&lt;&gt;")&gt;0,1,0))</f>
        <v/>
      </c>
      <c r="O3116">
        <f>IF(AND($K3116=1,$E3116=0,$G3116=0,$I3116=0),"WINBACK",IF(AND($M3116=1,$N3116&gt;0),"CONVERGENTE",IF($M3116=1,"SOLO MÓVIL",IF($N3116&gt;0,"SOLO FIJO / INTERNET","SIN SERVICIOS"))))</f>
        <v/>
      </c>
      <c r="P3116">
        <f>IF($O3116="WINBACK","Recuperar (winback)",IF($O3116="CONVERGENTE","Upgrade / más líneas",IF($O3116="SOLO MÓVIL","Ofrecer fijo + internet (FLBBTV)",IF($O3116="SOLO FIJO / INTERNET","Ofrecer línea móvil Nextphone","Oferta completa (móvil + fijo + internet)"))))</f>
        <v/>
      </c>
      <c r="Q3116">
        <f>$F3116+$H3116+$L3116</f>
        <v/>
      </c>
      <c r="R3116">
        <f>IFERROR(VLOOKUP($A3116,Registros!$B$2:$G$6000,6,0),IFERROR(VLOOKUP($D3116,Winback!$B$2:$C$300,2,0),""))</f>
        <v/>
      </c>
      <c r="S3116">
        <f>IF($E3116=1,"NP","")&amp;IF($G3116=1,"+MOV","")&amp;IF($I3116=1,"+CS","")&amp;IF($K3116=1,"+WB","")</f>
        <v/>
      </c>
      <c r="T3116">
        <f>$E3116+$G3116+$I3116+$K3116</f>
        <v/>
      </c>
    </row>
    <row r="3117">
      <c r="A3117" t="inlineStr">
        <is>
          <t>353148770000</t>
        </is>
      </c>
      <c r="B3117" t="inlineStr">
        <is>
          <t>35314877</t>
        </is>
      </c>
      <c r="C3117" t="inlineStr">
        <is>
          <t>JOSELIN EUGENIA GUERRA MOLINA</t>
        </is>
      </c>
      <c r="D3117" t="inlineStr">
        <is>
          <t>JOSELINEUGENIAGUERRAMOLINA</t>
        </is>
      </c>
      <c r="E3117">
        <f>IF(COUNTIFS(Registros!$A$2:$A$6000,"NP",Registros!$B$2:$B$6000,$A3117)&gt;0,1,0)</f>
        <v/>
      </c>
      <c r="F3117">
        <f>IF($E3117=1,SUMIFS(Registros!$F$2:$F$6000,Registros!$A$2:$A$6000,"NP",Registros!$B$2:$B$6000,$A3117),0)</f>
        <v/>
      </c>
      <c r="G3117">
        <f>IF(COUNTIFS(Registros!$A$2:$A$6000,"MOV",Registros!$B$2:$B$6000,$A3117)&gt;0,1,0)</f>
        <v/>
      </c>
      <c r="H3117">
        <f>IF($G3117=1,SUMIFS(Registros!$F$2:$F$6000,Registros!$A$2:$A$6000,"MOV",Registros!$B$2:$B$6000,$A3117),0)</f>
        <v/>
      </c>
      <c r="I3117">
        <f>IF(COUNTIFS(Registros!$A$2:$A$6000,"CS",Registros!$B$2:$B$6000,$A3117)&gt;0,1,0)</f>
        <v/>
      </c>
      <c r="J3117">
        <f>IF($I3117=1,SUMIFS(Registros!$I$2:$I$6000,Registros!$A$2:$A$6000,"CS",Registros!$B$2:$B$6000,$A3117),0)</f>
        <v/>
      </c>
      <c r="K3117">
        <f>IF(COUNTIFS(Winback!$K$2:$K$300,$D3117)&gt;0,1,0)</f>
        <v/>
      </c>
      <c r="L3117">
        <f>IF(AND($K3117=1,LEFT($A3117,3)="WB-"),SUMIFS(Winback!$D$2:$D$300,Winback!$K$2:$K$300,$D3117),0)</f>
        <v/>
      </c>
      <c r="M3117">
        <f>IF(OR($E3117=1,$G3117=1,SUMIFS(Registros!$J$2:$J$6000,Registros!$B$2:$B$6000,$A3117)&gt;0),1,0)</f>
        <v/>
      </c>
      <c r="N3117">
        <f>IF($J3117&gt;0,1,IF(COUNTIFS(Registros!$A$2:$A$6000,"CS",Registros!$B$2:$B$6000,$A3117,Registros!$K$2:$K$6000,"&lt;&gt;")&gt;0,1,0))</f>
        <v/>
      </c>
      <c r="O3117">
        <f>IF(AND($K3117=1,$E3117=0,$G3117=0,$I3117=0),"WINBACK",IF(AND($M3117=1,$N3117&gt;0),"CONVERGENTE",IF($M3117=1,"SOLO MÓVIL",IF($N3117&gt;0,"SOLO FIJO / INTERNET","SIN SERVICIOS"))))</f>
        <v/>
      </c>
      <c r="P3117">
        <f>IF($O3117="WINBACK","Recuperar (winback)",IF($O3117="CONVERGENTE","Upgrade / más líneas",IF($O3117="SOLO MÓVIL","Ofrecer fijo + internet (FLBBTV)",IF($O3117="SOLO FIJO / INTERNET","Ofrecer línea móvil Nextphone","Oferta completa (móvil + fijo + internet)"))))</f>
        <v/>
      </c>
      <c r="Q3117">
        <f>$F3117+$H3117+$L3117</f>
        <v/>
      </c>
      <c r="R3117">
        <f>IFERROR(VLOOKUP($A3117,Registros!$B$2:$G$6000,6,0),IFERROR(VLOOKUP($D3117,Winback!$B$2:$C$300,2,0),""))</f>
        <v/>
      </c>
      <c r="S3117">
        <f>IF($E3117=1,"NP","")&amp;IF($G3117=1,"+MOV","")&amp;IF($I3117=1,"+CS","")&amp;IF($K3117=1,"+WB","")</f>
        <v/>
      </c>
      <c r="T3117">
        <f>$E3117+$G3117+$I3117+$K3117</f>
        <v/>
      </c>
    </row>
    <row r="3118">
      <c r="A3118" t="inlineStr">
        <is>
          <t>357355460000</t>
        </is>
      </c>
      <c r="B3118" t="inlineStr">
        <is>
          <t>35735546</t>
        </is>
      </c>
      <c r="C3118" t="inlineStr">
        <is>
          <t>DIMAS RIVERA</t>
        </is>
      </c>
      <c r="D3118" t="inlineStr">
        <is>
          <t>DIMASRIVERA</t>
        </is>
      </c>
      <c r="E3118">
        <f>IF(COUNTIFS(Registros!$A$2:$A$6000,"NP",Registros!$B$2:$B$6000,$A3118)&gt;0,1,0)</f>
        <v/>
      </c>
      <c r="F3118">
        <f>IF($E3118=1,SUMIFS(Registros!$F$2:$F$6000,Registros!$A$2:$A$6000,"NP",Registros!$B$2:$B$6000,$A3118),0)</f>
        <v/>
      </c>
      <c r="G3118">
        <f>IF(COUNTIFS(Registros!$A$2:$A$6000,"MOV",Registros!$B$2:$B$6000,$A3118)&gt;0,1,0)</f>
        <v/>
      </c>
      <c r="H3118">
        <f>IF($G3118=1,SUMIFS(Registros!$F$2:$F$6000,Registros!$A$2:$A$6000,"MOV",Registros!$B$2:$B$6000,$A3118),0)</f>
        <v/>
      </c>
      <c r="I3118">
        <f>IF(COUNTIFS(Registros!$A$2:$A$6000,"CS",Registros!$B$2:$B$6000,$A3118)&gt;0,1,0)</f>
        <v/>
      </c>
      <c r="J3118">
        <f>IF($I3118=1,SUMIFS(Registros!$I$2:$I$6000,Registros!$A$2:$A$6000,"CS",Registros!$B$2:$B$6000,$A3118),0)</f>
        <v/>
      </c>
      <c r="K3118">
        <f>IF(COUNTIFS(Winback!$K$2:$K$300,$D3118)&gt;0,1,0)</f>
        <v/>
      </c>
      <c r="L3118">
        <f>IF(AND($K3118=1,LEFT($A3118,3)="WB-"),SUMIFS(Winback!$D$2:$D$300,Winback!$K$2:$K$300,$D3118),0)</f>
        <v/>
      </c>
      <c r="M3118">
        <f>IF(OR($E3118=1,$G3118=1,SUMIFS(Registros!$J$2:$J$6000,Registros!$B$2:$B$6000,$A3118)&gt;0),1,0)</f>
        <v/>
      </c>
      <c r="N3118">
        <f>IF($J3118&gt;0,1,IF(COUNTIFS(Registros!$A$2:$A$6000,"CS",Registros!$B$2:$B$6000,$A3118,Registros!$K$2:$K$6000,"&lt;&gt;")&gt;0,1,0))</f>
        <v/>
      </c>
      <c r="O3118">
        <f>IF(AND($K3118=1,$E3118=0,$G3118=0,$I3118=0),"WINBACK",IF(AND($M3118=1,$N3118&gt;0),"CONVERGENTE",IF($M3118=1,"SOLO MÓVIL",IF($N3118&gt;0,"SOLO FIJO / INTERNET","SIN SERVICIOS"))))</f>
        <v/>
      </c>
      <c r="P3118">
        <f>IF($O3118="WINBACK","Recuperar (winback)",IF($O3118="CONVERGENTE","Upgrade / más líneas",IF($O3118="SOLO MÓVIL","Ofrecer fijo + internet (FLBBTV)",IF($O3118="SOLO FIJO / INTERNET","Ofrecer línea móvil Nextphone","Oferta completa (móvil + fijo + internet)"))))</f>
        <v/>
      </c>
      <c r="Q3118">
        <f>$F3118+$H3118+$L3118</f>
        <v/>
      </c>
      <c r="R3118">
        <f>IFERROR(VLOOKUP($A3118,Registros!$B$2:$G$6000,6,0),IFERROR(VLOOKUP($D3118,Winback!$B$2:$C$300,2,0),""))</f>
        <v/>
      </c>
      <c r="S3118">
        <f>IF($E3118=1,"NP","")&amp;IF($G3118=1,"+MOV","")&amp;IF($I3118=1,"+CS","")&amp;IF($K3118=1,"+WB","")</f>
        <v/>
      </c>
      <c r="T3118">
        <f>$E3118+$G3118+$I3118+$K3118</f>
        <v/>
      </c>
    </row>
    <row r="3119">
      <c r="A3119" t="inlineStr">
        <is>
          <t>359358420000</t>
        </is>
      </c>
      <c r="B3119" t="inlineStr">
        <is>
          <t>35935842</t>
        </is>
      </c>
      <c r="C3119" t="inlineStr">
        <is>
          <t>JOSE PEREZ</t>
        </is>
      </c>
      <c r="D3119" t="inlineStr">
        <is>
          <t>JOSEPEREZ</t>
        </is>
      </c>
      <c r="E3119">
        <f>IF(COUNTIFS(Registros!$A$2:$A$6000,"NP",Registros!$B$2:$B$6000,$A3119)&gt;0,1,0)</f>
        <v/>
      </c>
      <c r="F3119">
        <f>IF($E3119=1,SUMIFS(Registros!$F$2:$F$6000,Registros!$A$2:$A$6000,"NP",Registros!$B$2:$B$6000,$A3119),0)</f>
        <v/>
      </c>
      <c r="G3119">
        <f>IF(COUNTIFS(Registros!$A$2:$A$6000,"MOV",Registros!$B$2:$B$6000,$A3119)&gt;0,1,0)</f>
        <v/>
      </c>
      <c r="H3119">
        <f>IF($G3119=1,SUMIFS(Registros!$F$2:$F$6000,Registros!$A$2:$A$6000,"MOV",Registros!$B$2:$B$6000,$A3119),0)</f>
        <v/>
      </c>
      <c r="I3119">
        <f>IF(COUNTIFS(Registros!$A$2:$A$6000,"CS",Registros!$B$2:$B$6000,$A3119)&gt;0,1,0)</f>
        <v/>
      </c>
      <c r="J3119">
        <f>IF($I3119=1,SUMIFS(Registros!$I$2:$I$6000,Registros!$A$2:$A$6000,"CS",Registros!$B$2:$B$6000,$A3119),0)</f>
        <v/>
      </c>
      <c r="K3119">
        <f>IF(COUNTIFS(Winback!$K$2:$K$300,$D3119)&gt;0,1,0)</f>
        <v/>
      </c>
      <c r="L3119">
        <f>IF(AND($K3119=1,LEFT($A3119,3)="WB-"),SUMIFS(Winback!$D$2:$D$300,Winback!$K$2:$K$300,$D3119),0)</f>
        <v/>
      </c>
      <c r="M3119">
        <f>IF(OR($E3119=1,$G3119=1,SUMIFS(Registros!$J$2:$J$6000,Registros!$B$2:$B$6000,$A3119)&gt;0),1,0)</f>
        <v/>
      </c>
      <c r="N3119">
        <f>IF($J3119&gt;0,1,IF(COUNTIFS(Registros!$A$2:$A$6000,"CS",Registros!$B$2:$B$6000,$A3119,Registros!$K$2:$K$6000,"&lt;&gt;")&gt;0,1,0))</f>
        <v/>
      </c>
      <c r="O3119">
        <f>IF(AND($K3119=1,$E3119=0,$G3119=0,$I3119=0),"WINBACK",IF(AND($M3119=1,$N3119&gt;0),"CONVERGENTE",IF($M3119=1,"SOLO MÓVIL",IF($N3119&gt;0,"SOLO FIJO / INTERNET","SIN SERVICIOS"))))</f>
        <v/>
      </c>
      <c r="P3119">
        <f>IF($O3119="WINBACK","Recuperar (winback)",IF($O3119="CONVERGENTE","Upgrade / más líneas",IF($O3119="SOLO MÓVIL","Ofrecer fijo + internet (FLBBTV)",IF($O3119="SOLO FIJO / INTERNET","Ofrecer línea móvil Nextphone","Oferta completa (móvil + fijo + internet)"))))</f>
        <v/>
      </c>
      <c r="Q3119">
        <f>$F3119+$H3119+$L3119</f>
        <v/>
      </c>
      <c r="R3119">
        <f>IFERROR(VLOOKUP($A3119,Registros!$B$2:$G$6000,6,0),IFERROR(VLOOKUP($D3119,Winback!$B$2:$C$300,2,0),""))</f>
        <v/>
      </c>
      <c r="S3119">
        <f>IF($E3119=1,"NP","")&amp;IF($G3119=1,"+MOV","")&amp;IF($I3119=1,"+CS","")&amp;IF($K3119=1,"+WB","")</f>
        <v/>
      </c>
      <c r="T3119">
        <f>$E3119+$G3119+$I3119+$K3119</f>
        <v/>
      </c>
    </row>
    <row r="3120">
      <c r="A3120" t="inlineStr">
        <is>
          <t>351175640000</t>
        </is>
      </c>
      <c r="B3120" t="inlineStr">
        <is>
          <t>35117564</t>
        </is>
      </c>
      <c r="C3120" t="inlineStr">
        <is>
          <t>HECTOR VEGA</t>
        </is>
      </c>
      <c r="D3120" t="inlineStr">
        <is>
          <t>HECTORVEGA</t>
        </is>
      </c>
      <c r="E3120">
        <f>IF(COUNTIFS(Registros!$A$2:$A$6000,"NP",Registros!$B$2:$B$6000,$A3120)&gt;0,1,0)</f>
        <v/>
      </c>
      <c r="F3120">
        <f>IF($E3120=1,SUMIFS(Registros!$F$2:$F$6000,Registros!$A$2:$A$6000,"NP",Registros!$B$2:$B$6000,$A3120),0)</f>
        <v/>
      </c>
      <c r="G3120">
        <f>IF(COUNTIFS(Registros!$A$2:$A$6000,"MOV",Registros!$B$2:$B$6000,$A3120)&gt;0,1,0)</f>
        <v/>
      </c>
      <c r="H3120">
        <f>IF($G3120=1,SUMIFS(Registros!$F$2:$F$6000,Registros!$A$2:$A$6000,"MOV",Registros!$B$2:$B$6000,$A3120),0)</f>
        <v/>
      </c>
      <c r="I3120">
        <f>IF(COUNTIFS(Registros!$A$2:$A$6000,"CS",Registros!$B$2:$B$6000,$A3120)&gt;0,1,0)</f>
        <v/>
      </c>
      <c r="J3120">
        <f>IF($I3120=1,SUMIFS(Registros!$I$2:$I$6000,Registros!$A$2:$A$6000,"CS",Registros!$B$2:$B$6000,$A3120),0)</f>
        <v/>
      </c>
      <c r="K3120">
        <f>IF(COUNTIFS(Winback!$K$2:$K$300,$D3120)&gt;0,1,0)</f>
        <v/>
      </c>
      <c r="L3120">
        <f>IF(AND($K3120=1,LEFT($A3120,3)="WB-"),SUMIFS(Winback!$D$2:$D$300,Winback!$K$2:$K$300,$D3120),0)</f>
        <v/>
      </c>
      <c r="M3120">
        <f>IF(OR($E3120=1,$G3120=1,SUMIFS(Registros!$J$2:$J$6000,Registros!$B$2:$B$6000,$A3120)&gt;0),1,0)</f>
        <v/>
      </c>
      <c r="N3120">
        <f>IF($J3120&gt;0,1,IF(COUNTIFS(Registros!$A$2:$A$6000,"CS",Registros!$B$2:$B$6000,$A3120,Registros!$K$2:$K$6000,"&lt;&gt;")&gt;0,1,0))</f>
        <v/>
      </c>
      <c r="O3120">
        <f>IF(AND($K3120=1,$E3120=0,$G3120=0,$I3120=0),"WINBACK",IF(AND($M3120=1,$N3120&gt;0),"CONVERGENTE",IF($M3120=1,"SOLO MÓVIL",IF($N3120&gt;0,"SOLO FIJO / INTERNET","SIN SERVICIOS"))))</f>
        <v/>
      </c>
      <c r="P3120">
        <f>IF($O3120="WINBACK","Recuperar (winback)",IF($O3120="CONVERGENTE","Upgrade / más líneas",IF($O3120="SOLO MÓVIL","Ofrecer fijo + internet (FLBBTV)",IF($O3120="SOLO FIJO / INTERNET","Ofrecer línea móvil Nextphone","Oferta completa (móvil + fijo + internet)"))))</f>
        <v/>
      </c>
      <c r="Q3120">
        <f>$F3120+$H3120+$L3120</f>
        <v/>
      </c>
      <c r="R3120">
        <f>IFERROR(VLOOKUP($A3120,Registros!$B$2:$G$6000,6,0),IFERROR(VLOOKUP($D3120,Winback!$B$2:$C$300,2,0),""))</f>
        <v/>
      </c>
      <c r="S3120">
        <f>IF($E3120=1,"NP","")&amp;IF($G3120=1,"+MOV","")&amp;IF($I3120=1,"+CS","")&amp;IF($K3120=1,"+WB","")</f>
        <v/>
      </c>
      <c r="T3120">
        <f>$E3120+$G3120+$I3120+$K3120</f>
        <v/>
      </c>
    </row>
    <row r="3121">
      <c r="A3121" t="inlineStr">
        <is>
          <t>337200740000</t>
        </is>
      </c>
      <c r="B3121" t="inlineStr">
        <is>
          <t>33720074</t>
        </is>
      </c>
      <c r="C3121" t="inlineStr">
        <is>
          <t>Madelane Salazar</t>
        </is>
      </c>
      <c r="D3121" t="inlineStr">
        <is>
          <t>MADELANESALAZAR</t>
        </is>
      </c>
      <c r="E3121">
        <f>IF(COUNTIFS(Registros!$A$2:$A$6000,"NP",Registros!$B$2:$B$6000,$A3121)&gt;0,1,0)</f>
        <v/>
      </c>
      <c r="F3121">
        <f>IF($E3121=1,SUMIFS(Registros!$F$2:$F$6000,Registros!$A$2:$A$6000,"NP",Registros!$B$2:$B$6000,$A3121),0)</f>
        <v/>
      </c>
      <c r="G3121">
        <f>IF(COUNTIFS(Registros!$A$2:$A$6000,"MOV",Registros!$B$2:$B$6000,$A3121)&gt;0,1,0)</f>
        <v/>
      </c>
      <c r="H3121">
        <f>IF($G3121=1,SUMIFS(Registros!$F$2:$F$6000,Registros!$A$2:$A$6000,"MOV",Registros!$B$2:$B$6000,$A3121),0)</f>
        <v/>
      </c>
      <c r="I3121">
        <f>IF(COUNTIFS(Registros!$A$2:$A$6000,"CS",Registros!$B$2:$B$6000,$A3121)&gt;0,1,0)</f>
        <v/>
      </c>
      <c r="J3121">
        <f>IF($I3121=1,SUMIFS(Registros!$I$2:$I$6000,Registros!$A$2:$A$6000,"CS",Registros!$B$2:$B$6000,$A3121),0)</f>
        <v/>
      </c>
      <c r="K3121">
        <f>IF(COUNTIFS(Winback!$K$2:$K$300,$D3121)&gt;0,1,0)</f>
        <v/>
      </c>
      <c r="L3121">
        <f>IF(AND($K3121=1,LEFT($A3121,3)="WB-"),SUMIFS(Winback!$D$2:$D$300,Winback!$K$2:$K$300,$D3121),0)</f>
        <v/>
      </c>
      <c r="M3121">
        <f>IF(OR($E3121=1,$G3121=1,SUMIFS(Registros!$J$2:$J$6000,Registros!$B$2:$B$6000,$A3121)&gt;0),1,0)</f>
        <v/>
      </c>
      <c r="N3121">
        <f>IF($J3121&gt;0,1,IF(COUNTIFS(Registros!$A$2:$A$6000,"CS",Registros!$B$2:$B$6000,$A3121,Registros!$K$2:$K$6000,"&lt;&gt;")&gt;0,1,0))</f>
        <v/>
      </c>
      <c r="O3121">
        <f>IF(AND($K3121=1,$E3121=0,$G3121=0,$I3121=0),"WINBACK",IF(AND($M3121=1,$N3121&gt;0),"CONVERGENTE",IF($M3121=1,"SOLO MÓVIL",IF($N3121&gt;0,"SOLO FIJO / INTERNET","SIN SERVICIOS"))))</f>
        <v/>
      </c>
      <c r="P3121">
        <f>IF($O3121="WINBACK","Recuperar (winback)",IF($O3121="CONVERGENTE","Upgrade / más líneas",IF($O3121="SOLO MÓVIL","Ofrecer fijo + internet (FLBBTV)",IF($O3121="SOLO FIJO / INTERNET","Ofrecer línea móvil Nextphone","Oferta completa (móvil + fijo + internet)"))))</f>
        <v/>
      </c>
      <c r="Q3121">
        <f>$F3121+$H3121+$L3121</f>
        <v/>
      </c>
      <c r="R3121">
        <f>IFERROR(VLOOKUP($A3121,Registros!$B$2:$G$6000,6,0),IFERROR(VLOOKUP($D3121,Winback!$B$2:$C$300,2,0),""))</f>
        <v/>
      </c>
      <c r="S3121">
        <f>IF($E3121=1,"NP","")&amp;IF($G3121=1,"+MOV","")&amp;IF($I3121=1,"+CS","")&amp;IF($K3121=1,"+WB","")</f>
        <v/>
      </c>
      <c r="T3121">
        <f>$E3121+$G3121+$I3121+$K3121</f>
        <v/>
      </c>
    </row>
    <row r="3122">
      <c r="A3122" t="inlineStr">
        <is>
          <t>355130420000</t>
        </is>
      </c>
      <c r="B3122" t="inlineStr">
        <is>
          <t>35513042</t>
        </is>
      </c>
      <c r="C3122" t="inlineStr">
        <is>
          <t>EDGAR MURILLO</t>
        </is>
      </c>
      <c r="D3122" t="inlineStr">
        <is>
          <t>EDGARMURILLO</t>
        </is>
      </c>
      <c r="E3122">
        <f>IF(COUNTIFS(Registros!$A$2:$A$6000,"NP",Registros!$B$2:$B$6000,$A3122)&gt;0,1,0)</f>
        <v/>
      </c>
      <c r="F3122">
        <f>IF($E3122=1,SUMIFS(Registros!$F$2:$F$6000,Registros!$A$2:$A$6000,"NP",Registros!$B$2:$B$6000,$A3122),0)</f>
        <v/>
      </c>
      <c r="G3122">
        <f>IF(COUNTIFS(Registros!$A$2:$A$6000,"MOV",Registros!$B$2:$B$6000,$A3122)&gt;0,1,0)</f>
        <v/>
      </c>
      <c r="H3122">
        <f>IF($G3122=1,SUMIFS(Registros!$F$2:$F$6000,Registros!$A$2:$A$6000,"MOV",Registros!$B$2:$B$6000,$A3122),0)</f>
        <v/>
      </c>
      <c r="I3122">
        <f>IF(COUNTIFS(Registros!$A$2:$A$6000,"CS",Registros!$B$2:$B$6000,$A3122)&gt;0,1,0)</f>
        <v/>
      </c>
      <c r="J3122">
        <f>IF($I3122=1,SUMIFS(Registros!$I$2:$I$6000,Registros!$A$2:$A$6000,"CS",Registros!$B$2:$B$6000,$A3122),0)</f>
        <v/>
      </c>
      <c r="K3122">
        <f>IF(COUNTIFS(Winback!$K$2:$K$300,$D3122)&gt;0,1,0)</f>
        <v/>
      </c>
      <c r="L3122">
        <f>IF(AND($K3122=1,LEFT($A3122,3)="WB-"),SUMIFS(Winback!$D$2:$D$300,Winback!$K$2:$K$300,$D3122),0)</f>
        <v/>
      </c>
      <c r="M3122">
        <f>IF(OR($E3122=1,$G3122=1,SUMIFS(Registros!$J$2:$J$6000,Registros!$B$2:$B$6000,$A3122)&gt;0),1,0)</f>
        <v/>
      </c>
      <c r="N3122">
        <f>IF($J3122&gt;0,1,IF(COUNTIFS(Registros!$A$2:$A$6000,"CS",Registros!$B$2:$B$6000,$A3122,Registros!$K$2:$K$6000,"&lt;&gt;")&gt;0,1,0))</f>
        <v/>
      </c>
      <c r="O3122">
        <f>IF(AND($K3122=1,$E3122=0,$G3122=0,$I3122=0),"WINBACK",IF(AND($M3122=1,$N3122&gt;0),"CONVERGENTE",IF($M3122=1,"SOLO MÓVIL",IF($N3122&gt;0,"SOLO FIJO / INTERNET","SIN SERVICIOS"))))</f>
        <v/>
      </c>
      <c r="P3122">
        <f>IF($O3122="WINBACK","Recuperar (winback)",IF($O3122="CONVERGENTE","Upgrade / más líneas",IF($O3122="SOLO MÓVIL","Ofrecer fijo + internet (FLBBTV)",IF($O3122="SOLO FIJO / INTERNET","Ofrecer línea móvil Nextphone","Oferta completa (móvil + fijo + internet)"))))</f>
        <v/>
      </c>
      <c r="Q3122">
        <f>$F3122+$H3122+$L3122</f>
        <v/>
      </c>
      <c r="R3122">
        <f>IFERROR(VLOOKUP($A3122,Registros!$B$2:$G$6000,6,0),IFERROR(VLOOKUP($D3122,Winback!$B$2:$C$300,2,0),""))</f>
        <v/>
      </c>
      <c r="S3122">
        <f>IF($E3122=1,"NP","")&amp;IF($G3122=1,"+MOV","")&amp;IF($I3122=1,"+CS","")&amp;IF($K3122=1,"+WB","")</f>
        <v/>
      </c>
      <c r="T3122">
        <f>$E3122+$G3122+$I3122+$K3122</f>
        <v/>
      </c>
    </row>
    <row r="3123">
      <c r="A3123" t="inlineStr">
        <is>
          <t>354170990000</t>
        </is>
      </c>
      <c r="B3123" t="inlineStr">
        <is>
          <t>35417099</t>
        </is>
      </c>
      <c r="C3123" t="inlineStr">
        <is>
          <t>KATHERINE RIVERA</t>
        </is>
      </c>
      <c r="D3123" t="inlineStr">
        <is>
          <t>KATHERINERIVERA</t>
        </is>
      </c>
      <c r="E3123">
        <f>IF(COUNTIFS(Registros!$A$2:$A$6000,"NP",Registros!$B$2:$B$6000,$A3123)&gt;0,1,0)</f>
        <v/>
      </c>
      <c r="F3123">
        <f>IF($E3123=1,SUMIFS(Registros!$F$2:$F$6000,Registros!$A$2:$A$6000,"NP",Registros!$B$2:$B$6000,$A3123),0)</f>
        <v/>
      </c>
      <c r="G3123">
        <f>IF(COUNTIFS(Registros!$A$2:$A$6000,"MOV",Registros!$B$2:$B$6000,$A3123)&gt;0,1,0)</f>
        <v/>
      </c>
      <c r="H3123">
        <f>IF($G3123=1,SUMIFS(Registros!$F$2:$F$6000,Registros!$A$2:$A$6000,"MOV",Registros!$B$2:$B$6000,$A3123),0)</f>
        <v/>
      </c>
      <c r="I3123">
        <f>IF(COUNTIFS(Registros!$A$2:$A$6000,"CS",Registros!$B$2:$B$6000,$A3123)&gt;0,1,0)</f>
        <v/>
      </c>
      <c r="J3123">
        <f>IF($I3123=1,SUMIFS(Registros!$I$2:$I$6000,Registros!$A$2:$A$6000,"CS",Registros!$B$2:$B$6000,$A3123),0)</f>
        <v/>
      </c>
      <c r="K3123">
        <f>IF(COUNTIFS(Winback!$K$2:$K$300,$D3123)&gt;0,1,0)</f>
        <v/>
      </c>
      <c r="L3123">
        <f>IF(AND($K3123=1,LEFT($A3123,3)="WB-"),SUMIFS(Winback!$D$2:$D$300,Winback!$K$2:$K$300,$D3123),0)</f>
        <v/>
      </c>
      <c r="M3123">
        <f>IF(OR($E3123=1,$G3123=1,SUMIFS(Registros!$J$2:$J$6000,Registros!$B$2:$B$6000,$A3123)&gt;0),1,0)</f>
        <v/>
      </c>
      <c r="N3123">
        <f>IF($J3123&gt;0,1,IF(COUNTIFS(Registros!$A$2:$A$6000,"CS",Registros!$B$2:$B$6000,$A3123,Registros!$K$2:$K$6000,"&lt;&gt;")&gt;0,1,0))</f>
        <v/>
      </c>
      <c r="O3123">
        <f>IF(AND($K3123=1,$E3123=0,$G3123=0,$I3123=0),"WINBACK",IF(AND($M3123=1,$N3123&gt;0),"CONVERGENTE",IF($M3123=1,"SOLO MÓVIL",IF($N3123&gt;0,"SOLO FIJO / INTERNET","SIN SERVICIOS"))))</f>
        <v/>
      </c>
      <c r="P3123">
        <f>IF($O3123="WINBACK","Recuperar (winback)",IF($O3123="CONVERGENTE","Upgrade / más líneas",IF($O3123="SOLO MÓVIL","Ofrecer fijo + internet (FLBBTV)",IF($O3123="SOLO FIJO / INTERNET","Ofrecer línea móvil Nextphone","Oferta completa (móvil + fijo + internet)"))))</f>
        <v/>
      </c>
      <c r="Q3123">
        <f>$F3123+$H3123+$L3123</f>
        <v/>
      </c>
      <c r="R3123">
        <f>IFERROR(VLOOKUP($A3123,Registros!$B$2:$G$6000,6,0),IFERROR(VLOOKUP($D3123,Winback!$B$2:$C$300,2,0),""))</f>
        <v/>
      </c>
      <c r="S3123">
        <f>IF($E3123=1,"NP","")&amp;IF($G3123=1,"+MOV","")&amp;IF($I3123=1,"+CS","")&amp;IF($K3123=1,"+WB","")</f>
        <v/>
      </c>
      <c r="T3123">
        <f>$E3123+$G3123+$I3123+$K3123</f>
        <v/>
      </c>
    </row>
    <row r="3124">
      <c r="A3124" t="inlineStr">
        <is>
          <t>321359630000</t>
        </is>
      </c>
      <c r="B3124" t="inlineStr">
        <is>
          <t>32135963</t>
        </is>
      </c>
      <c r="C3124" t="inlineStr">
        <is>
          <t>Hacienda Gari</t>
        </is>
      </c>
      <c r="D3124" t="inlineStr">
        <is>
          <t>HACIENDAGARI</t>
        </is>
      </c>
      <c r="E3124">
        <f>IF(COUNTIFS(Registros!$A$2:$A$6000,"NP",Registros!$B$2:$B$6000,$A3124)&gt;0,1,0)</f>
        <v/>
      </c>
      <c r="F3124">
        <f>IF($E3124=1,SUMIFS(Registros!$F$2:$F$6000,Registros!$A$2:$A$6000,"NP",Registros!$B$2:$B$6000,$A3124),0)</f>
        <v/>
      </c>
      <c r="G3124">
        <f>IF(COUNTIFS(Registros!$A$2:$A$6000,"MOV",Registros!$B$2:$B$6000,$A3124)&gt;0,1,0)</f>
        <v/>
      </c>
      <c r="H3124">
        <f>IF($G3124=1,SUMIFS(Registros!$F$2:$F$6000,Registros!$A$2:$A$6000,"MOV",Registros!$B$2:$B$6000,$A3124),0)</f>
        <v/>
      </c>
      <c r="I3124">
        <f>IF(COUNTIFS(Registros!$A$2:$A$6000,"CS",Registros!$B$2:$B$6000,$A3124)&gt;0,1,0)</f>
        <v/>
      </c>
      <c r="J3124">
        <f>IF($I3124=1,SUMIFS(Registros!$I$2:$I$6000,Registros!$A$2:$A$6000,"CS",Registros!$B$2:$B$6000,$A3124),0)</f>
        <v/>
      </c>
      <c r="K3124">
        <f>IF(COUNTIFS(Winback!$K$2:$K$300,$D3124)&gt;0,1,0)</f>
        <v/>
      </c>
      <c r="L3124">
        <f>IF(AND($K3124=1,LEFT($A3124,3)="WB-"),SUMIFS(Winback!$D$2:$D$300,Winback!$K$2:$K$300,$D3124),0)</f>
        <v/>
      </c>
      <c r="M3124">
        <f>IF(OR($E3124=1,$G3124=1,SUMIFS(Registros!$J$2:$J$6000,Registros!$B$2:$B$6000,$A3124)&gt;0),1,0)</f>
        <v/>
      </c>
      <c r="N3124">
        <f>IF($J3124&gt;0,1,IF(COUNTIFS(Registros!$A$2:$A$6000,"CS",Registros!$B$2:$B$6000,$A3124,Registros!$K$2:$K$6000,"&lt;&gt;")&gt;0,1,0))</f>
        <v/>
      </c>
      <c r="O3124">
        <f>IF(AND($K3124=1,$E3124=0,$G3124=0,$I3124=0),"WINBACK",IF(AND($M3124=1,$N3124&gt;0),"CONVERGENTE",IF($M3124=1,"SOLO MÓVIL",IF($N3124&gt;0,"SOLO FIJO / INTERNET","SIN SERVICIOS"))))</f>
        <v/>
      </c>
      <c r="P3124">
        <f>IF($O3124="WINBACK","Recuperar (winback)",IF($O3124="CONVERGENTE","Upgrade / más líneas",IF($O3124="SOLO MÓVIL","Ofrecer fijo + internet (FLBBTV)",IF($O3124="SOLO FIJO / INTERNET","Ofrecer línea móvil Nextphone","Oferta completa (móvil + fijo + internet)"))))</f>
        <v/>
      </c>
      <c r="Q3124">
        <f>$F3124+$H3124+$L3124</f>
        <v/>
      </c>
      <c r="R3124">
        <f>IFERROR(VLOOKUP($A3124,Registros!$B$2:$G$6000,6,0),IFERROR(VLOOKUP($D3124,Winback!$B$2:$C$300,2,0),""))</f>
        <v/>
      </c>
      <c r="S3124">
        <f>IF($E3124=1,"NP","")&amp;IF($G3124=1,"+MOV","")&amp;IF($I3124=1,"+CS","")&amp;IF($K3124=1,"+WB","")</f>
        <v/>
      </c>
      <c r="T3124">
        <f>$E3124+$G3124+$I3124+$K3124</f>
        <v/>
      </c>
    </row>
    <row r="3125">
      <c r="A3125" t="inlineStr">
        <is>
          <t>353038230000</t>
        </is>
      </c>
      <c r="B3125" t="inlineStr">
        <is>
          <t>35303823</t>
        </is>
      </c>
      <c r="C3125" t="inlineStr">
        <is>
          <t>MANUEL WU QIU</t>
        </is>
      </c>
      <c r="D3125" t="inlineStr">
        <is>
          <t>MANUELWUQIU</t>
        </is>
      </c>
      <c r="E3125">
        <f>IF(COUNTIFS(Registros!$A$2:$A$6000,"NP",Registros!$B$2:$B$6000,$A3125)&gt;0,1,0)</f>
        <v/>
      </c>
      <c r="F3125">
        <f>IF($E3125=1,SUMIFS(Registros!$F$2:$F$6000,Registros!$A$2:$A$6000,"NP",Registros!$B$2:$B$6000,$A3125),0)</f>
        <v/>
      </c>
      <c r="G3125">
        <f>IF(COUNTIFS(Registros!$A$2:$A$6000,"MOV",Registros!$B$2:$B$6000,$A3125)&gt;0,1,0)</f>
        <v/>
      </c>
      <c r="H3125">
        <f>IF($G3125=1,SUMIFS(Registros!$F$2:$F$6000,Registros!$A$2:$A$6000,"MOV",Registros!$B$2:$B$6000,$A3125),0)</f>
        <v/>
      </c>
      <c r="I3125">
        <f>IF(COUNTIFS(Registros!$A$2:$A$6000,"CS",Registros!$B$2:$B$6000,$A3125)&gt;0,1,0)</f>
        <v/>
      </c>
      <c r="J3125">
        <f>IF($I3125=1,SUMIFS(Registros!$I$2:$I$6000,Registros!$A$2:$A$6000,"CS",Registros!$B$2:$B$6000,$A3125),0)</f>
        <v/>
      </c>
      <c r="K3125">
        <f>IF(COUNTIFS(Winback!$K$2:$K$300,$D3125)&gt;0,1,0)</f>
        <v/>
      </c>
      <c r="L3125">
        <f>IF(AND($K3125=1,LEFT($A3125,3)="WB-"),SUMIFS(Winback!$D$2:$D$300,Winback!$K$2:$K$300,$D3125),0)</f>
        <v/>
      </c>
      <c r="M3125">
        <f>IF(OR($E3125=1,$G3125=1,SUMIFS(Registros!$J$2:$J$6000,Registros!$B$2:$B$6000,$A3125)&gt;0),1,0)</f>
        <v/>
      </c>
      <c r="N3125">
        <f>IF($J3125&gt;0,1,IF(COUNTIFS(Registros!$A$2:$A$6000,"CS",Registros!$B$2:$B$6000,$A3125,Registros!$K$2:$K$6000,"&lt;&gt;")&gt;0,1,0))</f>
        <v/>
      </c>
      <c r="O3125">
        <f>IF(AND($K3125=1,$E3125=0,$G3125=0,$I3125=0),"WINBACK",IF(AND($M3125=1,$N3125&gt;0),"CONVERGENTE",IF($M3125=1,"SOLO MÓVIL",IF($N3125&gt;0,"SOLO FIJO / INTERNET","SIN SERVICIOS"))))</f>
        <v/>
      </c>
      <c r="P3125">
        <f>IF($O3125="WINBACK","Recuperar (winback)",IF($O3125="CONVERGENTE","Upgrade / más líneas",IF($O3125="SOLO MÓVIL","Ofrecer fijo + internet (FLBBTV)",IF($O3125="SOLO FIJO / INTERNET","Ofrecer línea móvil Nextphone","Oferta completa (móvil + fijo + internet)"))))</f>
        <v/>
      </c>
      <c r="Q3125">
        <f>$F3125+$H3125+$L3125</f>
        <v/>
      </c>
      <c r="R3125">
        <f>IFERROR(VLOOKUP($A3125,Registros!$B$2:$G$6000,6,0),IFERROR(VLOOKUP($D3125,Winback!$B$2:$C$300,2,0),""))</f>
        <v/>
      </c>
      <c r="S3125">
        <f>IF($E3125=1,"NP","")&amp;IF($G3125=1,"+MOV","")&amp;IF($I3125=1,"+CS","")&amp;IF($K3125=1,"+WB","")</f>
        <v/>
      </c>
      <c r="T3125">
        <f>$E3125+$G3125+$I3125+$K3125</f>
        <v/>
      </c>
    </row>
    <row r="3126">
      <c r="A3126" t="inlineStr">
        <is>
          <t>351275790000</t>
        </is>
      </c>
      <c r="B3126" t="inlineStr">
        <is>
          <t>35127579</t>
        </is>
      </c>
      <c r="C3126" t="inlineStr">
        <is>
          <t>ALDAIR ESPINOZA</t>
        </is>
      </c>
      <c r="D3126" t="inlineStr">
        <is>
          <t>ALDAIRESPINOZA</t>
        </is>
      </c>
      <c r="E3126">
        <f>IF(COUNTIFS(Registros!$A$2:$A$6000,"NP",Registros!$B$2:$B$6000,$A3126)&gt;0,1,0)</f>
        <v/>
      </c>
      <c r="F3126">
        <f>IF($E3126=1,SUMIFS(Registros!$F$2:$F$6000,Registros!$A$2:$A$6000,"NP",Registros!$B$2:$B$6000,$A3126),0)</f>
        <v/>
      </c>
      <c r="G3126">
        <f>IF(COUNTIFS(Registros!$A$2:$A$6000,"MOV",Registros!$B$2:$B$6000,$A3126)&gt;0,1,0)</f>
        <v/>
      </c>
      <c r="H3126">
        <f>IF($G3126=1,SUMIFS(Registros!$F$2:$F$6000,Registros!$A$2:$A$6000,"MOV",Registros!$B$2:$B$6000,$A3126),0)</f>
        <v/>
      </c>
      <c r="I3126">
        <f>IF(COUNTIFS(Registros!$A$2:$A$6000,"CS",Registros!$B$2:$B$6000,$A3126)&gt;0,1,0)</f>
        <v/>
      </c>
      <c r="J3126">
        <f>IF($I3126=1,SUMIFS(Registros!$I$2:$I$6000,Registros!$A$2:$A$6000,"CS",Registros!$B$2:$B$6000,$A3126),0)</f>
        <v/>
      </c>
      <c r="K3126">
        <f>IF(COUNTIFS(Winback!$K$2:$K$300,$D3126)&gt;0,1,0)</f>
        <v/>
      </c>
      <c r="L3126">
        <f>IF(AND($K3126=1,LEFT($A3126,3)="WB-"),SUMIFS(Winback!$D$2:$D$300,Winback!$K$2:$K$300,$D3126),0)</f>
        <v/>
      </c>
      <c r="M3126">
        <f>IF(OR($E3126=1,$G3126=1,SUMIFS(Registros!$J$2:$J$6000,Registros!$B$2:$B$6000,$A3126)&gt;0),1,0)</f>
        <v/>
      </c>
      <c r="N3126">
        <f>IF($J3126&gt;0,1,IF(COUNTIFS(Registros!$A$2:$A$6000,"CS",Registros!$B$2:$B$6000,$A3126,Registros!$K$2:$K$6000,"&lt;&gt;")&gt;0,1,0))</f>
        <v/>
      </c>
      <c r="O3126">
        <f>IF(AND($K3126=1,$E3126=0,$G3126=0,$I3126=0),"WINBACK",IF(AND($M3126=1,$N3126&gt;0),"CONVERGENTE",IF($M3126=1,"SOLO MÓVIL",IF($N3126&gt;0,"SOLO FIJO / INTERNET","SIN SERVICIOS"))))</f>
        <v/>
      </c>
      <c r="P3126">
        <f>IF($O3126="WINBACK","Recuperar (winback)",IF($O3126="CONVERGENTE","Upgrade / más líneas",IF($O3126="SOLO MÓVIL","Ofrecer fijo + internet (FLBBTV)",IF($O3126="SOLO FIJO / INTERNET","Ofrecer línea móvil Nextphone","Oferta completa (móvil + fijo + internet)"))))</f>
        <v/>
      </c>
      <c r="Q3126">
        <f>$F3126+$H3126+$L3126</f>
        <v/>
      </c>
      <c r="R3126">
        <f>IFERROR(VLOOKUP($A3126,Registros!$B$2:$G$6000,6,0),IFERROR(VLOOKUP($D3126,Winback!$B$2:$C$300,2,0),""))</f>
        <v/>
      </c>
      <c r="S3126">
        <f>IF($E3126=1,"NP","")&amp;IF($G3126=1,"+MOV","")&amp;IF($I3126=1,"+CS","")&amp;IF($K3126=1,"+WB","")</f>
        <v/>
      </c>
      <c r="T3126">
        <f>$E3126+$G3126+$I3126+$K3126</f>
        <v/>
      </c>
    </row>
    <row r="3127">
      <c r="A3127" t="inlineStr">
        <is>
          <t>351286140000</t>
        </is>
      </c>
      <c r="B3127" t="inlineStr">
        <is>
          <t>35128614</t>
        </is>
      </c>
      <c r="C3127" t="inlineStr">
        <is>
          <t>EVIDELIA MAZA</t>
        </is>
      </c>
      <c r="D3127" t="inlineStr">
        <is>
          <t>EVIDELIAMAZA</t>
        </is>
      </c>
      <c r="E3127">
        <f>IF(COUNTIFS(Registros!$A$2:$A$6000,"NP",Registros!$B$2:$B$6000,$A3127)&gt;0,1,0)</f>
        <v/>
      </c>
      <c r="F3127">
        <f>IF($E3127=1,SUMIFS(Registros!$F$2:$F$6000,Registros!$A$2:$A$6000,"NP",Registros!$B$2:$B$6000,$A3127),0)</f>
        <v/>
      </c>
      <c r="G3127">
        <f>IF(COUNTIFS(Registros!$A$2:$A$6000,"MOV",Registros!$B$2:$B$6000,$A3127)&gt;0,1,0)</f>
        <v/>
      </c>
      <c r="H3127">
        <f>IF($G3127=1,SUMIFS(Registros!$F$2:$F$6000,Registros!$A$2:$A$6000,"MOV",Registros!$B$2:$B$6000,$A3127),0)</f>
        <v/>
      </c>
      <c r="I3127">
        <f>IF(COUNTIFS(Registros!$A$2:$A$6000,"CS",Registros!$B$2:$B$6000,$A3127)&gt;0,1,0)</f>
        <v/>
      </c>
      <c r="J3127">
        <f>IF($I3127=1,SUMIFS(Registros!$I$2:$I$6000,Registros!$A$2:$A$6000,"CS",Registros!$B$2:$B$6000,$A3127),0)</f>
        <v/>
      </c>
      <c r="K3127">
        <f>IF(COUNTIFS(Winback!$K$2:$K$300,$D3127)&gt;0,1,0)</f>
        <v/>
      </c>
      <c r="L3127">
        <f>IF(AND($K3127=1,LEFT($A3127,3)="WB-"),SUMIFS(Winback!$D$2:$D$300,Winback!$K$2:$K$300,$D3127),0)</f>
        <v/>
      </c>
      <c r="M3127">
        <f>IF(OR($E3127=1,$G3127=1,SUMIFS(Registros!$J$2:$J$6000,Registros!$B$2:$B$6000,$A3127)&gt;0),1,0)</f>
        <v/>
      </c>
      <c r="N3127">
        <f>IF($J3127&gt;0,1,IF(COUNTIFS(Registros!$A$2:$A$6000,"CS",Registros!$B$2:$B$6000,$A3127,Registros!$K$2:$K$6000,"&lt;&gt;")&gt;0,1,0))</f>
        <v/>
      </c>
      <c r="O3127">
        <f>IF(AND($K3127=1,$E3127=0,$G3127=0,$I3127=0),"WINBACK",IF(AND($M3127=1,$N3127&gt;0),"CONVERGENTE",IF($M3127=1,"SOLO MÓVIL",IF($N3127&gt;0,"SOLO FIJO / INTERNET","SIN SERVICIOS"))))</f>
        <v/>
      </c>
      <c r="P3127">
        <f>IF($O3127="WINBACK","Recuperar (winback)",IF($O3127="CONVERGENTE","Upgrade / más líneas",IF($O3127="SOLO MÓVIL","Ofrecer fijo + internet (FLBBTV)",IF($O3127="SOLO FIJO / INTERNET","Ofrecer línea móvil Nextphone","Oferta completa (móvil + fijo + internet)"))))</f>
        <v/>
      </c>
      <c r="Q3127">
        <f>$F3127+$H3127+$L3127</f>
        <v/>
      </c>
      <c r="R3127">
        <f>IFERROR(VLOOKUP($A3127,Registros!$B$2:$G$6000,6,0),IFERROR(VLOOKUP($D3127,Winback!$B$2:$C$300,2,0),""))</f>
        <v/>
      </c>
      <c r="S3127">
        <f>IF($E3127=1,"NP","")&amp;IF($G3127=1,"+MOV","")&amp;IF($I3127=1,"+CS","")&amp;IF($K3127=1,"+WB","")</f>
        <v/>
      </c>
      <c r="T3127">
        <f>$E3127+$G3127+$I3127+$K3127</f>
        <v/>
      </c>
    </row>
    <row r="3128">
      <c r="A3128" t="inlineStr">
        <is>
          <t>353347980000</t>
        </is>
      </c>
      <c r="B3128" t="inlineStr">
        <is>
          <t>35334798</t>
        </is>
      </c>
      <c r="C3128" t="inlineStr">
        <is>
          <t>RAMSÉS JESÚS MIRANDA VALDÉS</t>
        </is>
      </c>
      <c r="D3128" t="inlineStr">
        <is>
          <t>RAMSESJESUSMIRANDAVALDES</t>
        </is>
      </c>
      <c r="E3128">
        <f>IF(COUNTIFS(Registros!$A$2:$A$6000,"NP",Registros!$B$2:$B$6000,$A3128)&gt;0,1,0)</f>
        <v/>
      </c>
      <c r="F3128">
        <f>IF($E3128=1,SUMIFS(Registros!$F$2:$F$6000,Registros!$A$2:$A$6000,"NP",Registros!$B$2:$B$6000,$A3128),0)</f>
        <v/>
      </c>
      <c r="G3128">
        <f>IF(COUNTIFS(Registros!$A$2:$A$6000,"MOV",Registros!$B$2:$B$6000,$A3128)&gt;0,1,0)</f>
        <v/>
      </c>
      <c r="H3128">
        <f>IF($G3128=1,SUMIFS(Registros!$F$2:$F$6000,Registros!$A$2:$A$6000,"MOV",Registros!$B$2:$B$6000,$A3128),0)</f>
        <v/>
      </c>
      <c r="I3128">
        <f>IF(COUNTIFS(Registros!$A$2:$A$6000,"CS",Registros!$B$2:$B$6000,$A3128)&gt;0,1,0)</f>
        <v/>
      </c>
      <c r="J3128">
        <f>IF($I3128=1,SUMIFS(Registros!$I$2:$I$6000,Registros!$A$2:$A$6000,"CS",Registros!$B$2:$B$6000,$A3128),0)</f>
        <v/>
      </c>
      <c r="K3128">
        <f>IF(COUNTIFS(Winback!$K$2:$K$300,$D3128)&gt;0,1,0)</f>
        <v/>
      </c>
      <c r="L3128">
        <f>IF(AND($K3128=1,LEFT($A3128,3)="WB-"),SUMIFS(Winback!$D$2:$D$300,Winback!$K$2:$K$300,$D3128),0)</f>
        <v/>
      </c>
      <c r="M3128">
        <f>IF(OR($E3128=1,$G3128=1,SUMIFS(Registros!$J$2:$J$6000,Registros!$B$2:$B$6000,$A3128)&gt;0),1,0)</f>
        <v/>
      </c>
      <c r="N3128">
        <f>IF($J3128&gt;0,1,IF(COUNTIFS(Registros!$A$2:$A$6000,"CS",Registros!$B$2:$B$6000,$A3128,Registros!$K$2:$K$6000,"&lt;&gt;")&gt;0,1,0))</f>
        <v/>
      </c>
      <c r="O3128">
        <f>IF(AND($K3128=1,$E3128=0,$G3128=0,$I3128=0),"WINBACK",IF(AND($M3128=1,$N3128&gt;0),"CONVERGENTE",IF($M3128=1,"SOLO MÓVIL",IF($N3128&gt;0,"SOLO FIJO / INTERNET","SIN SERVICIOS"))))</f>
        <v/>
      </c>
      <c r="P3128">
        <f>IF($O3128="WINBACK","Recuperar (winback)",IF($O3128="CONVERGENTE","Upgrade / más líneas",IF($O3128="SOLO MÓVIL","Ofrecer fijo + internet (FLBBTV)",IF($O3128="SOLO FIJO / INTERNET","Ofrecer línea móvil Nextphone","Oferta completa (móvil + fijo + internet)"))))</f>
        <v/>
      </c>
      <c r="Q3128">
        <f>$F3128+$H3128+$L3128</f>
        <v/>
      </c>
      <c r="R3128">
        <f>IFERROR(VLOOKUP($A3128,Registros!$B$2:$G$6000,6,0),IFERROR(VLOOKUP($D3128,Winback!$B$2:$C$300,2,0),""))</f>
        <v/>
      </c>
      <c r="S3128">
        <f>IF($E3128=1,"NP","")&amp;IF($G3128=1,"+MOV","")&amp;IF($I3128=1,"+CS","")&amp;IF($K3128=1,"+WB","")</f>
        <v/>
      </c>
      <c r="T3128">
        <f>$E3128+$G3128+$I3128+$K3128</f>
        <v/>
      </c>
    </row>
    <row r="3129">
      <c r="A3129" t="inlineStr">
        <is>
          <t>336117250000</t>
        </is>
      </c>
      <c r="B3129" t="inlineStr">
        <is>
          <t>33611725</t>
        </is>
      </c>
      <c r="C3129" t="inlineStr">
        <is>
          <t>AXEL SERRACIN</t>
        </is>
      </c>
      <c r="D3129" t="inlineStr">
        <is>
          <t>AXELSERRACIN</t>
        </is>
      </c>
      <c r="E3129">
        <f>IF(COUNTIFS(Registros!$A$2:$A$6000,"NP",Registros!$B$2:$B$6000,$A3129)&gt;0,1,0)</f>
        <v/>
      </c>
      <c r="F3129">
        <f>IF($E3129=1,SUMIFS(Registros!$F$2:$F$6000,Registros!$A$2:$A$6000,"NP",Registros!$B$2:$B$6000,$A3129),0)</f>
        <v/>
      </c>
      <c r="G3129">
        <f>IF(COUNTIFS(Registros!$A$2:$A$6000,"MOV",Registros!$B$2:$B$6000,$A3129)&gt;0,1,0)</f>
        <v/>
      </c>
      <c r="H3129">
        <f>IF($G3129=1,SUMIFS(Registros!$F$2:$F$6000,Registros!$A$2:$A$6000,"MOV",Registros!$B$2:$B$6000,$A3129),0)</f>
        <v/>
      </c>
      <c r="I3129">
        <f>IF(COUNTIFS(Registros!$A$2:$A$6000,"CS",Registros!$B$2:$B$6000,$A3129)&gt;0,1,0)</f>
        <v/>
      </c>
      <c r="J3129">
        <f>IF($I3129=1,SUMIFS(Registros!$I$2:$I$6000,Registros!$A$2:$A$6000,"CS",Registros!$B$2:$B$6000,$A3129),0)</f>
        <v/>
      </c>
      <c r="K3129">
        <f>IF(COUNTIFS(Winback!$K$2:$K$300,$D3129)&gt;0,1,0)</f>
        <v/>
      </c>
      <c r="L3129">
        <f>IF(AND($K3129=1,LEFT($A3129,3)="WB-"),SUMIFS(Winback!$D$2:$D$300,Winback!$K$2:$K$300,$D3129),0)</f>
        <v/>
      </c>
      <c r="M3129">
        <f>IF(OR($E3129=1,$G3129=1,SUMIFS(Registros!$J$2:$J$6000,Registros!$B$2:$B$6000,$A3129)&gt;0),1,0)</f>
        <v/>
      </c>
      <c r="N3129">
        <f>IF($J3129&gt;0,1,IF(COUNTIFS(Registros!$A$2:$A$6000,"CS",Registros!$B$2:$B$6000,$A3129,Registros!$K$2:$K$6000,"&lt;&gt;")&gt;0,1,0))</f>
        <v/>
      </c>
      <c r="O3129">
        <f>IF(AND($K3129=1,$E3129=0,$G3129=0,$I3129=0),"WINBACK",IF(AND($M3129=1,$N3129&gt;0),"CONVERGENTE",IF($M3129=1,"SOLO MÓVIL",IF($N3129&gt;0,"SOLO FIJO / INTERNET","SIN SERVICIOS"))))</f>
        <v/>
      </c>
      <c r="P3129">
        <f>IF($O3129="WINBACK","Recuperar (winback)",IF($O3129="CONVERGENTE","Upgrade / más líneas",IF($O3129="SOLO MÓVIL","Ofrecer fijo + internet (FLBBTV)",IF($O3129="SOLO FIJO / INTERNET","Ofrecer línea móvil Nextphone","Oferta completa (móvil + fijo + internet)"))))</f>
        <v/>
      </c>
      <c r="Q3129">
        <f>$F3129+$H3129+$L3129</f>
        <v/>
      </c>
      <c r="R3129">
        <f>IFERROR(VLOOKUP($A3129,Registros!$B$2:$G$6000,6,0),IFERROR(VLOOKUP($D3129,Winback!$B$2:$C$300,2,0),""))</f>
        <v/>
      </c>
      <c r="S3129">
        <f>IF($E3129=1,"NP","")&amp;IF($G3129=1,"+MOV","")&amp;IF($I3129=1,"+CS","")&amp;IF($K3129=1,"+WB","")</f>
        <v/>
      </c>
      <c r="T3129">
        <f>$E3129+$G3129+$I3129+$K3129</f>
        <v/>
      </c>
    </row>
    <row r="3130">
      <c r="A3130" t="inlineStr">
        <is>
          <t>358124750000</t>
        </is>
      </c>
      <c r="B3130" t="inlineStr">
        <is>
          <t>35812475</t>
        </is>
      </c>
      <c r="C3130" t="inlineStr">
        <is>
          <t>ERICKA VILLARREAL</t>
        </is>
      </c>
      <c r="D3130" t="inlineStr">
        <is>
          <t>ERICKAVILLARREAL</t>
        </is>
      </c>
      <c r="E3130">
        <f>IF(COUNTIFS(Registros!$A$2:$A$6000,"NP",Registros!$B$2:$B$6000,$A3130)&gt;0,1,0)</f>
        <v/>
      </c>
      <c r="F3130">
        <f>IF($E3130=1,SUMIFS(Registros!$F$2:$F$6000,Registros!$A$2:$A$6000,"NP",Registros!$B$2:$B$6000,$A3130),0)</f>
        <v/>
      </c>
      <c r="G3130">
        <f>IF(COUNTIFS(Registros!$A$2:$A$6000,"MOV",Registros!$B$2:$B$6000,$A3130)&gt;0,1,0)</f>
        <v/>
      </c>
      <c r="H3130">
        <f>IF($G3130=1,SUMIFS(Registros!$F$2:$F$6000,Registros!$A$2:$A$6000,"MOV",Registros!$B$2:$B$6000,$A3130),0)</f>
        <v/>
      </c>
      <c r="I3130">
        <f>IF(COUNTIFS(Registros!$A$2:$A$6000,"CS",Registros!$B$2:$B$6000,$A3130)&gt;0,1,0)</f>
        <v/>
      </c>
      <c r="J3130">
        <f>IF($I3130=1,SUMIFS(Registros!$I$2:$I$6000,Registros!$A$2:$A$6000,"CS",Registros!$B$2:$B$6000,$A3130),0)</f>
        <v/>
      </c>
      <c r="K3130">
        <f>IF(COUNTIFS(Winback!$K$2:$K$300,$D3130)&gt;0,1,0)</f>
        <v/>
      </c>
      <c r="L3130">
        <f>IF(AND($K3130=1,LEFT($A3130,3)="WB-"),SUMIFS(Winback!$D$2:$D$300,Winback!$K$2:$K$300,$D3130),0)</f>
        <v/>
      </c>
      <c r="M3130">
        <f>IF(OR($E3130=1,$G3130=1,SUMIFS(Registros!$J$2:$J$6000,Registros!$B$2:$B$6000,$A3130)&gt;0),1,0)</f>
        <v/>
      </c>
      <c r="N3130">
        <f>IF($J3130&gt;0,1,IF(COUNTIFS(Registros!$A$2:$A$6000,"CS",Registros!$B$2:$B$6000,$A3130,Registros!$K$2:$K$6000,"&lt;&gt;")&gt;0,1,0))</f>
        <v/>
      </c>
      <c r="O3130">
        <f>IF(AND($K3130=1,$E3130=0,$G3130=0,$I3130=0),"WINBACK",IF(AND($M3130=1,$N3130&gt;0),"CONVERGENTE",IF($M3130=1,"SOLO MÓVIL",IF($N3130&gt;0,"SOLO FIJO / INTERNET","SIN SERVICIOS"))))</f>
        <v/>
      </c>
      <c r="P3130">
        <f>IF($O3130="WINBACK","Recuperar (winback)",IF($O3130="CONVERGENTE","Upgrade / más líneas",IF($O3130="SOLO MÓVIL","Ofrecer fijo + internet (FLBBTV)",IF($O3130="SOLO FIJO / INTERNET","Ofrecer línea móvil Nextphone","Oferta completa (móvil + fijo + internet)"))))</f>
        <v/>
      </c>
      <c r="Q3130">
        <f>$F3130+$H3130+$L3130</f>
        <v/>
      </c>
      <c r="R3130">
        <f>IFERROR(VLOOKUP($A3130,Registros!$B$2:$G$6000,6,0),IFERROR(VLOOKUP($D3130,Winback!$B$2:$C$300,2,0),""))</f>
        <v/>
      </c>
      <c r="S3130">
        <f>IF($E3130=1,"NP","")&amp;IF($G3130=1,"+MOV","")&amp;IF($I3130=1,"+CS","")&amp;IF($K3130=1,"+WB","")</f>
        <v/>
      </c>
      <c r="T3130">
        <f>$E3130+$G3130+$I3130+$K3130</f>
        <v/>
      </c>
    </row>
    <row r="3131">
      <c r="A3131" t="inlineStr">
        <is>
          <t>349433920000</t>
        </is>
      </c>
      <c r="B3131" t="inlineStr">
        <is>
          <t>34943392</t>
        </is>
      </c>
      <c r="C3131" t="inlineStr">
        <is>
          <t>JOSE ANTOIO MARTINEZ GUERRA</t>
        </is>
      </c>
      <c r="D3131" t="inlineStr">
        <is>
          <t>JOSEANTOIOMARTINEZGUERRA</t>
        </is>
      </c>
      <c r="E3131">
        <f>IF(COUNTIFS(Registros!$A$2:$A$6000,"NP",Registros!$B$2:$B$6000,$A3131)&gt;0,1,0)</f>
        <v/>
      </c>
      <c r="F3131">
        <f>IF($E3131=1,SUMIFS(Registros!$F$2:$F$6000,Registros!$A$2:$A$6000,"NP",Registros!$B$2:$B$6000,$A3131),0)</f>
        <v/>
      </c>
      <c r="G3131">
        <f>IF(COUNTIFS(Registros!$A$2:$A$6000,"MOV",Registros!$B$2:$B$6000,$A3131)&gt;0,1,0)</f>
        <v/>
      </c>
      <c r="H3131">
        <f>IF($G3131=1,SUMIFS(Registros!$F$2:$F$6000,Registros!$A$2:$A$6000,"MOV",Registros!$B$2:$B$6000,$A3131),0)</f>
        <v/>
      </c>
      <c r="I3131">
        <f>IF(COUNTIFS(Registros!$A$2:$A$6000,"CS",Registros!$B$2:$B$6000,$A3131)&gt;0,1,0)</f>
        <v/>
      </c>
      <c r="J3131">
        <f>IF($I3131=1,SUMIFS(Registros!$I$2:$I$6000,Registros!$A$2:$A$6000,"CS",Registros!$B$2:$B$6000,$A3131),0)</f>
        <v/>
      </c>
      <c r="K3131">
        <f>IF(COUNTIFS(Winback!$K$2:$K$300,$D3131)&gt;0,1,0)</f>
        <v/>
      </c>
      <c r="L3131">
        <f>IF(AND($K3131=1,LEFT($A3131,3)="WB-"),SUMIFS(Winback!$D$2:$D$300,Winback!$K$2:$K$300,$D3131),0)</f>
        <v/>
      </c>
      <c r="M3131">
        <f>IF(OR($E3131=1,$G3131=1,SUMIFS(Registros!$J$2:$J$6000,Registros!$B$2:$B$6000,$A3131)&gt;0),1,0)</f>
        <v/>
      </c>
      <c r="N3131">
        <f>IF($J3131&gt;0,1,IF(COUNTIFS(Registros!$A$2:$A$6000,"CS",Registros!$B$2:$B$6000,$A3131,Registros!$K$2:$K$6000,"&lt;&gt;")&gt;0,1,0))</f>
        <v/>
      </c>
      <c r="O3131">
        <f>IF(AND($K3131=1,$E3131=0,$G3131=0,$I3131=0),"WINBACK",IF(AND($M3131=1,$N3131&gt;0),"CONVERGENTE",IF($M3131=1,"SOLO MÓVIL",IF($N3131&gt;0,"SOLO FIJO / INTERNET","SIN SERVICIOS"))))</f>
        <v/>
      </c>
      <c r="P3131">
        <f>IF($O3131="WINBACK","Recuperar (winback)",IF($O3131="CONVERGENTE","Upgrade / más líneas",IF($O3131="SOLO MÓVIL","Ofrecer fijo + internet (FLBBTV)",IF($O3131="SOLO FIJO / INTERNET","Ofrecer línea móvil Nextphone","Oferta completa (móvil + fijo + internet)"))))</f>
        <v/>
      </c>
      <c r="Q3131">
        <f>$F3131+$H3131+$L3131</f>
        <v/>
      </c>
      <c r="R3131">
        <f>IFERROR(VLOOKUP($A3131,Registros!$B$2:$G$6000,6,0),IFERROR(VLOOKUP($D3131,Winback!$B$2:$C$300,2,0),""))</f>
        <v/>
      </c>
      <c r="S3131">
        <f>IF($E3131=1,"NP","")&amp;IF($G3131=1,"+MOV","")&amp;IF($I3131=1,"+CS","")&amp;IF($K3131=1,"+WB","")</f>
        <v/>
      </c>
      <c r="T3131">
        <f>$E3131+$G3131+$I3131+$K3131</f>
        <v/>
      </c>
    </row>
    <row r="3132">
      <c r="A3132" t="inlineStr">
        <is>
          <t>356361020000</t>
        </is>
      </c>
      <c r="B3132" t="inlineStr">
        <is>
          <t>35636102</t>
        </is>
      </c>
      <c r="C3132" t="inlineStr">
        <is>
          <t>JULIANA JIMENEZ ZURDO</t>
        </is>
      </c>
      <c r="D3132" t="inlineStr">
        <is>
          <t>JULIANAJIMENEZZURDO</t>
        </is>
      </c>
      <c r="E3132">
        <f>IF(COUNTIFS(Registros!$A$2:$A$6000,"NP",Registros!$B$2:$B$6000,$A3132)&gt;0,1,0)</f>
        <v/>
      </c>
      <c r="F3132">
        <f>IF($E3132=1,SUMIFS(Registros!$F$2:$F$6000,Registros!$A$2:$A$6000,"NP",Registros!$B$2:$B$6000,$A3132),0)</f>
        <v/>
      </c>
      <c r="G3132">
        <f>IF(COUNTIFS(Registros!$A$2:$A$6000,"MOV",Registros!$B$2:$B$6000,$A3132)&gt;0,1,0)</f>
        <v/>
      </c>
      <c r="H3132">
        <f>IF($G3132=1,SUMIFS(Registros!$F$2:$F$6000,Registros!$A$2:$A$6000,"MOV",Registros!$B$2:$B$6000,$A3132),0)</f>
        <v/>
      </c>
      <c r="I3132">
        <f>IF(COUNTIFS(Registros!$A$2:$A$6000,"CS",Registros!$B$2:$B$6000,$A3132)&gt;0,1,0)</f>
        <v/>
      </c>
      <c r="J3132">
        <f>IF($I3132=1,SUMIFS(Registros!$I$2:$I$6000,Registros!$A$2:$A$6000,"CS",Registros!$B$2:$B$6000,$A3132),0)</f>
        <v/>
      </c>
      <c r="K3132">
        <f>IF(COUNTIFS(Winback!$K$2:$K$300,$D3132)&gt;0,1,0)</f>
        <v/>
      </c>
      <c r="L3132">
        <f>IF(AND($K3132=1,LEFT($A3132,3)="WB-"),SUMIFS(Winback!$D$2:$D$300,Winback!$K$2:$K$300,$D3132),0)</f>
        <v/>
      </c>
      <c r="M3132">
        <f>IF(OR($E3132=1,$G3132=1,SUMIFS(Registros!$J$2:$J$6000,Registros!$B$2:$B$6000,$A3132)&gt;0),1,0)</f>
        <v/>
      </c>
      <c r="N3132">
        <f>IF($J3132&gt;0,1,IF(COUNTIFS(Registros!$A$2:$A$6000,"CS",Registros!$B$2:$B$6000,$A3132,Registros!$K$2:$K$6000,"&lt;&gt;")&gt;0,1,0))</f>
        <v/>
      </c>
      <c r="O3132">
        <f>IF(AND($K3132=1,$E3132=0,$G3132=0,$I3132=0),"WINBACK",IF(AND($M3132=1,$N3132&gt;0),"CONVERGENTE",IF($M3132=1,"SOLO MÓVIL",IF($N3132&gt;0,"SOLO FIJO / INTERNET","SIN SERVICIOS"))))</f>
        <v/>
      </c>
      <c r="P3132">
        <f>IF($O3132="WINBACK","Recuperar (winback)",IF($O3132="CONVERGENTE","Upgrade / más líneas",IF($O3132="SOLO MÓVIL","Ofrecer fijo + internet (FLBBTV)",IF($O3132="SOLO FIJO / INTERNET","Ofrecer línea móvil Nextphone","Oferta completa (móvil + fijo + internet)"))))</f>
        <v/>
      </c>
      <c r="Q3132">
        <f>$F3132+$H3132+$L3132</f>
        <v/>
      </c>
      <c r="R3132">
        <f>IFERROR(VLOOKUP($A3132,Registros!$B$2:$G$6000,6,0),IFERROR(VLOOKUP($D3132,Winback!$B$2:$C$300,2,0),""))</f>
        <v/>
      </c>
      <c r="S3132">
        <f>IF($E3132=1,"NP","")&amp;IF($G3132=1,"+MOV","")&amp;IF($I3132=1,"+CS","")&amp;IF($K3132=1,"+WB","")</f>
        <v/>
      </c>
      <c r="T3132">
        <f>$E3132+$G3132+$I3132+$K3132</f>
        <v/>
      </c>
    </row>
    <row r="3133">
      <c r="A3133" t="inlineStr">
        <is>
          <t>352004070000</t>
        </is>
      </c>
      <c r="B3133" t="inlineStr">
        <is>
          <t>35200407</t>
        </is>
      </c>
      <c r="C3133" t="inlineStr">
        <is>
          <t>KAISYE MENDOZA</t>
        </is>
      </c>
      <c r="D3133" t="inlineStr">
        <is>
          <t>KAISYEMENDOZA</t>
        </is>
      </c>
      <c r="E3133">
        <f>IF(COUNTIFS(Registros!$A$2:$A$6000,"NP",Registros!$B$2:$B$6000,$A3133)&gt;0,1,0)</f>
        <v/>
      </c>
      <c r="F3133">
        <f>IF($E3133=1,SUMIFS(Registros!$F$2:$F$6000,Registros!$A$2:$A$6000,"NP",Registros!$B$2:$B$6000,$A3133),0)</f>
        <v/>
      </c>
      <c r="G3133">
        <f>IF(COUNTIFS(Registros!$A$2:$A$6000,"MOV",Registros!$B$2:$B$6000,$A3133)&gt;0,1,0)</f>
        <v/>
      </c>
      <c r="H3133">
        <f>IF($G3133=1,SUMIFS(Registros!$F$2:$F$6000,Registros!$A$2:$A$6000,"MOV",Registros!$B$2:$B$6000,$A3133),0)</f>
        <v/>
      </c>
      <c r="I3133">
        <f>IF(COUNTIFS(Registros!$A$2:$A$6000,"CS",Registros!$B$2:$B$6000,$A3133)&gt;0,1,0)</f>
        <v/>
      </c>
      <c r="J3133">
        <f>IF($I3133=1,SUMIFS(Registros!$I$2:$I$6000,Registros!$A$2:$A$6000,"CS",Registros!$B$2:$B$6000,$A3133),0)</f>
        <v/>
      </c>
      <c r="K3133">
        <f>IF(COUNTIFS(Winback!$K$2:$K$300,$D3133)&gt;0,1,0)</f>
        <v/>
      </c>
      <c r="L3133">
        <f>IF(AND($K3133=1,LEFT($A3133,3)="WB-"),SUMIFS(Winback!$D$2:$D$300,Winback!$K$2:$K$300,$D3133),0)</f>
        <v/>
      </c>
      <c r="M3133">
        <f>IF(OR($E3133=1,$G3133=1,SUMIFS(Registros!$J$2:$J$6000,Registros!$B$2:$B$6000,$A3133)&gt;0),1,0)</f>
        <v/>
      </c>
      <c r="N3133">
        <f>IF($J3133&gt;0,1,IF(COUNTIFS(Registros!$A$2:$A$6000,"CS",Registros!$B$2:$B$6000,$A3133,Registros!$K$2:$K$6000,"&lt;&gt;")&gt;0,1,0))</f>
        <v/>
      </c>
      <c r="O3133">
        <f>IF(AND($K3133=1,$E3133=0,$G3133=0,$I3133=0),"WINBACK",IF(AND($M3133=1,$N3133&gt;0),"CONVERGENTE",IF($M3133=1,"SOLO MÓVIL",IF($N3133&gt;0,"SOLO FIJO / INTERNET","SIN SERVICIOS"))))</f>
        <v/>
      </c>
      <c r="P3133">
        <f>IF($O3133="WINBACK","Recuperar (winback)",IF($O3133="CONVERGENTE","Upgrade / más líneas",IF($O3133="SOLO MÓVIL","Ofrecer fijo + internet (FLBBTV)",IF($O3133="SOLO FIJO / INTERNET","Ofrecer línea móvil Nextphone","Oferta completa (móvil + fijo + internet)"))))</f>
        <v/>
      </c>
      <c r="Q3133">
        <f>$F3133+$H3133+$L3133</f>
        <v/>
      </c>
      <c r="R3133">
        <f>IFERROR(VLOOKUP($A3133,Registros!$B$2:$G$6000,6,0),IFERROR(VLOOKUP($D3133,Winback!$B$2:$C$300,2,0),""))</f>
        <v/>
      </c>
      <c r="S3133">
        <f>IF($E3133=1,"NP","")&amp;IF($G3133=1,"+MOV","")&amp;IF($I3133=1,"+CS","")&amp;IF($K3133=1,"+WB","")</f>
        <v/>
      </c>
      <c r="T3133">
        <f>$E3133+$G3133+$I3133+$K3133</f>
        <v/>
      </c>
    </row>
    <row r="3134">
      <c r="A3134" t="inlineStr">
        <is>
          <t>361022600000</t>
        </is>
      </c>
      <c r="B3134" t="inlineStr">
        <is>
          <t>36102260</t>
        </is>
      </c>
      <c r="C3134" t="inlineStr">
        <is>
          <t>CRISTHIAN CHAVARRIA</t>
        </is>
      </c>
      <c r="D3134" t="inlineStr">
        <is>
          <t>CRISTHIANCHAVARRIA</t>
        </is>
      </c>
      <c r="E3134">
        <f>IF(COUNTIFS(Registros!$A$2:$A$6000,"NP",Registros!$B$2:$B$6000,$A3134)&gt;0,1,0)</f>
        <v/>
      </c>
      <c r="F3134">
        <f>IF($E3134=1,SUMIFS(Registros!$F$2:$F$6000,Registros!$A$2:$A$6000,"NP",Registros!$B$2:$B$6000,$A3134),0)</f>
        <v/>
      </c>
      <c r="G3134">
        <f>IF(COUNTIFS(Registros!$A$2:$A$6000,"MOV",Registros!$B$2:$B$6000,$A3134)&gt;0,1,0)</f>
        <v/>
      </c>
      <c r="H3134">
        <f>IF($G3134=1,SUMIFS(Registros!$F$2:$F$6000,Registros!$A$2:$A$6000,"MOV",Registros!$B$2:$B$6000,$A3134),0)</f>
        <v/>
      </c>
      <c r="I3134">
        <f>IF(COUNTIFS(Registros!$A$2:$A$6000,"CS",Registros!$B$2:$B$6000,$A3134)&gt;0,1,0)</f>
        <v/>
      </c>
      <c r="J3134">
        <f>IF($I3134=1,SUMIFS(Registros!$I$2:$I$6000,Registros!$A$2:$A$6000,"CS",Registros!$B$2:$B$6000,$A3134),0)</f>
        <v/>
      </c>
      <c r="K3134">
        <f>IF(COUNTIFS(Winback!$K$2:$K$300,$D3134)&gt;0,1,0)</f>
        <v/>
      </c>
      <c r="L3134">
        <f>IF(AND($K3134=1,LEFT($A3134,3)="WB-"),SUMIFS(Winback!$D$2:$D$300,Winback!$K$2:$K$300,$D3134),0)</f>
        <v/>
      </c>
      <c r="M3134">
        <f>IF(OR($E3134=1,$G3134=1,SUMIFS(Registros!$J$2:$J$6000,Registros!$B$2:$B$6000,$A3134)&gt;0),1,0)</f>
        <v/>
      </c>
      <c r="N3134">
        <f>IF($J3134&gt;0,1,IF(COUNTIFS(Registros!$A$2:$A$6000,"CS",Registros!$B$2:$B$6000,$A3134,Registros!$K$2:$K$6000,"&lt;&gt;")&gt;0,1,0))</f>
        <v/>
      </c>
      <c r="O3134">
        <f>IF(AND($K3134=1,$E3134=0,$G3134=0,$I3134=0),"WINBACK",IF(AND($M3134=1,$N3134&gt;0),"CONVERGENTE",IF($M3134=1,"SOLO MÓVIL",IF($N3134&gt;0,"SOLO FIJO / INTERNET","SIN SERVICIOS"))))</f>
        <v/>
      </c>
      <c r="P3134">
        <f>IF($O3134="WINBACK","Recuperar (winback)",IF($O3134="CONVERGENTE","Upgrade / más líneas",IF($O3134="SOLO MÓVIL","Ofrecer fijo + internet (FLBBTV)",IF($O3134="SOLO FIJO / INTERNET","Ofrecer línea móvil Nextphone","Oferta completa (móvil + fijo + internet)"))))</f>
        <v/>
      </c>
      <c r="Q3134">
        <f>$F3134+$H3134+$L3134</f>
        <v/>
      </c>
      <c r="R3134">
        <f>IFERROR(VLOOKUP($A3134,Registros!$B$2:$G$6000,6,0),IFERROR(VLOOKUP($D3134,Winback!$B$2:$C$300,2,0),""))</f>
        <v/>
      </c>
      <c r="S3134">
        <f>IF($E3134=1,"NP","")&amp;IF($G3134=1,"+MOV","")&amp;IF($I3134=1,"+CS","")&amp;IF($K3134=1,"+WB","")</f>
        <v/>
      </c>
      <c r="T3134">
        <f>$E3134+$G3134+$I3134+$K3134</f>
        <v/>
      </c>
    </row>
    <row r="3135">
      <c r="A3135" t="inlineStr">
        <is>
          <t>359272710000</t>
        </is>
      </c>
      <c r="B3135" t="inlineStr">
        <is>
          <t>35927271</t>
        </is>
      </c>
      <c r="C3135" t="inlineStr">
        <is>
          <t>KIMBERLY SUIRA</t>
        </is>
      </c>
      <c r="D3135" t="inlineStr">
        <is>
          <t>KIMBERLYSUIRA</t>
        </is>
      </c>
      <c r="E3135">
        <f>IF(COUNTIFS(Registros!$A$2:$A$6000,"NP",Registros!$B$2:$B$6000,$A3135)&gt;0,1,0)</f>
        <v/>
      </c>
      <c r="F3135">
        <f>IF($E3135=1,SUMIFS(Registros!$F$2:$F$6000,Registros!$A$2:$A$6000,"NP",Registros!$B$2:$B$6000,$A3135),0)</f>
        <v/>
      </c>
      <c r="G3135">
        <f>IF(COUNTIFS(Registros!$A$2:$A$6000,"MOV",Registros!$B$2:$B$6000,$A3135)&gt;0,1,0)</f>
        <v/>
      </c>
      <c r="H3135">
        <f>IF($G3135=1,SUMIFS(Registros!$F$2:$F$6000,Registros!$A$2:$A$6000,"MOV",Registros!$B$2:$B$6000,$A3135),0)</f>
        <v/>
      </c>
      <c r="I3135">
        <f>IF(COUNTIFS(Registros!$A$2:$A$6000,"CS",Registros!$B$2:$B$6000,$A3135)&gt;0,1,0)</f>
        <v/>
      </c>
      <c r="J3135">
        <f>IF($I3135=1,SUMIFS(Registros!$I$2:$I$6000,Registros!$A$2:$A$6000,"CS",Registros!$B$2:$B$6000,$A3135),0)</f>
        <v/>
      </c>
      <c r="K3135">
        <f>IF(COUNTIFS(Winback!$K$2:$K$300,$D3135)&gt;0,1,0)</f>
        <v/>
      </c>
      <c r="L3135">
        <f>IF(AND($K3135=1,LEFT($A3135,3)="WB-"),SUMIFS(Winback!$D$2:$D$300,Winback!$K$2:$K$300,$D3135),0)</f>
        <v/>
      </c>
      <c r="M3135">
        <f>IF(OR($E3135=1,$G3135=1,SUMIFS(Registros!$J$2:$J$6000,Registros!$B$2:$B$6000,$A3135)&gt;0),1,0)</f>
        <v/>
      </c>
      <c r="N3135">
        <f>IF($J3135&gt;0,1,IF(COUNTIFS(Registros!$A$2:$A$6000,"CS",Registros!$B$2:$B$6000,$A3135,Registros!$K$2:$K$6000,"&lt;&gt;")&gt;0,1,0))</f>
        <v/>
      </c>
      <c r="O3135">
        <f>IF(AND($K3135=1,$E3135=0,$G3135=0,$I3135=0),"WINBACK",IF(AND($M3135=1,$N3135&gt;0),"CONVERGENTE",IF($M3135=1,"SOLO MÓVIL",IF($N3135&gt;0,"SOLO FIJO / INTERNET","SIN SERVICIOS"))))</f>
        <v/>
      </c>
      <c r="P3135">
        <f>IF($O3135="WINBACK","Recuperar (winback)",IF($O3135="CONVERGENTE","Upgrade / más líneas",IF($O3135="SOLO MÓVIL","Ofrecer fijo + internet (FLBBTV)",IF($O3135="SOLO FIJO / INTERNET","Ofrecer línea móvil Nextphone","Oferta completa (móvil + fijo + internet)"))))</f>
        <v/>
      </c>
      <c r="Q3135">
        <f>$F3135+$H3135+$L3135</f>
        <v/>
      </c>
      <c r="R3135">
        <f>IFERROR(VLOOKUP($A3135,Registros!$B$2:$G$6000,6,0),IFERROR(VLOOKUP($D3135,Winback!$B$2:$C$300,2,0),""))</f>
        <v/>
      </c>
      <c r="S3135">
        <f>IF($E3135=1,"NP","")&amp;IF($G3135=1,"+MOV","")&amp;IF($I3135=1,"+CS","")&amp;IF($K3135=1,"+WB","")</f>
        <v/>
      </c>
      <c r="T3135">
        <f>$E3135+$G3135+$I3135+$K3135</f>
        <v/>
      </c>
    </row>
    <row r="3136">
      <c r="A3136" t="inlineStr">
        <is>
          <t>357261810000</t>
        </is>
      </c>
      <c r="B3136" t="inlineStr">
        <is>
          <t>35726181</t>
        </is>
      </c>
      <c r="C3136" t="inlineStr">
        <is>
          <t>KATHERINE FOSSATTI</t>
        </is>
      </c>
      <c r="D3136" t="inlineStr">
        <is>
          <t>KATHERINEFOSSATTI</t>
        </is>
      </c>
      <c r="E3136">
        <f>IF(COUNTIFS(Registros!$A$2:$A$6000,"NP",Registros!$B$2:$B$6000,$A3136)&gt;0,1,0)</f>
        <v/>
      </c>
      <c r="F3136">
        <f>IF($E3136=1,SUMIFS(Registros!$F$2:$F$6000,Registros!$A$2:$A$6000,"NP",Registros!$B$2:$B$6000,$A3136),0)</f>
        <v/>
      </c>
      <c r="G3136">
        <f>IF(COUNTIFS(Registros!$A$2:$A$6000,"MOV",Registros!$B$2:$B$6000,$A3136)&gt;0,1,0)</f>
        <v/>
      </c>
      <c r="H3136">
        <f>IF($G3136=1,SUMIFS(Registros!$F$2:$F$6000,Registros!$A$2:$A$6000,"MOV",Registros!$B$2:$B$6000,$A3136),0)</f>
        <v/>
      </c>
      <c r="I3136">
        <f>IF(COUNTIFS(Registros!$A$2:$A$6000,"CS",Registros!$B$2:$B$6000,$A3136)&gt;0,1,0)</f>
        <v/>
      </c>
      <c r="J3136">
        <f>IF($I3136=1,SUMIFS(Registros!$I$2:$I$6000,Registros!$A$2:$A$6000,"CS",Registros!$B$2:$B$6000,$A3136),0)</f>
        <v/>
      </c>
      <c r="K3136">
        <f>IF(COUNTIFS(Winback!$K$2:$K$300,$D3136)&gt;0,1,0)</f>
        <v/>
      </c>
      <c r="L3136">
        <f>IF(AND($K3136=1,LEFT($A3136,3)="WB-"),SUMIFS(Winback!$D$2:$D$300,Winback!$K$2:$K$300,$D3136),0)</f>
        <v/>
      </c>
      <c r="M3136">
        <f>IF(OR($E3136=1,$G3136=1,SUMIFS(Registros!$J$2:$J$6000,Registros!$B$2:$B$6000,$A3136)&gt;0),1,0)</f>
        <v/>
      </c>
      <c r="N3136">
        <f>IF($J3136&gt;0,1,IF(COUNTIFS(Registros!$A$2:$A$6000,"CS",Registros!$B$2:$B$6000,$A3136,Registros!$K$2:$K$6000,"&lt;&gt;")&gt;0,1,0))</f>
        <v/>
      </c>
      <c r="O3136">
        <f>IF(AND($K3136=1,$E3136=0,$G3136=0,$I3136=0),"WINBACK",IF(AND($M3136=1,$N3136&gt;0),"CONVERGENTE",IF($M3136=1,"SOLO MÓVIL",IF($N3136&gt;0,"SOLO FIJO / INTERNET","SIN SERVICIOS"))))</f>
        <v/>
      </c>
      <c r="P3136">
        <f>IF($O3136="WINBACK","Recuperar (winback)",IF($O3136="CONVERGENTE","Upgrade / más líneas",IF($O3136="SOLO MÓVIL","Ofrecer fijo + internet (FLBBTV)",IF($O3136="SOLO FIJO / INTERNET","Ofrecer línea móvil Nextphone","Oferta completa (móvil + fijo + internet)"))))</f>
        <v/>
      </c>
      <c r="Q3136">
        <f>$F3136+$H3136+$L3136</f>
        <v/>
      </c>
      <c r="R3136">
        <f>IFERROR(VLOOKUP($A3136,Registros!$B$2:$G$6000,6,0),IFERROR(VLOOKUP($D3136,Winback!$B$2:$C$300,2,0),""))</f>
        <v/>
      </c>
      <c r="S3136">
        <f>IF($E3136=1,"NP","")&amp;IF($G3136=1,"+MOV","")&amp;IF($I3136=1,"+CS","")&amp;IF($K3136=1,"+WB","")</f>
        <v/>
      </c>
      <c r="T3136">
        <f>$E3136+$G3136+$I3136+$K3136</f>
        <v/>
      </c>
    </row>
    <row r="3137">
      <c r="A3137" t="inlineStr">
        <is>
          <t>349274500000</t>
        </is>
      </c>
      <c r="B3137" t="inlineStr">
        <is>
          <t>34927450</t>
        </is>
      </c>
      <c r="C3137" t="inlineStr">
        <is>
          <t>IVAN CASTILLO</t>
        </is>
      </c>
      <c r="D3137" t="inlineStr">
        <is>
          <t>IVANCASTILLO</t>
        </is>
      </c>
      <c r="E3137">
        <f>IF(COUNTIFS(Registros!$A$2:$A$6000,"NP",Registros!$B$2:$B$6000,$A3137)&gt;0,1,0)</f>
        <v/>
      </c>
      <c r="F3137">
        <f>IF($E3137=1,SUMIFS(Registros!$F$2:$F$6000,Registros!$A$2:$A$6000,"NP",Registros!$B$2:$B$6000,$A3137),0)</f>
        <v/>
      </c>
      <c r="G3137">
        <f>IF(COUNTIFS(Registros!$A$2:$A$6000,"MOV",Registros!$B$2:$B$6000,$A3137)&gt;0,1,0)</f>
        <v/>
      </c>
      <c r="H3137">
        <f>IF($G3137=1,SUMIFS(Registros!$F$2:$F$6000,Registros!$A$2:$A$6000,"MOV",Registros!$B$2:$B$6000,$A3137),0)</f>
        <v/>
      </c>
      <c r="I3137">
        <f>IF(COUNTIFS(Registros!$A$2:$A$6000,"CS",Registros!$B$2:$B$6000,$A3137)&gt;0,1,0)</f>
        <v/>
      </c>
      <c r="J3137">
        <f>IF($I3137=1,SUMIFS(Registros!$I$2:$I$6000,Registros!$A$2:$A$6000,"CS",Registros!$B$2:$B$6000,$A3137),0)</f>
        <v/>
      </c>
      <c r="K3137">
        <f>IF(COUNTIFS(Winback!$K$2:$K$300,$D3137)&gt;0,1,0)</f>
        <v/>
      </c>
      <c r="L3137">
        <f>IF(AND($K3137=1,LEFT($A3137,3)="WB-"),SUMIFS(Winback!$D$2:$D$300,Winback!$K$2:$K$300,$D3137),0)</f>
        <v/>
      </c>
      <c r="M3137">
        <f>IF(OR($E3137=1,$G3137=1,SUMIFS(Registros!$J$2:$J$6000,Registros!$B$2:$B$6000,$A3137)&gt;0),1,0)</f>
        <v/>
      </c>
      <c r="N3137">
        <f>IF($J3137&gt;0,1,IF(COUNTIFS(Registros!$A$2:$A$6000,"CS",Registros!$B$2:$B$6000,$A3137,Registros!$K$2:$K$6000,"&lt;&gt;")&gt;0,1,0))</f>
        <v/>
      </c>
      <c r="O3137">
        <f>IF(AND($K3137=1,$E3137=0,$G3137=0,$I3137=0),"WINBACK",IF(AND($M3137=1,$N3137&gt;0),"CONVERGENTE",IF($M3137=1,"SOLO MÓVIL",IF($N3137&gt;0,"SOLO FIJO / INTERNET","SIN SERVICIOS"))))</f>
        <v/>
      </c>
      <c r="P3137">
        <f>IF($O3137="WINBACK","Recuperar (winback)",IF($O3137="CONVERGENTE","Upgrade / más líneas",IF($O3137="SOLO MÓVIL","Ofrecer fijo + internet (FLBBTV)",IF($O3137="SOLO FIJO / INTERNET","Ofrecer línea móvil Nextphone","Oferta completa (móvil + fijo + internet)"))))</f>
        <v/>
      </c>
      <c r="Q3137">
        <f>$F3137+$H3137+$L3137</f>
        <v/>
      </c>
      <c r="R3137">
        <f>IFERROR(VLOOKUP($A3137,Registros!$B$2:$G$6000,6,0),IFERROR(VLOOKUP($D3137,Winback!$B$2:$C$300,2,0),""))</f>
        <v/>
      </c>
      <c r="S3137">
        <f>IF($E3137=1,"NP","")&amp;IF($G3137=1,"+MOV","")&amp;IF($I3137=1,"+CS","")&amp;IF($K3137=1,"+WB","")</f>
        <v/>
      </c>
      <c r="T3137">
        <f>$E3137+$G3137+$I3137+$K3137</f>
        <v/>
      </c>
    </row>
    <row r="3138">
      <c r="A3138" t="inlineStr">
        <is>
          <t>357270550000</t>
        </is>
      </c>
      <c r="B3138" t="inlineStr">
        <is>
          <t>35727055</t>
        </is>
      </c>
      <c r="C3138" t="inlineStr">
        <is>
          <t>ALEXANDER ANTONIO OLMOS SANCHEZ</t>
        </is>
      </c>
      <c r="D3138" t="inlineStr">
        <is>
          <t>ALEXANDERANTONIOOLMOSSANCHEZ</t>
        </is>
      </c>
      <c r="E3138">
        <f>IF(COUNTIFS(Registros!$A$2:$A$6000,"NP",Registros!$B$2:$B$6000,$A3138)&gt;0,1,0)</f>
        <v/>
      </c>
      <c r="F3138">
        <f>IF($E3138=1,SUMIFS(Registros!$F$2:$F$6000,Registros!$A$2:$A$6000,"NP",Registros!$B$2:$B$6000,$A3138),0)</f>
        <v/>
      </c>
      <c r="G3138">
        <f>IF(COUNTIFS(Registros!$A$2:$A$6000,"MOV",Registros!$B$2:$B$6000,$A3138)&gt;0,1,0)</f>
        <v/>
      </c>
      <c r="H3138">
        <f>IF($G3138=1,SUMIFS(Registros!$F$2:$F$6000,Registros!$A$2:$A$6000,"MOV",Registros!$B$2:$B$6000,$A3138),0)</f>
        <v/>
      </c>
      <c r="I3138">
        <f>IF(COUNTIFS(Registros!$A$2:$A$6000,"CS",Registros!$B$2:$B$6000,$A3138)&gt;0,1,0)</f>
        <v/>
      </c>
      <c r="J3138">
        <f>IF($I3138=1,SUMIFS(Registros!$I$2:$I$6000,Registros!$A$2:$A$6000,"CS",Registros!$B$2:$B$6000,$A3138),0)</f>
        <v/>
      </c>
      <c r="K3138">
        <f>IF(COUNTIFS(Winback!$K$2:$K$300,$D3138)&gt;0,1,0)</f>
        <v/>
      </c>
      <c r="L3138">
        <f>IF(AND($K3138=1,LEFT($A3138,3)="WB-"),SUMIFS(Winback!$D$2:$D$300,Winback!$K$2:$K$300,$D3138),0)</f>
        <v/>
      </c>
      <c r="M3138">
        <f>IF(OR($E3138=1,$G3138=1,SUMIFS(Registros!$J$2:$J$6000,Registros!$B$2:$B$6000,$A3138)&gt;0),1,0)</f>
        <v/>
      </c>
      <c r="N3138">
        <f>IF($J3138&gt;0,1,IF(COUNTIFS(Registros!$A$2:$A$6000,"CS",Registros!$B$2:$B$6000,$A3138,Registros!$K$2:$K$6000,"&lt;&gt;")&gt;0,1,0))</f>
        <v/>
      </c>
      <c r="O3138">
        <f>IF(AND($K3138=1,$E3138=0,$G3138=0,$I3138=0),"WINBACK",IF(AND($M3138=1,$N3138&gt;0),"CONVERGENTE",IF($M3138=1,"SOLO MÓVIL",IF($N3138&gt;0,"SOLO FIJO / INTERNET","SIN SERVICIOS"))))</f>
        <v/>
      </c>
      <c r="P3138">
        <f>IF($O3138="WINBACK","Recuperar (winback)",IF($O3138="CONVERGENTE","Upgrade / más líneas",IF($O3138="SOLO MÓVIL","Ofrecer fijo + internet (FLBBTV)",IF($O3138="SOLO FIJO / INTERNET","Ofrecer línea móvil Nextphone","Oferta completa (móvil + fijo + internet)"))))</f>
        <v/>
      </c>
      <c r="Q3138">
        <f>$F3138+$H3138+$L3138</f>
        <v/>
      </c>
      <c r="R3138">
        <f>IFERROR(VLOOKUP($A3138,Registros!$B$2:$G$6000,6,0),IFERROR(VLOOKUP($D3138,Winback!$B$2:$C$300,2,0),""))</f>
        <v/>
      </c>
      <c r="S3138">
        <f>IF($E3138=1,"NP","")&amp;IF($G3138=1,"+MOV","")&amp;IF($I3138=1,"+CS","")&amp;IF($K3138=1,"+WB","")</f>
        <v/>
      </c>
      <c r="T3138">
        <f>$E3138+$G3138+$I3138+$K3138</f>
        <v/>
      </c>
    </row>
    <row r="3139">
      <c r="A3139" t="inlineStr">
        <is>
          <t>351361700000</t>
        </is>
      </c>
      <c r="B3139" t="inlineStr">
        <is>
          <t>35136170</t>
        </is>
      </c>
      <c r="C3139" t="inlineStr">
        <is>
          <t>MAYELIS AILEEN RIOS SALDAÑA</t>
        </is>
      </c>
      <c r="D3139" t="inlineStr">
        <is>
          <t>MAYELISAILEENRIOSSALDANA</t>
        </is>
      </c>
      <c r="E3139">
        <f>IF(COUNTIFS(Registros!$A$2:$A$6000,"NP",Registros!$B$2:$B$6000,$A3139)&gt;0,1,0)</f>
        <v/>
      </c>
      <c r="F3139">
        <f>IF($E3139=1,SUMIFS(Registros!$F$2:$F$6000,Registros!$A$2:$A$6000,"NP",Registros!$B$2:$B$6000,$A3139),0)</f>
        <v/>
      </c>
      <c r="G3139">
        <f>IF(COUNTIFS(Registros!$A$2:$A$6000,"MOV",Registros!$B$2:$B$6000,$A3139)&gt;0,1,0)</f>
        <v/>
      </c>
      <c r="H3139">
        <f>IF($G3139=1,SUMIFS(Registros!$F$2:$F$6000,Registros!$A$2:$A$6000,"MOV",Registros!$B$2:$B$6000,$A3139),0)</f>
        <v/>
      </c>
      <c r="I3139">
        <f>IF(COUNTIFS(Registros!$A$2:$A$6000,"CS",Registros!$B$2:$B$6000,$A3139)&gt;0,1,0)</f>
        <v/>
      </c>
      <c r="J3139">
        <f>IF($I3139=1,SUMIFS(Registros!$I$2:$I$6000,Registros!$A$2:$A$6000,"CS",Registros!$B$2:$B$6000,$A3139),0)</f>
        <v/>
      </c>
      <c r="K3139">
        <f>IF(COUNTIFS(Winback!$K$2:$K$300,$D3139)&gt;0,1,0)</f>
        <v/>
      </c>
      <c r="L3139">
        <f>IF(AND($K3139=1,LEFT($A3139,3)="WB-"),SUMIFS(Winback!$D$2:$D$300,Winback!$K$2:$K$300,$D3139),0)</f>
        <v/>
      </c>
      <c r="M3139">
        <f>IF(OR($E3139=1,$G3139=1,SUMIFS(Registros!$J$2:$J$6000,Registros!$B$2:$B$6000,$A3139)&gt;0),1,0)</f>
        <v/>
      </c>
      <c r="N3139">
        <f>IF($J3139&gt;0,1,IF(COUNTIFS(Registros!$A$2:$A$6000,"CS",Registros!$B$2:$B$6000,$A3139,Registros!$K$2:$K$6000,"&lt;&gt;")&gt;0,1,0))</f>
        <v/>
      </c>
      <c r="O3139">
        <f>IF(AND($K3139=1,$E3139=0,$G3139=0,$I3139=0),"WINBACK",IF(AND($M3139=1,$N3139&gt;0),"CONVERGENTE",IF($M3139=1,"SOLO MÓVIL",IF($N3139&gt;0,"SOLO FIJO / INTERNET","SIN SERVICIOS"))))</f>
        <v/>
      </c>
      <c r="P3139">
        <f>IF($O3139="WINBACK","Recuperar (winback)",IF($O3139="CONVERGENTE","Upgrade / más líneas",IF($O3139="SOLO MÓVIL","Ofrecer fijo + internet (FLBBTV)",IF($O3139="SOLO FIJO / INTERNET","Ofrecer línea móvil Nextphone","Oferta completa (móvil + fijo + internet)"))))</f>
        <v/>
      </c>
      <c r="Q3139">
        <f>$F3139+$H3139+$L3139</f>
        <v/>
      </c>
      <c r="R3139">
        <f>IFERROR(VLOOKUP($A3139,Registros!$B$2:$G$6000,6,0),IFERROR(VLOOKUP($D3139,Winback!$B$2:$C$300,2,0),""))</f>
        <v/>
      </c>
      <c r="S3139">
        <f>IF($E3139=1,"NP","")&amp;IF($G3139=1,"+MOV","")&amp;IF($I3139=1,"+CS","")&amp;IF($K3139=1,"+WB","")</f>
        <v/>
      </c>
      <c r="T3139">
        <f>$E3139+$G3139+$I3139+$K3139</f>
        <v/>
      </c>
    </row>
    <row r="3140">
      <c r="A3140" t="inlineStr">
        <is>
          <t>356249610000</t>
        </is>
      </c>
      <c r="B3140" t="inlineStr">
        <is>
          <t>35624961</t>
        </is>
      </c>
      <c r="C3140" t="inlineStr">
        <is>
          <t>EDGAR GUTIERREZ</t>
        </is>
      </c>
      <c r="D3140" t="inlineStr">
        <is>
          <t>EDGARGUTIERREZ</t>
        </is>
      </c>
      <c r="E3140">
        <f>IF(COUNTIFS(Registros!$A$2:$A$6000,"NP",Registros!$B$2:$B$6000,$A3140)&gt;0,1,0)</f>
        <v/>
      </c>
      <c r="F3140">
        <f>IF($E3140=1,SUMIFS(Registros!$F$2:$F$6000,Registros!$A$2:$A$6000,"NP",Registros!$B$2:$B$6000,$A3140),0)</f>
        <v/>
      </c>
      <c r="G3140">
        <f>IF(COUNTIFS(Registros!$A$2:$A$6000,"MOV",Registros!$B$2:$B$6000,$A3140)&gt;0,1,0)</f>
        <v/>
      </c>
      <c r="H3140">
        <f>IF($G3140=1,SUMIFS(Registros!$F$2:$F$6000,Registros!$A$2:$A$6000,"MOV",Registros!$B$2:$B$6000,$A3140),0)</f>
        <v/>
      </c>
      <c r="I3140">
        <f>IF(COUNTIFS(Registros!$A$2:$A$6000,"CS",Registros!$B$2:$B$6000,$A3140)&gt;0,1,0)</f>
        <v/>
      </c>
      <c r="J3140">
        <f>IF($I3140=1,SUMIFS(Registros!$I$2:$I$6000,Registros!$A$2:$A$6000,"CS",Registros!$B$2:$B$6000,$A3140),0)</f>
        <v/>
      </c>
      <c r="K3140">
        <f>IF(COUNTIFS(Winback!$K$2:$K$300,$D3140)&gt;0,1,0)</f>
        <v/>
      </c>
      <c r="L3140">
        <f>IF(AND($K3140=1,LEFT($A3140,3)="WB-"),SUMIFS(Winback!$D$2:$D$300,Winback!$K$2:$K$300,$D3140),0)</f>
        <v/>
      </c>
      <c r="M3140">
        <f>IF(OR($E3140=1,$G3140=1,SUMIFS(Registros!$J$2:$J$6000,Registros!$B$2:$B$6000,$A3140)&gt;0),1,0)</f>
        <v/>
      </c>
      <c r="N3140">
        <f>IF($J3140&gt;0,1,IF(COUNTIFS(Registros!$A$2:$A$6000,"CS",Registros!$B$2:$B$6000,$A3140,Registros!$K$2:$K$6000,"&lt;&gt;")&gt;0,1,0))</f>
        <v/>
      </c>
      <c r="O3140">
        <f>IF(AND($K3140=1,$E3140=0,$G3140=0,$I3140=0),"WINBACK",IF(AND($M3140=1,$N3140&gt;0),"CONVERGENTE",IF($M3140=1,"SOLO MÓVIL",IF($N3140&gt;0,"SOLO FIJO / INTERNET","SIN SERVICIOS"))))</f>
        <v/>
      </c>
      <c r="P3140">
        <f>IF($O3140="WINBACK","Recuperar (winback)",IF($O3140="CONVERGENTE","Upgrade / más líneas",IF($O3140="SOLO MÓVIL","Ofrecer fijo + internet (FLBBTV)",IF($O3140="SOLO FIJO / INTERNET","Ofrecer línea móvil Nextphone","Oferta completa (móvil + fijo + internet)"))))</f>
        <v/>
      </c>
      <c r="Q3140">
        <f>$F3140+$H3140+$L3140</f>
        <v/>
      </c>
      <c r="R3140">
        <f>IFERROR(VLOOKUP($A3140,Registros!$B$2:$G$6000,6,0),IFERROR(VLOOKUP($D3140,Winback!$B$2:$C$300,2,0),""))</f>
        <v/>
      </c>
      <c r="S3140">
        <f>IF($E3140=1,"NP","")&amp;IF($G3140=1,"+MOV","")&amp;IF($I3140=1,"+CS","")&amp;IF($K3140=1,"+WB","")</f>
        <v/>
      </c>
      <c r="T3140">
        <f>$E3140+$G3140+$I3140+$K3140</f>
        <v/>
      </c>
    </row>
    <row r="3141">
      <c r="A3141" t="inlineStr">
        <is>
          <t>355341380000</t>
        </is>
      </c>
      <c r="B3141" t="inlineStr">
        <is>
          <t>35534138</t>
        </is>
      </c>
      <c r="C3141" t="inlineStr">
        <is>
          <t>HECTOR GALLARDO</t>
        </is>
      </c>
      <c r="D3141" t="inlineStr">
        <is>
          <t>HECTORGALLARDO</t>
        </is>
      </c>
      <c r="E3141">
        <f>IF(COUNTIFS(Registros!$A$2:$A$6000,"NP",Registros!$B$2:$B$6000,$A3141)&gt;0,1,0)</f>
        <v/>
      </c>
      <c r="F3141">
        <f>IF($E3141=1,SUMIFS(Registros!$F$2:$F$6000,Registros!$A$2:$A$6000,"NP",Registros!$B$2:$B$6000,$A3141),0)</f>
        <v/>
      </c>
      <c r="G3141">
        <f>IF(COUNTIFS(Registros!$A$2:$A$6000,"MOV",Registros!$B$2:$B$6000,$A3141)&gt;0,1,0)</f>
        <v/>
      </c>
      <c r="H3141">
        <f>IF($G3141=1,SUMIFS(Registros!$F$2:$F$6000,Registros!$A$2:$A$6000,"MOV",Registros!$B$2:$B$6000,$A3141),0)</f>
        <v/>
      </c>
      <c r="I3141">
        <f>IF(COUNTIFS(Registros!$A$2:$A$6000,"CS",Registros!$B$2:$B$6000,$A3141)&gt;0,1,0)</f>
        <v/>
      </c>
      <c r="J3141">
        <f>IF($I3141=1,SUMIFS(Registros!$I$2:$I$6000,Registros!$A$2:$A$6000,"CS",Registros!$B$2:$B$6000,$A3141),0)</f>
        <v/>
      </c>
      <c r="K3141">
        <f>IF(COUNTIFS(Winback!$K$2:$K$300,$D3141)&gt;0,1,0)</f>
        <v/>
      </c>
      <c r="L3141">
        <f>IF(AND($K3141=1,LEFT($A3141,3)="WB-"),SUMIFS(Winback!$D$2:$D$300,Winback!$K$2:$K$300,$D3141),0)</f>
        <v/>
      </c>
      <c r="M3141">
        <f>IF(OR($E3141=1,$G3141=1,SUMIFS(Registros!$J$2:$J$6000,Registros!$B$2:$B$6000,$A3141)&gt;0),1,0)</f>
        <v/>
      </c>
      <c r="N3141">
        <f>IF($J3141&gt;0,1,IF(COUNTIFS(Registros!$A$2:$A$6000,"CS",Registros!$B$2:$B$6000,$A3141,Registros!$K$2:$K$6000,"&lt;&gt;")&gt;0,1,0))</f>
        <v/>
      </c>
      <c r="O3141">
        <f>IF(AND($K3141=1,$E3141=0,$G3141=0,$I3141=0),"WINBACK",IF(AND($M3141=1,$N3141&gt;0),"CONVERGENTE",IF($M3141=1,"SOLO MÓVIL",IF($N3141&gt;0,"SOLO FIJO / INTERNET","SIN SERVICIOS"))))</f>
        <v/>
      </c>
      <c r="P3141">
        <f>IF($O3141="WINBACK","Recuperar (winback)",IF($O3141="CONVERGENTE","Upgrade / más líneas",IF($O3141="SOLO MÓVIL","Ofrecer fijo + internet (FLBBTV)",IF($O3141="SOLO FIJO / INTERNET","Ofrecer línea móvil Nextphone","Oferta completa (móvil + fijo + internet)"))))</f>
        <v/>
      </c>
      <c r="Q3141">
        <f>$F3141+$H3141+$L3141</f>
        <v/>
      </c>
      <c r="R3141">
        <f>IFERROR(VLOOKUP($A3141,Registros!$B$2:$G$6000,6,0),IFERROR(VLOOKUP($D3141,Winback!$B$2:$C$300,2,0),""))</f>
        <v/>
      </c>
      <c r="S3141">
        <f>IF($E3141=1,"NP","")&amp;IF($G3141=1,"+MOV","")&amp;IF($I3141=1,"+CS","")&amp;IF($K3141=1,"+WB","")</f>
        <v/>
      </c>
      <c r="T3141">
        <f>$E3141+$G3141+$I3141+$K3141</f>
        <v/>
      </c>
    </row>
    <row r="3142">
      <c r="A3142" t="inlineStr">
        <is>
          <t>354349420000</t>
        </is>
      </c>
      <c r="B3142" t="inlineStr">
        <is>
          <t>35434942</t>
        </is>
      </c>
      <c r="C3142" t="inlineStr">
        <is>
          <t>CARLOS ARMANDO MONTENEGRO ALVAREZ</t>
        </is>
      </c>
      <c r="D3142" t="inlineStr">
        <is>
          <t>CARLOSARMANDOMONTENEGROALVAREZ</t>
        </is>
      </c>
      <c r="E3142">
        <f>IF(COUNTIFS(Registros!$A$2:$A$6000,"NP",Registros!$B$2:$B$6000,$A3142)&gt;0,1,0)</f>
        <v/>
      </c>
      <c r="F3142">
        <f>IF($E3142=1,SUMIFS(Registros!$F$2:$F$6000,Registros!$A$2:$A$6000,"NP",Registros!$B$2:$B$6000,$A3142),0)</f>
        <v/>
      </c>
      <c r="G3142">
        <f>IF(COUNTIFS(Registros!$A$2:$A$6000,"MOV",Registros!$B$2:$B$6000,$A3142)&gt;0,1,0)</f>
        <v/>
      </c>
      <c r="H3142">
        <f>IF($G3142=1,SUMIFS(Registros!$F$2:$F$6000,Registros!$A$2:$A$6000,"MOV",Registros!$B$2:$B$6000,$A3142),0)</f>
        <v/>
      </c>
      <c r="I3142">
        <f>IF(COUNTIFS(Registros!$A$2:$A$6000,"CS",Registros!$B$2:$B$6000,$A3142)&gt;0,1,0)</f>
        <v/>
      </c>
      <c r="J3142">
        <f>IF($I3142=1,SUMIFS(Registros!$I$2:$I$6000,Registros!$A$2:$A$6000,"CS",Registros!$B$2:$B$6000,$A3142),0)</f>
        <v/>
      </c>
      <c r="K3142">
        <f>IF(COUNTIFS(Winback!$K$2:$K$300,$D3142)&gt;0,1,0)</f>
        <v/>
      </c>
      <c r="L3142">
        <f>IF(AND($K3142=1,LEFT($A3142,3)="WB-"),SUMIFS(Winback!$D$2:$D$300,Winback!$K$2:$K$300,$D3142),0)</f>
        <v/>
      </c>
      <c r="M3142">
        <f>IF(OR($E3142=1,$G3142=1,SUMIFS(Registros!$J$2:$J$6000,Registros!$B$2:$B$6000,$A3142)&gt;0),1,0)</f>
        <v/>
      </c>
      <c r="N3142">
        <f>IF($J3142&gt;0,1,IF(COUNTIFS(Registros!$A$2:$A$6000,"CS",Registros!$B$2:$B$6000,$A3142,Registros!$K$2:$K$6000,"&lt;&gt;")&gt;0,1,0))</f>
        <v/>
      </c>
      <c r="O3142">
        <f>IF(AND($K3142=1,$E3142=0,$G3142=0,$I3142=0),"WINBACK",IF(AND($M3142=1,$N3142&gt;0),"CONVERGENTE",IF($M3142=1,"SOLO MÓVIL",IF($N3142&gt;0,"SOLO FIJO / INTERNET","SIN SERVICIOS"))))</f>
        <v/>
      </c>
      <c r="P3142">
        <f>IF($O3142="WINBACK","Recuperar (winback)",IF($O3142="CONVERGENTE","Upgrade / más líneas",IF($O3142="SOLO MÓVIL","Ofrecer fijo + internet (FLBBTV)",IF($O3142="SOLO FIJO / INTERNET","Ofrecer línea móvil Nextphone","Oferta completa (móvil + fijo + internet)"))))</f>
        <v/>
      </c>
      <c r="Q3142">
        <f>$F3142+$H3142+$L3142</f>
        <v/>
      </c>
      <c r="R3142">
        <f>IFERROR(VLOOKUP($A3142,Registros!$B$2:$G$6000,6,0),IFERROR(VLOOKUP($D3142,Winback!$B$2:$C$300,2,0),""))</f>
        <v/>
      </c>
      <c r="S3142">
        <f>IF($E3142=1,"NP","")&amp;IF($G3142=1,"+MOV","")&amp;IF($I3142=1,"+CS","")&amp;IF($K3142=1,"+WB","")</f>
        <v/>
      </c>
      <c r="T3142">
        <f>$E3142+$G3142+$I3142+$K3142</f>
        <v/>
      </c>
    </row>
    <row r="3143">
      <c r="A3143" t="inlineStr">
        <is>
          <t>355229390000</t>
        </is>
      </c>
      <c r="B3143" t="inlineStr">
        <is>
          <t>35522939</t>
        </is>
      </c>
      <c r="C3143" t="inlineStr">
        <is>
          <t>ROSARIO GUTIERREZ</t>
        </is>
      </c>
      <c r="D3143" t="inlineStr">
        <is>
          <t>ROSARIOGUTIERREZ</t>
        </is>
      </c>
      <c r="E3143">
        <f>IF(COUNTIFS(Registros!$A$2:$A$6000,"NP",Registros!$B$2:$B$6000,$A3143)&gt;0,1,0)</f>
        <v/>
      </c>
      <c r="F3143">
        <f>IF($E3143=1,SUMIFS(Registros!$F$2:$F$6000,Registros!$A$2:$A$6000,"NP",Registros!$B$2:$B$6000,$A3143),0)</f>
        <v/>
      </c>
      <c r="G3143">
        <f>IF(COUNTIFS(Registros!$A$2:$A$6000,"MOV",Registros!$B$2:$B$6000,$A3143)&gt;0,1,0)</f>
        <v/>
      </c>
      <c r="H3143">
        <f>IF($G3143=1,SUMIFS(Registros!$F$2:$F$6000,Registros!$A$2:$A$6000,"MOV",Registros!$B$2:$B$6000,$A3143),0)</f>
        <v/>
      </c>
      <c r="I3143">
        <f>IF(COUNTIFS(Registros!$A$2:$A$6000,"CS",Registros!$B$2:$B$6000,$A3143)&gt;0,1,0)</f>
        <v/>
      </c>
      <c r="J3143">
        <f>IF($I3143=1,SUMIFS(Registros!$I$2:$I$6000,Registros!$A$2:$A$6000,"CS",Registros!$B$2:$B$6000,$A3143),0)</f>
        <v/>
      </c>
      <c r="K3143">
        <f>IF(COUNTIFS(Winback!$K$2:$K$300,$D3143)&gt;0,1,0)</f>
        <v/>
      </c>
      <c r="L3143">
        <f>IF(AND($K3143=1,LEFT($A3143,3)="WB-"),SUMIFS(Winback!$D$2:$D$300,Winback!$K$2:$K$300,$D3143),0)</f>
        <v/>
      </c>
      <c r="M3143">
        <f>IF(OR($E3143=1,$G3143=1,SUMIFS(Registros!$J$2:$J$6000,Registros!$B$2:$B$6000,$A3143)&gt;0),1,0)</f>
        <v/>
      </c>
      <c r="N3143">
        <f>IF($J3143&gt;0,1,IF(COUNTIFS(Registros!$A$2:$A$6000,"CS",Registros!$B$2:$B$6000,$A3143,Registros!$K$2:$K$6000,"&lt;&gt;")&gt;0,1,0))</f>
        <v/>
      </c>
      <c r="O3143">
        <f>IF(AND($K3143=1,$E3143=0,$G3143=0,$I3143=0),"WINBACK",IF(AND($M3143=1,$N3143&gt;0),"CONVERGENTE",IF($M3143=1,"SOLO MÓVIL",IF($N3143&gt;0,"SOLO FIJO / INTERNET","SIN SERVICIOS"))))</f>
        <v/>
      </c>
      <c r="P3143">
        <f>IF($O3143="WINBACK","Recuperar (winback)",IF($O3143="CONVERGENTE","Upgrade / más líneas",IF($O3143="SOLO MÓVIL","Ofrecer fijo + internet (FLBBTV)",IF($O3143="SOLO FIJO / INTERNET","Ofrecer línea móvil Nextphone","Oferta completa (móvil + fijo + internet)"))))</f>
        <v/>
      </c>
      <c r="Q3143">
        <f>$F3143+$H3143+$L3143</f>
        <v/>
      </c>
      <c r="R3143">
        <f>IFERROR(VLOOKUP($A3143,Registros!$B$2:$G$6000,6,0),IFERROR(VLOOKUP($D3143,Winback!$B$2:$C$300,2,0),""))</f>
        <v/>
      </c>
      <c r="S3143">
        <f>IF($E3143=1,"NP","")&amp;IF($G3143=1,"+MOV","")&amp;IF($I3143=1,"+CS","")&amp;IF($K3143=1,"+WB","")</f>
        <v/>
      </c>
      <c r="T3143">
        <f>$E3143+$G3143+$I3143+$K3143</f>
        <v/>
      </c>
    </row>
    <row r="3144">
      <c r="A3144" t="inlineStr">
        <is>
          <t>354093050000</t>
        </is>
      </c>
      <c r="B3144" t="inlineStr">
        <is>
          <t>35409305</t>
        </is>
      </c>
      <c r="C3144" t="inlineStr">
        <is>
          <t>DAYANA RAQUEL MONTENEGRO MORALES</t>
        </is>
      </c>
      <c r="D3144" t="inlineStr">
        <is>
          <t>DAYANARAQUELMONTENEGROMORALES</t>
        </is>
      </c>
      <c r="E3144">
        <f>IF(COUNTIFS(Registros!$A$2:$A$6000,"NP",Registros!$B$2:$B$6000,$A3144)&gt;0,1,0)</f>
        <v/>
      </c>
      <c r="F3144">
        <f>IF($E3144=1,SUMIFS(Registros!$F$2:$F$6000,Registros!$A$2:$A$6000,"NP",Registros!$B$2:$B$6000,$A3144),0)</f>
        <v/>
      </c>
      <c r="G3144">
        <f>IF(COUNTIFS(Registros!$A$2:$A$6000,"MOV",Registros!$B$2:$B$6000,$A3144)&gt;0,1,0)</f>
        <v/>
      </c>
      <c r="H3144">
        <f>IF($G3144=1,SUMIFS(Registros!$F$2:$F$6000,Registros!$A$2:$A$6000,"MOV",Registros!$B$2:$B$6000,$A3144),0)</f>
        <v/>
      </c>
      <c r="I3144">
        <f>IF(COUNTIFS(Registros!$A$2:$A$6000,"CS",Registros!$B$2:$B$6000,$A3144)&gt;0,1,0)</f>
        <v/>
      </c>
      <c r="J3144">
        <f>IF($I3144=1,SUMIFS(Registros!$I$2:$I$6000,Registros!$A$2:$A$6000,"CS",Registros!$B$2:$B$6000,$A3144),0)</f>
        <v/>
      </c>
      <c r="K3144">
        <f>IF(COUNTIFS(Winback!$K$2:$K$300,$D3144)&gt;0,1,0)</f>
        <v/>
      </c>
      <c r="L3144">
        <f>IF(AND($K3144=1,LEFT($A3144,3)="WB-"),SUMIFS(Winback!$D$2:$D$300,Winback!$K$2:$K$300,$D3144),0)</f>
        <v/>
      </c>
      <c r="M3144">
        <f>IF(OR($E3144=1,$G3144=1,SUMIFS(Registros!$J$2:$J$6000,Registros!$B$2:$B$6000,$A3144)&gt;0),1,0)</f>
        <v/>
      </c>
      <c r="N3144">
        <f>IF($J3144&gt;0,1,IF(COUNTIFS(Registros!$A$2:$A$6000,"CS",Registros!$B$2:$B$6000,$A3144,Registros!$K$2:$K$6000,"&lt;&gt;")&gt;0,1,0))</f>
        <v/>
      </c>
      <c r="O3144">
        <f>IF(AND($K3144=1,$E3144=0,$G3144=0,$I3144=0),"WINBACK",IF(AND($M3144=1,$N3144&gt;0),"CONVERGENTE",IF($M3144=1,"SOLO MÓVIL",IF($N3144&gt;0,"SOLO FIJO / INTERNET","SIN SERVICIOS"))))</f>
        <v/>
      </c>
      <c r="P3144">
        <f>IF($O3144="WINBACK","Recuperar (winback)",IF($O3144="CONVERGENTE","Upgrade / más líneas",IF($O3144="SOLO MÓVIL","Ofrecer fijo + internet (FLBBTV)",IF($O3144="SOLO FIJO / INTERNET","Ofrecer línea móvil Nextphone","Oferta completa (móvil + fijo + internet)"))))</f>
        <v/>
      </c>
      <c r="Q3144">
        <f>$F3144+$H3144+$L3144</f>
        <v/>
      </c>
      <c r="R3144">
        <f>IFERROR(VLOOKUP($A3144,Registros!$B$2:$G$6000,6,0),IFERROR(VLOOKUP($D3144,Winback!$B$2:$C$300,2,0),""))</f>
        <v/>
      </c>
      <c r="S3144">
        <f>IF($E3144=1,"NP","")&amp;IF($G3144=1,"+MOV","")&amp;IF($I3144=1,"+CS","")&amp;IF($K3144=1,"+WB","")</f>
        <v/>
      </c>
      <c r="T3144">
        <f>$E3144+$G3144+$I3144+$K3144</f>
        <v/>
      </c>
    </row>
    <row r="3145">
      <c r="A3145" t="inlineStr">
        <is>
          <t>337157760000</t>
        </is>
      </c>
      <c r="B3145" t="inlineStr">
        <is>
          <t>33715776</t>
        </is>
      </c>
      <c r="C3145" t="inlineStr">
        <is>
          <t>Allyson Miranda</t>
        </is>
      </c>
      <c r="D3145" t="inlineStr">
        <is>
          <t>ALLYSONMIRANDA</t>
        </is>
      </c>
      <c r="E3145">
        <f>IF(COUNTIFS(Registros!$A$2:$A$6000,"NP",Registros!$B$2:$B$6000,$A3145)&gt;0,1,0)</f>
        <v/>
      </c>
      <c r="F3145">
        <f>IF($E3145=1,SUMIFS(Registros!$F$2:$F$6000,Registros!$A$2:$A$6000,"NP",Registros!$B$2:$B$6000,$A3145),0)</f>
        <v/>
      </c>
      <c r="G3145">
        <f>IF(COUNTIFS(Registros!$A$2:$A$6000,"MOV",Registros!$B$2:$B$6000,$A3145)&gt;0,1,0)</f>
        <v/>
      </c>
      <c r="H3145">
        <f>IF($G3145=1,SUMIFS(Registros!$F$2:$F$6000,Registros!$A$2:$A$6000,"MOV",Registros!$B$2:$B$6000,$A3145),0)</f>
        <v/>
      </c>
      <c r="I3145">
        <f>IF(COUNTIFS(Registros!$A$2:$A$6000,"CS",Registros!$B$2:$B$6000,$A3145)&gt;0,1,0)</f>
        <v/>
      </c>
      <c r="J3145">
        <f>IF($I3145=1,SUMIFS(Registros!$I$2:$I$6000,Registros!$A$2:$A$6000,"CS",Registros!$B$2:$B$6000,$A3145),0)</f>
        <v/>
      </c>
      <c r="K3145">
        <f>IF(COUNTIFS(Winback!$K$2:$K$300,$D3145)&gt;0,1,0)</f>
        <v/>
      </c>
      <c r="L3145">
        <f>IF(AND($K3145=1,LEFT($A3145,3)="WB-"),SUMIFS(Winback!$D$2:$D$300,Winback!$K$2:$K$300,$D3145),0)</f>
        <v/>
      </c>
      <c r="M3145">
        <f>IF(OR($E3145=1,$G3145=1,SUMIFS(Registros!$J$2:$J$6000,Registros!$B$2:$B$6000,$A3145)&gt;0),1,0)</f>
        <v/>
      </c>
      <c r="N3145">
        <f>IF($J3145&gt;0,1,IF(COUNTIFS(Registros!$A$2:$A$6000,"CS",Registros!$B$2:$B$6000,$A3145,Registros!$K$2:$K$6000,"&lt;&gt;")&gt;0,1,0))</f>
        <v/>
      </c>
      <c r="O3145">
        <f>IF(AND($K3145=1,$E3145=0,$G3145=0,$I3145=0),"WINBACK",IF(AND($M3145=1,$N3145&gt;0),"CONVERGENTE",IF($M3145=1,"SOLO MÓVIL",IF($N3145&gt;0,"SOLO FIJO / INTERNET","SIN SERVICIOS"))))</f>
        <v/>
      </c>
      <c r="P3145">
        <f>IF($O3145="WINBACK","Recuperar (winback)",IF($O3145="CONVERGENTE","Upgrade / más líneas",IF($O3145="SOLO MÓVIL","Ofrecer fijo + internet (FLBBTV)",IF($O3145="SOLO FIJO / INTERNET","Ofrecer línea móvil Nextphone","Oferta completa (móvil + fijo + internet)"))))</f>
        <v/>
      </c>
      <c r="Q3145">
        <f>$F3145+$H3145+$L3145</f>
        <v/>
      </c>
      <c r="R3145">
        <f>IFERROR(VLOOKUP($A3145,Registros!$B$2:$G$6000,6,0),IFERROR(VLOOKUP($D3145,Winback!$B$2:$C$300,2,0),""))</f>
        <v/>
      </c>
      <c r="S3145">
        <f>IF($E3145=1,"NP","")&amp;IF($G3145=1,"+MOV","")&amp;IF($I3145=1,"+CS","")&amp;IF($K3145=1,"+WB","")</f>
        <v/>
      </c>
      <c r="T3145">
        <f>$E3145+$G3145+$I3145+$K3145</f>
        <v/>
      </c>
    </row>
    <row r="3146">
      <c r="A3146" t="inlineStr">
        <is>
          <t>341459480000</t>
        </is>
      </c>
      <c r="B3146" t="inlineStr">
        <is>
          <t>34145948</t>
        </is>
      </c>
      <c r="C3146" t="inlineStr">
        <is>
          <t>CARLOS SUIRA</t>
        </is>
      </c>
      <c r="D3146" t="inlineStr">
        <is>
          <t>CARLOSSUIRA</t>
        </is>
      </c>
      <c r="E3146">
        <f>IF(COUNTIFS(Registros!$A$2:$A$6000,"NP",Registros!$B$2:$B$6000,$A3146)&gt;0,1,0)</f>
        <v/>
      </c>
      <c r="F3146">
        <f>IF($E3146=1,SUMIFS(Registros!$F$2:$F$6000,Registros!$A$2:$A$6000,"NP",Registros!$B$2:$B$6000,$A3146),0)</f>
        <v/>
      </c>
      <c r="G3146">
        <f>IF(COUNTIFS(Registros!$A$2:$A$6000,"MOV",Registros!$B$2:$B$6000,$A3146)&gt;0,1,0)</f>
        <v/>
      </c>
      <c r="H3146">
        <f>IF($G3146=1,SUMIFS(Registros!$F$2:$F$6000,Registros!$A$2:$A$6000,"MOV",Registros!$B$2:$B$6000,$A3146),0)</f>
        <v/>
      </c>
      <c r="I3146">
        <f>IF(COUNTIFS(Registros!$A$2:$A$6000,"CS",Registros!$B$2:$B$6000,$A3146)&gt;0,1,0)</f>
        <v/>
      </c>
      <c r="J3146">
        <f>IF($I3146=1,SUMIFS(Registros!$I$2:$I$6000,Registros!$A$2:$A$6000,"CS",Registros!$B$2:$B$6000,$A3146),0)</f>
        <v/>
      </c>
      <c r="K3146">
        <f>IF(COUNTIFS(Winback!$K$2:$K$300,$D3146)&gt;0,1,0)</f>
        <v/>
      </c>
      <c r="L3146">
        <f>IF(AND($K3146=1,LEFT($A3146,3)="WB-"),SUMIFS(Winback!$D$2:$D$300,Winback!$K$2:$K$300,$D3146),0)</f>
        <v/>
      </c>
      <c r="M3146">
        <f>IF(OR($E3146=1,$G3146=1,SUMIFS(Registros!$J$2:$J$6000,Registros!$B$2:$B$6000,$A3146)&gt;0),1,0)</f>
        <v/>
      </c>
      <c r="N3146">
        <f>IF($J3146&gt;0,1,IF(COUNTIFS(Registros!$A$2:$A$6000,"CS",Registros!$B$2:$B$6000,$A3146,Registros!$K$2:$K$6000,"&lt;&gt;")&gt;0,1,0))</f>
        <v/>
      </c>
      <c r="O3146">
        <f>IF(AND($K3146=1,$E3146=0,$G3146=0,$I3146=0),"WINBACK",IF(AND($M3146=1,$N3146&gt;0),"CONVERGENTE",IF($M3146=1,"SOLO MÓVIL",IF($N3146&gt;0,"SOLO FIJO / INTERNET","SIN SERVICIOS"))))</f>
        <v/>
      </c>
      <c r="P3146">
        <f>IF($O3146="WINBACK","Recuperar (winback)",IF($O3146="CONVERGENTE","Upgrade / más líneas",IF($O3146="SOLO MÓVIL","Ofrecer fijo + internet (FLBBTV)",IF($O3146="SOLO FIJO / INTERNET","Ofrecer línea móvil Nextphone","Oferta completa (móvil + fijo + internet)"))))</f>
        <v/>
      </c>
      <c r="Q3146">
        <f>$F3146+$H3146+$L3146</f>
        <v/>
      </c>
      <c r="R3146">
        <f>IFERROR(VLOOKUP($A3146,Registros!$B$2:$G$6000,6,0),IFERROR(VLOOKUP($D3146,Winback!$B$2:$C$300,2,0),""))</f>
        <v/>
      </c>
      <c r="S3146">
        <f>IF($E3146=1,"NP","")&amp;IF($G3146=1,"+MOV","")&amp;IF($I3146=1,"+CS","")&amp;IF($K3146=1,"+WB","")</f>
        <v/>
      </c>
      <c r="T3146">
        <f>$E3146+$G3146+$I3146+$K3146</f>
        <v/>
      </c>
    </row>
    <row r="3147">
      <c r="A3147" t="inlineStr">
        <is>
          <t>345024830000</t>
        </is>
      </c>
      <c r="B3147" t="inlineStr">
        <is>
          <t>34502483</t>
        </is>
      </c>
      <c r="C3147" t="inlineStr">
        <is>
          <t>JOSUE ARACHE</t>
        </is>
      </c>
      <c r="D3147" t="inlineStr">
        <is>
          <t>JOSUEARACHE</t>
        </is>
      </c>
      <c r="E3147">
        <f>IF(COUNTIFS(Registros!$A$2:$A$6000,"NP",Registros!$B$2:$B$6000,$A3147)&gt;0,1,0)</f>
        <v/>
      </c>
      <c r="F3147">
        <f>IF($E3147=1,SUMIFS(Registros!$F$2:$F$6000,Registros!$A$2:$A$6000,"NP",Registros!$B$2:$B$6000,$A3147),0)</f>
        <v/>
      </c>
      <c r="G3147">
        <f>IF(COUNTIFS(Registros!$A$2:$A$6000,"MOV",Registros!$B$2:$B$6000,$A3147)&gt;0,1,0)</f>
        <v/>
      </c>
      <c r="H3147">
        <f>IF($G3147=1,SUMIFS(Registros!$F$2:$F$6000,Registros!$A$2:$A$6000,"MOV",Registros!$B$2:$B$6000,$A3147),0)</f>
        <v/>
      </c>
      <c r="I3147">
        <f>IF(COUNTIFS(Registros!$A$2:$A$6000,"CS",Registros!$B$2:$B$6000,$A3147)&gt;0,1,0)</f>
        <v/>
      </c>
      <c r="J3147">
        <f>IF($I3147=1,SUMIFS(Registros!$I$2:$I$6000,Registros!$A$2:$A$6000,"CS",Registros!$B$2:$B$6000,$A3147),0)</f>
        <v/>
      </c>
      <c r="K3147">
        <f>IF(COUNTIFS(Winback!$K$2:$K$300,$D3147)&gt;0,1,0)</f>
        <v/>
      </c>
      <c r="L3147">
        <f>IF(AND($K3147=1,LEFT($A3147,3)="WB-"),SUMIFS(Winback!$D$2:$D$300,Winback!$K$2:$K$300,$D3147),0)</f>
        <v/>
      </c>
      <c r="M3147">
        <f>IF(OR($E3147=1,$G3147=1,SUMIFS(Registros!$J$2:$J$6000,Registros!$B$2:$B$6000,$A3147)&gt;0),1,0)</f>
        <v/>
      </c>
      <c r="N3147">
        <f>IF($J3147&gt;0,1,IF(COUNTIFS(Registros!$A$2:$A$6000,"CS",Registros!$B$2:$B$6000,$A3147,Registros!$K$2:$K$6000,"&lt;&gt;")&gt;0,1,0))</f>
        <v/>
      </c>
      <c r="O3147">
        <f>IF(AND($K3147=1,$E3147=0,$G3147=0,$I3147=0),"WINBACK",IF(AND($M3147=1,$N3147&gt;0),"CONVERGENTE",IF($M3147=1,"SOLO MÓVIL",IF($N3147&gt;0,"SOLO FIJO / INTERNET","SIN SERVICIOS"))))</f>
        <v/>
      </c>
      <c r="P3147">
        <f>IF($O3147="WINBACK","Recuperar (winback)",IF($O3147="CONVERGENTE","Upgrade / más líneas",IF($O3147="SOLO MÓVIL","Ofrecer fijo + internet (FLBBTV)",IF($O3147="SOLO FIJO / INTERNET","Ofrecer línea móvil Nextphone","Oferta completa (móvil + fijo + internet)"))))</f>
        <v/>
      </c>
      <c r="Q3147">
        <f>$F3147+$H3147+$L3147</f>
        <v/>
      </c>
      <c r="R3147">
        <f>IFERROR(VLOOKUP($A3147,Registros!$B$2:$G$6000,6,0),IFERROR(VLOOKUP($D3147,Winback!$B$2:$C$300,2,0),""))</f>
        <v/>
      </c>
      <c r="S3147">
        <f>IF($E3147=1,"NP","")&amp;IF($G3147=1,"+MOV","")&amp;IF($I3147=1,"+CS","")&amp;IF($K3147=1,"+WB","")</f>
        <v/>
      </c>
      <c r="T3147">
        <f>$E3147+$G3147+$I3147+$K3147</f>
        <v/>
      </c>
    </row>
    <row r="3148">
      <c r="A3148" t="inlineStr">
        <is>
          <t>349130570000</t>
        </is>
      </c>
      <c r="B3148" t="inlineStr">
        <is>
          <t>34913057</t>
        </is>
      </c>
      <c r="C3148" t="inlineStr">
        <is>
          <t>ERICK ALONSO</t>
        </is>
      </c>
      <c r="D3148" t="inlineStr">
        <is>
          <t>ERICKALONSO</t>
        </is>
      </c>
      <c r="E3148">
        <f>IF(COUNTIFS(Registros!$A$2:$A$6000,"NP",Registros!$B$2:$B$6000,$A3148)&gt;0,1,0)</f>
        <v/>
      </c>
      <c r="F3148">
        <f>IF($E3148=1,SUMIFS(Registros!$F$2:$F$6000,Registros!$A$2:$A$6000,"NP",Registros!$B$2:$B$6000,$A3148),0)</f>
        <v/>
      </c>
      <c r="G3148">
        <f>IF(COUNTIFS(Registros!$A$2:$A$6000,"MOV",Registros!$B$2:$B$6000,$A3148)&gt;0,1,0)</f>
        <v/>
      </c>
      <c r="H3148">
        <f>IF($G3148=1,SUMIFS(Registros!$F$2:$F$6000,Registros!$A$2:$A$6000,"MOV",Registros!$B$2:$B$6000,$A3148),0)</f>
        <v/>
      </c>
      <c r="I3148">
        <f>IF(COUNTIFS(Registros!$A$2:$A$6000,"CS",Registros!$B$2:$B$6000,$A3148)&gt;0,1,0)</f>
        <v/>
      </c>
      <c r="J3148">
        <f>IF($I3148=1,SUMIFS(Registros!$I$2:$I$6000,Registros!$A$2:$A$6000,"CS",Registros!$B$2:$B$6000,$A3148),0)</f>
        <v/>
      </c>
      <c r="K3148">
        <f>IF(COUNTIFS(Winback!$K$2:$K$300,$D3148)&gt;0,1,0)</f>
        <v/>
      </c>
      <c r="L3148">
        <f>IF(AND($K3148=1,LEFT($A3148,3)="WB-"),SUMIFS(Winback!$D$2:$D$300,Winback!$K$2:$K$300,$D3148),0)</f>
        <v/>
      </c>
      <c r="M3148">
        <f>IF(OR($E3148=1,$G3148=1,SUMIFS(Registros!$J$2:$J$6000,Registros!$B$2:$B$6000,$A3148)&gt;0),1,0)</f>
        <v/>
      </c>
      <c r="N3148">
        <f>IF($J3148&gt;0,1,IF(COUNTIFS(Registros!$A$2:$A$6000,"CS",Registros!$B$2:$B$6000,$A3148,Registros!$K$2:$K$6000,"&lt;&gt;")&gt;0,1,0))</f>
        <v/>
      </c>
      <c r="O3148">
        <f>IF(AND($K3148=1,$E3148=0,$G3148=0,$I3148=0),"WINBACK",IF(AND($M3148=1,$N3148&gt;0),"CONVERGENTE",IF($M3148=1,"SOLO MÓVIL",IF($N3148&gt;0,"SOLO FIJO / INTERNET","SIN SERVICIOS"))))</f>
        <v/>
      </c>
      <c r="P3148">
        <f>IF($O3148="WINBACK","Recuperar (winback)",IF($O3148="CONVERGENTE","Upgrade / más líneas",IF($O3148="SOLO MÓVIL","Ofrecer fijo + internet (FLBBTV)",IF($O3148="SOLO FIJO / INTERNET","Ofrecer línea móvil Nextphone","Oferta completa (móvil + fijo + internet)"))))</f>
        <v/>
      </c>
      <c r="Q3148">
        <f>$F3148+$H3148+$L3148</f>
        <v/>
      </c>
      <c r="R3148">
        <f>IFERROR(VLOOKUP($A3148,Registros!$B$2:$G$6000,6,0),IFERROR(VLOOKUP($D3148,Winback!$B$2:$C$300,2,0),""))</f>
        <v/>
      </c>
      <c r="S3148">
        <f>IF($E3148=1,"NP","")&amp;IF($G3148=1,"+MOV","")&amp;IF($I3148=1,"+CS","")&amp;IF($K3148=1,"+WB","")</f>
        <v/>
      </c>
      <c r="T3148">
        <f>$E3148+$G3148+$I3148+$K3148</f>
        <v/>
      </c>
    </row>
    <row r="3149">
      <c r="A3149" t="inlineStr">
        <is>
          <t>348120210000</t>
        </is>
      </c>
      <c r="B3149" t="inlineStr">
        <is>
          <t>34812021</t>
        </is>
      </c>
      <c r="C3149" t="inlineStr">
        <is>
          <t>ANDONYS BARROSO</t>
        </is>
      </c>
      <c r="D3149" t="inlineStr">
        <is>
          <t>ANDONYSBARROSO</t>
        </is>
      </c>
      <c r="E3149">
        <f>IF(COUNTIFS(Registros!$A$2:$A$6000,"NP",Registros!$B$2:$B$6000,$A3149)&gt;0,1,0)</f>
        <v/>
      </c>
      <c r="F3149">
        <f>IF($E3149=1,SUMIFS(Registros!$F$2:$F$6000,Registros!$A$2:$A$6000,"NP",Registros!$B$2:$B$6000,$A3149),0)</f>
        <v/>
      </c>
      <c r="G3149">
        <f>IF(COUNTIFS(Registros!$A$2:$A$6000,"MOV",Registros!$B$2:$B$6000,$A3149)&gt;0,1,0)</f>
        <v/>
      </c>
      <c r="H3149">
        <f>IF($G3149=1,SUMIFS(Registros!$F$2:$F$6000,Registros!$A$2:$A$6000,"MOV",Registros!$B$2:$B$6000,$A3149),0)</f>
        <v/>
      </c>
      <c r="I3149">
        <f>IF(COUNTIFS(Registros!$A$2:$A$6000,"CS",Registros!$B$2:$B$6000,$A3149)&gt;0,1,0)</f>
        <v/>
      </c>
      <c r="J3149">
        <f>IF($I3149=1,SUMIFS(Registros!$I$2:$I$6000,Registros!$A$2:$A$6000,"CS",Registros!$B$2:$B$6000,$A3149),0)</f>
        <v/>
      </c>
      <c r="K3149">
        <f>IF(COUNTIFS(Winback!$K$2:$K$300,$D3149)&gt;0,1,0)</f>
        <v/>
      </c>
      <c r="L3149">
        <f>IF(AND($K3149=1,LEFT($A3149,3)="WB-"),SUMIFS(Winback!$D$2:$D$300,Winback!$K$2:$K$300,$D3149),0)</f>
        <v/>
      </c>
      <c r="M3149">
        <f>IF(OR($E3149=1,$G3149=1,SUMIFS(Registros!$J$2:$J$6000,Registros!$B$2:$B$6000,$A3149)&gt;0),1,0)</f>
        <v/>
      </c>
      <c r="N3149">
        <f>IF($J3149&gt;0,1,IF(COUNTIFS(Registros!$A$2:$A$6000,"CS",Registros!$B$2:$B$6000,$A3149,Registros!$K$2:$K$6000,"&lt;&gt;")&gt;0,1,0))</f>
        <v/>
      </c>
      <c r="O3149">
        <f>IF(AND($K3149=1,$E3149=0,$G3149=0,$I3149=0),"WINBACK",IF(AND($M3149=1,$N3149&gt;0),"CONVERGENTE",IF($M3149=1,"SOLO MÓVIL",IF($N3149&gt;0,"SOLO FIJO / INTERNET","SIN SERVICIOS"))))</f>
        <v/>
      </c>
      <c r="P3149">
        <f>IF($O3149="WINBACK","Recuperar (winback)",IF($O3149="CONVERGENTE","Upgrade / más líneas",IF($O3149="SOLO MÓVIL","Ofrecer fijo + internet (FLBBTV)",IF($O3149="SOLO FIJO / INTERNET","Ofrecer línea móvil Nextphone","Oferta completa (móvil + fijo + internet)"))))</f>
        <v/>
      </c>
      <c r="Q3149">
        <f>$F3149+$H3149+$L3149</f>
        <v/>
      </c>
      <c r="R3149">
        <f>IFERROR(VLOOKUP($A3149,Registros!$B$2:$G$6000,6,0),IFERROR(VLOOKUP($D3149,Winback!$B$2:$C$300,2,0),""))</f>
        <v/>
      </c>
      <c r="S3149">
        <f>IF($E3149=1,"NP","")&amp;IF($G3149=1,"+MOV","")&amp;IF($I3149=1,"+CS","")&amp;IF($K3149=1,"+WB","")</f>
        <v/>
      </c>
      <c r="T3149">
        <f>$E3149+$G3149+$I3149+$K3149</f>
        <v/>
      </c>
    </row>
    <row r="3150">
      <c r="A3150" t="inlineStr">
        <is>
          <t>356316100000</t>
        </is>
      </c>
      <c r="B3150" t="inlineStr">
        <is>
          <t>35631610</t>
        </is>
      </c>
      <c r="C3150" t="inlineStr">
        <is>
          <t>LISETH MORALES</t>
        </is>
      </c>
      <c r="D3150" t="inlineStr">
        <is>
          <t>LISETHMORALES</t>
        </is>
      </c>
      <c r="E3150">
        <f>IF(COUNTIFS(Registros!$A$2:$A$6000,"NP",Registros!$B$2:$B$6000,$A3150)&gt;0,1,0)</f>
        <v/>
      </c>
      <c r="F3150">
        <f>IF($E3150=1,SUMIFS(Registros!$F$2:$F$6000,Registros!$A$2:$A$6000,"NP",Registros!$B$2:$B$6000,$A3150),0)</f>
        <v/>
      </c>
      <c r="G3150">
        <f>IF(COUNTIFS(Registros!$A$2:$A$6000,"MOV",Registros!$B$2:$B$6000,$A3150)&gt;0,1,0)</f>
        <v/>
      </c>
      <c r="H3150">
        <f>IF($G3150=1,SUMIFS(Registros!$F$2:$F$6000,Registros!$A$2:$A$6000,"MOV",Registros!$B$2:$B$6000,$A3150),0)</f>
        <v/>
      </c>
      <c r="I3150">
        <f>IF(COUNTIFS(Registros!$A$2:$A$6000,"CS",Registros!$B$2:$B$6000,$A3150)&gt;0,1,0)</f>
        <v/>
      </c>
      <c r="J3150">
        <f>IF($I3150=1,SUMIFS(Registros!$I$2:$I$6000,Registros!$A$2:$A$6000,"CS",Registros!$B$2:$B$6000,$A3150),0)</f>
        <v/>
      </c>
      <c r="K3150">
        <f>IF(COUNTIFS(Winback!$K$2:$K$300,$D3150)&gt;0,1,0)</f>
        <v/>
      </c>
      <c r="L3150">
        <f>IF(AND($K3150=1,LEFT($A3150,3)="WB-"),SUMIFS(Winback!$D$2:$D$300,Winback!$K$2:$K$300,$D3150),0)</f>
        <v/>
      </c>
      <c r="M3150">
        <f>IF(OR($E3150=1,$G3150=1,SUMIFS(Registros!$J$2:$J$6000,Registros!$B$2:$B$6000,$A3150)&gt;0),1,0)</f>
        <v/>
      </c>
      <c r="N3150">
        <f>IF($J3150&gt;0,1,IF(COUNTIFS(Registros!$A$2:$A$6000,"CS",Registros!$B$2:$B$6000,$A3150,Registros!$K$2:$K$6000,"&lt;&gt;")&gt;0,1,0))</f>
        <v/>
      </c>
      <c r="O3150">
        <f>IF(AND($K3150=1,$E3150=0,$G3150=0,$I3150=0),"WINBACK",IF(AND($M3150=1,$N3150&gt;0),"CONVERGENTE",IF($M3150=1,"SOLO MÓVIL",IF($N3150&gt;0,"SOLO FIJO / INTERNET","SIN SERVICIOS"))))</f>
        <v/>
      </c>
      <c r="P3150">
        <f>IF($O3150="WINBACK","Recuperar (winback)",IF($O3150="CONVERGENTE","Upgrade / más líneas",IF($O3150="SOLO MÓVIL","Ofrecer fijo + internet (FLBBTV)",IF($O3150="SOLO FIJO / INTERNET","Ofrecer línea móvil Nextphone","Oferta completa (móvil + fijo + internet)"))))</f>
        <v/>
      </c>
      <c r="Q3150">
        <f>$F3150+$H3150+$L3150</f>
        <v/>
      </c>
      <c r="R3150">
        <f>IFERROR(VLOOKUP($A3150,Registros!$B$2:$G$6000,6,0),IFERROR(VLOOKUP($D3150,Winback!$B$2:$C$300,2,0),""))</f>
        <v/>
      </c>
      <c r="S3150">
        <f>IF($E3150=1,"NP","")&amp;IF($G3150=1,"+MOV","")&amp;IF($I3150=1,"+CS","")&amp;IF($K3150=1,"+WB","")</f>
        <v/>
      </c>
      <c r="T3150">
        <f>$E3150+$G3150+$I3150+$K3150</f>
        <v/>
      </c>
    </row>
    <row r="3151">
      <c r="A3151" t="inlineStr">
        <is>
          <t>352065060000</t>
        </is>
      </c>
      <c r="B3151" t="inlineStr">
        <is>
          <t>35206506</t>
        </is>
      </c>
      <c r="C3151" t="inlineStr">
        <is>
          <t>YURIELA YOVANA LOPEZ DE GRACIA</t>
        </is>
      </c>
      <c r="D3151" t="inlineStr">
        <is>
          <t>YURIELAYOVANALOPEZDEGRACIA</t>
        </is>
      </c>
      <c r="E3151">
        <f>IF(COUNTIFS(Registros!$A$2:$A$6000,"NP",Registros!$B$2:$B$6000,$A3151)&gt;0,1,0)</f>
        <v/>
      </c>
      <c r="F3151">
        <f>IF($E3151=1,SUMIFS(Registros!$F$2:$F$6000,Registros!$A$2:$A$6000,"NP",Registros!$B$2:$B$6000,$A3151),0)</f>
        <v/>
      </c>
      <c r="G3151">
        <f>IF(COUNTIFS(Registros!$A$2:$A$6000,"MOV",Registros!$B$2:$B$6000,$A3151)&gt;0,1,0)</f>
        <v/>
      </c>
      <c r="H3151">
        <f>IF($G3151=1,SUMIFS(Registros!$F$2:$F$6000,Registros!$A$2:$A$6000,"MOV",Registros!$B$2:$B$6000,$A3151),0)</f>
        <v/>
      </c>
      <c r="I3151">
        <f>IF(COUNTIFS(Registros!$A$2:$A$6000,"CS",Registros!$B$2:$B$6000,$A3151)&gt;0,1,0)</f>
        <v/>
      </c>
      <c r="J3151">
        <f>IF($I3151=1,SUMIFS(Registros!$I$2:$I$6000,Registros!$A$2:$A$6000,"CS",Registros!$B$2:$B$6000,$A3151),0)</f>
        <v/>
      </c>
      <c r="K3151">
        <f>IF(COUNTIFS(Winback!$K$2:$K$300,$D3151)&gt;0,1,0)</f>
        <v/>
      </c>
      <c r="L3151">
        <f>IF(AND($K3151=1,LEFT($A3151,3)="WB-"),SUMIFS(Winback!$D$2:$D$300,Winback!$K$2:$K$300,$D3151),0)</f>
        <v/>
      </c>
      <c r="M3151">
        <f>IF(OR($E3151=1,$G3151=1,SUMIFS(Registros!$J$2:$J$6000,Registros!$B$2:$B$6000,$A3151)&gt;0),1,0)</f>
        <v/>
      </c>
      <c r="N3151">
        <f>IF($J3151&gt;0,1,IF(COUNTIFS(Registros!$A$2:$A$6000,"CS",Registros!$B$2:$B$6000,$A3151,Registros!$K$2:$K$6000,"&lt;&gt;")&gt;0,1,0))</f>
        <v/>
      </c>
      <c r="O3151">
        <f>IF(AND($K3151=1,$E3151=0,$G3151=0,$I3151=0),"WINBACK",IF(AND($M3151=1,$N3151&gt;0),"CONVERGENTE",IF($M3151=1,"SOLO MÓVIL",IF($N3151&gt;0,"SOLO FIJO / INTERNET","SIN SERVICIOS"))))</f>
        <v/>
      </c>
      <c r="P3151">
        <f>IF($O3151="WINBACK","Recuperar (winback)",IF($O3151="CONVERGENTE","Upgrade / más líneas",IF($O3151="SOLO MÓVIL","Ofrecer fijo + internet (FLBBTV)",IF($O3151="SOLO FIJO / INTERNET","Ofrecer línea móvil Nextphone","Oferta completa (móvil + fijo + internet)"))))</f>
        <v/>
      </c>
      <c r="Q3151">
        <f>$F3151+$H3151+$L3151</f>
        <v/>
      </c>
      <c r="R3151">
        <f>IFERROR(VLOOKUP($A3151,Registros!$B$2:$G$6000,6,0),IFERROR(VLOOKUP($D3151,Winback!$B$2:$C$300,2,0),""))</f>
        <v/>
      </c>
      <c r="S3151">
        <f>IF($E3151=1,"NP","")&amp;IF($G3151=1,"+MOV","")&amp;IF($I3151=1,"+CS","")&amp;IF($K3151=1,"+WB","")</f>
        <v/>
      </c>
      <c r="T3151">
        <f>$E3151+$G3151+$I3151+$K3151</f>
        <v/>
      </c>
    </row>
    <row r="3152">
      <c r="A3152" t="inlineStr">
        <is>
          <t>345147200000</t>
        </is>
      </c>
      <c r="B3152" t="inlineStr">
        <is>
          <t>34514720</t>
        </is>
      </c>
      <c r="C3152" t="inlineStr">
        <is>
          <t>JOSE ENRIQUE MIRANDA</t>
        </is>
      </c>
      <c r="D3152" t="inlineStr">
        <is>
          <t>JOSEENRIQUEMIRANDA</t>
        </is>
      </c>
      <c r="E3152">
        <f>IF(COUNTIFS(Registros!$A$2:$A$6000,"NP",Registros!$B$2:$B$6000,$A3152)&gt;0,1,0)</f>
        <v/>
      </c>
      <c r="F3152">
        <f>IF($E3152=1,SUMIFS(Registros!$F$2:$F$6000,Registros!$A$2:$A$6000,"NP",Registros!$B$2:$B$6000,$A3152),0)</f>
        <v/>
      </c>
      <c r="G3152">
        <f>IF(COUNTIFS(Registros!$A$2:$A$6000,"MOV",Registros!$B$2:$B$6000,$A3152)&gt;0,1,0)</f>
        <v/>
      </c>
      <c r="H3152">
        <f>IF($G3152=1,SUMIFS(Registros!$F$2:$F$6000,Registros!$A$2:$A$6000,"MOV",Registros!$B$2:$B$6000,$A3152),0)</f>
        <v/>
      </c>
      <c r="I3152">
        <f>IF(COUNTIFS(Registros!$A$2:$A$6000,"CS",Registros!$B$2:$B$6000,$A3152)&gt;0,1,0)</f>
        <v/>
      </c>
      <c r="J3152">
        <f>IF($I3152=1,SUMIFS(Registros!$I$2:$I$6000,Registros!$A$2:$A$6000,"CS",Registros!$B$2:$B$6000,$A3152),0)</f>
        <v/>
      </c>
      <c r="K3152">
        <f>IF(COUNTIFS(Winback!$K$2:$K$300,$D3152)&gt;0,1,0)</f>
        <v/>
      </c>
      <c r="L3152">
        <f>IF(AND($K3152=1,LEFT($A3152,3)="WB-"),SUMIFS(Winback!$D$2:$D$300,Winback!$K$2:$K$300,$D3152),0)</f>
        <v/>
      </c>
      <c r="M3152">
        <f>IF(OR($E3152=1,$G3152=1,SUMIFS(Registros!$J$2:$J$6000,Registros!$B$2:$B$6000,$A3152)&gt;0),1,0)</f>
        <v/>
      </c>
      <c r="N3152">
        <f>IF($J3152&gt;0,1,IF(COUNTIFS(Registros!$A$2:$A$6000,"CS",Registros!$B$2:$B$6000,$A3152,Registros!$K$2:$K$6000,"&lt;&gt;")&gt;0,1,0))</f>
        <v/>
      </c>
      <c r="O3152">
        <f>IF(AND($K3152=1,$E3152=0,$G3152=0,$I3152=0),"WINBACK",IF(AND($M3152=1,$N3152&gt;0),"CONVERGENTE",IF($M3152=1,"SOLO MÓVIL",IF($N3152&gt;0,"SOLO FIJO / INTERNET","SIN SERVICIOS"))))</f>
        <v/>
      </c>
      <c r="P3152">
        <f>IF($O3152="WINBACK","Recuperar (winback)",IF($O3152="CONVERGENTE","Upgrade / más líneas",IF($O3152="SOLO MÓVIL","Ofrecer fijo + internet (FLBBTV)",IF($O3152="SOLO FIJO / INTERNET","Ofrecer línea móvil Nextphone","Oferta completa (móvil + fijo + internet)"))))</f>
        <v/>
      </c>
      <c r="Q3152">
        <f>$F3152+$H3152+$L3152</f>
        <v/>
      </c>
      <c r="R3152">
        <f>IFERROR(VLOOKUP($A3152,Registros!$B$2:$G$6000,6,0),IFERROR(VLOOKUP($D3152,Winback!$B$2:$C$300,2,0),""))</f>
        <v/>
      </c>
      <c r="S3152">
        <f>IF($E3152=1,"NP","")&amp;IF($G3152=1,"+MOV","")&amp;IF($I3152=1,"+CS","")&amp;IF($K3152=1,"+WB","")</f>
        <v/>
      </c>
      <c r="T3152">
        <f>$E3152+$G3152+$I3152+$K3152</f>
        <v/>
      </c>
    </row>
    <row r="3153">
      <c r="A3153" t="inlineStr">
        <is>
          <t>358302590000</t>
        </is>
      </c>
      <c r="B3153" t="inlineStr">
        <is>
          <t>35830259</t>
        </is>
      </c>
      <c r="C3153" t="inlineStr">
        <is>
          <t>MARICIN MONROY</t>
        </is>
      </c>
      <c r="D3153" t="inlineStr">
        <is>
          <t>MARICINMONROY</t>
        </is>
      </c>
      <c r="E3153">
        <f>IF(COUNTIFS(Registros!$A$2:$A$6000,"NP",Registros!$B$2:$B$6000,$A3153)&gt;0,1,0)</f>
        <v/>
      </c>
      <c r="F3153">
        <f>IF($E3153=1,SUMIFS(Registros!$F$2:$F$6000,Registros!$A$2:$A$6000,"NP",Registros!$B$2:$B$6000,$A3153),0)</f>
        <v/>
      </c>
      <c r="G3153">
        <f>IF(COUNTIFS(Registros!$A$2:$A$6000,"MOV",Registros!$B$2:$B$6000,$A3153)&gt;0,1,0)</f>
        <v/>
      </c>
      <c r="H3153">
        <f>IF($G3153=1,SUMIFS(Registros!$F$2:$F$6000,Registros!$A$2:$A$6000,"MOV",Registros!$B$2:$B$6000,$A3153),0)</f>
        <v/>
      </c>
      <c r="I3153">
        <f>IF(COUNTIFS(Registros!$A$2:$A$6000,"CS",Registros!$B$2:$B$6000,$A3153)&gt;0,1,0)</f>
        <v/>
      </c>
      <c r="J3153">
        <f>IF($I3153=1,SUMIFS(Registros!$I$2:$I$6000,Registros!$A$2:$A$6000,"CS",Registros!$B$2:$B$6000,$A3153),0)</f>
        <v/>
      </c>
      <c r="K3153">
        <f>IF(COUNTIFS(Winback!$K$2:$K$300,$D3153)&gt;0,1,0)</f>
        <v/>
      </c>
      <c r="L3153">
        <f>IF(AND($K3153=1,LEFT($A3153,3)="WB-"),SUMIFS(Winback!$D$2:$D$300,Winback!$K$2:$K$300,$D3153),0)</f>
        <v/>
      </c>
      <c r="M3153">
        <f>IF(OR($E3153=1,$G3153=1,SUMIFS(Registros!$J$2:$J$6000,Registros!$B$2:$B$6000,$A3153)&gt;0),1,0)</f>
        <v/>
      </c>
      <c r="N3153">
        <f>IF($J3153&gt;0,1,IF(COUNTIFS(Registros!$A$2:$A$6000,"CS",Registros!$B$2:$B$6000,$A3153,Registros!$K$2:$K$6000,"&lt;&gt;")&gt;0,1,0))</f>
        <v/>
      </c>
      <c r="O3153">
        <f>IF(AND($K3153=1,$E3153=0,$G3153=0,$I3153=0),"WINBACK",IF(AND($M3153=1,$N3153&gt;0),"CONVERGENTE",IF($M3153=1,"SOLO MÓVIL",IF($N3153&gt;0,"SOLO FIJO / INTERNET","SIN SERVICIOS"))))</f>
        <v/>
      </c>
      <c r="P3153">
        <f>IF($O3153="WINBACK","Recuperar (winback)",IF($O3153="CONVERGENTE","Upgrade / más líneas",IF($O3153="SOLO MÓVIL","Ofrecer fijo + internet (FLBBTV)",IF($O3153="SOLO FIJO / INTERNET","Ofrecer línea móvil Nextphone","Oferta completa (móvil + fijo + internet)"))))</f>
        <v/>
      </c>
      <c r="Q3153">
        <f>$F3153+$H3153+$L3153</f>
        <v/>
      </c>
      <c r="R3153">
        <f>IFERROR(VLOOKUP($A3153,Registros!$B$2:$G$6000,6,0),IFERROR(VLOOKUP($D3153,Winback!$B$2:$C$300,2,0),""))</f>
        <v/>
      </c>
      <c r="S3153">
        <f>IF($E3153=1,"NP","")&amp;IF($G3153=1,"+MOV","")&amp;IF($I3153=1,"+CS","")&amp;IF($K3153=1,"+WB","")</f>
        <v/>
      </c>
      <c r="T3153">
        <f>$E3153+$G3153+$I3153+$K3153</f>
        <v/>
      </c>
    </row>
    <row r="3154">
      <c r="A3154" t="inlineStr">
        <is>
          <t>358212180000</t>
        </is>
      </c>
      <c r="B3154" t="inlineStr">
        <is>
          <t>35821218</t>
        </is>
      </c>
      <c r="C3154" t="inlineStr">
        <is>
          <t>JAMETH VIGIL</t>
        </is>
      </c>
      <c r="D3154" t="inlineStr">
        <is>
          <t>JAMETHVIGIL</t>
        </is>
      </c>
      <c r="E3154">
        <f>IF(COUNTIFS(Registros!$A$2:$A$6000,"NP",Registros!$B$2:$B$6000,$A3154)&gt;0,1,0)</f>
        <v/>
      </c>
      <c r="F3154">
        <f>IF($E3154=1,SUMIFS(Registros!$F$2:$F$6000,Registros!$A$2:$A$6000,"NP",Registros!$B$2:$B$6000,$A3154),0)</f>
        <v/>
      </c>
      <c r="G3154">
        <f>IF(COUNTIFS(Registros!$A$2:$A$6000,"MOV",Registros!$B$2:$B$6000,$A3154)&gt;0,1,0)</f>
        <v/>
      </c>
      <c r="H3154">
        <f>IF($G3154=1,SUMIFS(Registros!$F$2:$F$6000,Registros!$A$2:$A$6000,"MOV",Registros!$B$2:$B$6000,$A3154),0)</f>
        <v/>
      </c>
      <c r="I3154">
        <f>IF(COUNTIFS(Registros!$A$2:$A$6000,"CS",Registros!$B$2:$B$6000,$A3154)&gt;0,1,0)</f>
        <v/>
      </c>
      <c r="J3154">
        <f>IF($I3154=1,SUMIFS(Registros!$I$2:$I$6000,Registros!$A$2:$A$6000,"CS",Registros!$B$2:$B$6000,$A3154),0)</f>
        <v/>
      </c>
      <c r="K3154">
        <f>IF(COUNTIFS(Winback!$K$2:$K$300,$D3154)&gt;0,1,0)</f>
        <v/>
      </c>
      <c r="L3154">
        <f>IF(AND($K3154=1,LEFT($A3154,3)="WB-"),SUMIFS(Winback!$D$2:$D$300,Winback!$K$2:$K$300,$D3154),0)</f>
        <v/>
      </c>
      <c r="M3154">
        <f>IF(OR($E3154=1,$G3154=1,SUMIFS(Registros!$J$2:$J$6000,Registros!$B$2:$B$6000,$A3154)&gt;0),1,0)</f>
        <v/>
      </c>
      <c r="N3154">
        <f>IF($J3154&gt;0,1,IF(COUNTIFS(Registros!$A$2:$A$6000,"CS",Registros!$B$2:$B$6000,$A3154,Registros!$K$2:$K$6000,"&lt;&gt;")&gt;0,1,0))</f>
        <v/>
      </c>
      <c r="O3154">
        <f>IF(AND($K3154=1,$E3154=0,$G3154=0,$I3154=0),"WINBACK",IF(AND($M3154=1,$N3154&gt;0),"CONVERGENTE",IF($M3154=1,"SOLO MÓVIL",IF($N3154&gt;0,"SOLO FIJO / INTERNET","SIN SERVICIOS"))))</f>
        <v/>
      </c>
      <c r="P3154">
        <f>IF($O3154="WINBACK","Recuperar (winback)",IF($O3154="CONVERGENTE","Upgrade / más líneas",IF($O3154="SOLO MÓVIL","Ofrecer fijo + internet (FLBBTV)",IF($O3154="SOLO FIJO / INTERNET","Ofrecer línea móvil Nextphone","Oferta completa (móvil + fijo + internet)"))))</f>
        <v/>
      </c>
      <c r="Q3154">
        <f>$F3154+$H3154+$L3154</f>
        <v/>
      </c>
      <c r="R3154">
        <f>IFERROR(VLOOKUP($A3154,Registros!$B$2:$G$6000,6,0),IFERROR(VLOOKUP($D3154,Winback!$B$2:$C$300,2,0),""))</f>
        <v/>
      </c>
      <c r="S3154">
        <f>IF($E3154=1,"NP","")&amp;IF($G3154=1,"+MOV","")&amp;IF($I3154=1,"+CS","")&amp;IF($K3154=1,"+WB","")</f>
        <v/>
      </c>
      <c r="T3154">
        <f>$E3154+$G3154+$I3154+$K3154</f>
        <v/>
      </c>
    </row>
    <row r="3155">
      <c r="A3155" t="inlineStr">
        <is>
          <t>356342120000</t>
        </is>
      </c>
      <c r="B3155" t="inlineStr">
        <is>
          <t>35634212</t>
        </is>
      </c>
      <c r="C3155" t="inlineStr">
        <is>
          <t>LIBNY THAMARA ARAUZ SERRANO</t>
        </is>
      </c>
      <c r="D3155" t="inlineStr">
        <is>
          <t>LIBNYTHAMARAARAUZSERRANO</t>
        </is>
      </c>
      <c r="E3155">
        <f>IF(COUNTIFS(Registros!$A$2:$A$6000,"NP",Registros!$B$2:$B$6000,$A3155)&gt;0,1,0)</f>
        <v/>
      </c>
      <c r="F3155">
        <f>IF($E3155=1,SUMIFS(Registros!$F$2:$F$6000,Registros!$A$2:$A$6000,"NP",Registros!$B$2:$B$6000,$A3155),0)</f>
        <v/>
      </c>
      <c r="G3155">
        <f>IF(COUNTIFS(Registros!$A$2:$A$6000,"MOV",Registros!$B$2:$B$6000,$A3155)&gt;0,1,0)</f>
        <v/>
      </c>
      <c r="H3155">
        <f>IF($G3155=1,SUMIFS(Registros!$F$2:$F$6000,Registros!$A$2:$A$6000,"MOV",Registros!$B$2:$B$6000,$A3155),0)</f>
        <v/>
      </c>
      <c r="I3155">
        <f>IF(COUNTIFS(Registros!$A$2:$A$6000,"CS",Registros!$B$2:$B$6000,$A3155)&gt;0,1,0)</f>
        <v/>
      </c>
      <c r="J3155">
        <f>IF($I3155=1,SUMIFS(Registros!$I$2:$I$6000,Registros!$A$2:$A$6000,"CS",Registros!$B$2:$B$6000,$A3155),0)</f>
        <v/>
      </c>
      <c r="K3155">
        <f>IF(COUNTIFS(Winback!$K$2:$K$300,$D3155)&gt;0,1,0)</f>
        <v/>
      </c>
      <c r="L3155">
        <f>IF(AND($K3155=1,LEFT($A3155,3)="WB-"),SUMIFS(Winback!$D$2:$D$300,Winback!$K$2:$K$300,$D3155),0)</f>
        <v/>
      </c>
      <c r="M3155">
        <f>IF(OR($E3155=1,$G3155=1,SUMIFS(Registros!$J$2:$J$6000,Registros!$B$2:$B$6000,$A3155)&gt;0),1,0)</f>
        <v/>
      </c>
      <c r="N3155">
        <f>IF($J3155&gt;0,1,IF(COUNTIFS(Registros!$A$2:$A$6000,"CS",Registros!$B$2:$B$6000,$A3155,Registros!$K$2:$K$6000,"&lt;&gt;")&gt;0,1,0))</f>
        <v/>
      </c>
      <c r="O3155">
        <f>IF(AND($K3155=1,$E3155=0,$G3155=0,$I3155=0),"WINBACK",IF(AND($M3155=1,$N3155&gt;0),"CONVERGENTE",IF($M3155=1,"SOLO MÓVIL",IF($N3155&gt;0,"SOLO FIJO / INTERNET","SIN SERVICIOS"))))</f>
        <v/>
      </c>
      <c r="P3155">
        <f>IF($O3155="WINBACK","Recuperar (winback)",IF($O3155="CONVERGENTE","Upgrade / más líneas",IF($O3155="SOLO MÓVIL","Ofrecer fijo + internet (FLBBTV)",IF($O3155="SOLO FIJO / INTERNET","Ofrecer línea móvil Nextphone","Oferta completa (móvil + fijo + internet)"))))</f>
        <v/>
      </c>
      <c r="Q3155">
        <f>$F3155+$H3155+$L3155</f>
        <v/>
      </c>
      <c r="R3155">
        <f>IFERROR(VLOOKUP($A3155,Registros!$B$2:$G$6000,6,0),IFERROR(VLOOKUP($D3155,Winback!$B$2:$C$300,2,0),""))</f>
        <v/>
      </c>
      <c r="S3155">
        <f>IF($E3155=1,"NP","")&amp;IF($G3155=1,"+MOV","")&amp;IF($I3155=1,"+CS","")&amp;IF($K3155=1,"+WB","")</f>
        <v/>
      </c>
      <c r="T3155">
        <f>$E3155+$G3155+$I3155+$K3155</f>
        <v/>
      </c>
    </row>
    <row r="3156">
      <c r="A3156" t="inlineStr">
        <is>
          <t>354301100000</t>
        </is>
      </c>
      <c r="B3156" t="inlineStr">
        <is>
          <t>35430110</t>
        </is>
      </c>
      <c r="C3156" t="inlineStr">
        <is>
          <t>ALLIS LISSETH GUERRA MARTINEZ</t>
        </is>
      </c>
      <c r="D3156" t="inlineStr">
        <is>
          <t>ALLISLISSETHGUERRAMARTINEZ</t>
        </is>
      </c>
      <c r="E3156">
        <f>IF(COUNTIFS(Registros!$A$2:$A$6000,"NP",Registros!$B$2:$B$6000,$A3156)&gt;0,1,0)</f>
        <v/>
      </c>
      <c r="F3156">
        <f>IF($E3156=1,SUMIFS(Registros!$F$2:$F$6000,Registros!$A$2:$A$6000,"NP",Registros!$B$2:$B$6000,$A3156),0)</f>
        <v/>
      </c>
      <c r="G3156">
        <f>IF(COUNTIFS(Registros!$A$2:$A$6000,"MOV",Registros!$B$2:$B$6000,$A3156)&gt;0,1,0)</f>
        <v/>
      </c>
      <c r="H3156">
        <f>IF($G3156=1,SUMIFS(Registros!$F$2:$F$6000,Registros!$A$2:$A$6000,"MOV",Registros!$B$2:$B$6000,$A3156),0)</f>
        <v/>
      </c>
      <c r="I3156">
        <f>IF(COUNTIFS(Registros!$A$2:$A$6000,"CS",Registros!$B$2:$B$6000,$A3156)&gt;0,1,0)</f>
        <v/>
      </c>
      <c r="J3156">
        <f>IF($I3156=1,SUMIFS(Registros!$I$2:$I$6000,Registros!$A$2:$A$6000,"CS",Registros!$B$2:$B$6000,$A3156),0)</f>
        <v/>
      </c>
      <c r="K3156">
        <f>IF(COUNTIFS(Winback!$K$2:$K$300,$D3156)&gt;0,1,0)</f>
        <v/>
      </c>
      <c r="L3156">
        <f>IF(AND($K3156=1,LEFT($A3156,3)="WB-"),SUMIFS(Winback!$D$2:$D$300,Winback!$K$2:$K$300,$D3156),0)</f>
        <v/>
      </c>
      <c r="M3156">
        <f>IF(OR($E3156=1,$G3156=1,SUMIFS(Registros!$J$2:$J$6000,Registros!$B$2:$B$6000,$A3156)&gt;0),1,0)</f>
        <v/>
      </c>
      <c r="N3156">
        <f>IF($J3156&gt;0,1,IF(COUNTIFS(Registros!$A$2:$A$6000,"CS",Registros!$B$2:$B$6000,$A3156,Registros!$K$2:$K$6000,"&lt;&gt;")&gt;0,1,0))</f>
        <v/>
      </c>
      <c r="O3156">
        <f>IF(AND($K3156=1,$E3156=0,$G3156=0,$I3156=0),"WINBACK",IF(AND($M3156=1,$N3156&gt;0),"CONVERGENTE",IF($M3156=1,"SOLO MÓVIL",IF($N3156&gt;0,"SOLO FIJO / INTERNET","SIN SERVICIOS"))))</f>
        <v/>
      </c>
      <c r="P3156">
        <f>IF($O3156="WINBACK","Recuperar (winback)",IF($O3156="CONVERGENTE","Upgrade / más líneas",IF($O3156="SOLO MÓVIL","Ofrecer fijo + internet (FLBBTV)",IF($O3156="SOLO FIJO / INTERNET","Ofrecer línea móvil Nextphone","Oferta completa (móvil + fijo + internet)"))))</f>
        <v/>
      </c>
      <c r="Q3156">
        <f>$F3156+$H3156+$L3156</f>
        <v/>
      </c>
      <c r="R3156">
        <f>IFERROR(VLOOKUP($A3156,Registros!$B$2:$G$6000,6,0),IFERROR(VLOOKUP($D3156,Winback!$B$2:$C$300,2,0),""))</f>
        <v/>
      </c>
      <c r="S3156">
        <f>IF($E3156=1,"NP","")&amp;IF($G3156=1,"+MOV","")&amp;IF($I3156=1,"+CS","")&amp;IF($K3156=1,"+WB","")</f>
        <v/>
      </c>
      <c r="T3156">
        <f>$E3156+$G3156+$I3156+$K3156</f>
        <v/>
      </c>
    </row>
    <row r="3157">
      <c r="A3157" t="inlineStr">
        <is>
          <t>359317880000</t>
        </is>
      </c>
      <c r="B3157" t="inlineStr">
        <is>
          <t>35931788</t>
        </is>
      </c>
      <c r="C3157" t="inlineStr">
        <is>
          <t>MANUEL PALACIO</t>
        </is>
      </c>
      <c r="D3157" t="inlineStr">
        <is>
          <t>MANUELPALACIO</t>
        </is>
      </c>
      <c r="E3157">
        <f>IF(COUNTIFS(Registros!$A$2:$A$6000,"NP",Registros!$B$2:$B$6000,$A3157)&gt;0,1,0)</f>
        <v/>
      </c>
      <c r="F3157">
        <f>IF($E3157=1,SUMIFS(Registros!$F$2:$F$6000,Registros!$A$2:$A$6000,"NP",Registros!$B$2:$B$6000,$A3157),0)</f>
        <v/>
      </c>
      <c r="G3157">
        <f>IF(COUNTIFS(Registros!$A$2:$A$6000,"MOV",Registros!$B$2:$B$6000,$A3157)&gt;0,1,0)</f>
        <v/>
      </c>
      <c r="H3157">
        <f>IF($G3157=1,SUMIFS(Registros!$F$2:$F$6000,Registros!$A$2:$A$6000,"MOV",Registros!$B$2:$B$6000,$A3157),0)</f>
        <v/>
      </c>
      <c r="I3157">
        <f>IF(COUNTIFS(Registros!$A$2:$A$6000,"CS",Registros!$B$2:$B$6000,$A3157)&gt;0,1,0)</f>
        <v/>
      </c>
      <c r="J3157">
        <f>IF($I3157=1,SUMIFS(Registros!$I$2:$I$6000,Registros!$A$2:$A$6000,"CS",Registros!$B$2:$B$6000,$A3157),0)</f>
        <v/>
      </c>
      <c r="K3157">
        <f>IF(COUNTIFS(Winback!$K$2:$K$300,$D3157)&gt;0,1,0)</f>
        <v/>
      </c>
      <c r="L3157">
        <f>IF(AND($K3157=1,LEFT($A3157,3)="WB-"),SUMIFS(Winback!$D$2:$D$300,Winback!$K$2:$K$300,$D3157),0)</f>
        <v/>
      </c>
      <c r="M3157">
        <f>IF(OR($E3157=1,$G3157=1,SUMIFS(Registros!$J$2:$J$6000,Registros!$B$2:$B$6000,$A3157)&gt;0),1,0)</f>
        <v/>
      </c>
      <c r="N3157">
        <f>IF($J3157&gt;0,1,IF(COUNTIFS(Registros!$A$2:$A$6000,"CS",Registros!$B$2:$B$6000,$A3157,Registros!$K$2:$K$6000,"&lt;&gt;")&gt;0,1,0))</f>
        <v/>
      </c>
      <c r="O3157">
        <f>IF(AND($K3157=1,$E3157=0,$G3157=0,$I3157=0),"WINBACK",IF(AND($M3157=1,$N3157&gt;0),"CONVERGENTE",IF($M3157=1,"SOLO MÓVIL",IF($N3157&gt;0,"SOLO FIJO / INTERNET","SIN SERVICIOS"))))</f>
        <v/>
      </c>
      <c r="P3157">
        <f>IF($O3157="WINBACK","Recuperar (winback)",IF($O3157="CONVERGENTE","Upgrade / más líneas",IF($O3157="SOLO MÓVIL","Ofrecer fijo + internet (FLBBTV)",IF($O3157="SOLO FIJO / INTERNET","Ofrecer línea móvil Nextphone","Oferta completa (móvil + fijo + internet)"))))</f>
        <v/>
      </c>
      <c r="Q3157">
        <f>$F3157+$H3157+$L3157</f>
        <v/>
      </c>
      <c r="R3157">
        <f>IFERROR(VLOOKUP($A3157,Registros!$B$2:$G$6000,6,0),IFERROR(VLOOKUP($D3157,Winback!$B$2:$C$300,2,0),""))</f>
        <v/>
      </c>
      <c r="S3157">
        <f>IF($E3157=1,"NP","")&amp;IF($G3157=1,"+MOV","")&amp;IF($I3157=1,"+CS","")&amp;IF($K3157=1,"+WB","")</f>
        <v/>
      </c>
      <c r="T3157">
        <f>$E3157+$G3157+$I3157+$K3157</f>
        <v/>
      </c>
    </row>
    <row r="3158">
      <c r="A3158" t="inlineStr">
        <is>
          <t>365021850000</t>
        </is>
      </c>
      <c r="B3158" t="inlineStr">
        <is>
          <t>36502185</t>
        </is>
      </c>
      <c r="C3158" t="inlineStr">
        <is>
          <t>IDALINA MORALES BONILLA</t>
        </is>
      </c>
      <c r="D3158" t="inlineStr">
        <is>
          <t>IDALINAMORALESBONILLA</t>
        </is>
      </c>
      <c r="E3158">
        <f>IF(COUNTIFS(Registros!$A$2:$A$6000,"NP",Registros!$B$2:$B$6000,$A3158)&gt;0,1,0)</f>
        <v/>
      </c>
      <c r="F3158">
        <f>IF($E3158=1,SUMIFS(Registros!$F$2:$F$6000,Registros!$A$2:$A$6000,"NP",Registros!$B$2:$B$6000,$A3158),0)</f>
        <v/>
      </c>
      <c r="G3158">
        <f>IF(COUNTIFS(Registros!$A$2:$A$6000,"MOV",Registros!$B$2:$B$6000,$A3158)&gt;0,1,0)</f>
        <v/>
      </c>
      <c r="H3158">
        <f>IF($G3158=1,SUMIFS(Registros!$F$2:$F$6000,Registros!$A$2:$A$6000,"MOV",Registros!$B$2:$B$6000,$A3158),0)</f>
        <v/>
      </c>
      <c r="I3158">
        <f>IF(COUNTIFS(Registros!$A$2:$A$6000,"CS",Registros!$B$2:$B$6000,$A3158)&gt;0,1,0)</f>
        <v/>
      </c>
      <c r="J3158">
        <f>IF($I3158=1,SUMIFS(Registros!$I$2:$I$6000,Registros!$A$2:$A$6000,"CS",Registros!$B$2:$B$6000,$A3158),0)</f>
        <v/>
      </c>
      <c r="K3158">
        <f>IF(COUNTIFS(Winback!$K$2:$K$300,$D3158)&gt;0,1,0)</f>
        <v/>
      </c>
      <c r="L3158">
        <f>IF(AND($K3158=1,LEFT($A3158,3)="WB-"),SUMIFS(Winback!$D$2:$D$300,Winback!$K$2:$K$300,$D3158),0)</f>
        <v/>
      </c>
      <c r="M3158">
        <f>IF(OR($E3158=1,$G3158=1,SUMIFS(Registros!$J$2:$J$6000,Registros!$B$2:$B$6000,$A3158)&gt;0),1,0)</f>
        <v/>
      </c>
      <c r="N3158">
        <f>IF($J3158&gt;0,1,IF(COUNTIFS(Registros!$A$2:$A$6000,"CS",Registros!$B$2:$B$6000,$A3158,Registros!$K$2:$K$6000,"&lt;&gt;")&gt;0,1,0))</f>
        <v/>
      </c>
      <c r="O3158">
        <f>IF(AND($K3158=1,$E3158=0,$G3158=0,$I3158=0),"WINBACK",IF(AND($M3158=1,$N3158&gt;0),"CONVERGENTE",IF($M3158=1,"SOLO MÓVIL",IF($N3158&gt;0,"SOLO FIJO / INTERNET","SIN SERVICIOS"))))</f>
        <v/>
      </c>
      <c r="P3158">
        <f>IF($O3158="WINBACK","Recuperar (winback)",IF($O3158="CONVERGENTE","Upgrade / más líneas",IF($O3158="SOLO MÓVIL","Ofrecer fijo + internet (FLBBTV)",IF($O3158="SOLO FIJO / INTERNET","Ofrecer línea móvil Nextphone","Oferta completa (móvil + fijo + internet)"))))</f>
        <v/>
      </c>
      <c r="Q3158">
        <f>$F3158+$H3158+$L3158</f>
        <v/>
      </c>
      <c r="R3158">
        <f>IFERROR(VLOOKUP($A3158,Registros!$B$2:$G$6000,6,0),IFERROR(VLOOKUP($D3158,Winback!$B$2:$C$300,2,0),""))</f>
        <v/>
      </c>
      <c r="S3158">
        <f>IF($E3158=1,"NP","")&amp;IF($G3158=1,"+MOV","")&amp;IF($I3158=1,"+CS","")&amp;IF($K3158=1,"+WB","")</f>
        <v/>
      </c>
      <c r="T3158">
        <f>$E3158+$G3158+$I3158+$K3158</f>
        <v/>
      </c>
    </row>
    <row r="3159">
      <c r="A3159" t="inlineStr">
        <is>
          <t>369012740000</t>
        </is>
      </c>
      <c r="B3159" t="inlineStr">
        <is>
          <t>36901274</t>
        </is>
      </c>
      <c r="C3159" t="inlineStr">
        <is>
          <t>EPIFANIA RODRIGUEZ</t>
        </is>
      </c>
      <c r="D3159" t="inlineStr">
        <is>
          <t>EPIFANIARODRIGUEZ</t>
        </is>
      </c>
      <c r="E3159">
        <f>IF(COUNTIFS(Registros!$A$2:$A$6000,"NP",Registros!$B$2:$B$6000,$A3159)&gt;0,1,0)</f>
        <v/>
      </c>
      <c r="F3159">
        <f>IF($E3159=1,SUMIFS(Registros!$F$2:$F$6000,Registros!$A$2:$A$6000,"NP",Registros!$B$2:$B$6000,$A3159),0)</f>
        <v/>
      </c>
      <c r="G3159">
        <f>IF(COUNTIFS(Registros!$A$2:$A$6000,"MOV",Registros!$B$2:$B$6000,$A3159)&gt;0,1,0)</f>
        <v/>
      </c>
      <c r="H3159">
        <f>IF($G3159=1,SUMIFS(Registros!$F$2:$F$6000,Registros!$A$2:$A$6000,"MOV",Registros!$B$2:$B$6000,$A3159),0)</f>
        <v/>
      </c>
      <c r="I3159">
        <f>IF(COUNTIFS(Registros!$A$2:$A$6000,"CS",Registros!$B$2:$B$6000,$A3159)&gt;0,1,0)</f>
        <v/>
      </c>
      <c r="J3159">
        <f>IF($I3159=1,SUMIFS(Registros!$I$2:$I$6000,Registros!$A$2:$A$6000,"CS",Registros!$B$2:$B$6000,$A3159),0)</f>
        <v/>
      </c>
      <c r="K3159">
        <f>IF(COUNTIFS(Winback!$K$2:$K$300,$D3159)&gt;0,1,0)</f>
        <v/>
      </c>
      <c r="L3159">
        <f>IF(AND($K3159=1,LEFT($A3159,3)="WB-"),SUMIFS(Winback!$D$2:$D$300,Winback!$K$2:$K$300,$D3159),0)</f>
        <v/>
      </c>
      <c r="M3159">
        <f>IF(OR($E3159=1,$G3159=1,SUMIFS(Registros!$J$2:$J$6000,Registros!$B$2:$B$6000,$A3159)&gt;0),1,0)</f>
        <v/>
      </c>
      <c r="N3159">
        <f>IF($J3159&gt;0,1,IF(COUNTIFS(Registros!$A$2:$A$6000,"CS",Registros!$B$2:$B$6000,$A3159,Registros!$K$2:$K$6000,"&lt;&gt;")&gt;0,1,0))</f>
        <v/>
      </c>
      <c r="O3159">
        <f>IF(AND($K3159=1,$E3159=0,$G3159=0,$I3159=0),"WINBACK",IF(AND($M3159=1,$N3159&gt;0),"CONVERGENTE",IF($M3159=1,"SOLO MÓVIL",IF($N3159&gt;0,"SOLO FIJO / INTERNET","SIN SERVICIOS"))))</f>
        <v/>
      </c>
      <c r="P3159">
        <f>IF($O3159="WINBACK","Recuperar (winback)",IF($O3159="CONVERGENTE","Upgrade / más líneas",IF($O3159="SOLO MÓVIL","Ofrecer fijo + internet (FLBBTV)",IF($O3159="SOLO FIJO / INTERNET","Ofrecer línea móvil Nextphone","Oferta completa (móvil + fijo + internet)"))))</f>
        <v/>
      </c>
      <c r="Q3159">
        <f>$F3159+$H3159+$L3159</f>
        <v/>
      </c>
      <c r="R3159">
        <f>IFERROR(VLOOKUP($A3159,Registros!$B$2:$G$6000,6,0),IFERROR(VLOOKUP($D3159,Winback!$B$2:$C$300,2,0),""))</f>
        <v/>
      </c>
      <c r="S3159">
        <f>IF($E3159=1,"NP","")&amp;IF($G3159=1,"+MOV","")&amp;IF($I3159=1,"+CS","")&amp;IF($K3159=1,"+WB","")</f>
        <v/>
      </c>
      <c r="T3159">
        <f>$E3159+$G3159+$I3159+$K3159</f>
        <v/>
      </c>
    </row>
    <row r="3160">
      <c r="A3160" t="inlineStr">
        <is>
          <t>352207530000</t>
        </is>
      </c>
      <c r="B3160" t="inlineStr">
        <is>
          <t>35220753</t>
        </is>
      </c>
      <c r="C3160" t="inlineStr">
        <is>
          <t>MELANIE BIANETH TRIGUERO ALFARO</t>
        </is>
      </c>
      <c r="D3160" t="inlineStr">
        <is>
          <t>MELANIEBIANETHTRIGUEROALFARO</t>
        </is>
      </c>
      <c r="E3160">
        <f>IF(COUNTIFS(Registros!$A$2:$A$6000,"NP",Registros!$B$2:$B$6000,$A3160)&gt;0,1,0)</f>
        <v/>
      </c>
      <c r="F3160">
        <f>IF($E3160=1,SUMIFS(Registros!$F$2:$F$6000,Registros!$A$2:$A$6000,"NP",Registros!$B$2:$B$6000,$A3160),0)</f>
        <v/>
      </c>
      <c r="G3160">
        <f>IF(COUNTIFS(Registros!$A$2:$A$6000,"MOV",Registros!$B$2:$B$6000,$A3160)&gt;0,1,0)</f>
        <v/>
      </c>
      <c r="H3160">
        <f>IF($G3160=1,SUMIFS(Registros!$F$2:$F$6000,Registros!$A$2:$A$6000,"MOV",Registros!$B$2:$B$6000,$A3160),0)</f>
        <v/>
      </c>
      <c r="I3160">
        <f>IF(COUNTIFS(Registros!$A$2:$A$6000,"CS",Registros!$B$2:$B$6000,$A3160)&gt;0,1,0)</f>
        <v/>
      </c>
      <c r="J3160">
        <f>IF($I3160=1,SUMIFS(Registros!$I$2:$I$6000,Registros!$A$2:$A$6000,"CS",Registros!$B$2:$B$6000,$A3160),0)</f>
        <v/>
      </c>
      <c r="K3160">
        <f>IF(COUNTIFS(Winback!$K$2:$K$300,$D3160)&gt;0,1,0)</f>
        <v/>
      </c>
      <c r="L3160">
        <f>IF(AND($K3160=1,LEFT($A3160,3)="WB-"),SUMIFS(Winback!$D$2:$D$300,Winback!$K$2:$K$300,$D3160),0)</f>
        <v/>
      </c>
      <c r="M3160">
        <f>IF(OR($E3160=1,$G3160=1,SUMIFS(Registros!$J$2:$J$6000,Registros!$B$2:$B$6000,$A3160)&gt;0),1,0)</f>
        <v/>
      </c>
      <c r="N3160">
        <f>IF($J3160&gt;0,1,IF(COUNTIFS(Registros!$A$2:$A$6000,"CS",Registros!$B$2:$B$6000,$A3160,Registros!$K$2:$K$6000,"&lt;&gt;")&gt;0,1,0))</f>
        <v/>
      </c>
      <c r="O3160">
        <f>IF(AND($K3160=1,$E3160=0,$G3160=0,$I3160=0),"WINBACK",IF(AND($M3160=1,$N3160&gt;0),"CONVERGENTE",IF($M3160=1,"SOLO MÓVIL",IF($N3160&gt;0,"SOLO FIJO / INTERNET","SIN SERVICIOS"))))</f>
        <v/>
      </c>
      <c r="P3160">
        <f>IF($O3160="WINBACK","Recuperar (winback)",IF($O3160="CONVERGENTE","Upgrade / más líneas",IF($O3160="SOLO MÓVIL","Ofrecer fijo + internet (FLBBTV)",IF($O3160="SOLO FIJO / INTERNET","Ofrecer línea móvil Nextphone","Oferta completa (móvil + fijo + internet)"))))</f>
        <v/>
      </c>
      <c r="Q3160">
        <f>$F3160+$H3160+$L3160</f>
        <v/>
      </c>
      <c r="R3160">
        <f>IFERROR(VLOOKUP($A3160,Registros!$B$2:$G$6000,6,0),IFERROR(VLOOKUP($D3160,Winback!$B$2:$C$300,2,0),""))</f>
        <v/>
      </c>
      <c r="S3160">
        <f>IF($E3160=1,"NP","")&amp;IF($G3160=1,"+MOV","")&amp;IF($I3160=1,"+CS","")&amp;IF($K3160=1,"+WB","")</f>
        <v/>
      </c>
      <c r="T3160">
        <f>$E3160+$G3160+$I3160+$K3160</f>
        <v/>
      </c>
    </row>
    <row r="3161">
      <c r="A3161" t="inlineStr">
        <is>
          <t>342372640000</t>
        </is>
      </c>
      <c r="B3161" t="inlineStr">
        <is>
          <t>34237264</t>
        </is>
      </c>
      <c r="C3161" t="inlineStr">
        <is>
          <t>YARELIS YURIETH BATISTA MENDEZ</t>
        </is>
      </c>
      <c r="D3161" t="inlineStr">
        <is>
          <t>YARELISYURIETHBATISTAMENDEZ</t>
        </is>
      </c>
      <c r="E3161">
        <f>IF(COUNTIFS(Registros!$A$2:$A$6000,"NP",Registros!$B$2:$B$6000,$A3161)&gt;0,1,0)</f>
        <v/>
      </c>
      <c r="F3161">
        <f>IF($E3161=1,SUMIFS(Registros!$F$2:$F$6000,Registros!$A$2:$A$6000,"NP",Registros!$B$2:$B$6000,$A3161),0)</f>
        <v/>
      </c>
      <c r="G3161">
        <f>IF(COUNTIFS(Registros!$A$2:$A$6000,"MOV",Registros!$B$2:$B$6000,$A3161)&gt;0,1,0)</f>
        <v/>
      </c>
      <c r="H3161">
        <f>IF($G3161=1,SUMIFS(Registros!$F$2:$F$6000,Registros!$A$2:$A$6000,"MOV",Registros!$B$2:$B$6000,$A3161),0)</f>
        <v/>
      </c>
      <c r="I3161">
        <f>IF(COUNTIFS(Registros!$A$2:$A$6000,"CS",Registros!$B$2:$B$6000,$A3161)&gt;0,1,0)</f>
        <v/>
      </c>
      <c r="J3161">
        <f>IF($I3161=1,SUMIFS(Registros!$I$2:$I$6000,Registros!$A$2:$A$6000,"CS",Registros!$B$2:$B$6000,$A3161),0)</f>
        <v/>
      </c>
      <c r="K3161">
        <f>IF(COUNTIFS(Winback!$K$2:$K$300,$D3161)&gt;0,1,0)</f>
        <v/>
      </c>
      <c r="L3161">
        <f>IF(AND($K3161=1,LEFT($A3161,3)="WB-"),SUMIFS(Winback!$D$2:$D$300,Winback!$K$2:$K$300,$D3161),0)</f>
        <v/>
      </c>
      <c r="M3161">
        <f>IF(OR($E3161=1,$G3161=1,SUMIFS(Registros!$J$2:$J$6000,Registros!$B$2:$B$6000,$A3161)&gt;0),1,0)</f>
        <v/>
      </c>
      <c r="N3161">
        <f>IF($J3161&gt;0,1,IF(COUNTIFS(Registros!$A$2:$A$6000,"CS",Registros!$B$2:$B$6000,$A3161,Registros!$K$2:$K$6000,"&lt;&gt;")&gt;0,1,0))</f>
        <v/>
      </c>
      <c r="O3161">
        <f>IF(AND($K3161=1,$E3161=0,$G3161=0,$I3161=0),"WINBACK",IF(AND($M3161=1,$N3161&gt;0),"CONVERGENTE",IF($M3161=1,"SOLO MÓVIL",IF($N3161&gt;0,"SOLO FIJO / INTERNET","SIN SERVICIOS"))))</f>
        <v/>
      </c>
      <c r="P3161">
        <f>IF($O3161="WINBACK","Recuperar (winback)",IF($O3161="CONVERGENTE","Upgrade / más líneas",IF($O3161="SOLO MÓVIL","Ofrecer fijo + internet (FLBBTV)",IF($O3161="SOLO FIJO / INTERNET","Ofrecer línea móvil Nextphone","Oferta completa (móvil + fijo + internet)"))))</f>
        <v/>
      </c>
      <c r="Q3161">
        <f>$F3161+$H3161+$L3161</f>
        <v/>
      </c>
      <c r="R3161">
        <f>IFERROR(VLOOKUP($A3161,Registros!$B$2:$G$6000,6,0),IFERROR(VLOOKUP($D3161,Winback!$B$2:$C$300,2,0),""))</f>
        <v/>
      </c>
      <c r="S3161">
        <f>IF($E3161=1,"NP","")&amp;IF($G3161=1,"+MOV","")&amp;IF($I3161=1,"+CS","")&amp;IF($K3161=1,"+WB","")</f>
        <v/>
      </c>
      <c r="T3161">
        <f>$E3161+$G3161+$I3161+$K3161</f>
        <v/>
      </c>
    </row>
    <row r="3162">
      <c r="A3162" t="inlineStr">
        <is>
          <t>366034880000</t>
        </is>
      </c>
      <c r="B3162" t="inlineStr">
        <is>
          <t>36603488</t>
        </is>
      </c>
      <c r="C3162" t="inlineStr">
        <is>
          <t>AC CREATIVE GROUP</t>
        </is>
      </c>
      <c r="D3162" t="inlineStr">
        <is>
          <t>ACCREATIVEGROUP</t>
        </is>
      </c>
      <c r="E3162">
        <f>IF(COUNTIFS(Registros!$A$2:$A$6000,"NP",Registros!$B$2:$B$6000,$A3162)&gt;0,1,0)</f>
        <v/>
      </c>
      <c r="F3162">
        <f>IF($E3162=1,SUMIFS(Registros!$F$2:$F$6000,Registros!$A$2:$A$6000,"NP",Registros!$B$2:$B$6000,$A3162),0)</f>
        <v/>
      </c>
      <c r="G3162">
        <f>IF(COUNTIFS(Registros!$A$2:$A$6000,"MOV",Registros!$B$2:$B$6000,$A3162)&gt;0,1,0)</f>
        <v/>
      </c>
      <c r="H3162">
        <f>IF($G3162=1,SUMIFS(Registros!$F$2:$F$6000,Registros!$A$2:$A$6000,"MOV",Registros!$B$2:$B$6000,$A3162),0)</f>
        <v/>
      </c>
      <c r="I3162">
        <f>IF(COUNTIFS(Registros!$A$2:$A$6000,"CS",Registros!$B$2:$B$6000,$A3162)&gt;0,1,0)</f>
        <v/>
      </c>
      <c r="J3162">
        <f>IF($I3162=1,SUMIFS(Registros!$I$2:$I$6000,Registros!$A$2:$A$6000,"CS",Registros!$B$2:$B$6000,$A3162),0)</f>
        <v/>
      </c>
      <c r="K3162">
        <f>IF(COUNTIFS(Winback!$K$2:$K$300,$D3162)&gt;0,1,0)</f>
        <v/>
      </c>
      <c r="L3162">
        <f>IF(AND($K3162=1,LEFT($A3162,3)="WB-"),SUMIFS(Winback!$D$2:$D$300,Winback!$K$2:$K$300,$D3162),0)</f>
        <v/>
      </c>
      <c r="M3162">
        <f>IF(OR($E3162=1,$G3162=1,SUMIFS(Registros!$J$2:$J$6000,Registros!$B$2:$B$6000,$A3162)&gt;0),1,0)</f>
        <v/>
      </c>
      <c r="N3162">
        <f>IF($J3162&gt;0,1,IF(COUNTIFS(Registros!$A$2:$A$6000,"CS",Registros!$B$2:$B$6000,$A3162,Registros!$K$2:$K$6000,"&lt;&gt;")&gt;0,1,0))</f>
        <v/>
      </c>
      <c r="O3162">
        <f>IF(AND($K3162=1,$E3162=0,$G3162=0,$I3162=0),"WINBACK",IF(AND($M3162=1,$N3162&gt;0),"CONVERGENTE",IF($M3162=1,"SOLO MÓVIL",IF($N3162&gt;0,"SOLO FIJO / INTERNET","SIN SERVICIOS"))))</f>
        <v/>
      </c>
      <c r="P3162">
        <f>IF($O3162="WINBACK","Recuperar (winback)",IF($O3162="CONVERGENTE","Upgrade / más líneas",IF($O3162="SOLO MÓVIL","Ofrecer fijo + internet (FLBBTV)",IF($O3162="SOLO FIJO / INTERNET","Ofrecer línea móvil Nextphone","Oferta completa (móvil + fijo + internet)"))))</f>
        <v/>
      </c>
      <c r="Q3162">
        <f>$F3162+$H3162+$L3162</f>
        <v/>
      </c>
      <c r="R3162">
        <f>IFERROR(VLOOKUP($A3162,Registros!$B$2:$G$6000,6,0),IFERROR(VLOOKUP($D3162,Winback!$B$2:$C$300,2,0),""))</f>
        <v/>
      </c>
      <c r="S3162">
        <f>IF($E3162=1,"NP","")&amp;IF($G3162=1,"+MOV","")&amp;IF($I3162=1,"+CS","")&amp;IF($K3162=1,"+WB","")</f>
        <v/>
      </c>
      <c r="T3162">
        <f>$E3162+$G3162+$I3162+$K3162</f>
        <v/>
      </c>
    </row>
    <row r="3163">
      <c r="A3163" t="inlineStr">
        <is>
          <t>349368680000</t>
        </is>
      </c>
      <c r="B3163" t="inlineStr">
        <is>
          <t>34936868</t>
        </is>
      </c>
      <c r="C3163" t="inlineStr">
        <is>
          <t>CARLOS HUMBERTO CAMARENA CALVO</t>
        </is>
      </c>
      <c r="D3163" t="inlineStr">
        <is>
          <t>CARLOSHUMBERTOCAMARENACALVO</t>
        </is>
      </c>
      <c r="E3163">
        <f>IF(COUNTIFS(Registros!$A$2:$A$6000,"NP",Registros!$B$2:$B$6000,$A3163)&gt;0,1,0)</f>
        <v/>
      </c>
      <c r="F3163">
        <f>IF($E3163=1,SUMIFS(Registros!$F$2:$F$6000,Registros!$A$2:$A$6000,"NP",Registros!$B$2:$B$6000,$A3163),0)</f>
        <v/>
      </c>
      <c r="G3163">
        <f>IF(COUNTIFS(Registros!$A$2:$A$6000,"MOV",Registros!$B$2:$B$6000,$A3163)&gt;0,1,0)</f>
        <v/>
      </c>
      <c r="H3163">
        <f>IF($G3163=1,SUMIFS(Registros!$F$2:$F$6000,Registros!$A$2:$A$6000,"MOV",Registros!$B$2:$B$6000,$A3163),0)</f>
        <v/>
      </c>
      <c r="I3163">
        <f>IF(COUNTIFS(Registros!$A$2:$A$6000,"CS",Registros!$B$2:$B$6000,$A3163)&gt;0,1,0)</f>
        <v/>
      </c>
      <c r="J3163">
        <f>IF($I3163=1,SUMIFS(Registros!$I$2:$I$6000,Registros!$A$2:$A$6000,"CS",Registros!$B$2:$B$6000,$A3163),0)</f>
        <v/>
      </c>
      <c r="K3163">
        <f>IF(COUNTIFS(Winback!$K$2:$K$300,$D3163)&gt;0,1,0)</f>
        <v/>
      </c>
      <c r="L3163">
        <f>IF(AND($K3163=1,LEFT($A3163,3)="WB-"),SUMIFS(Winback!$D$2:$D$300,Winback!$K$2:$K$300,$D3163),0)</f>
        <v/>
      </c>
      <c r="M3163">
        <f>IF(OR($E3163=1,$G3163=1,SUMIFS(Registros!$J$2:$J$6000,Registros!$B$2:$B$6000,$A3163)&gt;0),1,0)</f>
        <v/>
      </c>
      <c r="N3163">
        <f>IF($J3163&gt;0,1,IF(COUNTIFS(Registros!$A$2:$A$6000,"CS",Registros!$B$2:$B$6000,$A3163,Registros!$K$2:$K$6000,"&lt;&gt;")&gt;0,1,0))</f>
        <v/>
      </c>
      <c r="O3163">
        <f>IF(AND($K3163=1,$E3163=0,$G3163=0,$I3163=0),"WINBACK",IF(AND($M3163=1,$N3163&gt;0),"CONVERGENTE",IF($M3163=1,"SOLO MÓVIL",IF($N3163&gt;0,"SOLO FIJO / INTERNET","SIN SERVICIOS"))))</f>
        <v/>
      </c>
      <c r="P3163">
        <f>IF($O3163="WINBACK","Recuperar (winback)",IF($O3163="CONVERGENTE","Upgrade / más líneas",IF($O3163="SOLO MÓVIL","Ofrecer fijo + internet (FLBBTV)",IF($O3163="SOLO FIJO / INTERNET","Ofrecer línea móvil Nextphone","Oferta completa (móvil + fijo + internet)"))))</f>
        <v/>
      </c>
      <c r="Q3163">
        <f>$F3163+$H3163+$L3163</f>
        <v/>
      </c>
      <c r="R3163">
        <f>IFERROR(VLOOKUP($A3163,Registros!$B$2:$G$6000,6,0),IFERROR(VLOOKUP($D3163,Winback!$B$2:$C$300,2,0),""))</f>
        <v/>
      </c>
      <c r="S3163">
        <f>IF($E3163=1,"NP","")&amp;IF($G3163=1,"+MOV","")&amp;IF($I3163=1,"+CS","")&amp;IF($K3163=1,"+WB","")</f>
        <v/>
      </c>
      <c r="T3163">
        <f>$E3163+$G3163+$I3163+$K3163</f>
        <v/>
      </c>
    </row>
    <row r="3164">
      <c r="A3164" t="inlineStr">
        <is>
          <t>353186260000</t>
        </is>
      </c>
      <c r="B3164" t="inlineStr">
        <is>
          <t>35318626</t>
        </is>
      </c>
      <c r="C3164" t="inlineStr">
        <is>
          <t>ZABDIEL GUERRA</t>
        </is>
      </c>
      <c r="D3164" t="inlineStr">
        <is>
          <t>ZABDIELGUERRA</t>
        </is>
      </c>
      <c r="E3164">
        <f>IF(COUNTIFS(Registros!$A$2:$A$6000,"NP",Registros!$B$2:$B$6000,$A3164)&gt;0,1,0)</f>
        <v/>
      </c>
      <c r="F3164">
        <f>IF($E3164=1,SUMIFS(Registros!$F$2:$F$6000,Registros!$A$2:$A$6000,"NP",Registros!$B$2:$B$6000,$A3164),0)</f>
        <v/>
      </c>
      <c r="G3164">
        <f>IF(COUNTIFS(Registros!$A$2:$A$6000,"MOV",Registros!$B$2:$B$6000,$A3164)&gt;0,1,0)</f>
        <v/>
      </c>
      <c r="H3164">
        <f>IF($G3164=1,SUMIFS(Registros!$F$2:$F$6000,Registros!$A$2:$A$6000,"MOV",Registros!$B$2:$B$6000,$A3164),0)</f>
        <v/>
      </c>
      <c r="I3164">
        <f>IF(COUNTIFS(Registros!$A$2:$A$6000,"CS",Registros!$B$2:$B$6000,$A3164)&gt;0,1,0)</f>
        <v/>
      </c>
      <c r="J3164">
        <f>IF($I3164=1,SUMIFS(Registros!$I$2:$I$6000,Registros!$A$2:$A$6000,"CS",Registros!$B$2:$B$6000,$A3164),0)</f>
        <v/>
      </c>
      <c r="K3164">
        <f>IF(COUNTIFS(Winback!$K$2:$K$300,$D3164)&gt;0,1,0)</f>
        <v/>
      </c>
      <c r="L3164">
        <f>IF(AND($K3164=1,LEFT($A3164,3)="WB-"),SUMIFS(Winback!$D$2:$D$300,Winback!$K$2:$K$300,$D3164),0)</f>
        <v/>
      </c>
      <c r="M3164">
        <f>IF(OR($E3164=1,$G3164=1,SUMIFS(Registros!$J$2:$J$6000,Registros!$B$2:$B$6000,$A3164)&gt;0),1,0)</f>
        <v/>
      </c>
      <c r="N3164">
        <f>IF($J3164&gt;0,1,IF(COUNTIFS(Registros!$A$2:$A$6000,"CS",Registros!$B$2:$B$6000,$A3164,Registros!$K$2:$K$6000,"&lt;&gt;")&gt;0,1,0))</f>
        <v/>
      </c>
      <c r="O3164">
        <f>IF(AND($K3164=1,$E3164=0,$G3164=0,$I3164=0),"WINBACK",IF(AND($M3164=1,$N3164&gt;0),"CONVERGENTE",IF($M3164=1,"SOLO MÓVIL",IF($N3164&gt;0,"SOLO FIJO / INTERNET","SIN SERVICIOS"))))</f>
        <v/>
      </c>
      <c r="P3164">
        <f>IF($O3164="WINBACK","Recuperar (winback)",IF($O3164="CONVERGENTE","Upgrade / más líneas",IF($O3164="SOLO MÓVIL","Ofrecer fijo + internet (FLBBTV)",IF($O3164="SOLO FIJO / INTERNET","Ofrecer línea móvil Nextphone","Oferta completa (móvil + fijo + internet)"))))</f>
        <v/>
      </c>
      <c r="Q3164">
        <f>$F3164+$H3164+$L3164</f>
        <v/>
      </c>
      <c r="R3164">
        <f>IFERROR(VLOOKUP($A3164,Registros!$B$2:$G$6000,6,0),IFERROR(VLOOKUP($D3164,Winback!$B$2:$C$300,2,0),""))</f>
        <v/>
      </c>
      <c r="S3164">
        <f>IF($E3164=1,"NP","")&amp;IF($G3164=1,"+MOV","")&amp;IF($I3164=1,"+CS","")&amp;IF($K3164=1,"+WB","")</f>
        <v/>
      </c>
      <c r="T3164">
        <f>$E3164+$G3164+$I3164+$K3164</f>
        <v/>
      </c>
    </row>
    <row r="3165">
      <c r="A3165" t="inlineStr">
        <is>
          <t>358105090000</t>
        </is>
      </c>
      <c r="B3165" t="inlineStr">
        <is>
          <t>35810509</t>
        </is>
      </c>
      <c r="C3165" t="inlineStr">
        <is>
          <t>ARIEL GUERRERO</t>
        </is>
      </c>
      <c r="D3165" t="inlineStr">
        <is>
          <t>ARIELGUERRERO</t>
        </is>
      </c>
      <c r="E3165">
        <f>IF(COUNTIFS(Registros!$A$2:$A$6000,"NP",Registros!$B$2:$B$6000,$A3165)&gt;0,1,0)</f>
        <v/>
      </c>
      <c r="F3165">
        <f>IF($E3165=1,SUMIFS(Registros!$F$2:$F$6000,Registros!$A$2:$A$6000,"NP",Registros!$B$2:$B$6000,$A3165),0)</f>
        <v/>
      </c>
      <c r="G3165">
        <f>IF(COUNTIFS(Registros!$A$2:$A$6000,"MOV",Registros!$B$2:$B$6000,$A3165)&gt;0,1,0)</f>
        <v/>
      </c>
      <c r="H3165">
        <f>IF($G3165=1,SUMIFS(Registros!$F$2:$F$6000,Registros!$A$2:$A$6000,"MOV",Registros!$B$2:$B$6000,$A3165),0)</f>
        <v/>
      </c>
      <c r="I3165">
        <f>IF(COUNTIFS(Registros!$A$2:$A$6000,"CS",Registros!$B$2:$B$6000,$A3165)&gt;0,1,0)</f>
        <v/>
      </c>
      <c r="J3165">
        <f>IF($I3165=1,SUMIFS(Registros!$I$2:$I$6000,Registros!$A$2:$A$6000,"CS",Registros!$B$2:$B$6000,$A3165),0)</f>
        <v/>
      </c>
      <c r="K3165">
        <f>IF(COUNTIFS(Winback!$K$2:$K$300,$D3165)&gt;0,1,0)</f>
        <v/>
      </c>
      <c r="L3165">
        <f>IF(AND($K3165=1,LEFT($A3165,3)="WB-"),SUMIFS(Winback!$D$2:$D$300,Winback!$K$2:$K$300,$D3165),0)</f>
        <v/>
      </c>
      <c r="M3165">
        <f>IF(OR($E3165=1,$G3165=1,SUMIFS(Registros!$J$2:$J$6000,Registros!$B$2:$B$6000,$A3165)&gt;0),1,0)</f>
        <v/>
      </c>
      <c r="N3165">
        <f>IF($J3165&gt;0,1,IF(COUNTIFS(Registros!$A$2:$A$6000,"CS",Registros!$B$2:$B$6000,$A3165,Registros!$K$2:$K$6000,"&lt;&gt;")&gt;0,1,0))</f>
        <v/>
      </c>
      <c r="O3165">
        <f>IF(AND($K3165=1,$E3165=0,$G3165=0,$I3165=0),"WINBACK",IF(AND($M3165=1,$N3165&gt;0),"CONVERGENTE",IF($M3165=1,"SOLO MÓVIL",IF($N3165&gt;0,"SOLO FIJO / INTERNET","SIN SERVICIOS"))))</f>
        <v/>
      </c>
      <c r="P3165">
        <f>IF($O3165="WINBACK","Recuperar (winback)",IF($O3165="CONVERGENTE","Upgrade / más líneas",IF($O3165="SOLO MÓVIL","Ofrecer fijo + internet (FLBBTV)",IF($O3165="SOLO FIJO / INTERNET","Ofrecer línea móvil Nextphone","Oferta completa (móvil + fijo + internet)"))))</f>
        <v/>
      </c>
      <c r="Q3165">
        <f>$F3165+$H3165+$L3165</f>
        <v/>
      </c>
      <c r="R3165">
        <f>IFERROR(VLOOKUP($A3165,Registros!$B$2:$G$6000,6,0),IFERROR(VLOOKUP($D3165,Winback!$B$2:$C$300,2,0),""))</f>
        <v/>
      </c>
      <c r="S3165">
        <f>IF($E3165=1,"NP","")&amp;IF($G3165=1,"+MOV","")&amp;IF($I3165=1,"+CS","")&amp;IF($K3165=1,"+WB","")</f>
        <v/>
      </c>
      <c r="T3165">
        <f>$E3165+$G3165+$I3165+$K3165</f>
        <v/>
      </c>
    </row>
    <row r="3166">
      <c r="A3166" t="inlineStr">
        <is>
          <t>357324160000</t>
        </is>
      </c>
      <c r="B3166" t="inlineStr">
        <is>
          <t>35732416</t>
        </is>
      </c>
      <c r="C3166" t="inlineStr">
        <is>
          <t>JESSICA ALBIS URIBE</t>
        </is>
      </c>
      <c r="D3166" t="inlineStr">
        <is>
          <t>JESSICAALBISURIBE</t>
        </is>
      </c>
      <c r="E3166">
        <f>IF(COUNTIFS(Registros!$A$2:$A$6000,"NP",Registros!$B$2:$B$6000,$A3166)&gt;0,1,0)</f>
        <v/>
      </c>
      <c r="F3166">
        <f>IF($E3166=1,SUMIFS(Registros!$F$2:$F$6000,Registros!$A$2:$A$6000,"NP",Registros!$B$2:$B$6000,$A3166),0)</f>
        <v/>
      </c>
      <c r="G3166">
        <f>IF(COUNTIFS(Registros!$A$2:$A$6000,"MOV",Registros!$B$2:$B$6000,$A3166)&gt;0,1,0)</f>
        <v/>
      </c>
      <c r="H3166">
        <f>IF($G3166=1,SUMIFS(Registros!$F$2:$F$6000,Registros!$A$2:$A$6000,"MOV",Registros!$B$2:$B$6000,$A3166),0)</f>
        <v/>
      </c>
      <c r="I3166">
        <f>IF(COUNTIFS(Registros!$A$2:$A$6000,"CS",Registros!$B$2:$B$6000,$A3166)&gt;0,1,0)</f>
        <v/>
      </c>
      <c r="J3166">
        <f>IF($I3166=1,SUMIFS(Registros!$I$2:$I$6000,Registros!$A$2:$A$6000,"CS",Registros!$B$2:$B$6000,$A3166),0)</f>
        <v/>
      </c>
      <c r="K3166">
        <f>IF(COUNTIFS(Winback!$K$2:$K$300,$D3166)&gt;0,1,0)</f>
        <v/>
      </c>
      <c r="L3166">
        <f>IF(AND($K3166=1,LEFT($A3166,3)="WB-"),SUMIFS(Winback!$D$2:$D$300,Winback!$K$2:$K$300,$D3166),0)</f>
        <v/>
      </c>
      <c r="M3166">
        <f>IF(OR($E3166=1,$G3166=1,SUMIFS(Registros!$J$2:$J$6000,Registros!$B$2:$B$6000,$A3166)&gt;0),1,0)</f>
        <v/>
      </c>
      <c r="N3166">
        <f>IF($J3166&gt;0,1,IF(COUNTIFS(Registros!$A$2:$A$6000,"CS",Registros!$B$2:$B$6000,$A3166,Registros!$K$2:$K$6000,"&lt;&gt;")&gt;0,1,0))</f>
        <v/>
      </c>
      <c r="O3166">
        <f>IF(AND($K3166=1,$E3166=0,$G3166=0,$I3166=0),"WINBACK",IF(AND($M3166=1,$N3166&gt;0),"CONVERGENTE",IF($M3166=1,"SOLO MÓVIL",IF($N3166&gt;0,"SOLO FIJO / INTERNET","SIN SERVICIOS"))))</f>
        <v/>
      </c>
      <c r="P3166">
        <f>IF($O3166="WINBACK","Recuperar (winback)",IF($O3166="CONVERGENTE","Upgrade / más líneas",IF($O3166="SOLO MÓVIL","Ofrecer fijo + internet (FLBBTV)",IF($O3166="SOLO FIJO / INTERNET","Ofrecer línea móvil Nextphone","Oferta completa (móvil + fijo + internet)"))))</f>
        <v/>
      </c>
      <c r="Q3166">
        <f>$F3166+$H3166+$L3166</f>
        <v/>
      </c>
      <c r="R3166">
        <f>IFERROR(VLOOKUP($A3166,Registros!$B$2:$G$6000,6,0),IFERROR(VLOOKUP($D3166,Winback!$B$2:$C$300,2,0),""))</f>
        <v/>
      </c>
      <c r="S3166">
        <f>IF($E3166=1,"NP","")&amp;IF($G3166=1,"+MOV","")&amp;IF($I3166=1,"+CS","")&amp;IF($K3166=1,"+WB","")</f>
        <v/>
      </c>
      <c r="T3166">
        <f>$E3166+$G3166+$I3166+$K3166</f>
        <v/>
      </c>
    </row>
    <row r="3167">
      <c r="A3167" t="inlineStr">
        <is>
          <t>351321240000</t>
        </is>
      </c>
      <c r="B3167" t="inlineStr">
        <is>
          <t>35132124</t>
        </is>
      </c>
      <c r="C3167" t="inlineStr">
        <is>
          <t>MITZILA ROXANA VIQUEZ CASTRELLON</t>
        </is>
      </c>
      <c r="D3167" t="inlineStr">
        <is>
          <t>MITZILAROXANAVIQUEZCASTRELLON</t>
        </is>
      </c>
      <c r="E3167">
        <f>IF(COUNTIFS(Registros!$A$2:$A$6000,"NP",Registros!$B$2:$B$6000,$A3167)&gt;0,1,0)</f>
        <v/>
      </c>
      <c r="F3167">
        <f>IF($E3167=1,SUMIFS(Registros!$F$2:$F$6000,Registros!$A$2:$A$6000,"NP",Registros!$B$2:$B$6000,$A3167),0)</f>
        <v/>
      </c>
      <c r="G3167">
        <f>IF(COUNTIFS(Registros!$A$2:$A$6000,"MOV",Registros!$B$2:$B$6000,$A3167)&gt;0,1,0)</f>
        <v/>
      </c>
      <c r="H3167">
        <f>IF($G3167=1,SUMIFS(Registros!$F$2:$F$6000,Registros!$A$2:$A$6000,"MOV",Registros!$B$2:$B$6000,$A3167),0)</f>
        <v/>
      </c>
      <c r="I3167">
        <f>IF(COUNTIFS(Registros!$A$2:$A$6000,"CS",Registros!$B$2:$B$6000,$A3167)&gt;0,1,0)</f>
        <v/>
      </c>
      <c r="J3167">
        <f>IF($I3167=1,SUMIFS(Registros!$I$2:$I$6000,Registros!$A$2:$A$6000,"CS",Registros!$B$2:$B$6000,$A3167),0)</f>
        <v/>
      </c>
      <c r="K3167">
        <f>IF(COUNTIFS(Winback!$K$2:$K$300,$D3167)&gt;0,1,0)</f>
        <v/>
      </c>
      <c r="L3167">
        <f>IF(AND($K3167=1,LEFT($A3167,3)="WB-"),SUMIFS(Winback!$D$2:$D$300,Winback!$K$2:$K$300,$D3167),0)</f>
        <v/>
      </c>
      <c r="M3167">
        <f>IF(OR($E3167=1,$G3167=1,SUMIFS(Registros!$J$2:$J$6000,Registros!$B$2:$B$6000,$A3167)&gt;0),1,0)</f>
        <v/>
      </c>
      <c r="N3167">
        <f>IF($J3167&gt;0,1,IF(COUNTIFS(Registros!$A$2:$A$6000,"CS",Registros!$B$2:$B$6000,$A3167,Registros!$K$2:$K$6000,"&lt;&gt;")&gt;0,1,0))</f>
        <v/>
      </c>
      <c r="O3167">
        <f>IF(AND($K3167=1,$E3167=0,$G3167=0,$I3167=0),"WINBACK",IF(AND($M3167=1,$N3167&gt;0),"CONVERGENTE",IF($M3167=1,"SOLO MÓVIL",IF($N3167&gt;0,"SOLO FIJO / INTERNET","SIN SERVICIOS"))))</f>
        <v/>
      </c>
      <c r="P3167">
        <f>IF($O3167="WINBACK","Recuperar (winback)",IF($O3167="CONVERGENTE","Upgrade / más líneas",IF($O3167="SOLO MÓVIL","Ofrecer fijo + internet (FLBBTV)",IF($O3167="SOLO FIJO / INTERNET","Ofrecer línea móvil Nextphone","Oferta completa (móvil + fijo + internet)"))))</f>
        <v/>
      </c>
      <c r="Q3167">
        <f>$F3167+$H3167+$L3167</f>
        <v/>
      </c>
      <c r="R3167">
        <f>IFERROR(VLOOKUP($A3167,Registros!$B$2:$G$6000,6,0),IFERROR(VLOOKUP($D3167,Winback!$B$2:$C$300,2,0),""))</f>
        <v/>
      </c>
      <c r="S3167">
        <f>IF($E3167=1,"NP","")&amp;IF($G3167=1,"+MOV","")&amp;IF($I3167=1,"+CS","")&amp;IF($K3167=1,"+WB","")</f>
        <v/>
      </c>
      <c r="T3167">
        <f>$E3167+$G3167+$I3167+$K3167</f>
        <v/>
      </c>
    </row>
    <row r="3168">
      <c r="A3168" t="inlineStr">
        <is>
          <t>356312910000</t>
        </is>
      </c>
      <c r="B3168" t="inlineStr">
        <is>
          <t>35631291</t>
        </is>
      </c>
      <c r="C3168" t="inlineStr">
        <is>
          <t>LUIS ANTONIO CABALLERO ALVAREZ</t>
        </is>
      </c>
      <c r="D3168" t="inlineStr">
        <is>
          <t>LUISANTONIOCABALLEROALVAREZ</t>
        </is>
      </c>
      <c r="E3168">
        <f>IF(COUNTIFS(Registros!$A$2:$A$6000,"NP",Registros!$B$2:$B$6000,$A3168)&gt;0,1,0)</f>
        <v/>
      </c>
      <c r="F3168">
        <f>IF($E3168=1,SUMIFS(Registros!$F$2:$F$6000,Registros!$A$2:$A$6000,"NP",Registros!$B$2:$B$6000,$A3168),0)</f>
        <v/>
      </c>
      <c r="G3168">
        <f>IF(COUNTIFS(Registros!$A$2:$A$6000,"MOV",Registros!$B$2:$B$6000,$A3168)&gt;0,1,0)</f>
        <v/>
      </c>
      <c r="H3168">
        <f>IF($G3168=1,SUMIFS(Registros!$F$2:$F$6000,Registros!$A$2:$A$6000,"MOV",Registros!$B$2:$B$6000,$A3168),0)</f>
        <v/>
      </c>
      <c r="I3168">
        <f>IF(COUNTIFS(Registros!$A$2:$A$6000,"CS",Registros!$B$2:$B$6000,$A3168)&gt;0,1,0)</f>
        <v/>
      </c>
      <c r="J3168">
        <f>IF($I3168=1,SUMIFS(Registros!$I$2:$I$6000,Registros!$A$2:$A$6000,"CS",Registros!$B$2:$B$6000,$A3168),0)</f>
        <v/>
      </c>
      <c r="K3168">
        <f>IF(COUNTIFS(Winback!$K$2:$K$300,$D3168)&gt;0,1,0)</f>
        <v/>
      </c>
      <c r="L3168">
        <f>IF(AND($K3168=1,LEFT($A3168,3)="WB-"),SUMIFS(Winback!$D$2:$D$300,Winback!$K$2:$K$300,$D3168),0)</f>
        <v/>
      </c>
      <c r="M3168">
        <f>IF(OR($E3168=1,$G3168=1,SUMIFS(Registros!$J$2:$J$6000,Registros!$B$2:$B$6000,$A3168)&gt;0),1,0)</f>
        <v/>
      </c>
      <c r="N3168">
        <f>IF($J3168&gt;0,1,IF(COUNTIFS(Registros!$A$2:$A$6000,"CS",Registros!$B$2:$B$6000,$A3168,Registros!$K$2:$K$6000,"&lt;&gt;")&gt;0,1,0))</f>
        <v/>
      </c>
      <c r="O3168">
        <f>IF(AND($K3168=1,$E3168=0,$G3168=0,$I3168=0),"WINBACK",IF(AND($M3168=1,$N3168&gt;0),"CONVERGENTE",IF($M3168=1,"SOLO MÓVIL",IF($N3168&gt;0,"SOLO FIJO / INTERNET","SIN SERVICIOS"))))</f>
        <v/>
      </c>
      <c r="P3168">
        <f>IF($O3168="WINBACK","Recuperar (winback)",IF($O3168="CONVERGENTE","Upgrade / más líneas",IF($O3168="SOLO MÓVIL","Ofrecer fijo + internet (FLBBTV)",IF($O3168="SOLO FIJO / INTERNET","Ofrecer línea móvil Nextphone","Oferta completa (móvil + fijo + internet)"))))</f>
        <v/>
      </c>
      <c r="Q3168">
        <f>$F3168+$H3168+$L3168</f>
        <v/>
      </c>
      <c r="R3168">
        <f>IFERROR(VLOOKUP($A3168,Registros!$B$2:$G$6000,6,0),IFERROR(VLOOKUP($D3168,Winback!$B$2:$C$300,2,0),""))</f>
        <v/>
      </c>
      <c r="S3168">
        <f>IF($E3168=1,"NP","")&amp;IF($G3168=1,"+MOV","")&amp;IF($I3168=1,"+CS","")&amp;IF($K3168=1,"+WB","")</f>
        <v/>
      </c>
      <c r="T3168">
        <f>$E3168+$G3168+$I3168+$K3168</f>
        <v/>
      </c>
    </row>
    <row r="3169">
      <c r="A3169" t="inlineStr">
        <is>
          <t>357136200000</t>
        </is>
      </c>
      <c r="B3169" t="inlineStr">
        <is>
          <t>35713620</t>
        </is>
      </c>
      <c r="C3169" t="inlineStr">
        <is>
          <t>EVANYELI ARCIA</t>
        </is>
      </c>
      <c r="D3169" t="inlineStr">
        <is>
          <t>EVANYELIARCIA</t>
        </is>
      </c>
      <c r="E3169">
        <f>IF(COUNTIFS(Registros!$A$2:$A$6000,"NP",Registros!$B$2:$B$6000,$A3169)&gt;0,1,0)</f>
        <v/>
      </c>
      <c r="F3169">
        <f>IF($E3169=1,SUMIFS(Registros!$F$2:$F$6000,Registros!$A$2:$A$6000,"NP",Registros!$B$2:$B$6000,$A3169),0)</f>
        <v/>
      </c>
      <c r="G3169">
        <f>IF(COUNTIFS(Registros!$A$2:$A$6000,"MOV",Registros!$B$2:$B$6000,$A3169)&gt;0,1,0)</f>
        <v/>
      </c>
      <c r="H3169">
        <f>IF($G3169=1,SUMIFS(Registros!$F$2:$F$6000,Registros!$A$2:$A$6000,"MOV",Registros!$B$2:$B$6000,$A3169),0)</f>
        <v/>
      </c>
      <c r="I3169">
        <f>IF(COUNTIFS(Registros!$A$2:$A$6000,"CS",Registros!$B$2:$B$6000,$A3169)&gt;0,1,0)</f>
        <v/>
      </c>
      <c r="J3169">
        <f>IF($I3169=1,SUMIFS(Registros!$I$2:$I$6000,Registros!$A$2:$A$6000,"CS",Registros!$B$2:$B$6000,$A3169),0)</f>
        <v/>
      </c>
      <c r="K3169">
        <f>IF(COUNTIFS(Winback!$K$2:$K$300,$D3169)&gt;0,1,0)</f>
        <v/>
      </c>
      <c r="L3169">
        <f>IF(AND($K3169=1,LEFT($A3169,3)="WB-"),SUMIFS(Winback!$D$2:$D$300,Winback!$K$2:$K$300,$D3169),0)</f>
        <v/>
      </c>
      <c r="M3169">
        <f>IF(OR($E3169=1,$G3169=1,SUMIFS(Registros!$J$2:$J$6000,Registros!$B$2:$B$6000,$A3169)&gt;0),1,0)</f>
        <v/>
      </c>
      <c r="N3169">
        <f>IF($J3169&gt;0,1,IF(COUNTIFS(Registros!$A$2:$A$6000,"CS",Registros!$B$2:$B$6000,$A3169,Registros!$K$2:$K$6000,"&lt;&gt;")&gt;0,1,0))</f>
        <v/>
      </c>
      <c r="O3169">
        <f>IF(AND($K3169=1,$E3169=0,$G3169=0,$I3169=0),"WINBACK",IF(AND($M3169=1,$N3169&gt;0),"CONVERGENTE",IF($M3169=1,"SOLO MÓVIL",IF($N3169&gt;0,"SOLO FIJO / INTERNET","SIN SERVICIOS"))))</f>
        <v/>
      </c>
      <c r="P3169">
        <f>IF($O3169="WINBACK","Recuperar (winback)",IF($O3169="CONVERGENTE","Upgrade / más líneas",IF($O3169="SOLO MÓVIL","Ofrecer fijo + internet (FLBBTV)",IF($O3169="SOLO FIJO / INTERNET","Ofrecer línea móvil Nextphone","Oferta completa (móvil + fijo + internet)"))))</f>
        <v/>
      </c>
      <c r="Q3169">
        <f>$F3169+$H3169+$L3169</f>
        <v/>
      </c>
      <c r="R3169">
        <f>IFERROR(VLOOKUP($A3169,Registros!$B$2:$G$6000,6,0),IFERROR(VLOOKUP($D3169,Winback!$B$2:$C$300,2,0),""))</f>
        <v/>
      </c>
      <c r="S3169">
        <f>IF($E3169=1,"NP","")&amp;IF($G3169=1,"+MOV","")&amp;IF($I3169=1,"+CS","")&amp;IF($K3169=1,"+WB","")</f>
        <v/>
      </c>
      <c r="T3169">
        <f>$E3169+$G3169+$I3169+$K3169</f>
        <v/>
      </c>
    </row>
    <row r="3170">
      <c r="A3170" t="inlineStr">
        <is>
          <t>361019600000</t>
        </is>
      </c>
      <c r="B3170" t="inlineStr">
        <is>
          <t>36101960</t>
        </is>
      </c>
      <c r="C3170" t="inlineStr">
        <is>
          <t>FRAN EVER PANILLA CEDEÑO</t>
        </is>
      </c>
      <c r="D3170" t="inlineStr">
        <is>
          <t>FRANEVERPANILLACEDENO</t>
        </is>
      </c>
      <c r="E3170">
        <f>IF(COUNTIFS(Registros!$A$2:$A$6000,"NP",Registros!$B$2:$B$6000,$A3170)&gt;0,1,0)</f>
        <v/>
      </c>
      <c r="F3170">
        <f>IF($E3170=1,SUMIFS(Registros!$F$2:$F$6000,Registros!$A$2:$A$6000,"NP",Registros!$B$2:$B$6000,$A3170),0)</f>
        <v/>
      </c>
      <c r="G3170">
        <f>IF(COUNTIFS(Registros!$A$2:$A$6000,"MOV",Registros!$B$2:$B$6000,$A3170)&gt;0,1,0)</f>
        <v/>
      </c>
      <c r="H3170">
        <f>IF($G3170=1,SUMIFS(Registros!$F$2:$F$6000,Registros!$A$2:$A$6000,"MOV",Registros!$B$2:$B$6000,$A3170),0)</f>
        <v/>
      </c>
      <c r="I3170">
        <f>IF(COUNTIFS(Registros!$A$2:$A$6000,"CS",Registros!$B$2:$B$6000,$A3170)&gt;0,1,0)</f>
        <v/>
      </c>
      <c r="J3170">
        <f>IF($I3170=1,SUMIFS(Registros!$I$2:$I$6000,Registros!$A$2:$A$6000,"CS",Registros!$B$2:$B$6000,$A3170),0)</f>
        <v/>
      </c>
      <c r="K3170">
        <f>IF(COUNTIFS(Winback!$K$2:$K$300,$D3170)&gt;0,1,0)</f>
        <v/>
      </c>
      <c r="L3170">
        <f>IF(AND($K3170=1,LEFT($A3170,3)="WB-"),SUMIFS(Winback!$D$2:$D$300,Winback!$K$2:$K$300,$D3170),0)</f>
        <v/>
      </c>
      <c r="M3170">
        <f>IF(OR($E3170=1,$G3170=1,SUMIFS(Registros!$J$2:$J$6000,Registros!$B$2:$B$6000,$A3170)&gt;0),1,0)</f>
        <v/>
      </c>
      <c r="N3170">
        <f>IF($J3170&gt;0,1,IF(COUNTIFS(Registros!$A$2:$A$6000,"CS",Registros!$B$2:$B$6000,$A3170,Registros!$K$2:$K$6000,"&lt;&gt;")&gt;0,1,0))</f>
        <v/>
      </c>
      <c r="O3170">
        <f>IF(AND($K3170=1,$E3170=0,$G3170=0,$I3170=0),"WINBACK",IF(AND($M3170=1,$N3170&gt;0),"CONVERGENTE",IF($M3170=1,"SOLO MÓVIL",IF($N3170&gt;0,"SOLO FIJO / INTERNET","SIN SERVICIOS"))))</f>
        <v/>
      </c>
      <c r="P3170">
        <f>IF($O3170="WINBACK","Recuperar (winback)",IF($O3170="CONVERGENTE","Upgrade / más líneas",IF($O3170="SOLO MÓVIL","Ofrecer fijo + internet (FLBBTV)",IF($O3170="SOLO FIJO / INTERNET","Ofrecer línea móvil Nextphone","Oferta completa (móvil + fijo + internet)"))))</f>
        <v/>
      </c>
      <c r="Q3170">
        <f>$F3170+$H3170+$L3170</f>
        <v/>
      </c>
      <c r="R3170">
        <f>IFERROR(VLOOKUP($A3170,Registros!$B$2:$G$6000,6,0),IFERROR(VLOOKUP($D3170,Winback!$B$2:$C$300,2,0),""))</f>
        <v/>
      </c>
      <c r="S3170">
        <f>IF($E3170=1,"NP","")&amp;IF($G3170=1,"+MOV","")&amp;IF($I3170=1,"+CS","")&amp;IF($K3170=1,"+WB","")</f>
        <v/>
      </c>
      <c r="T3170">
        <f>$E3170+$G3170+$I3170+$K3170</f>
        <v/>
      </c>
    </row>
    <row r="3171">
      <c r="A3171" t="inlineStr">
        <is>
          <t>359241090000</t>
        </is>
      </c>
      <c r="B3171" t="inlineStr">
        <is>
          <t>35924109</t>
        </is>
      </c>
      <c r="C3171" t="inlineStr">
        <is>
          <t>FRANCISCO JIMÉNEZ SANTO</t>
        </is>
      </c>
      <c r="D3171" t="inlineStr">
        <is>
          <t>FRANCISCOJIMENEZSANTO</t>
        </is>
      </c>
      <c r="E3171">
        <f>IF(COUNTIFS(Registros!$A$2:$A$6000,"NP",Registros!$B$2:$B$6000,$A3171)&gt;0,1,0)</f>
        <v/>
      </c>
      <c r="F3171">
        <f>IF($E3171=1,SUMIFS(Registros!$F$2:$F$6000,Registros!$A$2:$A$6000,"NP",Registros!$B$2:$B$6000,$A3171),0)</f>
        <v/>
      </c>
      <c r="G3171">
        <f>IF(COUNTIFS(Registros!$A$2:$A$6000,"MOV",Registros!$B$2:$B$6000,$A3171)&gt;0,1,0)</f>
        <v/>
      </c>
      <c r="H3171">
        <f>IF($G3171=1,SUMIFS(Registros!$F$2:$F$6000,Registros!$A$2:$A$6000,"MOV",Registros!$B$2:$B$6000,$A3171),0)</f>
        <v/>
      </c>
      <c r="I3171">
        <f>IF(COUNTIFS(Registros!$A$2:$A$6000,"CS",Registros!$B$2:$B$6000,$A3171)&gt;0,1,0)</f>
        <v/>
      </c>
      <c r="J3171">
        <f>IF($I3171=1,SUMIFS(Registros!$I$2:$I$6000,Registros!$A$2:$A$6000,"CS",Registros!$B$2:$B$6000,$A3171),0)</f>
        <v/>
      </c>
      <c r="K3171">
        <f>IF(COUNTIFS(Winback!$K$2:$K$300,$D3171)&gt;0,1,0)</f>
        <v/>
      </c>
      <c r="L3171">
        <f>IF(AND($K3171=1,LEFT($A3171,3)="WB-"),SUMIFS(Winback!$D$2:$D$300,Winback!$K$2:$K$300,$D3171),0)</f>
        <v/>
      </c>
      <c r="M3171">
        <f>IF(OR($E3171=1,$G3171=1,SUMIFS(Registros!$J$2:$J$6000,Registros!$B$2:$B$6000,$A3171)&gt;0),1,0)</f>
        <v/>
      </c>
      <c r="N3171">
        <f>IF($J3171&gt;0,1,IF(COUNTIFS(Registros!$A$2:$A$6000,"CS",Registros!$B$2:$B$6000,$A3171,Registros!$K$2:$K$6000,"&lt;&gt;")&gt;0,1,0))</f>
        <v/>
      </c>
      <c r="O3171">
        <f>IF(AND($K3171=1,$E3171=0,$G3171=0,$I3171=0),"WINBACK",IF(AND($M3171=1,$N3171&gt;0),"CONVERGENTE",IF($M3171=1,"SOLO MÓVIL",IF($N3171&gt;0,"SOLO FIJO / INTERNET","SIN SERVICIOS"))))</f>
        <v/>
      </c>
      <c r="P3171">
        <f>IF($O3171="WINBACK","Recuperar (winback)",IF($O3171="CONVERGENTE","Upgrade / más líneas",IF($O3171="SOLO MÓVIL","Ofrecer fijo + internet (FLBBTV)",IF($O3171="SOLO FIJO / INTERNET","Ofrecer línea móvil Nextphone","Oferta completa (móvil + fijo + internet)"))))</f>
        <v/>
      </c>
      <c r="Q3171">
        <f>$F3171+$H3171+$L3171</f>
        <v/>
      </c>
      <c r="R3171">
        <f>IFERROR(VLOOKUP($A3171,Registros!$B$2:$G$6000,6,0),IFERROR(VLOOKUP($D3171,Winback!$B$2:$C$300,2,0),""))</f>
        <v/>
      </c>
      <c r="S3171">
        <f>IF($E3171=1,"NP","")&amp;IF($G3171=1,"+MOV","")&amp;IF($I3171=1,"+CS","")&amp;IF($K3171=1,"+WB","")</f>
        <v/>
      </c>
      <c r="T3171">
        <f>$E3171+$G3171+$I3171+$K3171</f>
        <v/>
      </c>
    </row>
    <row r="3172">
      <c r="A3172" t="inlineStr">
        <is>
          <t>358325930000</t>
        </is>
      </c>
      <c r="B3172" t="inlineStr">
        <is>
          <t>35832593</t>
        </is>
      </c>
      <c r="C3172" t="inlineStr">
        <is>
          <t>LUCIANO PALACIO</t>
        </is>
      </c>
      <c r="D3172" t="inlineStr">
        <is>
          <t>LUCIANOPALACIO</t>
        </is>
      </c>
      <c r="E3172">
        <f>IF(COUNTIFS(Registros!$A$2:$A$6000,"NP",Registros!$B$2:$B$6000,$A3172)&gt;0,1,0)</f>
        <v/>
      </c>
      <c r="F3172">
        <f>IF($E3172=1,SUMIFS(Registros!$F$2:$F$6000,Registros!$A$2:$A$6000,"NP",Registros!$B$2:$B$6000,$A3172),0)</f>
        <v/>
      </c>
      <c r="G3172">
        <f>IF(COUNTIFS(Registros!$A$2:$A$6000,"MOV",Registros!$B$2:$B$6000,$A3172)&gt;0,1,0)</f>
        <v/>
      </c>
      <c r="H3172">
        <f>IF($G3172=1,SUMIFS(Registros!$F$2:$F$6000,Registros!$A$2:$A$6000,"MOV",Registros!$B$2:$B$6000,$A3172),0)</f>
        <v/>
      </c>
      <c r="I3172">
        <f>IF(COUNTIFS(Registros!$A$2:$A$6000,"CS",Registros!$B$2:$B$6000,$A3172)&gt;0,1,0)</f>
        <v/>
      </c>
      <c r="J3172">
        <f>IF($I3172=1,SUMIFS(Registros!$I$2:$I$6000,Registros!$A$2:$A$6000,"CS",Registros!$B$2:$B$6000,$A3172),0)</f>
        <v/>
      </c>
      <c r="K3172">
        <f>IF(COUNTIFS(Winback!$K$2:$K$300,$D3172)&gt;0,1,0)</f>
        <v/>
      </c>
      <c r="L3172">
        <f>IF(AND($K3172=1,LEFT($A3172,3)="WB-"),SUMIFS(Winback!$D$2:$D$300,Winback!$K$2:$K$300,$D3172),0)</f>
        <v/>
      </c>
      <c r="M3172">
        <f>IF(OR($E3172=1,$G3172=1,SUMIFS(Registros!$J$2:$J$6000,Registros!$B$2:$B$6000,$A3172)&gt;0),1,0)</f>
        <v/>
      </c>
      <c r="N3172">
        <f>IF($J3172&gt;0,1,IF(COUNTIFS(Registros!$A$2:$A$6000,"CS",Registros!$B$2:$B$6000,$A3172,Registros!$K$2:$K$6000,"&lt;&gt;")&gt;0,1,0))</f>
        <v/>
      </c>
      <c r="O3172">
        <f>IF(AND($K3172=1,$E3172=0,$G3172=0,$I3172=0),"WINBACK",IF(AND($M3172=1,$N3172&gt;0),"CONVERGENTE",IF($M3172=1,"SOLO MÓVIL",IF($N3172&gt;0,"SOLO FIJO / INTERNET","SIN SERVICIOS"))))</f>
        <v/>
      </c>
      <c r="P3172">
        <f>IF($O3172="WINBACK","Recuperar (winback)",IF($O3172="CONVERGENTE","Upgrade / más líneas",IF($O3172="SOLO MÓVIL","Ofrecer fijo + internet (FLBBTV)",IF($O3172="SOLO FIJO / INTERNET","Ofrecer línea móvil Nextphone","Oferta completa (móvil + fijo + internet)"))))</f>
        <v/>
      </c>
      <c r="Q3172">
        <f>$F3172+$H3172+$L3172</f>
        <v/>
      </c>
      <c r="R3172">
        <f>IFERROR(VLOOKUP($A3172,Registros!$B$2:$G$6000,6,0),IFERROR(VLOOKUP($D3172,Winback!$B$2:$C$300,2,0),""))</f>
        <v/>
      </c>
      <c r="S3172">
        <f>IF($E3172=1,"NP","")&amp;IF($G3172=1,"+MOV","")&amp;IF($I3172=1,"+CS","")&amp;IF($K3172=1,"+WB","")</f>
        <v/>
      </c>
      <c r="T3172">
        <f>$E3172+$G3172+$I3172+$K3172</f>
        <v/>
      </c>
    </row>
    <row r="3173">
      <c r="A3173" t="inlineStr">
        <is>
          <t>351172700000</t>
        </is>
      </c>
      <c r="B3173" t="inlineStr">
        <is>
          <t>35117270</t>
        </is>
      </c>
      <c r="C3173" t="inlineStr">
        <is>
          <t>ANY MAILYN ESPINOSA CABALLERO</t>
        </is>
      </c>
      <c r="D3173" t="inlineStr">
        <is>
          <t>ANYMAILYNESPINOSACABALLERO</t>
        </is>
      </c>
      <c r="E3173">
        <f>IF(COUNTIFS(Registros!$A$2:$A$6000,"NP",Registros!$B$2:$B$6000,$A3173)&gt;0,1,0)</f>
        <v/>
      </c>
      <c r="F3173">
        <f>IF($E3173=1,SUMIFS(Registros!$F$2:$F$6000,Registros!$A$2:$A$6000,"NP",Registros!$B$2:$B$6000,$A3173),0)</f>
        <v/>
      </c>
      <c r="G3173">
        <f>IF(COUNTIFS(Registros!$A$2:$A$6000,"MOV",Registros!$B$2:$B$6000,$A3173)&gt;0,1,0)</f>
        <v/>
      </c>
      <c r="H3173">
        <f>IF($G3173=1,SUMIFS(Registros!$F$2:$F$6000,Registros!$A$2:$A$6000,"MOV",Registros!$B$2:$B$6000,$A3173),0)</f>
        <v/>
      </c>
      <c r="I3173">
        <f>IF(COUNTIFS(Registros!$A$2:$A$6000,"CS",Registros!$B$2:$B$6000,$A3173)&gt;0,1,0)</f>
        <v/>
      </c>
      <c r="J3173">
        <f>IF($I3173=1,SUMIFS(Registros!$I$2:$I$6000,Registros!$A$2:$A$6000,"CS",Registros!$B$2:$B$6000,$A3173),0)</f>
        <v/>
      </c>
      <c r="K3173">
        <f>IF(COUNTIFS(Winback!$K$2:$K$300,$D3173)&gt;0,1,0)</f>
        <v/>
      </c>
      <c r="L3173">
        <f>IF(AND($K3173=1,LEFT($A3173,3)="WB-"),SUMIFS(Winback!$D$2:$D$300,Winback!$K$2:$K$300,$D3173),0)</f>
        <v/>
      </c>
      <c r="M3173">
        <f>IF(OR($E3173=1,$G3173=1,SUMIFS(Registros!$J$2:$J$6000,Registros!$B$2:$B$6000,$A3173)&gt;0),1,0)</f>
        <v/>
      </c>
      <c r="N3173">
        <f>IF($J3173&gt;0,1,IF(COUNTIFS(Registros!$A$2:$A$6000,"CS",Registros!$B$2:$B$6000,$A3173,Registros!$K$2:$K$6000,"&lt;&gt;")&gt;0,1,0))</f>
        <v/>
      </c>
      <c r="O3173">
        <f>IF(AND($K3173=1,$E3173=0,$G3173=0,$I3173=0),"WINBACK",IF(AND($M3173=1,$N3173&gt;0),"CONVERGENTE",IF($M3173=1,"SOLO MÓVIL",IF($N3173&gt;0,"SOLO FIJO / INTERNET","SIN SERVICIOS"))))</f>
        <v/>
      </c>
      <c r="P3173">
        <f>IF($O3173="WINBACK","Recuperar (winback)",IF($O3173="CONVERGENTE","Upgrade / más líneas",IF($O3173="SOLO MÓVIL","Ofrecer fijo + internet (FLBBTV)",IF($O3173="SOLO FIJO / INTERNET","Ofrecer línea móvil Nextphone","Oferta completa (móvil + fijo + internet)"))))</f>
        <v/>
      </c>
      <c r="Q3173">
        <f>$F3173+$H3173+$L3173</f>
        <v/>
      </c>
      <c r="R3173">
        <f>IFERROR(VLOOKUP($A3173,Registros!$B$2:$G$6000,6,0),IFERROR(VLOOKUP($D3173,Winback!$B$2:$C$300,2,0),""))</f>
        <v/>
      </c>
      <c r="S3173">
        <f>IF($E3173=1,"NP","")&amp;IF($G3173=1,"+MOV","")&amp;IF($I3173=1,"+CS","")&amp;IF($K3173=1,"+WB","")</f>
        <v/>
      </c>
      <c r="T3173">
        <f>$E3173+$G3173+$I3173+$K3173</f>
        <v/>
      </c>
    </row>
    <row r="3174">
      <c r="A3174" t="inlineStr">
        <is>
          <t>353311120000</t>
        </is>
      </c>
      <c r="B3174" t="inlineStr">
        <is>
          <t>35331112</t>
        </is>
      </c>
      <c r="C3174" t="inlineStr">
        <is>
          <t>DANIEL CANDANEDO</t>
        </is>
      </c>
      <c r="D3174" t="inlineStr">
        <is>
          <t>DANIELCANDANEDO</t>
        </is>
      </c>
      <c r="E3174">
        <f>IF(COUNTIFS(Registros!$A$2:$A$6000,"NP",Registros!$B$2:$B$6000,$A3174)&gt;0,1,0)</f>
        <v/>
      </c>
      <c r="F3174">
        <f>IF($E3174=1,SUMIFS(Registros!$F$2:$F$6000,Registros!$A$2:$A$6000,"NP",Registros!$B$2:$B$6000,$A3174),0)</f>
        <v/>
      </c>
      <c r="G3174">
        <f>IF(COUNTIFS(Registros!$A$2:$A$6000,"MOV",Registros!$B$2:$B$6000,$A3174)&gt;0,1,0)</f>
        <v/>
      </c>
      <c r="H3174">
        <f>IF($G3174=1,SUMIFS(Registros!$F$2:$F$6000,Registros!$A$2:$A$6000,"MOV",Registros!$B$2:$B$6000,$A3174),0)</f>
        <v/>
      </c>
      <c r="I3174">
        <f>IF(COUNTIFS(Registros!$A$2:$A$6000,"CS",Registros!$B$2:$B$6000,$A3174)&gt;0,1,0)</f>
        <v/>
      </c>
      <c r="J3174">
        <f>IF($I3174=1,SUMIFS(Registros!$I$2:$I$6000,Registros!$A$2:$A$6000,"CS",Registros!$B$2:$B$6000,$A3174),0)</f>
        <v/>
      </c>
      <c r="K3174">
        <f>IF(COUNTIFS(Winback!$K$2:$K$300,$D3174)&gt;0,1,0)</f>
        <v/>
      </c>
      <c r="L3174">
        <f>IF(AND($K3174=1,LEFT($A3174,3)="WB-"),SUMIFS(Winback!$D$2:$D$300,Winback!$K$2:$K$300,$D3174),0)</f>
        <v/>
      </c>
      <c r="M3174">
        <f>IF(OR($E3174=1,$G3174=1,SUMIFS(Registros!$J$2:$J$6000,Registros!$B$2:$B$6000,$A3174)&gt;0),1,0)</f>
        <v/>
      </c>
      <c r="N3174">
        <f>IF($J3174&gt;0,1,IF(COUNTIFS(Registros!$A$2:$A$6000,"CS",Registros!$B$2:$B$6000,$A3174,Registros!$K$2:$K$6000,"&lt;&gt;")&gt;0,1,0))</f>
        <v/>
      </c>
      <c r="O3174">
        <f>IF(AND($K3174=1,$E3174=0,$G3174=0,$I3174=0),"WINBACK",IF(AND($M3174=1,$N3174&gt;0),"CONVERGENTE",IF($M3174=1,"SOLO MÓVIL",IF($N3174&gt;0,"SOLO FIJO / INTERNET","SIN SERVICIOS"))))</f>
        <v/>
      </c>
      <c r="P3174">
        <f>IF($O3174="WINBACK","Recuperar (winback)",IF($O3174="CONVERGENTE","Upgrade / más líneas",IF($O3174="SOLO MÓVIL","Ofrecer fijo + internet (FLBBTV)",IF($O3174="SOLO FIJO / INTERNET","Ofrecer línea móvil Nextphone","Oferta completa (móvil + fijo + internet)"))))</f>
        <v/>
      </c>
      <c r="Q3174">
        <f>$F3174+$H3174+$L3174</f>
        <v/>
      </c>
      <c r="R3174">
        <f>IFERROR(VLOOKUP($A3174,Registros!$B$2:$G$6000,6,0),IFERROR(VLOOKUP($D3174,Winback!$B$2:$C$300,2,0),""))</f>
        <v/>
      </c>
      <c r="S3174">
        <f>IF($E3174=1,"NP","")&amp;IF($G3174=1,"+MOV","")&amp;IF($I3174=1,"+CS","")&amp;IF($K3174=1,"+WB","")</f>
        <v/>
      </c>
      <c r="T3174">
        <f>$E3174+$G3174+$I3174+$K3174</f>
        <v/>
      </c>
    </row>
    <row r="3175">
      <c r="A3175" t="inlineStr">
        <is>
          <t>343393440000</t>
        </is>
      </c>
      <c r="B3175" t="inlineStr">
        <is>
          <t>34339344</t>
        </is>
      </c>
      <c r="C3175" t="inlineStr">
        <is>
          <t>LISETH PIMENTEL</t>
        </is>
      </c>
      <c r="D3175" t="inlineStr">
        <is>
          <t>LISETHPIMENTEL</t>
        </is>
      </c>
      <c r="E3175">
        <f>IF(COUNTIFS(Registros!$A$2:$A$6000,"NP",Registros!$B$2:$B$6000,$A3175)&gt;0,1,0)</f>
        <v/>
      </c>
      <c r="F3175">
        <f>IF($E3175=1,SUMIFS(Registros!$F$2:$F$6000,Registros!$A$2:$A$6000,"NP",Registros!$B$2:$B$6000,$A3175),0)</f>
        <v/>
      </c>
      <c r="G3175">
        <f>IF(COUNTIFS(Registros!$A$2:$A$6000,"MOV",Registros!$B$2:$B$6000,$A3175)&gt;0,1,0)</f>
        <v/>
      </c>
      <c r="H3175">
        <f>IF($G3175=1,SUMIFS(Registros!$F$2:$F$6000,Registros!$A$2:$A$6000,"MOV",Registros!$B$2:$B$6000,$A3175),0)</f>
        <v/>
      </c>
      <c r="I3175">
        <f>IF(COUNTIFS(Registros!$A$2:$A$6000,"CS",Registros!$B$2:$B$6000,$A3175)&gt;0,1,0)</f>
        <v/>
      </c>
      <c r="J3175">
        <f>IF($I3175=1,SUMIFS(Registros!$I$2:$I$6000,Registros!$A$2:$A$6000,"CS",Registros!$B$2:$B$6000,$A3175),0)</f>
        <v/>
      </c>
      <c r="K3175">
        <f>IF(COUNTIFS(Winback!$K$2:$K$300,$D3175)&gt;0,1,0)</f>
        <v/>
      </c>
      <c r="L3175">
        <f>IF(AND($K3175=1,LEFT($A3175,3)="WB-"),SUMIFS(Winback!$D$2:$D$300,Winback!$K$2:$K$300,$D3175),0)</f>
        <v/>
      </c>
      <c r="M3175">
        <f>IF(OR($E3175=1,$G3175=1,SUMIFS(Registros!$J$2:$J$6000,Registros!$B$2:$B$6000,$A3175)&gt;0),1,0)</f>
        <v/>
      </c>
      <c r="N3175">
        <f>IF($J3175&gt;0,1,IF(COUNTIFS(Registros!$A$2:$A$6000,"CS",Registros!$B$2:$B$6000,$A3175,Registros!$K$2:$K$6000,"&lt;&gt;")&gt;0,1,0))</f>
        <v/>
      </c>
      <c r="O3175">
        <f>IF(AND($K3175=1,$E3175=0,$G3175=0,$I3175=0),"WINBACK",IF(AND($M3175=1,$N3175&gt;0),"CONVERGENTE",IF($M3175=1,"SOLO MÓVIL",IF($N3175&gt;0,"SOLO FIJO / INTERNET","SIN SERVICIOS"))))</f>
        <v/>
      </c>
      <c r="P3175">
        <f>IF($O3175="WINBACK","Recuperar (winback)",IF($O3175="CONVERGENTE","Upgrade / más líneas",IF($O3175="SOLO MÓVIL","Ofrecer fijo + internet (FLBBTV)",IF($O3175="SOLO FIJO / INTERNET","Ofrecer línea móvil Nextphone","Oferta completa (móvil + fijo + internet)"))))</f>
        <v/>
      </c>
      <c r="Q3175">
        <f>$F3175+$H3175+$L3175</f>
        <v/>
      </c>
      <c r="R3175">
        <f>IFERROR(VLOOKUP($A3175,Registros!$B$2:$G$6000,6,0),IFERROR(VLOOKUP($D3175,Winback!$B$2:$C$300,2,0),""))</f>
        <v/>
      </c>
      <c r="S3175">
        <f>IF($E3175=1,"NP","")&amp;IF($G3175=1,"+MOV","")&amp;IF($I3175=1,"+CS","")&amp;IF($K3175=1,"+WB","")</f>
        <v/>
      </c>
      <c r="T3175">
        <f>$E3175+$G3175+$I3175+$K3175</f>
        <v/>
      </c>
    </row>
    <row r="3176">
      <c r="A3176" t="inlineStr">
        <is>
          <t>353083160000</t>
        </is>
      </c>
      <c r="B3176" t="inlineStr">
        <is>
          <t>35308316</t>
        </is>
      </c>
      <c r="C3176" t="inlineStr">
        <is>
          <t>ALEIDA FUENTES</t>
        </is>
      </c>
      <c r="D3176" t="inlineStr">
        <is>
          <t>ALEIDAFUENTES</t>
        </is>
      </c>
      <c r="E3176">
        <f>IF(COUNTIFS(Registros!$A$2:$A$6000,"NP",Registros!$B$2:$B$6000,$A3176)&gt;0,1,0)</f>
        <v/>
      </c>
      <c r="F3176">
        <f>IF($E3176=1,SUMIFS(Registros!$F$2:$F$6000,Registros!$A$2:$A$6000,"NP",Registros!$B$2:$B$6000,$A3176),0)</f>
        <v/>
      </c>
      <c r="G3176">
        <f>IF(COUNTIFS(Registros!$A$2:$A$6000,"MOV",Registros!$B$2:$B$6000,$A3176)&gt;0,1,0)</f>
        <v/>
      </c>
      <c r="H3176">
        <f>IF($G3176=1,SUMIFS(Registros!$F$2:$F$6000,Registros!$A$2:$A$6000,"MOV",Registros!$B$2:$B$6000,$A3176),0)</f>
        <v/>
      </c>
      <c r="I3176">
        <f>IF(COUNTIFS(Registros!$A$2:$A$6000,"CS",Registros!$B$2:$B$6000,$A3176)&gt;0,1,0)</f>
        <v/>
      </c>
      <c r="J3176">
        <f>IF($I3176=1,SUMIFS(Registros!$I$2:$I$6000,Registros!$A$2:$A$6000,"CS",Registros!$B$2:$B$6000,$A3176),0)</f>
        <v/>
      </c>
      <c r="K3176">
        <f>IF(COUNTIFS(Winback!$K$2:$K$300,$D3176)&gt;0,1,0)</f>
        <v/>
      </c>
      <c r="L3176">
        <f>IF(AND($K3176=1,LEFT($A3176,3)="WB-"),SUMIFS(Winback!$D$2:$D$300,Winback!$K$2:$K$300,$D3176),0)</f>
        <v/>
      </c>
      <c r="M3176">
        <f>IF(OR($E3176=1,$G3176=1,SUMIFS(Registros!$J$2:$J$6000,Registros!$B$2:$B$6000,$A3176)&gt;0),1,0)</f>
        <v/>
      </c>
      <c r="N3176">
        <f>IF($J3176&gt;0,1,IF(COUNTIFS(Registros!$A$2:$A$6000,"CS",Registros!$B$2:$B$6000,$A3176,Registros!$K$2:$K$6000,"&lt;&gt;")&gt;0,1,0))</f>
        <v/>
      </c>
      <c r="O3176">
        <f>IF(AND($K3176=1,$E3176=0,$G3176=0,$I3176=0),"WINBACK",IF(AND($M3176=1,$N3176&gt;0),"CONVERGENTE",IF($M3176=1,"SOLO MÓVIL",IF($N3176&gt;0,"SOLO FIJO / INTERNET","SIN SERVICIOS"))))</f>
        <v/>
      </c>
      <c r="P3176">
        <f>IF($O3176="WINBACK","Recuperar (winback)",IF($O3176="CONVERGENTE","Upgrade / más líneas",IF($O3176="SOLO MÓVIL","Ofrecer fijo + internet (FLBBTV)",IF($O3176="SOLO FIJO / INTERNET","Ofrecer línea móvil Nextphone","Oferta completa (móvil + fijo + internet)"))))</f>
        <v/>
      </c>
      <c r="Q3176">
        <f>$F3176+$H3176+$L3176</f>
        <v/>
      </c>
      <c r="R3176">
        <f>IFERROR(VLOOKUP($A3176,Registros!$B$2:$G$6000,6,0),IFERROR(VLOOKUP($D3176,Winback!$B$2:$C$300,2,0),""))</f>
        <v/>
      </c>
      <c r="S3176">
        <f>IF($E3176=1,"NP","")&amp;IF($G3176=1,"+MOV","")&amp;IF($I3176=1,"+CS","")&amp;IF($K3176=1,"+WB","")</f>
        <v/>
      </c>
      <c r="T3176">
        <f>$E3176+$G3176+$I3176+$K3176</f>
        <v/>
      </c>
    </row>
    <row r="3177">
      <c r="A3177" t="inlineStr">
        <is>
          <t>351228740000</t>
        </is>
      </c>
      <c r="B3177" t="inlineStr">
        <is>
          <t>35122874</t>
        </is>
      </c>
      <c r="C3177" t="inlineStr">
        <is>
          <t>ANGELICA BATISTA</t>
        </is>
      </c>
      <c r="D3177" t="inlineStr">
        <is>
          <t>ANGELICABATISTA</t>
        </is>
      </c>
      <c r="E3177">
        <f>IF(COUNTIFS(Registros!$A$2:$A$6000,"NP",Registros!$B$2:$B$6000,$A3177)&gt;0,1,0)</f>
        <v/>
      </c>
      <c r="F3177">
        <f>IF($E3177=1,SUMIFS(Registros!$F$2:$F$6000,Registros!$A$2:$A$6000,"NP",Registros!$B$2:$B$6000,$A3177),0)</f>
        <v/>
      </c>
      <c r="G3177">
        <f>IF(COUNTIFS(Registros!$A$2:$A$6000,"MOV",Registros!$B$2:$B$6000,$A3177)&gt;0,1,0)</f>
        <v/>
      </c>
      <c r="H3177">
        <f>IF($G3177=1,SUMIFS(Registros!$F$2:$F$6000,Registros!$A$2:$A$6000,"MOV",Registros!$B$2:$B$6000,$A3177),0)</f>
        <v/>
      </c>
      <c r="I3177">
        <f>IF(COUNTIFS(Registros!$A$2:$A$6000,"CS",Registros!$B$2:$B$6000,$A3177)&gt;0,1,0)</f>
        <v/>
      </c>
      <c r="J3177">
        <f>IF($I3177=1,SUMIFS(Registros!$I$2:$I$6000,Registros!$A$2:$A$6000,"CS",Registros!$B$2:$B$6000,$A3177),0)</f>
        <v/>
      </c>
      <c r="K3177">
        <f>IF(COUNTIFS(Winback!$K$2:$K$300,$D3177)&gt;0,1,0)</f>
        <v/>
      </c>
      <c r="L3177">
        <f>IF(AND($K3177=1,LEFT($A3177,3)="WB-"),SUMIFS(Winback!$D$2:$D$300,Winback!$K$2:$K$300,$D3177),0)</f>
        <v/>
      </c>
      <c r="M3177">
        <f>IF(OR($E3177=1,$G3177=1,SUMIFS(Registros!$J$2:$J$6000,Registros!$B$2:$B$6000,$A3177)&gt;0),1,0)</f>
        <v/>
      </c>
      <c r="N3177">
        <f>IF($J3177&gt;0,1,IF(COUNTIFS(Registros!$A$2:$A$6000,"CS",Registros!$B$2:$B$6000,$A3177,Registros!$K$2:$K$6000,"&lt;&gt;")&gt;0,1,0))</f>
        <v/>
      </c>
      <c r="O3177">
        <f>IF(AND($K3177=1,$E3177=0,$G3177=0,$I3177=0),"WINBACK",IF(AND($M3177=1,$N3177&gt;0),"CONVERGENTE",IF($M3177=1,"SOLO MÓVIL",IF($N3177&gt;0,"SOLO FIJO / INTERNET","SIN SERVICIOS"))))</f>
        <v/>
      </c>
      <c r="P3177">
        <f>IF($O3177="WINBACK","Recuperar (winback)",IF($O3177="CONVERGENTE","Upgrade / más líneas",IF($O3177="SOLO MÓVIL","Ofrecer fijo + internet (FLBBTV)",IF($O3177="SOLO FIJO / INTERNET","Ofrecer línea móvil Nextphone","Oferta completa (móvil + fijo + internet)"))))</f>
        <v/>
      </c>
      <c r="Q3177">
        <f>$F3177+$H3177+$L3177</f>
        <v/>
      </c>
      <c r="R3177">
        <f>IFERROR(VLOOKUP($A3177,Registros!$B$2:$G$6000,6,0),IFERROR(VLOOKUP($D3177,Winback!$B$2:$C$300,2,0),""))</f>
        <v/>
      </c>
      <c r="S3177">
        <f>IF($E3177=1,"NP","")&amp;IF($G3177=1,"+MOV","")&amp;IF($I3177=1,"+CS","")&amp;IF($K3177=1,"+WB","")</f>
        <v/>
      </c>
      <c r="T3177">
        <f>$E3177+$G3177+$I3177+$K3177</f>
        <v/>
      </c>
    </row>
    <row r="3178">
      <c r="A3178" t="inlineStr">
        <is>
          <t>357013950000</t>
        </is>
      </c>
      <c r="B3178" t="inlineStr">
        <is>
          <t>35701395</t>
        </is>
      </c>
      <c r="C3178" t="inlineStr">
        <is>
          <t>BELKIS CASTILLO</t>
        </is>
      </c>
      <c r="D3178" t="inlineStr">
        <is>
          <t>BELKISCASTILLO</t>
        </is>
      </c>
      <c r="E3178">
        <f>IF(COUNTIFS(Registros!$A$2:$A$6000,"NP",Registros!$B$2:$B$6000,$A3178)&gt;0,1,0)</f>
        <v/>
      </c>
      <c r="F3178">
        <f>IF($E3178=1,SUMIFS(Registros!$F$2:$F$6000,Registros!$A$2:$A$6000,"NP",Registros!$B$2:$B$6000,$A3178),0)</f>
        <v/>
      </c>
      <c r="G3178">
        <f>IF(COUNTIFS(Registros!$A$2:$A$6000,"MOV",Registros!$B$2:$B$6000,$A3178)&gt;0,1,0)</f>
        <v/>
      </c>
      <c r="H3178">
        <f>IF($G3178=1,SUMIFS(Registros!$F$2:$F$6000,Registros!$A$2:$A$6000,"MOV",Registros!$B$2:$B$6000,$A3178),0)</f>
        <v/>
      </c>
      <c r="I3178">
        <f>IF(COUNTIFS(Registros!$A$2:$A$6000,"CS",Registros!$B$2:$B$6000,$A3178)&gt;0,1,0)</f>
        <v/>
      </c>
      <c r="J3178">
        <f>IF($I3178=1,SUMIFS(Registros!$I$2:$I$6000,Registros!$A$2:$A$6000,"CS",Registros!$B$2:$B$6000,$A3178),0)</f>
        <v/>
      </c>
      <c r="K3178">
        <f>IF(COUNTIFS(Winback!$K$2:$K$300,$D3178)&gt;0,1,0)</f>
        <v/>
      </c>
      <c r="L3178">
        <f>IF(AND($K3178=1,LEFT($A3178,3)="WB-"),SUMIFS(Winback!$D$2:$D$300,Winback!$K$2:$K$300,$D3178),0)</f>
        <v/>
      </c>
      <c r="M3178">
        <f>IF(OR($E3178=1,$G3178=1,SUMIFS(Registros!$J$2:$J$6000,Registros!$B$2:$B$6000,$A3178)&gt;0),1,0)</f>
        <v/>
      </c>
      <c r="N3178">
        <f>IF($J3178&gt;0,1,IF(COUNTIFS(Registros!$A$2:$A$6000,"CS",Registros!$B$2:$B$6000,$A3178,Registros!$K$2:$K$6000,"&lt;&gt;")&gt;0,1,0))</f>
        <v/>
      </c>
      <c r="O3178">
        <f>IF(AND($K3178=1,$E3178=0,$G3178=0,$I3178=0),"WINBACK",IF(AND($M3178=1,$N3178&gt;0),"CONVERGENTE",IF($M3178=1,"SOLO MÓVIL",IF($N3178&gt;0,"SOLO FIJO / INTERNET","SIN SERVICIOS"))))</f>
        <v/>
      </c>
      <c r="P3178">
        <f>IF($O3178="WINBACK","Recuperar (winback)",IF($O3178="CONVERGENTE","Upgrade / más líneas",IF($O3178="SOLO MÓVIL","Ofrecer fijo + internet (FLBBTV)",IF($O3178="SOLO FIJO / INTERNET","Ofrecer línea móvil Nextphone","Oferta completa (móvil + fijo + internet)"))))</f>
        <v/>
      </c>
      <c r="Q3178">
        <f>$F3178+$H3178+$L3178</f>
        <v/>
      </c>
      <c r="R3178">
        <f>IFERROR(VLOOKUP($A3178,Registros!$B$2:$G$6000,6,0),IFERROR(VLOOKUP($D3178,Winback!$B$2:$C$300,2,0),""))</f>
        <v/>
      </c>
      <c r="S3178">
        <f>IF($E3178=1,"NP","")&amp;IF($G3178=1,"+MOV","")&amp;IF($I3178=1,"+CS","")&amp;IF($K3178=1,"+WB","")</f>
        <v/>
      </c>
      <c r="T3178">
        <f>$E3178+$G3178+$I3178+$K3178</f>
        <v/>
      </c>
    </row>
    <row r="3179">
      <c r="A3179" t="inlineStr">
        <is>
          <t>352165600000</t>
        </is>
      </c>
      <c r="B3179" t="inlineStr">
        <is>
          <t>35216560</t>
        </is>
      </c>
      <c r="C3179" t="inlineStr">
        <is>
          <t>JOSE PINTO</t>
        </is>
      </c>
      <c r="D3179" t="inlineStr">
        <is>
          <t>JOSEPINTO</t>
        </is>
      </c>
      <c r="E3179">
        <f>IF(COUNTIFS(Registros!$A$2:$A$6000,"NP",Registros!$B$2:$B$6000,$A3179)&gt;0,1,0)</f>
        <v/>
      </c>
      <c r="F3179">
        <f>IF($E3179=1,SUMIFS(Registros!$F$2:$F$6000,Registros!$A$2:$A$6000,"NP",Registros!$B$2:$B$6000,$A3179),0)</f>
        <v/>
      </c>
      <c r="G3179">
        <f>IF(COUNTIFS(Registros!$A$2:$A$6000,"MOV",Registros!$B$2:$B$6000,$A3179)&gt;0,1,0)</f>
        <v/>
      </c>
      <c r="H3179">
        <f>IF($G3179=1,SUMIFS(Registros!$F$2:$F$6000,Registros!$A$2:$A$6000,"MOV",Registros!$B$2:$B$6000,$A3179),0)</f>
        <v/>
      </c>
      <c r="I3179">
        <f>IF(COUNTIFS(Registros!$A$2:$A$6000,"CS",Registros!$B$2:$B$6000,$A3179)&gt;0,1,0)</f>
        <v/>
      </c>
      <c r="J3179">
        <f>IF($I3179=1,SUMIFS(Registros!$I$2:$I$6000,Registros!$A$2:$A$6000,"CS",Registros!$B$2:$B$6000,$A3179),0)</f>
        <v/>
      </c>
      <c r="K3179">
        <f>IF(COUNTIFS(Winback!$K$2:$K$300,$D3179)&gt;0,1,0)</f>
        <v/>
      </c>
      <c r="L3179">
        <f>IF(AND($K3179=1,LEFT($A3179,3)="WB-"),SUMIFS(Winback!$D$2:$D$300,Winback!$K$2:$K$300,$D3179),0)</f>
        <v/>
      </c>
      <c r="M3179">
        <f>IF(OR($E3179=1,$G3179=1,SUMIFS(Registros!$J$2:$J$6000,Registros!$B$2:$B$6000,$A3179)&gt;0),1,0)</f>
        <v/>
      </c>
      <c r="N3179">
        <f>IF($J3179&gt;0,1,IF(COUNTIFS(Registros!$A$2:$A$6000,"CS",Registros!$B$2:$B$6000,$A3179,Registros!$K$2:$K$6000,"&lt;&gt;")&gt;0,1,0))</f>
        <v/>
      </c>
      <c r="O3179">
        <f>IF(AND($K3179=1,$E3179=0,$G3179=0,$I3179=0),"WINBACK",IF(AND($M3179=1,$N3179&gt;0),"CONVERGENTE",IF($M3179=1,"SOLO MÓVIL",IF($N3179&gt;0,"SOLO FIJO / INTERNET","SIN SERVICIOS"))))</f>
        <v/>
      </c>
      <c r="P3179">
        <f>IF($O3179="WINBACK","Recuperar (winback)",IF($O3179="CONVERGENTE","Upgrade / más líneas",IF($O3179="SOLO MÓVIL","Ofrecer fijo + internet (FLBBTV)",IF($O3179="SOLO FIJO / INTERNET","Ofrecer línea móvil Nextphone","Oferta completa (móvil + fijo + internet)"))))</f>
        <v/>
      </c>
      <c r="Q3179">
        <f>$F3179+$H3179+$L3179</f>
        <v/>
      </c>
      <c r="R3179">
        <f>IFERROR(VLOOKUP($A3179,Registros!$B$2:$G$6000,6,0),IFERROR(VLOOKUP($D3179,Winback!$B$2:$C$300,2,0),""))</f>
        <v/>
      </c>
      <c r="S3179">
        <f>IF($E3179=1,"NP","")&amp;IF($G3179=1,"+MOV","")&amp;IF($I3179=1,"+CS","")&amp;IF($K3179=1,"+WB","")</f>
        <v/>
      </c>
      <c r="T3179">
        <f>$E3179+$G3179+$I3179+$K3179</f>
        <v/>
      </c>
    </row>
    <row r="3180">
      <c r="A3180" t="inlineStr">
        <is>
          <t>352222160000</t>
        </is>
      </c>
      <c r="B3180" t="inlineStr">
        <is>
          <t>35222216</t>
        </is>
      </c>
      <c r="C3180" t="inlineStr">
        <is>
          <t>KEVIN ABDIEL REYES PITTI</t>
        </is>
      </c>
      <c r="D3180" t="inlineStr">
        <is>
          <t>KEVINABDIELREYESPITTI</t>
        </is>
      </c>
      <c r="E3180">
        <f>IF(COUNTIFS(Registros!$A$2:$A$6000,"NP",Registros!$B$2:$B$6000,$A3180)&gt;0,1,0)</f>
        <v/>
      </c>
      <c r="F3180">
        <f>IF($E3180=1,SUMIFS(Registros!$F$2:$F$6000,Registros!$A$2:$A$6000,"NP",Registros!$B$2:$B$6000,$A3180),0)</f>
        <v/>
      </c>
      <c r="G3180">
        <f>IF(COUNTIFS(Registros!$A$2:$A$6000,"MOV",Registros!$B$2:$B$6000,$A3180)&gt;0,1,0)</f>
        <v/>
      </c>
      <c r="H3180">
        <f>IF($G3180=1,SUMIFS(Registros!$F$2:$F$6000,Registros!$A$2:$A$6000,"MOV",Registros!$B$2:$B$6000,$A3180),0)</f>
        <v/>
      </c>
      <c r="I3180">
        <f>IF(COUNTIFS(Registros!$A$2:$A$6000,"CS",Registros!$B$2:$B$6000,$A3180)&gt;0,1,0)</f>
        <v/>
      </c>
      <c r="J3180">
        <f>IF($I3180=1,SUMIFS(Registros!$I$2:$I$6000,Registros!$A$2:$A$6000,"CS",Registros!$B$2:$B$6000,$A3180),0)</f>
        <v/>
      </c>
      <c r="K3180">
        <f>IF(COUNTIFS(Winback!$K$2:$K$300,$D3180)&gt;0,1,0)</f>
        <v/>
      </c>
      <c r="L3180">
        <f>IF(AND($K3180=1,LEFT($A3180,3)="WB-"),SUMIFS(Winback!$D$2:$D$300,Winback!$K$2:$K$300,$D3180),0)</f>
        <v/>
      </c>
      <c r="M3180">
        <f>IF(OR($E3180=1,$G3180=1,SUMIFS(Registros!$J$2:$J$6000,Registros!$B$2:$B$6000,$A3180)&gt;0),1,0)</f>
        <v/>
      </c>
      <c r="N3180">
        <f>IF($J3180&gt;0,1,IF(COUNTIFS(Registros!$A$2:$A$6000,"CS",Registros!$B$2:$B$6000,$A3180,Registros!$K$2:$K$6000,"&lt;&gt;")&gt;0,1,0))</f>
        <v/>
      </c>
      <c r="O3180">
        <f>IF(AND($K3180=1,$E3180=0,$G3180=0,$I3180=0),"WINBACK",IF(AND($M3180=1,$N3180&gt;0),"CONVERGENTE",IF($M3180=1,"SOLO MÓVIL",IF($N3180&gt;0,"SOLO FIJO / INTERNET","SIN SERVICIOS"))))</f>
        <v/>
      </c>
      <c r="P3180">
        <f>IF($O3180="WINBACK","Recuperar (winback)",IF($O3180="CONVERGENTE","Upgrade / más líneas",IF($O3180="SOLO MÓVIL","Ofrecer fijo + internet (FLBBTV)",IF($O3180="SOLO FIJO / INTERNET","Ofrecer línea móvil Nextphone","Oferta completa (móvil + fijo + internet)"))))</f>
        <v/>
      </c>
      <c r="Q3180">
        <f>$F3180+$H3180+$L3180</f>
        <v/>
      </c>
      <c r="R3180">
        <f>IFERROR(VLOOKUP($A3180,Registros!$B$2:$G$6000,6,0),IFERROR(VLOOKUP($D3180,Winback!$B$2:$C$300,2,0),""))</f>
        <v/>
      </c>
      <c r="S3180">
        <f>IF($E3180=1,"NP","")&amp;IF($G3180=1,"+MOV","")&amp;IF($I3180=1,"+CS","")&amp;IF($K3180=1,"+WB","")</f>
        <v/>
      </c>
      <c r="T3180">
        <f>$E3180+$G3180+$I3180+$K3180</f>
        <v/>
      </c>
    </row>
    <row r="3181">
      <c r="A3181" t="inlineStr">
        <is>
          <t>357297160000</t>
        </is>
      </c>
      <c r="B3181" t="inlineStr">
        <is>
          <t>35729716</t>
        </is>
      </c>
      <c r="C3181" t="inlineStr">
        <is>
          <t>JOSELYN BRANDA</t>
        </is>
      </c>
      <c r="D3181" t="inlineStr">
        <is>
          <t>JOSELYNBRANDA</t>
        </is>
      </c>
      <c r="E3181">
        <f>IF(COUNTIFS(Registros!$A$2:$A$6000,"NP",Registros!$B$2:$B$6000,$A3181)&gt;0,1,0)</f>
        <v/>
      </c>
      <c r="F3181">
        <f>IF($E3181=1,SUMIFS(Registros!$F$2:$F$6000,Registros!$A$2:$A$6000,"NP",Registros!$B$2:$B$6000,$A3181),0)</f>
        <v/>
      </c>
      <c r="G3181">
        <f>IF(COUNTIFS(Registros!$A$2:$A$6000,"MOV",Registros!$B$2:$B$6000,$A3181)&gt;0,1,0)</f>
        <v/>
      </c>
      <c r="H3181">
        <f>IF($G3181=1,SUMIFS(Registros!$F$2:$F$6000,Registros!$A$2:$A$6000,"MOV",Registros!$B$2:$B$6000,$A3181),0)</f>
        <v/>
      </c>
      <c r="I3181">
        <f>IF(COUNTIFS(Registros!$A$2:$A$6000,"CS",Registros!$B$2:$B$6000,$A3181)&gt;0,1,0)</f>
        <v/>
      </c>
      <c r="J3181">
        <f>IF($I3181=1,SUMIFS(Registros!$I$2:$I$6000,Registros!$A$2:$A$6000,"CS",Registros!$B$2:$B$6000,$A3181),0)</f>
        <v/>
      </c>
      <c r="K3181">
        <f>IF(COUNTIFS(Winback!$K$2:$K$300,$D3181)&gt;0,1,0)</f>
        <v/>
      </c>
      <c r="L3181">
        <f>IF(AND($K3181=1,LEFT($A3181,3)="WB-"),SUMIFS(Winback!$D$2:$D$300,Winback!$K$2:$K$300,$D3181),0)</f>
        <v/>
      </c>
      <c r="M3181">
        <f>IF(OR($E3181=1,$G3181=1,SUMIFS(Registros!$J$2:$J$6000,Registros!$B$2:$B$6000,$A3181)&gt;0),1,0)</f>
        <v/>
      </c>
      <c r="N3181">
        <f>IF($J3181&gt;0,1,IF(COUNTIFS(Registros!$A$2:$A$6000,"CS",Registros!$B$2:$B$6000,$A3181,Registros!$K$2:$K$6000,"&lt;&gt;")&gt;0,1,0))</f>
        <v/>
      </c>
      <c r="O3181">
        <f>IF(AND($K3181=1,$E3181=0,$G3181=0,$I3181=0),"WINBACK",IF(AND($M3181=1,$N3181&gt;0),"CONVERGENTE",IF($M3181=1,"SOLO MÓVIL",IF($N3181&gt;0,"SOLO FIJO / INTERNET","SIN SERVICIOS"))))</f>
        <v/>
      </c>
      <c r="P3181">
        <f>IF($O3181="WINBACK","Recuperar (winback)",IF($O3181="CONVERGENTE","Upgrade / más líneas",IF($O3181="SOLO MÓVIL","Ofrecer fijo + internet (FLBBTV)",IF($O3181="SOLO FIJO / INTERNET","Ofrecer línea móvil Nextphone","Oferta completa (móvil + fijo + internet)"))))</f>
        <v/>
      </c>
      <c r="Q3181">
        <f>$F3181+$H3181+$L3181</f>
        <v/>
      </c>
      <c r="R3181">
        <f>IFERROR(VLOOKUP($A3181,Registros!$B$2:$G$6000,6,0),IFERROR(VLOOKUP($D3181,Winback!$B$2:$C$300,2,0),""))</f>
        <v/>
      </c>
      <c r="S3181">
        <f>IF($E3181=1,"NP","")&amp;IF($G3181=1,"+MOV","")&amp;IF($I3181=1,"+CS","")&amp;IF($K3181=1,"+WB","")</f>
        <v/>
      </c>
      <c r="T3181">
        <f>$E3181+$G3181+$I3181+$K3181</f>
        <v/>
      </c>
    </row>
    <row r="3182">
      <c r="A3182" t="inlineStr">
        <is>
          <t>358272140000</t>
        </is>
      </c>
      <c r="B3182" t="inlineStr">
        <is>
          <t>35827214</t>
        </is>
      </c>
      <c r="C3182" t="inlineStr">
        <is>
          <t>ROBERTO GUERRA</t>
        </is>
      </c>
      <c r="D3182" t="inlineStr">
        <is>
          <t>ROBERTOGUERRA</t>
        </is>
      </c>
      <c r="E3182">
        <f>IF(COUNTIFS(Registros!$A$2:$A$6000,"NP",Registros!$B$2:$B$6000,$A3182)&gt;0,1,0)</f>
        <v/>
      </c>
      <c r="F3182">
        <f>IF($E3182=1,SUMIFS(Registros!$F$2:$F$6000,Registros!$A$2:$A$6000,"NP",Registros!$B$2:$B$6000,$A3182),0)</f>
        <v/>
      </c>
      <c r="G3182">
        <f>IF(COUNTIFS(Registros!$A$2:$A$6000,"MOV",Registros!$B$2:$B$6000,$A3182)&gt;0,1,0)</f>
        <v/>
      </c>
      <c r="H3182">
        <f>IF($G3182=1,SUMIFS(Registros!$F$2:$F$6000,Registros!$A$2:$A$6000,"MOV",Registros!$B$2:$B$6000,$A3182),0)</f>
        <v/>
      </c>
      <c r="I3182">
        <f>IF(COUNTIFS(Registros!$A$2:$A$6000,"CS",Registros!$B$2:$B$6000,$A3182)&gt;0,1,0)</f>
        <v/>
      </c>
      <c r="J3182">
        <f>IF($I3182=1,SUMIFS(Registros!$I$2:$I$6000,Registros!$A$2:$A$6000,"CS",Registros!$B$2:$B$6000,$A3182),0)</f>
        <v/>
      </c>
      <c r="K3182">
        <f>IF(COUNTIFS(Winback!$K$2:$K$300,$D3182)&gt;0,1,0)</f>
        <v/>
      </c>
      <c r="L3182">
        <f>IF(AND($K3182=1,LEFT($A3182,3)="WB-"),SUMIFS(Winback!$D$2:$D$300,Winback!$K$2:$K$300,$D3182),0)</f>
        <v/>
      </c>
      <c r="M3182">
        <f>IF(OR($E3182=1,$G3182=1,SUMIFS(Registros!$J$2:$J$6000,Registros!$B$2:$B$6000,$A3182)&gt;0),1,0)</f>
        <v/>
      </c>
      <c r="N3182">
        <f>IF($J3182&gt;0,1,IF(COUNTIFS(Registros!$A$2:$A$6000,"CS",Registros!$B$2:$B$6000,$A3182,Registros!$K$2:$K$6000,"&lt;&gt;")&gt;0,1,0))</f>
        <v/>
      </c>
      <c r="O3182">
        <f>IF(AND($K3182=1,$E3182=0,$G3182=0,$I3182=0),"WINBACK",IF(AND($M3182=1,$N3182&gt;0),"CONVERGENTE",IF($M3182=1,"SOLO MÓVIL",IF($N3182&gt;0,"SOLO FIJO / INTERNET","SIN SERVICIOS"))))</f>
        <v/>
      </c>
      <c r="P3182">
        <f>IF($O3182="WINBACK","Recuperar (winback)",IF($O3182="CONVERGENTE","Upgrade / más líneas",IF($O3182="SOLO MÓVIL","Ofrecer fijo + internet (FLBBTV)",IF($O3182="SOLO FIJO / INTERNET","Ofrecer línea móvil Nextphone","Oferta completa (móvil + fijo + internet)"))))</f>
        <v/>
      </c>
      <c r="Q3182">
        <f>$F3182+$H3182+$L3182</f>
        <v/>
      </c>
      <c r="R3182">
        <f>IFERROR(VLOOKUP($A3182,Registros!$B$2:$G$6000,6,0),IFERROR(VLOOKUP($D3182,Winback!$B$2:$C$300,2,0),""))</f>
        <v/>
      </c>
      <c r="S3182">
        <f>IF($E3182=1,"NP","")&amp;IF($G3182=1,"+MOV","")&amp;IF($I3182=1,"+CS","")&amp;IF($K3182=1,"+WB","")</f>
        <v/>
      </c>
      <c r="T3182">
        <f>$E3182+$G3182+$I3182+$K3182</f>
        <v/>
      </c>
    </row>
    <row r="3183">
      <c r="A3183" t="inlineStr">
        <is>
          <t>344088470000</t>
        </is>
      </c>
      <c r="B3183" t="inlineStr">
        <is>
          <t>34408847</t>
        </is>
      </c>
      <c r="C3183" t="inlineStr">
        <is>
          <t>EMBARCAIONES LAINETH</t>
        </is>
      </c>
      <c r="D3183" t="inlineStr">
        <is>
          <t>EMBARCAIONESLAINETH</t>
        </is>
      </c>
      <c r="E3183">
        <f>IF(COUNTIFS(Registros!$A$2:$A$6000,"NP",Registros!$B$2:$B$6000,$A3183)&gt;0,1,0)</f>
        <v/>
      </c>
      <c r="F3183">
        <f>IF($E3183=1,SUMIFS(Registros!$F$2:$F$6000,Registros!$A$2:$A$6000,"NP",Registros!$B$2:$B$6000,$A3183),0)</f>
        <v/>
      </c>
      <c r="G3183">
        <f>IF(COUNTIFS(Registros!$A$2:$A$6000,"MOV",Registros!$B$2:$B$6000,$A3183)&gt;0,1,0)</f>
        <v/>
      </c>
      <c r="H3183">
        <f>IF($G3183=1,SUMIFS(Registros!$F$2:$F$6000,Registros!$A$2:$A$6000,"MOV",Registros!$B$2:$B$6000,$A3183),0)</f>
        <v/>
      </c>
      <c r="I3183">
        <f>IF(COUNTIFS(Registros!$A$2:$A$6000,"CS",Registros!$B$2:$B$6000,$A3183)&gt;0,1,0)</f>
        <v/>
      </c>
      <c r="J3183">
        <f>IF($I3183=1,SUMIFS(Registros!$I$2:$I$6000,Registros!$A$2:$A$6000,"CS",Registros!$B$2:$B$6000,$A3183),0)</f>
        <v/>
      </c>
      <c r="K3183">
        <f>IF(COUNTIFS(Winback!$K$2:$K$300,$D3183)&gt;0,1,0)</f>
        <v/>
      </c>
      <c r="L3183">
        <f>IF(AND($K3183=1,LEFT($A3183,3)="WB-"),SUMIFS(Winback!$D$2:$D$300,Winback!$K$2:$K$300,$D3183),0)</f>
        <v/>
      </c>
      <c r="M3183">
        <f>IF(OR($E3183=1,$G3183=1,SUMIFS(Registros!$J$2:$J$6000,Registros!$B$2:$B$6000,$A3183)&gt;0),1,0)</f>
        <v/>
      </c>
      <c r="N3183">
        <f>IF($J3183&gt;0,1,IF(COUNTIFS(Registros!$A$2:$A$6000,"CS",Registros!$B$2:$B$6000,$A3183,Registros!$K$2:$K$6000,"&lt;&gt;")&gt;0,1,0))</f>
        <v/>
      </c>
      <c r="O3183">
        <f>IF(AND($K3183=1,$E3183=0,$G3183=0,$I3183=0),"WINBACK",IF(AND($M3183=1,$N3183&gt;0),"CONVERGENTE",IF($M3183=1,"SOLO MÓVIL",IF($N3183&gt;0,"SOLO FIJO / INTERNET","SIN SERVICIOS"))))</f>
        <v/>
      </c>
      <c r="P3183">
        <f>IF($O3183="WINBACK","Recuperar (winback)",IF($O3183="CONVERGENTE","Upgrade / más líneas",IF($O3183="SOLO MÓVIL","Ofrecer fijo + internet (FLBBTV)",IF($O3183="SOLO FIJO / INTERNET","Ofrecer línea móvil Nextphone","Oferta completa (móvil + fijo + internet)"))))</f>
        <v/>
      </c>
      <c r="Q3183">
        <f>$F3183+$H3183+$L3183</f>
        <v/>
      </c>
      <c r="R3183">
        <f>IFERROR(VLOOKUP($A3183,Registros!$B$2:$G$6000,6,0),IFERROR(VLOOKUP($D3183,Winback!$B$2:$C$300,2,0),""))</f>
        <v/>
      </c>
      <c r="S3183">
        <f>IF($E3183=1,"NP","")&amp;IF($G3183=1,"+MOV","")&amp;IF($I3183=1,"+CS","")&amp;IF($K3183=1,"+WB","")</f>
        <v/>
      </c>
      <c r="T3183">
        <f>$E3183+$G3183+$I3183+$K3183</f>
        <v/>
      </c>
    </row>
    <row r="3184">
      <c r="A3184" t="inlineStr">
        <is>
          <t>357060280000</t>
        </is>
      </c>
      <c r="B3184" t="inlineStr">
        <is>
          <t>35706028</t>
        </is>
      </c>
      <c r="C3184" t="inlineStr">
        <is>
          <t>ANGELYS RIOS</t>
        </is>
      </c>
      <c r="D3184" t="inlineStr">
        <is>
          <t>ANGELYSRIOS</t>
        </is>
      </c>
      <c r="E3184">
        <f>IF(COUNTIFS(Registros!$A$2:$A$6000,"NP",Registros!$B$2:$B$6000,$A3184)&gt;0,1,0)</f>
        <v/>
      </c>
      <c r="F3184">
        <f>IF($E3184=1,SUMIFS(Registros!$F$2:$F$6000,Registros!$A$2:$A$6000,"NP",Registros!$B$2:$B$6000,$A3184),0)</f>
        <v/>
      </c>
      <c r="G3184">
        <f>IF(COUNTIFS(Registros!$A$2:$A$6000,"MOV",Registros!$B$2:$B$6000,$A3184)&gt;0,1,0)</f>
        <v/>
      </c>
      <c r="H3184">
        <f>IF($G3184=1,SUMIFS(Registros!$F$2:$F$6000,Registros!$A$2:$A$6000,"MOV",Registros!$B$2:$B$6000,$A3184),0)</f>
        <v/>
      </c>
      <c r="I3184">
        <f>IF(COUNTIFS(Registros!$A$2:$A$6000,"CS",Registros!$B$2:$B$6000,$A3184)&gt;0,1,0)</f>
        <v/>
      </c>
      <c r="J3184">
        <f>IF($I3184=1,SUMIFS(Registros!$I$2:$I$6000,Registros!$A$2:$A$6000,"CS",Registros!$B$2:$B$6000,$A3184),0)</f>
        <v/>
      </c>
      <c r="K3184">
        <f>IF(COUNTIFS(Winback!$K$2:$K$300,$D3184)&gt;0,1,0)</f>
        <v/>
      </c>
      <c r="L3184">
        <f>IF(AND($K3184=1,LEFT($A3184,3)="WB-"),SUMIFS(Winback!$D$2:$D$300,Winback!$K$2:$K$300,$D3184),0)</f>
        <v/>
      </c>
      <c r="M3184">
        <f>IF(OR($E3184=1,$G3184=1,SUMIFS(Registros!$J$2:$J$6000,Registros!$B$2:$B$6000,$A3184)&gt;0),1,0)</f>
        <v/>
      </c>
      <c r="N3184">
        <f>IF($J3184&gt;0,1,IF(COUNTIFS(Registros!$A$2:$A$6000,"CS",Registros!$B$2:$B$6000,$A3184,Registros!$K$2:$K$6000,"&lt;&gt;")&gt;0,1,0))</f>
        <v/>
      </c>
      <c r="O3184">
        <f>IF(AND($K3184=1,$E3184=0,$G3184=0,$I3184=0),"WINBACK",IF(AND($M3184=1,$N3184&gt;0),"CONVERGENTE",IF($M3184=1,"SOLO MÓVIL",IF($N3184&gt;0,"SOLO FIJO / INTERNET","SIN SERVICIOS"))))</f>
        <v/>
      </c>
      <c r="P3184">
        <f>IF($O3184="WINBACK","Recuperar (winback)",IF($O3184="CONVERGENTE","Upgrade / más líneas",IF($O3184="SOLO MÓVIL","Ofrecer fijo + internet (FLBBTV)",IF($O3184="SOLO FIJO / INTERNET","Ofrecer línea móvil Nextphone","Oferta completa (móvil + fijo + internet)"))))</f>
        <v/>
      </c>
      <c r="Q3184">
        <f>$F3184+$H3184+$L3184</f>
        <v/>
      </c>
      <c r="R3184">
        <f>IFERROR(VLOOKUP($A3184,Registros!$B$2:$G$6000,6,0),IFERROR(VLOOKUP($D3184,Winback!$B$2:$C$300,2,0),""))</f>
        <v/>
      </c>
      <c r="S3184">
        <f>IF($E3184=1,"NP","")&amp;IF($G3184=1,"+MOV","")&amp;IF($I3184=1,"+CS","")&amp;IF($K3184=1,"+WB","")</f>
        <v/>
      </c>
      <c r="T3184">
        <f>$E3184+$G3184+$I3184+$K3184</f>
        <v/>
      </c>
    </row>
    <row r="3185">
      <c r="A3185" t="inlineStr">
        <is>
          <t>354162110000</t>
        </is>
      </c>
      <c r="B3185" t="inlineStr">
        <is>
          <t>35416211</t>
        </is>
      </c>
      <c r="C3185" t="inlineStr">
        <is>
          <t>CESAR ALCIO LARA PEREZ</t>
        </is>
      </c>
      <c r="D3185" t="inlineStr">
        <is>
          <t>CESARALCIOLARAPEREZ</t>
        </is>
      </c>
      <c r="E3185">
        <f>IF(COUNTIFS(Registros!$A$2:$A$6000,"NP",Registros!$B$2:$B$6000,$A3185)&gt;0,1,0)</f>
        <v/>
      </c>
      <c r="F3185">
        <f>IF($E3185=1,SUMIFS(Registros!$F$2:$F$6000,Registros!$A$2:$A$6000,"NP",Registros!$B$2:$B$6000,$A3185),0)</f>
        <v/>
      </c>
      <c r="G3185">
        <f>IF(COUNTIFS(Registros!$A$2:$A$6000,"MOV",Registros!$B$2:$B$6000,$A3185)&gt;0,1,0)</f>
        <v/>
      </c>
      <c r="H3185">
        <f>IF($G3185=1,SUMIFS(Registros!$F$2:$F$6000,Registros!$A$2:$A$6000,"MOV",Registros!$B$2:$B$6000,$A3185),0)</f>
        <v/>
      </c>
      <c r="I3185">
        <f>IF(COUNTIFS(Registros!$A$2:$A$6000,"CS",Registros!$B$2:$B$6000,$A3185)&gt;0,1,0)</f>
        <v/>
      </c>
      <c r="J3185">
        <f>IF($I3185=1,SUMIFS(Registros!$I$2:$I$6000,Registros!$A$2:$A$6000,"CS",Registros!$B$2:$B$6000,$A3185),0)</f>
        <v/>
      </c>
      <c r="K3185">
        <f>IF(COUNTIFS(Winback!$K$2:$K$300,$D3185)&gt;0,1,0)</f>
        <v/>
      </c>
      <c r="L3185">
        <f>IF(AND($K3185=1,LEFT($A3185,3)="WB-"),SUMIFS(Winback!$D$2:$D$300,Winback!$K$2:$K$300,$D3185),0)</f>
        <v/>
      </c>
      <c r="M3185">
        <f>IF(OR($E3185=1,$G3185=1,SUMIFS(Registros!$J$2:$J$6000,Registros!$B$2:$B$6000,$A3185)&gt;0),1,0)</f>
        <v/>
      </c>
      <c r="N3185">
        <f>IF($J3185&gt;0,1,IF(COUNTIFS(Registros!$A$2:$A$6000,"CS",Registros!$B$2:$B$6000,$A3185,Registros!$K$2:$K$6000,"&lt;&gt;")&gt;0,1,0))</f>
        <v/>
      </c>
      <c r="O3185">
        <f>IF(AND($K3185=1,$E3185=0,$G3185=0,$I3185=0),"WINBACK",IF(AND($M3185=1,$N3185&gt;0),"CONVERGENTE",IF($M3185=1,"SOLO MÓVIL",IF($N3185&gt;0,"SOLO FIJO / INTERNET","SIN SERVICIOS"))))</f>
        <v/>
      </c>
      <c r="P3185">
        <f>IF($O3185="WINBACK","Recuperar (winback)",IF($O3185="CONVERGENTE","Upgrade / más líneas",IF($O3185="SOLO MÓVIL","Ofrecer fijo + internet (FLBBTV)",IF($O3185="SOLO FIJO / INTERNET","Ofrecer línea móvil Nextphone","Oferta completa (móvil + fijo + internet)"))))</f>
        <v/>
      </c>
      <c r="Q3185">
        <f>$F3185+$H3185+$L3185</f>
        <v/>
      </c>
      <c r="R3185">
        <f>IFERROR(VLOOKUP($A3185,Registros!$B$2:$G$6000,6,0),IFERROR(VLOOKUP($D3185,Winback!$B$2:$C$300,2,0),""))</f>
        <v/>
      </c>
      <c r="S3185">
        <f>IF($E3185=1,"NP","")&amp;IF($G3185=1,"+MOV","")&amp;IF($I3185=1,"+CS","")&amp;IF($K3185=1,"+WB","")</f>
        <v/>
      </c>
      <c r="T3185">
        <f>$E3185+$G3185+$I3185+$K3185</f>
        <v/>
      </c>
    </row>
    <row r="3186">
      <c r="A3186" t="inlineStr">
        <is>
          <t>346372760000</t>
        </is>
      </c>
      <c r="B3186" t="inlineStr">
        <is>
          <t>34637276</t>
        </is>
      </c>
      <c r="C3186" t="inlineStr">
        <is>
          <t>SHERLY GOMEZ</t>
        </is>
      </c>
      <c r="D3186" t="inlineStr">
        <is>
          <t>SHERLYGOMEZ</t>
        </is>
      </c>
      <c r="E3186">
        <f>IF(COUNTIFS(Registros!$A$2:$A$6000,"NP",Registros!$B$2:$B$6000,$A3186)&gt;0,1,0)</f>
        <v/>
      </c>
      <c r="F3186">
        <f>IF($E3186=1,SUMIFS(Registros!$F$2:$F$6000,Registros!$A$2:$A$6000,"NP",Registros!$B$2:$B$6000,$A3186),0)</f>
        <v/>
      </c>
      <c r="G3186">
        <f>IF(COUNTIFS(Registros!$A$2:$A$6000,"MOV",Registros!$B$2:$B$6000,$A3186)&gt;0,1,0)</f>
        <v/>
      </c>
      <c r="H3186">
        <f>IF($G3186=1,SUMIFS(Registros!$F$2:$F$6000,Registros!$A$2:$A$6000,"MOV",Registros!$B$2:$B$6000,$A3186),0)</f>
        <v/>
      </c>
      <c r="I3186">
        <f>IF(COUNTIFS(Registros!$A$2:$A$6000,"CS",Registros!$B$2:$B$6000,$A3186)&gt;0,1,0)</f>
        <v/>
      </c>
      <c r="J3186">
        <f>IF($I3186=1,SUMIFS(Registros!$I$2:$I$6000,Registros!$A$2:$A$6000,"CS",Registros!$B$2:$B$6000,$A3186),0)</f>
        <v/>
      </c>
      <c r="K3186">
        <f>IF(COUNTIFS(Winback!$K$2:$K$300,$D3186)&gt;0,1,0)</f>
        <v/>
      </c>
      <c r="L3186">
        <f>IF(AND($K3186=1,LEFT($A3186,3)="WB-"),SUMIFS(Winback!$D$2:$D$300,Winback!$K$2:$K$300,$D3186),0)</f>
        <v/>
      </c>
      <c r="M3186">
        <f>IF(OR($E3186=1,$G3186=1,SUMIFS(Registros!$J$2:$J$6000,Registros!$B$2:$B$6000,$A3186)&gt;0),1,0)</f>
        <v/>
      </c>
      <c r="N3186">
        <f>IF($J3186&gt;0,1,IF(COUNTIFS(Registros!$A$2:$A$6000,"CS",Registros!$B$2:$B$6000,$A3186,Registros!$K$2:$K$6000,"&lt;&gt;")&gt;0,1,0))</f>
        <v/>
      </c>
      <c r="O3186">
        <f>IF(AND($K3186=1,$E3186=0,$G3186=0,$I3186=0),"WINBACK",IF(AND($M3186=1,$N3186&gt;0),"CONVERGENTE",IF($M3186=1,"SOLO MÓVIL",IF($N3186&gt;0,"SOLO FIJO / INTERNET","SIN SERVICIOS"))))</f>
        <v/>
      </c>
      <c r="P3186">
        <f>IF($O3186="WINBACK","Recuperar (winback)",IF($O3186="CONVERGENTE","Upgrade / más líneas",IF($O3186="SOLO MÓVIL","Ofrecer fijo + internet (FLBBTV)",IF($O3186="SOLO FIJO / INTERNET","Ofrecer línea móvil Nextphone","Oferta completa (móvil + fijo + internet)"))))</f>
        <v/>
      </c>
      <c r="Q3186">
        <f>$F3186+$H3186+$L3186</f>
        <v/>
      </c>
      <c r="R3186">
        <f>IFERROR(VLOOKUP($A3186,Registros!$B$2:$G$6000,6,0),IFERROR(VLOOKUP($D3186,Winback!$B$2:$C$300,2,0),""))</f>
        <v/>
      </c>
      <c r="S3186">
        <f>IF($E3186=1,"NP","")&amp;IF($G3186=1,"+MOV","")&amp;IF($I3186=1,"+CS","")&amp;IF($K3186=1,"+WB","")</f>
        <v/>
      </c>
      <c r="T3186">
        <f>$E3186+$G3186+$I3186+$K3186</f>
        <v/>
      </c>
    </row>
    <row r="3187">
      <c r="A3187" t="inlineStr">
        <is>
          <t>368033300000</t>
        </is>
      </c>
      <c r="B3187" t="inlineStr">
        <is>
          <t>36803330</t>
        </is>
      </c>
      <c r="C3187" t="inlineStr">
        <is>
          <t>ESTHEFANY LISBETH MONTENEGRO AGUIRRE</t>
        </is>
      </c>
      <c r="D3187" t="inlineStr">
        <is>
          <t>ESTHEFANYLISBETHMONTENEGROAGUIRRE</t>
        </is>
      </c>
      <c r="E3187">
        <f>IF(COUNTIFS(Registros!$A$2:$A$6000,"NP",Registros!$B$2:$B$6000,$A3187)&gt;0,1,0)</f>
        <v/>
      </c>
      <c r="F3187">
        <f>IF($E3187=1,SUMIFS(Registros!$F$2:$F$6000,Registros!$A$2:$A$6000,"NP",Registros!$B$2:$B$6000,$A3187),0)</f>
        <v/>
      </c>
      <c r="G3187">
        <f>IF(COUNTIFS(Registros!$A$2:$A$6000,"MOV",Registros!$B$2:$B$6000,$A3187)&gt;0,1,0)</f>
        <v/>
      </c>
      <c r="H3187">
        <f>IF($G3187=1,SUMIFS(Registros!$F$2:$F$6000,Registros!$A$2:$A$6000,"MOV",Registros!$B$2:$B$6000,$A3187),0)</f>
        <v/>
      </c>
      <c r="I3187">
        <f>IF(COUNTIFS(Registros!$A$2:$A$6000,"CS",Registros!$B$2:$B$6000,$A3187)&gt;0,1,0)</f>
        <v/>
      </c>
      <c r="J3187">
        <f>IF($I3187=1,SUMIFS(Registros!$I$2:$I$6000,Registros!$A$2:$A$6000,"CS",Registros!$B$2:$B$6000,$A3187),0)</f>
        <v/>
      </c>
      <c r="K3187">
        <f>IF(COUNTIFS(Winback!$K$2:$K$300,$D3187)&gt;0,1,0)</f>
        <v/>
      </c>
      <c r="L3187">
        <f>IF(AND($K3187=1,LEFT($A3187,3)="WB-"),SUMIFS(Winback!$D$2:$D$300,Winback!$K$2:$K$300,$D3187),0)</f>
        <v/>
      </c>
      <c r="M3187">
        <f>IF(OR($E3187=1,$G3187=1,SUMIFS(Registros!$J$2:$J$6000,Registros!$B$2:$B$6000,$A3187)&gt;0),1,0)</f>
        <v/>
      </c>
      <c r="N3187">
        <f>IF($J3187&gt;0,1,IF(COUNTIFS(Registros!$A$2:$A$6000,"CS",Registros!$B$2:$B$6000,$A3187,Registros!$K$2:$K$6000,"&lt;&gt;")&gt;0,1,0))</f>
        <v/>
      </c>
      <c r="O3187">
        <f>IF(AND($K3187=1,$E3187=0,$G3187=0,$I3187=0),"WINBACK",IF(AND($M3187=1,$N3187&gt;0),"CONVERGENTE",IF($M3187=1,"SOLO MÓVIL",IF($N3187&gt;0,"SOLO FIJO / INTERNET","SIN SERVICIOS"))))</f>
        <v/>
      </c>
      <c r="P3187">
        <f>IF($O3187="WINBACK","Recuperar (winback)",IF($O3187="CONVERGENTE","Upgrade / más líneas",IF($O3187="SOLO MÓVIL","Ofrecer fijo + internet (FLBBTV)",IF($O3187="SOLO FIJO / INTERNET","Ofrecer línea móvil Nextphone","Oferta completa (móvil + fijo + internet)"))))</f>
        <v/>
      </c>
      <c r="Q3187">
        <f>$F3187+$H3187+$L3187</f>
        <v/>
      </c>
      <c r="R3187">
        <f>IFERROR(VLOOKUP($A3187,Registros!$B$2:$G$6000,6,0),IFERROR(VLOOKUP($D3187,Winback!$B$2:$C$300,2,0),""))</f>
        <v/>
      </c>
      <c r="S3187">
        <f>IF($E3187=1,"NP","")&amp;IF($G3187=1,"+MOV","")&amp;IF($I3187=1,"+CS","")&amp;IF($K3187=1,"+WB","")</f>
        <v/>
      </c>
      <c r="T3187">
        <f>$E3187+$G3187+$I3187+$K3187</f>
        <v/>
      </c>
    </row>
    <row r="3188">
      <c r="A3188" t="inlineStr">
        <is>
          <t>359196000000</t>
        </is>
      </c>
      <c r="B3188" t="inlineStr">
        <is>
          <t>35919600</t>
        </is>
      </c>
      <c r="C3188" t="inlineStr">
        <is>
          <t>KEITYA JUDITH NUÑEZ MENDEZ</t>
        </is>
      </c>
      <c r="D3188" t="inlineStr">
        <is>
          <t>KEITYAJUDITHNUNEZMENDEZ</t>
        </is>
      </c>
      <c r="E3188">
        <f>IF(COUNTIFS(Registros!$A$2:$A$6000,"NP",Registros!$B$2:$B$6000,$A3188)&gt;0,1,0)</f>
        <v/>
      </c>
      <c r="F3188">
        <f>IF($E3188=1,SUMIFS(Registros!$F$2:$F$6000,Registros!$A$2:$A$6000,"NP",Registros!$B$2:$B$6000,$A3188),0)</f>
        <v/>
      </c>
      <c r="G3188">
        <f>IF(COUNTIFS(Registros!$A$2:$A$6000,"MOV",Registros!$B$2:$B$6000,$A3188)&gt;0,1,0)</f>
        <v/>
      </c>
      <c r="H3188">
        <f>IF($G3188=1,SUMIFS(Registros!$F$2:$F$6000,Registros!$A$2:$A$6000,"MOV",Registros!$B$2:$B$6000,$A3188),0)</f>
        <v/>
      </c>
      <c r="I3188">
        <f>IF(COUNTIFS(Registros!$A$2:$A$6000,"CS",Registros!$B$2:$B$6000,$A3188)&gt;0,1,0)</f>
        <v/>
      </c>
      <c r="J3188">
        <f>IF($I3188=1,SUMIFS(Registros!$I$2:$I$6000,Registros!$A$2:$A$6000,"CS",Registros!$B$2:$B$6000,$A3188),0)</f>
        <v/>
      </c>
      <c r="K3188">
        <f>IF(COUNTIFS(Winback!$K$2:$K$300,$D3188)&gt;0,1,0)</f>
        <v/>
      </c>
      <c r="L3188">
        <f>IF(AND($K3188=1,LEFT($A3188,3)="WB-"),SUMIFS(Winback!$D$2:$D$300,Winback!$K$2:$K$300,$D3188),0)</f>
        <v/>
      </c>
      <c r="M3188">
        <f>IF(OR($E3188=1,$G3188=1,SUMIFS(Registros!$J$2:$J$6000,Registros!$B$2:$B$6000,$A3188)&gt;0),1,0)</f>
        <v/>
      </c>
      <c r="N3188">
        <f>IF($J3188&gt;0,1,IF(COUNTIFS(Registros!$A$2:$A$6000,"CS",Registros!$B$2:$B$6000,$A3188,Registros!$K$2:$K$6000,"&lt;&gt;")&gt;0,1,0))</f>
        <v/>
      </c>
      <c r="O3188">
        <f>IF(AND($K3188=1,$E3188=0,$G3188=0,$I3188=0),"WINBACK",IF(AND($M3188=1,$N3188&gt;0),"CONVERGENTE",IF($M3188=1,"SOLO MÓVIL",IF($N3188&gt;0,"SOLO FIJO / INTERNET","SIN SERVICIOS"))))</f>
        <v/>
      </c>
      <c r="P3188">
        <f>IF($O3188="WINBACK","Recuperar (winback)",IF($O3188="CONVERGENTE","Upgrade / más líneas",IF($O3188="SOLO MÓVIL","Ofrecer fijo + internet (FLBBTV)",IF($O3188="SOLO FIJO / INTERNET","Ofrecer línea móvil Nextphone","Oferta completa (móvil + fijo + internet)"))))</f>
        <v/>
      </c>
      <c r="Q3188">
        <f>$F3188+$H3188+$L3188</f>
        <v/>
      </c>
      <c r="R3188">
        <f>IFERROR(VLOOKUP($A3188,Registros!$B$2:$G$6000,6,0),IFERROR(VLOOKUP($D3188,Winback!$B$2:$C$300,2,0),""))</f>
        <v/>
      </c>
      <c r="S3188">
        <f>IF($E3188=1,"NP","")&amp;IF($G3188=1,"+MOV","")&amp;IF($I3188=1,"+CS","")&amp;IF($K3188=1,"+WB","")</f>
        <v/>
      </c>
      <c r="T3188">
        <f>$E3188+$G3188+$I3188+$K3188</f>
        <v/>
      </c>
    </row>
    <row r="3189">
      <c r="A3189" t="inlineStr">
        <is>
          <t>357302180000</t>
        </is>
      </c>
      <c r="B3189" t="inlineStr">
        <is>
          <t>35730218</t>
        </is>
      </c>
      <c r="C3189" t="inlineStr">
        <is>
          <t>RICHARD LEZCANO</t>
        </is>
      </c>
      <c r="D3189" t="inlineStr">
        <is>
          <t>RICHARDLEZCANO</t>
        </is>
      </c>
      <c r="E3189">
        <f>IF(COUNTIFS(Registros!$A$2:$A$6000,"NP",Registros!$B$2:$B$6000,$A3189)&gt;0,1,0)</f>
        <v/>
      </c>
      <c r="F3189">
        <f>IF($E3189=1,SUMIFS(Registros!$F$2:$F$6000,Registros!$A$2:$A$6000,"NP",Registros!$B$2:$B$6000,$A3189),0)</f>
        <v/>
      </c>
      <c r="G3189">
        <f>IF(COUNTIFS(Registros!$A$2:$A$6000,"MOV",Registros!$B$2:$B$6000,$A3189)&gt;0,1,0)</f>
        <v/>
      </c>
      <c r="H3189">
        <f>IF($G3189=1,SUMIFS(Registros!$F$2:$F$6000,Registros!$A$2:$A$6000,"MOV",Registros!$B$2:$B$6000,$A3189),0)</f>
        <v/>
      </c>
      <c r="I3189">
        <f>IF(COUNTIFS(Registros!$A$2:$A$6000,"CS",Registros!$B$2:$B$6000,$A3189)&gt;0,1,0)</f>
        <v/>
      </c>
      <c r="J3189">
        <f>IF($I3189=1,SUMIFS(Registros!$I$2:$I$6000,Registros!$A$2:$A$6000,"CS",Registros!$B$2:$B$6000,$A3189),0)</f>
        <v/>
      </c>
      <c r="K3189">
        <f>IF(COUNTIFS(Winback!$K$2:$K$300,$D3189)&gt;0,1,0)</f>
        <v/>
      </c>
      <c r="L3189">
        <f>IF(AND($K3189=1,LEFT($A3189,3)="WB-"),SUMIFS(Winback!$D$2:$D$300,Winback!$K$2:$K$300,$D3189),0)</f>
        <v/>
      </c>
      <c r="M3189">
        <f>IF(OR($E3189=1,$G3189=1,SUMIFS(Registros!$J$2:$J$6000,Registros!$B$2:$B$6000,$A3189)&gt;0),1,0)</f>
        <v/>
      </c>
      <c r="N3189">
        <f>IF($J3189&gt;0,1,IF(COUNTIFS(Registros!$A$2:$A$6000,"CS",Registros!$B$2:$B$6000,$A3189,Registros!$K$2:$K$6000,"&lt;&gt;")&gt;0,1,0))</f>
        <v/>
      </c>
      <c r="O3189">
        <f>IF(AND($K3189=1,$E3189=0,$G3189=0,$I3189=0),"WINBACK",IF(AND($M3189=1,$N3189&gt;0),"CONVERGENTE",IF($M3189=1,"SOLO MÓVIL",IF($N3189&gt;0,"SOLO FIJO / INTERNET","SIN SERVICIOS"))))</f>
        <v/>
      </c>
      <c r="P3189">
        <f>IF($O3189="WINBACK","Recuperar (winback)",IF($O3189="CONVERGENTE","Upgrade / más líneas",IF($O3189="SOLO MÓVIL","Ofrecer fijo + internet (FLBBTV)",IF($O3189="SOLO FIJO / INTERNET","Ofrecer línea móvil Nextphone","Oferta completa (móvil + fijo + internet)"))))</f>
        <v/>
      </c>
      <c r="Q3189">
        <f>$F3189+$H3189+$L3189</f>
        <v/>
      </c>
      <c r="R3189">
        <f>IFERROR(VLOOKUP($A3189,Registros!$B$2:$G$6000,6,0),IFERROR(VLOOKUP($D3189,Winback!$B$2:$C$300,2,0),""))</f>
        <v/>
      </c>
      <c r="S3189">
        <f>IF($E3189=1,"NP","")&amp;IF($G3189=1,"+MOV","")&amp;IF($I3189=1,"+CS","")&amp;IF($K3189=1,"+WB","")</f>
        <v/>
      </c>
      <c r="T3189">
        <f>$E3189+$G3189+$I3189+$K3189</f>
        <v/>
      </c>
    </row>
    <row r="3190">
      <c r="A3190" t="inlineStr">
        <is>
          <t>358302290000</t>
        </is>
      </c>
      <c r="B3190" t="inlineStr">
        <is>
          <t>35830229</t>
        </is>
      </c>
      <c r="C3190" t="inlineStr">
        <is>
          <t>RICHARD LEZCANO</t>
        </is>
      </c>
      <c r="D3190" t="inlineStr">
        <is>
          <t>RICHARDLEZCANO</t>
        </is>
      </c>
      <c r="E3190">
        <f>IF(COUNTIFS(Registros!$A$2:$A$6000,"NP",Registros!$B$2:$B$6000,$A3190)&gt;0,1,0)</f>
        <v/>
      </c>
      <c r="F3190">
        <f>IF($E3190=1,SUMIFS(Registros!$F$2:$F$6000,Registros!$A$2:$A$6000,"NP",Registros!$B$2:$B$6000,$A3190),0)</f>
        <v/>
      </c>
      <c r="G3190">
        <f>IF(COUNTIFS(Registros!$A$2:$A$6000,"MOV",Registros!$B$2:$B$6000,$A3190)&gt;0,1,0)</f>
        <v/>
      </c>
      <c r="H3190">
        <f>IF($G3190=1,SUMIFS(Registros!$F$2:$F$6000,Registros!$A$2:$A$6000,"MOV",Registros!$B$2:$B$6000,$A3190),0)</f>
        <v/>
      </c>
      <c r="I3190">
        <f>IF(COUNTIFS(Registros!$A$2:$A$6000,"CS",Registros!$B$2:$B$6000,$A3190)&gt;0,1,0)</f>
        <v/>
      </c>
      <c r="J3190">
        <f>IF($I3190=1,SUMIFS(Registros!$I$2:$I$6000,Registros!$A$2:$A$6000,"CS",Registros!$B$2:$B$6000,$A3190),0)</f>
        <v/>
      </c>
      <c r="K3190">
        <f>IF(COUNTIFS(Winback!$K$2:$K$300,$D3190)&gt;0,1,0)</f>
        <v/>
      </c>
      <c r="L3190">
        <f>IF(AND($K3190=1,LEFT($A3190,3)="WB-"),SUMIFS(Winback!$D$2:$D$300,Winback!$K$2:$K$300,$D3190),0)</f>
        <v/>
      </c>
      <c r="M3190">
        <f>IF(OR($E3190=1,$G3190=1,SUMIFS(Registros!$J$2:$J$6000,Registros!$B$2:$B$6000,$A3190)&gt;0),1,0)</f>
        <v/>
      </c>
      <c r="N3190">
        <f>IF($J3190&gt;0,1,IF(COUNTIFS(Registros!$A$2:$A$6000,"CS",Registros!$B$2:$B$6000,$A3190,Registros!$K$2:$K$6000,"&lt;&gt;")&gt;0,1,0))</f>
        <v/>
      </c>
      <c r="O3190">
        <f>IF(AND($K3190=1,$E3190=0,$G3190=0,$I3190=0),"WINBACK",IF(AND($M3190=1,$N3190&gt;0),"CONVERGENTE",IF($M3190=1,"SOLO MÓVIL",IF($N3190&gt;0,"SOLO FIJO / INTERNET","SIN SERVICIOS"))))</f>
        <v/>
      </c>
      <c r="P3190">
        <f>IF($O3190="WINBACK","Recuperar (winback)",IF($O3190="CONVERGENTE","Upgrade / más líneas",IF($O3190="SOLO MÓVIL","Ofrecer fijo + internet (FLBBTV)",IF($O3190="SOLO FIJO / INTERNET","Ofrecer línea móvil Nextphone","Oferta completa (móvil + fijo + internet)"))))</f>
        <v/>
      </c>
      <c r="Q3190">
        <f>$F3190+$H3190+$L3190</f>
        <v/>
      </c>
      <c r="R3190">
        <f>IFERROR(VLOOKUP($A3190,Registros!$B$2:$G$6000,6,0),IFERROR(VLOOKUP($D3190,Winback!$B$2:$C$300,2,0),""))</f>
        <v/>
      </c>
      <c r="S3190">
        <f>IF($E3190=1,"NP","")&amp;IF($G3190=1,"+MOV","")&amp;IF($I3190=1,"+CS","")&amp;IF($K3190=1,"+WB","")</f>
        <v/>
      </c>
      <c r="T3190">
        <f>$E3190+$G3190+$I3190+$K3190</f>
        <v/>
      </c>
    </row>
    <row r="3191">
      <c r="A3191" t="inlineStr">
        <is>
          <t>361060910000</t>
        </is>
      </c>
      <c r="B3191" t="inlineStr">
        <is>
          <t>36106091</t>
        </is>
      </c>
      <c r="C3191" t="inlineStr">
        <is>
          <t>JULIO CÉSAR MORALES CABALLERO</t>
        </is>
      </c>
      <c r="D3191" t="inlineStr">
        <is>
          <t>JULIOCESARMORALESCABALLERO</t>
        </is>
      </c>
      <c r="E3191">
        <f>IF(COUNTIFS(Registros!$A$2:$A$6000,"NP",Registros!$B$2:$B$6000,$A3191)&gt;0,1,0)</f>
        <v/>
      </c>
      <c r="F3191">
        <f>IF($E3191=1,SUMIFS(Registros!$F$2:$F$6000,Registros!$A$2:$A$6000,"NP",Registros!$B$2:$B$6000,$A3191),0)</f>
        <v/>
      </c>
      <c r="G3191">
        <f>IF(COUNTIFS(Registros!$A$2:$A$6000,"MOV",Registros!$B$2:$B$6000,$A3191)&gt;0,1,0)</f>
        <v/>
      </c>
      <c r="H3191">
        <f>IF($G3191=1,SUMIFS(Registros!$F$2:$F$6000,Registros!$A$2:$A$6000,"MOV",Registros!$B$2:$B$6000,$A3191),0)</f>
        <v/>
      </c>
      <c r="I3191">
        <f>IF(COUNTIFS(Registros!$A$2:$A$6000,"CS",Registros!$B$2:$B$6000,$A3191)&gt;0,1,0)</f>
        <v/>
      </c>
      <c r="J3191">
        <f>IF($I3191=1,SUMIFS(Registros!$I$2:$I$6000,Registros!$A$2:$A$6000,"CS",Registros!$B$2:$B$6000,$A3191),0)</f>
        <v/>
      </c>
      <c r="K3191">
        <f>IF(COUNTIFS(Winback!$K$2:$K$300,$D3191)&gt;0,1,0)</f>
        <v/>
      </c>
      <c r="L3191">
        <f>IF(AND($K3191=1,LEFT($A3191,3)="WB-"),SUMIFS(Winback!$D$2:$D$300,Winback!$K$2:$K$300,$D3191),0)</f>
        <v/>
      </c>
      <c r="M3191">
        <f>IF(OR($E3191=1,$G3191=1,SUMIFS(Registros!$J$2:$J$6000,Registros!$B$2:$B$6000,$A3191)&gt;0),1,0)</f>
        <v/>
      </c>
      <c r="N3191">
        <f>IF($J3191&gt;0,1,IF(COUNTIFS(Registros!$A$2:$A$6000,"CS",Registros!$B$2:$B$6000,$A3191,Registros!$K$2:$K$6000,"&lt;&gt;")&gt;0,1,0))</f>
        <v/>
      </c>
      <c r="O3191">
        <f>IF(AND($K3191=1,$E3191=0,$G3191=0,$I3191=0),"WINBACK",IF(AND($M3191=1,$N3191&gt;0),"CONVERGENTE",IF($M3191=1,"SOLO MÓVIL",IF($N3191&gt;0,"SOLO FIJO / INTERNET","SIN SERVICIOS"))))</f>
        <v/>
      </c>
      <c r="P3191">
        <f>IF($O3191="WINBACK","Recuperar (winback)",IF($O3191="CONVERGENTE","Upgrade / más líneas",IF($O3191="SOLO MÓVIL","Ofrecer fijo + internet (FLBBTV)",IF($O3191="SOLO FIJO / INTERNET","Ofrecer línea móvil Nextphone","Oferta completa (móvil + fijo + internet)"))))</f>
        <v/>
      </c>
      <c r="Q3191">
        <f>$F3191+$H3191+$L3191</f>
        <v/>
      </c>
      <c r="R3191">
        <f>IFERROR(VLOOKUP($A3191,Registros!$B$2:$G$6000,6,0),IFERROR(VLOOKUP($D3191,Winback!$B$2:$C$300,2,0),""))</f>
        <v/>
      </c>
      <c r="S3191">
        <f>IF($E3191=1,"NP","")&amp;IF($G3191=1,"+MOV","")&amp;IF($I3191=1,"+CS","")&amp;IF($K3191=1,"+WB","")</f>
        <v/>
      </c>
      <c r="T3191">
        <f>$E3191+$G3191+$I3191+$K3191</f>
        <v/>
      </c>
    </row>
    <row r="3192">
      <c r="A3192" t="inlineStr">
        <is>
          <t>359360730000</t>
        </is>
      </c>
      <c r="B3192" t="inlineStr">
        <is>
          <t>35936073</t>
        </is>
      </c>
      <c r="C3192" t="inlineStr">
        <is>
          <t>ENITH REBECA LOZADA</t>
        </is>
      </c>
      <c r="D3192" t="inlineStr">
        <is>
          <t>ENITHREBECALOZADA</t>
        </is>
      </c>
      <c r="E3192">
        <f>IF(COUNTIFS(Registros!$A$2:$A$6000,"NP",Registros!$B$2:$B$6000,$A3192)&gt;0,1,0)</f>
        <v/>
      </c>
      <c r="F3192">
        <f>IF($E3192=1,SUMIFS(Registros!$F$2:$F$6000,Registros!$A$2:$A$6000,"NP",Registros!$B$2:$B$6000,$A3192),0)</f>
        <v/>
      </c>
      <c r="G3192">
        <f>IF(COUNTIFS(Registros!$A$2:$A$6000,"MOV",Registros!$B$2:$B$6000,$A3192)&gt;0,1,0)</f>
        <v/>
      </c>
      <c r="H3192">
        <f>IF($G3192=1,SUMIFS(Registros!$F$2:$F$6000,Registros!$A$2:$A$6000,"MOV",Registros!$B$2:$B$6000,$A3192),0)</f>
        <v/>
      </c>
      <c r="I3192">
        <f>IF(COUNTIFS(Registros!$A$2:$A$6000,"CS",Registros!$B$2:$B$6000,$A3192)&gt;0,1,0)</f>
        <v/>
      </c>
      <c r="J3192">
        <f>IF($I3192=1,SUMIFS(Registros!$I$2:$I$6000,Registros!$A$2:$A$6000,"CS",Registros!$B$2:$B$6000,$A3192),0)</f>
        <v/>
      </c>
      <c r="K3192">
        <f>IF(COUNTIFS(Winback!$K$2:$K$300,$D3192)&gt;0,1,0)</f>
        <v/>
      </c>
      <c r="L3192">
        <f>IF(AND($K3192=1,LEFT($A3192,3)="WB-"),SUMIFS(Winback!$D$2:$D$300,Winback!$K$2:$K$300,$D3192),0)</f>
        <v/>
      </c>
      <c r="M3192">
        <f>IF(OR($E3192=1,$G3192=1,SUMIFS(Registros!$J$2:$J$6000,Registros!$B$2:$B$6000,$A3192)&gt;0),1,0)</f>
        <v/>
      </c>
      <c r="N3192">
        <f>IF($J3192&gt;0,1,IF(COUNTIFS(Registros!$A$2:$A$6000,"CS",Registros!$B$2:$B$6000,$A3192,Registros!$K$2:$K$6000,"&lt;&gt;")&gt;0,1,0))</f>
        <v/>
      </c>
      <c r="O3192">
        <f>IF(AND($K3192=1,$E3192=0,$G3192=0,$I3192=0),"WINBACK",IF(AND($M3192=1,$N3192&gt;0),"CONVERGENTE",IF($M3192=1,"SOLO MÓVIL",IF($N3192&gt;0,"SOLO FIJO / INTERNET","SIN SERVICIOS"))))</f>
        <v/>
      </c>
      <c r="P3192">
        <f>IF($O3192="WINBACK","Recuperar (winback)",IF($O3192="CONVERGENTE","Upgrade / más líneas",IF($O3192="SOLO MÓVIL","Ofrecer fijo + internet (FLBBTV)",IF($O3192="SOLO FIJO / INTERNET","Ofrecer línea móvil Nextphone","Oferta completa (móvil + fijo + internet)"))))</f>
        <v/>
      </c>
      <c r="Q3192">
        <f>$F3192+$H3192+$L3192</f>
        <v/>
      </c>
      <c r="R3192">
        <f>IFERROR(VLOOKUP($A3192,Registros!$B$2:$G$6000,6,0),IFERROR(VLOOKUP($D3192,Winback!$B$2:$C$300,2,0),""))</f>
        <v/>
      </c>
      <c r="S3192">
        <f>IF($E3192=1,"NP","")&amp;IF($G3192=1,"+MOV","")&amp;IF($I3192=1,"+CS","")&amp;IF($K3192=1,"+WB","")</f>
        <v/>
      </c>
      <c r="T3192">
        <f>$E3192+$G3192+$I3192+$K3192</f>
        <v/>
      </c>
    </row>
    <row r="3193">
      <c r="A3193" t="inlineStr">
        <is>
          <t>342199960000</t>
        </is>
      </c>
      <c r="B3193" t="inlineStr">
        <is>
          <t>34219996</t>
        </is>
      </c>
      <c r="C3193" t="inlineStr">
        <is>
          <t>JOHANNY JULAIKYS VARGAS VARGAS</t>
        </is>
      </c>
      <c r="D3193" t="inlineStr">
        <is>
          <t>JOHANNYJULAIKYSVARGASVARGAS</t>
        </is>
      </c>
      <c r="E3193">
        <f>IF(COUNTIFS(Registros!$A$2:$A$6000,"NP",Registros!$B$2:$B$6000,$A3193)&gt;0,1,0)</f>
        <v/>
      </c>
      <c r="F3193">
        <f>IF($E3193=1,SUMIFS(Registros!$F$2:$F$6000,Registros!$A$2:$A$6000,"NP",Registros!$B$2:$B$6000,$A3193),0)</f>
        <v/>
      </c>
      <c r="G3193">
        <f>IF(COUNTIFS(Registros!$A$2:$A$6000,"MOV",Registros!$B$2:$B$6000,$A3193)&gt;0,1,0)</f>
        <v/>
      </c>
      <c r="H3193">
        <f>IF($G3193=1,SUMIFS(Registros!$F$2:$F$6000,Registros!$A$2:$A$6000,"MOV",Registros!$B$2:$B$6000,$A3193),0)</f>
        <v/>
      </c>
      <c r="I3193">
        <f>IF(COUNTIFS(Registros!$A$2:$A$6000,"CS",Registros!$B$2:$B$6000,$A3193)&gt;0,1,0)</f>
        <v/>
      </c>
      <c r="J3193">
        <f>IF($I3193=1,SUMIFS(Registros!$I$2:$I$6000,Registros!$A$2:$A$6000,"CS",Registros!$B$2:$B$6000,$A3193),0)</f>
        <v/>
      </c>
      <c r="K3193">
        <f>IF(COUNTIFS(Winback!$K$2:$K$300,$D3193)&gt;0,1,0)</f>
        <v/>
      </c>
      <c r="L3193">
        <f>IF(AND($K3193=1,LEFT($A3193,3)="WB-"),SUMIFS(Winback!$D$2:$D$300,Winback!$K$2:$K$300,$D3193),0)</f>
        <v/>
      </c>
      <c r="M3193">
        <f>IF(OR($E3193=1,$G3193=1,SUMIFS(Registros!$J$2:$J$6000,Registros!$B$2:$B$6000,$A3193)&gt;0),1,0)</f>
        <v/>
      </c>
      <c r="N3193">
        <f>IF($J3193&gt;0,1,IF(COUNTIFS(Registros!$A$2:$A$6000,"CS",Registros!$B$2:$B$6000,$A3193,Registros!$K$2:$K$6000,"&lt;&gt;")&gt;0,1,0))</f>
        <v/>
      </c>
      <c r="O3193">
        <f>IF(AND($K3193=1,$E3193=0,$G3193=0,$I3193=0),"WINBACK",IF(AND($M3193=1,$N3193&gt;0),"CONVERGENTE",IF($M3193=1,"SOLO MÓVIL",IF($N3193&gt;0,"SOLO FIJO / INTERNET","SIN SERVICIOS"))))</f>
        <v/>
      </c>
      <c r="P3193">
        <f>IF($O3193="WINBACK","Recuperar (winback)",IF($O3193="CONVERGENTE","Upgrade / más líneas",IF($O3193="SOLO MÓVIL","Ofrecer fijo + internet (FLBBTV)",IF($O3193="SOLO FIJO / INTERNET","Ofrecer línea móvil Nextphone","Oferta completa (móvil + fijo + internet)"))))</f>
        <v/>
      </c>
      <c r="Q3193">
        <f>$F3193+$H3193+$L3193</f>
        <v/>
      </c>
      <c r="R3193">
        <f>IFERROR(VLOOKUP($A3193,Registros!$B$2:$G$6000,6,0),IFERROR(VLOOKUP($D3193,Winback!$B$2:$C$300,2,0),""))</f>
        <v/>
      </c>
      <c r="S3193">
        <f>IF($E3193=1,"NP","")&amp;IF($G3193=1,"+MOV","")&amp;IF($I3193=1,"+CS","")&amp;IF($K3193=1,"+WB","")</f>
        <v/>
      </c>
      <c r="T3193">
        <f>$E3193+$G3193+$I3193+$K3193</f>
        <v/>
      </c>
    </row>
    <row r="3194">
      <c r="A3194" t="inlineStr">
        <is>
          <t>354162280000</t>
        </is>
      </c>
      <c r="B3194" t="inlineStr">
        <is>
          <t>35416228</t>
        </is>
      </c>
      <c r="C3194" t="inlineStr">
        <is>
          <t>NICOLLE SERRANO</t>
        </is>
      </c>
      <c r="D3194" t="inlineStr">
        <is>
          <t>NICOLLESERRANO</t>
        </is>
      </c>
      <c r="E3194">
        <f>IF(COUNTIFS(Registros!$A$2:$A$6000,"NP",Registros!$B$2:$B$6000,$A3194)&gt;0,1,0)</f>
        <v/>
      </c>
      <c r="F3194">
        <f>IF($E3194=1,SUMIFS(Registros!$F$2:$F$6000,Registros!$A$2:$A$6000,"NP",Registros!$B$2:$B$6000,$A3194),0)</f>
        <v/>
      </c>
      <c r="G3194">
        <f>IF(COUNTIFS(Registros!$A$2:$A$6000,"MOV",Registros!$B$2:$B$6000,$A3194)&gt;0,1,0)</f>
        <v/>
      </c>
      <c r="H3194">
        <f>IF($G3194=1,SUMIFS(Registros!$F$2:$F$6000,Registros!$A$2:$A$6000,"MOV",Registros!$B$2:$B$6000,$A3194),0)</f>
        <v/>
      </c>
      <c r="I3194">
        <f>IF(COUNTIFS(Registros!$A$2:$A$6000,"CS",Registros!$B$2:$B$6000,$A3194)&gt;0,1,0)</f>
        <v/>
      </c>
      <c r="J3194">
        <f>IF($I3194=1,SUMIFS(Registros!$I$2:$I$6000,Registros!$A$2:$A$6000,"CS",Registros!$B$2:$B$6000,$A3194),0)</f>
        <v/>
      </c>
      <c r="K3194">
        <f>IF(COUNTIFS(Winback!$K$2:$K$300,$D3194)&gt;0,1,0)</f>
        <v/>
      </c>
      <c r="L3194">
        <f>IF(AND($K3194=1,LEFT($A3194,3)="WB-"),SUMIFS(Winback!$D$2:$D$300,Winback!$K$2:$K$300,$D3194),0)</f>
        <v/>
      </c>
      <c r="M3194">
        <f>IF(OR($E3194=1,$G3194=1,SUMIFS(Registros!$J$2:$J$6000,Registros!$B$2:$B$6000,$A3194)&gt;0),1,0)</f>
        <v/>
      </c>
      <c r="N3194">
        <f>IF($J3194&gt;0,1,IF(COUNTIFS(Registros!$A$2:$A$6000,"CS",Registros!$B$2:$B$6000,$A3194,Registros!$K$2:$K$6000,"&lt;&gt;")&gt;0,1,0))</f>
        <v/>
      </c>
      <c r="O3194">
        <f>IF(AND($K3194=1,$E3194=0,$G3194=0,$I3194=0),"WINBACK",IF(AND($M3194=1,$N3194&gt;0),"CONVERGENTE",IF($M3194=1,"SOLO MÓVIL",IF($N3194&gt;0,"SOLO FIJO / INTERNET","SIN SERVICIOS"))))</f>
        <v/>
      </c>
      <c r="P3194">
        <f>IF($O3194="WINBACK","Recuperar (winback)",IF($O3194="CONVERGENTE","Upgrade / más líneas",IF($O3194="SOLO MÓVIL","Ofrecer fijo + internet (FLBBTV)",IF($O3194="SOLO FIJO / INTERNET","Ofrecer línea móvil Nextphone","Oferta completa (móvil + fijo + internet)"))))</f>
        <v/>
      </c>
      <c r="Q3194">
        <f>$F3194+$H3194+$L3194</f>
        <v/>
      </c>
      <c r="R3194">
        <f>IFERROR(VLOOKUP($A3194,Registros!$B$2:$G$6000,6,0),IFERROR(VLOOKUP($D3194,Winback!$B$2:$C$300,2,0),""))</f>
        <v/>
      </c>
      <c r="S3194">
        <f>IF($E3194=1,"NP","")&amp;IF($G3194=1,"+MOV","")&amp;IF($I3194=1,"+CS","")&amp;IF($K3194=1,"+WB","")</f>
        <v/>
      </c>
      <c r="T3194">
        <f>$E3194+$G3194+$I3194+$K3194</f>
        <v/>
      </c>
    </row>
    <row r="3195">
      <c r="A3195" t="inlineStr">
        <is>
          <t>357321660000</t>
        </is>
      </c>
      <c r="B3195" t="inlineStr">
        <is>
          <t>35732166</t>
        </is>
      </c>
      <c r="C3195" t="inlineStr">
        <is>
          <t>MAYDELINE IBARRA</t>
        </is>
      </c>
      <c r="D3195" t="inlineStr">
        <is>
          <t>MAYDELINEIBARRA</t>
        </is>
      </c>
      <c r="E3195">
        <f>IF(COUNTIFS(Registros!$A$2:$A$6000,"NP",Registros!$B$2:$B$6000,$A3195)&gt;0,1,0)</f>
        <v/>
      </c>
      <c r="F3195">
        <f>IF($E3195=1,SUMIFS(Registros!$F$2:$F$6000,Registros!$A$2:$A$6000,"NP",Registros!$B$2:$B$6000,$A3195),0)</f>
        <v/>
      </c>
      <c r="G3195">
        <f>IF(COUNTIFS(Registros!$A$2:$A$6000,"MOV",Registros!$B$2:$B$6000,$A3195)&gt;0,1,0)</f>
        <v/>
      </c>
      <c r="H3195">
        <f>IF($G3195=1,SUMIFS(Registros!$F$2:$F$6000,Registros!$A$2:$A$6000,"MOV",Registros!$B$2:$B$6000,$A3195),0)</f>
        <v/>
      </c>
      <c r="I3195">
        <f>IF(COUNTIFS(Registros!$A$2:$A$6000,"CS",Registros!$B$2:$B$6000,$A3195)&gt;0,1,0)</f>
        <v/>
      </c>
      <c r="J3195">
        <f>IF($I3195=1,SUMIFS(Registros!$I$2:$I$6000,Registros!$A$2:$A$6000,"CS",Registros!$B$2:$B$6000,$A3195),0)</f>
        <v/>
      </c>
      <c r="K3195">
        <f>IF(COUNTIFS(Winback!$K$2:$K$300,$D3195)&gt;0,1,0)</f>
        <v/>
      </c>
      <c r="L3195">
        <f>IF(AND($K3195=1,LEFT($A3195,3)="WB-"),SUMIFS(Winback!$D$2:$D$300,Winback!$K$2:$K$300,$D3195),0)</f>
        <v/>
      </c>
      <c r="M3195">
        <f>IF(OR($E3195=1,$G3195=1,SUMIFS(Registros!$J$2:$J$6000,Registros!$B$2:$B$6000,$A3195)&gt;0),1,0)</f>
        <v/>
      </c>
      <c r="N3195">
        <f>IF($J3195&gt;0,1,IF(COUNTIFS(Registros!$A$2:$A$6000,"CS",Registros!$B$2:$B$6000,$A3195,Registros!$K$2:$K$6000,"&lt;&gt;")&gt;0,1,0))</f>
        <v/>
      </c>
      <c r="O3195">
        <f>IF(AND($K3195=1,$E3195=0,$G3195=0,$I3195=0),"WINBACK",IF(AND($M3195=1,$N3195&gt;0),"CONVERGENTE",IF($M3195=1,"SOLO MÓVIL",IF($N3195&gt;0,"SOLO FIJO / INTERNET","SIN SERVICIOS"))))</f>
        <v/>
      </c>
      <c r="P3195">
        <f>IF($O3195="WINBACK","Recuperar (winback)",IF($O3195="CONVERGENTE","Upgrade / más líneas",IF($O3195="SOLO MÓVIL","Ofrecer fijo + internet (FLBBTV)",IF($O3195="SOLO FIJO / INTERNET","Ofrecer línea móvil Nextphone","Oferta completa (móvil + fijo + internet)"))))</f>
        <v/>
      </c>
      <c r="Q3195">
        <f>$F3195+$H3195+$L3195</f>
        <v/>
      </c>
      <c r="R3195">
        <f>IFERROR(VLOOKUP($A3195,Registros!$B$2:$G$6000,6,0),IFERROR(VLOOKUP($D3195,Winback!$B$2:$C$300,2,0),""))</f>
        <v/>
      </c>
      <c r="S3195">
        <f>IF($E3195=1,"NP","")&amp;IF($G3195=1,"+MOV","")&amp;IF($I3195=1,"+CS","")&amp;IF($K3195=1,"+WB","")</f>
        <v/>
      </c>
      <c r="T3195">
        <f>$E3195+$G3195+$I3195+$K3195</f>
        <v/>
      </c>
    </row>
    <row r="3196">
      <c r="A3196" t="inlineStr">
        <is>
          <t>356040250000</t>
        </is>
      </c>
      <c r="B3196" t="inlineStr">
        <is>
          <t>35604025</t>
        </is>
      </c>
      <c r="C3196" t="inlineStr">
        <is>
          <t>OSCAR ABDIEL PEREZ GONZALEZ</t>
        </is>
      </c>
      <c r="D3196" t="inlineStr">
        <is>
          <t>OSCARABDIELPEREZGONZALEZ</t>
        </is>
      </c>
      <c r="E3196">
        <f>IF(COUNTIFS(Registros!$A$2:$A$6000,"NP",Registros!$B$2:$B$6000,$A3196)&gt;0,1,0)</f>
        <v/>
      </c>
      <c r="F3196">
        <f>IF($E3196=1,SUMIFS(Registros!$F$2:$F$6000,Registros!$A$2:$A$6000,"NP",Registros!$B$2:$B$6000,$A3196),0)</f>
        <v/>
      </c>
      <c r="G3196">
        <f>IF(COUNTIFS(Registros!$A$2:$A$6000,"MOV",Registros!$B$2:$B$6000,$A3196)&gt;0,1,0)</f>
        <v/>
      </c>
      <c r="H3196">
        <f>IF($G3196=1,SUMIFS(Registros!$F$2:$F$6000,Registros!$A$2:$A$6000,"MOV",Registros!$B$2:$B$6000,$A3196),0)</f>
        <v/>
      </c>
      <c r="I3196">
        <f>IF(COUNTIFS(Registros!$A$2:$A$6000,"CS",Registros!$B$2:$B$6000,$A3196)&gt;0,1,0)</f>
        <v/>
      </c>
      <c r="J3196">
        <f>IF($I3196=1,SUMIFS(Registros!$I$2:$I$6000,Registros!$A$2:$A$6000,"CS",Registros!$B$2:$B$6000,$A3196),0)</f>
        <v/>
      </c>
      <c r="K3196">
        <f>IF(COUNTIFS(Winback!$K$2:$K$300,$D3196)&gt;0,1,0)</f>
        <v/>
      </c>
      <c r="L3196">
        <f>IF(AND($K3196=1,LEFT($A3196,3)="WB-"),SUMIFS(Winback!$D$2:$D$300,Winback!$K$2:$K$300,$D3196),0)</f>
        <v/>
      </c>
      <c r="M3196">
        <f>IF(OR($E3196=1,$G3196=1,SUMIFS(Registros!$J$2:$J$6000,Registros!$B$2:$B$6000,$A3196)&gt;0),1,0)</f>
        <v/>
      </c>
      <c r="N3196">
        <f>IF($J3196&gt;0,1,IF(COUNTIFS(Registros!$A$2:$A$6000,"CS",Registros!$B$2:$B$6000,$A3196,Registros!$K$2:$K$6000,"&lt;&gt;")&gt;0,1,0))</f>
        <v/>
      </c>
      <c r="O3196">
        <f>IF(AND($K3196=1,$E3196=0,$G3196=0,$I3196=0),"WINBACK",IF(AND($M3196=1,$N3196&gt;0),"CONVERGENTE",IF($M3196=1,"SOLO MÓVIL",IF($N3196&gt;0,"SOLO FIJO / INTERNET","SIN SERVICIOS"))))</f>
        <v/>
      </c>
      <c r="P3196">
        <f>IF($O3196="WINBACK","Recuperar (winback)",IF($O3196="CONVERGENTE","Upgrade / más líneas",IF($O3196="SOLO MÓVIL","Ofrecer fijo + internet (FLBBTV)",IF($O3196="SOLO FIJO / INTERNET","Ofrecer línea móvil Nextphone","Oferta completa (móvil + fijo + internet)"))))</f>
        <v/>
      </c>
      <c r="Q3196">
        <f>$F3196+$H3196+$L3196</f>
        <v/>
      </c>
      <c r="R3196">
        <f>IFERROR(VLOOKUP($A3196,Registros!$B$2:$G$6000,6,0),IFERROR(VLOOKUP($D3196,Winback!$B$2:$C$300,2,0),""))</f>
        <v/>
      </c>
      <c r="S3196">
        <f>IF($E3196=1,"NP","")&amp;IF($G3196=1,"+MOV","")&amp;IF($I3196=1,"+CS","")&amp;IF($K3196=1,"+WB","")</f>
        <v/>
      </c>
      <c r="T3196">
        <f>$E3196+$G3196+$I3196+$K3196</f>
        <v/>
      </c>
    </row>
    <row r="3197">
      <c r="A3197" t="inlineStr">
        <is>
          <t>343260430000</t>
        </is>
      </c>
      <c r="B3197" t="inlineStr">
        <is>
          <t>34326043</t>
        </is>
      </c>
      <c r="C3197" t="inlineStr">
        <is>
          <t>EDWARD JESUS RIVERA GONZALEZ</t>
        </is>
      </c>
      <c r="D3197" t="inlineStr">
        <is>
          <t>EDWARDJESUSRIVERAGONZALEZ</t>
        </is>
      </c>
      <c r="E3197">
        <f>IF(COUNTIFS(Registros!$A$2:$A$6000,"NP",Registros!$B$2:$B$6000,$A3197)&gt;0,1,0)</f>
        <v/>
      </c>
      <c r="F3197">
        <f>IF($E3197=1,SUMIFS(Registros!$F$2:$F$6000,Registros!$A$2:$A$6000,"NP",Registros!$B$2:$B$6000,$A3197),0)</f>
        <v/>
      </c>
      <c r="G3197">
        <f>IF(COUNTIFS(Registros!$A$2:$A$6000,"MOV",Registros!$B$2:$B$6000,$A3197)&gt;0,1,0)</f>
        <v/>
      </c>
      <c r="H3197">
        <f>IF($G3197=1,SUMIFS(Registros!$F$2:$F$6000,Registros!$A$2:$A$6000,"MOV",Registros!$B$2:$B$6000,$A3197),0)</f>
        <v/>
      </c>
      <c r="I3197">
        <f>IF(COUNTIFS(Registros!$A$2:$A$6000,"CS",Registros!$B$2:$B$6000,$A3197)&gt;0,1,0)</f>
        <v/>
      </c>
      <c r="J3197">
        <f>IF($I3197=1,SUMIFS(Registros!$I$2:$I$6000,Registros!$A$2:$A$6000,"CS",Registros!$B$2:$B$6000,$A3197),0)</f>
        <v/>
      </c>
      <c r="K3197">
        <f>IF(COUNTIFS(Winback!$K$2:$K$300,$D3197)&gt;0,1,0)</f>
        <v/>
      </c>
      <c r="L3197">
        <f>IF(AND($K3197=1,LEFT($A3197,3)="WB-"),SUMIFS(Winback!$D$2:$D$300,Winback!$K$2:$K$300,$D3197),0)</f>
        <v/>
      </c>
      <c r="M3197">
        <f>IF(OR($E3197=1,$G3197=1,SUMIFS(Registros!$J$2:$J$6000,Registros!$B$2:$B$6000,$A3197)&gt;0),1,0)</f>
        <v/>
      </c>
      <c r="N3197">
        <f>IF($J3197&gt;0,1,IF(COUNTIFS(Registros!$A$2:$A$6000,"CS",Registros!$B$2:$B$6000,$A3197,Registros!$K$2:$K$6000,"&lt;&gt;")&gt;0,1,0))</f>
        <v/>
      </c>
      <c r="O3197">
        <f>IF(AND($K3197=1,$E3197=0,$G3197=0,$I3197=0),"WINBACK",IF(AND($M3197=1,$N3197&gt;0),"CONVERGENTE",IF($M3197=1,"SOLO MÓVIL",IF($N3197&gt;0,"SOLO FIJO / INTERNET","SIN SERVICIOS"))))</f>
        <v/>
      </c>
      <c r="P3197">
        <f>IF($O3197="WINBACK","Recuperar (winback)",IF($O3197="CONVERGENTE","Upgrade / más líneas",IF($O3197="SOLO MÓVIL","Ofrecer fijo + internet (FLBBTV)",IF($O3197="SOLO FIJO / INTERNET","Ofrecer línea móvil Nextphone","Oferta completa (móvil + fijo + internet)"))))</f>
        <v/>
      </c>
      <c r="Q3197">
        <f>$F3197+$H3197+$L3197</f>
        <v/>
      </c>
      <c r="R3197">
        <f>IFERROR(VLOOKUP($A3197,Registros!$B$2:$G$6000,6,0),IFERROR(VLOOKUP($D3197,Winback!$B$2:$C$300,2,0),""))</f>
        <v/>
      </c>
      <c r="S3197">
        <f>IF($E3197=1,"NP","")&amp;IF($G3197=1,"+MOV","")&amp;IF($I3197=1,"+CS","")&amp;IF($K3197=1,"+WB","")</f>
        <v/>
      </c>
      <c r="T3197">
        <f>$E3197+$G3197+$I3197+$K3197</f>
        <v/>
      </c>
    </row>
    <row r="3198">
      <c r="A3198" t="inlineStr">
        <is>
          <t>351082310000</t>
        </is>
      </c>
      <c r="B3198" t="inlineStr">
        <is>
          <t>35108231</t>
        </is>
      </c>
      <c r="C3198" t="inlineStr">
        <is>
          <t>OTHMARO GONZALES</t>
        </is>
      </c>
      <c r="D3198" t="inlineStr">
        <is>
          <t>OTHMAROGONZALES</t>
        </is>
      </c>
      <c r="E3198">
        <f>IF(COUNTIFS(Registros!$A$2:$A$6000,"NP",Registros!$B$2:$B$6000,$A3198)&gt;0,1,0)</f>
        <v/>
      </c>
      <c r="F3198">
        <f>IF($E3198=1,SUMIFS(Registros!$F$2:$F$6000,Registros!$A$2:$A$6000,"NP",Registros!$B$2:$B$6000,$A3198),0)</f>
        <v/>
      </c>
      <c r="G3198">
        <f>IF(COUNTIFS(Registros!$A$2:$A$6000,"MOV",Registros!$B$2:$B$6000,$A3198)&gt;0,1,0)</f>
        <v/>
      </c>
      <c r="H3198">
        <f>IF($G3198=1,SUMIFS(Registros!$F$2:$F$6000,Registros!$A$2:$A$6000,"MOV",Registros!$B$2:$B$6000,$A3198),0)</f>
        <v/>
      </c>
      <c r="I3198">
        <f>IF(COUNTIFS(Registros!$A$2:$A$6000,"CS",Registros!$B$2:$B$6000,$A3198)&gt;0,1,0)</f>
        <v/>
      </c>
      <c r="J3198">
        <f>IF($I3198=1,SUMIFS(Registros!$I$2:$I$6000,Registros!$A$2:$A$6000,"CS",Registros!$B$2:$B$6000,$A3198),0)</f>
        <v/>
      </c>
      <c r="K3198">
        <f>IF(COUNTIFS(Winback!$K$2:$K$300,$D3198)&gt;0,1,0)</f>
        <v/>
      </c>
      <c r="L3198">
        <f>IF(AND($K3198=1,LEFT($A3198,3)="WB-"),SUMIFS(Winback!$D$2:$D$300,Winback!$K$2:$K$300,$D3198),0)</f>
        <v/>
      </c>
      <c r="M3198">
        <f>IF(OR($E3198=1,$G3198=1,SUMIFS(Registros!$J$2:$J$6000,Registros!$B$2:$B$6000,$A3198)&gt;0),1,0)</f>
        <v/>
      </c>
      <c r="N3198">
        <f>IF($J3198&gt;0,1,IF(COUNTIFS(Registros!$A$2:$A$6000,"CS",Registros!$B$2:$B$6000,$A3198,Registros!$K$2:$K$6000,"&lt;&gt;")&gt;0,1,0))</f>
        <v/>
      </c>
      <c r="O3198">
        <f>IF(AND($K3198=1,$E3198=0,$G3198=0,$I3198=0),"WINBACK",IF(AND($M3198=1,$N3198&gt;0),"CONVERGENTE",IF($M3198=1,"SOLO MÓVIL",IF($N3198&gt;0,"SOLO FIJO / INTERNET","SIN SERVICIOS"))))</f>
        <v/>
      </c>
      <c r="P3198">
        <f>IF($O3198="WINBACK","Recuperar (winback)",IF($O3198="CONVERGENTE","Upgrade / más líneas",IF($O3198="SOLO MÓVIL","Ofrecer fijo + internet (FLBBTV)",IF($O3198="SOLO FIJO / INTERNET","Ofrecer línea móvil Nextphone","Oferta completa (móvil + fijo + internet)"))))</f>
        <v/>
      </c>
      <c r="Q3198">
        <f>$F3198+$H3198+$L3198</f>
        <v/>
      </c>
      <c r="R3198">
        <f>IFERROR(VLOOKUP($A3198,Registros!$B$2:$G$6000,6,0),IFERROR(VLOOKUP($D3198,Winback!$B$2:$C$300,2,0),""))</f>
        <v/>
      </c>
      <c r="S3198">
        <f>IF($E3198=1,"NP","")&amp;IF($G3198=1,"+MOV","")&amp;IF($I3198=1,"+CS","")&amp;IF($K3198=1,"+WB","")</f>
        <v/>
      </c>
      <c r="T3198">
        <f>$E3198+$G3198+$I3198+$K3198</f>
        <v/>
      </c>
    </row>
    <row r="3199">
      <c r="A3199" t="inlineStr">
        <is>
          <t>359110860000</t>
        </is>
      </c>
      <c r="B3199" t="inlineStr">
        <is>
          <t>35911086</t>
        </is>
      </c>
      <c r="C3199" t="inlineStr">
        <is>
          <t>CECELIA GONZALEZ</t>
        </is>
      </c>
      <c r="D3199" t="inlineStr">
        <is>
          <t>CECELIAGONZALEZ</t>
        </is>
      </c>
      <c r="E3199">
        <f>IF(COUNTIFS(Registros!$A$2:$A$6000,"NP",Registros!$B$2:$B$6000,$A3199)&gt;0,1,0)</f>
        <v/>
      </c>
      <c r="F3199">
        <f>IF($E3199=1,SUMIFS(Registros!$F$2:$F$6000,Registros!$A$2:$A$6000,"NP",Registros!$B$2:$B$6000,$A3199),0)</f>
        <v/>
      </c>
      <c r="G3199">
        <f>IF(COUNTIFS(Registros!$A$2:$A$6000,"MOV",Registros!$B$2:$B$6000,$A3199)&gt;0,1,0)</f>
        <v/>
      </c>
      <c r="H3199">
        <f>IF($G3199=1,SUMIFS(Registros!$F$2:$F$6000,Registros!$A$2:$A$6000,"MOV",Registros!$B$2:$B$6000,$A3199),0)</f>
        <v/>
      </c>
      <c r="I3199">
        <f>IF(COUNTIFS(Registros!$A$2:$A$6000,"CS",Registros!$B$2:$B$6000,$A3199)&gt;0,1,0)</f>
        <v/>
      </c>
      <c r="J3199">
        <f>IF($I3199=1,SUMIFS(Registros!$I$2:$I$6000,Registros!$A$2:$A$6000,"CS",Registros!$B$2:$B$6000,$A3199),0)</f>
        <v/>
      </c>
      <c r="K3199">
        <f>IF(COUNTIFS(Winback!$K$2:$K$300,$D3199)&gt;0,1,0)</f>
        <v/>
      </c>
      <c r="L3199">
        <f>IF(AND($K3199=1,LEFT($A3199,3)="WB-"),SUMIFS(Winback!$D$2:$D$300,Winback!$K$2:$K$300,$D3199),0)</f>
        <v/>
      </c>
      <c r="M3199">
        <f>IF(OR($E3199=1,$G3199=1,SUMIFS(Registros!$J$2:$J$6000,Registros!$B$2:$B$6000,$A3199)&gt;0),1,0)</f>
        <v/>
      </c>
      <c r="N3199">
        <f>IF($J3199&gt;0,1,IF(COUNTIFS(Registros!$A$2:$A$6000,"CS",Registros!$B$2:$B$6000,$A3199,Registros!$K$2:$K$6000,"&lt;&gt;")&gt;0,1,0))</f>
        <v/>
      </c>
      <c r="O3199">
        <f>IF(AND($K3199=1,$E3199=0,$G3199=0,$I3199=0),"WINBACK",IF(AND($M3199=1,$N3199&gt;0),"CONVERGENTE",IF($M3199=1,"SOLO MÓVIL",IF($N3199&gt;0,"SOLO FIJO / INTERNET","SIN SERVICIOS"))))</f>
        <v/>
      </c>
      <c r="P3199">
        <f>IF($O3199="WINBACK","Recuperar (winback)",IF($O3199="CONVERGENTE","Upgrade / más líneas",IF($O3199="SOLO MÓVIL","Ofrecer fijo + internet (FLBBTV)",IF($O3199="SOLO FIJO / INTERNET","Ofrecer línea móvil Nextphone","Oferta completa (móvil + fijo + internet)"))))</f>
        <v/>
      </c>
      <c r="Q3199">
        <f>$F3199+$H3199+$L3199</f>
        <v/>
      </c>
      <c r="R3199">
        <f>IFERROR(VLOOKUP($A3199,Registros!$B$2:$G$6000,6,0),IFERROR(VLOOKUP($D3199,Winback!$B$2:$C$300,2,0),""))</f>
        <v/>
      </c>
      <c r="S3199">
        <f>IF($E3199=1,"NP","")&amp;IF($G3199=1,"+MOV","")&amp;IF($I3199=1,"+CS","")&amp;IF($K3199=1,"+WB","")</f>
        <v/>
      </c>
      <c r="T3199">
        <f>$E3199+$G3199+$I3199+$K3199</f>
        <v/>
      </c>
    </row>
    <row r="3200">
      <c r="A3200" t="inlineStr">
        <is>
          <t>359215340000</t>
        </is>
      </c>
      <c r="B3200" t="inlineStr">
        <is>
          <t>35921534</t>
        </is>
      </c>
      <c r="C3200" t="inlineStr">
        <is>
          <t>EDGAR ARIEL HIDALGO GUERRA</t>
        </is>
      </c>
      <c r="D3200" t="inlineStr">
        <is>
          <t>EDGARARIELHIDALGOGUERRA</t>
        </is>
      </c>
      <c r="E3200">
        <f>IF(COUNTIFS(Registros!$A$2:$A$6000,"NP",Registros!$B$2:$B$6000,$A3200)&gt;0,1,0)</f>
        <v/>
      </c>
      <c r="F3200">
        <f>IF($E3200=1,SUMIFS(Registros!$F$2:$F$6000,Registros!$A$2:$A$6000,"NP",Registros!$B$2:$B$6000,$A3200),0)</f>
        <v/>
      </c>
      <c r="G3200">
        <f>IF(COUNTIFS(Registros!$A$2:$A$6000,"MOV",Registros!$B$2:$B$6000,$A3200)&gt;0,1,0)</f>
        <v/>
      </c>
      <c r="H3200">
        <f>IF($G3200=1,SUMIFS(Registros!$F$2:$F$6000,Registros!$A$2:$A$6000,"MOV",Registros!$B$2:$B$6000,$A3200),0)</f>
        <v/>
      </c>
      <c r="I3200">
        <f>IF(COUNTIFS(Registros!$A$2:$A$6000,"CS",Registros!$B$2:$B$6000,$A3200)&gt;0,1,0)</f>
        <v/>
      </c>
      <c r="J3200">
        <f>IF($I3200=1,SUMIFS(Registros!$I$2:$I$6000,Registros!$A$2:$A$6000,"CS",Registros!$B$2:$B$6000,$A3200),0)</f>
        <v/>
      </c>
      <c r="K3200">
        <f>IF(COUNTIFS(Winback!$K$2:$K$300,$D3200)&gt;0,1,0)</f>
        <v/>
      </c>
      <c r="L3200">
        <f>IF(AND($K3200=1,LEFT($A3200,3)="WB-"),SUMIFS(Winback!$D$2:$D$300,Winback!$K$2:$K$300,$D3200),0)</f>
        <v/>
      </c>
      <c r="M3200">
        <f>IF(OR($E3200=1,$G3200=1,SUMIFS(Registros!$J$2:$J$6000,Registros!$B$2:$B$6000,$A3200)&gt;0),1,0)</f>
        <v/>
      </c>
      <c r="N3200">
        <f>IF($J3200&gt;0,1,IF(COUNTIFS(Registros!$A$2:$A$6000,"CS",Registros!$B$2:$B$6000,$A3200,Registros!$K$2:$K$6000,"&lt;&gt;")&gt;0,1,0))</f>
        <v/>
      </c>
      <c r="O3200">
        <f>IF(AND($K3200=1,$E3200=0,$G3200=0,$I3200=0),"WINBACK",IF(AND($M3200=1,$N3200&gt;0),"CONVERGENTE",IF($M3200=1,"SOLO MÓVIL",IF($N3200&gt;0,"SOLO FIJO / INTERNET","SIN SERVICIOS"))))</f>
        <v/>
      </c>
      <c r="P3200">
        <f>IF($O3200="WINBACK","Recuperar (winback)",IF($O3200="CONVERGENTE","Upgrade / más líneas",IF($O3200="SOLO MÓVIL","Ofrecer fijo + internet (FLBBTV)",IF($O3200="SOLO FIJO / INTERNET","Ofrecer línea móvil Nextphone","Oferta completa (móvil + fijo + internet)"))))</f>
        <v/>
      </c>
      <c r="Q3200">
        <f>$F3200+$H3200+$L3200</f>
        <v/>
      </c>
      <c r="R3200">
        <f>IFERROR(VLOOKUP($A3200,Registros!$B$2:$G$6000,6,0),IFERROR(VLOOKUP($D3200,Winback!$B$2:$C$300,2,0),""))</f>
        <v/>
      </c>
      <c r="S3200">
        <f>IF($E3200=1,"NP","")&amp;IF($G3200=1,"+MOV","")&amp;IF($I3200=1,"+CS","")&amp;IF($K3200=1,"+WB","")</f>
        <v/>
      </c>
      <c r="T3200">
        <f>$E3200+$G3200+$I3200+$K3200</f>
        <v/>
      </c>
    </row>
    <row r="3201">
      <c r="A3201" t="inlineStr">
        <is>
          <t>352239960000</t>
        </is>
      </c>
      <c r="B3201" t="inlineStr">
        <is>
          <t>35223996</t>
        </is>
      </c>
      <c r="C3201" t="inlineStr">
        <is>
          <t>KARINA QUINTERO</t>
        </is>
      </c>
      <c r="D3201" t="inlineStr">
        <is>
          <t>KARINAQUINTERO</t>
        </is>
      </c>
      <c r="E3201">
        <f>IF(COUNTIFS(Registros!$A$2:$A$6000,"NP",Registros!$B$2:$B$6000,$A3201)&gt;0,1,0)</f>
        <v/>
      </c>
      <c r="F3201">
        <f>IF($E3201=1,SUMIFS(Registros!$F$2:$F$6000,Registros!$A$2:$A$6000,"NP",Registros!$B$2:$B$6000,$A3201),0)</f>
        <v/>
      </c>
      <c r="G3201">
        <f>IF(COUNTIFS(Registros!$A$2:$A$6000,"MOV",Registros!$B$2:$B$6000,$A3201)&gt;0,1,0)</f>
        <v/>
      </c>
      <c r="H3201">
        <f>IF($G3201=1,SUMIFS(Registros!$F$2:$F$6000,Registros!$A$2:$A$6000,"MOV",Registros!$B$2:$B$6000,$A3201),0)</f>
        <v/>
      </c>
      <c r="I3201">
        <f>IF(COUNTIFS(Registros!$A$2:$A$6000,"CS",Registros!$B$2:$B$6000,$A3201)&gt;0,1,0)</f>
        <v/>
      </c>
      <c r="J3201">
        <f>IF($I3201=1,SUMIFS(Registros!$I$2:$I$6000,Registros!$A$2:$A$6000,"CS",Registros!$B$2:$B$6000,$A3201),0)</f>
        <v/>
      </c>
      <c r="K3201">
        <f>IF(COUNTIFS(Winback!$K$2:$K$300,$D3201)&gt;0,1,0)</f>
        <v/>
      </c>
      <c r="L3201">
        <f>IF(AND($K3201=1,LEFT($A3201,3)="WB-"),SUMIFS(Winback!$D$2:$D$300,Winback!$K$2:$K$300,$D3201),0)</f>
        <v/>
      </c>
      <c r="M3201">
        <f>IF(OR($E3201=1,$G3201=1,SUMIFS(Registros!$J$2:$J$6000,Registros!$B$2:$B$6000,$A3201)&gt;0),1,0)</f>
        <v/>
      </c>
      <c r="N3201">
        <f>IF($J3201&gt;0,1,IF(COUNTIFS(Registros!$A$2:$A$6000,"CS",Registros!$B$2:$B$6000,$A3201,Registros!$K$2:$K$6000,"&lt;&gt;")&gt;0,1,0))</f>
        <v/>
      </c>
      <c r="O3201">
        <f>IF(AND($K3201=1,$E3201=0,$G3201=0,$I3201=0),"WINBACK",IF(AND($M3201=1,$N3201&gt;0),"CONVERGENTE",IF($M3201=1,"SOLO MÓVIL",IF($N3201&gt;0,"SOLO FIJO / INTERNET","SIN SERVICIOS"))))</f>
        <v/>
      </c>
      <c r="P3201">
        <f>IF($O3201="WINBACK","Recuperar (winback)",IF($O3201="CONVERGENTE","Upgrade / más líneas",IF($O3201="SOLO MÓVIL","Ofrecer fijo + internet (FLBBTV)",IF($O3201="SOLO FIJO / INTERNET","Ofrecer línea móvil Nextphone","Oferta completa (móvil + fijo + internet)"))))</f>
        <v/>
      </c>
      <c r="Q3201">
        <f>$F3201+$H3201+$L3201</f>
        <v/>
      </c>
      <c r="R3201">
        <f>IFERROR(VLOOKUP($A3201,Registros!$B$2:$G$6000,6,0),IFERROR(VLOOKUP($D3201,Winback!$B$2:$C$300,2,0),""))</f>
        <v/>
      </c>
      <c r="S3201">
        <f>IF($E3201=1,"NP","")&amp;IF($G3201=1,"+MOV","")&amp;IF($I3201=1,"+CS","")&amp;IF($K3201=1,"+WB","")</f>
        <v/>
      </c>
      <c r="T3201">
        <f>$E3201+$G3201+$I3201+$K3201</f>
        <v/>
      </c>
    </row>
    <row r="3202">
      <c r="A3202" t="inlineStr">
        <is>
          <t>341379590000</t>
        </is>
      </c>
      <c r="B3202" t="inlineStr">
        <is>
          <t>34137959</t>
        </is>
      </c>
      <c r="C3202" t="inlineStr">
        <is>
          <t>RICARDO CORDON ANGUIZOLA</t>
        </is>
      </c>
      <c r="D3202" t="inlineStr">
        <is>
          <t>RICARDOCORDONANGUIZOLA</t>
        </is>
      </c>
      <c r="E3202">
        <f>IF(COUNTIFS(Registros!$A$2:$A$6000,"NP",Registros!$B$2:$B$6000,$A3202)&gt;0,1,0)</f>
        <v/>
      </c>
      <c r="F3202">
        <f>IF($E3202=1,SUMIFS(Registros!$F$2:$F$6000,Registros!$A$2:$A$6000,"NP",Registros!$B$2:$B$6000,$A3202),0)</f>
        <v/>
      </c>
      <c r="G3202">
        <f>IF(COUNTIFS(Registros!$A$2:$A$6000,"MOV",Registros!$B$2:$B$6000,$A3202)&gt;0,1,0)</f>
        <v/>
      </c>
      <c r="H3202">
        <f>IF($G3202=1,SUMIFS(Registros!$F$2:$F$6000,Registros!$A$2:$A$6000,"MOV",Registros!$B$2:$B$6000,$A3202),0)</f>
        <v/>
      </c>
      <c r="I3202">
        <f>IF(COUNTIFS(Registros!$A$2:$A$6000,"CS",Registros!$B$2:$B$6000,$A3202)&gt;0,1,0)</f>
        <v/>
      </c>
      <c r="J3202">
        <f>IF($I3202=1,SUMIFS(Registros!$I$2:$I$6000,Registros!$A$2:$A$6000,"CS",Registros!$B$2:$B$6000,$A3202),0)</f>
        <v/>
      </c>
      <c r="K3202">
        <f>IF(COUNTIFS(Winback!$K$2:$K$300,$D3202)&gt;0,1,0)</f>
        <v/>
      </c>
      <c r="L3202">
        <f>IF(AND($K3202=1,LEFT($A3202,3)="WB-"),SUMIFS(Winback!$D$2:$D$300,Winback!$K$2:$K$300,$D3202),0)</f>
        <v/>
      </c>
      <c r="M3202">
        <f>IF(OR($E3202=1,$G3202=1,SUMIFS(Registros!$J$2:$J$6000,Registros!$B$2:$B$6000,$A3202)&gt;0),1,0)</f>
        <v/>
      </c>
      <c r="N3202">
        <f>IF($J3202&gt;0,1,IF(COUNTIFS(Registros!$A$2:$A$6000,"CS",Registros!$B$2:$B$6000,$A3202,Registros!$K$2:$K$6000,"&lt;&gt;")&gt;0,1,0))</f>
        <v/>
      </c>
      <c r="O3202">
        <f>IF(AND($K3202=1,$E3202=0,$G3202=0,$I3202=0),"WINBACK",IF(AND($M3202=1,$N3202&gt;0),"CONVERGENTE",IF($M3202=1,"SOLO MÓVIL",IF($N3202&gt;0,"SOLO FIJO / INTERNET","SIN SERVICIOS"))))</f>
        <v/>
      </c>
      <c r="P3202">
        <f>IF($O3202="WINBACK","Recuperar (winback)",IF($O3202="CONVERGENTE","Upgrade / más líneas",IF($O3202="SOLO MÓVIL","Ofrecer fijo + internet (FLBBTV)",IF($O3202="SOLO FIJO / INTERNET","Ofrecer línea móvil Nextphone","Oferta completa (móvil + fijo + internet)"))))</f>
        <v/>
      </c>
      <c r="Q3202">
        <f>$F3202+$H3202+$L3202</f>
        <v/>
      </c>
      <c r="R3202">
        <f>IFERROR(VLOOKUP($A3202,Registros!$B$2:$G$6000,6,0),IFERROR(VLOOKUP($D3202,Winback!$B$2:$C$300,2,0),""))</f>
        <v/>
      </c>
      <c r="S3202">
        <f>IF($E3202=1,"NP","")&amp;IF($G3202=1,"+MOV","")&amp;IF($I3202=1,"+CS","")&amp;IF($K3202=1,"+WB","")</f>
        <v/>
      </c>
      <c r="T3202">
        <f>$E3202+$G3202+$I3202+$K3202</f>
        <v/>
      </c>
    </row>
    <row r="3203">
      <c r="A3203" t="inlineStr">
        <is>
          <t>353289100000</t>
        </is>
      </c>
      <c r="B3203" t="inlineStr">
        <is>
          <t>35328910</t>
        </is>
      </c>
      <c r="C3203" t="inlineStr">
        <is>
          <t>ELVIS VEGA</t>
        </is>
      </c>
      <c r="D3203" t="inlineStr">
        <is>
          <t>ELVISVEGA</t>
        </is>
      </c>
      <c r="E3203">
        <f>IF(COUNTIFS(Registros!$A$2:$A$6000,"NP",Registros!$B$2:$B$6000,$A3203)&gt;0,1,0)</f>
        <v/>
      </c>
      <c r="F3203">
        <f>IF($E3203=1,SUMIFS(Registros!$F$2:$F$6000,Registros!$A$2:$A$6000,"NP",Registros!$B$2:$B$6000,$A3203),0)</f>
        <v/>
      </c>
      <c r="G3203">
        <f>IF(COUNTIFS(Registros!$A$2:$A$6000,"MOV",Registros!$B$2:$B$6000,$A3203)&gt;0,1,0)</f>
        <v/>
      </c>
      <c r="H3203">
        <f>IF($G3203=1,SUMIFS(Registros!$F$2:$F$6000,Registros!$A$2:$A$6000,"MOV",Registros!$B$2:$B$6000,$A3203),0)</f>
        <v/>
      </c>
      <c r="I3203">
        <f>IF(COUNTIFS(Registros!$A$2:$A$6000,"CS",Registros!$B$2:$B$6000,$A3203)&gt;0,1,0)</f>
        <v/>
      </c>
      <c r="J3203">
        <f>IF($I3203=1,SUMIFS(Registros!$I$2:$I$6000,Registros!$A$2:$A$6000,"CS",Registros!$B$2:$B$6000,$A3203),0)</f>
        <v/>
      </c>
      <c r="K3203">
        <f>IF(COUNTIFS(Winback!$K$2:$K$300,$D3203)&gt;0,1,0)</f>
        <v/>
      </c>
      <c r="L3203">
        <f>IF(AND($K3203=1,LEFT($A3203,3)="WB-"),SUMIFS(Winback!$D$2:$D$300,Winback!$K$2:$K$300,$D3203),0)</f>
        <v/>
      </c>
      <c r="M3203">
        <f>IF(OR($E3203=1,$G3203=1,SUMIFS(Registros!$J$2:$J$6000,Registros!$B$2:$B$6000,$A3203)&gt;0),1,0)</f>
        <v/>
      </c>
      <c r="N3203">
        <f>IF($J3203&gt;0,1,IF(COUNTIFS(Registros!$A$2:$A$6000,"CS",Registros!$B$2:$B$6000,$A3203,Registros!$K$2:$K$6000,"&lt;&gt;")&gt;0,1,0))</f>
        <v/>
      </c>
      <c r="O3203">
        <f>IF(AND($K3203=1,$E3203=0,$G3203=0,$I3203=0),"WINBACK",IF(AND($M3203=1,$N3203&gt;0),"CONVERGENTE",IF($M3203=1,"SOLO MÓVIL",IF($N3203&gt;0,"SOLO FIJO / INTERNET","SIN SERVICIOS"))))</f>
        <v/>
      </c>
      <c r="P3203">
        <f>IF($O3203="WINBACK","Recuperar (winback)",IF($O3203="CONVERGENTE","Upgrade / más líneas",IF($O3203="SOLO MÓVIL","Ofrecer fijo + internet (FLBBTV)",IF($O3203="SOLO FIJO / INTERNET","Ofrecer línea móvil Nextphone","Oferta completa (móvil + fijo + internet)"))))</f>
        <v/>
      </c>
      <c r="Q3203">
        <f>$F3203+$H3203+$L3203</f>
        <v/>
      </c>
      <c r="R3203">
        <f>IFERROR(VLOOKUP($A3203,Registros!$B$2:$G$6000,6,0),IFERROR(VLOOKUP($D3203,Winback!$B$2:$C$300,2,0),""))</f>
        <v/>
      </c>
      <c r="S3203">
        <f>IF($E3203=1,"NP","")&amp;IF($G3203=1,"+MOV","")&amp;IF($I3203=1,"+CS","")&amp;IF($K3203=1,"+WB","")</f>
        <v/>
      </c>
      <c r="T3203">
        <f>$E3203+$G3203+$I3203+$K3203</f>
        <v/>
      </c>
    </row>
    <row r="3204">
      <c r="A3204" t="inlineStr">
        <is>
          <t>366030900000</t>
        </is>
      </c>
      <c r="B3204" t="inlineStr">
        <is>
          <t>36603090</t>
        </is>
      </c>
      <c r="C3204" t="inlineStr">
        <is>
          <t>ANATANAEL SOLIS SANGEL</t>
        </is>
      </c>
      <c r="D3204" t="inlineStr">
        <is>
          <t>ANATANAELSOLISSANGEL</t>
        </is>
      </c>
      <c r="E3204">
        <f>IF(COUNTIFS(Registros!$A$2:$A$6000,"NP",Registros!$B$2:$B$6000,$A3204)&gt;0,1,0)</f>
        <v/>
      </c>
      <c r="F3204">
        <f>IF($E3204=1,SUMIFS(Registros!$F$2:$F$6000,Registros!$A$2:$A$6000,"NP",Registros!$B$2:$B$6000,$A3204),0)</f>
        <v/>
      </c>
      <c r="G3204">
        <f>IF(COUNTIFS(Registros!$A$2:$A$6000,"MOV",Registros!$B$2:$B$6000,$A3204)&gt;0,1,0)</f>
        <v/>
      </c>
      <c r="H3204">
        <f>IF($G3204=1,SUMIFS(Registros!$F$2:$F$6000,Registros!$A$2:$A$6000,"MOV",Registros!$B$2:$B$6000,$A3204),0)</f>
        <v/>
      </c>
      <c r="I3204">
        <f>IF(COUNTIFS(Registros!$A$2:$A$6000,"CS",Registros!$B$2:$B$6000,$A3204)&gt;0,1,0)</f>
        <v/>
      </c>
      <c r="J3204">
        <f>IF($I3204=1,SUMIFS(Registros!$I$2:$I$6000,Registros!$A$2:$A$6000,"CS",Registros!$B$2:$B$6000,$A3204),0)</f>
        <v/>
      </c>
      <c r="K3204">
        <f>IF(COUNTIFS(Winback!$K$2:$K$300,$D3204)&gt;0,1,0)</f>
        <v/>
      </c>
      <c r="L3204">
        <f>IF(AND($K3204=1,LEFT($A3204,3)="WB-"),SUMIFS(Winback!$D$2:$D$300,Winback!$K$2:$K$300,$D3204),0)</f>
        <v/>
      </c>
      <c r="M3204">
        <f>IF(OR($E3204=1,$G3204=1,SUMIFS(Registros!$J$2:$J$6000,Registros!$B$2:$B$6000,$A3204)&gt;0),1,0)</f>
        <v/>
      </c>
      <c r="N3204">
        <f>IF($J3204&gt;0,1,IF(COUNTIFS(Registros!$A$2:$A$6000,"CS",Registros!$B$2:$B$6000,$A3204,Registros!$K$2:$K$6000,"&lt;&gt;")&gt;0,1,0))</f>
        <v/>
      </c>
      <c r="O3204">
        <f>IF(AND($K3204=1,$E3204=0,$G3204=0,$I3204=0),"WINBACK",IF(AND($M3204=1,$N3204&gt;0),"CONVERGENTE",IF($M3204=1,"SOLO MÓVIL",IF($N3204&gt;0,"SOLO FIJO / INTERNET","SIN SERVICIOS"))))</f>
        <v/>
      </c>
      <c r="P3204">
        <f>IF($O3204="WINBACK","Recuperar (winback)",IF($O3204="CONVERGENTE","Upgrade / más líneas",IF($O3204="SOLO MÓVIL","Ofrecer fijo + internet (FLBBTV)",IF($O3204="SOLO FIJO / INTERNET","Ofrecer línea móvil Nextphone","Oferta completa (móvil + fijo + internet)"))))</f>
        <v/>
      </c>
      <c r="Q3204">
        <f>$F3204+$H3204+$L3204</f>
        <v/>
      </c>
      <c r="R3204">
        <f>IFERROR(VLOOKUP($A3204,Registros!$B$2:$G$6000,6,0),IFERROR(VLOOKUP($D3204,Winback!$B$2:$C$300,2,0),""))</f>
        <v/>
      </c>
      <c r="S3204">
        <f>IF($E3204=1,"NP","")&amp;IF($G3204=1,"+MOV","")&amp;IF($I3204=1,"+CS","")&amp;IF($K3204=1,"+WB","")</f>
        <v/>
      </c>
      <c r="T3204">
        <f>$E3204+$G3204+$I3204+$K3204</f>
        <v/>
      </c>
    </row>
    <row r="3205">
      <c r="A3205" t="inlineStr">
        <is>
          <t>362025090000</t>
        </is>
      </c>
      <c r="B3205" t="inlineStr">
        <is>
          <t>36202509</t>
        </is>
      </c>
      <c r="C3205" t="inlineStr">
        <is>
          <t>REBECA MIRANDA</t>
        </is>
      </c>
      <c r="D3205" t="inlineStr">
        <is>
          <t>REBECAMIRANDA</t>
        </is>
      </c>
      <c r="E3205">
        <f>IF(COUNTIFS(Registros!$A$2:$A$6000,"NP",Registros!$B$2:$B$6000,$A3205)&gt;0,1,0)</f>
        <v/>
      </c>
      <c r="F3205">
        <f>IF($E3205=1,SUMIFS(Registros!$F$2:$F$6000,Registros!$A$2:$A$6000,"NP",Registros!$B$2:$B$6000,$A3205),0)</f>
        <v/>
      </c>
      <c r="G3205">
        <f>IF(COUNTIFS(Registros!$A$2:$A$6000,"MOV",Registros!$B$2:$B$6000,$A3205)&gt;0,1,0)</f>
        <v/>
      </c>
      <c r="H3205">
        <f>IF($G3205=1,SUMIFS(Registros!$F$2:$F$6000,Registros!$A$2:$A$6000,"MOV",Registros!$B$2:$B$6000,$A3205),0)</f>
        <v/>
      </c>
      <c r="I3205">
        <f>IF(COUNTIFS(Registros!$A$2:$A$6000,"CS",Registros!$B$2:$B$6000,$A3205)&gt;0,1,0)</f>
        <v/>
      </c>
      <c r="J3205">
        <f>IF($I3205=1,SUMIFS(Registros!$I$2:$I$6000,Registros!$A$2:$A$6000,"CS",Registros!$B$2:$B$6000,$A3205),0)</f>
        <v/>
      </c>
      <c r="K3205">
        <f>IF(COUNTIFS(Winback!$K$2:$K$300,$D3205)&gt;0,1,0)</f>
        <v/>
      </c>
      <c r="L3205">
        <f>IF(AND($K3205=1,LEFT($A3205,3)="WB-"),SUMIFS(Winback!$D$2:$D$300,Winback!$K$2:$K$300,$D3205),0)</f>
        <v/>
      </c>
      <c r="M3205">
        <f>IF(OR($E3205=1,$G3205=1,SUMIFS(Registros!$J$2:$J$6000,Registros!$B$2:$B$6000,$A3205)&gt;0),1,0)</f>
        <v/>
      </c>
      <c r="N3205">
        <f>IF($J3205&gt;0,1,IF(COUNTIFS(Registros!$A$2:$A$6000,"CS",Registros!$B$2:$B$6000,$A3205,Registros!$K$2:$K$6000,"&lt;&gt;")&gt;0,1,0))</f>
        <v/>
      </c>
      <c r="O3205">
        <f>IF(AND($K3205=1,$E3205=0,$G3205=0,$I3205=0),"WINBACK",IF(AND($M3205=1,$N3205&gt;0),"CONVERGENTE",IF($M3205=1,"SOLO MÓVIL",IF($N3205&gt;0,"SOLO FIJO / INTERNET","SIN SERVICIOS"))))</f>
        <v/>
      </c>
      <c r="P3205">
        <f>IF($O3205="WINBACK","Recuperar (winback)",IF($O3205="CONVERGENTE","Upgrade / más líneas",IF($O3205="SOLO MÓVIL","Ofrecer fijo + internet (FLBBTV)",IF($O3205="SOLO FIJO / INTERNET","Ofrecer línea móvil Nextphone","Oferta completa (móvil + fijo + internet)"))))</f>
        <v/>
      </c>
      <c r="Q3205">
        <f>$F3205+$H3205+$L3205</f>
        <v/>
      </c>
      <c r="R3205">
        <f>IFERROR(VLOOKUP($A3205,Registros!$B$2:$G$6000,6,0),IFERROR(VLOOKUP($D3205,Winback!$B$2:$C$300,2,0),""))</f>
        <v/>
      </c>
      <c r="S3205">
        <f>IF($E3205=1,"NP","")&amp;IF($G3205=1,"+MOV","")&amp;IF($I3205=1,"+CS","")&amp;IF($K3205=1,"+WB","")</f>
        <v/>
      </c>
      <c r="T3205">
        <f>$E3205+$G3205+$I3205+$K3205</f>
        <v/>
      </c>
    </row>
    <row r="3206">
      <c r="A3206" t="inlineStr">
        <is>
          <t>344321110000</t>
        </is>
      </c>
      <c r="B3206" t="inlineStr">
        <is>
          <t>34432111</t>
        </is>
      </c>
      <c r="C3206" t="inlineStr">
        <is>
          <t>JEREMY ABDIEL GONZÁLEZ</t>
        </is>
      </c>
      <c r="D3206" t="inlineStr">
        <is>
          <t>JEREMYABDIELGONZALEZ</t>
        </is>
      </c>
      <c r="E3206">
        <f>IF(COUNTIFS(Registros!$A$2:$A$6000,"NP",Registros!$B$2:$B$6000,$A3206)&gt;0,1,0)</f>
        <v/>
      </c>
      <c r="F3206">
        <f>IF($E3206=1,SUMIFS(Registros!$F$2:$F$6000,Registros!$A$2:$A$6000,"NP",Registros!$B$2:$B$6000,$A3206),0)</f>
        <v/>
      </c>
      <c r="G3206">
        <f>IF(COUNTIFS(Registros!$A$2:$A$6000,"MOV",Registros!$B$2:$B$6000,$A3206)&gt;0,1,0)</f>
        <v/>
      </c>
      <c r="H3206">
        <f>IF($G3206=1,SUMIFS(Registros!$F$2:$F$6000,Registros!$A$2:$A$6000,"MOV",Registros!$B$2:$B$6000,$A3206),0)</f>
        <v/>
      </c>
      <c r="I3206">
        <f>IF(COUNTIFS(Registros!$A$2:$A$6000,"CS",Registros!$B$2:$B$6000,$A3206)&gt;0,1,0)</f>
        <v/>
      </c>
      <c r="J3206">
        <f>IF($I3206=1,SUMIFS(Registros!$I$2:$I$6000,Registros!$A$2:$A$6000,"CS",Registros!$B$2:$B$6000,$A3206),0)</f>
        <v/>
      </c>
      <c r="K3206">
        <f>IF(COUNTIFS(Winback!$K$2:$K$300,$D3206)&gt;0,1,0)</f>
        <v/>
      </c>
      <c r="L3206">
        <f>IF(AND($K3206=1,LEFT($A3206,3)="WB-"),SUMIFS(Winback!$D$2:$D$300,Winback!$K$2:$K$300,$D3206),0)</f>
        <v/>
      </c>
      <c r="M3206">
        <f>IF(OR($E3206=1,$G3206=1,SUMIFS(Registros!$J$2:$J$6000,Registros!$B$2:$B$6000,$A3206)&gt;0),1,0)</f>
        <v/>
      </c>
      <c r="N3206">
        <f>IF($J3206&gt;0,1,IF(COUNTIFS(Registros!$A$2:$A$6000,"CS",Registros!$B$2:$B$6000,$A3206,Registros!$K$2:$K$6000,"&lt;&gt;")&gt;0,1,0))</f>
        <v/>
      </c>
      <c r="O3206">
        <f>IF(AND($K3206=1,$E3206=0,$G3206=0,$I3206=0),"WINBACK",IF(AND($M3206=1,$N3206&gt;0),"CONVERGENTE",IF($M3206=1,"SOLO MÓVIL",IF($N3206&gt;0,"SOLO FIJO / INTERNET","SIN SERVICIOS"))))</f>
        <v/>
      </c>
      <c r="P3206">
        <f>IF($O3206="WINBACK","Recuperar (winback)",IF($O3206="CONVERGENTE","Upgrade / más líneas",IF($O3206="SOLO MÓVIL","Ofrecer fijo + internet (FLBBTV)",IF($O3206="SOLO FIJO / INTERNET","Ofrecer línea móvil Nextphone","Oferta completa (móvil + fijo + internet)"))))</f>
        <v/>
      </c>
      <c r="Q3206">
        <f>$F3206+$H3206+$L3206</f>
        <v/>
      </c>
      <c r="R3206">
        <f>IFERROR(VLOOKUP($A3206,Registros!$B$2:$G$6000,6,0),IFERROR(VLOOKUP($D3206,Winback!$B$2:$C$300,2,0),""))</f>
        <v/>
      </c>
      <c r="S3206">
        <f>IF($E3206=1,"NP","")&amp;IF($G3206=1,"+MOV","")&amp;IF($I3206=1,"+CS","")&amp;IF($K3206=1,"+WB","")</f>
        <v/>
      </c>
      <c r="T3206">
        <f>$E3206+$G3206+$I3206+$K3206</f>
        <v/>
      </c>
    </row>
    <row r="3207">
      <c r="A3207" t="inlineStr">
        <is>
          <t>347414810000</t>
        </is>
      </c>
      <c r="B3207" t="inlineStr">
        <is>
          <t>34741481</t>
        </is>
      </c>
      <c r="C3207" t="inlineStr">
        <is>
          <t>JOSE GONZALEZ</t>
        </is>
      </c>
      <c r="D3207" t="inlineStr">
        <is>
          <t>JOSEGONZALEZ</t>
        </is>
      </c>
      <c r="E3207">
        <f>IF(COUNTIFS(Registros!$A$2:$A$6000,"NP",Registros!$B$2:$B$6000,$A3207)&gt;0,1,0)</f>
        <v/>
      </c>
      <c r="F3207">
        <f>IF($E3207=1,SUMIFS(Registros!$F$2:$F$6000,Registros!$A$2:$A$6000,"NP",Registros!$B$2:$B$6000,$A3207),0)</f>
        <v/>
      </c>
      <c r="G3207">
        <f>IF(COUNTIFS(Registros!$A$2:$A$6000,"MOV",Registros!$B$2:$B$6000,$A3207)&gt;0,1,0)</f>
        <v/>
      </c>
      <c r="H3207">
        <f>IF($G3207=1,SUMIFS(Registros!$F$2:$F$6000,Registros!$A$2:$A$6000,"MOV",Registros!$B$2:$B$6000,$A3207),0)</f>
        <v/>
      </c>
      <c r="I3207">
        <f>IF(COUNTIFS(Registros!$A$2:$A$6000,"CS",Registros!$B$2:$B$6000,$A3207)&gt;0,1,0)</f>
        <v/>
      </c>
      <c r="J3207">
        <f>IF($I3207=1,SUMIFS(Registros!$I$2:$I$6000,Registros!$A$2:$A$6000,"CS",Registros!$B$2:$B$6000,$A3207),0)</f>
        <v/>
      </c>
      <c r="K3207">
        <f>IF(COUNTIFS(Winback!$K$2:$K$300,$D3207)&gt;0,1,0)</f>
        <v/>
      </c>
      <c r="L3207">
        <f>IF(AND($K3207=1,LEFT($A3207,3)="WB-"),SUMIFS(Winback!$D$2:$D$300,Winback!$K$2:$K$300,$D3207),0)</f>
        <v/>
      </c>
      <c r="M3207">
        <f>IF(OR($E3207=1,$G3207=1,SUMIFS(Registros!$J$2:$J$6000,Registros!$B$2:$B$6000,$A3207)&gt;0),1,0)</f>
        <v/>
      </c>
      <c r="N3207">
        <f>IF($J3207&gt;0,1,IF(COUNTIFS(Registros!$A$2:$A$6000,"CS",Registros!$B$2:$B$6000,$A3207,Registros!$K$2:$K$6000,"&lt;&gt;")&gt;0,1,0))</f>
        <v/>
      </c>
      <c r="O3207">
        <f>IF(AND($K3207=1,$E3207=0,$G3207=0,$I3207=0),"WINBACK",IF(AND($M3207=1,$N3207&gt;0),"CONVERGENTE",IF($M3207=1,"SOLO MÓVIL",IF($N3207&gt;0,"SOLO FIJO / INTERNET","SIN SERVICIOS"))))</f>
        <v/>
      </c>
      <c r="P3207">
        <f>IF($O3207="WINBACK","Recuperar (winback)",IF($O3207="CONVERGENTE","Upgrade / más líneas",IF($O3207="SOLO MÓVIL","Ofrecer fijo + internet (FLBBTV)",IF($O3207="SOLO FIJO / INTERNET","Ofrecer línea móvil Nextphone","Oferta completa (móvil + fijo + internet)"))))</f>
        <v/>
      </c>
      <c r="Q3207">
        <f>$F3207+$H3207+$L3207</f>
        <v/>
      </c>
      <c r="R3207">
        <f>IFERROR(VLOOKUP($A3207,Registros!$B$2:$G$6000,6,0),IFERROR(VLOOKUP($D3207,Winback!$B$2:$C$300,2,0),""))</f>
        <v/>
      </c>
      <c r="S3207">
        <f>IF($E3207=1,"NP","")&amp;IF($G3207=1,"+MOV","")&amp;IF($I3207=1,"+CS","")&amp;IF($K3207=1,"+WB","")</f>
        <v/>
      </c>
      <c r="T3207">
        <f>$E3207+$G3207+$I3207+$K3207</f>
        <v/>
      </c>
    </row>
    <row r="3208">
      <c r="A3208" t="inlineStr">
        <is>
          <t>351201460000</t>
        </is>
      </c>
      <c r="B3208" t="inlineStr">
        <is>
          <t>35120146</t>
        </is>
      </c>
      <c r="C3208" t="inlineStr">
        <is>
          <t>LEISDES YAZMIN AGUIRRE TORRES</t>
        </is>
      </c>
      <c r="D3208" t="inlineStr">
        <is>
          <t>LEISDESYAZMINAGUIRRETORRES</t>
        </is>
      </c>
      <c r="E3208">
        <f>IF(COUNTIFS(Registros!$A$2:$A$6000,"NP",Registros!$B$2:$B$6000,$A3208)&gt;0,1,0)</f>
        <v/>
      </c>
      <c r="F3208">
        <f>IF($E3208=1,SUMIFS(Registros!$F$2:$F$6000,Registros!$A$2:$A$6000,"NP",Registros!$B$2:$B$6000,$A3208),0)</f>
        <v/>
      </c>
      <c r="G3208">
        <f>IF(COUNTIFS(Registros!$A$2:$A$6000,"MOV",Registros!$B$2:$B$6000,$A3208)&gt;0,1,0)</f>
        <v/>
      </c>
      <c r="H3208">
        <f>IF($G3208=1,SUMIFS(Registros!$F$2:$F$6000,Registros!$A$2:$A$6000,"MOV",Registros!$B$2:$B$6000,$A3208),0)</f>
        <v/>
      </c>
      <c r="I3208">
        <f>IF(COUNTIFS(Registros!$A$2:$A$6000,"CS",Registros!$B$2:$B$6000,$A3208)&gt;0,1,0)</f>
        <v/>
      </c>
      <c r="J3208">
        <f>IF($I3208=1,SUMIFS(Registros!$I$2:$I$6000,Registros!$A$2:$A$6000,"CS",Registros!$B$2:$B$6000,$A3208),0)</f>
        <v/>
      </c>
      <c r="K3208">
        <f>IF(COUNTIFS(Winback!$K$2:$K$300,$D3208)&gt;0,1,0)</f>
        <v/>
      </c>
      <c r="L3208">
        <f>IF(AND($K3208=1,LEFT($A3208,3)="WB-"),SUMIFS(Winback!$D$2:$D$300,Winback!$K$2:$K$300,$D3208),0)</f>
        <v/>
      </c>
      <c r="M3208">
        <f>IF(OR($E3208=1,$G3208=1,SUMIFS(Registros!$J$2:$J$6000,Registros!$B$2:$B$6000,$A3208)&gt;0),1,0)</f>
        <v/>
      </c>
      <c r="N3208">
        <f>IF($J3208&gt;0,1,IF(COUNTIFS(Registros!$A$2:$A$6000,"CS",Registros!$B$2:$B$6000,$A3208,Registros!$K$2:$K$6000,"&lt;&gt;")&gt;0,1,0))</f>
        <v/>
      </c>
      <c r="O3208">
        <f>IF(AND($K3208=1,$E3208=0,$G3208=0,$I3208=0),"WINBACK",IF(AND($M3208=1,$N3208&gt;0),"CONVERGENTE",IF($M3208=1,"SOLO MÓVIL",IF($N3208&gt;0,"SOLO FIJO / INTERNET","SIN SERVICIOS"))))</f>
        <v/>
      </c>
      <c r="P3208">
        <f>IF($O3208="WINBACK","Recuperar (winback)",IF($O3208="CONVERGENTE","Upgrade / más líneas",IF($O3208="SOLO MÓVIL","Ofrecer fijo + internet (FLBBTV)",IF($O3208="SOLO FIJO / INTERNET","Ofrecer línea móvil Nextphone","Oferta completa (móvil + fijo + internet)"))))</f>
        <v/>
      </c>
      <c r="Q3208">
        <f>$F3208+$H3208+$L3208</f>
        <v/>
      </c>
      <c r="R3208">
        <f>IFERROR(VLOOKUP($A3208,Registros!$B$2:$G$6000,6,0),IFERROR(VLOOKUP($D3208,Winback!$B$2:$C$300,2,0),""))</f>
        <v/>
      </c>
      <c r="S3208">
        <f>IF($E3208=1,"NP","")&amp;IF($G3208=1,"+MOV","")&amp;IF($I3208=1,"+CS","")&amp;IF($K3208=1,"+WB","")</f>
        <v/>
      </c>
      <c r="T3208">
        <f>$E3208+$G3208+$I3208+$K3208</f>
        <v/>
      </c>
    </row>
    <row r="3209">
      <c r="A3209" t="inlineStr">
        <is>
          <t>357246580000</t>
        </is>
      </c>
      <c r="B3209" t="inlineStr">
        <is>
          <t>35724658</t>
        </is>
      </c>
      <c r="C3209" t="inlineStr">
        <is>
          <t>ANGELYS GISSELLE AGUIRRE MARTINEZ</t>
        </is>
      </c>
      <c r="D3209" t="inlineStr">
        <is>
          <t>ANGELYSGISSELLEAGUIRREMARTINEZ</t>
        </is>
      </c>
      <c r="E3209">
        <f>IF(COUNTIFS(Registros!$A$2:$A$6000,"NP",Registros!$B$2:$B$6000,$A3209)&gt;0,1,0)</f>
        <v/>
      </c>
      <c r="F3209">
        <f>IF($E3209=1,SUMIFS(Registros!$F$2:$F$6000,Registros!$A$2:$A$6000,"NP",Registros!$B$2:$B$6000,$A3209),0)</f>
        <v/>
      </c>
      <c r="G3209">
        <f>IF(COUNTIFS(Registros!$A$2:$A$6000,"MOV",Registros!$B$2:$B$6000,$A3209)&gt;0,1,0)</f>
        <v/>
      </c>
      <c r="H3209">
        <f>IF($G3209=1,SUMIFS(Registros!$F$2:$F$6000,Registros!$A$2:$A$6000,"MOV",Registros!$B$2:$B$6000,$A3209),0)</f>
        <v/>
      </c>
      <c r="I3209">
        <f>IF(COUNTIFS(Registros!$A$2:$A$6000,"CS",Registros!$B$2:$B$6000,$A3209)&gt;0,1,0)</f>
        <v/>
      </c>
      <c r="J3209">
        <f>IF($I3209=1,SUMIFS(Registros!$I$2:$I$6000,Registros!$A$2:$A$6000,"CS",Registros!$B$2:$B$6000,$A3209),0)</f>
        <v/>
      </c>
      <c r="K3209">
        <f>IF(COUNTIFS(Winback!$K$2:$K$300,$D3209)&gt;0,1,0)</f>
        <v/>
      </c>
      <c r="L3209">
        <f>IF(AND($K3209=1,LEFT($A3209,3)="WB-"),SUMIFS(Winback!$D$2:$D$300,Winback!$K$2:$K$300,$D3209),0)</f>
        <v/>
      </c>
      <c r="M3209">
        <f>IF(OR($E3209=1,$G3209=1,SUMIFS(Registros!$J$2:$J$6000,Registros!$B$2:$B$6000,$A3209)&gt;0),1,0)</f>
        <v/>
      </c>
      <c r="N3209">
        <f>IF($J3209&gt;0,1,IF(COUNTIFS(Registros!$A$2:$A$6000,"CS",Registros!$B$2:$B$6000,$A3209,Registros!$K$2:$K$6000,"&lt;&gt;")&gt;0,1,0))</f>
        <v/>
      </c>
      <c r="O3209">
        <f>IF(AND($K3209=1,$E3209=0,$G3209=0,$I3209=0),"WINBACK",IF(AND($M3209=1,$N3209&gt;0),"CONVERGENTE",IF($M3209=1,"SOLO MÓVIL",IF($N3209&gt;0,"SOLO FIJO / INTERNET","SIN SERVICIOS"))))</f>
        <v/>
      </c>
      <c r="P3209">
        <f>IF($O3209="WINBACK","Recuperar (winback)",IF($O3209="CONVERGENTE","Upgrade / más líneas",IF($O3209="SOLO MÓVIL","Ofrecer fijo + internet (FLBBTV)",IF($O3209="SOLO FIJO / INTERNET","Ofrecer línea móvil Nextphone","Oferta completa (móvil + fijo + internet)"))))</f>
        <v/>
      </c>
      <c r="Q3209">
        <f>$F3209+$H3209+$L3209</f>
        <v/>
      </c>
      <c r="R3209">
        <f>IFERROR(VLOOKUP($A3209,Registros!$B$2:$G$6000,6,0),IFERROR(VLOOKUP($D3209,Winback!$B$2:$C$300,2,0),""))</f>
        <v/>
      </c>
      <c r="S3209">
        <f>IF($E3209=1,"NP","")&amp;IF($G3209=1,"+MOV","")&amp;IF($I3209=1,"+CS","")&amp;IF($K3209=1,"+WB","")</f>
        <v/>
      </c>
      <c r="T3209">
        <f>$E3209+$G3209+$I3209+$K3209</f>
        <v/>
      </c>
    </row>
    <row r="3210">
      <c r="A3210" t="inlineStr">
        <is>
          <t>353308020000</t>
        </is>
      </c>
      <c r="B3210" t="inlineStr">
        <is>
          <t>35330802</t>
        </is>
      </c>
      <c r="C3210" t="inlineStr">
        <is>
          <t>MARCELINO EMERSON POLANCO BEJERANO</t>
        </is>
      </c>
      <c r="D3210" t="inlineStr">
        <is>
          <t>MARCELINOEMERSONPOLANCOBEJERANO</t>
        </is>
      </c>
      <c r="E3210">
        <f>IF(COUNTIFS(Registros!$A$2:$A$6000,"NP",Registros!$B$2:$B$6000,$A3210)&gt;0,1,0)</f>
        <v/>
      </c>
      <c r="F3210">
        <f>IF($E3210=1,SUMIFS(Registros!$F$2:$F$6000,Registros!$A$2:$A$6000,"NP",Registros!$B$2:$B$6000,$A3210),0)</f>
        <v/>
      </c>
      <c r="G3210">
        <f>IF(COUNTIFS(Registros!$A$2:$A$6000,"MOV",Registros!$B$2:$B$6000,$A3210)&gt;0,1,0)</f>
        <v/>
      </c>
      <c r="H3210">
        <f>IF($G3210=1,SUMIFS(Registros!$F$2:$F$6000,Registros!$A$2:$A$6000,"MOV",Registros!$B$2:$B$6000,$A3210),0)</f>
        <v/>
      </c>
      <c r="I3210">
        <f>IF(COUNTIFS(Registros!$A$2:$A$6000,"CS",Registros!$B$2:$B$6000,$A3210)&gt;0,1,0)</f>
        <v/>
      </c>
      <c r="J3210">
        <f>IF($I3210=1,SUMIFS(Registros!$I$2:$I$6000,Registros!$A$2:$A$6000,"CS",Registros!$B$2:$B$6000,$A3210),0)</f>
        <v/>
      </c>
      <c r="K3210">
        <f>IF(COUNTIFS(Winback!$K$2:$K$300,$D3210)&gt;0,1,0)</f>
        <v/>
      </c>
      <c r="L3210">
        <f>IF(AND($K3210=1,LEFT($A3210,3)="WB-"),SUMIFS(Winback!$D$2:$D$300,Winback!$K$2:$K$300,$D3210),0)</f>
        <v/>
      </c>
      <c r="M3210">
        <f>IF(OR($E3210=1,$G3210=1,SUMIFS(Registros!$J$2:$J$6000,Registros!$B$2:$B$6000,$A3210)&gt;0),1,0)</f>
        <v/>
      </c>
      <c r="N3210">
        <f>IF($J3210&gt;0,1,IF(COUNTIFS(Registros!$A$2:$A$6000,"CS",Registros!$B$2:$B$6000,$A3210,Registros!$K$2:$K$6000,"&lt;&gt;")&gt;0,1,0))</f>
        <v/>
      </c>
      <c r="O3210">
        <f>IF(AND($K3210=1,$E3210=0,$G3210=0,$I3210=0),"WINBACK",IF(AND($M3210=1,$N3210&gt;0),"CONVERGENTE",IF($M3210=1,"SOLO MÓVIL",IF($N3210&gt;0,"SOLO FIJO / INTERNET","SIN SERVICIOS"))))</f>
        <v/>
      </c>
      <c r="P3210">
        <f>IF($O3210="WINBACK","Recuperar (winback)",IF($O3210="CONVERGENTE","Upgrade / más líneas",IF($O3210="SOLO MÓVIL","Ofrecer fijo + internet (FLBBTV)",IF($O3210="SOLO FIJO / INTERNET","Ofrecer línea móvil Nextphone","Oferta completa (móvil + fijo + internet)"))))</f>
        <v/>
      </c>
      <c r="Q3210">
        <f>$F3210+$H3210+$L3210</f>
        <v/>
      </c>
      <c r="R3210">
        <f>IFERROR(VLOOKUP($A3210,Registros!$B$2:$G$6000,6,0),IFERROR(VLOOKUP($D3210,Winback!$B$2:$C$300,2,0),""))</f>
        <v/>
      </c>
      <c r="S3210">
        <f>IF($E3210=1,"NP","")&amp;IF($G3210=1,"+MOV","")&amp;IF($I3210=1,"+CS","")&amp;IF($K3210=1,"+WB","")</f>
        <v/>
      </c>
      <c r="T3210">
        <f>$E3210+$G3210+$I3210+$K3210</f>
        <v/>
      </c>
    </row>
    <row r="3211">
      <c r="A3211" t="inlineStr">
        <is>
          <t>361051810000</t>
        </is>
      </c>
      <c r="B3211" t="inlineStr">
        <is>
          <t>36105181</t>
        </is>
      </c>
      <c r="C3211" t="inlineStr">
        <is>
          <t>ROBERTO MIRANDA</t>
        </is>
      </c>
      <c r="D3211" t="inlineStr">
        <is>
          <t>ROBERTOMIRANDA</t>
        </is>
      </c>
      <c r="E3211">
        <f>IF(COUNTIFS(Registros!$A$2:$A$6000,"NP",Registros!$B$2:$B$6000,$A3211)&gt;0,1,0)</f>
        <v/>
      </c>
      <c r="F3211">
        <f>IF($E3211=1,SUMIFS(Registros!$F$2:$F$6000,Registros!$A$2:$A$6000,"NP",Registros!$B$2:$B$6000,$A3211),0)</f>
        <v/>
      </c>
      <c r="G3211">
        <f>IF(COUNTIFS(Registros!$A$2:$A$6000,"MOV",Registros!$B$2:$B$6000,$A3211)&gt;0,1,0)</f>
        <v/>
      </c>
      <c r="H3211">
        <f>IF($G3211=1,SUMIFS(Registros!$F$2:$F$6000,Registros!$A$2:$A$6000,"MOV",Registros!$B$2:$B$6000,$A3211),0)</f>
        <v/>
      </c>
      <c r="I3211">
        <f>IF(COUNTIFS(Registros!$A$2:$A$6000,"CS",Registros!$B$2:$B$6000,$A3211)&gt;0,1,0)</f>
        <v/>
      </c>
      <c r="J3211">
        <f>IF($I3211=1,SUMIFS(Registros!$I$2:$I$6000,Registros!$A$2:$A$6000,"CS",Registros!$B$2:$B$6000,$A3211),0)</f>
        <v/>
      </c>
      <c r="K3211">
        <f>IF(COUNTIFS(Winback!$K$2:$K$300,$D3211)&gt;0,1,0)</f>
        <v/>
      </c>
      <c r="L3211">
        <f>IF(AND($K3211=1,LEFT($A3211,3)="WB-"),SUMIFS(Winback!$D$2:$D$300,Winback!$K$2:$K$300,$D3211),0)</f>
        <v/>
      </c>
      <c r="M3211">
        <f>IF(OR($E3211=1,$G3211=1,SUMIFS(Registros!$J$2:$J$6000,Registros!$B$2:$B$6000,$A3211)&gt;0),1,0)</f>
        <v/>
      </c>
      <c r="N3211">
        <f>IF($J3211&gt;0,1,IF(COUNTIFS(Registros!$A$2:$A$6000,"CS",Registros!$B$2:$B$6000,$A3211,Registros!$K$2:$K$6000,"&lt;&gt;")&gt;0,1,0))</f>
        <v/>
      </c>
      <c r="O3211">
        <f>IF(AND($K3211=1,$E3211=0,$G3211=0,$I3211=0),"WINBACK",IF(AND($M3211=1,$N3211&gt;0),"CONVERGENTE",IF($M3211=1,"SOLO MÓVIL",IF($N3211&gt;0,"SOLO FIJO / INTERNET","SIN SERVICIOS"))))</f>
        <v/>
      </c>
      <c r="P3211">
        <f>IF($O3211="WINBACK","Recuperar (winback)",IF($O3211="CONVERGENTE","Upgrade / más líneas",IF($O3211="SOLO MÓVIL","Ofrecer fijo + internet (FLBBTV)",IF($O3211="SOLO FIJO / INTERNET","Ofrecer línea móvil Nextphone","Oferta completa (móvil + fijo + internet)"))))</f>
        <v/>
      </c>
      <c r="Q3211">
        <f>$F3211+$H3211+$L3211</f>
        <v/>
      </c>
      <c r="R3211">
        <f>IFERROR(VLOOKUP($A3211,Registros!$B$2:$G$6000,6,0),IFERROR(VLOOKUP($D3211,Winback!$B$2:$C$300,2,0),""))</f>
        <v/>
      </c>
      <c r="S3211">
        <f>IF($E3211=1,"NP","")&amp;IF($G3211=1,"+MOV","")&amp;IF($I3211=1,"+CS","")&amp;IF($K3211=1,"+WB","")</f>
        <v/>
      </c>
      <c r="T3211">
        <f>$E3211+$G3211+$I3211+$K3211</f>
        <v/>
      </c>
    </row>
    <row r="3212">
      <c r="A3212" t="inlineStr">
        <is>
          <t>349077030000</t>
        </is>
      </c>
      <c r="B3212" t="inlineStr">
        <is>
          <t>34907703</t>
        </is>
      </c>
      <c r="C3212" t="inlineStr">
        <is>
          <t>MONICA JOHANA ESTRADA</t>
        </is>
      </c>
      <c r="D3212" t="inlineStr">
        <is>
          <t>MONICAJOHANAESTRADA</t>
        </is>
      </c>
      <c r="E3212">
        <f>IF(COUNTIFS(Registros!$A$2:$A$6000,"NP",Registros!$B$2:$B$6000,$A3212)&gt;0,1,0)</f>
        <v/>
      </c>
      <c r="F3212">
        <f>IF($E3212=1,SUMIFS(Registros!$F$2:$F$6000,Registros!$A$2:$A$6000,"NP",Registros!$B$2:$B$6000,$A3212),0)</f>
        <v/>
      </c>
      <c r="G3212">
        <f>IF(COUNTIFS(Registros!$A$2:$A$6000,"MOV",Registros!$B$2:$B$6000,$A3212)&gt;0,1,0)</f>
        <v/>
      </c>
      <c r="H3212">
        <f>IF($G3212=1,SUMIFS(Registros!$F$2:$F$6000,Registros!$A$2:$A$6000,"MOV",Registros!$B$2:$B$6000,$A3212),0)</f>
        <v/>
      </c>
      <c r="I3212">
        <f>IF(COUNTIFS(Registros!$A$2:$A$6000,"CS",Registros!$B$2:$B$6000,$A3212)&gt;0,1,0)</f>
        <v/>
      </c>
      <c r="J3212">
        <f>IF($I3212=1,SUMIFS(Registros!$I$2:$I$6000,Registros!$A$2:$A$6000,"CS",Registros!$B$2:$B$6000,$A3212),0)</f>
        <v/>
      </c>
      <c r="K3212">
        <f>IF(COUNTIFS(Winback!$K$2:$K$300,$D3212)&gt;0,1,0)</f>
        <v/>
      </c>
      <c r="L3212">
        <f>IF(AND($K3212=1,LEFT($A3212,3)="WB-"),SUMIFS(Winback!$D$2:$D$300,Winback!$K$2:$K$300,$D3212),0)</f>
        <v/>
      </c>
      <c r="M3212">
        <f>IF(OR($E3212=1,$G3212=1,SUMIFS(Registros!$J$2:$J$6000,Registros!$B$2:$B$6000,$A3212)&gt;0),1,0)</f>
        <v/>
      </c>
      <c r="N3212">
        <f>IF($J3212&gt;0,1,IF(COUNTIFS(Registros!$A$2:$A$6000,"CS",Registros!$B$2:$B$6000,$A3212,Registros!$K$2:$K$6000,"&lt;&gt;")&gt;0,1,0))</f>
        <v/>
      </c>
      <c r="O3212">
        <f>IF(AND($K3212=1,$E3212=0,$G3212=0,$I3212=0),"WINBACK",IF(AND($M3212=1,$N3212&gt;0),"CONVERGENTE",IF($M3212=1,"SOLO MÓVIL",IF($N3212&gt;0,"SOLO FIJO / INTERNET","SIN SERVICIOS"))))</f>
        <v/>
      </c>
      <c r="P3212">
        <f>IF($O3212="WINBACK","Recuperar (winback)",IF($O3212="CONVERGENTE","Upgrade / más líneas",IF($O3212="SOLO MÓVIL","Ofrecer fijo + internet (FLBBTV)",IF($O3212="SOLO FIJO / INTERNET","Ofrecer línea móvil Nextphone","Oferta completa (móvil + fijo + internet)"))))</f>
        <v/>
      </c>
      <c r="Q3212">
        <f>$F3212+$H3212+$L3212</f>
        <v/>
      </c>
      <c r="R3212">
        <f>IFERROR(VLOOKUP($A3212,Registros!$B$2:$G$6000,6,0),IFERROR(VLOOKUP($D3212,Winback!$B$2:$C$300,2,0),""))</f>
        <v/>
      </c>
      <c r="S3212">
        <f>IF($E3212=1,"NP","")&amp;IF($G3212=1,"+MOV","")&amp;IF($I3212=1,"+CS","")&amp;IF($K3212=1,"+WB","")</f>
        <v/>
      </c>
      <c r="T3212">
        <f>$E3212+$G3212+$I3212+$K3212</f>
        <v/>
      </c>
    </row>
    <row r="3213">
      <c r="A3213" t="inlineStr">
        <is>
          <t>359278810000</t>
        </is>
      </c>
      <c r="B3213" t="inlineStr">
        <is>
          <t>35927881</t>
        </is>
      </c>
      <c r="C3213" t="inlineStr">
        <is>
          <t>CLODOMIRO JOSE SANTAMARÍA MURILLO</t>
        </is>
      </c>
      <c r="D3213" t="inlineStr">
        <is>
          <t>CLODOMIROJOSESANTAMARIAMURILLO</t>
        </is>
      </c>
      <c r="E3213">
        <f>IF(COUNTIFS(Registros!$A$2:$A$6000,"NP",Registros!$B$2:$B$6000,$A3213)&gt;0,1,0)</f>
        <v/>
      </c>
      <c r="F3213">
        <f>IF($E3213=1,SUMIFS(Registros!$F$2:$F$6000,Registros!$A$2:$A$6000,"NP",Registros!$B$2:$B$6000,$A3213),0)</f>
        <v/>
      </c>
      <c r="G3213">
        <f>IF(COUNTIFS(Registros!$A$2:$A$6000,"MOV",Registros!$B$2:$B$6000,$A3213)&gt;0,1,0)</f>
        <v/>
      </c>
      <c r="H3213">
        <f>IF($G3213=1,SUMIFS(Registros!$F$2:$F$6000,Registros!$A$2:$A$6000,"MOV",Registros!$B$2:$B$6000,$A3213),0)</f>
        <v/>
      </c>
      <c r="I3213">
        <f>IF(COUNTIFS(Registros!$A$2:$A$6000,"CS",Registros!$B$2:$B$6000,$A3213)&gt;0,1,0)</f>
        <v/>
      </c>
      <c r="J3213">
        <f>IF($I3213=1,SUMIFS(Registros!$I$2:$I$6000,Registros!$A$2:$A$6000,"CS",Registros!$B$2:$B$6000,$A3213),0)</f>
        <v/>
      </c>
      <c r="K3213">
        <f>IF(COUNTIFS(Winback!$K$2:$K$300,$D3213)&gt;0,1,0)</f>
        <v/>
      </c>
      <c r="L3213">
        <f>IF(AND($K3213=1,LEFT($A3213,3)="WB-"),SUMIFS(Winback!$D$2:$D$300,Winback!$K$2:$K$300,$D3213),0)</f>
        <v/>
      </c>
      <c r="M3213">
        <f>IF(OR($E3213=1,$G3213=1,SUMIFS(Registros!$J$2:$J$6000,Registros!$B$2:$B$6000,$A3213)&gt;0),1,0)</f>
        <v/>
      </c>
      <c r="N3213">
        <f>IF($J3213&gt;0,1,IF(COUNTIFS(Registros!$A$2:$A$6000,"CS",Registros!$B$2:$B$6000,$A3213,Registros!$K$2:$K$6000,"&lt;&gt;")&gt;0,1,0))</f>
        <v/>
      </c>
      <c r="O3213">
        <f>IF(AND($K3213=1,$E3213=0,$G3213=0,$I3213=0),"WINBACK",IF(AND($M3213=1,$N3213&gt;0),"CONVERGENTE",IF($M3213=1,"SOLO MÓVIL",IF($N3213&gt;0,"SOLO FIJO / INTERNET","SIN SERVICIOS"))))</f>
        <v/>
      </c>
      <c r="P3213">
        <f>IF($O3213="WINBACK","Recuperar (winback)",IF($O3213="CONVERGENTE","Upgrade / más líneas",IF($O3213="SOLO MÓVIL","Ofrecer fijo + internet (FLBBTV)",IF($O3213="SOLO FIJO / INTERNET","Ofrecer línea móvil Nextphone","Oferta completa (móvil + fijo + internet)"))))</f>
        <v/>
      </c>
      <c r="Q3213">
        <f>$F3213+$H3213+$L3213</f>
        <v/>
      </c>
      <c r="R3213">
        <f>IFERROR(VLOOKUP($A3213,Registros!$B$2:$G$6000,6,0),IFERROR(VLOOKUP($D3213,Winback!$B$2:$C$300,2,0),""))</f>
        <v/>
      </c>
      <c r="S3213">
        <f>IF($E3213=1,"NP","")&amp;IF($G3213=1,"+MOV","")&amp;IF($I3213=1,"+CS","")&amp;IF($K3213=1,"+WB","")</f>
        <v/>
      </c>
      <c r="T3213">
        <f>$E3213+$G3213+$I3213+$K3213</f>
        <v/>
      </c>
    </row>
    <row r="3214">
      <c r="A3214" t="inlineStr">
        <is>
          <t>346090000000</t>
        </is>
      </c>
      <c r="B3214" t="inlineStr">
        <is>
          <t>34609000</t>
        </is>
      </c>
      <c r="C3214" t="inlineStr">
        <is>
          <t>ELENA CHONG LEON</t>
        </is>
      </c>
      <c r="D3214" t="inlineStr">
        <is>
          <t>ELENACHONGLEON</t>
        </is>
      </c>
      <c r="E3214">
        <f>IF(COUNTIFS(Registros!$A$2:$A$6000,"NP",Registros!$B$2:$B$6000,$A3214)&gt;0,1,0)</f>
        <v/>
      </c>
      <c r="F3214">
        <f>IF($E3214=1,SUMIFS(Registros!$F$2:$F$6000,Registros!$A$2:$A$6000,"NP",Registros!$B$2:$B$6000,$A3214),0)</f>
        <v/>
      </c>
      <c r="G3214">
        <f>IF(COUNTIFS(Registros!$A$2:$A$6000,"MOV",Registros!$B$2:$B$6000,$A3214)&gt;0,1,0)</f>
        <v/>
      </c>
      <c r="H3214">
        <f>IF($G3214=1,SUMIFS(Registros!$F$2:$F$6000,Registros!$A$2:$A$6000,"MOV",Registros!$B$2:$B$6000,$A3214),0)</f>
        <v/>
      </c>
      <c r="I3214">
        <f>IF(COUNTIFS(Registros!$A$2:$A$6000,"CS",Registros!$B$2:$B$6000,$A3214)&gt;0,1,0)</f>
        <v/>
      </c>
      <c r="J3214">
        <f>IF($I3214=1,SUMIFS(Registros!$I$2:$I$6000,Registros!$A$2:$A$6000,"CS",Registros!$B$2:$B$6000,$A3214),0)</f>
        <v/>
      </c>
      <c r="K3214">
        <f>IF(COUNTIFS(Winback!$K$2:$K$300,$D3214)&gt;0,1,0)</f>
        <v/>
      </c>
      <c r="L3214">
        <f>IF(AND($K3214=1,LEFT($A3214,3)="WB-"),SUMIFS(Winback!$D$2:$D$300,Winback!$K$2:$K$300,$D3214),0)</f>
        <v/>
      </c>
      <c r="M3214">
        <f>IF(OR($E3214=1,$G3214=1,SUMIFS(Registros!$J$2:$J$6000,Registros!$B$2:$B$6000,$A3214)&gt;0),1,0)</f>
        <v/>
      </c>
      <c r="N3214">
        <f>IF($J3214&gt;0,1,IF(COUNTIFS(Registros!$A$2:$A$6000,"CS",Registros!$B$2:$B$6000,$A3214,Registros!$K$2:$K$6000,"&lt;&gt;")&gt;0,1,0))</f>
        <v/>
      </c>
      <c r="O3214">
        <f>IF(AND($K3214=1,$E3214=0,$G3214=0,$I3214=0),"WINBACK",IF(AND($M3214=1,$N3214&gt;0),"CONVERGENTE",IF($M3214=1,"SOLO MÓVIL",IF($N3214&gt;0,"SOLO FIJO / INTERNET","SIN SERVICIOS"))))</f>
        <v/>
      </c>
      <c r="P3214">
        <f>IF($O3214="WINBACK","Recuperar (winback)",IF($O3214="CONVERGENTE","Upgrade / más líneas",IF($O3214="SOLO MÓVIL","Ofrecer fijo + internet (FLBBTV)",IF($O3214="SOLO FIJO / INTERNET","Ofrecer línea móvil Nextphone","Oferta completa (móvil + fijo + internet)"))))</f>
        <v/>
      </c>
      <c r="Q3214">
        <f>$F3214+$H3214+$L3214</f>
        <v/>
      </c>
      <c r="R3214">
        <f>IFERROR(VLOOKUP($A3214,Registros!$B$2:$G$6000,6,0),IFERROR(VLOOKUP($D3214,Winback!$B$2:$C$300,2,0),""))</f>
        <v/>
      </c>
      <c r="S3214">
        <f>IF($E3214=1,"NP","")&amp;IF($G3214=1,"+MOV","")&amp;IF($I3214=1,"+CS","")&amp;IF($K3214=1,"+WB","")</f>
        <v/>
      </c>
      <c r="T3214">
        <f>$E3214+$G3214+$I3214+$K3214</f>
        <v/>
      </c>
    </row>
    <row r="3215">
      <c r="A3215" t="inlineStr">
        <is>
          <t>359321940000</t>
        </is>
      </c>
      <c r="B3215" t="inlineStr">
        <is>
          <t>35932194</t>
        </is>
      </c>
      <c r="C3215" t="inlineStr">
        <is>
          <t>KENER GUERRA</t>
        </is>
      </c>
      <c r="D3215" t="inlineStr">
        <is>
          <t>KENERGUERRA</t>
        </is>
      </c>
      <c r="E3215">
        <f>IF(COUNTIFS(Registros!$A$2:$A$6000,"NP",Registros!$B$2:$B$6000,$A3215)&gt;0,1,0)</f>
        <v/>
      </c>
      <c r="F3215">
        <f>IF($E3215=1,SUMIFS(Registros!$F$2:$F$6000,Registros!$A$2:$A$6000,"NP",Registros!$B$2:$B$6000,$A3215),0)</f>
        <v/>
      </c>
      <c r="G3215">
        <f>IF(COUNTIFS(Registros!$A$2:$A$6000,"MOV",Registros!$B$2:$B$6000,$A3215)&gt;0,1,0)</f>
        <v/>
      </c>
      <c r="H3215">
        <f>IF($G3215=1,SUMIFS(Registros!$F$2:$F$6000,Registros!$A$2:$A$6000,"MOV",Registros!$B$2:$B$6000,$A3215),0)</f>
        <v/>
      </c>
      <c r="I3215">
        <f>IF(COUNTIFS(Registros!$A$2:$A$6000,"CS",Registros!$B$2:$B$6000,$A3215)&gt;0,1,0)</f>
        <v/>
      </c>
      <c r="J3215">
        <f>IF($I3215=1,SUMIFS(Registros!$I$2:$I$6000,Registros!$A$2:$A$6000,"CS",Registros!$B$2:$B$6000,$A3215),0)</f>
        <v/>
      </c>
      <c r="K3215">
        <f>IF(COUNTIFS(Winback!$K$2:$K$300,$D3215)&gt;0,1,0)</f>
        <v/>
      </c>
      <c r="L3215">
        <f>IF(AND($K3215=1,LEFT($A3215,3)="WB-"),SUMIFS(Winback!$D$2:$D$300,Winback!$K$2:$K$300,$D3215),0)</f>
        <v/>
      </c>
      <c r="M3215">
        <f>IF(OR($E3215=1,$G3215=1,SUMIFS(Registros!$J$2:$J$6000,Registros!$B$2:$B$6000,$A3215)&gt;0),1,0)</f>
        <v/>
      </c>
      <c r="N3215">
        <f>IF($J3215&gt;0,1,IF(COUNTIFS(Registros!$A$2:$A$6000,"CS",Registros!$B$2:$B$6000,$A3215,Registros!$K$2:$K$6000,"&lt;&gt;")&gt;0,1,0))</f>
        <v/>
      </c>
      <c r="O3215">
        <f>IF(AND($K3215=1,$E3215=0,$G3215=0,$I3215=0),"WINBACK",IF(AND($M3215=1,$N3215&gt;0),"CONVERGENTE",IF($M3215=1,"SOLO MÓVIL",IF($N3215&gt;0,"SOLO FIJO / INTERNET","SIN SERVICIOS"))))</f>
        <v/>
      </c>
      <c r="P3215">
        <f>IF($O3215="WINBACK","Recuperar (winback)",IF($O3215="CONVERGENTE","Upgrade / más líneas",IF($O3215="SOLO MÓVIL","Ofrecer fijo + internet (FLBBTV)",IF($O3215="SOLO FIJO / INTERNET","Ofrecer línea móvil Nextphone","Oferta completa (móvil + fijo + internet)"))))</f>
        <v/>
      </c>
      <c r="Q3215">
        <f>$F3215+$H3215+$L3215</f>
        <v/>
      </c>
      <c r="R3215">
        <f>IFERROR(VLOOKUP($A3215,Registros!$B$2:$G$6000,6,0),IFERROR(VLOOKUP($D3215,Winback!$B$2:$C$300,2,0),""))</f>
        <v/>
      </c>
      <c r="S3215">
        <f>IF($E3215=1,"NP","")&amp;IF($G3215=1,"+MOV","")&amp;IF($I3215=1,"+CS","")&amp;IF($K3215=1,"+WB","")</f>
        <v/>
      </c>
      <c r="T3215">
        <f>$E3215+$G3215+$I3215+$K3215</f>
        <v/>
      </c>
    </row>
    <row r="3216">
      <c r="A3216" t="inlineStr">
        <is>
          <t>358025940000</t>
        </is>
      </c>
      <c r="B3216" t="inlineStr">
        <is>
          <t>35802594</t>
        </is>
      </c>
      <c r="C3216" t="inlineStr">
        <is>
          <t>YALESKY YASSURY BEITIA</t>
        </is>
      </c>
      <c r="D3216" t="inlineStr">
        <is>
          <t>YALESKYYASSURYBEITIA</t>
        </is>
      </c>
      <c r="E3216">
        <f>IF(COUNTIFS(Registros!$A$2:$A$6000,"NP",Registros!$B$2:$B$6000,$A3216)&gt;0,1,0)</f>
        <v/>
      </c>
      <c r="F3216">
        <f>IF($E3216=1,SUMIFS(Registros!$F$2:$F$6000,Registros!$A$2:$A$6000,"NP",Registros!$B$2:$B$6000,$A3216),0)</f>
        <v/>
      </c>
      <c r="G3216">
        <f>IF(COUNTIFS(Registros!$A$2:$A$6000,"MOV",Registros!$B$2:$B$6000,$A3216)&gt;0,1,0)</f>
        <v/>
      </c>
      <c r="H3216">
        <f>IF($G3216=1,SUMIFS(Registros!$F$2:$F$6000,Registros!$A$2:$A$6000,"MOV",Registros!$B$2:$B$6000,$A3216),0)</f>
        <v/>
      </c>
      <c r="I3216">
        <f>IF(COUNTIFS(Registros!$A$2:$A$6000,"CS",Registros!$B$2:$B$6000,$A3216)&gt;0,1,0)</f>
        <v/>
      </c>
      <c r="J3216">
        <f>IF($I3216=1,SUMIFS(Registros!$I$2:$I$6000,Registros!$A$2:$A$6000,"CS",Registros!$B$2:$B$6000,$A3216),0)</f>
        <v/>
      </c>
      <c r="K3216">
        <f>IF(COUNTIFS(Winback!$K$2:$K$300,$D3216)&gt;0,1,0)</f>
        <v/>
      </c>
      <c r="L3216">
        <f>IF(AND($K3216=1,LEFT($A3216,3)="WB-"),SUMIFS(Winback!$D$2:$D$300,Winback!$K$2:$K$300,$D3216),0)</f>
        <v/>
      </c>
      <c r="M3216">
        <f>IF(OR($E3216=1,$G3216=1,SUMIFS(Registros!$J$2:$J$6000,Registros!$B$2:$B$6000,$A3216)&gt;0),1,0)</f>
        <v/>
      </c>
      <c r="N3216">
        <f>IF($J3216&gt;0,1,IF(COUNTIFS(Registros!$A$2:$A$6000,"CS",Registros!$B$2:$B$6000,$A3216,Registros!$K$2:$K$6000,"&lt;&gt;")&gt;0,1,0))</f>
        <v/>
      </c>
      <c r="O3216">
        <f>IF(AND($K3216=1,$E3216=0,$G3216=0,$I3216=0),"WINBACK",IF(AND($M3216=1,$N3216&gt;0),"CONVERGENTE",IF($M3216=1,"SOLO MÓVIL",IF($N3216&gt;0,"SOLO FIJO / INTERNET","SIN SERVICIOS"))))</f>
        <v/>
      </c>
      <c r="P3216">
        <f>IF($O3216="WINBACK","Recuperar (winback)",IF($O3216="CONVERGENTE","Upgrade / más líneas",IF($O3216="SOLO MÓVIL","Ofrecer fijo + internet (FLBBTV)",IF($O3216="SOLO FIJO / INTERNET","Ofrecer línea móvil Nextphone","Oferta completa (móvil + fijo + internet)"))))</f>
        <v/>
      </c>
      <c r="Q3216">
        <f>$F3216+$H3216+$L3216</f>
        <v/>
      </c>
      <c r="R3216">
        <f>IFERROR(VLOOKUP($A3216,Registros!$B$2:$G$6000,6,0),IFERROR(VLOOKUP($D3216,Winback!$B$2:$C$300,2,0),""))</f>
        <v/>
      </c>
      <c r="S3216">
        <f>IF($E3216=1,"NP","")&amp;IF($G3216=1,"+MOV","")&amp;IF($I3216=1,"+CS","")&amp;IF($K3216=1,"+WB","")</f>
        <v/>
      </c>
      <c r="T3216">
        <f>$E3216+$G3216+$I3216+$K3216</f>
        <v/>
      </c>
    </row>
    <row r="3217">
      <c r="A3217" t="inlineStr">
        <is>
          <t>357345460000</t>
        </is>
      </c>
      <c r="B3217" t="inlineStr">
        <is>
          <t>35734546</t>
        </is>
      </c>
      <c r="C3217" t="inlineStr">
        <is>
          <t>ANAYANSI JACINTA BEITIA</t>
        </is>
      </c>
      <c r="D3217" t="inlineStr">
        <is>
          <t>ANAYANSIJACINTABEITIA</t>
        </is>
      </c>
      <c r="E3217">
        <f>IF(COUNTIFS(Registros!$A$2:$A$6000,"NP",Registros!$B$2:$B$6000,$A3217)&gt;0,1,0)</f>
        <v/>
      </c>
      <c r="F3217">
        <f>IF($E3217=1,SUMIFS(Registros!$F$2:$F$6000,Registros!$A$2:$A$6000,"NP",Registros!$B$2:$B$6000,$A3217),0)</f>
        <v/>
      </c>
      <c r="G3217">
        <f>IF(COUNTIFS(Registros!$A$2:$A$6000,"MOV",Registros!$B$2:$B$6000,$A3217)&gt;0,1,0)</f>
        <v/>
      </c>
      <c r="H3217">
        <f>IF($G3217=1,SUMIFS(Registros!$F$2:$F$6000,Registros!$A$2:$A$6000,"MOV",Registros!$B$2:$B$6000,$A3217),0)</f>
        <v/>
      </c>
      <c r="I3217">
        <f>IF(COUNTIFS(Registros!$A$2:$A$6000,"CS",Registros!$B$2:$B$6000,$A3217)&gt;0,1,0)</f>
        <v/>
      </c>
      <c r="J3217">
        <f>IF($I3217=1,SUMIFS(Registros!$I$2:$I$6000,Registros!$A$2:$A$6000,"CS",Registros!$B$2:$B$6000,$A3217),0)</f>
        <v/>
      </c>
      <c r="K3217">
        <f>IF(COUNTIFS(Winback!$K$2:$K$300,$D3217)&gt;0,1,0)</f>
        <v/>
      </c>
      <c r="L3217">
        <f>IF(AND($K3217=1,LEFT($A3217,3)="WB-"),SUMIFS(Winback!$D$2:$D$300,Winback!$K$2:$K$300,$D3217),0)</f>
        <v/>
      </c>
      <c r="M3217">
        <f>IF(OR($E3217=1,$G3217=1,SUMIFS(Registros!$J$2:$J$6000,Registros!$B$2:$B$6000,$A3217)&gt;0),1,0)</f>
        <v/>
      </c>
      <c r="N3217">
        <f>IF($J3217&gt;0,1,IF(COUNTIFS(Registros!$A$2:$A$6000,"CS",Registros!$B$2:$B$6000,$A3217,Registros!$K$2:$K$6000,"&lt;&gt;")&gt;0,1,0))</f>
        <v/>
      </c>
      <c r="O3217">
        <f>IF(AND($K3217=1,$E3217=0,$G3217=0,$I3217=0),"WINBACK",IF(AND($M3217=1,$N3217&gt;0),"CONVERGENTE",IF($M3217=1,"SOLO MÓVIL",IF($N3217&gt;0,"SOLO FIJO / INTERNET","SIN SERVICIOS"))))</f>
        <v/>
      </c>
      <c r="P3217">
        <f>IF($O3217="WINBACK","Recuperar (winback)",IF($O3217="CONVERGENTE","Upgrade / más líneas",IF($O3217="SOLO MÓVIL","Ofrecer fijo + internet (FLBBTV)",IF($O3217="SOLO FIJO / INTERNET","Ofrecer línea móvil Nextphone","Oferta completa (móvil + fijo + internet)"))))</f>
        <v/>
      </c>
      <c r="Q3217">
        <f>$F3217+$H3217+$L3217</f>
        <v/>
      </c>
      <c r="R3217">
        <f>IFERROR(VLOOKUP($A3217,Registros!$B$2:$G$6000,6,0),IFERROR(VLOOKUP($D3217,Winback!$B$2:$C$300,2,0),""))</f>
        <v/>
      </c>
      <c r="S3217">
        <f>IF($E3217=1,"NP","")&amp;IF($G3217=1,"+MOV","")&amp;IF($I3217=1,"+CS","")&amp;IF($K3217=1,"+WB","")</f>
        <v/>
      </c>
      <c r="T3217">
        <f>$E3217+$G3217+$I3217+$K3217</f>
        <v/>
      </c>
    </row>
    <row r="3218">
      <c r="A3218" t="inlineStr">
        <is>
          <t>351169580000</t>
        </is>
      </c>
      <c r="B3218" t="inlineStr">
        <is>
          <t>35116958</t>
        </is>
      </c>
      <c r="C3218" t="inlineStr">
        <is>
          <t>OLWAN COMPANY CORP</t>
        </is>
      </c>
      <c r="D3218" t="inlineStr">
        <is>
          <t>OLWANCOMPANYCORP</t>
        </is>
      </c>
      <c r="E3218">
        <f>IF(COUNTIFS(Registros!$A$2:$A$6000,"NP",Registros!$B$2:$B$6000,$A3218)&gt;0,1,0)</f>
        <v/>
      </c>
      <c r="F3218">
        <f>IF($E3218=1,SUMIFS(Registros!$F$2:$F$6000,Registros!$A$2:$A$6000,"NP",Registros!$B$2:$B$6000,$A3218),0)</f>
        <v/>
      </c>
      <c r="G3218">
        <f>IF(COUNTIFS(Registros!$A$2:$A$6000,"MOV",Registros!$B$2:$B$6000,$A3218)&gt;0,1,0)</f>
        <v/>
      </c>
      <c r="H3218">
        <f>IF($G3218=1,SUMIFS(Registros!$F$2:$F$6000,Registros!$A$2:$A$6000,"MOV",Registros!$B$2:$B$6000,$A3218),0)</f>
        <v/>
      </c>
      <c r="I3218">
        <f>IF(COUNTIFS(Registros!$A$2:$A$6000,"CS",Registros!$B$2:$B$6000,$A3218)&gt;0,1,0)</f>
        <v/>
      </c>
      <c r="J3218">
        <f>IF($I3218=1,SUMIFS(Registros!$I$2:$I$6000,Registros!$A$2:$A$6000,"CS",Registros!$B$2:$B$6000,$A3218),0)</f>
        <v/>
      </c>
      <c r="K3218">
        <f>IF(COUNTIFS(Winback!$K$2:$K$300,$D3218)&gt;0,1,0)</f>
        <v/>
      </c>
      <c r="L3218">
        <f>IF(AND($K3218=1,LEFT($A3218,3)="WB-"),SUMIFS(Winback!$D$2:$D$300,Winback!$K$2:$K$300,$D3218),0)</f>
        <v/>
      </c>
      <c r="M3218">
        <f>IF(OR($E3218=1,$G3218=1,SUMIFS(Registros!$J$2:$J$6000,Registros!$B$2:$B$6000,$A3218)&gt;0),1,0)</f>
        <v/>
      </c>
      <c r="N3218">
        <f>IF($J3218&gt;0,1,IF(COUNTIFS(Registros!$A$2:$A$6000,"CS",Registros!$B$2:$B$6000,$A3218,Registros!$K$2:$K$6000,"&lt;&gt;")&gt;0,1,0))</f>
        <v/>
      </c>
      <c r="O3218">
        <f>IF(AND($K3218=1,$E3218=0,$G3218=0,$I3218=0),"WINBACK",IF(AND($M3218=1,$N3218&gt;0),"CONVERGENTE",IF($M3218=1,"SOLO MÓVIL",IF($N3218&gt;0,"SOLO FIJO / INTERNET","SIN SERVICIOS"))))</f>
        <v/>
      </c>
      <c r="P3218">
        <f>IF($O3218="WINBACK","Recuperar (winback)",IF($O3218="CONVERGENTE","Upgrade / más líneas",IF($O3218="SOLO MÓVIL","Ofrecer fijo + internet (FLBBTV)",IF($O3218="SOLO FIJO / INTERNET","Ofrecer línea móvil Nextphone","Oferta completa (móvil + fijo + internet)"))))</f>
        <v/>
      </c>
      <c r="Q3218">
        <f>$F3218+$H3218+$L3218</f>
        <v/>
      </c>
      <c r="R3218">
        <f>IFERROR(VLOOKUP($A3218,Registros!$B$2:$G$6000,6,0),IFERROR(VLOOKUP($D3218,Winback!$B$2:$C$300,2,0),""))</f>
        <v/>
      </c>
      <c r="S3218">
        <f>IF($E3218=1,"NP","")&amp;IF($G3218=1,"+MOV","")&amp;IF($I3218=1,"+CS","")&amp;IF($K3218=1,"+WB","")</f>
        <v/>
      </c>
      <c r="T3218">
        <f>$E3218+$G3218+$I3218+$K3218</f>
        <v/>
      </c>
    </row>
    <row r="3219">
      <c r="A3219" t="inlineStr">
        <is>
          <t>335228560000</t>
        </is>
      </c>
      <c r="B3219" t="inlineStr">
        <is>
          <t>33522856</t>
        </is>
      </c>
      <c r="C3219" t="inlineStr">
        <is>
          <t>Kirving Eyali Castil</t>
        </is>
      </c>
      <c r="D3219" t="inlineStr">
        <is>
          <t>KIRVINGEYALICASTIL</t>
        </is>
      </c>
      <c r="E3219">
        <f>IF(COUNTIFS(Registros!$A$2:$A$6000,"NP",Registros!$B$2:$B$6000,$A3219)&gt;0,1,0)</f>
        <v/>
      </c>
      <c r="F3219">
        <f>IF($E3219=1,SUMIFS(Registros!$F$2:$F$6000,Registros!$A$2:$A$6000,"NP",Registros!$B$2:$B$6000,$A3219),0)</f>
        <v/>
      </c>
      <c r="G3219">
        <f>IF(COUNTIFS(Registros!$A$2:$A$6000,"MOV",Registros!$B$2:$B$6000,$A3219)&gt;0,1,0)</f>
        <v/>
      </c>
      <c r="H3219">
        <f>IF($G3219=1,SUMIFS(Registros!$F$2:$F$6000,Registros!$A$2:$A$6000,"MOV",Registros!$B$2:$B$6000,$A3219),0)</f>
        <v/>
      </c>
      <c r="I3219">
        <f>IF(COUNTIFS(Registros!$A$2:$A$6000,"CS",Registros!$B$2:$B$6000,$A3219)&gt;0,1,0)</f>
        <v/>
      </c>
      <c r="J3219">
        <f>IF($I3219=1,SUMIFS(Registros!$I$2:$I$6000,Registros!$A$2:$A$6000,"CS",Registros!$B$2:$B$6000,$A3219),0)</f>
        <v/>
      </c>
      <c r="K3219">
        <f>IF(COUNTIFS(Winback!$K$2:$K$300,$D3219)&gt;0,1,0)</f>
        <v/>
      </c>
      <c r="L3219">
        <f>IF(AND($K3219=1,LEFT($A3219,3)="WB-"),SUMIFS(Winback!$D$2:$D$300,Winback!$K$2:$K$300,$D3219),0)</f>
        <v/>
      </c>
      <c r="M3219">
        <f>IF(OR($E3219=1,$G3219=1,SUMIFS(Registros!$J$2:$J$6000,Registros!$B$2:$B$6000,$A3219)&gt;0),1,0)</f>
        <v/>
      </c>
      <c r="N3219">
        <f>IF($J3219&gt;0,1,IF(COUNTIFS(Registros!$A$2:$A$6000,"CS",Registros!$B$2:$B$6000,$A3219,Registros!$K$2:$K$6000,"&lt;&gt;")&gt;0,1,0))</f>
        <v/>
      </c>
      <c r="O3219">
        <f>IF(AND($K3219=1,$E3219=0,$G3219=0,$I3219=0),"WINBACK",IF(AND($M3219=1,$N3219&gt;0),"CONVERGENTE",IF($M3219=1,"SOLO MÓVIL",IF($N3219&gt;0,"SOLO FIJO / INTERNET","SIN SERVICIOS"))))</f>
        <v/>
      </c>
      <c r="P3219">
        <f>IF($O3219="WINBACK","Recuperar (winback)",IF($O3219="CONVERGENTE","Upgrade / más líneas",IF($O3219="SOLO MÓVIL","Ofrecer fijo + internet (FLBBTV)",IF($O3219="SOLO FIJO / INTERNET","Ofrecer línea móvil Nextphone","Oferta completa (móvil + fijo + internet)"))))</f>
        <v/>
      </c>
      <c r="Q3219">
        <f>$F3219+$H3219+$L3219</f>
        <v/>
      </c>
      <c r="R3219">
        <f>IFERROR(VLOOKUP($A3219,Registros!$B$2:$G$6000,6,0),IFERROR(VLOOKUP($D3219,Winback!$B$2:$C$300,2,0),""))</f>
        <v/>
      </c>
      <c r="S3219">
        <f>IF($E3219=1,"NP","")&amp;IF($G3219=1,"+MOV","")&amp;IF($I3219=1,"+CS","")&amp;IF($K3219=1,"+WB","")</f>
        <v/>
      </c>
      <c r="T3219">
        <f>$E3219+$G3219+$I3219+$K3219</f>
        <v/>
      </c>
    </row>
    <row r="3220">
      <c r="A3220" t="inlineStr">
        <is>
          <t>348392680000</t>
        </is>
      </c>
      <c r="B3220" t="inlineStr">
        <is>
          <t>34839268</t>
        </is>
      </c>
      <c r="C3220" t="inlineStr">
        <is>
          <t>MICHAEL GONZÁLEZ</t>
        </is>
      </c>
      <c r="D3220" t="inlineStr">
        <is>
          <t>MICHAELGONZALEZ</t>
        </is>
      </c>
      <c r="E3220">
        <f>IF(COUNTIFS(Registros!$A$2:$A$6000,"NP",Registros!$B$2:$B$6000,$A3220)&gt;0,1,0)</f>
        <v/>
      </c>
      <c r="F3220">
        <f>IF($E3220=1,SUMIFS(Registros!$F$2:$F$6000,Registros!$A$2:$A$6000,"NP",Registros!$B$2:$B$6000,$A3220),0)</f>
        <v/>
      </c>
      <c r="G3220">
        <f>IF(COUNTIFS(Registros!$A$2:$A$6000,"MOV",Registros!$B$2:$B$6000,$A3220)&gt;0,1,0)</f>
        <v/>
      </c>
      <c r="H3220">
        <f>IF($G3220=1,SUMIFS(Registros!$F$2:$F$6000,Registros!$A$2:$A$6000,"MOV",Registros!$B$2:$B$6000,$A3220),0)</f>
        <v/>
      </c>
      <c r="I3220">
        <f>IF(COUNTIFS(Registros!$A$2:$A$6000,"CS",Registros!$B$2:$B$6000,$A3220)&gt;0,1,0)</f>
        <v/>
      </c>
      <c r="J3220">
        <f>IF($I3220=1,SUMIFS(Registros!$I$2:$I$6000,Registros!$A$2:$A$6000,"CS",Registros!$B$2:$B$6000,$A3220),0)</f>
        <v/>
      </c>
      <c r="K3220">
        <f>IF(COUNTIFS(Winback!$K$2:$K$300,$D3220)&gt;0,1,0)</f>
        <v/>
      </c>
      <c r="L3220">
        <f>IF(AND($K3220=1,LEFT($A3220,3)="WB-"),SUMIFS(Winback!$D$2:$D$300,Winback!$K$2:$K$300,$D3220),0)</f>
        <v/>
      </c>
      <c r="M3220">
        <f>IF(OR($E3220=1,$G3220=1,SUMIFS(Registros!$J$2:$J$6000,Registros!$B$2:$B$6000,$A3220)&gt;0),1,0)</f>
        <v/>
      </c>
      <c r="N3220">
        <f>IF($J3220&gt;0,1,IF(COUNTIFS(Registros!$A$2:$A$6000,"CS",Registros!$B$2:$B$6000,$A3220,Registros!$K$2:$K$6000,"&lt;&gt;")&gt;0,1,0))</f>
        <v/>
      </c>
      <c r="O3220">
        <f>IF(AND($K3220=1,$E3220=0,$G3220=0,$I3220=0),"WINBACK",IF(AND($M3220=1,$N3220&gt;0),"CONVERGENTE",IF($M3220=1,"SOLO MÓVIL",IF($N3220&gt;0,"SOLO FIJO / INTERNET","SIN SERVICIOS"))))</f>
        <v/>
      </c>
      <c r="P3220">
        <f>IF($O3220="WINBACK","Recuperar (winback)",IF($O3220="CONVERGENTE","Upgrade / más líneas",IF($O3220="SOLO MÓVIL","Ofrecer fijo + internet (FLBBTV)",IF($O3220="SOLO FIJO / INTERNET","Ofrecer línea móvil Nextphone","Oferta completa (móvil + fijo + internet)"))))</f>
        <v/>
      </c>
      <c r="Q3220">
        <f>$F3220+$H3220+$L3220</f>
        <v/>
      </c>
      <c r="R3220">
        <f>IFERROR(VLOOKUP($A3220,Registros!$B$2:$G$6000,6,0),IFERROR(VLOOKUP($D3220,Winback!$B$2:$C$300,2,0),""))</f>
        <v/>
      </c>
      <c r="S3220">
        <f>IF($E3220=1,"NP","")&amp;IF($G3220=1,"+MOV","")&amp;IF($I3220=1,"+CS","")&amp;IF($K3220=1,"+WB","")</f>
        <v/>
      </c>
      <c r="T3220">
        <f>$E3220+$G3220+$I3220+$K3220</f>
        <v/>
      </c>
    </row>
    <row r="3221">
      <c r="A3221" t="inlineStr">
        <is>
          <t>365031460000</t>
        </is>
      </c>
      <c r="B3221" t="inlineStr">
        <is>
          <t>36503146</t>
        </is>
      </c>
      <c r="C3221" t="inlineStr">
        <is>
          <t>NAOMI HERNANDEZ</t>
        </is>
      </c>
      <c r="D3221" t="inlineStr">
        <is>
          <t>NAOMIHERNANDEZ</t>
        </is>
      </c>
      <c r="E3221">
        <f>IF(COUNTIFS(Registros!$A$2:$A$6000,"NP",Registros!$B$2:$B$6000,$A3221)&gt;0,1,0)</f>
        <v/>
      </c>
      <c r="F3221">
        <f>IF($E3221=1,SUMIFS(Registros!$F$2:$F$6000,Registros!$A$2:$A$6000,"NP",Registros!$B$2:$B$6000,$A3221),0)</f>
        <v/>
      </c>
      <c r="G3221">
        <f>IF(COUNTIFS(Registros!$A$2:$A$6000,"MOV",Registros!$B$2:$B$6000,$A3221)&gt;0,1,0)</f>
        <v/>
      </c>
      <c r="H3221">
        <f>IF($G3221=1,SUMIFS(Registros!$F$2:$F$6000,Registros!$A$2:$A$6000,"MOV",Registros!$B$2:$B$6000,$A3221),0)</f>
        <v/>
      </c>
      <c r="I3221">
        <f>IF(COUNTIFS(Registros!$A$2:$A$6000,"CS",Registros!$B$2:$B$6000,$A3221)&gt;0,1,0)</f>
        <v/>
      </c>
      <c r="J3221">
        <f>IF($I3221=1,SUMIFS(Registros!$I$2:$I$6000,Registros!$A$2:$A$6000,"CS",Registros!$B$2:$B$6000,$A3221),0)</f>
        <v/>
      </c>
      <c r="K3221">
        <f>IF(COUNTIFS(Winback!$K$2:$K$300,$D3221)&gt;0,1,0)</f>
        <v/>
      </c>
      <c r="L3221">
        <f>IF(AND($K3221=1,LEFT($A3221,3)="WB-"),SUMIFS(Winback!$D$2:$D$300,Winback!$K$2:$K$300,$D3221),0)</f>
        <v/>
      </c>
      <c r="M3221">
        <f>IF(OR($E3221=1,$G3221=1,SUMIFS(Registros!$J$2:$J$6000,Registros!$B$2:$B$6000,$A3221)&gt;0),1,0)</f>
        <v/>
      </c>
      <c r="N3221">
        <f>IF($J3221&gt;0,1,IF(COUNTIFS(Registros!$A$2:$A$6000,"CS",Registros!$B$2:$B$6000,$A3221,Registros!$K$2:$K$6000,"&lt;&gt;")&gt;0,1,0))</f>
        <v/>
      </c>
      <c r="O3221">
        <f>IF(AND($K3221=1,$E3221=0,$G3221=0,$I3221=0),"WINBACK",IF(AND($M3221=1,$N3221&gt;0),"CONVERGENTE",IF($M3221=1,"SOLO MÓVIL",IF($N3221&gt;0,"SOLO FIJO / INTERNET","SIN SERVICIOS"))))</f>
        <v/>
      </c>
      <c r="P3221">
        <f>IF($O3221="WINBACK","Recuperar (winback)",IF($O3221="CONVERGENTE","Upgrade / más líneas",IF($O3221="SOLO MÓVIL","Ofrecer fijo + internet (FLBBTV)",IF($O3221="SOLO FIJO / INTERNET","Ofrecer línea móvil Nextphone","Oferta completa (móvil + fijo + internet)"))))</f>
        <v/>
      </c>
      <c r="Q3221">
        <f>$F3221+$H3221+$L3221</f>
        <v/>
      </c>
      <c r="R3221">
        <f>IFERROR(VLOOKUP($A3221,Registros!$B$2:$G$6000,6,0),IFERROR(VLOOKUP($D3221,Winback!$B$2:$C$300,2,0),""))</f>
        <v/>
      </c>
      <c r="S3221">
        <f>IF($E3221=1,"NP","")&amp;IF($G3221=1,"+MOV","")&amp;IF($I3221=1,"+CS","")&amp;IF($K3221=1,"+WB","")</f>
        <v/>
      </c>
      <c r="T3221">
        <f>$E3221+$G3221+$I3221+$K3221</f>
        <v/>
      </c>
    </row>
    <row r="3222">
      <c r="A3222" t="inlineStr">
        <is>
          <t>347437140000</t>
        </is>
      </c>
      <c r="B3222" t="inlineStr">
        <is>
          <t>34743714</t>
        </is>
      </c>
      <c r="C3222" t="inlineStr">
        <is>
          <t>GISELLE DEL CARMEN MIRANDA MORALES</t>
        </is>
      </c>
      <c r="D3222" t="inlineStr">
        <is>
          <t>GISELLEDELCARMENMIRANDAMORALES</t>
        </is>
      </c>
      <c r="E3222">
        <f>IF(COUNTIFS(Registros!$A$2:$A$6000,"NP",Registros!$B$2:$B$6000,$A3222)&gt;0,1,0)</f>
        <v/>
      </c>
      <c r="F3222">
        <f>IF($E3222=1,SUMIFS(Registros!$F$2:$F$6000,Registros!$A$2:$A$6000,"NP",Registros!$B$2:$B$6000,$A3222),0)</f>
        <v/>
      </c>
      <c r="G3222">
        <f>IF(COUNTIFS(Registros!$A$2:$A$6000,"MOV",Registros!$B$2:$B$6000,$A3222)&gt;0,1,0)</f>
        <v/>
      </c>
      <c r="H3222">
        <f>IF($G3222=1,SUMIFS(Registros!$F$2:$F$6000,Registros!$A$2:$A$6000,"MOV",Registros!$B$2:$B$6000,$A3222),0)</f>
        <v/>
      </c>
      <c r="I3222">
        <f>IF(COUNTIFS(Registros!$A$2:$A$6000,"CS",Registros!$B$2:$B$6000,$A3222)&gt;0,1,0)</f>
        <v/>
      </c>
      <c r="J3222">
        <f>IF($I3222=1,SUMIFS(Registros!$I$2:$I$6000,Registros!$A$2:$A$6000,"CS",Registros!$B$2:$B$6000,$A3222),0)</f>
        <v/>
      </c>
      <c r="K3222">
        <f>IF(COUNTIFS(Winback!$K$2:$K$300,$D3222)&gt;0,1,0)</f>
        <v/>
      </c>
      <c r="L3222">
        <f>IF(AND($K3222=1,LEFT($A3222,3)="WB-"),SUMIFS(Winback!$D$2:$D$300,Winback!$K$2:$K$300,$D3222),0)</f>
        <v/>
      </c>
      <c r="M3222">
        <f>IF(OR($E3222=1,$G3222=1,SUMIFS(Registros!$J$2:$J$6000,Registros!$B$2:$B$6000,$A3222)&gt;0),1,0)</f>
        <v/>
      </c>
      <c r="N3222">
        <f>IF($J3222&gt;0,1,IF(COUNTIFS(Registros!$A$2:$A$6000,"CS",Registros!$B$2:$B$6000,$A3222,Registros!$K$2:$K$6000,"&lt;&gt;")&gt;0,1,0))</f>
        <v/>
      </c>
      <c r="O3222">
        <f>IF(AND($K3222=1,$E3222=0,$G3222=0,$I3222=0),"WINBACK",IF(AND($M3222=1,$N3222&gt;0),"CONVERGENTE",IF($M3222=1,"SOLO MÓVIL",IF($N3222&gt;0,"SOLO FIJO / INTERNET","SIN SERVICIOS"))))</f>
        <v/>
      </c>
      <c r="P3222">
        <f>IF($O3222="WINBACK","Recuperar (winback)",IF($O3222="CONVERGENTE","Upgrade / más líneas",IF($O3222="SOLO MÓVIL","Ofrecer fijo + internet (FLBBTV)",IF($O3222="SOLO FIJO / INTERNET","Ofrecer línea móvil Nextphone","Oferta completa (móvil + fijo + internet)"))))</f>
        <v/>
      </c>
      <c r="Q3222">
        <f>$F3222+$H3222+$L3222</f>
        <v/>
      </c>
      <c r="R3222">
        <f>IFERROR(VLOOKUP($A3222,Registros!$B$2:$G$6000,6,0),IFERROR(VLOOKUP($D3222,Winback!$B$2:$C$300,2,0),""))</f>
        <v/>
      </c>
      <c r="S3222">
        <f>IF($E3222=1,"NP","")&amp;IF($G3222=1,"+MOV","")&amp;IF($I3222=1,"+CS","")&amp;IF($K3222=1,"+WB","")</f>
        <v/>
      </c>
      <c r="T3222">
        <f>$E3222+$G3222+$I3222+$K3222</f>
        <v/>
      </c>
    </row>
    <row r="3223">
      <c r="A3223" t="inlineStr">
        <is>
          <t>359175450000</t>
        </is>
      </c>
      <c r="B3223" t="inlineStr">
        <is>
          <t>35917545</t>
        </is>
      </c>
      <c r="C3223" t="inlineStr">
        <is>
          <t>YULEIKA SAMUDIO</t>
        </is>
      </c>
      <c r="D3223" t="inlineStr">
        <is>
          <t>YULEIKASAMUDIO</t>
        </is>
      </c>
      <c r="E3223">
        <f>IF(COUNTIFS(Registros!$A$2:$A$6000,"NP",Registros!$B$2:$B$6000,$A3223)&gt;0,1,0)</f>
        <v/>
      </c>
      <c r="F3223">
        <f>IF($E3223=1,SUMIFS(Registros!$F$2:$F$6000,Registros!$A$2:$A$6000,"NP",Registros!$B$2:$B$6000,$A3223),0)</f>
        <v/>
      </c>
      <c r="G3223">
        <f>IF(COUNTIFS(Registros!$A$2:$A$6000,"MOV",Registros!$B$2:$B$6000,$A3223)&gt;0,1,0)</f>
        <v/>
      </c>
      <c r="H3223">
        <f>IF($G3223=1,SUMIFS(Registros!$F$2:$F$6000,Registros!$A$2:$A$6000,"MOV",Registros!$B$2:$B$6000,$A3223),0)</f>
        <v/>
      </c>
      <c r="I3223">
        <f>IF(COUNTIFS(Registros!$A$2:$A$6000,"CS",Registros!$B$2:$B$6000,$A3223)&gt;0,1,0)</f>
        <v/>
      </c>
      <c r="J3223">
        <f>IF($I3223=1,SUMIFS(Registros!$I$2:$I$6000,Registros!$A$2:$A$6000,"CS",Registros!$B$2:$B$6000,$A3223),0)</f>
        <v/>
      </c>
      <c r="K3223">
        <f>IF(COUNTIFS(Winback!$K$2:$K$300,$D3223)&gt;0,1,0)</f>
        <v/>
      </c>
      <c r="L3223">
        <f>IF(AND($K3223=1,LEFT($A3223,3)="WB-"),SUMIFS(Winback!$D$2:$D$300,Winback!$K$2:$K$300,$D3223),0)</f>
        <v/>
      </c>
      <c r="M3223">
        <f>IF(OR($E3223=1,$G3223=1,SUMIFS(Registros!$J$2:$J$6000,Registros!$B$2:$B$6000,$A3223)&gt;0),1,0)</f>
        <v/>
      </c>
      <c r="N3223">
        <f>IF($J3223&gt;0,1,IF(COUNTIFS(Registros!$A$2:$A$6000,"CS",Registros!$B$2:$B$6000,$A3223,Registros!$K$2:$K$6000,"&lt;&gt;")&gt;0,1,0))</f>
        <v/>
      </c>
      <c r="O3223">
        <f>IF(AND($K3223=1,$E3223=0,$G3223=0,$I3223=0),"WINBACK",IF(AND($M3223=1,$N3223&gt;0),"CONVERGENTE",IF($M3223=1,"SOLO MÓVIL",IF($N3223&gt;0,"SOLO FIJO / INTERNET","SIN SERVICIOS"))))</f>
        <v/>
      </c>
      <c r="P3223">
        <f>IF($O3223="WINBACK","Recuperar (winback)",IF($O3223="CONVERGENTE","Upgrade / más líneas",IF($O3223="SOLO MÓVIL","Ofrecer fijo + internet (FLBBTV)",IF($O3223="SOLO FIJO / INTERNET","Ofrecer línea móvil Nextphone","Oferta completa (móvil + fijo + internet)"))))</f>
        <v/>
      </c>
      <c r="Q3223">
        <f>$F3223+$H3223+$L3223</f>
        <v/>
      </c>
      <c r="R3223">
        <f>IFERROR(VLOOKUP($A3223,Registros!$B$2:$G$6000,6,0),IFERROR(VLOOKUP($D3223,Winback!$B$2:$C$300,2,0),""))</f>
        <v/>
      </c>
      <c r="S3223">
        <f>IF($E3223=1,"NP","")&amp;IF($G3223=1,"+MOV","")&amp;IF($I3223=1,"+CS","")&amp;IF($K3223=1,"+WB","")</f>
        <v/>
      </c>
      <c r="T3223">
        <f>$E3223+$G3223+$I3223+$K3223</f>
        <v/>
      </c>
    </row>
    <row r="3224">
      <c r="A3224" t="inlineStr">
        <is>
          <t>342424300000</t>
        </is>
      </c>
      <c r="B3224" t="inlineStr">
        <is>
          <t>34242430</t>
        </is>
      </c>
      <c r="C3224" t="inlineStr">
        <is>
          <t>JOSMEL DEL CID</t>
        </is>
      </c>
      <c r="D3224" t="inlineStr">
        <is>
          <t>JOSMELDELCID</t>
        </is>
      </c>
      <c r="E3224">
        <f>IF(COUNTIFS(Registros!$A$2:$A$6000,"NP",Registros!$B$2:$B$6000,$A3224)&gt;0,1,0)</f>
        <v/>
      </c>
      <c r="F3224">
        <f>IF($E3224=1,SUMIFS(Registros!$F$2:$F$6000,Registros!$A$2:$A$6000,"NP",Registros!$B$2:$B$6000,$A3224),0)</f>
        <v/>
      </c>
      <c r="G3224">
        <f>IF(COUNTIFS(Registros!$A$2:$A$6000,"MOV",Registros!$B$2:$B$6000,$A3224)&gt;0,1,0)</f>
        <v/>
      </c>
      <c r="H3224">
        <f>IF($G3224=1,SUMIFS(Registros!$F$2:$F$6000,Registros!$A$2:$A$6000,"MOV",Registros!$B$2:$B$6000,$A3224),0)</f>
        <v/>
      </c>
      <c r="I3224">
        <f>IF(COUNTIFS(Registros!$A$2:$A$6000,"CS",Registros!$B$2:$B$6000,$A3224)&gt;0,1,0)</f>
        <v/>
      </c>
      <c r="J3224">
        <f>IF($I3224=1,SUMIFS(Registros!$I$2:$I$6000,Registros!$A$2:$A$6000,"CS",Registros!$B$2:$B$6000,$A3224),0)</f>
        <v/>
      </c>
      <c r="K3224">
        <f>IF(COUNTIFS(Winback!$K$2:$K$300,$D3224)&gt;0,1,0)</f>
        <v/>
      </c>
      <c r="L3224">
        <f>IF(AND($K3224=1,LEFT($A3224,3)="WB-"),SUMIFS(Winback!$D$2:$D$300,Winback!$K$2:$K$300,$D3224),0)</f>
        <v/>
      </c>
      <c r="M3224">
        <f>IF(OR($E3224=1,$G3224=1,SUMIFS(Registros!$J$2:$J$6000,Registros!$B$2:$B$6000,$A3224)&gt;0),1,0)</f>
        <v/>
      </c>
      <c r="N3224">
        <f>IF($J3224&gt;0,1,IF(COUNTIFS(Registros!$A$2:$A$6000,"CS",Registros!$B$2:$B$6000,$A3224,Registros!$K$2:$K$6000,"&lt;&gt;")&gt;0,1,0))</f>
        <v/>
      </c>
      <c r="O3224">
        <f>IF(AND($K3224=1,$E3224=0,$G3224=0,$I3224=0),"WINBACK",IF(AND($M3224=1,$N3224&gt;0),"CONVERGENTE",IF($M3224=1,"SOLO MÓVIL",IF($N3224&gt;0,"SOLO FIJO / INTERNET","SIN SERVICIOS"))))</f>
        <v/>
      </c>
      <c r="P3224">
        <f>IF($O3224="WINBACK","Recuperar (winback)",IF($O3224="CONVERGENTE","Upgrade / más líneas",IF($O3224="SOLO MÓVIL","Ofrecer fijo + internet (FLBBTV)",IF($O3224="SOLO FIJO / INTERNET","Ofrecer línea móvil Nextphone","Oferta completa (móvil + fijo + internet)"))))</f>
        <v/>
      </c>
      <c r="Q3224">
        <f>$F3224+$H3224+$L3224</f>
        <v/>
      </c>
      <c r="R3224">
        <f>IFERROR(VLOOKUP($A3224,Registros!$B$2:$G$6000,6,0),IFERROR(VLOOKUP($D3224,Winback!$B$2:$C$300,2,0),""))</f>
        <v/>
      </c>
      <c r="S3224">
        <f>IF($E3224=1,"NP","")&amp;IF($G3224=1,"+MOV","")&amp;IF($I3224=1,"+CS","")&amp;IF($K3224=1,"+WB","")</f>
        <v/>
      </c>
      <c r="T3224">
        <f>$E3224+$G3224+$I3224+$K3224</f>
        <v/>
      </c>
    </row>
    <row r="3225">
      <c r="A3225" t="inlineStr">
        <is>
          <t>343199970000</t>
        </is>
      </c>
      <c r="B3225" t="inlineStr">
        <is>
          <t>34319997</t>
        </is>
      </c>
      <c r="C3225" t="inlineStr">
        <is>
          <t>GENESIS SUIRA MORENO</t>
        </is>
      </c>
      <c r="D3225" t="inlineStr">
        <is>
          <t>GENESISSUIRAMORENO</t>
        </is>
      </c>
      <c r="E3225">
        <f>IF(COUNTIFS(Registros!$A$2:$A$6000,"NP",Registros!$B$2:$B$6000,$A3225)&gt;0,1,0)</f>
        <v/>
      </c>
      <c r="F3225">
        <f>IF($E3225=1,SUMIFS(Registros!$F$2:$F$6000,Registros!$A$2:$A$6000,"NP",Registros!$B$2:$B$6000,$A3225),0)</f>
        <v/>
      </c>
      <c r="G3225">
        <f>IF(COUNTIFS(Registros!$A$2:$A$6000,"MOV",Registros!$B$2:$B$6000,$A3225)&gt;0,1,0)</f>
        <v/>
      </c>
      <c r="H3225">
        <f>IF($G3225=1,SUMIFS(Registros!$F$2:$F$6000,Registros!$A$2:$A$6000,"MOV",Registros!$B$2:$B$6000,$A3225),0)</f>
        <v/>
      </c>
      <c r="I3225">
        <f>IF(COUNTIFS(Registros!$A$2:$A$6000,"CS",Registros!$B$2:$B$6000,$A3225)&gt;0,1,0)</f>
        <v/>
      </c>
      <c r="J3225">
        <f>IF($I3225=1,SUMIFS(Registros!$I$2:$I$6000,Registros!$A$2:$A$6000,"CS",Registros!$B$2:$B$6000,$A3225),0)</f>
        <v/>
      </c>
      <c r="K3225">
        <f>IF(COUNTIFS(Winback!$K$2:$K$300,$D3225)&gt;0,1,0)</f>
        <v/>
      </c>
      <c r="L3225">
        <f>IF(AND($K3225=1,LEFT($A3225,3)="WB-"),SUMIFS(Winback!$D$2:$D$300,Winback!$K$2:$K$300,$D3225),0)</f>
        <v/>
      </c>
      <c r="M3225">
        <f>IF(OR($E3225=1,$G3225=1,SUMIFS(Registros!$J$2:$J$6000,Registros!$B$2:$B$6000,$A3225)&gt;0),1,0)</f>
        <v/>
      </c>
      <c r="N3225">
        <f>IF($J3225&gt;0,1,IF(COUNTIFS(Registros!$A$2:$A$6000,"CS",Registros!$B$2:$B$6000,$A3225,Registros!$K$2:$K$6000,"&lt;&gt;")&gt;0,1,0))</f>
        <v/>
      </c>
      <c r="O3225">
        <f>IF(AND($K3225=1,$E3225=0,$G3225=0,$I3225=0),"WINBACK",IF(AND($M3225=1,$N3225&gt;0),"CONVERGENTE",IF($M3225=1,"SOLO MÓVIL",IF($N3225&gt;0,"SOLO FIJO / INTERNET","SIN SERVICIOS"))))</f>
        <v/>
      </c>
      <c r="P3225">
        <f>IF($O3225="WINBACK","Recuperar (winback)",IF($O3225="CONVERGENTE","Upgrade / más líneas",IF($O3225="SOLO MÓVIL","Ofrecer fijo + internet (FLBBTV)",IF($O3225="SOLO FIJO / INTERNET","Ofrecer línea móvil Nextphone","Oferta completa (móvil + fijo + internet)"))))</f>
        <v/>
      </c>
      <c r="Q3225">
        <f>$F3225+$H3225+$L3225</f>
        <v/>
      </c>
      <c r="R3225">
        <f>IFERROR(VLOOKUP($A3225,Registros!$B$2:$G$6000,6,0),IFERROR(VLOOKUP($D3225,Winback!$B$2:$C$300,2,0),""))</f>
        <v/>
      </c>
      <c r="S3225">
        <f>IF($E3225=1,"NP","")&amp;IF($G3225=1,"+MOV","")&amp;IF($I3225=1,"+CS","")&amp;IF($K3225=1,"+WB","")</f>
        <v/>
      </c>
      <c r="T3225">
        <f>$E3225+$G3225+$I3225+$K3225</f>
        <v/>
      </c>
    </row>
    <row r="3226">
      <c r="A3226" t="inlineStr">
        <is>
          <t>354357850000</t>
        </is>
      </c>
      <c r="B3226" t="inlineStr">
        <is>
          <t>35435785</t>
        </is>
      </c>
      <c r="C3226" t="inlineStr">
        <is>
          <t>TORIBIO GARCIA</t>
        </is>
      </c>
      <c r="D3226" t="inlineStr">
        <is>
          <t>TORIBIOGARCIA</t>
        </is>
      </c>
      <c r="E3226">
        <f>IF(COUNTIFS(Registros!$A$2:$A$6000,"NP",Registros!$B$2:$B$6000,$A3226)&gt;0,1,0)</f>
        <v/>
      </c>
      <c r="F3226">
        <f>IF($E3226=1,SUMIFS(Registros!$F$2:$F$6000,Registros!$A$2:$A$6000,"NP",Registros!$B$2:$B$6000,$A3226),0)</f>
        <v/>
      </c>
      <c r="G3226">
        <f>IF(COUNTIFS(Registros!$A$2:$A$6000,"MOV",Registros!$B$2:$B$6000,$A3226)&gt;0,1,0)</f>
        <v/>
      </c>
      <c r="H3226">
        <f>IF($G3226=1,SUMIFS(Registros!$F$2:$F$6000,Registros!$A$2:$A$6000,"MOV",Registros!$B$2:$B$6000,$A3226),0)</f>
        <v/>
      </c>
      <c r="I3226">
        <f>IF(COUNTIFS(Registros!$A$2:$A$6000,"CS",Registros!$B$2:$B$6000,$A3226)&gt;0,1,0)</f>
        <v/>
      </c>
      <c r="J3226">
        <f>IF($I3226=1,SUMIFS(Registros!$I$2:$I$6000,Registros!$A$2:$A$6000,"CS",Registros!$B$2:$B$6000,$A3226),0)</f>
        <v/>
      </c>
      <c r="K3226">
        <f>IF(COUNTIFS(Winback!$K$2:$K$300,$D3226)&gt;0,1,0)</f>
        <v/>
      </c>
      <c r="L3226">
        <f>IF(AND($K3226=1,LEFT($A3226,3)="WB-"),SUMIFS(Winback!$D$2:$D$300,Winback!$K$2:$K$300,$D3226),0)</f>
        <v/>
      </c>
      <c r="M3226">
        <f>IF(OR($E3226=1,$G3226=1,SUMIFS(Registros!$J$2:$J$6000,Registros!$B$2:$B$6000,$A3226)&gt;0),1,0)</f>
        <v/>
      </c>
      <c r="N3226">
        <f>IF($J3226&gt;0,1,IF(COUNTIFS(Registros!$A$2:$A$6000,"CS",Registros!$B$2:$B$6000,$A3226,Registros!$K$2:$K$6000,"&lt;&gt;")&gt;0,1,0))</f>
        <v/>
      </c>
      <c r="O3226">
        <f>IF(AND($K3226=1,$E3226=0,$G3226=0,$I3226=0),"WINBACK",IF(AND($M3226=1,$N3226&gt;0),"CONVERGENTE",IF($M3226=1,"SOLO MÓVIL",IF($N3226&gt;0,"SOLO FIJO / INTERNET","SIN SERVICIOS"))))</f>
        <v/>
      </c>
      <c r="P3226">
        <f>IF($O3226="WINBACK","Recuperar (winback)",IF($O3226="CONVERGENTE","Upgrade / más líneas",IF($O3226="SOLO MÓVIL","Ofrecer fijo + internet (FLBBTV)",IF($O3226="SOLO FIJO / INTERNET","Ofrecer línea móvil Nextphone","Oferta completa (móvil + fijo + internet)"))))</f>
        <v/>
      </c>
      <c r="Q3226">
        <f>$F3226+$H3226+$L3226</f>
        <v/>
      </c>
      <c r="R3226">
        <f>IFERROR(VLOOKUP($A3226,Registros!$B$2:$G$6000,6,0),IFERROR(VLOOKUP($D3226,Winback!$B$2:$C$300,2,0),""))</f>
        <v/>
      </c>
      <c r="S3226">
        <f>IF($E3226=1,"NP","")&amp;IF($G3226=1,"+MOV","")&amp;IF($I3226=1,"+CS","")&amp;IF($K3226=1,"+WB","")</f>
        <v/>
      </c>
      <c r="T3226">
        <f>$E3226+$G3226+$I3226+$K3226</f>
        <v/>
      </c>
    </row>
    <row r="3227">
      <c r="A3227" t="inlineStr">
        <is>
          <t>368030800000</t>
        </is>
      </c>
      <c r="B3227" t="inlineStr">
        <is>
          <t>36803080</t>
        </is>
      </c>
      <c r="C3227" t="inlineStr">
        <is>
          <t>AYLEEN BARRIA</t>
        </is>
      </c>
      <c r="D3227" t="inlineStr">
        <is>
          <t>AYLEENBARRIA</t>
        </is>
      </c>
      <c r="E3227">
        <f>IF(COUNTIFS(Registros!$A$2:$A$6000,"NP",Registros!$B$2:$B$6000,$A3227)&gt;0,1,0)</f>
        <v/>
      </c>
      <c r="F3227">
        <f>IF($E3227=1,SUMIFS(Registros!$F$2:$F$6000,Registros!$A$2:$A$6000,"NP",Registros!$B$2:$B$6000,$A3227),0)</f>
        <v/>
      </c>
      <c r="G3227">
        <f>IF(COUNTIFS(Registros!$A$2:$A$6000,"MOV",Registros!$B$2:$B$6000,$A3227)&gt;0,1,0)</f>
        <v/>
      </c>
      <c r="H3227">
        <f>IF($G3227=1,SUMIFS(Registros!$F$2:$F$6000,Registros!$A$2:$A$6000,"MOV",Registros!$B$2:$B$6000,$A3227),0)</f>
        <v/>
      </c>
      <c r="I3227">
        <f>IF(COUNTIFS(Registros!$A$2:$A$6000,"CS",Registros!$B$2:$B$6000,$A3227)&gt;0,1,0)</f>
        <v/>
      </c>
      <c r="J3227">
        <f>IF($I3227=1,SUMIFS(Registros!$I$2:$I$6000,Registros!$A$2:$A$6000,"CS",Registros!$B$2:$B$6000,$A3227),0)</f>
        <v/>
      </c>
      <c r="K3227">
        <f>IF(COUNTIFS(Winback!$K$2:$K$300,$D3227)&gt;0,1,0)</f>
        <v/>
      </c>
      <c r="L3227">
        <f>IF(AND($K3227=1,LEFT($A3227,3)="WB-"),SUMIFS(Winback!$D$2:$D$300,Winback!$K$2:$K$300,$D3227),0)</f>
        <v/>
      </c>
      <c r="M3227">
        <f>IF(OR($E3227=1,$G3227=1,SUMIFS(Registros!$J$2:$J$6000,Registros!$B$2:$B$6000,$A3227)&gt;0),1,0)</f>
        <v/>
      </c>
      <c r="N3227">
        <f>IF($J3227&gt;0,1,IF(COUNTIFS(Registros!$A$2:$A$6000,"CS",Registros!$B$2:$B$6000,$A3227,Registros!$K$2:$K$6000,"&lt;&gt;")&gt;0,1,0))</f>
        <v/>
      </c>
      <c r="O3227">
        <f>IF(AND($K3227=1,$E3227=0,$G3227=0,$I3227=0),"WINBACK",IF(AND($M3227=1,$N3227&gt;0),"CONVERGENTE",IF($M3227=1,"SOLO MÓVIL",IF($N3227&gt;0,"SOLO FIJO / INTERNET","SIN SERVICIOS"))))</f>
        <v/>
      </c>
      <c r="P3227">
        <f>IF($O3227="WINBACK","Recuperar (winback)",IF($O3227="CONVERGENTE","Upgrade / más líneas",IF($O3227="SOLO MÓVIL","Ofrecer fijo + internet (FLBBTV)",IF($O3227="SOLO FIJO / INTERNET","Ofrecer línea móvil Nextphone","Oferta completa (móvil + fijo + internet)"))))</f>
        <v/>
      </c>
      <c r="Q3227">
        <f>$F3227+$H3227+$L3227</f>
        <v/>
      </c>
      <c r="R3227">
        <f>IFERROR(VLOOKUP($A3227,Registros!$B$2:$G$6000,6,0),IFERROR(VLOOKUP($D3227,Winback!$B$2:$C$300,2,0),""))</f>
        <v/>
      </c>
      <c r="S3227">
        <f>IF($E3227=1,"NP","")&amp;IF($G3227=1,"+MOV","")&amp;IF($I3227=1,"+CS","")&amp;IF($K3227=1,"+WB","")</f>
        <v/>
      </c>
      <c r="T3227">
        <f>$E3227+$G3227+$I3227+$K3227</f>
        <v/>
      </c>
    </row>
    <row r="3228">
      <c r="A3228" t="inlineStr">
        <is>
          <t>359240380000</t>
        </is>
      </c>
      <c r="B3228" t="inlineStr">
        <is>
          <t>35924038</t>
        </is>
      </c>
      <c r="C3228" t="inlineStr">
        <is>
          <t>JOHAN MARIETH FUENTES GONZALEZ</t>
        </is>
      </c>
      <c r="D3228" t="inlineStr">
        <is>
          <t>JOHANMARIETHFUENTESGONZALEZ</t>
        </is>
      </c>
      <c r="E3228">
        <f>IF(COUNTIFS(Registros!$A$2:$A$6000,"NP",Registros!$B$2:$B$6000,$A3228)&gt;0,1,0)</f>
        <v/>
      </c>
      <c r="F3228">
        <f>IF($E3228=1,SUMIFS(Registros!$F$2:$F$6000,Registros!$A$2:$A$6000,"NP",Registros!$B$2:$B$6000,$A3228),0)</f>
        <v/>
      </c>
      <c r="G3228">
        <f>IF(COUNTIFS(Registros!$A$2:$A$6000,"MOV",Registros!$B$2:$B$6000,$A3228)&gt;0,1,0)</f>
        <v/>
      </c>
      <c r="H3228">
        <f>IF($G3228=1,SUMIFS(Registros!$F$2:$F$6000,Registros!$A$2:$A$6000,"MOV",Registros!$B$2:$B$6000,$A3228),0)</f>
        <v/>
      </c>
      <c r="I3228">
        <f>IF(COUNTIFS(Registros!$A$2:$A$6000,"CS",Registros!$B$2:$B$6000,$A3228)&gt;0,1,0)</f>
        <v/>
      </c>
      <c r="J3228">
        <f>IF($I3228=1,SUMIFS(Registros!$I$2:$I$6000,Registros!$A$2:$A$6000,"CS",Registros!$B$2:$B$6000,$A3228),0)</f>
        <v/>
      </c>
      <c r="K3228">
        <f>IF(COUNTIFS(Winback!$K$2:$K$300,$D3228)&gt;0,1,0)</f>
        <v/>
      </c>
      <c r="L3228">
        <f>IF(AND($K3228=1,LEFT($A3228,3)="WB-"),SUMIFS(Winback!$D$2:$D$300,Winback!$K$2:$K$300,$D3228),0)</f>
        <v/>
      </c>
      <c r="M3228">
        <f>IF(OR($E3228=1,$G3228=1,SUMIFS(Registros!$J$2:$J$6000,Registros!$B$2:$B$6000,$A3228)&gt;0),1,0)</f>
        <v/>
      </c>
      <c r="N3228">
        <f>IF($J3228&gt;0,1,IF(COUNTIFS(Registros!$A$2:$A$6000,"CS",Registros!$B$2:$B$6000,$A3228,Registros!$K$2:$K$6000,"&lt;&gt;")&gt;0,1,0))</f>
        <v/>
      </c>
      <c r="O3228">
        <f>IF(AND($K3228=1,$E3228=0,$G3228=0,$I3228=0),"WINBACK",IF(AND($M3228=1,$N3228&gt;0),"CONVERGENTE",IF($M3228=1,"SOLO MÓVIL",IF($N3228&gt;0,"SOLO FIJO / INTERNET","SIN SERVICIOS"))))</f>
        <v/>
      </c>
      <c r="P3228">
        <f>IF($O3228="WINBACK","Recuperar (winback)",IF($O3228="CONVERGENTE","Upgrade / más líneas",IF($O3228="SOLO MÓVIL","Ofrecer fijo + internet (FLBBTV)",IF($O3228="SOLO FIJO / INTERNET","Ofrecer línea móvil Nextphone","Oferta completa (móvil + fijo + internet)"))))</f>
        <v/>
      </c>
      <c r="Q3228">
        <f>$F3228+$H3228+$L3228</f>
        <v/>
      </c>
      <c r="R3228">
        <f>IFERROR(VLOOKUP($A3228,Registros!$B$2:$G$6000,6,0),IFERROR(VLOOKUP($D3228,Winback!$B$2:$C$300,2,0),""))</f>
        <v/>
      </c>
      <c r="S3228">
        <f>IF($E3228=1,"NP","")&amp;IF($G3228=1,"+MOV","")&amp;IF($I3228=1,"+CS","")&amp;IF($K3228=1,"+WB","")</f>
        <v/>
      </c>
      <c r="T3228">
        <f>$E3228+$G3228+$I3228+$K3228</f>
        <v/>
      </c>
    </row>
    <row r="3229">
      <c r="A3229" t="inlineStr">
        <is>
          <t>368042150000</t>
        </is>
      </c>
      <c r="B3229" t="inlineStr">
        <is>
          <t>36804215</t>
        </is>
      </c>
      <c r="C3229" t="inlineStr">
        <is>
          <t>JACINTO GALLARDO</t>
        </is>
      </c>
      <c r="D3229" t="inlineStr">
        <is>
          <t>JACINTOGALLARDO</t>
        </is>
      </c>
      <c r="E3229">
        <f>IF(COUNTIFS(Registros!$A$2:$A$6000,"NP",Registros!$B$2:$B$6000,$A3229)&gt;0,1,0)</f>
        <v/>
      </c>
      <c r="F3229">
        <f>IF($E3229=1,SUMIFS(Registros!$F$2:$F$6000,Registros!$A$2:$A$6000,"NP",Registros!$B$2:$B$6000,$A3229),0)</f>
        <v/>
      </c>
      <c r="G3229">
        <f>IF(COUNTIFS(Registros!$A$2:$A$6000,"MOV",Registros!$B$2:$B$6000,$A3229)&gt;0,1,0)</f>
        <v/>
      </c>
      <c r="H3229">
        <f>IF($G3229=1,SUMIFS(Registros!$F$2:$F$6000,Registros!$A$2:$A$6000,"MOV",Registros!$B$2:$B$6000,$A3229),0)</f>
        <v/>
      </c>
      <c r="I3229">
        <f>IF(COUNTIFS(Registros!$A$2:$A$6000,"CS",Registros!$B$2:$B$6000,$A3229)&gt;0,1,0)</f>
        <v/>
      </c>
      <c r="J3229">
        <f>IF($I3229=1,SUMIFS(Registros!$I$2:$I$6000,Registros!$A$2:$A$6000,"CS",Registros!$B$2:$B$6000,$A3229),0)</f>
        <v/>
      </c>
      <c r="K3229">
        <f>IF(COUNTIFS(Winback!$K$2:$K$300,$D3229)&gt;0,1,0)</f>
        <v/>
      </c>
      <c r="L3229">
        <f>IF(AND($K3229=1,LEFT($A3229,3)="WB-"),SUMIFS(Winback!$D$2:$D$300,Winback!$K$2:$K$300,$D3229),0)</f>
        <v/>
      </c>
      <c r="M3229">
        <f>IF(OR($E3229=1,$G3229=1,SUMIFS(Registros!$J$2:$J$6000,Registros!$B$2:$B$6000,$A3229)&gt;0),1,0)</f>
        <v/>
      </c>
      <c r="N3229">
        <f>IF($J3229&gt;0,1,IF(COUNTIFS(Registros!$A$2:$A$6000,"CS",Registros!$B$2:$B$6000,$A3229,Registros!$K$2:$K$6000,"&lt;&gt;")&gt;0,1,0))</f>
        <v/>
      </c>
      <c r="O3229">
        <f>IF(AND($K3229=1,$E3229=0,$G3229=0,$I3229=0),"WINBACK",IF(AND($M3229=1,$N3229&gt;0),"CONVERGENTE",IF($M3229=1,"SOLO MÓVIL",IF($N3229&gt;0,"SOLO FIJO / INTERNET","SIN SERVICIOS"))))</f>
        <v/>
      </c>
      <c r="P3229">
        <f>IF($O3229="WINBACK","Recuperar (winback)",IF($O3229="CONVERGENTE","Upgrade / más líneas",IF($O3229="SOLO MÓVIL","Ofrecer fijo + internet (FLBBTV)",IF($O3229="SOLO FIJO / INTERNET","Ofrecer línea móvil Nextphone","Oferta completa (móvil + fijo + internet)"))))</f>
        <v/>
      </c>
      <c r="Q3229">
        <f>$F3229+$H3229+$L3229</f>
        <v/>
      </c>
      <c r="R3229">
        <f>IFERROR(VLOOKUP($A3229,Registros!$B$2:$G$6000,6,0),IFERROR(VLOOKUP($D3229,Winback!$B$2:$C$300,2,0),""))</f>
        <v/>
      </c>
      <c r="S3229">
        <f>IF($E3229=1,"NP","")&amp;IF($G3229=1,"+MOV","")&amp;IF($I3229=1,"+CS","")&amp;IF($K3229=1,"+WB","")</f>
        <v/>
      </c>
      <c r="T3229">
        <f>$E3229+$G3229+$I3229+$K3229</f>
        <v/>
      </c>
    </row>
    <row r="3230">
      <c r="A3230" t="inlineStr">
        <is>
          <t>351282490000</t>
        </is>
      </c>
      <c r="B3230" t="inlineStr">
        <is>
          <t>35128249</t>
        </is>
      </c>
      <c r="C3230" t="inlineStr">
        <is>
          <t>DIANA BRANDA</t>
        </is>
      </c>
      <c r="D3230" t="inlineStr">
        <is>
          <t>DIANABRANDA</t>
        </is>
      </c>
      <c r="E3230">
        <f>IF(COUNTIFS(Registros!$A$2:$A$6000,"NP",Registros!$B$2:$B$6000,$A3230)&gt;0,1,0)</f>
        <v/>
      </c>
      <c r="F3230">
        <f>IF($E3230=1,SUMIFS(Registros!$F$2:$F$6000,Registros!$A$2:$A$6000,"NP",Registros!$B$2:$B$6000,$A3230),0)</f>
        <v/>
      </c>
      <c r="G3230">
        <f>IF(COUNTIFS(Registros!$A$2:$A$6000,"MOV",Registros!$B$2:$B$6000,$A3230)&gt;0,1,0)</f>
        <v/>
      </c>
      <c r="H3230">
        <f>IF($G3230=1,SUMIFS(Registros!$F$2:$F$6000,Registros!$A$2:$A$6000,"MOV",Registros!$B$2:$B$6000,$A3230),0)</f>
        <v/>
      </c>
      <c r="I3230">
        <f>IF(COUNTIFS(Registros!$A$2:$A$6000,"CS",Registros!$B$2:$B$6000,$A3230)&gt;0,1,0)</f>
        <v/>
      </c>
      <c r="J3230">
        <f>IF($I3230=1,SUMIFS(Registros!$I$2:$I$6000,Registros!$A$2:$A$6000,"CS",Registros!$B$2:$B$6000,$A3230),0)</f>
        <v/>
      </c>
      <c r="K3230">
        <f>IF(COUNTIFS(Winback!$K$2:$K$300,$D3230)&gt;0,1,0)</f>
        <v/>
      </c>
      <c r="L3230">
        <f>IF(AND($K3230=1,LEFT($A3230,3)="WB-"),SUMIFS(Winback!$D$2:$D$300,Winback!$K$2:$K$300,$D3230),0)</f>
        <v/>
      </c>
      <c r="M3230">
        <f>IF(OR($E3230=1,$G3230=1,SUMIFS(Registros!$J$2:$J$6000,Registros!$B$2:$B$6000,$A3230)&gt;0),1,0)</f>
        <v/>
      </c>
      <c r="N3230">
        <f>IF($J3230&gt;0,1,IF(COUNTIFS(Registros!$A$2:$A$6000,"CS",Registros!$B$2:$B$6000,$A3230,Registros!$K$2:$K$6000,"&lt;&gt;")&gt;0,1,0))</f>
        <v/>
      </c>
      <c r="O3230">
        <f>IF(AND($K3230=1,$E3230=0,$G3230=0,$I3230=0),"WINBACK",IF(AND($M3230=1,$N3230&gt;0),"CONVERGENTE",IF($M3230=1,"SOLO MÓVIL",IF($N3230&gt;0,"SOLO FIJO / INTERNET","SIN SERVICIOS"))))</f>
        <v/>
      </c>
      <c r="P3230">
        <f>IF($O3230="WINBACK","Recuperar (winback)",IF($O3230="CONVERGENTE","Upgrade / más líneas",IF($O3230="SOLO MÓVIL","Ofrecer fijo + internet (FLBBTV)",IF($O3230="SOLO FIJO / INTERNET","Ofrecer línea móvil Nextphone","Oferta completa (móvil + fijo + internet)"))))</f>
        <v/>
      </c>
      <c r="Q3230">
        <f>$F3230+$H3230+$L3230</f>
        <v/>
      </c>
      <c r="R3230">
        <f>IFERROR(VLOOKUP($A3230,Registros!$B$2:$G$6000,6,0),IFERROR(VLOOKUP($D3230,Winback!$B$2:$C$300,2,0),""))</f>
        <v/>
      </c>
      <c r="S3230">
        <f>IF($E3230=1,"NP","")&amp;IF($G3230=1,"+MOV","")&amp;IF($I3230=1,"+CS","")&amp;IF($K3230=1,"+WB","")</f>
        <v/>
      </c>
      <c r="T3230">
        <f>$E3230+$G3230+$I3230+$K3230</f>
        <v/>
      </c>
    </row>
    <row r="3231">
      <c r="A3231" t="inlineStr">
        <is>
          <t>357283920000</t>
        </is>
      </c>
      <c r="B3231" t="inlineStr">
        <is>
          <t>35728392</t>
        </is>
      </c>
      <c r="C3231" t="inlineStr">
        <is>
          <t>ARMANDO NODIER GUERRA HERNANDEZ</t>
        </is>
      </c>
      <c r="D3231" t="inlineStr">
        <is>
          <t>ARMANDONODIERGUERRAHERNANDEZ</t>
        </is>
      </c>
      <c r="E3231">
        <f>IF(COUNTIFS(Registros!$A$2:$A$6000,"NP",Registros!$B$2:$B$6000,$A3231)&gt;0,1,0)</f>
        <v/>
      </c>
      <c r="F3231">
        <f>IF($E3231=1,SUMIFS(Registros!$F$2:$F$6000,Registros!$A$2:$A$6000,"NP",Registros!$B$2:$B$6000,$A3231),0)</f>
        <v/>
      </c>
      <c r="G3231">
        <f>IF(COUNTIFS(Registros!$A$2:$A$6000,"MOV",Registros!$B$2:$B$6000,$A3231)&gt;0,1,0)</f>
        <v/>
      </c>
      <c r="H3231">
        <f>IF($G3231=1,SUMIFS(Registros!$F$2:$F$6000,Registros!$A$2:$A$6000,"MOV",Registros!$B$2:$B$6000,$A3231),0)</f>
        <v/>
      </c>
      <c r="I3231">
        <f>IF(COUNTIFS(Registros!$A$2:$A$6000,"CS",Registros!$B$2:$B$6000,$A3231)&gt;0,1,0)</f>
        <v/>
      </c>
      <c r="J3231">
        <f>IF($I3231=1,SUMIFS(Registros!$I$2:$I$6000,Registros!$A$2:$A$6000,"CS",Registros!$B$2:$B$6000,$A3231),0)</f>
        <v/>
      </c>
      <c r="K3231">
        <f>IF(COUNTIFS(Winback!$K$2:$K$300,$D3231)&gt;0,1,0)</f>
        <v/>
      </c>
      <c r="L3231">
        <f>IF(AND($K3231=1,LEFT($A3231,3)="WB-"),SUMIFS(Winback!$D$2:$D$300,Winback!$K$2:$K$300,$D3231),0)</f>
        <v/>
      </c>
      <c r="M3231">
        <f>IF(OR($E3231=1,$G3231=1,SUMIFS(Registros!$J$2:$J$6000,Registros!$B$2:$B$6000,$A3231)&gt;0),1,0)</f>
        <v/>
      </c>
      <c r="N3231">
        <f>IF($J3231&gt;0,1,IF(COUNTIFS(Registros!$A$2:$A$6000,"CS",Registros!$B$2:$B$6000,$A3231,Registros!$K$2:$K$6000,"&lt;&gt;")&gt;0,1,0))</f>
        <v/>
      </c>
      <c r="O3231">
        <f>IF(AND($K3231=1,$E3231=0,$G3231=0,$I3231=0),"WINBACK",IF(AND($M3231=1,$N3231&gt;0),"CONVERGENTE",IF($M3231=1,"SOLO MÓVIL",IF($N3231&gt;0,"SOLO FIJO / INTERNET","SIN SERVICIOS"))))</f>
        <v/>
      </c>
      <c r="P3231">
        <f>IF($O3231="WINBACK","Recuperar (winback)",IF($O3231="CONVERGENTE","Upgrade / más líneas",IF($O3231="SOLO MÓVIL","Ofrecer fijo + internet (FLBBTV)",IF($O3231="SOLO FIJO / INTERNET","Ofrecer línea móvil Nextphone","Oferta completa (móvil + fijo + internet)"))))</f>
        <v/>
      </c>
      <c r="Q3231">
        <f>$F3231+$H3231+$L3231</f>
        <v/>
      </c>
      <c r="R3231">
        <f>IFERROR(VLOOKUP($A3231,Registros!$B$2:$G$6000,6,0),IFERROR(VLOOKUP($D3231,Winback!$B$2:$C$300,2,0),""))</f>
        <v/>
      </c>
      <c r="S3231">
        <f>IF($E3231=1,"NP","")&amp;IF($G3231=1,"+MOV","")&amp;IF($I3231=1,"+CS","")&amp;IF($K3231=1,"+WB","")</f>
        <v/>
      </c>
      <c r="T3231">
        <f>$E3231+$G3231+$I3231+$K3231</f>
        <v/>
      </c>
    </row>
    <row r="3232">
      <c r="A3232" t="inlineStr">
        <is>
          <t>368040650000</t>
        </is>
      </c>
      <c r="B3232" t="inlineStr">
        <is>
          <t>36804065</t>
        </is>
      </c>
      <c r="C3232" t="inlineStr">
        <is>
          <t>JAVIER ERASMO ARENAS ALVARADO</t>
        </is>
      </c>
      <c r="D3232" t="inlineStr">
        <is>
          <t>JAVIERERASMOARENASALVARADO</t>
        </is>
      </c>
      <c r="E3232">
        <f>IF(COUNTIFS(Registros!$A$2:$A$6000,"NP",Registros!$B$2:$B$6000,$A3232)&gt;0,1,0)</f>
        <v/>
      </c>
      <c r="F3232">
        <f>IF($E3232=1,SUMIFS(Registros!$F$2:$F$6000,Registros!$A$2:$A$6000,"NP",Registros!$B$2:$B$6000,$A3232),0)</f>
        <v/>
      </c>
      <c r="G3232">
        <f>IF(COUNTIFS(Registros!$A$2:$A$6000,"MOV",Registros!$B$2:$B$6000,$A3232)&gt;0,1,0)</f>
        <v/>
      </c>
      <c r="H3232">
        <f>IF($G3232=1,SUMIFS(Registros!$F$2:$F$6000,Registros!$A$2:$A$6000,"MOV",Registros!$B$2:$B$6000,$A3232),0)</f>
        <v/>
      </c>
      <c r="I3232">
        <f>IF(COUNTIFS(Registros!$A$2:$A$6000,"CS",Registros!$B$2:$B$6000,$A3232)&gt;0,1,0)</f>
        <v/>
      </c>
      <c r="J3232">
        <f>IF($I3232=1,SUMIFS(Registros!$I$2:$I$6000,Registros!$A$2:$A$6000,"CS",Registros!$B$2:$B$6000,$A3232),0)</f>
        <v/>
      </c>
      <c r="K3232">
        <f>IF(COUNTIFS(Winback!$K$2:$K$300,$D3232)&gt;0,1,0)</f>
        <v/>
      </c>
      <c r="L3232">
        <f>IF(AND($K3232=1,LEFT($A3232,3)="WB-"),SUMIFS(Winback!$D$2:$D$300,Winback!$K$2:$K$300,$D3232),0)</f>
        <v/>
      </c>
      <c r="M3232">
        <f>IF(OR($E3232=1,$G3232=1,SUMIFS(Registros!$J$2:$J$6000,Registros!$B$2:$B$6000,$A3232)&gt;0),1,0)</f>
        <v/>
      </c>
      <c r="N3232">
        <f>IF($J3232&gt;0,1,IF(COUNTIFS(Registros!$A$2:$A$6000,"CS",Registros!$B$2:$B$6000,$A3232,Registros!$K$2:$K$6000,"&lt;&gt;")&gt;0,1,0))</f>
        <v/>
      </c>
      <c r="O3232">
        <f>IF(AND($K3232=1,$E3232=0,$G3232=0,$I3232=0),"WINBACK",IF(AND($M3232=1,$N3232&gt;0),"CONVERGENTE",IF($M3232=1,"SOLO MÓVIL",IF($N3232&gt;0,"SOLO FIJO / INTERNET","SIN SERVICIOS"))))</f>
        <v/>
      </c>
      <c r="P3232">
        <f>IF($O3232="WINBACK","Recuperar (winback)",IF($O3232="CONVERGENTE","Upgrade / más líneas",IF($O3232="SOLO MÓVIL","Ofrecer fijo + internet (FLBBTV)",IF($O3232="SOLO FIJO / INTERNET","Ofrecer línea móvil Nextphone","Oferta completa (móvil + fijo + internet)"))))</f>
        <v/>
      </c>
      <c r="Q3232">
        <f>$F3232+$H3232+$L3232</f>
        <v/>
      </c>
      <c r="R3232">
        <f>IFERROR(VLOOKUP($A3232,Registros!$B$2:$G$6000,6,0),IFERROR(VLOOKUP($D3232,Winback!$B$2:$C$300,2,0),""))</f>
        <v/>
      </c>
      <c r="S3232">
        <f>IF($E3232=1,"NP","")&amp;IF($G3232=1,"+MOV","")&amp;IF($I3232=1,"+CS","")&amp;IF($K3232=1,"+WB","")</f>
        <v/>
      </c>
      <c r="T3232">
        <f>$E3232+$G3232+$I3232+$K3232</f>
        <v/>
      </c>
    </row>
    <row r="3233">
      <c r="A3233" t="inlineStr">
        <is>
          <t>352298710000</t>
        </is>
      </c>
      <c r="B3233" t="inlineStr">
        <is>
          <t>35229871</t>
        </is>
      </c>
      <c r="C3233" t="inlineStr">
        <is>
          <t>TOMAS ALBERTO RIOS</t>
        </is>
      </c>
      <c r="D3233" t="inlineStr">
        <is>
          <t>TOMASALBERTORIOS</t>
        </is>
      </c>
      <c r="E3233">
        <f>IF(COUNTIFS(Registros!$A$2:$A$6000,"NP",Registros!$B$2:$B$6000,$A3233)&gt;0,1,0)</f>
        <v/>
      </c>
      <c r="F3233">
        <f>IF($E3233=1,SUMIFS(Registros!$F$2:$F$6000,Registros!$A$2:$A$6000,"NP",Registros!$B$2:$B$6000,$A3233),0)</f>
        <v/>
      </c>
      <c r="G3233">
        <f>IF(COUNTIFS(Registros!$A$2:$A$6000,"MOV",Registros!$B$2:$B$6000,$A3233)&gt;0,1,0)</f>
        <v/>
      </c>
      <c r="H3233">
        <f>IF($G3233=1,SUMIFS(Registros!$F$2:$F$6000,Registros!$A$2:$A$6000,"MOV",Registros!$B$2:$B$6000,$A3233),0)</f>
        <v/>
      </c>
      <c r="I3233">
        <f>IF(COUNTIFS(Registros!$A$2:$A$6000,"CS",Registros!$B$2:$B$6000,$A3233)&gt;0,1,0)</f>
        <v/>
      </c>
      <c r="J3233">
        <f>IF($I3233=1,SUMIFS(Registros!$I$2:$I$6000,Registros!$A$2:$A$6000,"CS",Registros!$B$2:$B$6000,$A3233),0)</f>
        <v/>
      </c>
      <c r="K3233">
        <f>IF(COUNTIFS(Winback!$K$2:$K$300,$D3233)&gt;0,1,0)</f>
        <v/>
      </c>
      <c r="L3233">
        <f>IF(AND($K3233=1,LEFT($A3233,3)="WB-"),SUMIFS(Winback!$D$2:$D$300,Winback!$K$2:$K$300,$D3233),0)</f>
        <v/>
      </c>
      <c r="M3233">
        <f>IF(OR($E3233=1,$G3233=1,SUMIFS(Registros!$J$2:$J$6000,Registros!$B$2:$B$6000,$A3233)&gt;0),1,0)</f>
        <v/>
      </c>
      <c r="N3233">
        <f>IF($J3233&gt;0,1,IF(COUNTIFS(Registros!$A$2:$A$6000,"CS",Registros!$B$2:$B$6000,$A3233,Registros!$K$2:$K$6000,"&lt;&gt;")&gt;0,1,0))</f>
        <v/>
      </c>
      <c r="O3233">
        <f>IF(AND($K3233=1,$E3233=0,$G3233=0,$I3233=0),"WINBACK",IF(AND($M3233=1,$N3233&gt;0),"CONVERGENTE",IF($M3233=1,"SOLO MÓVIL",IF($N3233&gt;0,"SOLO FIJO / INTERNET","SIN SERVICIOS"))))</f>
        <v/>
      </c>
      <c r="P3233">
        <f>IF($O3233="WINBACK","Recuperar (winback)",IF($O3233="CONVERGENTE","Upgrade / más líneas",IF($O3233="SOLO MÓVIL","Ofrecer fijo + internet (FLBBTV)",IF($O3233="SOLO FIJO / INTERNET","Ofrecer línea móvil Nextphone","Oferta completa (móvil + fijo + internet)"))))</f>
        <v/>
      </c>
      <c r="Q3233">
        <f>$F3233+$H3233+$L3233</f>
        <v/>
      </c>
      <c r="R3233">
        <f>IFERROR(VLOOKUP($A3233,Registros!$B$2:$G$6000,6,0),IFERROR(VLOOKUP($D3233,Winback!$B$2:$C$300,2,0),""))</f>
        <v/>
      </c>
      <c r="S3233">
        <f>IF($E3233=1,"NP","")&amp;IF($G3233=1,"+MOV","")&amp;IF($I3233=1,"+CS","")&amp;IF($K3233=1,"+WB","")</f>
        <v/>
      </c>
      <c r="T3233">
        <f>$E3233+$G3233+$I3233+$K3233</f>
        <v/>
      </c>
    </row>
    <row r="3234">
      <c r="A3234" t="inlineStr">
        <is>
          <t>366051880000</t>
        </is>
      </c>
      <c r="B3234" t="inlineStr">
        <is>
          <t>36605188</t>
        </is>
      </c>
      <c r="C3234" t="inlineStr">
        <is>
          <t>ERICK RODRIGUEZ GARCÍA</t>
        </is>
      </c>
      <c r="D3234" t="inlineStr">
        <is>
          <t>ERICKRODRIGUEZGARCIA</t>
        </is>
      </c>
      <c r="E3234">
        <f>IF(COUNTIFS(Registros!$A$2:$A$6000,"NP",Registros!$B$2:$B$6000,$A3234)&gt;0,1,0)</f>
        <v/>
      </c>
      <c r="F3234">
        <f>IF($E3234=1,SUMIFS(Registros!$F$2:$F$6000,Registros!$A$2:$A$6000,"NP",Registros!$B$2:$B$6000,$A3234),0)</f>
        <v/>
      </c>
      <c r="G3234">
        <f>IF(COUNTIFS(Registros!$A$2:$A$6000,"MOV",Registros!$B$2:$B$6000,$A3234)&gt;0,1,0)</f>
        <v/>
      </c>
      <c r="H3234">
        <f>IF($G3234=1,SUMIFS(Registros!$F$2:$F$6000,Registros!$A$2:$A$6000,"MOV",Registros!$B$2:$B$6000,$A3234),0)</f>
        <v/>
      </c>
      <c r="I3234">
        <f>IF(COUNTIFS(Registros!$A$2:$A$6000,"CS",Registros!$B$2:$B$6000,$A3234)&gt;0,1,0)</f>
        <v/>
      </c>
      <c r="J3234">
        <f>IF($I3234=1,SUMIFS(Registros!$I$2:$I$6000,Registros!$A$2:$A$6000,"CS",Registros!$B$2:$B$6000,$A3234),0)</f>
        <v/>
      </c>
      <c r="K3234">
        <f>IF(COUNTIFS(Winback!$K$2:$K$300,$D3234)&gt;0,1,0)</f>
        <v/>
      </c>
      <c r="L3234">
        <f>IF(AND($K3234=1,LEFT($A3234,3)="WB-"),SUMIFS(Winback!$D$2:$D$300,Winback!$K$2:$K$300,$D3234),0)</f>
        <v/>
      </c>
      <c r="M3234">
        <f>IF(OR($E3234=1,$G3234=1,SUMIFS(Registros!$J$2:$J$6000,Registros!$B$2:$B$6000,$A3234)&gt;0),1,0)</f>
        <v/>
      </c>
      <c r="N3234">
        <f>IF($J3234&gt;0,1,IF(COUNTIFS(Registros!$A$2:$A$6000,"CS",Registros!$B$2:$B$6000,$A3234,Registros!$K$2:$K$6000,"&lt;&gt;")&gt;0,1,0))</f>
        <v/>
      </c>
      <c r="O3234">
        <f>IF(AND($K3234=1,$E3234=0,$G3234=0,$I3234=0),"WINBACK",IF(AND($M3234=1,$N3234&gt;0),"CONVERGENTE",IF($M3234=1,"SOLO MÓVIL",IF($N3234&gt;0,"SOLO FIJO / INTERNET","SIN SERVICIOS"))))</f>
        <v/>
      </c>
      <c r="P3234">
        <f>IF($O3234="WINBACK","Recuperar (winback)",IF($O3234="CONVERGENTE","Upgrade / más líneas",IF($O3234="SOLO MÓVIL","Ofrecer fijo + internet (FLBBTV)",IF($O3234="SOLO FIJO / INTERNET","Ofrecer línea móvil Nextphone","Oferta completa (móvil + fijo + internet)"))))</f>
        <v/>
      </c>
      <c r="Q3234">
        <f>$F3234+$H3234+$L3234</f>
        <v/>
      </c>
      <c r="R3234">
        <f>IFERROR(VLOOKUP($A3234,Registros!$B$2:$G$6000,6,0),IFERROR(VLOOKUP($D3234,Winback!$B$2:$C$300,2,0),""))</f>
        <v/>
      </c>
      <c r="S3234">
        <f>IF($E3234=1,"NP","")&amp;IF($G3234=1,"+MOV","")&amp;IF($I3234=1,"+CS","")&amp;IF($K3234=1,"+WB","")</f>
        <v/>
      </c>
      <c r="T3234">
        <f>$E3234+$G3234+$I3234+$K3234</f>
        <v/>
      </c>
    </row>
    <row r="3235">
      <c r="A3235" t="inlineStr">
        <is>
          <t>352314260000</t>
        </is>
      </c>
      <c r="B3235" t="inlineStr">
        <is>
          <t>35231426</t>
        </is>
      </c>
      <c r="C3235" t="inlineStr">
        <is>
          <t>MELANY ALANA AUGUSTO CABALLERO</t>
        </is>
      </c>
      <c r="D3235" t="inlineStr">
        <is>
          <t>MELANYALANAAUGUSTOCABALLERO</t>
        </is>
      </c>
      <c r="E3235">
        <f>IF(COUNTIFS(Registros!$A$2:$A$6000,"NP",Registros!$B$2:$B$6000,$A3235)&gt;0,1,0)</f>
        <v/>
      </c>
      <c r="F3235">
        <f>IF($E3235=1,SUMIFS(Registros!$F$2:$F$6000,Registros!$A$2:$A$6000,"NP",Registros!$B$2:$B$6000,$A3235),0)</f>
        <v/>
      </c>
      <c r="G3235">
        <f>IF(COUNTIFS(Registros!$A$2:$A$6000,"MOV",Registros!$B$2:$B$6000,$A3235)&gt;0,1,0)</f>
        <v/>
      </c>
      <c r="H3235">
        <f>IF($G3235=1,SUMIFS(Registros!$F$2:$F$6000,Registros!$A$2:$A$6000,"MOV",Registros!$B$2:$B$6000,$A3235),0)</f>
        <v/>
      </c>
      <c r="I3235">
        <f>IF(COUNTIFS(Registros!$A$2:$A$6000,"CS",Registros!$B$2:$B$6000,$A3235)&gt;0,1,0)</f>
        <v/>
      </c>
      <c r="J3235">
        <f>IF($I3235=1,SUMIFS(Registros!$I$2:$I$6000,Registros!$A$2:$A$6000,"CS",Registros!$B$2:$B$6000,$A3235),0)</f>
        <v/>
      </c>
      <c r="K3235">
        <f>IF(COUNTIFS(Winback!$K$2:$K$300,$D3235)&gt;0,1,0)</f>
        <v/>
      </c>
      <c r="L3235">
        <f>IF(AND($K3235=1,LEFT($A3235,3)="WB-"),SUMIFS(Winback!$D$2:$D$300,Winback!$K$2:$K$300,$D3235),0)</f>
        <v/>
      </c>
      <c r="M3235">
        <f>IF(OR($E3235=1,$G3235=1,SUMIFS(Registros!$J$2:$J$6000,Registros!$B$2:$B$6000,$A3235)&gt;0),1,0)</f>
        <v/>
      </c>
      <c r="N3235">
        <f>IF($J3235&gt;0,1,IF(COUNTIFS(Registros!$A$2:$A$6000,"CS",Registros!$B$2:$B$6000,$A3235,Registros!$K$2:$K$6000,"&lt;&gt;")&gt;0,1,0))</f>
        <v/>
      </c>
      <c r="O3235">
        <f>IF(AND($K3235=1,$E3235=0,$G3235=0,$I3235=0),"WINBACK",IF(AND($M3235=1,$N3235&gt;0),"CONVERGENTE",IF($M3235=1,"SOLO MÓVIL",IF($N3235&gt;0,"SOLO FIJO / INTERNET","SIN SERVICIOS"))))</f>
        <v/>
      </c>
      <c r="P3235">
        <f>IF($O3235="WINBACK","Recuperar (winback)",IF($O3235="CONVERGENTE","Upgrade / más líneas",IF($O3235="SOLO MÓVIL","Ofrecer fijo + internet (FLBBTV)",IF($O3235="SOLO FIJO / INTERNET","Ofrecer línea móvil Nextphone","Oferta completa (móvil + fijo + internet)"))))</f>
        <v/>
      </c>
      <c r="Q3235">
        <f>$F3235+$H3235+$L3235</f>
        <v/>
      </c>
      <c r="R3235">
        <f>IFERROR(VLOOKUP($A3235,Registros!$B$2:$G$6000,6,0),IFERROR(VLOOKUP($D3235,Winback!$B$2:$C$300,2,0),""))</f>
        <v/>
      </c>
      <c r="S3235">
        <f>IF($E3235=1,"NP","")&amp;IF($G3235=1,"+MOV","")&amp;IF($I3235=1,"+CS","")&amp;IF($K3235=1,"+WB","")</f>
        <v/>
      </c>
      <c r="T3235">
        <f>$E3235+$G3235+$I3235+$K3235</f>
        <v/>
      </c>
    </row>
    <row r="3236">
      <c r="A3236" t="inlineStr">
        <is>
          <t>352325190000</t>
        </is>
      </c>
      <c r="B3236" t="inlineStr">
        <is>
          <t>35232519</t>
        </is>
      </c>
      <c r="C3236" t="inlineStr">
        <is>
          <t>JOSÉ DEMETRIO OLACIREGUI LEZCANO</t>
        </is>
      </c>
      <c r="D3236" t="inlineStr">
        <is>
          <t>JOSEDEMETRIOOLACIREGUILEZCANO</t>
        </is>
      </c>
      <c r="E3236">
        <f>IF(COUNTIFS(Registros!$A$2:$A$6000,"NP",Registros!$B$2:$B$6000,$A3236)&gt;0,1,0)</f>
        <v/>
      </c>
      <c r="F3236">
        <f>IF($E3236=1,SUMIFS(Registros!$F$2:$F$6000,Registros!$A$2:$A$6000,"NP",Registros!$B$2:$B$6000,$A3236),0)</f>
        <v/>
      </c>
      <c r="G3236">
        <f>IF(COUNTIFS(Registros!$A$2:$A$6000,"MOV",Registros!$B$2:$B$6000,$A3236)&gt;0,1,0)</f>
        <v/>
      </c>
      <c r="H3236">
        <f>IF($G3236=1,SUMIFS(Registros!$F$2:$F$6000,Registros!$A$2:$A$6000,"MOV",Registros!$B$2:$B$6000,$A3236),0)</f>
        <v/>
      </c>
      <c r="I3236">
        <f>IF(COUNTIFS(Registros!$A$2:$A$6000,"CS",Registros!$B$2:$B$6000,$A3236)&gt;0,1,0)</f>
        <v/>
      </c>
      <c r="J3236">
        <f>IF($I3236=1,SUMIFS(Registros!$I$2:$I$6000,Registros!$A$2:$A$6000,"CS",Registros!$B$2:$B$6000,$A3236),0)</f>
        <v/>
      </c>
      <c r="K3236">
        <f>IF(COUNTIFS(Winback!$K$2:$K$300,$D3236)&gt;0,1,0)</f>
        <v/>
      </c>
      <c r="L3236">
        <f>IF(AND($K3236=1,LEFT($A3236,3)="WB-"),SUMIFS(Winback!$D$2:$D$300,Winback!$K$2:$K$300,$D3236),0)</f>
        <v/>
      </c>
      <c r="M3236">
        <f>IF(OR($E3236=1,$G3236=1,SUMIFS(Registros!$J$2:$J$6000,Registros!$B$2:$B$6000,$A3236)&gt;0),1,0)</f>
        <v/>
      </c>
      <c r="N3236">
        <f>IF($J3236&gt;0,1,IF(COUNTIFS(Registros!$A$2:$A$6000,"CS",Registros!$B$2:$B$6000,$A3236,Registros!$K$2:$K$6000,"&lt;&gt;")&gt;0,1,0))</f>
        <v/>
      </c>
      <c r="O3236">
        <f>IF(AND($K3236=1,$E3236=0,$G3236=0,$I3236=0),"WINBACK",IF(AND($M3236=1,$N3236&gt;0),"CONVERGENTE",IF($M3236=1,"SOLO MÓVIL",IF($N3236&gt;0,"SOLO FIJO / INTERNET","SIN SERVICIOS"))))</f>
        <v/>
      </c>
      <c r="P3236">
        <f>IF($O3236="WINBACK","Recuperar (winback)",IF($O3236="CONVERGENTE","Upgrade / más líneas",IF($O3236="SOLO MÓVIL","Ofrecer fijo + internet (FLBBTV)",IF($O3236="SOLO FIJO / INTERNET","Ofrecer línea móvil Nextphone","Oferta completa (móvil + fijo + internet)"))))</f>
        <v/>
      </c>
      <c r="Q3236">
        <f>$F3236+$H3236+$L3236</f>
        <v/>
      </c>
      <c r="R3236">
        <f>IFERROR(VLOOKUP($A3236,Registros!$B$2:$G$6000,6,0),IFERROR(VLOOKUP($D3236,Winback!$B$2:$C$300,2,0),""))</f>
        <v/>
      </c>
      <c r="S3236">
        <f>IF($E3236=1,"NP","")&amp;IF($G3236=1,"+MOV","")&amp;IF($I3236=1,"+CS","")&amp;IF($K3236=1,"+WB","")</f>
        <v/>
      </c>
      <c r="T3236">
        <f>$E3236+$G3236+$I3236+$K3236</f>
        <v/>
      </c>
    </row>
    <row r="3237">
      <c r="A3237" t="inlineStr">
        <is>
          <t>365046160000</t>
        </is>
      </c>
      <c r="B3237" t="inlineStr">
        <is>
          <t>36504616</t>
        </is>
      </c>
      <c r="C3237" t="inlineStr">
        <is>
          <t>RADDANIS CABALLERO</t>
        </is>
      </c>
      <c r="D3237" t="inlineStr">
        <is>
          <t>RADDANISCABALLERO</t>
        </is>
      </c>
      <c r="E3237">
        <f>IF(COUNTIFS(Registros!$A$2:$A$6000,"NP",Registros!$B$2:$B$6000,$A3237)&gt;0,1,0)</f>
        <v/>
      </c>
      <c r="F3237">
        <f>IF($E3237=1,SUMIFS(Registros!$F$2:$F$6000,Registros!$A$2:$A$6000,"NP",Registros!$B$2:$B$6000,$A3237),0)</f>
        <v/>
      </c>
      <c r="G3237">
        <f>IF(COUNTIFS(Registros!$A$2:$A$6000,"MOV",Registros!$B$2:$B$6000,$A3237)&gt;0,1,0)</f>
        <v/>
      </c>
      <c r="H3237">
        <f>IF($G3237=1,SUMIFS(Registros!$F$2:$F$6000,Registros!$A$2:$A$6000,"MOV",Registros!$B$2:$B$6000,$A3237),0)</f>
        <v/>
      </c>
      <c r="I3237">
        <f>IF(COUNTIFS(Registros!$A$2:$A$6000,"CS",Registros!$B$2:$B$6000,$A3237)&gt;0,1,0)</f>
        <v/>
      </c>
      <c r="J3237">
        <f>IF($I3237=1,SUMIFS(Registros!$I$2:$I$6000,Registros!$A$2:$A$6000,"CS",Registros!$B$2:$B$6000,$A3237),0)</f>
        <v/>
      </c>
      <c r="K3237">
        <f>IF(COUNTIFS(Winback!$K$2:$K$300,$D3237)&gt;0,1,0)</f>
        <v/>
      </c>
      <c r="L3237">
        <f>IF(AND($K3237=1,LEFT($A3237,3)="WB-"),SUMIFS(Winback!$D$2:$D$300,Winback!$K$2:$K$300,$D3237),0)</f>
        <v/>
      </c>
      <c r="M3237">
        <f>IF(OR($E3237=1,$G3237=1,SUMIFS(Registros!$J$2:$J$6000,Registros!$B$2:$B$6000,$A3237)&gt;0),1,0)</f>
        <v/>
      </c>
      <c r="N3237">
        <f>IF($J3237&gt;0,1,IF(COUNTIFS(Registros!$A$2:$A$6000,"CS",Registros!$B$2:$B$6000,$A3237,Registros!$K$2:$K$6000,"&lt;&gt;")&gt;0,1,0))</f>
        <v/>
      </c>
      <c r="O3237">
        <f>IF(AND($K3237=1,$E3237=0,$G3237=0,$I3237=0),"WINBACK",IF(AND($M3237=1,$N3237&gt;0),"CONVERGENTE",IF($M3237=1,"SOLO MÓVIL",IF($N3237&gt;0,"SOLO FIJO / INTERNET","SIN SERVICIOS"))))</f>
        <v/>
      </c>
      <c r="P3237">
        <f>IF($O3237="WINBACK","Recuperar (winback)",IF($O3237="CONVERGENTE","Upgrade / más líneas",IF($O3237="SOLO MÓVIL","Ofrecer fijo + internet (FLBBTV)",IF($O3237="SOLO FIJO / INTERNET","Ofrecer línea móvil Nextphone","Oferta completa (móvil + fijo + internet)"))))</f>
        <v/>
      </c>
      <c r="Q3237">
        <f>$F3237+$H3237+$L3237</f>
        <v/>
      </c>
      <c r="R3237">
        <f>IFERROR(VLOOKUP($A3237,Registros!$B$2:$G$6000,6,0),IFERROR(VLOOKUP($D3237,Winback!$B$2:$C$300,2,0),""))</f>
        <v/>
      </c>
      <c r="S3237">
        <f>IF($E3237=1,"NP","")&amp;IF($G3237=1,"+MOV","")&amp;IF($I3237=1,"+CS","")&amp;IF($K3237=1,"+WB","")</f>
        <v/>
      </c>
      <c r="T3237">
        <f>$E3237+$G3237+$I3237+$K3237</f>
        <v/>
      </c>
    </row>
    <row r="3238">
      <c r="A3238" t="inlineStr">
        <is>
          <t>342310400000</t>
        </is>
      </c>
      <c r="B3238" t="inlineStr">
        <is>
          <t>34231040</t>
        </is>
      </c>
      <c r="C3238" t="inlineStr">
        <is>
          <t>JESUS GONZALEZ</t>
        </is>
      </c>
      <c r="D3238" t="inlineStr">
        <is>
          <t>JESUSGONZALEZ</t>
        </is>
      </c>
      <c r="E3238">
        <f>IF(COUNTIFS(Registros!$A$2:$A$6000,"NP",Registros!$B$2:$B$6000,$A3238)&gt;0,1,0)</f>
        <v/>
      </c>
      <c r="F3238">
        <f>IF($E3238=1,SUMIFS(Registros!$F$2:$F$6000,Registros!$A$2:$A$6000,"NP",Registros!$B$2:$B$6000,$A3238),0)</f>
        <v/>
      </c>
      <c r="G3238">
        <f>IF(COUNTIFS(Registros!$A$2:$A$6000,"MOV",Registros!$B$2:$B$6000,$A3238)&gt;0,1,0)</f>
        <v/>
      </c>
      <c r="H3238">
        <f>IF($G3238=1,SUMIFS(Registros!$F$2:$F$6000,Registros!$A$2:$A$6000,"MOV",Registros!$B$2:$B$6000,$A3238),0)</f>
        <v/>
      </c>
      <c r="I3238">
        <f>IF(COUNTIFS(Registros!$A$2:$A$6000,"CS",Registros!$B$2:$B$6000,$A3238)&gt;0,1,0)</f>
        <v/>
      </c>
      <c r="J3238">
        <f>IF($I3238=1,SUMIFS(Registros!$I$2:$I$6000,Registros!$A$2:$A$6000,"CS",Registros!$B$2:$B$6000,$A3238),0)</f>
        <v/>
      </c>
      <c r="K3238">
        <f>IF(COUNTIFS(Winback!$K$2:$K$300,$D3238)&gt;0,1,0)</f>
        <v/>
      </c>
      <c r="L3238">
        <f>IF(AND($K3238=1,LEFT($A3238,3)="WB-"),SUMIFS(Winback!$D$2:$D$300,Winback!$K$2:$K$300,$D3238),0)</f>
        <v/>
      </c>
      <c r="M3238">
        <f>IF(OR($E3238=1,$G3238=1,SUMIFS(Registros!$J$2:$J$6000,Registros!$B$2:$B$6000,$A3238)&gt;0),1,0)</f>
        <v/>
      </c>
      <c r="N3238">
        <f>IF($J3238&gt;0,1,IF(COUNTIFS(Registros!$A$2:$A$6000,"CS",Registros!$B$2:$B$6000,$A3238,Registros!$K$2:$K$6000,"&lt;&gt;")&gt;0,1,0))</f>
        <v/>
      </c>
      <c r="O3238">
        <f>IF(AND($K3238=1,$E3238=0,$G3238=0,$I3238=0),"WINBACK",IF(AND($M3238=1,$N3238&gt;0),"CONVERGENTE",IF($M3238=1,"SOLO MÓVIL",IF($N3238&gt;0,"SOLO FIJO / INTERNET","SIN SERVICIOS"))))</f>
        <v/>
      </c>
      <c r="P3238">
        <f>IF($O3238="WINBACK","Recuperar (winback)",IF($O3238="CONVERGENTE","Upgrade / más líneas",IF($O3238="SOLO MÓVIL","Ofrecer fijo + internet (FLBBTV)",IF($O3238="SOLO FIJO / INTERNET","Ofrecer línea móvil Nextphone","Oferta completa (móvil + fijo + internet)"))))</f>
        <v/>
      </c>
      <c r="Q3238">
        <f>$F3238+$H3238+$L3238</f>
        <v/>
      </c>
      <c r="R3238">
        <f>IFERROR(VLOOKUP($A3238,Registros!$B$2:$G$6000,6,0),IFERROR(VLOOKUP($D3238,Winback!$B$2:$C$300,2,0),""))</f>
        <v/>
      </c>
      <c r="S3238">
        <f>IF($E3238=1,"NP","")&amp;IF($G3238=1,"+MOV","")&amp;IF($I3238=1,"+CS","")&amp;IF($K3238=1,"+WB","")</f>
        <v/>
      </c>
      <c r="T3238">
        <f>$E3238+$G3238+$I3238+$K3238</f>
        <v/>
      </c>
    </row>
    <row r="3239">
      <c r="A3239" t="inlineStr">
        <is>
          <t>356235980000</t>
        </is>
      </c>
      <c r="B3239" t="inlineStr">
        <is>
          <t>35623598</t>
        </is>
      </c>
      <c r="C3239" t="inlineStr">
        <is>
          <t>DAYRA ABREGO GUERRERO</t>
        </is>
      </c>
      <c r="D3239" t="inlineStr">
        <is>
          <t>DAYRAABREGOGUERRERO</t>
        </is>
      </c>
      <c r="E3239">
        <f>IF(COUNTIFS(Registros!$A$2:$A$6000,"NP",Registros!$B$2:$B$6000,$A3239)&gt;0,1,0)</f>
        <v/>
      </c>
      <c r="F3239">
        <f>IF($E3239=1,SUMIFS(Registros!$F$2:$F$6000,Registros!$A$2:$A$6000,"NP",Registros!$B$2:$B$6000,$A3239),0)</f>
        <v/>
      </c>
      <c r="G3239">
        <f>IF(COUNTIFS(Registros!$A$2:$A$6000,"MOV",Registros!$B$2:$B$6000,$A3239)&gt;0,1,0)</f>
        <v/>
      </c>
      <c r="H3239">
        <f>IF($G3239=1,SUMIFS(Registros!$F$2:$F$6000,Registros!$A$2:$A$6000,"MOV",Registros!$B$2:$B$6000,$A3239),0)</f>
        <v/>
      </c>
      <c r="I3239">
        <f>IF(COUNTIFS(Registros!$A$2:$A$6000,"CS",Registros!$B$2:$B$6000,$A3239)&gt;0,1,0)</f>
        <v/>
      </c>
      <c r="J3239">
        <f>IF($I3239=1,SUMIFS(Registros!$I$2:$I$6000,Registros!$A$2:$A$6000,"CS",Registros!$B$2:$B$6000,$A3239),0)</f>
        <v/>
      </c>
      <c r="K3239">
        <f>IF(COUNTIFS(Winback!$K$2:$K$300,$D3239)&gt;0,1,0)</f>
        <v/>
      </c>
      <c r="L3239">
        <f>IF(AND($K3239=1,LEFT($A3239,3)="WB-"),SUMIFS(Winback!$D$2:$D$300,Winback!$K$2:$K$300,$D3239),0)</f>
        <v/>
      </c>
      <c r="M3239">
        <f>IF(OR($E3239=1,$G3239=1,SUMIFS(Registros!$J$2:$J$6000,Registros!$B$2:$B$6000,$A3239)&gt;0),1,0)</f>
        <v/>
      </c>
      <c r="N3239">
        <f>IF($J3239&gt;0,1,IF(COUNTIFS(Registros!$A$2:$A$6000,"CS",Registros!$B$2:$B$6000,$A3239,Registros!$K$2:$K$6000,"&lt;&gt;")&gt;0,1,0))</f>
        <v/>
      </c>
      <c r="O3239">
        <f>IF(AND($K3239=1,$E3239=0,$G3239=0,$I3239=0),"WINBACK",IF(AND($M3239=1,$N3239&gt;0),"CONVERGENTE",IF($M3239=1,"SOLO MÓVIL",IF($N3239&gt;0,"SOLO FIJO / INTERNET","SIN SERVICIOS"))))</f>
        <v/>
      </c>
      <c r="P3239">
        <f>IF($O3239="WINBACK","Recuperar (winback)",IF($O3239="CONVERGENTE","Upgrade / más líneas",IF($O3239="SOLO MÓVIL","Ofrecer fijo + internet (FLBBTV)",IF($O3239="SOLO FIJO / INTERNET","Ofrecer línea móvil Nextphone","Oferta completa (móvil + fijo + internet)"))))</f>
        <v/>
      </c>
      <c r="Q3239">
        <f>$F3239+$H3239+$L3239</f>
        <v/>
      </c>
      <c r="R3239">
        <f>IFERROR(VLOOKUP($A3239,Registros!$B$2:$G$6000,6,0),IFERROR(VLOOKUP($D3239,Winback!$B$2:$C$300,2,0),""))</f>
        <v/>
      </c>
      <c r="S3239">
        <f>IF($E3239=1,"NP","")&amp;IF($G3239=1,"+MOV","")&amp;IF($I3239=1,"+CS","")&amp;IF($K3239=1,"+WB","")</f>
        <v/>
      </c>
      <c r="T3239">
        <f>$E3239+$G3239+$I3239+$K3239</f>
        <v/>
      </c>
    </row>
    <row r="3240">
      <c r="A3240" t="inlineStr">
        <is>
          <t>356122960000</t>
        </is>
      </c>
      <c r="B3240" t="inlineStr">
        <is>
          <t>35612296</t>
        </is>
      </c>
      <c r="C3240" t="inlineStr">
        <is>
          <t>VIELKA MENDOZA</t>
        </is>
      </c>
      <c r="D3240" t="inlineStr">
        <is>
          <t>VIELKAMENDOZA</t>
        </is>
      </c>
      <c r="E3240">
        <f>IF(COUNTIFS(Registros!$A$2:$A$6000,"NP",Registros!$B$2:$B$6000,$A3240)&gt;0,1,0)</f>
        <v/>
      </c>
      <c r="F3240">
        <f>IF($E3240=1,SUMIFS(Registros!$F$2:$F$6000,Registros!$A$2:$A$6000,"NP",Registros!$B$2:$B$6000,$A3240),0)</f>
        <v/>
      </c>
      <c r="G3240">
        <f>IF(COUNTIFS(Registros!$A$2:$A$6000,"MOV",Registros!$B$2:$B$6000,$A3240)&gt;0,1,0)</f>
        <v/>
      </c>
      <c r="H3240">
        <f>IF($G3240=1,SUMIFS(Registros!$F$2:$F$6000,Registros!$A$2:$A$6000,"MOV",Registros!$B$2:$B$6000,$A3240),0)</f>
        <v/>
      </c>
      <c r="I3240">
        <f>IF(COUNTIFS(Registros!$A$2:$A$6000,"CS",Registros!$B$2:$B$6000,$A3240)&gt;0,1,0)</f>
        <v/>
      </c>
      <c r="J3240">
        <f>IF($I3240=1,SUMIFS(Registros!$I$2:$I$6000,Registros!$A$2:$A$6000,"CS",Registros!$B$2:$B$6000,$A3240),0)</f>
        <v/>
      </c>
      <c r="K3240">
        <f>IF(COUNTIFS(Winback!$K$2:$K$300,$D3240)&gt;0,1,0)</f>
        <v/>
      </c>
      <c r="L3240">
        <f>IF(AND($K3240=1,LEFT($A3240,3)="WB-"),SUMIFS(Winback!$D$2:$D$300,Winback!$K$2:$K$300,$D3240),0)</f>
        <v/>
      </c>
      <c r="M3240">
        <f>IF(OR($E3240=1,$G3240=1,SUMIFS(Registros!$J$2:$J$6000,Registros!$B$2:$B$6000,$A3240)&gt;0),1,0)</f>
        <v/>
      </c>
      <c r="N3240">
        <f>IF($J3240&gt;0,1,IF(COUNTIFS(Registros!$A$2:$A$6000,"CS",Registros!$B$2:$B$6000,$A3240,Registros!$K$2:$K$6000,"&lt;&gt;")&gt;0,1,0))</f>
        <v/>
      </c>
      <c r="O3240">
        <f>IF(AND($K3240=1,$E3240=0,$G3240=0,$I3240=0),"WINBACK",IF(AND($M3240=1,$N3240&gt;0),"CONVERGENTE",IF($M3240=1,"SOLO MÓVIL",IF($N3240&gt;0,"SOLO FIJO / INTERNET","SIN SERVICIOS"))))</f>
        <v/>
      </c>
      <c r="P3240">
        <f>IF($O3240="WINBACK","Recuperar (winback)",IF($O3240="CONVERGENTE","Upgrade / más líneas",IF($O3240="SOLO MÓVIL","Ofrecer fijo + internet (FLBBTV)",IF($O3240="SOLO FIJO / INTERNET","Ofrecer línea móvil Nextphone","Oferta completa (móvil + fijo + internet)"))))</f>
        <v/>
      </c>
      <c r="Q3240">
        <f>$F3240+$H3240+$L3240</f>
        <v/>
      </c>
      <c r="R3240">
        <f>IFERROR(VLOOKUP($A3240,Registros!$B$2:$G$6000,6,0),IFERROR(VLOOKUP($D3240,Winback!$B$2:$C$300,2,0),""))</f>
        <v/>
      </c>
      <c r="S3240">
        <f>IF($E3240=1,"NP","")&amp;IF($G3240=1,"+MOV","")&amp;IF($I3240=1,"+CS","")&amp;IF($K3240=1,"+WB","")</f>
        <v/>
      </c>
      <c r="T3240">
        <f>$E3240+$G3240+$I3240+$K3240</f>
        <v/>
      </c>
    </row>
    <row r="3241">
      <c r="A3241" t="inlineStr">
        <is>
          <t>312216700000</t>
        </is>
      </c>
      <c r="B3241" t="inlineStr">
        <is>
          <t>31221670</t>
        </is>
      </c>
      <c r="C3241" t="inlineStr">
        <is>
          <t>RIMOJA S.A -</t>
        </is>
      </c>
      <c r="D3241" t="inlineStr">
        <is>
          <t>RIMOJASA</t>
        </is>
      </c>
      <c r="E3241">
        <f>IF(COUNTIFS(Registros!$A$2:$A$6000,"NP",Registros!$B$2:$B$6000,$A3241)&gt;0,1,0)</f>
        <v/>
      </c>
      <c r="F3241">
        <f>IF($E3241=1,SUMIFS(Registros!$F$2:$F$6000,Registros!$A$2:$A$6000,"NP",Registros!$B$2:$B$6000,$A3241),0)</f>
        <v/>
      </c>
      <c r="G3241">
        <f>IF(COUNTIFS(Registros!$A$2:$A$6000,"MOV",Registros!$B$2:$B$6000,$A3241)&gt;0,1,0)</f>
        <v/>
      </c>
      <c r="H3241">
        <f>IF($G3241=1,SUMIFS(Registros!$F$2:$F$6000,Registros!$A$2:$A$6000,"MOV",Registros!$B$2:$B$6000,$A3241),0)</f>
        <v/>
      </c>
      <c r="I3241">
        <f>IF(COUNTIFS(Registros!$A$2:$A$6000,"CS",Registros!$B$2:$B$6000,$A3241)&gt;0,1,0)</f>
        <v/>
      </c>
      <c r="J3241">
        <f>IF($I3241=1,SUMIFS(Registros!$I$2:$I$6000,Registros!$A$2:$A$6000,"CS",Registros!$B$2:$B$6000,$A3241),0)</f>
        <v/>
      </c>
      <c r="K3241">
        <f>IF(COUNTIFS(Winback!$K$2:$K$300,$D3241)&gt;0,1,0)</f>
        <v/>
      </c>
      <c r="L3241">
        <f>IF(AND($K3241=1,LEFT($A3241,3)="WB-"),SUMIFS(Winback!$D$2:$D$300,Winback!$K$2:$K$300,$D3241),0)</f>
        <v/>
      </c>
      <c r="M3241">
        <f>IF(OR($E3241=1,$G3241=1,SUMIFS(Registros!$J$2:$J$6000,Registros!$B$2:$B$6000,$A3241)&gt;0),1,0)</f>
        <v/>
      </c>
      <c r="N3241">
        <f>IF($J3241&gt;0,1,IF(COUNTIFS(Registros!$A$2:$A$6000,"CS",Registros!$B$2:$B$6000,$A3241,Registros!$K$2:$K$6000,"&lt;&gt;")&gt;0,1,0))</f>
        <v/>
      </c>
      <c r="O3241">
        <f>IF(AND($K3241=1,$E3241=0,$G3241=0,$I3241=0),"WINBACK",IF(AND($M3241=1,$N3241&gt;0),"CONVERGENTE",IF($M3241=1,"SOLO MÓVIL",IF($N3241&gt;0,"SOLO FIJO / INTERNET","SIN SERVICIOS"))))</f>
        <v/>
      </c>
      <c r="P3241">
        <f>IF($O3241="WINBACK","Recuperar (winback)",IF($O3241="CONVERGENTE","Upgrade / más líneas",IF($O3241="SOLO MÓVIL","Ofrecer fijo + internet (FLBBTV)",IF($O3241="SOLO FIJO / INTERNET","Ofrecer línea móvil Nextphone","Oferta completa (móvil + fijo + internet)"))))</f>
        <v/>
      </c>
      <c r="Q3241">
        <f>$F3241+$H3241+$L3241</f>
        <v/>
      </c>
      <c r="R3241">
        <f>IFERROR(VLOOKUP($A3241,Registros!$B$2:$G$6000,6,0),IFERROR(VLOOKUP($D3241,Winback!$B$2:$C$300,2,0),""))</f>
        <v/>
      </c>
      <c r="S3241">
        <f>IF($E3241=1,"NP","")&amp;IF($G3241=1,"+MOV","")&amp;IF($I3241=1,"+CS","")&amp;IF($K3241=1,"+WB","")</f>
        <v/>
      </c>
      <c r="T3241">
        <f>$E3241+$G3241+$I3241+$K3241</f>
        <v/>
      </c>
    </row>
    <row r="3242">
      <c r="A3242" t="inlineStr">
        <is>
          <t>351353480000</t>
        </is>
      </c>
      <c r="B3242" t="inlineStr">
        <is>
          <t>35135348</t>
        </is>
      </c>
      <c r="C3242" t="inlineStr">
        <is>
          <t>KEYSCHELIN JUAREZ</t>
        </is>
      </c>
      <c r="D3242" t="inlineStr">
        <is>
          <t>KEYSCHELINJUAREZ</t>
        </is>
      </c>
      <c r="E3242">
        <f>IF(COUNTIFS(Registros!$A$2:$A$6000,"NP",Registros!$B$2:$B$6000,$A3242)&gt;0,1,0)</f>
        <v/>
      </c>
      <c r="F3242">
        <f>IF($E3242=1,SUMIFS(Registros!$F$2:$F$6000,Registros!$A$2:$A$6000,"NP",Registros!$B$2:$B$6000,$A3242),0)</f>
        <v/>
      </c>
      <c r="G3242">
        <f>IF(COUNTIFS(Registros!$A$2:$A$6000,"MOV",Registros!$B$2:$B$6000,$A3242)&gt;0,1,0)</f>
        <v/>
      </c>
      <c r="H3242">
        <f>IF($G3242=1,SUMIFS(Registros!$F$2:$F$6000,Registros!$A$2:$A$6000,"MOV",Registros!$B$2:$B$6000,$A3242),0)</f>
        <v/>
      </c>
      <c r="I3242">
        <f>IF(COUNTIFS(Registros!$A$2:$A$6000,"CS",Registros!$B$2:$B$6000,$A3242)&gt;0,1,0)</f>
        <v/>
      </c>
      <c r="J3242">
        <f>IF($I3242=1,SUMIFS(Registros!$I$2:$I$6000,Registros!$A$2:$A$6000,"CS",Registros!$B$2:$B$6000,$A3242),0)</f>
        <v/>
      </c>
      <c r="K3242">
        <f>IF(COUNTIFS(Winback!$K$2:$K$300,$D3242)&gt;0,1,0)</f>
        <v/>
      </c>
      <c r="L3242">
        <f>IF(AND($K3242=1,LEFT($A3242,3)="WB-"),SUMIFS(Winback!$D$2:$D$300,Winback!$K$2:$K$300,$D3242),0)</f>
        <v/>
      </c>
      <c r="M3242">
        <f>IF(OR($E3242=1,$G3242=1,SUMIFS(Registros!$J$2:$J$6000,Registros!$B$2:$B$6000,$A3242)&gt;0),1,0)</f>
        <v/>
      </c>
      <c r="N3242">
        <f>IF($J3242&gt;0,1,IF(COUNTIFS(Registros!$A$2:$A$6000,"CS",Registros!$B$2:$B$6000,$A3242,Registros!$K$2:$K$6000,"&lt;&gt;")&gt;0,1,0))</f>
        <v/>
      </c>
      <c r="O3242">
        <f>IF(AND($K3242=1,$E3242=0,$G3242=0,$I3242=0),"WINBACK",IF(AND($M3242=1,$N3242&gt;0),"CONVERGENTE",IF($M3242=1,"SOLO MÓVIL",IF($N3242&gt;0,"SOLO FIJO / INTERNET","SIN SERVICIOS"))))</f>
        <v/>
      </c>
      <c r="P3242">
        <f>IF($O3242="WINBACK","Recuperar (winback)",IF($O3242="CONVERGENTE","Upgrade / más líneas",IF($O3242="SOLO MÓVIL","Ofrecer fijo + internet (FLBBTV)",IF($O3242="SOLO FIJO / INTERNET","Ofrecer línea móvil Nextphone","Oferta completa (móvil + fijo + internet)"))))</f>
        <v/>
      </c>
      <c r="Q3242">
        <f>$F3242+$H3242+$L3242</f>
        <v/>
      </c>
      <c r="R3242">
        <f>IFERROR(VLOOKUP($A3242,Registros!$B$2:$G$6000,6,0),IFERROR(VLOOKUP($D3242,Winback!$B$2:$C$300,2,0),""))</f>
        <v/>
      </c>
      <c r="S3242">
        <f>IF($E3242=1,"NP","")&amp;IF($G3242=1,"+MOV","")&amp;IF($I3242=1,"+CS","")&amp;IF($K3242=1,"+WB","")</f>
        <v/>
      </c>
      <c r="T3242">
        <f>$E3242+$G3242+$I3242+$K3242</f>
        <v/>
      </c>
    </row>
    <row r="3243">
      <c r="A3243" t="inlineStr">
        <is>
          <t>355331400000</t>
        </is>
      </c>
      <c r="B3243" t="inlineStr">
        <is>
          <t>35533140</t>
        </is>
      </c>
      <c r="C3243" t="inlineStr">
        <is>
          <t>DAYANA AVILES</t>
        </is>
      </c>
      <c r="D3243" t="inlineStr">
        <is>
          <t>DAYANAAVILES</t>
        </is>
      </c>
      <c r="E3243">
        <f>IF(COUNTIFS(Registros!$A$2:$A$6000,"NP",Registros!$B$2:$B$6000,$A3243)&gt;0,1,0)</f>
        <v/>
      </c>
      <c r="F3243">
        <f>IF($E3243=1,SUMIFS(Registros!$F$2:$F$6000,Registros!$A$2:$A$6000,"NP",Registros!$B$2:$B$6000,$A3243),0)</f>
        <v/>
      </c>
      <c r="G3243">
        <f>IF(COUNTIFS(Registros!$A$2:$A$6000,"MOV",Registros!$B$2:$B$6000,$A3243)&gt;0,1,0)</f>
        <v/>
      </c>
      <c r="H3243">
        <f>IF($G3243=1,SUMIFS(Registros!$F$2:$F$6000,Registros!$A$2:$A$6000,"MOV",Registros!$B$2:$B$6000,$A3243),0)</f>
        <v/>
      </c>
      <c r="I3243">
        <f>IF(COUNTIFS(Registros!$A$2:$A$6000,"CS",Registros!$B$2:$B$6000,$A3243)&gt;0,1,0)</f>
        <v/>
      </c>
      <c r="J3243">
        <f>IF($I3243=1,SUMIFS(Registros!$I$2:$I$6000,Registros!$A$2:$A$6000,"CS",Registros!$B$2:$B$6000,$A3243),0)</f>
        <v/>
      </c>
      <c r="K3243">
        <f>IF(COUNTIFS(Winback!$K$2:$K$300,$D3243)&gt;0,1,0)</f>
        <v/>
      </c>
      <c r="L3243">
        <f>IF(AND($K3243=1,LEFT($A3243,3)="WB-"),SUMIFS(Winback!$D$2:$D$300,Winback!$K$2:$K$300,$D3243),0)</f>
        <v/>
      </c>
      <c r="M3243">
        <f>IF(OR($E3243=1,$G3243=1,SUMIFS(Registros!$J$2:$J$6000,Registros!$B$2:$B$6000,$A3243)&gt;0),1,0)</f>
        <v/>
      </c>
      <c r="N3243">
        <f>IF($J3243&gt;0,1,IF(COUNTIFS(Registros!$A$2:$A$6000,"CS",Registros!$B$2:$B$6000,$A3243,Registros!$K$2:$K$6000,"&lt;&gt;")&gt;0,1,0))</f>
        <v/>
      </c>
      <c r="O3243">
        <f>IF(AND($K3243=1,$E3243=0,$G3243=0,$I3243=0),"WINBACK",IF(AND($M3243=1,$N3243&gt;0),"CONVERGENTE",IF($M3243=1,"SOLO MÓVIL",IF($N3243&gt;0,"SOLO FIJO / INTERNET","SIN SERVICIOS"))))</f>
        <v/>
      </c>
      <c r="P3243">
        <f>IF($O3243="WINBACK","Recuperar (winback)",IF($O3243="CONVERGENTE","Upgrade / más líneas",IF($O3243="SOLO MÓVIL","Ofrecer fijo + internet (FLBBTV)",IF($O3243="SOLO FIJO / INTERNET","Ofrecer línea móvil Nextphone","Oferta completa (móvil + fijo + internet)"))))</f>
        <v/>
      </c>
      <c r="Q3243">
        <f>$F3243+$H3243+$L3243</f>
        <v/>
      </c>
      <c r="R3243">
        <f>IFERROR(VLOOKUP($A3243,Registros!$B$2:$G$6000,6,0),IFERROR(VLOOKUP($D3243,Winback!$B$2:$C$300,2,0),""))</f>
        <v/>
      </c>
      <c r="S3243">
        <f>IF($E3243=1,"NP","")&amp;IF($G3243=1,"+MOV","")&amp;IF($I3243=1,"+CS","")&amp;IF($K3243=1,"+WB","")</f>
        <v/>
      </c>
      <c r="T3243">
        <f>$E3243+$G3243+$I3243+$K3243</f>
        <v/>
      </c>
    </row>
    <row r="3244">
      <c r="A3244" t="inlineStr">
        <is>
          <t>352345430000</t>
        </is>
      </c>
      <c r="B3244" t="inlineStr">
        <is>
          <t>35234543</t>
        </is>
      </c>
      <c r="C3244" t="inlineStr">
        <is>
          <t>JULIAN ABDIEL VARGAS ATENCIO</t>
        </is>
      </c>
      <c r="D3244" t="inlineStr">
        <is>
          <t>JULIANABDIELVARGASATENCIO</t>
        </is>
      </c>
      <c r="E3244">
        <f>IF(COUNTIFS(Registros!$A$2:$A$6000,"NP",Registros!$B$2:$B$6000,$A3244)&gt;0,1,0)</f>
        <v/>
      </c>
      <c r="F3244">
        <f>IF($E3244=1,SUMIFS(Registros!$F$2:$F$6000,Registros!$A$2:$A$6000,"NP",Registros!$B$2:$B$6000,$A3244),0)</f>
        <v/>
      </c>
      <c r="G3244">
        <f>IF(COUNTIFS(Registros!$A$2:$A$6000,"MOV",Registros!$B$2:$B$6000,$A3244)&gt;0,1,0)</f>
        <v/>
      </c>
      <c r="H3244">
        <f>IF($G3244=1,SUMIFS(Registros!$F$2:$F$6000,Registros!$A$2:$A$6000,"MOV",Registros!$B$2:$B$6000,$A3244),0)</f>
        <v/>
      </c>
      <c r="I3244">
        <f>IF(COUNTIFS(Registros!$A$2:$A$6000,"CS",Registros!$B$2:$B$6000,$A3244)&gt;0,1,0)</f>
        <v/>
      </c>
      <c r="J3244">
        <f>IF($I3244=1,SUMIFS(Registros!$I$2:$I$6000,Registros!$A$2:$A$6000,"CS",Registros!$B$2:$B$6000,$A3244),0)</f>
        <v/>
      </c>
      <c r="K3244">
        <f>IF(COUNTIFS(Winback!$K$2:$K$300,$D3244)&gt;0,1,0)</f>
        <v/>
      </c>
      <c r="L3244">
        <f>IF(AND($K3244=1,LEFT($A3244,3)="WB-"),SUMIFS(Winback!$D$2:$D$300,Winback!$K$2:$K$300,$D3244),0)</f>
        <v/>
      </c>
      <c r="M3244">
        <f>IF(OR($E3244=1,$G3244=1,SUMIFS(Registros!$J$2:$J$6000,Registros!$B$2:$B$6000,$A3244)&gt;0),1,0)</f>
        <v/>
      </c>
      <c r="N3244">
        <f>IF($J3244&gt;0,1,IF(COUNTIFS(Registros!$A$2:$A$6000,"CS",Registros!$B$2:$B$6000,$A3244,Registros!$K$2:$K$6000,"&lt;&gt;")&gt;0,1,0))</f>
        <v/>
      </c>
      <c r="O3244">
        <f>IF(AND($K3244=1,$E3244=0,$G3244=0,$I3244=0),"WINBACK",IF(AND($M3244=1,$N3244&gt;0),"CONVERGENTE",IF($M3244=1,"SOLO MÓVIL",IF($N3244&gt;0,"SOLO FIJO / INTERNET","SIN SERVICIOS"))))</f>
        <v/>
      </c>
      <c r="P3244">
        <f>IF($O3244="WINBACK","Recuperar (winback)",IF($O3244="CONVERGENTE","Upgrade / más líneas",IF($O3244="SOLO MÓVIL","Ofrecer fijo + internet (FLBBTV)",IF($O3244="SOLO FIJO / INTERNET","Ofrecer línea móvil Nextphone","Oferta completa (móvil + fijo + internet)"))))</f>
        <v/>
      </c>
      <c r="Q3244">
        <f>$F3244+$H3244+$L3244</f>
        <v/>
      </c>
      <c r="R3244">
        <f>IFERROR(VLOOKUP($A3244,Registros!$B$2:$G$6000,6,0),IFERROR(VLOOKUP($D3244,Winback!$B$2:$C$300,2,0),""))</f>
        <v/>
      </c>
      <c r="S3244">
        <f>IF($E3244=1,"NP","")&amp;IF($G3244=1,"+MOV","")&amp;IF($I3244=1,"+CS","")&amp;IF($K3244=1,"+WB","")</f>
        <v/>
      </c>
      <c r="T3244">
        <f>$E3244+$G3244+$I3244+$K3244</f>
        <v/>
      </c>
    </row>
    <row r="3245">
      <c r="A3245" t="inlineStr">
        <is>
          <t>366059780000</t>
        </is>
      </c>
      <c r="B3245" t="inlineStr">
        <is>
          <t>36605978</t>
        </is>
      </c>
      <c r="C3245" t="inlineStr">
        <is>
          <t>KELY YANIS MORALES GONZALEZ</t>
        </is>
      </c>
      <c r="D3245" t="inlineStr">
        <is>
          <t>KELYYANISMORALESGONZALEZ</t>
        </is>
      </c>
      <c r="E3245">
        <f>IF(COUNTIFS(Registros!$A$2:$A$6000,"NP",Registros!$B$2:$B$6000,$A3245)&gt;0,1,0)</f>
        <v/>
      </c>
      <c r="F3245">
        <f>IF($E3245=1,SUMIFS(Registros!$F$2:$F$6000,Registros!$A$2:$A$6000,"NP",Registros!$B$2:$B$6000,$A3245),0)</f>
        <v/>
      </c>
      <c r="G3245">
        <f>IF(COUNTIFS(Registros!$A$2:$A$6000,"MOV",Registros!$B$2:$B$6000,$A3245)&gt;0,1,0)</f>
        <v/>
      </c>
      <c r="H3245">
        <f>IF($G3245=1,SUMIFS(Registros!$F$2:$F$6000,Registros!$A$2:$A$6000,"MOV",Registros!$B$2:$B$6000,$A3245),0)</f>
        <v/>
      </c>
      <c r="I3245">
        <f>IF(COUNTIFS(Registros!$A$2:$A$6000,"CS",Registros!$B$2:$B$6000,$A3245)&gt;0,1,0)</f>
        <v/>
      </c>
      <c r="J3245">
        <f>IF($I3245=1,SUMIFS(Registros!$I$2:$I$6000,Registros!$A$2:$A$6000,"CS",Registros!$B$2:$B$6000,$A3245),0)</f>
        <v/>
      </c>
      <c r="K3245">
        <f>IF(COUNTIFS(Winback!$K$2:$K$300,$D3245)&gt;0,1,0)</f>
        <v/>
      </c>
      <c r="L3245">
        <f>IF(AND($K3245=1,LEFT($A3245,3)="WB-"),SUMIFS(Winback!$D$2:$D$300,Winback!$K$2:$K$300,$D3245),0)</f>
        <v/>
      </c>
      <c r="M3245">
        <f>IF(OR($E3245=1,$G3245=1,SUMIFS(Registros!$J$2:$J$6000,Registros!$B$2:$B$6000,$A3245)&gt;0),1,0)</f>
        <v/>
      </c>
      <c r="N3245">
        <f>IF($J3245&gt;0,1,IF(COUNTIFS(Registros!$A$2:$A$6000,"CS",Registros!$B$2:$B$6000,$A3245,Registros!$K$2:$K$6000,"&lt;&gt;")&gt;0,1,0))</f>
        <v/>
      </c>
      <c r="O3245">
        <f>IF(AND($K3245=1,$E3245=0,$G3245=0,$I3245=0),"WINBACK",IF(AND($M3245=1,$N3245&gt;0),"CONVERGENTE",IF($M3245=1,"SOLO MÓVIL",IF($N3245&gt;0,"SOLO FIJO / INTERNET","SIN SERVICIOS"))))</f>
        <v/>
      </c>
      <c r="P3245">
        <f>IF($O3245="WINBACK","Recuperar (winback)",IF($O3245="CONVERGENTE","Upgrade / más líneas",IF($O3245="SOLO MÓVIL","Ofrecer fijo + internet (FLBBTV)",IF($O3245="SOLO FIJO / INTERNET","Ofrecer línea móvil Nextphone","Oferta completa (móvil + fijo + internet)"))))</f>
        <v/>
      </c>
      <c r="Q3245">
        <f>$F3245+$H3245+$L3245</f>
        <v/>
      </c>
      <c r="R3245">
        <f>IFERROR(VLOOKUP($A3245,Registros!$B$2:$G$6000,6,0),IFERROR(VLOOKUP($D3245,Winback!$B$2:$C$300,2,0),""))</f>
        <v/>
      </c>
      <c r="S3245">
        <f>IF($E3245=1,"NP","")&amp;IF($G3245=1,"+MOV","")&amp;IF($I3245=1,"+CS","")&amp;IF($K3245=1,"+WB","")</f>
        <v/>
      </c>
      <c r="T3245">
        <f>$E3245+$G3245+$I3245+$K3245</f>
        <v/>
      </c>
    </row>
    <row r="3246">
      <c r="A3246" t="inlineStr">
        <is>
          <t>353326580000</t>
        </is>
      </c>
      <c r="B3246" t="inlineStr">
        <is>
          <t>35332658</t>
        </is>
      </c>
      <c r="C3246" t="inlineStr">
        <is>
          <t>MIGUEL MONROY</t>
        </is>
      </c>
      <c r="D3246" t="inlineStr">
        <is>
          <t>MIGUELMONROY</t>
        </is>
      </c>
      <c r="E3246">
        <f>IF(COUNTIFS(Registros!$A$2:$A$6000,"NP",Registros!$B$2:$B$6000,$A3246)&gt;0,1,0)</f>
        <v/>
      </c>
      <c r="F3246">
        <f>IF($E3246=1,SUMIFS(Registros!$F$2:$F$6000,Registros!$A$2:$A$6000,"NP",Registros!$B$2:$B$6000,$A3246),0)</f>
        <v/>
      </c>
      <c r="G3246">
        <f>IF(COUNTIFS(Registros!$A$2:$A$6000,"MOV",Registros!$B$2:$B$6000,$A3246)&gt;0,1,0)</f>
        <v/>
      </c>
      <c r="H3246">
        <f>IF($G3246=1,SUMIFS(Registros!$F$2:$F$6000,Registros!$A$2:$A$6000,"MOV",Registros!$B$2:$B$6000,$A3246),0)</f>
        <v/>
      </c>
      <c r="I3246">
        <f>IF(COUNTIFS(Registros!$A$2:$A$6000,"CS",Registros!$B$2:$B$6000,$A3246)&gt;0,1,0)</f>
        <v/>
      </c>
      <c r="J3246">
        <f>IF($I3246=1,SUMIFS(Registros!$I$2:$I$6000,Registros!$A$2:$A$6000,"CS",Registros!$B$2:$B$6000,$A3246),0)</f>
        <v/>
      </c>
      <c r="K3246">
        <f>IF(COUNTIFS(Winback!$K$2:$K$300,$D3246)&gt;0,1,0)</f>
        <v/>
      </c>
      <c r="L3246">
        <f>IF(AND($K3246=1,LEFT($A3246,3)="WB-"),SUMIFS(Winback!$D$2:$D$300,Winback!$K$2:$K$300,$D3246),0)</f>
        <v/>
      </c>
      <c r="M3246">
        <f>IF(OR($E3246=1,$G3246=1,SUMIFS(Registros!$J$2:$J$6000,Registros!$B$2:$B$6000,$A3246)&gt;0),1,0)</f>
        <v/>
      </c>
      <c r="N3246">
        <f>IF($J3246&gt;0,1,IF(COUNTIFS(Registros!$A$2:$A$6000,"CS",Registros!$B$2:$B$6000,$A3246,Registros!$K$2:$K$6000,"&lt;&gt;")&gt;0,1,0))</f>
        <v/>
      </c>
      <c r="O3246">
        <f>IF(AND($K3246=1,$E3246=0,$G3246=0,$I3246=0),"WINBACK",IF(AND($M3246=1,$N3246&gt;0),"CONVERGENTE",IF($M3246=1,"SOLO MÓVIL",IF($N3246&gt;0,"SOLO FIJO / INTERNET","SIN SERVICIOS"))))</f>
        <v/>
      </c>
      <c r="P3246">
        <f>IF($O3246="WINBACK","Recuperar (winback)",IF($O3246="CONVERGENTE","Upgrade / más líneas",IF($O3246="SOLO MÓVIL","Ofrecer fijo + internet (FLBBTV)",IF($O3246="SOLO FIJO / INTERNET","Ofrecer línea móvil Nextphone","Oferta completa (móvil + fijo + internet)"))))</f>
        <v/>
      </c>
      <c r="Q3246">
        <f>$F3246+$H3246+$L3246</f>
        <v/>
      </c>
      <c r="R3246">
        <f>IFERROR(VLOOKUP($A3246,Registros!$B$2:$G$6000,6,0),IFERROR(VLOOKUP($D3246,Winback!$B$2:$C$300,2,0),""))</f>
        <v/>
      </c>
      <c r="S3246">
        <f>IF($E3246=1,"NP","")&amp;IF($G3246=1,"+MOV","")&amp;IF($I3246=1,"+CS","")&amp;IF($K3246=1,"+WB","")</f>
        <v/>
      </c>
      <c r="T3246">
        <f>$E3246+$G3246+$I3246+$K3246</f>
        <v/>
      </c>
    </row>
    <row r="3247">
      <c r="A3247" t="inlineStr">
        <is>
          <t>357298230000</t>
        </is>
      </c>
      <c r="B3247" t="inlineStr">
        <is>
          <t>35729823</t>
        </is>
      </c>
      <c r="C3247" t="inlineStr">
        <is>
          <t>KENETH CASTILLO</t>
        </is>
      </c>
      <c r="D3247" t="inlineStr">
        <is>
          <t>KENETHCASTILLO</t>
        </is>
      </c>
      <c r="E3247">
        <f>IF(COUNTIFS(Registros!$A$2:$A$6000,"NP",Registros!$B$2:$B$6000,$A3247)&gt;0,1,0)</f>
        <v/>
      </c>
      <c r="F3247">
        <f>IF($E3247=1,SUMIFS(Registros!$F$2:$F$6000,Registros!$A$2:$A$6000,"NP",Registros!$B$2:$B$6000,$A3247),0)</f>
        <v/>
      </c>
      <c r="G3247">
        <f>IF(COUNTIFS(Registros!$A$2:$A$6000,"MOV",Registros!$B$2:$B$6000,$A3247)&gt;0,1,0)</f>
        <v/>
      </c>
      <c r="H3247">
        <f>IF($G3247=1,SUMIFS(Registros!$F$2:$F$6000,Registros!$A$2:$A$6000,"MOV",Registros!$B$2:$B$6000,$A3247),0)</f>
        <v/>
      </c>
      <c r="I3247">
        <f>IF(COUNTIFS(Registros!$A$2:$A$6000,"CS",Registros!$B$2:$B$6000,$A3247)&gt;0,1,0)</f>
        <v/>
      </c>
      <c r="J3247">
        <f>IF($I3247=1,SUMIFS(Registros!$I$2:$I$6000,Registros!$A$2:$A$6000,"CS",Registros!$B$2:$B$6000,$A3247),0)</f>
        <v/>
      </c>
      <c r="K3247">
        <f>IF(COUNTIFS(Winback!$K$2:$K$300,$D3247)&gt;0,1,0)</f>
        <v/>
      </c>
      <c r="L3247">
        <f>IF(AND($K3247=1,LEFT($A3247,3)="WB-"),SUMIFS(Winback!$D$2:$D$300,Winback!$K$2:$K$300,$D3247),0)</f>
        <v/>
      </c>
      <c r="M3247">
        <f>IF(OR($E3247=1,$G3247=1,SUMIFS(Registros!$J$2:$J$6000,Registros!$B$2:$B$6000,$A3247)&gt;0),1,0)</f>
        <v/>
      </c>
      <c r="N3247">
        <f>IF($J3247&gt;0,1,IF(COUNTIFS(Registros!$A$2:$A$6000,"CS",Registros!$B$2:$B$6000,$A3247,Registros!$K$2:$K$6000,"&lt;&gt;")&gt;0,1,0))</f>
        <v/>
      </c>
      <c r="O3247">
        <f>IF(AND($K3247=1,$E3247=0,$G3247=0,$I3247=0),"WINBACK",IF(AND($M3247=1,$N3247&gt;0),"CONVERGENTE",IF($M3247=1,"SOLO MÓVIL",IF($N3247&gt;0,"SOLO FIJO / INTERNET","SIN SERVICIOS"))))</f>
        <v/>
      </c>
      <c r="P3247">
        <f>IF($O3247="WINBACK","Recuperar (winback)",IF($O3247="CONVERGENTE","Upgrade / más líneas",IF($O3247="SOLO MÓVIL","Ofrecer fijo + internet (FLBBTV)",IF($O3247="SOLO FIJO / INTERNET","Ofrecer línea móvil Nextphone","Oferta completa (móvil + fijo + internet)"))))</f>
        <v/>
      </c>
      <c r="Q3247">
        <f>$F3247+$H3247+$L3247</f>
        <v/>
      </c>
      <c r="R3247">
        <f>IFERROR(VLOOKUP($A3247,Registros!$B$2:$G$6000,6,0),IFERROR(VLOOKUP($D3247,Winback!$B$2:$C$300,2,0),""))</f>
        <v/>
      </c>
      <c r="S3247">
        <f>IF($E3247=1,"NP","")&amp;IF($G3247=1,"+MOV","")&amp;IF($I3247=1,"+CS","")&amp;IF($K3247=1,"+WB","")</f>
        <v/>
      </c>
      <c r="T3247">
        <f>$E3247+$G3247+$I3247+$K3247</f>
        <v/>
      </c>
    </row>
    <row r="3248">
      <c r="A3248" t="inlineStr">
        <is>
          <t>356206430000</t>
        </is>
      </c>
      <c r="B3248" t="inlineStr">
        <is>
          <t>35620643</t>
        </is>
      </c>
      <c r="C3248" t="inlineStr">
        <is>
          <t>NORIS ALVAREZ</t>
        </is>
      </c>
      <c r="D3248" t="inlineStr">
        <is>
          <t>NORISALVAREZ</t>
        </is>
      </c>
      <c r="E3248">
        <f>IF(COUNTIFS(Registros!$A$2:$A$6000,"NP",Registros!$B$2:$B$6000,$A3248)&gt;0,1,0)</f>
        <v/>
      </c>
      <c r="F3248">
        <f>IF($E3248=1,SUMIFS(Registros!$F$2:$F$6000,Registros!$A$2:$A$6000,"NP",Registros!$B$2:$B$6000,$A3248),0)</f>
        <v/>
      </c>
      <c r="G3248">
        <f>IF(COUNTIFS(Registros!$A$2:$A$6000,"MOV",Registros!$B$2:$B$6000,$A3248)&gt;0,1,0)</f>
        <v/>
      </c>
      <c r="H3248">
        <f>IF($G3248=1,SUMIFS(Registros!$F$2:$F$6000,Registros!$A$2:$A$6000,"MOV",Registros!$B$2:$B$6000,$A3248),0)</f>
        <v/>
      </c>
      <c r="I3248">
        <f>IF(COUNTIFS(Registros!$A$2:$A$6000,"CS",Registros!$B$2:$B$6000,$A3248)&gt;0,1,0)</f>
        <v/>
      </c>
      <c r="J3248">
        <f>IF($I3248=1,SUMIFS(Registros!$I$2:$I$6000,Registros!$A$2:$A$6000,"CS",Registros!$B$2:$B$6000,$A3248),0)</f>
        <v/>
      </c>
      <c r="K3248">
        <f>IF(COUNTIFS(Winback!$K$2:$K$300,$D3248)&gt;0,1,0)</f>
        <v/>
      </c>
      <c r="L3248">
        <f>IF(AND($K3248=1,LEFT($A3248,3)="WB-"),SUMIFS(Winback!$D$2:$D$300,Winback!$K$2:$K$300,$D3248),0)</f>
        <v/>
      </c>
      <c r="M3248">
        <f>IF(OR($E3248=1,$G3248=1,SUMIFS(Registros!$J$2:$J$6000,Registros!$B$2:$B$6000,$A3248)&gt;0),1,0)</f>
        <v/>
      </c>
      <c r="N3248">
        <f>IF($J3248&gt;0,1,IF(COUNTIFS(Registros!$A$2:$A$6000,"CS",Registros!$B$2:$B$6000,$A3248,Registros!$K$2:$K$6000,"&lt;&gt;")&gt;0,1,0))</f>
        <v/>
      </c>
      <c r="O3248">
        <f>IF(AND($K3248=1,$E3248=0,$G3248=0,$I3248=0),"WINBACK",IF(AND($M3248=1,$N3248&gt;0),"CONVERGENTE",IF($M3248=1,"SOLO MÓVIL",IF($N3248&gt;0,"SOLO FIJO / INTERNET","SIN SERVICIOS"))))</f>
        <v/>
      </c>
      <c r="P3248">
        <f>IF($O3248="WINBACK","Recuperar (winback)",IF($O3248="CONVERGENTE","Upgrade / más líneas",IF($O3248="SOLO MÓVIL","Ofrecer fijo + internet (FLBBTV)",IF($O3248="SOLO FIJO / INTERNET","Ofrecer línea móvil Nextphone","Oferta completa (móvil + fijo + internet)"))))</f>
        <v/>
      </c>
      <c r="Q3248">
        <f>$F3248+$H3248+$L3248</f>
        <v/>
      </c>
      <c r="R3248">
        <f>IFERROR(VLOOKUP($A3248,Registros!$B$2:$G$6000,6,0),IFERROR(VLOOKUP($D3248,Winback!$B$2:$C$300,2,0),""))</f>
        <v/>
      </c>
      <c r="S3248">
        <f>IF($E3248=1,"NP","")&amp;IF($G3248=1,"+MOV","")&amp;IF($I3248=1,"+CS","")&amp;IF($K3248=1,"+WB","")</f>
        <v/>
      </c>
      <c r="T3248">
        <f>$E3248+$G3248+$I3248+$K3248</f>
        <v/>
      </c>
    </row>
    <row r="3249">
      <c r="A3249" t="inlineStr">
        <is>
          <t>367049940000</t>
        </is>
      </c>
      <c r="B3249" t="inlineStr">
        <is>
          <t>36704994</t>
        </is>
      </c>
      <c r="C3249" t="inlineStr">
        <is>
          <t>NASH ALEN CERRUD GARCIA</t>
        </is>
      </c>
      <c r="D3249" t="inlineStr">
        <is>
          <t>NASHALENCERRUDGARCIA</t>
        </is>
      </c>
      <c r="E3249">
        <f>IF(COUNTIFS(Registros!$A$2:$A$6000,"NP",Registros!$B$2:$B$6000,$A3249)&gt;0,1,0)</f>
        <v/>
      </c>
      <c r="F3249">
        <f>IF($E3249=1,SUMIFS(Registros!$F$2:$F$6000,Registros!$A$2:$A$6000,"NP",Registros!$B$2:$B$6000,$A3249),0)</f>
        <v/>
      </c>
      <c r="G3249">
        <f>IF(COUNTIFS(Registros!$A$2:$A$6000,"MOV",Registros!$B$2:$B$6000,$A3249)&gt;0,1,0)</f>
        <v/>
      </c>
      <c r="H3249">
        <f>IF($G3249=1,SUMIFS(Registros!$F$2:$F$6000,Registros!$A$2:$A$6000,"MOV",Registros!$B$2:$B$6000,$A3249),0)</f>
        <v/>
      </c>
      <c r="I3249">
        <f>IF(COUNTIFS(Registros!$A$2:$A$6000,"CS",Registros!$B$2:$B$6000,$A3249)&gt;0,1,0)</f>
        <v/>
      </c>
      <c r="J3249">
        <f>IF($I3249=1,SUMIFS(Registros!$I$2:$I$6000,Registros!$A$2:$A$6000,"CS",Registros!$B$2:$B$6000,$A3249),0)</f>
        <v/>
      </c>
      <c r="K3249">
        <f>IF(COUNTIFS(Winback!$K$2:$K$300,$D3249)&gt;0,1,0)</f>
        <v/>
      </c>
      <c r="L3249">
        <f>IF(AND($K3249=1,LEFT($A3249,3)="WB-"),SUMIFS(Winback!$D$2:$D$300,Winback!$K$2:$K$300,$D3249),0)</f>
        <v/>
      </c>
      <c r="M3249">
        <f>IF(OR($E3249=1,$G3249=1,SUMIFS(Registros!$J$2:$J$6000,Registros!$B$2:$B$6000,$A3249)&gt;0),1,0)</f>
        <v/>
      </c>
      <c r="N3249">
        <f>IF($J3249&gt;0,1,IF(COUNTIFS(Registros!$A$2:$A$6000,"CS",Registros!$B$2:$B$6000,$A3249,Registros!$K$2:$K$6000,"&lt;&gt;")&gt;0,1,0))</f>
        <v/>
      </c>
      <c r="O3249">
        <f>IF(AND($K3249=1,$E3249=0,$G3249=0,$I3249=0),"WINBACK",IF(AND($M3249=1,$N3249&gt;0),"CONVERGENTE",IF($M3249=1,"SOLO MÓVIL",IF($N3249&gt;0,"SOLO FIJO / INTERNET","SIN SERVICIOS"))))</f>
        <v/>
      </c>
      <c r="P3249">
        <f>IF($O3249="WINBACK","Recuperar (winback)",IF($O3249="CONVERGENTE","Upgrade / más líneas",IF($O3249="SOLO MÓVIL","Ofrecer fijo + internet (FLBBTV)",IF($O3249="SOLO FIJO / INTERNET","Ofrecer línea móvil Nextphone","Oferta completa (móvil + fijo + internet)"))))</f>
        <v/>
      </c>
      <c r="Q3249">
        <f>$F3249+$H3249+$L3249</f>
        <v/>
      </c>
      <c r="R3249">
        <f>IFERROR(VLOOKUP($A3249,Registros!$B$2:$G$6000,6,0),IFERROR(VLOOKUP($D3249,Winback!$B$2:$C$300,2,0),""))</f>
        <v/>
      </c>
      <c r="S3249">
        <f>IF($E3249=1,"NP","")&amp;IF($G3249=1,"+MOV","")&amp;IF($I3249=1,"+CS","")&amp;IF($K3249=1,"+WB","")</f>
        <v/>
      </c>
      <c r="T3249">
        <f>$E3249+$G3249+$I3249+$K3249</f>
        <v/>
      </c>
    </row>
    <row r="3250">
      <c r="A3250" t="inlineStr">
        <is>
          <t>347130460000</t>
        </is>
      </c>
      <c r="B3250" t="inlineStr">
        <is>
          <t>34713046</t>
        </is>
      </c>
      <c r="C3250" t="inlineStr">
        <is>
          <t>GYLLIANYS VASQUEZ</t>
        </is>
      </c>
      <c r="D3250" t="inlineStr">
        <is>
          <t>GYLLIANYSVASQUEZ</t>
        </is>
      </c>
      <c r="E3250">
        <f>IF(COUNTIFS(Registros!$A$2:$A$6000,"NP",Registros!$B$2:$B$6000,$A3250)&gt;0,1,0)</f>
        <v/>
      </c>
      <c r="F3250">
        <f>IF($E3250=1,SUMIFS(Registros!$F$2:$F$6000,Registros!$A$2:$A$6000,"NP",Registros!$B$2:$B$6000,$A3250),0)</f>
        <v/>
      </c>
      <c r="G3250">
        <f>IF(COUNTIFS(Registros!$A$2:$A$6000,"MOV",Registros!$B$2:$B$6000,$A3250)&gt;0,1,0)</f>
        <v/>
      </c>
      <c r="H3250">
        <f>IF($G3250=1,SUMIFS(Registros!$F$2:$F$6000,Registros!$A$2:$A$6000,"MOV",Registros!$B$2:$B$6000,$A3250),0)</f>
        <v/>
      </c>
      <c r="I3250">
        <f>IF(COUNTIFS(Registros!$A$2:$A$6000,"CS",Registros!$B$2:$B$6000,$A3250)&gt;0,1,0)</f>
        <v/>
      </c>
      <c r="J3250">
        <f>IF($I3250=1,SUMIFS(Registros!$I$2:$I$6000,Registros!$A$2:$A$6000,"CS",Registros!$B$2:$B$6000,$A3250),0)</f>
        <v/>
      </c>
      <c r="K3250">
        <f>IF(COUNTIFS(Winback!$K$2:$K$300,$D3250)&gt;0,1,0)</f>
        <v/>
      </c>
      <c r="L3250">
        <f>IF(AND($K3250=1,LEFT($A3250,3)="WB-"),SUMIFS(Winback!$D$2:$D$300,Winback!$K$2:$K$300,$D3250),0)</f>
        <v/>
      </c>
      <c r="M3250">
        <f>IF(OR($E3250=1,$G3250=1,SUMIFS(Registros!$J$2:$J$6000,Registros!$B$2:$B$6000,$A3250)&gt;0),1,0)</f>
        <v/>
      </c>
      <c r="N3250">
        <f>IF($J3250&gt;0,1,IF(COUNTIFS(Registros!$A$2:$A$6000,"CS",Registros!$B$2:$B$6000,$A3250,Registros!$K$2:$K$6000,"&lt;&gt;")&gt;0,1,0))</f>
        <v/>
      </c>
      <c r="O3250">
        <f>IF(AND($K3250=1,$E3250=0,$G3250=0,$I3250=0),"WINBACK",IF(AND($M3250=1,$N3250&gt;0),"CONVERGENTE",IF($M3250=1,"SOLO MÓVIL",IF($N3250&gt;0,"SOLO FIJO / INTERNET","SIN SERVICIOS"))))</f>
        <v/>
      </c>
      <c r="P3250">
        <f>IF($O3250="WINBACK","Recuperar (winback)",IF($O3250="CONVERGENTE","Upgrade / más líneas",IF($O3250="SOLO MÓVIL","Ofrecer fijo + internet (FLBBTV)",IF($O3250="SOLO FIJO / INTERNET","Ofrecer línea móvil Nextphone","Oferta completa (móvil + fijo + internet)"))))</f>
        <v/>
      </c>
      <c r="Q3250">
        <f>$F3250+$H3250+$L3250</f>
        <v/>
      </c>
      <c r="R3250">
        <f>IFERROR(VLOOKUP($A3250,Registros!$B$2:$G$6000,6,0),IFERROR(VLOOKUP($D3250,Winback!$B$2:$C$300,2,0),""))</f>
        <v/>
      </c>
      <c r="S3250">
        <f>IF($E3250=1,"NP","")&amp;IF($G3250=1,"+MOV","")&amp;IF($I3250=1,"+CS","")&amp;IF($K3250=1,"+WB","")</f>
        <v/>
      </c>
      <c r="T3250">
        <f>$E3250+$G3250+$I3250+$K3250</f>
        <v/>
      </c>
    </row>
    <row r="3251">
      <c r="A3251" t="inlineStr">
        <is>
          <t>365025820000</t>
        </is>
      </c>
      <c r="B3251" t="inlineStr">
        <is>
          <t>36502582</t>
        </is>
      </c>
      <c r="C3251" t="inlineStr">
        <is>
          <t>HAROLD MORALES</t>
        </is>
      </c>
      <c r="D3251" t="inlineStr">
        <is>
          <t>HAROLDMORALES</t>
        </is>
      </c>
      <c r="E3251">
        <f>IF(COUNTIFS(Registros!$A$2:$A$6000,"NP",Registros!$B$2:$B$6000,$A3251)&gt;0,1,0)</f>
        <v/>
      </c>
      <c r="F3251">
        <f>IF($E3251=1,SUMIFS(Registros!$F$2:$F$6000,Registros!$A$2:$A$6000,"NP",Registros!$B$2:$B$6000,$A3251),0)</f>
        <v/>
      </c>
      <c r="G3251">
        <f>IF(COUNTIFS(Registros!$A$2:$A$6000,"MOV",Registros!$B$2:$B$6000,$A3251)&gt;0,1,0)</f>
        <v/>
      </c>
      <c r="H3251">
        <f>IF($G3251=1,SUMIFS(Registros!$F$2:$F$6000,Registros!$A$2:$A$6000,"MOV",Registros!$B$2:$B$6000,$A3251),0)</f>
        <v/>
      </c>
      <c r="I3251">
        <f>IF(COUNTIFS(Registros!$A$2:$A$6000,"CS",Registros!$B$2:$B$6000,$A3251)&gt;0,1,0)</f>
        <v/>
      </c>
      <c r="J3251">
        <f>IF($I3251=1,SUMIFS(Registros!$I$2:$I$6000,Registros!$A$2:$A$6000,"CS",Registros!$B$2:$B$6000,$A3251),0)</f>
        <v/>
      </c>
      <c r="K3251">
        <f>IF(COUNTIFS(Winback!$K$2:$K$300,$D3251)&gt;0,1,0)</f>
        <v/>
      </c>
      <c r="L3251">
        <f>IF(AND($K3251=1,LEFT($A3251,3)="WB-"),SUMIFS(Winback!$D$2:$D$300,Winback!$K$2:$K$300,$D3251),0)</f>
        <v/>
      </c>
      <c r="M3251">
        <f>IF(OR($E3251=1,$G3251=1,SUMIFS(Registros!$J$2:$J$6000,Registros!$B$2:$B$6000,$A3251)&gt;0),1,0)</f>
        <v/>
      </c>
      <c r="N3251">
        <f>IF($J3251&gt;0,1,IF(COUNTIFS(Registros!$A$2:$A$6000,"CS",Registros!$B$2:$B$6000,$A3251,Registros!$K$2:$K$6000,"&lt;&gt;")&gt;0,1,0))</f>
        <v/>
      </c>
      <c r="O3251">
        <f>IF(AND($K3251=1,$E3251=0,$G3251=0,$I3251=0),"WINBACK",IF(AND($M3251=1,$N3251&gt;0),"CONVERGENTE",IF($M3251=1,"SOLO MÓVIL",IF($N3251&gt;0,"SOLO FIJO / INTERNET","SIN SERVICIOS"))))</f>
        <v/>
      </c>
      <c r="P3251">
        <f>IF($O3251="WINBACK","Recuperar (winback)",IF($O3251="CONVERGENTE","Upgrade / más líneas",IF($O3251="SOLO MÓVIL","Ofrecer fijo + internet (FLBBTV)",IF($O3251="SOLO FIJO / INTERNET","Ofrecer línea móvil Nextphone","Oferta completa (móvil + fijo + internet)"))))</f>
        <v/>
      </c>
      <c r="Q3251">
        <f>$F3251+$H3251+$L3251</f>
        <v/>
      </c>
      <c r="R3251">
        <f>IFERROR(VLOOKUP($A3251,Registros!$B$2:$G$6000,6,0),IFERROR(VLOOKUP($D3251,Winback!$B$2:$C$300,2,0),""))</f>
        <v/>
      </c>
      <c r="S3251">
        <f>IF($E3251=1,"NP","")&amp;IF($G3251=1,"+MOV","")&amp;IF($I3251=1,"+CS","")&amp;IF($K3251=1,"+WB","")</f>
        <v/>
      </c>
      <c r="T3251">
        <f>$E3251+$G3251+$I3251+$K3251</f>
        <v/>
      </c>
    </row>
    <row r="3252">
      <c r="A3252" t="inlineStr">
        <is>
          <t>356381740000</t>
        </is>
      </c>
      <c r="B3252" t="inlineStr">
        <is>
          <t>35638174</t>
        </is>
      </c>
      <c r="C3252" t="inlineStr">
        <is>
          <t>JESUS JOEL HERNANDEZ LARA</t>
        </is>
      </c>
      <c r="D3252" t="inlineStr">
        <is>
          <t>JESUSJOELHERNANDEZLARA</t>
        </is>
      </c>
      <c r="E3252">
        <f>IF(COUNTIFS(Registros!$A$2:$A$6000,"NP",Registros!$B$2:$B$6000,$A3252)&gt;0,1,0)</f>
        <v/>
      </c>
      <c r="F3252">
        <f>IF($E3252=1,SUMIFS(Registros!$F$2:$F$6000,Registros!$A$2:$A$6000,"NP",Registros!$B$2:$B$6000,$A3252),0)</f>
        <v/>
      </c>
      <c r="G3252">
        <f>IF(COUNTIFS(Registros!$A$2:$A$6000,"MOV",Registros!$B$2:$B$6000,$A3252)&gt;0,1,0)</f>
        <v/>
      </c>
      <c r="H3252">
        <f>IF($G3252=1,SUMIFS(Registros!$F$2:$F$6000,Registros!$A$2:$A$6000,"MOV",Registros!$B$2:$B$6000,$A3252),0)</f>
        <v/>
      </c>
      <c r="I3252">
        <f>IF(COUNTIFS(Registros!$A$2:$A$6000,"CS",Registros!$B$2:$B$6000,$A3252)&gt;0,1,0)</f>
        <v/>
      </c>
      <c r="J3252">
        <f>IF($I3252=1,SUMIFS(Registros!$I$2:$I$6000,Registros!$A$2:$A$6000,"CS",Registros!$B$2:$B$6000,$A3252),0)</f>
        <v/>
      </c>
      <c r="K3252">
        <f>IF(COUNTIFS(Winback!$K$2:$K$300,$D3252)&gt;0,1,0)</f>
        <v/>
      </c>
      <c r="L3252">
        <f>IF(AND($K3252=1,LEFT($A3252,3)="WB-"),SUMIFS(Winback!$D$2:$D$300,Winback!$K$2:$K$300,$D3252),0)</f>
        <v/>
      </c>
      <c r="M3252">
        <f>IF(OR($E3252=1,$G3252=1,SUMIFS(Registros!$J$2:$J$6000,Registros!$B$2:$B$6000,$A3252)&gt;0),1,0)</f>
        <v/>
      </c>
      <c r="N3252">
        <f>IF($J3252&gt;0,1,IF(COUNTIFS(Registros!$A$2:$A$6000,"CS",Registros!$B$2:$B$6000,$A3252,Registros!$K$2:$K$6000,"&lt;&gt;")&gt;0,1,0))</f>
        <v/>
      </c>
      <c r="O3252">
        <f>IF(AND($K3252=1,$E3252=0,$G3252=0,$I3252=0),"WINBACK",IF(AND($M3252=1,$N3252&gt;0),"CONVERGENTE",IF($M3252=1,"SOLO MÓVIL",IF($N3252&gt;0,"SOLO FIJO / INTERNET","SIN SERVICIOS"))))</f>
        <v/>
      </c>
      <c r="P3252">
        <f>IF($O3252="WINBACK","Recuperar (winback)",IF($O3252="CONVERGENTE","Upgrade / más líneas",IF($O3252="SOLO MÓVIL","Ofrecer fijo + internet (FLBBTV)",IF($O3252="SOLO FIJO / INTERNET","Ofrecer línea móvil Nextphone","Oferta completa (móvil + fijo + internet)"))))</f>
        <v/>
      </c>
      <c r="Q3252">
        <f>$F3252+$H3252+$L3252</f>
        <v/>
      </c>
      <c r="R3252">
        <f>IFERROR(VLOOKUP($A3252,Registros!$B$2:$G$6000,6,0),IFERROR(VLOOKUP($D3252,Winback!$B$2:$C$300,2,0),""))</f>
        <v/>
      </c>
      <c r="S3252">
        <f>IF($E3252=1,"NP","")&amp;IF($G3252=1,"+MOV","")&amp;IF($I3252=1,"+CS","")&amp;IF($K3252=1,"+WB","")</f>
        <v/>
      </c>
      <c r="T3252">
        <f>$E3252+$G3252+$I3252+$K3252</f>
        <v/>
      </c>
    </row>
    <row r="3253">
      <c r="A3253" t="inlineStr">
        <is>
          <t>367004150000</t>
        </is>
      </c>
      <c r="B3253" t="inlineStr">
        <is>
          <t>36700415</t>
        </is>
      </c>
      <c r="C3253" t="inlineStr">
        <is>
          <t>JESUS JOEL HERNANDEZ LARA</t>
        </is>
      </c>
      <c r="D3253" t="inlineStr">
        <is>
          <t>JESUSJOELHERNANDEZLARA</t>
        </is>
      </c>
      <c r="E3253">
        <f>IF(COUNTIFS(Registros!$A$2:$A$6000,"NP",Registros!$B$2:$B$6000,$A3253)&gt;0,1,0)</f>
        <v/>
      </c>
      <c r="F3253">
        <f>IF($E3253=1,SUMIFS(Registros!$F$2:$F$6000,Registros!$A$2:$A$6000,"NP",Registros!$B$2:$B$6000,$A3253),0)</f>
        <v/>
      </c>
      <c r="G3253">
        <f>IF(COUNTIFS(Registros!$A$2:$A$6000,"MOV",Registros!$B$2:$B$6000,$A3253)&gt;0,1,0)</f>
        <v/>
      </c>
      <c r="H3253">
        <f>IF($G3253=1,SUMIFS(Registros!$F$2:$F$6000,Registros!$A$2:$A$6000,"MOV",Registros!$B$2:$B$6000,$A3253),0)</f>
        <v/>
      </c>
      <c r="I3253">
        <f>IF(COUNTIFS(Registros!$A$2:$A$6000,"CS",Registros!$B$2:$B$6000,$A3253)&gt;0,1,0)</f>
        <v/>
      </c>
      <c r="J3253">
        <f>IF($I3253=1,SUMIFS(Registros!$I$2:$I$6000,Registros!$A$2:$A$6000,"CS",Registros!$B$2:$B$6000,$A3253),0)</f>
        <v/>
      </c>
      <c r="K3253">
        <f>IF(COUNTIFS(Winback!$K$2:$K$300,$D3253)&gt;0,1,0)</f>
        <v/>
      </c>
      <c r="L3253">
        <f>IF(AND($K3253=1,LEFT($A3253,3)="WB-"),SUMIFS(Winback!$D$2:$D$300,Winback!$K$2:$K$300,$D3253),0)</f>
        <v/>
      </c>
      <c r="M3253">
        <f>IF(OR($E3253=1,$G3253=1,SUMIFS(Registros!$J$2:$J$6000,Registros!$B$2:$B$6000,$A3253)&gt;0),1,0)</f>
        <v/>
      </c>
      <c r="N3253">
        <f>IF($J3253&gt;0,1,IF(COUNTIFS(Registros!$A$2:$A$6000,"CS",Registros!$B$2:$B$6000,$A3253,Registros!$K$2:$K$6000,"&lt;&gt;")&gt;0,1,0))</f>
        <v/>
      </c>
      <c r="O3253">
        <f>IF(AND($K3253=1,$E3253=0,$G3253=0,$I3253=0),"WINBACK",IF(AND($M3253=1,$N3253&gt;0),"CONVERGENTE",IF($M3253=1,"SOLO MÓVIL",IF($N3253&gt;0,"SOLO FIJO / INTERNET","SIN SERVICIOS"))))</f>
        <v/>
      </c>
      <c r="P3253">
        <f>IF($O3253="WINBACK","Recuperar (winback)",IF($O3253="CONVERGENTE","Upgrade / más líneas",IF($O3253="SOLO MÓVIL","Ofrecer fijo + internet (FLBBTV)",IF($O3253="SOLO FIJO / INTERNET","Ofrecer línea móvil Nextphone","Oferta completa (móvil + fijo + internet)"))))</f>
        <v/>
      </c>
      <c r="Q3253">
        <f>$F3253+$H3253+$L3253</f>
        <v/>
      </c>
      <c r="R3253">
        <f>IFERROR(VLOOKUP($A3253,Registros!$B$2:$G$6000,6,0),IFERROR(VLOOKUP($D3253,Winback!$B$2:$C$300,2,0),""))</f>
        <v/>
      </c>
      <c r="S3253">
        <f>IF($E3253=1,"NP","")&amp;IF($G3253=1,"+MOV","")&amp;IF($I3253=1,"+CS","")&amp;IF($K3253=1,"+WB","")</f>
        <v/>
      </c>
      <c r="T3253">
        <f>$E3253+$G3253+$I3253+$K3253</f>
        <v/>
      </c>
    </row>
    <row r="3254">
      <c r="A3254" t="inlineStr">
        <is>
          <t>357271570000</t>
        </is>
      </c>
      <c r="B3254" t="inlineStr">
        <is>
          <t>35727157</t>
        </is>
      </c>
      <c r="C3254" t="inlineStr">
        <is>
          <t>RODRÍGO RÍOS</t>
        </is>
      </c>
      <c r="D3254" t="inlineStr">
        <is>
          <t>RODRIGORIOS</t>
        </is>
      </c>
      <c r="E3254">
        <f>IF(COUNTIFS(Registros!$A$2:$A$6000,"NP",Registros!$B$2:$B$6000,$A3254)&gt;0,1,0)</f>
        <v/>
      </c>
      <c r="F3254">
        <f>IF($E3254=1,SUMIFS(Registros!$F$2:$F$6000,Registros!$A$2:$A$6000,"NP",Registros!$B$2:$B$6000,$A3254),0)</f>
        <v/>
      </c>
      <c r="G3254">
        <f>IF(COUNTIFS(Registros!$A$2:$A$6000,"MOV",Registros!$B$2:$B$6000,$A3254)&gt;0,1,0)</f>
        <v/>
      </c>
      <c r="H3254">
        <f>IF($G3254=1,SUMIFS(Registros!$F$2:$F$6000,Registros!$A$2:$A$6000,"MOV",Registros!$B$2:$B$6000,$A3254),0)</f>
        <v/>
      </c>
      <c r="I3254">
        <f>IF(COUNTIFS(Registros!$A$2:$A$6000,"CS",Registros!$B$2:$B$6000,$A3254)&gt;0,1,0)</f>
        <v/>
      </c>
      <c r="J3254">
        <f>IF($I3254=1,SUMIFS(Registros!$I$2:$I$6000,Registros!$A$2:$A$6000,"CS",Registros!$B$2:$B$6000,$A3254),0)</f>
        <v/>
      </c>
      <c r="K3254">
        <f>IF(COUNTIFS(Winback!$K$2:$K$300,$D3254)&gt;0,1,0)</f>
        <v/>
      </c>
      <c r="L3254">
        <f>IF(AND($K3254=1,LEFT($A3254,3)="WB-"),SUMIFS(Winback!$D$2:$D$300,Winback!$K$2:$K$300,$D3254),0)</f>
        <v/>
      </c>
      <c r="M3254">
        <f>IF(OR($E3254=1,$G3254=1,SUMIFS(Registros!$J$2:$J$6000,Registros!$B$2:$B$6000,$A3254)&gt;0),1,0)</f>
        <v/>
      </c>
      <c r="N3254">
        <f>IF($J3254&gt;0,1,IF(COUNTIFS(Registros!$A$2:$A$6000,"CS",Registros!$B$2:$B$6000,$A3254,Registros!$K$2:$K$6000,"&lt;&gt;")&gt;0,1,0))</f>
        <v/>
      </c>
      <c r="O3254">
        <f>IF(AND($K3254=1,$E3254=0,$G3254=0,$I3254=0),"WINBACK",IF(AND($M3254=1,$N3254&gt;0),"CONVERGENTE",IF($M3254=1,"SOLO MÓVIL",IF($N3254&gt;0,"SOLO FIJO / INTERNET","SIN SERVICIOS"))))</f>
        <v/>
      </c>
      <c r="P3254">
        <f>IF($O3254="WINBACK","Recuperar (winback)",IF($O3254="CONVERGENTE","Upgrade / más líneas",IF($O3254="SOLO MÓVIL","Ofrecer fijo + internet (FLBBTV)",IF($O3254="SOLO FIJO / INTERNET","Ofrecer línea móvil Nextphone","Oferta completa (móvil + fijo + internet)"))))</f>
        <v/>
      </c>
      <c r="Q3254">
        <f>$F3254+$H3254+$L3254</f>
        <v/>
      </c>
      <c r="R3254">
        <f>IFERROR(VLOOKUP($A3254,Registros!$B$2:$G$6000,6,0),IFERROR(VLOOKUP($D3254,Winback!$B$2:$C$300,2,0),""))</f>
        <v/>
      </c>
      <c r="S3254">
        <f>IF($E3254=1,"NP","")&amp;IF($G3254=1,"+MOV","")&amp;IF($I3254=1,"+CS","")&amp;IF($K3254=1,"+WB","")</f>
        <v/>
      </c>
      <c r="T3254">
        <f>$E3254+$G3254+$I3254+$K3254</f>
        <v/>
      </c>
    </row>
    <row r="3255">
      <c r="A3255" t="inlineStr">
        <is>
          <t>351350730000</t>
        </is>
      </c>
      <c r="B3255" t="inlineStr">
        <is>
          <t>35135073</t>
        </is>
      </c>
      <c r="C3255" t="inlineStr">
        <is>
          <t>LIDIETH RODRIGUEZ VEJERANO</t>
        </is>
      </c>
      <c r="D3255" t="inlineStr">
        <is>
          <t>LIDIETHRODRIGUEZVEJERANO</t>
        </is>
      </c>
      <c r="E3255">
        <f>IF(COUNTIFS(Registros!$A$2:$A$6000,"NP",Registros!$B$2:$B$6000,$A3255)&gt;0,1,0)</f>
        <v/>
      </c>
      <c r="F3255">
        <f>IF($E3255=1,SUMIFS(Registros!$F$2:$F$6000,Registros!$A$2:$A$6000,"NP",Registros!$B$2:$B$6000,$A3255),0)</f>
        <v/>
      </c>
      <c r="G3255">
        <f>IF(COUNTIFS(Registros!$A$2:$A$6000,"MOV",Registros!$B$2:$B$6000,$A3255)&gt;0,1,0)</f>
        <v/>
      </c>
      <c r="H3255">
        <f>IF($G3255=1,SUMIFS(Registros!$F$2:$F$6000,Registros!$A$2:$A$6000,"MOV",Registros!$B$2:$B$6000,$A3255),0)</f>
        <v/>
      </c>
      <c r="I3255">
        <f>IF(COUNTIFS(Registros!$A$2:$A$6000,"CS",Registros!$B$2:$B$6000,$A3255)&gt;0,1,0)</f>
        <v/>
      </c>
      <c r="J3255">
        <f>IF($I3255=1,SUMIFS(Registros!$I$2:$I$6000,Registros!$A$2:$A$6000,"CS",Registros!$B$2:$B$6000,$A3255),0)</f>
        <v/>
      </c>
      <c r="K3255">
        <f>IF(COUNTIFS(Winback!$K$2:$K$300,$D3255)&gt;0,1,0)</f>
        <v/>
      </c>
      <c r="L3255">
        <f>IF(AND($K3255=1,LEFT($A3255,3)="WB-"),SUMIFS(Winback!$D$2:$D$300,Winback!$K$2:$K$300,$D3255),0)</f>
        <v/>
      </c>
      <c r="M3255">
        <f>IF(OR($E3255=1,$G3255=1,SUMIFS(Registros!$J$2:$J$6000,Registros!$B$2:$B$6000,$A3255)&gt;0),1,0)</f>
        <v/>
      </c>
      <c r="N3255">
        <f>IF($J3255&gt;0,1,IF(COUNTIFS(Registros!$A$2:$A$6000,"CS",Registros!$B$2:$B$6000,$A3255,Registros!$K$2:$K$6000,"&lt;&gt;")&gt;0,1,0))</f>
        <v/>
      </c>
      <c r="O3255">
        <f>IF(AND($K3255=1,$E3255=0,$G3255=0,$I3255=0),"WINBACK",IF(AND($M3255=1,$N3255&gt;0),"CONVERGENTE",IF($M3255=1,"SOLO MÓVIL",IF($N3255&gt;0,"SOLO FIJO / INTERNET","SIN SERVICIOS"))))</f>
        <v/>
      </c>
      <c r="P3255">
        <f>IF($O3255="WINBACK","Recuperar (winback)",IF($O3255="CONVERGENTE","Upgrade / más líneas",IF($O3255="SOLO MÓVIL","Ofrecer fijo + internet (FLBBTV)",IF($O3255="SOLO FIJO / INTERNET","Ofrecer línea móvil Nextphone","Oferta completa (móvil + fijo + internet)"))))</f>
        <v/>
      </c>
      <c r="Q3255">
        <f>$F3255+$H3255+$L3255</f>
        <v/>
      </c>
      <c r="R3255">
        <f>IFERROR(VLOOKUP($A3255,Registros!$B$2:$G$6000,6,0),IFERROR(VLOOKUP($D3255,Winback!$B$2:$C$300,2,0),""))</f>
        <v/>
      </c>
      <c r="S3255">
        <f>IF($E3255=1,"NP","")&amp;IF($G3255=1,"+MOV","")&amp;IF($I3255=1,"+CS","")&amp;IF($K3255=1,"+WB","")</f>
        <v/>
      </c>
      <c r="T3255">
        <f>$E3255+$G3255+$I3255+$K3255</f>
        <v/>
      </c>
    </row>
    <row r="3256">
      <c r="A3256" t="inlineStr">
        <is>
          <t>354144530000</t>
        </is>
      </c>
      <c r="B3256" t="inlineStr">
        <is>
          <t>35414453</t>
        </is>
      </c>
      <c r="C3256" t="inlineStr">
        <is>
          <t>TOMAS PINZON</t>
        </is>
      </c>
      <c r="D3256" t="inlineStr">
        <is>
          <t>TOMASPINZON</t>
        </is>
      </c>
      <c r="E3256">
        <f>IF(COUNTIFS(Registros!$A$2:$A$6000,"NP",Registros!$B$2:$B$6000,$A3256)&gt;0,1,0)</f>
        <v/>
      </c>
      <c r="F3256">
        <f>IF($E3256=1,SUMIFS(Registros!$F$2:$F$6000,Registros!$A$2:$A$6000,"NP",Registros!$B$2:$B$6000,$A3256),0)</f>
        <v/>
      </c>
      <c r="G3256">
        <f>IF(COUNTIFS(Registros!$A$2:$A$6000,"MOV",Registros!$B$2:$B$6000,$A3256)&gt;0,1,0)</f>
        <v/>
      </c>
      <c r="H3256">
        <f>IF($G3256=1,SUMIFS(Registros!$F$2:$F$6000,Registros!$A$2:$A$6000,"MOV",Registros!$B$2:$B$6000,$A3256),0)</f>
        <v/>
      </c>
      <c r="I3256">
        <f>IF(COUNTIFS(Registros!$A$2:$A$6000,"CS",Registros!$B$2:$B$6000,$A3256)&gt;0,1,0)</f>
        <v/>
      </c>
      <c r="J3256">
        <f>IF($I3256=1,SUMIFS(Registros!$I$2:$I$6000,Registros!$A$2:$A$6000,"CS",Registros!$B$2:$B$6000,$A3256),0)</f>
        <v/>
      </c>
      <c r="K3256">
        <f>IF(COUNTIFS(Winback!$K$2:$K$300,$D3256)&gt;0,1,0)</f>
        <v/>
      </c>
      <c r="L3256">
        <f>IF(AND($K3256=1,LEFT($A3256,3)="WB-"),SUMIFS(Winback!$D$2:$D$300,Winback!$K$2:$K$300,$D3256),0)</f>
        <v/>
      </c>
      <c r="M3256">
        <f>IF(OR($E3256=1,$G3256=1,SUMIFS(Registros!$J$2:$J$6000,Registros!$B$2:$B$6000,$A3256)&gt;0),1,0)</f>
        <v/>
      </c>
      <c r="N3256">
        <f>IF($J3256&gt;0,1,IF(COUNTIFS(Registros!$A$2:$A$6000,"CS",Registros!$B$2:$B$6000,$A3256,Registros!$K$2:$K$6000,"&lt;&gt;")&gt;0,1,0))</f>
        <v/>
      </c>
      <c r="O3256">
        <f>IF(AND($K3256=1,$E3256=0,$G3256=0,$I3256=0),"WINBACK",IF(AND($M3256=1,$N3256&gt;0),"CONVERGENTE",IF($M3256=1,"SOLO MÓVIL",IF($N3256&gt;0,"SOLO FIJO / INTERNET","SIN SERVICIOS"))))</f>
        <v/>
      </c>
      <c r="P3256">
        <f>IF($O3256="WINBACK","Recuperar (winback)",IF($O3256="CONVERGENTE","Upgrade / más líneas",IF($O3256="SOLO MÓVIL","Ofrecer fijo + internet (FLBBTV)",IF($O3256="SOLO FIJO / INTERNET","Ofrecer línea móvil Nextphone","Oferta completa (móvil + fijo + internet)"))))</f>
        <v/>
      </c>
      <c r="Q3256">
        <f>$F3256+$H3256+$L3256</f>
        <v/>
      </c>
      <c r="R3256">
        <f>IFERROR(VLOOKUP($A3256,Registros!$B$2:$G$6000,6,0),IFERROR(VLOOKUP($D3256,Winback!$B$2:$C$300,2,0),""))</f>
        <v/>
      </c>
      <c r="S3256">
        <f>IF($E3256=1,"NP","")&amp;IF($G3256=1,"+MOV","")&amp;IF($I3256=1,"+CS","")&amp;IF($K3256=1,"+WB","")</f>
        <v/>
      </c>
      <c r="T3256">
        <f>$E3256+$G3256+$I3256+$K3256</f>
        <v/>
      </c>
    </row>
    <row r="3257">
      <c r="A3257" t="inlineStr">
        <is>
          <t>356155140000</t>
        </is>
      </c>
      <c r="B3257" t="inlineStr">
        <is>
          <t>35615514</t>
        </is>
      </c>
      <c r="C3257" t="inlineStr">
        <is>
          <t>TOMAS PINZON</t>
        </is>
      </c>
      <c r="D3257" t="inlineStr">
        <is>
          <t>TOMASPINZON</t>
        </is>
      </c>
      <c r="E3257">
        <f>IF(COUNTIFS(Registros!$A$2:$A$6000,"NP",Registros!$B$2:$B$6000,$A3257)&gt;0,1,0)</f>
        <v/>
      </c>
      <c r="F3257">
        <f>IF($E3257=1,SUMIFS(Registros!$F$2:$F$6000,Registros!$A$2:$A$6000,"NP",Registros!$B$2:$B$6000,$A3257),0)</f>
        <v/>
      </c>
      <c r="G3257">
        <f>IF(COUNTIFS(Registros!$A$2:$A$6000,"MOV",Registros!$B$2:$B$6000,$A3257)&gt;0,1,0)</f>
        <v/>
      </c>
      <c r="H3257">
        <f>IF($G3257=1,SUMIFS(Registros!$F$2:$F$6000,Registros!$A$2:$A$6000,"MOV",Registros!$B$2:$B$6000,$A3257),0)</f>
        <v/>
      </c>
      <c r="I3257">
        <f>IF(COUNTIFS(Registros!$A$2:$A$6000,"CS",Registros!$B$2:$B$6000,$A3257)&gt;0,1,0)</f>
        <v/>
      </c>
      <c r="J3257">
        <f>IF($I3257=1,SUMIFS(Registros!$I$2:$I$6000,Registros!$A$2:$A$6000,"CS",Registros!$B$2:$B$6000,$A3257),0)</f>
        <v/>
      </c>
      <c r="K3257">
        <f>IF(COUNTIFS(Winback!$K$2:$K$300,$D3257)&gt;0,1,0)</f>
        <v/>
      </c>
      <c r="L3257">
        <f>IF(AND($K3257=1,LEFT($A3257,3)="WB-"),SUMIFS(Winback!$D$2:$D$300,Winback!$K$2:$K$300,$D3257),0)</f>
        <v/>
      </c>
      <c r="M3257">
        <f>IF(OR($E3257=1,$G3257=1,SUMIFS(Registros!$J$2:$J$6000,Registros!$B$2:$B$6000,$A3257)&gt;0),1,0)</f>
        <v/>
      </c>
      <c r="N3257">
        <f>IF($J3257&gt;0,1,IF(COUNTIFS(Registros!$A$2:$A$6000,"CS",Registros!$B$2:$B$6000,$A3257,Registros!$K$2:$K$6000,"&lt;&gt;")&gt;0,1,0))</f>
        <v/>
      </c>
      <c r="O3257">
        <f>IF(AND($K3257=1,$E3257=0,$G3257=0,$I3257=0),"WINBACK",IF(AND($M3257=1,$N3257&gt;0),"CONVERGENTE",IF($M3257=1,"SOLO MÓVIL",IF($N3257&gt;0,"SOLO FIJO / INTERNET","SIN SERVICIOS"))))</f>
        <v/>
      </c>
      <c r="P3257">
        <f>IF($O3257="WINBACK","Recuperar (winback)",IF($O3257="CONVERGENTE","Upgrade / más líneas",IF($O3257="SOLO MÓVIL","Ofrecer fijo + internet (FLBBTV)",IF($O3257="SOLO FIJO / INTERNET","Ofrecer línea móvil Nextphone","Oferta completa (móvil + fijo + internet)"))))</f>
        <v/>
      </c>
      <c r="Q3257">
        <f>$F3257+$H3257+$L3257</f>
        <v/>
      </c>
      <c r="R3257">
        <f>IFERROR(VLOOKUP($A3257,Registros!$B$2:$G$6000,6,0),IFERROR(VLOOKUP($D3257,Winback!$B$2:$C$300,2,0),""))</f>
        <v/>
      </c>
      <c r="S3257">
        <f>IF($E3257=1,"NP","")&amp;IF($G3257=1,"+MOV","")&amp;IF($I3257=1,"+CS","")&amp;IF($K3257=1,"+WB","")</f>
        <v/>
      </c>
      <c r="T3257">
        <f>$E3257+$G3257+$I3257+$K3257</f>
        <v/>
      </c>
    </row>
    <row r="3258">
      <c r="A3258" t="inlineStr">
        <is>
          <t>353086060000</t>
        </is>
      </c>
      <c r="B3258" t="inlineStr">
        <is>
          <t>35308606</t>
        </is>
      </c>
      <c r="C3258" t="inlineStr">
        <is>
          <t>YOBANIS ARNOLDO PINTO ARAUZ</t>
        </is>
      </c>
      <c r="D3258" t="inlineStr">
        <is>
          <t>YOBANISARNOLDOPINTOARAUZ</t>
        </is>
      </c>
      <c r="E3258">
        <f>IF(COUNTIFS(Registros!$A$2:$A$6000,"NP",Registros!$B$2:$B$6000,$A3258)&gt;0,1,0)</f>
        <v/>
      </c>
      <c r="F3258">
        <f>IF($E3258=1,SUMIFS(Registros!$F$2:$F$6000,Registros!$A$2:$A$6000,"NP",Registros!$B$2:$B$6000,$A3258),0)</f>
        <v/>
      </c>
      <c r="G3258">
        <f>IF(COUNTIFS(Registros!$A$2:$A$6000,"MOV",Registros!$B$2:$B$6000,$A3258)&gt;0,1,0)</f>
        <v/>
      </c>
      <c r="H3258">
        <f>IF($G3258=1,SUMIFS(Registros!$F$2:$F$6000,Registros!$A$2:$A$6000,"MOV",Registros!$B$2:$B$6000,$A3258),0)</f>
        <v/>
      </c>
      <c r="I3258">
        <f>IF(COUNTIFS(Registros!$A$2:$A$6000,"CS",Registros!$B$2:$B$6000,$A3258)&gt;0,1,0)</f>
        <v/>
      </c>
      <c r="J3258">
        <f>IF($I3258=1,SUMIFS(Registros!$I$2:$I$6000,Registros!$A$2:$A$6000,"CS",Registros!$B$2:$B$6000,$A3258),0)</f>
        <v/>
      </c>
      <c r="K3258">
        <f>IF(COUNTIFS(Winback!$K$2:$K$300,$D3258)&gt;0,1,0)</f>
        <v/>
      </c>
      <c r="L3258">
        <f>IF(AND($K3258=1,LEFT($A3258,3)="WB-"),SUMIFS(Winback!$D$2:$D$300,Winback!$K$2:$K$300,$D3258),0)</f>
        <v/>
      </c>
      <c r="M3258">
        <f>IF(OR($E3258=1,$G3258=1,SUMIFS(Registros!$J$2:$J$6000,Registros!$B$2:$B$6000,$A3258)&gt;0),1,0)</f>
        <v/>
      </c>
      <c r="N3258">
        <f>IF($J3258&gt;0,1,IF(COUNTIFS(Registros!$A$2:$A$6000,"CS",Registros!$B$2:$B$6000,$A3258,Registros!$K$2:$K$6000,"&lt;&gt;")&gt;0,1,0))</f>
        <v/>
      </c>
      <c r="O3258">
        <f>IF(AND($K3258=1,$E3258=0,$G3258=0,$I3258=0),"WINBACK",IF(AND($M3258=1,$N3258&gt;0),"CONVERGENTE",IF($M3258=1,"SOLO MÓVIL",IF($N3258&gt;0,"SOLO FIJO / INTERNET","SIN SERVICIOS"))))</f>
        <v/>
      </c>
      <c r="P3258">
        <f>IF($O3258="WINBACK","Recuperar (winback)",IF($O3258="CONVERGENTE","Upgrade / más líneas",IF($O3258="SOLO MÓVIL","Ofrecer fijo + internet (FLBBTV)",IF($O3258="SOLO FIJO / INTERNET","Ofrecer línea móvil Nextphone","Oferta completa (móvil + fijo + internet)"))))</f>
        <v/>
      </c>
      <c r="Q3258">
        <f>$F3258+$H3258+$L3258</f>
        <v/>
      </c>
      <c r="R3258">
        <f>IFERROR(VLOOKUP($A3258,Registros!$B$2:$G$6000,6,0),IFERROR(VLOOKUP($D3258,Winback!$B$2:$C$300,2,0),""))</f>
        <v/>
      </c>
      <c r="S3258">
        <f>IF($E3258=1,"NP","")&amp;IF($G3258=1,"+MOV","")&amp;IF($I3258=1,"+CS","")&amp;IF($K3258=1,"+WB","")</f>
        <v/>
      </c>
      <c r="T3258">
        <f>$E3258+$G3258+$I3258+$K3258</f>
        <v/>
      </c>
    </row>
    <row r="3259">
      <c r="A3259" t="inlineStr">
        <is>
          <t>358113000000</t>
        </is>
      </c>
      <c r="B3259" t="inlineStr">
        <is>
          <t>35811300</t>
        </is>
      </c>
      <c r="C3259" t="inlineStr">
        <is>
          <t>DAVID MARTINEZ</t>
        </is>
      </c>
      <c r="D3259" t="inlineStr">
        <is>
          <t>DAVIDMARTINEZ</t>
        </is>
      </c>
      <c r="E3259">
        <f>IF(COUNTIFS(Registros!$A$2:$A$6000,"NP",Registros!$B$2:$B$6000,$A3259)&gt;0,1,0)</f>
        <v/>
      </c>
      <c r="F3259">
        <f>IF($E3259=1,SUMIFS(Registros!$F$2:$F$6000,Registros!$A$2:$A$6000,"NP",Registros!$B$2:$B$6000,$A3259),0)</f>
        <v/>
      </c>
      <c r="G3259">
        <f>IF(COUNTIFS(Registros!$A$2:$A$6000,"MOV",Registros!$B$2:$B$6000,$A3259)&gt;0,1,0)</f>
        <v/>
      </c>
      <c r="H3259">
        <f>IF($G3259=1,SUMIFS(Registros!$F$2:$F$6000,Registros!$A$2:$A$6000,"MOV",Registros!$B$2:$B$6000,$A3259),0)</f>
        <v/>
      </c>
      <c r="I3259">
        <f>IF(COUNTIFS(Registros!$A$2:$A$6000,"CS",Registros!$B$2:$B$6000,$A3259)&gt;0,1,0)</f>
        <v/>
      </c>
      <c r="J3259">
        <f>IF($I3259=1,SUMIFS(Registros!$I$2:$I$6000,Registros!$A$2:$A$6000,"CS",Registros!$B$2:$B$6000,$A3259),0)</f>
        <v/>
      </c>
      <c r="K3259">
        <f>IF(COUNTIFS(Winback!$K$2:$K$300,$D3259)&gt;0,1,0)</f>
        <v/>
      </c>
      <c r="L3259">
        <f>IF(AND($K3259=1,LEFT($A3259,3)="WB-"),SUMIFS(Winback!$D$2:$D$300,Winback!$K$2:$K$300,$D3259),0)</f>
        <v/>
      </c>
      <c r="M3259">
        <f>IF(OR($E3259=1,$G3259=1,SUMIFS(Registros!$J$2:$J$6000,Registros!$B$2:$B$6000,$A3259)&gt;0),1,0)</f>
        <v/>
      </c>
      <c r="N3259">
        <f>IF($J3259&gt;0,1,IF(COUNTIFS(Registros!$A$2:$A$6000,"CS",Registros!$B$2:$B$6000,$A3259,Registros!$K$2:$K$6000,"&lt;&gt;")&gt;0,1,0))</f>
        <v/>
      </c>
      <c r="O3259">
        <f>IF(AND($K3259=1,$E3259=0,$G3259=0,$I3259=0),"WINBACK",IF(AND($M3259=1,$N3259&gt;0),"CONVERGENTE",IF($M3259=1,"SOLO MÓVIL",IF($N3259&gt;0,"SOLO FIJO / INTERNET","SIN SERVICIOS"))))</f>
        <v/>
      </c>
      <c r="P3259">
        <f>IF($O3259="WINBACK","Recuperar (winback)",IF($O3259="CONVERGENTE","Upgrade / más líneas",IF($O3259="SOLO MÓVIL","Ofrecer fijo + internet (FLBBTV)",IF($O3259="SOLO FIJO / INTERNET","Ofrecer línea móvil Nextphone","Oferta completa (móvil + fijo + internet)"))))</f>
        <v/>
      </c>
      <c r="Q3259">
        <f>$F3259+$H3259+$L3259</f>
        <v/>
      </c>
      <c r="R3259">
        <f>IFERROR(VLOOKUP($A3259,Registros!$B$2:$G$6000,6,0),IFERROR(VLOOKUP($D3259,Winback!$B$2:$C$300,2,0),""))</f>
        <v/>
      </c>
      <c r="S3259">
        <f>IF($E3259=1,"NP","")&amp;IF($G3259=1,"+MOV","")&amp;IF($I3259=1,"+CS","")&amp;IF($K3259=1,"+WB","")</f>
        <v/>
      </c>
      <c r="T3259">
        <f>$E3259+$G3259+$I3259+$K3259</f>
        <v/>
      </c>
    </row>
    <row r="3260">
      <c r="A3260" t="inlineStr">
        <is>
          <t>351316110000</t>
        </is>
      </c>
      <c r="B3260" t="inlineStr">
        <is>
          <t>35131611</t>
        </is>
      </c>
      <c r="C3260" t="inlineStr">
        <is>
          <t>CELESTINO CASTRELLON</t>
        </is>
      </c>
      <c r="D3260" t="inlineStr">
        <is>
          <t>CELESTINOCASTRELLON</t>
        </is>
      </c>
      <c r="E3260">
        <f>IF(COUNTIFS(Registros!$A$2:$A$6000,"NP",Registros!$B$2:$B$6000,$A3260)&gt;0,1,0)</f>
        <v/>
      </c>
      <c r="F3260">
        <f>IF($E3260=1,SUMIFS(Registros!$F$2:$F$6000,Registros!$A$2:$A$6000,"NP",Registros!$B$2:$B$6000,$A3260),0)</f>
        <v/>
      </c>
      <c r="G3260">
        <f>IF(COUNTIFS(Registros!$A$2:$A$6000,"MOV",Registros!$B$2:$B$6000,$A3260)&gt;0,1,0)</f>
        <v/>
      </c>
      <c r="H3260">
        <f>IF($G3260=1,SUMIFS(Registros!$F$2:$F$6000,Registros!$A$2:$A$6000,"MOV",Registros!$B$2:$B$6000,$A3260),0)</f>
        <v/>
      </c>
      <c r="I3260">
        <f>IF(COUNTIFS(Registros!$A$2:$A$6000,"CS",Registros!$B$2:$B$6000,$A3260)&gt;0,1,0)</f>
        <v/>
      </c>
      <c r="J3260">
        <f>IF($I3260=1,SUMIFS(Registros!$I$2:$I$6000,Registros!$A$2:$A$6000,"CS",Registros!$B$2:$B$6000,$A3260),0)</f>
        <v/>
      </c>
      <c r="K3260">
        <f>IF(COUNTIFS(Winback!$K$2:$K$300,$D3260)&gt;0,1,0)</f>
        <v/>
      </c>
      <c r="L3260">
        <f>IF(AND($K3260=1,LEFT($A3260,3)="WB-"),SUMIFS(Winback!$D$2:$D$300,Winback!$K$2:$K$300,$D3260),0)</f>
        <v/>
      </c>
      <c r="M3260">
        <f>IF(OR($E3260=1,$G3260=1,SUMIFS(Registros!$J$2:$J$6000,Registros!$B$2:$B$6000,$A3260)&gt;0),1,0)</f>
        <v/>
      </c>
      <c r="N3260">
        <f>IF($J3260&gt;0,1,IF(COUNTIFS(Registros!$A$2:$A$6000,"CS",Registros!$B$2:$B$6000,$A3260,Registros!$K$2:$K$6000,"&lt;&gt;")&gt;0,1,0))</f>
        <v/>
      </c>
      <c r="O3260">
        <f>IF(AND($K3260=1,$E3260=0,$G3260=0,$I3260=0),"WINBACK",IF(AND($M3260=1,$N3260&gt;0),"CONVERGENTE",IF($M3260=1,"SOLO MÓVIL",IF($N3260&gt;0,"SOLO FIJO / INTERNET","SIN SERVICIOS"))))</f>
        <v/>
      </c>
      <c r="P3260">
        <f>IF($O3260="WINBACK","Recuperar (winback)",IF($O3260="CONVERGENTE","Upgrade / más líneas",IF($O3260="SOLO MÓVIL","Ofrecer fijo + internet (FLBBTV)",IF($O3260="SOLO FIJO / INTERNET","Ofrecer línea móvil Nextphone","Oferta completa (móvil + fijo + internet)"))))</f>
        <v/>
      </c>
      <c r="Q3260">
        <f>$F3260+$H3260+$L3260</f>
        <v/>
      </c>
      <c r="R3260">
        <f>IFERROR(VLOOKUP($A3260,Registros!$B$2:$G$6000,6,0),IFERROR(VLOOKUP($D3260,Winback!$B$2:$C$300,2,0),""))</f>
        <v/>
      </c>
      <c r="S3260">
        <f>IF($E3260=1,"NP","")&amp;IF($G3260=1,"+MOV","")&amp;IF($I3260=1,"+CS","")&amp;IF($K3260=1,"+WB","")</f>
        <v/>
      </c>
      <c r="T3260">
        <f>$E3260+$G3260+$I3260+$K3260</f>
        <v/>
      </c>
    </row>
    <row r="3261">
      <c r="A3261" t="inlineStr">
        <is>
          <t>357387290000</t>
        </is>
      </c>
      <c r="B3261" t="inlineStr">
        <is>
          <t>35738729</t>
        </is>
      </c>
      <c r="C3261" t="inlineStr">
        <is>
          <t>MANUEL CUEVA</t>
        </is>
      </c>
      <c r="D3261" t="inlineStr">
        <is>
          <t>MANUELCUEVA</t>
        </is>
      </c>
      <c r="E3261">
        <f>IF(COUNTIFS(Registros!$A$2:$A$6000,"NP",Registros!$B$2:$B$6000,$A3261)&gt;0,1,0)</f>
        <v/>
      </c>
      <c r="F3261">
        <f>IF($E3261=1,SUMIFS(Registros!$F$2:$F$6000,Registros!$A$2:$A$6000,"NP",Registros!$B$2:$B$6000,$A3261),0)</f>
        <v/>
      </c>
      <c r="G3261">
        <f>IF(COUNTIFS(Registros!$A$2:$A$6000,"MOV",Registros!$B$2:$B$6000,$A3261)&gt;0,1,0)</f>
        <v/>
      </c>
      <c r="H3261">
        <f>IF($G3261=1,SUMIFS(Registros!$F$2:$F$6000,Registros!$A$2:$A$6000,"MOV",Registros!$B$2:$B$6000,$A3261),0)</f>
        <v/>
      </c>
      <c r="I3261">
        <f>IF(COUNTIFS(Registros!$A$2:$A$6000,"CS",Registros!$B$2:$B$6000,$A3261)&gt;0,1,0)</f>
        <v/>
      </c>
      <c r="J3261">
        <f>IF($I3261=1,SUMIFS(Registros!$I$2:$I$6000,Registros!$A$2:$A$6000,"CS",Registros!$B$2:$B$6000,$A3261),0)</f>
        <v/>
      </c>
      <c r="K3261">
        <f>IF(COUNTIFS(Winback!$K$2:$K$300,$D3261)&gt;0,1,0)</f>
        <v/>
      </c>
      <c r="L3261">
        <f>IF(AND($K3261=1,LEFT($A3261,3)="WB-"),SUMIFS(Winback!$D$2:$D$300,Winback!$K$2:$K$300,$D3261),0)</f>
        <v/>
      </c>
      <c r="M3261">
        <f>IF(OR($E3261=1,$G3261=1,SUMIFS(Registros!$J$2:$J$6000,Registros!$B$2:$B$6000,$A3261)&gt;0),1,0)</f>
        <v/>
      </c>
      <c r="N3261">
        <f>IF($J3261&gt;0,1,IF(COUNTIFS(Registros!$A$2:$A$6000,"CS",Registros!$B$2:$B$6000,$A3261,Registros!$K$2:$K$6000,"&lt;&gt;")&gt;0,1,0))</f>
        <v/>
      </c>
      <c r="O3261">
        <f>IF(AND($K3261=1,$E3261=0,$G3261=0,$I3261=0),"WINBACK",IF(AND($M3261=1,$N3261&gt;0),"CONVERGENTE",IF($M3261=1,"SOLO MÓVIL",IF($N3261&gt;0,"SOLO FIJO / INTERNET","SIN SERVICIOS"))))</f>
        <v/>
      </c>
      <c r="P3261">
        <f>IF($O3261="WINBACK","Recuperar (winback)",IF($O3261="CONVERGENTE","Upgrade / más líneas",IF($O3261="SOLO MÓVIL","Ofrecer fijo + internet (FLBBTV)",IF($O3261="SOLO FIJO / INTERNET","Ofrecer línea móvil Nextphone","Oferta completa (móvil + fijo + internet)"))))</f>
        <v/>
      </c>
      <c r="Q3261">
        <f>$F3261+$H3261+$L3261</f>
        <v/>
      </c>
      <c r="R3261">
        <f>IFERROR(VLOOKUP($A3261,Registros!$B$2:$G$6000,6,0),IFERROR(VLOOKUP($D3261,Winback!$B$2:$C$300,2,0),""))</f>
        <v/>
      </c>
      <c r="S3261">
        <f>IF($E3261=1,"NP","")&amp;IF($G3261=1,"+MOV","")&amp;IF($I3261=1,"+CS","")&amp;IF($K3261=1,"+WB","")</f>
        <v/>
      </c>
      <c r="T3261">
        <f>$E3261+$G3261+$I3261+$K3261</f>
        <v/>
      </c>
    </row>
    <row r="3262">
      <c r="A3262" t="inlineStr">
        <is>
          <t>354366580000</t>
        </is>
      </c>
      <c r="B3262" t="inlineStr">
        <is>
          <t>35436658</t>
        </is>
      </c>
      <c r="C3262" t="inlineStr">
        <is>
          <t>CARLOS SAMIR RUIZ VALDES</t>
        </is>
      </c>
      <c r="D3262" t="inlineStr">
        <is>
          <t>CARLOSSAMIRRUIZVALDES</t>
        </is>
      </c>
      <c r="E3262">
        <f>IF(COUNTIFS(Registros!$A$2:$A$6000,"NP",Registros!$B$2:$B$6000,$A3262)&gt;0,1,0)</f>
        <v/>
      </c>
      <c r="F3262">
        <f>IF($E3262=1,SUMIFS(Registros!$F$2:$F$6000,Registros!$A$2:$A$6000,"NP",Registros!$B$2:$B$6000,$A3262),0)</f>
        <v/>
      </c>
      <c r="G3262">
        <f>IF(COUNTIFS(Registros!$A$2:$A$6000,"MOV",Registros!$B$2:$B$6000,$A3262)&gt;0,1,0)</f>
        <v/>
      </c>
      <c r="H3262">
        <f>IF($G3262=1,SUMIFS(Registros!$F$2:$F$6000,Registros!$A$2:$A$6000,"MOV",Registros!$B$2:$B$6000,$A3262),0)</f>
        <v/>
      </c>
      <c r="I3262">
        <f>IF(COUNTIFS(Registros!$A$2:$A$6000,"CS",Registros!$B$2:$B$6000,$A3262)&gt;0,1,0)</f>
        <v/>
      </c>
      <c r="J3262">
        <f>IF($I3262=1,SUMIFS(Registros!$I$2:$I$6000,Registros!$A$2:$A$6000,"CS",Registros!$B$2:$B$6000,$A3262),0)</f>
        <v/>
      </c>
      <c r="K3262">
        <f>IF(COUNTIFS(Winback!$K$2:$K$300,$D3262)&gt;0,1,0)</f>
        <v/>
      </c>
      <c r="L3262">
        <f>IF(AND($K3262=1,LEFT($A3262,3)="WB-"),SUMIFS(Winback!$D$2:$D$300,Winback!$K$2:$K$300,$D3262),0)</f>
        <v/>
      </c>
      <c r="M3262">
        <f>IF(OR($E3262=1,$G3262=1,SUMIFS(Registros!$J$2:$J$6000,Registros!$B$2:$B$6000,$A3262)&gt;0),1,0)</f>
        <v/>
      </c>
      <c r="N3262">
        <f>IF($J3262&gt;0,1,IF(COUNTIFS(Registros!$A$2:$A$6000,"CS",Registros!$B$2:$B$6000,$A3262,Registros!$K$2:$K$6000,"&lt;&gt;")&gt;0,1,0))</f>
        <v/>
      </c>
      <c r="O3262">
        <f>IF(AND($K3262=1,$E3262=0,$G3262=0,$I3262=0),"WINBACK",IF(AND($M3262=1,$N3262&gt;0),"CONVERGENTE",IF($M3262=1,"SOLO MÓVIL",IF($N3262&gt;0,"SOLO FIJO / INTERNET","SIN SERVICIOS"))))</f>
        <v/>
      </c>
      <c r="P3262">
        <f>IF($O3262="WINBACK","Recuperar (winback)",IF($O3262="CONVERGENTE","Upgrade / más líneas",IF($O3262="SOLO MÓVIL","Ofrecer fijo + internet (FLBBTV)",IF($O3262="SOLO FIJO / INTERNET","Ofrecer línea móvil Nextphone","Oferta completa (móvil + fijo + internet)"))))</f>
        <v/>
      </c>
      <c r="Q3262">
        <f>$F3262+$H3262+$L3262</f>
        <v/>
      </c>
      <c r="R3262">
        <f>IFERROR(VLOOKUP($A3262,Registros!$B$2:$G$6000,6,0),IFERROR(VLOOKUP($D3262,Winback!$B$2:$C$300,2,0),""))</f>
        <v/>
      </c>
      <c r="S3262">
        <f>IF($E3262=1,"NP","")&amp;IF($G3262=1,"+MOV","")&amp;IF($I3262=1,"+CS","")&amp;IF($K3262=1,"+WB","")</f>
        <v/>
      </c>
      <c r="T3262">
        <f>$E3262+$G3262+$I3262+$K3262</f>
        <v/>
      </c>
    </row>
    <row r="3263">
      <c r="A3263" t="inlineStr">
        <is>
          <t>367011960000</t>
        </is>
      </c>
      <c r="B3263" t="inlineStr">
        <is>
          <t>36701196</t>
        </is>
      </c>
      <c r="C3263" t="inlineStr">
        <is>
          <t>MILKO TUGRI SALINA</t>
        </is>
      </c>
      <c r="D3263" t="inlineStr">
        <is>
          <t>MILKOTUGRISALINA</t>
        </is>
      </c>
      <c r="E3263">
        <f>IF(COUNTIFS(Registros!$A$2:$A$6000,"NP",Registros!$B$2:$B$6000,$A3263)&gt;0,1,0)</f>
        <v/>
      </c>
      <c r="F3263">
        <f>IF($E3263=1,SUMIFS(Registros!$F$2:$F$6000,Registros!$A$2:$A$6000,"NP",Registros!$B$2:$B$6000,$A3263),0)</f>
        <v/>
      </c>
      <c r="G3263">
        <f>IF(COUNTIFS(Registros!$A$2:$A$6000,"MOV",Registros!$B$2:$B$6000,$A3263)&gt;0,1,0)</f>
        <v/>
      </c>
      <c r="H3263">
        <f>IF($G3263=1,SUMIFS(Registros!$F$2:$F$6000,Registros!$A$2:$A$6000,"MOV",Registros!$B$2:$B$6000,$A3263),0)</f>
        <v/>
      </c>
      <c r="I3263">
        <f>IF(COUNTIFS(Registros!$A$2:$A$6000,"CS",Registros!$B$2:$B$6000,$A3263)&gt;0,1,0)</f>
        <v/>
      </c>
      <c r="J3263">
        <f>IF($I3263=1,SUMIFS(Registros!$I$2:$I$6000,Registros!$A$2:$A$6000,"CS",Registros!$B$2:$B$6000,$A3263),0)</f>
        <v/>
      </c>
      <c r="K3263">
        <f>IF(COUNTIFS(Winback!$K$2:$K$300,$D3263)&gt;0,1,0)</f>
        <v/>
      </c>
      <c r="L3263">
        <f>IF(AND($K3263=1,LEFT($A3263,3)="WB-"),SUMIFS(Winback!$D$2:$D$300,Winback!$K$2:$K$300,$D3263),0)</f>
        <v/>
      </c>
      <c r="M3263">
        <f>IF(OR($E3263=1,$G3263=1,SUMIFS(Registros!$J$2:$J$6000,Registros!$B$2:$B$6000,$A3263)&gt;0),1,0)</f>
        <v/>
      </c>
      <c r="N3263">
        <f>IF($J3263&gt;0,1,IF(COUNTIFS(Registros!$A$2:$A$6000,"CS",Registros!$B$2:$B$6000,$A3263,Registros!$K$2:$K$6000,"&lt;&gt;")&gt;0,1,0))</f>
        <v/>
      </c>
      <c r="O3263">
        <f>IF(AND($K3263=1,$E3263=0,$G3263=0,$I3263=0),"WINBACK",IF(AND($M3263=1,$N3263&gt;0),"CONVERGENTE",IF($M3263=1,"SOLO MÓVIL",IF($N3263&gt;0,"SOLO FIJO / INTERNET","SIN SERVICIOS"))))</f>
        <v/>
      </c>
      <c r="P3263">
        <f>IF($O3263="WINBACK","Recuperar (winback)",IF($O3263="CONVERGENTE","Upgrade / más líneas",IF($O3263="SOLO MÓVIL","Ofrecer fijo + internet (FLBBTV)",IF($O3263="SOLO FIJO / INTERNET","Ofrecer línea móvil Nextphone","Oferta completa (móvil + fijo + internet)"))))</f>
        <v/>
      </c>
      <c r="Q3263">
        <f>$F3263+$H3263+$L3263</f>
        <v/>
      </c>
      <c r="R3263">
        <f>IFERROR(VLOOKUP($A3263,Registros!$B$2:$G$6000,6,0),IFERROR(VLOOKUP($D3263,Winback!$B$2:$C$300,2,0),""))</f>
        <v/>
      </c>
      <c r="S3263">
        <f>IF($E3263=1,"NP","")&amp;IF($G3263=1,"+MOV","")&amp;IF($I3263=1,"+CS","")&amp;IF($K3263=1,"+WB","")</f>
        <v/>
      </c>
      <c r="T3263">
        <f>$E3263+$G3263+$I3263+$K3263</f>
        <v/>
      </c>
    </row>
    <row r="3264">
      <c r="A3264" t="inlineStr">
        <is>
          <t>338099180000</t>
        </is>
      </c>
      <c r="B3264" t="inlineStr">
        <is>
          <t>33809918</t>
        </is>
      </c>
      <c r="C3264" t="inlineStr">
        <is>
          <t>Kevin Lai Liu</t>
        </is>
      </c>
      <c r="D3264" t="inlineStr">
        <is>
          <t>KEVINLAILIU</t>
        </is>
      </c>
      <c r="E3264">
        <f>IF(COUNTIFS(Registros!$A$2:$A$6000,"NP",Registros!$B$2:$B$6000,$A3264)&gt;0,1,0)</f>
        <v/>
      </c>
      <c r="F3264">
        <f>IF($E3264=1,SUMIFS(Registros!$F$2:$F$6000,Registros!$A$2:$A$6000,"NP",Registros!$B$2:$B$6000,$A3264),0)</f>
        <v/>
      </c>
      <c r="G3264">
        <f>IF(COUNTIFS(Registros!$A$2:$A$6000,"MOV",Registros!$B$2:$B$6000,$A3264)&gt;0,1,0)</f>
        <v/>
      </c>
      <c r="H3264">
        <f>IF($G3264=1,SUMIFS(Registros!$F$2:$F$6000,Registros!$A$2:$A$6000,"MOV",Registros!$B$2:$B$6000,$A3264),0)</f>
        <v/>
      </c>
      <c r="I3264">
        <f>IF(COUNTIFS(Registros!$A$2:$A$6000,"CS",Registros!$B$2:$B$6000,$A3264)&gt;0,1,0)</f>
        <v/>
      </c>
      <c r="J3264">
        <f>IF($I3264=1,SUMIFS(Registros!$I$2:$I$6000,Registros!$A$2:$A$6000,"CS",Registros!$B$2:$B$6000,$A3264),0)</f>
        <v/>
      </c>
      <c r="K3264">
        <f>IF(COUNTIFS(Winback!$K$2:$K$300,$D3264)&gt;0,1,0)</f>
        <v/>
      </c>
      <c r="L3264">
        <f>IF(AND($K3264=1,LEFT($A3264,3)="WB-"),SUMIFS(Winback!$D$2:$D$300,Winback!$K$2:$K$300,$D3264),0)</f>
        <v/>
      </c>
      <c r="M3264">
        <f>IF(OR($E3264=1,$G3264=1,SUMIFS(Registros!$J$2:$J$6000,Registros!$B$2:$B$6000,$A3264)&gt;0),1,0)</f>
        <v/>
      </c>
      <c r="N3264">
        <f>IF($J3264&gt;0,1,IF(COUNTIFS(Registros!$A$2:$A$6000,"CS",Registros!$B$2:$B$6000,$A3264,Registros!$K$2:$K$6000,"&lt;&gt;")&gt;0,1,0))</f>
        <v/>
      </c>
      <c r="O3264">
        <f>IF(AND($K3264=1,$E3264=0,$G3264=0,$I3264=0),"WINBACK",IF(AND($M3264=1,$N3264&gt;0),"CONVERGENTE",IF($M3264=1,"SOLO MÓVIL",IF($N3264&gt;0,"SOLO FIJO / INTERNET","SIN SERVICIOS"))))</f>
        <v/>
      </c>
      <c r="P3264">
        <f>IF($O3264="WINBACK","Recuperar (winback)",IF($O3264="CONVERGENTE","Upgrade / más líneas",IF($O3264="SOLO MÓVIL","Ofrecer fijo + internet (FLBBTV)",IF($O3264="SOLO FIJO / INTERNET","Ofrecer línea móvil Nextphone","Oferta completa (móvil + fijo + internet)"))))</f>
        <v/>
      </c>
      <c r="Q3264">
        <f>$F3264+$H3264+$L3264</f>
        <v/>
      </c>
      <c r="R3264">
        <f>IFERROR(VLOOKUP($A3264,Registros!$B$2:$G$6000,6,0),IFERROR(VLOOKUP($D3264,Winback!$B$2:$C$300,2,0),""))</f>
        <v/>
      </c>
      <c r="S3264">
        <f>IF($E3264=1,"NP","")&amp;IF($G3264=1,"+MOV","")&amp;IF($I3264=1,"+CS","")&amp;IF($K3264=1,"+WB","")</f>
        <v/>
      </c>
      <c r="T3264">
        <f>$E3264+$G3264+$I3264+$K3264</f>
        <v/>
      </c>
    </row>
    <row r="3265">
      <c r="A3265" t="inlineStr">
        <is>
          <t>361011460000</t>
        </is>
      </c>
      <c r="B3265" t="inlineStr">
        <is>
          <t>36101146</t>
        </is>
      </c>
      <c r="C3265" t="inlineStr">
        <is>
          <t>JUAN RODRIGUEZ</t>
        </is>
      </c>
      <c r="D3265" t="inlineStr">
        <is>
          <t>JUANRODRIGUEZ</t>
        </is>
      </c>
      <c r="E3265">
        <f>IF(COUNTIFS(Registros!$A$2:$A$6000,"NP",Registros!$B$2:$B$6000,$A3265)&gt;0,1,0)</f>
        <v/>
      </c>
      <c r="F3265">
        <f>IF($E3265=1,SUMIFS(Registros!$F$2:$F$6000,Registros!$A$2:$A$6000,"NP",Registros!$B$2:$B$6000,$A3265),0)</f>
        <v/>
      </c>
      <c r="G3265">
        <f>IF(COUNTIFS(Registros!$A$2:$A$6000,"MOV",Registros!$B$2:$B$6000,$A3265)&gt;0,1,0)</f>
        <v/>
      </c>
      <c r="H3265">
        <f>IF($G3265=1,SUMIFS(Registros!$F$2:$F$6000,Registros!$A$2:$A$6000,"MOV",Registros!$B$2:$B$6000,$A3265),0)</f>
        <v/>
      </c>
      <c r="I3265">
        <f>IF(COUNTIFS(Registros!$A$2:$A$6000,"CS",Registros!$B$2:$B$6000,$A3265)&gt;0,1,0)</f>
        <v/>
      </c>
      <c r="J3265">
        <f>IF($I3265=1,SUMIFS(Registros!$I$2:$I$6000,Registros!$A$2:$A$6000,"CS",Registros!$B$2:$B$6000,$A3265),0)</f>
        <v/>
      </c>
      <c r="K3265">
        <f>IF(COUNTIFS(Winback!$K$2:$K$300,$D3265)&gt;0,1,0)</f>
        <v/>
      </c>
      <c r="L3265">
        <f>IF(AND($K3265=1,LEFT($A3265,3)="WB-"),SUMIFS(Winback!$D$2:$D$300,Winback!$K$2:$K$300,$D3265),0)</f>
        <v/>
      </c>
      <c r="M3265">
        <f>IF(OR($E3265=1,$G3265=1,SUMIFS(Registros!$J$2:$J$6000,Registros!$B$2:$B$6000,$A3265)&gt;0),1,0)</f>
        <v/>
      </c>
      <c r="N3265">
        <f>IF($J3265&gt;0,1,IF(COUNTIFS(Registros!$A$2:$A$6000,"CS",Registros!$B$2:$B$6000,$A3265,Registros!$K$2:$K$6000,"&lt;&gt;")&gt;0,1,0))</f>
        <v/>
      </c>
      <c r="O3265">
        <f>IF(AND($K3265=1,$E3265=0,$G3265=0,$I3265=0),"WINBACK",IF(AND($M3265=1,$N3265&gt;0),"CONVERGENTE",IF($M3265=1,"SOLO MÓVIL",IF($N3265&gt;0,"SOLO FIJO / INTERNET","SIN SERVICIOS"))))</f>
        <v/>
      </c>
      <c r="P3265">
        <f>IF($O3265="WINBACK","Recuperar (winback)",IF($O3265="CONVERGENTE","Upgrade / más líneas",IF($O3265="SOLO MÓVIL","Ofrecer fijo + internet (FLBBTV)",IF($O3265="SOLO FIJO / INTERNET","Ofrecer línea móvil Nextphone","Oferta completa (móvil + fijo + internet)"))))</f>
        <v/>
      </c>
      <c r="Q3265">
        <f>$F3265+$H3265+$L3265</f>
        <v/>
      </c>
      <c r="R3265">
        <f>IFERROR(VLOOKUP($A3265,Registros!$B$2:$G$6000,6,0),IFERROR(VLOOKUP($D3265,Winback!$B$2:$C$300,2,0),""))</f>
        <v/>
      </c>
      <c r="S3265">
        <f>IF($E3265=1,"NP","")&amp;IF($G3265=1,"+MOV","")&amp;IF($I3265=1,"+CS","")&amp;IF($K3265=1,"+WB","")</f>
        <v/>
      </c>
      <c r="T3265">
        <f>$E3265+$G3265+$I3265+$K3265</f>
        <v/>
      </c>
    </row>
    <row r="3266">
      <c r="A3266" t="inlineStr">
        <is>
          <t>362000960000</t>
        </is>
      </c>
      <c r="B3266" t="inlineStr">
        <is>
          <t>36200096</t>
        </is>
      </c>
      <c r="C3266" t="inlineStr">
        <is>
          <t>EDWARD ALEJANDRO AGUIRRE SANCHEZ</t>
        </is>
      </c>
      <c r="D3266" t="inlineStr">
        <is>
          <t>EDWARDALEJANDROAGUIRRESANCHEZ</t>
        </is>
      </c>
      <c r="E3266">
        <f>IF(COUNTIFS(Registros!$A$2:$A$6000,"NP",Registros!$B$2:$B$6000,$A3266)&gt;0,1,0)</f>
        <v/>
      </c>
      <c r="F3266">
        <f>IF($E3266=1,SUMIFS(Registros!$F$2:$F$6000,Registros!$A$2:$A$6000,"NP",Registros!$B$2:$B$6000,$A3266),0)</f>
        <v/>
      </c>
      <c r="G3266">
        <f>IF(COUNTIFS(Registros!$A$2:$A$6000,"MOV",Registros!$B$2:$B$6000,$A3266)&gt;0,1,0)</f>
        <v/>
      </c>
      <c r="H3266">
        <f>IF($G3266=1,SUMIFS(Registros!$F$2:$F$6000,Registros!$A$2:$A$6000,"MOV",Registros!$B$2:$B$6000,$A3266),0)</f>
        <v/>
      </c>
      <c r="I3266">
        <f>IF(COUNTIFS(Registros!$A$2:$A$6000,"CS",Registros!$B$2:$B$6000,$A3266)&gt;0,1,0)</f>
        <v/>
      </c>
      <c r="J3266">
        <f>IF($I3266=1,SUMIFS(Registros!$I$2:$I$6000,Registros!$A$2:$A$6000,"CS",Registros!$B$2:$B$6000,$A3266),0)</f>
        <v/>
      </c>
      <c r="K3266">
        <f>IF(COUNTIFS(Winback!$K$2:$K$300,$D3266)&gt;0,1,0)</f>
        <v/>
      </c>
      <c r="L3266">
        <f>IF(AND($K3266=1,LEFT($A3266,3)="WB-"),SUMIFS(Winback!$D$2:$D$300,Winback!$K$2:$K$300,$D3266),0)</f>
        <v/>
      </c>
      <c r="M3266">
        <f>IF(OR($E3266=1,$G3266=1,SUMIFS(Registros!$J$2:$J$6000,Registros!$B$2:$B$6000,$A3266)&gt;0),1,0)</f>
        <v/>
      </c>
      <c r="N3266">
        <f>IF($J3266&gt;0,1,IF(COUNTIFS(Registros!$A$2:$A$6000,"CS",Registros!$B$2:$B$6000,$A3266,Registros!$K$2:$K$6000,"&lt;&gt;")&gt;0,1,0))</f>
        <v/>
      </c>
      <c r="O3266">
        <f>IF(AND($K3266=1,$E3266=0,$G3266=0,$I3266=0),"WINBACK",IF(AND($M3266=1,$N3266&gt;0),"CONVERGENTE",IF($M3266=1,"SOLO MÓVIL",IF($N3266&gt;0,"SOLO FIJO / INTERNET","SIN SERVICIOS"))))</f>
        <v/>
      </c>
      <c r="P3266">
        <f>IF($O3266="WINBACK","Recuperar (winback)",IF($O3266="CONVERGENTE","Upgrade / más líneas",IF($O3266="SOLO MÓVIL","Ofrecer fijo + internet (FLBBTV)",IF($O3266="SOLO FIJO / INTERNET","Ofrecer línea móvil Nextphone","Oferta completa (móvil + fijo + internet)"))))</f>
        <v/>
      </c>
      <c r="Q3266">
        <f>$F3266+$H3266+$L3266</f>
        <v/>
      </c>
      <c r="R3266">
        <f>IFERROR(VLOOKUP($A3266,Registros!$B$2:$G$6000,6,0),IFERROR(VLOOKUP($D3266,Winback!$B$2:$C$300,2,0),""))</f>
        <v/>
      </c>
      <c r="S3266">
        <f>IF($E3266=1,"NP","")&amp;IF($G3266=1,"+MOV","")&amp;IF($I3266=1,"+CS","")&amp;IF($K3266=1,"+WB","")</f>
        <v/>
      </c>
      <c r="T3266">
        <f>$E3266+$G3266+$I3266+$K3266</f>
        <v/>
      </c>
    </row>
    <row r="3267">
      <c r="A3267" t="inlineStr">
        <is>
          <t>358186320000</t>
        </is>
      </c>
      <c r="B3267" t="inlineStr">
        <is>
          <t>35818632</t>
        </is>
      </c>
      <c r="C3267" t="inlineStr">
        <is>
          <t>GENRY SANTOS</t>
        </is>
      </c>
      <c r="D3267" t="inlineStr">
        <is>
          <t>GENRYSANTOS</t>
        </is>
      </c>
      <c r="E3267">
        <f>IF(COUNTIFS(Registros!$A$2:$A$6000,"NP",Registros!$B$2:$B$6000,$A3267)&gt;0,1,0)</f>
        <v/>
      </c>
      <c r="F3267">
        <f>IF($E3267=1,SUMIFS(Registros!$F$2:$F$6000,Registros!$A$2:$A$6000,"NP",Registros!$B$2:$B$6000,$A3267),0)</f>
        <v/>
      </c>
      <c r="G3267">
        <f>IF(COUNTIFS(Registros!$A$2:$A$6000,"MOV",Registros!$B$2:$B$6000,$A3267)&gt;0,1,0)</f>
        <v/>
      </c>
      <c r="H3267">
        <f>IF($G3267=1,SUMIFS(Registros!$F$2:$F$6000,Registros!$A$2:$A$6000,"MOV",Registros!$B$2:$B$6000,$A3267),0)</f>
        <v/>
      </c>
      <c r="I3267">
        <f>IF(COUNTIFS(Registros!$A$2:$A$6000,"CS",Registros!$B$2:$B$6000,$A3267)&gt;0,1,0)</f>
        <v/>
      </c>
      <c r="J3267">
        <f>IF($I3267=1,SUMIFS(Registros!$I$2:$I$6000,Registros!$A$2:$A$6000,"CS",Registros!$B$2:$B$6000,$A3267),0)</f>
        <v/>
      </c>
      <c r="K3267">
        <f>IF(COUNTIFS(Winback!$K$2:$K$300,$D3267)&gt;0,1,0)</f>
        <v/>
      </c>
      <c r="L3267">
        <f>IF(AND($K3267=1,LEFT($A3267,3)="WB-"),SUMIFS(Winback!$D$2:$D$300,Winback!$K$2:$K$300,$D3267),0)</f>
        <v/>
      </c>
      <c r="M3267">
        <f>IF(OR($E3267=1,$G3267=1,SUMIFS(Registros!$J$2:$J$6000,Registros!$B$2:$B$6000,$A3267)&gt;0),1,0)</f>
        <v/>
      </c>
      <c r="N3267">
        <f>IF($J3267&gt;0,1,IF(COUNTIFS(Registros!$A$2:$A$6000,"CS",Registros!$B$2:$B$6000,$A3267,Registros!$K$2:$K$6000,"&lt;&gt;")&gt;0,1,0))</f>
        <v/>
      </c>
      <c r="O3267">
        <f>IF(AND($K3267=1,$E3267=0,$G3267=0,$I3267=0),"WINBACK",IF(AND($M3267=1,$N3267&gt;0),"CONVERGENTE",IF($M3267=1,"SOLO MÓVIL",IF($N3267&gt;0,"SOLO FIJO / INTERNET","SIN SERVICIOS"))))</f>
        <v/>
      </c>
      <c r="P3267">
        <f>IF($O3267="WINBACK","Recuperar (winback)",IF($O3267="CONVERGENTE","Upgrade / más líneas",IF($O3267="SOLO MÓVIL","Ofrecer fijo + internet (FLBBTV)",IF($O3267="SOLO FIJO / INTERNET","Ofrecer línea móvil Nextphone","Oferta completa (móvil + fijo + internet)"))))</f>
        <v/>
      </c>
      <c r="Q3267">
        <f>$F3267+$H3267+$L3267</f>
        <v/>
      </c>
      <c r="R3267">
        <f>IFERROR(VLOOKUP($A3267,Registros!$B$2:$G$6000,6,0),IFERROR(VLOOKUP($D3267,Winback!$B$2:$C$300,2,0),""))</f>
        <v/>
      </c>
      <c r="S3267">
        <f>IF($E3267=1,"NP","")&amp;IF($G3267=1,"+MOV","")&amp;IF($I3267=1,"+CS","")&amp;IF($K3267=1,"+WB","")</f>
        <v/>
      </c>
      <c r="T3267">
        <f>$E3267+$G3267+$I3267+$K3267</f>
        <v/>
      </c>
    </row>
    <row r="3268">
      <c r="A3268" t="inlineStr">
        <is>
          <t>354199960000</t>
        </is>
      </c>
      <c r="B3268" t="inlineStr">
        <is>
          <t>35419996</t>
        </is>
      </c>
      <c r="C3268" t="inlineStr">
        <is>
          <t>LIZ MARIE SUIRA VILLARREAL</t>
        </is>
      </c>
      <c r="D3268" t="inlineStr">
        <is>
          <t>LIZMARIESUIRAVILLARREAL</t>
        </is>
      </c>
      <c r="E3268">
        <f>IF(COUNTIFS(Registros!$A$2:$A$6000,"NP",Registros!$B$2:$B$6000,$A3268)&gt;0,1,0)</f>
        <v/>
      </c>
      <c r="F3268">
        <f>IF($E3268=1,SUMIFS(Registros!$F$2:$F$6000,Registros!$A$2:$A$6000,"NP",Registros!$B$2:$B$6000,$A3268),0)</f>
        <v/>
      </c>
      <c r="G3268">
        <f>IF(COUNTIFS(Registros!$A$2:$A$6000,"MOV",Registros!$B$2:$B$6000,$A3268)&gt;0,1,0)</f>
        <v/>
      </c>
      <c r="H3268">
        <f>IF($G3268=1,SUMIFS(Registros!$F$2:$F$6000,Registros!$A$2:$A$6000,"MOV",Registros!$B$2:$B$6000,$A3268),0)</f>
        <v/>
      </c>
      <c r="I3268">
        <f>IF(COUNTIFS(Registros!$A$2:$A$6000,"CS",Registros!$B$2:$B$6000,$A3268)&gt;0,1,0)</f>
        <v/>
      </c>
      <c r="J3268">
        <f>IF($I3268=1,SUMIFS(Registros!$I$2:$I$6000,Registros!$A$2:$A$6000,"CS",Registros!$B$2:$B$6000,$A3268),0)</f>
        <v/>
      </c>
      <c r="K3268">
        <f>IF(COUNTIFS(Winback!$K$2:$K$300,$D3268)&gt;0,1,0)</f>
        <v/>
      </c>
      <c r="L3268">
        <f>IF(AND($K3268=1,LEFT($A3268,3)="WB-"),SUMIFS(Winback!$D$2:$D$300,Winback!$K$2:$K$300,$D3268),0)</f>
        <v/>
      </c>
      <c r="M3268">
        <f>IF(OR($E3268=1,$G3268=1,SUMIFS(Registros!$J$2:$J$6000,Registros!$B$2:$B$6000,$A3268)&gt;0),1,0)</f>
        <v/>
      </c>
      <c r="N3268">
        <f>IF($J3268&gt;0,1,IF(COUNTIFS(Registros!$A$2:$A$6000,"CS",Registros!$B$2:$B$6000,$A3268,Registros!$K$2:$K$6000,"&lt;&gt;")&gt;0,1,0))</f>
        <v/>
      </c>
      <c r="O3268">
        <f>IF(AND($K3268=1,$E3268=0,$G3268=0,$I3268=0),"WINBACK",IF(AND($M3268=1,$N3268&gt;0),"CONVERGENTE",IF($M3268=1,"SOLO MÓVIL",IF($N3268&gt;0,"SOLO FIJO / INTERNET","SIN SERVICIOS"))))</f>
        <v/>
      </c>
      <c r="P3268">
        <f>IF($O3268="WINBACK","Recuperar (winback)",IF($O3268="CONVERGENTE","Upgrade / más líneas",IF($O3268="SOLO MÓVIL","Ofrecer fijo + internet (FLBBTV)",IF($O3268="SOLO FIJO / INTERNET","Ofrecer línea móvil Nextphone","Oferta completa (móvil + fijo + internet)"))))</f>
        <v/>
      </c>
      <c r="Q3268">
        <f>$F3268+$H3268+$L3268</f>
        <v/>
      </c>
      <c r="R3268">
        <f>IFERROR(VLOOKUP($A3268,Registros!$B$2:$G$6000,6,0),IFERROR(VLOOKUP($D3268,Winback!$B$2:$C$300,2,0),""))</f>
        <v/>
      </c>
      <c r="S3268">
        <f>IF($E3268=1,"NP","")&amp;IF($G3268=1,"+MOV","")&amp;IF($I3268=1,"+CS","")&amp;IF($K3268=1,"+WB","")</f>
        <v/>
      </c>
      <c r="T3268">
        <f>$E3268+$G3268+$I3268+$K3268</f>
        <v/>
      </c>
    </row>
    <row r="3269">
      <c r="A3269" t="inlineStr">
        <is>
          <t>347374800000</t>
        </is>
      </c>
      <c r="B3269" t="inlineStr">
        <is>
          <t>34737480</t>
        </is>
      </c>
      <c r="C3269" t="inlineStr">
        <is>
          <t>LUIS ANTONIO MORALES</t>
        </is>
      </c>
      <c r="D3269" t="inlineStr">
        <is>
          <t>LUISANTONIOMORALES</t>
        </is>
      </c>
      <c r="E3269">
        <f>IF(COUNTIFS(Registros!$A$2:$A$6000,"NP",Registros!$B$2:$B$6000,$A3269)&gt;0,1,0)</f>
        <v/>
      </c>
      <c r="F3269">
        <f>IF($E3269=1,SUMIFS(Registros!$F$2:$F$6000,Registros!$A$2:$A$6000,"NP",Registros!$B$2:$B$6000,$A3269),0)</f>
        <v/>
      </c>
      <c r="G3269">
        <f>IF(COUNTIFS(Registros!$A$2:$A$6000,"MOV",Registros!$B$2:$B$6000,$A3269)&gt;0,1,0)</f>
        <v/>
      </c>
      <c r="H3269">
        <f>IF($G3269=1,SUMIFS(Registros!$F$2:$F$6000,Registros!$A$2:$A$6000,"MOV",Registros!$B$2:$B$6000,$A3269),0)</f>
        <v/>
      </c>
      <c r="I3269">
        <f>IF(COUNTIFS(Registros!$A$2:$A$6000,"CS",Registros!$B$2:$B$6000,$A3269)&gt;0,1,0)</f>
        <v/>
      </c>
      <c r="J3269">
        <f>IF($I3269=1,SUMIFS(Registros!$I$2:$I$6000,Registros!$A$2:$A$6000,"CS",Registros!$B$2:$B$6000,$A3269),0)</f>
        <v/>
      </c>
      <c r="K3269">
        <f>IF(COUNTIFS(Winback!$K$2:$K$300,$D3269)&gt;0,1,0)</f>
        <v/>
      </c>
      <c r="L3269">
        <f>IF(AND($K3269=1,LEFT($A3269,3)="WB-"),SUMIFS(Winback!$D$2:$D$300,Winback!$K$2:$K$300,$D3269),0)</f>
        <v/>
      </c>
      <c r="M3269">
        <f>IF(OR($E3269=1,$G3269=1,SUMIFS(Registros!$J$2:$J$6000,Registros!$B$2:$B$6000,$A3269)&gt;0),1,0)</f>
        <v/>
      </c>
      <c r="N3269">
        <f>IF($J3269&gt;0,1,IF(COUNTIFS(Registros!$A$2:$A$6000,"CS",Registros!$B$2:$B$6000,$A3269,Registros!$K$2:$K$6000,"&lt;&gt;")&gt;0,1,0))</f>
        <v/>
      </c>
      <c r="O3269">
        <f>IF(AND($K3269=1,$E3269=0,$G3269=0,$I3269=0),"WINBACK",IF(AND($M3269=1,$N3269&gt;0),"CONVERGENTE",IF($M3269=1,"SOLO MÓVIL",IF($N3269&gt;0,"SOLO FIJO / INTERNET","SIN SERVICIOS"))))</f>
        <v/>
      </c>
      <c r="P3269">
        <f>IF($O3269="WINBACK","Recuperar (winback)",IF($O3269="CONVERGENTE","Upgrade / más líneas",IF($O3269="SOLO MÓVIL","Ofrecer fijo + internet (FLBBTV)",IF($O3269="SOLO FIJO / INTERNET","Ofrecer línea móvil Nextphone","Oferta completa (móvil + fijo + internet)"))))</f>
        <v/>
      </c>
      <c r="Q3269">
        <f>$F3269+$H3269+$L3269</f>
        <v/>
      </c>
      <c r="R3269">
        <f>IFERROR(VLOOKUP($A3269,Registros!$B$2:$G$6000,6,0),IFERROR(VLOOKUP($D3269,Winback!$B$2:$C$300,2,0),""))</f>
        <v/>
      </c>
      <c r="S3269">
        <f>IF($E3269=1,"NP","")&amp;IF($G3269=1,"+MOV","")&amp;IF($I3269=1,"+CS","")&amp;IF($K3269=1,"+WB","")</f>
        <v/>
      </c>
      <c r="T3269">
        <f>$E3269+$G3269+$I3269+$K3269</f>
        <v/>
      </c>
    </row>
    <row r="3270">
      <c r="A3270" t="inlineStr">
        <is>
          <t>359381510000</t>
        </is>
      </c>
      <c r="B3270" t="inlineStr">
        <is>
          <t>35938151</t>
        </is>
      </c>
      <c r="C3270" t="inlineStr">
        <is>
          <t>YURIEL DUARTE</t>
        </is>
      </c>
      <c r="D3270" t="inlineStr">
        <is>
          <t>YURIELDUARTE</t>
        </is>
      </c>
      <c r="E3270">
        <f>IF(COUNTIFS(Registros!$A$2:$A$6000,"NP",Registros!$B$2:$B$6000,$A3270)&gt;0,1,0)</f>
        <v/>
      </c>
      <c r="F3270">
        <f>IF($E3270=1,SUMIFS(Registros!$F$2:$F$6000,Registros!$A$2:$A$6000,"NP",Registros!$B$2:$B$6000,$A3270),0)</f>
        <v/>
      </c>
      <c r="G3270">
        <f>IF(COUNTIFS(Registros!$A$2:$A$6000,"MOV",Registros!$B$2:$B$6000,$A3270)&gt;0,1,0)</f>
        <v/>
      </c>
      <c r="H3270">
        <f>IF($G3270=1,SUMIFS(Registros!$F$2:$F$6000,Registros!$A$2:$A$6000,"MOV",Registros!$B$2:$B$6000,$A3270),0)</f>
        <v/>
      </c>
      <c r="I3270">
        <f>IF(COUNTIFS(Registros!$A$2:$A$6000,"CS",Registros!$B$2:$B$6000,$A3270)&gt;0,1,0)</f>
        <v/>
      </c>
      <c r="J3270">
        <f>IF($I3270=1,SUMIFS(Registros!$I$2:$I$6000,Registros!$A$2:$A$6000,"CS",Registros!$B$2:$B$6000,$A3270),0)</f>
        <v/>
      </c>
      <c r="K3270">
        <f>IF(COUNTIFS(Winback!$K$2:$K$300,$D3270)&gt;0,1,0)</f>
        <v/>
      </c>
      <c r="L3270">
        <f>IF(AND($K3270=1,LEFT($A3270,3)="WB-"),SUMIFS(Winback!$D$2:$D$300,Winback!$K$2:$K$300,$D3270),0)</f>
        <v/>
      </c>
      <c r="M3270">
        <f>IF(OR($E3270=1,$G3270=1,SUMIFS(Registros!$J$2:$J$6000,Registros!$B$2:$B$6000,$A3270)&gt;0),1,0)</f>
        <v/>
      </c>
      <c r="N3270">
        <f>IF($J3270&gt;0,1,IF(COUNTIFS(Registros!$A$2:$A$6000,"CS",Registros!$B$2:$B$6000,$A3270,Registros!$K$2:$K$6000,"&lt;&gt;")&gt;0,1,0))</f>
        <v/>
      </c>
      <c r="O3270">
        <f>IF(AND($K3270=1,$E3270=0,$G3270=0,$I3270=0),"WINBACK",IF(AND($M3270=1,$N3270&gt;0),"CONVERGENTE",IF($M3270=1,"SOLO MÓVIL",IF($N3270&gt;0,"SOLO FIJO / INTERNET","SIN SERVICIOS"))))</f>
        <v/>
      </c>
      <c r="P3270">
        <f>IF($O3270="WINBACK","Recuperar (winback)",IF($O3270="CONVERGENTE","Upgrade / más líneas",IF($O3270="SOLO MÓVIL","Ofrecer fijo + internet (FLBBTV)",IF($O3270="SOLO FIJO / INTERNET","Ofrecer línea móvil Nextphone","Oferta completa (móvil + fijo + internet)"))))</f>
        <v/>
      </c>
      <c r="Q3270">
        <f>$F3270+$H3270+$L3270</f>
        <v/>
      </c>
      <c r="R3270">
        <f>IFERROR(VLOOKUP($A3270,Registros!$B$2:$G$6000,6,0),IFERROR(VLOOKUP($D3270,Winback!$B$2:$C$300,2,0),""))</f>
        <v/>
      </c>
      <c r="S3270">
        <f>IF($E3270=1,"NP","")&amp;IF($G3270=1,"+MOV","")&amp;IF($I3270=1,"+CS","")&amp;IF($K3270=1,"+WB","")</f>
        <v/>
      </c>
      <c r="T3270">
        <f>$E3270+$G3270+$I3270+$K3270</f>
        <v/>
      </c>
    </row>
    <row r="3271">
      <c r="A3271" t="inlineStr">
        <is>
          <t>359033840000</t>
        </is>
      </c>
      <c r="B3271" t="inlineStr">
        <is>
          <t>35903384</t>
        </is>
      </c>
      <c r="C3271" t="inlineStr">
        <is>
          <t>MARVIN CORELLA V</t>
        </is>
      </c>
      <c r="D3271" t="inlineStr">
        <is>
          <t>MARVINCORELLAV</t>
        </is>
      </c>
      <c r="E3271">
        <f>IF(COUNTIFS(Registros!$A$2:$A$6000,"NP",Registros!$B$2:$B$6000,$A3271)&gt;0,1,0)</f>
        <v/>
      </c>
      <c r="F3271">
        <f>IF($E3271=1,SUMIFS(Registros!$F$2:$F$6000,Registros!$A$2:$A$6000,"NP",Registros!$B$2:$B$6000,$A3271),0)</f>
        <v/>
      </c>
      <c r="G3271">
        <f>IF(COUNTIFS(Registros!$A$2:$A$6000,"MOV",Registros!$B$2:$B$6000,$A3271)&gt;0,1,0)</f>
        <v/>
      </c>
      <c r="H3271">
        <f>IF($G3271=1,SUMIFS(Registros!$F$2:$F$6000,Registros!$A$2:$A$6000,"MOV",Registros!$B$2:$B$6000,$A3271),0)</f>
        <v/>
      </c>
      <c r="I3271">
        <f>IF(COUNTIFS(Registros!$A$2:$A$6000,"CS",Registros!$B$2:$B$6000,$A3271)&gt;0,1,0)</f>
        <v/>
      </c>
      <c r="J3271">
        <f>IF($I3271=1,SUMIFS(Registros!$I$2:$I$6000,Registros!$A$2:$A$6000,"CS",Registros!$B$2:$B$6000,$A3271),0)</f>
        <v/>
      </c>
      <c r="K3271">
        <f>IF(COUNTIFS(Winback!$K$2:$K$300,$D3271)&gt;0,1,0)</f>
        <v/>
      </c>
      <c r="L3271">
        <f>IF(AND($K3271=1,LEFT($A3271,3)="WB-"),SUMIFS(Winback!$D$2:$D$300,Winback!$K$2:$K$300,$D3271),0)</f>
        <v/>
      </c>
      <c r="M3271">
        <f>IF(OR($E3271=1,$G3271=1,SUMIFS(Registros!$J$2:$J$6000,Registros!$B$2:$B$6000,$A3271)&gt;0),1,0)</f>
        <v/>
      </c>
      <c r="N3271">
        <f>IF($J3271&gt;0,1,IF(COUNTIFS(Registros!$A$2:$A$6000,"CS",Registros!$B$2:$B$6000,$A3271,Registros!$K$2:$K$6000,"&lt;&gt;")&gt;0,1,0))</f>
        <v/>
      </c>
      <c r="O3271">
        <f>IF(AND($K3271=1,$E3271=0,$G3271=0,$I3271=0),"WINBACK",IF(AND($M3271=1,$N3271&gt;0),"CONVERGENTE",IF($M3271=1,"SOLO MÓVIL",IF($N3271&gt;0,"SOLO FIJO / INTERNET","SIN SERVICIOS"))))</f>
        <v/>
      </c>
      <c r="P3271">
        <f>IF($O3271="WINBACK","Recuperar (winback)",IF($O3271="CONVERGENTE","Upgrade / más líneas",IF($O3271="SOLO MÓVIL","Ofrecer fijo + internet (FLBBTV)",IF($O3271="SOLO FIJO / INTERNET","Ofrecer línea móvil Nextphone","Oferta completa (móvil + fijo + internet)"))))</f>
        <v/>
      </c>
      <c r="Q3271">
        <f>$F3271+$H3271+$L3271</f>
        <v/>
      </c>
      <c r="R3271">
        <f>IFERROR(VLOOKUP($A3271,Registros!$B$2:$G$6000,6,0),IFERROR(VLOOKUP($D3271,Winback!$B$2:$C$300,2,0),""))</f>
        <v/>
      </c>
      <c r="S3271">
        <f>IF($E3271=1,"NP","")&amp;IF($G3271=1,"+MOV","")&amp;IF($I3271=1,"+CS","")&amp;IF($K3271=1,"+WB","")</f>
        <v/>
      </c>
      <c r="T3271">
        <f>$E3271+$G3271+$I3271+$K3271</f>
        <v/>
      </c>
    </row>
    <row r="3272">
      <c r="A3272" t="inlineStr">
        <is>
          <t>353339890000</t>
        </is>
      </c>
      <c r="B3272" t="inlineStr">
        <is>
          <t>35333989</t>
        </is>
      </c>
      <c r="C3272" t="inlineStr">
        <is>
          <t>KEYNER CASTILLO</t>
        </is>
      </c>
      <c r="D3272" t="inlineStr">
        <is>
          <t>KEYNERCASTILLO</t>
        </is>
      </c>
      <c r="E3272">
        <f>IF(COUNTIFS(Registros!$A$2:$A$6000,"NP",Registros!$B$2:$B$6000,$A3272)&gt;0,1,0)</f>
        <v/>
      </c>
      <c r="F3272">
        <f>IF($E3272=1,SUMIFS(Registros!$F$2:$F$6000,Registros!$A$2:$A$6000,"NP",Registros!$B$2:$B$6000,$A3272),0)</f>
        <v/>
      </c>
      <c r="G3272">
        <f>IF(COUNTIFS(Registros!$A$2:$A$6000,"MOV",Registros!$B$2:$B$6000,$A3272)&gt;0,1,0)</f>
        <v/>
      </c>
      <c r="H3272">
        <f>IF($G3272=1,SUMIFS(Registros!$F$2:$F$6000,Registros!$A$2:$A$6000,"MOV",Registros!$B$2:$B$6000,$A3272),0)</f>
        <v/>
      </c>
      <c r="I3272">
        <f>IF(COUNTIFS(Registros!$A$2:$A$6000,"CS",Registros!$B$2:$B$6000,$A3272)&gt;0,1,0)</f>
        <v/>
      </c>
      <c r="J3272">
        <f>IF($I3272=1,SUMIFS(Registros!$I$2:$I$6000,Registros!$A$2:$A$6000,"CS",Registros!$B$2:$B$6000,$A3272),0)</f>
        <v/>
      </c>
      <c r="K3272">
        <f>IF(COUNTIFS(Winback!$K$2:$K$300,$D3272)&gt;0,1,0)</f>
        <v/>
      </c>
      <c r="L3272">
        <f>IF(AND($K3272=1,LEFT($A3272,3)="WB-"),SUMIFS(Winback!$D$2:$D$300,Winback!$K$2:$K$300,$D3272),0)</f>
        <v/>
      </c>
      <c r="M3272">
        <f>IF(OR($E3272=1,$G3272=1,SUMIFS(Registros!$J$2:$J$6000,Registros!$B$2:$B$6000,$A3272)&gt;0),1,0)</f>
        <v/>
      </c>
      <c r="N3272">
        <f>IF($J3272&gt;0,1,IF(COUNTIFS(Registros!$A$2:$A$6000,"CS",Registros!$B$2:$B$6000,$A3272,Registros!$K$2:$K$6000,"&lt;&gt;")&gt;0,1,0))</f>
        <v/>
      </c>
      <c r="O3272">
        <f>IF(AND($K3272=1,$E3272=0,$G3272=0,$I3272=0),"WINBACK",IF(AND($M3272=1,$N3272&gt;0),"CONVERGENTE",IF($M3272=1,"SOLO MÓVIL",IF($N3272&gt;0,"SOLO FIJO / INTERNET","SIN SERVICIOS"))))</f>
        <v/>
      </c>
      <c r="P3272">
        <f>IF($O3272="WINBACK","Recuperar (winback)",IF($O3272="CONVERGENTE","Upgrade / más líneas",IF($O3272="SOLO MÓVIL","Ofrecer fijo + internet (FLBBTV)",IF($O3272="SOLO FIJO / INTERNET","Ofrecer línea móvil Nextphone","Oferta completa (móvil + fijo + internet)"))))</f>
        <v/>
      </c>
      <c r="Q3272">
        <f>$F3272+$H3272+$L3272</f>
        <v/>
      </c>
      <c r="R3272">
        <f>IFERROR(VLOOKUP($A3272,Registros!$B$2:$G$6000,6,0),IFERROR(VLOOKUP($D3272,Winback!$B$2:$C$300,2,0),""))</f>
        <v/>
      </c>
      <c r="S3272">
        <f>IF($E3272=1,"NP","")&amp;IF($G3272=1,"+MOV","")&amp;IF($I3272=1,"+CS","")&amp;IF($K3272=1,"+WB","")</f>
        <v/>
      </c>
      <c r="T3272">
        <f>$E3272+$G3272+$I3272+$K3272</f>
        <v/>
      </c>
    </row>
    <row r="3273">
      <c r="A3273" t="inlineStr">
        <is>
          <t>361021640000</t>
        </is>
      </c>
      <c r="B3273" t="inlineStr">
        <is>
          <t>36102164</t>
        </is>
      </c>
      <c r="C3273" t="inlineStr">
        <is>
          <t>YAHIR ROJAS</t>
        </is>
      </c>
      <c r="D3273" t="inlineStr">
        <is>
          <t>YAHIRROJAS</t>
        </is>
      </c>
      <c r="E3273">
        <f>IF(COUNTIFS(Registros!$A$2:$A$6000,"NP",Registros!$B$2:$B$6000,$A3273)&gt;0,1,0)</f>
        <v/>
      </c>
      <c r="F3273">
        <f>IF($E3273=1,SUMIFS(Registros!$F$2:$F$6000,Registros!$A$2:$A$6000,"NP",Registros!$B$2:$B$6000,$A3273),0)</f>
        <v/>
      </c>
      <c r="G3273">
        <f>IF(COUNTIFS(Registros!$A$2:$A$6000,"MOV",Registros!$B$2:$B$6000,$A3273)&gt;0,1,0)</f>
        <v/>
      </c>
      <c r="H3273">
        <f>IF($G3273=1,SUMIFS(Registros!$F$2:$F$6000,Registros!$A$2:$A$6000,"MOV",Registros!$B$2:$B$6000,$A3273),0)</f>
        <v/>
      </c>
      <c r="I3273">
        <f>IF(COUNTIFS(Registros!$A$2:$A$6000,"CS",Registros!$B$2:$B$6000,$A3273)&gt;0,1,0)</f>
        <v/>
      </c>
      <c r="J3273">
        <f>IF($I3273=1,SUMIFS(Registros!$I$2:$I$6000,Registros!$A$2:$A$6000,"CS",Registros!$B$2:$B$6000,$A3273),0)</f>
        <v/>
      </c>
      <c r="K3273">
        <f>IF(COUNTIFS(Winback!$K$2:$K$300,$D3273)&gt;0,1,0)</f>
        <v/>
      </c>
      <c r="L3273">
        <f>IF(AND($K3273=1,LEFT($A3273,3)="WB-"),SUMIFS(Winback!$D$2:$D$300,Winback!$K$2:$K$300,$D3273),0)</f>
        <v/>
      </c>
      <c r="M3273">
        <f>IF(OR($E3273=1,$G3273=1,SUMIFS(Registros!$J$2:$J$6000,Registros!$B$2:$B$6000,$A3273)&gt;0),1,0)</f>
        <v/>
      </c>
      <c r="N3273">
        <f>IF($J3273&gt;0,1,IF(COUNTIFS(Registros!$A$2:$A$6000,"CS",Registros!$B$2:$B$6000,$A3273,Registros!$K$2:$K$6000,"&lt;&gt;")&gt;0,1,0))</f>
        <v/>
      </c>
      <c r="O3273">
        <f>IF(AND($K3273=1,$E3273=0,$G3273=0,$I3273=0),"WINBACK",IF(AND($M3273=1,$N3273&gt;0),"CONVERGENTE",IF($M3273=1,"SOLO MÓVIL",IF($N3273&gt;0,"SOLO FIJO / INTERNET","SIN SERVICIOS"))))</f>
        <v/>
      </c>
      <c r="P3273">
        <f>IF($O3273="WINBACK","Recuperar (winback)",IF($O3273="CONVERGENTE","Upgrade / más líneas",IF($O3273="SOLO MÓVIL","Ofrecer fijo + internet (FLBBTV)",IF($O3273="SOLO FIJO / INTERNET","Ofrecer línea móvil Nextphone","Oferta completa (móvil + fijo + internet)"))))</f>
        <v/>
      </c>
      <c r="Q3273">
        <f>$F3273+$H3273+$L3273</f>
        <v/>
      </c>
      <c r="R3273">
        <f>IFERROR(VLOOKUP($A3273,Registros!$B$2:$G$6000,6,0),IFERROR(VLOOKUP($D3273,Winback!$B$2:$C$300,2,0),""))</f>
        <v/>
      </c>
      <c r="S3273">
        <f>IF($E3273=1,"NP","")&amp;IF($G3273=1,"+MOV","")&amp;IF($I3273=1,"+CS","")&amp;IF($K3273=1,"+WB","")</f>
        <v/>
      </c>
      <c r="T3273">
        <f>$E3273+$G3273+$I3273+$K3273</f>
        <v/>
      </c>
    </row>
    <row r="3274">
      <c r="A3274" t="inlineStr">
        <is>
          <t>363059640000</t>
        </is>
      </c>
      <c r="B3274" t="inlineStr">
        <is>
          <t>36305964</t>
        </is>
      </c>
      <c r="C3274" t="inlineStr">
        <is>
          <t>KARLA INES SAMUDIO VIQUEZ</t>
        </is>
      </c>
      <c r="D3274" t="inlineStr">
        <is>
          <t>KARLAINESSAMUDIOVIQUEZ</t>
        </is>
      </c>
      <c r="E3274">
        <f>IF(COUNTIFS(Registros!$A$2:$A$6000,"NP",Registros!$B$2:$B$6000,$A3274)&gt;0,1,0)</f>
        <v/>
      </c>
      <c r="F3274">
        <f>IF($E3274=1,SUMIFS(Registros!$F$2:$F$6000,Registros!$A$2:$A$6000,"NP",Registros!$B$2:$B$6000,$A3274),0)</f>
        <v/>
      </c>
      <c r="G3274">
        <f>IF(COUNTIFS(Registros!$A$2:$A$6000,"MOV",Registros!$B$2:$B$6000,$A3274)&gt;0,1,0)</f>
        <v/>
      </c>
      <c r="H3274">
        <f>IF($G3274=1,SUMIFS(Registros!$F$2:$F$6000,Registros!$A$2:$A$6000,"MOV",Registros!$B$2:$B$6000,$A3274),0)</f>
        <v/>
      </c>
      <c r="I3274">
        <f>IF(COUNTIFS(Registros!$A$2:$A$6000,"CS",Registros!$B$2:$B$6000,$A3274)&gt;0,1,0)</f>
        <v/>
      </c>
      <c r="J3274">
        <f>IF($I3274=1,SUMIFS(Registros!$I$2:$I$6000,Registros!$A$2:$A$6000,"CS",Registros!$B$2:$B$6000,$A3274),0)</f>
        <v/>
      </c>
      <c r="K3274">
        <f>IF(COUNTIFS(Winback!$K$2:$K$300,$D3274)&gt;0,1,0)</f>
        <v/>
      </c>
      <c r="L3274">
        <f>IF(AND($K3274=1,LEFT($A3274,3)="WB-"),SUMIFS(Winback!$D$2:$D$300,Winback!$K$2:$K$300,$D3274),0)</f>
        <v/>
      </c>
      <c r="M3274">
        <f>IF(OR($E3274=1,$G3274=1,SUMIFS(Registros!$J$2:$J$6000,Registros!$B$2:$B$6000,$A3274)&gt;0),1,0)</f>
        <v/>
      </c>
      <c r="N3274">
        <f>IF($J3274&gt;0,1,IF(COUNTIFS(Registros!$A$2:$A$6000,"CS",Registros!$B$2:$B$6000,$A3274,Registros!$K$2:$K$6000,"&lt;&gt;")&gt;0,1,0))</f>
        <v/>
      </c>
      <c r="O3274">
        <f>IF(AND($K3274=1,$E3274=0,$G3274=0,$I3274=0),"WINBACK",IF(AND($M3274=1,$N3274&gt;0),"CONVERGENTE",IF($M3274=1,"SOLO MÓVIL",IF($N3274&gt;0,"SOLO FIJO / INTERNET","SIN SERVICIOS"))))</f>
        <v/>
      </c>
      <c r="P3274">
        <f>IF($O3274="WINBACK","Recuperar (winback)",IF($O3274="CONVERGENTE","Upgrade / más líneas",IF($O3274="SOLO MÓVIL","Ofrecer fijo + internet (FLBBTV)",IF($O3274="SOLO FIJO / INTERNET","Ofrecer línea móvil Nextphone","Oferta completa (móvil + fijo + internet)"))))</f>
        <v/>
      </c>
      <c r="Q3274">
        <f>$F3274+$H3274+$L3274</f>
        <v/>
      </c>
      <c r="R3274">
        <f>IFERROR(VLOOKUP($A3274,Registros!$B$2:$G$6000,6,0),IFERROR(VLOOKUP($D3274,Winback!$B$2:$C$300,2,0),""))</f>
        <v/>
      </c>
      <c r="S3274">
        <f>IF($E3274=1,"NP","")&amp;IF($G3274=1,"+MOV","")&amp;IF($I3274=1,"+CS","")&amp;IF($K3274=1,"+WB","")</f>
        <v/>
      </c>
      <c r="T3274">
        <f>$E3274+$G3274+$I3274+$K3274</f>
        <v/>
      </c>
    </row>
    <row r="3275">
      <c r="A3275" t="inlineStr">
        <is>
          <t>351384140000</t>
        </is>
      </c>
      <c r="B3275" t="inlineStr">
        <is>
          <t>35138414</t>
        </is>
      </c>
      <c r="C3275" t="inlineStr">
        <is>
          <t>CENTRO DE ASISTENCIA ROJAA</t>
        </is>
      </c>
      <c r="D3275" t="inlineStr">
        <is>
          <t>CENTRODEASISTENCIAROJAA</t>
        </is>
      </c>
      <c r="E3275">
        <f>IF(COUNTIFS(Registros!$A$2:$A$6000,"NP",Registros!$B$2:$B$6000,$A3275)&gt;0,1,0)</f>
        <v/>
      </c>
      <c r="F3275">
        <f>IF($E3275=1,SUMIFS(Registros!$F$2:$F$6000,Registros!$A$2:$A$6000,"NP",Registros!$B$2:$B$6000,$A3275),0)</f>
        <v/>
      </c>
      <c r="G3275">
        <f>IF(COUNTIFS(Registros!$A$2:$A$6000,"MOV",Registros!$B$2:$B$6000,$A3275)&gt;0,1,0)</f>
        <v/>
      </c>
      <c r="H3275">
        <f>IF($G3275=1,SUMIFS(Registros!$F$2:$F$6000,Registros!$A$2:$A$6000,"MOV",Registros!$B$2:$B$6000,$A3275),0)</f>
        <v/>
      </c>
      <c r="I3275">
        <f>IF(COUNTIFS(Registros!$A$2:$A$6000,"CS",Registros!$B$2:$B$6000,$A3275)&gt;0,1,0)</f>
        <v/>
      </c>
      <c r="J3275">
        <f>IF($I3275=1,SUMIFS(Registros!$I$2:$I$6000,Registros!$A$2:$A$6000,"CS",Registros!$B$2:$B$6000,$A3275),0)</f>
        <v/>
      </c>
      <c r="K3275">
        <f>IF(COUNTIFS(Winback!$K$2:$K$300,$D3275)&gt;0,1,0)</f>
        <v/>
      </c>
      <c r="L3275">
        <f>IF(AND($K3275=1,LEFT($A3275,3)="WB-"),SUMIFS(Winback!$D$2:$D$300,Winback!$K$2:$K$300,$D3275),0)</f>
        <v/>
      </c>
      <c r="M3275">
        <f>IF(OR($E3275=1,$G3275=1,SUMIFS(Registros!$J$2:$J$6000,Registros!$B$2:$B$6000,$A3275)&gt;0),1,0)</f>
        <v/>
      </c>
      <c r="N3275">
        <f>IF($J3275&gt;0,1,IF(COUNTIFS(Registros!$A$2:$A$6000,"CS",Registros!$B$2:$B$6000,$A3275,Registros!$K$2:$K$6000,"&lt;&gt;")&gt;0,1,0))</f>
        <v/>
      </c>
      <c r="O3275">
        <f>IF(AND($K3275=1,$E3275=0,$G3275=0,$I3275=0),"WINBACK",IF(AND($M3275=1,$N3275&gt;0),"CONVERGENTE",IF($M3275=1,"SOLO MÓVIL",IF($N3275&gt;0,"SOLO FIJO / INTERNET","SIN SERVICIOS"))))</f>
        <v/>
      </c>
      <c r="P3275">
        <f>IF($O3275="WINBACK","Recuperar (winback)",IF($O3275="CONVERGENTE","Upgrade / más líneas",IF($O3275="SOLO MÓVIL","Ofrecer fijo + internet (FLBBTV)",IF($O3275="SOLO FIJO / INTERNET","Ofrecer línea móvil Nextphone","Oferta completa (móvil + fijo + internet)"))))</f>
        <v/>
      </c>
      <c r="Q3275">
        <f>$F3275+$H3275+$L3275</f>
        <v/>
      </c>
      <c r="R3275">
        <f>IFERROR(VLOOKUP($A3275,Registros!$B$2:$G$6000,6,0),IFERROR(VLOOKUP($D3275,Winback!$B$2:$C$300,2,0),""))</f>
        <v/>
      </c>
      <c r="S3275">
        <f>IF($E3275=1,"NP","")&amp;IF($G3275=1,"+MOV","")&amp;IF($I3275=1,"+CS","")&amp;IF($K3275=1,"+WB","")</f>
        <v/>
      </c>
      <c r="T3275">
        <f>$E3275+$G3275+$I3275+$K3275</f>
        <v/>
      </c>
    </row>
    <row r="3276">
      <c r="A3276" t="inlineStr">
        <is>
          <t>361045340000</t>
        </is>
      </c>
      <c r="B3276" t="inlineStr">
        <is>
          <t>36104534</t>
        </is>
      </c>
      <c r="C3276" t="inlineStr">
        <is>
          <t>MERCADO NEGRO FOODTRUCK</t>
        </is>
      </c>
      <c r="D3276" t="inlineStr">
        <is>
          <t>MERCADONEGROFOODTRUCK</t>
        </is>
      </c>
      <c r="E3276">
        <f>IF(COUNTIFS(Registros!$A$2:$A$6000,"NP",Registros!$B$2:$B$6000,$A3276)&gt;0,1,0)</f>
        <v/>
      </c>
      <c r="F3276">
        <f>IF($E3276=1,SUMIFS(Registros!$F$2:$F$6000,Registros!$A$2:$A$6000,"NP",Registros!$B$2:$B$6000,$A3276),0)</f>
        <v/>
      </c>
      <c r="G3276">
        <f>IF(COUNTIFS(Registros!$A$2:$A$6000,"MOV",Registros!$B$2:$B$6000,$A3276)&gt;0,1,0)</f>
        <v/>
      </c>
      <c r="H3276">
        <f>IF($G3276=1,SUMIFS(Registros!$F$2:$F$6000,Registros!$A$2:$A$6000,"MOV",Registros!$B$2:$B$6000,$A3276),0)</f>
        <v/>
      </c>
      <c r="I3276">
        <f>IF(COUNTIFS(Registros!$A$2:$A$6000,"CS",Registros!$B$2:$B$6000,$A3276)&gt;0,1,0)</f>
        <v/>
      </c>
      <c r="J3276">
        <f>IF($I3276=1,SUMIFS(Registros!$I$2:$I$6000,Registros!$A$2:$A$6000,"CS",Registros!$B$2:$B$6000,$A3276),0)</f>
        <v/>
      </c>
      <c r="K3276">
        <f>IF(COUNTIFS(Winback!$K$2:$K$300,$D3276)&gt;0,1,0)</f>
        <v/>
      </c>
      <c r="L3276">
        <f>IF(AND($K3276=1,LEFT($A3276,3)="WB-"),SUMIFS(Winback!$D$2:$D$300,Winback!$K$2:$K$300,$D3276),0)</f>
        <v/>
      </c>
      <c r="M3276">
        <f>IF(OR($E3276=1,$G3276=1,SUMIFS(Registros!$J$2:$J$6000,Registros!$B$2:$B$6000,$A3276)&gt;0),1,0)</f>
        <v/>
      </c>
      <c r="N3276">
        <f>IF($J3276&gt;0,1,IF(COUNTIFS(Registros!$A$2:$A$6000,"CS",Registros!$B$2:$B$6000,$A3276,Registros!$K$2:$K$6000,"&lt;&gt;")&gt;0,1,0))</f>
        <v/>
      </c>
      <c r="O3276">
        <f>IF(AND($K3276=1,$E3276=0,$G3276=0,$I3276=0),"WINBACK",IF(AND($M3276=1,$N3276&gt;0),"CONVERGENTE",IF($M3276=1,"SOLO MÓVIL",IF($N3276&gt;0,"SOLO FIJO / INTERNET","SIN SERVICIOS"))))</f>
        <v/>
      </c>
      <c r="P3276">
        <f>IF($O3276="WINBACK","Recuperar (winback)",IF($O3276="CONVERGENTE","Upgrade / más líneas",IF($O3276="SOLO MÓVIL","Ofrecer fijo + internet (FLBBTV)",IF($O3276="SOLO FIJO / INTERNET","Ofrecer línea móvil Nextphone","Oferta completa (móvil + fijo + internet)"))))</f>
        <v/>
      </c>
      <c r="Q3276">
        <f>$F3276+$H3276+$L3276</f>
        <v/>
      </c>
      <c r="R3276">
        <f>IFERROR(VLOOKUP($A3276,Registros!$B$2:$G$6000,6,0),IFERROR(VLOOKUP($D3276,Winback!$B$2:$C$300,2,0),""))</f>
        <v/>
      </c>
      <c r="S3276">
        <f>IF($E3276=1,"NP","")&amp;IF($G3276=1,"+MOV","")&amp;IF($I3276=1,"+CS","")&amp;IF($K3276=1,"+WB","")</f>
        <v/>
      </c>
      <c r="T3276">
        <f>$E3276+$G3276+$I3276+$K3276</f>
        <v/>
      </c>
    </row>
    <row r="3277">
      <c r="A3277" t="inlineStr">
        <is>
          <t>356343320000</t>
        </is>
      </c>
      <c r="B3277" t="inlineStr">
        <is>
          <t>35634332</t>
        </is>
      </c>
      <c r="C3277" t="inlineStr">
        <is>
          <t>CRISTHIAN GUERRA GUERRA</t>
        </is>
      </c>
      <c r="D3277" t="inlineStr">
        <is>
          <t>CRISTHIANGUERRAGUERRA</t>
        </is>
      </c>
      <c r="E3277">
        <f>IF(COUNTIFS(Registros!$A$2:$A$6000,"NP",Registros!$B$2:$B$6000,$A3277)&gt;0,1,0)</f>
        <v/>
      </c>
      <c r="F3277">
        <f>IF($E3277=1,SUMIFS(Registros!$F$2:$F$6000,Registros!$A$2:$A$6000,"NP",Registros!$B$2:$B$6000,$A3277),0)</f>
        <v/>
      </c>
      <c r="G3277">
        <f>IF(COUNTIFS(Registros!$A$2:$A$6000,"MOV",Registros!$B$2:$B$6000,$A3277)&gt;0,1,0)</f>
        <v/>
      </c>
      <c r="H3277">
        <f>IF($G3277=1,SUMIFS(Registros!$F$2:$F$6000,Registros!$A$2:$A$6000,"MOV",Registros!$B$2:$B$6000,$A3277),0)</f>
        <v/>
      </c>
      <c r="I3277">
        <f>IF(COUNTIFS(Registros!$A$2:$A$6000,"CS",Registros!$B$2:$B$6000,$A3277)&gt;0,1,0)</f>
        <v/>
      </c>
      <c r="J3277">
        <f>IF($I3277=1,SUMIFS(Registros!$I$2:$I$6000,Registros!$A$2:$A$6000,"CS",Registros!$B$2:$B$6000,$A3277),0)</f>
        <v/>
      </c>
      <c r="K3277">
        <f>IF(COUNTIFS(Winback!$K$2:$K$300,$D3277)&gt;0,1,0)</f>
        <v/>
      </c>
      <c r="L3277">
        <f>IF(AND($K3277=1,LEFT($A3277,3)="WB-"),SUMIFS(Winback!$D$2:$D$300,Winback!$K$2:$K$300,$D3277),0)</f>
        <v/>
      </c>
      <c r="M3277">
        <f>IF(OR($E3277=1,$G3277=1,SUMIFS(Registros!$J$2:$J$6000,Registros!$B$2:$B$6000,$A3277)&gt;0),1,0)</f>
        <v/>
      </c>
      <c r="N3277">
        <f>IF($J3277&gt;0,1,IF(COUNTIFS(Registros!$A$2:$A$6000,"CS",Registros!$B$2:$B$6000,$A3277,Registros!$K$2:$K$6000,"&lt;&gt;")&gt;0,1,0))</f>
        <v/>
      </c>
      <c r="O3277">
        <f>IF(AND($K3277=1,$E3277=0,$G3277=0,$I3277=0),"WINBACK",IF(AND($M3277=1,$N3277&gt;0),"CONVERGENTE",IF($M3277=1,"SOLO MÓVIL",IF($N3277&gt;0,"SOLO FIJO / INTERNET","SIN SERVICIOS"))))</f>
        <v/>
      </c>
      <c r="P3277">
        <f>IF($O3277="WINBACK","Recuperar (winback)",IF($O3277="CONVERGENTE","Upgrade / más líneas",IF($O3277="SOLO MÓVIL","Ofrecer fijo + internet (FLBBTV)",IF($O3277="SOLO FIJO / INTERNET","Ofrecer línea móvil Nextphone","Oferta completa (móvil + fijo + internet)"))))</f>
        <v/>
      </c>
      <c r="Q3277">
        <f>$F3277+$H3277+$L3277</f>
        <v/>
      </c>
      <c r="R3277">
        <f>IFERROR(VLOOKUP($A3277,Registros!$B$2:$G$6000,6,0),IFERROR(VLOOKUP($D3277,Winback!$B$2:$C$300,2,0),""))</f>
        <v/>
      </c>
      <c r="S3277">
        <f>IF($E3277=1,"NP","")&amp;IF($G3277=1,"+MOV","")&amp;IF($I3277=1,"+CS","")&amp;IF($K3277=1,"+WB","")</f>
        <v/>
      </c>
      <c r="T3277">
        <f>$E3277+$G3277+$I3277+$K3277</f>
        <v/>
      </c>
    </row>
    <row r="3278">
      <c r="A3278" t="inlineStr">
        <is>
          <t>346409160000</t>
        </is>
      </c>
      <c r="B3278" t="inlineStr">
        <is>
          <t>34640916</t>
        </is>
      </c>
      <c r="C3278" t="inlineStr">
        <is>
          <t>JOSUE GABRIEL CASTILLO GUTIERREZ</t>
        </is>
      </c>
      <c r="D3278" t="inlineStr">
        <is>
          <t>JOSUEGABRIELCASTILLOGUTIERREZ</t>
        </is>
      </c>
      <c r="E3278">
        <f>IF(COUNTIFS(Registros!$A$2:$A$6000,"NP",Registros!$B$2:$B$6000,$A3278)&gt;0,1,0)</f>
        <v/>
      </c>
      <c r="F3278">
        <f>IF($E3278=1,SUMIFS(Registros!$F$2:$F$6000,Registros!$A$2:$A$6000,"NP",Registros!$B$2:$B$6000,$A3278),0)</f>
        <v/>
      </c>
      <c r="G3278">
        <f>IF(COUNTIFS(Registros!$A$2:$A$6000,"MOV",Registros!$B$2:$B$6000,$A3278)&gt;0,1,0)</f>
        <v/>
      </c>
      <c r="H3278">
        <f>IF($G3278=1,SUMIFS(Registros!$F$2:$F$6000,Registros!$A$2:$A$6000,"MOV",Registros!$B$2:$B$6000,$A3278),0)</f>
        <v/>
      </c>
      <c r="I3278">
        <f>IF(COUNTIFS(Registros!$A$2:$A$6000,"CS",Registros!$B$2:$B$6000,$A3278)&gt;0,1,0)</f>
        <v/>
      </c>
      <c r="J3278">
        <f>IF($I3278=1,SUMIFS(Registros!$I$2:$I$6000,Registros!$A$2:$A$6000,"CS",Registros!$B$2:$B$6000,$A3278),0)</f>
        <v/>
      </c>
      <c r="K3278">
        <f>IF(COUNTIFS(Winback!$K$2:$K$300,$D3278)&gt;0,1,0)</f>
        <v/>
      </c>
      <c r="L3278">
        <f>IF(AND($K3278=1,LEFT($A3278,3)="WB-"),SUMIFS(Winback!$D$2:$D$300,Winback!$K$2:$K$300,$D3278),0)</f>
        <v/>
      </c>
      <c r="M3278">
        <f>IF(OR($E3278=1,$G3278=1,SUMIFS(Registros!$J$2:$J$6000,Registros!$B$2:$B$6000,$A3278)&gt;0),1,0)</f>
        <v/>
      </c>
      <c r="N3278">
        <f>IF($J3278&gt;0,1,IF(COUNTIFS(Registros!$A$2:$A$6000,"CS",Registros!$B$2:$B$6000,$A3278,Registros!$K$2:$K$6000,"&lt;&gt;")&gt;0,1,0))</f>
        <v/>
      </c>
      <c r="O3278">
        <f>IF(AND($K3278=1,$E3278=0,$G3278=0,$I3278=0),"WINBACK",IF(AND($M3278=1,$N3278&gt;0),"CONVERGENTE",IF($M3278=1,"SOLO MÓVIL",IF($N3278&gt;0,"SOLO FIJO / INTERNET","SIN SERVICIOS"))))</f>
        <v/>
      </c>
      <c r="P3278">
        <f>IF($O3278="WINBACK","Recuperar (winback)",IF($O3278="CONVERGENTE","Upgrade / más líneas",IF($O3278="SOLO MÓVIL","Ofrecer fijo + internet (FLBBTV)",IF($O3278="SOLO FIJO / INTERNET","Ofrecer línea móvil Nextphone","Oferta completa (móvil + fijo + internet)"))))</f>
        <v/>
      </c>
      <c r="Q3278">
        <f>$F3278+$H3278+$L3278</f>
        <v/>
      </c>
      <c r="R3278">
        <f>IFERROR(VLOOKUP($A3278,Registros!$B$2:$G$6000,6,0),IFERROR(VLOOKUP($D3278,Winback!$B$2:$C$300,2,0),""))</f>
        <v/>
      </c>
      <c r="S3278">
        <f>IF($E3278=1,"NP","")&amp;IF($G3278=1,"+MOV","")&amp;IF($I3278=1,"+CS","")&amp;IF($K3278=1,"+WB","")</f>
        <v/>
      </c>
      <c r="T3278">
        <f>$E3278+$G3278+$I3278+$K3278</f>
        <v/>
      </c>
    </row>
    <row r="3279">
      <c r="A3279" t="inlineStr">
        <is>
          <t>358348090000</t>
        </is>
      </c>
      <c r="B3279" t="inlineStr">
        <is>
          <t>35834809</t>
        </is>
      </c>
      <c r="C3279" t="inlineStr">
        <is>
          <t>JORGE PINTO</t>
        </is>
      </c>
      <c r="D3279" t="inlineStr">
        <is>
          <t>JORGEPINTO</t>
        </is>
      </c>
      <c r="E3279">
        <f>IF(COUNTIFS(Registros!$A$2:$A$6000,"NP",Registros!$B$2:$B$6000,$A3279)&gt;0,1,0)</f>
        <v/>
      </c>
      <c r="F3279">
        <f>IF($E3279=1,SUMIFS(Registros!$F$2:$F$6000,Registros!$A$2:$A$6000,"NP",Registros!$B$2:$B$6000,$A3279),0)</f>
        <v/>
      </c>
      <c r="G3279">
        <f>IF(COUNTIFS(Registros!$A$2:$A$6000,"MOV",Registros!$B$2:$B$6000,$A3279)&gt;0,1,0)</f>
        <v/>
      </c>
      <c r="H3279">
        <f>IF($G3279=1,SUMIFS(Registros!$F$2:$F$6000,Registros!$A$2:$A$6000,"MOV",Registros!$B$2:$B$6000,$A3279),0)</f>
        <v/>
      </c>
      <c r="I3279">
        <f>IF(COUNTIFS(Registros!$A$2:$A$6000,"CS",Registros!$B$2:$B$6000,$A3279)&gt;0,1,0)</f>
        <v/>
      </c>
      <c r="J3279">
        <f>IF($I3279=1,SUMIFS(Registros!$I$2:$I$6000,Registros!$A$2:$A$6000,"CS",Registros!$B$2:$B$6000,$A3279),0)</f>
        <v/>
      </c>
      <c r="K3279">
        <f>IF(COUNTIFS(Winback!$K$2:$K$300,$D3279)&gt;0,1,0)</f>
        <v/>
      </c>
      <c r="L3279">
        <f>IF(AND($K3279=1,LEFT($A3279,3)="WB-"),SUMIFS(Winback!$D$2:$D$300,Winback!$K$2:$K$300,$D3279),0)</f>
        <v/>
      </c>
      <c r="M3279">
        <f>IF(OR($E3279=1,$G3279=1,SUMIFS(Registros!$J$2:$J$6000,Registros!$B$2:$B$6000,$A3279)&gt;0),1,0)</f>
        <v/>
      </c>
      <c r="N3279">
        <f>IF($J3279&gt;0,1,IF(COUNTIFS(Registros!$A$2:$A$6000,"CS",Registros!$B$2:$B$6000,$A3279,Registros!$K$2:$K$6000,"&lt;&gt;")&gt;0,1,0))</f>
        <v/>
      </c>
      <c r="O3279">
        <f>IF(AND($K3279=1,$E3279=0,$G3279=0,$I3279=0),"WINBACK",IF(AND($M3279=1,$N3279&gt;0),"CONVERGENTE",IF($M3279=1,"SOLO MÓVIL",IF($N3279&gt;0,"SOLO FIJO / INTERNET","SIN SERVICIOS"))))</f>
        <v/>
      </c>
      <c r="P3279">
        <f>IF($O3279="WINBACK","Recuperar (winback)",IF($O3279="CONVERGENTE","Upgrade / más líneas",IF($O3279="SOLO MÓVIL","Ofrecer fijo + internet (FLBBTV)",IF($O3279="SOLO FIJO / INTERNET","Ofrecer línea móvil Nextphone","Oferta completa (móvil + fijo + internet)"))))</f>
        <v/>
      </c>
      <c r="Q3279">
        <f>$F3279+$H3279+$L3279</f>
        <v/>
      </c>
      <c r="R3279">
        <f>IFERROR(VLOOKUP($A3279,Registros!$B$2:$G$6000,6,0),IFERROR(VLOOKUP($D3279,Winback!$B$2:$C$300,2,0),""))</f>
        <v/>
      </c>
      <c r="S3279">
        <f>IF($E3279=1,"NP","")&amp;IF($G3279=1,"+MOV","")&amp;IF($I3279=1,"+CS","")&amp;IF($K3279=1,"+WB","")</f>
        <v/>
      </c>
      <c r="T3279">
        <f>$E3279+$G3279+$I3279+$K3279</f>
        <v/>
      </c>
    </row>
    <row r="3280">
      <c r="A3280" t="inlineStr">
        <is>
          <t>357331950000</t>
        </is>
      </c>
      <c r="B3280" t="inlineStr">
        <is>
          <t>35733195</t>
        </is>
      </c>
      <c r="C3280" t="inlineStr">
        <is>
          <t>RAMON MORALES MORALES</t>
        </is>
      </c>
      <c r="D3280" t="inlineStr">
        <is>
          <t>RAMONMORALESMORALES</t>
        </is>
      </c>
      <c r="E3280">
        <f>IF(COUNTIFS(Registros!$A$2:$A$6000,"NP",Registros!$B$2:$B$6000,$A3280)&gt;0,1,0)</f>
        <v/>
      </c>
      <c r="F3280">
        <f>IF($E3280=1,SUMIFS(Registros!$F$2:$F$6000,Registros!$A$2:$A$6000,"NP",Registros!$B$2:$B$6000,$A3280),0)</f>
        <v/>
      </c>
      <c r="G3280">
        <f>IF(COUNTIFS(Registros!$A$2:$A$6000,"MOV",Registros!$B$2:$B$6000,$A3280)&gt;0,1,0)</f>
        <v/>
      </c>
      <c r="H3280">
        <f>IF($G3280=1,SUMIFS(Registros!$F$2:$F$6000,Registros!$A$2:$A$6000,"MOV",Registros!$B$2:$B$6000,$A3280),0)</f>
        <v/>
      </c>
      <c r="I3280">
        <f>IF(COUNTIFS(Registros!$A$2:$A$6000,"CS",Registros!$B$2:$B$6000,$A3280)&gt;0,1,0)</f>
        <v/>
      </c>
      <c r="J3280">
        <f>IF($I3280=1,SUMIFS(Registros!$I$2:$I$6000,Registros!$A$2:$A$6000,"CS",Registros!$B$2:$B$6000,$A3280),0)</f>
        <v/>
      </c>
      <c r="K3280">
        <f>IF(COUNTIFS(Winback!$K$2:$K$300,$D3280)&gt;0,1,0)</f>
        <v/>
      </c>
      <c r="L3280">
        <f>IF(AND($K3280=1,LEFT($A3280,3)="WB-"),SUMIFS(Winback!$D$2:$D$300,Winback!$K$2:$K$300,$D3280),0)</f>
        <v/>
      </c>
      <c r="M3280">
        <f>IF(OR($E3280=1,$G3280=1,SUMIFS(Registros!$J$2:$J$6000,Registros!$B$2:$B$6000,$A3280)&gt;0),1,0)</f>
        <v/>
      </c>
      <c r="N3280">
        <f>IF($J3280&gt;0,1,IF(COUNTIFS(Registros!$A$2:$A$6000,"CS",Registros!$B$2:$B$6000,$A3280,Registros!$K$2:$K$6000,"&lt;&gt;")&gt;0,1,0))</f>
        <v/>
      </c>
      <c r="O3280">
        <f>IF(AND($K3280=1,$E3280=0,$G3280=0,$I3280=0),"WINBACK",IF(AND($M3280=1,$N3280&gt;0),"CONVERGENTE",IF($M3280=1,"SOLO MÓVIL",IF($N3280&gt;0,"SOLO FIJO / INTERNET","SIN SERVICIOS"))))</f>
        <v/>
      </c>
      <c r="P3280">
        <f>IF($O3280="WINBACK","Recuperar (winback)",IF($O3280="CONVERGENTE","Upgrade / más líneas",IF($O3280="SOLO MÓVIL","Ofrecer fijo + internet (FLBBTV)",IF($O3280="SOLO FIJO / INTERNET","Ofrecer línea móvil Nextphone","Oferta completa (móvil + fijo + internet)"))))</f>
        <v/>
      </c>
      <c r="Q3280">
        <f>$F3280+$H3280+$L3280</f>
        <v/>
      </c>
      <c r="R3280">
        <f>IFERROR(VLOOKUP($A3280,Registros!$B$2:$G$6000,6,0),IFERROR(VLOOKUP($D3280,Winback!$B$2:$C$300,2,0),""))</f>
        <v/>
      </c>
      <c r="S3280">
        <f>IF($E3280=1,"NP","")&amp;IF($G3280=1,"+MOV","")&amp;IF($I3280=1,"+CS","")&amp;IF($K3280=1,"+WB","")</f>
        <v/>
      </c>
      <c r="T3280">
        <f>$E3280+$G3280+$I3280+$K3280</f>
        <v/>
      </c>
    </row>
    <row r="3281">
      <c r="A3281" t="inlineStr">
        <is>
          <t>354189550000</t>
        </is>
      </c>
      <c r="B3281" t="inlineStr">
        <is>
          <t>35418955</t>
        </is>
      </c>
      <c r="C3281" t="inlineStr">
        <is>
          <t>REYNALDO ORTEGA</t>
        </is>
      </c>
      <c r="D3281" t="inlineStr">
        <is>
          <t>REYNALDOORTEGA</t>
        </is>
      </c>
      <c r="E3281">
        <f>IF(COUNTIFS(Registros!$A$2:$A$6000,"NP",Registros!$B$2:$B$6000,$A3281)&gt;0,1,0)</f>
        <v/>
      </c>
      <c r="F3281">
        <f>IF($E3281=1,SUMIFS(Registros!$F$2:$F$6000,Registros!$A$2:$A$6000,"NP",Registros!$B$2:$B$6000,$A3281),0)</f>
        <v/>
      </c>
      <c r="G3281">
        <f>IF(COUNTIFS(Registros!$A$2:$A$6000,"MOV",Registros!$B$2:$B$6000,$A3281)&gt;0,1,0)</f>
        <v/>
      </c>
      <c r="H3281">
        <f>IF($G3281=1,SUMIFS(Registros!$F$2:$F$6000,Registros!$A$2:$A$6000,"MOV",Registros!$B$2:$B$6000,$A3281),0)</f>
        <v/>
      </c>
      <c r="I3281">
        <f>IF(COUNTIFS(Registros!$A$2:$A$6000,"CS",Registros!$B$2:$B$6000,$A3281)&gt;0,1,0)</f>
        <v/>
      </c>
      <c r="J3281">
        <f>IF($I3281=1,SUMIFS(Registros!$I$2:$I$6000,Registros!$A$2:$A$6000,"CS",Registros!$B$2:$B$6000,$A3281),0)</f>
        <v/>
      </c>
      <c r="K3281">
        <f>IF(COUNTIFS(Winback!$K$2:$K$300,$D3281)&gt;0,1,0)</f>
        <v/>
      </c>
      <c r="L3281">
        <f>IF(AND($K3281=1,LEFT($A3281,3)="WB-"),SUMIFS(Winback!$D$2:$D$300,Winback!$K$2:$K$300,$D3281),0)</f>
        <v/>
      </c>
      <c r="M3281">
        <f>IF(OR($E3281=1,$G3281=1,SUMIFS(Registros!$J$2:$J$6000,Registros!$B$2:$B$6000,$A3281)&gt;0),1,0)</f>
        <v/>
      </c>
      <c r="N3281">
        <f>IF($J3281&gt;0,1,IF(COUNTIFS(Registros!$A$2:$A$6000,"CS",Registros!$B$2:$B$6000,$A3281,Registros!$K$2:$K$6000,"&lt;&gt;")&gt;0,1,0))</f>
        <v/>
      </c>
      <c r="O3281">
        <f>IF(AND($K3281=1,$E3281=0,$G3281=0,$I3281=0),"WINBACK",IF(AND($M3281=1,$N3281&gt;0),"CONVERGENTE",IF($M3281=1,"SOLO MÓVIL",IF($N3281&gt;0,"SOLO FIJO / INTERNET","SIN SERVICIOS"))))</f>
        <v/>
      </c>
      <c r="P3281">
        <f>IF($O3281="WINBACK","Recuperar (winback)",IF($O3281="CONVERGENTE","Upgrade / más líneas",IF($O3281="SOLO MÓVIL","Ofrecer fijo + internet (FLBBTV)",IF($O3281="SOLO FIJO / INTERNET","Ofrecer línea móvil Nextphone","Oferta completa (móvil + fijo + internet)"))))</f>
        <v/>
      </c>
      <c r="Q3281">
        <f>$F3281+$H3281+$L3281</f>
        <v/>
      </c>
      <c r="R3281">
        <f>IFERROR(VLOOKUP($A3281,Registros!$B$2:$G$6000,6,0),IFERROR(VLOOKUP($D3281,Winback!$B$2:$C$300,2,0),""))</f>
        <v/>
      </c>
      <c r="S3281">
        <f>IF($E3281=1,"NP","")&amp;IF($G3281=1,"+MOV","")&amp;IF($I3281=1,"+CS","")&amp;IF($K3281=1,"+WB","")</f>
        <v/>
      </c>
      <c r="T3281">
        <f>$E3281+$G3281+$I3281+$K3281</f>
        <v/>
      </c>
    </row>
    <row r="3282">
      <c r="A3282" t="inlineStr">
        <is>
          <t>352357370000</t>
        </is>
      </c>
      <c r="B3282" t="inlineStr">
        <is>
          <t>35235737</t>
        </is>
      </c>
      <c r="C3282" t="inlineStr">
        <is>
          <t>HERLINDA CONCEPCION</t>
        </is>
      </c>
      <c r="D3282" t="inlineStr">
        <is>
          <t>HERLINDACONCEPCION</t>
        </is>
      </c>
      <c r="E3282">
        <f>IF(COUNTIFS(Registros!$A$2:$A$6000,"NP",Registros!$B$2:$B$6000,$A3282)&gt;0,1,0)</f>
        <v/>
      </c>
      <c r="F3282">
        <f>IF($E3282=1,SUMIFS(Registros!$F$2:$F$6000,Registros!$A$2:$A$6000,"NP",Registros!$B$2:$B$6000,$A3282),0)</f>
        <v/>
      </c>
      <c r="G3282">
        <f>IF(COUNTIFS(Registros!$A$2:$A$6000,"MOV",Registros!$B$2:$B$6000,$A3282)&gt;0,1,0)</f>
        <v/>
      </c>
      <c r="H3282">
        <f>IF($G3282=1,SUMIFS(Registros!$F$2:$F$6000,Registros!$A$2:$A$6000,"MOV",Registros!$B$2:$B$6000,$A3282),0)</f>
        <v/>
      </c>
      <c r="I3282">
        <f>IF(COUNTIFS(Registros!$A$2:$A$6000,"CS",Registros!$B$2:$B$6000,$A3282)&gt;0,1,0)</f>
        <v/>
      </c>
      <c r="J3282">
        <f>IF($I3282=1,SUMIFS(Registros!$I$2:$I$6000,Registros!$A$2:$A$6000,"CS",Registros!$B$2:$B$6000,$A3282),0)</f>
        <v/>
      </c>
      <c r="K3282">
        <f>IF(COUNTIFS(Winback!$K$2:$K$300,$D3282)&gt;0,1,0)</f>
        <v/>
      </c>
      <c r="L3282">
        <f>IF(AND($K3282=1,LEFT($A3282,3)="WB-"),SUMIFS(Winback!$D$2:$D$300,Winback!$K$2:$K$300,$D3282),0)</f>
        <v/>
      </c>
      <c r="M3282">
        <f>IF(OR($E3282=1,$G3282=1,SUMIFS(Registros!$J$2:$J$6000,Registros!$B$2:$B$6000,$A3282)&gt;0),1,0)</f>
        <v/>
      </c>
      <c r="N3282">
        <f>IF($J3282&gt;0,1,IF(COUNTIFS(Registros!$A$2:$A$6000,"CS",Registros!$B$2:$B$6000,$A3282,Registros!$K$2:$K$6000,"&lt;&gt;")&gt;0,1,0))</f>
        <v/>
      </c>
      <c r="O3282">
        <f>IF(AND($K3282=1,$E3282=0,$G3282=0,$I3282=0),"WINBACK",IF(AND($M3282=1,$N3282&gt;0),"CONVERGENTE",IF($M3282=1,"SOLO MÓVIL",IF($N3282&gt;0,"SOLO FIJO / INTERNET","SIN SERVICIOS"))))</f>
        <v/>
      </c>
      <c r="P3282">
        <f>IF($O3282="WINBACK","Recuperar (winback)",IF($O3282="CONVERGENTE","Upgrade / más líneas",IF($O3282="SOLO MÓVIL","Ofrecer fijo + internet (FLBBTV)",IF($O3282="SOLO FIJO / INTERNET","Ofrecer línea móvil Nextphone","Oferta completa (móvil + fijo + internet)"))))</f>
        <v/>
      </c>
      <c r="Q3282">
        <f>$F3282+$H3282+$L3282</f>
        <v/>
      </c>
      <c r="R3282">
        <f>IFERROR(VLOOKUP($A3282,Registros!$B$2:$G$6000,6,0),IFERROR(VLOOKUP($D3282,Winback!$B$2:$C$300,2,0),""))</f>
        <v/>
      </c>
      <c r="S3282">
        <f>IF($E3282=1,"NP","")&amp;IF($G3282=1,"+MOV","")&amp;IF($I3282=1,"+CS","")&amp;IF($K3282=1,"+WB","")</f>
        <v/>
      </c>
      <c r="T3282">
        <f>$E3282+$G3282+$I3282+$K3282</f>
        <v/>
      </c>
    </row>
    <row r="3283">
      <c r="A3283" t="inlineStr">
        <is>
          <t>347145050000</t>
        </is>
      </c>
      <c r="B3283" t="inlineStr">
        <is>
          <t>34714505</t>
        </is>
      </c>
      <c r="C3283" t="inlineStr">
        <is>
          <t>YURI ENITH RODRIGUEZ GOMEZ</t>
        </is>
      </c>
      <c r="D3283" t="inlineStr">
        <is>
          <t>YURIENITHRODRIGUEZGOMEZ</t>
        </is>
      </c>
      <c r="E3283">
        <f>IF(COUNTIFS(Registros!$A$2:$A$6000,"NP",Registros!$B$2:$B$6000,$A3283)&gt;0,1,0)</f>
        <v/>
      </c>
      <c r="F3283">
        <f>IF($E3283=1,SUMIFS(Registros!$F$2:$F$6000,Registros!$A$2:$A$6000,"NP",Registros!$B$2:$B$6000,$A3283),0)</f>
        <v/>
      </c>
      <c r="G3283">
        <f>IF(COUNTIFS(Registros!$A$2:$A$6000,"MOV",Registros!$B$2:$B$6000,$A3283)&gt;0,1,0)</f>
        <v/>
      </c>
      <c r="H3283">
        <f>IF($G3283=1,SUMIFS(Registros!$F$2:$F$6000,Registros!$A$2:$A$6000,"MOV",Registros!$B$2:$B$6000,$A3283),0)</f>
        <v/>
      </c>
      <c r="I3283">
        <f>IF(COUNTIFS(Registros!$A$2:$A$6000,"CS",Registros!$B$2:$B$6000,$A3283)&gt;0,1,0)</f>
        <v/>
      </c>
      <c r="J3283">
        <f>IF($I3283=1,SUMIFS(Registros!$I$2:$I$6000,Registros!$A$2:$A$6000,"CS",Registros!$B$2:$B$6000,$A3283),0)</f>
        <v/>
      </c>
      <c r="K3283">
        <f>IF(COUNTIFS(Winback!$K$2:$K$300,$D3283)&gt;0,1,0)</f>
        <v/>
      </c>
      <c r="L3283">
        <f>IF(AND($K3283=1,LEFT($A3283,3)="WB-"),SUMIFS(Winback!$D$2:$D$300,Winback!$K$2:$K$300,$D3283),0)</f>
        <v/>
      </c>
      <c r="M3283">
        <f>IF(OR($E3283=1,$G3283=1,SUMIFS(Registros!$J$2:$J$6000,Registros!$B$2:$B$6000,$A3283)&gt;0),1,0)</f>
        <v/>
      </c>
      <c r="N3283">
        <f>IF($J3283&gt;0,1,IF(COUNTIFS(Registros!$A$2:$A$6000,"CS",Registros!$B$2:$B$6000,$A3283,Registros!$K$2:$K$6000,"&lt;&gt;")&gt;0,1,0))</f>
        <v/>
      </c>
      <c r="O3283">
        <f>IF(AND($K3283=1,$E3283=0,$G3283=0,$I3283=0),"WINBACK",IF(AND($M3283=1,$N3283&gt;0),"CONVERGENTE",IF($M3283=1,"SOLO MÓVIL",IF($N3283&gt;0,"SOLO FIJO / INTERNET","SIN SERVICIOS"))))</f>
        <v/>
      </c>
      <c r="P3283">
        <f>IF($O3283="WINBACK","Recuperar (winback)",IF($O3283="CONVERGENTE","Upgrade / más líneas",IF($O3283="SOLO MÓVIL","Ofrecer fijo + internet (FLBBTV)",IF($O3283="SOLO FIJO / INTERNET","Ofrecer línea móvil Nextphone","Oferta completa (móvil + fijo + internet)"))))</f>
        <v/>
      </c>
      <c r="Q3283">
        <f>$F3283+$H3283+$L3283</f>
        <v/>
      </c>
      <c r="R3283">
        <f>IFERROR(VLOOKUP($A3283,Registros!$B$2:$G$6000,6,0),IFERROR(VLOOKUP($D3283,Winback!$B$2:$C$300,2,0),""))</f>
        <v/>
      </c>
      <c r="S3283">
        <f>IF($E3283=1,"NP","")&amp;IF($G3283=1,"+MOV","")&amp;IF($I3283=1,"+CS","")&amp;IF($K3283=1,"+WB","")</f>
        <v/>
      </c>
      <c r="T3283">
        <f>$E3283+$G3283+$I3283+$K3283</f>
        <v/>
      </c>
    </row>
    <row r="3284">
      <c r="A3284" t="inlineStr">
        <is>
          <t>359133760000</t>
        </is>
      </c>
      <c r="B3284" t="inlineStr">
        <is>
          <t>35913376</t>
        </is>
      </c>
      <c r="C3284" t="inlineStr">
        <is>
          <t>LUCA ALFONSO MIRANDA ZAMUDIO</t>
        </is>
      </c>
      <c r="D3284" t="inlineStr">
        <is>
          <t>LUCAALFONSOMIRANDAZAMUDIO</t>
        </is>
      </c>
      <c r="E3284">
        <f>IF(COUNTIFS(Registros!$A$2:$A$6000,"NP",Registros!$B$2:$B$6000,$A3284)&gt;0,1,0)</f>
        <v/>
      </c>
      <c r="F3284">
        <f>IF($E3284=1,SUMIFS(Registros!$F$2:$F$6000,Registros!$A$2:$A$6000,"NP",Registros!$B$2:$B$6000,$A3284),0)</f>
        <v/>
      </c>
      <c r="G3284">
        <f>IF(COUNTIFS(Registros!$A$2:$A$6000,"MOV",Registros!$B$2:$B$6000,$A3284)&gt;0,1,0)</f>
        <v/>
      </c>
      <c r="H3284">
        <f>IF($G3284=1,SUMIFS(Registros!$F$2:$F$6000,Registros!$A$2:$A$6000,"MOV",Registros!$B$2:$B$6000,$A3284),0)</f>
        <v/>
      </c>
      <c r="I3284">
        <f>IF(COUNTIFS(Registros!$A$2:$A$6000,"CS",Registros!$B$2:$B$6000,$A3284)&gt;0,1,0)</f>
        <v/>
      </c>
      <c r="J3284">
        <f>IF($I3284=1,SUMIFS(Registros!$I$2:$I$6000,Registros!$A$2:$A$6000,"CS",Registros!$B$2:$B$6000,$A3284),0)</f>
        <v/>
      </c>
      <c r="K3284">
        <f>IF(COUNTIFS(Winback!$K$2:$K$300,$D3284)&gt;0,1,0)</f>
        <v/>
      </c>
      <c r="L3284">
        <f>IF(AND($K3284=1,LEFT($A3284,3)="WB-"),SUMIFS(Winback!$D$2:$D$300,Winback!$K$2:$K$300,$D3284),0)</f>
        <v/>
      </c>
      <c r="M3284">
        <f>IF(OR($E3284=1,$G3284=1,SUMIFS(Registros!$J$2:$J$6000,Registros!$B$2:$B$6000,$A3284)&gt;0),1,0)</f>
        <v/>
      </c>
      <c r="N3284">
        <f>IF($J3284&gt;0,1,IF(COUNTIFS(Registros!$A$2:$A$6000,"CS",Registros!$B$2:$B$6000,$A3284,Registros!$K$2:$K$6000,"&lt;&gt;")&gt;0,1,0))</f>
        <v/>
      </c>
      <c r="O3284">
        <f>IF(AND($K3284=1,$E3284=0,$G3284=0,$I3284=0),"WINBACK",IF(AND($M3284=1,$N3284&gt;0),"CONVERGENTE",IF($M3284=1,"SOLO MÓVIL",IF($N3284&gt;0,"SOLO FIJO / INTERNET","SIN SERVICIOS"))))</f>
        <v/>
      </c>
      <c r="P3284">
        <f>IF($O3284="WINBACK","Recuperar (winback)",IF($O3284="CONVERGENTE","Upgrade / más líneas",IF($O3284="SOLO MÓVIL","Ofrecer fijo + internet (FLBBTV)",IF($O3284="SOLO FIJO / INTERNET","Ofrecer línea móvil Nextphone","Oferta completa (móvil + fijo + internet)"))))</f>
        <v/>
      </c>
      <c r="Q3284">
        <f>$F3284+$H3284+$L3284</f>
        <v/>
      </c>
      <c r="R3284">
        <f>IFERROR(VLOOKUP($A3284,Registros!$B$2:$G$6000,6,0),IFERROR(VLOOKUP($D3284,Winback!$B$2:$C$300,2,0),""))</f>
        <v/>
      </c>
      <c r="S3284">
        <f>IF($E3284=1,"NP","")&amp;IF($G3284=1,"+MOV","")&amp;IF($I3284=1,"+CS","")&amp;IF($K3284=1,"+WB","")</f>
        <v/>
      </c>
      <c r="T3284">
        <f>$E3284+$G3284+$I3284+$K3284</f>
        <v/>
      </c>
    </row>
    <row r="3285">
      <c r="A3285" t="inlineStr">
        <is>
          <t>355151110000</t>
        </is>
      </c>
      <c r="B3285" t="inlineStr">
        <is>
          <t>35515111</t>
        </is>
      </c>
      <c r="C3285" t="inlineStr">
        <is>
          <t>MONICA MONTENEGRO</t>
        </is>
      </c>
      <c r="D3285" t="inlineStr">
        <is>
          <t>MONICAMONTENEGRO</t>
        </is>
      </c>
      <c r="E3285">
        <f>IF(COUNTIFS(Registros!$A$2:$A$6000,"NP",Registros!$B$2:$B$6000,$A3285)&gt;0,1,0)</f>
        <v/>
      </c>
      <c r="F3285">
        <f>IF($E3285=1,SUMIFS(Registros!$F$2:$F$6000,Registros!$A$2:$A$6000,"NP",Registros!$B$2:$B$6000,$A3285),0)</f>
        <v/>
      </c>
      <c r="G3285">
        <f>IF(COUNTIFS(Registros!$A$2:$A$6000,"MOV",Registros!$B$2:$B$6000,$A3285)&gt;0,1,0)</f>
        <v/>
      </c>
      <c r="H3285">
        <f>IF($G3285=1,SUMIFS(Registros!$F$2:$F$6000,Registros!$A$2:$A$6000,"MOV",Registros!$B$2:$B$6000,$A3285),0)</f>
        <v/>
      </c>
      <c r="I3285">
        <f>IF(COUNTIFS(Registros!$A$2:$A$6000,"CS",Registros!$B$2:$B$6000,$A3285)&gt;0,1,0)</f>
        <v/>
      </c>
      <c r="J3285">
        <f>IF($I3285=1,SUMIFS(Registros!$I$2:$I$6000,Registros!$A$2:$A$6000,"CS",Registros!$B$2:$B$6000,$A3285),0)</f>
        <v/>
      </c>
      <c r="K3285">
        <f>IF(COUNTIFS(Winback!$K$2:$K$300,$D3285)&gt;0,1,0)</f>
        <v/>
      </c>
      <c r="L3285">
        <f>IF(AND($K3285=1,LEFT($A3285,3)="WB-"),SUMIFS(Winback!$D$2:$D$300,Winback!$K$2:$K$300,$D3285),0)</f>
        <v/>
      </c>
      <c r="M3285">
        <f>IF(OR($E3285=1,$G3285=1,SUMIFS(Registros!$J$2:$J$6000,Registros!$B$2:$B$6000,$A3285)&gt;0),1,0)</f>
        <v/>
      </c>
      <c r="N3285">
        <f>IF($J3285&gt;0,1,IF(COUNTIFS(Registros!$A$2:$A$6000,"CS",Registros!$B$2:$B$6000,$A3285,Registros!$K$2:$K$6000,"&lt;&gt;")&gt;0,1,0))</f>
        <v/>
      </c>
      <c r="O3285">
        <f>IF(AND($K3285=1,$E3285=0,$G3285=0,$I3285=0),"WINBACK",IF(AND($M3285=1,$N3285&gt;0),"CONVERGENTE",IF($M3285=1,"SOLO MÓVIL",IF($N3285&gt;0,"SOLO FIJO / INTERNET","SIN SERVICIOS"))))</f>
        <v/>
      </c>
      <c r="P3285">
        <f>IF($O3285="WINBACK","Recuperar (winback)",IF($O3285="CONVERGENTE","Upgrade / más líneas",IF($O3285="SOLO MÓVIL","Ofrecer fijo + internet (FLBBTV)",IF($O3285="SOLO FIJO / INTERNET","Ofrecer línea móvil Nextphone","Oferta completa (móvil + fijo + internet)"))))</f>
        <v/>
      </c>
      <c r="Q3285">
        <f>$F3285+$H3285+$L3285</f>
        <v/>
      </c>
      <c r="R3285">
        <f>IFERROR(VLOOKUP($A3285,Registros!$B$2:$G$6000,6,0),IFERROR(VLOOKUP($D3285,Winback!$B$2:$C$300,2,0),""))</f>
        <v/>
      </c>
      <c r="S3285">
        <f>IF($E3285=1,"NP","")&amp;IF($G3285=1,"+MOV","")&amp;IF($I3285=1,"+CS","")&amp;IF($K3285=1,"+WB","")</f>
        <v/>
      </c>
      <c r="T3285">
        <f>$E3285+$G3285+$I3285+$K3285</f>
        <v/>
      </c>
    </row>
    <row r="3286">
      <c r="A3286" t="inlineStr">
        <is>
          <t>366046820000</t>
        </is>
      </c>
      <c r="B3286" t="inlineStr">
        <is>
          <t>36604682</t>
        </is>
      </c>
      <c r="C3286" t="inlineStr">
        <is>
          <t>ISMAEL MONTEZUMA</t>
        </is>
      </c>
      <c r="D3286" t="inlineStr">
        <is>
          <t>ISMAELMONTEZUMA</t>
        </is>
      </c>
      <c r="E3286">
        <f>IF(COUNTIFS(Registros!$A$2:$A$6000,"NP",Registros!$B$2:$B$6000,$A3286)&gt;0,1,0)</f>
        <v/>
      </c>
      <c r="F3286">
        <f>IF($E3286=1,SUMIFS(Registros!$F$2:$F$6000,Registros!$A$2:$A$6000,"NP",Registros!$B$2:$B$6000,$A3286),0)</f>
        <v/>
      </c>
      <c r="G3286">
        <f>IF(COUNTIFS(Registros!$A$2:$A$6000,"MOV",Registros!$B$2:$B$6000,$A3286)&gt;0,1,0)</f>
        <v/>
      </c>
      <c r="H3286">
        <f>IF($G3286=1,SUMIFS(Registros!$F$2:$F$6000,Registros!$A$2:$A$6000,"MOV",Registros!$B$2:$B$6000,$A3286),0)</f>
        <v/>
      </c>
      <c r="I3286">
        <f>IF(COUNTIFS(Registros!$A$2:$A$6000,"CS",Registros!$B$2:$B$6000,$A3286)&gt;0,1,0)</f>
        <v/>
      </c>
      <c r="J3286">
        <f>IF($I3286=1,SUMIFS(Registros!$I$2:$I$6000,Registros!$A$2:$A$6000,"CS",Registros!$B$2:$B$6000,$A3286),0)</f>
        <v/>
      </c>
      <c r="K3286">
        <f>IF(COUNTIFS(Winback!$K$2:$K$300,$D3286)&gt;0,1,0)</f>
        <v/>
      </c>
      <c r="L3286">
        <f>IF(AND($K3286=1,LEFT($A3286,3)="WB-"),SUMIFS(Winback!$D$2:$D$300,Winback!$K$2:$K$300,$D3286),0)</f>
        <v/>
      </c>
      <c r="M3286">
        <f>IF(OR($E3286=1,$G3286=1,SUMIFS(Registros!$J$2:$J$6000,Registros!$B$2:$B$6000,$A3286)&gt;0),1,0)</f>
        <v/>
      </c>
      <c r="N3286">
        <f>IF($J3286&gt;0,1,IF(COUNTIFS(Registros!$A$2:$A$6000,"CS",Registros!$B$2:$B$6000,$A3286,Registros!$K$2:$K$6000,"&lt;&gt;")&gt;0,1,0))</f>
        <v/>
      </c>
      <c r="O3286">
        <f>IF(AND($K3286=1,$E3286=0,$G3286=0,$I3286=0),"WINBACK",IF(AND($M3286=1,$N3286&gt;0),"CONVERGENTE",IF($M3286=1,"SOLO MÓVIL",IF($N3286&gt;0,"SOLO FIJO / INTERNET","SIN SERVICIOS"))))</f>
        <v/>
      </c>
      <c r="P3286">
        <f>IF($O3286="WINBACK","Recuperar (winback)",IF($O3286="CONVERGENTE","Upgrade / más líneas",IF($O3286="SOLO MÓVIL","Ofrecer fijo + internet (FLBBTV)",IF($O3286="SOLO FIJO / INTERNET","Ofrecer línea móvil Nextphone","Oferta completa (móvil + fijo + internet)"))))</f>
        <v/>
      </c>
      <c r="Q3286">
        <f>$F3286+$H3286+$L3286</f>
        <v/>
      </c>
      <c r="R3286">
        <f>IFERROR(VLOOKUP($A3286,Registros!$B$2:$G$6000,6,0),IFERROR(VLOOKUP($D3286,Winback!$B$2:$C$300,2,0),""))</f>
        <v/>
      </c>
      <c r="S3286">
        <f>IF($E3286=1,"NP","")&amp;IF($G3286=1,"+MOV","")&amp;IF($I3286=1,"+CS","")&amp;IF($K3286=1,"+WB","")</f>
        <v/>
      </c>
      <c r="T3286">
        <f>$E3286+$G3286+$I3286+$K3286</f>
        <v/>
      </c>
    </row>
    <row r="3287">
      <c r="A3287" t="inlineStr">
        <is>
          <t>353262340000</t>
        </is>
      </c>
      <c r="B3287" t="inlineStr">
        <is>
          <t>35326234</t>
        </is>
      </c>
      <c r="C3287" t="inlineStr">
        <is>
          <t>BRIGHNI NUNEZ</t>
        </is>
      </c>
      <c r="D3287" t="inlineStr">
        <is>
          <t>BRIGHNINUNEZ</t>
        </is>
      </c>
      <c r="E3287">
        <f>IF(COUNTIFS(Registros!$A$2:$A$6000,"NP",Registros!$B$2:$B$6000,$A3287)&gt;0,1,0)</f>
        <v/>
      </c>
      <c r="F3287">
        <f>IF($E3287=1,SUMIFS(Registros!$F$2:$F$6000,Registros!$A$2:$A$6000,"NP",Registros!$B$2:$B$6000,$A3287),0)</f>
        <v/>
      </c>
      <c r="G3287">
        <f>IF(COUNTIFS(Registros!$A$2:$A$6000,"MOV",Registros!$B$2:$B$6000,$A3287)&gt;0,1,0)</f>
        <v/>
      </c>
      <c r="H3287">
        <f>IF($G3287=1,SUMIFS(Registros!$F$2:$F$6000,Registros!$A$2:$A$6000,"MOV",Registros!$B$2:$B$6000,$A3287),0)</f>
        <v/>
      </c>
      <c r="I3287">
        <f>IF(COUNTIFS(Registros!$A$2:$A$6000,"CS",Registros!$B$2:$B$6000,$A3287)&gt;0,1,0)</f>
        <v/>
      </c>
      <c r="J3287">
        <f>IF($I3287=1,SUMIFS(Registros!$I$2:$I$6000,Registros!$A$2:$A$6000,"CS",Registros!$B$2:$B$6000,$A3287),0)</f>
        <v/>
      </c>
      <c r="K3287">
        <f>IF(COUNTIFS(Winback!$K$2:$K$300,$D3287)&gt;0,1,0)</f>
        <v/>
      </c>
      <c r="L3287">
        <f>IF(AND($K3287=1,LEFT($A3287,3)="WB-"),SUMIFS(Winback!$D$2:$D$300,Winback!$K$2:$K$300,$D3287),0)</f>
        <v/>
      </c>
      <c r="M3287">
        <f>IF(OR($E3287=1,$G3287=1,SUMIFS(Registros!$J$2:$J$6000,Registros!$B$2:$B$6000,$A3287)&gt;0),1,0)</f>
        <v/>
      </c>
      <c r="N3287">
        <f>IF($J3287&gt;0,1,IF(COUNTIFS(Registros!$A$2:$A$6000,"CS",Registros!$B$2:$B$6000,$A3287,Registros!$K$2:$K$6000,"&lt;&gt;")&gt;0,1,0))</f>
        <v/>
      </c>
      <c r="O3287">
        <f>IF(AND($K3287=1,$E3287=0,$G3287=0,$I3287=0),"WINBACK",IF(AND($M3287=1,$N3287&gt;0),"CONVERGENTE",IF($M3287=1,"SOLO MÓVIL",IF($N3287&gt;0,"SOLO FIJO / INTERNET","SIN SERVICIOS"))))</f>
        <v/>
      </c>
      <c r="P3287">
        <f>IF($O3287="WINBACK","Recuperar (winback)",IF($O3287="CONVERGENTE","Upgrade / más líneas",IF($O3287="SOLO MÓVIL","Ofrecer fijo + internet (FLBBTV)",IF($O3287="SOLO FIJO / INTERNET","Ofrecer línea móvil Nextphone","Oferta completa (móvil + fijo + internet)"))))</f>
        <v/>
      </c>
      <c r="Q3287">
        <f>$F3287+$H3287+$L3287</f>
        <v/>
      </c>
      <c r="R3287">
        <f>IFERROR(VLOOKUP($A3287,Registros!$B$2:$G$6000,6,0),IFERROR(VLOOKUP($D3287,Winback!$B$2:$C$300,2,0),""))</f>
        <v/>
      </c>
      <c r="S3287">
        <f>IF($E3287=1,"NP","")&amp;IF($G3287=1,"+MOV","")&amp;IF($I3287=1,"+CS","")&amp;IF($K3287=1,"+WB","")</f>
        <v/>
      </c>
      <c r="T3287">
        <f>$E3287+$G3287+$I3287+$K3287</f>
        <v/>
      </c>
    </row>
    <row r="3288">
      <c r="A3288" t="inlineStr">
        <is>
          <t>368027250000</t>
        </is>
      </c>
      <c r="B3288" t="inlineStr">
        <is>
          <t>36802725</t>
        </is>
      </c>
      <c r="C3288" t="inlineStr">
        <is>
          <t>YANNINA DANETH PIZARRO</t>
        </is>
      </c>
      <c r="D3288" t="inlineStr">
        <is>
          <t>YANNINADANETHPIZARRO</t>
        </is>
      </c>
      <c r="E3288">
        <f>IF(COUNTIFS(Registros!$A$2:$A$6000,"NP",Registros!$B$2:$B$6000,$A3288)&gt;0,1,0)</f>
        <v/>
      </c>
      <c r="F3288">
        <f>IF($E3288=1,SUMIFS(Registros!$F$2:$F$6000,Registros!$A$2:$A$6000,"NP",Registros!$B$2:$B$6000,$A3288),0)</f>
        <v/>
      </c>
      <c r="G3288">
        <f>IF(COUNTIFS(Registros!$A$2:$A$6000,"MOV",Registros!$B$2:$B$6000,$A3288)&gt;0,1,0)</f>
        <v/>
      </c>
      <c r="H3288">
        <f>IF($G3288=1,SUMIFS(Registros!$F$2:$F$6000,Registros!$A$2:$A$6000,"MOV",Registros!$B$2:$B$6000,$A3288),0)</f>
        <v/>
      </c>
      <c r="I3288">
        <f>IF(COUNTIFS(Registros!$A$2:$A$6000,"CS",Registros!$B$2:$B$6000,$A3288)&gt;0,1,0)</f>
        <v/>
      </c>
      <c r="J3288">
        <f>IF($I3288=1,SUMIFS(Registros!$I$2:$I$6000,Registros!$A$2:$A$6000,"CS",Registros!$B$2:$B$6000,$A3288),0)</f>
        <v/>
      </c>
      <c r="K3288">
        <f>IF(COUNTIFS(Winback!$K$2:$K$300,$D3288)&gt;0,1,0)</f>
        <v/>
      </c>
      <c r="L3288">
        <f>IF(AND($K3288=1,LEFT($A3288,3)="WB-"),SUMIFS(Winback!$D$2:$D$300,Winback!$K$2:$K$300,$D3288),0)</f>
        <v/>
      </c>
      <c r="M3288">
        <f>IF(OR($E3288=1,$G3288=1,SUMIFS(Registros!$J$2:$J$6000,Registros!$B$2:$B$6000,$A3288)&gt;0),1,0)</f>
        <v/>
      </c>
      <c r="N3288">
        <f>IF($J3288&gt;0,1,IF(COUNTIFS(Registros!$A$2:$A$6000,"CS",Registros!$B$2:$B$6000,$A3288,Registros!$K$2:$K$6000,"&lt;&gt;")&gt;0,1,0))</f>
        <v/>
      </c>
      <c r="O3288">
        <f>IF(AND($K3288=1,$E3288=0,$G3288=0,$I3288=0),"WINBACK",IF(AND($M3288=1,$N3288&gt;0),"CONVERGENTE",IF($M3288=1,"SOLO MÓVIL",IF($N3288&gt;0,"SOLO FIJO / INTERNET","SIN SERVICIOS"))))</f>
        <v/>
      </c>
      <c r="P3288">
        <f>IF($O3288="WINBACK","Recuperar (winback)",IF($O3288="CONVERGENTE","Upgrade / más líneas",IF($O3288="SOLO MÓVIL","Ofrecer fijo + internet (FLBBTV)",IF($O3288="SOLO FIJO / INTERNET","Ofrecer línea móvil Nextphone","Oferta completa (móvil + fijo + internet)"))))</f>
        <v/>
      </c>
      <c r="Q3288">
        <f>$F3288+$H3288+$L3288</f>
        <v/>
      </c>
      <c r="R3288">
        <f>IFERROR(VLOOKUP($A3288,Registros!$B$2:$G$6000,6,0),IFERROR(VLOOKUP($D3288,Winback!$B$2:$C$300,2,0),""))</f>
        <v/>
      </c>
      <c r="S3288">
        <f>IF($E3288=1,"NP","")&amp;IF($G3288=1,"+MOV","")&amp;IF($I3288=1,"+CS","")&amp;IF($K3288=1,"+WB","")</f>
        <v/>
      </c>
      <c r="T3288">
        <f>$E3288+$G3288+$I3288+$K3288</f>
        <v/>
      </c>
    </row>
    <row r="3289">
      <c r="A3289" t="inlineStr">
        <is>
          <t>354320610000</t>
        </is>
      </c>
      <c r="B3289" t="inlineStr">
        <is>
          <t>35432061</t>
        </is>
      </c>
      <c r="C3289" t="inlineStr">
        <is>
          <t>ALEJANDRO AGUILA</t>
        </is>
      </c>
      <c r="D3289" t="inlineStr">
        <is>
          <t>ALEJANDROAGUILA</t>
        </is>
      </c>
      <c r="E3289">
        <f>IF(COUNTIFS(Registros!$A$2:$A$6000,"NP",Registros!$B$2:$B$6000,$A3289)&gt;0,1,0)</f>
        <v/>
      </c>
      <c r="F3289">
        <f>IF($E3289=1,SUMIFS(Registros!$F$2:$F$6000,Registros!$A$2:$A$6000,"NP",Registros!$B$2:$B$6000,$A3289),0)</f>
        <v/>
      </c>
      <c r="G3289">
        <f>IF(COUNTIFS(Registros!$A$2:$A$6000,"MOV",Registros!$B$2:$B$6000,$A3289)&gt;0,1,0)</f>
        <v/>
      </c>
      <c r="H3289">
        <f>IF($G3289=1,SUMIFS(Registros!$F$2:$F$6000,Registros!$A$2:$A$6000,"MOV",Registros!$B$2:$B$6000,$A3289),0)</f>
        <v/>
      </c>
      <c r="I3289">
        <f>IF(COUNTIFS(Registros!$A$2:$A$6000,"CS",Registros!$B$2:$B$6000,$A3289)&gt;0,1,0)</f>
        <v/>
      </c>
      <c r="J3289">
        <f>IF($I3289=1,SUMIFS(Registros!$I$2:$I$6000,Registros!$A$2:$A$6000,"CS",Registros!$B$2:$B$6000,$A3289),0)</f>
        <v/>
      </c>
      <c r="K3289">
        <f>IF(COUNTIFS(Winback!$K$2:$K$300,$D3289)&gt;0,1,0)</f>
        <v/>
      </c>
      <c r="L3289">
        <f>IF(AND($K3289=1,LEFT($A3289,3)="WB-"),SUMIFS(Winback!$D$2:$D$300,Winback!$K$2:$K$300,$D3289),0)</f>
        <v/>
      </c>
      <c r="M3289">
        <f>IF(OR($E3289=1,$G3289=1,SUMIFS(Registros!$J$2:$J$6000,Registros!$B$2:$B$6000,$A3289)&gt;0),1,0)</f>
        <v/>
      </c>
      <c r="N3289">
        <f>IF($J3289&gt;0,1,IF(COUNTIFS(Registros!$A$2:$A$6000,"CS",Registros!$B$2:$B$6000,$A3289,Registros!$K$2:$K$6000,"&lt;&gt;")&gt;0,1,0))</f>
        <v/>
      </c>
      <c r="O3289">
        <f>IF(AND($K3289=1,$E3289=0,$G3289=0,$I3289=0),"WINBACK",IF(AND($M3289=1,$N3289&gt;0),"CONVERGENTE",IF($M3289=1,"SOLO MÓVIL",IF($N3289&gt;0,"SOLO FIJO / INTERNET","SIN SERVICIOS"))))</f>
        <v/>
      </c>
      <c r="P3289">
        <f>IF($O3289="WINBACK","Recuperar (winback)",IF($O3289="CONVERGENTE","Upgrade / más líneas",IF($O3289="SOLO MÓVIL","Ofrecer fijo + internet (FLBBTV)",IF($O3289="SOLO FIJO / INTERNET","Ofrecer línea móvil Nextphone","Oferta completa (móvil + fijo + internet)"))))</f>
        <v/>
      </c>
      <c r="Q3289">
        <f>$F3289+$H3289+$L3289</f>
        <v/>
      </c>
      <c r="R3289">
        <f>IFERROR(VLOOKUP($A3289,Registros!$B$2:$G$6000,6,0),IFERROR(VLOOKUP($D3289,Winback!$B$2:$C$300,2,0),""))</f>
        <v/>
      </c>
      <c r="S3289">
        <f>IF($E3289=1,"NP","")&amp;IF($G3289=1,"+MOV","")&amp;IF($I3289=1,"+CS","")&amp;IF($K3289=1,"+WB","")</f>
        <v/>
      </c>
      <c r="T3289">
        <f>$E3289+$G3289+$I3289+$K3289</f>
        <v/>
      </c>
    </row>
    <row r="3290">
      <c r="A3290" t="inlineStr">
        <is>
          <t>354311240000</t>
        </is>
      </c>
      <c r="B3290" t="inlineStr">
        <is>
          <t>35431124</t>
        </is>
      </c>
      <c r="C3290" t="inlineStr">
        <is>
          <t>LETICIA FLORES</t>
        </is>
      </c>
      <c r="D3290" t="inlineStr">
        <is>
          <t>LETICIAFLORES</t>
        </is>
      </c>
      <c r="E3290">
        <f>IF(COUNTIFS(Registros!$A$2:$A$6000,"NP",Registros!$B$2:$B$6000,$A3290)&gt;0,1,0)</f>
        <v/>
      </c>
      <c r="F3290">
        <f>IF($E3290=1,SUMIFS(Registros!$F$2:$F$6000,Registros!$A$2:$A$6000,"NP",Registros!$B$2:$B$6000,$A3290),0)</f>
        <v/>
      </c>
      <c r="G3290">
        <f>IF(COUNTIFS(Registros!$A$2:$A$6000,"MOV",Registros!$B$2:$B$6000,$A3290)&gt;0,1,0)</f>
        <v/>
      </c>
      <c r="H3290">
        <f>IF($G3290=1,SUMIFS(Registros!$F$2:$F$6000,Registros!$A$2:$A$6000,"MOV",Registros!$B$2:$B$6000,$A3290),0)</f>
        <v/>
      </c>
      <c r="I3290">
        <f>IF(COUNTIFS(Registros!$A$2:$A$6000,"CS",Registros!$B$2:$B$6000,$A3290)&gt;0,1,0)</f>
        <v/>
      </c>
      <c r="J3290">
        <f>IF($I3290=1,SUMIFS(Registros!$I$2:$I$6000,Registros!$A$2:$A$6000,"CS",Registros!$B$2:$B$6000,$A3290),0)</f>
        <v/>
      </c>
      <c r="K3290">
        <f>IF(COUNTIFS(Winback!$K$2:$K$300,$D3290)&gt;0,1,0)</f>
        <v/>
      </c>
      <c r="L3290">
        <f>IF(AND($K3290=1,LEFT($A3290,3)="WB-"),SUMIFS(Winback!$D$2:$D$300,Winback!$K$2:$K$300,$D3290),0)</f>
        <v/>
      </c>
      <c r="M3290">
        <f>IF(OR($E3290=1,$G3290=1,SUMIFS(Registros!$J$2:$J$6000,Registros!$B$2:$B$6000,$A3290)&gt;0),1,0)</f>
        <v/>
      </c>
      <c r="N3290">
        <f>IF($J3290&gt;0,1,IF(COUNTIFS(Registros!$A$2:$A$6000,"CS",Registros!$B$2:$B$6000,$A3290,Registros!$K$2:$K$6000,"&lt;&gt;")&gt;0,1,0))</f>
        <v/>
      </c>
      <c r="O3290">
        <f>IF(AND($K3290=1,$E3290=0,$G3290=0,$I3290=0),"WINBACK",IF(AND($M3290=1,$N3290&gt;0),"CONVERGENTE",IF($M3290=1,"SOLO MÓVIL",IF($N3290&gt;0,"SOLO FIJO / INTERNET","SIN SERVICIOS"))))</f>
        <v/>
      </c>
      <c r="P3290">
        <f>IF($O3290="WINBACK","Recuperar (winback)",IF($O3290="CONVERGENTE","Upgrade / más líneas",IF($O3290="SOLO MÓVIL","Ofrecer fijo + internet (FLBBTV)",IF($O3290="SOLO FIJO / INTERNET","Ofrecer línea móvil Nextphone","Oferta completa (móvil + fijo + internet)"))))</f>
        <v/>
      </c>
      <c r="Q3290">
        <f>$F3290+$H3290+$L3290</f>
        <v/>
      </c>
      <c r="R3290">
        <f>IFERROR(VLOOKUP($A3290,Registros!$B$2:$G$6000,6,0),IFERROR(VLOOKUP($D3290,Winback!$B$2:$C$300,2,0),""))</f>
        <v/>
      </c>
      <c r="S3290">
        <f>IF($E3290=1,"NP","")&amp;IF($G3290=1,"+MOV","")&amp;IF($I3290=1,"+CS","")&amp;IF($K3290=1,"+WB","")</f>
        <v/>
      </c>
      <c r="T3290">
        <f>$E3290+$G3290+$I3290+$K3290</f>
        <v/>
      </c>
    </row>
    <row r="3291">
      <c r="A3291" t="inlineStr">
        <is>
          <t>367051280000</t>
        </is>
      </c>
      <c r="B3291" t="inlineStr">
        <is>
          <t>36705128</t>
        </is>
      </c>
      <c r="C3291" t="inlineStr">
        <is>
          <t>YESENIA GARCIA</t>
        </is>
      </c>
      <c r="D3291" t="inlineStr">
        <is>
          <t>YESENIAGARCIA</t>
        </is>
      </c>
      <c r="E3291">
        <f>IF(COUNTIFS(Registros!$A$2:$A$6000,"NP",Registros!$B$2:$B$6000,$A3291)&gt;0,1,0)</f>
        <v/>
      </c>
      <c r="F3291">
        <f>IF($E3291=1,SUMIFS(Registros!$F$2:$F$6000,Registros!$A$2:$A$6000,"NP",Registros!$B$2:$B$6000,$A3291),0)</f>
        <v/>
      </c>
      <c r="G3291">
        <f>IF(COUNTIFS(Registros!$A$2:$A$6000,"MOV",Registros!$B$2:$B$6000,$A3291)&gt;0,1,0)</f>
        <v/>
      </c>
      <c r="H3291">
        <f>IF($G3291=1,SUMIFS(Registros!$F$2:$F$6000,Registros!$A$2:$A$6000,"MOV",Registros!$B$2:$B$6000,$A3291),0)</f>
        <v/>
      </c>
      <c r="I3291">
        <f>IF(COUNTIFS(Registros!$A$2:$A$6000,"CS",Registros!$B$2:$B$6000,$A3291)&gt;0,1,0)</f>
        <v/>
      </c>
      <c r="J3291">
        <f>IF($I3291=1,SUMIFS(Registros!$I$2:$I$6000,Registros!$A$2:$A$6000,"CS",Registros!$B$2:$B$6000,$A3291),0)</f>
        <v/>
      </c>
      <c r="K3291">
        <f>IF(COUNTIFS(Winback!$K$2:$K$300,$D3291)&gt;0,1,0)</f>
        <v/>
      </c>
      <c r="L3291">
        <f>IF(AND($K3291=1,LEFT($A3291,3)="WB-"),SUMIFS(Winback!$D$2:$D$300,Winback!$K$2:$K$300,$D3291),0)</f>
        <v/>
      </c>
      <c r="M3291">
        <f>IF(OR($E3291=1,$G3291=1,SUMIFS(Registros!$J$2:$J$6000,Registros!$B$2:$B$6000,$A3291)&gt;0),1,0)</f>
        <v/>
      </c>
      <c r="N3291">
        <f>IF($J3291&gt;0,1,IF(COUNTIFS(Registros!$A$2:$A$6000,"CS",Registros!$B$2:$B$6000,$A3291,Registros!$K$2:$K$6000,"&lt;&gt;")&gt;0,1,0))</f>
        <v/>
      </c>
      <c r="O3291">
        <f>IF(AND($K3291=1,$E3291=0,$G3291=0,$I3291=0),"WINBACK",IF(AND($M3291=1,$N3291&gt;0),"CONVERGENTE",IF($M3291=1,"SOLO MÓVIL",IF($N3291&gt;0,"SOLO FIJO / INTERNET","SIN SERVICIOS"))))</f>
        <v/>
      </c>
      <c r="P3291">
        <f>IF($O3291="WINBACK","Recuperar (winback)",IF($O3291="CONVERGENTE","Upgrade / más líneas",IF($O3291="SOLO MÓVIL","Ofrecer fijo + internet (FLBBTV)",IF($O3291="SOLO FIJO / INTERNET","Ofrecer línea móvil Nextphone","Oferta completa (móvil + fijo + internet)"))))</f>
        <v/>
      </c>
      <c r="Q3291">
        <f>$F3291+$H3291+$L3291</f>
        <v/>
      </c>
      <c r="R3291">
        <f>IFERROR(VLOOKUP($A3291,Registros!$B$2:$G$6000,6,0),IFERROR(VLOOKUP($D3291,Winback!$B$2:$C$300,2,0),""))</f>
        <v/>
      </c>
      <c r="S3291">
        <f>IF($E3291=1,"NP","")&amp;IF($G3291=1,"+MOV","")&amp;IF($I3291=1,"+CS","")&amp;IF($K3291=1,"+WB","")</f>
        <v/>
      </c>
      <c r="T3291">
        <f>$E3291+$G3291+$I3291+$K3291</f>
        <v/>
      </c>
    </row>
    <row r="3292">
      <c r="A3292" t="inlineStr">
        <is>
          <t>356075370000</t>
        </is>
      </c>
      <c r="B3292" t="inlineStr">
        <is>
          <t>35607537</t>
        </is>
      </c>
      <c r="C3292" t="inlineStr">
        <is>
          <t>LUIS ANGEL IBARRA SANCHEZ</t>
        </is>
      </c>
      <c r="D3292" t="inlineStr">
        <is>
          <t>LUISANGELIBARRASANCHEZ</t>
        </is>
      </c>
      <c r="E3292">
        <f>IF(COUNTIFS(Registros!$A$2:$A$6000,"NP",Registros!$B$2:$B$6000,$A3292)&gt;0,1,0)</f>
        <v/>
      </c>
      <c r="F3292">
        <f>IF($E3292=1,SUMIFS(Registros!$F$2:$F$6000,Registros!$A$2:$A$6000,"NP",Registros!$B$2:$B$6000,$A3292),0)</f>
        <v/>
      </c>
      <c r="G3292">
        <f>IF(COUNTIFS(Registros!$A$2:$A$6000,"MOV",Registros!$B$2:$B$6000,$A3292)&gt;0,1,0)</f>
        <v/>
      </c>
      <c r="H3292">
        <f>IF($G3292=1,SUMIFS(Registros!$F$2:$F$6000,Registros!$A$2:$A$6000,"MOV",Registros!$B$2:$B$6000,$A3292),0)</f>
        <v/>
      </c>
      <c r="I3292">
        <f>IF(COUNTIFS(Registros!$A$2:$A$6000,"CS",Registros!$B$2:$B$6000,$A3292)&gt;0,1,0)</f>
        <v/>
      </c>
      <c r="J3292">
        <f>IF($I3292=1,SUMIFS(Registros!$I$2:$I$6000,Registros!$A$2:$A$6000,"CS",Registros!$B$2:$B$6000,$A3292),0)</f>
        <v/>
      </c>
      <c r="K3292">
        <f>IF(COUNTIFS(Winback!$K$2:$K$300,$D3292)&gt;0,1,0)</f>
        <v/>
      </c>
      <c r="L3292">
        <f>IF(AND($K3292=1,LEFT($A3292,3)="WB-"),SUMIFS(Winback!$D$2:$D$300,Winback!$K$2:$K$300,$D3292),0)</f>
        <v/>
      </c>
      <c r="M3292">
        <f>IF(OR($E3292=1,$G3292=1,SUMIFS(Registros!$J$2:$J$6000,Registros!$B$2:$B$6000,$A3292)&gt;0),1,0)</f>
        <v/>
      </c>
      <c r="N3292">
        <f>IF($J3292&gt;0,1,IF(COUNTIFS(Registros!$A$2:$A$6000,"CS",Registros!$B$2:$B$6000,$A3292,Registros!$K$2:$K$6000,"&lt;&gt;")&gt;0,1,0))</f>
        <v/>
      </c>
      <c r="O3292">
        <f>IF(AND($K3292=1,$E3292=0,$G3292=0,$I3292=0),"WINBACK",IF(AND($M3292=1,$N3292&gt;0),"CONVERGENTE",IF($M3292=1,"SOLO MÓVIL",IF($N3292&gt;0,"SOLO FIJO / INTERNET","SIN SERVICIOS"))))</f>
        <v/>
      </c>
      <c r="P3292">
        <f>IF($O3292="WINBACK","Recuperar (winback)",IF($O3292="CONVERGENTE","Upgrade / más líneas",IF($O3292="SOLO MÓVIL","Ofrecer fijo + internet (FLBBTV)",IF($O3292="SOLO FIJO / INTERNET","Ofrecer línea móvil Nextphone","Oferta completa (móvil + fijo + internet)"))))</f>
        <v/>
      </c>
      <c r="Q3292">
        <f>$F3292+$H3292+$L3292</f>
        <v/>
      </c>
      <c r="R3292">
        <f>IFERROR(VLOOKUP($A3292,Registros!$B$2:$G$6000,6,0),IFERROR(VLOOKUP($D3292,Winback!$B$2:$C$300,2,0),""))</f>
        <v/>
      </c>
      <c r="S3292">
        <f>IF($E3292=1,"NP","")&amp;IF($G3292=1,"+MOV","")&amp;IF($I3292=1,"+CS","")&amp;IF($K3292=1,"+WB","")</f>
        <v/>
      </c>
      <c r="T3292">
        <f>$E3292+$G3292+$I3292+$K3292</f>
        <v/>
      </c>
    </row>
    <row r="3293">
      <c r="A3293" t="inlineStr">
        <is>
          <t>343041360000</t>
        </is>
      </c>
      <c r="B3293" t="inlineStr">
        <is>
          <t>34304136</t>
        </is>
      </c>
      <c r="C3293" t="inlineStr">
        <is>
          <t>KELLY JESLEYNE MORAN</t>
        </is>
      </c>
      <c r="D3293" t="inlineStr">
        <is>
          <t>KELLYJESLEYNEMORAN</t>
        </is>
      </c>
      <c r="E3293">
        <f>IF(COUNTIFS(Registros!$A$2:$A$6000,"NP",Registros!$B$2:$B$6000,$A3293)&gt;0,1,0)</f>
        <v/>
      </c>
      <c r="F3293">
        <f>IF($E3293=1,SUMIFS(Registros!$F$2:$F$6000,Registros!$A$2:$A$6000,"NP",Registros!$B$2:$B$6000,$A3293),0)</f>
        <v/>
      </c>
      <c r="G3293">
        <f>IF(COUNTIFS(Registros!$A$2:$A$6000,"MOV",Registros!$B$2:$B$6000,$A3293)&gt;0,1,0)</f>
        <v/>
      </c>
      <c r="H3293">
        <f>IF($G3293=1,SUMIFS(Registros!$F$2:$F$6000,Registros!$A$2:$A$6000,"MOV",Registros!$B$2:$B$6000,$A3293),0)</f>
        <v/>
      </c>
      <c r="I3293">
        <f>IF(COUNTIFS(Registros!$A$2:$A$6000,"CS",Registros!$B$2:$B$6000,$A3293)&gt;0,1,0)</f>
        <v/>
      </c>
      <c r="J3293">
        <f>IF($I3293=1,SUMIFS(Registros!$I$2:$I$6000,Registros!$A$2:$A$6000,"CS",Registros!$B$2:$B$6000,$A3293),0)</f>
        <v/>
      </c>
      <c r="K3293">
        <f>IF(COUNTIFS(Winback!$K$2:$K$300,$D3293)&gt;0,1,0)</f>
        <v/>
      </c>
      <c r="L3293">
        <f>IF(AND($K3293=1,LEFT($A3293,3)="WB-"),SUMIFS(Winback!$D$2:$D$300,Winback!$K$2:$K$300,$D3293),0)</f>
        <v/>
      </c>
      <c r="M3293">
        <f>IF(OR($E3293=1,$G3293=1,SUMIFS(Registros!$J$2:$J$6000,Registros!$B$2:$B$6000,$A3293)&gt;0),1,0)</f>
        <v/>
      </c>
      <c r="N3293">
        <f>IF($J3293&gt;0,1,IF(COUNTIFS(Registros!$A$2:$A$6000,"CS",Registros!$B$2:$B$6000,$A3293,Registros!$K$2:$K$6000,"&lt;&gt;")&gt;0,1,0))</f>
        <v/>
      </c>
      <c r="O3293">
        <f>IF(AND($K3293=1,$E3293=0,$G3293=0,$I3293=0),"WINBACK",IF(AND($M3293=1,$N3293&gt;0),"CONVERGENTE",IF($M3293=1,"SOLO MÓVIL",IF($N3293&gt;0,"SOLO FIJO / INTERNET","SIN SERVICIOS"))))</f>
        <v/>
      </c>
      <c r="P3293">
        <f>IF($O3293="WINBACK","Recuperar (winback)",IF($O3293="CONVERGENTE","Upgrade / más líneas",IF($O3293="SOLO MÓVIL","Ofrecer fijo + internet (FLBBTV)",IF($O3293="SOLO FIJO / INTERNET","Ofrecer línea móvil Nextphone","Oferta completa (móvil + fijo + internet)"))))</f>
        <v/>
      </c>
      <c r="Q3293">
        <f>$F3293+$H3293+$L3293</f>
        <v/>
      </c>
      <c r="R3293">
        <f>IFERROR(VLOOKUP($A3293,Registros!$B$2:$G$6000,6,0),IFERROR(VLOOKUP($D3293,Winback!$B$2:$C$300,2,0),""))</f>
        <v/>
      </c>
      <c r="S3293">
        <f>IF($E3293=1,"NP","")&amp;IF($G3293=1,"+MOV","")&amp;IF($I3293=1,"+CS","")&amp;IF($K3293=1,"+WB","")</f>
        <v/>
      </c>
      <c r="T3293">
        <f>$E3293+$G3293+$I3293+$K3293</f>
        <v/>
      </c>
    </row>
    <row r="3294">
      <c r="A3294" t="inlineStr">
        <is>
          <t>355241760000</t>
        </is>
      </c>
      <c r="B3294" t="inlineStr">
        <is>
          <t>35524176</t>
        </is>
      </c>
      <c r="C3294" t="inlineStr">
        <is>
          <t>MARINO CONTRERAS</t>
        </is>
      </c>
      <c r="D3294" t="inlineStr">
        <is>
          <t>MARINOCONTRERAS</t>
        </is>
      </c>
      <c r="E3294">
        <f>IF(COUNTIFS(Registros!$A$2:$A$6000,"NP",Registros!$B$2:$B$6000,$A3294)&gt;0,1,0)</f>
        <v/>
      </c>
      <c r="F3294">
        <f>IF($E3294=1,SUMIFS(Registros!$F$2:$F$6000,Registros!$A$2:$A$6000,"NP",Registros!$B$2:$B$6000,$A3294),0)</f>
        <v/>
      </c>
      <c r="G3294">
        <f>IF(COUNTIFS(Registros!$A$2:$A$6000,"MOV",Registros!$B$2:$B$6000,$A3294)&gt;0,1,0)</f>
        <v/>
      </c>
      <c r="H3294">
        <f>IF($G3294=1,SUMIFS(Registros!$F$2:$F$6000,Registros!$A$2:$A$6000,"MOV",Registros!$B$2:$B$6000,$A3294),0)</f>
        <v/>
      </c>
      <c r="I3294">
        <f>IF(COUNTIFS(Registros!$A$2:$A$6000,"CS",Registros!$B$2:$B$6000,$A3294)&gt;0,1,0)</f>
        <v/>
      </c>
      <c r="J3294">
        <f>IF($I3294=1,SUMIFS(Registros!$I$2:$I$6000,Registros!$A$2:$A$6000,"CS",Registros!$B$2:$B$6000,$A3294),0)</f>
        <v/>
      </c>
      <c r="K3294">
        <f>IF(COUNTIFS(Winback!$K$2:$K$300,$D3294)&gt;0,1,0)</f>
        <v/>
      </c>
      <c r="L3294">
        <f>IF(AND($K3294=1,LEFT($A3294,3)="WB-"),SUMIFS(Winback!$D$2:$D$300,Winback!$K$2:$K$300,$D3294),0)</f>
        <v/>
      </c>
      <c r="M3294">
        <f>IF(OR($E3294=1,$G3294=1,SUMIFS(Registros!$J$2:$J$6000,Registros!$B$2:$B$6000,$A3294)&gt;0),1,0)</f>
        <v/>
      </c>
      <c r="N3294">
        <f>IF($J3294&gt;0,1,IF(COUNTIFS(Registros!$A$2:$A$6000,"CS",Registros!$B$2:$B$6000,$A3294,Registros!$K$2:$K$6000,"&lt;&gt;")&gt;0,1,0))</f>
        <v/>
      </c>
      <c r="O3294">
        <f>IF(AND($K3294=1,$E3294=0,$G3294=0,$I3294=0),"WINBACK",IF(AND($M3294=1,$N3294&gt;0),"CONVERGENTE",IF($M3294=1,"SOLO MÓVIL",IF($N3294&gt;0,"SOLO FIJO / INTERNET","SIN SERVICIOS"))))</f>
        <v/>
      </c>
      <c r="P3294">
        <f>IF($O3294="WINBACK","Recuperar (winback)",IF($O3294="CONVERGENTE","Upgrade / más líneas",IF($O3294="SOLO MÓVIL","Ofrecer fijo + internet (FLBBTV)",IF($O3294="SOLO FIJO / INTERNET","Ofrecer línea móvil Nextphone","Oferta completa (móvil + fijo + internet)"))))</f>
        <v/>
      </c>
      <c r="Q3294">
        <f>$F3294+$H3294+$L3294</f>
        <v/>
      </c>
      <c r="R3294">
        <f>IFERROR(VLOOKUP($A3294,Registros!$B$2:$G$6000,6,0),IFERROR(VLOOKUP($D3294,Winback!$B$2:$C$300,2,0),""))</f>
        <v/>
      </c>
      <c r="S3294">
        <f>IF($E3294=1,"NP","")&amp;IF($G3294=1,"+MOV","")&amp;IF($I3294=1,"+CS","")&amp;IF($K3294=1,"+WB","")</f>
        <v/>
      </c>
      <c r="T3294">
        <f>$E3294+$G3294+$I3294+$K3294</f>
        <v/>
      </c>
    </row>
    <row r="3295">
      <c r="A3295" t="inlineStr">
        <is>
          <t>359367960000</t>
        </is>
      </c>
      <c r="B3295" t="inlineStr">
        <is>
          <t>35936796</t>
        </is>
      </c>
      <c r="C3295" t="inlineStr">
        <is>
          <t>GENESIS ACOSTA QUINTERO</t>
        </is>
      </c>
      <c r="D3295" t="inlineStr">
        <is>
          <t>GENESISACOSTAQUINTERO</t>
        </is>
      </c>
      <c r="E3295">
        <f>IF(COUNTIFS(Registros!$A$2:$A$6000,"NP",Registros!$B$2:$B$6000,$A3295)&gt;0,1,0)</f>
        <v/>
      </c>
      <c r="F3295">
        <f>IF($E3295=1,SUMIFS(Registros!$F$2:$F$6000,Registros!$A$2:$A$6000,"NP",Registros!$B$2:$B$6000,$A3295),0)</f>
        <v/>
      </c>
      <c r="G3295">
        <f>IF(COUNTIFS(Registros!$A$2:$A$6000,"MOV",Registros!$B$2:$B$6000,$A3295)&gt;0,1,0)</f>
        <v/>
      </c>
      <c r="H3295">
        <f>IF($G3295=1,SUMIFS(Registros!$F$2:$F$6000,Registros!$A$2:$A$6000,"MOV",Registros!$B$2:$B$6000,$A3295),0)</f>
        <v/>
      </c>
      <c r="I3295">
        <f>IF(COUNTIFS(Registros!$A$2:$A$6000,"CS",Registros!$B$2:$B$6000,$A3295)&gt;0,1,0)</f>
        <v/>
      </c>
      <c r="J3295">
        <f>IF($I3295=1,SUMIFS(Registros!$I$2:$I$6000,Registros!$A$2:$A$6000,"CS",Registros!$B$2:$B$6000,$A3295),0)</f>
        <v/>
      </c>
      <c r="K3295">
        <f>IF(COUNTIFS(Winback!$K$2:$K$300,$D3295)&gt;0,1,0)</f>
        <v/>
      </c>
      <c r="L3295">
        <f>IF(AND($K3295=1,LEFT($A3295,3)="WB-"),SUMIFS(Winback!$D$2:$D$300,Winback!$K$2:$K$300,$D3295),0)</f>
        <v/>
      </c>
      <c r="M3295">
        <f>IF(OR($E3295=1,$G3295=1,SUMIFS(Registros!$J$2:$J$6000,Registros!$B$2:$B$6000,$A3295)&gt;0),1,0)</f>
        <v/>
      </c>
      <c r="N3295">
        <f>IF($J3295&gt;0,1,IF(COUNTIFS(Registros!$A$2:$A$6000,"CS",Registros!$B$2:$B$6000,$A3295,Registros!$K$2:$K$6000,"&lt;&gt;")&gt;0,1,0))</f>
        <v/>
      </c>
      <c r="O3295">
        <f>IF(AND($K3295=1,$E3295=0,$G3295=0,$I3295=0),"WINBACK",IF(AND($M3295=1,$N3295&gt;0),"CONVERGENTE",IF($M3295=1,"SOLO MÓVIL",IF($N3295&gt;0,"SOLO FIJO / INTERNET","SIN SERVICIOS"))))</f>
        <v/>
      </c>
      <c r="P3295">
        <f>IF($O3295="WINBACK","Recuperar (winback)",IF($O3295="CONVERGENTE","Upgrade / más líneas",IF($O3295="SOLO MÓVIL","Ofrecer fijo + internet (FLBBTV)",IF($O3295="SOLO FIJO / INTERNET","Ofrecer línea móvil Nextphone","Oferta completa (móvil + fijo + internet)"))))</f>
        <v/>
      </c>
      <c r="Q3295">
        <f>$F3295+$H3295+$L3295</f>
        <v/>
      </c>
      <c r="R3295">
        <f>IFERROR(VLOOKUP($A3295,Registros!$B$2:$G$6000,6,0),IFERROR(VLOOKUP($D3295,Winback!$B$2:$C$300,2,0),""))</f>
        <v/>
      </c>
      <c r="S3295">
        <f>IF($E3295=1,"NP","")&amp;IF($G3295=1,"+MOV","")&amp;IF($I3295=1,"+CS","")&amp;IF($K3295=1,"+WB","")</f>
        <v/>
      </c>
      <c r="T3295">
        <f>$E3295+$G3295+$I3295+$K3295</f>
        <v/>
      </c>
    </row>
    <row r="3296">
      <c r="A3296" t="inlineStr">
        <is>
          <t>354283510000</t>
        </is>
      </c>
      <c r="B3296" t="inlineStr">
        <is>
          <t>35428351</t>
        </is>
      </c>
      <c r="C3296" t="inlineStr">
        <is>
          <t>AGRIPINA CARPINTERO</t>
        </is>
      </c>
      <c r="D3296" t="inlineStr">
        <is>
          <t>AGRIPINACARPINTERO</t>
        </is>
      </c>
      <c r="E3296">
        <f>IF(COUNTIFS(Registros!$A$2:$A$6000,"NP",Registros!$B$2:$B$6000,$A3296)&gt;0,1,0)</f>
        <v/>
      </c>
      <c r="F3296">
        <f>IF($E3296=1,SUMIFS(Registros!$F$2:$F$6000,Registros!$A$2:$A$6000,"NP",Registros!$B$2:$B$6000,$A3296),0)</f>
        <v/>
      </c>
      <c r="G3296">
        <f>IF(COUNTIFS(Registros!$A$2:$A$6000,"MOV",Registros!$B$2:$B$6000,$A3296)&gt;0,1,0)</f>
        <v/>
      </c>
      <c r="H3296">
        <f>IF($G3296=1,SUMIFS(Registros!$F$2:$F$6000,Registros!$A$2:$A$6000,"MOV",Registros!$B$2:$B$6000,$A3296),0)</f>
        <v/>
      </c>
      <c r="I3296">
        <f>IF(COUNTIFS(Registros!$A$2:$A$6000,"CS",Registros!$B$2:$B$6000,$A3296)&gt;0,1,0)</f>
        <v/>
      </c>
      <c r="J3296">
        <f>IF($I3296=1,SUMIFS(Registros!$I$2:$I$6000,Registros!$A$2:$A$6000,"CS",Registros!$B$2:$B$6000,$A3296),0)</f>
        <v/>
      </c>
      <c r="K3296">
        <f>IF(COUNTIFS(Winback!$K$2:$K$300,$D3296)&gt;0,1,0)</f>
        <v/>
      </c>
      <c r="L3296">
        <f>IF(AND($K3296=1,LEFT($A3296,3)="WB-"),SUMIFS(Winback!$D$2:$D$300,Winback!$K$2:$K$300,$D3296),0)</f>
        <v/>
      </c>
      <c r="M3296">
        <f>IF(OR($E3296=1,$G3296=1,SUMIFS(Registros!$J$2:$J$6000,Registros!$B$2:$B$6000,$A3296)&gt;0),1,0)</f>
        <v/>
      </c>
      <c r="N3296">
        <f>IF($J3296&gt;0,1,IF(COUNTIFS(Registros!$A$2:$A$6000,"CS",Registros!$B$2:$B$6000,$A3296,Registros!$K$2:$K$6000,"&lt;&gt;")&gt;0,1,0))</f>
        <v/>
      </c>
      <c r="O3296">
        <f>IF(AND($K3296=1,$E3296=0,$G3296=0,$I3296=0),"WINBACK",IF(AND($M3296=1,$N3296&gt;0),"CONVERGENTE",IF($M3296=1,"SOLO MÓVIL",IF($N3296&gt;0,"SOLO FIJO / INTERNET","SIN SERVICIOS"))))</f>
        <v/>
      </c>
      <c r="P3296">
        <f>IF($O3296="WINBACK","Recuperar (winback)",IF($O3296="CONVERGENTE","Upgrade / más líneas",IF($O3296="SOLO MÓVIL","Ofrecer fijo + internet (FLBBTV)",IF($O3296="SOLO FIJO / INTERNET","Ofrecer línea móvil Nextphone","Oferta completa (móvil + fijo + internet)"))))</f>
        <v/>
      </c>
      <c r="Q3296">
        <f>$F3296+$H3296+$L3296</f>
        <v/>
      </c>
      <c r="R3296">
        <f>IFERROR(VLOOKUP($A3296,Registros!$B$2:$G$6000,6,0),IFERROR(VLOOKUP($D3296,Winback!$B$2:$C$300,2,0),""))</f>
        <v/>
      </c>
      <c r="S3296">
        <f>IF($E3296=1,"NP","")&amp;IF($G3296=1,"+MOV","")&amp;IF($I3296=1,"+CS","")&amp;IF($K3296=1,"+WB","")</f>
        <v/>
      </c>
      <c r="T3296">
        <f>$E3296+$G3296+$I3296+$K3296</f>
        <v/>
      </c>
    </row>
    <row r="3297">
      <c r="A3297" t="inlineStr">
        <is>
          <t>355101190000</t>
        </is>
      </c>
      <c r="B3297" t="inlineStr">
        <is>
          <t>35510119</t>
        </is>
      </c>
      <c r="C3297" t="inlineStr">
        <is>
          <t>YAISEL GONZALEZ</t>
        </is>
      </c>
      <c r="D3297" t="inlineStr">
        <is>
          <t>YAISELGONZALEZ</t>
        </is>
      </c>
      <c r="E3297">
        <f>IF(COUNTIFS(Registros!$A$2:$A$6000,"NP",Registros!$B$2:$B$6000,$A3297)&gt;0,1,0)</f>
        <v/>
      </c>
      <c r="F3297">
        <f>IF($E3297=1,SUMIFS(Registros!$F$2:$F$6000,Registros!$A$2:$A$6000,"NP",Registros!$B$2:$B$6000,$A3297),0)</f>
        <v/>
      </c>
      <c r="G3297">
        <f>IF(COUNTIFS(Registros!$A$2:$A$6000,"MOV",Registros!$B$2:$B$6000,$A3297)&gt;0,1,0)</f>
        <v/>
      </c>
      <c r="H3297">
        <f>IF($G3297=1,SUMIFS(Registros!$F$2:$F$6000,Registros!$A$2:$A$6000,"MOV",Registros!$B$2:$B$6000,$A3297),0)</f>
        <v/>
      </c>
      <c r="I3297">
        <f>IF(COUNTIFS(Registros!$A$2:$A$6000,"CS",Registros!$B$2:$B$6000,$A3297)&gt;0,1,0)</f>
        <v/>
      </c>
      <c r="J3297">
        <f>IF($I3297=1,SUMIFS(Registros!$I$2:$I$6000,Registros!$A$2:$A$6000,"CS",Registros!$B$2:$B$6000,$A3297),0)</f>
        <v/>
      </c>
      <c r="K3297">
        <f>IF(COUNTIFS(Winback!$K$2:$K$300,$D3297)&gt;0,1,0)</f>
        <v/>
      </c>
      <c r="L3297">
        <f>IF(AND($K3297=1,LEFT($A3297,3)="WB-"),SUMIFS(Winback!$D$2:$D$300,Winback!$K$2:$K$300,$D3297),0)</f>
        <v/>
      </c>
      <c r="M3297">
        <f>IF(OR($E3297=1,$G3297=1,SUMIFS(Registros!$J$2:$J$6000,Registros!$B$2:$B$6000,$A3297)&gt;0),1,0)</f>
        <v/>
      </c>
      <c r="N3297">
        <f>IF($J3297&gt;0,1,IF(COUNTIFS(Registros!$A$2:$A$6000,"CS",Registros!$B$2:$B$6000,$A3297,Registros!$K$2:$K$6000,"&lt;&gt;")&gt;0,1,0))</f>
        <v/>
      </c>
      <c r="O3297">
        <f>IF(AND($K3297=1,$E3297=0,$G3297=0,$I3297=0),"WINBACK",IF(AND($M3297=1,$N3297&gt;0),"CONVERGENTE",IF($M3297=1,"SOLO MÓVIL",IF($N3297&gt;0,"SOLO FIJO / INTERNET","SIN SERVICIOS"))))</f>
        <v/>
      </c>
      <c r="P3297">
        <f>IF($O3297="WINBACK","Recuperar (winback)",IF($O3297="CONVERGENTE","Upgrade / más líneas",IF($O3297="SOLO MÓVIL","Ofrecer fijo + internet (FLBBTV)",IF($O3297="SOLO FIJO / INTERNET","Ofrecer línea móvil Nextphone","Oferta completa (móvil + fijo + internet)"))))</f>
        <v/>
      </c>
      <c r="Q3297">
        <f>$F3297+$H3297+$L3297</f>
        <v/>
      </c>
      <c r="R3297">
        <f>IFERROR(VLOOKUP($A3297,Registros!$B$2:$G$6000,6,0),IFERROR(VLOOKUP($D3297,Winback!$B$2:$C$300,2,0),""))</f>
        <v/>
      </c>
      <c r="S3297">
        <f>IF($E3297=1,"NP","")&amp;IF($G3297=1,"+MOV","")&amp;IF($I3297=1,"+CS","")&amp;IF($K3297=1,"+WB","")</f>
        <v/>
      </c>
      <c r="T3297">
        <f>$E3297+$G3297+$I3297+$K3297</f>
        <v/>
      </c>
    </row>
    <row r="3298">
      <c r="A3298" t="inlineStr">
        <is>
          <t>363046420000</t>
        </is>
      </c>
      <c r="B3298" t="inlineStr">
        <is>
          <t>36304642</t>
        </is>
      </c>
      <c r="C3298" t="inlineStr">
        <is>
          <t>RICARDO GRANADOS</t>
        </is>
      </c>
      <c r="D3298" t="inlineStr">
        <is>
          <t>RICARDOGRANADOS</t>
        </is>
      </c>
      <c r="E3298">
        <f>IF(COUNTIFS(Registros!$A$2:$A$6000,"NP",Registros!$B$2:$B$6000,$A3298)&gt;0,1,0)</f>
        <v/>
      </c>
      <c r="F3298">
        <f>IF($E3298=1,SUMIFS(Registros!$F$2:$F$6000,Registros!$A$2:$A$6000,"NP",Registros!$B$2:$B$6000,$A3298),0)</f>
        <v/>
      </c>
      <c r="G3298">
        <f>IF(COUNTIFS(Registros!$A$2:$A$6000,"MOV",Registros!$B$2:$B$6000,$A3298)&gt;0,1,0)</f>
        <v/>
      </c>
      <c r="H3298">
        <f>IF($G3298=1,SUMIFS(Registros!$F$2:$F$6000,Registros!$A$2:$A$6000,"MOV",Registros!$B$2:$B$6000,$A3298),0)</f>
        <v/>
      </c>
      <c r="I3298">
        <f>IF(COUNTIFS(Registros!$A$2:$A$6000,"CS",Registros!$B$2:$B$6000,$A3298)&gt;0,1,0)</f>
        <v/>
      </c>
      <c r="J3298">
        <f>IF($I3298=1,SUMIFS(Registros!$I$2:$I$6000,Registros!$A$2:$A$6000,"CS",Registros!$B$2:$B$6000,$A3298),0)</f>
        <v/>
      </c>
      <c r="K3298">
        <f>IF(COUNTIFS(Winback!$K$2:$K$300,$D3298)&gt;0,1,0)</f>
        <v/>
      </c>
      <c r="L3298">
        <f>IF(AND($K3298=1,LEFT($A3298,3)="WB-"),SUMIFS(Winback!$D$2:$D$300,Winback!$K$2:$K$300,$D3298),0)</f>
        <v/>
      </c>
      <c r="M3298">
        <f>IF(OR($E3298=1,$G3298=1,SUMIFS(Registros!$J$2:$J$6000,Registros!$B$2:$B$6000,$A3298)&gt;0),1,0)</f>
        <v/>
      </c>
      <c r="N3298">
        <f>IF($J3298&gt;0,1,IF(COUNTIFS(Registros!$A$2:$A$6000,"CS",Registros!$B$2:$B$6000,$A3298,Registros!$K$2:$K$6000,"&lt;&gt;")&gt;0,1,0))</f>
        <v/>
      </c>
      <c r="O3298">
        <f>IF(AND($K3298=1,$E3298=0,$G3298=0,$I3298=0),"WINBACK",IF(AND($M3298=1,$N3298&gt;0),"CONVERGENTE",IF($M3298=1,"SOLO MÓVIL",IF($N3298&gt;0,"SOLO FIJO / INTERNET","SIN SERVICIOS"))))</f>
        <v/>
      </c>
      <c r="P3298">
        <f>IF($O3298="WINBACK","Recuperar (winback)",IF($O3298="CONVERGENTE","Upgrade / más líneas",IF($O3298="SOLO MÓVIL","Ofrecer fijo + internet (FLBBTV)",IF($O3298="SOLO FIJO / INTERNET","Ofrecer línea móvil Nextphone","Oferta completa (móvil + fijo + internet)"))))</f>
        <v/>
      </c>
      <c r="Q3298">
        <f>$F3298+$H3298+$L3298</f>
        <v/>
      </c>
      <c r="R3298">
        <f>IFERROR(VLOOKUP($A3298,Registros!$B$2:$G$6000,6,0),IFERROR(VLOOKUP($D3298,Winback!$B$2:$C$300,2,0),""))</f>
        <v/>
      </c>
      <c r="S3298">
        <f>IF($E3298=1,"NP","")&amp;IF($G3298=1,"+MOV","")&amp;IF($I3298=1,"+CS","")&amp;IF($K3298=1,"+WB","")</f>
        <v/>
      </c>
      <c r="T3298">
        <f>$E3298+$G3298+$I3298+$K3298</f>
        <v/>
      </c>
    </row>
    <row r="3299">
      <c r="A3299" t="inlineStr">
        <is>
          <t>355291490000</t>
        </is>
      </c>
      <c r="B3299" t="inlineStr">
        <is>
          <t>35529149</t>
        </is>
      </c>
      <c r="C3299" t="inlineStr">
        <is>
          <t>YARITZA TORRES</t>
        </is>
      </c>
      <c r="D3299" t="inlineStr">
        <is>
          <t>YARITZATORRES</t>
        </is>
      </c>
      <c r="E3299">
        <f>IF(COUNTIFS(Registros!$A$2:$A$6000,"NP",Registros!$B$2:$B$6000,$A3299)&gt;0,1,0)</f>
        <v/>
      </c>
      <c r="F3299">
        <f>IF($E3299=1,SUMIFS(Registros!$F$2:$F$6000,Registros!$A$2:$A$6000,"NP",Registros!$B$2:$B$6000,$A3299),0)</f>
        <v/>
      </c>
      <c r="G3299">
        <f>IF(COUNTIFS(Registros!$A$2:$A$6000,"MOV",Registros!$B$2:$B$6000,$A3299)&gt;0,1,0)</f>
        <v/>
      </c>
      <c r="H3299">
        <f>IF($G3299=1,SUMIFS(Registros!$F$2:$F$6000,Registros!$A$2:$A$6000,"MOV",Registros!$B$2:$B$6000,$A3299),0)</f>
        <v/>
      </c>
      <c r="I3299">
        <f>IF(COUNTIFS(Registros!$A$2:$A$6000,"CS",Registros!$B$2:$B$6000,$A3299)&gt;0,1,0)</f>
        <v/>
      </c>
      <c r="J3299">
        <f>IF($I3299=1,SUMIFS(Registros!$I$2:$I$6000,Registros!$A$2:$A$6000,"CS",Registros!$B$2:$B$6000,$A3299),0)</f>
        <v/>
      </c>
      <c r="K3299">
        <f>IF(COUNTIFS(Winback!$K$2:$K$300,$D3299)&gt;0,1,0)</f>
        <v/>
      </c>
      <c r="L3299">
        <f>IF(AND($K3299=1,LEFT($A3299,3)="WB-"),SUMIFS(Winback!$D$2:$D$300,Winback!$K$2:$K$300,$D3299),0)</f>
        <v/>
      </c>
      <c r="M3299">
        <f>IF(OR($E3299=1,$G3299=1,SUMIFS(Registros!$J$2:$J$6000,Registros!$B$2:$B$6000,$A3299)&gt;0),1,0)</f>
        <v/>
      </c>
      <c r="N3299">
        <f>IF($J3299&gt;0,1,IF(COUNTIFS(Registros!$A$2:$A$6000,"CS",Registros!$B$2:$B$6000,$A3299,Registros!$K$2:$K$6000,"&lt;&gt;")&gt;0,1,0))</f>
        <v/>
      </c>
      <c r="O3299">
        <f>IF(AND($K3299=1,$E3299=0,$G3299=0,$I3299=0),"WINBACK",IF(AND($M3299=1,$N3299&gt;0),"CONVERGENTE",IF($M3299=1,"SOLO MÓVIL",IF($N3299&gt;0,"SOLO FIJO / INTERNET","SIN SERVICIOS"))))</f>
        <v/>
      </c>
      <c r="P3299">
        <f>IF($O3299="WINBACK","Recuperar (winback)",IF($O3299="CONVERGENTE","Upgrade / más líneas",IF($O3299="SOLO MÓVIL","Ofrecer fijo + internet (FLBBTV)",IF($O3299="SOLO FIJO / INTERNET","Ofrecer línea móvil Nextphone","Oferta completa (móvil + fijo + internet)"))))</f>
        <v/>
      </c>
      <c r="Q3299">
        <f>$F3299+$H3299+$L3299</f>
        <v/>
      </c>
      <c r="R3299">
        <f>IFERROR(VLOOKUP($A3299,Registros!$B$2:$G$6000,6,0),IFERROR(VLOOKUP($D3299,Winback!$B$2:$C$300,2,0),""))</f>
        <v/>
      </c>
      <c r="S3299">
        <f>IF($E3299=1,"NP","")&amp;IF($G3299=1,"+MOV","")&amp;IF($I3299=1,"+CS","")&amp;IF($K3299=1,"+WB","")</f>
        <v/>
      </c>
      <c r="T3299">
        <f>$E3299+$G3299+$I3299+$K3299</f>
        <v/>
      </c>
    </row>
    <row r="3300">
      <c r="A3300" t="inlineStr">
        <is>
          <t>369000330000</t>
        </is>
      </c>
      <c r="B3300" t="inlineStr">
        <is>
          <t>36900033</t>
        </is>
      </c>
      <c r="C3300" t="inlineStr">
        <is>
          <t>CRISTHIAN SEBASTIAN DIAZ GUILLEN</t>
        </is>
      </c>
      <c r="D3300" t="inlineStr">
        <is>
          <t>CRISTHIANSEBASTIANDIAZGUILLEN</t>
        </is>
      </c>
      <c r="E3300">
        <f>IF(COUNTIFS(Registros!$A$2:$A$6000,"NP",Registros!$B$2:$B$6000,$A3300)&gt;0,1,0)</f>
        <v/>
      </c>
      <c r="F3300">
        <f>IF($E3300=1,SUMIFS(Registros!$F$2:$F$6000,Registros!$A$2:$A$6000,"NP",Registros!$B$2:$B$6000,$A3300),0)</f>
        <v/>
      </c>
      <c r="G3300">
        <f>IF(COUNTIFS(Registros!$A$2:$A$6000,"MOV",Registros!$B$2:$B$6000,$A3300)&gt;0,1,0)</f>
        <v/>
      </c>
      <c r="H3300">
        <f>IF($G3300=1,SUMIFS(Registros!$F$2:$F$6000,Registros!$A$2:$A$6000,"MOV",Registros!$B$2:$B$6000,$A3300),0)</f>
        <v/>
      </c>
      <c r="I3300">
        <f>IF(COUNTIFS(Registros!$A$2:$A$6000,"CS",Registros!$B$2:$B$6000,$A3300)&gt;0,1,0)</f>
        <v/>
      </c>
      <c r="J3300">
        <f>IF($I3300=1,SUMIFS(Registros!$I$2:$I$6000,Registros!$A$2:$A$6000,"CS",Registros!$B$2:$B$6000,$A3300),0)</f>
        <v/>
      </c>
      <c r="K3300">
        <f>IF(COUNTIFS(Winback!$K$2:$K$300,$D3300)&gt;0,1,0)</f>
        <v/>
      </c>
      <c r="L3300">
        <f>IF(AND($K3300=1,LEFT($A3300,3)="WB-"),SUMIFS(Winback!$D$2:$D$300,Winback!$K$2:$K$300,$D3300),0)</f>
        <v/>
      </c>
      <c r="M3300">
        <f>IF(OR($E3300=1,$G3300=1,SUMIFS(Registros!$J$2:$J$6000,Registros!$B$2:$B$6000,$A3300)&gt;0),1,0)</f>
        <v/>
      </c>
      <c r="N3300">
        <f>IF($J3300&gt;0,1,IF(COUNTIFS(Registros!$A$2:$A$6000,"CS",Registros!$B$2:$B$6000,$A3300,Registros!$K$2:$K$6000,"&lt;&gt;")&gt;0,1,0))</f>
        <v/>
      </c>
      <c r="O3300">
        <f>IF(AND($K3300=1,$E3300=0,$G3300=0,$I3300=0),"WINBACK",IF(AND($M3300=1,$N3300&gt;0),"CONVERGENTE",IF($M3300=1,"SOLO MÓVIL",IF($N3300&gt;0,"SOLO FIJO / INTERNET","SIN SERVICIOS"))))</f>
        <v/>
      </c>
      <c r="P3300">
        <f>IF($O3300="WINBACK","Recuperar (winback)",IF($O3300="CONVERGENTE","Upgrade / más líneas",IF($O3300="SOLO MÓVIL","Ofrecer fijo + internet (FLBBTV)",IF($O3300="SOLO FIJO / INTERNET","Ofrecer línea móvil Nextphone","Oferta completa (móvil + fijo + internet)"))))</f>
        <v/>
      </c>
      <c r="Q3300">
        <f>$F3300+$H3300+$L3300</f>
        <v/>
      </c>
      <c r="R3300">
        <f>IFERROR(VLOOKUP($A3300,Registros!$B$2:$G$6000,6,0),IFERROR(VLOOKUP($D3300,Winback!$B$2:$C$300,2,0),""))</f>
        <v/>
      </c>
      <c r="S3300">
        <f>IF($E3300=1,"NP","")&amp;IF($G3300=1,"+MOV","")&amp;IF($I3300=1,"+CS","")&amp;IF($K3300=1,"+WB","")</f>
        <v/>
      </c>
      <c r="T3300">
        <f>$E3300+$G3300+$I3300+$K3300</f>
        <v/>
      </c>
    </row>
    <row r="3301">
      <c r="A3301" t="inlineStr">
        <is>
          <t>355308350000</t>
        </is>
      </c>
      <c r="B3301" t="inlineStr">
        <is>
          <t>35530835</t>
        </is>
      </c>
      <c r="C3301" t="inlineStr">
        <is>
          <t>AMY AROSEMENA</t>
        </is>
      </c>
      <c r="D3301" t="inlineStr">
        <is>
          <t>AMYAROSEMENA</t>
        </is>
      </c>
      <c r="E3301">
        <f>IF(COUNTIFS(Registros!$A$2:$A$6000,"NP",Registros!$B$2:$B$6000,$A3301)&gt;0,1,0)</f>
        <v/>
      </c>
      <c r="F3301">
        <f>IF($E3301=1,SUMIFS(Registros!$F$2:$F$6000,Registros!$A$2:$A$6000,"NP",Registros!$B$2:$B$6000,$A3301),0)</f>
        <v/>
      </c>
      <c r="G3301">
        <f>IF(COUNTIFS(Registros!$A$2:$A$6000,"MOV",Registros!$B$2:$B$6000,$A3301)&gt;0,1,0)</f>
        <v/>
      </c>
      <c r="H3301">
        <f>IF($G3301=1,SUMIFS(Registros!$F$2:$F$6000,Registros!$A$2:$A$6000,"MOV",Registros!$B$2:$B$6000,$A3301),0)</f>
        <v/>
      </c>
      <c r="I3301">
        <f>IF(COUNTIFS(Registros!$A$2:$A$6000,"CS",Registros!$B$2:$B$6000,$A3301)&gt;0,1,0)</f>
        <v/>
      </c>
      <c r="J3301">
        <f>IF($I3301=1,SUMIFS(Registros!$I$2:$I$6000,Registros!$A$2:$A$6000,"CS",Registros!$B$2:$B$6000,$A3301),0)</f>
        <v/>
      </c>
      <c r="K3301">
        <f>IF(COUNTIFS(Winback!$K$2:$K$300,$D3301)&gt;0,1,0)</f>
        <v/>
      </c>
      <c r="L3301">
        <f>IF(AND($K3301=1,LEFT($A3301,3)="WB-"),SUMIFS(Winback!$D$2:$D$300,Winback!$K$2:$K$300,$D3301),0)</f>
        <v/>
      </c>
      <c r="M3301">
        <f>IF(OR($E3301=1,$G3301=1,SUMIFS(Registros!$J$2:$J$6000,Registros!$B$2:$B$6000,$A3301)&gt;0),1,0)</f>
        <v/>
      </c>
      <c r="N3301">
        <f>IF($J3301&gt;0,1,IF(COUNTIFS(Registros!$A$2:$A$6000,"CS",Registros!$B$2:$B$6000,$A3301,Registros!$K$2:$K$6000,"&lt;&gt;")&gt;0,1,0))</f>
        <v/>
      </c>
      <c r="O3301">
        <f>IF(AND($K3301=1,$E3301=0,$G3301=0,$I3301=0),"WINBACK",IF(AND($M3301=1,$N3301&gt;0),"CONVERGENTE",IF($M3301=1,"SOLO MÓVIL",IF($N3301&gt;0,"SOLO FIJO / INTERNET","SIN SERVICIOS"))))</f>
        <v/>
      </c>
      <c r="P3301">
        <f>IF($O3301="WINBACK","Recuperar (winback)",IF($O3301="CONVERGENTE","Upgrade / más líneas",IF($O3301="SOLO MÓVIL","Ofrecer fijo + internet (FLBBTV)",IF($O3301="SOLO FIJO / INTERNET","Ofrecer línea móvil Nextphone","Oferta completa (móvil + fijo + internet)"))))</f>
        <v/>
      </c>
      <c r="Q3301">
        <f>$F3301+$H3301+$L3301</f>
        <v/>
      </c>
      <c r="R3301">
        <f>IFERROR(VLOOKUP($A3301,Registros!$B$2:$G$6000,6,0),IFERROR(VLOOKUP($D3301,Winback!$B$2:$C$300,2,0),""))</f>
        <v/>
      </c>
      <c r="S3301">
        <f>IF($E3301=1,"NP","")&amp;IF($G3301=1,"+MOV","")&amp;IF($I3301=1,"+CS","")&amp;IF($K3301=1,"+WB","")</f>
        <v/>
      </c>
      <c r="T3301">
        <f>$E3301+$G3301+$I3301+$K3301</f>
        <v/>
      </c>
    </row>
    <row r="3302">
      <c r="A3302" t="inlineStr">
        <is>
          <t>346439200000</t>
        </is>
      </c>
      <c r="B3302" t="inlineStr">
        <is>
          <t>34643920</t>
        </is>
      </c>
      <c r="C3302" t="inlineStr">
        <is>
          <t>ANGELA YISSEL MIRANDA ROSALES</t>
        </is>
      </c>
      <c r="D3302" t="inlineStr">
        <is>
          <t>ANGELAYISSELMIRANDAROSALES</t>
        </is>
      </c>
      <c r="E3302">
        <f>IF(COUNTIFS(Registros!$A$2:$A$6000,"NP",Registros!$B$2:$B$6000,$A3302)&gt;0,1,0)</f>
        <v/>
      </c>
      <c r="F3302">
        <f>IF($E3302=1,SUMIFS(Registros!$F$2:$F$6000,Registros!$A$2:$A$6000,"NP",Registros!$B$2:$B$6000,$A3302),0)</f>
        <v/>
      </c>
      <c r="G3302">
        <f>IF(COUNTIFS(Registros!$A$2:$A$6000,"MOV",Registros!$B$2:$B$6000,$A3302)&gt;0,1,0)</f>
        <v/>
      </c>
      <c r="H3302">
        <f>IF($G3302=1,SUMIFS(Registros!$F$2:$F$6000,Registros!$A$2:$A$6000,"MOV",Registros!$B$2:$B$6000,$A3302),0)</f>
        <v/>
      </c>
      <c r="I3302">
        <f>IF(COUNTIFS(Registros!$A$2:$A$6000,"CS",Registros!$B$2:$B$6000,$A3302)&gt;0,1,0)</f>
        <v/>
      </c>
      <c r="J3302">
        <f>IF($I3302=1,SUMIFS(Registros!$I$2:$I$6000,Registros!$A$2:$A$6000,"CS",Registros!$B$2:$B$6000,$A3302),0)</f>
        <v/>
      </c>
      <c r="K3302">
        <f>IF(COUNTIFS(Winback!$K$2:$K$300,$D3302)&gt;0,1,0)</f>
        <v/>
      </c>
      <c r="L3302">
        <f>IF(AND($K3302=1,LEFT($A3302,3)="WB-"),SUMIFS(Winback!$D$2:$D$300,Winback!$K$2:$K$300,$D3302),0)</f>
        <v/>
      </c>
      <c r="M3302">
        <f>IF(OR($E3302=1,$G3302=1,SUMIFS(Registros!$J$2:$J$6000,Registros!$B$2:$B$6000,$A3302)&gt;0),1,0)</f>
        <v/>
      </c>
      <c r="N3302">
        <f>IF($J3302&gt;0,1,IF(COUNTIFS(Registros!$A$2:$A$6000,"CS",Registros!$B$2:$B$6000,$A3302,Registros!$K$2:$K$6000,"&lt;&gt;")&gt;0,1,0))</f>
        <v/>
      </c>
      <c r="O3302">
        <f>IF(AND($K3302=1,$E3302=0,$G3302=0,$I3302=0),"WINBACK",IF(AND($M3302=1,$N3302&gt;0),"CONVERGENTE",IF($M3302=1,"SOLO MÓVIL",IF($N3302&gt;0,"SOLO FIJO / INTERNET","SIN SERVICIOS"))))</f>
        <v/>
      </c>
      <c r="P3302">
        <f>IF($O3302="WINBACK","Recuperar (winback)",IF($O3302="CONVERGENTE","Upgrade / más líneas",IF($O3302="SOLO MÓVIL","Ofrecer fijo + internet (FLBBTV)",IF($O3302="SOLO FIJO / INTERNET","Ofrecer línea móvil Nextphone","Oferta completa (móvil + fijo + internet)"))))</f>
        <v/>
      </c>
      <c r="Q3302">
        <f>$F3302+$H3302+$L3302</f>
        <v/>
      </c>
      <c r="R3302">
        <f>IFERROR(VLOOKUP($A3302,Registros!$B$2:$G$6000,6,0),IFERROR(VLOOKUP($D3302,Winback!$B$2:$C$300,2,0),""))</f>
        <v/>
      </c>
      <c r="S3302">
        <f>IF($E3302=1,"NP","")&amp;IF($G3302=1,"+MOV","")&amp;IF($I3302=1,"+CS","")&amp;IF($K3302=1,"+WB","")</f>
        <v/>
      </c>
      <c r="T3302">
        <f>$E3302+$G3302+$I3302+$K3302</f>
        <v/>
      </c>
    </row>
    <row r="3303">
      <c r="A3303" t="inlineStr">
        <is>
          <t>351190030000</t>
        </is>
      </c>
      <c r="B3303" t="inlineStr">
        <is>
          <t>35119003</t>
        </is>
      </c>
      <c r="C3303" t="inlineStr">
        <is>
          <t>SAMUEL FERNANDO DELGADO VALDES</t>
        </is>
      </c>
      <c r="D3303" t="inlineStr">
        <is>
          <t>SAMUELFERNANDODELGADOVALDES</t>
        </is>
      </c>
      <c r="E3303">
        <f>IF(COUNTIFS(Registros!$A$2:$A$6000,"NP",Registros!$B$2:$B$6000,$A3303)&gt;0,1,0)</f>
        <v/>
      </c>
      <c r="F3303">
        <f>IF($E3303=1,SUMIFS(Registros!$F$2:$F$6000,Registros!$A$2:$A$6000,"NP",Registros!$B$2:$B$6000,$A3303),0)</f>
        <v/>
      </c>
      <c r="G3303">
        <f>IF(COUNTIFS(Registros!$A$2:$A$6000,"MOV",Registros!$B$2:$B$6000,$A3303)&gt;0,1,0)</f>
        <v/>
      </c>
      <c r="H3303">
        <f>IF($G3303=1,SUMIFS(Registros!$F$2:$F$6000,Registros!$A$2:$A$6000,"MOV",Registros!$B$2:$B$6000,$A3303),0)</f>
        <v/>
      </c>
      <c r="I3303">
        <f>IF(COUNTIFS(Registros!$A$2:$A$6000,"CS",Registros!$B$2:$B$6000,$A3303)&gt;0,1,0)</f>
        <v/>
      </c>
      <c r="J3303">
        <f>IF($I3303=1,SUMIFS(Registros!$I$2:$I$6000,Registros!$A$2:$A$6000,"CS",Registros!$B$2:$B$6000,$A3303),0)</f>
        <v/>
      </c>
      <c r="K3303">
        <f>IF(COUNTIFS(Winback!$K$2:$K$300,$D3303)&gt;0,1,0)</f>
        <v/>
      </c>
      <c r="L3303">
        <f>IF(AND($K3303=1,LEFT($A3303,3)="WB-"),SUMIFS(Winback!$D$2:$D$300,Winback!$K$2:$K$300,$D3303),0)</f>
        <v/>
      </c>
      <c r="M3303">
        <f>IF(OR($E3303=1,$G3303=1,SUMIFS(Registros!$J$2:$J$6000,Registros!$B$2:$B$6000,$A3303)&gt;0),1,0)</f>
        <v/>
      </c>
      <c r="N3303">
        <f>IF($J3303&gt;0,1,IF(COUNTIFS(Registros!$A$2:$A$6000,"CS",Registros!$B$2:$B$6000,$A3303,Registros!$K$2:$K$6000,"&lt;&gt;")&gt;0,1,0))</f>
        <v/>
      </c>
      <c r="O3303">
        <f>IF(AND($K3303=1,$E3303=0,$G3303=0,$I3303=0),"WINBACK",IF(AND($M3303=1,$N3303&gt;0),"CONVERGENTE",IF($M3303=1,"SOLO MÓVIL",IF($N3303&gt;0,"SOLO FIJO / INTERNET","SIN SERVICIOS"))))</f>
        <v/>
      </c>
      <c r="P3303">
        <f>IF($O3303="WINBACK","Recuperar (winback)",IF($O3303="CONVERGENTE","Upgrade / más líneas",IF($O3303="SOLO MÓVIL","Ofrecer fijo + internet (FLBBTV)",IF($O3303="SOLO FIJO / INTERNET","Ofrecer línea móvil Nextphone","Oferta completa (móvil + fijo + internet)"))))</f>
        <v/>
      </c>
      <c r="Q3303">
        <f>$F3303+$H3303+$L3303</f>
        <v/>
      </c>
      <c r="R3303">
        <f>IFERROR(VLOOKUP($A3303,Registros!$B$2:$G$6000,6,0),IFERROR(VLOOKUP($D3303,Winback!$B$2:$C$300,2,0),""))</f>
        <v/>
      </c>
      <c r="S3303">
        <f>IF($E3303=1,"NP","")&amp;IF($G3303=1,"+MOV","")&amp;IF($I3303=1,"+CS","")&amp;IF($K3303=1,"+WB","")</f>
        <v/>
      </c>
      <c r="T3303">
        <f>$E3303+$G3303+$I3303+$K3303</f>
        <v/>
      </c>
    </row>
    <row r="3304">
      <c r="A3304" t="inlineStr">
        <is>
          <t>359277730000</t>
        </is>
      </c>
      <c r="B3304" t="inlineStr">
        <is>
          <t>35927773</t>
        </is>
      </c>
      <c r="C3304" t="inlineStr">
        <is>
          <t>DANIELA CASTILLO</t>
        </is>
      </c>
      <c r="D3304" t="inlineStr">
        <is>
          <t>DANIELACASTILLO</t>
        </is>
      </c>
      <c r="E3304">
        <f>IF(COUNTIFS(Registros!$A$2:$A$6000,"NP",Registros!$B$2:$B$6000,$A3304)&gt;0,1,0)</f>
        <v/>
      </c>
      <c r="F3304">
        <f>IF($E3304=1,SUMIFS(Registros!$F$2:$F$6000,Registros!$A$2:$A$6000,"NP",Registros!$B$2:$B$6000,$A3304),0)</f>
        <v/>
      </c>
      <c r="G3304">
        <f>IF(COUNTIFS(Registros!$A$2:$A$6000,"MOV",Registros!$B$2:$B$6000,$A3304)&gt;0,1,0)</f>
        <v/>
      </c>
      <c r="H3304">
        <f>IF($G3304=1,SUMIFS(Registros!$F$2:$F$6000,Registros!$A$2:$A$6000,"MOV",Registros!$B$2:$B$6000,$A3304),0)</f>
        <v/>
      </c>
      <c r="I3304">
        <f>IF(COUNTIFS(Registros!$A$2:$A$6000,"CS",Registros!$B$2:$B$6000,$A3304)&gt;0,1,0)</f>
        <v/>
      </c>
      <c r="J3304">
        <f>IF($I3304=1,SUMIFS(Registros!$I$2:$I$6000,Registros!$A$2:$A$6000,"CS",Registros!$B$2:$B$6000,$A3304),0)</f>
        <v/>
      </c>
      <c r="K3304">
        <f>IF(COUNTIFS(Winback!$K$2:$K$300,$D3304)&gt;0,1,0)</f>
        <v/>
      </c>
      <c r="L3304">
        <f>IF(AND($K3304=1,LEFT($A3304,3)="WB-"),SUMIFS(Winback!$D$2:$D$300,Winback!$K$2:$K$300,$D3304),0)</f>
        <v/>
      </c>
      <c r="M3304">
        <f>IF(OR($E3304=1,$G3304=1,SUMIFS(Registros!$J$2:$J$6000,Registros!$B$2:$B$6000,$A3304)&gt;0),1,0)</f>
        <v/>
      </c>
      <c r="N3304">
        <f>IF($J3304&gt;0,1,IF(COUNTIFS(Registros!$A$2:$A$6000,"CS",Registros!$B$2:$B$6000,$A3304,Registros!$K$2:$K$6000,"&lt;&gt;")&gt;0,1,0))</f>
        <v/>
      </c>
      <c r="O3304">
        <f>IF(AND($K3304=1,$E3304=0,$G3304=0,$I3304=0),"WINBACK",IF(AND($M3304=1,$N3304&gt;0),"CONVERGENTE",IF($M3304=1,"SOLO MÓVIL",IF($N3304&gt;0,"SOLO FIJO / INTERNET","SIN SERVICIOS"))))</f>
        <v/>
      </c>
      <c r="P3304">
        <f>IF($O3304="WINBACK","Recuperar (winback)",IF($O3304="CONVERGENTE","Upgrade / más líneas",IF($O3304="SOLO MÓVIL","Ofrecer fijo + internet (FLBBTV)",IF($O3304="SOLO FIJO / INTERNET","Ofrecer línea móvil Nextphone","Oferta completa (móvil + fijo + internet)"))))</f>
        <v/>
      </c>
      <c r="Q3304">
        <f>$F3304+$H3304+$L3304</f>
        <v/>
      </c>
      <c r="R3304">
        <f>IFERROR(VLOOKUP($A3304,Registros!$B$2:$G$6000,6,0),IFERROR(VLOOKUP($D3304,Winback!$B$2:$C$300,2,0),""))</f>
        <v/>
      </c>
      <c r="S3304">
        <f>IF($E3304=1,"NP","")&amp;IF($G3304=1,"+MOV","")&amp;IF($I3304=1,"+CS","")&amp;IF($K3304=1,"+WB","")</f>
        <v/>
      </c>
      <c r="T3304">
        <f>$E3304+$G3304+$I3304+$K3304</f>
        <v/>
      </c>
    </row>
    <row r="3305">
      <c r="A3305" t="inlineStr">
        <is>
          <t>357137290000</t>
        </is>
      </c>
      <c r="B3305" t="inlineStr">
        <is>
          <t>35713729</t>
        </is>
      </c>
      <c r="C3305" t="inlineStr">
        <is>
          <t>CARLOS RAMON PITTI ARAUZ</t>
        </is>
      </c>
      <c r="D3305" t="inlineStr">
        <is>
          <t>CARLOSRAMONPITTIARAUZ</t>
        </is>
      </c>
      <c r="E3305">
        <f>IF(COUNTIFS(Registros!$A$2:$A$6000,"NP",Registros!$B$2:$B$6000,$A3305)&gt;0,1,0)</f>
        <v/>
      </c>
      <c r="F3305">
        <f>IF($E3305=1,SUMIFS(Registros!$F$2:$F$6000,Registros!$A$2:$A$6000,"NP",Registros!$B$2:$B$6000,$A3305),0)</f>
        <v/>
      </c>
      <c r="G3305">
        <f>IF(COUNTIFS(Registros!$A$2:$A$6000,"MOV",Registros!$B$2:$B$6000,$A3305)&gt;0,1,0)</f>
        <v/>
      </c>
      <c r="H3305">
        <f>IF($G3305=1,SUMIFS(Registros!$F$2:$F$6000,Registros!$A$2:$A$6000,"MOV",Registros!$B$2:$B$6000,$A3305),0)</f>
        <v/>
      </c>
      <c r="I3305">
        <f>IF(COUNTIFS(Registros!$A$2:$A$6000,"CS",Registros!$B$2:$B$6000,$A3305)&gt;0,1,0)</f>
        <v/>
      </c>
      <c r="J3305">
        <f>IF($I3305=1,SUMIFS(Registros!$I$2:$I$6000,Registros!$A$2:$A$6000,"CS",Registros!$B$2:$B$6000,$A3305),0)</f>
        <v/>
      </c>
      <c r="K3305">
        <f>IF(COUNTIFS(Winback!$K$2:$K$300,$D3305)&gt;0,1,0)</f>
        <v/>
      </c>
      <c r="L3305">
        <f>IF(AND($K3305=1,LEFT($A3305,3)="WB-"),SUMIFS(Winback!$D$2:$D$300,Winback!$K$2:$K$300,$D3305),0)</f>
        <v/>
      </c>
      <c r="M3305">
        <f>IF(OR($E3305=1,$G3305=1,SUMIFS(Registros!$J$2:$J$6000,Registros!$B$2:$B$6000,$A3305)&gt;0),1,0)</f>
        <v/>
      </c>
      <c r="N3305">
        <f>IF($J3305&gt;0,1,IF(COUNTIFS(Registros!$A$2:$A$6000,"CS",Registros!$B$2:$B$6000,$A3305,Registros!$K$2:$K$6000,"&lt;&gt;")&gt;0,1,0))</f>
        <v/>
      </c>
      <c r="O3305">
        <f>IF(AND($K3305=1,$E3305=0,$G3305=0,$I3305=0),"WINBACK",IF(AND($M3305=1,$N3305&gt;0),"CONVERGENTE",IF($M3305=1,"SOLO MÓVIL",IF($N3305&gt;0,"SOLO FIJO / INTERNET","SIN SERVICIOS"))))</f>
        <v/>
      </c>
      <c r="P3305">
        <f>IF($O3305="WINBACK","Recuperar (winback)",IF($O3305="CONVERGENTE","Upgrade / más líneas",IF($O3305="SOLO MÓVIL","Ofrecer fijo + internet (FLBBTV)",IF($O3305="SOLO FIJO / INTERNET","Ofrecer línea móvil Nextphone","Oferta completa (móvil + fijo + internet)"))))</f>
        <v/>
      </c>
      <c r="Q3305">
        <f>$F3305+$H3305+$L3305</f>
        <v/>
      </c>
      <c r="R3305">
        <f>IFERROR(VLOOKUP($A3305,Registros!$B$2:$G$6000,6,0),IFERROR(VLOOKUP($D3305,Winback!$B$2:$C$300,2,0),""))</f>
        <v/>
      </c>
      <c r="S3305">
        <f>IF($E3305=1,"NP","")&amp;IF($G3305=1,"+MOV","")&amp;IF($I3305=1,"+CS","")&amp;IF($K3305=1,"+WB","")</f>
        <v/>
      </c>
      <c r="T3305">
        <f>$E3305+$G3305+$I3305+$K3305</f>
        <v/>
      </c>
    </row>
    <row r="3306">
      <c r="A3306" t="inlineStr">
        <is>
          <t>352081160000</t>
        </is>
      </c>
      <c r="B3306" t="inlineStr">
        <is>
          <t>35208116</t>
        </is>
      </c>
      <c r="C3306" t="inlineStr">
        <is>
          <t>ESTHEFANY MAIBETH RODRIGUEZ SALDANA</t>
        </is>
      </c>
      <c r="D3306" t="inlineStr">
        <is>
          <t>ESTHEFANYMAIBETHRODRIGUEZSALDANA</t>
        </is>
      </c>
      <c r="E3306">
        <f>IF(COUNTIFS(Registros!$A$2:$A$6000,"NP",Registros!$B$2:$B$6000,$A3306)&gt;0,1,0)</f>
        <v/>
      </c>
      <c r="F3306">
        <f>IF($E3306=1,SUMIFS(Registros!$F$2:$F$6000,Registros!$A$2:$A$6000,"NP",Registros!$B$2:$B$6000,$A3306),0)</f>
        <v/>
      </c>
      <c r="G3306">
        <f>IF(COUNTIFS(Registros!$A$2:$A$6000,"MOV",Registros!$B$2:$B$6000,$A3306)&gt;0,1,0)</f>
        <v/>
      </c>
      <c r="H3306">
        <f>IF($G3306=1,SUMIFS(Registros!$F$2:$F$6000,Registros!$A$2:$A$6000,"MOV",Registros!$B$2:$B$6000,$A3306),0)</f>
        <v/>
      </c>
      <c r="I3306">
        <f>IF(COUNTIFS(Registros!$A$2:$A$6000,"CS",Registros!$B$2:$B$6000,$A3306)&gt;0,1,0)</f>
        <v/>
      </c>
      <c r="J3306">
        <f>IF($I3306=1,SUMIFS(Registros!$I$2:$I$6000,Registros!$A$2:$A$6000,"CS",Registros!$B$2:$B$6000,$A3306),0)</f>
        <v/>
      </c>
      <c r="K3306">
        <f>IF(COUNTIFS(Winback!$K$2:$K$300,$D3306)&gt;0,1,0)</f>
        <v/>
      </c>
      <c r="L3306">
        <f>IF(AND($K3306=1,LEFT($A3306,3)="WB-"),SUMIFS(Winback!$D$2:$D$300,Winback!$K$2:$K$300,$D3306),0)</f>
        <v/>
      </c>
      <c r="M3306">
        <f>IF(OR($E3306=1,$G3306=1,SUMIFS(Registros!$J$2:$J$6000,Registros!$B$2:$B$6000,$A3306)&gt;0),1,0)</f>
        <v/>
      </c>
      <c r="N3306">
        <f>IF($J3306&gt;0,1,IF(COUNTIFS(Registros!$A$2:$A$6000,"CS",Registros!$B$2:$B$6000,$A3306,Registros!$K$2:$K$6000,"&lt;&gt;")&gt;0,1,0))</f>
        <v/>
      </c>
      <c r="O3306">
        <f>IF(AND($K3306=1,$E3306=0,$G3306=0,$I3306=0),"WINBACK",IF(AND($M3306=1,$N3306&gt;0),"CONVERGENTE",IF($M3306=1,"SOLO MÓVIL",IF($N3306&gt;0,"SOLO FIJO / INTERNET","SIN SERVICIOS"))))</f>
        <v/>
      </c>
      <c r="P3306">
        <f>IF($O3306="WINBACK","Recuperar (winback)",IF($O3306="CONVERGENTE","Upgrade / más líneas",IF($O3306="SOLO MÓVIL","Ofrecer fijo + internet (FLBBTV)",IF($O3306="SOLO FIJO / INTERNET","Ofrecer línea móvil Nextphone","Oferta completa (móvil + fijo + internet)"))))</f>
        <v/>
      </c>
      <c r="Q3306">
        <f>$F3306+$H3306+$L3306</f>
        <v/>
      </c>
      <c r="R3306">
        <f>IFERROR(VLOOKUP($A3306,Registros!$B$2:$G$6000,6,0),IFERROR(VLOOKUP($D3306,Winback!$B$2:$C$300,2,0),""))</f>
        <v/>
      </c>
      <c r="S3306">
        <f>IF($E3306=1,"NP","")&amp;IF($G3306=1,"+MOV","")&amp;IF($I3306=1,"+CS","")&amp;IF($K3306=1,"+WB","")</f>
        <v/>
      </c>
      <c r="T3306">
        <f>$E3306+$G3306+$I3306+$K3306</f>
        <v/>
      </c>
    </row>
    <row r="3307">
      <c r="A3307" t="inlineStr">
        <is>
          <t>357303040000</t>
        </is>
      </c>
      <c r="B3307" t="inlineStr">
        <is>
          <t>35730304</t>
        </is>
      </c>
      <c r="C3307" t="inlineStr">
        <is>
          <t>ELISEO RAMIREZ</t>
        </is>
      </c>
      <c r="D3307" t="inlineStr">
        <is>
          <t>ELISEORAMIREZ</t>
        </is>
      </c>
      <c r="E3307">
        <f>IF(COUNTIFS(Registros!$A$2:$A$6000,"NP",Registros!$B$2:$B$6000,$A3307)&gt;0,1,0)</f>
        <v/>
      </c>
      <c r="F3307">
        <f>IF($E3307=1,SUMIFS(Registros!$F$2:$F$6000,Registros!$A$2:$A$6000,"NP",Registros!$B$2:$B$6000,$A3307),0)</f>
        <v/>
      </c>
      <c r="G3307">
        <f>IF(COUNTIFS(Registros!$A$2:$A$6000,"MOV",Registros!$B$2:$B$6000,$A3307)&gt;0,1,0)</f>
        <v/>
      </c>
      <c r="H3307">
        <f>IF($G3307=1,SUMIFS(Registros!$F$2:$F$6000,Registros!$A$2:$A$6000,"MOV",Registros!$B$2:$B$6000,$A3307),0)</f>
        <v/>
      </c>
      <c r="I3307">
        <f>IF(COUNTIFS(Registros!$A$2:$A$6000,"CS",Registros!$B$2:$B$6000,$A3307)&gt;0,1,0)</f>
        <v/>
      </c>
      <c r="J3307">
        <f>IF($I3307=1,SUMIFS(Registros!$I$2:$I$6000,Registros!$A$2:$A$6000,"CS",Registros!$B$2:$B$6000,$A3307),0)</f>
        <v/>
      </c>
      <c r="K3307">
        <f>IF(COUNTIFS(Winback!$K$2:$K$300,$D3307)&gt;0,1,0)</f>
        <v/>
      </c>
      <c r="L3307">
        <f>IF(AND($K3307=1,LEFT($A3307,3)="WB-"),SUMIFS(Winback!$D$2:$D$300,Winback!$K$2:$K$300,$D3307),0)</f>
        <v/>
      </c>
      <c r="M3307">
        <f>IF(OR($E3307=1,$G3307=1,SUMIFS(Registros!$J$2:$J$6000,Registros!$B$2:$B$6000,$A3307)&gt;0),1,0)</f>
        <v/>
      </c>
      <c r="N3307">
        <f>IF($J3307&gt;0,1,IF(COUNTIFS(Registros!$A$2:$A$6000,"CS",Registros!$B$2:$B$6000,$A3307,Registros!$K$2:$K$6000,"&lt;&gt;")&gt;0,1,0))</f>
        <v/>
      </c>
      <c r="O3307">
        <f>IF(AND($K3307=1,$E3307=0,$G3307=0,$I3307=0),"WINBACK",IF(AND($M3307=1,$N3307&gt;0),"CONVERGENTE",IF($M3307=1,"SOLO MÓVIL",IF($N3307&gt;0,"SOLO FIJO / INTERNET","SIN SERVICIOS"))))</f>
        <v/>
      </c>
      <c r="P3307">
        <f>IF($O3307="WINBACK","Recuperar (winback)",IF($O3307="CONVERGENTE","Upgrade / más líneas",IF($O3307="SOLO MÓVIL","Ofrecer fijo + internet (FLBBTV)",IF($O3307="SOLO FIJO / INTERNET","Ofrecer línea móvil Nextphone","Oferta completa (móvil + fijo + internet)"))))</f>
        <v/>
      </c>
      <c r="Q3307">
        <f>$F3307+$H3307+$L3307</f>
        <v/>
      </c>
      <c r="R3307">
        <f>IFERROR(VLOOKUP($A3307,Registros!$B$2:$G$6000,6,0),IFERROR(VLOOKUP($D3307,Winback!$B$2:$C$300,2,0),""))</f>
        <v/>
      </c>
      <c r="S3307">
        <f>IF($E3307=1,"NP","")&amp;IF($G3307=1,"+MOV","")&amp;IF($I3307=1,"+CS","")&amp;IF($K3307=1,"+WB","")</f>
        <v/>
      </c>
      <c r="T3307">
        <f>$E3307+$G3307+$I3307+$K3307</f>
        <v/>
      </c>
    </row>
    <row r="3308">
      <c r="A3308" t="inlineStr">
        <is>
          <t>357255130000</t>
        </is>
      </c>
      <c r="B3308" t="inlineStr">
        <is>
          <t>35725513</t>
        </is>
      </c>
      <c r="C3308" t="inlineStr">
        <is>
          <t>ANAYANSI MONTENEGRO</t>
        </is>
      </c>
      <c r="D3308" t="inlineStr">
        <is>
          <t>ANAYANSIMONTENEGRO</t>
        </is>
      </c>
      <c r="E3308">
        <f>IF(COUNTIFS(Registros!$A$2:$A$6000,"NP",Registros!$B$2:$B$6000,$A3308)&gt;0,1,0)</f>
        <v/>
      </c>
      <c r="F3308">
        <f>IF($E3308=1,SUMIFS(Registros!$F$2:$F$6000,Registros!$A$2:$A$6000,"NP",Registros!$B$2:$B$6000,$A3308),0)</f>
        <v/>
      </c>
      <c r="G3308">
        <f>IF(COUNTIFS(Registros!$A$2:$A$6000,"MOV",Registros!$B$2:$B$6000,$A3308)&gt;0,1,0)</f>
        <v/>
      </c>
      <c r="H3308">
        <f>IF($G3308=1,SUMIFS(Registros!$F$2:$F$6000,Registros!$A$2:$A$6000,"MOV",Registros!$B$2:$B$6000,$A3308),0)</f>
        <v/>
      </c>
      <c r="I3308">
        <f>IF(COUNTIFS(Registros!$A$2:$A$6000,"CS",Registros!$B$2:$B$6000,$A3308)&gt;0,1,0)</f>
        <v/>
      </c>
      <c r="J3308">
        <f>IF($I3308=1,SUMIFS(Registros!$I$2:$I$6000,Registros!$A$2:$A$6000,"CS",Registros!$B$2:$B$6000,$A3308),0)</f>
        <v/>
      </c>
      <c r="K3308">
        <f>IF(COUNTIFS(Winback!$K$2:$K$300,$D3308)&gt;0,1,0)</f>
        <v/>
      </c>
      <c r="L3308">
        <f>IF(AND($K3308=1,LEFT($A3308,3)="WB-"),SUMIFS(Winback!$D$2:$D$300,Winback!$K$2:$K$300,$D3308),0)</f>
        <v/>
      </c>
      <c r="M3308">
        <f>IF(OR($E3308=1,$G3308=1,SUMIFS(Registros!$J$2:$J$6000,Registros!$B$2:$B$6000,$A3308)&gt;0),1,0)</f>
        <v/>
      </c>
      <c r="N3308">
        <f>IF($J3308&gt;0,1,IF(COUNTIFS(Registros!$A$2:$A$6000,"CS",Registros!$B$2:$B$6000,$A3308,Registros!$K$2:$K$6000,"&lt;&gt;")&gt;0,1,0))</f>
        <v/>
      </c>
      <c r="O3308">
        <f>IF(AND($K3308=1,$E3308=0,$G3308=0,$I3308=0),"WINBACK",IF(AND($M3308=1,$N3308&gt;0),"CONVERGENTE",IF($M3308=1,"SOLO MÓVIL",IF($N3308&gt;0,"SOLO FIJO / INTERNET","SIN SERVICIOS"))))</f>
        <v/>
      </c>
      <c r="P3308">
        <f>IF($O3308="WINBACK","Recuperar (winback)",IF($O3308="CONVERGENTE","Upgrade / más líneas",IF($O3308="SOLO MÓVIL","Ofrecer fijo + internet (FLBBTV)",IF($O3308="SOLO FIJO / INTERNET","Ofrecer línea móvil Nextphone","Oferta completa (móvil + fijo + internet)"))))</f>
        <v/>
      </c>
      <c r="Q3308">
        <f>$F3308+$H3308+$L3308</f>
        <v/>
      </c>
      <c r="R3308">
        <f>IFERROR(VLOOKUP($A3308,Registros!$B$2:$G$6000,6,0),IFERROR(VLOOKUP($D3308,Winback!$B$2:$C$300,2,0),""))</f>
        <v/>
      </c>
      <c r="S3308">
        <f>IF($E3308=1,"NP","")&amp;IF($G3308=1,"+MOV","")&amp;IF($I3308=1,"+CS","")&amp;IF($K3308=1,"+WB","")</f>
        <v/>
      </c>
      <c r="T3308">
        <f>$E3308+$G3308+$I3308+$K3308</f>
        <v/>
      </c>
    </row>
    <row r="3309">
      <c r="A3309" t="inlineStr">
        <is>
          <t>351324350000</t>
        </is>
      </c>
      <c r="B3309" t="inlineStr">
        <is>
          <t>35132435</t>
        </is>
      </c>
      <c r="C3309" t="inlineStr">
        <is>
          <t>EDGAR JIMENEZ</t>
        </is>
      </c>
      <c r="D3309" t="inlineStr">
        <is>
          <t>EDGARJIMENEZ</t>
        </is>
      </c>
      <c r="E3309">
        <f>IF(COUNTIFS(Registros!$A$2:$A$6000,"NP",Registros!$B$2:$B$6000,$A3309)&gt;0,1,0)</f>
        <v/>
      </c>
      <c r="F3309">
        <f>IF($E3309=1,SUMIFS(Registros!$F$2:$F$6000,Registros!$A$2:$A$6000,"NP",Registros!$B$2:$B$6000,$A3309),0)</f>
        <v/>
      </c>
      <c r="G3309">
        <f>IF(COUNTIFS(Registros!$A$2:$A$6000,"MOV",Registros!$B$2:$B$6000,$A3309)&gt;0,1,0)</f>
        <v/>
      </c>
      <c r="H3309">
        <f>IF($G3309=1,SUMIFS(Registros!$F$2:$F$6000,Registros!$A$2:$A$6000,"MOV",Registros!$B$2:$B$6000,$A3309),0)</f>
        <v/>
      </c>
      <c r="I3309">
        <f>IF(COUNTIFS(Registros!$A$2:$A$6000,"CS",Registros!$B$2:$B$6000,$A3309)&gt;0,1,0)</f>
        <v/>
      </c>
      <c r="J3309">
        <f>IF($I3309=1,SUMIFS(Registros!$I$2:$I$6000,Registros!$A$2:$A$6000,"CS",Registros!$B$2:$B$6000,$A3309),0)</f>
        <v/>
      </c>
      <c r="K3309">
        <f>IF(COUNTIFS(Winback!$K$2:$K$300,$D3309)&gt;0,1,0)</f>
        <v/>
      </c>
      <c r="L3309">
        <f>IF(AND($K3309=1,LEFT($A3309,3)="WB-"),SUMIFS(Winback!$D$2:$D$300,Winback!$K$2:$K$300,$D3309),0)</f>
        <v/>
      </c>
      <c r="M3309">
        <f>IF(OR($E3309=1,$G3309=1,SUMIFS(Registros!$J$2:$J$6000,Registros!$B$2:$B$6000,$A3309)&gt;0),1,0)</f>
        <v/>
      </c>
      <c r="N3309">
        <f>IF($J3309&gt;0,1,IF(COUNTIFS(Registros!$A$2:$A$6000,"CS",Registros!$B$2:$B$6000,$A3309,Registros!$K$2:$K$6000,"&lt;&gt;")&gt;0,1,0))</f>
        <v/>
      </c>
      <c r="O3309">
        <f>IF(AND($K3309=1,$E3309=0,$G3309=0,$I3309=0),"WINBACK",IF(AND($M3309=1,$N3309&gt;0),"CONVERGENTE",IF($M3309=1,"SOLO MÓVIL",IF($N3309&gt;0,"SOLO FIJO / INTERNET","SIN SERVICIOS"))))</f>
        <v/>
      </c>
      <c r="P3309">
        <f>IF($O3309="WINBACK","Recuperar (winback)",IF($O3309="CONVERGENTE","Upgrade / más líneas",IF($O3309="SOLO MÓVIL","Ofrecer fijo + internet (FLBBTV)",IF($O3309="SOLO FIJO / INTERNET","Ofrecer línea móvil Nextphone","Oferta completa (móvil + fijo + internet)"))))</f>
        <v/>
      </c>
      <c r="Q3309">
        <f>$F3309+$H3309+$L3309</f>
        <v/>
      </c>
      <c r="R3309">
        <f>IFERROR(VLOOKUP($A3309,Registros!$B$2:$G$6000,6,0),IFERROR(VLOOKUP($D3309,Winback!$B$2:$C$300,2,0),""))</f>
        <v/>
      </c>
      <c r="S3309">
        <f>IF($E3309=1,"NP","")&amp;IF($G3309=1,"+MOV","")&amp;IF($I3309=1,"+CS","")&amp;IF($K3309=1,"+WB","")</f>
        <v/>
      </c>
      <c r="T3309">
        <f>$E3309+$G3309+$I3309+$K3309</f>
        <v/>
      </c>
    </row>
    <row r="3310">
      <c r="A3310" t="inlineStr">
        <is>
          <t>354018990000</t>
        </is>
      </c>
      <c r="B3310" t="inlineStr">
        <is>
          <t>35401899</t>
        </is>
      </c>
      <c r="C3310" t="inlineStr">
        <is>
          <t>JAVIER BATISTA</t>
        </is>
      </c>
      <c r="D3310" t="inlineStr">
        <is>
          <t>JAVIERBATISTA</t>
        </is>
      </c>
      <c r="E3310">
        <f>IF(COUNTIFS(Registros!$A$2:$A$6000,"NP",Registros!$B$2:$B$6000,$A3310)&gt;0,1,0)</f>
        <v/>
      </c>
      <c r="F3310">
        <f>IF($E3310=1,SUMIFS(Registros!$F$2:$F$6000,Registros!$A$2:$A$6000,"NP",Registros!$B$2:$B$6000,$A3310),0)</f>
        <v/>
      </c>
      <c r="G3310">
        <f>IF(COUNTIFS(Registros!$A$2:$A$6000,"MOV",Registros!$B$2:$B$6000,$A3310)&gt;0,1,0)</f>
        <v/>
      </c>
      <c r="H3310">
        <f>IF($G3310=1,SUMIFS(Registros!$F$2:$F$6000,Registros!$A$2:$A$6000,"MOV",Registros!$B$2:$B$6000,$A3310),0)</f>
        <v/>
      </c>
      <c r="I3310">
        <f>IF(COUNTIFS(Registros!$A$2:$A$6000,"CS",Registros!$B$2:$B$6000,$A3310)&gt;0,1,0)</f>
        <v/>
      </c>
      <c r="J3310">
        <f>IF($I3310=1,SUMIFS(Registros!$I$2:$I$6000,Registros!$A$2:$A$6000,"CS",Registros!$B$2:$B$6000,$A3310),0)</f>
        <v/>
      </c>
      <c r="K3310">
        <f>IF(COUNTIFS(Winback!$K$2:$K$300,$D3310)&gt;0,1,0)</f>
        <v/>
      </c>
      <c r="L3310">
        <f>IF(AND($K3310=1,LEFT($A3310,3)="WB-"),SUMIFS(Winback!$D$2:$D$300,Winback!$K$2:$K$300,$D3310),0)</f>
        <v/>
      </c>
      <c r="M3310">
        <f>IF(OR($E3310=1,$G3310=1,SUMIFS(Registros!$J$2:$J$6000,Registros!$B$2:$B$6000,$A3310)&gt;0),1,0)</f>
        <v/>
      </c>
      <c r="N3310">
        <f>IF($J3310&gt;0,1,IF(COUNTIFS(Registros!$A$2:$A$6000,"CS",Registros!$B$2:$B$6000,$A3310,Registros!$K$2:$K$6000,"&lt;&gt;")&gt;0,1,0))</f>
        <v/>
      </c>
      <c r="O3310">
        <f>IF(AND($K3310=1,$E3310=0,$G3310=0,$I3310=0),"WINBACK",IF(AND($M3310=1,$N3310&gt;0),"CONVERGENTE",IF($M3310=1,"SOLO MÓVIL",IF($N3310&gt;0,"SOLO FIJO / INTERNET","SIN SERVICIOS"))))</f>
        <v/>
      </c>
      <c r="P3310">
        <f>IF($O3310="WINBACK","Recuperar (winback)",IF($O3310="CONVERGENTE","Upgrade / más líneas",IF($O3310="SOLO MÓVIL","Ofrecer fijo + internet (FLBBTV)",IF($O3310="SOLO FIJO / INTERNET","Ofrecer línea móvil Nextphone","Oferta completa (móvil + fijo + internet)"))))</f>
        <v/>
      </c>
      <c r="Q3310">
        <f>$F3310+$H3310+$L3310</f>
        <v/>
      </c>
      <c r="R3310">
        <f>IFERROR(VLOOKUP($A3310,Registros!$B$2:$G$6000,6,0),IFERROR(VLOOKUP($D3310,Winback!$B$2:$C$300,2,0),""))</f>
        <v/>
      </c>
      <c r="S3310">
        <f>IF($E3310=1,"NP","")&amp;IF($G3310=1,"+MOV","")&amp;IF($I3310=1,"+CS","")&amp;IF($K3310=1,"+WB","")</f>
        <v/>
      </c>
      <c r="T3310">
        <f>$E3310+$G3310+$I3310+$K3310</f>
        <v/>
      </c>
    </row>
    <row r="3311">
      <c r="A3311" t="inlineStr">
        <is>
          <t>369020430000</t>
        </is>
      </c>
      <c r="B3311" t="inlineStr">
        <is>
          <t>36902043</t>
        </is>
      </c>
      <c r="C3311" t="inlineStr">
        <is>
          <t>IMPRESORA OGEMI, S.A.</t>
        </is>
      </c>
      <c r="D3311" t="inlineStr">
        <is>
          <t>IMPRESORAOGEMISA</t>
        </is>
      </c>
      <c r="E3311">
        <f>IF(COUNTIFS(Registros!$A$2:$A$6000,"NP",Registros!$B$2:$B$6000,$A3311)&gt;0,1,0)</f>
        <v/>
      </c>
      <c r="F3311">
        <f>IF($E3311=1,SUMIFS(Registros!$F$2:$F$6000,Registros!$A$2:$A$6000,"NP",Registros!$B$2:$B$6000,$A3311),0)</f>
        <v/>
      </c>
      <c r="G3311">
        <f>IF(COUNTIFS(Registros!$A$2:$A$6000,"MOV",Registros!$B$2:$B$6000,$A3311)&gt;0,1,0)</f>
        <v/>
      </c>
      <c r="H3311">
        <f>IF($G3311=1,SUMIFS(Registros!$F$2:$F$6000,Registros!$A$2:$A$6000,"MOV",Registros!$B$2:$B$6000,$A3311),0)</f>
        <v/>
      </c>
      <c r="I3311">
        <f>IF(COUNTIFS(Registros!$A$2:$A$6000,"CS",Registros!$B$2:$B$6000,$A3311)&gt;0,1,0)</f>
        <v/>
      </c>
      <c r="J3311">
        <f>IF($I3311=1,SUMIFS(Registros!$I$2:$I$6000,Registros!$A$2:$A$6000,"CS",Registros!$B$2:$B$6000,$A3311),0)</f>
        <v/>
      </c>
      <c r="K3311">
        <f>IF(COUNTIFS(Winback!$K$2:$K$300,$D3311)&gt;0,1,0)</f>
        <v/>
      </c>
      <c r="L3311">
        <f>IF(AND($K3311=1,LEFT($A3311,3)="WB-"),SUMIFS(Winback!$D$2:$D$300,Winback!$K$2:$K$300,$D3311),0)</f>
        <v/>
      </c>
      <c r="M3311">
        <f>IF(OR($E3311=1,$G3311=1,SUMIFS(Registros!$J$2:$J$6000,Registros!$B$2:$B$6000,$A3311)&gt;0),1,0)</f>
        <v/>
      </c>
      <c r="N3311">
        <f>IF($J3311&gt;0,1,IF(COUNTIFS(Registros!$A$2:$A$6000,"CS",Registros!$B$2:$B$6000,$A3311,Registros!$K$2:$K$6000,"&lt;&gt;")&gt;0,1,0))</f>
        <v/>
      </c>
      <c r="O3311">
        <f>IF(AND($K3311=1,$E3311=0,$G3311=0,$I3311=0),"WINBACK",IF(AND($M3311=1,$N3311&gt;0),"CONVERGENTE",IF($M3311=1,"SOLO MÓVIL",IF($N3311&gt;0,"SOLO FIJO / INTERNET","SIN SERVICIOS"))))</f>
        <v/>
      </c>
      <c r="P3311">
        <f>IF($O3311="WINBACK","Recuperar (winback)",IF($O3311="CONVERGENTE","Upgrade / más líneas",IF($O3311="SOLO MÓVIL","Ofrecer fijo + internet (FLBBTV)",IF($O3311="SOLO FIJO / INTERNET","Ofrecer línea móvil Nextphone","Oferta completa (móvil + fijo + internet)"))))</f>
        <v/>
      </c>
      <c r="Q3311">
        <f>$F3311+$H3311+$L3311</f>
        <v/>
      </c>
      <c r="R3311">
        <f>IFERROR(VLOOKUP($A3311,Registros!$B$2:$G$6000,6,0),IFERROR(VLOOKUP($D3311,Winback!$B$2:$C$300,2,0),""))</f>
        <v/>
      </c>
      <c r="S3311">
        <f>IF($E3311=1,"NP","")&amp;IF($G3311=1,"+MOV","")&amp;IF($I3311=1,"+CS","")&amp;IF($K3311=1,"+WB","")</f>
        <v/>
      </c>
      <c r="T3311">
        <f>$E3311+$G3311+$I3311+$K3311</f>
        <v/>
      </c>
    </row>
    <row r="3312">
      <c r="A3312" t="inlineStr">
        <is>
          <t>352262070000</t>
        </is>
      </c>
      <c r="B3312" t="inlineStr">
        <is>
          <t>35226207</t>
        </is>
      </c>
      <c r="C3312" t="inlineStr">
        <is>
          <t>GABRIEL ARIAS</t>
        </is>
      </c>
      <c r="D3312" t="inlineStr">
        <is>
          <t>GABRIELARIAS</t>
        </is>
      </c>
      <c r="E3312">
        <f>IF(COUNTIFS(Registros!$A$2:$A$6000,"NP",Registros!$B$2:$B$6000,$A3312)&gt;0,1,0)</f>
        <v/>
      </c>
      <c r="F3312">
        <f>IF($E3312=1,SUMIFS(Registros!$F$2:$F$6000,Registros!$A$2:$A$6000,"NP",Registros!$B$2:$B$6000,$A3312),0)</f>
        <v/>
      </c>
      <c r="G3312">
        <f>IF(COUNTIFS(Registros!$A$2:$A$6000,"MOV",Registros!$B$2:$B$6000,$A3312)&gt;0,1,0)</f>
        <v/>
      </c>
      <c r="H3312">
        <f>IF($G3312=1,SUMIFS(Registros!$F$2:$F$6000,Registros!$A$2:$A$6000,"MOV",Registros!$B$2:$B$6000,$A3312),0)</f>
        <v/>
      </c>
      <c r="I3312">
        <f>IF(COUNTIFS(Registros!$A$2:$A$6000,"CS",Registros!$B$2:$B$6000,$A3312)&gt;0,1,0)</f>
        <v/>
      </c>
      <c r="J3312">
        <f>IF($I3312=1,SUMIFS(Registros!$I$2:$I$6000,Registros!$A$2:$A$6000,"CS",Registros!$B$2:$B$6000,$A3312),0)</f>
        <v/>
      </c>
      <c r="K3312">
        <f>IF(COUNTIFS(Winback!$K$2:$K$300,$D3312)&gt;0,1,0)</f>
        <v/>
      </c>
      <c r="L3312">
        <f>IF(AND($K3312=1,LEFT($A3312,3)="WB-"),SUMIFS(Winback!$D$2:$D$300,Winback!$K$2:$K$300,$D3312),0)</f>
        <v/>
      </c>
      <c r="M3312">
        <f>IF(OR($E3312=1,$G3312=1,SUMIFS(Registros!$J$2:$J$6000,Registros!$B$2:$B$6000,$A3312)&gt;0),1,0)</f>
        <v/>
      </c>
      <c r="N3312">
        <f>IF($J3312&gt;0,1,IF(COUNTIFS(Registros!$A$2:$A$6000,"CS",Registros!$B$2:$B$6000,$A3312,Registros!$K$2:$K$6000,"&lt;&gt;")&gt;0,1,0))</f>
        <v/>
      </c>
      <c r="O3312">
        <f>IF(AND($K3312=1,$E3312=0,$G3312=0,$I3312=0),"WINBACK",IF(AND($M3312=1,$N3312&gt;0),"CONVERGENTE",IF($M3312=1,"SOLO MÓVIL",IF($N3312&gt;0,"SOLO FIJO / INTERNET","SIN SERVICIOS"))))</f>
        <v/>
      </c>
      <c r="P3312">
        <f>IF($O3312="WINBACK","Recuperar (winback)",IF($O3312="CONVERGENTE","Upgrade / más líneas",IF($O3312="SOLO MÓVIL","Ofrecer fijo + internet (FLBBTV)",IF($O3312="SOLO FIJO / INTERNET","Ofrecer línea móvil Nextphone","Oferta completa (móvil + fijo + internet)"))))</f>
        <v/>
      </c>
      <c r="Q3312">
        <f>$F3312+$H3312+$L3312</f>
        <v/>
      </c>
      <c r="R3312">
        <f>IFERROR(VLOOKUP($A3312,Registros!$B$2:$G$6000,6,0),IFERROR(VLOOKUP($D3312,Winback!$B$2:$C$300,2,0),""))</f>
        <v/>
      </c>
      <c r="S3312">
        <f>IF($E3312=1,"NP","")&amp;IF($G3312=1,"+MOV","")&amp;IF($I3312=1,"+CS","")&amp;IF($K3312=1,"+WB","")</f>
        <v/>
      </c>
      <c r="T3312">
        <f>$E3312+$G3312+$I3312+$K3312</f>
        <v/>
      </c>
    </row>
    <row r="3313">
      <c r="A3313" t="inlineStr">
        <is>
          <t>352352660000</t>
        </is>
      </c>
      <c r="B3313" t="inlineStr">
        <is>
          <t>35235266</t>
        </is>
      </c>
      <c r="C3313" t="inlineStr">
        <is>
          <t>GUSTAVO DE GRACIA PIMENTEL</t>
        </is>
      </c>
      <c r="D3313" t="inlineStr">
        <is>
          <t>GUSTAVODEGRACIAPIMENTEL</t>
        </is>
      </c>
      <c r="E3313">
        <f>IF(COUNTIFS(Registros!$A$2:$A$6000,"NP",Registros!$B$2:$B$6000,$A3313)&gt;0,1,0)</f>
        <v/>
      </c>
      <c r="F3313">
        <f>IF($E3313=1,SUMIFS(Registros!$F$2:$F$6000,Registros!$A$2:$A$6000,"NP",Registros!$B$2:$B$6000,$A3313),0)</f>
        <v/>
      </c>
      <c r="G3313">
        <f>IF(COUNTIFS(Registros!$A$2:$A$6000,"MOV",Registros!$B$2:$B$6000,$A3313)&gt;0,1,0)</f>
        <v/>
      </c>
      <c r="H3313">
        <f>IF($G3313=1,SUMIFS(Registros!$F$2:$F$6000,Registros!$A$2:$A$6000,"MOV",Registros!$B$2:$B$6000,$A3313),0)</f>
        <v/>
      </c>
      <c r="I3313">
        <f>IF(COUNTIFS(Registros!$A$2:$A$6000,"CS",Registros!$B$2:$B$6000,$A3313)&gt;0,1,0)</f>
        <v/>
      </c>
      <c r="J3313">
        <f>IF($I3313=1,SUMIFS(Registros!$I$2:$I$6000,Registros!$A$2:$A$6000,"CS",Registros!$B$2:$B$6000,$A3313),0)</f>
        <v/>
      </c>
      <c r="K3313">
        <f>IF(COUNTIFS(Winback!$K$2:$K$300,$D3313)&gt;0,1,0)</f>
        <v/>
      </c>
      <c r="L3313">
        <f>IF(AND($K3313=1,LEFT($A3313,3)="WB-"),SUMIFS(Winback!$D$2:$D$300,Winback!$K$2:$K$300,$D3313),0)</f>
        <v/>
      </c>
      <c r="M3313">
        <f>IF(OR($E3313=1,$G3313=1,SUMIFS(Registros!$J$2:$J$6000,Registros!$B$2:$B$6000,$A3313)&gt;0),1,0)</f>
        <v/>
      </c>
      <c r="N3313">
        <f>IF($J3313&gt;0,1,IF(COUNTIFS(Registros!$A$2:$A$6000,"CS",Registros!$B$2:$B$6000,$A3313,Registros!$K$2:$K$6000,"&lt;&gt;")&gt;0,1,0))</f>
        <v/>
      </c>
      <c r="O3313">
        <f>IF(AND($K3313=1,$E3313=0,$G3313=0,$I3313=0),"WINBACK",IF(AND($M3313=1,$N3313&gt;0),"CONVERGENTE",IF($M3313=1,"SOLO MÓVIL",IF($N3313&gt;0,"SOLO FIJO / INTERNET","SIN SERVICIOS"))))</f>
        <v/>
      </c>
      <c r="P3313">
        <f>IF($O3313="WINBACK","Recuperar (winback)",IF($O3313="CONVERGENTE","Upgrade / más líneas",IF($O3313="SOLO MÓVIL","Ofrecer fijo + internet (FLBBTV)",IF($O3313="SOLO FIJO / INTERNET","Ofrecer línea móvil Nextphone","Oferta completa (móvil + fijo + internet)"))))</f>
        <v/>
      </c>
      <c r="Q3313">
        <f>$F3313+$H3313+$L3313</f>
        <v/>
      </c>
      <c r="R3313">
        <f>IFERROR(VLOOKUP($A3313,Registros!$B$2:$G$6000,6,0),IFERROR(VLOOKUP($D3313,Winback!$B$2:$C$300,2,0),""))</f>
        <v/>
      </c>
      <c r="S3313">
        <f>IF($E3313=1,"NP","")&amp;IF($G3313=1,"+MOV","")&amp;IF($I3313=1,"+CS","")&amp;IF($K3313=1,"+WB","")</f>
        <v/>
      </c>
      <c r="T3313">
        <f>$E3313+$G3313+$I3313+$K3313</f>
        <v/>
      </c>
    </row>
    <row r="3314">
      <c r="A3314" t="inlineStr">
        <is>
          <t>365052470000</t>
        </is>
      </c>
      <c r="B3314" t="inlineStr">
        <is>
          <t>36505247</t>
        </is>
      </c>
      <c r="C3314" t="inlineStr">
        <is>
          <t>JEAN ALEXANDER RODRIGUEZ MÉDICA</t>
        </is>
      </c>
      <c r="D3314" t="inlineStr">
        <is>
          <t>JEANALEXANDERRODRIGUEZMEDICA</t>
        </is>
      </c>
      <c r="E3314">
        <f>IF(COUNTIFS(Registros!$A$2:$A$6000,"NP",Registros!$B$2:$B$6000,$A3314)&gt;0,1,0)</f>
        <v/>
      </c>
      <c r="F3314">
        <f>IF($E3314=1,SUMIFS(Registros!$F$2:$F$6000,Registros!$A$2:$A$6000,"NP",Registros!$B$2:$B$6000,$A3314),0)</f>
        <v/>
      </c>
      <c r="G3314">
        <f>IF(COUNTIFS(Registros!$A$2:$A$6000,"MOV",Registros!$B$2:$B$6000,$A3314)&gt;0,1,0)</f>
        <v/>
      </c>
      <c r="H3314">
        <f>IF($G3314=1,SUMIFS(Registros!$F$2:$F$6000,Registros!$A$2:$A$6000,"MOV",Registros!$B$2:$B$6000,$A3314),0)</f>
        <v/>
      </c>
      <c r="I3314">
        <f>IF(COUNTIFS(Registros!$A$2:$A$6000,"CS",Registros!$B$2:$B$6000,$A3314)&gt;0,1,0)</f>
        <v/>
      </c>
      <c r="J3314">
        <f>IF($I3314=1,SUMIFS(Registros!$I$2:$I$6000,Registros!$A$2:$A$6000,"CS",Registros!$B$2:$B$6000,$A3314),0)</f>
        <v/>
      </c>
      <c r="K3314">
        <f>IF(COUNTIFS(Winback!$K$2:$K$300,$D3314)&gt;0,1,0)</f>
        <v/>
      </c>
      <c r="L3314">
        <f>IF(AND($K3314=1,LEFT($A3314,3)="WB-"),SUMIFS(Winback!$D$2:$D$300,Winback!$K$2:$K$300,$D3314),0)</f>
        <v/>
      </c>
      <c r="M3314">
        <f>IF(OR($E3314=1,$G3314=1,SUMIFS(Registros!$J$2:$J$6000,Registros!$B$2:$B$6000,$A3314)&gt;0),1,0)</f>
        <v/>
      </c>
      <c r="N3314">
        <f>IF($J3314&gt;0,1,IF(COUNTIFS(Registros!$A$2:$A$6000,"CS",Registros!$B$2:$B$6000,$A3314,Registros!$K$2:$K$6000,"&lt;&gt;")&gt;0,1,0))</f>
        <v/>
      </c>
      <c r="O3314">
        <f>IF(AND($K3314=1,$E3314=0,$G3314=0,$I3314=0),"WINBACK",IF(AND($M3314=1,$N3314&gt;0),"CONVERGENTE",IF($M3314=1,"SOLO MÓVIL",IF($N3314&gt;0,"SOLO FIJO / INTERNET","SIN SERVICIOS"))))</f>
        <v/>
      </c>
      <c r="P3314">
        <f>IF($O3314="WINBACK","Recuperar (winback)",IF($O3314="CONVERGENTE","Upgrade / más líneas",IF($O3314="SOLO MÓVIL","Ofrecer fijo + internet (FLBBTV)",IF($O3314="SOLO FIJO / INTERNET","Ofrecer línea móvil Nextphone","Oferta completa (móvil + fijo + internet)"))))</f>
        <v/>
      </c>
      <c r="Q3314">
        <f>$F3314+$H3314+$L3314</f>
        <v/>
      </c>
      <c r="R3314">
        <f>IFERROR(VLOOKUP($A3314,Registros!$B$2:$G$6000,6,0),IFERROR(VLOOKUP($D3314,Winback!$B$2:$C$300,2,0),""))</f>
        <v/>
      </c>
      <c r="S3314">
        <f>IF($E3314=1,"NP","")&amp;IF($G3314=1,"+MOV","")&amp;IF($I3314=1,"+CS","")&amp;IF($K3314=1,"+WB","")</f>
        <v/>
      </c>
      <c r="T3314">
        <f>$E3314+$G3314+$I3314+$K3314</f>
        <v/>
      </c>
    </row>
    <row r="3315">
      <c r="A3315" t="inlineStr">
        <is>
          <t>353369820000</t>
        </is>
      </c>
      <c r="B3315" t="inlineStr">
        <is>
          <t>35336982</t>
        </is>
      </c>
      <c r="C3315" t="inlineStr">
        <is>
          <t>JORGE MENDOZA</t>
        </is>
      </c>
      <c r="D3315" t="inlineStr">
        <is>
          <t>JORGEMENDOZA</t>
        </is>
      </c>
      <c r="E3315">
        <f>IF(COUNTIFS(Registros!$A$2:$A$6000,"NP",Registros!$B$2:$B$6000,$A3315)&gt;0,1,0)</f>
        <v/>
      </c>
      <c r="F3315">
        <f>IF($E3315=1,SUMIFS(Registros!$F$2:$F$6000,Registros!$A$2:$A$6000,"NP",Registros!$B$2:$B$6000,$A3315),0)</f>
        <v/>
      </c>
      <c r="G3315">
        <f>IF(COUNTIFS(Registros!$A$2:$A$6000,"MOV",Registros!$B$2:$B$6000,$A3315)&gt;0,1,0)</f>
        <v/>
      </c>
      <c r="H3315">
        <f>IF($G3315=1,SUMIFS(Registros!$F$2:$F$6000,Registros!$A$2:$A$6000,"MOV",Registros!$B$2:$B$6000,$A3315),0)</f>
        <v/>
      </c>
      <c r="I3315">
        <f>IF(COUNTIFS(Registros!$A$2:$A$6000,"CS",Registros!$B$2:$B$6000,$A3315)&gt;0,1,0)</f>
        <v/>
      </c>
      <c r="J3315">
        <f>IF($I3315=1,SUMIFS(Registros!$I$2:$I$6000,Registros!$A$2:$A$6000,"CS",Registros!$B$2:$B$6000,$A3315),0)</f>
        <v/>
      </c>
      <c r="K3315">
        <f>IF(COUNTIFS(Winback!$K$2:$K$300,$D3315)&gt;0,1,0)</f>
        <v/>
      </c>
      <c r="L3315">
        <f>IF(AND($K3315=1,LEFT($A3315,3)="WB-"),SUMIFS(Winback!$D$2:$D$300,Winback!$K$2:$K$300,$D3315),0)</f>
        <v/>
      </c>
      <c r="M3315">
        <f>IF(OR($E3315=1,$G3315=1,SUMIFS(Registros!$J$2:$J$6000,Registros!$B$2:$B$6000,$A3315)&gt;0),1,0)</f>
        <v/>
      </c>
      <c r="N3315">
        <f>IF($J3315&gt;0,1,IF(COUNTIFS(Registros!$A$2:$A$6000,"CS",Registros!$B$2:$B$6000,$A3315,Registros!$K$2:$K$6000,"&lt;&gt;")&gt;0,1,0))</f>
        <v/>
      </c>
      <c r="O3315">
        <f>IF(AND($K3315=1,$E3315=0,$G3315=0,$I3315=0),"WINBACK",IF(AND($M3315=1,$N3315&gt;0),"CONVERGENTE",IF($M3315=1,"SOLO MÓVIL",IF($N3315&gt;0,"SOLO FIJO / INTERNET","SIN SERVICIOS"))))</f>
        <v/>
      </c>
      <c r="P3315">
        <f>IF($O3315="WINBACK","Recuperar (winback)",IF($O3315="CONVERGENTE","Upgrade / más líneas",IF($O3315="SOLO MÓVIL","Ofrecer fijo + internet (FLBBTV)",IF($O3315="SOLO FIJO / INTERNET","Ofrecer línea móvil Nextphone","Oferta completa (móvil + fijo + internet)"))))</f>
        <v/>
      </c>
      <c r="Q3315">
        <f>$F3315+$H3315+$L3315</f>
        <v/>
      </c>
      <c r="R3315">
        <f>IFERROR(VLOOKUP($A3315,Registros!$B$2:$G$6000,6,0),IFERROR(VLOOKUP($D3315,Winback!$B$2:$C$300,2,0),""))</f>
        <v/>
      </c>
      <c r="S3315">
        <f>IF($E3315=1,"NP","")&amp;IF($G3315=1,"+MOV","")&amp;IF($I3315=1,"+CS","")&amp;IF($K3315=1,"+WB","")</f>
        <v/>
      </c>
      <c r="T3315">
        <f>$E3315+$G3315+$I3315+$K3315</f>
        <v/>
      </c>
    </row>
    <row r="3316">
      <c r="A3316" t="inlineStr">
        <is>
          <t>349376780000</t>
        </is>
      </c>
      <c r="B3316" t="inlineStr">
        <is>
          <t>34937678</t>
        </is>
      </c>
      <c r="C3316" t="inlineStr">
        <is>
          <t>KEILA SIMEI REYES GONZALEZ</t>
        </is>
      </c>
      <c r="D3316" t="inlineStr">
        <is>
          <t>KEILASIMEIREYESGONZALEZ</t>
        </is>
      </c>
      <c r="E3316">
        <f>IF(COUNTIFS(Registros!$A$2:$A$6000,"NP",Registros!$B$2:$B$6000,$A3316)&gt;0,1,0)</f>
        <v/>
      </c>
      <c r="F3316">
        <f>IF($E3316=1,SUMIFS(Registros!$F$2:$F$6000,Registros!$A$2:$A$6000,"NP",Registros!$B$2:$B$6000,$A3316),0)</f>
        <v/>
      </c>
      <c r="G3316">
        <f>IF(COUNTIFS(Registros!$A$2:$A$6000,"MOV",Registros!$B$2:$B$6000,$A3316)&gt;0,1,0)</f>
        <v/>
      </c>
      <c r="H3316">
        <f>IF($G3316=1,SUMIFS(Registros!$F$2:$F$6000,Registros!$A$2:$A$6000,"MOV",Registros!$B$2:$B$6000,$A3316),0)</f>
        <v/>
      </c>
      <c r="I3316">
        <f>IF(COUNTIFS(Registros!$A$2:$A$6000,"CS",Registros!$B$2:$B$6000,$A3316)&gt;0,1,0)</f>
        <v/>
      </c>
      <c r="J3316">
        <f>IF($I3316=1,SUMIFS(Registros!$I$2:$I$6000,Registros!$A$2:$A$6000,"CS",Registros!$B$2:$B$6000,$A3316),0)</f>
        <v/>
      </c>
      <c r="K3316">
        <f>IF(COUNTIFS(Winback!$K$2:$K$300,$D3316)&gt;0,1,0)</f>
        <v/>
      </c>
      <c r="L3316">
        <f>IF(AND($K3316=1,LEFT($A3316,3)="WB-"),SUMIFS(Winback!$D$2:$D$300,Winback!$K$2:$K$300,$D3316),0)</f>
        <v/>
      </c>
      <c r="M3316">
        <f>IF(OR($E3316=1,$G3316=1,SUMIFS(Registros!$J$2:$J$6000,Registros!$B$2:$B$6000,$A3316)&gt;0),1,0)</f>
        <v/>
      </c>
      <c r="N3316">
        <f>IF($J3316&gt;0,1,IF(COUNTIFS(Registros!$A$2:$A$6000,"CS",Registros!$B$2:$B$6000,$A3316,Registros!$K$2:$K$6000,"&lt;&gt;")&gt;0,1,0))</f>
        <v/>
      </c>
      <c r="O3316">
        <f>IF(AND($K3316=1,$E3316=0,$G3316=0,$I3316=0),"WINBACK",IF(AND($M3316=1,$N3316&gt;0),"CONVERGENTE",IF($M3316=1,"SOLO MÓVIL",IF($N3316&gt;0,"SOLO FIJO / INTERNET","SIN SERVICIOS"))))</f>
        <v/>
      </c>
      <c r="P3316">
        <f>IF($O3316="WINBACK","Recuperar (winback)",IF($O3316="CONVERGENTE","Upgrade / más líneas",IF($O3316="SOLO MÓVIL","Ofrecer fijo + internet (FLBBTV)",IF($O3316="SOLO FIJO / INTERNET","Ofrecer línea móvil Nextphone","Oferta completa (móvil + fijo + internet)"))))</f>
        <v/>
      </c>
      <c r="Q3316">
        <f>$F3316+$H3316+$L3316</f>
        <v/>
      </c>
      <c r="R3316">
        <f>IFERROR(VLOOKUP($A3316,Registros!$B$2:$G$6000,6,0),IFERROR(VLOOKUP($D3316,Winback!$B$2:$C$300,2,0),""))</f>
        <v/>
      </c>
      <c r="S3316">
        <f>IF($E3316=1,"NP","")&amp;IF($G3316=1,"+MOV","")&amp;IF($I3316=1,"+CS","")&amp;IF($K3316=1,"+WB","")</f>
        <v/>
      </c>
      <c r="T3316">
        <f>$E3316+$G3316+$I3316+$K3316</f>
        <v/>
      </c>
    </row>
    <row r="3317">
      <c r="A3317" t="inlineStr">
        <is>
          <t>365018700000</t>
        </is>
      </c>
      <c r="B3317" t="inlineStr">
        <is>
          <t>36501870</t>
        </is>
      </c>
      <c r="C3317" t="inlineStr">
        <is>
          <t>WILLIAMS SAMUDIO</t>
        </is>
      </c>
      <c r="D3317" t="inlineStr">
        <is>
          <t>WILLIAMSSAMUDIO</t>
        </is>
      </c>
      <c r="E3317">
        <f>IF(COUNTIFS(Registros!$A$2:$A$6000,"NP",Registros!$B$2:$B$6000,$A3317)&gt;0,1,0)</f>
        <v/>
      </c>
      <c r="F3317">
        <f>IF($E3317=1,SUMIFS(Registros!$F$2:$F$6000,Registros!$A$2:$A$6000,"NP",Registros!$B$2:$B$6000,$A3317),0)</f>
        <v/>
      </c>
      <c r="G3317">
        <f>IF(COUNTIFS(Registros!$A$2:$A$6000,"MOV",Registros!$B$2:$B$6000,$A3317)&gt;0,1,0)</f>
        <v/>
      </c>
      <c r="H3317">
        <f>IF($G3317=1,SUMIFS(Registros!$F$2:$F$6000,Registros!$A$2:$A$6000,"MOV",Registros!$B$2:$B$6000,$A3317),0)</f>
        <v/>
      </c>
      <c r="I3317">
        <f>IF(COUNTIFS(Registros!$A$2:$A$6000,"CS",Registros!$B$2:$B$6000,$A3317)&gt;0,1,0)</f>
        <v/>
      </c>
      <c r="J3317">
        <f>IF($I3317=1,SUMIFS(Registros!$I$2:$I$6000,Registros!$A$2:$A$6000,"CS",Registros!$B$2:$B$6000,$A3317),0)</f>
        <v/>
      </c>
      <c r="K3317">
        <f>IF(COUNTIFS(Winback!$K$2:$K$300,$D3317)&gt;0,1,0)</f>
        <v/>
      </c>
      <c r="L3317">
        <f>IF(AND($K3317=1,LEFT($A3317,3)="WB-"),SUMIFS(Winback!$D$2:$D$300,Winback!$K$2:$K$300,$D3317),0)</f>
        <v/>
      </c>
      <c r="M3317">
        <f>IF(OR($E3317=1,$G3317=1,SUMIFS(Registros!$J$2:$J$6000,Registros!$B$2:$B$6000,$A3317)&gt;0),1,0)</f>
        <v/>
      </c>
      <c r="N3317">
        <f>IF($J3317&gt;0,1,IF(COUNTIFS(Registros!$A$2:$A$6000,"CS",Registros!$B$2:$B$6000,$A3317,Registros!$K$2:$K$6000,"&lt;&gt;")&gt;0,1,0))</f>
        <v/>
      </c>
      <c r="O3317">
        <f>IF(AND($K3317=1,$E3317=0,$G3317=0,$I3317=0),"WINBACK",IF(AND($M3317=1,$N3317&gt;0),"CONVERGENTE",IF($M3317=1,"SOLO MÓVIL",IF($N3317&gt;0,"SOLO FIJO / INTERNET","SIN SERVICIOS"))))</f>
        <v/>
      </c>
      <c r="P3317">
        <f>IF($O3317="WINBACK","Recuperar (winback)",IF($O3317="CONVERGENTE","Upgrade / más líneas",IF($O3317="SOLO MÓVIL","Ofrecer fijo + internet (FLBBTV)",IF($O3317="SOLO FIJO / INTERNET","Ofrecer línea móvil Nextphone","Oferta completa (móvil + fijo + internet)"))))</f>
        <v/>
      </c>
      <c r="Q3317">
        <f>$F3317+$H3317+$L3317</f>
        <v/>
      </c>
      <c r="R3317">
        <f>IFERROR(VLOOKUP($A3317,Registros!$B$2:$G$6000,6,0),IFERROR(VLOOKUP($D3317,Winback!$B$2:$C$300,2,0),""))</f>
        <v/>
      </c>
      <c r="S3317">
        <f>IF($E3317=1,"NP","")&amp;IF($G3317=1,"+MOV","")&amp;IF($I3317=1,"+CS","")&amp;IF($K3317=1,"+WB","")</f>
        <v/>
      </c>
      <c r="T3317">
        <f>$E3317+$G3317+$I3317+$K3317</f>
        <v/>
      </c>
    </row>
    <row r="3318">
      <c r="A3318" t="inlineStr">
        <is>
          <t>338192700000</t>
        </is>
      </c>
      <c r="B3318" t="inlineStr">
        <is>
          <t>33819270</t>
        </is>
      </c>
      <c r="C3318" t="inlineStr">
        <is>
          <t>JOHANA VASQUEZ</t>
        </is>
      </c>
      <c r="D3318" t="inlineStr">
        <is>
          <t>JOHANAVASQUEZ</t>
        </is>
      </c>
      <c r="E3318">
        <f>IF(COUNTIFS(Registros!$A$2:$A$6000,"NP",Registros!$B$2:$B$6000,$A3318)&gt;0,1,0)</f>
        <v/>
      </c>
      <c r="F3318">
        <f>IF($E3318=1,SUMIFS(Registros!$F$2:$F$6000,Registros!$A$2:$A$6000,"NP",Registros!$B$2:$B$6000,$A3318),0)</f>
        <v/>
      </c>
      <c r="G3318">
        <f>IF(COUNTIFS(Registros!$A$2:$A$6000,"MOV",Registros!$B$2:$B$6000,$A3318)&gt;0,1,0)</f>
        <v/>
      </c>
      <c r="H3318">
        <f>IF($G3318=1,SUMIFS(Registros!$F$2:$F$6000,Registros!$A$2:$A$6000,"MOV",Registros!$B$2:$B$6000,$A3318),0)</f>
        <v/>
      </c>
      <c r="I3318">
        <f>IF(COUNTIFS(Registros!$A$2:$A$6000,"CS",Registros!$B$2:$B$6000,$A3318)&gt;0,1,0)</f>
        <v/>
      </c>
      <c r="J3318">
        <f>IF($I3318=1,SUMIFS(Registros!$I$2:$I$6000,Registros!$A$2:$A$6000,"CS",Registros!$B$2:$B$6000,$A3318),0)</f>
        <v/>
      </c>
      <c r="K3318">
        <f>IF(COUNTIFS(Winback!$K$2:$K$300,$D3318)&gt;0,1,0)</f>
        <v/>
      </c>
      <c r="L3318">
        <f>IF(AND($K3318=1,LEFT($A3318,3)="WB-"),SUMIFS(Winback!$D$2:$D$300,Winback!$K$2:$K$300,$D3318),0)</f>
        <v/>
      </c>
      <c r="M3318">
        <f>IF(OR($E3318=1,$G3318=1,SUMIFS(Registros!$J$2:$J$6000,Registros!$B$2:$B$6000,$A3318)&gt;0),1,0)</f>
        <v/>
      </c>
      <c r="N3318">
        <f>IF($J3318&gt;0,1,IF(COUNTIFS(Registros!$A$2:$A$6000,"CS",Registros!$B$2:$B$6000,$A3318,Registros!$K$2:$K$6000,"&lt;&gt;")&gt;0,1,0))</f>
        <v/>
      </c>
      <c r="O3318">
        <f>IF(AND($K3318=1,$E3318=0,$G3318=0,$I3318=0),"WINBACK",IF(AND($M3318=1,$N3318&gt;0),"CONVERGENTE",IF($M3318=1,"SOLO MÓVIL",IF($N3318&gt;0,"SOLO FIJO / INTERNET","SIN SERVICIOS"))))</f>
        <v/>
      </c>
      <c r="P3318">
        <f>IF($O3318="WINBACK","Recuperar (winback)",IF($O3318="CONVERGENTE","Upgrade / más líneas",IF($O3318="SOLO MÓVIL","Ofrecer fijo + internet (FLBBTV)",IF($O3318="SOLO FIJO / INTERNET","Ofrecer línea móvil Nextphone","Oferta completa (móvil + fijo + internet)"))))</f>
        <v/>
      </c>
      <c r="Q3318">
        <f>$F3318+$H3318+$L3318</f>
        <v/>
      </c>
      <c r="R3318">
        <f>IFERROR(VLOOKUP($A3318,Registros!$B$2:$G$6000,6,0),IFERROR(VLOOKUP($D3318,Winback!$B$2:$C$300,2,0),""))</f>
        <v/>
      </c>
      <c r="S3318">
        <f>IF($E3318=1,"NP","")&amp;IF($G3318=1,"+MOV","")&amp;IF($I3318=1,"+CS","")&amp;IF($K3318=1,"+WB","")</f>
        <v/>
      </c>
      <c r="T3318">
        <f>$E3318+$G3318+$I3318+$K3318</f>
        <v/>
      </c>
    </row>
    <row r="3319">
      <c r="A3319" t="inlineStr">
        <is>
          <t>359350160000</t>
        </is>
      </c>
      <c r="B3319" t="inlineStr">
        <is>
          <t>35935016</t>
        </is>
      </c>
      <c r="C3319" t="inlineStr">
        <is>
          <t>GONZALO ANTONIO MARTÍNEZ TROYA</t>
        </is>
      </c>
      <c r="D3319" t="inlineStr">
        <is>
          <t>GONZALOANTONIOMARTINEZTROYA</t>
        </is>
      </c>
      <c r="E3319">
        <f>IF(COUNTIFS(Registros!$A$2:$A$6000,"NP",Registros!$B$2:$B$6000,$A3319)&gt;0,1,0)</f>
        <v/>
      </c>
      <c r="F3319">
        <f>IF($E3319=1,SUMIFS(Registros!$F$2:$F$6000,Registros!$A$2:$A$6000,"NP",Registros!$B$2:$B$6000,$A3319),0)</f>
        <v/>
      </c>
      <c r="G3319">
        <f>IF(COUNTIFS(Registros!$A$2:$A$6000,"MOV",Registros!$B$2:$B$6000,$A3319)&gt;0,1,0)</f>
        <v/>
      </c>
      <c r="H3319">
        <f>IF($G3319=1,SUMIFS(Registros!$F$2:$F$6000,Registros!$A$2:$A$6000,"MOV",Registros!$B$2:$B$6000,$A3319),0)</f>
        <v/>
      </c>
      <c r="I3319">
        <f>IF(COUNTIFS(Registros!$A$2:$A$6000,"CS",Registros!$B$2:$B$6000,$A3319)&gt;0,1,0)</f>
        <v/>
      </c>
      <c r="J3319">
        <f>IF($I3319=1,SUMIFS(Registros!$I$2:$I$6000,Registros!$A$2:$A$6000,"CS",Registros!$B$2:$B$6000,$A3319),0)</f>
        <v/>
      </c>
      <c r="K3319">
        <f>IF(COUNTIFS(Winback!$K$2:$K$300,$D3319)&gt;0,1,0)</f>
        <v/>
      </c>
      <c r="L3319">
        <f>IF(AND($K3319=1,LEFT($A3319,3)="WB-"),SUMIFS(Winback!$D$2:$D$300,Winback!$K$2:$K$300,$D3319),0)</f>
        <v/>
      </c>
      <c r="M3319">
        <f>IF(OR($E3319=1,$G3319=1,SUMIFS(Registros!$J$2:$J$6000,Registros!$B$2:$B$6000,$A3319)&gt;0),1,0)</f>
        <v/>
      </c>
      <c r="N3319">
        <f>IF($J3319&gt;0,1,IF(COUNTIFS(Registros!$A$2:$A$6000,"CS",Registros!$B$2:$B$6000,$A3319,Registros!$K$2:$K$6000,"&lt;&gt;")&gt;0,1,0))</f>
        <v/>
      </c>
      <c r="O3319">
        <f>IF(AND($K3319=1,$E3319=0,$G3319=0,$I3319=0),"WINBACK",IF(AND($M3319=1,$N3319&gt;0),"CONVERGENTE",IF($M3319=1,"SOLO MÓVIL",IF($N3319&gt;0,"SOLO FIJO / INTERNET","SIN SERVICIOS"))))</f>
        <v/>
      </c>
      <c r="P3319">
        <f>IF($O3319="WINBACK","Recuperar (winback)",IF($O3319="CONVERGENTE","Upgrade / más líneas",IF($O3319="SOLO MÓVIL","Ofrecer fijo + internet (FLBBTV)",IF($O3319="SOLO FIJO / INTERNET","Ofrecer línea móvil Nextphone","Oferta completa (móvil + fijo + internet)"))))</f>
        <v/>
      </c>
      <c r="Q3319">
        <f>$F3319+$H3319+$L3319</f>
        <v/>
      </c>
      <c r="R3319">
        <f>IFERROR(VLOOKUP($A3319,Registros!$B$2:$G$6000,6,0),IFERROR(VLOOKUP($D3319,Winback!$B$2:$C$300,2,0),""))</f>
        <v/>
      </c>
      <c r="S3319">
        <f>IF($E3319=1,"NP","")&amp;IF($G3319=1,"+MOV","")&amp;IF($I3319=1,"+CS","")&amp;IF($K3319=1,"+WB","")</f>
        <v/>
      </c>
      <c r="T3319">
        <f>$E3319+$G3319+$I3319+$K3319</f>
        <v/>
      </c>
    </row>
    <row r="3320">
      <c r="A3320" t="inlineStr">
        <is>
          <t>357332960000</t>
        </is>
      </c>
      <c r="B3320" t="inlineStr">
        <is>
          <t>35733296</t>
        </is>
      </c>
      <c r="C3320" t="inlineStr">
        <is>
          <t>MARIBEL ACOSTA PINEDA</t>
        </is>
      </c>
      <c r="D3320" t="inlineStr">
        <is>
          <t>MARIBELACOSTAPINEDA</t>
        </is>
      </c>
      <c r="E3320">
        <f>IF(COUNTIFS(Registros!$A$2:$A$6000,"NP",Registros!$B$2:$B$6000,$A3320)&gt;0,1,0)</f>
        <v/>
      </c>
      <c r="F3320">
        <f>IF($E3320=1,SUMIFS(Registros!$F$2:$F$6000,Registros!$A$2:$A$6000,"NP",Registros!$B$2:$B$6000,$A3320),0)</f>
        <v/>
      </c>
      <c r="G3320">
        <f>IF(COUNTIFS(Registros!$A$2:$A$6000,"MOV",Registros!$B$2:$B$6000,$A3320)&gt;0,1,0)</f>
        <v/>
      </c>
      <c r="H3320">
        <f>IF($G3320=1,SUMIFS(Registros!$F$2:$F$6000,Registros!$A$2:$A$6000,"MOV",Registros!$B$2:$B$6000,$A3320),0)</f>
        <v/>
      </c>
      <c r="I3320">
        <f>IF(COUNTIFS(Registros!$A$2:$A$6000,"CS",Registros!$B$2:$B$6000,$A3320)&gt;0,1,0)</f>
        <v/>
      </c>
      <c r="J3320">
        <f>IF($I3320=1,SUMIFS(Registros!$I$2:$I$6000,Registros!$A$2:$A$6000,"CS",Registros!$B$2:$B$6000,$A3320),0)</f>
        <v/>
      </c>
      <c r="K3320">
        <f>IF(COUNTIFS(Winback!$K$2:$K$300,$D3320)&gt;0,1,0)</f>
        <v/>
      </c>
      <c r="L3320">
        <f>IF(AND($K3320=1,LEFT($A3320,3)="WB-"),SUMIFS(Winback!$D$2:$D$300,Winback!$K$2:$K$300,$D3320),0)</f>
        <v/>
      </c>
      <c r="M3320">
        <f>IF(OR($E3320=1,$G3320=1,SUMIFS(Registros!$J$2:$J$6000,Registros!$B$2:$B$6000,$A3320)&gt;0),1,0)</f>
        <v/>
      </c>
      <c r="N3320">
        <f>IF($J3320&gt;0,1,IF(COUNTIFS(Registros!$A$2:$A$6000,"CS",Registros!$B$2:$B$6000,$A3320,Registros!$K$2:$K$6000,"&lt;&gt;")&gt;0,1,0))</f>
        <v/>
      </c>
      <c r="O3320">
        <f>IF(AND($K3320=1,$E3320=0,$G3320=0,$I3320=0),"WINBACK",IF(AND($M3320=1,$N3320&gt;0),"CONVERGENTE",IF($M3320=1,"SOLO MÓVIL",IF($N3320&gt;0,"SOLO FIJO / INTERNET","SIN SERVICIOS"))))</f>
        <v/>
      </c>
      <c r="P3320">
        <f>IF($O3320="WINBACK","Recuperar (winback)",IF($O3320="CONVERGENTE","Upgrade / más líneas",IF($O3320="SOLO MÓVIL","Ofrecer fijo + internet (FLBBTV)",IF($O3320="SOLO FIJO / INTERNET","Ofrecer línea móvil Nextphone","Oferta completa (móvil + fijo + internet)"))))</f>
        <v/>
      </c>
      <c r="Q3320">
        <f>$F3320+$H3320+$L3320</f>
        <v/>
      </c>
      <c r="R3320">
        <f>IFERROR(VLOOKUP($A3320,Registros!$B$2:$G$6000,6,0),IFERROR(VLOOKUP($D3320,Winback!$B$2:$C$300,2,0),""))</f>
        <v/>
      </c>
      <c r="S3320">
        <f>IF($E3320=1,"NP","")&amp;IF($G3320=1,"+MOV","")&amp;IF($I3320=1,"+CS","")&amp;IF($K3320=1,"+WB","")</f>
        <v/>
      </c>
      <c r="T3320">
        <f>$E3320+$G3320+$I3320+$K3320</f>
        <v/>
      </c>
    </row>
    <row r="3321">
      <c r="A3321" t="inlineStr">
        <is>
          <t>366018720000</t>
        </is>
      </c>
      <c r="B3321" t="inlineStr">
        <is>
          <t>36601872</t>
        </is>
      </c>
      <c r="C3321" t="inlineStr">
        <is>
          <t>MANUEL ENRIQUE MARTINEZ</t>
        </is>
      </c>
      <c r="D3321" t="inlineStr">
        <is>
          <t>MANUELENRIQUEMARTINEZ</t>
        </is>
      </c>
      <c r="E3321">
        <f>IF(COUNTIFS(Registros!$A$2:$A$6000,"NP",Registros!$B$2:$B$6000,$A3321)&gt;0,1,0)</f>
        <v/>
      </c>
      <c r="F3321">
        <f>IF($E3321=1,SUMIFS(Registros!$F$2:$F$6000,Registros!$A$2:$A$6000,"NP",Registros!$B$2:$B$6000,$A3321),0)</f>
        <v/>
      </c>
      <c r="G3321">
        <f>IF(COUNTIFS(Registros!$A$2:$A$6000,"MOV",Registros!$B$2:$B$6000,$A3321)&gt;0,1,0)</f>
        <v/>
      </c>
      <c r="H3321">
        <f>IF($G3321=1,SUMIFS(Registros!$F$2:$F$6000,Registros!$A$2:$A$6000,"MOV",Registros!$B$2:$B$6000,$A3321),0)</f>
        <v/>
      </c>
      <c r="I3321">
        <f>IF(COUNTIFS(Registros!$A$2:$A$6000,"CS",Registros!$B$2:$B$6000,$A3321)&gt;0,1,0)</f>
        <v/>
      </c>
      <c r="J3321">
        <f>IF($I3321=1,SUMIFS(Registros!$I$2:$I$6000,Registros!$A$2:$A$6000,"CS",Registros!$B$2:$B$6000,$A3321),0)</f>
        <v/>
      </c>
      <c r="K3321">
        <f>IF(COUNTIFS(Winback!$K$2:$K$300,$D3321)&gt;0,1,0)</f>
        <v/>
      </c>
      <c r="L3321">
        <f>IF(AND($K3321=1,LEFT($A3321,3)="WB-"),SUMIFS(Winback!$D$2:$D$300,Winback!$K$2:$K$300,$D3321),0)</f>
        <v/>
      </c>
      <c r="M3321">
        <f>IF(OR($E3321=1,$G3321=1,SUMIFS(Registros!$J$2:$J$6000,Registros!$B$2:$B$6000,$A3321)&gt;0),1,0)</f>
        <v/>
      </c>
      <c r="N3321">
        <f>IF($J3321&gt;0,1,IF(COUNTIFS(Registros!$A$2:$A$6000,"CS",Registros!$B$2:$B$6000,$A3321,Registros!$K$2:$K$6000,"&lt;&gt;")&gt;0,1,0))</f>
        <v/>
      </c>
      <c r="O3321">
        <f>IF(AND($K3321=1,$E3321=0,$G3321=0,$I3321=0),"WINBACK",IF(AND($M3321=1,$N3321&gt;0),"CONVERGENTE",IF($M3321=1,"SOLO MÓVIL",IF($N3321&gt;0,"SOLO FIJO / INTERNET","SIN SERVICIOS"))))</f>
        <v/>
      </c>
      <c r="P3321">
        <f>IF($O3321="WINBACK","Recuperar (winback)",IF($O3321="CONVERGENTE","Upgrade / más líneas",IF($O3321="SOLO MÓVIL","Ofrecer fijo + internet (FLBBTV)",IF($O3321="SOLO FIJO / INTERNET","Ofrecer línea móvil Nextphone","Oferta completa (móvil + fijo + internet)"))))</f>
        <v/>
      </c>
      <c r="Q3321">
        <f>$F3321+$H3321+$L3321</f>
        <v/>
      </c>
      <c r="R3321">
        <f>IFERROR(VLOOKUP($A3321,Registros!$B$2:$G$6000,6,0),IFERROR(VLOOKUP($D3321,Winback!$B$2:$C$300,2,0),""))</f>
        <v/>
      </c>
      <c r="S3321">
        <f>IF($E3321=1,"NP","")&amp;IF($G3321=1,"+MOV","")&amp;IF($I3321=1,"+CS","")&amp;IF($K3321=1,"+WB","")</f>
        <v/>
      </c>
      <c r="T3321">
        <f>$E3321+$G3321+$I3321+$K3321</f>
        <v/>
      </c>
    </row>
    <row r="3322">
      <c r="A3322" t="inlineStr">
        <is>
          <t>347343750000</t>
        </is>
      </c>
      <c r="B3322" t="inlineStr">
        <is>
          <t>34734375</t>
        </is>
      </c>
      <c r="C3322" t="inlineStr">
        <is>
          <t>JULISSA ESTHER MADRID CASTILLO</t>
        </is>
      </c>
      <c r="D3322" t="inlineStr">
        <is>
          <t>JULISSAESTHERMADRIDCASTILLO</t>
        </is>
      </c>
      <c r="E3322">
        <f>IF(COUNTIFS(Registros!$A$2:$A$6000,"NP",Registros!$B$2:$B$6000,$A3322)&gt;0,1,0)</f>
        <v/>
      </c>
      <c r="F3322">
        <f>IF($E3322=1,SUMIFS(Registros!$F$2:$F$6000,Registros!$A$2:$A$6000,"NP",Registros!$B$2:$B$6000,$A3322),0)</f>
        <v/>
      </c>
      <c r="G3322">
        <f>IF(COUNTIFS(Registros!$A$2:$A$6000,"MOV",Registros!$B$2:$B$6000,$A3322)&gt;0,1,0)</f>
        <v/>
      </c>
      <c r="H3322">
        <f>IF($G3322=1,SUMIFS(Registros!$F$2:$F$6000,Registros!$A$2:$A$6000,"MOV",Registros!$B$2:$B$6000,$A3322),0)</f>
        <v/>
      </c>
      <c r="I3322">
        <f>IF(COUNTIFS(Registros!$A$2:$A$6000,"CS",Registros!$B$2:$B$6000,$A3322)&gt;0,1,0)</f>
        <v/>
      </c>
      <c r="J3322">
        <f>IF($I3322=1,SUMIFS(Registros!$I$2:$I$6000,Registros!$A$2:$A$6000,"CS",Registros!$B$2:$B$6000,$A3322),0)</f>
        <v/>
      </c>
      <c r="K3322">
        <f>IF(COUNTIFS(Winback!$K$2:$K$300,$D3322)&gt;0,1,0)</f>
        <v/>
      </c>
      <c r="L3322">
        <f>IF(AND($K3322=1,LEFT($A3322,3)="WB-"),SUMIFS(Winback!$D$2:$D$300,Winback!$K$2:$K$300,$D3322),0)</f>
        <v/>
      </c>
      <c r="M3322">
        <f>IF(OR($E3322=1,$G3322=1,SUMIFS(Registros!$J$2:$J$6000,Registros!$B$2:$B$6000,$A3322)&gt;0),1,0)</f>
        <v/>
      </c>
      <c r="N3322">
        <f>IF($J3322&gt;0,1,IF(COUNTIFS(Registros!$A$2:$A$6000,"CS",Registros!$B$2:$B$6000,$A3322,Registros!$K$2:$K$6000,"&lt;&gt;")&gt;0,1,0))</f>
        <v/>
      </c>
      <c r="O3322">
        <f>IF(AND($K3322=1,$E3322=0,$G3322=0,$I3322=0),"WINBACK",IF(AND($M3322=1,$N3322&gt;0),"CONVERGENTE",IF($M3322=1,"SOLO MÓVIL",IF($N3322&gt;0,"SOLO FIJO / INTERNET","SIN SERVICIOS"))))</f>
        <v/>
      </c>
      <c r="P3322">
        <f>IF($O3322="WINBACK","Recuperar (winback)",IF($O3322="CONVERGENTE","Upgrade / más líneas",IF($O3322="SOLO MÓVIL","Ofrecer fijo + internet (FLBBTV)",IF($O3322="SOLO FIJO / INTERNET","Ofrecer línea móvil Nextphone","Oferta completa (móvil + fijo + internet)"))))</f>
        <v/>
      </c>
      <c r="Q3322">
        <f>$F3322+$H3322+$L3322</f>
        <v/>
      </c>
      <c r="R3322">
        <f>IFERROR(VLOOKUP($A3322,Registros!$B$2:$G$6000,6,0),IFERROR(VLOOKUP($D3322,Winback!$B$2:$C$300,2,0),""))</f>
        <v/>
      </c>
      <c r="S3322">
        <f>IF($E3322=1,"NP","")&amp;IF($G3322=1,"+MOV","")&amp;IF($I3322=1,"+CS","")&amp;IF($K3322=1,"+WB","")</f>
        <v/>
      </c>
      <c r="T3322">
        <f>$E3322+$G3322+$I3322+$K3322</f>
        <v/>
      </c>
    </row>
    <row r="3323">
      <c r="A3323" t="inlineStr">
        <is>
          <t>359365960000</t>
        </is>
      </c>
      <c r="B3323" t="inlineStr">
        <is>
          <t>35936596</t>
        </is>
      </c>
      <c r="C3323" t="inlineStr">
        <is>
          <t>DEIVIS MONTENEGRO</t>
        </is>
      </c>
      <c r="D3323" t="inlineStr">
        <is>
          <t>DEIVISMONTENEGRO</t>
        </is>
      </c>
      <c r="E3323">
        <f>IF(COUNTIFS(Registros!$A$2:$A$6000,"NP",Registros!$B$2:$B$6000,$A3323)&gt;0,1,0)</f>
        <v/>
      </c>
      <c r="F3323">
        <f>IF($E3323=1,SUMIFS(Registros!$F$2:$F$6000,Registros!$A$2:$A$6000,"NP",Registros!$B$2:$B$6000,$A3323),0)</f>
        <v/>
      </c>
      <c r="G3323">
        <f>IF(COUNTIFS(Registros!$A$2:$A$6000,"MOV",Registros!$B$2:$B$6000,$A3323)&gt;0,1,0)</f>
        <v/>
      </c>
      <c r="H3323">
        <f>IF($G3323=1,SUMIFS(Registros!$F$2:$F$6000,Registros!$A$2:$A$6000,"MOV",Registros!$B$2:$B$6000,$A3323),0)</f>
        <v/>
      </c>
      <c r="I3323">
        <f>IF(COUNTIFS(Registros!$A$2:$A$6000,"CS",Registros!$B$2:$B$6000,$A3323)&gt;0,1,0)</f>
        <v/>
      </c>
      <c r="J3323">
        <f>IF($I3323=1,SUMIFS(Registros!$I$2:$I$6000,Registros!$A$2:$A$6000,"CS",Registros!$B$2:$B$6000,$A3323),0)</f>
        <v/>
      </c>
      <c r="K3323">
        <f>IF(COUNTIFS(Winback!$K$2:$K$300,$D3323)&gt;0,1,0)</f>
        <v/>
      </c>
      <c r="L3323">
        <f>IF(AND($K3323=1,LEFT($A3323,3)="WB-"),SUMIFS(Winback!$D$2:$D$300,Winback!$K$2:$K$300,$D3323),0)</f>
        <v/>
      </c>
      <c r="M3323">
        <f>IF(OR($E3323=1,$G3323=1,SUMIFS(Registros!$J$2:$J$6000,Registros!$B$2:$B$6000,$A3323)&gt;0),1,0)</f>
        <v/>
      </c>
      <c r="N3323">
        <f>IF($J3323&gt;0,1,IF(COUNTIFS(Registros!$A$2:$A$6000,"CS",Registros!$B$2:$B$6000,$A3323,Registros!$K$2:$K$6000,"&lt;&gt;")&gt;0,1,0))</f>
        <v/>
      </c>
      <c r="O3323">
        <f>IF(AND($K3323=1,$E3323=0,$G3323=0,$I3323=0),"WINBACK",IF(AND($M3323=1,$N3323&gt;0),"CONVERGENTE",IF($M3323=1,"SOLO MÓVIL",IF($N3323&gt;0,"SOLO FIJO / INTERNET","SIN SERVICIOS"))))</f>
        <v/>
      </c>
      <c r="P3323">
        <f>IF($O3323="WINBACK","Recuperar (winback)",IF($O3323="CONVERGENTE","Upgrade / más líneas",IF($O3323="SOLO MÓVIL","Ofrecer fijo + internet (FLBBTV)",IF($O3323="SOLO FIJO / INTERNET","Ofrecer línea móvil Nextphone","Oferta completa (móvil + fijo + internet)"))))</f>
        <v/>
      </c>
      <c r="Q3323">
        <f>$F3323+$H3323+$L3323</f>
        <v/>
      </c>
      <c r="R3323">
        <f>IFERROR(VLOOKUP($A3323,Registros!$B$2:$G$6000,6,0),IFERROR(VLOOKUP($D3323,Winback!$B$2:$C$300,2,0),""))</f>
        <v/>
      </c>
      <c r="S3323">
        <f>IF($E3323=1,"NP","")&amp;IF($G3323=1,"+MOV","")&amp;IF($I3323=1,"+CS","")&amp;IF($K3323=1,"+WB","")</f>
        <v/>
      </c>
      <c r="T3323">
        <f>$E3323+$G3323+$I3323+$K3323</f>
        <v/>
      </c>
    </row>
    <row r="3324">
      <c r="A3324" t="inlineStr">
        <is>
          <t>368059370000</t>
        </is>
      </c>
      <c r="B3324" t="inlineStr">
        <is>
          <t>36805937</t>
        </is>
      </c>
      <c r="C3324" t="inlineStr">
        <is>
          <t>DOEGEO GALLARDO</t>
        </is>
      </c>
      <c r="D3324" t="inlineStr">
        <is>
          <t>DOEGEOGALLARDO</t>
        </is>
      </c>
      <c r="E3324">
        <f>IF(COUNTIFS(Registros!$A$2:$A$6000,"NP",Registros!$B$2:$B$6000,$A3324)&gt;0,1,0)</f>
        <v/>
      </c>
      <c r="F3324">
        <f>IF($E3324=1,SUMIFS(Registros!$F$2:$F$6000,Registros!$A$2:$A$6000,"NP",Registros!$B$2:$B$6000,$A3324),0)</f>
        <v/>
      </c>
      <c r="G3324">
        <f>IF(COUNTIFS(Registros!$A$2:$A$6000,"MOV",Registros!$B$2:$B$6000,$A3324)&gt;0,1,0)</f>
        <v/>
      </c>
      <c r="H3324">
        <f>IF($G3324=1,SUMIFS(Registros!$F$2:$F$6000,Registros!$A$2:$A$6000,"MOV",Registros!$B$2:$B$6000,$A3324),0)</f>
        <v/>
      </c>
      <c r="I3324">
        <f>IF(COUNTIFS(Registros!$A$2:$A$6000,"CS",Registros!$B$2:$B$6000,$A3324)&gt;0,1,0)</f>
        <v/>
      </c>
      <c r="J3324">
        <f>IF($I3324=1,SUMIFS(Registros!$I$2:$I$6000,Registros!$A$2:$A$6000,"CS",Registros!$B$2:$B$6000,$A3324),0)</f>
        <v/>
      </c>
      <c r="K3324">
        <f>IF(COUNTIFS(Winback!$K$2:$K$300,$D3324)&gt;0,1,0)</f>
        <v/>
      </c>
      <c r="L3324">
        <f>IF(AND($K3324=1,LEFT($A3324,3)="WB-"),SUMIFS(Winback!$D$2:$D$300,Winback!$K$2:$K$300,$D3324),0)</f>
        <v/>
      </c>
      <c r="M3324">
        <f>IF(OR($E3324=1,$G3324=1,SUMIFS(Registros!$J$2:$J$6000,Registros!$B$2:$B$6000,$A3324)&gt;0),1,0)</f>
        <v/>
      </c>
      <c r="N3324">
        <f>IF($J3324&gt;0,1,IF(COUNTIFS(Registros!$A$2:$A$6000,"CS",Registros!$B$2:$B$6000,$A3324,Registros!$K$2:$K$6000,"&lt;&gt;")&gt;0,1,0))</f>
        <v/>
      </c>
      <c r="O3324">
        <f>IF(AND($K3324=1,$E3324=0,$G3324=0,$I3324=0),"WINBACK",IF(AND($M3324=1,$N3324&gt;0),"CONVERGENTE",IF($M3324=1,"SOLO MÓVIL",IF($N3324&gt;0,"SOLO FIJO / INTERNET","SIN SERVICIOS"))))</f>
        <v/>
      </c>
      <c r="P3324">
        <f>IF($O3324="WINBACK","Recuperar (winback)",IF($O3324="CONVERGENTE","Upgrade / más líneas",IF($O3324="SOLO MÓVIL","Ofrecer fijo + internet (FLBBTV)",IF($O3324="SOLO FIJO / INTERNET","Ofrecer línea móvil Nextphone","Oferta completa (móvil + fijo + internet)"))))</f>
        <v/>
      </c>
      <c r="Q3324">
        <f>$F3324+$H3324+$L3324</f>
        <v/>
      </c>
      <c r="R3324">
        <f>IFERROR(VLOOKUP($A3324,Registros!$B$2:$G$6000,6,0),IFERROR(VLOOKUP($D3324,Winback!$B$2:$C$300,2,0),""))</f>
        <v/>
      </c>
      <c r="S3324">
        <f>IF($E3324=1,"NP","")&amp;IF($G3324=1,"+MOV","")&amp;IF($I3324=1,"+CS","")&amp;IF($K3324=1,"+WB","")</f>
        <v/>
      </c>
      <c r="T3324">
        <f>$E3324+$G3324+$I3324+$K3324</f>
        <v/>
      </c>
    </row>
    <row r="3325">
      <c r="A3325" t="inlineStr">
        <is>
          <t>346286670000</t>
        </is>
      </c>
      <c r="B3325" t="inlineStr">
        <is>
          <t>34628667</t>
        </is>
      </c>
      <c r="C3325" t="inlineStr">
        <is>
          <t>DAVID ARTURO QUINTERO SANTANACH</t>
        </is>
      </c>
      <c r="D3325" t="inlineStr">
        <is>
          <t>DAVIDARTUROQUINTEROSANTANACH</t>
        </is>
      </c>
      <c r="E3325">
        <f>IF(COUNTIFS(Registros!$A$2:$A$6000,"NP",Registros!$B$2:$B$6000,$A3325)&gt;0,1,0)</f>
        <v/>
      </c>
      <c r="F3325">
        <f>IF($E3325=1,SUMIFS(Registros!$F$2:$F$6000,Registros!$A$2:$A$6000,"NP",Registros!$B$2:$B$6000,$A3325),0)</f>
        <v/>
      </c>
      <c r="G3325">
        <f>IF(COUNTIFS(Registros!$A$2:$A$6000,"MOV",Registros!$B$2:$B$6000,$A3325)&gt;0,1,0)</f>
        <v/>
      </c>
      <c r="H3325">
        <f>IF($G3325=1,SUMIFS(Registros!$F$2:$F$6000,Registros!$A$2:$A$6000,"MOV",Registros!$B$2:$B$6000,$A3325),0)</f>
        <v/>
      </c>
      <c r="I3325">
        <f>IF(COUNTIFS(Registros!$A$2:$A$6000,"CS",Registros!$B$2:$B$6000,$A3325)&gt;0,1,0)</f>
        <v/>
      </c>
      <c r="J3325">
        <f>IF($I3325=1,SUMIFS(Registros!$I$2:$I$6000,Registros!$A$2:$A$6000,"CS",Registros!$B$2:$B$6000,$A3325),0)</f>
        <v/>
      </c>
      <c r="K3325">
        <f>IF(COUNTIFS(Winback!$K$2:$K$300,$D3325)&gt;0,1,0)</f>
        <v/>
      </c>
      <c r="L3325">
        <f>IF(AND($K3325=1,LEFT($A3325,3)="WB-"),SUMIFS(Winback!$D$2:$D$300,Winback!$K$2:$K$300,$D3325),0)</f>
        <v/>
      </c>
      <c r="M3325">
        <f>IF(OR($E3325=1,$G3325=1,SUMIFS(Registros!$J$2:$J$6000,Registros!$B$2:$B$6000,$A3325)&gt;0),1,0)</f>
        <v/>
      </c>
      <c r="N3325">
        <f>IF($J3325&gt;0,1,IF(COUNTIFS(Registros!$A$2:$A$6000,"CS",Registros!$B$2:$B$6000,$A3325,Registros!$K$2:$K$6000,"&lt;&gt;")&gt;0,1,0))</f>
        <v/>
      </c>
      <c r="O3325">
        <f>IF(AND($K3325=1,$E3325=0,$G3325=0,$I3325=0),"WINBACK",IF(AND($M3325=1,$N3325&gt;0),"CONVERGENTE",IF($M3325=1,"SOLO MÓVIL",IF($N3325&gt;0,"SOLO FIJO / INTERNET","SIN SERVICIOS"))))</f>
        <v/>
      </c>
      <c r="P3325">
        <f>IF($O3325="WINBACK","Recuperar (winback)",IF($O3325="CONVERGENTE","Upgrade / más líneas",IF($O3325="SOLO MÓVIL","Ofrecer fijo + internet (FLBBTV)",IF($O3325="SOLO FIJO / INTERNET","Ofrecer línea móvil Nextphone","Oferta completa (móvil + fijo + internet)"))))</f>
        <v/>
      </c>
      <c r="Q3325">
        <f>$F3325+$H3325+$L3325</f>
        <v/>
      </c>
      <c r="R3325">
        <f>IFERROR(VLOOKUP($A3325,Registros!$B$2:$G$6000,6,0),IFERROR(VLOOKUP($D3325,Winback!$B$2:$C$300,2,0),""))</f>
        <v/>
      </c>
      <c r="S3325">
        <f>IF($E3325=1,"NP","")&amp;IF($G3325=1,"+MOV","")&amp;IF($I3325=1,"+CS","")&amp;IF($K3325=1,"+WB","")</f>
        <v/>
      </c>
      <c r="T3325">
        <f>$E3325+$G3325+$I3325+$K3325</f>
        <v/>
      </c>
    </row>
    <row r="3326">
      <c r="A3326" t="inlineStr">
        <is>
          <t>353244120000</t>
        </is>
      </c>
      <c r="B3326" t="inlineStr">
        <is>
          <t>35324412</t>
        </is>
      </c>
      <c r="C3326" t="inlineStr">
        <is>
          <t>DAIDEIDIZ CACERES</t>
        </is>
      </c>
      <c r="D3326" t="inlineStr">
        <is>
          <t>DAIDEIDIZCACERES</t>
        </is>
      </c>
      <c r="E3326">
        <f>IF(COUNTIFS(Registros!$A$2:$A$6000,"NP",Registros!$B$2:$B$6000,$A3326)&gt;0,1,0)</f>
        <v/>
      </c>
      <c r="F3326">
        <f>IF($E3326=1,SUMIFS(Registros!$F$2:$F$6000,Registros!$A$2:$A$6000,"NP",Registros!$B$2:$B$6000,$A3326),0)</f>
        <v/>
      </c>
      <c r="G3326">
        <f>IF(COUNTIFS(Registros!$A$2:$A$6000,"MOV",Registros!$B$2:$B$6000,$A3326)&gt;0,1,0)</f>
        <v/>
      </c>
      <c r="H3326">
        <f>IF($G3326=1,SUMIFS(Registros!$F$2:$F$6000,Registros!$A$2:$A$6000,"MOV",Registros!$B$2:$B$6000,$A3326),0)</f>
        <v/>
      </c>
      <c r="I3326">
        <f>IF(COUNTIFS(Registros!$A$2:$A$6000,"CS",Registros!$B$2:$B$6000,$A3326)&gt;0,1,0)</f>
        <v/>
      </c>
      <c r="J3326">
        <f>IF($I3326=1,SUMIFS(Registros!$I$2:$I$6000,Registros!$A$2:$A$6000,"CS",Registros!$B$2:$B$6000,$A3326),0)</f>
        <v/>
      </c>
      <c r="K3326">
        <f>IF(COUNTIFS(Winback!$K$2:$K$300,$D3326)&gt;0,1,0)</f>
        <v/>
      </c>
      <c r="L3326">
        <f>IF(AND($K3326=1,LEFT($A3326,3)="WB-"),SUMIFS(Winback!$D$2:$D$300,Winback!$K$2:$K$300,$D3326),0)</f>
        <v/>
      </c>
      <c r="M3326">
        <f>IF(OR($E3326=1,$G3326=1,SUMIFS(Registros!$J$2:$J$6000,Registros!$B$2:$B$6000,$A3326)&gt;0),1,0)</f>
        <v/>
      </c>
      <c r="N3326">
        <f>IF($J3326&gt;0,1,IF(COUNTIFS(Registros!$A$2:$A$6000,"CS",Registros!$B$2:$B$6000,$A3326,Registros!$K$2:$K$6000,"&lt;&gt;")&gt;0,1,0))</f>
        <v/>
      </c>
      <c r="O3326">
        <f>IF(AND($K3326=1,$E3326=0,$G3326=0,$I3326=0),"WINBACK",IF(AND($M3326=1,$N3326&gt;0),"CONVERGENTE",IF($M3326=1,"SOLO MÓVIL",IF($N3326&gt;0,"SOLO FIJO / INTERNET","SIN SERVICIOS"))))</f>
        <v/>
      </c>
      <c r="P3326">
        <f>IF($O3326="WINBACK","Recuperar (winback)",IF($O3326="CONVERGENTE","Upgrade / más líneas",IF($O3326="SOLO MÓVIL","Ofrecer fijo + internet (FLBBTV)",IF($O3326="SOLO FIJO / INTERNET","Ofrecer línea móvil Nextphone","Oferta completa (móvil + fijo + internet)"))))</f>
        <v/>
      </c>
      <c r="Q3326">
        <f>$F3326+$H3326+$L3326</f>
        <v/>
      </c>
      <c r="R3326">
        <f>IFERROR(VLOOKUP($A3326,Registros!$B$2:$G$6000,6,0),IFERROR(VLOOKUP($D3326,Winback!$B$2:$C$300,2,0),""))</f>
        <v/>
      </c>
      <c r="S3326">
        <f>IF($E3326=1,"NP","")&amp;IF($G3326=1,"+MOV","")&amp;IF($I3326=1,"+CS","")&amp;IF($K3326=1,"+WB","")</f>
        <v/>
      </c>
      <c r="T3326">
        <f>$E3326+$G3326+$I3326+$K3326</f>
        <v/>
      </c>
    </row>
    <row r="3327">
      <c r="A3327" t="inlineStr">
        <is>
          <t>359236370000</t>
        </is>
      </c>
      <c r="B3327" t="inlineStr">
        <is>
          <t>35923637</t>
        </is>
      </c>
      <c r="C3327" t="inlineStr">
        <is>
          <t>DAIDEIDIZ CACERES</t>
        </is>
      </c>
      <c r="D3327" t="inlineStr">
        <is>
          <t>DAIDEIDIZCACERES</t>
        </is>
      </c>
      <c r="E3327">
        <f>IF(COUNTIFS(Registros!$A$2:$A$6000,"NP",Registros!$B$2:$B$6000,$A3327)&gt;0,1,0)</f>
        <v/>
      </c>
      <c r="F3327">
        <f>IF($E3327=1,SUMIFS(Registros!$F$2:$F$6000,Registros!$A$2:$A$6000,"NP",Registros!$B$2:$B$6000,$A3327),0)</f>
        <v/>
      </c>
      <c r="G3327">
        <f>IF(COUNTIFS(Registros!$A$2:$A$6000,"MOV",Registros!$B$2:$B$6000,$A3327)&gt;0,1,0)</f>
        <v/>
      </c>
      <c r="H3327">
        <f>IF($G3327=1,SUMIFS(Registros!$F$2:$F$6000,Registros!$A$2:$A$6000,"MOV",Registros!$B$2:$B$6000,$A3327),0)</f>
        <v/>
      </c>
      <c r="I3327">
        <f>IF(COUNTIFS(Registros!$A$2:$A$6000,"CS",Registros!$B$2:$B$6000,$A3327)&gt;0,1,0)</f>
        <v/>
      </c>
      <c r="J3327">
        <f>IF($I3327=1,SUMIFS(Registros!$I$2:$I$6000,Registros!$A$2:$A$6000,"CS",Registros!$B$2:$B$6000,$A3327),0)</f>
        <v/>
      </c>
      <c r="K3327">
        <f>IF(COUNTIFS(Winback!$K$2:$K$300,$D3327)&gt;0,1,0)</f>
        <v/>
      </c>
      <c r="L3327">
        <f>IF(AND($K3327=1,LEFT($A3327,3)="WB-"),SUMIFS(Winback!$D$2:$D$300,Winback!$K$2:$K$300,$D3327),0)</f>
        <v/>
      </c>
      <c r="M3327">
        <f>IF(OR($E3327=1,$G3327=1,SUMIFS(Registros!$J$2:$J$6000,Registros!$B$2:$B$6000,$A3327)&gt;0),1,0)</f>
        <v/>
      </c>
      <c r="N3327">
        <f>IF($J3327&gt;0,1,IF(COUNTIFS(Registros!$A$2:$A$6000,"CS",Registros!$B$2:$B$6000,$A3327,Registros!$K$2:$K$6000,"&lt;&gt;")&gt;0,1,0))</f>
        <v/>
      </c>
      <c r="O3327">
        <f>IF(AND($K3327=1,$E3327=0,$G3327=0,$I3327=0),"WINBACK",IF(AND($M3327=1,$N3327&gt;0),"CONVERGENTE",IF($M3327=1,"SOLO MÓVIL",IF($N3327&gt;0,"SOLO FIJO / INTERNET","SIN SERVICIOS"))))</f>
        <v/>
      </c>
      <c r="P3327">
        <f>IF($O3327="WINBACK","Recuperar (winback)",IF($O3327="CONVERGENTE","Upgrade / más líneas",IF($O3327="SOLO MÓVIL","Ofrecer fijo + internet (FLBBTV)",IF($O3327="SOLO FIJO / INTERNET","Ofrecer línea móvil Nextphone","Oferta completa (móvil + fijo + internet)"))))</f>
        <v/>
      </c>
      <c r="Q3327">
        <f>$F3327+$H3327+$L3327</f>
        <v/>
      </c>
      <c r="R3327">
        <f>IFERROR(VLOOKUP($A3327,Registros!$B$2:$G$6000,6,0),IFERROR(VLOOKUP($D3327,Winback!$B$2:$C$300,2,0),""))</f>
        <v/>
      </c>
      <c r="S3327">
        <f>IF($E3327=1,"NP","")&amp;IF($G3327=1,"+MOV","")&amp;IF($I3327=1,"+CS","")&amp;IF($K3327=1,"+WB","")</f>
        <v/>
      </c>
      <c r="T3327">
        <f>$E3327+$G3327+$I3327+$K3327</f>
        <v/>
      </c>
    </row>
    <row r="3328">
      <c r="A3328" t="inlineStr">
        <is>
          <t>354161030000</t>
        </is>
      </c>
      <c r="B3328" t="inlineStr">
        <is>
          <t>35416103</t>
        </is>
      </c>
      <c r="C3328" t="inlineStr">
        <is>
          <t>PATRICIA CRUZ</t>
        </is>
      </c>
      <c r="D3328" t="inlineStr">
        <is>
          <t>PATRICIACRUZ</t>
        </is>
      </c>
      <c r="E3328">
        <f>IF(COUNTIFS(Registros!$A$2:$A$6000,"NP",Registros!$B$2:$B$6000,$A3328)&gt;0,1,0)</f>
        <v/>
      </c>
      <c r="F3328">
        <f>IF($E3328=1,SUMIFS(Registros!$F$2:$F$6000,Registros!$A$2:$A$6000,"NP",Registros!$B$2:$B$6000,$A3328),0)</f>
        <v/>
      </c>
      <c r="G3328">
        <f>IF(COUNTIFS(Registros!$A$2:$A$6000,"MOV",Registros!$B$2:$B$6000,$A3328)&gt;0,1,0)</f>
        <v/>
      </c>
      <c r="H3328">
        <f>IF($G3328=1,SUMIFS(Registros!$F$2:$F$6000,Registros!$A$2:$A$6000,"MOV",Registros!$B$2:$B$6000,$A3328),0)</f>
        <v/>
      </c>
      <c r="I3328">
        <f>IF(COUNTIFS(Registros!$A$2:$A$6000,"CS",Registros!$B$2:$B$6000,$A3328)&gt;0,1,0)</f>
        <v/>
      </c>
      <c r="J3328">
        <f>IF($I3328=1,SUMIFS(Registros!$I$2:$I$6000,Registros!$A$2:$A$6000,"CS",Registros!$B$2:$B$6000,$A3328),0)</f>
        <v/>
      </c>
      <c r="K3328">
        <f>IF(COUNTIFS(Winback!$K$2:$K$300,$D3328)&gt;0,1,0)</f>
        <v/>
      </c>
      <c r="L3328">
        <f>IF(AND($K3328=1,LEFT($A3328,3)="WB-"),SUMIFS(Winback!$D$2:$D$300,Winback!$K$2:$K$300,$D3328),0)</f>
        <v/>
      </c>
      <c r="M3328">
        <f>IF(OR($E3328=1,$G3328=1,SUMIFS(Registros!$J$2:$J$6000,Registros!$B$2:$B$6000,$A3328)&gt;0),1,0)</f>
        <v/>
      </c>
      <c r="N3328">
        <f>IF($J3328&gt;0,1,IF(COUNTIFS(Registros!$A$2:$A$6000,"CS",Registros!$B$2:$B$6000,$A3328,Registros!$K$2:$K$6000,"&lt;&gt;")&gt;0,1,0))</f>
        <v/>
      </c>
      <c r="O3328">
        <f>IF(AND($K3328=1,$E3328=0,$G3328=0,$I3328=0),"WINBACK",IF(AND($M3328=1,$N3328&gt;0),"CONVERGENTE",IF($M3328=1,"SOLO MÓVIL",IF($N3328&gt;0,"SOLO FIJO / INTERNET","SIN SERVICIOS"))))</f>
        <v/>
      </c>
      <c r="P3328">
        <f>IF($O3328="WINBACK","Recuperar (winback)",IF($O3328="CONVERGENTE","Upgrade / más líneas",IF($O3328="SOLO MÓVIL","Ofrecer fijo + internet (FLBBTV)",IF($O3328="SOLO FIJO / INTERNET","Ofrecer línea móvil Nextphone","Oferta completa (móvil + fijo + internet)"))))</f>
        <v/>
      </c>
      <c r="Q3328">
        <f>$F3328+$H3328+$L3328</f>
        <v/>
      </c>
      <c r="R3328">
        <f>IFERROR(VLOOKUP($A3328,Registros!$B$2:$G$6000,6,0),IFERROR(VLOOKUP($D3328,Winback!$B$2:$C$300,2,0),""))</f>
        <v/>
      </c>
      <c r="S3328">
        <f>IF($E3328=1,"NP","")&amp;IF($G3328=1,"+MOV","")&amp;IF($I3328=1,"+CS","")&amp;IF($K3328=1,"+WB","")</f>
        <v/>
      </c>
      <c r="T3328">
        <f>$E3328+$G3328+$I3328+$K3328</f>
        <v/>
      </c>
    </row>
    <row r="3329">
      <c r="A3329" t="inlineStr">
        <is>
          <t>358287540000</t>
        </is>
      </c>
      <c r="B3329" t="inlineStr">
        <is>
          <t>35828754</t>
        </is>
      </c>
      <c r="C3329" t="inlineStr">
        <is>
          <t>EDWARD ALEXANDER HIDROGO GONZÁLEZ</t>
        </is>
      </c>
      <c r="D3329" t="inlineStr">
        <is>
          <t>EDWARDALEXANDERHIDROGOGONZALEZ</t>
        </is>
      </c>
      <c r="E3329">
        <f>IF(COUNTIFS(Registros!$A$2:$A$6000,"NP",Registros!$B$2:$B$6000,$A3329)&gt;0,1,0)</f>
        <v/>
      </c>
      <c r="F3329">
        <f>IF($E3329=1,SUMIFS(Registros!$F$2:$F$6000,Registros!$A$2:$A$6000,"NP",Registros!$B$2:$B$6000,$A3329),0)</f>
        <v/>
      </c>
      <c r="G3329">
        <f>IF(COUNTIFS(Registros!$A$2:$A$6000,"MOV",Registros!$B$2:$B$6000,$A3329)&gt;0,1,0)</f>
        <v/>
      </c>
      <c r="H3329">
        <f>IF($G3329=1,SUMIFS(Registros!$F$2:$F$6000,Registros!$A$2:$A$6000,"MOV",Registros!$B$2:$B$6000,$A3329),0)</f>
        <v/>
      </c>
      <c r="I3329">
        <f>IF(COUNTIFS(Registros!$A$2:$A$6000,"CS",Registros!$B$2:$B$6000,$A3329)&gt;0,1,0)</f>
        <v/>
      </c>
      <c r="J3329">
        <f>IF($I3329=1,SUMIFS(Registros!$I$2:$I$6000,Registros!$A$2:$A$6000,"CS",Registros!$B$2:$B$6000,$A3329),0)</f>
        <v/>
      </c>
      <c r="K3329">
        <f>IF(COUNTIFS(Winback!$K$2:$K$300,$D3329)&gt;0,1,0)</f>
        <v/>
      </c>
      <c r="L3329">
        <f>IF(AND($K3329=1,LEFT($A3329,3)="WB-"),SUMIFS(Winback!$D$2:$D$300,Winback!$K$2:$K$300,$D3329),0)</f>
        <v/>
      </c>
      <c r="M3329">
        <f>IF(OR($E3329=1,$G3329=1,SUMIFS(Registros!$J$2:$J$6000,Registros!$B$2:$B$6000,$A3329)&gt;0),1,0)</f>
        <v/>
      </c>
      <c r="N3329">
        <f>IF($J3329&gt;0,1,IF(COUNTIFS(Registros!$A$2:$A$6000,"CS",Registros!$B$2:$B$6000,$A3329,Registros!$K$2:$K$6000,"&lt;&gt;")&gt;0,1,0))</f>
        <v/>
      </c>
      <c r="O3329">
        <f>IF(AND($K3329=1,$E3329=0,$G3329=0,$I3329=0),"WINBACK",IF(AND($M3329=1,$N3329&gt;0),"CONVERGENTE",IF($M3329=1,"SOLO MÓVIL",IF($N3329&gt;0,"SOLO FIJO / INTERNET","SIN SERVICIOS"))))</f>
        <v/>
      </c>
      <c r="P3329">
        <f>IF($O3329="WINBACK","Recuperar (winback)",IF($O3329="CONVERGENTE","Upgrade / más líneas",IF($O3329="SOLO MÓVIL","Ofrecer fijo + internet (FLBBTV)",IF($O3329="SOLO FIJO / INTERNET","Ofrecer línea móvil Nextphone","Oferta completa (móvil + fijo + internet)"))))</f>
        <v/>
      </c>
      <c r="Q3329">
        <f>$F3329+$H3329+$L3329</f>
        <v/>
      </c>
      <c r="R3329">
        <f>IFERROR(VLOOKUP($A3329,Registros!$B$2:$G$6000,6,0),IFERROR(VLOOKUP($D3329,Winback!$B$2:$C$300,2,0),""))</f>
        <v/>
      </c>
      <c r="S3329">
        <f>IF($E3329=1,"NP","")&amp;IF($G3329=1,"+MOV","")&amp;IF($I3329=1,"+CS","")&amp;IF($K3329=1,"+WB","")</f>
        <v/>
      </c>
      <c r="T3329">
        <f>$E3329+$G3329+$I3329+$K3329</f>
        <v/>
      </c>
    </row>
    <row r="3330">
      <c r="A3330" t="inlineStr">
        <is>
          <t>351379490000</t>
        </is>
      </c>
      <c r="B3330" t="inlineStr">
        <is>
          <t>35137949</t>
        </is>
      </c>
      <c r="C3330" t="inlineStr">
        <is>
          <t>LUIS CERRUD</t>
        </is>
      </c>
      <c r="D3330" t="inlineStr">
        <is>
          <t>LUISCERRUD</t>
        </is>
      </c>
      <c r="E3330">
        <f>IF(COUNTIFS(Registros!$A$2:$A$6000,"NP",Registros!$B$2:$B$6000,$A3330)&gt;0,1,0)</f>
        <v/>
      </c>
      <c r="F3330">
        <f>IF($E3330=1,SUMIFS(Registros!$F$2:$F$6000,Registros!$A$2:$A$6000,"NP",Registros!$B$2:$B$6000,$A3330),0)</f>
        <v/>
      </c>
      <c r="G3330">
        <f>IF(COUNTIFS(Registros!$A$2:$A$6000,"MOV",Registros!$B$2:$B$6000,$A3330)&gt;0,1,0)</f>
        <v/>
      </c>
      <c r="H3330">
        <f>IF($G3330=1,SUMIFS(Registros!$F$2:$F$6000,Registros!$A$2:$A$6000,"MOV",Registros!$B$2:$B$6000,$A3330),0)</f>
        <v/>
      </c>
      <c r="I3330">
        <f>IF(COUNTIFS(Registros!$A$2:$A$6000,"CS",Registros!$B$2:$B$6000,$A3330)&gt;0,1,0)</f>
        <v/>
      </c>
      <c r="J3330">
        <f>IF($I3330=1,SUMIFS(Registros!$I$2:$I$6000,Registros!$A$2:$A$6000,"CS",Registros!$B$2:$B$6000,$A3330),0)</f>
        <v/>
      </c>
      <c r="K3330">
        <f>IF(COUNTIFS(Winback!$K$2:$K$300,$D3330)&gt;0,1,0)</f>
        <v/>
      </c>
      <c r="L3330">
        <f>IF(AND($K3330=1,LEFT($A3330,3)="WB-"),SUMIFS(Winback!$D$2:$D$300,Winback!$K$2:$K$300,$D3330),0)</f>
        <v/>
      </c>
      <c r="M3330">
        <f>IF(OR($E3330=1,$G3330=1,SUMIFS(Registros!$J$2:$J$6000,Registros!$B$2:$B$6000,$A3330)&gt;0),1,0)</f>
        <v/>
      </c>
      <c r="N3330">
        <f>IF($J3330&gt;0,1,IF(COUNTIFS(Registros!$A$2:$A$6000,"CS",Registros!$B$2:$B$6000,$A3330,Registros!$K$2:$K$6000,"&lt;&gt;")&gt;0,1,0))</f>
        <v/>
      </c>
      <c r="O3330">
        <f>IF(AND($K3330=1,$E3330=0,$G3330=0,$I3330=0),"WINBACK",IF(AND($M3330=1,$N3330&gt;0),"CONVERGENTE",IF($M3330=1,"SOLO MÓVIL",IF($N3330&gt;0,"SOLO FIJO / INTERNET","SIN SERVICIOS"))))</f>
        <v/>
      </c>
      <c r="P3330">
        <f>IF($O3330="WINBACK","Recuperar (winback)",IF($O3330="CONVERGENTE","Upgrade / más líneas",IF($O3330="SOLO MÓVIL","Ofrecer fijo + internet (FLBBTV)",IF($O3330="SOLO FIJO / INTERNET","Ofrecer línea móvil Nextphone","Oferta completa (móvil + fijo + internet)"))))</f>
        <v/>
      </c>
      <c r="Q3330">
        <f>$F3330+$H3330+$L3330</f>
        <v/>
      </c>
      <c r="R3330">
        <f>IFERROR(VLOOKUP($A3330,Registros!$B$2:$G$6000,6,0),IFERROR(VLOOKUP($D3330,Winback!$B$2:$C$300,2,0),""))</f>
        <v/>
      </c>
      <c r="S3330">
        <f>IF($E3330=1,"NP","")&amp;IF($G3330=1,"+MOV","")&amp;IF($I3330=1,"+CS","")&amp;IF($K3330=1,"+WB","")</f>
        <v/>
      </c>
      <c r="T3330">
        <f>$E3330+$G3330+$I3330+$K3330</f>
        <v/>
      </c>
    </row>
    <row r="3331">
      <c r="A3331" t="inlineStr">
        <is>
          <t>358269010000</t>
        </is>
      </c>
      <c r="B3331" t="inlineStr">
        <is>
          <t>35826901</t>
        </is>
      </c>
      <c r="C3331" t="inlineStr">
        <is>
          <t>ADELA QUINTERO</t>
        </is>
      </c>
      <c r="D3331" t="inlineStr">
        <is>
          <t>ADELAQUINTERO</t>
        </is>
      </c>
      <c r="E3331">
        <f>IF(COUNTIFS(Registros!$A$2:$A$6000,"NP",Registros!$B$2:$B$6000,$A3331)&gt;0,1,0)</f>
        <v/>
      </c>
      <c r="F3331">
        <f>IF($E3331=1,SUMIFS(Registros!$F$2:$F$6000,Registros!$A$2:$A$6000,"NP",Registros!$B$2:$B$6000,$A3331),0)</f>
        <v/>
      </c>
      <c r="G3331">
        <f>IF(COUNTIFS(Registros!$A$2:$A$6000,"MOV",Registros!$B$2:$B$6000,$A3331)&gt;0,1,0)</f>
        <v/>
      </c>
      <c r="H3331">
        <f>IF($G3331=1,SUMIFS(Registros!$F$2:$F$6000,Registros!$A$2:$A$6000,"MOV",Registros!$B$2:$B$6000,$A3331),0)</f>
        <v/>
      </c>
      <c r="I3331">
        <f>IF(COUNTIFS(Registros!$A$2:$A$6000,"CS",Registros!$B$2:$B$6000,$A3331)&gt;0,1,0)</f>
        <v/>
      </c>
      <c r="J3331">
        <f>IF($I3331=1,SUMIFS(Registros!$I$2:$I$6000,Registros!$A$2:$A$6000,"CS",Registros!$B$2:$B$6000,$A3331),0)</f>
        <v/>
      </c>
      <c r="K3331">
        <f>IF(COUNTIFS(Winback!$K$2:$K$300,$D3331)&gt;0,1,0)</f>
        <v/>
      </c>
      <c r="L3331">
        <f>IF(AND($K3331=1,LEFT($A3331,3)="WB-"),SUMIFS(Winback!$D$2:$D$300,Winback!$K$2:$K$300,$D3331),0)</f>
        <v/>
      </c>
      <c r="M3331">
        <f>IF(OR($E3331=1,$G3331=1,SUMIFS(Registros!$J$2:$J$6000,Registros!$B$2:$B$6000,$A3331)&gt;0),1,0)</f>
        <v/>
      </c>
      <c r="N3331">
        <f>IF($J3331&gt;0,1,IF(COUNTIFS(Registros!$A$2:$A$6000,"CS",Registros!$B$2:$B$6000,$A3331,Registros!$K$2:$K$6000,"&lt;&gt;")&gt;0,1,0))</f>
        <v/>
      </c>
      <c r="O3331">
        <f>IF(AND($K3331=1,$E3331=0,$G3331=0,$I3331=0),"WINBACK",IF(AND($M3331=1,$N3331&gt;0),"CONVERGENTE",IF($M3331=1,"SOLO MÓVIL",IF($N3331&gt;0,"SOLO FIJO / INTERNET","SIN SERVICIOS"))))</f>
        <v/>
      </c>
      <c r="P3331">
        <f>IF($O3331="WINBACK","Recuperar (winback)",IF($O3331="CONVERGENTE","Upgrade / más líneas",IF($O3331="SOLO MÓVIL","Ofrecer fijo + internet (FLBBTV)",IF($O3331="SOLO FIJO / INTERNET","Ofrecer línea móvil Nextphone","Oferta completa (móvil + fijo + internet)"))))</f>
        <v/>
      </c>
      <c r="Q3331">
        <f>$F3331+$H3331+$L3331</f>
        <v/>
      </c>
      <c r="R3331">
        <f>IFERROR(VLOOKUP($A3331,Registros!$B$2:$G$6000,6,0),IFERROR(VLOOKUP($D3331,Winback!$B$2:$C$300,2,0),""))</f>
        <v/>
      </c>
      <c r="S3331">
        <f>IF($E3331=1,"NP","")&amp;IF($G3331=1,"+MOV","")&amp;IF($I3331=1,"+CS","")&amp;IF($K3331=1,"+WB","")</f>
        <v/>
      </c>
      <c r="T3331">
        <f>$E3331+$G3331+$I3331+$K3331</f>
        <v/>
      </c>
    </row>
    <row r="3332">
      <c r="A3332" t="inlineStr">
        <is>
          <t>353342520000</t>
        </is>
      </c>
      <c r="B3332" t="inlineStr">
        <is>
          <t>35334252</t>
        </is>
      </c>
      <c r="C3332" t="inlineStr">
        <is>
          <t>JOSE MUÑOZ</t>
        </is>
      </c>
      <c r="D3332" t="inlineStr">
        <is>
          <t>JOSEMUNOZ</t>
        </is>
      </c>
      <c r="E3332">
        <f>IF(COUNTIFS(Registros!$A$2:$A$6000,"NP",Registros!$B$2:$B$6000,$A3332)&gt;0,1,0)</f>
        <v/>
      </c>
      <c r="F3332">
        <f>IF($E3332=1,SUMIFS(Registros!$F$2:$F$6000,Registros!$A$2:$A$6000,"NP",Registros!$B$2:$B$6000,$A3332),0)</f>
        <v/>
      </c>
      <c r="G3332">
        <f>IF(COUNTIFS(Registros!$A$2:$A$6000,"MOV",Registros!$B$2:$B$6000,$A3332)&gt;0,1,0)</f>
        <v/>
      </c>
      <c r="H3332">
        <f>IF($G3332=1,SUMIFS(Registros!$F$2:$F$6000,Registros!$A$2:$A$6000,"MOV",Registros!$B$2:$B$6000,$A3332),0)</f>
        <v/>
      </c>
      <c r="I3332">
        <f>IF(COUNTIFS(Registros!$A$2:$A$6000,"CS",Registros!$B$2:$B$6000,$A3332)&gt;0,1,0)</f>
        <v/>
      </c>
      <c r="J3332">
        <f>IF($I3332=1,SUMIFS(Registros!$I$2:$I$6000,Registros!$A$2:$A$6000,"CS",Registros!$B$2:$B$6000,$A3332),0)</f>
        <v/>
      </c>
      <c r="K3332">
        <f>IF(COUNTIFS(Winback!$K$2:$K$300,$D3332)&gt;0,1,0)</f>
        <v/>
      </c>
      <c r="L3332">
        <f>IF(AND($K3332=1,LEFT($A3332,3)="WB-"),SUMIFS(Winback!$D$2:$D$300,Winback!$K$2:$K$300,$D3332),0)</f>
        <v/>
      </c>
      <c r="M3332">
        <f>IF(OR($E3332=1,$G3332=1,SUMIFS(Registros!$J$2:$J$6000,Registros!$B$2:$B$6000,$A3332)&gt;0),1,0)</f>
        <v/>
      </c>
      <c r="N3332">
        <f>IF($J3332&gt;0,1,IF(COUNTIFS(Registros!$A$2:$A$6000,"CS",Registros!$B$2:$B$6000,$A3332,Registros!$K$2:$K$6000,"&lt;&gt;")&gt;0,1,0))</f>
        <v/>
      </c>
      <c r="O3332">
        <f>IF(AND($K3332=1,$E3332=0,$G3332=0,$I3332=0),"WINBACK",IF(AND($M3332=1,$N3332&gt;0),"CONVERGENTE",IF($M3332=1,"SOLO MÓVIL",IF($N3332&gt;0,"SOLO FIJO / INTERNET","SIN SERVICIOS"))))</f>
        <v/>
      </c>
      <c r="P3332">
        <f>IF($O3332="WINBACK","Recuperar (winback)",IF($O3332="CONVERGENTE","Upgrade / más líneas",IF($O3332="SOLO MÓVIL","Ofrecer fijo + internet (FLBBTV)",IF($O3332="SOLO FIJO / INTERNET","Ofrecer línea móvil Nextphone","Oferta completa (móvil + fijo + internet)"))))</f>
        <v/>
      </c>
      <c r="Q3332">
        <f>$F3332+$H3332+$L3332</f>
        <v/>
      </c>
      <c r="R3332">
        <f>IFERROR(VLOOKUP($A3332,Registros!$B$2:$G$6000,6,0),IFERROR(VLOOKUP($D3332,Winback!$B$2:$C$300,2,0),""))</f>
        <v/>
      </c>
      <c r="S3332">
        <f>IF($E3332=1,"NP","")&amp;IF($G3332=1,"+MOV","")&amp;IF($I3332=1,"+CS","")&amp;IF($K3332=1,"+WB","")</f>
        <v/>
      </c>
      <c r="T3332">
        <f>$E3332+$G3332+$I3332+$K3332</f>
        <v/>
      </c>
    </row>
    <row r="3333">
      <c r="A3333" t="inlineStr">
        <is>
          <t>369008630000</t>
        </is>
      </c>
      <c r="B3333" t="inlineStr">
        <is>
          <t>36900863</t>
        </is>
      </c>
      <c r="C3333" t="inlineStr">
        <is>
          <t>MARTIN CARPINTERO</t>
        </is>
      </c>
      <c r="D3333" t="inlineStr">
        <is>
          <t>MARTINCARPINTERO</t>
        </is>
      </c>
      <c r="E3333">
        <f>IF(COUNTIFS(Registros!$A$2:$A$6000,"NP",Registros!$B$2:$B$6000,$A3333)&gt;0,1,0)</f>
        <v/>
      </c>
      <c r="F3333">
        <f>IF($E3333=1,SUMIFS(Registros!$F$2:$F$6000,Registros!$A$2:$A$6000,"NP",Registros!$B$2:$B$6000,$A3333),0)</f>
        <v/>
      </c>
      <c r="G3333">
        <f>IF(COUNTIFS(Registros!$A$2:$A$6000,"MOV",Registros!$B$2:$B$6000,$A3333)&gt;0,1,0)</f>
        <v/>
      </c>
      <c r="H3333">
        <f>IF($G3333=1,SUMIFS(Registros!$F$2:$F$6000,Registros!$A$2:$A$6000,"MOV",Registros!$B$2:$B$6000,$A3333),0)</f>
        <v/>
      </c>
      <c r="I3333">
        <f>IF(COUNTIFS(Registros!$A$2:$A$6000,"CS",Registros!$B$2:$B$6000,$A3333)&gt;0,1,0)</f>
        <v/>
      </c>
      <c r="J3333">
        <f>IF($I3333=1,SUMIFS(Registros!$I$2:$I$6000,Registros!$A$2:$A$6000,"CS",Registros!$B$2:$B$6000,$A3333),0)</f>
        <v/>
      </c>
      <c r="K3333">
        <f>IF(COUNTIFS(Winback!$K$2:$K$300,$D3333)&gt;0,1,0)</f>
        <v/>
      </c>
      <c r="L3333">
        <f>IF(AND($K3333=1,LEFT($A3333,3)="WB-"),SUMIFS(Winback!$D$2:$D$300,Winback!$K$2:$K$300,$D3333),0)</f>
        <v/>
      </c>
      <c r="M3333">
        <f>IF(OR($E3333=1,$G3333=1,SUMIFS(Registros!$J$2:$J$6000,Registros!$B$2:$B$6000,$A3333)&gt;0),1,0)</f>
        <v/>
      </c>
      <c r="N3333">
        <f>IF($J3333&gt;0,1,IF(COUNTIFS(Registros!$A$2:$A$6000,"CS",Registros!$B$2:$B$6000,$A3333,Registros!$K$2:$K$6000,"&lt;&gt;")&gt;0,1,0))</f>
        <v/>
      </c>
      <c r="O3333">
        <f>IF(AND($K3333=1,$E3333=0,$G3333=0,$I3333=0),"WINBACK",IF(AND($M3333=1,$N3333&gt;0),"CONVERGENTE",IF($M3333=1,"SOLO MÓVIL",IF($N3333&gt;0,"SOLO FIJO / INTERNET","SIN SERVICIOS"))))</f>
        <v/>
      </c>
      <c r="P3333">
        <f>IF($O3333="WINBACK","Recuperar (winback)",IF($O3333="CONVERGENTE","Upgrade / más líneas",IF($O3333="SOLO MÓVIL","Ofrecer fijo + internet (FLBBTV)",IF($O3333="SOLO FIJO / INTERNET","Ofrecer línea móvil Nextphone","Oferta completa (móvil + fijo + internet)"))))</f>
        <v/>
      </c>
      <c r="Q3333">
        <f>$F3333+$H3333+$L3333</f>
        <v/>
      </c>
      <c r="R3333">
        <f>IFERROR(VLOOKUP($A3333,Registros!$B$2:$G$6000,6,0),IFERROR(VLOOKUP($D3333,Winback!$B$2:$C$300,2,0),""))</f>
        <v/>
      </c>
      <c r="S3333">
        <f>IF($E3333=1,"NP","")&amp;IF($G3333=1,"+MOV","")&amp;IF($I3333=1,"+CS","")&amp;IF($K3333=1,"+WB","")</f>
        <v/>
      </c>
      <c r="T3333">
        <f>$E3333+$G3333+$I3333+$K3333</f>
        <v/>
      </c>
    </row>
    <row r="3334">
      <c r="A3334" t="inlineStr">
        <is>
          <t>343405020000</t>
        </is>
      </c>
      <c r="B3334" t="inlineStr">
        <is>
          <t>34340502</t>
        </is>
      </c>
      <c r="C3334" t="inlineStr">
        <is>
          <t>YAZELY MASA</t>
        </is>
      </c>
      <c r="D3334" t="inlineStr">
        <is>
          <t>YAZELYMASA</t>
        </is>
      </c>
      <c r="E3334">
        <f>IF(COUNTIFS(Registros!$A$2:$A$6000,"NP",Registros!$B$2:$B$6000,$A3334)&gt;0,1,0)</f>
        <v/>
      </c>
      <c r="F3334">
        <f>IF($E3334=1,SUMIFS(Registros!$F$2:$F$6000,Registros!$A$2:$A$6000,"NP",Registros!$B$2:$B$6000,$A3334),0)</f>
        <v/>
      </c>
      <c r="G3334">
        <f>IF(COUNTIFS(Registros!$A$2:$A$6000,"MOV",Registros!$B$2:$B$6000,$A3334)&gt;0,1,0)</f>
        <v/>
      </c>
      <c r="H3334">
        <f>IF($G3334=1,SUMIFS(Registros!$F$2:$F$6000,Registros!$A$2:$A$6000,"MOV",Registros!$B$2:$B$6000,$A3334),0)</f>
        <v/>
      </c>
      <c r="I3334">
        <f>IF(COUNTIFS(Registros!$A$2:$A$6000,"CS",Registros!$B$2:$B$6000,$A3334)&gt;0,1,0)</f>
        <v/>
      </c>
      <c r="J3334">
        <f>IF($I3334=1,SUMIFS(Registros!$I$2:$I$6000,Registros!$A$2:$A$6000,"CS",Registros!$B$2:$B$6000,$A3334),0)</f>
        <v/>
      </c>
      <c r="K3334">
        <f>IF(COUNTIFS(Winback!$K$2:$K$300,$D3334)&gt;0,1,0)</f>
        <v/>
      </c>
      <c r="L3334">
        <f>IF(AND($K3334=1,LEFT($A3334,3)="WB-"),SUMIFS(Winback!$D$2:$D$300,Winback!$K$2:$K$300,$D3334),0)</f>
        <v/>
      </c>
      <c r="M3334">
        <f>IF(OR($E3334=1,$G3334=1,SUMIFS(Registros!$J$2:$J$6000,Registros!$B$2:$B$6000,$A3334)&gt;0),1,0)</f>
        <v/>
      </c>
      <c r="N3334">
        <f>IF($J3334&gt;0,1,IF(COUNTIFS(Registros!$A$2:$A$6000,"CS",Registros!$B$2:$B$6000,$A3334,Registros!$K$2:$K$6000,"&lt;&gt;")&gt;0,1,0))</f>
        <v/>
      </c>
      <c r="O3334">
        <f>IF(AND($K3334=1,$E3334=0,$G3334=0,$I3334=0),"WINBACK",IF(AND($M3334=1,$N3334&gt;0),"CONVERGENTE",IF($M3334=1,"SOLO MÓVIL",IF($N3334&gt;0,"SOLO FIJO / INTERNET","SIN SERVICIOS"))))</f>
        <v/>
      </c>
      <c r="P3334">
        <f>IF($O3334="WINBACK","Recuperar (winback)",IF($O3334="CONVERGENTE","Upgrade / más líneas",IF($O3334="SOLO MÓVIL","Ofrecer fijo + internet (FLBBTV)",IF($O3334="SOLO FIJO / INTERNET","Ofrecer línea móvil Nextphone","Oferta completa (móvil + fijo + internet)"))))</f>
        <v/>
      </c>
      <c r="Q3334">
        <f>$F3334+$H3334+$L3334</f>
        <v/>
      </c>
      <c r="R3334">
        <f>IFERROR(VLOOKUP($A3334,Registros!$B$2:$G$6000,6,0),IFERROR(VLOOKUP($D3334,Winback!$B$2:$C$300,2,0),""))</f>
        <v/>
      </c>
      <c r="S3334">
        <f>IF($E3334=1,"NP","")&amp;IF($G3334=1,"+MOV","")&amp;IF($I3334=1,"+CS","")&amp;IF($K3334=1,"+WB","")</f>
        <v/>
      </c>
      <c r="T3334">
        <f>$E3334+$G3334+$I3334+$K3334</f>
        <v/>
      </c>
    </row>
    <row r="3335">
      <c r="A3335" t="inlineStr">
        <is>
          <t>356284180000</t>
        </is>
      </c>
      <c r="B3335" t="inlineStr">
        <is>
          <t>35628418</t>
        </is>
      </c>
      <c r="C3335" t="inlineStr">
        <is>
          <t>WILLIAM BATISTA</t>
        </is>
      </c>
      <c r="D3335" t="inlineStr">
        <is>
          <t>WILLIAMBATISTA</t>
        </is>
      </c>
      <c r="E3335">
        <f>IF(COUNTIFS(Registros!$A$2:$A$6000,"NP",Registros!$B$2:$B$6000,$A3335)&gt;0,1,0)</f>
        <v/>
      </c>
      <c r="F3335">
        <f>IF($E3335=1,SUMIFS(Registros!$F$2:$F$6000,Registros!$A$2:$A$6000,"NP",Registros!$B$2:$B$6000,$A3335),0)</f>
        <v/>
      </c>
      <c r="G3335">
        <f>IF(COUNTIFS(Registros!$A$2:$A$6000,"MOV",Registros!$B$2:$B$6000,$A3335)&gt;0,1,0)</f>
        <v/>
      </c>
      <c r="H3335">
        <f>IF($G3335=1,SUMIFS(Registros!$F$2:$F$6000,Registros!$A$2:$A$6000,"MOV",Registros!$B$2:$B$6000,$A3335),0)</f>
        <v/>
      </c>
      <c r="I3335">
        <f>IF(COUNTIFS(Registros!$A$2:$A$6000,"CS",Registros!$B$2:$B$6000,$A3335)&gt;0,1,0)</f>
        <v/>
      </c>
      <c r="J3335">
        <f>IF($I3335=1,SUMIFS(Registros!$I$2:$I$6000,Registros!$A$2:$A$6000,"CS",Registros!$B$2:$B$6000,$A3335),0)</f>
        <v/>
      </c>
      <c r="K3335">
        <f>IF(COUNTIFS(Winback!$K$2:$K$300,$D3335)&gt;0,1,0)</f>
        <v/>
      </c>
      <c r="L3335">
        <f>IF(AND($K3335=1,LEFT($A3335,3)="WB-"),SUMIFS(Winback!$D$2:$D$300,Winback!$K$2:$K$300,$D3335),0)</f>
        <v/>
      </c>
      <c r="M3335">
        <f>IF(OR($E3335=1,$G3335=1,SUMIFS(Registros!$J$2:$J$6000,Registros!$B$2:$B$6000,$A3335)&gt;0),1,0)</f>
        <v/>
      </c>
      <c r="N3335">
        <f>IF($J3335&gt;0,1,IF(COUNTIFS(Registros!$A$2:$A$6000,"CS",Registros!$B$2:$B$6000,$A3335,Registros!$K$2:$K$6000,"&lt;&gt;")&gt;0,1,0))</f>
        <v/>
      </c>
      <c r="O3335">
        <f>IF(AND($K3335=1,$E3335=0,$G3335=0,$I3335=0),"WINBACK",IF(AND($M3335=1,$N3335&gt;0),"CONVERGENTE",IF($M3335=1,"SOLO MÓVIL",IF($N3335&gt;0,"SOLO FIJO / INTERNET","SIN SERVICIOS"))))</f>
        <v/>
      </c>
      <c r="P3335">
        <f>IF($O3335="WINBACK","Recuperar (winback)",IF($O3335="CONVERGENTE","Upgrade / más líneas",IF($O3335="SOLO MÓVIL","Ofrecer fijo + internet (FLBBTV)",IF($O3335="SOLO FIJO / INTERNET","Ofrecer línea móvil Nextphone","Oferta completa (móvil + fijo + internet)"))))</f>
        <v/>
      </c>
      <c r="Q3335">
        <f>$F3335+$H3335+$L3335</f>
        <v/>
      </c>
      <c r="R3335">
        <f>IFERROR(VLOOKUP($A3335,Registros!$B$2:$G$6000,6,0),IFERROR(VLOOKUP($D3335,Winback!$B$2:$C$300,2,0),""))</f>
        <v/>
      </c>
      <c r="S3335">
        <f>IF($E3335=1,"NP","")&amp;IF($G3335=1,"+MOV","")&amp;IF($I3335=1,"+CS","")&amp;IF($K3335=1,"+WB","")</f>
        <v/>
      </c>
      <c r="T3335">
        <f>$E3335+$G3335+$I3335+$K3335</f>
        <v/>
      </c>
    </row>
    <row r="3336">
      <c r="A3336" t="inlineStr">
        <is>
          <t>369058620000</t>
        </is>
      </c>
      <c r="B3336" t="inlineStr">
        <is>
          <t>36905862</t>
        </is>
      </c>
      <c r="C3336" t="inlineStr">
        <is>
          <t>RODOLFO PEREZ</t>
        </is>
      </c>
      <c r="D3336" t="inlineStr">
        <is>
          <t>RODOLFOPEREZ</t>
        </is>
      </c>
      <c r="E3336">
        <f>IF(COUNTIFS(Registros!$A$2:$A$6000,"NP",Registros!$B$2:$B$6000,$A3336)&gt;0,1,0)</f>
        <v/>
      </c>
      <c r="F3336">
        <f>IF($E3336=1,SUMIFS(Registros!$F$2:$F$6000,Registros!$A$2:$A$6000,"NP",Registros!$B$2:$B$6000,$A3336),0)</f>
        <v/>
      </c>
      <c r="G3336">
        <f>IF(COUNTIFS(Registros!$A$2:$A$6000,"MOV",Registros!$B$2:$B$6000,$A3336)&gt;0,1,0)</f>
        <v/>
      </c>
      <c r="H3336">
        <f>IF($G3336=1,SUMIFS(Registros!$F$2:$F$6000,Registros!$A$2:$A$6000,"MOV",Registros!$B$2:$B$6000,$A3336),0)</f>
        <v/>
      </c>
      <c r="I3336">
        <f>IF(COUNTIFS(Registros!$A$2:$A$6000,"CS",Registros!$B$2:$B$6000,$A3336)&gt;0,1,0)</f>
        <v/>
      </c>
      <c r="J3336">
        <f>IF($I3336=1,SUMIFS(Registros!$I$2:$I$6000,Registros!$A$2:$A$6000,"CS",Registros!$B$2:$B$6000,$A3336),0)</f>
        <v/>
      </c>
      <c r="K3336">
        <f>IF(COUNTIFS(Winback!$K$2:$K$300,$D3336)&gt;0,1,0)</f>
        <v/>
      </c>
      <c r="L3336">
        <f>IF(AND($K3336=1,LEFT($A3336,3)="WB-"),SUMIFS(Winback!$D$2:$D$300,Winback!$K$2:$K$300,$D3336),0)</f>
        <v/>
      </c>
      <c r="M3336">
        <f>IF(OR($E3336=1,$G3336=1,SUMIFS(Registros!$J$2:$J$6000,Registros!$B$2:$B$6000,$A3336)&gt;0),1,0)</f>
        <v/>
      </c>
      <c r="N3336">
        <f>IF($J3336&gt;0,1,IF(COUNTIFS(Registros!$A$2:$A$6000,"CS",Registros!$B$2:$B$6000,$A3336,Registros!$K$2:$K$6000,"&lt;&gt;")&gt;0,1,0))</f>
        <v/>
      </c>
      <c r="O3336">
        <f>IF(AND($K3336=1,$E3336=0,$G3336=0,$I3336=0),"WINBACK",IF(AND($M3336=1,$N3336&gt;0),"CONVERGENTE",IF($M3336=1,"SOLO MÓVIL",IF($N3336&gt;0,"SOLO FIJO / INTERNET","SIN SERVICIOS"))))</f>
        <v/>
      </c>
      <c r="P3336">
        <f>IF($O3336="WINBACK","Recuperar (winback)",IF($O3336="CONVERGENTE","Upgrade / más líneas",IF($O3336="SOLO MÓVIL","Ofrecer fijo + internet (FLBBTV)",IF($O3336="SOLO FIJO / INTERNET","Ofrecer línea móvil Nextphone","Oferta completa (móvil + fijo + internet)"))))</f>
        <v/>
      </c>
      <c r="Q3336">
        <f>$F3336+$H3336+$L3336</f>
        <v/>
      </c>
      <c r="R3336">
        <f>IFERROR(VLOOKUP($A3336,Registros!$B$2:$G$6000,6,0),IFERROR(VLOOKUP($D3336,Winback!$B$2:$C$300,2,0),""))</f>
        <v/>
      </c>
      <c r="S3336">
        <f>IF($E3336=1,"NP","")&amp;IF($G3336=1,"+MOV","")&amp;IF($I3336=1,"+CS","")&amp;IF($K3336=1,"+WB","")</f>
        <v/>
      </c>
      <c r="T3336">
        <f>$E3336+$G3336+$I3336+$K3336</f>
        <v/>
      </c>
    </row>
    <row r="3337">
      <c r="A3337" t="inlineStr">
        <is>
          <t>357115720000</t>
        </is>
      </c>
      <c r="B3337" t="inlineStr">
        <is>
          <t>35711572</t>
        </is>
      </c>
      <c r="C3337" t="inlineStr">
        <is>
          <t>JOSHUA RAFAEL MONTENEGRO DEL CID</t>
        </is>
      </c>
      <c r="D3337" t="inlineStr">
        <is>
          <t>JOSHUARAFAELMONTENEGRODELCID</t>
        </is>
      </c>
      <c r="E3337">
        <f>IF(COUNTIFS(Registros!$A$2:$A$6000,"NP",Registros!$B$2:$B$6000,$A3337)&gt;0,1,0)</f>
        <v/>
      </c>
      <c r="F3337">
        <f>IF($E3337=1,SUMIFS(Registros!$F$2:$F$6000,Registros!$A$2:$A$6000,"NP",Registros!$B$2:$B$6000,$A3337),0)</f>
        <v/>
      </c>
      <c r="G3337">
        <f>IF(COUNTIFS(Registros!$A$2:$A$6000,"MOV",Registros!$B$2:$B$6000,$A3337)&gt;0,1,0)</f>
        <v/>
      </c>
      <c r="H3337">
        <f>IF($G3337=1,SUMIFS(Registros!$F$2:$F$6000,Registros!$A$2:$A$6000,"MOV",Registros!$B$2:$B$6000,$A3337),0)</f>
        <v/>
      </c>
      <c r="I3337">
        <f>IF(COUNTIFS(Registros!$A$2:$A$6000,"CS",Registros!$B$2:$B$6000,$A3337)&gt;0,1,0)</f>
        <v/>
      </c>
      <c r="J3337">
        <f>IF($I3337=1,SUMIFS(Registros!$I$2:$I$6000,Registros!$A$2:$A$6000,"CS",Registros!$B$2:$B$6000,$A3337),0)</f>
        <v/>
      </c>
      <c r="K3337">
        <f>IF(COUNTIFS(Winback!$K$2:$K$300,$D3337)&gt;0,1,0)</f>
        <v/>
      </c>
      <c r="L3337">
        <f>IF(AND($K3337=1,LEFT($A3337,3)="WB-"),SUMIFS(Winback!$D$2:$D$300,Winback!$K$2:$K$300,$D3337),0)</f>
        <v/>
      </c>
      <c r="M3337">
        <f>IF(OR($E3337=1,$G3337=1,SUMIFS(Registros!$J$2:$J$6000,Registros!$B$2:$B$6000,$A3337)&gt;0),1,0)</f>
        <v/>
      </c>
      <c r="N3337">
        <f>IF($J3337&gt;0,1,IF(COUNTIFS(Registros!$A$2:$A$6000,"CS",Registros!$B$2:$B$6000,$A3337,Registros!$K$2:$K$6000,"&lt;&gt;")&gt;0,1,0))</f>
        <v/>
      </c>
      <c r="O3337">
        <f>IF(AND($K3337=1,$E3337=0,$G3337=0,$I3337=0),"WINBACK",IF(AND($M3337=1,$N3337&gt;0),"CONVERGENTE",IF($M3337=1,"SOLO MÓVIL",IF($N3337&gt;0,"SOLO FIJO / INTERNET","SIN SERVICIOS"))))</f>
        <v/>
      </c>
      <c r="P3337">
        <f>IF($O3337="WINBACK","Recuperar (winback)",IF($O3337="CONVERGENTE","Upgrade / más líneas",IF($O3337="SOLO MÓVIL","Ofrecer fijo + internet (FLBBTV)",IF($O3337="SOLO FIJO / INTERNET","Ofrecer línea móvil Nextphone","Oferta completa (móvil + fijo + internet)"))))</f>
        <v/>
      </c>
      <c r="Q3337">
        <f>$F3337+$H3337+$L3337</f>
        <v/>
      </c>
      <c r="R3337">
        <f>IFERROR(VLOOKUP($A3337,Registros!$B$2:$G$6000,6,0),IFERROR(VLOOKUP($D3337,Winback!$B$2:$C$300,2,0),""))</f>
        <v/>
      </c>
      <c r="S3337">
        <f>IF($E3337=1,"NP","")&amp;IF($G3337=1,"+MOV","")&amp;IF($I3337=1,"+CS","")&amp;IF($K3337=1,"+WB","")</f>
        <v/>
      </c>
      <c r="T3337">
        <f>$E3337+$G3337+$I3337+$K3337</f>
        <v/>
      </c>
    </row>
    <row r="3338">
      <c r="A3338" t="inlineStr">
        <is>
          <t>355077570000</t>
        </is>
      </c>
      <c r="B3338" t="inlineStr">
        <is>
          <t>35507757</t>
        </is>
      </c>
      <c r="C3338" t="inlineStr">
        <is>
          <t>JOSE ISRAEL CASTILLO MORALES</t>
        </is>
      </c>
      <c r="D3338" t="inlineStr">
        <is>
          <t>JOSEISRAELCASTILLOMORALES</t>
        </is>
      </c>
      <c r="E3338">
        <f>IF(COUNTIFS(Registros!$A$2:$A$6000,"NP",Registros!$B$2:$B$6000,$A3338)&gt;0,1,0)</f>
        <v/>
      </c>
      <c r="F3338">
        <f>IF($E3338=1,SUMIFS(Registros!$F$2:$F$6000,Registros!$A$2:$A$6000,"NP",Registros!$B$2:$B$6000,$A3338),0)</f>
        <v/>
      </c>
      <c r="G3338">
        <f>IF(COUNTIFS(Registros!$A$2:$A$6000,"MOV",Registros!$B$2:$B$6000,$A3338)&gt;0,1,0)</f>
        <v/>
      </c>
      <c r="H3338">
        <f>IF($G3338=1,SUMIFS(Registros!$F$2:$F$6000,Registros!$A$2:$A$6000,"MOV",Registros!$B$2:$B$6000,$A3338),0)</f>
        <v/>
      </c>
      <c r="I3338">
        <f>IF(COUNTIFS(Registros!$A$2:$A$6000,"CS",Registros!$B$2:$B$6000,$A3338)&gt;0,1,0)</f>
        <v/>
      </c>
      <c r="J3338">
        <f>IF($I3338=1,SUMIFS(Registros!$I$2:$I$6000,Registros!$A$2:$A$6000,"CS",Registros!$B$2:$B$6000,$A3338),0)</f>
        <v/>
      </c>
      <c r="K3338">
        <f>IF(COUNTIFS(Winback!$K$2:$K$300,$D3338)&gt;0,1,0)</f>
        <v/>
      </c>
      <c r="L3338">
        <f>IF(AND($K3338=1,LEFT($A3338,3)="WB-"),SUMIFS(Winback!$D$2:$D$300,Winback!$K$2:$K$300,$D3338),0)</f>
        <v/>
      </c>
      <c r="M3338">
        <f>IF(OR($E3338=1,$G3338=1,SUMIFS(Registros!$J$2:$J$6000,Registros!$B$2:$B$6000,$A3338)&gt;0),1,0)</f>
        <v/>
      </c>
      <c r="N3338">
        <f>IF($J3338&gt;0,1,IF(COUNTIFS(Registros!$A$2:$A$6000,"CS",Registros!$B$2:$B$6000,$A3338,Registros!$K$2:$K$6000,"&lt;&gt;")&gt;0,1,0))</f>
        <v/>
      </c>
      <c r="O3338">
        <f>IF(AND($K3338=1,$E3338=0,$G3338=0,$I3338=0),"WINBACK",IF(AND($M3338=1,$N3338&gt;0),"CONVERGENTE",IF($M3338=1,"SOLO MÓVIL",IF($N3338&gt;0,"SOLO FIJO / INTERNET","SIN SERVICIOS"))))</f>
        <v/>
      </c>
      <c r="P3338">
        <f>IF($O3338="WINBACK","Recuperar (winback)",IF($O3338="CONVERGENTE","Upgrade / más líneas",IF($O3338="SOLO MÓVIL","Ofrecer fijo + internet (FLBBTV)",IF($O3338="SOLO FIJO / INTERNET","Ofrecer línea móvil Nextphone","Oferta completa (móvil + fijo + internet)"))))</f>
        <v/>
      </c>
      <c r="Q3338">
        <f>$F3338+$H3338+$L3338</f>
        <v/>
      </c>
      <c r="R3338">
        <f>IFERROR(VLOOKUP($A3338,Registros!$B$2:$G$6000,6,0),IFERROR(VLOOKUP($D3338,Winback!$B$2:$C$300,2,0),""))</f>
        <v/>
      </c>
      <c r="S3338">
        <f>IF($E3338=1,"NP","")&amp;IF($G3338=1,"+MOV","")&amp;IF($I3338=1,"+CS","")&amp;IF($K3338=1,"+WB","")</f>
        <v/>
      </c>
      <c r="T3338">
        <f>$E3338+$G3338+$I3338+$K3338</f>
        <v/>
      </c>
    </row>
    <row r="3339">
      <c r="A3339" t="inlineStr">
        <is>
          <t>354365620000</t>
        </is>
      </c>
      <c r="B3339" t="inlineStr">
        <is>
          <t>35436562</t>
        </is>
      </c>
      <c r="C3339" t="inlineStr">
        <is>
          <t>CLARA MASSIEL DE GRACIA DE MONTENEGRO</t>
        </is>
      </c>
      <c r="D3339" t="inlineStr">
        <is>
          <t>CLARAMASSIELDEGRACIADEMONTENEGRO</t>
        </is>
      </c>
      <c r="E3339">
        <f>IF(COUNTIFS(Registros!$A$2:$A$6000,"NP",Registros!$B$2:$B$6000,$A3339)&gt;0,1,0)</f>
        <v/>
      </c>
      <c r="F3339">
        <f>IF($E3339=1,SUMIFS(Registros!$F$2:$F$6000,Registros!$A$2:$A$6000,"NP",Registros!$B$2:$B$6000,$A3339),0)</f>
        <v/>
      </c>
      <c r="G3339">
        <f>IF(COUNTIFS(Registros!$A$2:$A$6000,"MOV",Registros!$B$2:$B$6000,$A3339)&gt;0,1,0)</f>
        <v/>
      </c>
      <c r="H3339">
        <f>IF($G3339=1,SUMIFS(Registros!$F$2:$F$6000,Registros!$A$2:$A$6000,"MOV",Registros!$B$2:$B$6000,$A3339),0)</f>
        <v/>
      </c>
      <c r="I3339">
        <f>IF(COUNTIFS(Registros!$A$2:$A$6000,"CS",Registros!$B$2:$B$6000,$A3339)&gt;0,1,0)</f>
        <v/>
      </c>
      <c r="J3339">
        <f>IF($I3339=1,SUMIFS(Registros!$I$2:$I$6000,Registros!$A$2:$A$6000,"CS",Registros!$B$2:$B$6000,$A3339),0)</f>
        <v/>
      </c>
      <c r="K3339">
        <f>IF(COUNTIFS(Winback!$K$2:$K$300,$D3339)&gt;0,1,0)</f>
        <v/>
      </c>
      <c r="L3339">
        <f>IF(AND($K3339=1,LEFT($A3339,3)="WB-"),SUMIFS(Winback!$D$2:$D$300,Winback!$K$2:$K$300,$D3339),0)</f>
        <v/>
      </c>
      <c r="M3339">
        <f>IF(OR($E3339=1,$G3339=1,SUMIFS(Registros!$J$2:$J$6000,Registros!$B$2:$B$6000,$A3339)&gt;0),1,0)</f>
        <v/>
      </c>
      <c r="N3339">
        <f>IF($J3339&gt;0,1,IF(COUNTIFS(Registros!$A$2:$A$6000,"CS",Registros!$B$2:$B$6000,$A3339,Registros!$K$2:$K$6000,"&lt;&gt;")&gt;0,1,0))</f>
        <v/>
      </c>
      <c r="O3339">
        <f>IF(AND($K3339=1,$E3339=0,$G3339=0,$I3339=0),"WINBACK",IF(AND($M3339=1,$N3339&gt;0),"CONVERGENTE",IF($M3339=1,"SOLO MÓVIL",IF($N3339&gt;0,"SOLO FIJO / INTERNET","SIN SERVICIOS"))))</f>
        <v/>
      </c>
      <c r="P3339">
        <f>IF($O3339="WINBACK","Recuperar (winback)",IF($O3339="CONVERGENTE","Upgrade / más líneas",IF($O3339="SOLO MÓVIL","Ofrecer fijo + internet (FLBBTV)",IF($O3339="SOLO FIJO / INTERNET","Ofrecer línea móvil Nextphone","Oferta completa (móvil + fijo + internet)"))))</f>
        <v/>
      </c>
      <c r="Q3339">
        <f>$F3339+$H3339+$L3339</f>
        <v/>
      </c>
      <c r="R3339">
        <f>IFERROR(VLOOKUP($A3339,Registros!$B$2:$G$6000,6,0),IFERROR(VLOOKUP($D3339,Winback!$B$2:$C$300,2,0),""))</f>
        <v/>
      </c>
      <c r="S3339">
        <f>IF($E3339=1,"NP","")&amp;IF($G3339=1,"+MOV","")&amp;IF($I3339=1,"+CS","")&amp;IF($K3339=1,"+WB","")</f>
        <v/>
      </c>
      <c r="T3339">
        <f>$E3339+$G3339+$I3339+$K3339</f>
        <v/>
      </c>
    </row>
    <row r="3340">
      <c r="A3340" t="inlineStr">
        <is>
          <t>358262350000</t>
        </is>
      </c>
      <c r="B3340" t="inlineStr">
        <is>
          <t>35826235</t>
        </is>
      </c>
      <c r="C3340" t="inlineStr">
        <is>
          <t>ADRIAN IBARRA</t>
        </is>
      </c>
      <c r="D3340" t="inlineStr">
        <is>
          <t>ADRIANIBARRA</t>
        </is>
      </c>
      <c r="E3340">
        <f>IF(COUNTIFS(Registros!$A$2:$A$6000,"NP",Registros!$B$2:$B$6000,$A3340)&gt;0,1,0)</f>
        <v/>
      </c>
      <c r="F3340">
        <f>IF($E3340=1,SUMIFS(Registros!$F$2:$F$6000,Registros!$A$2:$A$6000,"NP",Registros!$B$2:$B$6000,$A3340),0)</f>
        <v/>
      </c>
      <c r="G3340">
        <f>IF(COUNTIFS(Registros!$A$2:$A$6000,"MOV",Registros!$B$2:$B$6000,$A3340)&gt;0,1,0)</f>
        <v/>
      </c>
      <c r="H3340">
        <f>IF($G3340=1,SUMIFS(Registros!$F$2:$F$6000,Registros!$A$2:$A$6000,"MOV",Registros!$B$2:$B$6000,$A3340),0)</f>
        <v/>
      </c>
      <c r="I3340">
        <f>IF(COUNTIFS(Registros!$A$2:$A$6000,"CS",Registros!$B$2:$B$6000,$A3340)&gt;0,1,0)</f>
        <v/>
      </c>
      <c r="J3340">
        <f>IF($I3340=1,SUMIFS(Registros!$I$2:$I$6000,Registros!$A$2:$A$6000,"CS",Registros!$B$2:$B$6000,$A3340),0)</f>
        <v/>
      </c>
      <c r="K3340">
        <f>IF(COUNTIFS(Winback!$K$2:$K$300,$D3340)&gt;0,1,0)</f>
        <v/>
      </c>
      <c r="L3340">
        <f>IF(AND($K3340=1,LEFT($A3340,3)="WB-"),SUMIFS(Winback!$D$2:$D$300,Winback!$K$2:$K$300,$D3340),0)</f>
        <v/>
      </c>
      <c r="M3340">
        <f>IF(OR($E3340=1,$G3340=1,SUMIFS(Registros!$J$2:$J$6000,Registros!$B$2:$B$6000,$A3340)&gt;0),1,0)</f>
        <v/>
      </c>
      <c r="N3340">
        <f>IF($J3340&gt;0,1,IF(COUNTIFS(Registros!$A$2:$A$6000,"CS",Registros!$B$2:$B$6000,$A3340,Registros!$K$2:$K$6000,"&lt;&gt;")&gt;0,1,0))</f>
        <v/>
      </c>
      <c r="O3340">
        <f>IF(AND($K3340=1,$E3340=0,$G3340=0,$I3340=0),"WINBACK",IF(AND($M3340=1,$N3340&gt;0),"CONVERGENTE",IF($M3340=1,"SOLO MÓVIL",IF($N3340&gt;0,"SOLO FIJO / INTERNET","SIN SERVICIOS"))))</f>
        <v/>
      </c>
      <c r="P3340">
        <f>IF($O3340="WINBACK","Recuperar (winback)",IF($O3340="CONVERGENTE","Upgrade / más líneas",IF($O3340="SOLO MÓVIL","Ofrecer fijo + internet (FLBBTV)",IF($O3340="SOLO FIJO / INTERNET","Ofrecer línea móvil Nextphone","Oferta completa (móvil + fijo + internet)"))))</f>
        <v/>
      </c>
      <c r="Q3340">
        <f>$F3340+$H3340+$L3340</f>
        <v/>
      </c>
      <c r="R3340">
        <f>IFERROR(VLOOKUP($A3340,Registros!$B$2:$G$6000,6,0),IFERROR(VLOOKUP($D3340,Winback!$B$2:$C$300,2,0),""))</f>
        <v/>
      </c>
      <c r="S3340">
        <f>IF($E3340=1,"NP","")&amp;IF($G3340=1,"+MOV","")&amp;IF($I3340=1,"+CS","")&amp;IF($K3340=1,"+WB","")</f>
        <v/>
      </c>
      <c r="T3340">
        <f>$E3340+$G3340+$I3340+$K3340</f>
        <v/>
      </c>
    </row>
    <row r="3341">
      <c r="A3341" t="inlineStr">
        <is>
          <t>353215770000</t>
        </is>
      </c>
      <c r="B3341" t="inlineStr">
        <is>
          <t>35321577</t>
        </is>
      </c>
      <c r="C3341" t="inlineStr">
        <is>
          <t>GEOVANA ATENCIO</t>
        </is>
      </c>
      <c r="D3341" t="inlineStr">
        <is>
          <t>GEOVANAATENCIO</t>
        </is>
      </c>
      <c r="E3341">
        <f>IF(COUNTIFS(Registros!$A$2:$A$6000,"NP",Registros!$B$2:$B$6000,$A3341)&gt;0,1,0)</f>
        <v/>
      </c>
      <c r="F3341">
        <f>IF($E3341=1,SUMIFS(Registros!$F$2:$F$6000,Registros!$A$2:$A$6000,"NP",Registros!$B$2:$B$6000,$A3341),0)</f>
        <v/>
      </c>
      <c r="G3341">
        <f>IF(COUNTIFS(Registros!$A$2:$A$6000,"MOV",Registros!$B$2:$B$6000,$A3341)&gt;0,1,0)</f>
        <v/>
      </c>
      <c r="H3341">
        <f>IF($G3341=1,SUMIFS(Registros!$F$2:$F$6000,Registros!$A$2:$A$6000,"MOV",Registros!$B$2:$B$6000,$A3341),0)</f>
        <v/>
      </c>
      <c r="I3341">
        <f>IF(COUNTIFS(Registros!$A$2:$A$6000,"CS",Registros!$B$2:$B$6000,$A3341)&gt;0,1,0)</f>
        <v/>
      </c>
      <c r="J3341">
        <f>IF($I3341=1,SUMIFS(Registros!$I$2:$I$6000,Registros!$A$2:$A$6000,"CS",Registros!$B$2:$B$6000,$A3341),0)</f>
        <v/>
      </c>
      <c r="K3341">
        <f>IF(COUNTIFS(Winback!$K$2:$K$300,$D3341)&gt;0,1,0)</f>
        <v/>
      </c>
      <c r="L3341">
        <f>IF(AND($K3341=1,LEFT($A3341,3)="WB-"),SUMIFS(Winback!$D$2:$D$300,Winback!$K$2:$K$300,$D3341),0)</f>
        <v/>
      </c>
      <c r="M3341">
        <f>IF(OR($E3341=1,$G3341=1,SUMIFS(Registros!$J$2:$J$6000,Registros!$B$2:$B$6000,$A3341)&gt;0),1,0)</f>
        <v/>
      </c>
      <c r="N3341">
        <f>IF($J3341&gt;0,1,IF(COUNTIFS(Registros!$A$2:$A$6000,"CS",Registros!$B$2:$B$6000,$A3341,Registros!$K$2:$K$6000,"&lt;&gt;")&gt;0,1,0))</f>
        <v/>
      </c>
      <c r="O3341">
        <f>IF(AND($K3341=1,$E3341=0,$G3341=0,$I3341=0),"WINBACK",IF(AND($M3341=1,$N3341&gt;0),"CONVERGENTE",IF($M3341=1,"SOLO MÓVIL",IF($N3341&gt;0,"SOLO FIJO / INTERNET","SIN SERVICIOS"))))</f>
        <v/>
      </c>
      <c r="P3341">
        <f>IF($O3341="WINBACK","Recuperar (winback)",IF($O3341="CONVERGENTE","Upgrade / más líneas",IF($O3341="SOLO MÓVIL","Ofrecer fijo + internet (FLBBTV)",IF($O3341="SOLO FIJO / INTERNET","Ofrecer línea móvil Nextphone","Oferta completa (móvil + fijo + internet)"))))</f>
        <v/>
      </c>
      <c r="Q3341">
        <f>$F3341+$H3341+$L3341</f>
        <v/>
      </c>
      <c r="R3341">
        <f>IFERROR(VLOOKUP($A3341,Registros!$B$2:$G$6000,6,0),IFERROR(VLOOKUP($D3341,Winback!$B$2:$C$300,2,0),""))</f>
        <v/>
      </c>
      <c r="S3341">
        <f>IF($E3341=1,"NP","")&amp;IF($G3341=1,"+MOV","")&amp;IF($I3341=1,"+CS","")&amp;IF($K3341=1,"+WB","")</f>
        <v/>
      </c>
      <c r="T3341">
        <f>$E3341+$G3341+$I3341+$K3341</f>
        <v/>
      </c>
    </row>
    <row r="3342">
      <c r="A3342" t="inlineStr">
        <is>
          <t>358358620000</t>
        </is>
      </c>
      <c r="B3342" t="inlineStr">
        <is>
          <t>35835862</t>
        </is>
      </c>
      <c r="C3342" t="inlineStr">
        <is>
          <t>DISTRIBUIDARA ZANET</t>
        </is>
      </c>
      <c r="D3342" t="inlineStr">
        <is>
          <t>DISTRIBUIDARAZANET</t>
        </is>
      </c>
      <c r="E3342">
        <f>IF(COUNTIFS(Registros!$A$2:$A$6000,"NP",Registros!$B$2:$B$6000,$A3342)&gt;0,1,0)</f>
        <v/>
      </c>
      <c r="F3342">
        <f>IF($E3342=1,SUMIFS(Registros!$F$2:$F$6000,Registros!$A$2:$A$6000,"NP",Registros!$B$2:$B$6000,$A3342),0)</f>
        <v/>
      </c>
      <c r="G3342">
        <f>IF(COUNTIFS(Registros!$A$2:$A$6000,"MOV",Registros!$B$2:$B$6000,$A3342)&gt;0,1,0)</f>
        <v/>
      </c>
      <c r="H3342">
        <f>IF($G3342=1,SUMIFS(Registros!$F$2:$F$6000,Registros!$A$2:$A$6000,"MOV",Registros!$B$2:$B$6000,$A3342),0)</f>
        <v/>
      </c>
      <c r="I3342">
        <f>IF(COUNTIFS(Registros!$A$2:$A$6000,"CS",Registros!$B$2:$B$6000,$A3342)&gt;0,1,0)</f>
        <v/>
      </c>
      <c r="J3342">
        <f>IF($I3342=1,SUMIFS(Registros!$I$2:$I$6000,Registros!$A$2:$A$6000,"CS",Registros!$B$2:$B$6000,$A3342),0)</f>
        <v/>
      </c>
      <c r="K3342">
        <f>IF(COUNTIFS(Winback!$K$2:$K$300,$D3342)&gt;0,1,0)</f>
        <v/>
      </c>
      <c r="L3342">
        <f>IF(AND($K3342=1,LEFT($A3342,3)="WB-"),SUMIFS(Winback!$D$2:$D$300,Winback!$K$2:$K$300,$D3342),0)</f>
        <v/>
      </c>
      <c r="M3342">
        <f>IF(OR($E3342=1,$G3342=1,SUMIFS(Registros!$J$2:$J$6000,Registros!$B$2:$B$6000,$A3342)&gt;0),1,0)</f>
        <v/>
      </c>
      <c r="N3342">
        <f>IF($J3342&gt;0,1,IF(COUNTIFS(Registros!$A$2:$A$6000,"CS",Registros!$B$2:$B$6000,$A3342,Registros!$K$2:$K$6000,"&lt;&gt;")&gt;0,1,0))</f>
        <v/>
      </c>
      <c r="O3342">
        <f>IF(AND($K3342=1,$E3342=0,$G3342=0,$I3342=0),"WINBACK",IF(AND($M3342=1,$N3342&gt;0),"CONVERGENTE",IF($M3342=1,"SOLO MÓVIL",IF($N3342&gt;0,"SOLO FIJO / INTERNET","SIN SERVICIOS"))))</f>
        <v/>
      </c>
      <c r="P3342">
        <f>IF($O3342="WINBACK","Recuperar (winback)",IF($O3342="CONVERGENTE","Upgrade / más líneas",IF($O3342="SOLO MÓVIL","Ofrecer fijo + internet (FLBBTV)",IF($O3342="SOLO FIJO / INTERNET","Ofrecer línea móvil Nextphone","Oferta completa (móvil + fijo + internet)"))))</f>
        <v/>
      </c>
      <c r="Q3342">
        <f>$F3342+$H3342+$L3342</f>
        <v/>
      </c>
      <c r="R3342">
        <f>IFERROR(VLOOKUP($A3342,Registros!$B$2:$G$6000,6,0),IFERROR(VLOOKUP($D3342,Winback!$B$2:$C$300,2,0),""))</f>
        <v/>
      </c>
      <c r="S3342">
        <f>IF($E3342=1,"NP","")&amp;IF($G3342=1,"+MOV","")&amp;IF($I3342=1,"+CS","")&amp;IF($K3342=1,"+WB","")</f>
        <v/>
      </c>
      <c r="T3342">
        <f>$E3342+$G3342+$I3342+$K3342</f>
        <v/>
      </c>
    </row>
    <row r="3343">
      <c r="A3343" t="inlineStr">
        <is>
          <t>348328680000</t>
        </is>
      </c>
      <c r="B3343" t="inlineStr">
        <is>
          <t>34832868</t>
        </is>
      </c>
      <c r="C3343" t="inlineStr">
        <is>
          <t>JHONY CHAVARRIA</t>
        </is>
      </c>
      <c r="D3343" t="inlineStr">
        <is>
          <t>JHONYCHAVARRIA</t>
        </is>
      </c>
      <c r="E3343">
        <f>IF(COUNTIFS(Registros!$A$2:$A$6000,"NP",Registros!$B$2:$B$6000,$A3343)&gt;0,1,0)</f>
        <v/>
      </c>
      <c r="F3343">
        <f>IF($E3343=1,SUMIFS(Registros!$F$2:$F$6000,Registros!$A$2:$A$6000,"NP",Registros!$B$2:$B$6000,$A3343),0)</f>
        <v/>
      </c>
      <c r="G3343">
        <f>IF(COUNTIFS(Registros!$A$2:$A$6000,"MOV",Registros!$B$2:$B$6000,$A3343)&gt;0,1,0)</f>
        <v/>
      </c>
      <c r="H3343">
        <f>IF($G3343=1,SUMIFS(Registros!$F$2:$F$6000,Registros!$A$2:$A$6000,"MOV",Registros!$B$2:$B$6000,$A3343),0)</f>
        <v/>
      </c>
      <c r="I3343">
        <f>IF(COUNTIFS(Registros!$A$2:$A$6000,"CS",Registros!$B$2:$B$6000,$A3343)&gt;0,1,0)</f>
        <v/>
      </c>
      <c r="J3343">
        <f>IF($I3343=1,SUMIFS(Registros!$I$2:$I$6000,Registros!$A$2:$A$6000,"CS",Registros!$B$2:$B$6000,$A3343),0)</f>
        <v/>
      </c>
      <c r="K3343">
        <f>IF(COUNTIFS(Winback!$K$2:$K$300,$D3343)&gt;0,1,0)</f>
        <v/>
      </c>
      <c r="L3343">
        <f>IF(AND($K3343=1,LEFT($A3343,3)="WB-"),SUMIFS(Winback!$D$2:$D$300,Winback!$K$2:$K$300,$D3343),0)</f>
        <v/>
      </c>
      <c r="M3343">
        <f>IF(OR($E3343=1,$G3343=1,SUMIFS(Registros!$J$2:$J$6000,Registros!$B$2:$B$6000,$A3343)&gt;0),1,0)</f>
        <v/>
      </c>
      <c r="N3343">
        <f>IF($J3343&gt;0,1,IF(COUNTIFS(Registros!$A$2:$A$6000,"CS",Registros!$B$2:$B$6000,$A3343,Registros!$K$2:$K$6000,"&lt;&gt;")&gt;0,1,0))</f>
        <v/>
      </c>
      <c r="O3343">
        <f>IF(AND($K3343=1,$E3343=0,$G3343=0,$I3343=0),"WINBACK",IF(AND($M3343=1,$N3343&gt;0),"CONVERGENTE",IF($M3343=1,"SOLO MÓVIL",IF($N3343&gt;0,"SOLO FIJO / INTERNET","SIN SERVICIOS"))))</f>
        <v/>
      </c>
      <c r="P3343">
        <f>IF($O3343="WINBACK","Recuperar (winback)",IF($O3343="CONVERGENTE","Upgrade / más líneas",IF($O3343="SOLO MÓVIL","Ofrecer fijo + internet (FLBBTV)",IF($O3343="SOLO FIJO / INTERNET","Ofrecer línea móvil Nextphone","Oferta completa (móvil + fijo + internet)"))))</f>
        <v/>
      </c>
      <c r="Q3343">
        <f>$F3343+$H3343+$L3343</f>
        <v/>
      </c>
      <c r="R3343">
        <f>IFERROR(VLOOKUP($A3343,Registros!$B$2:$G$6000,6,0),IFERROR(VLOOKUP($D3343,Winback!$B$2:$C$300,2,0),""))</f>
        <v/>
      </c>
      <c r="S3343">
        <f>IF($E3343=1,"NP","")&amp;IF($G3343=1,"+MOV","")&amp;IF($I3343=1,"+CS","")&amp;IF($K3343=1,"+WB","")</f>
        <v/>
      </c>
      <c r="T3343">
        <f>$E3343+$G3343+$I3343+$K3343</f>
        <v/>
      </c>
    </row>
    <row r="3344">
      <c r="A3344" t="inlineStr">
        <is>
          <t>361030190000</t>
        </is>
      </c>
      <c r="B3344" t="inlineStr">
        <is>
          <t>36103019</t>
        </is>
      </c>
      <c r="C3344" t="inlineStr">
        <is>
          <t>JAHIR MENENDEZ</t>
        </is>
      </c>
      <c r="D3344" t="inlineStr">
        <is>
          <t>JAHIRMENENDEZ</t>
        </is>
      </c>
      <c r="E3344">
        <f>IF(COUNTIFS(Registros!$A$2:$A$6000,"NP",Registros!$B$2:$B$6000,$A3344)&gt;0,1,0)</f>
        <v/>
      </c>
      <c r="F3344">
        <f>IF($E3344=1,SUMIFS(Registros!$F$2:$F$6000,Registros!$A$2:$A$6000,"NP",Registros!$B$2:$B$6000,$A3344),0)</f>
        <v/>
      </c>
      <c r="G3344">
        <f>IF(COUNTIFS(Registros!$A$2:$A$6000,"MOV",Registros!$B$2:$B$6000,$A3344)&gt;0,1,0)</f>
        <v/>
      </c>
      <c r="H3344">
        <f>IF($G3344=1,SUMIFS(Registros!$F$2:$F$6000,Registros!$A$2:$A$6000,"MOV",Registros!$B$2:$B$6000,$A3344),0)</f>
        <v/>
      </c>
      <c r="I3344">
        <f>IF(COUNTIFS(Registros!$A$2:$A$6000,"CS",Registros!$B$2:$B$6000,$A3344)&gt;0,1,0)</f>
        <v/>
      </c>
      <c r="J3344">
        <f>IF($I3344=1,SUMIFS(Registros!$I$2:$I$6000,Registros!$A$2:$A$6000,"CS",Registros!$B$2:$B$6000,$A3344),0)</f>
        <v/>
      </c>
      <c r="K3344">
        <f>IF(COUNTIFS(Winback!$K$2:$K$300,$D3344)&gt;0,1,0)</f>
        <v/>
      </c>
      <c r="L3344">
        <f>IF(AND($K3344=1,LEFT($A3344,3)="WB-"),SUMIFS(Winback!$D$2:$D$300,Winback!$K$2:$K$300,$D3344),0)</f>
        <v/>
      </c>
      <c r="M3344">
        <f>IF(OR($E3344=1,$G3344=1,SUMIFS(Registros!$J$2:$J$6000,Registros!$B$2:$B$6000,$A3344)&gt;0),1,0)</f>
        <v/>
      </c>
      <c r="N3344">
        <f>IF($J3344&gt;0,1,IF(COUNTIFS(Registros!$A$2:$A$6000,"CS",Registros!$B$2:$B$6000,$A3344,Registros!$K$2:$K$6000,"&lt;&gt;")&gt;0,1,0))</f>
        <v/>
      </c>
      <c r="O3344">
        <f>IF(AND($K3344=1,$E3344=0,$G3344=0,$I3344=0),"WINBACK",IF(AND($M3344=1,$N3344&gt;0),"CONVERGENTE",IF($M3344=1,"SOLO MÓVIL",IF($N3344&gt;0,"SOLO FIJO / INTERNET","SIN SERVICIOS"))))</f>
        <v/>
      </c>
      <c r="P3344">
        <f>IF($O3344="WINBACK","Recuperar (winback)",IF($O3344="CONVERGENTE","Upgrade / más líneas",IF($O3344="SOLO MÓVIL","Ofrecer fijo + internet (FLBBTV)",IF($O3344="SOLO FIJO / INTERNET","Ofrecer línea móvil Nextphone","Oferta completa (móvil + fijo + internet)"))))</f>
        <v/>
      </c>
      <c r="Q3344">
        <f>$F3344+$H3344+$L3344</f>
        <v/>
      </c>
      <c r="R3344">
        <f>IFERROR(VLOOKUP($A3344,Registros!$B$2:$G$6000,6,0),IFERROR(VLOOKUP($D3344,Winback!$B$2:$C$300,2,0),""))</f>
        <v/>
      </c>
      <c r="S3344">
        <f>IF($E3344=1,"NP","")&amp;IF($G3344=1,"+MOV","")&amp;IF($I3344=1,"+CS","")&amp;IF($K3344=1,"+WB","")</f>
        <v/>
      </c>
      <c r="T3344">
        <f>$E3344+$G3344+$I3344+$K3344</f>
        <v/>
      </c>
    </row>
    <row r="3345">
      <c r="A3345" t="inlineStr">
        <is>
          <t>367046590000</t>
        </is>
      </c>
      <c r="B3345" t="inlineStr">
        <is>
          <t>36704659</t>
        </is>
      </c>
      <c r="C3345" t="inlineStr">
        <is>
          <t>STEPHANIE MARTINEZ</t>
        </is>
      </c>
      <c r="D3345" t="inlineStr">
        <is>
          <t>STEPHANIEMARTINEZ</t>
        </is>
      </c>
      <c r="E3345">
        <f>IF(COUNTIFS(Registros!$A$2:$A$6000,"NP",Registros!$B$2:$B$6000,$A3345)&gt;0,1,0)</f>
        <v/>
      </c>
      <c r="F3345">
        <f>IF($E3345=1,SUMIFS(Registros!$F$2:$F$6000,Registros!$A$2:$A$6000,"NP",Registros!$B$2:$B$6000,$A3345),0)</f>
        <v/>
      </c>
      <c r="G3345">
        <f>IF(COUNTIFS(Registros!$A$2:$A$6000,"MOV",Registros!$B$2:$B$6000,$A3345)&gt;0,1,0)</f>
        <v/>
      </c>
      <c r="H3345">
        <f>IF($G3345=1,SUMIFS(Registros!$F$2:$F$6000,Registros!$A$2:$A$6000,"MOV",Registros!$B$2:$B$6000,$A3345),0)</f>
        <v/>
      </c>
      <c r="I3345">
        <f>IF(COUNTIFS(Registros!$A$2:$A$6000,"CS",Registros!$B$2:$B$6000,$A3345)&gt;0,1,0)</f>
        <v/>
      </c>
      <c r="J3345">
        <f>IF($I3345=1,SUMIFS(Registros!$I$2:$I$6000,Registros!$A$2:$A$6000,"CS",Registros!$B$2:$B$6000,$A3345),0)</f>
        <v/>
      </c>
      <c r="K3345">
        <f>IF(COUNTIFS(Winback!$K$2:$K$300,$D3345)&gt;0,1,0)</f>
        <v/>
      </c>
      <c r="L3345">
        <f>IF(AND($K3345=1,LEFT($A3345,3)="WB-"),SUMIFS(Winback!$D$2:$D$300,Winback!$K$2:$K$300,$D3345),0)</f>
        <v/>
      </c>
      <c r="M3345">
        <f>IF(OR($E3345=1,$G3345=1,SUMIFS(Registros!$J$2:$J$6000,Registros!$B$2:$B$6000,$A3345)&gt;0),1,0)</f>
        <v/>
      </c>
      <c r="N3345">
        <f>IF($J3345&gt;0,1,IF(COUNTIFS(Registros!$A$2:$A$6000,"CS",Registros!$B$2:$B$6000,$A3345,Registros!$K$2:$K$6000,"&lt;&gt;")&gt;0,1,0))</f>
        <v/>
      </c>
      <c r="O3345">
        <f>IF(AND($K3345=1,$E3345=0,$G3345=0,$I3345=0),"WINBACK",IF(AND($M3345=1,$N3345&gt;0),"CONVERGENTE",IF($M3345=1,"SOLO MÓVIL",IF($N3345&gt;0,"SOLO FIJO / INTERNET","SIN SERVICIOS"))))</f>
        <v/>
      </c>
      <c r="P3345">
        <f>IF($O3345="WINBACK","Recuperar (winback)",IF($O3345="CONVERGENTE","Upgrade / más líneas",IF($O3345="SOLO MÓVIL","Ofrecer fijo + internet (FLBBTV)",IF($O3345="SOLO FIJO / INTERNET","Ofrecer línea móvil Nextphone","Oferta completa (móvil + fijo + internet)"))))</f>
        <v/>
      </c>
      <c r="Q3345">
        <f>$F3345+$H3345+$L3345</f>
        <v/>
      </c>
      <c r="R3345">
        <f>IFERROR(VLOOKUP($A3345,Registros!$B$2:$G$6000,6,0),IFERROR(VLOOKUP($D3345,Winback!$B$2:$C$300,2,0),""))</f>
        <v/>
      </c>
      <c r="S3345">
        <f>IF($E3345=1,"NP","")&amp;IF($G3345=1,"+MOV","")&amp;IF($I3345=1,"+CS","")&amp;IF($K3345=1,"+WB","")</f>
        <v/>
      </c>
      <c r="T3345">
        <f>$E3345+$G3345+$I3345+$K3345</f>
        <v/>
      </c>
    </row>
    <row r="3346">
      <c r="A3346" t="inlineStr">
        <is>
          <t>359315540000</t>
        </is>
      </c>
      <c r="B3346" t="inlineStr">
        <is>
          <t>35931554</t>
        </is>
      </c>
      <c r="C3346" t="inlineStr">
        <is>
          <t>FLORENTINO GOMEZ CEDEÑO</t>
        </is>
      </c>
      <c r="D3346" t="inlineStr">
        <is>
          <t>FLORENTINOGOMEZCEDENO</t>
        </is>
      </c>
      <c r="E3346">
        <f>IF(COUNTIFS(Registros!$A$2:$A$6000,"NP",Registros!$B$2:$B$6000,$A3346)&gt;0,1,0)</f>
        <v/>
      </c>
      <c r="F3346">
        <f>IF($E3346=1,SUMIFS(Registros!$F$2:$F$6000,Registros!$A$2:$A$6000,"NP",Registros!$B$2:$B$6000,$A3346),0)</f>
        <v/>
      </c>
      <c r="G3346">
        <f>IF(COUNTIFS(Registros!$A$2:$A$6000,"MOV",Registros!$B$2:$B$6000,$A3346)&gt;0,1,0)</f>
        <v/>
      </c>
      <c r="H3346">
        <f>IF($G3346=1,SUMIFS(Registros!$F$2:$F$6000,Registros!$A$2:$A$6000,"MOV",Registros!$B$2:$B$6000,$A3346),0)</f>
        <v/>
      </c>
      <c r="I3346">
        <f>IF(COUNTIFS(Registros!$A$2:$A$6000,"CS",Registros!$B$2:$B$6000,$A3346)&gt;0,1,0)</f>
        <v/>
      </c>
      <c r="J3346">
        <f>IF($I3346=1,SUMIFS(Registros!$I$2:$I$6000,Registros!$A$2:$A$6000,"CS",Registros!$B$2:$B$6000,$A3346),0)</f>
        <v/>
      </c>
      <c r="K3346">
        <f>IF(COUNTIFS(Winback!$K$2:$K$300,$D3346)&gt;0,1,0)</f>
        <v/>
      </c>
      <c r="L3346">
        <f>IF(AND($K3346=1,LEFT($A3346,3)="WB-"),SUMIFS(Winback!$D$2:$D$300,Winback!$K$2:$K$300,$D3346),0)</f>
        <v/>
      </c>
      <c r="M3346">
        <f>IF(OR($E3346=1,$G3346=1,SUMIFS(Registros!$J$2:$J$6000,Registros!$B$2:$B$6000,$A3346)&gt;0),1,0)</f>
        <v/>
      </c>
      <c r="N3346">
        <f>IF($J3346&gt;0,1,IF(COUNTIFS(Registros!$A$2:$A$6000,"CS",Registros!$B$2:$B$6000,$A3346,Registros!$K$2:$K$6000,"&lt;&gt;")&gt;0,1,0))</f>
        <v/>
      </c>
      <c r="O3346">
        <f>IF(AND($K3346=1,$E3346=0,$G3346=0,$I3346=0),"WINBACK",IF(AND($M3346=1,$N3346&gt;0),"CONVERGENTE",IF($M3346=1,"SOLO MÓVIL",IF($N3346&gt;0,"SOLO FIJO / INTERNET","SIN SERVICIOS"))))</f>
        <v/>
      </c>
      <c r="P3346">
        <f>IF($O3346="WINBACK","Recuperar (winback)",IF($O3346="CONVERGENTE","Upgrade / más líneas",IF($O3346="SOLO MÓVIL","Ofrecer fijo + internet (FLBBTV)",IF($O3346="SOLO FIJO / INTERNET","Ofrecer línea móvil Nextphone","Oferta completa (móvil + fijo + internet)"))))</f>
        <v/>
      </c>
      <c r="Q3346">
        <f>$F3346+$H3346+$L3346</f>
        <v/>
      </c>
      <c r="R3346">
        <f>IFERROR(VLOOKUP($A3346,Registros!$B$2:$G$6000,6,0),IFERROR(VLOOKUP($D3346,Winback!$B$2:$C$300,2,0),""))</f>
        <v/>
      </c>
      <c r="S3346">
        <f>IF($E3346=1,"NP","")&amp;IF($G3346=1,"+MOV","")&amp;IF($I3346=1,"+CS","")&amp;IF($K3346=1,"+WB","")</f>
        <v/>
      </c>
      <c r="T3346">
        <f>$E3346+$G3346+$I3346+$K3346</f>
        <v/>
      </c>
    </row>
    <row r="3347">
      <c r="A3347" t="inlineStr">
        <is>
          <t>341280110000</t>
        </is>
      </c>
      <c r="B3347" t="inlineStr">
        <is>
          <t>34128011</t>
        </is>
      </c>
      <c r="C3347" t="inlineStr">
        <is>
          <t>ANDRES MENDEZ</t>
        </is>
      </c>
      <c r="D3347" t="inlineStr">
        <is>
          <t>ANDRESMENDEZ</t>
        </is>
      </c>
      <c r="E3347">
        <f>IF(COUNTIFS(Registros!$A$2:$A$6000,"NP",Registros!$B$2:$B$6000,$A3347)&gt;0,1,0)</f>
        <v/>
      </c>
      <c r="F3347">
        <f>IF($E3347=1,SUMIFS(Registros!$F$2:$F$6000,Registros!$A$2:$A$6000,"NP",Registros!$B$2:$B$6000,$A3347),0)</f>
        <v/>
      </c>
      <c r="G3347">
        <f>IF(COUNTIFS(Registros!$A$2:$A$6000,"MOV",Registros!$B$2:$B$6000,$A3347)&gt;0,1,0)</f>
        <v/>
      </c>
      <c r="H3347">
        <f>IF($G3347=1,SUMIFS(Registros!$F$2:$F$6000,Registros!$A$2:$A$6000,"MOV",Registros!$B$2:$B$6000,$A3347),0)</f>
        <v/>
      </c>
      <c r="I3347">
        <f>IF(COUNTIFS(Registros!$A$2:$A$6000,"CS",Registros!$B$2:$B$6000,$A3347)&gt;0,1,0)</f>
        <v/>
      </c>
      <c r="J3347">
        <f>IF($I3347=1,SUMIFS(Registros!$I$2:$I$6000,Registros!$A$2:$A$6000,"CS",Registros!$B$2:$B$6000,$A3347),0)</f>
        <v/>
      </c>
      <c r="K3347">
        <f>IF(COUNTIFS(Winback!$K$2:$K$300,$D3347)&gt;0,1,0)</f>
        <v/>
      </c>
      <c r="L3347">
        <f>IF(AND($K3347=1,LEFT($A3347,3)="WB-"),SUMIFS(Winback!$D$2:$D$300,Winback!$K$2:$K$300,$D3347),0)</f>
        <v/>
      </c>
      <c r="M3347">
        <f>IF(OR($E3347=1,$G3347=1,SUMIFS(Registros!$J$2:$J$6000,Registros!$B$2:$B$6000,$A3347)&gt;0),1,0)</f>
        <v/>
      </c>
      <c r="N3347">
        <f>IF($J3347&gt;0,1,IF(COUNTIFS(Registros!$A$2:$A$6000,"CS",Registros!$B$2:$B$6000,$A3347,Registros!$K$2:$K$6000,"&lt;&gt;")&gt;0,1,0))</f>
        <v/>
      </c>
      <c r="O3347">
        <f>IF(AND($K3347=1,$E3347=0,$G3347=0,$I3347=0),"WINBACK",IF(AND($M3347=1,$N3347&gt;0),"CONVERGENTE",IF($M3347=1,"SOLO MÓVIL",IF($N3347&gt;0,"SOLO FIJO / INTERNET","SIN SERVICIOS"))))</f>
        <v/>
      </c>
      <c r="P3347">
        <f>IF($O3347="WINBACK","Recuperar (winback)",IF($O3347="CONVERGENTE","Upgrade / más líneas",IF($O3347="SOLO MÓVIL","Ofrecer fijo + internet (FLBBTV)",IF($O3347="SOLO FIJO / INTERNET","Ofrecer línea móvil Nextphone","Oferta completa (móvil + fijo + internet)"))))</f>
        <v/>
      </c>
      <c r="Q3347">
        <f>$F3347+$H3347+$L3347</f>
        <v/>
      </c>
      <c r="R3347">
        <f>IFERROR(VLOOKUP($A3347,Registros!$B$2:$G$6000,6,0),IFERROR(VLOOKUP($D3347,Winback!$B$2:$C$300,2,0),""))</f>
        <v/>
      </c>
      <c r="S3347">
        <f>IF($E3347=1,"NP","")&amp;IF($G3347=1,"+MOV","")&amp;IF($I3347=1,"+CS","")&amp;IF($K3347=1,"+WB","")</f>
        <v/>
      </c>
      <c r="T3347">
        <f>$E3347+$G3347+$I3347+$K3347</f>
        <v/>
      </c>
    </row>
    <row r="3348">
      <c r="A3348" t="inlineStr">
        <is>
          <t>351300120000</t>
        </is>
      </c>
      <c r="B3348" t="inlineStr">
        <is>
          <t>35130012</t>
        </is>
      </c>
      <c r="C3348" t="inlineStr">
        <is>
          <t>JUZZITH MEJIA</t>
        </is>
      </c>
      <c r="D3348" t="inlineStr">
        <is>
          <t>JUZZITHMEJIA</t>
        </is>
      </c>
      <c r="E3348">
        <f>IF(COUNTIFS(Registros!$A$2:$A$6000,"NP",Registros!$B$2:$B$6000,$A3348)&gt;0,1,0)</f>
        <v/>
      </c>
      <c r="F3348">
        <f>IF($E3348=1,SUMIFS(Registros!$F$2:$F$6000,Registros!$A$2:$A$6000,"NP",Registros!$B$2:$B$6000,$A3348),0)</f>
        <v/>
      </c>
      <c r="G3348">
        <f>IF(COUNTIFS(Registros!$A$2:$A$6000,"MOV",Registros!$B$2:$B$6000,$A3348)&gt;0,1,0)</f>
        <v/>
      </c>
      <c r="H3348">
        <f>IF($G3348=1,SUMIFS(Registros!$F$2:$F$6000,Registros!$A$2:$A$6000,"MOV",Registros!$B$2:$B$6000,$A3348),0)</f>
        <v/>
      </c>
      <c r="I3348">
        <f>IF(COUNTIFS(Registros!$A$2:$A$6000,"CS",Registros!$B$2:$B$6000,$A3348)&gt;0,1,0)</f>
        <v/>
      </c>
      <c r="J3348">
        <f>IF($I3348=1,SUMIFS(Registros!$I$2:$I$6000,Registros!$A$2:$A$6000,"CS",Registros!$B$2:$B$6000,$A3348),0)</f>
        <v/>
      </c>
      <c r="K3348">
        <f>IF(COUNTIFS(Winback!$K$2:$K$300,$D3348)&gt;0,1,0)</f>
        <v/>
      </c>
      <c r="L3348">
        <f>IF(AND($K3348=1,LEFT($A3348,3)="WB-"),SUMIFS(Winback!$D$2:$D$300,Winback!$K$2:$K$300,$D3348),0)</f>
        <v/>
      </c>
      <c r="M3348">
        <f>IF(OR($E3348=1,$G3348=1,SUMIFS(Registros!$J$2:$J$6000,Registros!$B$2:$B$6000,$A3348)&gt;0),1,0)</f>
        <v/>
      </c>
      <c r="N3348">
        <f>IF($J3348&gt;0,1,IF(COUNTIFS(Registros!$A$2:$A$6000,"CS",Registros!$B$2:$B$6000,$A3348,Registros!$K$2:$K$6000,"&lt;&gt;")&gt;0,1,0))</f>
        <v/>
      </c>
      <c r="O3348">
        <f>IF(AND($K3348=1,$E3348=0,$G3348=0,$I3348=0),"WINBACK",IF(AND($M3348=1,$N3348&gt;0),"CONVERGENTE",IF($M3348=1,"SOLO MÓVIL",IF($N3348&gt;0,"SOLO FIJO / INTERNET","SIN SERVICIOS"))))</f>
        <v/>
      </c>
      <c r="P3348">
        <f>IF($O3348="WINBACK","Recuperar (winback)",IF($O3348="CONVERGENTE","Upgrade / más líneas",IF($O3348="SOLO MÓVIL","Ofrecer fijo + internet (FLBBTV)",IF($O3348="SOLO FIJO / INTERNET","Ofrecer línea móvil Nextphone","Oferta completa (móvil + fijo + internet)"))))</f>
        <v/>
      </c>
      <c r="Q3348">
        <f>$F3348+$H3348+$L3348</f>
        <v/>
      </c>
      <c r="R3348">
        <f>IFERROR(VLOOKUP($A3348,Registros!$B$2:$G$6000,6,0),IFERROR(VLOOKUP($D3348,Winback!$B$2:$C$300,2,0),""))</f>
        <v/>
      </c>
      <c r="S3348">
        <f>IF($E3348=1,"NP","")&amp;IF($G3348=1,"+MOV","")&amp;IF($I3348=1,"+CS","")&amp;IF($K3348=1,"+WB","")</f>
        <v/>
      </c>
      <c r="T3348">
        <f>$E3348+$G3348+$I3348+$K3348</f>
        <v/>
      </c>
    </row>
    <row r="3349">
      <c r="A3349" t="inlineStr">
        <is>
          <t>357202290000</t>
        </is>
      </c>
      <c r="B3349" t="inlineStr">
        <is>
          <t>35720229</t>
        </is>
      </c>
      <c r="C3349" t="inlineStr">
        <is>
          <t>KEYBEL YANETH JUZTAVINO RODRIGUEZ</t>
        </is>
      </c>
      <c r="D3349" t="inlineStr">
        <is>
          <t>KEYBELYANETHJUZTAVINORODRIGUEZ</t>
        </is>
      </c>
      <c r="E3349">
        <f>IF(COUNTIFS(Registros!$A$2:$A$6000,"NP",Registros!$B$2:$B$6000,$A3349)&gt;0,1,0)</f>
        <v/>
      </c>
      <c r="F3349">
        <f>IF($E3349=1,SUMIFS(Registros!$F$2:$F$6000,Registros!$A$2:$A$6000,"NP",Registros!$B$2:$B$6000,$A3349),0)</f>
        <v/>
      </c>
      <c r="G3349">
        <f>IF(COUNTIFS(Registros!$A$2:$A$6000,"MOV",Registros!$B$2:$B$6000,$A3349)&gt;0,1,0)</f>
        <v/>
      </c>
      <c r="H3349">
        <f>IF($G3349=1,SUMIFS(Registros!$F$2:$F$6000,Registros!$A$2:$A$6000,"MOV",Registros!$B$2:$B$6000,$A3349),0)</f>
        <v/>
      </c>
      <c r="I3349">
        <f>IF(COUNTIFS(Registros!$A$2:$A$6000,"CS",Registros!$B$2:$B$6000,$A3349)&gt;0,1,0)</f>
        <v/>
      </c>
      <c r="J3349">
        <f>IF($I3349=1,SUMIFS(Registros!$I$2:$I$6000,Registros!$A$2:$A$6000,"CS",Registros!$B$2:$B$6000,$A3349),0)</f>
        <v/>
      </c>
      <c r="K3349">
        <f>IF(COUNTIFS(Winback!$K$2:$K$300,$D3349)&gt;0,1,0)</f>
        <v/>
      </c>
      <c r="L3349">
        <f>IF(AND($K3349=1,LEFT($A3349,3)="WB-"),SUMIFS(Winback!$D$2:$D$300,Winback!$K$2:$K$300,$D3349),0)</f>
        <v/>
      </c>
      <c r="M3349">
        <f>IF(OR($E3349=1,$G3349=1,SUMIFS(Registros!$J$2:$J$6000,Registros!$B$2:$B$6000,$A3349)&gt;0),1,0)</f>
        <v/>
      </c>
      <c r="N3349">
        <f>IF($J3349&gt;0,1,IF(COUNTIFS(Registros!$A$2:$A$6000,"CS",Registros!$B$2:$B$6000,$A3349,Registros!$K$2:$K$6000,"&lt;&gt;")&gt;0,1,0))</f>
        <v/>
      </c>
      <c r="O3349">
        <f>IF(AND($K3349=1,$E3349=0,$G3349=0,$I3349=0),"WINBACK",IF(AND($M3349=1,$N3349&gt;0),"CONVERGENTE",IF($M3349=1,"SOLO MÓVIL",IF($N3349&gt;0,"SOLO FIJO / INTERNET","SIN SERVICIOS"))))</f>
        <v/>
      </c>
      <c r="P3349">
        <f>IF($O3349="WINBACK","Recuperar (winback)",IF($O3349="CONVERGENTE","Upgrade / más líneas",IF($O3349="SOLO MÓVIL","Ofrecer fijo + internet (FLBBTV)",IF($O3349="SOLO FIJO / INTERNET","Ofrecer línea móvil Nextphone","Oferta completa (móvil + fijo + internet)"))))</f>
        <v/>
      </c>
      <c r="Q3349">
        <f>$F3349+$H3349+$L3349</f>
        <v/>
      </c>
      <c r="R3349">
        <f>IFERROR(VLOOKUP($A3349,Registros!$B$2:$G$6000,6,0),IFERROR(VLOOKUP($D3349,Winback!$B$2:$C$300,2,0),""))</f>
        <v/>
      </c>
      <c r="S3349">
        <f>IF($E3349=1,"NP","")&amp;IF($G3349=1,"+MOV","")&amp;IF($I3349=1,"+CS","")&amp;IF($K3349=1,"+WB","")</f>
        <v/>
      </c>
      <c r="T3349">
        <f>$E3349+$G3349+$I3349+$K3349</f>
        <v/>
      </c>
    </row>
    <row r="3350">
      <c r="A3350" t="inlineStr">
        <is>
          <t>359183080000</t>
        </is>
      </c>
      <c r="B3350" t="inlineStr">
        <is>
          <t>35918308</t>
        </is>
      </c>
      <c r="C3350" t="inlineStr">
        <is>
          <t>JOSETH MANUEL GOMEZ SANCHEZ</t>
        </is>
      </c>
      <c r="D3350" t="inlineStr">
        <is>
          <t>JOSETHMANUELGOMEZSANCHEZ</t>
        </is>
      </c>
      <c r="E3350">
        <f>IF(COUNTIFS(Registros!$A$2:$A$6000,"NP",Registros!$B$2:$B$6000,$A3350)&gt;0,1,0)</f>
        <v/>
      </c>
      <c r="F3350">
        <f>IF($E3350=1,SUMIFS(Registros!$F$2:$F$6000,Registros!$A$2:$A$6000,"NP",Registros!$B$2:$B$6000,$A3350),0)</f>
        <v/>
      </c>
      <c r="G3350">
        <f>IF(COUNTIFS(Registros!$A$2:$A$6000,"MOV",Registros!$B$2:$B$6000,$A3350)&gt;0,1,0)</f>
        <v/>
      </c>
      <c r="H3350">
        <f>IF($G3350=1,SUMIFS(Registros!$F$2:$F$6000,Registros!$A$2:$A$6000,"MOV",Registros!$B$2:$B$6000,$A3350),0)</f>
        <v/>
      </c>
      <c r="I3350">
        <f>IF(COUNTIFS(Registros!$A$2:$A$6000,"CS",Registros!$B$2:$B$6000,$A3350)&gt;0,1,0)</f>
        <v/>
      </c>
      <c r="J3350">
        <f>IF($I3350=1,SUMIFS(Registros!$I$2:$I$6000,Registros!$A$2:$A$6000,"CS",Registros!$B$2:$B$6000,$A3350),0)</f>
        <v/>
      </c>
      <c r="K3350">
        <f>IF(COUNTIFS(Winback!$K$2:$K$300,$D3350)&gt;0,1,0)</f>
        <v/>
      </c>
      <c r="L3350">
        <f>IF(AND($K3350=1,LEFT($A3350,3)="WB-"),SUMIFS(Winback!$D$2:$D$300,Winback!$K$2:$K$300,$D3350),0)</f>
        <v/>
      </c>
      <c r="M3350">
        <f>IF(OR($E3350=1,$G3350=1,SUMIFS(Registros!$J$2:$J$6000,Registros!$B$2:$B$6000,$A3350)&gt;0),1,0)</f>
        <v/>
      </c>
      <c r="N3350">
        <f>IF($J3350&gt;0,1,IF(COUNTIFS(Registros!$A$2:$A$6000,"CS",Registros!$B$2:$B$6000,$A3350,Registros!$K$2:$K$6000,"&lt;&gt;")&gt;0,1,0))</f>
        <v/>
      </c>
      <c r="O3350">
        <f>IF(AND($K3350=1,$E3350=0,$G3350=0,$I3350=0),"WINBACK",IF(AND($M3350=1,$N3350&gt;0),"CONVERGENTE",IF($M3350=1,"SOLO MÓVIL",IF($N3350&gt;0,"SOLO FIJO / INTERNET","SIN SERVICIOS"))))</f>
        <v/>
      </c>
      <c r="P3350">
        <f>IF($O3350="WINBACK","Recuperar (winback)",IF($O3350="CONVERGENTE","Upgrade / más líneas",IF($O3350="SOLO MÓVIL","Ofrecer fijo + internet (FLBBTV)",IF($O3350="SOLO FIJO / INTERNET","Ofrecer línea móvil Nextphone","Oferta completa (móvil + fijo + internet)"))))</f>
        <v/>
      </c>
      <c r="Q3350">
        <f>$F3350+$H3350+$L3350</f>
        <v/>
      </c>
      <c r="R3350">
        <f>IFERROR(VLOOKUP($A3350,Registros!$B$2:$G$6000,6,0),IFERROR(VLOOKUP($D3350,Winback!$B$2:$C$300,2,0),""))</f>
        <v/>
      </c>
      <c r="S3350">
        <f>IF($E3350=1,"NP","")&amp;IF($G3350=1,"+MOV","")&amp;IF($I3350=1,"+CS","")&amp;IF($K3350=1,"+WB","")</f>
        <v/>
      </c>
      <c r="T3350">
        <f>$E3350+$G3350+$I3350+$K3350</f>
        <v/>
      </c>
    </row>
    <row r="3351">
      <c r="A3351" t="inlineStr">
        <is>
          <t>355143630000</t>
        </is>
      </c>
      <c r="B3351" t="inlineStr">
        <is>
          <t>35514363</t>
        </is>
      </c>
      <c r="C3351" t="inlineStr">
        <is>
          <t>YOSELIN YASMINETH AVENDAÑO ATENCIO</t>
        </is>
      </c>
      <c r="D3351" t="inlineStr">
        <is>
          <t>YOSELINYASMINETHAVENDANOATENCIO</t>
        </is>
      </c>
      <c r="E3351">
        <f>IF(COUNTIFS(Registros!$A$2:$A$6000,"NP",Registros!$B$2:$B$6000,$A3351)&gt;0,1,0)</f>
        <v/>
      </c>
      <c r="F3351">
        <f>IF($E3351=1,SUMIFS(Registros!$F$2:$F$6000,Registros!$A$2:$A$6000,"NP",Registros!$B$2:$B$6000,$A3351),0)</f>
        <v/>
      </c>
      <c r="G3351">
        <f>IF(COUNTIFS(Registros!$A$2:$A$6000,"MOV",Registros!$B$2:$B$6000,$A3351)&gt;0,1,0)</f>
        <v/>
      </c>
      <c r="H3351">
        <f>IF($G3351=1,SUMIFS(Registros!$F$2:$F$6000,Registros!$A$2:$A$6000,"MOV",Registros!$B$2:$B$6000,$A3351),0)</f>
        <v/>
      </c>
      <c r="I3351">
        <f>IF(COUNTIFS(Registros!$A$2:$A$6000,"CS",Registros!$B$2:$B$6000,$A3351)&gt;0,1,0)</f>
        <v/>
      </c>
      <c r="J3351">
        <f>IF($I3351=1,SUMIFS(Registros!$I$2:$I$6000,Registros!$A$2:$A$6000,"CS",Registros!$B$2:$B$6000,$A3351),0)</f>
        <v/>
      </c>
      <c r="K3351">
        <f>IF(COUNTIFS(Winback!$K$2:$K$300,$D3351)&gt;0,1,0)</f>
        <v/>
      </c>
      <c r="L3351">
        <f>IF(AND($K3351=1,LEFT($A3351,3)="WB-"),SUMIFS(Winback!$D$2:$D$300,Winback!$K$2:$K$300,$D3351),0)</f>
        <v/>
      </c>
      <c r="M3351">
        <f>IF(OR($E3351=1,$G3351=1,SUMIFS(Registros!$J$2:$J$6000,Registros!$B$2:$B$6000,$A3351)&gt;0),1,0)</f>
        <v/>
      </c>
      <c r="N3351">
        <f>IF($J3351&gt;0,1,IF(COUNTIFS(Registros!$A$2:$A$6000,"CS",Registros!$B$2:$B$6000,$A3351,Registros!$K$2:$K$6000,"&lt;&gt;")&gt;0,1,0))</f>
        <v/>
      </c>
      <c r="O3351">
        <f>IF(AND($K3351=1,$E3351=0,$G3351=0,$I3351=0),"WINBACK",IF(AND($M3351=1,$N3351&gt;0),"CONVERGENTE",IF($M3351=1,"SOLO MÓVIL",IF($N3351&gt;0,"SOLO FIJO / INTERNET","SIN SERVICIOS"))))</f>
        <v/>
      </c>
      <c r="P3351">
        <f>IF($O3351="WINBACK","Recuperar (winback)",IF($O3351="CONVERGENTE","Upgrade / más líneas",IF($O3351="SOLO MÓVIL","Ofrecer fijo + internet (FLBBTV)",IF($O3351="SOLO FIJO / INTERNET","Ofrecer línea móvil Nextphone","Oferta completa (móvil + fijo + internet)"))))</f>
        <v/>
      </c>
      <c r="Q3351">
        <f>$F3351+$H3351+$L3351</f>
        <v/>
      </c>
      <c r="R3351">
        <f>IFERROR(VLOOKUP($A3351,Registros!$B$2:$G$6000,6,0),IFERROR(VLOOKUP($D3351,Winback!$B$2:$C$300,2,0),""))</f>
        <v/>
      </c>
      <c r="S3351">
        <f>IF($E3351=1,"NP","")&amp;IF($G3351=1,"+MOV","")&amp;IF($I3351=1,"+CS","")&amp;IF($K3351=1,"+WB","")</f>
        <v/>
      </c>
      <c r="T3351">
        <f>$E3351+$G3351+$I3351+$K3351</f>
        <v/>
      </c>
    </row>
    <row r="3352">
      <c r="A3352" t="inlineStr">
        <is>
          <t>343259770000</t>
        </is>
      </c>
      <c r="B3352" t="inlineStr">
        <is>
          <t>34325977</t>
        </is>
      </c>
      <c r="C3352" t="inlineStr">
        <is>
          <t>SOLIMAR MORALES SANTIAGO</t>
        </is>
      </c>
      <c r="D3352" t="inlineStr">
        <is>
          <t>SOLIMARMORALESSANTIAGO</t>
        </is>
      </c>
      <c r="E3352">
        <f>IF(COUNTIFS(Registros!$A$2:$A$6000,"NP",Registros!$B$2:$B$6000,$A3352)&gt;0,1,0)</f>
        <v/>
      </c>
      <c r="F3352">
        <f>IF($E3352=1,SUMIFS(Registros!$F$2:$F$6000,Registros!$A$2:$A$6000,"NP",Registros!$B$2:$B$6000,$A3352),0)</f>
        <v/>
      </c>
      <c r="G3352">
        <f>IF(COUNTIFS(Registros!$A$2:$A$6000,"MOV",Registros!$B$2:$B$6000,$A3352)&gt;0,1,0)</f>
        <v/>
      </c>
      <c r="H3352">
        <f>IF($G3352=1,SUMIFS(Registros!$F$2:$F$6000,Registros!$A$2:$A$6000,"MOV",Registros!$B$2:$B$6000,$A3352),0)</f>
        <v/>
      </c>
      <c r="I3352">
        <f>IF(COUNTIFS(Registros!$A$2:$A$6000,"CS",Registros!$B$2:$B$6000,$A3352)&gt;0,1,0)</f>
        <v/>
      </c>
      <c r="J3352">
        <f>IF($I3352=1,SUMIFS(Registros!$I$2:$I$6000,Registros!$A$2:$A$6000,"CS",Registros!$B$2:$B$6000,$A3352),0)</f>
        <v/>
      </c>
      <c r="K3352">
        <f>IF(COUNTIFS(Winback!$K$2:$K$300,$D3352)&gt;0,1,0)</f>
        <v/>
      </c>
      <c r="L3352">
        <f>IF(AND($K3352=1,LEFT($A3352,3)="WB-"),SUMIFS(Winback!$D$2:$D$300,Winback!$K$2:$K$300,$D3352),0)</f>
        <v/>
      </c>
      <c r="M3352">
        <f>IF(OR($E3352=1,$G3352=1,SUMIFS(Registros!$J$2:$J$6000,Registros!$B$2:$B$6000,$A3352)&gt;0),1,0)</f>
        <v/>
      </c>
      <c r="N3352">
        <f>IF($J3352&gt;0,1,IF(COUNTIFS(Registros!$A$2:$A$6000,"CS",Registros!$B$2:$B$6000,$A3352,Registros!$K$2:$K$6000,"&lt;&gt;")&gt;0,1,0))</f>
        <v/>
      </c>
      <c r="O3352">
        <f>IF(AND($K3352=1,$E3352=0,$G3352=0,$I3352=0),"WINBACK",IF(AND($M3352=1,$N3352&gt;0),"CONVERGENTE",IF($M3352=1,"SOLO MÓVIL",IF($N3352&gt;0,"SOLO FIJO / INTERNET","SIN SERVICIOS"))))</f>
        <v/>
      </c>
      <c r="P3352">
        <f>IF($O3352="WINBACK","Recuperar (winback)",IF($O3352="CONVERGENTE","Upgrade / más líneas",IF($O3352="SOLO MÓVIL","Ofrecer fijo + internet (FLBBTV)",IF($O3352="SOLO FIJO / INTERNET","Ofrecer línea móvil Nextphone","Oferta completa (móvil + fijo + internet)"))))</f>
        <v/>
      </c>
      <c r="Q3352">
        <f>$F3352+$H3352+$L3352</f>
        <v/>
      </c>
      <c r="R3352">
        <f>IFERROR(VLOOKUP($A3352,Registros!$B$2:$G$6000,6,0),IFERROR(VLOOKUP($D3352,Winback!$B$2:$C$300,2,0),""))</f>
        <v/>
      </c>
      <c r="S3352">
        <f>IF($E3352=1,"NP","")&amp;IF($G3352=1,"+MOV","")&amp;IF($I3352=1,"+CS","")&amp;IF($K3352=1,"+WB","")</f>
        <v/>
      </c>
      <c r="T3352">
        <f>$E3352+$G3352+$I3352+$K3352</f>
        <v/>
      </c>
    </row>
    <row r="3353">
      <c r="A3353" t="inlineStr">
        <is>
          <t>351368640000</t>
        </is>
      </c>
      <c r="B3353" t="inlineStr">
        <is>
          <t>35136864</t>
        </is>
      </c>
      <c r="C3353" t="inlineStr">
        <is>
          <t>NELSON JAHIR GUERRA MARTÍNEZ</t>
        </is>
      </c>
      <c r="D3353" t="inlineStr">
        <is>
          <t>NELSONJAHIRGUERRAMARTINEZ</t>
        </is>
      </c>
      <c r="E3353">
        <f>IF(COUNTIFS(Registros!$A$2:$A$6000,"NP",Registros!$B$2:$B$6000,$A3353)&gt;0,1,0)</f>
        <v/>
      </c>
      <c r="F3353">
        <f>IF($E3353=1,SUMIFS(Registros!$F$2:$F$6000,Registros!$A$2:$A$6000,"NP",Registros!$B$2:$B$6000,$A3353),0)</f>
        <v/>
      </c>
      <c r="G3353">
        <f>IF(COUNTIFS(Registros!$A$2:$A$6000,"MOV",Registros!$B$2:$B$6000,$A3353)&gt;0,1,0)</f>
        <v/>
      </c>
      <c r="H3353">
        <f>IF($G3353=1,SUMIFS(Registros!$F$2:$F$6000,Registros!$A$2:$A$6000,"MOV",Registros!$B$2:$B$6000,$A3353),0)</f>
        <v/>
      </c>
      <c r="I3353">
        <f>IF(COUNTIFS(Registros!$A$2:$A$6000,"CS",Registros!$B$2:$B$6000,$A3353)&gt;0,1,0)</f>
        <v/>
      </c>
      <c r="J3353">
        <f>IF($I3353=1,SUMIFS(Registros!$I$2:$I$6000,Registros!$A$2:$A$6000,"CS",Registros!$B$2:$B$6000,$A3353),0)</f>
        <v/>
      </c>
      <c r="K3353">
        <f>IF(COUNTIFS(Winback!$K$2:$K$300,$D3353)&gt;0,1,0)</f>
        <v/>
      </c>
      <c r="L3353">
        <f>IF(AND($K3353=1,LEFT($A3353,3)="WB-"),SUMIFS(Winback!$D$2:$D$300,Winback!$K$2:$K$300,$D3353),0)</f>
        <v/>
      </c>
      <c r="M3353">
        <f>IF(OR($E3353=1,$G3353=1,SUMIFS(Registros!$J$2:$J$6000,Registros!$B$2:$B$6000,$A3353)&gt;0),1,0)</f>
        <v/>
      </c>
      <c r="N3353">
        <f>IF($J3353&gt;0,1,IF(COUNTIFS(Registros!$A$2:$A$6000,"CS",Registros!$B$2:$B$6000,$A3353,Registros!$K$2:$K$6000,"&lt;&gt;")&gt;0,1,0))</f>
        <v/>
      </c>
      <c r="O3353">
        <f>IF(AND($K3353=1,$E3353=0,$G3353=0,$I3353=0),"WINBACK",IF(AND($M3353=1,$N3353&gt;0),"CONVERGENTE",IF($M3353=1,"SOLO MÓVIL",IF($N3353&gt;0,"SOLO FIJO / INTERNET","SIN SERVICIOS"))))</f>
        <v/>
      </c>
      <c r="P3353">
        <f>IF($O3353="WINBACK","Recuperar (winback)",IF($O3353="CONVERGENTE","Upgrade / más líneas",IF($O3353="SOLO MÓVIL","Ofrecer fijo + internet (FLBBTV)",IF($O3353="SOLO FIJO / INTERNET","Ofrecer línea móvil Nextphone","Oferta completa (móvil + fijo + internet)"))))</f>
        <v/>
      </c>
      <c r="Q3353">
        <f>$F3353+$H3353+$L3353</f>
        <v/>
      </c>
      <c r="R3353">
        <f>IFERROR(VLOOKUP($A3353,Registros!$B$2:$G$6000,6,0),IFERROR(VLOOKUP($D3353,Winback!$B$2:$C$300,2,0),""))</f>
        <v/>
      </c>
      <c r="S3353">
        <f>IF($E3353=1,"NP","")&amp;IF($G3353=1,"+MOV","")&amp;IF($I3353=1,"+CS","")&amp;IF($K3353=1,"+WB","")</f>
        <v/>
      </c>
      <c r="T3353">
        <f>$E3353+$G3353+$I3353+$K3353</f>
        <v/>
      </c>
    </row>
    <row r="3354">
      <c r="A3354" t="inlineStr">
        <is>
          <t>369022620000</t>
        </is>
      </c>
      <c r="B3354" t="inlineStr">
        <is>
          <t>36902262</t>
        </is>
      </c>
      <c r="C3354" t="inlineStr">
        <is>
          <t>NELSON JAHIR GUERRA NARTINEZ</t>
        </is>
      </c>
      <c r="D3354" t="inlineStr">
        <is>
          <t>NELSONJAHIRGUERRANARTINEZ</t>
        </is>
      </c>
      <c r="E3354">
        <f>IF(COUNTIFS(Registros!$A$2:$A$6000,"NP",Registros!$B$2:$B$6000,$A3354)&gt;0,1,0)</f>
        <v/>
      </c>
      <c r="F3354">
        <f>IF($E3354=1,SUMIFS(Registros!$F$2:$F$6000,Registros!$A$2:$A$6000,"NP",Registros!$B$2:$B$6000,$A3354),0)</f>
        <v/>
      </c>
      <c r="G3354">
        <f>IF(COUNTIFS(Registros!$A$2:$A$6000,"MOV",Registros!$B$2:$B$6000,$A3354)&gt;0,1,0)</f>
        <v/>
      </c>
      <c r="H3354">
        <f>IF($G3354=1,SUMIFS(Registros!$F$2:$F$6000,Registros!$A$2:$A$6000,"MOV",Registros!$B$2:$B$6000,$A3354),0)</f>
        <v/>
      </c>
      <c r="I3354">
        <f>IF(COUNTIFS(Registros!$A$2:$A$6000,"CS",Registros!$B$2:$B$6000,$A3354)&gt;0,1,0)</f>
        <v/>
      </c>
      <c r="J3354">
        <f>IF($I3354=1,SUMIFS(Registros!$I$2:$I$6000,Registros!$A$2:$A$6000,"CS",Registros!$B$2:$B$6000,$A3354),0)</f>
        <v/>
      </c>
      <c r="K3354">
        <f>IF(COUNTIFS(Winback!$K$2:$K$300,$D3354)&gt;0,1,0)</f>
        <v/>
      </c>
      <c r="L3354">
        <f>IF(AND($K3354=1,LEFT($A3354,3)="WB-"),SUMIFS(Winback!$D$2:$D$300,Winback!$K$2:$K$300,$D3354),0)</f>
        <v/>
      </c>
      <c r="M3354">
        <f>IF(OR($E3354=1,$G3354=1,SUMIFS(Registros!$J$2:$J$6000,Registros!$B$2:$B$6000,$A3354)&gt;0),1,0)</f>
        <v/>
      </c>
      <c r="N3354">
        <f>IF($J3354&gt;0,1,IF(COUNTIFS(Registros!$A$2:$A$6000,"CS",Registros!$B$2:$B$6000,$A3354,Registros!$K$2:$K$6000,"&lt;&gt;")&gt;0,1,0))</f>
        <v/>
      </c>
      <c r="O3354">
        <f>IF(AND($K3354=1,$E3354=0,$G3354=0,$I3354=0),"WINBACK",IF(AND($M3354=1,$N3354&gt;0),"CONVERGENTE",IF($M3354=1,"SOLO MÓVIL",IF($N3354&gt;0,"SOLO FIJO / INTERNET","SIN SERVICIOS"))))</f>
        <v/>
      </c>
      <c r="P3354">
        <f>IF($O3354="WINBACK","Recuperar (winback)",IF($O3354="CONVERGENTE","Upgrade / más líneas",IF($O3354="SOLO MÓVIL","Ofrecer fijo + internet (FLBBTV)",IF($O3354="SOLO FIJO / INTERNET","Ofrecer línea móvil Nextphone","Oferta completa (móvil + fijo + internet)"))))</f>
        <v/>
      </c>
      <c r="Q3354">
        <f>$F3354+$H3354+$L3354</f>
        <v/>
      </c>
      <c r="R3354">
        <f>IFERROR(VLOOKUP($A3354,Registros!$B$2:$G$6000,6,0),IFERROR(VLOOKUP($D3354,Winback!$B$2:$C$300,2,0),""))</f>
        <v/>
      </c>
      <c r="S3354">
        <f>IF($E3354=1,"NP","")&amp;IF($G3354=1,"+MOV","")&amp;IF($I3354=1,"+CS","")&amp;IF($K3354=1,"+WB","")</f>
        <v/>
      </c>
      <c r="T3354">
        <f>$E3354+$G3354+$I3354+$K3354</f>
        <v/>
      </c>
    </row>
    <row r="3355">
      <c r="A3355" t="inlineStr">
        <is>
          <t>348332280000</t>
        </is>
      </c>
      <c r="B3355" t="inlineStr">
        <is>
          <t>34833228</t>
        </is>
      </c>
      <c r="C3355" t="inlineStr">
        <is>
          <t>YOHANI ESTHER TORRES ARAUZ</t>
        </is>
      </c>
      <c r="D3355" t="inlineStr">
        <is>
          <t>YOHANIESTHERTORRESARAUZ</t>
        </is>
      </c>
      <c r="E3355">
        <f>IF(COUNTIFS(Registros!$A$2:$A$6000,"NP",Registros!$B$2:$B$6000,$A3355)&gt;0,1,0)</f>
        <v/>
      </c>
      <c r="F3355">
        <f>IF($E3355=1,SUMIFS(Registros!$F$2:$F$6000,Registros!$A$2:$A$6000,"NP",Registros!$B$2:$B$6000,$A3355),0)</f>
        <v/>
      </c>
      <c r="G3355">
        <f>IF(COUNTIFS(Registros!$A$2:$A$6000,"MOV",Registros!$B$2:$B$6000,$A3355)&gt;0,1,0)</f>
        <v/>
      </c>
      <c r="H3355">
        <f>IF($G3355=1,SUMIFS(Registros!$F$2:$F$6000,Registros!$A$2:$A$6000,"MOV",Registros!$B$2:$B$6000,$A3355),0)</f>
        <v/>
      </c>
      <c r="I3355">
        <f>IF(COUNTIFS(Registros!$A$2:$A$6000,"CS",Registros!$B$2:$B$6000,$A3355)&gt;0,1,0)</f>
        <v/>
      </c>
      <c r="J3355">
        <f>IF($I3355=1,SUMIFS(Registros!$I$2:$I$6000,Registros!$A$2:$A$6000,"CS",Registros!$B$2:$B$6000,$A3355),0)</f>
        <v/>
      </c>
      <c r="K3355">
        <f>IF(COUNTIFS(Winback!$K$2:$K$300,$D3355)&gt;0,1,0)</f>
        <v/>
      </c>
      <c r="L3355">
        <f>IF(AND($K3355=1,LEFT($A3355,3)="WB-"),SUMIFS(Winback!$D$2:$D$300,Winback!$K$2:$K$300,$D3355),0)</f>
        <v/>
      </c>
      <c r="M3355">
        <f>IF(OR($E3355=1,$G3355=1,SUMIFS(Registros!$J$2:$J$6000,Registros!$B$2:$B$6000,$A3355)&gt;0),1,0)</f>
        <v/>
      </c>
      <c r="N3355">
        <f>IF($J3355&gt;0,1,IF(COUNTIFS(Registros!$A$2:$A$6000,"CS",Registros!$B$2:$B$6000,$A3355,Registros!$K$2:$K$6000,"&lt;&gt;")&gt;0,1,0))</f>
        <v/>
      </c>
      <c r="O3355">
        <f>IF(AND($K3355=1,$E3355=0,$G3355=0,$I3355=0),"WINBACK",IF(AND($M3355=1,$N3355&gt;0),"CONVERGENTE",IF($M3355=1,"SOLO MÓVIL",IF($N3355&gt;0,"SOLO FIJO / INTERNET","SIN SERVICIOS"))))</f>
        <v/>
      </c>
      <c r="P3355">
        <f>IF($O3355="WINBACK","Recuperar (winback)",IF($O3355="CONVERGENTE","Upgrade / más líneas",IF($O3355="SOLO MÓVIL","Ofrecer fijo + internet (FLBBTV)",IF($O3355="SOLO FIJO / INTERNET","Ofrecer línea móvil Nextphone","Oferta completa (móvil + fijo + internet)"))))</f>
        <v/>
      </c>
      <c r="Q3355">
        <f>$F3355+$H3355+$L3355</f>
        <v/>
      </c>
      <c r="R3355">
        <f>IFERROR(VLOOKUP($A3355,Registros!$B$2:$G$6000,6,0),IFERROR(VLOOKUP($D3355,Winback!$B$2:$C$300,2,0),""))</f>
        <v/>
      </c>
      <c r="S3355">
        <f>IF($E3355=1,"NP","")&amp;IF($G3355=1,"+MOV","")&amp;IF($I3355=1,"+CS","")&amp;IF($K3355=1,"+WB","")</f>
        <v/>
      </c>
      <c r="T3355">
        <f>$E3355+$G3355+$I3355+$K3355</f>
        <v/>
      </c>
    </row>
    <row r="3356">
      <c r="A3356" t="inlineStr">
        <is>
          <t>355327620000</t>
        </is>
      </c>
      <c r="B3356" t="inlineStr">
        <is>
          <t>35532762</t>
        </is>
      </c>
      <c r="C3356" t="inlineStr">
        <is>
          <t>ALFREDO ROJAS</t>
        </is>
      </c>
      <c r="D3356" t="inlineStr">
        <is>
          <t>ALFREDOROJAS</t>
        </is>
      </c>
      <c r="E3356">
        <f>IF(COUNTIFS(Registros!$A$2:$A$6000,"NP",Registros!$B$2:$B$6000,$A3356)&gt;0,1,0)</f>
        <v/>
      </c>
      <c r="F3356">
        <f>IF($E3356=1,SUMIFS(Registros!$F$2:$F$6000,Registros!$A$2:$A$6000,"NP",Registros!$B$2:$B$6000,$A3356),0)</f>
        <v/>
      </c>
      <c r="G3356">
        <f>IF(COUNTIFS(Registros!$A$2:$A$6000,"MOV",Registros!$B$2:$B$6000,$A3356)&gt;0,1,0)</f>
        <v/>
      </c>
      <c r="H3356">
        <f>IF($G3356=1,SUMIFS(Registros!$F$2:$F$6000,Registros!$A$2:$A$6000,"MOV",Registros!$B$2:$B$6000,$A3356),0)</f>
        <v/>
      </c>
      <c r="I3356">
        <f>IF(COUNTIFS(Registros!$A$2:$A$6000,"CS",Registros!$B$2:$B$6000,$A3356)&gt;0,1,0)</f>
        <v/>
      </c>
      <c r="J3356">
        <f>IF($I3356=1,SUMIFS(Registros!$I$2:$I$6000,Registros!$A$2:$A$6000,"CS",Registros!$B$2:$B$6000,$A3356),0)</f>
        <v/>
      </c>
      <c r="K3356">
        <f>IF(COUNTIFS(Winback!$K$2:$K$300,$D3356)&gt;0,1,0)</f>
        <v/>
      </c>
      <c r="L3356">
        <f>IF(AND($K3356=1,LEFT($A3356,3)="WB-"),SUMIFS(Winback!$D$2:$D$300,Winback!$K$2:$K$300,$D3356),0)</f>
        <v/>
      </c>
      <c r="M3356">
        <f>IF(OR($E3356=1,$G3356=1,SUMIFS(Registros!$J$2:$J$6000,Registros!$B$2:$B$6000,$A3356)&gt;0),1,0)</f>
        <v/>
      </c>
      <c r="N3356">
        <f>IF($J3356&gt;0,1,IF(COUNTIFS(Registros!$A$2:$A$6000,"CS",Registros!$B$2:$B$6000,$A3356,Registros!$K$2:$K$6000,"&lt;&gt;")&gt;0,1,0))</f>
        <v/>
      </c>
      <c r="O3356">
        <f>IF(AND($K3356=1,$E3356=0,$G3356=0,$I3356=0),"WINBACK",IF(AND($M3356=1,$N3356&gt;0),"CONVERGENTE",IF($M3356=1,"SOLO MÓVIL",IF($N3356&gt;0,"SOLO FIJO / INTERNET","SIN SERVICIOS"))))</f>
        <v/>
      </c>
      <c r="P3356">
        <f>IF($O3356="WINBACK","Recuperar (winback)",IF($O3356="CONVERGENTE","Upgrade / más líneas",IF($O3356="SOLO MÓVIL","Ofrecer fijo + internet (FLBBTV)",IF($O3356="SOLO FIJO / INTERNET","Ofrecer línea móvil Nextphone","Oferta completa (móvil + fijo + internet)"))))</f>
        <v/>
      </c>
      <c r="Q3356">
        <f>$F3356+$H3356+$L3356</f>
        <v/>
      </c>
      <c r="R3356">
        <f>IFERROR(VLOOKUP($A3356,Registros!$B$2:$G$6000,6,0),IFERROR(VLOOKUP($D3356,Winback!$B$2:$C$300,2,0),""))</f>
        <v/>
      </c>
      <c r="S3356">
        <f>IF($E3356=1,"NP","")&amp;IF($G3356=1,"+MOV","")&amp;IF($I3356=1,"+CS","")&amp;IF($K3356=1,"+WB","")</f>
        <v/>
      </c>
      <c r="T3356">
        <f>$E3356+$G3356+$I3356+$K3356</f>
        <v/>
      </c>
    </row>
    <row r="3357">
      <c r="A3357" t="inlineStr">
        <is>
          <t>361022660000</t>
        </is>
      </c>
      <c r="B3357" t="inlineStr">
        <is>
          <t>36102266</t>
        </is>
      </c>
      <c r="C3357" t="inlineStr">
        <is>
          <t>BERTA GIENNELLIE D ANGELO OLAVE</t>
        </is>
      </c>
      <c r="D3357" t="inlineStr">
        <is>
          <t>BERTAGIENNELLIEDANGELOOLAVE</t>
        </is>
      </c>
      <c r="E3357">
        <f>IF(COUNTIFS(Registros!$A$2:$A$6000,"NP",Registros!$B$2:$B$6000,$A3357)&gt;0,1,0)</f>
        <v/>
      </c>
      <c r="F3357">
        <f>IF($E3357=1,SUMIFS(Registros!$F$2:$F$6000,Registros!$A$2:$A$6000,"NP",Registros!$B$2:$B$6000,$A3357),0)</f>
        <v/>
      </c>
      <c r="G3357">
        <f>IF(COUNTIFS(Registros!$A$2:$A$6000,"MOV",Registros!$B$2:$B$6000,$A3357)&gt;0,1,0)</f>
        <v/>
      </c>
      <c r="H3357">
        <f>IF($G3357=1,SUMIFS(Registros!$F$2:$F$6000,Registros!$A$2:$A$6000,"MOV",Registros!$B$2:$B$6000,$A3357),0)</f>
        <v/>
      </c>
      <c r="I3357">
        <f>IF(COUNTIFS(Registros!$A$2:$A$6000,"CS",Registros!$B$2:$B$6000,$A3357)&gt;0,1,0)</f>
        <v/>
      </c>
      <c r="J3357">
        <f>IF($I3357=1,SUMIFS(Registros!$I$2:$I$6000,Registros!$A$2:$A$6000,"CS",Registros!$B$2:$B$6000,$A3357),0)</f>
        <v/>
      </c>
      <c r="K3357">
        <f>IF(COUNTIFS(Winback!$K$2:$K$300,$D3357)&gt;0,1,0)</f>
        <v/>
      </c>
      <c r="L3357">
        <f>IF(AND($K3357=1,LEFT($A3357,3)="WB-"),SUMIFS(Winback!$D$2:$D$300,Winback!$K$2:$K$300,$D3357),0)</f>
        <v/>
      </c>
      <c r="M3357">
        <f>IF(OR($E3357=1,$G3357=1,SUMIFS(Registros!$J$2:$J$6000,Registros!$B$2:$B$6000,$A3357)&gt;0),1,0)</f>
        <v/>
      </c>
      <c r="N3357">
        <f>IF($J3357&gt;0,1,IF(COUNTIFS(Registros!$A$2:$A$6000,"CS",Registros!$B$2:$B$6000,$A3357,Registros!$K$2:$K$6000,"&lt;&gt;")&gt;0,1,0))</f>
        <v/>
      </c>
      <c r="O3357">
        <f>IF(AND($K3357=1,$E3357=0,$G3357=0,$I3357=0),"WINBACK",IF(AND($M3357=1,$N3357&gt;0),"CONVERGENTE",IF($M3357=1,"SOLO MÓVIL",IF($N3357&gt;0,"SOLO FIJO / INTERNET","SIN SERVICIOS"))))</f>
        <v/>
      </c>
      <c r="P3357">
        <f>IF($O3357="WINBACK","Recuperar (winback)",IF($O3357="CONVERGENTE","Upgrade / más líneas",IF($O3357="SOLO MÓVIL","Ofrecer fijo + internet (FLBBTV)",IF($O3357="SOLO FIJO / INTERNET","Ofrecer línea móvil Nextphone","Oferta completa (móvil + fijo + internet)"))))</f>
        <v/>
      </c>
      <c r="Q3357">
        <f>$F3357+$H3357+$L3357</f>
        <v/>
      </c>
      <c r="R3357">
        <f>IFERROR(VLOOKUP($A3357,Registros!$B$2:$G$6000,6,0),IFERROR(VLOOKUP($D3357,Winback!$B$2:$C$300,2,0),""))</f>
        <v/>
      </c>
      <c r="S3357">
        <f>IF($E3357=1,"NP","")&amp;IF($G3357=1,"+MOV","")&amp;IF($I3357=1,"+CS","")&amp;IF($K3357=1,"+WB","")</f>
        <v/>
      </c>
      <c r="T3357">
        <f>$E3357+$G3357+$I3357+$K3357</f>
        <v/>
      </c>
    </row>
    <row r="3358">
      <c r="A3358" t="inlineStr">
        <is>
          <t>352217620000</t>
        </is>
      </c>
      <c r="B3358" t="inlineStr">
        <is>
          <t>35221762</t>
        </is>
      </c>
      <c r="C3358" t="inlineStr">
        <is>
          <t>EDUARD APARICIO</t>
        </is>
      </c>
      <c r="D3358" t="inlineStr">
        <is>
          <t>EDUARDAPARICIO</t>
        </is>
      </c>
      <c r="E3358">
        <f>IF(COUNTIFS(Registros!$A$2:$A$6000,"NP",Registros!$B$2:$B$6000,$A3358)&gt;0,1,0)</f>
        <v/>
      </c>
      <c r="F3358">
        <f>IF($E3358=1,SUMIFS(Registros!$F$2:$F$6000,Registros!$A$2:$A$6000,"NP",Registros!$B$2:$B$6000,$A3358),0)</f>
        <v/>
      </c>
      <c r="G3358">
        <f>IF(COUNTIFS(Registros!$A$2:$A$6000,"MOV",Registros!$B$2:$B$6000,$A3358)&gt;0,1,0)</f>
        <v/>
      </c>
      <c r="H3358">
        <f>IF($G3358=1,SUMIFS(Registros!$F$2:$F$6000,Registros!$A$2:$A$6000,"MOV",Registros!$B$2:$B$6000,$A3358),0)</f>
        <v/>
      </c>
      <c r="I3358">
        <f>IF(COUNTIFS(Registros!$A$2:$A$6000,"CS",Registros!$B$2:$B$6000,$A3358)&gt;0,1,0)</f>
        <v/>
      </c>
      <c r="J3358">
        <f>IF($I3358=1,SUMIFS(Registros!$I$2:$I$6000,Registros!$A$2:$A$6000,"CS",Registros!$B$2:$B$6000,$A3358),0)</f>
        <v/>
      </c>
      <c r="K3358">
        <f>IF(COUNTIFS(Winback!$K$2:$K$300,$D3358)&gt;0,1,0)</f>
        <v/>
      </c>
      <c r="L3358">
        <f>IF(AND($K3358=1,LEFT($A3358,3)="WB-"),SUMIFS(Winback!$D$2:$D$300,Winback!$K$2:$K$300,$D3358),0)</f>
        <v/>
      </c>
      <c r="M3358">
        <f>IF(OR($E3358=1,$G3358=1,SUMIFS(Registros!$J$2:$J$6000,Registros!$B$2:$B$6000,$A3358)&gt;0),1,0)</f>
        <v/>
      </c>
      <c r="N3358">
        <f>IF($J3358&gt;0,1,IF(COUNTIFS(Registros!$A$2:$A$6000,"CS",Registros!$B$2:$B$6000,$A3358,Registros!$K$2:$K$6000,"&lt;&gt;")&gt;0,1,0))</f>
        <v/>
      </c>
      <c r="O3358">
        <f>IF(AND($K3358=1,$E3358=0,$G3358=0,$I3358=0),"WINBACK",IF(AND($M3358=1,$N3358&gt;0),"CONVERGENTE",IF($M3358=1,"SOLO MÓVIL",IF($N3358&gt;0,"SOLO FIJO / INTERNET","SIN SERVICIOS"))))</f>
        <v/>
      </c>
      <c r="P3358">
        <f>IF($O3358="WINBACK","Recuperar (winback)",IF($O3358="CONVERGENTE","Upgrade / más líneas",IF($O3358="SOLO MÓVIL","Ofrecer fijo + internet (FLBBTV)",IF($O3358="SOLO FIJO / INTERNET","Ofrecer línea móvil Nextphone","Oferta completa (móvil + fijo + internet)"))))</f>
        <v/>
      </c>
      <c r="Q3358">
        <f>$F3358+$H3358+$L3358</f>
        <v/>
      </c>
      <c r="R3358">
        <f>IFERROR(VLOOKUP($A3358,Registros!$B$2:$G$6000,6,0),IFERROR(VLOOKUP($D3358,Winback!$B$2:$C$300,2,0),""))</f>
        <v/>
      </c>
      <c r="S3358">
        <f>IF($E3358=1,"NP","")&amp;IF($G3358=1,"+MOV","")&amp;IF($I3358=1,"+CS","")&amp;IF($K3358=1,"+WB","")</f>
        <v/>
      </c>
      <c r="T3358">
        <f>$E3358+$G3358+$I3358+$K3358</f>
        <v/>
      </c>
    </row>
    <row r="3359">
      <c r="A3359" t="inlineStr">
        <is>
          <t>354333070000</t>
        </is>
      </c>
      <c r="B3359" t="inlineStr">
        <is>
          <t>35433307</t>
        </is>
      </c>
      <c r="C3359" t="inlineStr">
        <is>
          <t>DELVIN ISAAC BAULES</t>
        </is>
      </c>
      <c r="D3359" t="inlineStr">
        <is>
          <t>DELVINISAACBAULES</t>
        </is>
      </c>
      <c r="E3359">
        <f>IF(COUNTIFS(Registros!$A$2:$A$6000,"NP",Registros!$B$2:$B$6000,$A3359)&gt;0,1,0)</f>
        <v/>
      </c>
      <c r="F3359">
        <f>IF($E3359=1,SUMIFS(Registros!$F$2:$F$6000,Registros!$A$2:$A$6000,"NP",Registros!$B$2:$B$6000,$A3359),0)</f>
        <v/>
      </c>
      <c r="G3359">
        <f>IF(COUNTIFS(Registros!$A$2:$A$6000,"MOV",Registros!$B$2:$B$6000,$A3359)&gt;0,1,0)</f>
        <v/>
      </c>
      <c r="H3359">
        <f>IF($G3359=1,SUMIFS(Registros!$F$2:$F$6000,Registros!$A$2:$A$6000,"MOV",Registros!$B$2:$B$6000,$A3359),0)</f>
        <v/>
      </c>
      <c r="I3359">
        <f>IF(COUNTIFS(Registros!$A$2:$A$6000,"CS",Registros!$B$2:$B$6000,$A3359)&gt;0,1,0)</f>
        <v/>
      </c>
      <c r="J3359">
        <f>IF($I3359=1,SUMIFS(Registros!$I$2:$I$6000,Registros!$A$2:$A$6000,"CS",Registros!$B$2:$B$6000,$A3359),0)</f>
        <v/>
      </c>
      <c r="K3359">
        <f>IF(COUNTIFS(Winback!$K$2:$K$300,$D3359)&gt;0,1,0)</f>
        <v/>
      </c>
      <c r="L3359">
        <f>IF(AND($K3359=1,LEFT($A3359,3)="WB-"),SUMIFS(Winback!$D$2:$D$300,Winback!$K$2:$K$300,$D3359),0)</f>
        <v/>
      </c>
      <c r="M3359">
        <f>IF(OR($E3359=1,$G3359=1,SUMIFS(Registros!$J$2:$J$6000,Registros!$B$2:$B$6000,$A3359)&gt;0),1,0)</f>
        <v/>
      </c>
      <c r="N3359">
        <f>IF($J3359&gt;0,1,IF(COUNTIFS(Registros!$A$2:$A$6000,"CS",Registros!$B$2:$B$6000,$A3359,Registros!$K$2:$K$6000,"&lt;&gt;")&gt;0,1,0))</f>
        <v/>
      </c>
      <c r="O3359">
        <f>IF(AND($K3359=1,$E3359=0,$G3359=0,$I3359=0),"WINBACK",IF(AND($M3359=1,$N3359&gt;0),"CONVERGENTE",IF($M3359=1,"SOLO MÓVIL",IF($N3359&gt;0,"SOLO FIJO / INTERNET","SIN SERVICIOS"))))</f>
        <v/>
      </c>
      <c r="P3359">
        <f>IF($O3359="WINBACK","Recuperar (winback)",IF($O3359="CONVERGENTE","Upgrade / más líneas",IF($O3359="SOLO MÓVIL","Ofrecer fijo + internet (FLBBTV)",IF($O3359="SOLO FIJO / INTERNET","Ofrecer línea móvil Nextphone","Oferta completa (móvil + fijo + internet)"))))</f>
        <v/>
      </c>
      <c r="Q3359">
        <f>$F3359+$H3359+$L3359</f>
        <v/>
      </c>
      <c r="R3359">
        <f>IFERROR(VLOOKUP($A3359,Registros!$B$2:$G$6000,6,0),IFERROR(VLOOKUP($D3359,Winback!$B$2:$C$300,2,0),""))</f>
        <v/>
      </c>
      <c r="S3359">
        <f>IF($E3359=1,"NP","")&amp;IF($G3359=1,"+MOV","")&amp;IF($I3359=1,"+CS","")&amp;IF($K3359=1,"+WB","")</f>
        <v/>
      </c>
      <c r="T3359">
        <f>$E3359+$G3359+$I3359+$K3359</f>
        <v/>
      </c>
    </row>
    <row r="3360">
      <c r="A3360" t="inlineStr">
        <is>
          <t>364020170000</t>
        </is>
      </c>
      <c r="B3360" t="inlineStr">
        <is>
          <t>36402017</t>
        </is>
      </c>
      <c r="C3360" t="inlineStr">
        <is>
          <t>KARLA STEPHANIE TELLO ORTIZ</t>
        </is>
      </c>
      <c r="D3360" t="inlineStr">
        <is>
          <t>KARLASTEPHANIETELLOORTIZ</t>
        </is>
      </c>
      <c r="E3360">
        <f>IF(COUNTIFS(Registros!$A$2:$A$6000,"NP",Registros!$B$2:$B$6000,$A3360)&gt;0,1,0)</f>
        <v/>
      </c>
      <c r="F3360">
        <f>IF($E3360=1,SUMIFS(Registros!$F$2:$F$6000,Registros!$A$2:$A$6000,"NP",Registros!$B$2:$B$6000,$A3360),0)</f>
        <v/>
      </c>
      <c r="G3360">
        <f>IF(COUNTIFS(Registros!$A$2:$A$6000,"MOV",Registros!$B$2:$B$6000,$A3360)&gt;0,1,0)</f>
        <v/>
      </c>
      <c r="H3360">
        <f>IF($G3360=1,SUMIFS(Registros!$F$2:$F$6000,Registros!$A$2:$A$6000,"MOV",Registros!$B$2:$B$6000,$A3360),0)</f>
        <v/>
      </c>
      <c r="I3360">
        <f>IF(COUNTIFS(Registros!$A$2:$A$6000,"CS",Registros!$B$2:$B$6000,$A3360)&gt;0,1,0)</f>
        <v/>
      </c>
      <c r="J3360">
        <f>IF($I3360=1,SUMIFS(Registros!$I$2:$I$6000,Registros!$A$2:$A$6000,"CS",Registros!$B$2:$B$6000,$A3360),0)</f>
        <v/>
      </c>
      <c r="K3360">
        <f>IF(COUNTIFS(Winback!$K$2:$K$300,$D3360)&gt;0,1,0)</f>
        <v/>
      </c>
      <c r="L3360">
        <f>IF(AND($K3360=1,LEFT($A3360,3)="WB-"),SUMIFS(Winback!$D$2:$D$300,Winback!$K$2:$K$300,$D3360),0)</f>
        <v/>
      </c>
      <c r="M3360">
        <f>IF(OR($E3360=1,$G3360=1,SUMIFS(Registros!$J$2:$J$6000,Registros!$B$2:$B$6000,$A3360)&gt;0),1,0)</f>
        <v/>
      </c>
      <c r="N3360">
        <f>IF($J3360&gt;0,1,IF(COUNTIFS(Registros!$A$2:$A$6000,"CS",Registros!$B$2:$B$6000,$A3360,Registros!$K$2:$K$6000,"&lt;&gt;")&gt;0,1,0))</f>
        <v/>
      </c>
      <c r="O3360">
        <f>IF(AND($K3360=1,$E3360=0,$G3360=0,$I3360=0),"WINBACK",IF(AND($M3360=1,$N3360&gt;0),"CONVERGENTE",IF($M3360=1,"SOLO MÓVIL",IF($N3360&gt;0,"SOLO FIJO / INTERNET","SIN SERVICIOS"))))</f>
        <v/>
      </c>
      <c r="P3360">
        <f>IF($O3360="WINBACK","Recuperar (winback)",IF($O3360="CONVERGENTE","Upgrade / más líneas",IF($O3360="SOLO MÓVIL","Ofrecer fijo + internet (FLBBTV)",IF($O3360="SOLO FIJO / INTERNET","Ofrecer línea móvil Nextphone","Oferta completa (móvil + fijo + internet)"))))</f>
        <v/>
      </c>
      <c r="Q3360">
        <f>$F3360+$H3360+$L3360</f>
        <v/>
      </c>
      <c r="R3360">
        <f>IFERROR(VLOOKUP($A3360,Registros!$B$2:$G$6000,6,0),IFERROR(VLOOKUP($D3360,Winback!$B$2:$C$300,2,0),""))</f>
        <v/>
      </c>
      <c r="S3360">
        <f>IF($E3360=1,"NP","")&amp;IF($G3360=1,"+MOV","")&amp;IF($I3360=1,"+CS","")&amp;IF($K3360=1,"+WB","")</f>
        <v/>
      </c>
      <c r="T3360">
        <f>$E3360+$G3360+$I3360+$K3360</f>
        <v/>
      </c>
    </row>
    <row r="3361">
      <c r="A3361" t="inlineStr">
        <is>
          <t>365021640000</t>
        </is>
      </c>
      <c r="B3361" t="inlineStr">
        <is>
          <t>36502164</t>
        </is>
      </c>
      <c r="C3361" t="inlineStr">
        <is>
          <t>JOAN MANRIQUE HURTADO BATISTA</t>
        </is>
      </c>
      <c r="D3361" t="inlineStr">
        <is>
          <t>JOANMANRIQUEHURTADOBATISTA</t>
        </is>
      </c>
      <c r="E3361">
        <f>IF(COUNTIFS(Registros!$A$2:$A$6000,"NP",Registros!$B$2:$B$6000,$A3361)&gt;0,1,0)</f>
        <v/>
      </c>
      <c r="F3361">
        <f>IF($E3361=1,SUMIFS(Registros!$F$2:$F$6000,Registros!$A$2:$A$6000,"NP",Registros!$B$2:$B$6000,$A3361),0)</f>
        <v/>
      </c>
      <c r="G3361">
        <f>IF(COUNTIFS(Registros!$A$2:$A$6000,"MOV",Registros!$B$2:$B$6000,$A3361)&gt;0,1,0)</f>
        <v/>
      </c>
      <c r="H3361">
        <f>IF($G3361=1,SUMIFS(Registros!$F$2:$F$6000,Registros!$A$2:$A$6000,"MOV",Registros!$B$2:$B$6000,$A3361),0)</f>
        <v/>
      </c>
      <c r="I3361">
        <f>IF(COUNTIFS(Registros!$A$2:$A$6000,"CS",Registros!$B$2:$B$6000,$A3361)&gt;0,1,0)</f>
        <v/>
      </c>
      <c r="J3361">
        <f>IF($I3361=1,SUMIFS(Registros!$I$2:$I$6000,Registros!$A$2:$A$6000,"CS",Registros!$B$2:$B$6000,$A3361),0)</f>
        <v/>
      </c>
      <c r="K3361">
        <f>IF(COUNTIFS(Winback!$K$2:$K$300,$D3361)&gt;0,1,0)</f>
        <v/>
      </c>
      <c r="L3361">
        <f>IF(AND($K3361=1,LEFT($A3361,3)="WB-"),SUMIFS(Winback!$D$2:$D$300,Winback!$K$2:$K$300,$D3361),0)</f>
        <v/>
      </c>
      <c r="M3361">
        <f>IF(OR($E3361=1,$G3361=1,SUMIFS(Registros!$J$2:$J$6000,Registros!$B$2:$B$6000,$A3361)&gt;0),1,0)</f>
        <v/>
      </c>
      <c r="N3361">
        <f>IF($J3361&gt;0,1,IF(COUNTIFS(Registros!$A$2:$A$6000,"CS",Registros!$B$2:$B$6000,$A3361,Registros!$K$2:$K$6000,"&lt;&gt;")&gt;0,1,0))</f>
        <v/>
      </c>
      <c r="O3361">
        <f>IF(AND($K3361=1,$E3361=0,$G3361=0,$I3361=0),"WINBACK",IF(AND($M3361=1,$N3361&gt;0),"CONVERGENTE",IF($M3361=1,"SOLO MÓVIL",IF($N3361&gt;0,"SOLO FIJO / INTERNET","SIN SERVICIOS"))))</f>
        <v/>
      </c>
      <c r="P3361">
        <f>IF($O3361="WINBACK","Recuperar (winback)",IF($O3361="CONVERGENTE","Upgrade / más líneas",IF($O3361="SOLO MÓVIL","Ofrecer fijo + internet (FLBBTV)",IF($O3361="SOLO FIJO / INTERNET","Ofrecer línea móvil Nextphone","Oferta completa (móvil + fijo + internet)"))))</f>
        <v/>
      </c>
      <c r="Q3361">
        <f>$F3361+$H3361+$L3361</f>
        <v/>
      </c>
      <c r="R3361">
        <f>IFERROR(VLOOKUP($A3361,Registros!$B$2:$G$6000,6,0),IFERROR(VLOOKUP($D3361,Winback!$B$2:$C$300,2,0),""))</f>
        <v/>
      </c>
      <c r="S3361">
        <f>IF($E3361=1,"NP","")&amp;IF($G3361=1,"+MOV","")&amp;IF($I3361=1,"+CS","")&amp;IF($K3361=1,"+WB","")</f>
        <v/>
      </c>
      <c r="T3361">
        <f>$E3361+$G3361+$I3361+$K3361</f>
        <v/>
      </c>
    </row>
    <row r="3362">
      <c r="A3362" t="inlineStr">
        <is>
          <t>358059350000</t>
        </is>
      </c>
      <c r="B3362" t="inlineStr">
        <is>
          <t>35805935</t>
        </is>
      </c>
      <c r="C3362" t="inlineStr">
        <is>
          <t>YEREMY ISAIAS CHAVEZ ORTEGA</t>
        </is>
      </c>
      <c r="D3362" t="inlineStr">
        <is>
          <t>YEREMYISAIASCHAVEZORTEGA</t>
        </is>
      </c>
      <c r="E3362">
        <f>IF(COUNTIFS(Registros!$A$2:$A$6000,"NP",Registros!$B$2:$B$6000,$A3362)&gt;0,1,0)</f>
        <v/>
      </c>
      <c r="F3362">
        <f>IF($E3362=1,SUMIFS(Registros!$F$2:$F$6000,Registros!$A$2:$A$6000,"NP",Registros!$B$2:$B$6000,$A3362),0)</f>
        <v/>
      </c>
      <c r="G3362">
        <f>IF(COUNTIFS(Registros!$A$2:$A$6000,"MOV",Registros!$B$2:$B$6000,$A3362)&gt;0,1,0)</f>
        <v/>
      </c>
      <c r="H3362">
        <f>IF($G3362=1,SUMIFS(Registros!$F$2:$F$6000,Registros!$A$2:$A$6000,"MOV",Registros!$B$2:$B$6000,$A3362),0)</f>
        <v/>
      </c>
      <c r="I3362">
        <f>IF(COUNTIFS(Registros!$A$2:$A$6000,"CS",Registros!$B$2:$B$6000,$A3362)&gt;0,1,0)</f>
        <v/>
      </c>
      <c r="J3362">
        <f>IF($I3362=1,SUMIFS(Registros!$I$2:$I$6000,Registros!$A$2:$A$6000,"CS",Registros!$B$2:$B$6000,$A3362),0)</f>
        <v/>
      </c>
      <c r="K3362">
        <f>IF(COUNTIFS(Winback!$K$2:$K$300,$D3362)&gt;0,1,0)</f>
        <v/>
      </c>
      <c r="L3362">
        <f>IF(AND($K3362=1,LEFT($A3362,3)="WB-"),SUMIFS(Winback!$D$2:$D$300,Winback!$K$2:$K$300,$D3362),0)</f>
        <v/>
      </c>
      <c r="M3362">
        <f>IF(OR($E3362=1,$G3362=1,SUMIFS(Registros!$J$2:$J$6000,Registros!$B$2:$B$6000,$A3362)&gt;0),1,0)</f>
        <v/>
      </c>
      <c r="N3362">
        <f>IF($J3362&gt;0,1,IF(COUNTIFS(Registros!$A$2:$A$6000,"CS",Registros!$B$2:$B$6000,$A3362,Registros!$K$2:$K$6000,"&lt;&gt;")&gt;0,1,0))</f>
        <v/>
      </c>
      <c r="O3362">
        <f>IF(AND($K3362=1,$E3362=0,$G3362=0,$I3362=0),"WINBACK",IF(AND($M3362=1,$N3362&gt;0),"CONVERGENTE",IF($M3362=1,"SOLO MÓVIL",IF($N3362&gt;0,"SOLO FIJO / INTERNET","SIN SERVICIOS"))))</f>
        <v/>
      </c>
      <c r="P3362">
        <f>IF($O3362="WINBACK","Recuperar (winback)",IF($O3362="CONVERGENTE","Upgrade / más líneas",IF($O3362="SOLO MÓVIL","Ofrecer fijo + internet (FLBBTV)",IF($O3362="SOLO FIJO / INTERNET","Ofrecer línea móvil Nextphone","Oferta completa (móvil + fijo + internet)"))))</f>
        <v/>
      </c>
      <c r="Q3362">
        <f>$F3362+$H3362+$L3362</f>
        <v/>
      </c>
      <c r="R3362">
        <f>IFERROR(VLOOKUP($A3362,Registros!$B$2:$G$6000,6,0),IFERROR(VLOOKUP($D3362,Winback!$B$2:$C$300,2,0),""))</f>
        <v/>
      </c>
      <c r="S3362">
        <f>IF($E3362=1,"NP","")&amp;IF($G3362=1,"+MOV","")&amp;IF($I3362=1,"+CS","")&amp;IF($K3362=1,"+WB","")</f>
        <v/>
      </c>
      <c r="T3362">
        <f>$E3362+$G3362+$I3362+$K3362</f>
        <v/>
      </c>
    </row>
    <row r="3363">
      <c r="A3363" t="inlineStr">
        <is>
          <t>352208280000</t>
        </is>
      </c>
      <c r="B3363" t="inlineStr">
        <is>
          <t>35220828</t>
        </is>
      </c>
      <c r="C3363" t="inlineStr">
        <is>
          <t>CRISTIAN ALEJANDRO COBA GUERRA</t>
        </is>
      </c>
      <c r="D3363" t="inlineStr">
        <is>
          <t>CRISTIANALEJANDROCOBAGUERRA</t>
        </is>
      </c>
      <c r="E3363">
        <f>IF(COUNTIFS(Registros!$A$2:$A$6000,"NP",Registros!$B$2:$B$6000,$A3363)&gt;0,1,0)</f>
        <v/>
      </c>
      <c r="F3363">
        <f>IF($E3363=1,SUMIFS(Registros!$F$2:$F$6000,Registros!$A$2:$A$6000,"NP",Registros!$B$2:$B$6000,$A3363),0)</f>
        <v/>
      </c>
      <c r="G3363">
        <f>IF(COUNTIFS(Registros!$A$2:$A$6000,"MOV",Registros!$B$2:$B$6000,$A3363)&gt;0,1,0)</f>
        <v/>
      </c>
      <c r="H3363">
        <f>IF($G3363=1,SUMIFS(Registros!$F$2:$F$6000,Registros!$A$2:$A$6000,"MOV",Registros!$B$2:$B$6000,$A3363),0)</f>
        <v/>
      </c>
      <c r="I3363">
        <f>IF(COUNTIFS(Registros!$A$2:$A$6000,"CS",Registros!$B$2:$B$6000,$A3363)&gt;0,1,0)</f>
        <v/>
      </c>
      <c r="J3363">
        <f>IF($I3363=1,SUMIFS(Registros!$I$2:$I$6000,Registros!$A$2:$A$6000,"CS",Registros!$B$2:$B$6000,$A3363),0)</f>
        <v/>
      </c>
      <c r="K3363">
        <f>IF(COUNTIFS(Winback!$K$2:$K$300,$D3363)&gt;0,1,0)</f>
        <v/>
      </c>
      <c r="L3363">
        <f>IF(AND($K3363=1,LEFT($A3363,3)="WB-"),SUMIFS(Winback!$D$2:$D$300,Winback!$K$2:$K$300,$D3363),0)</f>
        <v/>
      </c>
      <c r="M3363">
        <f>IF(OR($E3363=1,$G3363=1,SUMIFS(Registros!$J$2:$J$6000,Registros!$B$2:$B$6000,$A3363)&gt;0),1,0)</f>
        <v/>
      </c>
      <c r="N3363">
        <f>IF($J3363&gt;0,1,IF(COUNTIFS(Registros!$A$2:$A$6000,"CS",Registros!$B$2:$B$6000,$A3363,Registros!$K$2:$K$6000,"&lt;&gt;")&gt;0,1,0))</f>
        <v/>
      </c>
      <c r="O3363">
        <f>IF(AND($K3363=1,$E3363=0,$G3363=0,$I3363=0),"WINBACK",IF(AND($M3363=1,$N3363&gt;0),"CONVERGENTE",IF($M3363=1,"SOLO MÓVIL",IF($N3363&gt;0,"SOLO FIJO / INTERNET","SIN SERVICIOS"))))</f>
        <v/>
      </c>
      <c r="P3363">
        <f>IF($O3363="WINBACK","Recuperar (winback)",IF($O3363="CONVERGENTE","Upgrade / más líneas",IF($O3363="SOLO MÓVIL","Ofrecer fijo + internet (FLBBTV)",IF($O3363="SOLO FIJO / INTERNET","Ofrecer línea móvil Nextphone","Oferta completa (móvil + fijo + internet)"))))</f>
        <v/>
      </c>
      <c r="Q3363">
        <f>$F3363+$H3363+$L3363</f>
        <v/>
      </c>
      <c r="R3363">
        <f>IFERROR(VLOOKUP($A3363,Registros!$B$2:$G$6000,6,0),IFERROR(VLOOKUP($D3363,Winback!$B$2:$C$300,2,0),""))</f>
        <v/>
      </c>
      <c r="S3363">
        <f>IF($E3363=1,"NP","")&amp;IF($G3363=1,"+MOV","")&amp;IF($I3363=1,"+CS","")&amp;IF($K3363=1,"+WB","")</f>
        <v/>
      </c>
      <c r="T3363">
        <f>$E3363+$G3363+$I3363+$K3363</f>
        <v/>
      </c>
    </row>
    <row r="3364">
      <c r="A3364" t="inlineStr">
        <is>
          <t>352207430000</t>
        </is>
      </c>
      <c r="B3364" t="inlineStr">
        <is>
          <t>35220743</t>
        </is>
      </c>
      <c r="C3364" t="inlineStr">
        <is>
          <t>MICHELLE DEL CARMEN CHACON MARTEZ</t>
        </is>
      </c>
      <c r="D3364" t="inlineStr">
        <is>
          <t>MICHELLEDELCARMENCHACONMARTEZ</t>
        </is>
      </c>
      <c r="E3364">
        <f>IF(COUNTIFS(Registros!$A$2:$A$6000,"NP",Registros!$B$2:$B$6000,$A3364)&gt;0,1,0)</f>
        <v/>
      </c>
      <c r="F3364">
        <f>IF($E3364=1,SUMIFS(Registros!$F$2:$F$6000,Registros!$A$2:$A$6000,"NP",Registros!$B$2:$B$6000,$A3364),0)</f>
        <v/>
      </c>
      <c r="G3364">
        <f>IF(COUNTIFS(Registros!$A$2:$A$6000,"MOV",Registros!$B$2:$B$6000,$A3364)&gt;0,1,0)</f>
        <v/>
      </c>
      <c r="H3364">
        <f>IF($G3364=1,SUMIFS(Registros!$F$2:$F$6000,Registros!$A$2:$A$6000,"MOV",Registros!$B$2:$B$6000,$A3364),0)</f>
        <v/>
      </c>
      <c r="I3364">
        <f>IF(COUNTIFS(Registros!$A$2:$A$6000,"CS",Registros!$B$2:$B$6000,$A3364)&gt;0,1,0)</f>
        <v/>
      </c>
      <c r="J3364">
        <f>IF($I3364=1,SUMIFS(Registros!$I$2:$I$6000,Registros!$A$2:$A$6000,"CS",Registros!$B$2:$B$6000,$A3364),0)</f>
        <v/>
      </c>
      <c r="K3364">
        <f>IF(COUNTIFS(Winback!$K$2:$K$300,$D3364)&gt;0,1,0)</f>
        <v/>
      </c>
      <c r="L3364">
        <f>IF(AND($K3364=1,LEFT($A3364,3)="WB-"),SUMIFS(Winback!$D$2:$D$300,Winback!$K$2:$K$300,$D3364),0)</f>
        <v/>
      </c>
      <c r="M3364">
        <f>IF(OR($E3364=1,$G3364=1,SUMIFS(Registros!$J$2:$J$6000,Registros!$B$2:$B$6000,$A3364)&gt;0),1,0)</f>
        <v/>
      </c>
      <c r="N3364">
        <f>IF($J3364&gt;0,1,IF(COUNTIFS(Registros!$A$2:$A$6000,"CS",Registros!$B$2:$B$6000,$A3364,Registros!$K$2:$K$6000,"&lt;&gt;")&gt;0,1,0))</f>
        <v/>
      </c>
      <c r="O3364">
        <f>IF(AND($K3364=1,$E3364=0,$G3364=0,$I3364=0),"WINBACK",IF(AND($M3364=1,$N3364&gt;0),"CONVERGENTE",IF($M3364=1,"SOLO MÓVIL",IF($N3364&gt;0,"SOLO FIJO / INTERNET","SIN SERVICIOS"))))</f>
        <v/>
      </c>
      <c r="P3364">
        <f>IF($O3364="WINBACK","Recuperar (winback)",IF($O3364="CONVERGENTE","Upgrade / más líneas",IF($O3364="SOLO MÓVIL","Ofrecer fijo + internet (FLBBTV)",IF($O3364="SOLO FIJO / INTERNET","Ofrecer línea móvil Nextphone","Oferta completa (móvil + fijo + internet)"))))</f>
        <v/>
      </c>
      <c r="Q3364">
        <f>$F3364+$H3364+$L3364</f>
        <v/>
      </c>
      <c r="R3364">
        <f>IFERROR(VLOOKUP($A3364,Registros!$B$2:$G$6000,6,0),IFERROR(VLOOKUP($D3364,Winback!$B$2:$C$300,2,0),""))</f>
        <v/>
      </c>
      <c r="S3364">
        <f>IF($E3364=1,"NP","")&amp;IF($G3364=1,"+MOV","")&amp;IF($I3364=1,"+CS","")&amp;IF($K3364=1,"+WB","")</f>
        <v/>
      </c>
      <c r="T3364">
        <f>$E3364+$G3364+$I3364+$K3364</f>
        <v/>
      </c>
    </row>
    <row r="3365">
      <c r="A3365" t="inlineStr">
        <is>
          <t>352384150000</t>
        </is>
      </c>
      <c r="B3365" t="inlineStr">
        <is>
          <t>35238415</t>
        </is>
      </c>
      <c r="C3365" t="inlineStr">
        <is>
          <t>ASHLEY DAMES</t>
        </is>
      </c>
      <c r="D3365" t="inlineStr">
        <is>
          <t>ASHLEYDAMES</t>
        </is>
      </c>
      <c r="E3365">
        <f>IF(COUNTIFS(Registros!$A$2:$A$6000,"NP",Registros!$B$2:$B$6000,$A3365)&gt;0,1,0)</f>
        <v/>
      </c>
      <c r="F3365">
        <f>IF($E3365=1,SUMIFS(Registros!$F$2:$F$6000,Registros!$A$2:$A$6000,"NP",Registros!$B$2:$B$6000,$A3365),0)</f>
        <v/>
      </c>
      <c r="G3365">
        <f>IF(COUNTIFS(Registros!$A$2:$A$6000,"MOV",Registros!$B$2:$B$6000,$A3365)&gt;0,1,0)</f>
        <v/>
      </c>
      <c r="H3365">
        <f>IF($G3365=1,SUMIFS(Registros!$F$2:$F$6000,Registros!$A$2:$A$6000,"MOV",Registros!$B$2:$B$6000,$A3365),0)</f>
        <v/>
      </c>
      <c r="I3365">
        <f>IF(COUNTIFS(Registros!$A$2:$A$6000,"CS",Registros!$B$2:$B$6000,$A3365)&gt;0,1,0)</f>
        <v/>
      </c>
      <c r="J3365">
        <f>IF($I3365=1,SUMIFS(Registros!$I$2:$I$6000,Registros!$A$2:$A$6000,"CS",Registros!$B$2:$B$6000,$A3365),0)</f>
        <v/>
      </c>
      <c r="K3365">
        <f>IF(COUNTIFS(Winback!$K$2:$K$300,$D3365)&gt;0,1,0)</f>
        <v/>
      </c>
      <c r="L3365">
        <f>IF(AND($K3365=1,LEFT($A3365,3)="WB-"),SUMIFS(Winback!$D$2:$D$300,Winback!$K$2:$K$300,$D3365),0)</f>
        <v/>
      </c>
      <c r="M3365">
        <f>IF(OR($E3365=1,$G3365=1,SUMIFS(Registros!$J$2:$J$6000,Registros!$B$2:$B$6000,$A3365)&gt;0),1,0)</f>
        <v/>
      </c>
      <c r="N3365">
        <f>IF($J3365&gt;0,1,IF(COUNTIFS(Registros!$A$2:$A$6000,"CS",Registros!$B$2:$B$6000,$A3365,Registros!$K$2:$K$6000,"&lt;&gt;")&gt;0,1,0))</f>
        <v/>
      </c>
      <c r="O3365">
        <f>IF(AND($K3365=1,$E3365=0,$G3365=0,$I3365=0),"WINBACK",IF(AND($M3365=1,$N3365&gt;0),"CONVERGENTE",IF($M3365=1,"SOLO MÓVIL",IF($N3365&gt;0,"SOLO FIJO / INTERNET","SIN SERVICIOS"))))</f>
        <v/>
      </c>
      <c r="P3365">
        <f>IF($O3365="WINBACK","Recuperar (winback)",IF($O3365="CONVERGENTE","Upgrade / más líneas",IF($O3365="SOLO MÓVIL","Ofrecer fijo + internet (FLBBTV)",IF($O3365="SOLO FIJO / INTERNET","Ofrecer línea móvil Nextphone","Oferta completa (móvil + fijo + internet)"))))</f>
        <v/>
      </c>
      <c r="Q3365">
        <f>$F3365+$H3365+$L3365</f>
        <v/>
      </c>
      <c r="R3365">
        <f>IFERROR(VLOOKUP($A3365,Registros!$B$2:$G$6000,6,0),IFERROR(VLOOKUP($D3365,Winback!$B$2:$C$300,2,0),""))</f>
        <v/>
      </c>
      <c r="S3365">
        <f>IF($E3365=1,"NP","")&amp;IF($G3365=1,"+MOV","")&amp;IF($I3365=1,"+CS","")&amp;IF($K3365=1,"+WB","")</f>
        <v/>
      </c>
      <c r="T3365">
        <f>$E3365+$G3365+$I3365+$K3365</f>
        <v/>
      </c>
    </row>
    <row r="3366">
      <c r="A3366" t="inlineStr">
        <is>
          <t>335114090000</t>
        </is>
      </c>
      <c r="B3366" t="inlineStr">
        <is>
          <t>33511409</t>
        </is>
      </c>
      <c r="C3366" t="inlineStr">
        <is>
          <t>Carlos Isaac Mendez Serrano</t>
        </is>
      </c>
      <c r="D3366" t="inlineStr">
        <is>
          <t>CARLOSISAACMENDEZSERRANO</t>
        </is>
      </c>
      <c r="E3366">
        <f>IF(COUNTIFS(Registros!$A$2:$A$6000,"NP",Registros!$B$2:$B$6000,$A3366)&gt;0,1,0)</f>
        <v/>
      </c>
      <c r="F3366">
        <f>IF($E3366=1,SUMIFS(Registros!$F$2:$F$6000,Registros!$A$2:$A$6000,"NP",Registros!$B$2:$B$6000,$A3366),0)</f>
        <v/>
      </c>
      <c r="G3366">
        <f>IF(COUNTIFS(Registros!$A$2:$A$6000,"MOV",Registros!$B$2:$B$6000,$A3366)&gt;0,1,0)</f>
        <v/>
      </c>
      <c r="H3366">
        <f>IF($G3366=1,SUMIFS(Registros!$F$2:$F$6000,Registros!$A$2:$A$6000,"MOV",Registros!$B$2:$B$6000,$A3366),0)</f>
        <v/>
      </c>
      <c r="I3366">
        <f>IF(COUNTIFS(Registros!$A$2:$A$6000,"CS",Registros!$B$2:$B$6000,$A3366)&gt;0,1,0)</f>
        <v/>
      </c>
      <c r="J3366">
        <f>IF($I3366=1,SUMIFS(Registros!$I$2:$I$6000,Registros!$A$2:$A$6000,"CS",Registros!$B$2:$B$6000,$A3366),0)</f>
        <v/>
      </c>
      <c r="K3366">
        <f>IF(COUNTIFS(Winback!$K$2:$K$300,$D3366)&gt;0,1,0)</f>
        <v/>
      </c>
      <c r="L3366">
        <f>IF(AND($K3366=1,LEFT($A3366,3)="WB-"),SUMIFS(Winback!$D$2:$D$300,Winback!$K$2:$K$300,$D3366),0)</f>
        <v/>
      </c>
      <c r="M3366">
        <f>IF(OR($E3366=1,$G3366=1,SUMIFS(Registros!$J$2:$J$6000,Registros!$B$2:$B$6000,$A3366)&gt;0),1,0)</f>
        <v/>
      </c>
      <c r="N3366">
        <f>IF($J3366&gt;0,1,IF(COUNTIFS(Registros!$A$2:$A$6000,"CS",Registros!$B$2:$B$6000,$A3366,Registros!$K$2:$K$6000,"&lt;&gt;")&gt;0,1,0))</f>
        <v/>
      </c>
      <c r="O3366">
        <f>IF(AND($K3366=1,$E3366=0,$G3366=0,$I3366=0),"WINBACK",IF(AND($M3366=1,$N3366&gt;0),"CONVERGENTE",IF($M3366=1,"SOLO MÓVIL",IF($N3366&gt;0,"SOLO FIJO / INTERNET","SIN SERVICIOS"))))</f>
        <v/>
      </c>
      <c r="P3366">
        <f>IF($O3366="WINBACK","Recuperar (winback)",IF($O3366="CONVERGENTE","Upgrade / más líneas",IF($O3366="SOLO MÓVIL","Ofrecer fijo + internet (FLBBTV)",IF($O3366="SOLO FIJO / INTERNET","Ofrecer línea móvil Nextphone","Oferta completa (móvil + fijo + internet)"))))</f>
        <v/>
      </c>
      <c r="Q3366">
        <f>$F3366+$H3366+$L3366</f>
        <v/>
      </c>
      <c r="R3366">
        <f>IFERROR(VLOOKUP($A3366,Registros!$B$2:$G$6000,6,0),IFERROR(VLOOKUP($D3366,Winback!$B$2:$C$300,2,0),""))</f>
        <v/>
      </c>
      <c r="S3366">
        <f>IF($E3366=1,"NP","")&amp;IF($G3366=1,"+MOV","")&amp;IF($I3366=1,"+CS","")&amp;IF($K3366=1,"+WB","")</f>
        <v/>
      </c>
      <c r="T3366">
        <f>$E3366+$G3366+$I3366+$K3366</f>
        <v/>
      </c>
    </row>
    <row r="3367">
      <c r="A3367" t="inlineStr">
        <is>
          <t>341334940000</t>
        </is>
      </c>
      <c r="B3367" t="inlineStr">
        <is>
          <t>34133494</t>
        </is>
      </c>
      <c r="C3367" t="inlineStr">
        <is>
          <t>ZULEIKA IVETH ESPINOSA</t>
        </is>
      </c>
      <c r="D3367" t="inlineStr">
        <is>
          <t>ZULEIKAIVETHESPINOSA</t>
        </is>
      </c>
      <c r="E3367">
        <f>IF(COUNTIFS(Registros!$A$2:$A$6000,"NP",Registros!$B$2:$B$6000,$A3367)&gt;0,1,0)</f>
        <v/>
      </c>
      <c r="F3367">
        <f>IF($E3367=1,SUMIFS(Registros!$F$2:$F$6000,Registros!$A$2:$A$6000,"NP",Registros!$B$2:$B$6000,$A3367),0)</f>
        <v/>
      </c>
      <c r="G3367">
        <f>IF(COUNTIFS(Registros!$A$2:$A$6000,"MOV",Registros!$B$2:$B$6000,$A3367)&gt;0,1,0)</f>
        <v/>
      </c>
      <c r="H3367">
        <f>IF($G3367=1,SUMIFS(Registros!$F$2:$F$6000,Registros!$A$2:$A$6000,"MOV",Registros!$B$2:$B$6000,$A3367),0)</f>
        <v/>
      </c>
      <c r="I3367">
        <f>IF(COUNTIFS(Registros!$A$2:$A$6000,"CS",Registros!$B$2:$B$6000,$A3367)&gt;0,1,0)</f>
        <v/>
      </c>
      <c r="J3367">
        <f>IF($I3367=1,SUMIFS(Registros!$I$2:$I$6000,Registros!$A$2:$A$6000,"CS",Registros!$B$2:$B$6000,$A3367),0)</f>
        <v/>
      </c>
      <c r="K3367">
        <f>IF(COUNTIFS(Winback!$K$2:$K$300,$D3367)&gt;0,1,0)</f>
        <v/>
      </c>
      <c r="L3367">
        <f>IF(AND($K3367=1,LEFT($A3367,3)="WB-"),SUMIFS(Winback!$D$2:$D$300,Winback!$K$2:$K$300,$D3367),0)</f>
        <v/>
      </c>
      <c r="M3367">
        <f>IF(OR($E3367=1,$G3367=1,SUMIFS(Registros!$J$2:$J$6000,Registros!$B$2:$B$6000,$A3367)&gt;0),1,0)</f>
        <v/>
      </c>
      <c r="N3367">
        <f>IF($J3367&gt;0,1,IF(COUNTIFS(Registros!$A$2:$A$6000,"CS",Registros!$B$2:$B$6000,$A3367,Registros!$K$2:$K$6000,"&lt;&gt;")&gt;0,1,0))</f>
        <v/>
      </c>
      <c r="O3367">
        <f>IF(AND($K3367=1,$E3367=0,$G3367=0,$I3367=0),"WINBACK",IF(AND($M3367=1,$N3367&gt;0),"CONVERGENTE",IF($M3367=1,"SOLO MÓVIL",IF($N3367&gt;0,"SOLO FIJO / INTERNET","SIN SERVICIOS"))))</f>
        <v/>
      </c>
      <c r="P3367">
        <f>IF($O3367="WINBACK","Recuperar (winback)",IF($O3367="CONVERGENTE","Upgrade / más líneas",IF($O3367="SOLO MÓVIL","Ofrecer fijo + internet (FLBBTV)",IF($O3367="SOLO FIJO / INTERNET","Ofrecer línea móvil Nextphone","Oferta completa (móvil + fijo + internet)"))))</f>
        <v/>
      </c>
      <c r="Q3367">
        <f>$F3367+$H3367+$L3367</f>
        <v/>
      </c>
      <c r="R3367">
        <f>IFERROR(VLOOKUP($A3367,Registros!$B$2:$G$6000,6,0),IFERROR(VLOOKUP($D3367,Winback!$B$2:$C$300,2,0),""))</f>
        <v/>
      </c>
      <c r="S3367">
        <f>IF($E3367=1,"NP","")&amp;IF($G3367=1,"+MOV","")&amp;IF($I3367=1,"+CS","")&amp;IF($K3367=1,"+WB","")</f>
        <v/>
      </c>
      <c r="T3367">
        <f>$E3367+$G3367+$I3367+$K3367</f>
        <v/>
      </c>
    </row>
    <row r="3368">
      <c r="A3368" t="inlineStr">
        <is>
          <t>329867610000</t>
        </is>
      </c>
      <c r="B3368" t="inlineStr">
        <is>
          <t>32986761</t>
        </is>
      </c>
      <c r="C3368" t="inlineStr">
        <is>
          <t>Paulyna Paulette Rios Rugama</t>
        </is>
      </c>
      <c r="D3368" t="inlineStr">
        <is>
          <t>PAULYNAPAULETTERIOSRUGAMA</t>
        </is>
      </c>
      <c r="E3368">
        <f>IF(COUNTIFS(Registros!$A$2:$A$6000,"NP",Registros!$B$2:$B$6000,$A3368)&gt;0,1,0)</f>
        <v/>
      </c>
      <c r="F3368">
        <f>IF($E3368=1,SUMIFS(Registros!$F$2:$F$6000,Registros!$A$2:$A$6000,"NP",Registros!$B$2:$B$6000,$A3368),0)</f>
        <v/>
      </c>
      <c r="G3368">
        <f>IF(COUNTIFS(Registros!$A$2:$A$6000,"MOV",Registros!$B$2:$B$6000,$A3368)&gt;0,1,0)</f>
        <v/>
      </c>
      <c r="H3368">
        <f>IF($G3368=1,SUMIFS(Registros!$F$2:$F$6000,Registros!$A$2:$A$6000,"MOV",Registros!$B$2:$B$6000,$A3368),0)</f>
        <v/>
      </c>
      <c r="I3368">
        <f>IF(COUNTIFS(Registros!$A$2:$A$6000,"CS",Registros!$B$2:$B$6000,$A3368)&gt;0,1,0)</f>
        <v/>
      </c>
      <c r="J3368">
        <f>IF($I3368=1,SUMIFS(Registros!$I$2:$I$6000,Registros!$A$2:$A$6000,"CS",Registros!$B$2:$B$6000,$A3368),0)</f>
        <v/>
      </c>
      <c r="K3368">
        <f>IF(COUNTIFS(Winback!$K$2:$K$300,$D3368)&gt;0,1,0)</f>
        <v/>
      </c>
      <c r="L3368">
        <f>IF(AND($K3368=1,LEFT($A3368,3)="WB-"),SUMIFS(Winback!$D$2:$D$300,Winback!$K$2:$K$300,$D3368),0)</f>
        <v/>
      </c>
      <c r="M3368">
        <f>IF(OR($E3368=1,$G3368=1,SUMIFS(Registros!$J$2:$J$6000,Registros!$B$2:$B$6000,$A3368)&gt;0),1,0)</f>
        <v/>
      </c>
      <c r="N3368">
        <f>IF($J3368&gt;0,1,IF(COUNTIFS(Registros!$A$2:$A$6000,"CS",Registros!$B$2:$B$6000,$A3368,Registros!$K$2:$K$6000,"&lt;&gt;")&gt;0,1,0))</f>
        <v/>
      </c>
      <c r="O3368">
        <f>IF(AND($K3368=1,$E3368=0,$G3368=0,$I3368=0),"WINBACK",IF(AND($M3368=1,$N3368&gt;0),"CONVERGENTE",IF($M3368=1,"SOLO MÓVIL",IF($N3368&gt;0,"SOLO FIJO / INTERNET","SIN SERVICIOS"))))</f>
        <v/>
      </c>
      <c r="P3368">
        <f>IF($O3368="WINBACK","Recuperar (winback)",IF($O3368="CONVERGENTE","Upgrade / más líneas",IF($O3368="SOLO MÓVIL","Ofrecer fijo + internet (FLBBTV)",IF($O3368="SOLO FIJO / INTERNET","Ofrecer línea móvil Nextphone","Oferta completa (móvil + fijo + internet)"))))</f>
        <v/>
      </c>
      <c r="Q3368">
        <f>$F3368+$H3368+$L3368</f>
        <v/>
      </c>
      <c r="R3368">
        <f>IFERROR(VLOOKUP($A3368,Registros!$B$2:$G$6000,6,0),IFERROR(VLOOKUP($D3368,Winback!$B$2:$C$300,2,0),""))</f>
        <v/>
      </c>
      <c r="S3368">
        <f>IF($E3368=1,"NP","")&amp;IF($G3368=1,"+MOV","")&amp;IF($I3368=1,"+CS","")&amp;IF($K3368=1,"+WB","")</f>
        <v/>
      </c>
      <c r="T3368">
        <f>$E3368+$G3368+$I3368+$K3368</f>
        <v/>
      </c>
    </row>
    <row r="3369">
      <c r="A3369" t="inlineStr">
        <is>
          <t>346445730000</t>
        </is>
      </c>
      <c r="B3369" t="inlineStr">
        <is>
          <t>34644573</t>
        </is>
      </c>
      <c r="C3369" t="inlineStr">
        <is>
          <t>ABELARDO PEREZ</t>
        </is>
      </c>
      <c r="D3369" t="inlineStr">
        <is>
          <t>ABELARDOPEREZ</t>
        </is>
      </c>
      <c r="E3369">
        <f>IF(COUNTIFS(Registros!$A$2:$A$6000,"NP",Registros!$B$2:$B$6000,$A3369)&gt;0,1,0)</f>
        <v/>
      </c>
      <c r="F3369">
        <f>IF($E3369=1,SUMIFS(Registros!$F$2:$F$6000,Registros!$A$2:$A$6000,"NP",Registros!$B$2:$B$6000,$A3369),0)</f>
        <v/>
      </c>
      <c r="G3369">
        <f>IF(COUNTIFS(Registros!$A$2:$A$6000,"MOV",Registros!$B$2:$B$6000,$A3369)&gt;0,1,0)</f>
        <v/>
      </c>
      <c r="H3369">
        <f>IF($G3369=1,SUMIFS(Registros!$F$2:$F$6000,Registros!$A$2:$A$6000,"MOV",Registros!$B$2:$B$6000,$A3369),0)</f>
        <v/>
      </c>
      <c r="I3369">
        <f>IF(COUNTIFS(Registros!$A$2:$A$6000,"CS",Registros!$B$2:$B$6000,$A3369)&gt;0,1,0)</f>
        <v/>
      </c>
      <c r="J3369">
        <f>IF($I3369=1,SUMIFS(Registros!$I$2:$I$6000,Registros!$A$2:$A$6000,"CS",Registros!$B$2:$B$6000,$A3369),0)</f>
        <v/>
      </c>
      <c r="K3369">
        <f>IF(COUNTIFS(Winback!$K$2:$K$300,$D3369)&gt;0,1,0)</f>
        <v/>
      </c>
      <c r="L3369">
        <f>IF(AND($K3369=1,LEFT($A3369,3)="WB-"),SUMIFS(Winback!$D$2:$D$300,Winback!$K$2:$K$300,$D3369),0)</f>
        <v/>
      </c>
      <c r="M3369">
        <f>IF(OR($E3369=1,$G3369=1,SUMIFS(Registros!$J$2:$J$6000,Registros!$B$2:$B$6000,$A3369)&gt;0),1,0)</f>
        <v/>
      </c>
      <c r="N3369">
        <f>IF($J3369&gt;0,1,IF(COUNTIFS(Registros!$A$2:$A$6000,"CS",Registros!$B$2:$B$6000,$A3369,Registros!$K$2:$K$6000,"&lt;&gt;")&gt;0,1,0))</f>
        <v/>
      </c>
      <c r="O3369">
        <f>IF(AND($K3369=1,$E3369=0,$G3369=0,$I3369=0),"WINBACK",IF(AND($M3369=1,$N3369&gt;0),"CONVERGENTE",IF($M3369=1,"SOLO MÓVIL",IF($N3369&gt;0,"SOLO FIJO / INTERNET","SIN SERVICIOS"))))</f>
        <v/>
      </c>
      <c r="P3369">
        <f>IF($O3369="WINBACK","Recuperar (winback)",IF($O3369="CONVERGENTE","Upgrade / más líneas",IF($O3369="SOLO MÓVIL","Ofrecer fijo + internet (FLBBTV)",IF($O3369="SOLO FIJO / INTERNET","Ofrecer línea móvil Nextphone","Oferta completa (móvil + fijo + internet)"))))</f>
        <v/>
      </c>
      <c r="Q3369">
        <f>$F3369+$H3369+$L3369</f>
        <v/>
      </c>
      <c r="R3369">
        <f>IFERROR(VLOOKUP($A3369,Registros!$B$2:$G$6000,6,0),IFERROR(VLOOKUP($D3369,Winback!$B$2:$C$300,2,0),""))</f>
        <v/>
      </c>
      <c r="S3369">
        <f>IF($E3369=1,"NP","")&amp;IF($G3369=1,"+MOV","")&amp;IF($I3369=1,"+CS","")&amp;IF($K3369=1,"+WB","")</f>
        <v/>
      </c>
      <c r="T3369">
        <f>$E3369+$G3369+$I3369+$K3369</f>
        <v/>
      </c>
    </row>
    <row r="3370">
      <c r="A3370" t="inlineStr">
        <is>
          <t>365055890000</t>
        </is>
      </c>
      <c r="B3370" t="inlineStr">
        <is>
          <t>36505589</t>
        </is>
      </c>
      <c r="C3370" t="inlineStr">
        <is>
          <t>FREISHELL MONTENEGRO</t>
        </is>
      </c>
      <c r="D3370" t="inlineStr">
        <is>
          <t>FREISHELLMONTENEGRO</t>
        </is>
      </c>
      <c r="E3370">
        <f>IF(COUNTIFS(Registros!$A$2:$A$6000,"NP",Registros!$B$2:$B$6000,$A3370)&gt;0,1,0)</f>
        <v/>
      </c>
      <c r="F3370">
        <f>IF($E3370=1,SUMIFS(Registros!$F$2:$F$6000,Registros!$A$2:$A$6000,"NP",Registros!$B$2:$B$6000,$A3370),0)</f>
        <v/>
      </c>
      <c r="G3370">
        <f>IF(COUNTIFS(Registros!$A$2:$A$6000,"MOV",Registros!$B$2:$B$6000,$A3370)&gt;0,1,0)</f>
        <v/>
      </c>
      <c r="H3370">
        <f>IF($G3370=1,SUMIFS(Registros!$F$2:$F$6000,Registros!$A$2:$A$6000,"MOV",Registros!$B$2:$B$6000,$A3370),0)</f>
        <v/>
      </c>
      <c r="I3370">
        <f>IF(COUNTIFS(Registros!$A$2:$A$6000,"CS",Registros!$B$2:$B$6000,$A3370)&gt;0,1,0)</f>
        <v/>
      </c>
      <c r="J3370">
        <f>IF($I3370=1,SUMIFS(Registros!$I$2:$I$6000,Registros!$A$2:$A$6000,"CS",Registros!$B$2:$B$6000,$A3370),0)</f>
        <v/>
      </c>
      <c r="K3370">
        <f>IF(COUNTIFS(Winback!$K$2:$K$300,$D3370)&gt;0,1,0)</f>
        <v/>
      </c>
      <c r="L3370">
        <f>IF(AND($K3370=1,LEFT($A3370,3)="WB-"),SUMIFS(Winback!$D$2:$D$300,Winback!$K$2:$K$300,$D3370),0)</f>
        <v/>
      </c>
      <c r="M3370">
        <f>IF(OR($E3370=1,$G3370=1,SUMIFS(Registros!$J$2:$J$6000,Registros!$B$2:$B$6000,$A3370)&gt;0),1,0)</f>
        <v/>
      </c>
      <c r="N3370">
        <f>IF($J3370&gt;0,1,IF(COUNTIFS(Registros!$A$2:$A$6000,"CS",Registros!$B$2:$B$6000,$A3370,Registros!$K$2:$K$6000,"&lt;&gt;")&gt;0,1,0))</f>
        <v/>
      </c>
      <c r="O3370">
        <f>IF(AND($K3370=1,$E3370=0,$G3370=0,$I3370=0),"WINBACK",IF(AND($M3370=1,$N3370&gt;0),"CONVERGENTE",IF($M3370=1,"SOLO MÓVIL",IF($N3370&gt;0,"SOLO FIJO / INTERNET","SIN SERVICIOS"))))</f>
        <v/>
      </c>
      <c r="P3370">
        <f>IF($O3370="WINBACK","Recuperar (winback)",IF($O3370="CONVERGENTE","Upgrade / más líneas",IF($O3370="SOLO MÓVIL","Ofrecer fijo + internet (FLBBTV)",IF($O3370="SOLO FIJO / INTERNET","Ofrecer línea móvil Nextphone","Oferta completa (móvil + fijo + internet)"))))</f>
        <v/>
      </c>
      <c r="Q3370">
        <f>$F3370+$H3370+$L3370</f>
        <v/>
      </c>
      <c r="R3370">
        <f>IFERROR(VLOOKUP($A3370,Registros!$B$2:$G$6000,6,0),IFERROR(VLOOKUP($D3370,Winback!$B$2:$C$300,2,0),""))</f>
        <v/>
      </c>
      <c r="S3370">
        <f>IF($E3370=1,"NP","")&amp;IF($G3370=1,"+MOV","")&amp;IF($I3370=1,"+CS","")&amp;IF($K3370=1,"+WB","")</f>
        <v/>
      </c>
      <c r="T3370">
        <f>$E3370+$G3370+$I3370+$K3370</f>
        <v/>
      </c>
    </row>
    <row r="3371">
      <c r="A3371" t="inlineStr">
        <is>
          <t>369054110000</t>
        </is>
      </c>
      <c r="B3371" t="inlineStr">
        <is>
          <t>36905411</t>
        </is>
      </c>
      <c r="C3371" t="inlineStr">
        <is>
          <t>MELISA PINTO</t>
        </is>
      </c>
      <c r="D3371" t="inlineStr">
        <is>
          <t>MELISAPINTO</t>
        </is>
      </c>
      <c r="E3371">
        <f>IF(COUNTIFS(Registros!$A$2:$A$6000,"NP",Registros!$B$2:$B$6000,$A3371)&gt;0,1,0)</f>
        <v/>
      </c>
      <c r="F3371">
        <f>IF($E3371=1,SUMIFS(Registros!$F$2:$F$6000,Registros!$A$2:$A$6000,"NP",Registros!$B$2:$B$6000,$A3371),0)</f>
        <v/>
      </c>
      <c r="G3371">
        <f>IF(COUNTIFS(Registros!$A$2:$A$6000,"MOV",Registros!$B$2:$B$6000,$A3371)&gt;0,1,0)</f>
        <v/>
      </c>
      <c r="H3371">
        <f>IF($G3371=1,SUMIFS(Registros!$F$2:$F$6000,Registros!$A$2:$A$6000,"MOV",Registros!$B$2:$B$6000,$A3371),0)</f>
        <v/>
      </c>
      <c r="I3371">
        <f>IF(COUNTIFS(Registros!$A$2:$A$6000,"CS",Registros!$B$2:$B$6000,$A3371)&gt;0,1,0)</f>
        <v/>
      </c>
      <c r="J3371">
        <f>IF($I3371=1,SUMIFS(Registros!$I$2:$I$6000,Registros!$A$2:$A$6000,"CS",Registros!$B$2:$B$6000,$A3371),0)</f>
        <v/>
      </c>
      <c r="K3371">
        <f>IF(COUNTIFS(Winback!$K$2:$K$300,$D3371)&gt;0,1,0)</f>
        <v/>
      </c>
      <c r="L3371">
        <f>IF(AND($K3371=1,LEFT($A3371,3)="WB-"),SUMIFS(Winback!$D$2:$D$300,Winback!$K$2:$K$300,$D3371),0)</f>
        <v/>
      </c>
      <c r="M3371">
        <f>IF(OR($E3371=1,$G3371=1,SUMIFS(Registros!$J$2:$J$6000,Registros!$B$2:$B$6000,$A3371)&gt;0),1,0)</f>
        <v/>
      </c>
      <c r="N3371">
        <f>IF($J3371&gt;0,1,IF(COUNTIFS(Registros!$A$2:$A$6000,"CS",Registros!$B$2:$B$6000,$A3371,Registros!$K$2:$K$6000,"&lt;&gt;")&gt;0,1,0))</f>
        <v/>
      </c>
      <c r="O3371">
        <f>IF(AND($K3371=1,$E3371=0,$G3371=0,$I3371=0),"WINBACK",IF(AND($M3371=1,$N3371&gt;0),"CONVERGENTE",IF($M3371=1,"SOLO MÓVIL",IF($N3371&gt;0,"SOLO FIJO / INTERNET","SIN SERVICIOS"))))</f>
        <v/>
      </c>
      <c r="P3371">
        <f>IF($O3371="WINBACK","Recuperar (winback)",IF($O3371="CONVERGENTE","Upgrade / más líneas",IF($O3371="SOLO MÓVIL","Ofrecer fijo + internet (FLBBTV)",IF($O3371="SOLO FIJO / INTERNET","Ofrecer línea móvil Nextphone","Oferta completa (móvil + fijo + internet)"))))</f>
        <v/>
      </c>
      <c r="Q3371">
        <f>$F3371+$H3371+$L3371</f>
        <v/>
      </c>
      <c r="R3371">
        <f>IFERROR(VLOOKUP($A3371,Registros!$B$2:$G$6000,6,0),IFERROR(VLOOKUP($D3371,Winback!$B$2:$C$300,2,0),""))</f>
        <v/>
      </c>
      <c r="S3371">
        <f>IF($E3371=1,"NP","")&amp;IF($G3371=1,"+MOV","")&amp;IF($I3371=1,"+CS","")&amp;IF($K3371=1,"+WB","")</f>
        <v/>
      </c>
      <c r="T3371">
        <f>$E3371+$G3371+$I3371+$K3371</f>
        <v/>
      </c>
    </row>
    <row r="3372">
      <c r="A3372" t="inlineStr">
        <is>
          <t>358337150000</t>
        </is>
      </c>
      <c r="B3372" t="inlineStr">
        <is>
          <t>35833715</t>
        </is>
      </c>
      <c r="C3372" t="inlineStr">
        <is>
          <t>EVELYN CASTILLO</t>
        </is>
      </c>
      <c r="D3372" t="inlineStr">
        <is>
          <t>EVELYNCASTILLO</t>
        </is>
      </c>
      <c r="E3372">
        <f>IF(COUNTIFS(Registros!$A$2:$A$6000,"NP",Registros!$B$2:$B$6000,$A3372)&gt;0,1,0)</f>
        <v/>
      </c>
      <c r="F3372">
        <f>IF($E3372=1,SUMIFS(Registros!$F$2:$F$6000,Registros!$A$2:$A$6000,"NP",Registros!$B$2:$B$6000,$A3372),0)</f>
        <v/>
      </c>
      <c r="G3372">
        <f>IF(COUNTIFS(Registros!$A$2:$A$6000,"MOV",Registros!$B$2:$B$6000,$A3372)&gt;0,1,0)</f>
        <v/>
      </c>
      <c r="H3372">
        <f>IF($G3372=1,SUMIFS(Registros!$F$2:$F$6000,Registros!$A$2:$A$6000,"MOV",Registros!$B$2:$B$6000,$A3372),0)</f>
        <v/>
      </c>
      <c r="I3372">
        <f>IF(COUNTIFS(Registros!$A$2:$A$6000,"CS",Registros!$B$2:$B$6000,$A3372)&gt;0,1,0)</f>
        <v/>
      </c>
      <c r="J3372">
        <f>IF($I3372=1,SUMIFS(Registros!$I$2:$I$6000,Registros!$A$2:$A$6000,"CS",Registros!$B$2:$B$6000,$A3372),0)</f>
        <v/>
      </c>
      <c r="K3372">
        <f>IF(COUNTIFS(Winback!$K$2:$K$300,$D3372)&gt;0,1,0)</f>
        <v/>
      </c>
      <c r="L3372">
        <f>IF(AND($K3372=1,LEFT($A3372,3)="WB-"),SUMIFS(Winback!$D$2:$D$300,Winback!$K$2:$K$300,$D3372),0)</f>
        <v/>
      </c>
      <c r="M3372">
        <f>IF(OR($E3372=1,$G3372=1,SUMIFS(Registros!$J$2:$J$6000,Registros!$B$2:$B$6000,$A3372)&gt;0),1,0)</f>
        <v/>
      </c>
      <c r="N3372">
        <f>IF($J3372&gt;0,1,IF(COUNTIFS(Registros!$A$2:$A$6000,"CS",Registros!$B$2:$B$6000,$A3372,Registros!$K$2:$K$6000,"&lt;&gt;")&gt;0,1,0))</f>
        <v/>
      </c>
      <c r="O3372">
        <f>IF(AND($K3372=1,$E3372=0,$G3372=0,$I3372=0),"WINBACK",IF(AND($M3372=1,$N3372&gt;0),"CONVERGENTE",IF($M3372=1,"SOLO MÓVIL",IF($N3372&gt;0,"SOLO FIJO / INTERNET","SIN SERVICIOS"))))</f>
        <v/>
      </c>
      <c r="P3372">
        <f>IF($O3372="WINBACK","Recuperar (winback)",IF($O3372="CONVERGENTE","Upgrade / más líneas",IF($O3372="SOLO MÓVIL","Ofrecer fijo + internet (FLBBTV)",IF($O3372="SOLO FIJO / INTERNET","Ofrecer línea móvil Nextphone","Oferta completa (móvil + fijo + internet)"))))</f>
        <v/>
      </c>
      <c r="Q3372">
        <f>$F3372+$H3372+$L3372</f>
        <v/>
      </c>
      <c r="R3372">
        <f>IFERROR(VLOOKUP($A3372,Registros!$B$2:$G$6000,6,0),IFERROR(VLOOKUP($D3372,Winback!$B$2:$C$300,2,0),""))</f>
        <v/>
      </c>
      <c r="S3372">
        <f>IF($E3372=1,"NP","")&amp;IF($G3372=1,"+MOV","")&amp;IF($I3372=1,"+CS","")&amp;IF($K3372=1,"+WB","")</f>
        <v/>
      </c>
      <c r="T3372">
        <f>$E3372+$G3372+$I3372+$K3372</f>
        <v/>
      </c>
    </row>
    <row r="3373">
      <c r="A3373" t="inlineStr">
        <is>
          <t>354246660000</t>
        </is>
      </c>
      <c r="B3373" t="inlineStr">
        <is>
          <t>35424666</t>
        </is>
      </c>
      <c r="C3373" t="inlineStr">
        <is>
          <t>RICARDO ARIEL CABALLERO CASTILLO</t>
        </is>
      </c>
      <c r="D3373" t="inlineStr">
        <is>
          <t>RICARDOARIELCABALLEROCASTILLO</t>
        </is>
      </c>
      <c r="E3373">
        <f>IF(COUNTIFS(Registros!$A$2:$A$6000,"NP",Registros!$B$2:$B$6000,$A3373)&gt;0,1,0)</f>
        <v/>
      </c>
      <c r="F3373">
        <f>IF($E3373=1,SUMIFS(Registros!$F$2:$F$6000,Registros!$A$2:$A$6000,"NP",Registros!$B$2:$B$6000,$A3373),0)</f>
        <v/>
      </c>
      <c r="G3373">
        <f>IF(COUNTIFS(Registros!$A$2:$A$6000,"MOV",Registros!$B$2:$B$6000,$A3373)&gt;0,1,0)</f>
        <v/>
      </c>
      <c r="H3373">
        <f>IF($G3373=1,SUMIFS(Registros!$F$2:$F$6000,Registros!$A$2:$A$6000,"MOV",Registros!$B$2:$B$6000,$A3373),0)</f>
        <v/>
      </c>
      <c r="I3373">
        <f>IF(COUNTIFS(Registros!$A$2:$A$6000,"CS",Registros!$B$2:$B$6000,$A3373)&gt;0,1,0)</f>
        <v/>
      </c>
      <c r="J3373">
        <f>IF($I3373=1,SUMIFS(Registros!$I$2:$I$6000,Registros!$A$2:$A$6000,"CS",Registros!$B$2:$B$6000,$A3373),0)</f>
        <v/>
      </c>
      <c r="K3373">
        <f>IF(COUNTIFS(Winback!$K$2:$K$300,$D3373)&gt;0,1,0)</f>
        <v/>
      </c>
      <c r="L3373">
        <f>IF(AND($K3373=1,LEFT($A3373,3)="WB-"),SUMIFS(Winback!$D$2:$D$300,Winback!$K$2:$K$300,$D3373),0)</f>
        <v/>
      </c>
      <c r="M3373">
        <f>IF(OR($E3373=1,$G3373=1,SUMIFS(Registros!$J$2:$J$6000,Registros!$B$2:$B$6000,$A3373)&gt;0),1,0)</f>
        <v/>
      </c>
      <c r="N3373">
        <f>IF($J3373&gt;0,1,IF(COUNTIFS(Registros!$A$2:$A$6000,"CS",Registros!$B$2:$B$6000,$A3373,Registros!$K$2:$K$6000,"&lt;&gt;")&gt;0,1,0))</f>
        <v/>
      </c>
      <c r="O3373">
        <f>IF(AND($K3373=1,$E3373=0,$G3373=0,$I3373=0),"WINBACK",IF(AND($M3373=1,$N3373&gt;0),"CONVERGENTE",IF($M3373=1,"SOLO MÓVIL",IF($N3373&gt;0,"SOLO FIJO / INTERNET","SIN SERVICIOS"))))</f>
        <v/>
      </c>
      <c r="P3373">
        <f>IF($O3373="WINBACK","Recuperar (winback)",IF($O3373="CONVERGENTE","Upgrade / más líneas",IF($O3373="SOLO MÓVIL","Ofrecer fijo + internet (FLBBTV)",IF($O3373="SOLO FIJO / INTERNET","Ofrecer línea móvil Nextphone","Oferta completa (móvil + fijo + internet)"))))</f>
        <v/>
      </c>
      <c r="Q3373">
        <f>$F3373+$H3373+$L3373</f>
        <v/>
      </c>
      <c r="R3373">
        <f>IFERROR(VLOOKUP($A3373,Registros!$B$2:$G$6000,6,0),IFERROR(VLOOKUP($D3373,Winback!$B$2:$C$300,2,0),""))</f>
        <v/>
      </c>
      <c r="S3373">
        <f>IF($E3373=1,"NP","")&amp;IF($G3373=1,"+MOV","")&amp;IF($I3373=1,"+CS","")&amp;IF($K3373=1,"+WB","")</f>
        <v/>
      </c>
      <c r="T3373">
        <f>$E3373+$G3373+$I3373+$K3373</f>
        <v/>
      </c>
    </row>
    <row r="3374">
      <c r="A3374" t="inlineStr">
        <is>
          <t>321382120100</t>
        </is>
      </c>
      <c r="B3374" t="inlineStr">
        <is>
          <t>32138212</t>
        </is>
      </c>
      <c r="C3374" t="inlineStr">
        <is>
          <t>Agroveterinar</t>
        </is>
      </c>
      <c r="D3374" t="inlineStr">
        <is>
          <t>AGROVETERINAR</t>
        </is>
      </c>
      <c r="E3374">
        <f>IF(COUNTIFS(Registros!$A$2:$A$6000,"NP",Registros!$B$2:$B$6000,$A3374)&gt;0,1,0)</f>
        <v/>
      </c>
      <c r="F3374">
        <f>IF($E3374=1,SUMIFS(Registros!$F$2:$F$6000,Registros!$A$2:$A$6000,"NP",Registros!$B$2:$B$6000,$A3374),0)</f>
        <v/>
      </c>
      <c r="G3374">
        <f>IF(COUNTIFS(Registros!$A$2:$A$6000,"MOV",Registros!$B$2:$B$6000,$A3374)&gt;0,1,0)</f>
        <v/>
      </c>
      <c r="H3374">
        <f>IF($G3374=1,SUMIFS(Registros!$F$2:$F$6000,Registros!$A$2:$A$6000,"MOV",Registros!$B$2:$B$6000,$A3374),0)</f>
        <v/>
      </c>
      <c r="I3374">
        <f>IF(COUNTIFS(Registros!$A$2:$A$6000,"CS",Registros!$B$2:$B$6000,$A3374)&gt;0,1,0)</f>
        <v/>
      </c>
      <c r="J3374">
        <f>IF($I3374=1,SUMIFS(Registros!$I$2:$I$6000,Registros!$A$2:$A$6000,"CS",Registros!$B$2:$B$6000,$A3374),0)</f>
        <v/>
      </c>
      <c r="K3374">
        <f>IF(COUNTIFS(Winback!$K$2:$K$300,$D3374)&gt;0,1,0)</f>
        <v/>
      </c>
      <c r="L3374">
        <f>IF(AND($K3374=1,LEFT($A3374,3)="WB-"),SUMIFS(Winback!$D$2:$D$300,Winback!$K$2:$K$300,$D3374),0)</f>
        <v/>
      </c>
      <c r="M3374">
        <f>IF(OR($E3374=1,$G3374=1,SUMIFS(Registros!$J$2:$J$6000,Registros!$B$2:$B$6000,$A3374)&gt;0),1,0)</f>
        <v/>
      </c>
      <c r="N3374">
        <f>IF($J3374&gt;0,1,IF(COUNTIFS(Registros!$A$2:$A$6000,"CS",Registros!$B$2:$B$6000,$A3374,Registros!$K$2:$K$6000,"&lt;&gt;")&gt;0,1,0))</f>
        <v/>
      </c>
      <c r="O3374">
        <f>IF(AND($K3374=1,$E3374=0,$G3374=0,$I3374=0),"WINBACK",IF(AND($M3374=1,$N3374&gt;0),"CONVERGENTE",IF($M3374=1,"SOLO MÓVIL",IF($N3374&gt;0,"SOLO FIJO / INTERNET","SIN SERVICIOS"))))</f>
        <v/>
      </c>
      <c r="P3374">
        <f>IF($O3374="WINBACK","Recuperar (winback)",IF($O3374="CONVERGENTE","Upgrade / más líneas",IF($O3374="SOLO MÓVIL","Ofrecer fijo + internet (FLBBTV)",IF($O3374="SOLO FIJO / INTERNET","Ofrecer línea móvil Nextphone","Oferta completa (móvil + fijo + internet)"))))</f>
        <v/>
      </c>
      <c r="Q3374">
        <f>$F3374+$H3374+$L3374</f>
        <v/>
      </c>
      <c r="R3374">
        <f>IFERROR(VLOOKUP($A3374,Registros!$B$2:$G$6000,6,0),IFERROR(VLOOKUP($D3374,Winback!$B$2:$C$300,2,0),""))</f>
        <v/>
      </c>
      <c r="S3374">
        <f>IF($E3374=1,"NP","")&amp;IF($G3374=1,"+MOV","")&amp;IF($I3374=1,"+CS","")&amp;IF($K3374=1,"+WB","")</f>
        <v/>
      </c>
      <c r="T3374">
        <f>$E3374+$G3374+$I3374+$K3374</f>
        <v/>
      </c>
    </row>
    <row r="3375">
      <c r="A3375" t="inlineStr">
        <is>
          <t>355241720000</t>
        </is>
      </c>
      <c r="B3375" t="inlineStr">
        <is>
          <t>35524172</t>
        </is>
      </c>
      <c r="C3375" t="inlineStr">
        <is>
          <t>YAILINE ITZEL CASTILLO GUADAMUZ</t>
        </is>
      </c>
      <c r="D3375" t="inlineStr">
        <is>
          <t>YAILINEITZELCASTILLOGUADAMUZ</t>
        </is>
      </c>
      <c r="E3375">
        <f>IF(COUNTIFS(Registros!$A$2:$A$6000,"NP",Registros!$B$2:$B$6000,$A3375)&gt;0,1,0)</f>
        <v/>
      </c>
      <c r="F3375">
        <f>IF($E3375=1,SUMIFS(Registros!$F$2:$F$6000,Registros!$A$2:$A$6000,"NP",Registros!$B$2:$B$6000,$A3375),0)</f>
        <v/>
      </c>
      <c r="G3375">
        <f>IF(COUNTIFS(Registros!$A$2:$A$6000,"MOV",Registros!$B$2:$B$6000,$A3375)&gt;0,1,0)</f>
        <v/>
      </c>
      <c r="H3375">
        <f>IF($G3375=1,SUMIFS(Registros!$F$2:$F$6000,Registros!$A$2:$A$6000,"MOV",Registros!$B$2:$B$6000,$A3375),0)</f>
        <v/>
      </c>
      <c r="I3375">
        <f>IF(COUNTIFS(Registros!$A$2:$A$6000,"CS",Registros!$B$2:$B$6000,$A3375)&gt;0,1,0)</f>
        <v/>
      </c>
      <c r="J3375">
        <f>IF($I3375=1,SUMIFS(Registros!$I$2:$I$6000,Registros!$A$2:$A$6000,"CS",Registros!$B$2:$B$6000,$A3375),0)</f>
        <v/>
      </c>
      <c r="K3375">
        <f>IF(COUNTIFS(Winback!$K$2:$K$300,$D3375)&gt;0,1,0)</f>
        <v/>
      </c>
      <c r="L3375">
        <f>IF(AND($K3375=1,LEFT($A3375,3)="WB-"),SUMIFS(Winback!$D$2:$D$300,Winback!$K$2:$K$300,$D3375),0)</f>
        <v/>
      </c>
      <c r="M3375">
        <f>IF(OR($E3375=1,$G3375=1,SUMIFS(Registros!$J$2:$J$6000,Registros!$B$2:$B$6000,$A3375)&gt;0),1,0)</f>
        <v/>
      </c>
      <c r="N3375">
        <f>IF($J3375&gt;0,1,IF(COUNTIFS(Registros!$A$2:$A$6000,"CS",Registros!$B$2:$B$6000,$A3375,Registros!$K$2:$K$6000,"&lt;&gt;")&gt;0,1,0))</f>
        <v/>
      </c>
      <c r="O3375">
        <f>IF(AND($K3375=1,$E3375=0,$G3375=0,$I3375=0),"WINBACK",IF(AND($M3375=1,$N3375&gt;0),"CONVERGENTE",IF($M3375=1,"SOLO MÓVIL",IF($N3375&gt;0,"SOLO FIJO / INTERNET","SIN SERVICIOS"))))</f>
        <v/>
      </c>
      <c r="P3375">
        <f>IF($O3375="WINBACK","Recuperar (winback)",IF($O3375="CONVERGENTE","Upgrade / más líneas",IF($O3375="SOLO MÓVIL","Ofrecer fijo + internet (FLBBTV)",IF($O3375="SOLO FIJO / INTERNET","Ofrecer línea móvil Nextphone","Oferta completa (móvil + fijo + internet)"))))</f>
        <v/>
      </c>
      <c r="Q3375">
        <f>$F3375+$H3375+$L3375</f>
        <v/>
      </c>
      <c r="R3375">
        <f>IFERROR(VLOOKUP($A3375,Registros!$B$2:$G$6000,6,0),IFERROR(VLOOKUP($D3375,Winback!$B$2:$C$300,2,0),""))</f>
        <v/>
      </c>
      <c r="S3375">
        <f>IF($E3375=1,"NP","")&amp;IF($G3375=1,"+MOV","")&amp;IF($I3375=1,"+CS","")&amp;IF($K3375=1,"+WB","")</f>
        <v/>
      </c>
      <c r="T3375">
        <f>$E3375+$G3375+$I3375+$K3375</f>
        <v/>
      </c>
    </row>
    <row r="3376">
      <c r="A3376" t="inlineStr">
        <is>
          <t>347407850000</t>
        </is>
      </c>
      <c r="B3376" t="inlineStr">
        <is>
          <t>34740785</t>
        </is>
      </c>
      <c r="C3376" t="inlineStr">
        <is>
          <t>PASTOR ANTONIO MORALES HERNANDEZ</t>
        </is>
      </c>
      <c r="D3376" t="inlineStr">
        <is>
          <t>PASTORANTONIOMORALESHERNANDEZ</t>
        </is>
      </c>
      <c r="E3376">
        <f>IF(COUNTIFS(Registros!$A$2:$A$6000,"NP",Registros!$B$2:$B$6000,$A3376)&gt;0,1,0)</f>
        <v/>
      </c>
      <c r="F3376">
        <f>IF($E3376=1,SUMIFS(Registros!$F$2:$F$6000,Registros!$A$2:$A$6000,"NP",Registros!$B$2:$B$6000,$A3376),0)</f>
        <v/>
      </c>
      <c r="G3376">
        <f>IF(COUNTIFS(Registros!$A$2:$A$6000,"MOV",Registros!$B$2:$B$6000,$A3376)&gt;0,1,0)</f>
        <v/>
      </c>
      <c r="H3376">
        <f>IF($G3376=1,SUMIFS(Registros!$F$2:$F$6000,Registros!$A$2:$A$6000,"MOV",Registros!$B$2:$B$6000,$A3376),0)</f>
        <v/>
      </c>
      <c r="I3376">
        <f>IF(COUNTIFS(Registros!$A$2:$A$6000,"CS",Registros!$B$2:$B$6000,$A3376)&gt;0,1,0)</f>
        <v/>
      </c>
      <c r="J3376">
        <f>IF($I3376=1,SUMIFS(Registros!$I$2:$I$6000,Registros!$A$2:$A$6000,"CS",Registros!$B$2:$B$6000,$A3376),0)</f>
        <v/>
      </c>
      <c r="K3376">
        <f>IF(COUNTIFS(Winback!$K$2:$K$300,$D3376)&gt;0,1,0)</f>
        <v/>
      </c>
      <c r="L3376">
        <f>IF(AND($K3376=1,LEFT($A3376,3)="WB-"),SUMIFS(Winback!$D$2:$D$300,Winback!$K$2:$K$300,$D3376),0)</f>
        <v/>
      </c>
      <c r="M3376">
        <f>IF(OR($E3376=1,$G3376=1,SUMIFS(Registros!$J$2:$J$6000,Registros!$B$2:$B$6000,$A3376)&gt;0),1,0)</f>
        <v/>
      </c>
      <c r="N3376">
        <f>IF($J3376&gt;0,1,IF(COUNTIFS(Registros!$A$2:$A$6000,"CS",Registros!$B$2:$B$6000,$A3376,Registros!$K$2:$K$6000,"&lt;&gt;")&gt;0,1,0))</f>
        <v/>
      </c>
      <c r="O3376">
        <f>IF(AND($K3376=1,$E3376=0,$G3376=0,$I3376=0),"WINBACK",IF(AND($M3376=1,$N3376&gt;0),"CONVERGENTE",IF($M3376=1,"SOLO MÓVIL",IF($N3376&gt;0,"SOLO FIJO / INTERNET","SIN SERVICIOS"))))</f>
        <v/>
      </c>
      <c r="P3376">
        <f>IF($O3376="WINBACK","Recuperar (winback)",IF($O3376="CONVERGENTE","Upgrade / más líneas",IF($O3376="SOLO MÓVIL","Ofrecer fijo + internet (FLBBTV)",IF($O3376="SOLO FIJO / INTERNET","Ofrecer línea móvil Nextphone","Oferta completa (móvil + fijo + internet)"))))</f>
        <v/>
      </c>
      <c r="Q3376">
        <f>$F3376+$H3376+$L3376</f>
        <v/>
      </c>
      <c r="R3376">
        <f>IFERROR(VLOOKUP($A3376,Registros!$B$2:$G$6000,6,0),IFERROR(VLOOKUP($D3376,Winback!$B$2:$C$300,2,0),""))</f>
        <v/>
      </c>
      <c r="S3376">
        <f>IF($E3376=1,"NP","")&amp;IF($G3376=1,"+MOV","")&amp;IF($I3376=1,"+CS","")&amp;IF($K3376=1,"+WB","")</f>
        <v/>
      </c>
      <c r="T3376">
        <f>$E3376+$G3376+$I3376+$K3376</f>
        <v/>
      </c>
    </row>
    <row r="3377">
      <c r="A3377" t="inlineStr">
        <is>
          <t>367005880000</t>
        </is>
      </c>
      <c r="B3377" t="inlineStr">
        <is>
          <t>36700588</t>
        </is>
      </c>
      <c r="C3377" t="inlineStr">
        <is>
          <t>ELVIS YORDANIS PEREZ</t>
        </is>
      </c>
      <c r="D3377" t="inlineStr">
        <is>
          <t>ELVISYORDANISPEREZ</t>
        </is>
      </c>
      <c r="E3377">
        <f>IF(COUNTIFS(Registros!$A$2:$A$6000,"NP",Registros!$B$2:$B$6000,$A3377)&gt;0,1,0)</f>
        <v/>
      </c>
      <c r="F3377">
        <f>IF($E3377=1,SUMIFS(Registros!$F$2:$F$6000,Registros!$A$2:$A$6000,"NP",Registros!$B$2:$B$6000,$A3377),0)</f>
        <v/>
      </c>
      <c r="G3377">
        <f>IF(COUNTIFS(Registros!$A$2:$A$6000,"MOV",Registros!$B$2:$B$6000,$A3377)&gt;0,1,0)</f>
        <v/>
      </c>
      <c r="H3377">
        <f>IF($G3377=1,SUMIFS(Registros!$F$2:$F$6000,Registros!$A$2:$A$6000,"MOV",Registros!$B$2:$B$6000,$A3377),0)</f>
        <v/>
      </c>
      <c r="I3377">
        <f>IF(COUNTIFS(Registros!$A$2:$A$6000,"CS",Registros!$B$2:$B$6000,$A3377)&gt;0,1,0)</f>
        <v/>
      </c>
      <c r="J3377">
        <f>IF($I3377=1,SUMIFS(Registros!$I$2:$I$6000,Registros!$A$2:$A$6000,"CS",Registros!$B$2:$B$6000,$A3377),0)</f>
        <v/>
      </c>
      <c r="K3377">
        <f>IF(COUNTIFS(Winback!$K$2:$K$300,$D3377)&gt;0,1,0)</f>
        <v/>
      </c>
      <c r="L3377">
        <f>IF(AND($K3377=1,LEFT($A3377,3)="WB-"),SUMIFS(Winback!$D$2:$D$300,Winback!$K$2:$K$300,$D3377),0)</f>
        <v/>
      </c>
      <c r="M3377">
        <f>IF(OR($E3377=1,$G3377=1,SUMIFS(Registros!$J$2:$J$6000,Registros!$B$2:$B$6000,$A3377)&gt;0),1,0)</f>
        <v/>
      </c>
      <c r="N3377">
        <f>IF($J3377&gt;0,1,IF(COUNTIFS(Registros!$A$2:$A$6000,"CS",Registros!$B$2:$B$6000,$A3377,Registros!$K$2:$K$6000,"&lt;&gt;")&gt;0,1,0))</f>
        <v/>
      </c>
      <c r="O3377">
        <f>IF(AND($K3377=1,$E3377=0,$G3377=0,$I3377=0),"WINBACK",IF(AND($M3377=1,$N3377&gt;0),"CONVERGENTE",IF($M3377=1,"SOLO MÓVIL",IF($N3377&gt;0,"SOLO FIJO / INTERNET","SIN SERVICIOS"))))</f>
        <v/>
      </c>
      <c r="P3377">
        <f>IF($O3377="WINBACK","Recuperar (winback)",IF($O3377="CONVERGENTE","Upgrade / más líneas",IF($O3377="SOLO MÓVIL","Ofrecer fijo + internet (FLBBTV)",IF($O3377="SOLO FIJO / INTERNET","Ofrecer línea móvil Nextphone","Oferta completa (móvil + fijo + internet)"))))</f>
        <v/>
      </c>
      <c r="Q3377">
        <f>$F3377+$H3377+$L3377</f>
        <v/>
      </c>
      <c r="R3377">
        <f>IFERROR(VLOOKUP($A3377,Registros!$B$2:$G$6000,6,0),IFERROR(VLOOKUP($D3377,Winback!$B$2:$C$300,2,0),""))</f>
        <v/>
      </c>
      <c r="S3377">
        <f>IF($E3377=1,"NP","")&amp;IF($G3377=1,"+MOV","")&amp;IF($I3377=1,"+CS","")&amp;IF($K3377=1,"+WB","")</f>
        <v/>
      </c>
      <c r="T3377">
        <f>$E3377+$G3377+$I3377+$K3377</f>
        <v/>
      </c>
    </row>
    <row r="3378">
      <c r="A3378" t="inlineStr">
        <is>
          <t>355191330000</t>
        </is>
      </c>
      <c r="B3378" t="inlineStr">
        <is>
          <t>35519133</t>
        </is>
      </c>
      <c r="C3378" t="inlineStr">
        <is>
          <t>DORINDO CARPINTERO</t>
        </is>
      </c>
      <c r="D3378" t="inlineStr">
        <is>
          <t>DORINDOCARPINTERO</t>
        </is>
      </c>
      <c r="E3378">
        <f>IF(COUNTIFS(Registros!$A$2:$A$6000,"NP",Registros!$B$2:$B$6000,$A3378)&gt;0,1,0)</f>
        <v/>
      </c>
      <c r="F3378">
        <f>IF($E3378=1,SUMIFS(Registros!$F$2:$F$6000,Registros!$A$2:$A$6000,"NP",Registros!$B$2:$B$6000,$A3378),0)</f>
        <v/>
      </c>
      <c r="G3378">
        <f>IF(COUNTIFS(Registros!$A$2:$A$6000,"MOV",Registros!$B$2:$B$6000,$A3378)&gt;0,1,0)</f>
        <v/>
      </c>
      <c r="H3378">
        <f>IF($G3378=1,SUMIFS(Registros!$F$2:$F$6000,Registros!$A$2:$A$6000,"MOV",Registros!$B$2:$B$6000,$A3378),0)</f>
        <v/>
      </c>
      <c r="I3378">
        <f>IF(COUNTIFS(Registros!$A$2:$A$6000,"CS",Registros!$B$2:$B$6000,$A3378)&gt;0,1,0)</f>
        <v/>
      </c>
      <c r="J3378">
        <f>IF($I3378=1,SUMIFS(Registros!$I$2:$I$6000,Registros!$A$2:$A$6000,"CS",Registros!$B$2:$B$6000,$A3378),0)</f>
        <v/>
      </c>
      <c r="K3378">
        <f>IF(COUNTIFS(Winback!$K$2:$K$300,$D3378)&gt;0,1,0)</f>
        <v/>
      </c>
      <c r="L3378">
        <f>IF(AND($K3378=1,LEFT($A3378,3)="WB-"),SUMIFS(Winback!$D$2:$D$300,Winback!$K$2:$K$300,$D3378),0)</f>
        <v/>
      </c>
      <c r="M3378">
        <f>IF(OR($E3378=1,$G3378=1,SUMIFS(Registros!$J$2:$J$6000,Registros!$B$2:$B$6000,$A3378)&gt;0),1,0)</f>
        <v/>
      </c>
      <c r="N3378">
        <f>IF($J3378&gt;0,1,IF(COUNTIFS(Registros!$A$2:$A$6000,"CS",Registros!$B$2:$B$6000,$A3378,Registros!$K$2:$K$6000,"&lt;&gt;")&gt;0,1,0))</f>
        <v/>
      </c>
      <c r="O3378">
        <f>IF(AND($K3378=1,$E3378=0,$G3378=0,$I3378=0),"WINBACK",IF(AND($M3378=1,$N3378&gt;0),"CONVERGENTE",IF($M3378=1,"SOLO MÓVIL",IF($N3378&gt;0,"SOLO FIJO / INTERNET","SIN SERVICIOS"))))</f>
        <v/>
      </c>
      <c r="P3378">
        <f>IF($O3378="WINBACK","Recuperar (winback)",IF($O3378="CONVERGENTE","Upgrade / más líneas",IF($O3378="SOLO MÓVIL","Ofrecer fijo + internet (FLBBTV)",IF($O3378="SOLO FIJO / INTERNET","Ofrecer línea móvil Nextphone","Oferta completa (móvil + fijo + internet)"))))</f>
        <v/>
      </c>
      <c r="Q3378">
        <f>$F3378+$H3378+$L3378</f>
        <v/>
      </c>
      <c r="R3378">
        <f>IFERROR(VLOOKUP($A3378,Registros!$B$2:$G$6000,6,0),IFERROR(VLOOKUP($D3378,Winback!$B$2:$C$300,2,0),""))</f>
        <v/>
      </c>
      <c r="S3378">
        <f>IF($E3378=1,"NP","")&amp;IF($G3378=1,"+MOV","")&amp;IF($I3378=1,"+CS","")&amp;IF($K3378=1,"+WB","")</f>
        <v/>
      </c>
      <c r="T3378">
        <f>$E3378+$G3378+$I3378+$K3378</f>
        <v/>
      </c>
    </row>
    <row r="3379">
      <c r="A3379" t="inlineStr">
        <is>
          <t>357284150000</t>
        </is>
      </c>
      <c r="B3379" t="inlineStr">
        <is>
          <t>35728415</t>
        </is>
      </c>
      <c r="C3379" t="inlineStr">
        <is>
          <t>ANA PATRICIA TREJOS SAMUDIO</t>
        </is>
      </c>
      <c r="D3379" t="inlineStr">
        <is>
          <t>ANAPATRICIATREJOSSAMUDIO</t>
        </is>
      </c>
      <c r="E3379">
        <f>IF(COUNTIFS(Registros!$A$2:$A$6000,"NP",Registros!$B$2:$B$6000,$A3379)&gt;0,1,0)</f>
        <v/>
      </c>
      <c r="F3379">
        <f>IF($E3379=1,SUMIFS(Registros!$F$2:$F$6000,Registros!$A$2:$A$6000,"NP",Registros!$B$2:$B$6000,$A3379),0)</f>
        <v/>
      </c>
      <c r="G3379">
        <f>IF(COUNTIFS(Registros!$A$2:$A$6000,"MOV",Registros!$B$2:$B$6000,$A3379)&gt;0,1,0)</f>
        <v/>
      </c>
      <c r="H3379">
        <f>IF($G3379=1,SUMIFS(Registros!$F$2:$F$6000,Registros!$A$2:$A$6000,"MOV",Registros!$B$2:$B$6000,$A3379),0)</f>
        <v/>
      </c>
      <c r="I3379">
        <f>IF(COUNTIFS(Registros!$A$2:$A$6000,"CS",Registros!$B$2:$B$6000,$A3379)&gt;0,1,0)</f>
        <v/>
      </c>
      <c r="J3379">
        <f>IF($I3379=1,SUMIFS(Registros!$I$2:$I$6000,Registros!$A$2:$A$6000,"CS",Registros!$B$2:$B$6000,$A3379),0)</f>
        <v/>
      </c>
      <c r="K3379">
        <f>IF(COUNTIFS(Winback!$K$2:$K$300,$D3379)&gt;0,1,0)</f>
        <v/>
      </c>
      <c r="L3379">
        <f>IF(AND($K3379=1,LEFT($A3379,3)="WB-"),SUMIFS(Winback!$D$2:$D$300,Winback!$K$2:$K$300,$D3379),0)</f>
        <v/>
      </c>
      <c r="M3379">
        <f>IF(OR($E3379=1,$G3379=1,SUMIFS(Registros!$J$2:$J$6000,Registros!$B$2:$B$6000,$A3379)&gt;0),1,0)</f>
        <v/>
      </c>
      <c r="N3379">
        <f>IF($J3379&gt;0,1,IF(COUNTIFS(Registros!$A$2:$A$6000,"CS",Registros!$B$2:$B$6000,$A3379,Registros!$K$2:$K$6000,"&lt;&gt;")&gt;0,1,0))</f>
        <v/>
      </c>
      <c r="O3379">
        <f>IF(AND($K3379=1,$E3379=0,$G3379=0,$I3379=0),"WINBACK",IF(AND($M3379=1,$N3379&gt;0),"CONVERGENTE",IF($M3379=1,"SOLO MÓVIL",IF($N3379&gt;0,"SOLO FIJO / INTERNET","SIN SERVICIOS"))))</f>
        <v/>
      </c>
      <c r="P3379">
        <f>IF($O3379="WINBACK","Recuperar (winback)",IF($O3379="CONVERGENTE","Upgrade / más líneas",IF($O3379="SOLO MÓVIL","Ofrecer fijo + internet (FLBBTV)",IF($O3379="SOLO FIJO / INTERNET","Ofrecer línea móvil Nextphone","Oferta completa (móvil + fijo + internet)"))))</f>
        <v/>
      </c>
      <c r="Q3379">
        <f>$F3379+$H3379+$L3379</f>
        <v/>
      </c>
      <c r="R3379">
        <f>IFERROR(VLOOKUP($A3379,Registros!$B$2:$G$6000,6,0),IFERROR(VLOOKUP($D3379,Winback!$B$2:$C$300,2,0),""))</f>
        <v/>
      </c>
      <c r="S3379">
        <f>IF($E3379=1,"NP","")&amp;IF($G3379=1,"+MOV","")&amp;IF($I3379=1,"+CS","")&amp;IF($K3379=1,"+WB","")</f>
        <v/>
      </c>
      <c r="T3379">
        <f>$E3379+$G3379+$I3379+$K3379</f>
        <v/>
      </c>
    </row>
    <row r="3380">
      <c r="A3380" t="inlineStr">
        <is>
          <t>357006560000</t>
        </is>
      </c>
      <c r="B3380" t="inlineStr">
        <is>
          <t>35700656</t>
        </is>
      </c>
      <c r="C3380" t="inlineStr">
        <is>
          <t>EMILEYDIS SALDAÑA</t>
        </is>
      </c>
      <c r="D3380" t="inlineStr">
        <is>
          <t>EMILEYDISSALDANA</t>
        </is>
      </c>
      <c r="E3380">
        <f>IF(COUNTIFS(Registros!$A$2:$A$6000,"NP",Registros!$B$2:$B$6000,$A3380)&gt;0,1,0)</f>
        <v/>
      </c>
      <c r="F3380">
        <f>IF($E3380=1,SUMIFS(Registros!$F$2:$F$6000,Registros!$A$2:$A$6000,"NP",Registros!$B$2:$B$6000,$A3380),0)</f>
        <v/>
      </c>
      <c r="G3380">
        <f>IF(COUNTIFS(Registros!$A$2:$A$6000,"MOV",Registros!$B$2:$B$6000,$A3380)&gt;0,1,0)</f>
        <v/>
      </c>
      <c r="H3380">
        <f>IF($G3380=1,SUMIFS(Registros!$F$2:$F$6000,Registros!$A$2:$A$6000,"MOV",Registros!$B$2:$B$6000,$A3380),0)</f>
        <v/>
      </c>
      <c r="I3380">
        <f>IF(COUNTIFS(Registros!$A$2:$A$6000,"CS",Registros!$B$2:$B$6000,$A3380)&gt;0,1,0)</f>
        <v/>
      </c>
      <c r="J3380">
        <f>IF($I3380=1,SUMIFS(Registros!$I$2:$I$6000,Registros!$A$2:$A$6000,"CS",Registros!$B$2:$B$6000,$A3380),0)</f>
        <v/>
      </c>
      <c r="K3380">
        <f>IF(COUNTIFS(Winback!$K$2:$K$300,$D3380)&gt;0,1,0)</f>
        <v/>
      </c>
      <c r="L3380">
        <f>IF(AND($K3380=1,LEFT($A3380,3)="WB-"),SUMIFS(Winback!$D$2:$D$300,Winback!$K$2:$K$300,$D3380),0)</f>
        <v/>
      </c>
      <c r="M3380">
        <f>IF(OR($E3380=1,$G3380=1,SUMIFS(Registros!$J$2:$J$6000,Registros!$B$2:$B$6000,$A3380)&gt;0),1,0)</f>
        <v/>
      </c>
      <c r="N3380">
        <f>IF($J3380&gt;0,1,IF(COUNTIFS(Registros!$A$2:$A$6000,"CS",Registros!$B$2:$B$6000,$A3380,Registros!$K$2:$K$6000,"&lt;&gt;")&gt;0,1,0))</f>
        <v/>
      </c>
      <c r="O3380">
        <f>IF(AND($K3380=1,$E3380=0,$G3380=0,$I3380=0),"WINBACK",IF(AND($M3380=1,$N3380&gt;0),"CONVERGENTE",IF($M3380=1,"SOLO MÓVIL",IF($N3380&gt;0,"SOLO FIJO / INTERNET","SIN SERVICIOS"))))</f>
        <v/>
      </c>
      <c r="P3380">
        <f>IF($O3380="WINBACK","Recuperar (winback)",IF($O3380="CONVERGENTE","Upgrade / más líneas",IF($O3380="SOLO MÓVIL","Ofrecer fijo + internet (FLBBTV)",IF($O3380="SOLO FIJO / INTERNET","Ofrecer línea móvil Nextphone","Oferta completa (móvil + fijo + internet)"))))</f>
        <v/>
      </c>
      <c r="Q3380">
        <f>$F3380+$H3380+$L3380</f>
        <v/>
      </c>
      <c r="R3380">
        <f>IFERROR(VLOOKUP($A3380,Registros!$B$2:$G$6000,6,0),IFERROR(VLOOKUP($D3380,Winback!$B$2:$C$300,2,0),""))</f>
        <v/>
      </c>
      <c r="S3380">
        <f>IF($E3380=1,"NP","")&amp;IF($G3380=1,"+MOV","")&amp;IF($I3380=1,"+CS","")&amp;IF($K3380=1,"+WB","")</f>
        <v/>
      </c>
      <c r="T3380">
        <f>$E3380+$G3380+$I3380+$K3380</f>
        <v/>
      </c>
    </row>
    <row r="3381">
      <c r="A3381" t="inlineStr">
        <is>
          <t>312223330000</t>
        </is>
      </c>
      <c r="B3381" t="inlineStr">
        <is>
          <t>31222333</t>
        </is>
      </c>
      <c r="C3381" t="inlineStr">
        <is>
          <t>ZYMBOX - YESIBETH MARLEN MONDOLIS</t>
        </is>
      </c>
      <c r="D3381" t="inlineStr">
        <is>
          <t>ZYMBOXYESIBETHMARLENMONDOLIS</t>
        </is>
      </c>
      <c r="E3381">
        <f>IF(COUNTIFS(Registros!$A$2:$A$6000,"NP",Registros!$B$2:$B$6000,$A3381)&gt;0,1,0)</f>
        <v/>
      </c>
      <c r="F3381">
        <f>IF($E3381=1,SUMIFS(Registros!$F$2:$F$6000,Registros!$A$2:$A$6000,"NP",Registros!$B$2:$B$6000,$A3381),0)</f>
        <v/>
      </c>
      <c r="G3381">
        <f>IF(COUNTIFS(Registros!$A$2:$A$6000,"MOV",Registros!$B$2:$B$6000,$A3381)&gt;0,1,0)</f>
        <v/>
      </c>
      <c r="H3381">
        <f>IF($G3381=1,SUMIFS(Registros!$F$2:$F$6000,Registros!$A$2:$A$6000,"MOV",Registros!$B$2:$B$6000,$A3381),0)</f>
        <v/>
      </c>
      <c r="I3381">
        <f>IF(COUNTIFS(Registros!$A$2:$A$6000,"CS",Registros!$B$2:$B$6000,$A3381)&gt;0,1,0)</f>
        <v/>
      </c>
      <c r="J3381">
        <f>IF($I3381=1,SUMIFS(Registros!$I$2:$I$6000,Registros!$A$2:$A$6000,"CS",Registros!$B$2:$B$6000,$A3381),0)</f>
        <v/>
      </c>
      <c r="K3381">
        <f>IF(COUNTIFS(Winback!$K$2:$K$300,$D3381)&gt;0,1,0)</f>
        <v/>
      </c>
      <c r="L3381">
        <f>IF(AND($K3381=1,LEFT($A3381,3)="WB-"),SUMIFS(Winback!$D$2:$D$300,Winback!$K$2:$K$300,$D3381),0)</f>
        <v/>
      </c>
      <c r="M3381">
        <f>IF(OR($E3381=1,$G3381=1,SUMIFS(Registros!$J$2:$J$6000,Registros!$B$2:$B$6000,$A3381)&gt;0),1,0)</f>
        <v/>
      </c>
      <c r="N3381">
        <f>IF($J3381&gt;0,1,IF(COUNTIFS(Registros!$A$2:$A$6000,"CS",Registros!$B$2:$B$6000,$A3381,Registros!$K$2:$K$6000,"&lt;&gt;")&gt;0,1,0))</f>
        <v/>
      </c>
      <c r="O3381">
        <f>IF(AND($K3381=1,$E3381=0,$G3381=0,$I3381=0),"WINBACK",IF(AND($M3381=1,$N3381&gt;0),"CONVERGENTE",IF($M3381=1,"SOLO MÓVIL",IF($N3381&gt;0,"SOLO FIJO / INTERNET","SIN SERVICIOS"))))</f>
        <v/>
      </c>
      <c r="P3381">
        <f>IF($O3381="WINBACK","Recuperar (winback)",IF($O3381="CONVERGENTE","Upgrade / más líneas",IF($O3381="SOLO MÓVIL","Ofrecer fijo + internet (FLBBTV)",IF($O3381="SOLO FIJO / INTERNET","Ofrecer línea móvil Nextphone","Oferta completa (móvil + fijo + internet)"))))</f>
        <v/>
      </c>
      <c r="Q3381">
        <f>$F3381+$H3381+$L3381</f>
        <v/>
      </c>
      <c r="R3381">
        <f>IFERROR(VLOOKUP($A3381,Registros!$B$2:$G$6000,6,0),IFERROR(VLOOKUP($D3381,Winback!$B$2:$C$300,2,0),""))</f>
        <v/>
      </c>
      <c r="S3381">
        <f>IF($E3381=1,"NP","")&amp;IF($G3381=1,"+MOV","")&amp;IF($I3381=1,"+CS","")&amp;IF($K3381=1,"+WB","")</f>
        <v/>
      </c>
      <c r="T3381">
        <f>$E3381+$G3381+$I3381+$K3381</f>
        <v/>
      </c>
    </row>
    <row r="3382">
      <c r="A3382" t="inlineStr">
        <is>
          <t>356079870000</t>
        </is>
      </c>
      <c r="B3382" t="inlineStr">
        <is>
          <t>35607987</t>
        </is>
      </c>
      <c r="C3382" t="inlineStr">
        <is>
          <t>SAMUEL RICARDO MARTINEZ SANTIAGO</t>
        </is>
      </c>
      <c r="D3382" t="inlineStr">
        <is>
          <t>SAMUELRICARDOMARTINEZSANTIAGO</t>
        </is>
      </c>
      <c r="E3382">
        <f>IF(COUNTIFS(Registros!$A$2:$A$6000,"NP",Registros!$B$2:$B$6000,$A3382)&gt;0,1,0)</f>
        <v/>
      </c>
      <c r="F3382">
        <f>IF($E3382=1,SUMIFS(Registros!$F$2:$F$6000,Registros!$A$2:$A$6000,"NP",Registros!$B$2:$B$6000,$A3382),0)</f>
        <v/>
      </c>
      <c r="G3382">
        <f>IF(COUNTIFS(Registros!$A$2:$A$6000,"MOV",Registros!$B$2:$B$6000,$A3382)&gt;0,1,0)</f>
        <v/>
      </c>
      <c r="H3382">
        <f>IF($G3382=1,SUMIFS(Registros!$F$2:$F$6000,Registros!$A$2:$A$6000,"MOV",Registros!$B$2:$B$6000,$A3382),0)</f>
        <v/>
      </c>
      <c r="I3382">
        <f>IF(COUNTIFS(Registros!$A$2:$A$6000,"CS",Registros!$B$2:$B$6000,$A3382)&gt;0,1,0)</f>
        <v/>
      </c>
      <c r="J3382">
        <f>IF($I3382=1,SUMIFS(Registros!$I$2:$I$6000,Registros!$A$2:$A$6000,"CS",Registros!$B$2:$B$6000,$A3382),0)</f>
        <v/>
      </c>
      <c r="K3382">
        <f>IF(COUNTIFS(Winback!$K$2:$K$300,$D3382)&gt;0,1,0)</f>
        <v/>
      </c>
      <c r="L3382">
        <f>IF(AND($K3382=1,LEFT($A3382,3)="WB-"),SUMIFS(Winback!$D$2:$D$300,Winback!$K$2:$K$300,$D3382),0)</f>
        <v/>
      </c>
      <c r="M3382">
        <f>IF(OR($E3382=1,$G3382=1,SUMIFS(Registros!$J$2:$J$6000,Registros!$B$2:$B$6000,$A3382)&gt;0),1,0)</f>
        <v/>
      </c>
      <c r="N3382">
        <f>IF($J3382&gt;0,1,IF(COUNTIFS(Registros!$A$2:$A$6000,"CS",Registros!$B$2:$B$6000,$A3382,Registros!$K$2:$K$6000,"&lt;&gt;")&gt;0,1,0))</f>
        <v/>
      </c>
      <c r="O3382">
        <f>IF(AND($K3382=1,$E3382=0,$G3382=0,$I3382=0),"WINBACK",IF(AND($M3382=1,$N3382&gt;0),"CONVERGENTE",IF($M3382=1,"SOLO MÓVIL",IF($N3382&gt;0,"SOLO FIJO / INTERNET","SIN SERVICIOS"))))</f>
        <v/>
      </c>
      <c r="P3382">
        <f>IF($O3382="WINBACK","Recuperar (winback)",IF($O3382="CONVERGENTE","Upgrade / más líneas",IF($O3382="SOLO MÓVIL","Ofrecer fijo + internet (FLBBTV)",IF($O3382="SOLO FIJO / INTERNET","Ofrecer línea móvil Nextphone","Oferta completa (móvil + fijo + internet)"))))</f>
        <v/>
      </c>
      <c r="Q3382">
        <f>$F3382+$H3382+$L3382</f>
        <v/>
      </c>
      <c r="R3382">
        <f>IFERROR(VLOOKUP($A3382,Registros!$B$2:$G$6000,6,0),IFERROR(VLOOKUP($D3382,Winback!$B$2:$C$300,2,0),""))</f>
        <v/>
      </c>
      <c r="S3382">
        <f>IF($E3382=1,"NP","")&amp;IF($G3382=1,"+MOV","")&amp;IF($I3382=1,"+CS","")&amp;IF($K3382=1,"+WB","")</f>
        <v/>
      </c>
      <c r="T3382">
        <f>$E3382+$G3382+$I3382+$K3382</f>
        <v/>
      </c>
    </row>
    <row r="3383">
      <c r="A3383" t="inlineStr">
        <is>
          <t>361051160000</t>
        </is>
      </c>
      <c r="B3383" t="inlineStr">
        <is>
          <t>36105116</t>
        </is>
      </c>
      <c r="C3383" t="inlineStr">
        <is>
          <t>ALANIS YELICSA LATOUCHE MORENO</t>
        </is>
      </c>
      <c r="D3383" t="inlineStr">
        <is>
          <t>ALANISYELICSALATOUCHEMORENO</t>
        </is>
      </c>
      <c r="E3383">
        <f>IF(COUNTIFS(Registros!$A$2:$A$6000,"NP",Registros!$B$2:$B$6000,$A3383)&gt;0,1,0)</f>
        <v/>
      </c>
      <c r="F3383">
        <f>IF($E3383=1,SUMIFS(Registros!$F$2:$F$6000,Registros!$A$2:$A$6000,"NP",Registros!$B$2:$B$6000,$A3383),0)</f>
        <v/>
      </c>
      <c r="G3383">
        <f>IF(COUNTIFS(Registros!$A$2:$A$6000,"MOV",Registros!$B$2:$B$6000,$A3383)&gt;0,1,0)</f>
        <v/>
      </c>
      <c r="H3383">
        <f>IF($G3383=1,SUMIFS(Registros!$F$2:$F$6000,Registros!$A$2:$A$6000,"MOV",Registros!$B$2:$B$6000,$A3383),0)</f>
        <v/>
      </c>
      <c r="I3383">
        <f>IF(COUNTIFS(Registros!$A$2:$A$6000,"CS",Registros!$B$2:$B$6000,$A3383)&gt;0,1,0)</f>
        <v/>
      </c>
      <c r="J3383">
        <f>IF($I3383=1,SUMIFS(Registros!$I$2:$I$6000,Registros!$A$2:$A$6000,"CS",Registros!$B$2:$B$6000,$A3383),0)</f>
        <v/>
      </c>
      <c r="K3383">
        <f>IF(COUNTIFS(Winback!$K$2:$K$300,$D3383)&gt;0,1,0)</f>
        <v/>
      </c>
      <c r="L3383">
        <f>IF(AND($K3383=1,LEFT($A3383,3)="WB-"),SUMIFS(Winback!$D$2:$D$300,Winback!$K$2:$K$300,$D3383),0)</f>
        <v/>
      </c>
      <c r="M3383">
        <f>IF(OR($E3383=1,$G3383=1,SUMIFS(Registros!$J$2:$J$6000,Registros!$B$2:$B$6000,$A3383)&gt;0),1,0)</f>
        <v/>
      </c>
      <c r="N3383">
        <f>IF($J3383&gt;0,1,IF(COUNTIFS(Registros!$A$2:$A$6000,"CS",Registros!$B$2:$B$6000,$A3383,Registros!$K$2:$K$6000,"&lt;&gt;")&gt;0,1,0))</f>
        <v/>
      </c>
      <c r="O3383">
        <f>IF(AND($K3383=1,$E3383=0,$G3383=0,$I3383=0),"WINBACK",IF(AND($M3383=1,$N3383&gt;0),"CONVERGENTE",IF($M3383=1,"SOLO MÓVIL",IF($N3383&gt;0,"SOLO FIJO / INTERNET","SIN SERVICIOS"))))</f>
        <v/>
      </c>
      <c r="P3383">
        <f>IF($O3383="WINBACK","Recuperar (winback)",IF($O3383="CONVERGENTE","Upgrade / más líneas",IF($O3383="SOLO MÓVIL","Ofrecer fijo + internet (FLBBTV)",IF($O3383="SOLO FIJO / INTERNET","Ofrecer línea móvil Nextphone","Oferta completa (móvil + fijo + internet)"))))</f>
        <v/>
      </c>
      <c r="Q3383">
        <f>$F3383+$H3383+$L3383</f>
        <v/>
      </c>
      <c r="R3383">
        <f>IFERROR(VLOOKUP($A3383,Registros!$B$2:$G$6000,6,0),IFERROR(VLOOKUP($D3383,Winback!$B$2:$C$300,2,0),""))</f>
        <v/>
      </c>
      <c r="S3383">
        <f>IF($E3383=1,"NP","")&amp;IF($G3383=1,"+MOV","")&amp;IF($I3383=1,"+CS","")&amp;IF($K3383=1,"+WB","")</f>
        <v/>
      </c>
      <c r="T3383">
        <f>$E3383+$G3383+$I3383+$K3383</f>
        <v/>
      </c>
    </row>
    <row r="3384">
      <c r="A3384" t="inlineStr">
        <is>
          <t>354143320000</t>
        </is>
      </c>
      <c r="B3384" t="inlineStr">
        <is>
          <t>35414332</t>
        </is>
      </c>
      <c r="C3384" t="inlineStr">
        <is>
          <t>BRADLEY ADOLFO DELGADO ALMENGOR</t>
        </is>
      </c>
      <c r="D3384" t="inlineStr">
        <is>
          <t>BRADLEYADOLFODELGADOALMENGOR</t>
        </is>
      </c>
      <c r="E3384">
        <f>IF(COUNTIFS(Registros!$A$2:$A$6000,"NP",Registros!$B$2:$B$6000,$A3384)&gt;0,1,0)</f>
        <v/>
      </c>
      <c r="F3384">
        <f>IF($E3384=1,SUMIFS(Registros!$F$2:$F$6000,Registros!$A$2:$A$6000,"NP",Registros!$B$2:$B$6000,$A3384),0)</f>
        <v/>
      </c>
      <c r="G3384">
        <f>IF(COUNTIFS(Registros!$A$2:$A$6000,"MOV",Registros!$B$2:$B$6000,$A3384)&gt;0,1,0)</f>
        <v/>
      </c>
      <c r="H3384">
        <f>IF($G3384=1,SUMIFS(Registros!$F$2:$F$6000,Registros!$A$2:$A$6000,"MOV",Registros!$B$2:$B$6000,$A3384),0)</f>
        <v/>
      </c>
      <c r="I3384">
        <f>IF(COUNTIFS(Registros!$A$2:$A$6000,"CS",Registros!$B$2:$B$6000,$A3384)&gt;0,1,0)</f>
        <v/>
      </c>
      <c r="J3384">
        <f>IF($I3384=1,SUMIFS(Registros!$I$2:$I$6000,Registros!$A$2:$A$6000,"CS",Registros!$B$2:$B$6000,$A3384),0)</f>
        <v/>
      </c>
      <c r="K3384">
        <f>IF(COUNTIFS(Winback!$K$2:$K$300,$D3384)&gt;0,1,0)</f>
        <v/>
      </c>
      <c r="L3384">
        <f>IF(AND($K3384=1,LEFT($A3384,3)="WB-"),SUMIFS(Winback!$D$2:$D$300,Winback!$K$2:$K$300,$D3384),0)</f>
        <v/>
      </c>
      <c r="M3384">
        <f>IF(OR($E3384=1,$G3384=1,SUMIFS(Registros!$J$2:$J$6000,Registros!$B$2:$B$6000,$A3384)&gt;0),1,0)</f>
        <v/>
      </c>
      <c r="N3384">
        <f>IF($J3384&gt;0,1,IF(COUNTIFS(Registros!$A$2:$A$6000,"CS",Registros!$B$2:$B$6000,$A3384,Registros!$K$2:$K$6000,"&lt;&gt;")&gt;0,1,0))</f>
        <v/>
      </c>
      <c r="O3384">
        <f>IF(AND($K3384=1,$E3384=0,$G3384=0,$I3384=0),"WINBACK",IF(AND($M3384=1,$N3384&gt;0),"CONVERGENTE",IF($M3384=1,"SOLO MÓVIL",IF($N3384&gt;0,"SOLO FIJO / INTERNET","SIN SERVICIOS"))))</f>
        <v/>
      </c>
      <c r="P3384">
        <f>IF($O3384="WINBACK","Recuperar (winback)",IF($O3384="CONVERGENTE","Upgrade / más líneas",IF($O3384="SOLO MÓVIL","Ofrecer fijo + internet (FLBBTV)",IF($O3384="SOLO FIJO / INTERNET","Ofrecer línea móvil Nextphone","Oferta completa (móvil + fijo + internet)"))))</f>
        <v/>
      </c>
      <c r="Q3384">
        <f>$F3384+$H3384+$L3384</f>
        <v/>
      </c>
      <c r="R3384">
        <f>IFERROR(VLOOKUP($A3384,Registros!$B$2:$G$6000,6,0),IFERROR(VLOOKUP($D3384,Winback!$B$2:$C$300,2,0),""))</f>
        <v/>
      </c>
      <c r="S3384">
        <f>IF($E3384=1,"NP","")&amp;IF($G3384=1,"+MOV","")&amp;IF($I3384=1,"+CS","")&amp;IF($K3384=1,"+WB","")</f>
        <v/>
      </c>
      <c r="T3384">
        <f>$E3384+$G3384+$I3384+$K3384</f>
        <v/>
      </c>
    </row>
    <row r="3385">
      <c r="A3385" t="inlineStr">
        <is>
          <t>363002340000</t>
        </is>
      </c>
      <c r="B3385" t="inlineStr">
        <is>
          <t>36300234</t>
        </is>
      </c>
      <c r="C3385" t="inlineStr">
        <is>
          <t>ENRIQUE BARRAZA TORRES</t>
        </is>
      </c>
      <c r="D3385" t="inlineStr">
        <is>
          <t>ENRIQUEBARRAZATORRES</t>
        </is>
      </c>
      <c r="E3385">
        <f>IF(COUNTIFS(Registros!$A$2:$A$6000,"NP",Registros!$B$2:$B$6000,$A3385)&gt;0,1,0)</f>
        <v/>
      </c>
      <c r="F3385">
        <f>IF($E3385=1,SUMIFS(Registros!$F$2:$F$6000,Registros!$A$2:$A$6000,"NP",Registros!$B$2:$B$6000,$A3385),0)</f>
        <v/>
      </c>
      <c r="G3385">
        <f>IF(COUNTIFS(Registros!$A$2:$A$6000,"MOV",Registros!$B$2:$B$6000,$A3385)&gt;0,1,0)</f>
        <v/>
      </c>
      <c r="H3385">
        <f>IF($G3385=1,SUMIFS(Registros!$F$2:$F$6000,Registros!$A$2:$A$6000,"MOV",Registros!$B$2:$B$6000,$A3385),0)</f>
        <v/>
      </c>
      <c r="I3385">
        <f>IF(COUNTIFS(Registros!$A$2:$A$6000,"CS",Registros!$B$2:$B$6000,$A3385)&gt;0,1,0)</f>
        <v/>
      </c>
      <c r="J3385">
        <f>IF($I3385=1,SUMIFS(Registros!$I$2:$I$6000,Registros!$A$2:$A$6000,"CS",Registros!$B$2:$B$6000,$A3385),0)</f>
        <v/>
      </c>
      <c r="K3385">
        <f>IF(COUNTIFS(Winback!$K$2:$K$300,$D3385)&gt;0,1,0)</f>
        <v/>
      </c>
      <c r="L3385">
        <f>IF(AND($K3385=1,LEFT($A3385,3)="WB-"),SUMIFS(Winback!$D$2:$D$300,Winback!$K$2:$K$300,$D3385),0)</f>
        <v/>
      </c>
      <c r="M3385">
        <f>IF(OR($E3385=1,$G3385=1,SUMIFS(Registros!$J$2:$J$6000,Registros!$B$2:$B$6000,$A3385)&gt;0),1,0)</f>
        <v/>
      </c>
      <c r="N3385">
        <f>IF($J3385&gt;0,1,IF(COUNTIFS(Registros!$A$2:$A$6000,"CS",Registros!$B$2:$B$6000,$A3385,Registros!$K$2:$K$6000,"&lt;&gt;")&gt;0,1,0))</f>
        <v/>
      </c>
      <c r="O3385">
        <f>IF(AND($K3385=1,$E3385=0,$G3385=0,$I3385=0),"WINBACK",IF(AND($M3385=1,$N3385&gt;0),"CONVERGENTE",IF($M3385=1,"SOLO MÓVIL",IF($N3385&gt;0,"SOLO FIJO / INTERNET","SIN SERVICIOS"))))</f>
        <v/>
      </c>
      <c r="P3385">
        <f>IF($O3385="WINBACK","Recuperar (winback)",IF($O3385="CONVERGENTE","Upgrade / más líneas",IF($O3385="SOLO MÓVIL","Ofrecer fijo + internet (FLBBTV)",IF($O3385="SOLO FIJO / INTERNET","Ofrecer línea móvil Nextphone","Oferta completa (móvil + fijo + internet)"))))</f>
        <v/>
      </c>
      <c r="Q3385">
        <f>$F3385+$H3385+$L3385</f>
        <v/>
      </c>
      <c r="R3385">
        <f>IFERROR(VLOOKUP($A3385,Registros!$B$2:$G$6000,6,0),IFERROR(VLOOKUP($D3385,Winback!$B$2:$C$300,2,0),""))</f>
        <v/>
      </c>
      <c r="S3385">
        <f>IF($E3385=1,"NP","")&amp;IF($G3385=1,"+MOV","")&amp;IF($I3385=1,"+CS","")&amp;IF($K3385=1,"+WB","")</f>
        <v/>
      </c>
      <c r="T3385">
        <f>$E3385+$G3385+$I3385+$K3385</f>
        <v/>
      </c>
    </row>
    <row r="3386">
      <c r="A3386" t="inlineStr">
        <is>
          <t>351136250000</t>
        </is>
      </c>
      <c r="B3386" t="inlineStr">
        <is>
          <t>35113625</t>
        </is>
      </c>
      <c r="C3386" t="inlineStr">
        <is>
          <t>ANDREA OSORIO</t>
        </is>
      </c>
      <c r="D3386" t="inlineStr">
        <is>
          <t>ANDREAOSORIO</t>
        </is>
      </c>
      <c r="E3386">
        <f>IF(COUNTIFS(Registros!$A$2:$A$6000,"NP",Registros!$B$2:$B$6000,$A3386)&gt;0,1,0)</f>
        <v/>
      </c>
      <c r="F3386">
        <f>IF($E3386=1,SUMIFS(Registros!$F$2:$F$6000,Registros!$A$2:$A$6000,"NP",Registros!$B$2:$B$6000,$A3386),0)</f>
        <v/>
      </c>
      <c r="G3386">
        <f>IF(COUNTIFS(Registros!$A$2:$A$6000,"MOV",Registros!$B$2:$B$6000,$A3386)&gt;0,1,0)</f>
        <v/>
      </c>
      <c r="H3386">
        <f>IF($G3386=1,SUMIFS(Registros!$F$2:$F$6000,Registros!$A$2:$A$6000,"MOV",Registros!$B$2:$B$6000,$A3386),0)</f>
        <v/>
      </c>
      <c r="I3386">
        <f>IF(COUNTIFS(Registros!$A$2:$A$6000,"CS",Registros!$B$2:$B$6000,$A3386)&gt;0,1,0)</f>
        <v/>
      </c>
      <c r="J3386">
        <f>IF($I3386=1,SUMIFS(Registros!$I$2:$I$6000,Registros!$A$2:$A$6000,"CS",Registros!$B$2:$B$6000,$A3386),0)</f>
        <v/>
      </c>
      <c r="K3386">
        <f>IF(COUNTIFS(Winback!$K$2:$K$300,$D3386)&gt;0,1,0)</f>
        <v/>
      </c>
      <c r="L3386">
        <f>IF(AND($K3386=1,LEFT($A3386,3)="WB-"),SUMIFS(Winback!$D$2:$D$300,Winback!$K$2:$K$300,$D3386),0)</f>
        <v/>
      </c>
      <c r="M3386">
        <f>IF(OR($E3386=1,$G3386=1,SUMIFS(Registros!$J$2:$J$6000,Registros!$B$2:$B$6000,$A3386)&gt;0),1,0)</f>
        <v/>
      </c>
      <c r="N3386">
        <f>IF($J3386&gt;0,1,IF(COUNTIFS(Registros!$A$2:$A$6000,"CS",Registros!$B$2:$B$6000,$A3386,Registros!$K$2:$K$6000,"&lt;&gt;")&gt;0,1,0))</f>
        <v/>
      </c>
      <c r="O3386">
        <f>IF(AND($K3386=1,$E3386=0,$G3386=0,$I3386=0),"WINBACK",IF(AND($M3386=1,$N3386&gt;0),"CONVERGENTE",IF($M3386=1,"SOLO MÓVIL",IF($N3386&gt;0,"SOLO FIJO / INTERNET","SIN SERVICIOS"))))</f>
        <v/>
      </c>
      <c r="P3386">
        <f>IF($O3386="WINBACK","Recuperar (winback)",IF($O3386="CONVERGENTE","Upgrade / más líneas",IF($O3386="SOLO MÓVIL","Ofrecer fijo + internet (FLBBTV)",IF($O3386="SOLO FIJO / INTERNET","Ofrecer línea móvil Nextphone","Oferta completa (móvil + fijo + internet)"))))</f>
        <v/>
      </c>
      <c r="Q3386">
        <f>$F3386+$H3386+$L3386</f>
        <v/>
      </c>
      <c r="R3386">
        <f>IFERROR(VLOOKUP($A3386,Registros!$B$2:$G$6000,6,0),IFERROR(VLOOKUP($D3386,Winback!$B$2:$C$300,2,0),""))</f>
        <v/>
      </c>
      <c r="S3386">
        <f>IF($E3386=1,"NP","")&amp;IF($G3386=1,"+MOV","")&amp;IF($I3386=1,"+CS","")&amp;IF($K3386=1,"+WB","")</f>
        <v/>
      </c>
      <c r="T3386">
        <f>$E3386+$G3386+$I3386+$K3386</f>
        <v/>
      </c>
    </row>
    <row r="3387">
      <c r="A3387" t="inlineStr">
        <is>
          <t>358312230000</t>
        </is>
      </c>
      <c r="B3387" t="inlineStr">
        <is>
          <t>35831223</t>
        </is>
      </c>
      <c r="C3387" t="inlineStr">
        <is>
          <t>TOMAS ESPINOSA</t>
        </is>
      </c>
      <c r="D3387" t="inlineStr">
        <is>
          <t>TOMASESPINOSA</t>
        </is>
      </c>
      <c r="E3387">
        <f>IF(COUNTIFS(Registros!$A$2:$A$6000,"NP",Registros!$B$2:$B$6000,$A3387)&gt;0,1,0)</f>
        <v/>
      </c>
      <c r="F3387">
        <f>IF($E3387=1,SUMIFS(Registros!$F$2:$F$6000,Registros!$A$2:$A$6000,"NP",Registros!$B$2:$B$6000,$A3387),0)</f>
        <v/>
      </c>
      <c r="G3387">
        <f>IF(COUNTIFS(Registros!$A$2:$A$6000,"MOV",Registros!$B$2:$B$6000,$A3387)&gt;0,1,0)</f>
        <v/>
      </c>
      <c r="H3387">
        <f>IF($G3387=1,SUMIFS(Registros!$F$2:$F$6000,Registros!$A$2:$A$6000,"MOV",Registros!$B$2:$B$6000,$A3387),0)</f>
        <v/>
      </c>
      <c r="I3387">
        <f>IF(COUNTIFS(Registros!$A$2:$A$6000,"CS",Registros!$B$2:$B$6000,$A3387)&gt;0,1,0)</f>
        <v/>
      </c>
      <c r="J3387">
        <f>IF($I3387=1,SUMIFS(Registros!$I$2:$I$6000,Registros!$A$2:$A$6000,"CS",Registros!$B$2:$B$6000,$A3387),0)</f>
        <v/>
      </c>
      <c r="K3387">
        <f>IF(COUNTIFS(Winback!$K$2:$K$300,$D3387)&gt;0,1,0)</f>
        <v/>
      </c>
      <c r="L3387">
        <f>IF(AND($K3387=1,LEFT($A3387,3)="WB-"),SUMIFS(Winback!$D$2:$D$300,Winback!$K$2:$K$300,$D3387),0)</f>
        <v/>
      </c>
      <c r="M3387">
        <f>IF(OR($E3387=1,$G3387=1,SUMIFS(Registros!$J$2:$J$6000,Registros!$B$2:$B$6000,$A3387)&gt;0),1,0)</f>
        <v/>
      </c>
      <c r="N3387">
        <f>IF($J3387&gt;0,1,IF(COUNTIFS(Registros!$A$2:$A$6000,"CS",Registros!$B$2:$B$6000,$A3387,Registros!$K$2:$K$6000,"&lt;&gt;")&gt;0,1,0))</f>
        <v/>
      </c>
      <c r="O3387">
        <f>IF(AND($K3387=1,$E3387=0,$G3387=0,$I3387=0),"WINBACK",IF(AND($M3387=1,$N3387&gt;0),"CONVERGENTE",IF($M3387=1,"SOLO MÓVIL",IF($N3387&gt;0,"SOLO FIJO / INTERNET","SIN SERVICIOS"))))</f>
        <v/>
      </c>
      <c r="P3387">
        <f>IF($O3387="WINBACK","Recuperar (winback)",IF($O3387="CONVERGENTE","Upgrade / más líneas",IF($O3387="SOLO MÓVIL","Ofrecer fijo + internet (FLBBTV)",IF($O3387="SOLO FIJO / INTERNET","Ofrecer línea móvil Nextphone","Oferta completa (móvil + fijo + internet)"))))</f>
        <v/>
      </c>
      <c r="Q3387">
        <f>$F3387+$H3387+$L3387</f>
        <v/>
      </c>
      <c r="R3387">
        <f>IFERROR(VLOOKUP($A3387,Registros!$B$2:$G$6000,6,0),IFERROR(VLOOKUP($D3387,Winback!$B$2:$C$300,2,0),""))</f>
        <v/>
      </c>
      <c r="S3387">
        <f>IF($E3387=1,"NP","")&amp;IF($G3387=1,"+MOV","")&amp;IF($I3387=1,"+CS","")&amp;IF($K3387=1,"+WB","")</f>
        <v/>
      </c>
      <c r="T3387">
        <f>$E3387+$G3387+$I3387+$K3387</f>
        <v/>
      </c>
    </row>
    <row r="3388">
      <c r="A3388" t="inlineStr">
        <is>
          <t>358287680000</t>
        </is>
      </c>
      <c r="B3388" t="inlineStr">
        <is>
          <t>35828768</t>
        </is>
      </c>
      <c r="C3388" t="inlineStr">
        <is>
          <t>ANDRES QUIROZ</t>
        </is>
      </c>
      <c r="D3388" t="inlineStr">
        <is>
          <t>ANDRESQUIROZ</t>
        </is>
      </c>
      <c r="E3388">
        <f>IF(COUNTIFS(Registros!$A$2:$A$6000,"NP",Registros!$B$2:$B$6000,$A3388)&gt;0,1,0)</f>
        <v/>
      </c>
      <c r="F3388">
        <f>IF($E3388=1,SUMIFS(Registros!$F$2:$F$6000,Registros!$A$2:$A$6000,"NP",Registros!$B$2:$B$6000,$A3388),0)</f>
        <v/>
      </c>
      <c r="G3388">
        <f>IF(COUNTIFS(Registros!$A$2:$A$6000,"MOV",Registros!$B$2:$B$6000,$A3388)&gt;0,1,0)</f>
        <v/>
      </c>
      <c r="H3388">
        <f>IF($G3388=1,SUMIFS(Registros!$F$2:$F$6000,Registros!$A$2:$A$6000,"MOV",Registros!$B$2:$B$6000,$A3388),0)</f>
        <v/>
      </c>
      <c r="I3388">
        <f>IF(COUNTIFS(Registros!$A$2:$A$6000,"CS",Registros!$B$2:$B$6000,$A3388)&gt;0,1,0)</f>
        <v/>
      </c>
      <c r="J3388">
        <f>IF($I3388=1,SUMIFS(Registros!$I$2:$I$6000,Registros!$A$2:$A$6000,"CS",Registros!$B$2:$B$6000,$A3388),0)</f>
        <v/>
      </c>
      <c r="K3388">
        <f>IF(COUNTIFS(Winback!$K$2:$K$300,$D3388)&gt;0,1,0)</f>
        <v/>
      </c>
      <c r="L3388">
        <f>IF(AND($K3388=1,LEFT($A3388,3)="WB-"),SUMIFS(Winback!$D$2:$D$300,Winback!$K$2:$K$300,$D3388),0)</f>
        <v/>
      </c>
      <c r="M3388">
        <f>IF(OR($E3388=1,$G3388=1,SUMIFS(Registros!$J$2:$J$6000,Registros!$B$2:$B$6000,$A3388)&gt;0),1,0)</f>
        <v/>
      </c>
      <c r="N3388">
        <f>IF($J3388&gt;0,1,IF(COUNTIFS(Registros!$A$2:$A$6000,"CS",Registros!$B$2:$B$6000,$A3388,Registros!$K$2:$K$6000,"&lt;&gt;")&gt;0,1,0))</f>
        <v/>
      </c>
      <c r="O3388">
        <f>IF(AND($K3388=1,$E3388=0,$G3388=0,$I3388=0),"WINBACK",IF(AND($M3388=1,$N3388&gt;0),"CONVERGENTE",IF($M3388=1,"SOLO MÓVIL",IF($N3388&gt;0,"SOLO FIJO / INTERNET","SIN SERVICIOS"))))</f>
        <v/>
      </c>
      <c r="P3388">
        <f>IF($O3388="WINBACK","Recuperar (winback)",IF($O3388="CONVERGENTE","Upgrade / más líneas",IF($O3388="SOLO MÓVIL","Ofrecer fijo + internet (FLBBTV)",IF($O3388="SOLO FIJO / INTERNET","Ofrecer línea móvil Nextphone","Oferta completa (móvil + fijo + internet)"))))</f>
        <v/>
      </c>
      <c r="Q3388">
        <f>$F3388+$H3388+$L3388</f>
        <v/>
      </c>
      <c r="R3388">
        <f>IFERROR(VLOOKUP($A3388,Registros!$B$2:$G$6000,6,0),IFERROR(VLOOKUP($D3388,Winback!$B$2:$C$300,2,0),""))</f>
        <v/>
      </c>
      <c r="S3388">
        <f>IF($E3388=1,"NP","")&amp;IF($G3388=1,"+MOV","")&amp;IF($I3388=1,"+CS","")&amp;IF($K3388=1,"+WB","")</f>
        <v/>
      </c>
      <c r="T3388">
        <f>$E3388+$G3388+$I3388+$K3388</f>
        <v/>
      </c>
    </row>
    <row r="3389">
      <c r="A3389" t="inlineStr">
        <is>
          <t>368029300000</t>
        </is>
      </c>
      <c r="B3389" t="inlineStr">
        <is>
          <t>36802930</t>
        </is>
      </c>
      <c r="C3389" t="inlineStr">
        <is>
          <t>LUZBIANY LIZONDRO VILLAREAL</t>
        </is>
      </c>
      <c r="D3389" t="inlineStr">
        <is>
          <t>LUZBIANYLIZONDROVILLAREAL</t>
        </is>
      </c>
      <c r="E3389">
        <f>IF(COUNTIFS(Registros!$A$2:$A$6000,"NP",Registros!$B$2:$B$6000,$A3389)&gt;0,1,0)</f>
        <v/>
      </c>
      <c r="F3389">
        <f>IF($E3389=1,SUMIFS(Registros!$F$2:$F$6000,Registros!$A$2:$A$6000,"NP",Registros!$B$2:$B$6000,$A3389),0)</f>
        <v/>
      </c>
      <c r="G3389">
        <f>IF(COUNTIFS(Registros!$A$2:$A$6000,"MOV",Registros!$B$2:$B$6000,$A3389)&gt;0,1,0)</f>
        <v/>
      </c>
      <c r="H3389">
        <f>IF($G3389=1,SUMIFS(Registros!$F$2:$F$6000,Registros!$A$2:$A$6000,"MOV",Registros!$B$2:$B$6000,$A3389),0)</f>
        <v/>
      </c>
      <c r="I3389">
        <f>IF(COUNTIFS(Registros!$A$2:$A$6000,"CS",Registros!$B$2:$B$6000,$A3389)&gt;0,1,0)</f>
        <v/>
      </c>
      <c r="J3389">
        <f>IF($I3389=1,SUMIFS(Registros!$I$2:$I$6000,Registros!$A$2:$A$6000,"CS",Registros!$B$2:$B$6000,$A3389),0)</f>
        <v/>
      </c>
      <c r="K3389">
        <f>IF(COUNTIFS(Winback!$K$2:$K$300,$D3389)&gt;0,1,0)</f>
        <v/>
      </c>
      <c r="L3389">
        <f>IF(AND($K3389=1,LEFT($A3389,3)="WB-"),SUMIFS(Winback!$D$2:$D$300,Winback!$K$2:$K$300,$D3389),0)</f>
        <v/>
      </c>
      <c r="M3389">
        <f>IF(OR($E3389=1,$G3389=1,SUMIFS(Registros!$J$2:$J$6000,Registros!$B$2:$B$6000,$A3389)&gt;0),1,0)</f>
        <v/>
      </c>
      <c r="N3389">
        <f>IF($J3389&gt;0,1,IF(COUNTIFS(Registros!$A$2:$A$6000,"CS",Registros!$B$2:$B$6000,$A3389,Registros!$K$2:$K$6000,"&lt;&gt;")&gt;0,1,0))</f>
        <v/>
      </c>
      <c r="O3389">
        <f>IF(AND($K3389=1,$E3389=0,$G3389=0,$I3389=0),"WINBACK",IF(AND($M3389=1,$N3389&gt;0),"CONVERGENTE",IF($M3389=1,"SOLO MÓVIL",IF($N3389&gt;0,"SOLO FIJO / INTERNET","SIN SERVICIOS"))))</f>
        <v/>
      </c>
      <c r="P3389">
        <f>IF($O3389="WINBACK","Recuperar (winback)",IF($O3389="CONVERGENTE","Upgrade / más líneas",IF($O3389="SOLO MÓVIL","Ofrecer fijo + internet (FLBBTV)",IF($O3389="SOLO FIJO / INTERNET","Ofrecer línea móvil Nextphone","Oferta completa (móvil + fijo + internet)"))))</f>
        <v/>
      </c>
      <c r="Q3389">
        <f>$F3389+$H3389+$L3389</f>
        <v/>
      </c>
      <c r="R3389">
        <f>IFERROR(VLOOKUP($A3389,Registros!$B$2:$G$6000,6,0),IFERROR(VLOOKUP($D3389,Winback!$B$2:$C$300,2,0),""))</f>
        <v/>
      </c>
      <c r="S3389">
        <f>IF($E3389=1,"NP","")&amp;IF($G3389=1,"+MOV","")&amp;IF($I3389=1,"+CS","")&amp;IF($K3389=1,"+WB","")</f>
        <v/>
      </c>
      <c r="T3389">
        <f>$E3389+$G3389+$I3389+$K3389</f>
        <v/>
      </c>
    </row>
    <row r="3390">
      <c r="A3390" t="inlineStr">
        <is>
          <t>353155080000</t>
        </is>
      </c>
      <c r="B3390" t="inlineStr">
        <is>
          <t>35315508</t>
        </is>
      </c>
      <c r="C3390" t="inlineStr">
        <is>
          <t>LARISSA EILIN QUIRÓN GONZÁLEZ</t>
        </is>
      </c>
      <c r="D3390" t="inlineStr">
        <is>
          <t>LARISSAEILINQUIRONGONZALEZ</t>
        </is>
      </c>
      <c r="E3390">
        <f>IF(COUNTIFS(Registros!$A$2:$A$6000,"NP",Registros!$B$2:$B$6000,$A3390)&gt;0,1,0)</f>
        <v/>
      </c>
      <c r="F3390">
        <f>IF($E3390=1,SUMIFS(Registros!$F$2:$F$6000,Registros!$A$2:$A$6000,"NP",Registros!$B$2:$B$6000,$A3390),0)</f>
        <v/>
      </c>
      <c r="G3390">
        <f>IF(COUNTIFS(Registros!$A$2:$A$6000,"MOV",Registros!$B$2:$B$6000,$A3390)&gt;0,1,0)</f>
        <v/>
      </c>
      <c r="H3390">
        <f>IF($G3390=1,SUMIFS(Registros!$F$2:$F$6000,Registros!$A$2:$A$6000,"MOV",Registros!$B$2:$B$6000,$A3390),0)</f>
        <v/>
      </c>
      <c r="I3390">
        <f>IF(COUNTIFS(Registros!$A$2:$A$6000,"CS",Registros!$B$2:$B$6000,$A3390)&gt;0,1,0)</f>
        <v/>
      </c>
      <c r="J3390">
        <f>IF($I3390=1,SUMIFS(Registros!$I$2:$I$6000,Registros!$A$2:$A$6000,"CS",Registros!$B$2:$B$6000,$A3390),0)</f>
        <v/>
      </c>
      <c r="K3390">
        <f>IF(COUNTIFS(Winback!$K$2:$K$300,$D3390)&gt;0,1,0)</f>
        <v/>
      </c>
      <c r="L3390">
        <f>IF(AND($K3390=1,LEFT($A3390,3)="WB-"),SUMIFS(Winback!$D$2:$D$300,Winback!$K$2:$K$300,$D3390),0)</f>
        <v/>
      </c>
      <c r="M3390">
        <f>IF(OR($E3390=1,$G3390=1,SUMIFS(Registros!$J$2:$J$6000,Registros!$B$2:$B$6000,$A3390)&gt;0),1,0)</f>
        <v/>
      </c>
      <c r="N3390">
        <f>IF($J3390&gt;0,1,IF(COUNTIFS(Registros!$A$2:$A$6000,"CS",Registros!$B$2:$B$6000,$A3390,Registros!$K$2:$K$6000,"&lt;&gt;")&gt;0,1,0))</f>
        <v/>
      </c>
      <c r="O3390">
        <f>IF(AND($K3390=1,$E3390=0,$G3390=0,$I3390=0),"WINBACK",IF(AND($M3390=1,$N3390&gt;0),"CONVERGENTE",IF($M3390=1,"SOLO MÓVIL",IF($N3390&gt;0,"SOLO FIJO / INTERNET","SIN SERVICIOS"))))</f>
        <v/>
      </c>
      <c r="P3390">
        <f>IF($O3390="WINBACK","Recuperar (winback)",IF($O3390="CONVERGENTE","Upgrade / más líneas",IF($O3390="SOLO MÓVIL","Ofrecer fijo + internet (FLBBTV)",IF($O3390="SOLO FIJO / INTERNET","Ofrecer línea móvil Nextphone","Oferta completa (móvil + fijo + internet)"))))</f>
        <v/>
      </c>
      <c r="Q3390">
        <f>$F3390+$H3390+$L3390</f>
        <v/>
      </c>
      <c r="R3390">
        <f>IFERROR(VLOOKUP($A3390,Registros!$B$2:$G$6000,6,0),IFERROR(VLOOKUP($D3390,Winback!$B$2:$C$300,2,0),""))</f>
        <v/>
      </c>
      <c r="S3390">
        <f>IF($E3390=1,"NP","")&amp;IF($G3390=1,"+MOV","")&amp;IF($I3390=1,"+CS","")&amp;IF($K3390=1,"+WB","")</f>
        <v/>
      </c>
      <c r="T3390">
        <f>$E3390+$G3390+$I3390+$K3390</f>
        <v/>
      </c>
    </row>
    <row r="3391">
      <c r="A3391" t="inlineStr">
        <is>
          <t>357309050000</t>
        </is>
      </c>
      <c r="B3391" t="inlineStr">
        <is>
          <t>35730905</t>
        </is>
      </c>
      <c r="C3391" t="inlineStr">
        <is>
          <t>ANYURI CRISTEL GONZALEZ VEGA</t>
        </is>
      </c>
      <c r="D3391" t="inlineStr">
        <is>
          <t>ANYURICRISTELGONZALEZVEGA</t>
        </is>
      </c>
      <c r="E3391">
        <f>IF(COUNTIFS(Registros!$A$2:$A$6000,"NP",Registros!$B$2:$B$6000,$A3391)&gt;0,1,0)</f>
        <v/>
      </c>
      <c r="F3391">
        <f>IF($E3391=1,SUMIFS(Registros!$F$2:$F$6000,Registros!$A$2:$A$6000,"NP",Registros!$B$2:$B$6000,$A3391),0)</f>
        <v/>
      </c>
      <c r="G3391">
        <f>IF(COUNTIFS(Registros!$A$2:$A$6000,"MOV",Registros!$B$2:$B$6000,$A3391)&gt;0,1,0)</f>
        <v/>
      </c>
      <c r="H3391">
        <f>IF($G3391=1,SUMIFS(Registros!$F$2:$F$6000,Registros!$A$2:$A$6000,"MOV",Registros!$B$2:$B$6000,$A3391),0)</f>
        <v/>
      </c>
      <c r="I3391">
        <f>IF(COUNTIFS(Registros!$A$2:$A$6000,"CS",Registros!$B$2:$B$6000,$A3391)&gt;0,1,0)</f>
        <v/>
      </c>
      <c r="J3391">
        <f>IF($I3391=1,SUMIFS(Registros!$I$2:$I$6000,Registros!$A$2:$A$6000,"CS",Registros!$B$2:$B$6000,$A3391),0)</f>
        <v/>
      </c>
      <c r="K3391">
        <f>IF(COUNTIFS(Winback!$K$2:$K$300,$D3391)&gt;0,1,0)</f>
        <v/>
      </c>
      <c r="L3391">
        <f>IF(AND($K3391=1,LEFT($A3391,3)="WB-"),SUMIFS(Winback!$D$2:$D$300,Winback!$K$2:$K$300,$D3391),0)</f>
        <v/>
      </c>
      <c r="M3391">
        <f>IF(OR($E3391=1,$G3391=1,SUMIFS(Registros!$J$2:$J$6000,Registros!$B$2:$B$6000,$A3391)&gt;0),1,0)</f>
        <v/>
      </c>
      <c r="N3391">
        <f>IF($J3391&gt;0,1,IF(COUNTIFS(Registros!$A$2:$A$6000,"CS",Registros!$B$2:$B$6000,$A3391,Registros!$K$2:$K$6000,"&lt;&gt;")&gt;0,1,0))</f>
        <v/>
      </c>
      <c r="O3391">
        <f>IF(AND($K3391=1,$E3391=0,$G3391=0,$I3391=0),"WINBACK",IF(AND($M3391=1,$N3391&gt;0),"CONVERGENTE",IF($M3391=1,"SOLO MÓVIL",IF($N3391&gt;0,"SOLO FIJO / INTERNET","SIN SERVICIOS"))))</f>
        <v/>
      </c>
      <c r="P3391">
        <f>IF($O3391="WINBACK","Recuperar (winback)",IF($O3391="CONVERGENTE","Upgrade / más líneas",IF($O3391="SOLO MÓVIL","Ofrecer fijo + internet (FLBBTV)",IF($O3391="SOLO FIJO / INTERNET","Ofrecer línea móvil Nextphone","Oferta completa (móvil + fijo + internet)"))))</f>
        <v/>
      </c>
      <c r="Q3391">
        <f>$F3391+$H3391+$L3391</f>
        <v/>
      </c>
      <c r="R3391">
        <f>IFERROR(VLOOKUP($A3391,Registros!$B$2:$G$6000,6,0),IFERROR(VLOOKUP($D3391,Winback!$B$2:$C$300,2,0),""))</f>
        <v/>
      </c>
      <c r="S3391">
        <f>IF($E3391=1,"NP","")&amp;IF($G3391=1,"+MOV","")&amp;IF($I3391=1,"+CS","")&amp;IF($K3391=1,"+WB","")</f>
        <v/>
      </c>
      <c r="T3391">
        <f>$E3391+$G3391+$I3391+$K3391</f>
        <v/>
      </c>
    </row>
    <row r="3392">
      <c r="A3392" t="inlineStr">
        <is>
          <t>357379250000</t>
        </is>
      </c>
      <c r="B3392" t="inlineStr">
        <is>
          <t>35737925</t>
        </is>
      </c>
      <c r="C3392" t="inlineStr">
        <is>
          <t>EDGAR YOEL SANTOS VERGARA</t>
        </is>
      </c>
      <c r="D3392" t="inlineStr">
        <is>
          <t>EDGARYOELSANTOSVERGARA</t>
        </is>
      </c>
      <c r="E3392">
        <f>IF(COUNTIFS(Registros!$A$2:$A$6000,"NP",Registros!$B$2:$B$6000,$A3392)&gt;0,1,0)</f>
        <v/>
      </c>
      <c r="F3392">
        <f>IF($E3392=1,SUMIFS(Registros!$F$2:$F$6000,Registros!$A$2:$A$6000,"NP",Registros!$B$2:$B$6000,$A3392),0)</f>
        <v/>
      </c>
      <c r="G3392">
        <f>IF(COUNTIFS(Registros!$A$2:$A$6000,"MOV",Registros!$B$2:$B$6000,$A3392)&gt;0,1,0)</f>
        <v/>
      </c>
      <c r="H3392">
        <f>IF($G3392=1,SUMIFS(Registros!$F$2:$F$6000,Registros!$A$2:$A$6000,"MOV",Registros!$B$2:$B$6000,$A3392),0)</f>
        <v/>
      </c>
      <c r="I3392">
        <f>IF(COUNTIFS(Registros!$A$2:$A$6000,"CS",Registros!$B$2:$B$6000,$A3392)&gt;0,1,0)</f>
        <v/>
      </c>
      <c r="J3392">
        <f>IF($I3392=1,SUMIFS(Registros!$I$2:$I$6000,Registros!$A$2:$A$6000,"CS",Registros!$B$2:$B$6000,$A3392),0)</f>
        <v/>
      </c>
      <c r="K3392">
        <f>IF(COUNTIFS(Winback!$K$2:$K$300,$D3392)&gt;0,1,0)</f>
        <v/>
      </c>
      <c r="L3392">
        <f>IF(AND($K3392=1,LEFT($A3392,3)="WB-"),SUMIFS(Winback!$D$2:$D$300,Winback!$K$2:$K$300,$D3392),0)</f>
        <v/>
      </c>
      <c r="M3392">
        <f>IF(OR($E3392=1,$G3392=1,SUMIFS(Registros!$J$2:$J$6000,Registros!$B$2:$B$6000,$A3392)&gt;0),1,0)</f>
        <v/>
      </c>
      <c r="N3392">
        <f>IF($J3392&gt;0,1,IF(COUNTIFS(Registros!$A$2:$A$6000,"CS",Registros!$B$2:$B$6000,$A3392,Registros!$K$2:$K$6000,"&lt;&gt;")&gt;0,1,0))</f>
        <v/>
      </c>
      <c r="O3392">
        <f>IF(AND($K3392=1,$E3392=0,$G3392=0,$I3392=0),"WINBACK",IF(AND($M3392=1,$N3392&gt;0),"CONVERGENTE",IF($M3392=1,"SOLO MÓVIL",IF($N3392&gt;0,"SOLO FIJO / INTERNET","SIN SERVICIOS"))))</f>
        <v/>
      </c>
      <c r="P3392">
        <f>IF($O3392="WINBACK","Recuperar (winback)",IF($O3392="CONVERGENTE","Upgrade / más líneas",IF($O3392="SOLO MÓVIL","Ofrecer fijo + internet (FLBBTV)",IF($O3392="SOLO FIJO / INTERNET","Ofrecer línea móvil Nextphone","Oferta completa (móvil + fijo + internet)"))))</f>
        <v/>
      </c>
      <c r="Q3392">
        <f>$F3392+$H3392+$L3392</f>
        <v/>
      </c>
      <c r="R3392">
        <f>IFERROR(VLOOKUP($A3392,Registros!$B$2:$G$6000,6,0),IFERROR(VLOOKUP($D3392,Winback!$B$2:$C$300,2,0),""))</f>
        <v/>
      </c>
      <c r="S3392">
        <f>IF($E3392=1,"NP","")&amp;IF($G3392=1,"+MOV","")&amp;IF($I3392=1,"+CS","")&amp;IF($K3392=1,"+WB","")</f>
        <v/>
      </c>
      <c r="T3392">
        <f>$E3392+$G3392+$I3392+$K3392</f>
        <v/>
      </c>
    </row>
    <row r="3393">
      <c r="A3393" t="inlineStr">
        <is>
          <t>351177330000</t>
        </is>
      </c>
      <c r="B3393" t="inlineStr">
        <is>
          <t>35117733</t>
        </is>
      </c>
      <c r="C3393" t="inlineStr">
        <is>
          <t>FIDEL ARJONA</t>
        </is>
      </c>
      <c r="D3393" t="inlineStr">
        <is>
          <t>FIDELARJONA</t>
        </is>
      </c>
      <c r="E3393">
        <f>IF(COUNTIFS(Registros!$A$2:$A$6000,"NP",Registros!$B$2:$B$6000,$A3393)&gt;0,1,0)</f>
        <v/>
      </c>
      <c r="F3393">
        <f>IF($E3393=1,SUMIFS(Registros!$F$2:$F$6000,Registros!$A$2:$A$6000,"NP",Registros!$B$2:$B$6000,$A3393),0)</f>
        <v/>
      </c>
      <c r="G3393">
        <f>IF(COUNTIFS(Registros!$A$2:$A$6000,"MOV",Registros!$B$2:$B$6000,$A3393)&gt;0,1,0)</f>
        <v/>
      </c>
      <c r="H3393">
        <f>IF($G3393=1,SUMIFS(Registros!$F$2:$F$6000,Registros!$A$2:$A$6000,"MOV",Registros!$B$2:$B$6000,$A3393),0)</f>
        <v/>
      </c>
      <c r="I3393">
        <f>IF(COUNTIFS(Registros!$A$2:$A$6000,"CS",Registros!$B$2:$B$6000,$A3393)&gt;0,1,0)</f>
        <v/>
      </c>
      <c r="J3393">
        <f>IF($I3393=1,SUMIFS(Registros!$I$2:$I$6000,Registros!$A$2:$A$6000,"CS",Registros!$B$2:$B$6000,$A3393),0)</f>
        <v/>
      </c>
      <c r="K3393">
        <f>IF(COUNTIFS(Winback!$K$2:$K$300,$D3393)&gt;0,1,0)</f>
        <v/>
      </c>
      <c r="L3393">
        <f>IF(AND($K3393=1,LEFT($A3393,3)="WB-"),SUMIFS(Winback!$D$2:$D$300,Winback!$K$2:$K$300,$D3393),0)</f>
        <v/>
      </c>
      <c r="M3393">
        <f>IF(OR($E3393=1,$G3393=1,SUMIFS(Registros!$J$2:$J$6000,Registros!$B$2:$B$6000,$A3393)&gt;0),1,0)</f>
        <v/>
      </c>
      <c r="N3393">
        <f>IF($J3393&gt;0,1,IF(COUNTIFS(Registros!$A$2:$A$6000,"CS",Registros!$B$2:$B$6000,$A3393,Registros!$K$2:$K$6000,"&lt;&gt;")&gt;0,1,0))</f>
        <v/>
      </c>
      <c r="O3393">
        <f>IF(AND($K3393=1,$E3393=0,$G3393=0,$I3393=0),"WINBACK",IF(AND($M3393=1,$N3393&gt;0),"CONVERGENTE",IF($M3393=1,"SOLO MÓVIL",IF($N3393&gt;0,"SOLO FIJO / INTERNET","SIN SERVICIOS"))))</f>
        <v/>
      </c>
      <c r="P3393">
        <f>IF($O3393="WINBACK","Recuperar (winback)",IF($O3393="CONVERGENTE","Upgrade / más líneas",IF($O3393="SOLO MÓVIL","Ofrecer fijo + internet (FLBBTV)",IF($O3393="SOLO FIJO / INTERNET","Ofrecer línea móvil Nextphone","Oferta completa (móvil + fijo + internet)"))))</f>
        <v/>
      </c>
      <c r="Q3393">
        <f>$F3393+$H3393+$L3393</f>
        <v/>
      </c>
      <c r="R3393">
        <f>IFERROR(VLOOKUP($A3393,Registros!$B$2:$G$6000,6,0),IFERROR(VLOOKUP($D3393,Winback!$B$2:$C$300,2,0),""))</f>
        <v/>
      </c>
      <c r="S3393">
        <f>IF($E3393=1,"NP","")&amp;IF($G3393=1,"+MOV","")&amp;IF($I3393=1,"+CS","")&amp;IF($K3393=1,"+WB","")</f>
        <v/>
      </c>
      <c r="T3393">
        <f>$E3393+$G3393+$I3393+$K3393</f>
        <v/>
      </c>
    </row>
    <row r="3394">
      <c r="A3394" t="inlineStr">
        <is>
          <t>355331720000</t>
        </is>
      </c>
      <c r="B3394" t="inlineStr">
        <is>
          <t>35533172</t>
        </is>
      </c>
      <c r="C3394" t="inlineStr">
        <is>
          <t>DEIVIS OMAR GONZALEZ CAMARENA</t>
        </is>
      </c>
      <c r="D3394" t="inlineStr">
        <is>
          <t>DEIVISOMARGONZALEZCAMARENA</t>
        </is>
      </c>
      <c r="E3394">
        <f>IF(COUNTIFS(Registros!$A$2:$A$6000,"NP",Registros!$B$2:$B$6000,$A3394)&gt;0,1,0)</f>
        <v/>
      </c>
      <c r="F3394">
        <f>IF($E3394=1,SUMIFS(Registros!$F$2:$F$6000,Registros!$A$2:$A$6000,"NP",Registros!$B$2:$B$6000,$A3394),0)</f>
        <v/>
      </c>
      <c r="G3394">
        <f>IF(COUNTIFS(Registros!$A$2:$A$6000,"MOV",Registros!$B$2:$B$6000,$A3394)&gt;0,1,0)</f>
        <v/>
      </c>
      <c r="H3394">
        <f>IF($G3394=1,SUMIFS(Registros!$F$2:$F$6000,Registros!$A$2:$A$6000,"MOV",Registros!$B$2:$B$6000,$A3394),0)</f>
        <v/>
      </c>
      <c r="I3394">
        <f>IF(COUNTIFS(Registros!$A$2:$A$6000,"CS",Registros!$B$2:$B$6000,$A3394)&gt;0,1,0)</f>
        <v/>
      </c>
      <c r="J3394">
        <f>IF($I3394=1,SUMIFS(Registros!$I$2:$I$6000,Registros!$A$2:$A$6000,"CS",Registros!$B$2:$B$6000,$A3394),0)</f>
        <v/>
      </c>
      <c r="K3394">
        <f>IF(COUNTIFS(Winback!$K$2:$K$300,$D3394)&gt;0,1,0)</f>
        <v/>
      </c>
      <c r="L3394">
        <f>IF(AND($K3394=1,LEFT($A3394,3)="WB-"),SUMIFS(Winback!$D$2:$D$300,Winback!$K$2:$K$300,$D3394),0)</f>
        <v/>
      </c>
      <c r="M3394">
        <f>IF(OR($E3394=1,$G3394=1,SUMIFS(Registros!$J$2:$J$6000,Registros!$B$2:$B$6000,$A3394)&gt;0),1,0)</f>
        <v/>
      </c>
      <c r="N3394">
        <f>IF($J3394&gt;0,1,IF(COUNTIFS(Registros!$A$2:$A$6000,"CS",Registros!$B$2:$B$6000,$A3394,Registros!$K$2:$K$6000,"&lt;&gt;")&gt;0,1,0))</f>
        <v/>
      </c>
      <c r="O3394">
        <f>IF(AND($K3394=1,$E3394=0,$G3394=0,$I3394=0),"WINBACK",IF(AND($M3394=1,$N3394&gt;0),"CONVERGENTE",IF($M3394=1,"SOLO MÓVIL",IF($N3394&gt;0,"SOLO FIJO / INTERNET","SIN SERVICIOS"))))</f>
        <v/>
      </c>
      <c r="P3394">
        <f>IF($O3394="WINBACK","Recuperar (winback)",IF($O3394="CONVERGENTE","Upgrade / más líneas",IF($O3394="SOLO MÓVIL","Ofrecer fijo + internet (FLBBTV)",IF($O3394="SOLO FIJO / INTERNET","Ofrecer línea móvil Nextphone","Oferta completa (móvil + fijo + internet)"))))</f>
        <v/>
      </c>
      <c r="Q3394">
        <f>$F3394+$H3394+$L3394</f>
        <v/>
      </c>
      <c r="R3394">
        <f>IFERROR(VLOOKUP($A3394,Registros!$B$2:$G$6000,6,0),IFERROR(VLOOKUP($D3394,Winback!$B$2:$C$300,2,0),""))</f>
        <v/>
      </c>
      <c r="S3394">
        <f>IF($E3394=1,"NP","")&amp;IF($G3394=1,"+MOV","")&amp;IF($I3394=1,"+CS","")&amp;IF($K3394=1,"+WB","")</f>
        <v/>
      </c>
      <c r="T3394">
        <f>$E3394+$G3394+$I3394+$K3394</f>
        <v/>
      </c>
    </row>
    <row r="3395">
      <c r="A3395" t="inlineStr">
        <is>
          <t>332122130000</t>
        </is>
      </c>
      <c r="B3395" t="inlineStr">
        <is>
          <t>33212213</t>
        </is>
      </c>
      <c r="C3395" t="inlineStr">
        <is>
          <t>Ceilyn Melis sa Triguero Alfaro</t>
        </is>
      </c>
      <c r="D3395" t="inlineStr">
        <is>
          <t>CEILYNMELISSATRIGUEROALFARO</t>
        </is>
      </c>
      <c r="E3395">
        <f>IF(COUNTIFS(Registros!$A$2:$A$6000,"NP",Registros!$B$2:$B$6000,$A3395)&gt;0,1,0)</f>
        <v/>
      </c>
      <c r="F3395">
        <f>IF($E3395=1,SUMIFS(Registros!$F$2:$F$6000,Registros!$A$2:$A$6000,"NP",Registros!$B$2:$B$6000,$A3395),0)</f>
        <v/>
      </c>
      <c r="G3395">
        <f>IF(COUNTIFS(Registros!$A$2:$A$6000,"MOV",Registros!$B$2:$B$6000,$A3395)&gt;0,1,0)</f>
        <v/>
      </c>
      <c r="H3395">
        <f>IF($G3395=1,SUMIFS(Registros!$F$2:$F$6000,Registros!$A$2:$A$6000,"MOV",Registros!$B$2:$B$6000,$A3395),0)</f>
        <v/>
      </c>
      <c r="I3395">
        <f>IF(COUNTIFS(Registros!$A$2:$A$6000,"CS",Registros!$B$2:$B$6000,$A3395)&gt;0,1,0)</f>
        <v/>
      </c>
      <c r="J3395">
        <f>IF($I3395=1,SUMIFS(Registros!$I$2:$I$6000,Registros!$A$2:$A$6000,"CS",Registros!$B$2:$B$6000,$A3395),0)</f>
        <v/>
      </c>
      <c r="K3395">
        <f>IF(COUNTIFS(Winback!$K$2:$K$300,$D3395)&gt;0,1,0)</f>
        <v/>
      </c>
      <c r="L3395">
        <f>IF(AND($K3395=1,LEFT($A3395,3)="WB-"),SUMIFS(Winback!$D$2:$D$300,Winback!$K$2:$K$300,$D3395),0)</f>
        <v/>
      </c>
      <c r="M3395">
        <f>IF(OR($E3395=1,$G3395=1,SUMIFS(Registros!$J$2:$J$6000,Registros!$B$2:$B$6000,$A3395)&gt;0),1,0)</f>
        <v/>
      </c>
      <c r="N3395">
        <f>IF($J3395&gt;0,1,IF(COUNTIFS(Registros!$A$2:$A$6000,"CS",Registros!$B$2:$B$6000,$A3395,Registros!$K$2:$K$6000,"&lt;&gt;")&gt;0,1,0))</f>
        <v/>
      </c>
      <c r="O3395">
        <f>IF(AND($K3395=1,$E3395=0,$G3395=0,$I3395=0),"WINBACK",IF(AND($M3395=1,$N3395&gt;0),"CONVERGENTE",IF($M3395=1,"SOLO MÓVIL",IF($N3395&gt;0,"SOLO FIJO / INTERNET","SIN SERVICIOS"))))</f>
        <v/>
      </c>
      <c r="P3395">
        <f>IF($O3395="WINBACK","Recuperar (winback)",IF($O3395="CONVERGENTE","Upgrade / más líneas",IF($O3395="SOLO MÓVIL","Ofrecer fijo + internet (FLBBTV)",IF($O3395="SOLO FIJO / INTERNET","Ofrecer línea móvil Nextphone","Oferta completa (móvil + fijo + internet)"))))</f>
        <v/>
      </c>
      <c r="Q3395">
        <f>$F3395+$H3395+$L3395</f>
        <v/>
      </c>
      <c r="R3395">
        <f>IFERROR(VLOOKUP($A3395,Registros!$B$2:$G$6000,6,0),IFERROR(VLOOKUP($D3395,Winback!$B$2:$C$300,2,0),""))</f>
        <v/>
      </c>
      <c r="S3395">
        <f>IF($E3395=1,"NP","")&amp;IF($G3395=1,"+MOV","")&amp;IF($I3395=1,"+CS","")&amp;IF($K3395=1,"+WB","")</f>
        <v/>
      </c>
      <c r="T3395">
        <f>$E3395+$G3395+$I3395+$K3395</f>
        <v/>
      </c>
    </row>
    <row r="3396">
      <c r="A3396" t="inlineStr">
        <is>
          <t>364023000000</t>
        </is>
      </c>
      <c r="B3396" t="inlineStr">
        <is>
          <t>36402300</t>
        </is>
      </c>
      <c r="C3396" t="inlineStr">
        <is>
          <t>JORGE LUIS TORRES VILLARUE</t>
        </is>
      </c>
      <c r="D3396" t="inlineStr">
        <is>
          <t>JORGELUISTORRESVILLARUE</t>
        </is>
      </c>
      <c r="E3396">
        <f>IF(COUNTIFS(Registros!$A$2:$A$6000,"NP",Registros!$B$2:$B$6000,$A3396)&gt;0,1,0)</f>
        <v/>
      </c>
      <c r="F3396">
        <f>IF($E3396=1,SUMIFS(Registros!$F$2:$F$6000,Registros!$A$2:$A$6000,"NP",Registros!$B$2:$B$6000,$A3396),0)</f>
        <v/>
      </c>
      <c r="G3396">
        <f>IF(COUNTIFS(Registros!$A$2:$A$6000,"MOV",Registros!$B$2:$B$6000,$A3396)&gt;0,1,0)</f>
        <v/>
      </c>
      <c r="H3396">
        <f>IF($G3396=1,SUMIFS(Registros!$F$2:$F$6000,Registros!$A$2:$A$6000,"MOV",Registros!$B$2:$B$6000,$A3396),0)</f>
        <v/>
      </c>
      <c r="I3396">
        <f>IF(COUNTIFS(Registros!$A$2:$A$6000,"CS",Registros!$B$2:$B$6000,$A3396)&gt;0,1,0)</f>
        <v/>
      </c>
      <c r="J3396">
        <f>IF($I3396=1,SUMIFS(Registros!$I$2:$I$6000,Registros!$A$2:$A$6000,"CS",Registros!$B$2:$B$6000,$A3396),0)</f>
        <v/>
      </c>
      <c r="K3396">
        <f>IF(COUNTIFS(Winback!$K$2:$K$300,$D3396)&gt;0,1,0)</f>
        <v/>
      </c>
      <c r="L3396">
        <f>IF(AND($K3396=1,LEFT($A3396,3)="WB-"),SUMIFS(Winback!$D$2:$D$300,Winback!$K$2:$K$300,$D3396),0)</f>
        <v/>
      </c>
      <c r="M3396">
        <f>IF(OR($E3396=1,$G3396=1,SUMIFS(Registros!$J$2:$J$6000,Registros!$B$2:$B$6000,$A3396)&gt;0),1,0)</f>
        <v/>
      </c>
      <c r="N3396">
        <f>IF($J3396&gt;0,1,IF(COUNTIFS(Registros!$A$2:$A$6000,"CS",Registros!$B$2:$B$6000,$A3396,Registros!$K$2:$K$6000,"&lt;&gt;")&gt;0,1,0))</f>
        <v/>
      </c>
      <c r="O3396">
        <f>IF(AND($K3396=1,$E3396=0,$G3396=0,$I3396=0),"WINBACK",IF(AND($M3396=1,$N3396&gt;0),"CONVERGENTE",IF($M3396=1,"SOLO MÓVIL",IF($N3396&gt;0,"SOLO FIJO / INTERNET","SIN SERVICIOS"))))</f>
        <v/>
      </c>
      <c r="P3396">
        <f>IF($O3396="WINBACK","Recuperar (winback)",IF($O3396="CONVERGENTE","Upgrade / más líneas",IF($O3396="SOLO MÓVIL","Ofrecer fijo + internet (FLBBTV)",IF($O3396="SOLO FIJO / INTERNET","Ofrecer línea móvil Nextphone","Oferta completa (móvil + fijo + internet)"))))</f>
        <v/>
      </c>
      <c r="Q3396">
        <f>$F3396+$H3396+$L3396</f>
        <v/>
      </c>
      <c r="R3396">
        <f>IFERROR(VLOOKUP($A3396,Registros!$B$2:$G$6000,6,0),IFERROR(VLOOKUP($D3396,Winback!$B$2:$C$300,2,0),""))</f>
        <v/>
      </c>
      <c r="S3396">
        <f>IF($E3396=1,"NP","")&amp;IF($G3396=1,"+MOV","")&amp;IF($I3396=1,"+CS","")&amp;IF($K3396=1,"+WB","")</f>
        <v/>
      </c>
      <c r="T3396">
        <f>$E3396+$G3396+$I3396+$K3396</f>
        <v/>
      </c>
    </row>
    <row r="3397">
      <c r="A3397" t="inlineStr">
        <is>
          <t>358314180000</t>
        </is>
      </c>
      <c r="B3397" t="inlineStr">
        <is>
          <t>35831418</t>
        </is>
      </c>
      <c r="C3397" t="inlineStr">
        <is>
          <t>ANDRES FLORES</t>
        </is>
      </c>
      <c r="D3397" t="inlineStr">
        <is>
          <t>ANDRESFLORES</t>
        </is>
      </c>
      <c r="E3397">
        <f>IF(COUNTIFS(Registros!$A$2:$A$6000,"NP",Registros!$B$2:$B$6000,$A3397)&gt;0,1,0)</f>
        <v/>
      </c>
      <c r="F3397">
        <f>IF($E3397=1,SUMIFS(Registros!$F$2:$F$6000,Registros!$A$2:$A$6000,"NP",Registros!$B$2:$B$6000,$A3397),0)</f>
        <v/>
      </c>
      <c r="G3397">
        <f>IF(COUNTIFS(Registros!$A$2:$A$6000,"MOV",Registros!$B$2:$B$6000,$A3397)&gt;0,1,0)</f>
        <v/>
      </c>
      <c r="H3397">
        <f>IF($G3397=1,SUMIFS(Registros!$F$2:$F$6000,Registros!$A$2:$A$6000,"MOV",Registros!$B$2:$B$6000,$A3397),0)</f>
        <v/>
      </c>
      <c r="I3397">
        <f>IF(COUNTIFS(Registros!$A$2:$A$6000,"CS",Registros!$B$2:$B$6000,$A3397)&gt;0,1,0)</f>
        <v/>
      </c>
      <c r="J3397">
        <f>IF($I3397=1,SUMIFS(Registros!$I$2:$I$6000,Registros!$A$2:$A$6000,"CS",Registros!$B$2:$B$6000,$A3397),0)</f>
        <v/>
      </c>
      <c r="K3397">
        <f>IF(COUNTIFS(Winback!$K$2:$K$300,$D3397)&gt;0,1,0)</f>
        <v/>
      </c>
      <c r="L3397">
        <f>IF(AND($K3397=1,LEFT($A3397,3)="WB-"),SUMIFS(Winback!$D$2:$D$300,Winback!$K$2:$K$300,$D3397),0)</f>
        <v/>
      </c>
      <c r="M3397">
        <f>IF(OR($E3397=1,$G3397=1,SUMIFS(Registros!$J$2:$J$6000,Registros!$B$2:$B$6000,$A3397)&gt;0),1,0)</f>
        <v/>
      </c>
      <c r="N3397">
        <f>IF($J3397&gt;0,1,IF(COUNTIFS(Registros!$A$2:$A$6000,"CS",Registros!$B$2:$B$6000,$A3397,Registros!$K$2:$K$6000,"&lt;&gt;")&gt;0,1,0))</f>
        <v/>
      </c>
      <c r="O3397">
        <f>IF(AND($K3397=1,$E3397=0,$G3397=0,$I3397=0),"WINBACK",IF(AND($M3397=1,$N3397&gt;0),"CONVERGENTE",IF($M3397=1,"SOLO MÓVIL",IF($N3397&gt;0,"SOLO FIJO / INTERNET","SIN SERVICIOS"))))</f>
        <v/>
      </c>
      <c r="P3397">
        <f>IF($O3397="WINBACK","Recuperar (winback)",IF($O3397="CONVERGENTE","Upgrade / más líneas",IF($O3397="SOLO MÓVIL","Ofrecer fijo + internet (FLBBTV)",IF($O3397="SOLO FIJO / INTERNET","Ofrecer línea móvil Nextphone","Oferta completa (móvil + fijo + internet)"))))</f>
        <v/>
      </c>
      <c r="Q3397">
        <f>$F3397+$H3397+$L3397</f>
        <v/>
      </c>
      <c r="R3397">
        <f>IFERROR(VLOOKUP($A3397,Registros!$B$2:$G$6000,6,0),IFERROR(VLOOKUP($D3397,Winback!$B$2:$C$300,2,0),""))</f>
        <v/>
      </c>
      <c r="S3397">
        <f>IF($E3397=1,"NP","")&amp;IF($G3397=1,"+MOV","")&amp;IF($I3397=1,"+CS","")&amp;IF($K3397=1,"+WB","")</f>
        <v/>
      </c>
      <c r="T3397">
        <f>$E3397+$G3397+$I3397+$K3397</f>
        <v/>
      </c>
    </row>
    <row r="3398">
      <c r="A3398" t="inlineStr">
        <is>
          <t>345425680000</t>
        </is>
      </c>
      <c r="B3398" t="inlineStr">
        <is>
          <t>34542568</t>
        </is>
      </c>
      <c r="C3398" t="inlineStr">
        <is>
          <t>CRISTHIAN CRUZ</t>
        </is>
      </c>
      <c r="D3398" t="inlineStr">
        <is>
          <t>CRISTHIANCRUZ</t>
        </is>
      </c>
      <c r="E3398">
        <f>IF(COUNTIFS(Registros!$A$2:$A$6000,"NP",Registros!$B$2:$B$6000,$A3398)&gt;0,1,0)</f>
        <v/>
      </c>
      <c r="F3398">
        <f>IF($E3398=1,SUMIFS(Registros!$F$2:$F$6000,Registros!$A$2:$A$6000,"NP",Registros!$B$2:$B$6000,$A3398),0)</f>
        <v/>
      </c>
      <c r="G3398">
        <f>IF(COUNTIFS(Registros!$A$2:$A$6000,"MOV",Registros!$B$2:$B$6000,$A3398)&gt;0,1,0)</f>
        <v/>
      </c>
      <c r="H3398">
        <f>IF($G3398=1,SUMIFS(Registros!$F$2:$F$6000,Registros!$A$2:$A$6000,"MOV",Registros!$B$2:$B$6000,$A3398),0)</f>
        <v/>
      </c>
      <c r="I3398">
        <f>IF(COUNTIFS(Registros!$A$2:$A$6000,"CS",Registros!$B$2:$B$6000,$A3398)&gt;0,1,0)</f>
        <v/>
      </c>
      <c r="J3398">
        <f>IF($I3398=1,SUMIFS(Registros!$I$2:$I$6000,Registros!$A$2:$A$6000,"CS",Registros!$B$2:$B$6000,$A3398),0)</f>
        <v/>
      </c>
      <c r="K3398">
        <f>IF(COUNTIFS(Winback!$K$2:$K$300,$D3398)&gt;0,1,0)</f>
        <v/>
      </c>
      <c r="L3398">
        <f>IF(AND($K3398=1,LEFT($A3398,3)="WB-"),SUMIFS(Winback!$D$2:$D$300,Winback!$K$2:$K$300,$D3398),0)</f>
        <v/>
      </c>
      <c r="M3398">
        <f>IF(OR($E3398=1,$G3398=1,SUMIFS(Registros!$J$2:$J$6000,Registros!$B$2:$B$6000,$A3398)&gt;0),1,0)</f>
        <v/>
      </c>
      <c r="N3398">
        <f>IF($J3398&gt;0,1,IF(COUNTIFS(Registros!$A$2:$A$6000,"CS",Registros!$B$2:$B$6000,$A3398,Registros!$K$2:$K$6000,"&lt;&gt;")&gt;0,1,0))</f>
        <v/>
      </c>
      <c r="O3398">
        <f>IF(AND($K3398=1,$E3398=0,$G3398=0,$I3398=0),"WINBACK",IF(AND($M3398=1,$N3398&gt;0),"CONVERGENTE",IF($M3398=1,"SOLO MÓVIL",IF($N3398&gt;0,"SOLO FIJO / INTERNET","SIN SERVICIOS"))))</f>
        <v/>
      </c>
      <c r="P3398">
        <f>IF($O3398="WINBACK","Recuperar (winback)",IF($O3398="CONVERGENTE","Upgrade / más líneas",IF($O3398="SOLO MÓVIL","Ofrecer fijo + internet (FLBBTV)",IF($O3398="SOLO FIJO / INTERNET","Ofrecer línea móvil Nextphone","Oferta completa (móvil + fijo + internet)"))))</f>
        <v/>
      </c>
      <c r="Q3398">
        <f>$F3398+$H3398+$L3398</f>
        <v/>
      </c>
      <c r="R3398">
        <f>IFERROR(VLOOKUP($A3398,Registros!$B$2:$G$6000,6,0),IFERROR(VLOOKUP($D3398,Winback!$B$2:$C$300,2,0),""))</f>
        <v/>
      </c>
      <c r="S3398">
        <f>IF($E3398=1,"NP","")&amp;IF($G3398=1,"+MOV","")&amp;IF($I3398=1,"+CS","")&amp;IF($K3398=1,"+WB","")</f>
        <v/>
      </c>
      <c r="T3398">
        <f>$E3398+$G3398+$I3398+$K3398</f>
        <v/>
      </c>
    </row>
    <row r="3399">
      <c r="A3399" t="inlineStr">
        <is>
          <t>357274530000</t>
        </is>
      </c>
      <c r="B3399" t="inlineStr">
        <is>
          <t>35727453</t>
        </is>
      </c>
      <c r="C3399" t="inlineStr">
        <is>
          <t>KATHLEEN CHAVEZ</t>
        </is>
      </c>
      <c r="D3399" t="inlineStr">
        <is>
          <t>KATHLEENCHAVEZ</t>
        </is>
      </c>
      <c r="E3399">
        <f>IF(COUNTIFS(Registros!$A$2:$A$6000,"NP",Registros!$B$2:$B$6000,$A3399)&gt;0,1,0)</f>
        <v/>
      </c>
      <c r="F3399">
        <f>IF($E3399=1,SUMIFS(Registros!$F$2:$F$6000,Registros!$A$2:$A$6000,"NP",Registros!$B$2:$B$6000,$A3399),0)</f>
        <v/>
      </c>
      <c r="G3399">
        <f>IF(COUNTIFS(Registros!$A$2:$A$6000,"MOV",Registros!$B$2:$B$6000,$A3399)&gt;0,1,0)</f>
        <v/>
      </c>
      <c r="H3399">
        <f>IF($G3399=1,SUMIFS(Registros!$F$2:$F$6000,Registros!$A$2:$A$6000,"MOV",Registros!$B$2:$B$6000,$A3399),0)</f>
        <v/>
      </c>
      <c r="I3399">
        <f>IF(COUNTIFS(Registros!$A$2:$A$6000,"CS",Registros!$B$2:$B$6000,$A3399)&gt;0,1,0)</f>
        <v/>
      </c>
      <c r="J3399">
        <f>IF($I3399=1,SUMIFS(Registros!$I$2:$I$6000,Registros!$A$2:$A$6000,"CS",Registros!$B$2:$B$6000,$A3399),0)</f>
        <v/>
      </c>
      <c r="K3399">
        <f>IF(COUNTIFS(Winback!$K$2:$K$300,$D3399)&gt;0,1,0)</f>
        <v/>
      </c>
      <c r="L3399">
        <f>IF(AND($K3399=1,LEFT($A3399,3)="WB-"),SUMIFS(Winback!$D$2:$D$300,Winback!$K$2:$K$300,$D3399),0)</f>
        <v/>
      </c>
      <c r="M3399">
        <f>IF(OR($E3399=1,$G3399=1,SUMIFS(Registros!$J$2:$J$6000,Registros!$B$2:$B$6000,$A3399)&gt;0),1,0)</f>
        <v/>
      </c>
      <c r="N3399">
        <f>IF($J3399&gt;0,1,IF(COUNTIFS(Registros!$A$2:$A$6000,"CS",Registros!$B$2:$B$6000,$A3399,Registros!$K$2:$K$6000,"&lt;&gt;")&gt;0,1,0))</f>
        <v/>
      </c>
      <c r="O3399">
        <f>IF(AND($K3399=1,$E3399=0,$G3399=0,$I3399=0),"WINBACK",IF(AND($M3399=1,$N3399&gt;0),"CONVERGENTE",IF($M3399=1,"SOLO MÓVIL",IF($N3399&gt;0,"SOLO FIJO / INTERNET","SIN SERVICIOS"))))</f>
        <v/>
      </c>
      <c r="P3399">
        <f>IF($O3399="WINBACK","Recuperar (winback)",IF($O3399="CONVERGENTE","Upgrade / más líneas",IF($O3399="SOLO MÓVIL","Ofrecer fijo + internet (FLBBTV)",IF($O3399="SOLO FIJO / INTERNET","Ofrecer línea móvil Nextphone","Oferta completa (móvil + fijo + internet)"))))</f>
        <v/>
      </c>
      <c r="Q3399">
        <f>$F3399+$H3399+$L3399</f>
        <v/>
      </c>
      <c r="R3399">
        <f>IFERROR(VLOOKUP($A3399,Registros!$B$2:$G$6000,6,0),IFERROR(VLOOKUP($D3399,Winback!$B$2:$C$300,2,0),""))</f>
        <v/>
      </c>
      <c r="S3399">
        <f>IF($E3399=1,"NP","")&amp;IF($G3399=1,"+MOV","")&amp;IF($I3399=1,"+CS","")&amp;IF($K3399=1,"+WB","")</f>
        <v/>
      </c>
      <c r="T3399">
        <f>$E3399+$G3399+$I3399+$K3399</f>
        <v/>
      </c>
    </row>
    <row r="3400">
      <c r="A3400" t="inlineStr">
        <is>
          <t>352350920000</t>
        </is>
      </c>
      <c r="B3400" t="inlineStr">
        <is>
          <t>35235092</t>
        </is>
      </c>
      <c r="C3400" t="inlineStr">
        <is>
          <t>ROSMERY ENITH JIMENEZ GONZALEZ</t>
        </is>
      </c>
      <c r="D3400" t="inlineStr">
        <is>
          <t>ROSMERYENITHJIMENEZGONZALEZ</t>
        </is>
      </c>
      <c r="E3400">
        <f>IF(COUNTIFS(Registros!$A$2:$A$6000,"NP",Registros!$B$2:$B$6000,$A3400)&gt;0,1,0)</f>
        <v/>
      </c>
      <c r="F3400">
        <f>IF($E3400=1,SUMIFS(Registros!$F$2:$F$6000,Registros!$A$2:$A$6000,"NP",Registros!$B$2:$B$6000,$A3400),0)</f>
        <v/>
      </c>
      <c r="G3400">
        <f>IF(COUNTIFS(Registros!$A$2:$A$6000,"MOV",Registros!$B$2:$B$6000,$A3400)&gt;0,1,0)</f>
        <v/>
      </c>
      <c r="H3400">
        <f>IF($G3400=1,SUMIFS(Registros!$F$2:$F$6000,Registros!$A$2:$A$6000,"MOV",Registros!$B$2:$B$6000,$A3400),0)</f>
        <v/>
      </c>
      <c r="I3400">
        <f>IF(COUNTIFS(Registros!$A$2:$A$6000,"CS",Registros!$B$2:$B$6000,$A3400)&gt;0,1,0)</f>
        <v/>
      </c>
      <c r="J3400">
        <f>IF($I3400=1,SUMIFS(Registros!$I$2:$I$6000,Registros!$A$2:$A$6000,"CS",Registros!$B$2:$B$6000,$A3400),0)</f>
        <v/>
      </c>
      <c r="K3400">
        <f>IF(COUNTIFS(Winback!$K$2:$K$300,$D3400)&gt;0,1,0)</f>
        <v/>
      </c>
      <c r="L3400">
        <f>IF(AND($K3400=1,LEFT($A3400,3)="WB-"),SUMIFS(Winback!$D$2:$D$300,Winback!$K$2:$K$300,$D3400),0)</f>
        <v/>
      </c>
      <c r="M3400">
        <f>IF(OR($E3400=1,$G3400=1,SUMIFS(Registros!$J$2:$J$6000,Registros!$B$2:$B$6000,$A3400)&gt;0),1,0)</f>
        <v/>
      </c>
      <c r="N3400">
        <f>IF($J3400&gt;0,1,IF(COUNTIFS(Registros!$A$2:$A$6000,"CS",Registros!$B$2:$B$6000,$A3400,Registros!$K$2:$K$6000,"&lt;&gt;")&gt;0,1,0))</f>
        <v/>
      </c>
      <c r="O3400">
        <f>IF(AND($K3400=1,$E3400=0,$G3400=0,$I3400=0),"WINBACK",IF(AND($M3400=1,$N3400&gt;0),"CONVERGENTE",IF($M3400=1,"SOLO MÓVIL",IF($N3400&gt;0,"SOLO FIJO / INTERNET","SIN SERVICIOS"))))</f>
        <v/>
      </c>
      <c r="P3400">
        <f>IF($O3400="WINBACK","Recuperar (winback)",IF($O3400="CONVERGENTE","Upgrade / más líneas",IF($O3400="SOLO MÓVIL","Ofrecer fijo + internet (FLBBTV)",IF($O3400="SOLO FIJO / INTERNET","Ofrecer línea móvil Nextphone","Oferta completa (móvil + fijo + internet)"))))</f>
        <v/>
      </c>
      <c r="Q3400">
        <f>$F3400+$H3400+$L3400</f>
        <v/>
      </c>
      <c r="R3400">
        <f>IFERROR(VLOOKUP($A3400,Registros!$B$2:$G$6000,6,0),IFERROR(VLOOKUP($D3400,Winback!$B$2:$C$300,2,0),""))</f>
        <v/>
      </c>
      <c r="S3400">
        <f>IF($E3400=1,"NP","")&amp;IF($G3400=1,"+MOV","")&amp;IF($I3400=1,"+CS","")&amp;IF($K3400=1,"+WB","")</f>
        <v/>
      </c>
      <c r="T3400">
        <f>$E3400+$G3400+$I3400+$K3400</f>
        <v/>
      </c>
    </row>
    <row r="3401">
      <c r="A3401" t="inlineStr">
        <is>
          <t>358171580000</t>
        </is>
      </c>
      <c r="B3401" t="inlineStr">
        <is>
          <t>35817158</t>
        </is>
      </c>
      <c r="C3401" t="inlineStr">
        <is>
          <t>GUILLERMO ARIEL SÁNCHEZ GONZÁLEZ</t>
        </is>
      </c>
      <c r="D3401" t="inlineStr">
        <is>
          <t>GUILLERMOARIELSANCHEZGONZALEZ</t>
        </is>
      </c>
      <c r="E3401">
        <f>IF(COUNTIFS(Registros!$A$2:$A$6000,"NP",Registros!$B$2:$B$6000,$A3401)&gt;0,1,0)</f>
        <v/>
      </c>
      <c r="F3401">
        <f>IF($E3401=1,SUMIFS(Registros!$F$2:$F$6000,Registros!$A$2:$A$6000,"NP",Registros!$B$2:$B$6000,$A3401),0)</f>
        <v/>
      </c>
      <c r="G3401">
        <f>IF(COUNTIFS(Registros!$A$2:$A$6000,"MOV",Registros!$B$2:$B$6000,$A3401)&gt;0,1,0)</f>
        <v/>
      </c>
      <c r="H3401">
        <f>IF($G3401=1,SUMIFS(Registros!$F$2:$F$6000,Registros!$A$2:$A$6000,"MOV",Registros!$B$2:$B$6000,$A3401),0)</f>
        <v/>
      </c>
      <c r="I3401">
        <f>IF(COUNTIFS(Registros!$A$2:$A$6000,"CS",Registros!$B$2:$B$6000,$A3401)&gt;0,1,0)</f>
        <v/>
      </c>
      <c r="J3401">
        <f>IF($I3401=1,SUMIFS(Registros!$I$2:$I$6000,Registros!$A$2:$A$6000,"CS",Registros!$B$2:$B$6000,$A3401),0)</f>
        <v/>
      </c>
      <c r="K3401">
        <f>IF(COUNTIFS(Winback!$K$2:$K$300,$D3401)&gt;0,1,0)</f>
        <v/>
      </c>
      <c r="L3401">
        <f>IF(AND($K3401=1,LEFT($A3401,3)="WB-"),SUMIFS(Winback!$D$2:$D$300,Winback!$K$2:$K$300,$D3401),0)</f>
        <v/>
      </c>
      <c r="M3401">
        <f>IF(OR($E3401=1,$G3401=1,SUMIFS(Registros!$J$2:$J$6000,Registros!$B$2:$B$6000,$A3401)&gt;0),1,0)</f>
        <v/>
      </c>
      <c r="N3401">
        <f>IF($J3401&gt;0,1,IF(COUNTIFS(Registros!$A$2:$A$6000,"CS",Registros!$B$2:$B$6000,$A3401,Registros!$K$2:$K$6000,"&lt;&gt;")&gt;0,1,0))</f>
        <v/>
      </c>
      <c r="O3401">
        <f>IF(AND($K3401=1,$E3401=0,$G3401=0,$I3401=0),"WINBACK",IF(AND($M3401=1,$N3401&gt;0),"CONVERGENTE",IF($M3401=1,"SOLO MÓVIL",IF($N3401&gt;0,"SOLO FIJO / INTERNET","SIN SERVICIOS"))))</f>
        <v/>
      </c>
      <c r="P3401">
        <f>IF($O3401="WINBACK","Recuperar (winback)",IF($O3401="CONVERGENTE","Upgrade / más líneas",IF($O3401="SOLO MÓVIL","Ofrecer fijo + internet (FLBBTV)",IF($O3401="SOLO FIJO / INTERNET","Ofrecer línea móvil Nextphone","Oferta completa (móvil + fijo + internet)"))))</f>
        <v/>
      </c>
      <c r="Q3401">
        <f>$F3401+$H3401+$L3401</f>
        <v/>
      </c>
      <c r="R3401">
        <f>IFERROR(VLOOKUP($A3401,Registros!$B$2:$G$6000,6,0),IFERROR(VLOOKUP($D3401,Winback!$B$2:$C$300,2,0),""))</f>
        <v/>
      </c>
      <c r="S3401">
        <f>IF($E3401=1,"NP","")&amp;IF($G3401=1,"+MOV","")&amp;IF($I3401=1,"+CS","")&amp;IF($K3401=1,"+WB","")</f>
        <v/>
      </c>
      <c r="T3401">
        <f>$E3401+$G3401+$I3401+$K3401</f>
        <v/>
      </c>
    </row>
    <row r="3402">
      <c r="A3402" t="inlineStr">
        <is>
          <t>344271650000</t>
        </is>
      </c>
      <c r="B3402" t="inlineStr">
        <is>
          <t>34427165</t>
        </is>
      </c>
      <c r="C3402" t="inlineStr">
        <is>
          <t>WILLIAMS GUTIERREEZ</t>
        </is>
      </c>
      <c r="D3402" t="inlineStr">
        <is>
          <t>WILLIAMSGUTIERREEZ</t>
        </is>
      </c>
      <c r="E3402">
        <f>IF(COUNTIFS(Registros!$A$2:$A$6000,"NP",Registros!$B$2:$B$6000,$A3402)&gt;0,1,0)</f>
        <v/>
      </c>
      <c r="F3402">
        <f>IF($E3402=1,SUMIFS(Registros!$F$2:$F$6000,Registros!$A$2:$A$6000,"NP",Registros!$B$2:$B$6000,$A3402),0)</f>
        <v/>
      </c>
      <c r="G3402">
        <f>IF(COUNTIFS(Registros!$A$2:$A$6000,"MOV",Registros!$B$2:$B$6000,$A3402)&gt;0,1,0)</f>
        <v/>
      </c>
      <c r="H3402">
        <f>IF($G3402=1,SUMIFS(Registros!$F$2:$F$6000,Registros!$A$2:$A$6000,"MOV",Registros!$B$2:$B$6000,$A3402),0)</f>
        <v/>
      </c>
      <c r="I3402">
        <f>IF(COUNTIFS(Registros!$A$2:$A$6000,"CS",Registros!$B$2:$B$6000,$A3402)&gt;0,1,0)</f>
        <v/>
      </c>
      <c r="J3402">
        <f>IF($I3402=1,SUMIFS(Registros!$I$2:$I$6000,Registros!$A$2:$A$6000,"CS",Registros!$B$2:$B$6000,$A3402),0)</f>
        <v/>
      </c>
      <c r="K3402">
        <f>IF(COUNTIFS(Winback!$K$2:$K$300,$D3402)&gt;0,1,0)</f>
        <v/>
      </c>
      <c r="L3402">
        <f>IF(AND($K3402=1,LEFT($A3402,3)="WB-"),SUMIFS(Winback!$D$2:$D$300,Winback!$K$2:$K$300,$D3402),0)</f>
        <v/>
      </c>
      <c r="M3402">
        <f>IF(OR($E3402=1,$G3402=1,SUMIFS(Registros!$J$2:$J$6000,Registros!$B$2:$B$6000,$A3402)&gt;0),1,0)</f>
        <v/>
      </c>
      <c r="N3402">
        <f>IF($J3402&gt;0,1,IF(COUNTIFS(Registros!$A$2:$A$6000,"CS",Registros!$B$2:$B$6000,$A3402,Registros!$K$2:$K$6000,"&lt;&gt;")&gt;0,1,0))</f>
        <v/>
      </c>
      <c r="O3402">
        <f>IF(AND($K3402=1,$E3402=0,$G3402=0,$I3402=0),"WINBACK",IF(AND($M3402=1,$N3402&gt;0),"CONVERGENTE",IF($M3402=1,"SOLO MÓVIL",IF($N3402&gt;0,"SOLO FIJO / INTERNET","SIN SERVICIOS"))))</f>
        <v/>
      </c>
      <c r="P3402">
        <f>IF($O3402="WINBACK","Recuperar (winback)",IF($O3402="CONVERGENTE","Upgrade / más líneas",IF($O3402="SOLO MÓVIL","Ofrecer fijo + internet (FLBBTV)",IF($O3402="SOLO FIJO / INTERNET","Ofrecer línea móvil Nextphone","Oferta completa (móvil + fijo + internet)"))))</f>
        <v/>
      </c>
      <c r="Q3402">
        <f>$F3402+$H3402+$L3402</f>
        <v/>
      </c>
      <c r="R3402">
        <f>IFERROR(VLOOKUP($A3402,Registros!$B$2:$G$6000,6,0),IFERROR(VLOOKUP($D3402,Winback!$B$2:$C$300,2,0),""))</f>
        <v/>
      </c>
      <c r="S3402">
        <f>IF($E3402=1,"NP","")&amp;IF($G3402=1,"+MOV","")&amp;IF($I3402=1,"+CS","")&amp;IF($K3402=1,"+WB","")</f>
        <v/>
      </c>
      <c r="T3402">
        <f>$E3402+$G3402+$I3402+$K3402</f>
        <v/>
      </c>
    </row>
    <row r="3403">
      <c r="A3403" t="inlineStr">
        <is>
          <t>354211010000</t>
        </is>
      </c>
      <c r="B3403" t="inlineStr">
        <is>
          <t>35421101</t>
        </is>
      </c>
      <c r="C3403" t="inlineStr">
        <is>
          <t>ESAU CHAVARRIA</t>
        </is>
      </c>
      <c r="D3403" t="inlineStr">
        <is>
          <t>ESAUCHAVARRIA</t>
        </is>
      </c>
      <c r="E3403">
        <f>IF(COUNTIFS(Registros!$A$2:$A$6000,"NP",Registros!$B$2:$B$6000,$A3403)&gt;0,1,0)</f>
        <v/>
      </c>
      <c r="F3403">
        <f>IF($E3403=1,SUMIFS(Registros!$F$2:$F$6000,Registros!$A$2:$A$6000,"NP",Registros!$B$2:$B$6000,$A3403),0)</f>
        <v/>
      </c>
      <c r="G3403">
        <f>IF(COUNTIFS(Registros!$A$2:$A$6000,"MOV",Registros!$B$2:$B$6000,$A3403)&gt;0,1,0)</f>
        <v/>
      </c>
      <c r="H3403">
        <f>IF($G3403=1,SUMIFS(Registros!$F$2:$F$6000,Registros!$A$2:$A$6000,"MOV",Registros!$B$2:$B$6000,$A3403),0)</f>
        <v/>
      </c>
      <c r="I3403">
        <f>IF(COUNTIFS(Registros!$A$2:$A$6000,"CS",Registros!$B$2:$B$6000,$A3403)&gt;0,1,0)</f>
        <v/>
      </c>
      <c r="J3403">
        <f>IF($I3403=1,SUMIFS(Registros!$I$2:$I$6000,Registros!$A$2:$A$6000,"CS",Registros!$B$2:$B$6000,$A3403),0)</f>
        <v/>
      </c>
      <c r="K3403">
        <f>IF(COUNTIFS(Winback!$K$2:$K$300,$D3403)&gt;0,1,0)</f>
        <v/>
      </c>
      <c r="L3403">
        <f>IF(AND($K3403=1,LEFT($A3403,3)="WB-"),SUMIFS(Winback!$D$2:$D$300,Winback!$K$2:$K$300,$D3403),0)</f>
        <v/>
      </c>
      <c r="M3403">
        <f>IF(OR($E3403=1,$G3403=1,SUMIFS(Registros!$J$2:$J$6000,Registros!$B$2:$B$6000,$A3403)&gt;0),1,0)</f>
        <v/>
      </c>
      <c r="N3403">
        <f>IF($J3403&gt;0,1,IF(COUNTIFS(Registros!$A$2:$A$6000,"CS",Registros!$B$2:$B$6000,$A3403,Registros!$K$2:$K$6000,"&lt;&gt;")&gt;0,1,0))</f>
        <v/>
      </c>
      <c r="O3403">
        <f>IF(AND($K3403=1,$E3403=0,$G3403=0,$I3403=0),"WINBACK",IF(AND($M3403=1,$N3403&gt;0),"CONVERGENTE",IF($M3403=1,"SOLO MÓVIL",IF($N3403&gt;0,"SOLO FIJO / INTERNET","SIN SERVICIOS"))))</f>
        <v/>
      </c>
      <c r="P3403">
        <f>IF($O3403="WINBACK","Recuperar (winback)",IF($O3403="CONVERGENTE","Upgrade / más líneas",IF($O3403="SOLO MÓVIL","Ofrecer fijo + internet (FLBBTV)",IF($O3403="SOLO FIJO / INTERNET","Ofrecer línea móvil Nextphone","Oferta completa (móvil + fijo + internet)"))))</f>
        <v/>
      </c>
      <c r="Q3403">
        <f>$F3403+$H3403+$L3403</f>
        <v/>
      </c>
      <c r="R3403">
        <f>IFERROR(VLOOKUP($A3403,Registros!$B$2:$G$6000,6,0),IFERROR(VLOOKUP($D3403,Winback!$B$2:$C$300,2,0),""))</f>
        <v/>
      </c>
      <c r="S3403">
        <f>IF($E3403=1,"NP","")&amp;IF($G3403=1,"+MOV","")&amp;IF($I3403=1,"+CS","")&amp;IF($K3403=1,"+WB","")</f>
        <v/>
      </c>
      <c r="T3403">
        <f>$E3403+$G3403+$I3403+$K3403</f>
        <v/>
      </c>
    </row>
    <row r="3404">
      <c r="A3404" t="inlineStr">
        <is>
          <t>353039940000</t>
        </is>
      </c>
      <c r="B3404" t="inlineStr">
        <is>
          <t>35303994</t>
        </is>
      </c>
      <c r="C3404" t="inlineStr">
        <is>
          <t>ANA CERRUD</t>
        </is>
      </c>
      <c r="D3404" t="inlineStr">
        <is>
          <t>ANACERRUD</t>
        </is>
      </c>
      <c r="E3404">
        <f>IF(COUNTIFS(Registros!$A$2:$A$6000,"NP",Registros!$B$2:$B$6000,$A3404)&gt;0,1,0)</f>
        <v/>
      </c>
      <c r="F3404">
        <f>IF($E3404=1,SUMIFS(Registros!$F$2:$F$6000,Registros!$A$2:$A$6000,"NP",Registros!$B$2:$B$6000,$A3404),0)</f>
        <v/>
      </c>
      <c r="G3404">
        <f>IF(COUNTIFS(Registros!$A$2:$A$6000,"MOV",Registros!$B$2:$B$6000,$A3404)&gt;0,1,0)</f>
        <v/>
      </c>
      <c r="H3404">
        <f>IF($G3404=1,SUMIFS(Registros!$F$2:$F$6000,Registros!$A$2:$A$6000,"MOV",Registros!$B$2:$B$6000,$A3404),0)</f>
        <v/>
      </c>
      <c r="I3404">
        <f>IF(COUNTIFS(Registros!$A$2:$A$6000,"CS",Registros!$B$2:$B$6000,$A3404)&gt;0,1,0)</f>
        <v/>
      </c>
      <c r="J3404">
        <f>IF($I3404=1,SUMIFS(Registros!$I$2:$I$6000,Registros!$A$2:$A$6000,"CS",Registros!$B$2:$B$6000,$A3404),0)</f>
        <v/>
      </c>
      <c r="K3404">
        <f>IF(COUNTIFS(Winback!$K$2:$K$300,$D3404)&gt;0,1,0)</f>
        <v/>
      </c>
      <c r="L3404">
        <f>IF(AND($K3404=1,LEFT($A3404,3)="WB-"),SUMIFS(Winback!$D$2:$D$300,Winback!$K$2:$K$300,$D3404),0)</f>
        <v/>
      </c>
      <c r="M3404">
        <f>IF(OR($E3404=1,$G3404=1,SUMIFS(Registros!$J$2:$J$6000,Registros!$B$2:$B$6000,$A3404)&gt;0),1,0)</f>
        <v/>
      </c>
      <c r="N3404">
        <f>IF($J3404&gt;0,1,IF(COUNTIFS(Registros!$A$2:$A$6000,"CS",Registros!$B$2:$B$6000,$A3404,Registros!$K$2:$K$6000,"&lt;&gt;")&gt;0,1,0))</f>
        <v/>
      </c>
      <c r="O3404">
        <f>IF(AND($K3404=1,$E3404=0,$G3404=0,$I3404=0),"WINBACK",IF(AND($M3404=1,$N3404&gt;0),"CONVERGENTE",IF($M3404=1,"SOLO MÓVIL",IF($N3404&gt;0,"SOLO FIJO / INTERNET","SIN SERVICIOS"))))</f>
        <v/>
      </c>
      <c r="P3404">
        <f>IF($O3404="WINBACK","Recuperar (winback)",IF($O3404="CONVERGENTE","Upgrade / más líneas",IF($O3404="SOLO MÓVIL","Ofrecer fijo + internet (FLBBTV)",IF($O3404="SOLO FIJO / INTERNET","Ofrecer línea móvil Nextphone","Oferta completa (móvil + fijo + internet)"))))</f>
        <v/>
      </c>
      <c r="Q3404">
        <f>$F3404+$H3404+$L3404</f>
        <v/>
      </c>
      <c r="R3404">
        <f>IFERROR(VLOOKUP($A3404,Registros!$B$2:$G$6000,6,0),IFERROR(VLOOKUP($D3404,Winback!$B$2:$C$300,2,0),""))</f>
        <v/>
      </c>
      <c r="S3404">
        <f>IF($E3404=1,"NP","")&amp;IF($G3404=1,"+MOV","")&amp;IF($I3404=1,"+CS","")&amp;IF($K3404=1,"+WB","")</f>
        <v/>
      </c>
      <c r="T3404">
        <f>$E3404+$G3404+$I3404+$K3404</f>
        <v/>
      </c>
    </row>
    <row r="3405">
      <c r="A3405" t="inlineStr">
        <is>
          <t>351179050000</t>
        </is>
      </c>
      <c r="B3405" t="inlineStr">
        <is>
          <t>35117905</t>
        </is>
      </c>
      <c r="C3405" t="inlineStr">
        <is>
          <t>ISAAC CUBILLA</t>
        </is>
      </c>
      <c r="D3405" t="inlineStr">
        <is>
          <t>ISAACCUBILLA</t>
        </is>
      </c>
      <c r="E3405">
        <f>IF(COUNTIFS(Registros!$A$2:$A$6000,"NP",Registros!$B$2:$B$6000,$A3405)&gt;0,1,0)</f>
        <v/>
      </c>
      <c r="F3405">
        <f>IF($E3405=1,SUMIFS(Registros!$F$2:$F$6000,Registros!$A$2:$A$6000,"NP",Registros!$B$2:$B$6000,$A3405),0)</f>
        <v/>
      </c>
      <c r="G3405">
        <f>IF(COUNTIFS(Registros!$A$2:$A$6000,"MOV",Registros!$B$2:$B$6000,$A3405)&gt;0,1,0)</f>
        <v/>
      </c>
      <c r="H3405">
        <f>IF($G3405=1,SUMIFS(Registros!$F$2:$F$6000,Registros!$A$2:$A$6000,"MOV",Registros!$B$2:$B$6000,$A3405),0)</f>
        <v/>
      </c>
      <c r="I3405">
        <f>IF(COUNTIFS(Registros!$A$2:$A$6000,"CS",Registros!$B$2:$B$6000,$A3405)&gt;0,1,0)</f>
        <v/>
      </c>
      <c r="J3405">
        <f>IF($I3405=1,SUMIFS(Registros!$I$2:$I$6000,Registros!$A$2:$A$6000,"CS",Registros!$B$2:$B$6000,$A3405),0)</f>
        <v/>
      </c>
      <c r="K3405">
        <f>IF(COUNTIFS(Winback!$K$2:$K$300,$D3405)&gt;0,1,0)</f>
        <v/>
      </c>
      <c r="L3405">
        <f>IF(AND($K3405=1,LEFT($A3405,3)="WB-"),SUMIFS(Winback!$D$2:$D$300,Winback!$K$2:$K$300,$D3405),0)</f>
        <v/>
      </c>
      <c r="M3405">
        <f>IF(OR($E3405=1,$G3405=1,SUMIFS(Registros!$J$2:$J$6000,Registros!$B$2:$B$6000,$A3405)&gt;0),1,0)</f>
        <v/>
      </c>
      <c r="N3405">
        <f>IF($J3405&gt;0,1,IF(COUNTIFS(Registros!$A$2:$A$6000,"CS",Registros!$B$2:$B$6000,$A3405,Registros!$K$2:$K$6000,"&lt;&gt;")&gt;0,1,0))</f>
        <v/>
      </c>
      <c r="O3405">
        <f>IF(AND($K3405=1,$E3405=0,$G3405=0,$I3405=0),"WINBACK",IF(AND($M3405=1,$N3405&gt;0),"CONVERGENTE",IF($M3405=1,"SOLO MÓVIL",IF($N3405&gt;0,"SOLO FIJO / INTERNET","SIN SERVICIOS"))))</f>
        <v/>
      </c>
      <c r="P3405">
        <f>IF($O3405="WINBACK","Recuperar (winback)",IF($O3405="CONVERGENTE","Upgrade / más líneas",IF($O3405="SOLO MÓVIL","Ofrecer fijo + internet (FLBBTV)",IF($O3405="SOLO FIJO / INTERNET","Ofrecer línea móvil Nextphone","Oferta completa (móvil + fijo + internet)"))))</f>
        <v/>
      </c>
      <c r="Q3405">
        <f>$F3405+$H3405+$L3405</f>
        <v/>
      </c>
      <c r="R3405">
        <f>IFERROR(VLOOKUP($A3405,Registros!$B$2:$G$6000,6,0),IFERROR(VLOOKUP($D3405,Winback!$B$2:$C$300,2,0),""))</f>
        <v/>
      </c>
      <c r="S3405">
        <f>IF($E3405=1,"NP","")&amp;IF($G3405=1,"+MOV","")&amp;IF($I3405=1,"+CS","")&amp;IF($K3405=1,"+WB","")</f>
        <v/>
      </c>
      <c r="T3405">
        <f>$E3405+$G3405+$I3405+$K3405</f>
        <v/>
      </c>
    </row>
    <row r="3406">
      <c r="A3406" t="inlineStr">
        <is>
          <t>357270840000</t>
        </is>
      </c>
      <c r="B3406" t="inlineStr">
        <is>
          <t>35727084</t>
        </is>
      </c>
      <c r="C3406" t="inlineStr">
        <is>
          <t>ISAAC ELIAS CUBILLA PITTI</t>
        </is>
      </c>
      <c r="D3406" t="inlineStr">
        <is>
          <t>ISAACELIASCUBILLAPITTI</t>
        </is>
      </c>
      <c r="E3406">
        <f>IF(COUNTIFS(Registros!$A$2:$A$6000,"NP",Registros!$B$2:$B$6000,$A3406)&gt;0,1,0)</f>
        <v/>
      </c>
      <c r="F3406">
        <f>IF($E3406=1,SUMIFS(Registros!$F$2:$F$6000,Registros!$A$2:$A$6000,"NP",Registros!$B$2:$B$6000,$A3406),0)</f>
        <v/>
      </c>
      <c r="G3406">
        <f>IF(COUNTIFS(Registros!$A$2:$A$6000,"MOV",Registros!$B$2:$B$6000,$A3406)&gt;0,1,0)</f>
        <v/>
      </c>
      <c r="H3406">
        <f>IF($G3406=1,SUMIFS(Registros!$F$2:$F$6000,Registros!$A$2:$A$6000,"MOV",Registros!$B$2:$B$6000,$A3406),0)</f>
        <v/>
      </c>
      <c r="I3406">
        <f>IF(COUNTIFS(Registros!$A$2:$A$6000,"CS",Registros!$B$2:$B$6000,$A3406)&gt;0,1,0)</f>
        <v/>
      </c>
      <c r="J3406">
        <f>IF($I3406=1,SUMIFS(Registros!$I$2:$I$6000,Registros!$A$2:$A$6000,"CS",Registros!$B$2:$B$6000,$A3406),0)</f>
        <v/>
      </c>
      <c r="K3406">
        <f>IF(COUNTIFS(Winback!$K$2:$K$300,$D3406)&gt;0,1,0)</f>
        <v/>
      </c>
      <c r="L3406">
        <f>IF(AND($K3406=1,LEFT($A3406,3)="WB-"),SUMIFS(Winback!$D$2:$D$300,Winback!$K$2:$K$300,$D3406),0)</f>
        <v/>
      </c>
      <c r="M3406">
        <f>IF(OR($E3406=1,$G3406=1,SUMIFS(Registros!$J$2:$J$6000,Registros!$B$2:$B$6000,$A3406)&gt;0),1,0)</f>
        <v/>
      </c>
      <c r="N3406">
        <f>IF($J3406&gt;0,1,IF(COUNTIFS(Registros!$A$2:$A$6000,"CS",Registros!$B$2:$B$6000,$A3406,Registros!$K$2:$K$6000,"&lt;&gt;")&gt;0,1,0))</f>
        <v/>
      </c>
      <c r="O3406">
        <f>IF(AND($K3406=1,$E3406=0,$G3406=0,$I3406=0),"WINBACK",IF(AND($M3406=1,$N3406&gt;0),"CONVERGENTE",IF($M3406=1,"SOLO MÓVIL",IF($N3406&gt;0,"SOLO FIJO / INTERNET","SIN SERVICIOS"))))</f>
        <v/>
      </c>
      <c r="P3406">
        <f>IF($O3406="WINBACK","Recuperar (winback)",IF($O3406="CONVERGENTE","Upgrade / más líneas",IF($O3406="SOLO MÓVIL","Ofrecer fijo + internet (FLBBTV)",IF($O3406="SOLO FIJO / INTERNET","Ofrecer línea móvil Nextphone","Oferta completa (móvil + fijo + internet)"))))</f>
        <v/>
      </c>
      <c r="Q3406">
        <f>$F3406+$H3406+$L3406</f>
        <v/>
      </c>
      <c r="R3406">
        <f>IFERROR(VLOOKUP($A3406,Registros!$B$2:$G$6000,6,0),IFERROR(VLOOKUP($D3406,Winback!$B$2:$C$300,2,0),""))</f>
        <v/>
      </c>
      <c r="S3406">
        <f>IF($E3406=1,"NP","")&amp;IF($G3406=1,"+MOV","")&amp;IF($I3406=1,"+CS","")&amp;IF($K3406=1,"+WB","")</f>
        <v/>
      </c>
      <c r="T3406">
        <f>$E3406+$G3406+$I3406+$K3406</f>
        <v/>
      </c>
    </row>
    <row r="3407">
      <c r="A3407" t="inlineStr">
        <is>
          <t>352193480000</t>
        </is>
      </c>
      <c r="B3407" t="inlineStr">
        <is>
          <t>35219348</t>
        </is>
      </c>
      <c r="C3407" t="inlineStr">
        <is>
          <t>LESBIA YANETH CONTRERAS CABALLERO</t>
        </is>
      </c>
      <c r="D3407" t="inlineStr">
        <is>
          <t>LESBIAYANETHCONTRERASCABALLERO</t>
        </is>
      </c>
      <c r="E3407">
        <f>IF(COUNTIFS(Registros!$A$2:$A$6000,"NP",Registros!$B$2:$B$6000,$A3407)&gt;0,1,0)</f>
        <v/>
      </c>
      <c r="F3407">
        <f>IF($E3407=1,SUMIFS(Registros!$F$2:$F$6000,Registros!$A$2:$A$6000,"NP",Registros!$B$2:$B$6000,$A3407),0)</f>
        <v/>
      </c>
      <c r="G3407">
        <f>IF(COUNTIFS(Registros!$A$2:$A$6000,"MOV",Registros!$B$2:$B$6000,$A3407)&gt;0,1,0)</f>
        <v/>
      </c>
      <c r="H3407">
        <f>IF($G3407=1,SUMIFS(Registros!$F$2:$F$6000,Registros!$A$2:$A$6000,"MOV",Registros!$B$2:$B$6000,$A3407),0)</f>
        <v/>
      </c>
      <c r="I3407">
        <f>IF(COUNTIFS(Registros!$A$2:$A$6000,"CS",Registros!$B$2:$B$6000,$A3407)&gt;0,1,0)</f>
        <v/>
      </c>
      <c r="J3407">
        <f>IF($I3407=1,SUMIFS(Registros!$I$2:$I$6000,Registros!$A$2:$A$6000,"CS",Registros!$B$2:$B$6000,$A3407),0)</f>
        <v/>
      </c>
      <c r="K3407">
        <f>IF(COUNTIFS(Winback!$K$2:$K$300,$D3407)&gt;0,1,0)</f>
        <v/>
      </c>
      <c r="L3407">
        <f>IF(AND($K3407=1,LEFT($A3407,3)="WB-"),SUMIFS(Winback!$D$2:$D$300,Winback!$K$2:$K$300,$D3407),0)</f>
        <v/>
      </c>
      <c r="M3407">
        <f>IF(OR($E3407=1,$G3407=1,SUMIFS(Registros!$J$2:$J$6000,Registros!$B$2:$B$6000,$A3407)&gt;0),1,0)</f>
        <v/>
      </c>
      <c r="N3407">
        <f>IF($J3407&gt;0,1,IF(COUNTIFS(Registros!$A$2:$A$6000,"CS",Registros!$B$2:$B$6000,$A3407,Registros!$K$2:$K$6000,"&lt;&gt;")&gt;0,1,0))</f>
        <v/>
      </c>
      <c r="O3407">
        <f>IF(AND($K3407=1,$E3407=0,$G3407=0,$I3407=0),"WINBACK",IF(AND($M3407=1,$N3407&gt;0),"CONVERGENTE",IF($M3407=1,"SOLO MÓVIL",IF($N3407&gt;0,"SOLO FIJO / INTERNET","SIN SERVICIOS"))))</f>
        <v/>
      </c>
      <c r="P3407">
        <f>IF($O3407="WINBACK","Recuperar (winback)",IF($O3407="CONVERGENTE","Upgrade / más líneas",IF($O3407="SOLO MÓVIL","Ofrecer fijo + internet (FLBBTV)",IF($O3407="SOLO FIJO / INTERNET","Ofrecer línea móvil Nextphone","Oferta completa (móvil + fijo + internet)"))))</f>
        <v/>
      </c>
      <c r="Q3407">
        <f>$F3407+$H3407+$L3407</f>
        <v/>
      </c>
      <c r="R3407">
        <f>IFERROR(VLOOKUP($A3407,Registros!$B$2:$G$6000,6,0),IFERROR(VLOOKUP($D3407,Winback!$B$2:$C$300,2,0),""))</f>
        <v/>
      </c>
      <c r="S3407">
        <f>IF($E3407=1,"NP","")&amp;IF($G3407=1,"+MOV","")&amp;IF($I3407=1,"+CS","")&amp;IF($K3407=1,"+WB","")</f>
        <v/>
      </c>
      <c r="T3407">
        <f>$E3407+$G3407+$I3407+$K3407</f>
        <v/>
      </c>
    </row>
    <row r="3408">
      <c r="A3408" t="inlineStr">
        <is>
          <t>359285210000</t>
        </is>
      </c>
      <c r="B3408" t="inlineStr">
        <is>
          <t>35928521</t>
        </is>
      </c>
      <c r="C3408" t="inlineStr">
        <is>
          <t>DAYLIN DE LEON</t>
        </is>
      </c>
      <c r="D3408" t="inlineStr">
        <is>
          <t>DAYLINDELEON</t>
        </is>
      </c>
      <c r="E3408">
        <f>IF(COUNTIFS(Registros!$A$2:$A$6000,"NP",Registros!$B$2:$B$6000,$A3408)&gt;0,1,0)</f>
        <v/>
      </c>
      <c r="F3408">
        <f>IF($E3408=1,SUMIFS(Registros!$F$2:$F$6000,Registros!$A$2:$A$6000,"NP",Registros!$B$2:$B$6000,$A3408),0)</f>
        <v/>
      </c>
      <c r="G3408">
        <f>IF(COUNTIFS(Registros!$A$2:$A$6000,"MOV",Registros!$B$2:$B$6000,$A3408)&gt;0,1,0)</f>
        <v/>
      </c>
      <c r="H3408">
        <f>IF($G3408=1,SUMIFS(Registros!$F$2:$F$6000,Registros!$A$2:$A$6000,"MOV",Registros!$B$2:$B$6000,$A3408),0)</f>
        <v/>
      </c>
      <c r="I3408">
        <f>IF(COUNTIFS(Registros!$A$2:$A$6000,"CS",Registros!$B$2:$B$6000,$A3408)&gt;0,1,0)</f>
        <v/>
      </c>
      <c r="J3408">
        <f>IF($I3408=1,SUMIFS(Registros!$I$2:$I$6000,Registros!$A$2:$A$6000,"CS",Registros!$B$2:$B$6000,$A3408),0)</f>
        <v/>
      </c>
      <c r="K3408">
        <f>IF(COUNTIFS(Winback!$K$2:$K$300,$D3408)&gt;0,1,0)</f>
        <v/>
      </c>
      <c r="L3408">
        <f>IF(AND($K3408=1,LEFT($A3408,3)="WB-"),SUMIFS(Winback!$D$2:$D$300,Winback!$K$2:$K$300,$D3408),0)</f>
        <v/>
      </c>
      <c r="M3408">
        <f>IF(OR($E3408=1,$G3408=1,SUMIFS(Registros!$J$2:$J$6000,Registros!$B$2:$B$6000,$A3408)&gt;0),1,0)</f>
        <v/>
      </c>
      <c r="N3408">
        <f>IF($J3408&gt;0,1,IF(COUNTIFS(Registros!$A$2:$A$6000,"CS",Registros!$B$2:$B$6000,$A3408,Registros!$K$2:$K$6000,"&lt;&gt;")&gt;0,1,0))</f>
        <v/>
      </c>
      <c r="O3408">
        <f>IF(AND($K3408=1,$E3408=0,$G3408=0,$I3408=0),"WINBACK",IF(AND($M3408=1,$N3408&gt;0),"CONVERGENTE",IF($M3408=1,"SOLO MÓVIL",IF($N3408&gt;0,"SOLO FIJO / INTERNET","SIN SERVICIOS"))))</f>
        <v/>
      </c>
      <c r="P3408">
        <f>IF($O3408="WINBACK","Recuperar (winback)",IF($O3408="CONVERGENTE","Upgrade / más líneas",IF($O3408="SOLO MÓVIL","Ofrecer fijo + internet (FLBBTV)",IF($O3408="SOLO FIJO / INTERNET","Ofrecer línea móvil Nextphone","Oferta completa (móvil + fijo + internet)"))))</f>
        <v/>
      </c>
      <c r="Q3408">
        <f>$F3408+$H3408+$L3408</f>
        <v/>
      </c>
      <c r="R3408">
        <f>IFERROR(VLOOKUP($A3408,Registros!$B$2:$G$6000,6,0),IFERROR(VLOOKUP($D3408,Winback!$B$2:$C$300,2,0),""))</f>
        <v/>
      </c>
      <c r="S3408">
        <f>IF($E3408=1,"NP","")&amp;IF($G3408=1,"+MOV","")&amp;IF($I3408=1,"+CS","")&amp;IF($K3408=1,"+WB","")</f>
        <v/>
      </c>
      <c r="T3408">
        <f>$E3408+$G3408+$I3408+$K3408</f>
        <v/>
      </c>
    </row>
    <row r="3409">
      <c r="A3409" t="inlineStr">
        <is>
          <t>356126900000</t>
        </is>
      </c>
      <c r="B3409" t="inlineStr">
        <is>
          <t>35612690</t>
        </is>
      </c>
      <c r="C3409" t="inlineStr">
        <is>
          <t>YERY MISURI LIU WU</t>
        </is>
      </c>
      <c r="D3409" t="inlineStr">
        <is>
          <t>YERYMISURILIUWU</t>
        </is>
      </c>
      <c r="E3409">
        <f>IF(COUNTIFS(Registros!$A$2:$A$6000,"NP",Registros!$B$2:$B$6000,$A3409)&gt;0,1,0)</f>
        <v/>
      </c>
      <c r="F3409">
        <f>IF($E3409=1,SUMIFS(Registros!$F$2:$F$6000,Registros!$A$2:$A$6000,"NP",Registros!$B$2:$B$6000,$A3409),0)</f>
        <v/>
      </c>
      <c r="G3409">
        <f>IF(COUNTIFS(Registros!$A$2:$A$6000,"MOV",Registros!$B$2:$B$6000,$A3409)&gt;0,1,0)</f>
        <v/>
      </c>
      <c r="H3409">
        <f>IF($G3409=1,SUMIFS(Registros!$F$2:$F$6000,Registros!$A$2:$A$6000,"MOV",Registros!$B$2:$B$6000,$A3409),0)</f>
        <v/>
      </c>
      <c r="I3409">
        <f>IF(COUNTIFS(Registros!$A$2:$A$6000,"CS",Registros!$B$2:$B$6000,$A3409)&gt;0,1,0)</f>
        <v/>
      </c>
      <c r="J3409">
        <f>IF($I3409=1,SUMIFS(Registros!$I$2:$I$6000,Registros!$A$2:$A$6000,"CS",Registros!$B$2:$B$6000,$A3409),0)</f>
        <v/>
      </c>
      <c r="K3409">
        <f>IF(COUNTIFS(Winback!$K$2:$K$300,$D3409)&gt;0,1,0)</f>
        <v/>
      </c>
      <c r="L3409">
        <f>IF(AND($K3409=1,LEFT($A3409,3)="WB-"),SUMIFS(Winback!$D$2:$D$300,Winback!$K$2:$K$300,$D3409),0)</f>
        <v/>
      </c>
      <c r="M3409">
        <f>IF(OR($E3409=1,$G3409=1,SUMIFS(Registros!$J$2:$J$6000,Registros!$B$2:$B$6000,$A3409)&gt;0),1,0)</f>
        <v/>
      </c>
      <c r="N3409">
        <f>IF($J3409&gt;0,1,IF(COUNTIFS(Registros!$A$2:$A$6000,"CS",Registros!$B$2:$B$6000,$A3409,Registros!$K$2:$K$6000,"&lt;&gt;")&gt;0,1,0))</f>
        <v/>
      </c>
      <c r="O3409">
        <f>IF(AND($K3409=1,$E3409=0,$G3409=0,$I3409=0),"WINBACK",IF(AND($M3409=1,$N3409&gt;0),"CONVERGENTE",IF($M3409=1,"SOLO MÓVIL",IF($N3409&gt;0,"SOLO FIJO / INTERNET","SIN SERVICIOS"))))</f>
        <v/>
      </c>
      <c r="P3409">
        <f>IF($O3409="WINBACK","Recuperar (winback)",IF($O3409="CONVERGENTE","Upgrade / más líneas",IF($O3409="SOLO MÓVIL","Ofrecer fijo + internet (FLBBTV)",IF($O3409="SOLO FIJO / INTERNET","Ofrecer línea móvil Nextphone","Oferta completa (móvil + fijo + internet)"))))</f>
        <v/>
      </c>
      <c r="Q3409">
        <f>$F3409+$H3409+$L3409</f>
        <v/>
      </c>
      <c r="R3409">
        <f>IFERROR(VLOOKUP($A3409,Registros!$B$2:$G$6000,6,0),IFERROR(VLOOKUP($D3409,Winback!$B$2:$C$300,2,0),""))</f>
        <v/>
      </c>
      <c r="S3409">
        <f>IF($E3409=1,"NP","")&amp;IF($G3409=1,"+MOV","")&amp;IF($I3409=1,"+CS","")&amp;IF($K3409=1,"+WB","")</f>
        <v/>
      </c>
      <c r="T3409">
        <f>$E3409+$G3409+$I3409+$K3409</f>
        <v/>
      </c>
    </row>
    <row r="3410">
      <c r="A3410" t="inlineStr">
        <is>
          <t>369018740000</t>
        </is>
      </c>
      <c r="B3410" t="inlineStr">
        <is>
          <t>36901874</t>
        </is>
      </c>
      <c r="C3410" t="inlineStr">
        <is>
          <t>ISABEL SANJUR PEREZ</t>
        </is>
      </c>
      <c r="D3410" t="inlineStr">
        <is>
          <t>ISABELSANJURPEREZ</t>
        </is>
      </c>
      <c r="E3410">
        <f>IF(COUNTIFS(Registros!$A$2:$A$6000,"NP",Registros!$B$2:$B$6000,$A3410)&gt;0,1,0)</f>
        <v/>
      </c>
      <c r="F3410">
        <f>IF($E3410=1,SUMIFS(Registros!$F$2:$F$6000,Registros!$A$2:$A$6000,"NP",Registros!$B$2:$B$6000,$A3410),0)</f>
        <v/>
      </c>
      <c r="G3410">
        <f>IF(COUNTIFS(Registros!$A$2:$A$6000,"MOV",Registros!$B$2:$B$6000,$A3410)&gt;0,1,0)</f>
        <v/>
      </c>
      <c r="H3410">
        <f>IF($G3410=1,SUMIFS(Registros!$F$2:$F$6000,Registros!$A$2:$A$6000,"MOV",Registros!$B$2:$B$6000,$A3410),0)</f>
        <v/>
      </c>
      <c r="I3410">
        <f>IF(COUNTIFS(Registros!$A$2:$A$6000,"CS",Registros!$B$2:$B$6000,$A3410)&gt;0,1,0)</f>
        <v/>
      </c>
      <c r="J3410">
        <f>IF($I3410=1,SUMIFS(Registros!$I$2:$I$6000,Registros!$A$2:$A$6000,"CS",Registros!$B$2:$B$6000,$A3410),0)</f>
        <v/>
      </c>
      <c r="K3410">
        <f>IF(COUNTIFS(Winback!$K$2:$K$300,$D3410)&gt;0,1,0)</f>
        <v/>
      </c>
      <c r="L3410">
        <f>IF(AND($K3410=1,LEFT($A3410,3)="WB-"),SUMIFS(Winback!$D$2:$D$300,Winback!$K$2:$K$300,$D3410),0)</f>
        <v/>
      </c>
      <c r="M3410">
        <f>IF(OR($E3410=1,$G3410=1,SUMIFS(Registros!$J$2:$J$6000,Registros!$B$2:$B$6000,$A3410)&gt;0),1,0)</f>
        <v/>
      </c>
      <c r="N3410">
        <f>IF($J3410&gt;0,1,IF(COUNTIFS(Registros!$A$2:$A$6000,"CS",Registros!$B$2:$B$6000,$A3410,Registros!$K$2:$K$6000,"&lt;&gt;")&gt;0,1,0))</f>
        <v/>
      </c>
      <c r="O3410">
        <f>IF(AND($K3410=1,$E3410=0,$G3410=0,$I3410=0),"WINBACK",IF(AND($M3410=1,$N3410&gt;0),"CONVERGENTE",IF($M3410=1,"SOLO MÓVIL",IF($N3410&gt;0,"SOLO FIJO / INTERNET","SIN SERVICIOS"))))</f>
        <v/>
      </c>
      <c r="P3410">
        <f>IF($O3410="WINBACK","Recuperar (winback)",IF($O3410="CONVERGENTE","Upgrade / más líneas",IF($O3410="SOLO MÓVIL","Ofrecer fijo + internet (FLBBTV)",IF($O3410="SOLO FIJO / INTERNET","Ofrecer línea móvil Nextphone","Oferta completa (móvil + fijo + internet)"))))</f>
        <v/>
      </c>
      <c r="Q3410">
        <f>$F3410+$H3410+$L3410</f>
        <v/>
      </c>
      <c r="R3410">
        <f>IFERROR(VLOOKUP($A3410,Registros!$B$2:$G$6000,6,0),IFERROR(VLOOKUP($D3410,Winback!$B$2:$C$300,2,0),""))</f>
        <v/>
      </c>
      <c r="S3410">
        <f>IF($E3410=1,"NP","")&amp;IF($G3410=1,"+MOV","")&amp;IF($I3410=1,"+CS","")&amp;IF($K3410=1,"+WB","")</f>
        <v/>
      </c>
      <c r="T3410">
        <f>$E3410+$G3410+$I3410+$K3410</f>
        <v/>
      </c>
    </row>
    <row r="3411">
      <c r="A3411" t="inlineStr">
        <is>
          <t>365060140000</t>
        </is>
      </c>
      <c r="B3411" t="inlineStr">
        <is>
          <t>36506014</t>
        </is>
      </c>
      <c r="C3411" t="inlineStr">
        <is>
          <t>JHOSEBET ANTONIO ARENA BARRANTES</t>
        </is>
      </c>
      <c r="D3411" t="inlineStr">
        <is>
          <t>JHOSEBETANTONIOARENABARRANTES</t>
        </is>
      </c>
      <c r="E3411">
        <f>IF(COUNTIFS(Registros!$A$2:$A$6000,"NP",Registros!$B$2:$B$6000,$A3411)&gt;0,1,0)</f>
        <v/>
      </c>
      <c r="F3411">
        <f>IF($E3411=1,SUMIFS(Registros!$F$2:$F$6000,Registros!$A$2:$A$6000,"NP",Registros!$B$2:$B$6000,$A3411),0)</f>
        <v/>
      </c>
      <c r="G3411">
        <f>IF(COUNTIFS(Registros!$A$2:$A$6000,"MOV",Registros!$B$2:$B$6000,$A3411)&gt;0,1,0)</f>
        <v/>
      </c>
      <c r="H3411">
        <f>IF($G3411=1,SUMIFS(Registros!$F$2:$F$6000,Registros!$A$2:$A$6000,"MOV",Registros!$B$2:$B$6000,$A3411),0)</f>
        <v/>
      </c>
      <c r="I3411">
        <f>IF(COUNTIFS(Registros!$A$2:$A$6000,"CS",Registros!$B$2:$B$6000,$A3411)&gt;0,1,0)</f>
        <v/>
      </c>
      <c r="J3411">
        <f>IF($I3411=1,SUMIFS(Registros!$I$2:$I$6000,Registros!$A$2:$A$6000,"CS",Registros!$B$2:$B$6000,$A3411),0)</f>
        <v/>
      </c>
      <c r="K3411">
        <f>IF(COUNTIFS(Winback!$K$2:$K$300,$D3411)&gt;0,1,0)</f>
        <v/>
      </c>
      <c r="L3411">
        <f>IF(AND($K3411=1,LEFT($A3411,3)="WB-"),SUMIFS(Winback!$D$2:$D$300,Winback!$K$2:$K$300,$D3411),0)</f>
        <v/>
      </c>
      <c r="M3411">
        <f>IF(OR($E3411=1,$G3411=1,SUMIFS(Registros!$J$2:$J$6000,Registros!$B$2:$B$6000,$A3411)&gt;0),1,0)</f>
        <v/>
      </c>
      <c r="N3411">
        <f>IF($J3411&gt;0,1,IF(COUNTIFS(Registros!$A$2:$A$6000,"CS",Registros!$B$2:$B$6000,$A3411,Registros!$K$2:$K$6000,"&lt;&gt;")&gt;0,1,0))</f>
        <v/>
      </c>
      <c r="O3411">
        <f>IF(AND($K3411=1,$E3411=0,$G3411=0,$I3411=0),"WINBACK",IF(AND($M3411=1,$N3411&gt;0),"CONVERGENTE",IF($M3411=1,"SOLO MÓVIL",IF($N3411&gt;0,"SOLO FIJO / INTERNET","SIN SERVICIOS"))))</f>
        <v/>
      </c>
      <c r="P3411">
        <f>IF($O3411="WINBACK","Recuperar (winback)",IF($O3411="CONVERGENTE","Upgrade / más líneas",IF($O3411="SOLO MÓVIL","Ofrecer fijo + internet (FLBBTV)",IF($O3411="SOLO FIJO / INTERNET","Ofrecer línea móvil Nextphone","Oferta completa (móvil + fijo + internet)"))))</f>
        <v/>
      </c>
      <c r="Q3411">
        <f>$F3411+$H3411+$L3411</f>
        <v/>
      </c>
      <c r="R3411">
        <f>IFERROR(VLOOKUP($A3411,Registros!$B$2:$G$6000,6,0),IFERROR(VLOOKUP($D3411,Winback!$B$2:$C$300,2,0),""))</f>
        <v/>
      </c>
      <c r="S3411">
        <f>IF($E3411=1,"NP","")&amp;IF($G3411=1,"+MOV","")&amp;IF($I3411=1,"+CS","")&amp;IF($K3411=1,"+WB","")</f>
        <v/>
      </c>
      <c r="T3411">
        <f>$E3411+$G3411+$I3411+$K3411</f>
        <v/>
      </c>
    </row>
    <row r="3412">
      <c r="A3412" t="inlineStr">
        <is>
          <t>365028390000</t>
        </is>
      </c>
      <c r="B3412" t="inlineStr">
        <is>
          <t>36502839</t>
        </is>
      </c>
      <c r="C3412" t="inlineStr">
        <is>
          <t>MELANY ROVIRA</t>
        </is>
      </c>
      <c r="D3412" t="inlineStr">
        <is>
          <t>MELANYROVIRA</t>
        </is>
      </c>
      <c r="E3412">
        <f>IF(COUNTIFS(Registros!$A$2:$A$6000,"NP",Registros!$B$2:$B$6000,$A3412)&gt;0,1,0)</f>
        <v/>
      </c>
      <c r="F3412">
        <f>IF($E3412=1,SUMIFS(Registros!$F$2:$F$6000,Registros!$A$2:$A$6000,"NP",Registros!$B$2:$B$6000,$A3412),0)</f>
        <v/>
      </c>
      <c r="G3412">
        <f>IF(COUNTIFS(Registros!$A$2:$A$6000,"MOV",Registros!$B$2:$B$6000,$A3412)&gt;0,1,0)</f>
        <v/>
      </c>
      <c r="H3412">
        <f>IF($G3412=1,SUMIFS(Registros!$F$2:$F$6000,Registros!$A$2:$A$6000,"MOV",Registros!$B$2:$B$6000,$A3412),0)</f>
        <v/>
      </c>
      <c r="I3412">
        <f>IF(COUNTIFS(Registros!$A$2:$A$6000,"CS",Registros!$B$2:$B$6000,$A3412)&gt;0,1,0)</f>
        <v/>
      </c>
      <c r="J3412">
        <f>IF($I3412=1,SUMIFS(Registros!$I$2:$I$6000,Registros!$A$2:$A$6000,"CS",Registros!$B$2:$B$6000,$A3412),0)</f>
        <v/>
      </c>
      <c r="K3412">
        <f>IF(COUNTIFS(Winback!$K$2:$K$300,$D3412)&gt;0,1,0)</f>
        <v/>
      </c>
      <c r="L3412">
        <f>IF(AND($K3412=1,LEFT($A3412,3)="WB-"),SUMIFS(Winback!$D$2:$D$300,Winback!$K$2:$K$300,$D3412),0)</f>
        <v/>
      </c>
      <c r="M3412">
        <f>IF(OR($E3412=1,$G3412=1,SUMIFS(Registros!$J$2:$J$6000,Registros!$B$2:$B$6000,$A3412)&gt;0),1,0)</f>
        <v/>
      </c>
      <c r="N3412">
        <f>IF($J3412&gt;0,1,IF(COUNTIFS(Registros!$A$2:$A$6000,"CS",Registros!$B$2:$B$6000,$A3412,Registros!$K$2:$K$6000,"&lt;&gt;")&gt;0,1,0))</f>
        <v/>
      </c>
      <c r="O3412">
        <f>IF(AND($K3412=1,$E3412=0,$G3412=0,$I3412=0),"WINBACK",IF(AND($M3412=1,$N3412&gt;0),"CONVERGENTE",IF($M3412=1,"SOLO MÓVIL",IF($N3412&gt;0,"SOLO FIJO / INTERNET","SIN SERVICIOS"))))</f>
        <v/>
      </c>
      <c r="P3412">
        <f>IF($O3412="WINBACK","Recuperar (winback)",IF($O3412="CONVERGENTE","Upgrade / más líneas",IF($O3412="SOLO MÓVIL","Ofrecer fijo + internet (FLBBTV)",IF($O3412="SOLO FIJO / INTERNET","Ofrecer línea móvil Nextphone","Oferta completa (móvil + fijo + internet)"))))</f>
        <v/>
      </c>
      <c r="Q3412">
        <f>$F3412+$H3412+$L3412</f>
        <v/>
      </c>
      <c r="R3412">
        <f>IFERROR(VLOOKUP($A3412,Registros!$B$2:$G$6000,6,0),IFERROR(VLOOKUP($D3412,Winback!$B$2:$C$300,2,0),""))</f>
        <v/>
      </c>
      <c r="S3412">
        <f>IF($E3412=1,"NP","")&amp;IF($G3412=1,"+MOV","")&amp;IF($I3412=1,"+CS","")&amp;IF($K3412=1,"+WB","")</f>
        <v/>
      </c>
      <c r="T3412">
        <f>$E3412+$G3412+$I3412+$K3412</f>
        <v/>
      </c>
    </row>
    <row r="3413">
      <c r="A3413" t="inlineStr">
        <is>
          <t>351257790000</t>
        </is>
      </c>
      <c r="B3413" t="inlineStr">
        <is>
          <t>35125779</t>
        </is>
      </c>
      <c r="C3413" t="inlineStr">
        <is>
          <t>YORMAN JOSUE ESTRIBO TROYA</t>
        </is>
      </c>
      <c r="D3413" t="inlineStr">
        <is>
          <t>YORMANJOSUEESTRIBOTROYA</t>
        </is>
      </c>
      <c r="E3413">
        <f>IF(COUNTIFS(Registros!$A$2:$A$6000,"NP",Registros!$B$2:$B$6000,$A3413)&gt;0,1,0)</f>
        <v/>
      </c>
      <c r="F3413">
        <f>IF($E3413=1,SUMIFS(Registros!$F$2:$F$6000,Registros!$A$2:$A$6000,"NP",Registros!$B$2:$B$6000,$A3413),0)</f>
        <v/>
      </c>
      <c r="G3413">
        <f>IF(COUNTIFS(Registros!$A$2:$A$6000,"MOV",Registros!$B$2:$B$6000,$A3413)&gt;0,1,0)</f>
        <v/>
      </c>
      <c r="H3413">
        <f>IF($G3413=1,SUMIFS(Registros!$F$2:$F$6000,Registros!$A$2:$A$6000,"MOV",Registros!$B$2:$B$6000,$A3413),0)</f>
        <v/>
      </c>
      <c r="I3413">
        <f>IF(COUNTIFS(Registros!$A$2:$A$6000,"CS",Registros!$B$2:$B$6000,$A3413)&gt;0,1,0)</f>
        <v/>
      </c>
      <c r="J3413">
        <f>IF($I3413=1,SUMIFS(Registros!$I$2:$I$6000,Registros!$A$2:$A$6000,"CS",Registros!$B$2:$B$6000,$A3413),0)</f>
        <v/>
      </c>
      <c r="K3413">
        <f>IF(COUNTIFS(Winback!$K$2:$K$300,$D3413)&gt;0,1,0)</f>
        <v/>
      </c>
      <c r="L3413">
        <f>IF(AND($K3413=1,LEFT($A3413,3)="WB-"),SUMIFS(Winback!$D$2:$D$300,Winback!$K$2:$K$300,$D3413),0)</f>
        <v/>
      </c>
      <c r="M3413">
        <f>IF(OR($E3413=1,$G3413=1,SUMIFS(Registros!$J$2:$J$6000,Registros!$B$2:$B$6000,$A3413)&gt;0),1,0)</f>
        <v/>
      </c>
      <c r="N3413">
        <f>IF($J3413&gt;0,1,IF(COUNTIFS(Registros!$A$2:$A$6000,"CS",Registros!$B$2:$B$6000,$A3413,Registros!$K$2:$K$6000,"&lt;&gt;")&gt;0,1,0))</f>
        <v/>
      </c>
      <c r="O3413">
        <f>IF(AND($K3413=1,$E3413=0,$G3413=0,$I3413=0),"WINBACK",IF(AND($M3413=1,$N3413&gt;0),"CONVERGENTE",IF($M3413=1,"SOLO MÓVIL",IF($N3413&gt;0,"SOLO FIJO / INTERNET","SIN SERVICIOS"))))</f>
        <v/>
      </c>
      <c r="P3413">
        <f>IF($O3413="WINBACK","Recuperar (winback)",IF($O3413="CONVERGENTE","Upgrade / más líneas",IF($O3413="SOLO MÓVIL","Ofrecer fijo + internet (FLBBTV)",IF($O3413="SOLO FIJO / INTERNET","Ofrecer línea móvil Nextphone","Oferta completa (móvil + fijo + internet)"))))</f>
        <v/>
      </c>
      <c r="Q3413">
        <f>$F3413+$H3413+$L3413</f>
        <v/>
      </c>
      <c r="R3413">
        <f>IFERROR(VLOOKUP($A3413,Registros!$B$2:$G$6000,6,0),IFERROR(VLOOKUP($D3413,Winback!$B$2:$C$300,2,0),""))</f>
        <v/>
      </c>
      <c r="S3413">
        <f>IF($E3413=1,"NP","")&amp;IF($G3413=1,"+MOV","")&amp;IF($I3413=1,"+CS","")&amp;IF($K3413=1,"+WB","")</f>
        <v/>
      </c>
      <c r="T3413">
        <f>$E3413+$G3413+$I3413+$K3413</f>
        <v/>
      </c>
    </row>
    <row r="3414">
      <c r="A3414" t="inlineStr">
        <is>
          <t>368043890000</t>
        </is>
      </c>
      <c r="B3414" t="inlineStr">
        <is>
          <t>36804389</t>
        </is>
      </c>
      <c r="C3414" t="inlineStr">
        <is>
          <t>AURA ISABEL CABALLERO PITTI</t>
        </is>
      </c>
      <c r="D3414" t="inlineStr">
        <is>
          <t>AURAISABELCABALLEROPITTI</t>
        </is>
      </c>
      <c r="E3414">
        <f>IF(COUNTIFS(Registros!$A$2:$A$6000,"NP",Registros!$B$2:$B$6000,$A3414)&gt;0,1,0)</f>
        <v/>
      </c>
      <c r="F3414">
        <f>IF($E3414=1,SUMIFS(Registros!$F$2:$F$6000,Registros!$A$2:$A$6000,"NP",Registros!$B$2:$B$6000,$A3414),0)</f>
        <v/>
      </c>
      <c r="G3414">
        <f>IF(COUNTIFS(Registros!$A$2:$A$6000,"MOV",Registros!$B$2:$B$6000,$A3414)&gt;0,1,0)</f>
        <v/>
      </c>
      <c r="H3414">
        <f>IF($G3414=1,SUMIFS(Registros!$F$2:$F$6000,Registros!$A$2:$A$6000,"MOV",Registros!$B$2:$B$6000,$A3414),0)</f>
        <v/>
      </c>
      <c r="I3414">
        <f>IF(COUNTIFS(Registros!$A$2:$A$6000,"CS",Registros!$B$2:$B$6000,$A3414)&gt;0,1,0)</f>
        <v/>
      </c>
      <c r="J3414">
        <f>IF($I3414=1,SUMIFS(Registros!$I$2:$I$6000,Registros!$A$2:$A$6000,"CS",Registros!$B$2:$B$6000,$A3414),0)</f>
        <v/>
      </c>
      <c r="K3414">
        <f>IF(COUNTIFS(Winback!$K$2:$K$300,$D3414)&gt;0,1,0)</f>
        <v/>
      </c>
      <c r="L3414">
        <f>IF(AND($K3414=1,LEFT($A3414,3)="WB-"),SUMIFS(Winback!$D$2:$D$300,Winback!$K$2:$K$300,$D3414),0)</f>
        <v/>
      </c>
      <c r="M3414">
        <f>IF(OR($E3414=1,$G3414=1,SUMIFS(Registros!$J$2:$J$6000,Registros!$B$2:$B$6000,$A3414)&gt;0),1,0)</f>
        <v/>
      </c>
      <c r="N3414">
        <f>IF($J3414&gt;0,1,IF(COUNTIFS(Registros!$A$2:$A$6000,"CS",Registros!$B$2:$B$6000,$A3414,Registros!$K$2:$K$6000,"&lt;&gt;")&gt;0,1,0))</f>
        <v/>
      </c>
      <c r="O3414">
        <f>IF(AND($K3414=1,$E3414=0,$G3414=0,$I3414=0),"WINBACK",IF(AND($M3414=1,$N3414&gt;0),"CONVERGENTE",IF($M3414=1,"SOLO MÓVIL",IF($N3414&gt;0,"SOLO FIJO / INTERNET","SIN SERVICIOS"))))</f>
        <v/>
      </c>
      <c r="P3414">
        <f>IF($O3414="WINBACK","Recuperar (winback)",IF($O3414="CONVERGENTE","Upgrade / más líneas",IF($O3414="SOLO MÓVIL","Ofrecer fijo + internet (FLBBTV)",IF($O3414="SOLO FIJO / INTERNET","Ofrecer línea móvil Nextphone","Oferta completa (móvil + fijo + internet)"))))</f>
        <v/>
      </c>
      <c r="Q3414">
        <f>$F3414+$H3414+$L3414</f>
        <v/>
      </c>
      <c r="R3414">
        <f>IFERROR(VLOOKUP($A3414,Registros!$B$2:$G$6000,6,0),IFERROR(VLOOKUP($D3414,Winback!$B$2:$C$300,2,0),""))</f>
        <v/>
      </c>
      <c r="S3414">
        <f>IF($E3414=1,"NP","")&amp;IF($G3414=1,"+MOV","")&amp;IF($I3414=1,"+CS","")&amp;IF($K3414=1,"+WB","")</f>
        <v/>
      </c>
      <c r="T3414">
        <f>$E3414+$G3414+$I3414+$K3414</f>
        <v/>
      </c>
    </row>
    <row r="3415">
      <c r="A3415" t="inlineStr">
        <is>
          <t>329434590000</t>
        </is>
      </c>
      <c r="B3415" t="inlineStr">
        <is>
          <t>32943459</t>
        </is>
      </c>
      <c r="C3415" t="inlineStr">
        <is>
          <t>GABRIELA ALEJANDRA PINILLA (APSERVICES)</t>
        </is>
      </c>
      <c r="D3415" t="inlineStr">
        <is>
          <t>GABRIELAALEJANDRAPINILLAAPSERVICES</t>
        </is>
      </c>
      <c r="E3415">
        <f>IF(COUNTIFS(Registros!$A$2:$A$6000,"NP",Registros!$B$2:$B$6000,$A3415)&gt;0,1,0)</f>
        <v/>
      </c>
      <c r="F3415">
        <f>IF($E3415=1,SUMIFS(Registros!$F$2:$F$6000,Registros!$A$2:$A$6000,"NP",Registros!$B$2:$B$6000,$A3415),0)</f>
        <v/>
      </c>
      <c r="G3415">
        <f>IF(COUNTIFS(Registros!$A$2:$A$6000,"MOV",Registros!$B$2:$B$6000,$A3415)&gt;0,1,0)</f>
        <v/>
      </c>
      <c r="H3415">
        <f>IF($G3415=1,SUMIFS(Registros!$F$2:$F$6000,Registros!$A$2:$A$6000,"MOV",Registros!$B$2:$B$6000,$A3415),0)</f>
        <v/>
      </c>
      <c r="I3415">
        <f>IF(COUNTIFS(Registros!$A$2:$A$6000,"CS",Registros!$B$2:$B$6000,$A3415)&gt;0,1,0)</f>
        <v/>
      </c>
      <c r="J3415">
        <f>IF($I3415=1,SUMIFS(Registros!$I$2:$I$6000,Registros!$A$2:$A$6000,"CS",Registros!$B$2:$B$6000,$A3415),0)</f>
        <v/>
      </c>
      <c r="K3415">
        <f>IF(COUNTIFS(Winback!$K$2:$K$300,$D3415)&gt;0,1,0)</f>
        <v/>
      </c>
      <c r="L3415">
        <f>IF(AND($K3415=1,LEFT($A3415,3)="WB-"),SUMIFS(Winback!$D$2:$D$300,Winback!$K$2:$K$300,$D3415),0)</f>
        <v/>
      </c>
      <c r="M3415">
        <f>IF(OR($E3415=1,$G3415=1,SUMIFS(Registros!$J$2:$J$6000,Registros!$B$2:$B$6000,$A3415)&gt;0),1,0)</f>
        <v/>
      </c>
      <c r="N3415">
        <f>IF($J3415&gt;0,1,IF(COUNTIFS(Registros!$A$2:$A$6000,"CS",Registros!$B$2:$B$6000,$A3415,Registros!$K$2:$K$6000,"&lt;&gt;")&gt;0,1,0))</f>
        <v/>
      </c>
      <c r="O3415">
        <f>IF(AND($K3415=1,$E3415=0,$G3415=0,$I3415=0),"WINBACK",IF(AND($M3415=1,$N3415&gt;0),"CONVERGENTE",IF($M3415=1,"SOLO MÓVIL",IF($N3415&gt;0,"SOLO FIJO / INTERNET","SIN SERVICIOS"))))</f>
        <v/>
      </c>
      <c r="P3415">
        <f>IF($O3415="WINBACK","Recuperar (winback)",IF($O3415="CONVERGENTE","Upgrade / más líneas",IF($O3415="SOLO MÓVIL","Ofrecer fijo + internet (FLBBTV)",IF($O3415="SOLO FIJO / INTERNET","Ofrecer línea móvil Nextphone","Oferta completa (móvil + fijo + internet)"))))</f>
        <v/>
      </c>
      <c r="Q3415">
        <f>$F3415+$H3415+$L3415</f>
        <v/>
      </c>
      <c r="R3415">
        <f>IFERROR(VLOOKUP($A3415,Registros!$B$2:$G$6000,6,0),IFERROR(VLOOKUP($D3415,Winback!$B$2:$C$300,2,0),""))</f>
        <v/>
      </c>
      <c r="S3415">
        <f>IF($E3415=1,"NP","")&amp;IF($G3415=1,"+MOV","")&amp;IF($I3415=1,"+CS","")&amp;IF($K3415=1,"+WB","")</f>
        <v/>
      </c>
      <c r="T3415">
        <f>$E3415+$G3415+$I3415+$K3415</f>
        <v/>
      </c>
    </row>
    <row r="3416">
      <c r="A3416" t="inlineStr">
        <is>
          <t>351278640000</t>
        </is>
      </c>
      <c r="B3416" t="inlineStr">
        <is>
          <t>35127864</t>
        </is>
      </c>
      <c r="C3416" t="inlineStr">
        <is>
          <t>JEAN JOPSUETH IBARRA</t>
        </is>
      </c>
      <c r="D3416" t="inlineStr">
        <is>
          <t>JEANJOPSUETHIBARRA</t>
        </is>
      </c>
      <c r="E3416">
        <f>IF(COUNTIFS(Registros!$A$2:$A$6000,"NP",Registros!$B$2:$B$6000,$A3416)&gt;0,1,0)</f>
        <v/>
      </c>
      <c r="F3416">
        <f>IF($E3416=1,SUMIFS(Registros!$F$2:$F$6000,Registros!$A$2:$A$6000,"NP",Registros!$B$2:$B$6000,$A3416),0)</f>
        <v/>
      </c>
      <c r="G3416">
        <f>IF(COUNTIFS(Registros!$A$2:$A$6000,"MOV",Registros!$B$2:$B$6000,$A3416)&gt;0,1,0)</f>
        <v/>
      </c>
      <c r="H3416">
        <f>IF($G3416=1,SUMIFS(Registros!$F$2:$F$6000,Registros!$A$2:$A$6000,"MOV",Registros!$B$2:$B$6000,$A3416),0)</f>
        <v/>
      </c>
      <c r="I3416">
        <f>IF(COUNTIFS(Registros!$A$2:$A$6000,"CS",Registros!$B$2:$B$6000,$A3416)&gt;0,1,0)</f>
        <v/>
      </c>
      <c r="J3416">
        <f>IF($I3416=1,SUMIFS(Registros!$I$2:$I$6000,Registros!$A$2:$A$6000,"CS",Registros!$B$2:$B$6000,$A3416),0)</f>
        <v/>
      </c>
      <c r="K3416">
        <f>IF(COUNTIFS(Winback!$K$2:$K$300,$D3416)&gt;0,1,0)</f>
        <v/>
      </c>
      <c r="L3416">
        <f>IF(AND($K3416=1,LEFT($A3416,3)="WB-"),SUMIFS(Winback!$D$2:$D$300,Winback!$K$2:$K$300,$D3416),0)</f>
        <v/>
      </c>
      <c r="M3416">
        <f>IF(OR($E3416=1,$G3416=1,SUMIFS(Registros!$J$2:$J$6000,Registros!$B$2:$B$6000,$A3416)&gt;0),1,0)</f>
        <v/>
      </c>
      <c r="N3416">
        <f>IF($J3416&gt;0,1,IF(COUNTIFS(Registros!$A$2:$A$6000,"CS",Registros!$B$2:$B$6000,$A3416,Registros!$K$2:$K$6000,"&lt;&gt;")&gt;0,1,0))</f>
        <v/>
      </c>
      <c r="O3416">
        <f>IF(AND($K3416=1,$E3416=0,$G3416=0,$I3416=0),"WINBACK",IF(AND($M3416=1,$N3416&gt;0),"CONVERGENTE",IF($M3416=1,"SOLO MÓVIL",IF($N3416&gt;0,"SOLO FIJO / INTERNET","SIN SERVICIOS"))))</f>
        <v/>
      </c>
      <c r="P3416">
        <f>IF($O3416="WINBACK","Recuperar (winback)",IF($O3416="CONVERGENTE","Upgrade / más líneas",IF($O3416="SOLO MÓVIL","Ofrecer fijo + internet (FLBBTV)",IF($O3416="SOLO FIJO / INTERNET","Ofrecer línea móvil Nextphone","Oferta completa (móvil + fijo + internet)"))))</f>
        <v/>
      </c>
      <c r="Q3416">
        <f>$F3416+$H3416+$L3416</f>
        <v/>
      </c>
      <c r="R3416">
        <f>IFERROR(VLOOKUP($A3416,Registros!$B$2:$G$6000,6,0),IFERROR(VLOOKUP($D3416,Winback!$B$2:$C$300,2,0),""))</f>
        <v/>
      </c>
      <c r="S3416">
        <f>IF($E3416=1,"NP","")&amp;IF($G3416=1,"+MOV","")&amp;IF($I3416=1,"+CS","")&amp;IF($K3416=1,"+WB","")</f>
        <v/>
      </c>
      <c r="T3416">
        <f>$E3416+$G3416+$I3416+$K3416</f>
        <v/>
      </c>
    </row>
    <row r="3417">
      <c r="A3417" t="inlineStr">
        <is>
          <t>356143520000</t>
        </is>
      </c>
      <c r="B3417" t="inlineStr">
        <is>
          <t>35614352</t>
        </is>
      </c>
      <c r="C3417" t="inlineStr">
        <is>
          <t>YEISLYN SALDAÑA</t>
        </is>
      </c>
      <c r="D3417" t="inlineStr">
        <is>
          <t>YEISLYNSALDANA</t>
        </is>
      </c>
      <c r="E3417">
        <f>IF(COUNTIFS(Registros!$A$2:$A$6000,"NP",Registros!$B$2:$B$6000,$A3417)&gt;0,1,0)</f>
        <v/>
      </c>
      <c r="F3417">
        <f>IF($E3417=1,SUMIFS(Registros!$F$2:$F$6000,Registros!$A$2:$A$6000,"NP",Registros!$B$2:$B$6000,$A3417),0)</f>
        <v/>
      </c>
      <c r="G3417">
        <f>IF(COUNTIFS(Registros!$A$2:$A$6000,"MOV",Registros!$B$2:$B$6000,$A3417)&gt;0,1,0)</f>
        <v/>
      </c>
      <c r="H3417">
        <f>IF($G3417=1,SUMIFS(Registros!$F$2:$F$6000,Registros!$A$2:$A$6000,"MOV",Registros!$B$2:$B$6000,$A3417),0)</f>
        <v/>
      </c>
      <c r="I3417">
        <f>IF(COUNTIFS(Registros!$A$2:$A$6000,"CS",Registros!$B$2:$B$6000,$A3417)&gt;0,1,0)</f>
        <v/>
      </c>
      <c r="J3417">
        <f>IF($I3417=1,SUMIFS(Registros!$I$2:$I$6000,Registros!$A$2:$A$6000,"CS",Registros!$B$2:$B$6000,$A3417),0)</f>
        <v/>
      </c>
      <c r="K3417">
        <f>IF(COUNTIFS(Winback!$K$2:$K$300,$D3417)&gt;0,1,0)</f>
        <v/>
      </c>
      <c r="L3417">
        <f>IF(AND($K3417=1,LEFT($A3417,3)="WB-"),SUMIFS(Winback!$D$2:$D$300,Winback!$K$2:$K$300,$D3417),0)</f>
        <v/>
      </c>
      <c r="M3417">
        <f>IF(OR($E3417=1,$G3417=1,SUMIFS(Registros!$J$2:$J$6000,Registros!$B$2:$B$6000,$A3417)&gt;0),1,0)</f>
        <v/>
      </c>
      <c r="N3417">
        <f>IF($J3417&gt;0,1,IF(COUNTIFS(Registros!$A$2:$A$6000,"CS",Registros!$B$2:$B$6000,$A3417,Registros!$K$2:$K$6000,"&lt;&gt;")&gt;0,1,0))</f>
        <v/>
      </c>
      <c r="O3417">
        <f>IF(AND($K3417=1,$E3417=0,$G3417=0,$I3417=0),"WINBACK",IF(AND($M3417=1,$N3417&gt;0),"CONVERGENTE",IF($M3417=1,"SOLO MÓVIL",IF($N3417&gt;0,"SOLO FIJO / INTERNET","SIN SERVICIOS"))))</f>
        <v/>
      </c>
      <c r="P3417">
        <f>IF($O3417="WINBACK","Recuperar (winback)",IF($O3417="CONVERGENTE","Upgrade / más líneas",IF($O3417="SOLO MÓVIL","Ofrecer fijo + internet (FLBBTV)",IF($O3417="SOLO FIJO / INTERNET","Ofrecer línea móvil Nextphone","Oferta completa (móvil + fijo + internet)"))))</f>
        <v/>
      </c>
      <c r="Q3417">
        <f>$F3417+$H3417+$L3417</f>
        <v/>
      </c>
      <c r="R3417">
        <f>IFERROR(VLOOKUP($A3417,Registros!$B$2:$G$6000,6,0),IFERROR(VLOOKUP($D3417,Winback!$B$2:$C$300,2,0),""))</f>
        <v/>
      </c>
      <c r="S3417">
        <f>IF($E3417=1,"NP","")&amp;IF($G3417=1,"+MOV","")&amp;IF($I3417=1,"+CS","")&amp;IF($K3417=1,"+WB","")</f>
        <v/>
      </c>
      <c r="T3417">
        <f>$E3417+$G3417+$I3417+$K3417</f>
        <v/>
      </c>
    </row>
    <row r="3418">
      <c r="A3418" t="inlineStr">
        <is>
          <t>353038250000</t>
        </is>
      </c>
      <c r="B3418" t="inlineStr">
        <is>
          <t>35303825</t>
        </is>
      </c>
      <c r="C3418" t="inlineStr">
        <is>
          <t>MANUEL RIVERA</t>
        </is>
      </c>
      <c r="D3418" t="inlineStr">
        <is>
          <t>MANUELRIVERA</t>
        </is>
      </c>
      <c r="E3418">
        <f>IF(COUNTIFS(Registros!$A$2:$A$6000,"NP",Registros!$B$2:$B$6000,$A3418)&gt;0,1,0)</f>
        <v/>
      </c>
      <c r="F3418">
        <f>IF($E3418=1,SUMIFS(Registros!$F$2:$F$6000,Registros!$A$2:$A$6000,"NP",Registros!$B$2:$B$6000,$A3418),0)</f>
        <v/>
      </c>
      <c r="G3418">
        <f>IF(COUNTIFS(Registros!$A$2:$A$6000,"MOV",Registros!$B$2:$B$6000,$A3418)&gt;0,1,0)</f>
        <v/>
      </c>
      <c r="H3418">
        <f>IF($G3418=1,SUMIFS(Registros!$F$2:$F$6000,Registros!$A$2:$A$6000,"MOV",Registros!$B$2:$B$6000,$A3418),0)</f>
        <v/>
      </c>
      <c r="I3418">
        <f>IF(COUNTIFS(Registros!$A$2:$A$6000,"CS",Registros!$B$2:$B$6000,$A3418)&gt;0,1,0)</f>
        <v/>
      </c>
      <c r="J3418">
        <f>IF($I3418=1,SUMIFS(Registros!$I$2:$I$6000,Registros!$A$2:$A$6000,"CS",Registros!$B$2:$B$6000,$A3418),0)</f>
        <v/>
      </c>
      <c r="K3418">
        <f>IF(COUNTIFS(Winback!$K$2:$K$300,$D3418)&gt;0,1,0)</f>
        <v/>
      </c>
      <c r="L3418">
        <f>IF(AND($K3418=1,LEFT($A3418,3)="WB-"),SUMIFS(Winback!$D$2:$D$300,Winback!$K$2:$K$300,$D3418),0)</f>
        <v/>
      </c>
      <c r="M3418">
        <f>IF(OR($E3418=1,$G3418=1,SUMIFS(Registros!$J$2:$J$6000,Registros!$B$2:$B$6000,$A3418)&gt;0),1,0)</f>
        <v/>
      </c>
      <c r="N3418">
        <f>IF($J3418&gt;0,1,IF(COUNTIFS(Registros!$A$2:$A$6000,"CS",Registros!$B$2:$B$6000,$A3418,Registros!$K$2:$K$6000,"&lt;&gt;")&gt;0,1,0))</f>
        <v/>
      </c>
      <c r="O3418">
        <f>IF(AND($K3418=1,$E3418=0,$G3418=0,$I3418=0),"WINBACK",IF(AND($M3418=1,$N3418&gt;0),"CONVERGENTE",IF($M3418=1,"SOLO MÓVIL",IF($N3418&gt;0,"SOLO FIJO / INTERNET","SIN SERVICIOS"))))</f>
        <v/>
      </c>
      <c r="P3418">
        <f>IF($O3418="WINBACK","Recuperar (winback)",IF($O3418="CONVERGENTE","Upgrade / más líneas",IF($O3418="SOLO MÓVIL","Ofrecer fijo + internet (FLBBTV)",IF($O3418="SOLO FIJO / INTERNET","Ofrecer línea móvil Nextphone","Oferta completa (móvil + fijo + internet)"))))</f>
        <v/>
      </c>
      <c r="Q3418">
        <f>$F3418+$H3418+$L3418</f>
        <v/>
      </c>
      <c r="R3418">
        <f>IFERROR(VLOOKUP($A3418,Registros!$B$2:$G$6000,6,0),IFERROR(VLOOKUP($D3418,Winback!$B$2:$C$300,2,0),""))</f>
        <v/>
      </c>
      <c r="S3418">
        <f>IF($E3418=1,"NP","")&amp;IF($G3418=1,"+MOV","")&amp;IF($I3418=1,"+CS","")&amp;IF($K3418=1,"+WB","")</f>
        <v/>
      </c>
      <c r="T3418">
        <f>$E3418+$G3418+$I3418+$K3418</f>
        <v/>
      </c>
    </row>
    <row r="3419">
      <c r="A3419" t="inlineStr">
        <is>
          <t>351162010000</t>
        </is>
      </c>
      <c r="B3419" t="inlineStr">
        <is>
          <t>35116201</t>
        </is>
      </c>
      <c r="C3419" t="inlineStr">
        <is>
          <t>ANA MILEYKA CASTILLO</t>
        </is>
      </c>
      <c r="D3419" t="inlineStr">
        <is>
          <t>ANAMILEYKACASTILLO</t>
        </is>
      </c>
      <c r="E3419">
        <f>IF(COUNTIFS(Registros!$A$2:$A$6000,"NP",Registros!$B$2:$B$6000,$A3419)&gt;0,1,0)</f>
        <v/>
      </c>
      <c r="F3419">
        <f>IF($E3419=1,SUMIFS(Registros!$F$2:$F$6000,Registros!$A$2:$A$6000,"NP",Registros!$B$2:$B$6000,$A3419),0)</f>
        <v/>
      </c>
      <c r="G3419">
        <f>IF(COUNTIFS(Registros!$A$2:$A$6000,"MOV",Registros!$B$2:$B$6000,$A3419)&gt;0,1,0)</f>
        <v/>
      </c>
      <c r="H3419">
        <f>IF($G3419=1,SUMIFS(Registros!$F$2:$F$6000,Registros!$A$2:$A$6000,"MOV",Registros!$B$2:$B$6000,$A3419),0)</f>
        <v/>
      </c>
      <c r="I3419">
        <f>IF(COUNTIFS(Registros!$A$2:$A$6000,"CS",Registros!$B$2:$B$6000,$A3419)&gt;0,1,0)</f>
        <v/>
      </c>
      <c r="J3419">
        <f>IF($I3419=1,SUMIFS(Registros!$I$2:$I$6000,Registros!$A$2:$A$6000,"CS",Registros!$B$2:$B$6000,$A3419),0)</f>
        <v/>
      </c>
      <c r="K3419">
        <f>IF(COUNTIFS(Winback!$K$2:$K$300,$D3419)&gt;0,1,0)</f>
        <v/>
      </c>
      <c r="L3419">
        <f>IF(AND($K3419=1,LEFT($A3419,3)="WB-"),SUMIFS(Winback!$D$2:$D$300,Winback!$K$2:$K$300,$D3419),0)</f>
        <v/>
      </c>
      <c r="M3419">
        <f>IF(OR($E3419=1,$G3419=1,SUMIFS(Registros!$J$2:$J$6000,Registros!$B$2:$B$6000,$A3419)&gt;0),1,0)</f>
        <v/>
      </c>
      <c r="N3419">
        <f>IF($J3419&gt;0,1,IF(COUNTIFS(Registros!$A$2:$A$6000,"CS",Registros!$B$2:$B$6000,$A3419,Registros!$K$2:$K$6000,"&lt;&gt;")&gt;0,1,0))</f>
        <v/>
      </c>
      <c r="O3419">
        <f>IF(AND($K3419=1,$E3419=0,$G3419=0,$I3419=0),"WINBACK",IF(AND($M3419=1,$N3419&gt;0),"CONVERGENTE",IF($M3419=1,"SOLO MÓVIL",IF($N3419&gt;0,"SOLO FIJO / INTERNET","SIN SERVICIOS"))))</f>
        <v/>
      </c>
      <c r="P3419">
        <f>IF($O3419="WINBACK","Recuperar (winback)",IF($O3419="CONVERGENTE","Upgrade / más líneas",IF($O3419="SOLO MÓVIL","Ofrecer fijo + internet (FLBBTV)",IF($O3419="SOLO FIJO / INTERNET","Ofrecer línea móvil Nextphone","Oferta completa (móvil + fijo + internet)"))))</f>
        <v/>
      </c>
      <c r="Q3419">
        <f>$F3419+$H3419+$L3419</f>
        <v/>
      </c>
      <c r="R3419">
        <f>IFERROR(VLOOKUP($A3419,Registros!$B$2:$G$6000,6,0),IFERROR(VLOOKUP($D3419,Winback!$B$2:$C$300,2,0),""))</f>
        <v/>
      </c>
      <c r="S3419">
        <f>IF($E3419=1,"NP","")&amp;IF($G3419=1,"+MOV","")&amp;IF($I3419=1,"+CS","")&amp;IF($K3419=1,"+WB","")</f>
        <v/>
      </c>
      <c r="T3419">
        <f>$E3419+$G3419+$I3419+$K3419</f>
        <v/>
      </c>
    </row>
    <row r="3420">
      <c r="A3420" t="inlineStr">
        <is>
          <t>358183650000</t>
        </is>
      </c>
      <c r="B3420" t="inlineStr">
        <is>
          <t>35818365</t>
        </is>
      </c>
      <c r="C3420" t="inlineStr">
        <is>
          <t>DANIEL GONZALEZ</t>
        </is>
      </c>
      <c r="D3420" t="inlineStr">
        <is>
          <t>DANIELGONZALEZ</t>
        </is>
      </c>
      <c r="E3420">
        <f>IF(COUNTIFS(Registros!$A$2:$A$6000,"NP",Registros!$B$2:$B$6000,$A3420)&gt;0,1,0)</f>
        <v/>
      </c>
      <c r="F3420">
        <f>IF($E3420=1,SUMIFS(Registros!$F$2:$F$6000,Registros!$A$2:$A$6000,"NP",Registros!$B$2:$B$6000,$A3420),0)</f>
        <v/>
      </c>
      <c r="G3420">
        <f>IF(COUNTIFS(Registros!$A$2:$A$6000,"MOV",Registros!$B$2:$B$6000,$A3420)&gt;0,1,0)</f>
        <v/>
      </c>
      <c r="H3420">
        <f>IF($G3420=1,SUMIFS(Registros!$F$2:$F$6000,Registros!$A$2:$A$6000,"MOV",Registros!$B$2:$B$6000,$A3420),0)</f>
        <v/>
      </c>
      <c r="I3420">
        <f>IF(COUNTIFS(Registros!$A$2:$A$6000,"CS",Registros!$B$2:$B$6000,$A3420)&gt;0,1,0)</f>
        <v/>
      </c>
      <c r="J3420">
        <f>IF($I3420=1,SUMIFS(Registros!$I$2:$I$6000,Registros!$A$2:$A$6000,"CS",Registros!$B$2:$B$6000,$A3420),0)</f>
        <v/>
      </c>
      <c r="K3420">
        <f>IF(COUNTIFS(Winback!$K$2:$K$300,$D3420)&gt;0,1,0)</f>
        <v/>
      </c>
      <c r="L3420">
        <f>IF(AND($K3420=1,LEFT($A3420,3)="WB-"),SUMIFS(Winback!$D$2:$D$300,Winback!$K$2:$K$300,$D3420),0)</f>
        <v/>
      </c>
      <c r="M3420">
        <f>IF(OR($E3420=1,$G3420=1,SUMIFS(Registros!$J$2:$J$6000,Registros!$B$2:$B$6000,$A3420)&gt;0),1,0)</f>
        <v/>
      </c>
      <c r="N3420">
        <f>IF($J3420&gt;0,1,IF(COUNTIFS(Registros!$A$2:$A$6000,"CS",Registros!$B$2:$B$6000,$A3420,Registros!$K$2:$K$6000,"&lt;&gt;")&gt;0,1,0))</f>
        <v/>
      </c>
      <c r="O3420">
        <f>IF(AND($K3420=1,$E3420=0,$G3420=0,$I3420=0),"WINBACK",IF(AND($M3420=1,$N3420&gt;0),"CONVERGENTE",IF($M3420=1,"SOLO MÓVIL",IF($N3420&gt;0,"SOLO FIJO / INTERNET","SIN SERVICIOS"))))</f>
        <v/>
      </c>
      <c r="P3420">
        <f>IF($O3420="WINBACK","Recuperar (winback)",IF($O3420="CONVERGENTE","Upgrade / más líneas",IF($O3420="SOLO MÓVIL","Ofrecer fijo + internet (FLBBTV)",IF($O3420="SOLO FIJO / INTERNET","Ofrecer línea móvil Nextphone","Oferta completa (móvil + fijo + internet)"))))</f>
        <v/>
      </c>
      <c r="Q3420">
        <f>$F3420+$H3420+$L3420</f>
        <v/>
      </c>
      <c r="R3420">
        <f>IFERROR(VLOOKUP($A3420,Registros!$B$2:$G$6000,6,0),IFERROR(VLOOKUP($D3420,Winback!$B$2:$C$300,2,0),""))</f>
        <v/>
      </c>
      <c r="S3420">
        <f>IF($E3420=1,"NP","")&amp;IF($G3420=1,"+MOV","")&amp;IF($I3420=1,"+CS","")&amp;IF($K3420=1,"+WB","")</f>
        <v/>
      </c>
      <c r="T3420">
        <f>$E3420+$G3420+$I3420+$K3420</f>
        <v/>
      </c>
    </row>
    <row r="3421">
      <c r="A3421" t="inlineStr">
        <is>
          <t>357323000000</t>
        </is>
      </c>
      <c r="B3421" t="inlineStr">
        <is>
          <t>35732300</t>
        </is>
      </c>
      <c r="C3421" t="inlineStr">
        <is>
          <t>CARLOS EDUARDO ARAUZ GONZALES</t>
        </is>
      </c>
      <c r="D3421" t="inlineStr">
        <is>
          <t>CARLOSEDUARDOARAUZGONZALES</t>
        </is>
      </c>
      <c r="E3421">
        <f>IF(COUNTIFS(Registros!$A$2:$A$6000,"NP",Registros!$B$2:$B$6000,$A3421)&gt;0,1,0)</f>
        <v/>
      </c>
      <c r="F3421">
        <f>IF($E3421=1,SUMIFS(Registros!$F$2:$F$6000,Registros!$A$2:$A$6000,"NP",Registros!$B$2:$B$6000,$A3421),0)</f>
        <v/>
      </c>
      <c r="G3421">
        <f>IF(COUNTIFS(Registros!$A$2:$A$6000,"MOV",Registros!$B$2:$B$6000,$A3421)&gt;0,1,0)</f>
        <v/>
      </c>
      <c r="H3421">
        <f>IF($G3421=1,SUMIFS(Registros!$F$2:$F$6000,Registros!$A$2:$A$6000,"MOV",Registros!$B$2:$B$6000,$A3421),0)</f>
        <v/>
      </c>
      <c r="I3421">
        <f>IF(COUNTIFS(Registros!$A$2:$A$6000,"CS",Registros!$B$2:$B$6000,$A3421)&gt;0,1,0)</f>
        <v/>
      </c>
      <c r="J3421">
        <f>IF($I3421=1,SUMIFS(Registros!$I$2:$I$6000,Registros!$A$2:$A$6000,"CS",Registros!$B$2:$B$6000,$A3421),0)</f>
        <v/>
      </c>
      <c r="K3421">
        <f>IF(COUNTIFS(Winback!$K$2:$K$300,$D3421)&gt;0,1,0)</f>
        <v/>
      </c>
      <c r="L3421">
        <f>IF(AND($K3421=1,LEFT($A3421,3)="WB-"),SUMIFS(Winback!$D$2:$D$300,Winback!$K$2:$K$300,$D3421),0)</f>
        <v/>
      </c>
      <c r="M3421">
        <f>IF(OR($E3421=1,$G3421=1,SUMIFS(Registros!$J$2:$J$6000,Registros!$B$2:$B$6000,$A3421)&gt;0),1,0)</f>
        <v/>
      </c>
      <c r="N3421">
        <f>IF($J3421&gt;0,1,IF(COUNTIFS(Registros!$A$2:$A$6000,"CS",Registros!$B$2:$B$6000,$A3421,Registros!$K$2:$K$6000,"&lt;&gt;")&gt;0,1,0))</f>
        <v/>
      </c>
      <c r="O3421">
        <f>IF(AND($K3421=1,$E3421=0,$G3421=0,$I3421=0),"WINBACK",IF(AND($M3421=1,$N3421&gt;0),"CONVERGENTE",IF($M3421=1,"SOLO MÓVIL",IF($N3421&gt;0,"SOLO FIJO / INTERNET","SIN SERVICIOS"))))</f>
        <v/>
      </c>
      <c r="P3421">
        <f>IF($O3421="WINBACK","Recuperar (winback)",IF($O3421="CONVERGENTE","Upgrade / más líneas",IF($O3421="SOLO MÓVIL","Ofrecer fijo + internet (FLBBTV)",IF($O3421="SOLO FIJO / INTERNET","Ofrecer línea móvil Nextphone","Oferta completa (móvil + fijo + internet)"))))</f>
        <v/>
      </c>
      <c r="Q3421">
        <f>$F3421+$H3421+$L3421</f>
        <v/>
      </c>
      <c r="R3421">
        <f>IFERROR(VLOOKUP($A3421,Registros!$B$2:$G$6000,6,0),IFERROR(VLOOKUP($D3421,Winback!$B$2:$C$300,2,0),""))</f>
        <v/>
      </c>
      <c r="S3421">
        <f>IF($E3421=1,"NP","")&amp;IF($G3421=1,"+MOV","")&amp;IF($I3421=1,"+CS","")&amp;IF($K3421=1,"+WB","")</f>
        <v/>
      </c>
      <c r="T3421">
        <f>$E3421+$G3421+$I3421+$K3421</f>
        <v/>
      </c>
    </row>
    <row r="3422">
      <c r="A3422" t="inlineStr">
        <is>
          <t>355154640000</t>
        </is>
      </c>
      <c r="B3422" t="inlineStr">
        <is>
          <t>35515464</t>
        </is>
      </c>
      <c r="C3422" t="inlineStr">
        <is>
          <t>EMILY JAKELIN AGUIRRE</t>
        </is>
      </c>
      <c r="D3422" t="inlineStr">
        <is>
          <t>EMILYJAKELINAGUIRRE</t>
        </is>
      </c>
      <c r="E3422">
        <f>IF(COUNTIFS(Registros!$A$2:$A$6000,"NP",Registros!$B$2:$B$6000,$A3422)&gt;0,1,0)</f>
        <v/>
      </c>
      <c r="F3422">
        <f>IF($E3422=1,SUMIFS(Registros!$F$2:$F$6000,Registros!$A$2:$A$6000,"NP",Registros!$B$2:$B$6000,$A3422),0)</f>
        <v/>
      </c>
      <c r="G3422">
        <f>IF(COUNTIFS(Registros!$A$2:$A$6000,"MOV",Registros!$B$2:$B$6000,$A3422)&gt;0,1,0)</f>
        <v/>
      </c>
      <c r="H3422">
        <f>IF($G3422=1,SUMIFS(Registros!$F$2:$F$6000,Registros!$A$2:$A$6000,"MOV",Registros!$B$2:$B$6000,$A3422),0)</f>
        <v/>
      </c>
      <c r="I3422">
        <f>IF(COUNTIFS(Registros!$A$2:$A$6000,"CS",Registros!$B$2:$B$6000,$A3422)&gt;0,1,0)</f>
        <v/>
      </c>
      <c r="J3422">
        <f>IF($I3422=1,SUMIFS(Registros!$I$2:$I$6000,Registros!$A$2:$A$6000,"CS",Registros!$B$2:$B$6000,$A3422),0)</f>
        <v/>
      </c>
      <c r="K3422">
        <f>IF(COUNTIFS(Winback!$K$2:$K$300,$D3422)&gt;0,1,0)</f>
        <v/>
      </c>
      <c r="L3422">
        <f>IF(AND($K3422=1,LEFT($A3422,3)="WB-"),SUMIFS(Winback!$D$2:$D$300,Winback!$K$2:$K$300,$D3422),0)</f>
        <v/>
      </c>
      <c r="M3422">
        <f>IF(OR($E3422=1,$G3422=1,SUMIFS(Registros!$J$2:$J$6000,Registros!$B$2:$B$6000,$A3422)&gt;0),1,0)</f>
        <v/>
      </c>
      <c r="N3422">
        <f>IF($J3422&gt;0,1,IF(COUNTIFS(Registros!$A$2:$A$6000,"CS",Registros!$B$2:$B$6000,$A3422,Registros!$K$2:$K$6000,"&lt;&gt;")&gt;0,1,0))</f>
        <v/>
      </c>
      <c r="O3422">
        <f>IF(AND($K3422=1,$E3422=0,$G3422=0,$I3422=0),"WINBACK",IF(AND($M3422=1,$N3422&gt;0),"CONVERGENTE",IF($M3422=1,"SOLO MÓVIL",IF($N3422&gt;0,"SOLO FIJO / INTERNET","SIN SERVICIOS"))))</f>
        <v/>
      </c>
      <c r="P3422">
        <f>IF($O3422="WINBACK","Recuperar (winback)",IF($O3422="CONVERGENTE","Upgrade / más líneas",IF($O3422="SOLO MÓVIL","Ofrecer fijo + internet (FLBBTV)",IF($O3422="SOLO FIJO / INTERNET","Ofrecer línea móvil Nextphone","Oferta completa (móvil + fijo + internet)"))))</f>
        <v/>
      </c>
      <c r="Q3422">
        <f>$F3422+$H3422+$L3422</f>
        <v/>
      </c>
      <c r="R3422">
        <f>IFERROR(VLOOKUP($A3422,Registros!$B$2:$G$6000,6,0),IFERROR(VLOOKUP($D3422,Winback!$B$2:$C$300,2,0),""))</f>
        <v/>
      </c>
      <c r="S3422">
        <f>IF($E3422=1,"NP","")&amp;IF($G3422=1,"+MOV","")&amp;IF($I3422=1,"+CS","")&amp;IF($K3422=1,"+WB","")</f>
        <v/>
      </c>
      <c r="T3422">
        <f>$E3422+$G3422+$I3422+$K3422</f>
        <v/>
      </c>
    </row>
    <row r="3423">
      <c r="A3423" t="inlineStr">
        <is>
          <t>351286810000</t>
        </is>
      </c>
      <c r="B3423" t="inlineStr">
        <is>
          <t>35128681</t>
        </is>
      </c>
      <c r="C3423" t="inlineStr">
        <is>
          <t>DARIACNI PINTO</t>
        </is>
      </c>
      <c r="D3423" t="inlineStr">
        <is>
          <t>DARIACNIPINTO</t>
        </is>
      </c>
      <c r="E3423">
        <f>IF(COUNTIFS(Registros!$A$2:$A$6000,"NP",Registros!$B$2:$B$6000,$A3423)&gt;0,1,0)</f>
        <v/>
      </c>
      <c r="F3423">
        <f>IF($E3423=1,SUMIFS(Registros!$F$2:$F$6000,Registros!$A$2:$A$6000,"NP",Registros!$B$2:$B$6000,$A3423),0)</f>
        <v/>
      </c>
      <c r="G3423">
        <f>IF(COUNTIFS(Registros!$A$2:$A$6000,"MOV",Registros!$B$2:$B$6000,$A3423)&gt;0,1,0)</f>
        <v/>
      </c>
      <c r="H3423">
        <f>IF($G3423=1,SUMIFS(Registros!$F$2:$F$6000,Registros!$A$2:$A$6000,"MOV",Registros!$B$2:$B$6000,$A3423),0)</f>
        <v/>
      </c>
      <c r="I3423">
        <f>IF(COUNTIFS(Registros!$A$2:$A$6000,"CS",Registros!$B$2:$B$6000,$A3423)&gt;0,1,0)</f>
        <v/>
      </c>
      <c r="J3423">
        <f>IF($I3423=1,SUMIFS(Registros!$I$2:$I$6000,Registros!$A$2:$A$6000,"CS",Registros!$B$2:$B$6000,$A3423),0)</f>
        <v/>
      </c>
      <c r="K3423">
        <f>IF(COUNTIFS(Winback!$K$2:$K$300,$D3423)&gt;0,1,0)</f>
        <v/>
      </c>
      <c r="L3423">
        <f>IF(AND($K3423=1,LEFT($A3423,3)="WB-"),SUMIFS(Winback!$D$2:$D$300,Winback!$K$2:$K$300,$D3423),0)</f>
        <v/>
      </c>
      <c r="M3423">
        <f>IF(OR($E3423=1,$G3423=1,SUMIFS(Registros!$J$2:$J$6000,Registros!$B$2:$B$6000,$A3423)&gt;0),1,0)</f>
        <v/>
      </c>
      <c r="N3423">
        <f>IF($J3423&gt;0,1,IF(COUNTIFS(Registros!$A$2:$A$6000,"CS",Registros!$B$2:$B$6000,$A3423,Registros!$K$2:$K$6000,"&lt;&gt;")&gt;0,1,0))</f>
        <v/>
      </c>
      <c r="O3423">
        <f>IF(AND($K3423=1,$E3423=0,$G3423=0,$I3423=0),"WINBACK",IF(AND($M3423=1,$N3423&gt;0),"CONVERGENTE",IF($M3423=1,"SOLO MÓVIL",IF($N3423&gt;0,"SOLO FIJO / INTERNET","SIN SERVICIOS"))))</f>
        <v/>
      </c>
      <c r="P3423">
        <f>IF($O3423="WINBACK","Recuperar (winback)",IF($O3423="CONVERGENTE","Upgrade / más líneas",IF($O3423="SOLO MÓVIL","Ofrecer fijo + internet (FLBBTV)",IF($O3423="SOLO FIJO / INTERNET","Ofrecer línea móvil Nextphone","Oferta completa (móvil + fijo + internet)"))))</f>
        <v/>
      </c>
      <c r="Q3423">
        <f>$F3423+$H3423+$L3423</f>
        <v/>
      </c>
      <c r="R3423">
        <f>IFERROR(VLOOKUP($A3423,Registros!$B$2:$G$6000,6,0),IFERROR(VLOOKUP($D3423,Winback!$B$2:$C$300,2,0),""))</f>
        <v/>
      </c>
      <c r="S3423">
        <f>IF($E3423=1,"NP","")&amp;IF($G3423=1,"+MOV","")&amp;IF($I3423=1,"+CS","")&amp;IF($K3423=1,"+WB","")</f>
        <v/>
      </c>
      <c r="T3423">
        <f>$E3423+$G3423+$I3423+$K3423</f>
        <v/>
      </c>
    </row>
    <row r="3424">
      <c r="A3424" t="inlineStr">
        <is>
          <t>351357550000</t>
        </is>
      </c>
      <c r="B3424" t="inlineStr">
        <is>
          <t>35135755</t>
        </is>
      </c>
      <c r="C3424" t="inlineStr">
        <is>
          <t>JOSUE YAVIR ESPINOZA GUERRA</t>
        </is>
      </c>
      <c r="D3424" t="inlineStr">
        <is>
          <t>JOSUEYAVIRESPINOZAGUERRA</t>
        </is>
      </c>
      <c r="E3424">
        <f>IF(COUNTIFS(Registros!$A$2:$A$6000,"NP",Registros!$B$2:$B$6000,$A3424)&gt;0,1,0)</f>
        <v/>
      </c>
      <c r="F3424">
        <f>IF($E3424=1,SUMIFS(Registros!$F$2:$F$6000,Registros!$A$2:$A$6000,"NP",Registros!$B$2:$B$6000,$A3424),0)</f>
        <v/>
      </c>
      <c r="G3424">
        <f>IF(COUNTIFS(Registros!$A$2:$A$6000,"MOV",Registros!$B$2:$B$6000,$A3424)&gt;0,1,0)</f>
        <v/>
      </c>
      <c r="H3424">
        <f>IF($G3424=1,SUMIFS(Registros!$F$2:$F$6000,Registros!$A$2:$A$6000,"MOV",Registros!$B$2:$B$6000,$A3424),0)</f>
        <v/>
      </c>
      <c r="I3424">
        <f>IF(COUNTIFS(Registros!$A$2:$A$6000,"CS",Registros!$B$2:$B$6000,$A3424)&gt;0,1,0)</f>
        <v/>
      </c>
      <c r="J3424">
        <f>IF($I3424=1,SUMIFS(Registros!$I$2:$I$6000,Registros!$A$2:$A$6000,"CS",Registros!$B$2:$B$6000,$A3424),0)</f>
        <v/>
      </c>
      <c r="K3424">
        <f>IF(COUNTIFS(Winback!$K$2:$K$300,$D3424)&gt;0,1,0)</f>
        <v/>
      </c>
      <c r="L3424">
        <f>IF(AND($K3424=1,LEFT($A3424,3)="WB-"),SUMIFS(Winback!$D$2:$D$300,Winback!$K$2:$K$300,$D3424),0)</f>
        <v/>
      </c>
      <c r="M3424">
        <f>IF(OR($E3424=1,$G3424=1,SUMIFS(Registros!$J$2:$J$6000,Registros!$B$2:$B$6000,$A3424)&gt;0),1,0)</f>
        <v/>
      </c>
      <c r="N3424">
        <f>IF($J3424&gt;0,1,IF(COUNTIFS(Registros!$A$2:$A$6000,"CS",Registros!$B$2:$B$6000,$A3424,Registros!$K$2:$K$6000,"&lt;&gt;")&gt;0,1,0))</f>
        <v/>
      </c>
      <c r="O3424">
        <f>IF(AND($K3424=1,$E3424=0,$G3424=0,$I3424=0),"WINBACK",IF(AND($M3424=1,$N3424&gt;0),"CONVERGENTE",IF($M3424=1,"SOLO MÓVIL",IF($N3424&gt;0,"SOLO FIJO / INTERNET","SIN SERVICIOS"))))</f>
        <v/>
      </c>
      <c r="P3424">
        <f>IF($O3424="WINBACK","Recuperar (winback)",IF($O3424="CONVERGENTE","Upgrade / más líneas",IF($O3424="SOLO MÓVIL","Ofrecer fijo + internet (FLBBTV)",IF($O3424="SOLO FIJO / INTERNET","Ofrecer línea móvil Nextphone","Oferta completa (móvil + fijo + internet)"))))</f>
        <v/>
      </c>
      <c r="Q3424">
        <f>$F3424+$H3424+$L3424</f>
        <v/>
      </c>
      <c r="R3424">
        <f>IFERROR(VLOOKUP($A3424,Registros!$B$2:$G$6000,6,0),IFERROR(VLOOKUP($D3424,Winback!$B$2:$C$300,2,0),""))</f>
        <v/>
      </c>
      <c r="S3424">
        <f>IF($E3424=1,"NP","")&amp;IF($G3424=1,"+MOV","")&amp;IF($I3424=1,"+CS","")&amp;IF($K3424=1,"+WB","")</f>
        <v/>
      </c>
      <c r="T3424">
        <f>$E3424+$G3424+$I3424+$K3424</f>
        <v/>
      </c>
    </row>
    <row r="3425">
      <c r="A3425" t="inlineStr">
        <is>
          <t>359208160000</t>
        </is>
      </c>
      <c r="B3425" t="inlineStr">
        <is>
          <t>35920816</t>
        </is>
      </c>
      <c r="C3425" t="inlineStr">
        <is>
          <t>EDUARDO ENRIQUE MORALES VILLEGAS</t>
        </is>
      </c>
      <c r="D3425" t="inlineStr">
        <is>
          <t>EDUARDOENRIQUEMORALESVILLEGAS</t>
        </is>
      </c>
      <c r="E3425">
        <f>IF(COUNTIFS(Registros!$A$2:$A$6000,"NP",Registros!$B$2:$B$6000,$A3425)&gt;0,1,0)</f>
        <v/>
      </c>
      <c r="F3425">
        <f>IF($E3425=1,SUMIFS(Registros!$F$2:$F$6000,Registros!$A$2:$A$6000,"NP",Registros!$B$2:$B$6000,$A3425),0)</f>
        <v/>
      </c>
      <c r="G3425">
        <f>IF(COUNTIFS(Registros!$A$2:$A$6000,"MOV",Registros!$B$2:$B$6000,$A3425)&gt;0,1,0)</f>
        <v/>
      </c>
      <c r="H3425">
        <f>IF($G3425=1,SUMIFS(Registros!$F$2:$F$6000,Registros!$A$2:$A$6000,"MOV",Registros!$B$2:$B$6000,$A3425),0)</f>
        <v/>
      </c>
      <c r="I3425">
        <f>IF(COUNTIFS(Registros!$A$2:$A$6000,"CS",Registros!$B$2:$B$6000,$A3425)&gt;0,1,0)</f>
        <v/>
      </c>
      <c r="J3425">
        <f>IF($I3425=1,SUMIFS(Registros!$I$2:$I$6000,Registros!$A$2:$A$6000,"CS",Registros!$B$2:$B$6000,$A3425),0)</f>
        <v/>
      </c>
      <c r="K3425">
        <f>IF(COUNTIFS(Winback!$K$2:$K$300,$D3425)&gt;0,1,0)</f>
        <v/>
      </c>
      <c r="L3425">
        <f>IF(AND($K3425=1,LEFT($A3425,3)="WB-"),SUMIFS(Winback!$D$2:$D$300,Winback!$K$2:$K$300,$D3425),0)</f>
        <v/>
      </c>
      <c r="M3425">
        <f>IF(OR($E3425=1,$G3425=1,SUMIFS(Registros!$J$2:$J$6000,Registros!$B$2:$B$6000,$A3425)&gt;0),1,0)</f>
        <v/>
      </c>
      <c r="N3425">
        <f>IF($J3425&gt;0,1,IF(COUNTIFS(Registros!$A$2:$A$6000,"CS",Registros!$B$2:$B$6000,$A3425,Registros!$K$2:$K$6000,"&lt;&gt;")&gt;0,1,0))</f>
        <v/>
      </c>
      <c r="O3425">
        <f>IF(AND($K3425=1,$E3425=0,$G3425=0,$I3425=0),"WINBACK",IF(AND($M3425=1,$N3425&gt;0),"CONVERGENTE",IF($M3425=1,"SOLO MÓVIL",IF($N3425&gt;0,"SOLO FIJO / INTERNET","SIN SERVICIOS"))))</f>
        <v/>
      </c>
      <c r="P3425">
        <f>IF($O3425="WINBACK","Recuperar (winback)",IF($O3425="CONVERGENTE","Upgrade / más líneas",IF($O3425="SOLO MÓVIL","Ofrecer fijo + internet (FLBBTV)",IF($O3425="SOLO FIJO / INTERNET","Ofrecer línea móvil Nextphone","Oferta completa (móvil + fijo + internet)"))))</f>
        <v/>
      </c>
      <c r="Q3425">
        <f>$F3425+$H3425+$L3425</f>
        <v/>
      </c>
      <c r="R3425">
        <f>IFERROR(VLOOKUP($A3425,Registros!$B$2:$G$6000,6,0),IFERROR(VLOOKUP($D3425,Winback!$B$2:$C$300,2,0),""))</f>
        <v/>
      </c>
      <c r="S3425">
        <f>IF($E3425=1,"NP","")&amp;IF($G3425=1,"+MOV","")&amp;IF($I3425=1,"+CS","")&amp;IF($K3425=1,"+WB","")</f>
        <v/>
      </c>
      <c r="T3425">
        <f>$E3425+$G3425+$I3425+$K3425</f>
        <v/>
      </c>
    </row>
    <row r="3426">
      <c r="A3426" t="inlineStr">
        <is>
          <t>367008720000</t>
        </is>
      </c>
      <c r="B3426" t="inlineStr">
        <is>
          <t>36700872</t>
        </is>
      </c>
      <c r="C3426" t="inlineStr">
        <is>
          <t>OLMEDO BEJERANO PALACIO</t>
        </is>
      </c>
      <c r="D3426" t="inlineStr">
        <is>
          <t>OLMEDOBEJERANOPALACIO</t>
        </is>
      </c>
      <c r="E3426">
        <f>IF(COUNTIFS(Registros!$A$2:$A$6000,"NP",Registros!$B$2:$B$6000,$A3426)&gt;0,1,0)</f>
        <v/>
      </c>
      <c r="F3426">
        <f>IF($E3426=1,SUMIFS(Registros!$F$2:$F$6000,Registros!$A$2:$A$6000,"NP",Registros!$B$2:$B$6000,$A3426),0)</f>
        <v/>
      </c>
      <c r="G3426">
        <f>IF(COUNTIFS(Registros!$A$2:$A$6000,"MOV",Registros!$B$2:$B$6000,$A3426)&gt;0,1,0)</f>
        <v/>
      </c>
      <c r="H3426">
        <f>IF($G3426=1,SUMIFS(Registros!$F$2:$F$6000,Registros!$A$2:$A$6000,"MOV",Registros!$B$2:$B$6000,$A3426),0)</f>
        <v/>
      </c>
      <c r="I3426">
        <f>IF(COUNTIFS(Registros!$A$2:$A$6000,"CS",Registros!$B$2:$B$6000,$A3426)&gt;0,1,0)</f>
        <v/>
      </c>
      <c r="J3426">
        <f>IF($I3426=1,SUMIFS(Registros!$I$2:$I$6000,Registros!$A$2:$A$6000,"CS",Registros!$B$2:$B$6000,$A3426),0)</f>
        <v/>
      </c>
      <c r="K3426">
        <f>IF(COUNTIFS(Winback!$K$2:$K$300,$D3426)&gt;0,1,0)</f>
        <v/>
      </c>
      <c r="L3426">
        <f>IF(AND($K3426=1,LEFT($A3426,3)="WB-"),SUMIFS(Winback!$D$2:$D$300,Winback!$K$2:$K$300,$D3426),0)</f>
        <v/>
      </c>
      <c r="M3426">
        <f>IF(OR($E3426=1,$G3426=1,SUMIFS(Registros!$J$2:$J$6000,Registros!$B$2:$B$6000,$A3426)&gt;0),1,0)</f>
        <v/>
      </c>
      <c r="N3426">
        <f>IF($J3426&gt;0,1,IF(COUNTIFS(Registros!$A$2:$A$6000,"CS",Registros!$B$2:$B$6000,$A3426,Registros!$K$2:$K$6000,"&lt;&gt;")&gt;0,1,0))</f>
        <v/>
      </c>
      <c r="O3426">
        <f>IF(AND($K3426=1,$E3426=0,$G3426=0,$I3426=0),"WINBACK",IF(AND($M3426=1,$N3426&gt;0),"CONVERGENTE",IF($M3426=1,"SOLO MÓVIL",IF($N3426&gt;0,"SOLO FIJO / INTERNET","SIN SERVICIOS"))))</f>
        <v/>
      </c>
      <c r="P3426">
        <f>IF($O3426="WINBACK","Recuperar (winback)",IF($O3426="CONVERGENTE","Upgrade / más líneas",IF($O3426="SOLO MÓVIL","Ofrecer fijo + internet (FLBBTV)",IF($O3426="SOLO FIJO / INTERNET","Ofrecer línea móvil Nextphone","Oferta completa (móvil + fijo + internet)"))))</f>
        <v/>
      </c>
      <c r="Q3426">
        <f>$F3426+$H3426+$L3426</f>
        <v/>
      </c>
      <c r="R3426">
        <f>IFERROR(VLOOKUP($A3426,Registros!$B$2:$G$6000,6,0),IFERROR(VLOOKUP($D3426,Winback!$B$2:$C$300,2,0),""))</f>
        <v/>
      </c>
      <c r="S3426">
        <f>IF($E3426=1,"NP","")&amp;IF($G3426=1,"+MOV","")&amp;IF($I3426=1,"+CS","")&amp;IF($K3426=1,"+WB","")</f>
        <v/>
      </c>
      <c r="T3426">
        <f>$E3426+$G3426+$I3426+$K3426</f>
        <v/>
      </c>
    </row>
    <row r="3427">
      <c r="A3427" t="inlineStr">
        <is>
          <t>346105220000</t>
        </is>
      </c>
      <c r="B3427" t="inlineStr">
        <is>
          <t>34610522</t>
        </is>
      </c>
      <c r="C3427" t="inlineStr">
        <is>
          <t>ALESSANDRA ALVAREZ</t>
        </is>
      </c>
      <c r="D3427" t="inlineStr">
        <is>
          <t>ALESSANDRAALVAREZ</t>
        </is>
      </c>
      <c r="E3427">
        <f>IF(COUNTIFS(Registros!$A$2:$A$6000,"NP",Registros!$B$2:$B$6000,$A3427)&gt;0,1,0)</f>
        <v/>
      </c>
      <c r="F3427">
        <f>IF($E3427=1,SUMIFS(Registros!$F$2:$F$6000,Registros!$A$2:$A$6000,"NP",Registros!$B$2:$B$6000,$A3427),0)</f>
        <v/>
      </c>
      <c r="G3427">
        <f>IF(COUNTIFS(Registros!$A$2:$A$6000,"MOV",Registros!$B$2:$B$6000,$A3427)&gt;0,1,0)</f>
        <v/>
      </c>
      <c r="H3427">
        <f>IF($G3427=1,SUMIFS(Registros!$F$2:$F$6000,Registros!$A$2:$A$6000,"MOV",Registros!$B$2:$B$6000,$A3427),0)</f>
        <v/>
      </c>
      <c r="I3427">
        <f>IF(COUNTIFS(Registros!$A$2:$A$6000,"CS",Registros!$B$2:$B$6000,$A3427)&gt;0,1,0)</f>
        <v/>
      </c>
      <c r="J3427">
        <f>IF($I3427=1,SUMIFS(Registros!$I$2:$I$6000,Registros!$A$2:$A$6000,"CS",Registros!$B$2:$B$6000,$A3427),0)</f>
        <v/>
      </c>
      <c r="K3427">
        <f>IF(COUNTIFS(Winback!$K$2:$K$300,$D3427)&gt;0,1,0)</f>
        <v/>
      </c>
      <c r="L3427">
        <f>IF(AND($K3427=1,LEFT($A3427,3)="WB-"),SUMIFS(Winback!$D$2:$D$300,Winback!$K$2:$K$300,$D3427),0)</f>
        <v/>
      </c>
      <c r="M3427">
        <f>IF(OR($E3427=1,$G3427=1,SUMIFS(Registros!$J$2:$J$6000,Registros!$B$2:$B$6000,$A3427)&gt;0),1,0)</f>
        <v/>
      </c>
      <c r="N3427">
        <f>IF($J3427&gt;0,1,IF(COUNTIFS(Registros!$A$2:$A$6000,"CS",Registros!$B$2:$B$6000,$A3427,Registros!$K$2:$K$6000,"&lt;&gt;")&gt;0,1,0))</f>
        <v/>
      </c>
      <c r="O3427">
        <f>IF(AND($K3427=1,$E3427=0,$G3427=0,$I3427=0),"WINBACK",IF(AND($M3427=1,$N3427&gt;0),"CONVERGENTE",IF($M3427=1,"SOLO MÓVIL",IF($N3427&gt;0,"SOLO FIJO / INTERNET","SIN SERVICIOS"))))</f>
        <v/>
      </c>
      <c r="P3427">
        <f>IF($O3427="WINBACK","Recuperar (winback)",IF($O3427="CONVERGENTE","Upgrade / más líneas",IF($O3427="SOLO MÓVIL","Ofrecer fijo + internet (FLBBTV)",IF($O3427="SOLO FIJO / INTERNET","Ofrecer línea móvil Nextphone","Oferta completa (móvil + fijo + internet)"))))</f>
        <v/>
      </c>
      <c r="Q3427">
        <f>$F3427+$H3427+$L3427</f>
        <v/>
      </c>
      <c r="R3427">
        <f>IFERROR(VLOOKUP($A3427,Registros!$B$2:$G$6000,6,0),IFERROR(VLOOKUP($D3427,Winback!$B$2:$C$300,2,0),""))</f>
        <v/>
      </c>
      <c r="S3427">
        <f>IF($E3427=1,"NP","")&amp;IF($G3427=1,"+MOV","")&amp;IF($I3427=1,"+CS","")&amp;IF($K3427=1,"+WB","")</f>
        <v/>
      </c>
      <c r="T3427">
        <f>$E3427+$G3427+$I3427+$K3427</f>
        <v/>
      </c>
    </row>
    <row r="3428">
      <c r="A3428" t="inlineStr">
        <is>
          <t>334193600000</t>
        </is>
      </c>
      <c r="B3428" t="inlineStr">
        <is>
          <t>33419360</t>
        </is>
      </c>
      <c r="C3428" t="inlineStr">
        <is>
          <t>ALEXIS EFRAIN GOMEZ QUINTERO</t>
        </is>
      </c>
      <c r="D3428" t="inlineStr">
        <is>
          <t>ALEXISEFRAINGOMEZQUINTERO</t>
        </is>
      </c>
      <c r="E3428">
        <f>IF(COUNTIFS(Registros!$A$2:$A$6000,"NP",Registros!$B$2:$B$6000,$A3428)&gt;0,1,0)</f>
        <v/>
      </c>
      <c r="F3428">
        <f>IF($E3428=1,SUMIFS(Registros!$F$2:$F$6000,Registros!$A$2:$A$6000,"NP",Registros!$B$2:$B$6000,$A3428),0)</f>
        <v/>
      </c>
      <c r="G3428">
        <f>IF(COUNTIFS(Registros!$A$2:$A$6000,"MOV",Registros!$B$2:$B$6000,$A3428)&gt;0,1,0)</f>
        <v/>
      </c>
      <c r="H3428">
        <f>IF($G3428=1,SUMIFS(Registros!$F$2:$F$6000,Registros!$A$2:$A$6000,"MOV",Registros!$B$2:$B$6000,$A3428),0)</f>
        <v/>
      </c>
      <c r="I3428">
        <f>IF(COUNTIFS(Registros!$A$2:$A$6000,"CS",Registros!$B$2:$B$6000,$A3428)&gt;0,1,0)</f>
        <v/>
      </c>
      <c r="J3428">
        <f>IF($I3428=1,SUMIFS(Registros!$I$2:$I$6000,Registros!$A$2:$A$6000,"CS",Registros!$B$2:$B$6000,$A3428),0)</f>
        <v/>
      </c>
      <c r="K3428">
        <f>IF(COUNTIFS(Winback!$K$2:$K$300,$D3428)&gt;0,1,0)</f>
        <v/>
      </c>
      <c r="L3428">
        <f>IF(AND($K3428=1,LEFT($A3428,3)="WB-"),SUMIFS(Winback!$D$2:$D$300,Winback!$K$2:$K$300,$D3428),0)</f>
        <v/>
      </c>
      <c r="M3428">
        <f>IF(OR($E3428=1,$G3428=1,SUMIFS(Registros!$J$2:$J$6000,Registros!$B$2:$B$6000,$A3428)&gt;0),1,0)</f>
        <v/>
      </c>
      <c r="N3428">
        <f>IF($J3428&gt;0,1,IF(COUNTIFS(Registros!$A$2:$A$6000,"CS",Registros!$B$2:$B$6000,$A3428,Registros!$K$2:$K$6000,"&lt;&gt;")&gt;0,1,0))</f>
        <v/>
      </c>
      <c r="O3428">
        <f>IF(AND($K3428=1,$E3428=0,$G3428=0,$I3428=0),"WINBACK",IF(AND($M3428=1,$N3428&gt;0),"CONVERGENTE",IF($M3428=1,"SOLO MÓVIL",IF($N3428&gt;0,"SOLO FIJO / INTERNET","SIN SERVICIOS"))))</f>
        <v/>
      </c>
      <c r="P3428">
        <f>IF($O3428="WINBACK","Recuperar (winback)",IF($O3428="CONVERGENTE","Upgrade / más líneas",IF($O3428="SOLO MÓVIL","Ofrecer fijo + internet (FLBBTV)",IF($O3428="SOLO FIJO / INTERNET","Ofrecer línea móvil Nextphone","Oferta completa (móvil + fijo + internet)"))))</f>
        <v/>
      </c>
      <c r="Q3428">
        <f>$F3428+$H3428+$L3428</f>
        <v/>
      </c>
      <c r="R3428">
        <f>IFERROR(VLOOKUP($A3428,Registros!$B$2:$G$6000,6,0),IFERROR(VLOOKUP($D3428,Winback!$B$2:$C$300,2,0),""))</f>
        <v/>
      </c>
      <c r="S3428">
        <f>IF($E3428=1,"NP","")&amp;IF($G3428=1,"+MOV","")&amp;IF($I3428=1,"+CS","")&amp;IF($K3428=1,"+WB","")</f>
        <v/>
      </c>
      <c r="T3428">
        <f>$E3428+$G3428+$I3428+$K3428</f>
        <v/>
      </c>
    </row>
    <row r="3429">
      <c r="A3429" t="inlineStr">
        <is>
          <t>361056100000</t>
        </is>
      </c>
      <c r="B3429" t="inlineStr">
        <is>
          <t>36105610</t>
        </is>
      </c>
      <c r="C3429" t="inlineStr">
        <is>
          <t>MARIA GUTIERREZ</t>
        </is>
      </c>
      <c r="D3429" t="inlineStr">
        <is>
          <t>MARIAGUTIERREZ</t>
        </is>
      </c>
      <c r="E3429">
        <f>IF(COUNTIFS(Registros!$A$2:$A$6000,"NP",Registros!$B$2:$B$6000,$A3429)&gt;0,1,0)</f>
        <v/>
      </c>
      <c r="F3429">
        <f>IF($E3429=1,SUMIFS(Registros!$F$2:$F$6000,Registros!$A$2:$A$6000,"NP",Registros!$B$2:$B$6000,$A3429),0)</f>
        <v/>
      </c>
      <c r="G3429">
        <f>IF(COUNTIFS(Registros!$A$2:$A$6000,"MOV",Registros!$B$2:$B$6000,$A3429)&gt;0,1,0)</f>
        <v/>
      </c>
      <c r="H3429">
        <f>IF($G3429=1,SUMIFS(Registros!$F$2:$F$6000,Registros!$A$2:$A$6000,"MOV",Registros!$B$2:$B$6000,$A3429),0)</f>
        <v/>
      </c>
      <c r="I3429">
        <f>IF(COUNTIFS(Registros!$A$2:$A$6000,"CS",Registros!$B$2:$B$6000,$A3429)&gt;0,1,0)</f>
        <v/>
      </c>
      <c r="J3429">
        <f>IF($I3429=1,SUMIFS(Registros!$I$2:$I$6000,Registros!$A$2:$A$6000,"CS",Registros!$B$2:$B$6000,$A3429),0)</f>
        <v/>
      </c>
      <c r="K3429">
        <f>IF(COUNTIFS(Winback!$K$2:$K$300,$D3429)&gt;0,1,0)</f>
        <v/>
      </c>
      <c r="L3429">
        <f>IF(AND($K3429=1,LEFT($A3429,3)="WB-"),SUMIFS(Winback!$D$2:$D$300,Winback!$K$2:$K$300,$D3429),0)</f>
        <v/>
      </c>
      <c r="M3429">
        <f>IF(OR($E3429=1,$G3429=1,SUMIFS(Registros!$J$2:$J$6000,Registros!$B$2:$B$6000,$A3429)&gt;0),1,0)</f>
        <v/>
      </c>
      <c r="N3429">
        <f>IF($J3429&gt;0,1,IF(COUNTIFS(Registros!$A$2:$A$6000,"CS",Registros!$B$2:$B$6000,$A3429,Registros!$K$2:$K$6000,"&lt;&gt;")&gt;0,1,0))</f>
        <v/>
      </c>
      <c r="O3429">
        <f>IF(AND($K3429=1,$E3429=0,$G3429=0,$I3429=0),"WINBACK",IF(AND($M3429=1,$N3429&gt;0),"CONVERGENTE",IF($M3429=1,"SOLO MÓVIL",IF($N3429&gt;0,"SOLO FIJO / INTERNET","SIN SERVICIOS"))))</f>
        <v/>
      </c>
      <c r="P3429">
        <f>IF($O3429="WINBACK","Recuperar (winback)",IF($O3429="CONVERGENTE","Upgrade / más líneas",IF($O3429="SOLO MÓVIL","Ofrecer fijo + internet (FLBBTV)",IF($O3429="SOLO FIJO / INTERNET","Ofrecer línea móvil Nextphone","Oferta completa (móvil + fijo + internet)"))))</f>
        <v/>
      </c>
      <c r="Q3429">
        <f>$F3429+$H3429+$L3429</f>
        <v/>
      </c>
      <c r="R3429">
        <f>IFERROR(VLOOKUP($A3429,Registros!$B$2:$G$6000,6,0),IFERROR(VLOOKUP($D3429,Winback!$B$2:$C$300,2,0),""))</f>
        <v/>
      </c>
      <c r="S3429">
        <f>IF($E3429=1,"NP","")&amp;IF($G3429=1,"+MOV","")&amp;IF($I3429=1,"+CS","")&amp;IF($K3429=1,"+WB","")</f>
        <v/>
      </c>
      <c r="T3429">
        <f>$E3429+$G3429+$I3429+$K3429</f>
        <v/>
      </c>
    </row>
    <row r="3430">
      <c r="A3430" t="inlineStr">
        <is>
          <t>356355410000</t>
        </is>
      </c>
      <c r="B3430" t="inlineStr">
        <is>
          <t>35635541</t>
        </is>
      </c>
      <c r="C3430" t="inlineStr">
        <is>
          <t>HEISEL JANETH ARJONA QUIEL</t>
        </is>
      </c>
      <c r="D3430" t="inlineStr">
        <is>
          <t>HEISELJANETHARJONAQUIEL</t>
        </is>
      </c>
      <c r="E3430">
        <f>IF(COUNTIFS(Registros!$A$2:$A$6000,"NP",Registros!$B$2:$B$6000,$A3430)&gt;0,1,0)</f>
        <v/>
      </c>
      <c r="F3430">
        <f>IF($E3430=1,SUMIFS(Registros!$F$2:$F$6000,Registros!$A$2:$A$6000,"NP",Registros!$B$2:$B$6000,$A3430),0)</f>
        <v/>
      </c>
      <c r="G3430">
        <f>IF(COUNTIFS(Registros!$A$2:$A$6000,"MOV",Registros!$B$2:$B$6000,$A3430)&gt;0,1,0)</f>
        <v/>
      </c>
      <c r="H3430">
        <f>IF($G3430=1,SUMIFS(Registros!$F$2:$F$6000,Registros!$A$2:$A$6000,"MOV",Registros!$B$2:$B$6000,$A3430),0)</f>
        <v/>
      </c>
      <c r="I3430">
        <f>IF(COUNTIFS(Registros!$A$2:$A$6000,"CS",Registros!$B$2:$B$6000,$A3430)&gt;0,1,0)</f>
        <v/>
      </c>
      <c r="J3430">
        <f>IF($I3430=1,SUMIFS(Registros!$I$2:$I$6000,Registros!$A$2:$A$6000,"CS",Registros!$B$2:$B$6000,$A3430),0)</f>
        <v/>
      </c>
      <c r="K3430">
        <f>IF(COUNTIFS(Winback!$K$2:$K$300,$D3430)&gt;0,1,0)</f>
        <v/>
      </c>
      <c r="L3430">
        <f>IF(AND($K3430=1,LEFT($A3430,3)="WB-"),SUMIFS(Winback!$D$2:$D$300,Winback!$K$2:$K$300,$D3430),0)</f>
        <v/>
      </c>
      <c r="M3430">
        <f>IF(OR($E3430=1,$G3430=1,SUMIFS(Registros!$J$2:$J$6000,Registros!$B$2:$B$6000,$A3430)&gt;0),1,0)</f>
        <v/>
      </c>
      <c r="N3430">
        <f>IF($J3430&gt;0,1,IF(COUNTIFS(Registros!$A$2:$A$6000,"CS",Registros!$B$2:$B$6000,$A3430,Registros!$K$2:$K$6000,"&lt;&gt;")&gt;0,1,0))</f>
        <v/>
      </c>
      <c r="O3430">
        <f>IF(AND($K3430=1,$E3430=0,$G3430=0,$I3430=0),"WINBACK",IF(AND($M3430=1,$N3430&gt;0),"CONVERGENTE",IF($M3430=1,"SOLO MÓVIL",IF($N3430&gt;0,"SOLO FIJO / INTERNET","SIN SERVICIOS"))))</f>
        <v/>
      </c>
      <c r="P3430">
        <f>IF($O3430="WINBACK","Recuperar (winback)",IF($O3430="CONVERGENTE","Upgrade / más líneas",IF($O3430="SOLO MÓVIL","Ofrecer fijo + internet (FLBBTV)",IF($O3430="SOLO FIJO / INTERNET","Ofrecer línea móvil Nextphone","Oferta completa (móvil + fijo + internet)"))))</f>
        <v/>
      </c>
      <c r="Q3430">
        <f>$F3430+$H3430+$L3430</f>
        <v/>
      </c>
      <c r="R3430">
        <f>IFERROR(VLOOKUP($A3430,Registros!$B$2:$G$6000,6,0),IFERROR(VLOOKUP($D3430,Winback!$B$2:$C$300,2,0),""))</f>
        <v/>
      </c>
      <c r="S3430">
        <f>IF($E3430=1,"NP","")&amp;IF($G3430=1,"+MOV","")&amp;IF($I3430=1,"+CS","")&amp;IF($K3430=1,"+WB","")</f>
        <v/>
      </c>
      <c r="T3430">
        <f>$E3430+$G3430+$I3430+$K3430</f>
        <v/>
      </c>
    </row>
    <row r="3431">
      <c r="A3431" t="inlineStr">
        <is>
          <t>353272700000</t>
        </is>
      </c>
      <c r="B3431" t="inlineStr">
        <is>
          <t>35327270</t>
        </is>
      </c>
      <c r="C3431" t="inlineStr">
        <is>
          <t>YARITZA CABALLERO CABALLERO</t>
        </is>
      </c>
      <c r="D3431" t="inlineStr">
        <is>
          <t>YARITZACABALLEROCABALLERO</t>
        </is>
      </c>
      <c r="E3431">
        <f>IF(COUNTIFS(Registros!$A$2:$A$6000,"NP",Registros!$B$2:$B$6000,$A3431)&gt;0,1,0)</f>
        <v/>
      </c>
      <c r="F3431">
        <f>IF($E3431=1,SUMIFS(Registros!$F$2:$F$6000,Registros!$A$2:$A$6000,"NP",Registros!$B$2:$B$6000,$A3431),0)</f>
        <v/>
      </c>
      <c r="G3431">
        <f>IF(COUNTIFS(Registros!$A$2:$A$6000,"MOV",Registros!$B$2:$B$6000,$A3431)&gt;0,1,0)</f>
        <v/>
      </c>
      <c r="H3431">
        <f>IF($G3431=1,SUMIFS(Registros!$F$2:$F$6000,Registros!$A$2:$A$6000,"MOV",Registros!$B$2:$B$6000,$A3431),0)</f>
        <v/>
      </c>
      <c r="I3431">
        <f>IF(COUNTIFS(Registros!$A$2:$A$6000,"CS",Registros!$B$2:$B$6000,$A3431)&gt;0,1,0)</f>
        <v/>
      </c>
      <c r="J3431">
        <f>IF($I3431=1,SUMIFS(Registros!$I$2:$I$6000,Registros!$A$2:$A$6000,"CS",Registros!$B$2:$B$6000,$A3431),0)</f>
        <v/>
      </c>
      <c r="K3431">
        <f>IF(COUNTIFS(Winback!$K$2:$K$300,$D3431)&gt;0,1,0)</f>
        <v/>
      </c>
      <c r="L3431">
        <f>IF(AND($K3431=1,LEFT($A3431,3)="WB-"),SUMIFS(Winback!$D$2:$D$300,Winback!$K$2:$K$300,$D3431),0)</f>
        <v/>
      </c>
      <c r="M3431">
        <f>IF(OR($E3431=1,$G3431=1,SUMIFS(Registros!$J$2:$J$6000,Registros!$B$2:$B$6000,$A3431)&gt;0),1,0)</f>
        <v/>
      </c>
      <c r="N3431">
        <f>IF($J3431&gt;0,1,IF(COUNTIFS(Registros!$A$2:$A$6000,"CS",Registros!$B$2:$B$6000,$A3431,Registros!$K$2:$K$6000,"&lt;&gt;")&gt;0,1,0))</f>
        <v/>
      </c>
      <c r="O3431">
        <f>IF(AND($K3431=1,$E3431=0,$G3431=0,$I3431=0),"WINBACK",IF(AND($M3431=1,$N3431&gt;0),"CONVERGENTE",IF($M3431=1,"SOLO MÓVIL",IF($N3431&gt;0,"SOLO FIJO / INTERNET","SIN SERVICIOS"))))</f>
        <v/>
      </c>
      <c r="P3431">
        <f>IF($O3431="WINBACK","Recuperar (winback)",IF($O3431="CONVERGENTE","Upgrade / más líneas",IF($O3431="SOLO MÓVIL","Ofrecer fijo + internet (FLBBTV)",IF($O3431="SOLO FIJO / INTERNET","Ofrecer línea móvil Nextphone","Oferta completa (móvil + fijo + internet)"))))</f>
        <v/>
      </c>
      <c r="Q3431">
        <f>$F3431+$H3431+$L3431</f>
        <v/>
      </c>
      <c r="R3431">
        <f>IFERROR(VLOOKUP($A3431,Registros!$B$2:$G$6000,6,0),IFERROR(VLOOKUP($D3431,Winback!$B$2:$C$300,2,0),""))</f>
        <v/>
      </c>
      <c r="S3431">
        <f>IF($E3431=1,"NP","")&amp;IF($G3431=1,"+MOV","")&amp;IF($I3431=1,"+CS","")&amp;IF($K3431=1,"+WB","")</f>
        <v/>
      </c>
      <c r="T3431">
        <f>$E3431+$G3431+$I3431+$K3431</f>
        <v/>
      </c>
    </row>
    <row r="3432">
      <c r="A3432" t="inlineStr">
        <is>
          <t>358225640000</t>
        </is>
      </c>
      <c r="B3432" t="inlineStr">
        <is>
          <t>35822564</t>
        </is>
      </c>
      <c r="C3432" t="inlineStr">
        <is>
          <t>ALBIN JAFET GONZALEZ CEDEÑO</t>
        </is>
      </c>
      <c r="D3432" t="inlineStr">
        <is>
          <t>ALBINJAFETGONZALEZCEDENO</t>
        </is>
      </c>
      <c r="E3432">
        <f>IF(COUNTIFS(Registros!$A$2:$A$6000,"NP",Registros!$B$2:$B$6000,$A3432)&gt;0,1,0)</f>
        <v/>
      </c>
      <c r="F3432">
        <f>IF($E3432=1,SUMIFS(Registros!$F$2:$F$6000,Registros!$A$2:$A$6000,"NP",Registros!$B$2:$B$6000,$A3432),0)</f>
        <v/>
      </c>
      <c r="G3432">
        <f>IF(COUNTIFS(Registros!$A$2:$A$6000,"MOV",Registros!$B$2:$B$6000,$A3432)&gt;0,1,0)</f>
        <v/>
      </c>
      <c r="H3432">
        <f>IF($G3432=1,SUMIFS(Registros!$F$2:$F$6000,Registros!$A$2:$A$6000,"MOV",Registros!$B$2:$B$6000,$A3432),0)</f>
        <v/>
      </c>
      <c r="I3432">
        <f>IF(COUNTIFS(Registros!$A$2:$A$6000,"CS",Registros!$B$2:$B$6000,$A3432)&gt;0,1,0)</f>
        <v/>
      </c>
      <c r="J3432">
        <f>IF($I3432=1,SUMIFS(Registros!$I$2:$I$6000,Registros!$A$2:$A$6000,"CS",Registros!$B$2:$B$6000,$A3432),0)</f>
        <v/>
      </c>
      <c r="K3432">
        <f>IF(COUNTIFS(Winback!$K$2:$K$300,$D3432)&gt;0,1,0)</f>
        <v/>
      </c>
      <c r="L3432">
        <f>IF(AND($K3432=1,LEFT($A3432,3)="WB-"),SUMIFS(Winback!$D$2:$D$300,Winback!$K$2:$K$300,$D3432),0)</f>
        <v/>
      </c>
      <c r="M3432">
        <f>IF(OR($E3432=1,$G3432=1,SUMIFS(Registros!$J$2:$J$6000,Registros!$B$2:$B$6000,$A3432)&gt;0),1,0)</f>
        <v/>
      </c>
      <c r="N3432">
        <f>IF($J3432&gt;0,1,IF(COUNTIFS(Registros!$A$2:$A$6000,"CS",Registros!$B$2:$B$6000,$A3432,Registros!$K$2:$K$6000,"&lt;&gt;")&gt;0,1,0))</f>
        <v/>
      </c>
      <c r="O3432">
        <f>IF(AND($K3432=1,$E3432=0,$G3432=0,$I3432=0),"WINBACK",IF(AND($M3432=1,$N3432&gt;0),"CONVERGENTE",IF($M3432=1,"SOLO MÓVIL",IF($N3432&gt;0,"SOLO FIJO / INTERNET","SIN SERVICIOS"))))</f>
        <v/>
      </c>
      <c r="P3432">
        <f>IF($O3432="WINBACK","Recuperar (winback)",IF($O3432="CONVERGENTE","Upgrade / más líneas",IF($O3432="SOLO MÓVIL","Ofrecer fijo + internet (FLBBTV)",IF($O3432="SOLO FIJO / INTERNET","Ofrecer línea móvil Nextphone","Oferta completa (móvil + fijo + internet)"))))</f>
        <v/>
      </c>
      <c r="Q3432">
        <f>$F3432+$H3432+$L3432</f>
        <v/>
      </c>
      <c r="R3432">
        <f>IFERROR(VLOOKUP($A3432,Registros!$B$2:$G$6000,6,0),IFERROR(VLOOKUP($D3432,Winback!$B$2:$C$300,2,0),""))</f>
        <v/>
      </c>
      <c r="S3432">
        <f>IF($E3432=1,"NP","")&amp;IF($G3432=1,"+MOV","")&amp;IF($I3432=1,"+CS","")&amp;IF($K3432=1,"+WB","")</f>
        <v/>
      </c>
      <c r="T3432">
        <f>$E3432+$G3432+$I3432+$K3432</f>
        <v/>
      </c>
    </row>
    <row r="3433">
      <c r="A3433" t="inlineStr">
        <is>
          <t>354269290000</t>
        </is>
      </c>
      <c r="B3433" t="inlineStr">
        <is>
          <t>35426929</t>
        </is>
      </c>
      <c r="C3433" t="inlineStr">
        <is>
          <t>DANIEL HERRERA</t>
        </is>
      </c>
      <c r="D3433" t="inlineStr">
        <is>
          <t>DANIELHERRERA</t>
        </is>
      </c>
      <c r="E3433">
        <f>IF(COUNTIFS(Registros!$A$2:$A$6000,"NP",Registros!$B$2:$B$6000,$A3433)&gt;0,1,0)</f>
        <v/>
      </c>
      <c r="F3433">
        <f>IF($E3433=1,SUMIFS(Registros!$F$2:$F$6000,Registros!$A$2:$A$6000,"NP",Registros!$B$2:$B$6000,$A3433),0)</f>
        <v/>
      </c>
      <c r="G3433">
        <f>IF(COUNTIFS(Registros!$A$2:$A$6000,"MOV",Registros!$B$2:$B$6000,$A3433)&gt;0,1,0)</f>
        <v/>
      </c>
      <c r="H3433">
        <f>IF($G3433=1,SUMIFS(Registros!$F$2:$F$6000,Registros!$A$2:$A$6000,"MOV",Registros!$B$2:$B$6000,$A3433),0)</f>
        <v/>
      </c>
      <c r="I3433">
        <f>IF(COUNTIFS(Registros!$A$2:$A$6000,"CS",Registros!$B$2:$B$6000,$A3433)&gt;0,1,0)</f>
        <v/>
      </c>
      <c r="J3433">
        <f>IF($I3433=1,SUMIFS(Registros!$I$2:$I$6000,Registros!$A$2:$A$6000,"CS",Registros!$B$2:$B$6000,$A3433),0)</f>
        <v/>
      </c>
      <c r="K3433">
        <f>IF(COUNTIFS(Winback!$K$2:$K$300,$D3433)&gt;0,1,0)</f>
        <v/>
      </c>
      <c r="L3433">
        <f>IF(AND($K3433=1,LEFT($A3433,3)="WB-"),SUMIFS(Winback!$D$2:$D$300,Winback!$K$2:$K$300,$D3433),0)</f>
        <v/>
      </c>
      <c r="M3433">
        <f>IF(OR($E3433=1,$G3433=1,SUMIFS(Registros!$J$2:$J$6000,Registros!$B$2:$B$6000,$A3433)&gt;0),1,0)</f>
        <v/>
      </c>
      <c r="N3433">
        <f>IF($J3433&gt;0,1,IF(COUNTIFS(Registros!$A$2:$A$6000,"CS",Registros!$B$2:$B$6000,$A3433,Registros!$K$2:$K$6000,"&lt;&gt;")&gt;0,1,0))</f>
        <v/>
      </c>
      <c r="O3433">
        <f>IF(AND($K3433=1,$E3433=0,$G3433=0,$I3433=0),"WINBACK",IF(AND($M3433=1,$N3433&gt;0),"CONVERGENTE",IF($M3433=1,"SOLO MÓVIL",IF($N3433&gt;0,"SOLO FIJO / INTERNET","SIN SERVICIOS"))))</f>
        <v/>
      </c>
      <c r="P3433">
        <f>IF($O3433="WINBACK","Recuperar (winback)",IF($O3433="CONVERGENTE","Upgrade / más líneas",IF($O3433="SOLO MÓVIL","Ofrecer fijo + internet (FLBBTV)",IF($O3433="SOLO FIJO / INTERNET","Ofrecer línea móvil Nextphone","Oferta completa (móvil + fijo + internet)"))))</f>
        <v/>
      </c>
      <c r="Q3433">
        <f>$F3433+$H3433+$L3433</f>
        <v/>
      </c>
      <c r="R3433">
        <f>IFERROR(VLOOKUP($A3433,Registros!$B$2:$G$6000,6,0),IFERROR(VLOOKUP($D3433,Winback!$B$2:$C$300,2,0),""))</f>
        <v/>
      </c>
      <c r="S3433">
        <f>IF($E3433=1,"NP","")&amp;IF($G3433=1,"+MOV","")&amp;IF($I3433=1,"+CS","")&amp;IF($K3433=1,"+WB","")</f>
        <v/>
      </c>
      <c r="T3433">
        <f>$E3433+$G3433+$I3433+$K3433</f>
        <v/>
      </c>
    </row>
    <row r="3434">
      <c r="A3434" t="inlineStr">
        <is>
          <t>351094300000</t>
        </is>
      </c>
      <c r="B3434" t="inlineStr">
        <is>
          <t>35109430</t>
        </is>
      </c>
      <c r="C3434" t="inlineStr">
        <is>
          <t>HAROLD SALDAÑA</t>
        </is>
      </c>
      <c r="D3434" t="inlineStr">
        <is>
          <t>HAROLDSALDANA</t>
        </is>
      </c>
      <c r="E3434">
        <f>IF(COUNTIFS(Registros!$A$2:$A$6000,"NP",Registros!$B$2:$B$6000,$A3434)&gt;0,1,0)</f>
        <v/>
      </c>
      <c r="F3434">
        <f>IF($E3434=1,SUMIFS(Registros!$F$2:$F$6000,Registros!$A$2:$A$6000,"NP",Registros!$B$2:$B$6000,$A3434),0)</f>
        <v/>
      </c>
      <c r="G3434">
        <f>IF(COUNTIFS(Registros!$A$2:$A$6000,"MOV",Registros!$B$2:$B$6000,$A3434)&gt;0,1,0)</f>
        <v/>
      </c>
      <c r="H3434">
        <f>IF($G3434=1,SUMIFS(Registros!$F$2:$F$6000,Registros!$A$2:$A$6000,"MOV",Registros!$B$2:$B$6000,$A3434),0)</f>
        <v/>
      </c>
      <c r="I3434">
        <f>IF(COUNTIFS(Registros!$A$2:$A$6000,"CS",Registros!$B$2:$B$6000,$A3434)&gt;0,1,0)</f>
        <v/>
      </c>
      <c r="J3434">
        <f>IF($I3434=1,SUMIFS(Registros!$I$2:$I$6000,Registros!$A$2:$A$6000,"CS",Registros!$B$2:$B$6000,$A3434),0)</f>
        <v/>
      </c>
      <c r="K3434">
        <f>IF(COUNTIFS(Winback!$K$2:$K$300,$D3434)&gt;0,1,0)</f>
        <v/>
      </c>
      <c r="L3434">
        <f>IF(AND($K3434=1,LEFT($A3434,3)="WB-"),SUMIFS(Winback!$D$2:$D$300,Winback!$K$2:$K$300,$D3434),0)</f>
        <v/>
      </c>
      <c r="M3434">
        <f>IF(OR($E3434=1,$G3434=1,SUMIFS(Registros!$J$2:$J$6000,Registros!$B$2:$B$6000,$A3434)&gt;0),1,0)</f>
        <v/>
      </c>
      <c r="N3434">
        <f>IF($J3434&gt;0,1,IF(COUNTIFS(Registros!$A$2:$A$6000,"CS",Registros!$B$2:$B$6000,$A3434,Registros!$K$2:$K$6000,"&lt;&gt;")&gt;0,1,0))</f>
        <v/>
      </c>
      <c r="O3434">
        <f>IF(AND($K3434=1,$E3434=0,$G3434=0,$I3434=0),"WINBACK",IF(AND($M3434=1,$N3434&gt;0),"CONVERGENTE",IF($M3434=1,"SOLO MÓVIL",IF($N3434&gt;0,"SOLO FIJO / INTERNET","SIN SERVICIOS"))))</f>
        <v/>
      </c>
      <c r="P3434">
        <f>IF($O3434="WINBACK","Recuperar (winback)",IF($O3434="CONVERGENTE","Upgrade / más líneas",IF($O3434="SOLO MÓVIL","Ofrecer fijo + internet (FLBBTV)",IF($O3434="SOLO FIJO / INTERNET","Ofrecer línea móvil Nextphone","Oferta completa (móvil + fijo + internet)"))))</f>
        <v/>
      </c>
      <c r="Q3434">
        <f>$F3434+$H3434+$L3434</f>
        <v/>
      </c>
      <c r="R3434">
        <f>IFERROR(VLOOKUP($A3434,Registros!$B$2:$G$6000,6,0),IFERROR(VLOOKUP($D3434,Winback!$B$2:$C$300,2,0),""))</f>
        <v/>
      </c>
      <c r="S3434">
        <f>IF($E3434=1,"NP","")&amp;IF($G3434=1,"+MOV","")&amp;IF($I3434=1,"+CS","")&amp;IF($K3434=1,"+WB","")</f>
        <v/>
      </c>
      <c r="T3434">
        <f>$E3434+$G3434+$I3434+$K3434</f>
        <v/>
      </c>
    </row>
    <row r="3435">
      <c r="A3435" t="inlineStr">
        <is>
          <t>366037900000</t>
        </is>
      </c>
      <c r="B3435" t="inlineStr">
        <is>
          <t>36603790</t>
        </is>
      </c>
      <c r="C3435" t="inlineStr">
        <is>
          <t>YACKELIN ABREGO SANTO</t>
        </is>
      </c>
      <c r="D3435" t="inlineStr">
        <is>
          <t>YACKELINABREGOSANTO</t>
        </is>
      </c>
      <c r="E3435">
        <f>IF(COUNTIFS(Registros!$A$2:$A$6000,"NP",Registros!$B$2:$B$6000,$A3435)&gt;0,1,0)</f>
        <v/>
      </c>
      <c r="F3435">
        <f>IF($E3435=1,SUMIFS(Registros!$F$2:$F$6000,Registros!$A$2:$A$6000,"NP",Registros!$B$2:$B$6000,$A3435),0)</f>
        <v/>
      </c>
      <c r="G3435">
        <f>IF(COUNTIFS(Registros!$A$2:$A$6000,"MOV",Registros!$B$2:$B$6000,$A3435)&gt;0,1,0)</f>
        <v/>
      </c>
      <c r="H3435">
        <f>IF($G3435=1,SUMIFS(Registros!$F$2:$F$6000,Registros!$A$2:$A$6000,"MOV",Registros!$B$2:$B$6000,$A3435),0)</f>
        <v/>
      </c>
      <c r="I3435">
        <f>IF(COUNTIFS(Registros!$A$2:$A$6000,"CS",Registros!$B$2:$B$6000,$A3435)&gt;0,1,0)</f>
        <v/>
      </c>
      <c r="J3435">
        <f>IF($I3435=1,SUMIFS(Registros!$I$2:$I$6000,Registros!$A$2:$A$6000,"CS",Registros!$B$2:$B$6000,$A3435),0)</f>
        <v/>
      </c>
      <c r="K3435">
        <f>IF(COUNTIFS(Winback!$K$2:$K$300,$D3435)&gt;0,1,0)</f>
        <v/>
      </c>
      <c r="L3435">
        <f>IF(AND($K3435=1,LEFT($A3435,3)="WB-"),SUMIFS(Winback!$D$2:$D$300,Winback!$K$2:$K$300,$D3435),0)</f>
        <v/>
      </c>
      <c r="M3435">
        <f>IF(OR($E3435=1,$G3435=1,SUMIFS(Registros!$J$2:$J$6000,Registros!$B$2:$B$6000,$A3435)&gt;0),1,0)</f>
        <v/>
      </c>
      <c r="N3435">
        <f>IF($J3435&gt;0,1,IF(COUNTIFS(Registros!$A$2:$A$6000,"CS",Registros!$B$2:$B$6000,$A3435,Registros!$K$2:$K$6000,"&lt;&gt;")&gt;0,1,0))</f>
        <v/>
      </c>
      <c r="O3435">
        <f>IF(AND($K3435=1,$E3435=0,$G3435=0,$I3435=0),"WINBACK",IF(AND($M3435=1,$N3435&gt;0),"CONVERGENTE",IF($M3435=1,"SOLO MÓVIL",IF($N3435&gt;0,"SOLO FIJO / INTERNET","SIN SERVICIOS"))))</f>
        <v/>
      </c>
      <c r="P3435">
        <f>IF($O3435="WINBACK","Recuperar (winback)",IF($O3435="CONVERGENTE","Upgrade / más líneas",IF($O3435="SOLO MÓVIL","Ofrecer fijo + internet (FLBBTV)",IF($O3435="SOLO FIJO / INTERNET","Ofrecer línea móvil Nextphone","Oferta completa (móvil + fijo + internet)"))))</f>
        <v/>
      </c>
      <c r="Q3435">
        <f>$F3435+$H3435+$L3435</f>
        <v/>
      </c>
      <c r="R3435">
        <f>IFERROR(VLOOKUP($A3435,Registros!$B$2:$G$6000,6,0),IFERROR(VLOOKUP($D3435,Winback!$B$2:$C$300,2,0),""))</f>
        <v/>
      </c>
      <c r="S3435">
        <f>IF($E3435=1,"NP","")&amp;IF($G3435=1,"+MOV","")&amp;IF($I3435=1,"+CS","")&amp;IF($K3435=1,"+WB","")</f>
        <v/>
      </c>
      <c r="T3435">
        <f>$E3435+$G3435+$I3435+$K3435</f>
        <v/>
      </c>
    </row>
    <row r="3436">
      <c r="A3436" t="inlineStr">
        <is>
          <t>353298860000</t>
        </is>
      </c>
      <c r="B3436" t="inlineStr">
        <is>
          <t>35329886</t>
        </is>
      </c>
      <c r="C3436" t="inlineStr">
        <is>
          <t>ALAN YAIR SOLIS</t>
        </is>
      </c>
      <c r="D3436" t="inlineStr">
        <is>
          <t>ALANYAIRSOLIS</t>
        </is>
      </c>
      <c r="E3436">
        <f>IF(COUNTIFS(Registros!$A$2:$A$6000,"NP",Registros!$B$2:$B$6000,$A3436)&gt;0,1,0)</f>
        <v/>
      </c>
      <c r="F3436">
        <f>IF($E3436=1,SUMIFS(Registros!$F$2:$F$6000,Registros!$A$2:$A$6000,"NP",Registros!$B$2:$B$6000,$A3436),0)</f>
        <v/>
      </c>
      <c r="G3436">
        <f>IF(COUNTIFS(Registros!$A$2:$A$6000,"MOV",Registros!$B$2:$B$6000,$A3436)&gt;0,1,0)</f>
        <v/>
      </c>
      <c r="H3436">
        <f>IF($G3436=1,SUMIFS(Registros!$F$2:$F$6000,Registros!$A$2:$A$6000,"MOV",Registros!$B$2:$B$6000,$A3436),0)</f>
        <v/>
      </c>
      <c r="I3436">
        <f>IF(COUNTIFS(Registros!$A$2:$A$6000,"CS",Registros!$B$2:$B$6000,$A3436)&gt;0,1,0)</f>
        <v/>
      </c>
      <c r="J3436">
        <f>IF($I3436=1,SUMIFS(Registros!$I$2:$I$6000,Registros!$A$2:$A$6000,"CS",Registros!$B$2:$B$6000,$A3436),0)</f>
        <v/>
      </c>
      <c r="K3436">
        <f>IF(COUNTIFS(Winback!$K$2:$K$300,$D3436)&gt;0,1,0)</f>
        <v/>
      </c>
      <c r="L3436">
        <f>IF(AND($K3436=1,LEFT($A3436,3)="WB-"),SUMIFS(Winback!$D$2:$D$300,Winback!$K$2:$K$300,$D3436),0)</f>
        <v/>
      </c>
      <c r="M3436">
        <f>IF(OR($E3436=1,$G3436=1,SUMIFS(Registros!$J$2:$J$6000,Registros!$B$2:$B$6000,$A3436)&gt;0),1,0)</f>
        <v/>
      </c>
      <c r="N3436">
        <f>IF($J3436&gt;0,1,IF(COUNTIFS(Registros!$A$2:$A$6000,"CS",Registros!$B$2:$B$6000,$A3436,Registros!$K$2:$K$6000,"&lt;&gt;")&gt;0,1,0))</f>
        <v/>
      </c>
      <c r="O3436">
        <f>IF(AND($K3436=1,$E3436=0,$G3436=0,$I3436=0),"WINBACK",IF(AND($M3436=1,$N3436&gt;0),"CONVERGENTE",IF($M3436=1,"SOLO MÓVIL",IF($N3436&gt;0,"SOLO FIJO / INTERNET","SIN SERVICIOS"))))</f>
        <v/>
      </c>
      <c r="P3436">
        <f>IF($O3436="WINBACK","Recuperar (winback)",IF($O3436="CONVERGENTE","Upgrade / más líneas",IF($O3436="SOLO MÓVIL","Ofrecer fijo + internet (FLBBTV)",IF($O3436="SOLO FIJO / INTERNET","Ofrecer línea móvil Nextphone","Oferta completa (móvil + fijo + internet)"))))</f>
        <v/>
      </c>
      <c r="Q3436">
        <f>$F3436+$H3436+$L3436</f>
        <v/>
      </c>
      <c r="R3436">
        <f>IFERROR(VLOOKUP($A3436,Registros!$B$2:$G$6000,6,0),IFERROR(VLOOKUP($D3436,Winback!$B$2:$C$300,2,0),""))</f>
        <v/>
      </c>
      <c r="S3436">
        <f>IF($E3436=1,"NP","")&amp;IF($G3436=1,"+MOV","")&amp;IF($I3436=1,"+CS","")&amp;IF($K3436=1,"+WB","")</f>
        <v/>
      </c>
      <c r="T3436">
        <f>$E3436+$G3436+$I3436+$K3436</f>
        <v/>
      </c>
    </row>
    <row r="3437">
      <c r="A3437" t="inlineStr">
        <is>
          <t>358249030000</t>
        </is>
      </c>
      <c r="B3437" t="inlineStr">
        <is>
          <t>35824903</t>
        </is>
      </c>
      <c r="C3437" t="inlineStr">
        <is>
          <t>RICARDO QUIJADA</t>
        </is>
      </c>
      <c r="D3437" t="inlineStr">
        <is>
          <t>RICARDOQUIJADA</t>
        </is>
      </c>
      <c r="E3437">
        <f>IF(COUNTIFS(Registros!$A$2:$A$6000,"NP",Registros!$B$2:$B$6000,$A3437)&gt;0,1,0)</f>
        <v/>
      </c>
      <c r="F3437">
        <f>IF($E3437=1,SUMIFS(Registros!$F$2:$F$6000,Registros!$A$2:$A$6000,"NP",Registros!$B$2:$B$6000,$A3437),0)</f>
        <v/>
      </c>
      <c r="G3437">
        <f>IF(COUNTIFS(Registros!$A$2:$A$6000,"MOV",Registros!$B$2:$B$6000,$A3437)&gt;0,1,0)</f>
        <v/>
      </c>
      <c r="H3437">
        <f>IF($G3437=1,SUMIFS(Registros!$F$2:$F$6000,Registros!$A$2:$A$6000,"MOV",Registros!$B$2:$B$6000,$A3437),0)</f>
        <v/>
      </c>
      <c r="I3437">
        <f>IF(COUNTIFS(Registros!$A$2:$A$6000,"CS",Registros!$B$2:$B$6000,$A3437)&gt;0,1,0)</f>
        <v/>
      </c>
      <c r="J3437">
        <f>IF($I3437=1,SUMIFS(Registros!$I$2:$I$6000,Registros!$A$2:$A$6000,"CS",Registros!$B$2:$B$6000,$A3437),0)</f>
        <v/>
      </c>
      <c r="K3437">
        <f>IF(COUNTIFS(Winback!$K$2:$K$300,$D3437)&gt;0,1,0)</f>
        <v/>
      </c>
      <c r="L3437">
        <f>IF(AND($K3437=1,LEFT($A3437,3)="WB-"),SUMIFS(Winback!$D$2:$D$300,Winback!$K$2:$K$300,$D3437),0)</f>
        <v/>
      </c>
      <c r="M3437">
        <f>IF(OR($E3437=1,$G3437=1,SUMIFS(Registros!$J$2:$J$6000,Registros!$B$2:$B$6000,$A3437)&gt;0),1,0)</f>
        <v/>
      </c>
      <c r="N3437">
        <f>IF($J3437&gt;0,1,IF(COUNTIFS(Registros!$A$2:$A$6000,"CS",Registros!$B$2:$B$6000,$A3437,Registros!$K$2:$K$6000,"&lt;&gt;")&gt;0,1,0))</f>
        <v/>
      </c>
      <c r="O3437">
        <f>IF(AND($K3437=1,$E3437=0,$G3437=0,$I3437=0),"WINBACK",IF(AND($M3437=1,$N3437&gt;0),"CONVERGENTE",IF($M3437=1,"SOLO MÓVIL",IF($N3437&gt;0,"SOLO FIJO / INTERNET","SIN SERVICIOS"))))</f>
        <v/>
      </c>
      <c r="P3437">
        <f>IF($O3437="WINBACK","Recuperar (winback)",IF($O3437="CONVERGENTE","Upgrade / más líneas",IF($O3437="SOLO MÓVIL","Ofrecer fijo + internet (FLBBTV)",IF($O3437="SOLO FIJO / INTERNET","Ofrecer línea móvil Nextphone","Oferta completa (móvil + fijo + internet)"))))</f>
        <v/>
      </c>
      <c r="Q3437">
        <f>$F3437+$H3437+$L3437</f>
        <v/>
      </c>
      <c r="R3437">
        <f>IFERROR(VLOOKUP($A3437,Registros!$B$2:$G$6000,6,0),IFERROR(VLOOKUP($D3437,Winback!$B$2:$C$300,2,0),""))</f>
        <v/>
      </c>
      <c r="S3437">
        <f>IF($E3437=1,"NP","")&amp;IF($G3437=1,"+MOV","")&amp;IF($I3437=1,"+CS","")&amp;IF($K3437=1,"+WB","")</f>
        <v/>
      </c>
      <c r="T3437">
        <f>$E3437+$G3437+$I3437+$K3437</f>
        <v/>
      </c>
    </row>
    <row r="3438">
      <c r="A3438" t="inlineStr">
        <is>
          <t>351132260000</t>
        </is>
      </c>
      <c r="B3438" t="inlineStr">
        <is>
          <t>35113226</t>
        </is>
      </c>
      <c r="C3438" t="inlineStr">
        <is>
          <t>JOSUE SAMUDIO</t>
        </is>
      </c>
      <c r="D3438" t="inlineStr">
        <is>
          <t>JOSUESAMUDIO</t>
        </is>
      </c>
      <c r="E3438">
        <f>IF(COUNTIFS(Registros!$A$2:$A$6000,"NP",Registros!$B$2:$B$6000,$A3438)&gt;0,1,0)</f>
        <v/>
      </c>
      <c r="F3438">
        <f>IF($E3438=1,SUMIFS(Registros!$F$2:$F$6000,Registros!$A$2:$A$6000,"NP",Registros!$B$2:$B$6000,$A3438),0)</f>
        <v/>
      </c>
      <c r="G3438">
        <f>IF(COUNTIFS(Registros!$A$2:$A$6000,"MOV",Registros!$B$2:$B$6000,$A3438)&gt;0,1,0)</f>
        <v/>
      </c>
      <c r="H3438">
        <f>IF($G3438=1,SUMIFS(Registros!$F$2:$F$6000,Registros!$A$2:$A$6000,"MOV",Registros!$B$2:$B$6000,$A3438),0)</f>
        <v/>
      </c>
      <c r="I3438">
        <f>IF(COUNTIFS(Registros!$A$2:$A$6000,"CS",Registros!$B$2:$B$6000,$A3438)&gt;0,1,0)</f>
        <v/>
      </c>
      <c r="J3438">
        <f>IF($I3438=1,SUMIFS(Registros!$I$2:$I$6000,Registros!$A$2:$A$6000,"CS",Registros!$B$2:$B$6000,$A3438),0)</f>
        <v/>
      </c>
      <c r="K3438">
        <f>IF(COUNTIFS(Winback!$K$2:$K$300,$D3438)&gt;0,1,0)</f>
        <v/>
      </c>
      <c r="L3438">
        <f>IF(AND($K3438=1,LEFT($A3438,3)="WB-"),SUMIFS(Winback!$D$2:$D$300,Winback!$K$2:$K$300,$D3438),0)</f>
        <v/>
      </c>
      <c r="M3438">
        <f>IF(OR($E3438=1,$G3438=1,SUMIFS(Registros!$J$2:$J$6000,Registros!$B$2:$B$6000,$A3438)&gt;0),1,0)</f>
        <v/>
      </c>
      <c r="N3438">
        <f>IF($J3438&gt;0,1,IF(COUNTIFS(Registros!$A$2:$A$6000,"CS",Registros!$B$2:$B$6000,$A3438,Registros!$K$2:$K$6000,"&lt;&gt;")&gt;0,1,0))</f>
        <v/>
      </c>
      <c r="O3438">
        <f>IF(AND($K3438=1,$E3438=0,$G3438=0,$I3438=0),"WINBACK",IF(AND($M3438=1,$N3438&gt;0),"CONVERGENTE",IF($M3438=1,"SOLO MÓVIL",IF($N3438&gt;0,"SOLO FIJO / INTERNET","SIN SERVICIOS"))))</f>
        <v/>
      </c>
      <c r="P3438">
        <f>IF($O3438="WINBACK","Recuperar (winback)",IF($O3438="CONVERGENTE","Upgrade / más líneas",IF($O3438="SOLO MÓVIL","Ofrecer fijo + internet (FLBBTV)",IF($O3438="SOLO FIJO / INTERNET","Ofrecer línea móvil Nextphone","Oferta completa (móvil + fijo + internet)"))))</f>
        <v/>
      </c>
      <c r="Q3438">
        <f>$F3438+$H3438+$L3438</f>
        <v/>
      </c>
      <c r="R3438">
        <f>IFERROR(VLOOKUP($A3438,Registros!$B$2:$G$6000,6,0),IFERROR(VLOOKUP($D3438,Winback!$B$2:$C$300,2,0),""))</f>
        <v/>
      </c>
      <c r="S3438">
        <f>IF($E3438=1,"NP","")&amp;IF($G3438=1,"+MOV","")&amp;IF($I3438=1,"+CS","")&amp;IF($K3438=1,"+WB","")</f>
        <v/>
      </c>
      <c r="T3438">
        <f>$E3438+$G3438+$I3438+$K3438</f>
        <v/>
      </c>
    </row>
    <row r="3439">
      <c r="A3439" t="inlineStr">
        <is>
          <t>354301910000</t>
        </is>
      </c>
      <c r="B3439" t="inlineStr">
        <is>
          <t>35430191</t>
        </is>
      </c>
      <c r="C3439" t="inlineStr">
        <is>
          <t>XAVIER ANGUIZOLA</t>
        </is>
      </c>
      <c r="D3439" t="inlineStr">
        <is>
          <t>XAVIERANGUIZOLA</t>
        </is>
      </c>
      <c r="E3439">
        <f>IF(COUNTIFS(Registros!$A$2:$A$6000,"NP",Registros!$B$2:$B$6000,$A3439)&gt;0,1,0)</f>
        <v/>
      </c>
      <c r="F3439">
        <f>IF($E3439=1,SUMIFS(Registros!$F$2:$F$6000,Registros!$A$2:$A$6000,"NP",Registros!$B$2:$B$6000,$A3439),0)</f>
        <v/>
      </c>
      <c r="G3439">
        <f>IF(COUNTIFS(Registros!$A$2:$A$6000,"MOV",Registros!$B$2:$B$6000,$A3439)&gt;0,1,0)</f>
        <v/>
      </c>
      <c r="H3439">
        <f>IF($G3439=1,SUMIFS(Registros!$F$2:$F$6000,Registros!$A$2:$A$6000,"MOV",Registros!$B$2:$B$6000,$A3439),0)</f>
        <v/>
      </c>
      <c r="I3439">
        <f>IF(COUNTIFS(Registros!$A$2:$A$6000,"CS",Registros!$B$2:$B$6000,$A3439)&gt;0,1,0)</f>
        <v/>
      </c>
      <c r="J3439">
        <f>IF($I3439=1,SUMIFS(Registros!$I$2:$I$6000,Registros!$A$2:$A$6000,"CS",Registros!$B$2:$B$6000,$A3439),0)</f>
        <v/>
      </c>
      <c r="K3439">
        <f>IF(COUNTIFS(Winback!$K$2:$K$300,$D3439)&gt;0,1,0)</f>
        <v/>
      </c>
      <c r="L3439">
        <f>IF(AND($K3439=1,LEFT($A3439,3)="WB-"),SUMIFS(Winback!$D$2:$D$300,Winback!$K$2:$K$300,$D3439),0)</f>
        <v/>
      </c>
      <c r="M3439">
        <f>IF(OR($E3439=1,$G3439=1,SUMIFS(Registros!$J$2:$J$6000,Registros!$B$2:$B$6000,$A3439)&gt;0),1,0)</f>
        <v/>
      </c>
      <c r="N3439">
        <f>IF($J3439&gt;0,1,IF(COUNTIFS(Registros!$A$2:$A$6000,"CS",Registros!$B$2:$B$6000,$A3439,Registros!$K$2:$K$6000,"&lt;&gt;")&gt;0,1,0))</f>
        <v/>
      </c>
      <c r="O3439">
        <f>IF(AND($K3439=1,$E3439=0,$G3439=0,$I3439=0),"WINBACK",IF(AND($M3439=1,$N3439&gt;0),"CONVERGENTE",IF($M3439=1,"SOLO MÓVIL",IF($N3439&gt;0,"SOLO FIJO / INTERNET","SIN SERVICIOS"))))</f>
        <v/>
      </c>
      <c r="P3439">
        <f>IF($O3439="WINBACK","Recuperar (winback)",IF($O3439="CONVERGENTE","Upgrade / más líneas",IF($O3439="SOLO MÓVIL","Ofrecer fijo + internet (FLBBTV)",IF($O3439="SOLO FIJO / INTERNET","Ofrecer línea móvil Nextphone","Oferta completa (móvil + fijo + internet)"))))</f>
        <v/>
      </c>
      <c r="Q3439">
        <f>$F3439+$H3439+$L3439</f>
        <v/>
      </c>
      <c r="R3439">
        <f>IFERROR(VLOOKUP($A3439,Registros!$B$2:$G$6000,6,0),IFERROR(VLOOKUP($D3439,Winback!$B$2:$C$300,2,0),""))</f>
        <v/>
      </c>
      <c r="S3439">
        <f>IF($E3439=1,"NP","")&amp;IF($G3439=1,"+MOV","")&amp;IF($I3439=1,"+CS","")&amp;IF($K3439=1,"+WB","")</f>
        <v/>
      </c>
      <c r="T3439">
        <f>$E3439+$G3439+$I3439+$K3439</f>
        <v/>
      </c>
    </row>
    <row r="3440">
      <c r="A3440" t="inlineStr">
        <is>
          <t>355365240000</t>
        </is>
      </c>
      <c r="B3440" t="inlineStr">
        <is>
          <t>35536524</t>
        </is>
      </c>
      <c r="C3440" t="inlineStr">
        <is>
          <t>ALLEYNE JUDITH RIOS GONZALEZ</t>
        </is>
      </c>
      <c r="D3440" t="inlineStr">
        <is>
          <t>ALLEYNEJUDITHRIOSGONZALEZ</t>
        </is>
      </c>
      <c r="E3440">
        <f>IF(COUNTIFS(Registros!$A$2:$A$6000,"NP",Registros!$B$2:$B$6000,$A3440)&gt;0,1,0)</f>
        <v/>
      </c>
      <c r="F3440">
        <f>IF($E3440=1,SUMIFS(Registros!$F$2:$F$6000,Registros!$A$2:$A$6000,"NP",Registros!$B$2:$B$6000,$A3440),0)</f>
        <v/>
      </c>
      <c r="G3440">
        <f>IF(COUNTIFS(Registros!$A$2:$A$6000,"MOV",Registros!$B$2:$B$6000,$A3440)&gt;0,1,0)</f>
        <v/>
      </c>
      <c r="H3440">
        <f>IF($G3440=1,SUMIFS(Registros!$F$2:$F$6000,Registros!$A$2:$A$6000,"MOV",Registros!$B$2:$B$6000,$A3440),0)</f>
        <v/>
      </c>
      <c r="I3440">
        <f>IF(COUNTIFS(Registros!$A$2:$A$6000,"CS",Registros!$B$2:$B$6000,$A3440)&gt;0,1,0)</f>
        <v/>
      </c>
      <c r="J3440">
        <f>IF($I3440=1,SUMIFS(Registros!$I$2:$I$6000,Registros!$A$2:$A$6000,"CS",Registros!$B$2:$B$6000,$A3440),0)</f>
        <v/>
      </c>
      <c r="K3440">
        <f>IF(COUNTIFS(Winback!$K$2:$K$300,$D3440)&gt;0,1,0)</f>
        <v/>
      </c>
      <c r="L3440">
        <f>IF(AND($K3440=1,LEFT($A3440,3)="WB-"),SUMIFS(Winback!$D$2:$D$300,Winback!$K$2:$K$300,$D3440),0)</f>
        <v/>
      </c>
      <c r="M3440">
        <f>IF(OR($E3440=1,$G3440=1,SUMIFS(Registros!$J$2:$J$6000,Registros!$B$2:$B$6000,$A3440)&gt;0),1,0)</f>
        <v/>
      </c>
      <c r="N3440">
        <f>IF($J3440&gt;0,1,IF(COUNTIFS(Registros!$A$2:$A$6000,"CS",Registros!$B$2:$B$6000,$A3440,Registros!$K$2:$K$6000,"&lt;&gt;")&gt;0,1,0))</f>
        <v/>
      </c>
      <c r="O3440">
        <f>IF(AND($K3440=1,$E3440=0,$G3440=0,$I3440=0),"WINBACK",IF(AND($M3440=1,$N3440&gt;0),"CONVERGENTE",IF($M3440=1,"SOLO MÓVIL",IF($N3440&gt;0,"SOLO FIJO / INTERNET","SIN SERVICIOS"))))</f>
        <v/>
      </c>
      <c r="P3440">
        <f>IF($O3440="WINBACK","Recuperar (winback)",IF($O3440="CONVERGENTE","Upgrade / más líneas",IF($O3440="SOLO MÓVIL","Ofrecer fijo + internet (FLBBTV)",IF($O3440="SOLO FIJO / INTERNET","Ofrecer línea móvil Nextphone","Oferta completa (móvil + fijo + internet)"))))</f>
        <v/>
      </c>
      <c r="Q3440">
        <f>$F3440+$H3440+$L3440</f>
        <v/>
      </c>
      <c r="R3440">
        <f>IFERROR(VLOOKUP($A3440,Registros!$B$2:$G$6000,6,0),IFERROR(VLOOKUP($D3440,Winback!$B$2:$C$300,2,0),""))</f>
        <v/>
      </c>
      <c r="S3440">
        <f>IF($E3440=1,"NP","")&amp;IF($G3440=1,"+MOV","")&amp;IF($I3440=1,"+CS","")&amp;IF($K3440=1,"+WB","")</f>
        <v/>
      </c>
      <c r="T3440">
        <f>$E3440+$G3440+$I3440+$K3440</f>
        <v/>
      </c>
    </row>
    <row r="3441">
      <c r="A3441" t="inlineStr">
        <is>
          <t>357056040000</t>
        </is>
      </c>
      <c r="B3441" t="inlineStr">
        <is>
          <t>35705604</t>
        </is>
      </c>
      <c r="C3441" t="inlineStr">
        <is>
          <t>LUIS ALBERTO RIOS GOMEZ</t>
        </is>
      </c>
      <c r="D3441" t="inlineStr">
        <is>
          <t>LUISALBERTORIOSGOMEZ</t>
        </is>
      </c>
      <c r="E3441">
        <f>IF(COUNTIFS(Registros!$A$2:$A$6000,"NP",Registros!$B$2:$B$6000,$A3441)&gt;0,1,0)</f>
        <v/>
      </c>
      <c r="F3441">
        <f>IF($E3441=1,SUMIFS(Registros!$F$2:$F$6000,Registros!$A$2:$A$6000,"NP",Registros!$B$2:$B$6000,$A3441),0)</f>
        <v/>
      </c>
      <c r="G3441">
        <f>IF(COUNTIFS(Registros!$A$2:$A$6000,"MOV",Registros!$B$2:$B$6000,$A3441)&gt;0,1,0)</f>
        <v/>
      </c>
      <c r="H3441">
        <f>IF($G3441=1,SUMIFS(Registros!$F$2:$F$6000,Registros!$A$2:$A$6000,"MOV",Registros!$B$2:$B$6000,$A3441),0)</f>
        <v/>
      </c>
      <c r="I3441">
        <f>IF(COUNTIFS(Registros!$A$2:$A$6000,"CS",Registros!$B$2:$B$6000,$A3441)&gt;0,1,0)</f>
        <v/>
      </c>
      <c r="J3441">
        <f>IF($I3441=1,SUMIFS(Registros!$I$2:$I$6000,Registros!$A$2:$A$6000,"CS",Registros!$B$2:$B$6000,$A3441),0)</f>
        <v/>
      </c>
      <c r="K3441">
        <f>IF(COUNTIFS(Winback!$K$2:$K$300,$D3441)&gt;0,1,0)</f>
        <v/>
      </c>
      <c r="L3441">
        <f>IF(AND($K3441=1,LEFT($A3441,3)="WB-"),SUMIFS(Winback!$D$2:$D$300,Winback!$K$2:$K$300,$D3441),0)</f>
        <v/>
      </c>
      <c r="M3441">
        <f>IF(OR($E3441=1,$G3441=1,SUMIFS(Registros!$J$2:$J$6000,Registros!$B$2:$B$6000,$A3441)&gt;0),1,0)</f>
        <v/>
      </c>
      <c r="N3441">
        <f>IF($J3441&gt;0,1,IF(COUNTIFS(Registros!$A$2:$A$6000,"CS",Registros!$B$2:$B$6000,$A3441,Registros!$K$2:$K$6000,"&lt;&gt;")&gt;0,1,0))</f>
        <v/>
      </c>
      <c r="O3441">
        <f>IF(AND($K3441=1,$E3441=0,$G3441=0,$I3441=0),"WINBACK",IF(AND($M3441=1,$N3441&gt;0),"CONVERGENTE",IF($M3441=1,"SOLO MÓVIL",IF($N3441&gt;0,"SOLO FIJO / INTERNET","SIN SERVICIOS"))))</f>
        <v/>
      </c>
      <c r="P3441">
        <f>IF($O3441="WINBACK","Recuperar (winback)",IF($O3441="CONVERGENTE","Upgrade / más líneas",IF($O3441="SOLO MÓVIL","Ofrecer fijo + internet (FLBBTV)",IF($O3441="SOLO FIJO / INTERNET","Ofrecer línea móvil Nextphone","Oferta completa (móvil + fijo + internet)"))))</f>
        <v/>
      </c>
      <c r="Q3441">
        <f>$F3441+$H3441+$L3441</f>
        <v/>
      </c>
      <c r="R3441">
        <f>IFERROR(VLOOKUP($A3441,Registros!$B$2:$G$6000,6,0),IFERROR(VLOOKUP($D3441,Winback!$B$2:$C$300,2,0),""))</f>
        <v/>
      </c>
      <c r="S3441">
        <f>IF($E3441=1,"NP","")&amp;IF($G3441=1,"+MOV","")&amp;IF($I3441=1,"+CS","")&amp;IF($K3441=1,"+WB","")</f>
        <v/>
      </c>
      <c r="T3441">
        <f>$E3441+$G3441+$I3441+$K3441</f>
        <v/>
      </c>
    </row>
    <row r="3442">
      <c r="A3442" t="inlineStr">
        <is>
          <t>359139750000</t>
        </is>
      </c>
      <c r="B3442" t="inlineStr">
        <is>
          <t>35913975</t>
        </is>
      </c>
      <c r="C3442" t="inlineStr">
        <is>
          <t>MARGARET SARILÍN GUERRA SERRANO</t>
        </is>
      </c>
      <c r="D3442" t="inlineStr">
        <is>
          <t>MARGARETSARILINGUERRASERRANO</t>
        </is>
      </c>
      <c r="E3442">
        <f>IF(COUNTIFS(Registros!$A$2:$A$6000,"NP",Registros!$B$2:$B$6000,$A3442)&gt;0,1,0)</f>
        <v/>
      </c>
      <c r="F3442">
        <f>IF($E3442=1,SUMIFS(Registros!$F$2:$F$6000,Registros!$A$2:$A$6000,"NP",Registros!$B$2:$B$6000,$A3442),0)</f>
        <v/>
      </c>
      <c r="G3442">
        <f>IF(COUNTIFS(Registros!$A$2:$A$6000,"MOV",Registros!$B$2:$B$6000,$A3442)&gt;0,1,0)</f>
        <v/>
      </c>
      <c r="H3442">
        <f>IF($G3442=1,SUMIFS(Registros!$F$2:$F$6000,Registros!$A$2:$A$6000,"MOV",Registros!$B$2:$B$6000,$A3442),0)</f>
        <v/>
      </c>
      <c r="I3442">
        <f>IF(COUNTIFS(Registros!$A$2:$A$6000,"CS",Registros!$B$2:$B$6000,$A3442)&gt;0,1,0)</f>
        <v/>
      </c>
      <c r="J3442">
        <f>IF($I3442=1,SUMIFS(Registros!$I$2:$I$6000,Registros!$A$2:$A$6000,"CS",Registros!$B$2:$B$6000,$A3442),0)</f>
        <v/>
      </c>
      <c r="K3442">
        <f>IF(COUNTIFS(Winback!$K$2:$K$300,$D3442)&gt;0,1,0)</f>
        <v/>
      </c>
      <c r="L3442">
        <f>IF(AND($K3442=1,LEFT($A3442,3)="WB-"),SUMIFS(Winback!$D$2:$D$300,Winback!$K$2:$K$300,$D3442),0)</f>
        <v/>
      </c>
      <c r="M3442">
        <f>IF(OR($E3442=1,$G3442=1,SUMIFS(Registros!$J$2:$J$6000,Registros!$B$2:$B$6000,$A3442)&gt;0),1,0)</f>
        <v/>
      </c>
      <c r="N3442">
        <f>IF($J3442&gt;0,1,IF(COUNTIFS(Registros!$A$2:$A$6000,"CS",Registros!$B$2:$B$6000,$A3442,Registros!$K$2:$K$6000,"&lt;&gt;")&gt;0,1,0))</f>
        <v/>
      </c>
      <c r="O3442">
        <f>IF(AND($K3442=1,$E3442=0,$G3442=0,$I3442=0),"WINBACK",IF(AND($M3442=1,$N3442&gt;0),"CONVERGENTE",IF($M3442=1,"SOLO MÓVIL",IF($N3442&gt;0,"SOLO FIJO / INTERNET","SIN SERVICIOS"))))</f>
        <v/>
      </c>
      <c r="P3442">
        <f>IF($O3442="WINBACK","Recuperar (winback)",IF($O3442="CONVERGENTE","Upgrade / más líneas",IF($O3442="SOLO MÓVIL","Ofrecer fijo + internet (FLBBTV)",IF($O3442="SOLO FIJO / INTERNET","Ofrecer línea móvil Nextphone","Oferta completa (móvil + fijo + internet)"))))</f>
        <v/>
      </c>
      <c r="Q3442">
        <f>$F3442+$H3442+$L3442</f>
        <v/>
      </c>
      <c r="R3442">
        <f>IFERROR(VLOOKUP($A3442,Registros!$B$2:$G$6000,6,0),IFERROR(VLOOKUP($D3442,Winback!$B$2:$C$300,2,0),""))</f>
        <v/>
      </c>
      <c r="S3442">
        <f>IF($E3442=1,"NP","")&amp;IF($G3442=1,"+MOV","")&amp;IF($I3442=1,"+CS","")&amp;IF($K3442=1,"+WB","")</f>
        <v/>
      </c>
      <c r="T3442">
        <f>$E3442+$G3442+$I3442+$K3442</f>
        <v/>
      </c>
    </row>
    <row r="3443">
      <c r="A3443" t="inlineStr">
        <is>
          <t>364038720000</t>
        </is>
      </c>
      <c r="B3443" t="inlineStr">
        <is>
          <t>36403872</t>
        </is>
      </c>
      <c r="C3443" t="inlineStr">
        <is>
          <t>ALEX SANCHEZ</t>
        </is>
      </c>
      <c r="D3443" t="inlineStr">
        <is>
          <t>ALEXSANCHEZ</t>
        </is>
      </c>
      <c r="E3443">
        <f>IF(COUNTIFS(Registros!$A$2:$A$6000,"NP",Registros!$B$2:$B$6000,$A3443)&gt;0,1,0)</f>
        <v/>
      </c>
      <c r="F3443">
        <f>IF($E3443=1,SUMIFS(Registros!$F$2:$F$6000,Registros!$A$2:$A$6000,"NP",Registros!$B$2:$B$6000,$A3443),0)</f>
        <v/>
      </c>
      <c r="G3443">
        <f>IF(COUNTIFS(Registros!$A$2:$A$6000,"MOV",Registros!$B$2:$B$6000,$A3443)&gt;0,1,0)</f>
        <v/>
      </c>
      <c r="H3443">
        <f>IF($G3443=1,SUMIFS(Registros!$F$2:$F$6000,Registros!$A$2:$A$6000,"MOV",Registros!$B$2:$B$6000,$A3443),0)</f>
        <v/>
      </c>
      <c r="I3443">
        <f>IF(COUNTIFS(Registros!$A$2:$A$6000,"CS",Registros!$B$2:$B$6000,$A3443)&gt;0,1,0)</f>
        <v/>
      </c>
      <c r="J3443">
        <f>IF($I3443=1,SUMIFS(Registros!$I$2:$I$6000,Registros!$A$2:$A$6000,"CS",Registros!$B$2:$B$6000,$A3443),0)</f>
        <v/>
      </c>
      <c r="K3443">
        <f>IF(COUNTIFS(Winback!$K$2:$K$300,$D3443)&gt;0,1,0)</f>
        <v/>
      </c>
      <c r="L3443">
        <f>IF(AND($K3443=1,LEFT($A3443,3)="WB-"),SUMIFS(Winback!$D$2:$D$300,Winback!$K$2:$K$300,$D3443),0)</f>
        <v/>
      </c>
      <c r="M3443">
        <f>IF(OR($E3443=1,$G3443=1,SUMIFS(Registros!$J$2:$J$6000,Registros!$B$2:$B$6000,$A3443)&gt;0),1,0)</f>
        <v/>
      </c>
      <c r="N3443">
        <f>IF($J3443&gt;0,1,IF(COUNTIFS(Registros!$A$2:$A$6000,"CS",Registros!$B$2:$B$6000,$A3443,Registros!$K$2:$K$6000,"&lt;&gt;")&gt;0,1,0))</f>
        <v/>
      </c>
      <c r="O3443">
        <f>IF(AND($K3443=1,$E3443=0,$G3443=0,$I3443=0),"WINBACK",IF(AND($M3443=1,$N3443&gt;0),"CONVERGENTE",IF($M3443=1,"SOLO MÓVIL",IF($N3443&gt;0,"SOLO FIJO / INTERNET","SIN SERVICIOS"))))</f>
        <v/>
      </c>
      <c r="P3443">
        <f>IF($O3443="WINBACK","Recuperar (winback)",IF($O3443="CONVERGENTE","Upgrade / más líneas",IF($O3443="SOLO MÓVIL","Ofrecer fijo + internet (FLBBTV)",IF($O3443="SOLO FIJO / INTERNET","Ofrecer línea móvil Nextphone","Oferta completa (móvil + fijo + internet)"))))</f>
        <v/>
      </c>
      <c r="Q3443">
        <f>$F3443+$H3443+$L3443</f>
        <v/>
      </c>
      <c r="R3443">
        <f>IFERROR(VLOOKUP($A3443,Registros!$B$2:$G$6000,6,0),IFERROR(VLOOKUP($D3443,Winback!$B$2:$C$300,2,0),""))</f>
        <v/>
      </c>
      <c r="S3443">
        <f>IF($E3443=1,"NP","")&amp;IF($G3443=1,"+MOV","")&amp;IF($I3443=1,"+CS","")&amp;IF($K3443=1,"+WB","")</f>
        <v/>
      </c>
      <c r="T3443">
        <f>$E3443+$G3443+$I3443+$K3443</f>
        <v/>
      </c>
    </row>
    <row r="3444">
      <c r="A3444" t="inlineStr">
        <is>
          <t>312225190000</t>
        </is>
      </c>
      <c r="B3444" t="inlineStr">
        <is>
          <t>31222519</t>
        </is>
      </c>
      <c r="C3444" t="inlineStr">
        <is>
          <t>FRANKLIN JURADO, S.A. -</t>
        </is>
      </c>
      <c r="D3444" t="inlineStr">
        <is>
          <t>FRANKLINJURADOSA</t>
        </is>
      </c>
      <c r="E3444">
        <f>IF(COUNTIFS(Registros!$A$2:$A$6000,"NP",Registros!$B$2:$B$6000,$A3444)&gt;0,1,0)</f>
        <v/>
      </c>
      <c r="F3444">
        <f>IF($E3444=1,SUMIFS(Registros!$F$2:$F$6000,Registros!$A$2:$A$6000,"NP",Registros!$B$2:$B$6000,$A3444),0)</f>
        <v/>
      </c>
      <c r="G3444">
        <f>IF(COUNTIFS(Registros!$A$2:$A$6000,"MOV",Registros!$B$2:$B$6000,$A3444)&gt;0,1,0)</f>
        <v/>
      </c>
      <c r="H3444">
        <f>IF($G3444=1,SUMIFS(Registros!$F$2:$F$6000,Registros!$A$2:$A$6000,"MOV",Registros!$B$2:$B$6000,$A3444),0)</f>
        <v/>
      </c>
      <c r="I3444">
        <f>IF(COUNTIFS(Registros!$A$2:$A$6000,"CS",Registros!$B$2:$B$6000,$A3444)&gt;0,1,0)</f>
        <v/>
      </c>
      <c r="J3444">
        <f>IF($I3444=1,SUMIFS(Registros!$I$2:$I$6000,Registros!$A$2:$A$6000,"CS",Registros!$B$2:$B$6000,$A3444),0)</f>
        <v/>
      </c>
      <c r="K3444">
        <f>IF(COUNTIFS(Winback!$K$2:$K$300,$D3444)&gt;0,1,0)</f>
        <v/>
      </c>
      <c r="L3444">
        <f>IF(AND($K3444=1,LEFT($A3444,3)="WB-"),SUMIFS(Winback!$D$2:$D$300,Winback!$K$2:$K$300,$D3444),0)</f>
        <v/>
      </c>
      <c r="M3444">
        <f>IF(OR($E3444=1,$G3444=1,SUMIFS(Registros!$J$2:$J$6000,Registros!$B$2:$B$6000,$A3444)&gt;0),1,0)</f>
        <v/>
      </c>
      <c r="N3444">
        <f>IF($J3444&gt;0,1,IF(COUNTIFS(Registros!$A$2:$A$6000,"CS",Registros!$B$2:$B$6000,$A3444,Registros!$K$2:$K$6000,"&lt;&gt;")&gt;0,1,0))</f>
        <v/>
      </c>
      <c r="O3444">
        <f>IF(AND($K3444=1,$E3444=0,$G3444=0,$I3444=0),"WINBACK",IF(AND($M3444=1,$N3444&gt;0),"CONVERGENTE",IF($M3444=1,"SOLO MÓVIL",IF($N3444&gt;0,"SOLO FIJO / INTERNET","SIN SERVICIOS"))))</f>
        <v/>
      </c>
      <c r="P3444">
        <f>IF($O3444="WINBACK","Recuperar (winback)",IF($O3444="CONVERGENTE","Upgrade / más líneas",IF($O3444="SOLO MÓVIL","Ofrecer fijo + internet (FLBBTV)",IF($O3444="SOLO FIJO / INTERNET","Ofrecer línea móvil Nextphone","Oferta completa (móvil + fijo + internet)"))))</f>
        <v/>
      </c>
      <c r="Q3444">
        <f>$F3444+$H3444+$L3444</f>
        <v/>
      </c>
      <c r="R3444">
        <f>IFERROR(VLOOKUP($A3444,Registros!$B$2:$G$6000,6,0),IFERROR(VLOOKUP($D3444,Winback!$B$2:$C$300,2,0),""))</f>
        <v/>
      </c>
      <c r="S3444">
        <f>IF($E3444=1,"NP","")&amp;IF($G3444=1,"+MOV","")&amp;IF($I3444=1,"+CS","")&amp;IF($K3444=1,"+WB","")</f>
        <v/>
      </c>
      <c r="T3444">
        <f>$E3444+$G3444+$I3444+$K3444</f>
        <v/>
      </c>
    </row>
    <row r="3445">
      <c r="A3445" t="inlineStr">
        <is>
          <t>352082970000</t>
        </is>
      </c>
      <c r="B3445" t="inlineStr">
        <is>
          <t>35208297</t>
        </is>
      </c>
      <c r="C3445" t="inlineStr">
        <is>
          <t>MARIANIS RIVERA</t>
        </is>
      </c>
      <c r="D3445" t="inlineStr">
        <is>
          <t>MARIANISRIVERA</t>
        </is>
      </c>
      <c r="E3445">
        <f>IF(COUNTIFS(Registros!$A$2:$A$6000,"NP",Registros!$B$2:$B$6000,$A3445)&gt;0,1,0)</f>
        <v/>
      </c>
      <c r="F3445">
        <f>IF($E3445=1,SUMIFS(Registros!$F$2:$F$6000,Registros!$A$2:$A$6000,"NP",Registros!$B$2:$B$6000,$A3445),0)</f>
        <v/>
      </c>
      <c r="G3445">
        <f>IF(COUNTIFS(Registros!$A$2:$A$6000,"MOV",Registros!$B$2:$B$6000,$A3445)&gt;0,1,0)</f>
        <v/>
      </c>
      <c r="H3445">
        <f>IF($G3445=1,SUMIFS(Registros!$F$2:$F$6000,Registros!$A$2:$A$6000,"MOV",Registros!$B$2:$B$6000,$A3445),0)</f>
        <v/>
      </c>
      <c r="I3445">
        <f>IF(COUNTIFS(Registros!$A$2:$A$6000,"CS",Registros!$B$2:$B$6000,$A3445)&gt;0,1,0)</f>
        <v/>
      </c>
      <c r="J3445">
        <f>IF($I3445=1,SUMIFS(Registros!$I$2:$I$6000,Registros!$A$2:$A$6000,"CS",Registros!$B$2:$B$6000,$A3445),0)</f>
        <v/>
      </c>
      <c r="K3445">
        <f>IF(COUNTIFS(Winback!$K$2:$K$300,$D3445)&gt;0,1,0)</f>
        <v/>
      </c>
      <c r="L3445">
        <f>IF(AND($K3445=1,LEFT($A3445,3)="WB-"),SUMIFS(Winback!$D$2:$D$300,Winback!$K$2:$K$300,$D3445),0)</f>
        <v/>
      </c>
      <c r="M3445">
        <f>IF(OR($E3445=1,$G3445=1,SUMIFS(Registros!$J$2:$J$6000,Registros!$B$2:$B$6000,$A3445)&gt;0),1,0)</f>
        <v/>
      </c>
      <c r="N3445">
        <f>IF($J3445&gt;0,1,IF(COUNTIFS(Registros!$A$2:$A$6000,"CS",Registros!$B$2:$B$6000,$A3445,Registros!$K$2:$K$6000,"&lt;&gt;")&gt;0,1,0))</f>
        <v/>
      </c>
      <c r="O3445">
        <f>IF(AND($K3445=1,$E3445=0,$G3445=0,$I3445=0),"WINBACK",IF(AND($M3445=1,$N3445&gt;0),"CONVERGENTE",IF($M3445=1,"SOLO MÓVIL",IF($N3445&gt;0,"SOLO FIJO / INTERNET","SIN SERVICIOS"))))</f>
        <v/>
      </c>
      <c r="P3445">
        <f>IF($O3445="WINBACK","Recuperar (winback)",IF($O3445="CONVERGENTE","Upgrade / más líneas",IF($O3445="SOLO MÓVIL","Ofrecer fijo + internet (FLBBTV)",IF($O3445="SOLO FIJO / INTERNET","Ofrecer línea móvil Nextphone","Oferta completa (móvil + fijo + internet)"))))</f>
        <v/>
      </c>
      <c r="Q3445">
        <f>$F3445+$H3445+$L3445</f>
        <v/>
      </c>
      <c r="R3445">
        <f>IFERROR(VLOOKUP($A3445,Registros!$B$2:$G$6000,6,0),IFERROR(VLOOKUP($D3445,Winback!$B$2:$C$300,2,0),""))</f>
        <v/>
      </c>
      <c r="S3445">
        <f>IF($E3445=1,"NP","")&amp;IF($G3445=1,"+MOV","")&amp;IF($I3445=1,"+CS","")&amp;IF($K3445=1,"+WB","")</f>
        <v/>
      </c>
      <c r="T3445">
        <f>$E3445+$G3445+$I3445+$K3445</f>
        <v/>
      </c>
    </row>
    <row r="3446">
      <c r="A3446" t="inlineStr">
        <is>
          <t>345376880000</t>
        </is>
      </c>
      <c r="B3446" t="inlineStr">
        <is>
          <t>34537688</t>
        </is>
      </c>
      <c r="C3446" t="inlineStr">
        <is>
          <t>CAITHLYN YAMILETH MONTENEGRO</t>
        </is>
      </c>
      <c r="D3446" t="inlineStr">
        <is>
          <t>CAITHLYNYAMILETHMONTENEGRO</t>
        </is>
      </c>
      <c r="E3446">
        <f>IF(COUNTIFS(Registros!$A$2:$A$6000,"NP",Registros!$B$2:$B$6000,$A3446)&gt;0,1,0)</f>
        <v/>
      </c>
      <c r="F3446">
        <f>IF($E3446=1,SUMIFS(Registros!$F$2:$F$6000,Registros!$A$2:$A$6000,"NP",Registros!$B$2:$B$6000,$A3446),0)</f>
        <v/>
      </c>
      <c r="G3446">
        <f>IF(COUNTIFS(Registros!$A$2:$A$6000,"MOV",Registros!$B$2:$B$6000,$A3446)&gt;0,1,0)</f>
        <v/>
      </c>
      <c r="H3446">
        <f>IF($G3446=1,SUMIFS(Registros!$F$2:$F$6000,Registros!$A$2:$A$6000,"MOV",Registros!$B$2:$B$6000,$A3446),0)</f>
        <v/>
      </c>
      <c r="I3446">
        <f>IF(COUNTIFS(Registros!$A$2:$A$6000,"CS",Registros!$B$2:$B$6000,$A3446)&gt;0,1,0)</f>
        <v/>
      </c>
      <c r="J3446">
        <f>IF($I3446=1,SUMIFS(Registros!$I$2:$I$6000,Registros!$A$2:$A$6000,"CS",Registros!$B$2:$B$6000,$A3446),0)</f>
        <v/>
      </c>
      <c r="K3446">
        <f>IF(COUNTIFS(Winback!$K$2:$K$300,$D3446)&gt;0,1,0)</f>
        <v/>
      </c>
      <c r="L3446">
        <f>IF(AND($K3446=1,LEFT($A3446,3)="WB-"),SUMIFS(Winback!$D$2:$D$300,Winback!$K$2:$K$300,$D3446),0)</f>
        <v/>
      </c>
      <c r="M3446">
        <f>IF(OR($E3446=1,$G3446=1,SUMIFS(Registros!$J$2:$J$6000,Registros!$B$2:$B$6000,$A3446)&gt;0),1,0)</f>
        <v/>
      </c>
      <c r="N3446">
        <f>IF($J3446&gt;0,1,IF(COUNTIFS(Registros!$A$2:$A$6000,"CS",Registros!$B$2:$B$6000,$A3446,Registros!$K$2:$K$6000,"&lt;&gt;")&gt;0,1,0))</f>
        <v/>
      </c>
      <c r="O3446">
        <f>IF(AND($K3446=1,$E3446=0,$G3446=0,$I3446=0),"WINBACK",IF(AND($M3446=1,$N3446&gt;0),"CONVERGENTE",IF($M3446=1,"SOLO MÓVIL",IF($N3446&gt;0,"SOLO FIJO / INTERNET","SIN SERVICIOS"))))</f>
        <v/>
      </c>
      <c r="P3446">
        <f>IF($O3446="WINBACK","Recuperar (winback)",IF($O3446="CONVERGENTE","Upgrade / más líneas",IF($O3446="SOLO MÓVIL","Ofrecer fijo + internet (FLBBTV)",IF($O3446="SOLO FIJO / INTERNET","Ofrecer línea móvil Nextphone","Oferta completa (móvil + fijo + internet)"))))</f>
        <v/>
      </c>
      <c r="Q3446">
        <f>$F3446+$H3446+$L3446</f>
        <v/>
      </c>
      <c r="R3446">
        <f>IFERROR(VLOOKUP($A3446,Registros!$B$2:$G$6000,6,0),IFERROR(VLOOKUP($D3446,Winback!$B$2:$C$300,2,0),""))</f>
        <v/>
      </c>
      <c r="S3446">
        <f>IF($E3446=1,"NP","")&amp;IF($G3446=1,"+MOV","")&amp;IF($I3446=1,"+CS","")&amp;IF($K3446=1,"+WB","")</f>
        <v/>
      </c>
      <c r="T3446">
        <f>$E3446+$G3446+$I3446+$K3446</f>
        <v/>
      </c>
    </row>
    <row r="3447">
      <c r="A3447" t="inlineStr">
        <is>
          <t>351372270000</t>
        </is>
      </c>
      <c r="B3447" t="inlineStr">
        <is>
          <t>35137227</t>
        </is>
      </c>
      <c r="C3447" t="inlineStr">
        <is>
          <t>CELENNYS DÍAZ</t>
        </is>
      </c>
      <c r="D3447" t="inlineStr">
        <is>
          <t>CELENNYSDIAZ</t>
        </is>
      </c>
      <c r="E3447">
        <f>IF(COUNTIFS(Registros!$A$2:$A$6000,"NP",Registros!$B$2:$B$6000,$A3447)&gt;0,1,0)</f>
        <v/>
      </c>
      <c r="F3447">
        <f>IF($E3447=1,SUMIFS(Registros!$F$2:$F$6000,Registros!$A$2:$A$6000,"NP",Registros!$B$2:$B$6000,$A3447),0)</f>
        <v/>
      </c>
      <c r="G3447">
        <f>IF(COUNTIFS(Registros!$A$2:$A$6000,"MOV",Registros!$B$2:$B$6000,$A3447)&gt;0,1,0)</f>
        <v/>
      </c>
      <c r="H3447">
        <f>IF($G3447=1,SUMIFS(Registros!$F$2:$F$6000,Registros!$A$2:$A$6000,"MOV",Registros!$B$2:$B$6000,$A3447),0)</f>
        <v/>
      </c>
      <c r="I3447">
        <f>IF(COUNTIFS(Registros!$A$2:$A$6000,"CS",Registros!$B$2:$B$6000,$A3447)&gt;0,1,0)</f>
        <v/>
      </c>
      <c r="J3447">
        <f>IF($I3447=1,SUMIFS(Registros!$I$2:$I$6000,Registros!$A$2:$A$6000,"CS",Registros!$B$2:$B$6000,$A3447),0)</f>
        <v/>
      </c>
      <c r="K3447">
        <f>IF(COUNTIFS(Winback!$K$2:$K$300,$D3447)&gt;0,1,0)</f>
        <v/>
      </c>
      <c r="L3447">
        <f>IF(AND($K3447=1,LEFT($A3447,3)="WB-"),SUMIFS(Winback!$D$2:$D$300,Winback!$K$2:$K$300,$D3447),0)</f>
        <v/>
      </c>
      <c r="M3447">
        <f>IF(OR($E3447=1,$G3447=1,SUMIFS(Registros!$J$2:$J$6000,Registros!$B$2:$B$6000,$A3447)&gt;0),1,0)</f>
        <v/>
      </c>
      <c r="N3447">
        <f>IF($J3447&gt;0,1,IF(COUNTIFS(Registros!$A$2:$A$6000,"CS",Registros!$B$2:$B$6000,$A3447,Registros!$K$2:$K$6000,"&lt;&gt;")&gt;0,1,0))</f>
        <v/>
      </c>
      <c r="O3447">
        <f>IF(AND($K3447=1,$E3447=0,$G3447=0,$I3447=0),"WINBACK",IF(AND($M3447=1,$N3447&gt;0),"CONVERGENTE",IF($M3447=1,"SOLO MÓVIL",IF($N3447&gt;0,"SOLO FIJO / INTERNET","SIN SERVICIOS"))))</f>
        <v/>
      </c>
      <c r="P3447">
        <f>IF($O3447="WINBACK","Recuperar (winback)",IF($O3447="CONVERGENTE","Upgrade / más líneas",IF($O3447="SOLO MÓVIL","Ofrecer fijo + internet (FLBBTV)",IF($O3447="SOLO FIJO / INTERNET","Ofrecer línea móvil Nextphone","Oferta completa (móvil + fijo + internet)"))))</f>
        <v/>
      </c>
      <c r="Q3447">
        <f>$F3447+$H3447+$L3447</f>
        <v/>
      </c>
      <c r="R3447">
        <f>IFERROR(VLOOKUP($A3447,Registros!$B$2:$G$6000,6,0),IFERROR(VLOOKUP($D3447,Winback!$B$2:$C$300,2,0),""))</f>
        <v/>
      </c>
      <c r="S3447">
        <f>IF($E3447=1,"NP","")&amp;IF($G3447=1,"+MOV","")&amp;IF($I3447=1,"+CS","")&amp;IF($K3447=1,"+WB","")</f>
        <v/>
      </c>
      <c r="T3447">
        <f>$E3447+$G3447+$I3447+$K3447</f>
        <v/>
      </c>
    </row>
    <row r="3448">
      <c r="A3448" t="inlineStr">
        <is>
          <t>358310830000</t>
        </is>
      </c>
      <c r="B3448" t="inlineStr">
        <is>
          <t>35831083</t>
        </is>
      </c>
      <c r="C3448" t="inlineStr">
        <is>
          <t>NAYELYS CASTILLO</t>
        </is>
      </c>
      <c r="D3448" t="inlineStr">
        <is>
          <t>NAYELYSCASTILLO</t>
        </is>
      </c>
      <c r="E3448">
        <f>IF(COUNTIFS(Registros!$A$2:$A$6000,"NP",Registros!$B$2:$B$6000,$A3448)&gt;0,1,0)</f>
        <v/>
      </c>
      <c r="F3448">
        <f>IF($E3448=1,SUMIFS(Registros!$F$2:$F$6000,Registros!$A$2:$A$6000,"NP",Registros!$B$2:$B$6000,$A3448),0)</f>
        <v/>
      </c>
      <c r="G3448">
        <f>IF(COUNTIFS(Registros!$A$2:$A$6000,"MOV",Registros!$B$2:$B$6000,$A3448)&gt;0,1,0)</f>
        <v/>
      </c>
      <c r="H3448">
        <f>IF($G3448=1,SUMIFS(Registros!$F$2:$F$6000,Registros!$A$2:$A$6000,"MOV",Registros!$B$2:$B$6000,$A3448),0)</f>
        <v/>
      </c>
      <c r="I3448">
        <f>IF(COUNTIFS(Registros!$A$2:$A$6000,"CS",Registros!$B$2:$B$6000,$A3448)&gt;0,1,0)</f>
        <v/>
      </c>
      <c r="J3448">
        <f>IF($I3448=1,SUMIFS(Registros!$I$2:$I$6000,Registros!$A$2:$A$6000,"CS",Registros!$B$2:$B$6000,$A3448),0)</f>
        <v/>
      </c>
      <c r="K3448">
        <f>IF(COUNTIFS(Winback!$K$2:$K$300,$D3448)&gt;0,1,0)</f>
        <v/>
      </c>
      <c r="L3448">
        <f>IF(AND($K3448=1,LEFT($A3448,3)="WB-"),SUMIFS(Winback!$D$2:$D$300,Winback!$K$2:$K$300,$D3448),0)</f>
        <v/>
      </c>
      <c r="M3448">
        <f>IF(OR($E3448=1,$G3448=1,SUMIFS(Registros!$J$2:$J$6000,Registros!$B$2:$B$6000,$A3448)&gt;0),1,0)</f>
        <v/>
      </c>
      <c r="N3448">
        <f>IF($J3448&gt;0,1,IF(COUNTIFS(Registros!$A$2:$A$6000,"CS",Registros!$B$2:$B$6000,$A3448,Registros!$K$2:$K$6000,"&lt;&gt;")&gt;0,1,0))</f>
        <v/>
      </c>
      <c r="O3448">
        <f>IF(AND($K3448=1,$E3448=0,$G3448=0,$I3448=0),"WINBACK",IF(AND($M3448=1,$N3448&gt;0),"CONVERGENTE",IF($M3448=1,"SOLO MÓVIL",IF($N3448&gt;0,"SOLO FIJO / INTERNET","SIN SERVICIOS"))))</f>
        <v/>
      </c>
      <c r="P3448">
        <f>IF($O3448="WINBACK","Recuperar (winback)",IF($O3448="CONVERGENTE","Upgrade / más líneas",IF($O3448="SOLO MÓVIL","Ofrecer fijo + internet (FLBBTV)",IF($O3448="SOLO FIJO / INTERNET","Ofrecer línea móvil Nextphone","Oferta completa (móvil + fijo + internet)"))))</f>
        <v/>
      </c>
      <c r="Q3448">
        <f>$F3448+$H3448+$L3448</f>
        <v/>
      </c>
      <c r="R3448">
        <f>IFERROR(VLOOKUP($A3448,Registros!$B$2:$G$6000,6,0),IFERROR(VLOOKUP($D3448,Winback!$B$2:$C$300,2,0),""))</f>
        <v/>
      </c>
      <c r="S3448">
        <f>IF($E3448=1,"NP","")&amp;IF($G3448=1,"+MOV","")&amp;IF($I3448=1,"+CS","")&amp;IF($K3448=1,"+WB","")</f>
        <v/>
      </c>
      <c r="T3448">
        <f>$E3448+$G3448+$I3448+$K3448</f>
        <v/>
      </c>
    </row>
    <row r="3449">
      <c r="A3449" t="inlineStr">
        <is>
          <t>354315550000</t>
        </is>
      </c>
      <c r="B3449" t="inlineStr">
        <is>
          <t>35431555</t>
        </is>
      </c>
      <c r="C3449" t="inlineStr">
        <is>
          <t>PATRICIA VEGA</t>
        </is>
      </c>
      <c r="D3449" t="inlineStr">
        <is>
          <t>PATRICIAVEGA</t>
        </is>
      </c>
      <c r="E3449">
        <f>IF(COUNTIFS(Registros!$A$2:$A$6000,"NP",Registros!$B$2:$B$6000,$A3449)&gt;0,1,0)</f>
        <v/>
      </c>
      <c r="F3449">
        <f>IF($E3449=1,SUMIFS(Registros!$F$2:$F$6000,Registros!$A$2:$A$6000,"NP",Registros!$B$2:$B$6000,$A3449),0)</f>
        <v/>
      </c>
      <c r="G3449">
        <f>IF(COUNTIFS(Registros!$A$2:$A$6000,"MOV",Registros!$B$2:$B$6000,$A3449)&gt;0,1,0)</f>
        <v/>
      </c>
      <c r="H3449">
        <f>IF($G3449=1,SUMIFS(Registros!$F$2:$F$6000,Registros!$A$2:$A$6000,"MOV",Registros!$B$2:$B$6000,$A3449),0)</f>
        <v/>
      </c>
      <c r="I3449">
        <f>IF(COUNTIFS(Registros!$A$2:$A$6000,"CS",Registros!$B$2:$B$6000,$A3449)&gt;0,1,0)</f>
        <v/>
      </c>
      <c r="J3449">
        <f>IF($I3449=1,SUMIFS(Registros!$I$2:$I$6000,Registros!$A$2:$A$6000,"CS",Registros!$B$2:$B$6000,$A3449),0)</f>
        <v/>
      </c>
      <c r="K3449">
        <f>IF(COUNTIFS(Winback!$K$2:$K$300,$D3449)&gt;0,1,0)</f>
        <v/>
      </c>
      <c r="L3449">
        <f>IF(AND($K3449=1,LEFT($A3449,3)="WB-"),SUMIFS(Winback!$D$2:$D$300,Winback!$K$2:$K$300,$D3449),0)</f>
        <v/>
      </c>
      <c r="M3449">
        <f>IF(OR($E3449=1,$G3449=1,SUMIFS(Registros!$J$2:$J$6000,Registros!$B$2:$B$6000,$A3449)&gt;0),1,0)</f>
        <v/>
      </c>
      <c r="N3449">
        <f>IF($J3449&gt;0,1,IF(COUNTIFS(Registros!$A$2:$A$6000,"CS",Registros!$B$2:$B$6000,$A3449,Registros!$K$2:$K$6000,"&lt;&gt;")&gt;0,1,0))</f>
        <v/>
      </c>
      <c r="O3449">
        <f>IF(AND($K3449=1,$E3449=0,$G3449=0,$I3449=0),"WINBACK",IF(AND($M3449=1,$N3449&gt;0),"CONVERGENTE",IF($M3449=1,"SOLO MÓVIL",IF($N3449&gt;0,"SOLO FIJO / INTERNET","SIN SERVICIOS"))))</f>
        <v/>
      </c>
      <c r="P3449">
        <f>IF($O3449="WINBACK","Recuperar (winback)",IF($O3449="CONVERGENTE","Upgrade / más líneas",IF($O3449="SOLO MÓVIL","Ofrecer fijo + internet (FLBBTV)",IF($O3449="SOLO FIJO / INTERNET","Ofrecer línea móvil Nextphone","Oferta completa (móvil + fijo + internet)"))))</f>
        <v/>
      </c>
      <c r="Q3449">
        <f>$F3449+$H3449+$L3449</f>
        <v/>
      </c>
      <c r="R3449">
        <f>IFERROR(VLOOKUP($A3449,Registros!$B$2:$G$6000,6,0),IFERROR(VLOOKUP($D3449,Winback!$B$2:$C$300,2,0),""))</f>
        <v/>
      </c>
      <c r="S3449">
        <f>IF($E3449=1,"NP","")&amp;IF($G3449=1,"+MOV","")&amp;IF($I3449=1,"+CS","")&amp;IF($K3449=1,"+WB","")</f>
        <v/>
      </c>
      <c r="T3449">
        <f>$E3449+$G3449+$I3449+$K3449</f>
        <v/>
      </c>
    </row>
    <row r="3450">
      <c r="A3450" t="inlineStr">
        <is>
          <t>357358070000</t>
        </is>
      </c>
      <c r="B3450" t="inlineStr">
        <is>
          <t>35735807</t>
        </is>
      </c>
      <c r="C3450" t="inlineStr">
        <is>
          <t>HECTOR MANUEL SERRACIN FILOS</t>
        </is>
      </c>
      <c r="D3450" t="inlineStr">
        <is>
          <t>HECTORMANUELSERRACINFILOS</t>
        </is>
      </c>
      <c r="E3450">
        <f>IF(COUNTIFS(Registros!$A$2:$A$6000,"NP",Registros!$B$2:$B$6000,$A3450)&gt;0,1,0)</f>
        <v/>
      </c>
      <c r="F3450">
        <f>IF($E3450=1,SUMIFS(Registros!$F$2:$F$6000,Registros!$A$2:$A$6000,"NP",Registros!$B$2:$B$6000,$A3450),0)</f>
        <v/>
      </c>
      <c r="G3450">
        <f>IF(COUNTIFS(Registros!$A$2:$A$6000,"MOV",Registros!$B$2:$B$6000,$A3450)&gt;0,1,0)</f>
        <v/>
      </c>
      <c r="H3450">
        <f>IF($G3450=1,SUMIFS(Registros!$F$2:$F$6000,Registros!$A$2:$A$6000,"MOV",Registros!$B$2:$B$6000,$A3450),0)</f>
        <v/>
      </c>
      <c r="I3450">
        <f>IF(COUNTIFS(Registros!$A$2:$A$6000,"CS",Registros!$B$2:$B$6000,$A3450)&gt;0,1,0)</f>
        <v/>
      </c>
      <c r="J3450">
        <f>IF($I3450=1,SUMIFS(Registros!$I$2:$I$6000,Registros!$A$2:$A$6000,"CS",Registros!$B$2:$B$6000,$A3450),0)</f>
        <v/>
      </c>
      <c r="K3450">
        <f>IF(COUNTIFS(Winback!$K$2:$K$300,$D3450)&gt;0,1,0)</f>
        <v/>
      </c>
      <c r="L3450">
        <f>IF(AND($K3450=1,LEFT($A3450,3)="WB-"),SUMIFS(Winback!$D$2:$D$300,Winback!$K$2:$K$300,$D3450),0)</f>
        <v/>
      </c>
      <c r="M3450">
        <f>IF(OR($E3450=1,$G3450=1,SUMIFS(Registros!$J$2:$J$6000,Registros!$B$2:$B$6000,$A3450)&gt;0),1,0)</f>
        <v/>
      </c>
      <c r="N3450">
        <f>IF($J3450&gt;0,1,IF(COUNTIFS(Registros!$A$2:$A$6000,"CS",Registros!$B$2:$B$6000,$A3450,Registros!$K$2:$K$6000,"&lt;&gt;")&gt;0,1,0))</f>
        <v/>
      </c>
      <c r="O3450">
        <f>IF(AND($K3450=1,$E3450=0,$G3450=0,$I3450=0),"WINBACK",IF(AND($M3450=1,$N3450&gt;0),"CONVERGENTE",IF($M3450=1,"SOLO MÓVIL",IF($N3450&gt;0,"SOLO FIJO / INTERNET","SIN SERVICIOS"))))</f>
        <v/>
      </c>
      <c r="P3450">
        <f>IF($O3450="WINBACK","Recuperar (winback)",IF($O3450="CONVERGENTE","Upgrade / más líneas",IF($O3450="SOLO MÓVIL","Ofrecer fijo + internet (FLBBTV)",IF($O3450="SOLO FIJO / INTERNET","Ofrecer línea móvil Nextphone","Oferta completa (móvil + fijo + internet)"))))</f>
        <v/>
      </c>
      <c r="Q3450">
        <f>$F3450+$H3450+$L3450</f>
        <v/>
      </c>
      <c r="R3450">
        <f>IFERROR(VLOOKUP($A3450,Registros!$B$2:$G$6000,6,0),IFERROR(VLOOKUP($D3450,Winback!$B$2:$C$300,2,0),""))</f>
        <v/>
      </c>
      <c r="S3450">
        <f>IF($E3450=1,"NP","")&amp;IF($G3450=1,"+MOV","")&amp;IF($I3450=1,"+CS","")&amp;IF($K3450=1,"+WB","")</f>
        <v/>
      </c>
      <c r="T3450">
        <f>$E3450+$G3450+$I3450+$K3450</f>
        <v/>
      </c>
    </row>
    <row r="3451">
      <c r="A3451" t="inlineStr">
        <is>
          <t>358283980000</t>
        </is>
      </c>
      <c r="B3451" t="inlineStr">
        <is>
          <t>35828398</t>
        </is>
      </c>
      <c r="C3451" t="inlineStr">
        <is>
          <t>KELVIN JAIR GONZÁLEZ SAMUDIO</t>
        </is>
      </c>
      <c r="D3451" t="inlineStr">
        <is>
          <t>KELVINJAIRGONZALEZSAMUDIO</t>
        </is>
      </c>
      <c r="E3451">
        <f>IF(COUNTIFS(Registros!$A$2:$A$6000,"NP",Registros!$B$2:$B$6000,$A3451)&gt;0,1,0)</f>
        <v/>
      </c>
      <c r="F3451">
        <f>IF($E3451=1,SUMIFS(Registros!$F$2:$F$6000,Registros!$A$2:$A$6000,"NP",Registros!$B$2:$B$6000,$A3451),0)</f>
        <v/>
      </c>
      <c r="G3451">
        <f>IF(COUNTIFS(Registros!$A$2:$A$6000,"MOV",Registros!$B$2:$B$6000,$A3451)&gt;0,1,0)</f>
        <v/>
      </c>
      <c r="H3451">
        <f>IF($G3451=1,SUMIFS(Registros!$F$2:$F$6000,Registros!$A$2:$A$6000,"MOV",Registros!$B$2:$B$6000,$A3451),0)</f>
        <v/>
      </c>
      <c r="I3451">
        <f>IF(COUNTIFS(Registros!$A$2:$A$6000,"CS",Registros!$B$2:$B$6000,$A3451)&gt;0,1,0)</f>
        <v/>
      </c>
      <c r="J3451">
        <f>IF($I3451=1,SUMIFS(Registros!$I$2:$I$6000,Registros!$A$2:$A$6000,"CS",Registros!$B$2:$B$6000,$A3451),0)</f>
        <v/>
      </c>
      <c r="K3451">
        <f>IF(COUNTIFS(Winback!$K$2:$K$300,$D3451)&gt;0,1,0)</f>
        <v/>
      </c>
      <c r="L3451">
        <f>IF(AND($K3451=1,LEFT($A3451,3)="WB-"),SUMIFS(Winback!$D$2:$D$300,Winback!$K$2:$K$300,$D3451),0)</f>
        <v/>
      </c>
      <c r="M3451">
        <f>IF(OR($E3451=1,$G3451=1,SUMIFS(Registros!$J$2:$J$6000,Registros!$B$2:$B$6000,$A3451)&gt;0),1,0)</f>
        <v/>
      </c>
      <c r="N3451">
        <f>IF($J3451&gt;0,1,IF(COUNTIFS(Registros!$A$2:$A$6000,"CS",Registros!$B$2:$B$6000,$A3451,Registros!$K$2:$K$6000,"&lt;&gt;")&gt;0,1,0))</f>
        <v/>
      </c>
      <c r="O3451">
        <f>IF(AND($K3451=1,$E3451=0,$G3451=0,$I3451=0),"WINBACK",IF(AND($M3451=1,$N3451&gt;0),"CONVERGENTE",IF($M3451=1,"SOLO MÓVIL",IF($N3451&gt;0,"SOLO FIJO / INTERNET","SIN SERVICIOS"))))</f>
        <v/>
      </c>
      <c r="P3451">
        <f>IF($O3451="WINBACK","Recuperar (winback)",IF($O3451="CONVERGENTE","Upgrade / más líneas",IF($O3451="SOLO MÓVIL","Ofrecer fijo + internet (FLBBTV)",IF($O3451="SOLO FIJO / INTERNET","Ofrecer línea móvil Nextphone","Oferta completa (móvil + fijo + internet)"))))</f>
        <v/>
      </c>
      <c r="Q3451">
        <f>$F3451+$H3451+$L3451</f>
        <v/>
      </c>
      <c r="R3451">
        <f>IFERROR(VLOOKUP($A3451,Registros!$B$2:$G$6000,6,0),IFERROR(VLOOKUP($D3451,Winback!$B$2:$C$300,2,0),""))</f>
        <v/>
      </c>
      <c r="S3451">
        <f>IF($E3451=1,"NP","")&amp;IF($G3451=1,"+MOV","")&amp;IF($I3451=1,"+CS","")&amp;IF($K3451=1,"+WB","")</f>
        <v/>
      </c>
      <c r="T3451">
        <f>$E3451+$G3451+$I3451+$K3451</f>
        <v/>
      </c>
    </row>
    <row r="3452">
      <c r="A3452" t="inlineStr">
        <is>
          <t>341432770000</t>
        </is>
      </c>
      <c r="B3452" t="inlineStr">
        <is>
          <t>34143277</t>
        </is>
      </c>
      <c r="C3452" t="inlineStr">
        <is>
          <t>ARLEEN MARGARITA MONTENEGRO</t>
        </is>
      </c>
      <c r="D3452" t="inlineStr">
        <is>
          <t>ARLEENMARGARITAMONTENEGRO</t>
        </is>
      </c>
      <c r="E3452">
        <f>IF(COUNTIFS(Registros!$A$2:$A$6000,"NP",Registros!$B$2:$B$6000,$A3452)&gt;0,1,0)</f>
        <v/>
      </c>
      <c r="F3452">
        <f>IF($E3452=1,SUMIFS(Registros!$F$2:$F$6000,Registros!$A$2:$A$6000,"NP",Registros!$B$2:$B$6000,$A3452),0)</f>
        <v/>
      </c>
      <c r="G3452">
        <f>IF(COUNTIFS(Registros!$A$2:$A$6000,"MOV",Registros!$B$2:$B$6000,$A3452)&gt;0,1,0)</f>
        <v/>
      </c>
      <c r="H3452">
        <f>IF($G3452=1,SUMIFS(Registros!$F$2:$F$6000,Registros!$A$2:$A$6000,"MOV",Registros!$B$2:$B$6000,$A3452),0)</f>
        <v/>
      </c>
      <c r="I3452">
        <f>IF(COUNTIFS(Registros!$A$2:$A$6000,"CS",Registros!$B$2:$B$6000,$A3452)&gt;0,1,0)</f>
        <v/>
      </c>
      <c r="J3452">
        <f>IF($I3452=1,SUMIFS(Registros!$I$2:$I$6000,Registros!$A$2:$A$6000,"CS",Registros!$B$2:$B$6000,$A3452),0)</f>
        <v/>
      </c>
      <c r="K3452">
        <f>IF(COUNTIFS(Winback!$K$2:$K$300,$D3452)&gt;0,1,0)</f>
        <v/>
      </c>
      <c r="L3452">
        <f>IF(AND($K3452=1,LEFT($A3452,3)="WB-"),SUMIFS(Winback!$D$2:$D$300,Winback!$K$2:$K$300,$D3452),0)</f>
        <v/>
      </c>
      <c r="M3452">
        <f>IF(OR($E3452=1,$G3452=1,SUMIFS(Registros!$J$2:$J$6000,Registros!$B$2:$B$6000,$A3452)&gt;0),1,0)</f>
        <v/>
      </c>
      <c r="N3452">
        <f>IF($J3452&gt;0,1,IF(COUNTIFS(Registros!$A$2:$A$6000,"CS",Registros!$B$2:$B$6000,$A3452,Registros!$K$2:$K$6000,"&lt;&gt;")&gt;0,1,0))</f>
        <v/>
      </c>
      <c r="O3452">
        <f>IF(AND($K3452=1,$E3452=0,$G3452=0,$I3452=0),"WINBACK",IF(AND($M3452=1,$N3452&gt;0),"CONVERGENTE",IF($M3452=1,"SOLO MÓVIL",IF($N3452&gt;0,"SOLO FIJO / INTERNET","SIN SERVICIOS"))))</f>
        <v/>
      </c>
      <c r="P3452">
        <f>IF($O3452="WINBACK","Recuperar (winback)",IF($O3452="CONVERGENTE","Upgrade / más líneas",IF($O3452="SOLO MÓVIL","Ofrecer fijo + internet (FLBBTV)",IF($O3452="SOLO FIJO / INTERNET","Ofrecer línea móvil Nextphone","Oferta completa (móvil + fijo + internet)"))))</f>
        <v/>
      </c>
      <c r="Q3452">
        <f>$F3452+$H3452+$L3452</f>
        <v/>
      </c>
      <c r="R3452">
        <f>IFERROR(VLOOKUP($A3452,Registros!$B$2:$G$6000,6,0),IFERROR(VLOOKUP($D3452,Winback!$B$2:$C$300,2,0),""))</f>
        <v/>
      </c>
      <c r="S3452">
        <f>IF($E3452=1,"NP","")&amp;IF($G3452=1,"+MOV","")&amp;IF($I3452=1,"+CS","")&amp;IF($K3452=1,"+WB","")</f>
        <v/>
      </c>
      <c r="T3452">
        <f>$E3452+$G3452+$I3452+$K3452</f>
        <v/>
      </c>
    </row>
    <row r="3453">
      <c r="A3453" t="inlineStr">
        <is>
          <t>353237170000</t>
        </is>
      </c>
      <c r="B3453" t="inlineStr">
        <is>
          <t>35323717</t>
        </is>
      </c>
      <c r="C3453" t="inlineStr">
        <is>
          <t>JACQUELINE JAVILLO</t>
        </is>
      </c>
      <c r="D3453" t="inlineStr">
        <is>
          <t>JACQUELINEJAVILLO</t>
        </is>
      </c>
      <c r="E3453">
        <f>IF(COUNTIFS(Registros!$A$2:$A$6000,"NP",Registros!$B$2:$B$6000,$A3453)&gt;0,1,0)</f>
        <v/>
      </c>
      <c r="F3453">
        <f>IF($E3453=1,SUMIFS(Registros!$F$2:$F$6000,Registros!$A$2:$A$6000,"NP",Registros!$B$2:$B$6000,$A3453),0)</f>
        <v/>
      </c>
      <c r="G3453">
        <f>IF(COUNTIFS(Registros!$A$2:$A$6000,"MOV",Registros!$B$2:$B$6000,$A3453)&gt;0,1,0)</f>
        <v/>
      </c>
      <c r="H3453">
        <f>IF($G3453=1,SUMIFS(Registros!$F$2:$F$6000,Registros!$A$2:$A$6000,"MOV",Registros!$B$2:$B$6000,$A3453),0)</f>
        <v/>
      </c>
      <c r="I3453">
        <f>IF(COUNTIFS(Registros!$A$2:$A$6000,"CS",Registros!$B$2:$B$6000,$A3453)&gt;0,1,0)</f>
        <v/>
      </c>
      <c r="J3453">
        <f>IF($I3453=1,SUMIFS(Registros!$I$2:$I$6000,Registros!$A$2:$A$6000,"CS",Registros!$B$2:$B$6000,$A3453),0)</f>
        <v/>
      </c>
      <c r="K3453">
        <f>IF(COUNTIFS(Winback!$K$2:$K$300,$D3453)&gt;0,1,0)</f>
        <v/>
      </c>
      <c r="L3453">
        <f>IF(AND($K3453=1,LEFT($A3453,3)="WB-"),SUMIFS(Winback!$D$2:$D$300,Winback!$K$2:$K$300,$D3453),0)</f>
        <v/>
      </c>
      <c r="M3453">
        <f>IF(OR($E3453=1,$G3453=1,SUMIFS(Registros!$J$2:$J$6000,Registros!$B$2:$B$6000,$A3453)&gt;0),1,0)</f>
        <v/>
      </c>
      <c r="N3453">
        <f>IF($J3453&gt;0,1,IF(COUNTIFS(Registros!$A$2:$A$6000,"CS",Registros!$B$2:$B$6000,$A3453,Registros!$K$2:$K$6000,"&lt;&gt;")&gt;0,1,0))</f>
        <v/>
      </c>
      <c r="O3453">
        <f>IF(AND($K3453=1,$E3453=0,$G3453=0,$I3453=0),"WINBACK",IF(AND($M3453=1,$N3453&gt;0),"CONVERGENTE",IF($M3453=1,"SOLO MÓVIL",IF($N3453&gt;0,"SOLO FIJO / INTERNET","SIN SERVICIOS"))))</f>
        <v/>
      </c>
      <c r="P3453">
        <f>IF($O3453="WINBACK","Recuperar (winback)",IF($O3453="CONVERGENTE","Upgrade / más líneas",IF($O3453="SOLO MÓVIL","Ofrecer fijo + internet (FLBBTV)",IF($O3453="SOLO FIJO / INTERNET","Ofrecer línea móvil Nextphone","Oferta completa (móvil + fijo + internet)"))))</f>
        <v/>
      </c>
      <c r="Q3453">
        <f>$F3453+$H3453+$L3453</f>
        <v/>
      </c>
      <c r="R3453">
        <f>IFERROR(VLOOKUP($A3453,Registros!$B$2:$G$6000,6,0),IFERROR(VLOOKUP($D3453,Winback!$B$2:$C$300,2,0),""))</f>
        <v/>
      </c>
      <c r="S3453">
        <f>IF($E3453=1,"NP","")&amp;IF($G3453=1,"+MOV","")&amp;IF($I3453=1,"+CS","")&amp;IF($K3453=1,"+WB","")</f>
        <v/>
      </c>
      <c r="T3453">
        <f>$E3453+$G3453+$I3453+$K3453</f>
        <v/>
      </c>
    </row>
    <row r="3454">
      <c r="A3454" t="inlineStr">
        <is>
          <t>354243830000</t>
        </is>
      </c>
      <c r="B3454" t="inlineStr">
        <is>
          <t>35424383</t>
        </is>
      </c>
      <c r="C3454" t="inlineStr">
        <is>
          <t>KEVIN GEOVANY JIMENEZ GUERRA</t>
        </is>
      </c>
      <c r="D3454" t="inlineStr">
        <is>
          <t>KEVINGEOVANYJIMENEZGUERRA</t>
        </is>
      </c>
      <c r="E3454">
        <f>IF(COUNTIFS(Registros!$A$2:$A$6000,"NP",Registros!$B$2:$B$6000,$A3454)&gt;0,1,0)</f>
        <v/>
      </c>
      <c r="F3454">
        <f>IF($E3454=1,SUMIFS(Registros!$F$2:$F$6000,Registros!$A$2:$A$6000,"NP",Registros!$B$2:$B$6000,$A3454),0)</f>
        <v/>
      </c>
      <c r="G3454">
        <f>IF(COUNTIFS(Registros!$A$2:$A$6000,"MOV",Registros!$B$2:$B$6000,$A3454)&gt;0,1,0)</f>
        <v/>
      </c>
      <c r="H3454">
        <f>IF($G3454=1,SUMIFS(Registros!$F$2:$F$6000,Registros!$A$2:$A$6000,"MOV",Registros!$B$2:$B$6000,$A3454),0)</f>
        <v/>
      </c>
      <c r="I3454">
        <f>IF(COUNTIFS(Registros!$A$2:$A$6000,"CS",Registros!$B$2:$B$6000,$A3454)&gt;0,1,0)</f>
        <v/>
      </c>
      <c r="J3454">
        <f>IF($I3454=1,SUMIFS(Registros!$I$2:$I$6000,Registros!$A$2:$A$6000,"CS",Registros!$B$2:$B$6000,$A3454),0)</f>
        <v/>
      </c>
      <c r="K3454">
        <f>IF(COUNTIFS(Winback!$K$2:$K$300,$D3454)&gt;0,1,0)</f>
        <v/>
      </c>
      <c r="L3454">
        <f>IF(AND($K3454=1,LEFT($A3454,3)="WB-"),SUMIFS(Winback!$D$2:$D$300,Winback!$K$2:$K$300,$D3454),0)</f>
        <v/>
      </c>
      <c r="M3454">
        <f>IF(OR($E3454=1,$G3454=1,SUMIFS(Registros!$J$2:$J$6000,Registros!$B$2:$B$6000,$A3454)&gt;0),1,0)</f>
        <v/>
      </c>
      <c r="N3454">
        <f>IF($J3454&gt;0,1,IF(COUNTIFS(Registros!$A$2:$A$6000,"CS",Registros!$B$2:$B$6000,$A3454,Registros!$K$2:$K$6000,"&lt;&gt;")&gt;0,1,0))</f>
        <v/>
      </c>
      <c r="O3454">
        <f>IF(AND($K3454=1,$E3454=0,$G3454=0,$I3454=0),"WINBACK",IF(AND($M3454=1,$N3454&gt;0),"CONVERGENTE",IF($M3454=1,"SOLO MÓVIL",IF($N3454&gt;0,"SOLO FIJO / INTERNET","SIN SERVICIOS"))))</f>
        <v/>
      </c>
      <c r="P3454">
        <f>IF($O3454="WINBACK","Recuperar (winback)",IF($O3454="CONVERGENTE","Upgrade / más líneas",IF($O3454="SOLO MÓVIL","Ofrecer fijo + internet (FLBBTV)",IF($O3454="SOLO FIJO / INTERNET","Ofrecer línea móvil Nextphone","Oferta completa (móvil + fijo + internet)"))))</f>
        <v/>
      </c>
      <c r="Q3454">
        <f>$F3454+$H3454+$L3454</f>
        <v/>
      </c>
      <c r="R3454">
        <f>IFERROR(VLOOKUP($A3454,Registros!$B$2:$G$6000,6,0),IFERROR(VLOOKUP($D3454,Winback!$B$2:$C$300,2,0),""))</f>
        <v/>
      </c>
      <c r="S3454">
        <f>IF($E3454=1,"NP","")&amp;IF($G3454=1,"+MOV","")&amp;IF($I3454=1,"+CS","")&amp;IF($K3454=1,"+WB","")</f>
        <v/>
      </c>
      <c r="T3454">
        <f>$E3454+$G3454+$I3454+$K3454</f>
        <v/>
      </c>
    </row>
    <row r="3455">
      <c r="A3455" t="inlineStr">
        <is>
          <t>354277130000</t>
        </is>
      </c>
      <c r="B3455" t="inlineStr">
        <is>
          <t>35427713</t>
        </is>
      </c>
      <c r="C3455" t="inlineStr">
        <is>
          <t>SUSAN ARIADNA SANJUR GAITAN</t>
        </is>
      </c>
      <c r="D3455" t="inlineStr">
        <is>
          <t>SUSANARIADNASANJURGAITAN</t>
        </is>
      </c>
      <c r="E3455">
        <f>IF(COUNTIFS(Registros!$A$2:$A$6000,"NP",Registros!$B$2:$B$6000,$A3455)&gt;0,1,0)</f>
        <v/>
      </c>
      <c r="F3455">
        <f>IF($E3455=1,SUMIFS(Registros!$F$2:$F$6000,Registros!$A$2:$A$6000,"NP",Registros!$B$2:$B$6000,$A3455),0)</f>
        <v/>
      </c>
      <c r="G3455">
        <f>IF(COUNTIFS(Registros!$A$2:$A$6000,"MOV",Registros!$B$2:$B$6000,$A3455)&gt;0,1,0)</f>
        <v/>
      </c>
      <c r="H3455">
        <f>IF($G3455=1,SUMIFS(Registros!$F$2:$F$6000,Registros!$A$2:$A$6000,"MOV",Registros!$B$2:$B$6000,$A3455),0)</f>
        <v/>
      </c>
      <c r="I3455">
        <f>IF(COUNTIFS(Registros!$A$2:$A$6000,"CS",Registros!$B$2:$B$6000,$A3455)&gt;0,1,0)</f>
        <v/>
      </c>
      <c r="J3455">
        <f>IF($I3455=1,SUMIFS(Registros!$I$2:$I$6000,Registros!$A$2:$A$6000,"CS",Registros!$B$2:$B$6000,$A3455),0)</f>
        <v/>
      </c>
      <c r="K3455">
        <f>IF(COUNTIFS(Winback!$K$2:$K$300,$D3455)&gt;0,1,0)</f>
        <v/>
      </c>
      <c r="L3455">
        <f>IF(AND($K3455=1,LEFT($A3455,3)="WB-"),SUMIFS(Winback!$D$2:$D$300,Winback!$K$2:$K$300,$D3455),0)</f>
        <v/>
      </c>
      <c r="M3455">
        <f>IF(OR($E3455=1,$G3455=1,SUMIFS(Registros!$J$2:$J$6000,Registros!$B$2:$B$6000,$A3455)&gt;0),1,0)</f>
        <v/>
      </c>
      <c r="N3455">
        <f>IF($J3455&gt;0,1,IF(COUNTIFS(Registros!$A$2:$A$6000,"CS",Registros!$B$2:$B$6000,$A3455,Registros!$K$2:$K$6000,"&lt;&gt;")&gt;0,1,0))</f>
        <v/>
      </c>
      <c r="O3455">
        <f>IF(AND($K3455=1,$E3455=0,$G3455=0,$I3455=0),"WINBACK",IF(AND($M3455=1,$N3455&gt;0),"CONVERGENTE",IF($M3455=1,"SOLO MÓVIL",IF($N3455&gt;0,"SOLO FIJO / INTERNET","SIN SERVICIOS"))))</f>
        <v/>
      </c>
      <c r="P3455">
        <f>IF($O3455="WINBACK","Recuperar (winback)",IF($O3455="CONVERGENTE","Upgrade / más líneas",IF($O3455="SOLO MÓVIL","Ofrecer fijo + internet (FLBBTV)",IF($O3455="SOLO FIJO / INTERNET","Ofrecer línea móvil Nextphone","Oferta completa (móvil + fijo + internet)"))))</f>
        <v/>
      </c>
      <c r="Q3455">
        <f>$F3455+$H3455+$L3455</f>
        <v/>
      </c>
      <c r="R3455">
        <f>IFERROR(VLOOKUP($A3455,Registros!$B$2:$G$6000,6,0),IFERROR(VLOOKUP($D3455,Winback!$B$2:$C$300,2,0),""))</f>
        <v/>
      </c>
      <c r="S3455">
        <f>IF($E3455=1,"NP","")&amp;IF($G3455=1,"+MOV","")&amp;IF($I3455=1,"+CS","")&amp;IF($K3455=1,"+WB","")</f>
        <v/>
      </c>
      <c r="T3455">
        <f>$E3455+$G3455+$I3455+$K3455</f>
        <v/>
      </c>
    </row>
    <row r="3456">
      <c r="A3456" t="inlineStr">
        <is>
          <t>322374860000</t>
        </is>
      </c>
      <c r="B3456" t="inlineStr">
        <is>
          <t>32237486</t>
        </is>
      </c>
      <c r="C3456" t="inlineStr">
        <is>
          <t>FINCAP, S.A. S.A</t>
        </is>
      </c>
      <c r="D3456" t="inlineStr">
        <is>
          <t>FINCAPSASA</t>
        </is>
      </c>
      <c r="E3456">
        <f>IF(COUNTIFS(Registros!$A$2:$A$6000,"NP",Registros!$B$2:$B$6000,$A3456)&gt;0,1,0)</f>
        <v/>
      </c>
      <c r="F3456">
        <f>IF($E3456=1,SUMIFS(Registros!$F$2:$F$6000,Registros!$A$2:$A$6000,"NP",Registros!$B$2:$B$6000,$A3456),0)</f>
        <v/>
      </c>
      <c r="G3456">
        <f>IF(COUNTIFS(Registros!$A$2:$A$6000,"MOV",Registros!$B$2:$B$6000,$A3456)&gt;0,1,0)</f>
        <v/>
      </c>
      <c r="H3456">
        <f>IF($G3456=1,SUMIFS(Registros!$F$2:$F$6000,Registros!$A$2:$A$6000,"MOV",Registros!$B$2:$B$6000,$A3456),0)</f>
        <v/>
      </c>
      <c r="I3456">
        <f>IF(COUNTIFS(Registros!$A$2:$A$6000,"CS",Registros!$B$2:$B$6000,$A3456)&gt;0,1,0)</f>
        <v/>
      </c>
      <c r="J3456">
        <f>IF($I3456=1,SUMIFS(Registros!$I$2:$I$6000,Registros!$A$2:$A$6000,"CS",Registros!$B$2:$B$6000,$A3456),0)</f>
        <v/>
      </c>
      <c r="K3456">
        <f>IF(COUNTIFS(Winback!$K$2:$K$300,$D3456)&gt;0,1,0)</f>
        <v/>
      </c>
      <c r="L3456">
        <f>IF(AND($K3456=1,LEFT($A3456,3)="WB-"),SUMIFS(Winback!$D$2:$D$300,Winback!$K$2:$K$300,$D3456),0)</f>
        <v/>
      </c>
      <c r="M3456">
        <f>IF(OR($E3456=1,$G3456=1,SUMIFS(Registros!$J$2:$J$6000,Registros!$B$2:$B$6000,$A3456)&gt;0),1,0)</f>
        <v/>
      </c>
      <c r="N3456">
        <f>IF($J3456&gt;0,1,IF(COUNTIFS(Registros!$A$2:$A$6000,"CS",Registros!$B$2:$B$6000,$A3456,Registros!$K$2:$K$6000,"&lt;&gt;")&gt;0,1,0))</f>
        <v/>
      </c>
      <c r="O3456">
        <f>IF(AND($K3456=1,$E3456=0,$G3456=0,$I3456=0),"WINBACK",IF(AND($M3456=1,$N3456&gt;0),"CONVERGENTE",IF($M3456=1,"SOLO MÓVIL",IF($N3456&gt;0,"SOLO FIJO / INTERNET","SIN SERVICIOS"))))</f>
        <v/>
      </c>
      <c r="P3456">
        <f>IF($O3456="WINBACK","Recuperar (winback)",IF($O3456="CONVERGENTE","Upgrade / más líneas",IF($O3456="SOLO MÓVIL","Ofrecer fijo + internet (FLBBTV)",IF($O3456="SOLO FIJO / INTERNET","Ofrecer línea móvil Nextphone","Oferta completa (móvil + fijo + internet)"))))</f>
        <v/>
      </c>
      <c r="Q3456">
        <f>$F3456+$H3456+$L3456</f>
        <v/>
      </c>
      <c r="R3456">
        <f>IFERROR(VLOOKUP($A3456,Registros!$B$2:$G$6000,6,0),IFERROR(VLOOKUP($D3456,Winback!$B$2:$C$300,2,0),""))</f>
        <v/>
      </c>
      <c r="S3456">
        <f>IF($E3456=1,"NP","")&amp;IF($G3456=1,"+MOV","")&amp;IF($I3456=1,"+CS","")&amp;IF($K3456=1,"+WB","")</f>
        <v/>
      </c>
      <c r="T3456">
        <f>$E3456+$G3456+$I3456+$K3456</f>
        <v/>
      </c>
    </row>
    <row r="3457">
      <c r="A3457" t="inlineStr">
        <is>
          <t>359214190000</t>
        </is>
      </c>
      <c r="B3457" t="inlineStr">
        <is>
          <t>35921419</t>
        </is>
      </c>
      <c r="C3457" t="inlineStr">
        <is>
          <t>MANUEL HIBBERT</t>
        </is>
      </c>
      <c r="D3457" t="inlineStr">
        <is>
          <t>MANUELHIBBERT</t>
        </is>
      </c>
      <c r="E3457">
        <f>IF(COUNTIFS(Registros!$A$2:$A$6000,"NP",Registros!$B$2:$B$6000,$A3457)&gt;0,1,0)</f>
        <v/>
      </c>
      <c r="F3457">
        <f>IF($E3457=1,SUMIFS(Registros!$F$2:$F$6000,Registros!$A$2:$A$6000,"NP",Registros!$B$2:$B$6000,$A3457),0)</f>
        <v/>
      </c>
      <c r="G3457">
        <f>IF(COUNTIFS(Registros!$A$2:$A$6000,"MOV",Registros!$B$2:$B$6000,$A3457)&gt;0,1,0)</f>
        <v/>
      </c>
      <c r="H3457">
        <f>IF($G3457=1,SUMIFS(Registros!$F$2:$F$6000,Registros!$A$2:$A$6000,"MOV",Registros!$B$2:$B$6000,$A3457),0)</f>
        <v/>
      </c>
      <c r="I3457">
        <f>IF(COUNTIFS(Registros!$A$2:$A$6000,"CS",Registros!$B$2:$B$6000,$A3457)&gt;0,1,0)</f>
        <v/>
      </c>
      <c r="J3457">
        <f>IF($I3457=1,SUMIFS(Registros!$I$2:$I$6000,Registros!$A$2:$A$6000,"CS",Registros!$B$2:$B$6000,$A3457),0)</f>
        <v/>
      </c>
      <c r="K3457">
        <f>IF(COUNTIFS(Winback!$K$2:$K$300,$D3457)&gt;0,1,0)</f>
        <v/>
      </c>
      <c r="L3457">
        <f>IF(AND($K3457=1,LEFT($A3457,3)="WB-"),SUMIFS(Winback!$D$2:$D$300,Winback!$K$2:$K$300,$D3457),0)</f>
        <v/>
      </c>
      <c r="M3457">
        <f>IF(OR($E3457=1,$G3457=1,SUMIFS(Registros!$J$2:$J$6000,Registros!$B$2:$B$6000,$A3457)&gt;0),1,0)</f>
        <v/>
      </c>
      <c r="N3457">
        <f>IF($J3457&gt;0,1,IF(COUNTIFS(Registros!$A$2:$A$6000,"CS",Registros!$B$2:$B$6000,$A3457,Registros!$K$2:$K$6000,"&lt;&gt;")&gt;0,1,0))</f>
        <v/>
      </c>
      <c r="O3457">
        <f>IF(AND($K3457=1,$E3457=0,$G3457=0,$I3457=0),"WINBACK",IF(AND($M3457=1,$N3457&gt;0),"CONVERGENTE",IF($M3457=1,"SOLO MÓVIL",IF($N3457&gt;0,"SOLO FIJO / INTERNET","SIN SERVICIOS"))))</f>
        <v/>
      </c>
      <c r="P3457">
        <f>IF($O3457="WINBACK","Recuperar (winback)",IF($O3457="CONVERGENTE","Upgrade / más líneas",IF($O3457="SOLO MÓVIL","Ofrecer fijo + internet (FLBBTV)",IF($O3457="SOLO FIJO / INTERNET","Ofrecer línea móvil Nextphone","Oferta completa (móvil + fijo + internet)"))))</f>
        <v/>
      </c>
      <c r="Q3457">
        <f>$F3457+$H3457+$L3457</f>
        <v/>
      </c>
      <c r="R3457">
        <f>IFERROR(VLOOKUP($A3457,Registros!$B$2:$G$6000,6,0),IFERROR(VLOOKUP($D3457,Winback!$B$2:$C$300,2,0),""))</f>
        <v/>
      </c>
      <c r="S3457">
        <f>IF($E3457=1,"NP","")&amp;IF($G3457=1,"+MOV","")&amp;IF($I3457=1,"+CS","")&amp;IF($K3457=1,"+WB","")</f>
        <v/>
      </c>
      <c r="T3457">
        <f>$E3457+$G3457+$I3457+$K3457</f>
        <v/>
      </c>
    </row>
    <row r="3458">
      <c r="A3458" t="inlineStr">
        <is>
          <t>355213110000</t>
        </is>
      </c>
      <c r="B3458" t="inlineStr">
        <is>
          <t>35521311</t>
        </is>
      </c>
      <c r="C3458" t="inlineStr">
        <is>
          <t>IDELIA RODRIGUEZ</t>
        </is>
      </c>
      <c r="D3458" t="inlineStr">
        <is>
          <t>IDELIARODRIGUEZ</t>
        </is>
      </c>
      <c r="E3458">
        <f>IF(COUNTIFS(Registros!$A$2:$A$6000,"NP",Registros!$B$2:$B$6000,$A3458)&gt;0,1,0)</f>
        <v/>
      </c>
      <c r="F3458">
        <f>IF($E3458=1,SUMIFS(Registros!$F$2:$F$6000,Registros!$A$2:$A$6000,"NP",Registros!$B$2:$B$6000,$A3458),0)</f>
        <v/>
      </c>
      <c r="G3458">
        <f>IF(COUNTIFS(Registros!$A$2:$A$6000,"MOV",Registros!$B$2:$B$6000,$A3458)&gt;0,1,0)</f>
        <v/>
      </c>
      <c r="H3458">
        <f>IF($G3458=1,SUMIFS(Registros!$F$2:$F$6000,Registros!$A$2:$A$6000,"MOV",Registros!$B$2:$B$6000,$A3458),0)</f>
        <v/>
      </c>
      <c r="I3458">
        <f>IF(COUNTIFS(Registros!$A$2:$A$6000,"CS",Registros!$B$2:$B$6000,$A3458)&gt;0,1,0)</f>
        <v/>
      </c>
      <c r="J3458">
        <f>IF($I3458=1,SUMIFS(Registros!$I$2:$I$6000,Registros!$A$2:$A$6000,"CS",Registros!$B$2:$B$6000,$A3458),0)</f>
        <v/>
      </c>
      <c r="K3458">
        <f>IF(COUNTIFS(Winback!$K$2:$K$300,$D3458)&gt;0,1,0)</f>
        <v/>
      </c>
      <c r="L3458">
        <f>IF(AND($K3458=1,LEFT($A3458,3)="WB-"),SUMIFS(Winback!$D$2:$D$300,Winback!$K$2:$K$300,$D3458),0)</f>
        <v/>
      </c>
      <c r="M3458">
        <f>IF(OR($E3458=1,$G3458=1,SUMIFS(Registros!$J$2:$J$6000,Registros!$B$2:$B$6000,$A3458)&gt;0),1,0)</f>
        <v/>
      </c>
      <c r="N3458">
        <f>IF($J3458&gt;0,1,IF(COUNTIFS(Registros!$A$2:$A$6000,"CS",Registros!$B$2:$B$6000,$A3458,Registros!$K$2:$K$6000,"&lt;&gt;")&gt;0,1,0))</f>
        <v/>
      </c>
      <c r="O3458">
        <f>IF(AND($K3458=1,$E3458=0,$G3458=0,$I3458=0),"WINBACK",IF(AND($M3458=1,$N3458&gt;0),"CONVERGENTE",IF($M3458=1,"SOLO MÓVIL",IF($N3458&gt;0,"SOLO FIJO / INTERNET","SIN SERVICIOS"))))</f>
        <v/>
      </c>
      <c r="P3458">
        <f>IF($O3458="WINBACK","Recuperar (winback)",IF($O3458="CONVERGENTE","Upgrade / más líneas",IF($O3458="SOLO MÓVIL","Ofrecer fijo + internet (FLBBTV)",IF($O3458="SOLO FIJO / INTERNET","Ofrecer línea móvil Nextphone","Oferta completa (móvil + fijo + internet)"))))</f>
        <v/>
      </c>
      <c r="Q3458">
        <f>$F3458+$H3458+$L3458</f>
        <v/>
      </c>
      <c r="R3458">
        <f>IFERROR(VLOOKUP($A3458,Registros!$B$2:$G$6000,6,0),IFERROR(VLOOKUP($D3458,Winback!$B$2:$C$300,2,0),""))</f>
        <v/>
      </c>
      <c r="S3458">
        <f>IF($E3458=1,"NP","")&amp;IF($G3458=1,"+MOV","")&amp;IF($I3458=1,"+CS","")&amp;IF($K3458=1,"+WB","")</f>
        <v/>
      </c>
      <c r="T3458">
        <f>$E3458+$G3458+$I3458+$K3458</f>
        <v/>
      </c>
    </row>
    <row r="3459">
      <c r="A3459" t="inlineStr">
        <is>
          <t>358184970000</t>
        </is>
      </c>
      <c r="B3459" t="inlineStr">
        <is>
          <t>35818497</t>
        </is>
      </c>
      <c r="C3459" t="inlineStr">
        <is>
          <t>YENIFFER YANINA CABALLERO CEDEÑO</t>
        </is>
      </c>
      <c r="D3459" t="inlineStr">
        <is>
          <t>YENIFFERYANINACABALLEROCEDENO</t>
        </is>
      </c>
      <c r="E3459">
        <f>IF(COUNTIFS(Registros!$A$2:$A$6000,"NP",Registros!$B$2:$B$6000,$A3459)&gt;0,1,0)</f>
        <v/>
      </c>
      <c r="F3459">
        <f>IF($E3459=1,SUMIFS(Registros!$F$2:$F$6000,Registros!$A$2:$A$6000,"NP",Registros!$B$2:$B$6000,$A3459),0)</f>
        <v/>
      </c>
      <c r="G3459">
        <f>IF(COUNTIFS(Registros!$A$2:$A$6000,"MOV",Registros!$B$2:$B$6000,$A3459)&gt;0,1,0)</f>
        <v/>
      </c>
      <c r="H3459">
        <f>IF($G3459=1,SUMIFS(Registros!$F$2:$F$6000,Registros!$A$2:$A$6000,"MOV",Registros!$B$2:$B$6000,$A3459),0)</f>
        <v/>
      </c>
      <c r="I3459">
        <f>IF(COUNTIFS(Registros!$A$2:$A$6000,"CS",Registros!$B$2:$B$6000,$A3459)&gt;0,1,0)</f>
        <v/>
      </c>
      <c r="J3459">
        <f>IF($I3459=1,SUMIFS(Registros!$I$2:$I$6000,Registros!$A$2:$A$6000,"CS",Registros!$B$2:$B$6000,$A3459),0)</f>
        <v/>
      </c>
      <c r="K3459">
        <f>IF(COUNTIFS(Winback!$K$2:$K$300,$D3459)&gt;0,1,0)</f>
        <v/>
      </c>
      <c r="L3459">
        <f>IF(AND($K3459=1,LEFT($A3459,3)="WB-"),SUMIFS(Winback!$D$2:$D$300,Winback!$K$2:$K$300,$D3459),0)</f>
        <v/>
      </c>
      <c r="M3459">
        <f>IF(OR($E3459=1,$G3459=1,SUMIFS(Registros!$J$2:$J$6000,Registros!$B$2:$B$6000,$A3459)&gt;0),1,0)</f>
        <v/>
      </c>
      <c r="N3459">
        <f>IF($J3459&gt;0,1,IF(COUNTIFS(Registros!$A$2:$A$6000,"CS",Registros!$B$2:$B$6000,$A3459,Registros!$K$2:$K$6000,"&lt;&gt;")&gt;0,1,0))</f>
        <v/>
      </c>
      <c r="O3459">
        <f>IF(AND($K3459=1,$E3459=0,$G3459=0,$I3459=0),"WINBACK",IF(AND($M3459=1,$N3459&gt;0),"CONVERGENTE",IF($M3459=1,"SOLO MÓVIL",IF($N3459&gt;0,"SOLO FIJO / INTERNET","SIN SERVICIOS"))))</f>
        <v/>
      </c>
      <c r="P3459">
        <f>IF($O3459="WINBACK","Recuperar (winback)",IF($O3459="CONVERGENTE","Upgrade / más líneas",IF($O3459="SOLO MÓVIL","Ofrecer fijo + internet (FLBBTV)",IF($O3459="SOLO FIJO / INTERNET","Ofrecer línea móvil Nextphone","Oferta completa (móvil + fijo + internet)"))))</f>
        <v/>
      </c>
      <c r="Q3459">
        <f>$F3459+$H3459+$L3459</f>
        <v/>
      </c>
      <c r="R3459">
        <f>IFERROR(VLOOKUP($A3459,Registros!$B$2:$G$6000,6,0),IFERROR(VLOOKUP($D3459,Winback!$B$2:$C$300,2,0),""))</f>
        <v/>
      </c>
      <c r="S3459">
        <f>IF($E3459=1,"NP","")&amp;IF($G3459=1,"+MOV","")&amp;IF($I3459=1,"+CS","")&amp;IF($K3459=1,"+WB","")</f>
        <v/>
      </c>
      <c r="T3459">
        <f>$E3459+$G3459+$I3459+$K3459</f>
        <v/>
      </c>
    </row>
    <row r="3460">
      <c r="A3460" t="inlineStr">
        <is>
          <t>351165250000</t>
        </is>
      </c>
      <c r="B3460" t="inlineStr">
        <is>
          <t>35116525</t>
        </is>
      </c>
      <c r="C3460" t="inlineStr">
        <is>
          <t>THAIS ALEXANDRA RAMOS SANCHEZ</t>
        </is>
      </c>
      <c r="D3460" t="inlineStr">
        <is>
          <t>THAISALEXANDRARAMOSSANCHEZ</t>
        </is>
      </c>
      <c r="E3460">
        <f>IF(COUNTIFS(Registros!$A$2:$A$6000,"NP",Registros!$B$2:$B$6000,$A3460)&gt;0,1,0)</f>
        <v/>
      </c>
      <c r="F3460">
        <f>IF($E3460=1,SUMIFS(Registros!$F$2:$F$6000,Registros!$A$2:$A$6000,"NP",Registros!$B$2:$B$6000,$A3460),0)</f>
        <v/>
      </c>
      <c r="G3460">
        <f>IF(COUNTIFS(Registros!$A$2:$A$6000,"MOV",Registros!$B$2:$B$6000,$A3460)&gt;0,1,0)</f>
        <v/>
      </c>
      <c r="H3460">
        <f>IF($G3460=1,SUMIFS(Registros!$F$2:$F$6000,Registros!$A$2:$A$6000,"MOV",Registros!$B$2:$B$6000,$A3460),0)</f>
        <v/>
      </c>
      <c r="I3460">
        <f>IF(COUNTIFS(Registros!$A$2:$A$6000,"CS",Registros!$B$2:$B$6000,$A3460)&gt;0,1,0)</f>
        <v/>
      </c>
      <c r="J3460">
        <f>IF($I3460=1,SUMIFS(Registros!$I$2:$I$6000,Registros!$A$2:$A$6000,"CS",Registros!$B$2:$B$6000,$A3460),0)</f>
        <v/>
      </c>
      <c r="K3460">
        <f>IF(COUNTIFS(Winback!$K$2:$K$300,$D3460)&gt;0,1,0)</f>
        <v/>
      </c>
      <c r="L3460">
        <f>IF(AND($K3460=1,LEFT($A3460,3)="WB-"),SUMIFS(Winback!$D$2:$D$300,Winback!$K$2:$K$300,$D3460),0)</f>
        <v/>
      </c>
      <c r="M3460">
        <f>IF(OR($E3460=1,$G3460=1,SUMIFS(Registros!$J$2:$J$6000,Registros!$B$2:$B$6000,$A3460)&gt;0),1,0)</f>
        <v/>
      </c>
      <c r="N3460">
        <f>IF($J3460&gt;0,1,IF(COUNTIFS(Registros!$A$2:$A$6000,"CS",Registros!$B$2:$B$6000,$A3460,Registros!$K$2:$K$6000,"&lt;&gt;")&gt;0,1,0))</f>
        <v/>
      </c>
      <c r="O3460">
        <f>IF(AND($K3460=1,$E3460=0,$G3460=0,$I3460=0),"WINBACK",IF(AND($M3460=1,$N3460&gt;0),"CONVERGENTE",IF($M3460=1,"SOLO MÓVIL",IF($N3460&gt;0,"SOLO FIJO / INTERNET","SIN SERVICIOS"))))</f>
        <v/>
      </c>
      <c r="P3460">
        <f>IF($O3460="WINBACK","Recuperar (winback)",IF($O3460="CONVERGENTE","Upgrade / más líneas",IF($O3460="SOLO MÓVIL","Ofrecer fijo + internet (FLBBTV)",IF($O3460="SOLO FIJO / INTERNET","Ofrecer línea móvil Nextphone","Oferta completa (móvil + fijo + internet)"))))</f>
        <v/>
      </c>
      <c r="Q3460">
        <f>$F3460+$H3460+$L3460</f>
        <v/>
      </c>
      <c r="R3460">
        <f>IFERROR(VLOOKUP($A3460,Registros!$B$2:$G$6000,6,0),IFERROR(VLOOKUP($D3460,Winback!$B$2:$C$300,2,0),""))</f>
        <v/>
      </c>
      <c r="S3460">
        <f>IF($E3460=1,"NP","")&amp;IF($G3460=1,"+MOV","")&amp;IF($I3460=1,"+CS","")&amp;IF($K3460=1,"+WB","")</f>
        <v/>
      </c>
      <c r="T3460">
        <f>$E3460+$G3460+$I3460+$K3460</f>
        <v/>
      </c>
    </row>
    <row r="3461">
      <c r="A3461" t="inlineStr">
        <is>
          <t>354203340000</t>
        </is>
      </c>
      <c r="B3461" t="inlineStr">
        <is>
          <t>35420334</t>
        </is>
      </c>
      <c r="C3461" t="inlineStr">
        <is>
          <t>THAIS ALEXANDRA RAMOS SANCHEZ</t>
        </is>
      </c>
      <c r="D3461" t="inlineStr">
        <is>
          <t>THAISALEXANDRARAMOSSANCHEZ</t>
        </is>
      </c>
      <c r="E3461">
        <f>IF(COUNTIFS(Registros!$A$2:$A$6000,"NP",Registros!$B$2:$B$6000,$A3461)&gt;0,1,0)</f>
        <v/>
      </c>
      <c r="F3461">
        <f>IF($E3461=1,SUMIFS(Registros!$F$2:$F$6000,Registros!$A$2:$A$6000,"NP",Registros!$B$2:$B$6000,$A3461),0)</f>
        <v/>
      </c>
      <c r="G3461">
        <f>IF(COUNTIFS(Registros!$A$2:$A$6000,"MOV",Registros!$B$2:$B$6000,$A3461)&gt;0,1,0)</f>
        <v/>
      </c>
      <c r="H3461">
        <f>IF($G3461=1,SUMIFS(Registros!$F$2:$F$6000,Registros!$A$2:$A$6000,"MOV",Registros!$B$2:$B$6000,$A3461),0)</f>
        <v/>
      </c>
      <c r="I3461">
        <f>IF(COUNTIFS(Registros!$A$2:$A$6000,"CS",Registros!$B$2:$B$6000,$A3461)&gt;0,1,0)</f>
        <v/>
      </c>
      <c r="J3461">
        <f>IF($I3461=1,SUMIFS(Registros!$I$2:$I$6000,Registros!$A$2:$A$6000,"CS",Registros!$B$2:$B$6000,$A3461),0)</f>
        <v/>
      </c>
      <c r="K3461">
        <f>IF(COUNTIFS(Winback!$K$2:$K$300,$D3461)&gt;0,1,0)</f>
        <v/>
      </c>
      <c r="L3461">
        <f>IF(AND($K3461=1,LEFT($A3461,3)="WB-"),SUMIFS(Winback!$D$2:$D$300,Winback!$K$2:$K$300,$D3461),0)</f>
        <v/>
      </c>
      <c r="M3461">
        <f>IF(OR($E3461=1,$G3461=1,SUMIFS(Registros!$J$2:$J$6000,Registros!$B$2:$B$6000,$A3461)&gt;0),1,0)</f>
        <v/>
      </c>
      <c r="N3461">
        <f>IF($J3461&gt;0,1,IF(COUNTIFS(Registros!$A$2:$A$6000,"CS",Registros!$B$2:$B$6000,$A3461,Registros!$K$2:$K$6000,"&lt;&gt;")&gt;0,1,0))</f>
        <v/>
      </c>
      <c r="O3461">
        <f>IF(AND($K3461=1,$E3461=0,$G3461=0,$I3461=0),"WINBACK",IF(AND($M3461=1,$N3461&gt;0),"CONVERGENTE",IF($M3461=1,"SOLO MÓVIL",IF($N3461&gt;0,"SOLO FIJO / INTERNET","SIN SERVICIOS"))))</f>
        <v/>
      </c>
      <c r="P3461">
        <f>IF($O3461="WINBACK","Recuperar (winback)",IF($O3461="CONVERGENTE","Upgrade / más líneas",IF($O3461="SOLO MÓVIL","Ofrecer fijo + internet (FLBBTV)",IF($O3461="SOLO FIJO / INTERNET","Ofrecer línea móvil Nextphone","Oferta completa (móvil + fijo + internet)"))))</f>
        <v/>
      </c>
      <c r="Q3461">
        <f>$F3461+$H3461+$L3461</f>
        <v/>
      </c>
      <c r="R3461">
        <f>IFERROR(VLOOKUP($A3461,Registros!$B$2:$G$6000,6,0),IFERROR(VLOOKUP($D3461,Winback!$B$2:$C$300,2,0),""))</f>
        <v/>
      </c>
      <c r="S3461">
        <f>IF($E3461=1,"NP","")&amp;IF($G3461=1,"+MOV","")&amp;IF($I3461=1,"+CS","")&amp;IF($K3461=1,"+WB","")</f>
        <v/>
      </c>
      <c r="T3461">
        <f>$E3461+$G3461+$I3461+$K3461</f>
        <v/>
      </c>
    </row>
    <row r="3462">
      <c r="A3462" t="inlineStr">
        <is>
          <t>357134460000</t>
        </is>
      </c>
      <c r="B3462" t="inlineStr">
        <is>
          <t>35713446</t>
        </is>
      </c>
      <c r="C3462" t="inlineStr">
        <is>
          <t>THAIS ALEXANDRA RAMOS SANCHEZ</t>
        </is>
      </c>
      <c r="D3462" t="inlineStr">
        <is>
          <t>THAISALEXANDRARAMOSSANCHEZ</t>
        </is>
      </c>
      <c r="E3462">
        <f>IF(COUNTIFS(Registros!$A$2:$A$6000,"NP",Registros!$B$2:$B$6000,$A3462)&gt;0,1,0)</f>
        <v/>
      </c>
      <c r="F3462">
        <f>IF($E3462=1,SUMIFS(Registros!$F$2:$F$6000,Registros!$A$2:$A$6000,"NP",Registros!$B$2:$B$6000,$A3462),0)</f>
        <v/>
      </c>
      <c r="G3462">
        <f>IF(COUNTIFS(Registros!$A$2:$A$6000,"MOV",Registros!$B$2:$B$6000,$A3462)&gt;0,1,0)</f>
        <v/>
      </c>
      <c r="H3462">
        <f>IF($G3462=1,SUMIFS(Registros!$F$2:$F$6000,Registros!$A$2:$A$6000,"MOV",Registros!$B$2:$B$6000,$A3462),0)</f>
        <v/>
      </c>
      <c r="I3462">
        <f>IF(COUNTIFS(Registros!$A$2:$A$6000,"CS",Registros!$B$2:$B$6000,$A3462)&gt;0,1,0)</f>
        <v/>
      </c>
      <c r="J3462">
        <f>IF($I3462=1,SUMIFS(Registros!$I$2:$I$6000,Registros!$A$2:$A$6000,"CS",Registros!$B$2:$B$6000,$A3462),0)</f>
        <v/>
      </c>
      <c r="K3462">
        <f>IF(COUNTIFS(Winback!$K$2:$K$300,$D3462)&gt;0,1,0)</f>
        <v/>
      </c>
      <c r="L3462">
        <f>IF(AND($K3462=1,LEFT($A3462,3)="WB-"),SUMIFS(Winback!$D$2:$D$300,Winback!$K$2:$K$300,$D3462),0)</f>
        <v/>
      </c>
      <c r="M3462">
        <f>IF(OR($E3462=1,$G3462=1,SUMIFS(Registros!$J$2:$J$6000,Registros!$B$2:$B$6000,$A3462)&gt;0),1,0)</f>
        <v/>
      </c>
      <c r="N3462">
        <f>IF($J3462&gt;0,1,IF(COUNTIFS(Registros!$A$2:$A$6000,"CS",Registros!$B$2:$B$6000,$A3462,Registros!$K$2:$K$6000,"&lt;&gt;")&gt;0,1,0))</f>
        <v/>
      </c>
      <c r="O3462">
        <f>IF(AND($K3462=1,$E3462=0,$G3462=0,$I3462=0),"WINBACK",IF(AND($M3462=1,$N3462&gt;0),"CONVERGENTE",IF($M3462=1,"SOLO MÓVIL",IF($N3462&gt;0,"SOLO FIJO / INTERNET","SIN SERVICIOS"))))</f>
        <v/>
      </c>
      <c r="P3462">
        <f>IF($O3462="WINBACK","Recuperar (winback)",IF($O3462="CONVERGENTE","Upgrade / más líneas",IF($O3462="SOLO MÓVIL","Ofrecer fijo + internet (FLBBTV)",IF($O3462="SOLO FIJO / INTERNET","Ofrecer línea móvil Nextphone","Oferta completa (móvil + fijo + internet)"))))</f>
        <v/>
      </c>
      <c r="Q3462">
        <f>$F3462+$H3462+$L3462</f>
        <v/>
      </c>
      <c r="R3462">
        <f>IFERROR(VLOOKUP($A3462,Registros!$B$2:$G$6000,6,0),IFERROR(VLOOKUP($D3462,Winback!$B$2:$C$300,2,0),""))</f>
        <v/>
      </c>
      <c r="S3462">
        <f>IF($E3462=1,"NP","")&amp;IF($G3462=1,"+MOV","")&amp;IF($I3462=1,"+CS","")&amp;IF($K3462=1,"+WB","")</f>
        <v/>
      </c>
      <c r="T3462">
        <f>$E3462+$G3462+$I3462+$K3462</f>
        <v/>
      </c>
    </row>
    <row r="3463">
      <c r="A3463" t="inlineStr">
        <is>
          <t>359266010000</t>
        </is>
      </c>
      <c r="B3463" t="inlineStr">
        <is>
          <t>35926601</t>
        </is>
      </c>
      <c r="C3463" t="inlineStr">
        <is>
          <t>THAIS ALEXANDRA RAMOS SANCHEZ</t>
        </is>
      </c>
      <c r="D3463" t="inlineStr">
        <is>
          <t>THAISALEXANDRARAMOSSANCHEZ</t>
        </is>
      </c>
      <c r="E3463">
        <f>IF(COUNTIFS(Registros!$A$2:$A$6000,"NP",Registros!$B$2:$B$6000,$A3463)&gt;0,1,0)</f>
        <v/>
      </c>
      <c r="F3463">
        <f>IF($E3463=1,SUMIFS(Registros!$F$2:$F$6000,Registros!$A$2:$A$6000,"NP",Registros!$B$2:$B$6000,$A3463),0)</f>
        <v/>
      </c>
      <c r="G3463">
        <f>IF(COUNTIFS(Registros!$A$2:$A$6000,"MOV",Registros!$B$2:$B$6000,$A3463)&gt;0,1,0)</f>
        <v/>
      </c>
      <c r="H3463">
        <f>IF($G3463=1,SUMIFS(Registros!$F$2:$F$6000,Registros!$A$2:$A$6000,"MOV",Registros!$B$2:$B$6000,$A3463),0)</f>
        <v/>
      </c>
      <c r="I3463">
        <f>IF(COUNTIFS(Registros!$A$2:$A$6000,"CS",Registros!$B$2:$B$6000,$A3463)&gt;0,1,0)</f>
        <v/>
      </c>
      <c r="J3463">
        <f>IF($I3463=1,SUMIFS(Registros!$I$2:$I$6000,Registros!$A$2:$A$6000,"CS",Registros!$B$2:$B$6000,$A3463),0)</f>
        <v/>
      </c>
      <c r="K3463">
        <f>IF(COUNTIFS(Winback!$K$2:$K$300,$D3463)&gt;0,1,0)</f>
        <v/>
      </c>
      <c r="L3463">
        <f>IF(AND($K3463=1,LEFT($A3463,3)="WB-"),SUMIFS(Winback!$D$2:$D$300,Winback!$K$2:$K$300,$D3463),0)</f>
        <v/>
      </c>
      <c r="M3463">
        <f>IF(OR($E3463=1,$G3463=1,SUMIFS(Registros!$J$2:$J$6000,Registros!$B$2:$B$6000,$A3463)&gt;0),1,0)</f>
        <v/>
      </c>
      <c r="N3463">
        <f>IF($J3463&gt;0,1,IF(COUNTIFS(Registros!$A$2:$A$6000,"CS",Registros!$B$2:$B$6000,$A3463,Registros!$K$2:$K$6000,"&lt;&gt;")&gt;0,1,0))</f>
        <v/>
      </c>
      <c r="O3463">
        <f>IF(AND($K3463=1,$E3463=0,$G3463=0,$I3463=0),"WINBACK",IF(AND($M3463=1,$N3463&gt;0),"CONVERGENTE",IF($M3463=1,"SOLO MÓVIL",IF($N3463&gt;0,"SOLO FIJO / INTERNET","SIN SERVICIOS"))))</f>
        <v/>
      </c>
      <c r="P3463">
        <f>IF($O3463="WINBACK","Recuperar (winback)",IF($O3463="CONVERGENTE","Upgrade / más líneas",IF($O3463="SOLO MÓVIL","Ofrecer fijo + internet (FLBBTV)",IF($O3463="SOLO FIJO / INTERNET","Ofrecer línea móvil Nextphone","Oferta completa (móvil + fijo + internet)"))))</f>
        <v/>
      </c>
      <c r="Q3463">
        <f>$F3463+$H3463+$L3463</f>
        <v/>
      </c>
      <c r="R3463">
        <f>IFERROR(VLOOKUP($A3463,Registros!$B$2:$G$6000,6,0),IFERROR(VLOOKUP($D3463,Winback!$B$2:$C$300,2,0),""))</f>
        <v/>
      </c>
      <c r="S3463">
        <f>IF($E3463=1,"NP","")&amp;IF($G3463=1,"+MOV","")&amp;IF($I3463=1,"+CS","")&amp;IF($K3463=1,"+WB","")</f>
        <v/>
      </c>
      <c r="T3463">
        <f>$E3463+$G3463+$I3463+$K3463</f>
        <v/>
      </c>
    </row>
    <row r="3464">
      <c r="A3464" t="inlineStr">
        <is>
          <t>342345910000</t>
        </is>
      </c>
      <c r="B3464" t="inlineStr">
        <is>
          <t>34234591</t>
        </is>
      </c>
      <c r="C3464" t="inlineStr">
        <is>
          <t>YORGELIS NAVILLE ROVIRA MARTINEZ</t>
        </is>
      </c>
      <c r="D3464" t="inlineStr">
        <is>
          <t>YORGELISNAVILLEROVIRAMARTINEZ</t>
        </is>
      </c>
      <c r="E3464">
        <f>IF(COUNTIFS(Registros!$A$2:$A$6000,"NP",Registros!$B$2:$B$6000,$A3464)&gt;0,1,0)</f>
        <v/>
      </c>
      <c r="F3464">
        <f>IF($E3464=1,SUMIFS(Registros!$F$2:$F$6000,Registros!$A$2:$A$6000,"NP",Registros!$B$2:$B$6000,$A3464),0)</f>
        <v/>
      </c>
      <c r="G3464">
        <f>IF(COUNTIFS(Registros!$A$2:$A$6000,"MOV",Registros!$B$2:$B$6000,$A3464)&gt;0,1,0)</f>
        <v/>
      </c>
      <c r="H3464">
        <f>IF($G3464=1,SUMIFS(Registros!$F$2:$F$6000,Registros!$A$2:$A$6000,"MOV",Registros!$B$2:$B$6000,$A3464),0)</f>
        <v/>
      </c>
      <c r="I3464">
        <f>IF(COUNTIFS(Registros!$A$2:$A$6000,"CS",Registros!$B$2:$B$6000,$A3464)&gt;0,1,0)</f>
        <v/>
      </c>
      <c r="J3464">
        <f>IF($I3464=1,SUMIFS(Registros!$I$2:$I$6000,Registros!$A$2:$A$6000,"CS",Registros!$B$2:$B$6000,$A3464),0)</f>
        <v/>
      </c>
      <c r="K3464">
        <f>IF(COUNTIFS(Winback!$K$2:$K$300,$D3464)&gt;0,1,0)</f>
        <v/>
      </c>
      <c r="L3464">
        <f>IF(AND($K3464=1,LEFT($A3464,3)="WB-"),SUMIFS(Winback!$D$2:$D$300,Winback!$K$2:$K$300,$D3464),0)</f>
        <v/>
      </c>
      <c r="M3464">
        <f>IF(OR($E3464=1,$G3464=1,SUMIFS(Registros!$J$2:$J$6000,Registros!$B$2:$B$6000,$A3464)&gt;0),1,0)</f>
        <v/>
      </c>
      <c r="N3464">
        <f>IF($J3464&gt;0,1,IF(COUNTIFS(Registros!$A$2:$A$6000,"CS",Registros!$B$2:$B$6000,$A3464,Registros!$K$2:$K$6000,"&lt;&gt;")&gt;0,1,0))</f>
        <v/>
      </c>
      <c r="O3464">
        <f>IF(AND($K3464=1,$E3464=0,$G3464=0,$I3464=0),"WINBACK",IF(AND($M3464=1,$N3464&gt;0),"CONVERGENTE",IF($M3464=1,"SOLO MÓVIL",IF($N3464&gt;0,"SOLO FIJO / INTERNET","SIN SERVICIOS"))))</f>
        <v/>
      </c>
      <c r="P3464">
        <f>IF($O3464="WINBACK","Recuperar (winback)",IF($O3464="CONVERGENTE","Upgrade / más líneas",IF($O3464="SOLO MÓVIL","Ofrecer fijo + internet (FLBBTV)",IF($O3464="SOLO FIJO / INTERNET","Ofrecer línea móvil Nextphone","Oferta completa (móvil + fijo + internet)"))))</f>
        <v/>
      </c>
      <c r="Q3464">
        <f>$F3464+$H3464+$L3464</f>
        <v/>
      </c>
      <c r="R3464">
        <f>IFERROR(VLOOKUP($A3464,Registros!$B$2:$G$6000,6,0),IFERROR(VLOOKUP($D3464,Winback!$B$2:$C$300,2,0),""))</f>
        <v/>
      </c>
      <c r="S3464">
        <f>IF($E3464=1,"NP","")&amp;IF($G3464=1,"+MOV","")&amp;IF($I3464=1,"+CS","")&amp;IF($K3464=1,"+WB","")</f>
        <v/>
      </c>
      <c r="T3464">
        <f>$E3464+$G3464+$I3464+$K3464</f>
        <v/>
      </c>
    </row>
    <row r="3465">
      <c r="A3465" t="inlineStr">
        <is>
          <t>359365320000</t>
        </is>
      </c>
      <c r="B3465" t="inlineStr">
        <is>
          <t>35936532</t>
        </is>
      </c>
      <c r="C3465" t="inlineStr">
        <is>
          <t>JOSÉ LUIS DE ARCO AVENDAÑO</t>
        </is>
      </c>
      <c r="D3465" t="inlineStr">
        <is>
          <t>JOSELUISDEARCOAVENDANO</t>
        </is>
      </c>
      <c r="E3465">
        <f>IF(COUNTIFS(Registros!$A$2:$A$6000,"NP",Registros!$B$2:$B$6000,$A3465)&gt;0,1,0)</f>
        <v/>
      </c>
      <c r="F3465">
        <f>IF($E3465=1,SUMIFS(Registros!$F$2:$F$6000,Registros!$A$2:$A$6000,"NP",Registros!$B$2:$B$6000,$A3465),0)</f>
        <v/>
      </c>
      <c r="G3465">
        <f>IF(COUNTIFS(Registros!$A$2:$A$6000,"MOV",Registros!$B$2:$B$6000,$A3465)&gt;0,1,0)</f>
        <v/>
      </c>
      <c r="H3465">
        <f>IF($G3465=1,SUMIFS(Registros!$F$2:$F$6000,Registros!$A$2:$A$6000,"MOV",Registros!$B$2:$B$6000,$A3465),0)</f>
        <v/>
      </c>
      <c r="I3465">
        <f>IF(COUNTIFS(Registros!$A$2:$A$6000,"CS",Registros!$B$2:$B$6000,$A3465)&gt;0,1,0)</f>
        <v/>
      </c>
      <c r="J3465">
        <f>IF($I3465=1,SUMIFS(Registros!$I$2:$I$6000,Registros!$A$2:$A$6000,"CS",Registros!$B$2:$B$6000,$A3465),0)</f>
        <v/>
      </c>
      <c r="K3465">
        <f>IF(COUNTIFS(Winback!$K$2:$K$300,$D3465)&gt;0,1,0)</f>
        <v/>
      </c>
      <c r="L3465">
        <f>IF(AND($K3465=1,LEFT($A3465,3)="WB-"),SUMIFS(Winback!$D$2:$D$300,Winback!$K$2:$K$300,$D3465),0)</f>
        <v/>
      </c>
      <c r="M3465">
        <f>IF(OR($E3465=1,$G3465=1,SUMIFS(Registros!$J$2:$J$6000,Registros!$B$2:$B$6000,$A3465)&gt;0),1,0)</f>
        <v/>
      </c>
      <c r="N3465">
        <f>IF($J3465&gt;0,1,IF(COUNTIFS(Registros!$A$2:$A$6000,"CS",Registros!$B$2:$B$6000,$A3465,Registros!$K$2:$K$6000,"&lt;&gt;")&gt;0,1,0))</f>
        <v/>
      </c>
      <c r="O3465">
        <f>IF(AND($K3465=1,$E3465=0,$G3465=0,$I3465=0),"WINBACK",IF(AND($M3465=1,$N3465&gt;0),"CONVERGENTE",IF($M3465=1,"SOLO MÓVIL",IF($N3465&gt;0,"SOLO FIJO / INTERNET","SIN SERVICIOS"))))</f>
        <v/>
      </c>
      <c r="P3465">
        <f>IF($O3465="WINBACK","Recuperar (winback)",IF($O3465="CONVERGENTE","Upgrade / más líneas",IF($O3465="SOLO MÓVIL","Ofrecer fijo + internet (FLBBTV)",IF($O3465="SOLO FIJO / INTERNET","Ofrecer línea móvil Nextphone","Oferta completa (móvil + fijo + internet)"))))</f>
        <v/>
      </c>
      <c r="Q3465">
        <f>$F3465+$H3465+$L3465</f>
        <v/>
      </c>
      <c r="R3465">
        <f>IFERROR(VLOOKUP($A3465,Registros!$B$2:$G$6000,6,0),IFERROR(VLOOKUP($D3465,Winback!$B$2:$C$300,2,0),""))</f>
        <v/>
      </c>
      <c r="S3465">
        <f>IF($E3465=1,"NP","")&amp;IF($G3465=1,"+MOV","")&amp;IF($I3465=1,"+CS","")&amp;IF($K3465=1,"+WB","")</f>
        <v/>
      </c>
      <c r="T3465">
        <f>$E3465+$G3465+$I3465+$K3465</f>
        <v/>
      </c>
    </row>
    <row r="3466">
      <c r="A3466" t="inlineStr">
        <is>
          <t>361022870000</t>
        </is>
      </c>
      <c r="B3466" t="inlineStr">
        <is>
          <t>36102287</t>
        </is>
      </c>
      <c r="C3466" t="inlineStr">
        <is>
          <t>LISBETH MEDINA</t>
        </is>
      </c>
      <c r="D3466" t="inlineStr">
        <is>
          <t>LISBETHMEDINA</t>
        </is>
      </c>
      <c r="E3466">
        <f>IF(COUNTIFS(Registros!$A$2:$A$6000,"NP",Registros!$B$2:$B$6000,$A3466)&gt;0,1,0)</f>
        <v/>
      </c>
      <c r="F3466">
        <f>IF($E3466=1,SUMIFS(Registros!$F$2:$F$6000,Registros!$A$2:$A$6000,"NP",Registros!$B$2:$B$6000,$A3466),0)</f>
        <v/>
      </c>
      <c r="G3466">
        <f>IF(COUNTIFS(Registros!$A$2:$A$6000,"MOV",Registros!$B$2:$B$6000,$A3466)&gt;0,1,0)</f>
        <v/>
      </c>
      <c r="H3466">
        <f>IF($G3466=1,SUMIFS(Registros!$F$2:$F$6000,Registros!$A$2:$A$6000,"MOV",Registros!$B$2:$B$6000,$A3466),0)</f>
        <v/>
      </c>
      <c r="I3466">
        <f>IF(COUNTIFS(Registros!$A$2:$A$6000,"CS",Registros!$B$2:$B$6000,$A3466)&gt;0,1,0)</f>
        <v/>
      </c>
      <c r="J3466">
        <f>IF($I3466=1,SUMIFS(Registros!$I$2:$I$6000,Registros!$A$2:$A$6000,"CS",Registros!$B$2:$B$6000,$A3466),0)</f>
        <v/>
      </c>
      <c r="K3466">
        <f>IF(COUNTIFS(Winback!$K$2:$K$300,$D3466)&gt;0,1,0)</f>
        <v/>
      </c>
      <c r="L3466">
        <f>IF(AND($K3466=1,LEFT($A3466,3)="WB-"),SUMIFS(Winback!$D$2:$D$300,Winback!$K$2:$K$300,$D3466),0)</f>
        <v/>
      </c>
      <c r="M3466">
        <f>IF(OR($E3466=1,$G3466=1,SUMIFS(Registros!$J$2:$J$6000,Registros!$B$2:$B$6000,$A3466)&gt;0),1,0)</f>
        <v/>
      </c>
      <c r="N3466">
        <f>IF($J3466&gt;0,1,IF(COUNTIFS(Registros!$A$2:$A$6000,"CS",Registros!$B$2:$B$6000,$A3466,Registros!$K$2:$K$6000,"&lt;&gt;")&gt;0,1,0))</f>
        <v/>
      </c>
      <c r="O3466">
        <f>IF(AND($K3466=1,$E3466=0,$G3466=0,$I3466=0),"WINBACK",IF(AND($M3466=1,$N3466&gt;0),"CONVERGENTE",IF($M3466=1,"SOLO MÓVIL",IF($N3466&gt;0,"SOLO FIJO / INTERNET","SIN SERVICIOS"))))</f>
        <v/>
      </c>
      <c r="P3466">
        <f>IF($O3466="WINBACK","Recuperar (winback)",IF($O3466="CONVERGENTE","Upgrade / más líneas",IF($O3466="SOLO MÓVIL","Ofrecer fijo + internet (FLBBTV)",IF($O3466="SOLO FIJO / INTERNET","Ofrecer línea móvil Nextphone","Oferta completa (móvil + fijo + internet)"))))</f>
        <v/>
      </c>
      <c r="Q3466">
        <f>$F3466+$H3466+$L3466</f>
        <v/>
      </c>
      <c r="R3466">
        <f>IFERROR(VLOOKUP($A3466,Registros!$B$2:$G$6000,6,0),IFERROR(VLOOKUP($D3466,Winback!$B$2:$C$300,2,0),""))</f>
        <v/>
      </c>
      <c r="S3466">
        <f>IF($E3466=1,"NP","")&amp;IF($G3466=1,"+MOV","")&amp;IF($I3466=1,"+CS","")&amp;IF($K3466=1,"+WB","")</f>
        <v/>
      </c>
      <c r="T3466">
        <f>$E3466+$G3466+$I3466+$K3466</f>
        <v/>
      </c>
    </row>
    <row r="3467">
      <c r="A3467" t="inlineStr">
        <is>
          <t>355376640000</t>
        </is>
      </c>
      <c r="B3467" t="inlineStr">
        <is>
          <t>35537664</t>
        </is>
      </c>
      <c r="C3467" t="inlineStr">
        <is>
          <t>MAYCO HOU</t>
        </is>
      </c>
      <c r="D3467" t="inlineStr">
        <is>
          <t>MAYCOHOU</t>
        </is>
      </c>
      <c r="E3467">
        <f>IF(COUNTIFS(Registros!$A$2:$A$6000,"NP",Registros!$B$2:$B$6000,$A3467)&gt;0,1,0)</f>
        <v/>
      </c>
      <c r="F3467">
        <f>IF($E3467=1,SUMIFS(Registros!$F$2:$F$6000,Registros!$A$2:$A$6000,"NP",Registros!$B$2:$B$6000,$A3467),0)</f>
        <v/>
      </c>
      <c r="G3467">
        <f>IF(COUNTIFS(Registros!$A$2:$A$6000,"MOV",Registros!$B$2:$B$6000,$A3467)&gt;0,1,0)</f>
        <v/>
      </c>
      <c r="H3467">
        <f>IF($G3467=1,SUMIFS(Registros!$F$2:$F$6000,Registros!$A$2:$A$6000,"MOV",Registros!$B$2:$B$6000,$A3467),0)</f>
        <v/>
      </c>
      <c r="I3467">
        <f>IF(COUNTIFS(Registros!$A$2:$A$6000,"CS",Registros!$B$2:$B$6000,$A3467)&gt;0,1,0)</f>
        <v/>
      </c>
      <c r="J3467">
        <f>IF($I3467=1,SUMIFS(Registros!$I$2:$I$6000,Registros!$A$2:$A$6000,"CS",Registros!$B$2:$B$6000,$A3467),0)</f>
        <v/>
      </c>
      <c r="K3467">
        <f>IF(COUNTIFS(Winback!$K$2:$K$300,$D3467)&gt;0,1,0)</f>
        <v/>
      </c>
      <c r="L3467">
        <f>IF(AND($K3467=1,LEFT($A3467,3)="WB-"),SUMIFS(Winback!$D$2:$D$300,Winback!$K$2:$K$300,$D3467),0)</f>
        <v/>
      </c>
      <c r="M3467">
        <f>IF(OR($E3467=1,$G3467=1,SUMIFS(Registros!$J$2:$J$6000,Registros!$B$2:$B$6000,$A3467)&gt;0),1,0)</f>
        <v/>
      </c>
      <c r="N3467">
        <f>IF($J3467&gt;0,1,IF(COUNTIFS(Registros!$A$2:$A$6000,"CS",Registros!$B$2:$B$6000,$A3467,Registros!$K$2:$K$6000,"&lt;&gt;")&gt;0,1,0))</f>
        <v/>
      </c>
      <c r="O3467">
        <f>IF(AND($K3467=1,$E3467=0,$G3467=0,$I3467=0),"WINBACK",IF(AND($M3467=1,$N3467&gt;0),"CONVERGENTE",IF($M3467=1,"SOLO MÓVIL",IF($N3467&gt;0,"SOLO FIJO / INTERNET","SIN SERVICIOS"))))</f>
        <v/>
      </c>
      <c r="P3467">
        <f>IF($O3467="WINBACK","Recuperar (winback)",IF($O3467="CONVERGENTE","Upgrade / más líneas",IF($O3467="SOLO MÓVIL","Ofrecer fijo + internet (FLBBTV)",IF($O3467="SOLO FIJO / INTERNET","Ofrecer línea móvil Nextphone","Oferta completa (móvil + fijo + internet)"))))</f>
        <v/>
      </c>
      <c r="Q3467">
        <f>$F3467+$H3467+$L3467</f>
        <v/>
      </c>
      <c r="R3467">
        <f>IFERROR(VLOOKUP($A3467,Registros!$B$2:$G$6000,6,0),IFERROR(VLOOKUP($D3467,Winback!$B$2:$C$300,2,0),""))</f>
        <v/>
      </c>
      <c r="S3467">
        <f>IF($E3467=1,"NP","")&amp;IF($G3467=1,"+MOV","")&amp;IF($I3467=1,"+CS","")&amp;IF($K3467=1,"+WB","")</f>
        <v/>
      </c>
      <c r="T3467">
        <f>$E3467+$G3467+$I3467+$K3467</f>
        <v/>
      </c>
    </row>
    <row r="3468">
      <c r="A3468" t="inlineStr">
        <is>
          <t>345446640000</t>
        </is>
      </c>
      <c r="B3468" t="inlineStr">
        <is>
          <t>34544664</t>
        </is>
      </c>
      <c r="C3468" t="inlineStr">
        <is>
          <t>JOHN CONTRERAS</t>
        </is>
      </c>
      <c r="D3468" t="inlineStr">
        <is>
          <t>JOHNCONTRERAS</t>
        </is>
      </c>
      <c r="E3468">
        <f>IF(COUNTIFS(Registros!$A$2:$A$6000,"NP",Registros!$B$2:$B$6000,$A3468)&gt;0,1,0)</f>
        <v/>
      </c>
      <c r="F3468">
        <f>IF($E3468=1,SUMIFS(Registros!$F$2:$F$6000,Registros!$A$2:$A$6000,"NP",Registros!$B$2:$B$6000,$A3468),0)</f>
        <v/>
      </c>
      <c r="G3468">
        <f>IF(COUNTIFS(Registros!$A$2:$A$6000,"MOV",Registros!$B$2:$B$6000,$A3468)&gt;0,1,0)</f>
        <v/>
      </c>
      <c r="H3468">
        <f>IF($G3468=1,SUMIFS(Registros!$F$2:$F$6000,Registros!$A$2:$A$6000,"MOV",Registros!$B$2:$B$6000,$A3468),0)</f>
        <v/>
      </c>
      <c r="I3468">
        <f>IF(COUNTIFS(Registros!$A$2:$A$6000,"CS",Registros!$B$2:$B$6000,$A3468)&gt;0,1,0)</f>
        <v/>
      </c>
      <c r="J3468">
        <f>IF($I3468=1,SUMIFS(Registros!$I$2:$I$6000,Registros!$A$2:$A$6000,"CS",Registros!$B$2:$B$6000,$A3468),0)</f>
        <v/>
      </c>
      <c r="K3468">
        <f>IF(COUNTIFS(Winback!$K$2:$K$300,$D3468)&gt;0,1,0)</f>
        <v/>
      </c>
      <c r="L3468">
        <f>IF(AND($K3468=1,LEFT($A3468,3)="WB-"),SUMIFS(Winback!$D$2:$D$300,Winback!$K$2:$K$300,$D3468),0)</f>
        <v/>
      </c>
      <c r="M3468">
        <f>IF(OR($E3468=1,$G3468=1,SUMIFS(Registros!$J$2:$J$6000,Registros!$B$2:$B$6000,$A3468)&gt;0),1,0)</f>
        <v/>
      </c>
      <c r="N3468">
        <f>IF($J3468&gt;0,1,IF(COUNTIFS(Registros!$A$2:$A$6000,"CS",Registros!$B$2:$B$6000,$A3468,Registros!$K$2:$K$6000,"&lt;&gt;")&gt;0,1,0))</f>
        <v/>
      </c>
      <c r="O3468">
        <f>IF(AND($K3468=1,$E3468=0,$G3468=0,$I3468=0),"WINBACK",IF(AND($M3468=1,$N3468&gt;0),"CONVERGENTE",IF($M3468=1,"SOLO MÓVIL",IF($N3468&gt;0,"SOLO FIJO / INTERNET","SIN SERVICIOS"))))</f>
        <v/>
      </c>
      <c r="P3468">
        <f>IF($O3468="WINBACK","Recuperar (winback)",IF($O3468="CONVERGENTE","Upgrade / más líneas",IF($O3468="SOLO MÓVIL","Ofrecer fijo + internet (FLBBTV)",IF($O3468="SOLO FIJO / INTERNET","Ofrecer línea móvil Nextphone","Oferta completa (móvil + fijo + internet)"))))</f>
        <v/>
      </c>
      <c r="Q3468">
        <f>$F3468+$H3468+$L3468</f>
        <v/>
      </c>
      <c r="R3468">
        <f>IFERROR(VLOOKUP($A3468,Registros!$B$2:$G$6000,6,0),IFERROR(VLOOKUP($D3468,Winback!$B$2:$C$300,2,0),""))</f>
        <v/>
      </c>
      <c r="S3468">
        <f>IF($E3468=1,"NP","")&amp;IF($G3468=1,"+MOV","")&amp;IF($I3468=1,"+CS","")&amp;IF($K3468=1,"+WB","")</f>
        <v/>
      </c>
      <c r="T3468">
        <f>$E3468+$G3468+$I3468+$K3468</f>
        <v/>
      </c>
    </row>
    <row r="3469">
      <c r="A3469" t="inlineStr">
        <is>
          <t>364024180000</t>
        </is>
      </c>
      <c r="B3469" t="inlineStr">
        <is>
          <t>36402418</t>
        </is>
      </c>
      <c r="C3469" t="inlineStr">
        <is>
          <t>YINIBETH VILLARREAL</t>
        </is>
      </c>
      <c r="D3469" t="inlineStr">
        <is>
          <t>YINIBETHVILLARREAL</t>
        </is>
      </c>
      <c r="E3469">
        <f>IF(COUNTIFS(Registros!$A$2:$A$6000,"NP",Registros!$B$2:$B$6000,$A3469)&gt;0,1,0)</f>
        <v/>
      </c>
      <c r="F3469">
        <f>IF($E3469=1,SUMIFS(Registros!$F$2:$F$6000,Registros!$A$2:$A$6000,"NP",Registros!$B$2:$B$6000,$A3469),0)</f>
        <v/>
      </c>
      <c r="G3469">
        <f>IF(COUNTIFS(Registros!$A$2:$A$6000,"MOV",Registros!$B$2:$B$6000,$A3469)&gt;0,1,0)</f>
        <v/>
      </c>
      <c r="H3469">
        <f>IF($G3469=1,SUMIFS(Registros!$F$2:$F$6000,Registros!$A$2:$A$6000,"MOV",Registros!$B$2:$B$6000,$A3469),0)</f>
        <v/>
      </c>
      <c r="I3469">
        <f>IF(COUNTIFS(Registros!$A$2:$A$6000,"CS",Registros!$B$2:$B$6000,$A3469)&gt;0,1,0)</f>
        <v/>
      </c>
      <c r="J3469">
        <f>IF($I3469=1,SUMIFS(Registros!$I$2:$I$6000,Registros!$A$2:$A$6000,"CS",Registros!$B$2:$B$6000,$A3469),0)</f>
        <v/>
      </c>
      <c r="K3469">
        <f>IF(COUNTIFS(Winback!$K$2:$K$300,$D3469)&gt;0,1,0)</f>
        <v/>
      </c>
      <c r="L3469">
        <f>IF(AND($K3469=1,LEFT($A3469,3)="WB-"),SUMIFS(Winback!$D$2:$D$300,Winback!$K$2:$K$300,$D3469),0)</f>
        <v/>
      </c>
      <c r="M3469">
        <f>IF(OR($E3469=1,$G3469=1,SUMIFS(Registros!$J$2:$J$6000,Registros!$B$2:$B$6000,$A3469)&gt;0),1,0)</f>
        <v/>
      </c>
      <c r="N3469">
        <f>IF($J3469&gt;0,1,IF(COUNTIFS(Registros!$A$2:$A$6000,"CS",Registros!$B$2:$B$6000,$A3469,Registros!$K$2:$K$6000,"&lt;&gt;")&gt;0,1,0))</f>
        <v/>
      </c>
      <c r="O3469">
        <f>IF(AND($K3469=1,$E3469=0,$G3469=0,$I3469=0),"WINBACK",IF(AND($M3469=1,$N3469&gt;0),"CONVERGENTE",IF($M3469=1,"SOLO MÓVIL",IF($N3469&gt;0,"SOLO FIJO / INTERNET","SIN SERVICIOS"))))</f>
        <v/>
      </c>
      <c r="P3469">
        <f>IF($O3469="WINBACK","Recuperar (winback)",IF($O3469="CONVERGENTE","Upgrade / más líneas",IF($O3469="SOLO MÓVIL","Ofrecer fijo + internet (FLBBTV)",IF($O3469="SOLO FIJO / INTERNET","Ofrecer línea móvil Nextphone","Oferta completa (móvil + fijo + internet)"))))</f>
        <v/>
      </c>
      <c r="Q3469">
        <f>$F3469+$H3469+$L3469</f>
        <v/>
      </c>
      <c r="R3469">
        <f>IFERROR(VLOOKUP($A3469,Registros!$B$2:$G$6000,6,0),IFERROR(VLOOKUP($D3469,Winback!$B$2:$C$300,2,0),""))</f>
        <v/>
      </c>
      <c r="S3469">
        <f>IF($E3469=1,"NP","")&amp;IF($G3469=1,"+MOV","")&amp;IF($I3469=1,"+CS","")&amp;IF($K3469=1,"+WB","")</f>
        <v/>
      </c>
      <c r="T3469">
        <f>$E3469+$G3469+$I3469+$K3469</f>
        <v/>
      </c>
    </row>
    <row r="3470">
      <c r="A3470" t="inlineStr">
        <is>
          <t>354160160000</t>
        </is>
      </c>
      <c r="B3470" t="inlineStr">
        <is>
          <t>35416016</t>
        </is>
      </c>
      <c r="C3470" t="inlineStr">
        <is>
          <t>MADIGAN GUTIÉRREZ</t>
        </is>
      </c>
      <c r="D3470" t="inlineStr">
        <is>
          <t>MADIGANGUTIERREZ</t>
        </is>
      </c>
      <c r="E3470">
        <f>IF(COUNTIFS(Registros!$A$2:$A$6000,"NP",Registros!$B$2:$B$6000,$A3470)&gt;0,1,0)</f>
        <v/>
      </c>
      <c r="F3470">
        <f>IF($E3470=1,SUMIFS(Registros!$F$2:$F$6000,Registros!$A$2:$A$6000,"NP",Registros!$B$2:$B$6000,$A3470),0)</f>
        <v/>
      </c>
      <c r="G3470">
        <f>IF(COUNTIFS(Registros!$A$2:$A$6000,"MOV",Registros!$B$2:$B$6000,$A3470)&gt;0,1,0)</f>
        <v/>
      </c>
      <c r="H3470">
        <f>IF($G3470=1,SUMIFS(Registros!$F$2:$F$6000,Registros!$A$2:$A$6000,"MOV",Registros!$B$2:$B$6000,$A3470),0)</f>
        <v/>
      </c>
      <c r="I3470">
        <f>IF(COUNTIFS(Registros!$A$2:$A$6000,"CS",Registros!$B$2:$B$6000,$A3470)&gt;0,1,0)</f>
        <v/>
      </c>
      <c r="J3470">
        <f>IF($I3470=1,SUMIFS(Registros!$I$2:$I$6000,Registros!$A$2:$A$6000,"CS",Registros!$B$2:$B$6000,$A3470),0)</f>
        <v/>
      </c>
      <c r="K3470">
        <f>IF(COUNTIFS(Winback!$K$2:$K$300,$D3470)&gt;0,1,0)</f>
        <v/>
      </c>
      <c r="L3470">
        <f>IF(AND($K3470=1,LEFT($A3470,3)="WB-"),SUMIFS(Winback!$D$2:$D$300,Winback!$K$2:$K$300,$D3470),0)</f>
        <v/>
      </c>
      <c r="M3470">
        <f>IF(OR($E3470=1,$G3470=1,SUMIFS(Registros!$J$2:$J$6000,Registros!$B$2:$B$6000,$A3470)&gt;0),1,0)</f>
        <v/>
      </c>
      <c r="N3470">
        <f>IF($J3470&gt;0,1,IF(COUNTIFS(Registros!$A$2:$A$6000,"CS",Registros!$B$2:$B$6000,$A3470,Registros!$K$2:$K$6000,"&lt;&gt;")&gt;0,1,0))</f>
        <v/>
      </c>
      <c r="O3470">
        <f>IF(AND($K3470=1,$E3470=0,$G3470=0,$I3470=0),"WINBACK",IF(AND($M3470=1,$N3470&gt;0),"CONVERGENTE",IF($M3470=1,"SOLO MÓVIL",IF($N3470&gt;0,"SOLO FIJO / INTERNET","SIN SERVICIOS"))))</f>
        <v/>
      </c>
      <c r="P3470">
        <f>IF($O3470="WINBACK","Recuperar (winback)",IF($O3470="CONVERGENTE","Upgrade / más líneas",IF($O3470="SOLO MÓVIL","Ofrecer fijo + internet (FLBBTV)",IF($O3470="SOLO FIJO / INTERNET","Ofrecer línea móvil Nextphone","Oferta completa (móvil + fijo + internet)"))))</f>
        <v/>
      </c>
      <c r="Q3470">
        <f>$F3470+$H3470+$L3470</f>
        <v/>
      </c>
      <c r="R3470">
        <f>IFERROR(VLOOKUP($A3470,Registros!$B$2:$G$6000,6,0),IFERROR(VLOOKUP($D3470,Winback!$B$2:$C$300,2,0),""))</f>
        <v/>
      </c>
      <c r="S3470">
        <f>IF($E3470=1,"NP","")&amp;IF($G3470=1,"+MOV","")&amp;IF($I3470=1,"+CS","")&amp;IF($K3470=1,"+WB","")</f>
        <v/>
      </c>
      <c r="T3470">
        <f>$E3470+$G3470+$I3470+$K3470</f>
        <v/>
      </c>
    </row>
    <row r="3471">
      <c r="A3471" t="inlineStr">
        <is>
          <t>353152680000</t>
        </is>
      </c>
      <c r="B3471" t="inlineStr">
        <is>
          <t>35315268</t>
        </is>
      </c>
      <c r="C3471" t="inlineStr">
        <is>
          <t>FREDERICK ESPINOSA</t>
        </is>
      </c>
      <c r="D3471" t="inlineStr">
        <is>
          <t>FREDERICKESPINOSA</t>
        </is>
      </c>
      <c r="E3471">
        <f>IF(COUNTIFS(Registros!$A$2:$A$6000,"NP",Registros!$B$2:$B$6000,$A3471)&gt;0,1,0)</f>
        <v/>
      </c>
      <c r="F3471">
        <f>IF($E3471=1,SUMIFS(Registros!$F$2:$F$6000,Registros!$A$2:$A$6000,"NP",Registros!$B$2:$B$6000,$A3471),0)</f>
        <v/>
      </c>
      <c r="G3471">
        <f>IF(COUNTIFS(Registros!$A$2:$A$6000,"MOV",Registros!$B$2:$B$6000,$A3471)&gt;0,1,0)</f>
        <v/>
      </c>
      <c r="H3471">
        <f>IF($G3471=1,SUMIFS(Registros!$F$2:$F$6000,Registros!$A$2:$A$6000,"MOV",Registros!$B$2:$B$6000,$A3471),0)</f>
        <v/>
      </c>
      <c r="I3471">
        <f>IF(COUNTIFS(Registros!$A$2:$A$6000,"CS",Registros!$B$2:$B$6000,$A3471)&gt;0,1,0)</f>
        <v/>
      </c>
      <c r="J3471">
        <f>IF($I3471=1,SUMIFS(Registros!$I$2:$I$6000,Registros!$A$2:$A$6000,"CS",Registros!$B$2:$B$6000,$A3471),0)</f>
        <v/>
      </c>
      <c r="K3471">
        <f>IF(COUNTIFS(Winback!$K$2:$K$300,$D3471)&gt;0,1,0)</f>
        <v/>
      </c>
      <c r="L3471">
        <f>IF(AND($K3471=1,LEFT($A3471,3)="WB-"),SUMIFS(Winback!$D$2:$D$300,Winback!$K$2:$K$300,$D3471),0)</f>
        <v/>
      </c>
      <c r="M3471">
        <f>IF(OR($E3471=1,$G3471=1,SUMIFS(Registros!$J$2:$J$6000,Registros!$B$2:$B$6000,$A3471)&gt;0),1,0)</f>
        <v/>
      </c>
      <c r="N3471">
        <f>IF($J3471&gt;0,1,IF(COUNTIFS(Registros!$A$2:$A$6000,"CS",Registros!$B$2:$B$6000,$A3471,Registros!$K$2:$K$6000,"&lt;&gt;")&gt;0,1,0))</f>
        <v/>
      </c>
      <c r="O3471">
        <f>IF(AND($K3471=1,$E3471=0,$G3471=0,$I3471=0),"WINBACK",IF(AND($M3471=1,$N3471&gt;0),"CONVERGENTE",IF($M3471=1,"SOLO MÓVIL",IF($N3471&gt;0,"SOLO FIJO / INTERNET","SIN SERVICIOS"))))</f>
        <v/>
      </c>
      <c r="P3471">
        <f>IF($O3471="WINBACK","Recuperar (winback)",IF($O3471="CONVERGENTE","Upgrade / más líneas",IF($O3471="SOLO MÓVIL","Ofrecer fijo + internet (FLBBTV)",IF($O3471="SOLO FIJO / INTERNET","Ofrecer línea móvil Nextphone","Oferta completa (móvil + fijo + internet)"))))</f>
        <v/>
      </c>
      <c r="Q3471">
        <f>$F3471+$H3471+$L3471</f>
        <v/>
      </c>
      <c r="R3471">
        <f>IFERROR(VLOOKUP($A3471,Registros!$B$2:$G$6000,6,0),IFERROR(VLOOKUP($D3471,Winback!$B$2:$C$300,2,0),""))</f>
        <v/>
      </c>
      <c r="S3471">
        <f>IF($E3471=1,"NP","")&amp;IF($G3471=1,"+MOV","")&amp;IF($I3471=1,"+CS","")&amp;IF($K3471=1,"+WB","")</f>
        <v/>
      </c>
      <c r="T3471">
        <f>$E3471+$G3471+$I3471+$K3471</f>
        <v/>
      </c>
    </row>
    <row r="3472">
      <c r="A3472" t="inlineStr">
        <is>
          <t>352365410000</t>
        </is>
      </c>
      <c r="B3472" t="inlineStr">
        <is>
          <t>35236541</t>
        </is>
      </c>
      <c r="C3472" t="inlineStr">
        <is>
          <t>ROLANDO CARPINTERO</t>
        </is>
      </c>
      <c r="D3472" t="inlineStr">
        <is>
          <t>ROLANDOCARPINTERO</t>
        </is>
      </c>
      <c r="E3472">
        <f>IF(COUNTIFS(Registros!$A$2:$A$6000,"NP",Registros!$B$2:$B$6000,$A3472)&gt;0,1,0)</f>
        <v/>
      </c>
      <c r="F3472">
        <f>IF($E3472=1,SUMIFS(Registros!$F$2:$F$6000,Registros!$A$2:$A$6000,"NP",Registros!$B$2:$B$6000,$A3472),0)</f>
        <v/>
      </c>
      <c r="G3472">
        <f>IF(COUNTIFS(Registros!$A$2:$A$6000,"MOV",Registros!$B$2:$B$6000,$A3472)&gt;0,1,0)</f>
        <v/>
      </c>
      <c r="H3472">
        <f>IF($G3472=1,SUMIFS(Registros!$F$2:$F$6000,Registros!$A$2:$A$6000,"MOV",Registros!$B$2:$B$6000,$A3472),0)</f>
        <v/>
      </c>
      <c r="I3472">
        <f>IF(COUNTIFS(Registros!$A$2:$A$6000,"CS",Registros!$B$2:$B$6000,$A3472)&gt;0,1,0)</f>
        <v/>
      </c>
      <c r="J3472">
        <f>IF($I3472=1,SUMIFS(Registros!$I$2:$I$6000,Registros!$A$2:$A$6000,"CS",Registros!$B$2:$B$6000,$A3472),0)</f>
        <v/>
      </c>
      <c r="K3472">
        <f>IF(COUNTIFS(Winback!$K$2:$K$300,$D3472)&gt;0,1,0)</f>
        <v/>
      </c>
      <c r="L3472">
        <f>IF(AND($K3472=1,LEFT($A3472,3)="WB-"),SUMIFS(Winback!$D$2:$D$300,Winback!$K$2:$K$300,$D3472),0)</f>
        <v/>
      </c>
      <c r="M3472">
        <f>IF(OR($E3472=1,$G3472=1,SUMIFS(Registros!$J$2:$J$6000,Registros!$B$2:$B$6000,$A3472)&gt;0),1,0)</f>
        <v/>
      </c>
      <c r="N3472">
        <f>IF($J3472&gt;0,1,IF(COUNTIFS(Registros!$A$2:$A$6000,"CS",Registros!$B$2:$B$6000,$A3472,Registros!$K$2:$K$6000,"&lt;&gt;")&gt;0,1,0))</f>
        <v/>
      </c>
      <c r="O3472">
        <f>IF(AND($K3472=1,$E3472=0,$G3472=0,$I3472=0),"WINBACK",IF(AND($M3472=1,$N3472&gt;0),"CONVERGENTE",IF($M3472=1,"SOLO MÓVIL",IF($N3472&gt;0,"SOLO FIJO / INTERNET","SIN SERVICIOS"))))</f>
        <v/>
      </c>
      <c r="P3472">
        <f>IF($O3472="WINBACK","Recuperar (winback)",IF($O3472="CONVERGENTE","Upgrade / más líneas",IF($O3472="SOLO MÓVIL","Ofrecer fijo + internet (FLBBTV)",IF($O3472="SOLO FIJO / INTERNET","Ofrecer línea móvil Nextphone","Oferta completa (móvil + fijo + internet)"))))</f>
        <v/>
      </c>
      <c r="Q3472">
        <f>$F3472+$H3472+$L3472</f>
        <v/>
      </c>
      <c r="R3472">
        <f>IFERROR(VLOOKUP($A3472,Registros!$B$2:$G$6000,6,0),IFERROR(VLOOKUP($D3472,Winback!$B$2:$C$300,2,0),""))</f>
        <v/>
      </c>
      <c r="S3472">
        <f>IF($E3472=1,"NP","")&amp;IF($G3472=1,"+MOV","")&amp;IF($I3472=1,"+CS","")&amp;IF($K3472=1,"+WB","")</f>
        <v/>
      </c>
      <c r="T3472">
        <f>$E3472+$G3472+$I3472+$K3472</f>
        <v/>
      </c>
    </row>
    <row r="3473">
      <c r="A3473" t="inlineStr">
        <is>
          <t>358196280000</t>
        </is>
      </c>
      <c r="B3473" t="inlineStr">
        <is>
          <t>35819628</t>
        </is>
      </c>
      <c r="C3473" t="inlineStr">
        <is>
          <t>MALENA GOMEZ</t>
        </is>
      </c>
      <c r="D3473" t="inlineStr">
        <is>
          <t>MALENAGOMEZ</t>
        </is>
      </c>
      <c r="E3473">
        <f>IF(COUNTIFS(Registros!$A$2:$A$6000,"NP",Registros!$B$2:$B$6000,$A3473)&gt;0,1,0)</f>
        <v/>
      </c>
      <c r="F3473">
        <f>IF($E3473=1,SUMIFS(Registros!$F$2:$F$6000,Registros!$A$2:$A$6000,"NP",Registros!$B$2:$B$6000,$A3473),0)</f>
        <v/>
      </c>
      <c r="G3473">
        <f>IF(COUNTIFS(Registros!$A$2:$A$6000,"MOV",Registros!$B$2:$B$6000,$A3473)&gt;0,1,0)</f>
        <v/>
      </c>
      <c r="H3473">
        <f>IF($G3473=1,SUMIFS(Registros!$F$2:$F$6000,Registros!$A$2:$A$6000,"MOV",Registros!$B$2:$B$6000,$A3473),0)</f>
        <v/>
      </c>
      <c r="I3473">
        <f>IF(COUNTIFS(Registros!$A$2:$A$6000,"CS",Registros!$B$2:$B$6000,$A3473)&gt;0,1,0)</f>
        <v/>
      </c>
      <c r="J3473">
        <f>IF($I3473=1,SUMIFS(Registros!$I$2:$I$6000,Registros!$A$2:$A$6000,"CS",Registros!$B$2:$B$6000,$A3473),0)</f>
        <v/>
      </c>
      <c r="K3473">
        <f>IF(COUNTIFS(Winback!$K$2:$K$300,$D3473)&gt;0,1,0)</f>
        <v/>
      </c>
      <c r="L3473">
        <f>IF(AND($K3473=1,LEFT($A3473,3)="WB-"),SUMIFS(Winback!$D$2:$D$300,Winback!$K$2:$K$300,$D3473),0)</f>
        <v/>
      </c>
      <c r="M3473">
        <f>IF(OR($E3473=1,$G3473=1,SUMIFS(Registros!$J$2:$J$6000,Registros!$B$2:$B$6000,$A3473)&gt;0),1,0)</f>
        <v/>
      </c>
      <c r="N3473">
        <f>IF($J3473&gt;0,1,IF(COUNTIFS(Registros!$A$2:$A$6000,"CS",Registros!$B$2:$B$6000,$A3473,Registros!$K$2:$K$6000,"&lt;&gt;")&gt;0,1,0))</f>
        <v/>
      </c>
      <c r="O3473">
        <f>IF(AND($K3473=1,$E3473=0,$G3473=0,$I3473=0),"WINBACK",IF(AND($M3473=1,$N3473&gt;0),"CONVERGENTE",IF($M3473=1,"SOLO MÓVIL",IF($N3473&gt;0,"SOLO FIJO / INTERNET","SIN SERVICIOS"))))</f>
        <v/>
      </c>
      <c r="P3473">
        <f>IF($O3473="WINBACK","Recuperar (winback)",IF($O3473="CONVERGENTE","Upgrade / más líneas",IF($O3473="SOLO MÓVIL","Ofrecer fijo + internet (FLBBTV)",IF($O3473="SOLO FIJO / INTERNET","Ofrecer línea móvil Nextphone","Oferta completa (móvil + fijo + internet)"))))</f>
        <v/>
      </c>
      <c r="Q3473">
        <f>$F3473+$H3473+$L3473</f>
        <v/>
      </c>
      <c r="R3473">
        <f>IFERROR(VLOOKUP($A3473,Registros!$B$2:$G$6000,6,0),IFERROR(VLOOKUP($D3473,Winback!$B$2:$C$300,2,0),""))</f>
        <v/>
      </c>
      <c r="S3473">
        <f>IF($E3473=1,"NP","")&amp;IF($G3473=1,"+MOV","")&amp;IF($I3473=1,"+CS","")&amp;IF($K3473=1,"+WB","")</f>
        <v/>
      </c>
      <c r="T3473">
        <f>$E3473+$G3473+$I3473+$K3473</f>
        <v/>
      </c>
    </row>
    <row r="3474">
      <c r="A3474" t="inlineStr">
        <is>
          <t>359337290000</t>
        </is>
      </c>
      <c r="B3474" t="inlineStr">
        <is>
          <t>35933729</t>
        </is>
      </c>
      <c r="C3474" t="inlineStr">
        <is>
          <t>MIGUEL ANGEL DIAZ MIRANDA</t>
        </is>
      </c>
      <c r="D3474" t="inlineStr">
        <is>
          <t>MIGUELANGELDIAZMIRANDA</t>
        </is>
      </c>
      <c r="E3474">
        <f>IF(COUNTIFS(Registros!$A$2:$A$6000,"NP",Registros!$B$2:$B$6000,$A3474)&gt;0,1,0)</f>
        <v/>
      </c>
      <c r="F3474">
        <f>IF($E3474=1,SUMIFS(Registros!$F$2:$F$6000,Registros!$A$2:$A$6000,"NP",Registros!$B$2:$B$6000,$A3474),0)</f>
        <v/>
      </c>
      <c r="G3474">
        <f>IF(COUNTIFS(Registros!$A$2:$A$6000,"MOV",Registros!$B$2:$B$6000,$A3474)&gt;0,1,0)</f>
        <v/>
      </c>
      <c r="H3474">
        <f>IF($G3474=1,SUMIFS(Registros!$F$2:$F$6000,Registros!$A$2:$A$6000,"MOV",Registros!$B$2:$B$6000,$A3474),0)</f>
        <v/>
      </c>
      <c r="I3474">
        <f>IF(COUNTIFS(Registros!$A$2:$A$6000,"CS",Registros!$B$2:$B$6000,$A3474)&gt;0,1,0)</f>
        <v/>
      </c>
      <c r="J3474">
        <f>IF($I3474=1,SUMIFS(Registros!$I$2:$I$6000,Registros!$A$2:$A$6000,"CS",Registros!$B$2:$B$6000,$A3474),0)</f>
        <v/>
      </c>
      <c r="K3474">
        <f>IF(COUNTIFS(Winback!$K$2:$K$300,$D3474)&gt;0,1,0)</f>
        <v/>
      </c>
      <c r="L3474">
        <f>IF(AND($K3474=1,LEFT($A3474,3)="WB-"),SUMIFS(Winback!$D$2:$D$300,Winback!$K$2:$K$300,$D3474),0)</f>
        <v/>
      </c>
      <c r="M3474">
        <f>IF(OR($E3474=1,$G3474=1,SUMIFS(Registros!$J$2:$J$6000,Registros!$B$2:$B$6000,$A3474)&gt;0),1,0)</f>
        <v/>
      </c>
      <c r="N3474">
        <f>IF($J3474&gt;0,1,IF(COUNTIFS(Registros!$A$2:$A$6000,"CS",Registros!$B$2:$B$6000,$A3474,Registros!$K$2:$K$6000,"&lt;&gt;")&gt;0,1,0))</f>
        <v/>
      </c>
      <c r="O3474">
        <f>IF(AND($K3474=1,$E3474=0,$G3474=0,$I3474=0),"WINBACK",IF(AND($M3474=1,$N3474&gt;0),"CONVERGENTE",IF($M3474=1,"SOLO MÓVIL",IF($N3474&gt;0,"SOLO FIJO / INTERNET","SIN SERVICIOS"))))</f>
        <v/>
      </c>
      <c r="P3474">
        <f>IF($O3474="WINBACK","Recuperar (winback)",IF($O3474="CONVERGENTE","Upgrade / más líneas",IF($O3474="SOLO MÓVIL","Ofrecer fijo + internet (FLBBTV)",IF($O3474="SOLO FIJO / INTERNET","Ofrecer línea móvil Nextphone","Oferta completa (móvil + fijo + internet)"))))</f>
        <v/>
      </c>
      <c r="Q3474">
        <f>$F3474+$H3474+$L3474</f>
        <v/>
      </c>
      <c r="R3474">
        <f>IFERROR(VLOOKUP($A3474,Registros!$B$2:$G$6000,6,0),IFERROR(VLOOKUP($D3474,Winback!$B$2:$C$300,2,0),""))</f>
        <v/>
      </c>
      <c r="S3474">
        <f>IF($E3474=1,"NP","")&amp;IF($G3474=1,"+MOV","")&amp;IF($I3474=1,"+CS","")&amp;IF($K3474=1,"+WB","")</f>
        <v/>
      </c>
      <c r="T3474">
        <f>$E3474+$G3474+$I3474+$K3474</f>
        <v/>
      </c>
    </row>
    <row r="3475">
      <c r="A3475" t="inlineStr">
        <is>
          <t>354168850000</t>
        </is>
      </c>
      <c r="B3475" t="inlineStr">
        <is>
          <t>35416885</t>
        </is>
      </c>
      <c r="C3475" t="inlineStr">
        <is>
          <t>SARAY OSTIA</t>
        </is>
      </c>
      <c r="D3475" t="inlineStr">
        <is>
          <t>SARAYOSTIA</t>
        </is>
      </c>
      <c r="E3475">
        <f>IF(COUNTIFS(Registros!$A$2:$A$6000,"NP",Registros!$B$2:$B$6000,$A3475)&gt;0,1,0)</f>
        <v/>
      </c>
      <c r="F3475">
        <f>IF($E3475=1,SUMIFS(Registros!$F$2:$F$6000,Registros!$A$2:$A$6000,"NP",Registros!$B$2:$B$6000,$A3475),0)</f>
        <v/>
      </c>
      <c r="G3475">
        <f>IF(COUNTIFS(Registros!$A$2:$A$6000,"MOV",Registros!$B$2:$B$6000,$A3475)&gt;0,1,0)</f>
        <v/>
      </c>
      <c r="H3475">
        <f>IF($G3475=1,SUMIFS(Registros!$F$2:$F$6000,Registros!$A$2:$A$6000,"MOV",Registros!$B$2:$B$6000,$A3475),0)</f>
        <v/>
      </c>
      <c r="I3475">
        <f>IF(COUNTIFS(Registros!$A$2:$A$6000,"CS",Registros!$B$2:$B$6000,$A3475)&gt;0,1,0)</f>
        <v/>
      </c>
      <c r="J3475">
        <f>IF($I3475=1,SUMIFS(Registros!$I$2:$I$6000,Registros!$A$2:$A$6000,"CS",Registros!$B$2:$B$6000,$A3475),0)</f>
        <v/>
      </c>
      <c r="K3475">
        <f>IF(COUNTIFS(Winback!$K$2:$K$300,$D3475)&gt;0,1,0)</f>
        <v/>
      </c>
      <c r="L3475">
        <f>IF(AND($K3475=1,LEFT($A3475,3)="WB-"),SUMIFS(Winback!$D$2:$D$300,Winback!$K$2:$K$300,$D3475),0)</f>
        <v/>
      </c>
      <c r="M3475">
        <f>IF(OR($E3475=1,$G3475=1,SUMIFS(Registros!$J$2:$J$6000,Registros!$B$2:$B$6000,$A3475)&gt;0),1,0)</f>
        <v/>
      </c>
      <c r="N3475">
        <f>IF($J3475&gt;0,1,IF(COUNTIFS(Registros!$A$2:$A$6000,"CS",Registros!$B$2:$B$6000,$A3475,Registros!$K$2:$K$6000,"&lt;&gt;")&gt;0,1,0))</f>
        <v/>
      </c>
      <c r="O3475">
        <f>IF(AND($K3475=1,$E3475=0,$G3475=0,$I3475=0),"WINBACK",IF(AND($M3475=1,$N3475&gt;0),"CONVERGENTE",IF($M3475=1,"SOLO MÓVIL",IF($N3475&gt;0,"SOLO FIJO / INTERNET","SIN SERVICIOS"))))</f>
        <v/>
      </c>
      <c r="P3475">
        <f>IF($O3475="WINBACK","Recuperar (winback)",IF($O3475="CONVERGENTE","Upgrade / más líneas",IF($O3475="SOLO MÓVIL","Ofrecer fijo + internet (FLBBTV)",IF($O3475="SOLO FIJO / INTERNET","Ofrecer línea móvil Nextphone","Oferta completa (móvil + fijo + internet)"))))</f>
        <v/>
      </c>
      <c r="Q3475">
        <f>$F3475+$H3475+$L3475</f>
        <v/>
      </c>
      <c r="R3475">
        <f>IFERROR(VLOOKUP($A3475,Registros!$B$2:$G$6000,6,0),IFERROR(VLOOKUP($D3475,Winback!$B$2:$C$300,2,0),""))</f>
        <v/>
      </c>
      <c r="S3475">
        <f>IF($E3475=1,"NP","")&amp;IF($G3475=1,"+MOV","")&amp;IF($I3475=1,"+CS","")&amp;IF($K3475=1,"+WB","")</f>
        <v/>
      </c>
      <c r="T3475">
        <f>$E3475+$G3475+$I3475+$K3475</f>
        <v/>
      </c>
    </row>
    <row r="3476">
      <c r="A3476" t="inlineStr">
        <is>
          <t>358253540000</t>
        </is>
      </c>
      <c r="B3476" t="inlineStr">
        <is>
          <t>35825354</t>
        </is>
      </c>
      <c r="C3476" t="inlineStr">
        <is>
          <t>ROSA AMINTA PITTI GUTIERREZ</t>
        </is>
      </c>
      <c r="D3476" t="inlineStr">
        <is>
          <t>ROSAAMINTAPITTIGUTIERREZ</t>
        </is>
      </c>
      <c r="E3476">
        <f>IF(COUNTIFS(Registros!$A$2:$A$6000,"NP",Registros!$B$2:$B$6000,$A3476)&gt;0,1,0)</f>
        <v/>
      </c>
      <c r="F3476">
        <f>IF($E3476=1,SUMIFS(Registros!$F$2:$F$6000,Registros!$A$2:$A$6000,"NP",Registros!$B$2:$B$6000,$A3476),0)</f>
        <v/>
      </c>
      <c r="G3476">
        <f>IF(COUNTIFS(Registros!$A$2:$A$6000,"MOV",Registros!$B$2:$B$6000,$A3476)&gt;0,1,0)</f>
        <v/>
      </c>
      <c r="H3476">
        <f>IF($G3476=1,SUMIFS(Registros!$F$2:$F$6000,Registros!$A$2:$A$6000,"MOV",Registros!$B$2:$B$6000,$A3476),0)</f>
        <v/>
      </c>
      <c r="I3476">
        <f>IF(COUNTIFS(Registros!$A$2:$A$6000,"CS",Registros!$B$2:$B$6000,$A3476)&gt;0,1,0)</f>
        <v/>
      </c>
      <c r="J3476">
        <f>IF($I3476=1,SUMIFS(Registros!$I$2:$I$6000,Registros!$A$2:$A$6000,"CS",Registros!$B$2:$B$6000,$A3476),0)</f>
        <v/>
      </c>
      <c r="K3476">
        <f>IF(COUNTIFS(Winback!$K$2:$K$300,$D3476)&gt;0,1,0)</f>
        <v/>
      </c>
      <c r="L3476">
        <f>IF(AND($K3476=1,LEFT($A3476,3)="WB-"),SUMIFS(Winback!$D$2:$D$300,Winback!$K$2:$K$300,$D3476),0)</f>
        <v/>
      </c>
      <c r="M3476">
        <f>IF(OR($E3476=1,$G3476=1,SUMIFS(Registros!$J$2:$J$6000,Registros!$B$2:$B$6000,$A3476)&gt;0),1,0)</f>
        <v/>
      </c>
      <c r="N3476">
        <f>IF($J3476&gt;0,1,IF(COUNTIFS(Registros!$A$2:$A$6000,"CS",Registros!$B$2:$B$6000,$A3476,Registros!$K$2:$K$6000,"&lt;&gt;")&gt;0,1,0))</f>
        <v/>
      </c>
      <c r="O3476">
        <f>IF(AND($K3476=1,$E3476=0,$G3476=0,$I3476=0),"WINBACK",IF(AND($M3476=1,$N3476&gt;0),"CONVERGENTE",IF($M3476=1,"SOLO MÓVIL",IF($N3476&gt;0,"SOLO FIJO / INTERNET","SIN SERVICIOS"))))</f>
        <v/>
      </c>
      <c r="P3476">
        <f>IF($O3476="WINBACK","Recuperar (winback)",IF($O3476="CONVERGENTE","Upgrade / más líneas",IF($O3476="SOLO MÓVIL","Ofrecer fijo + internet (FLBBTV)",IF($O3476="SOLO FIJO / INTERNET","Ofrecer línea móvil Nextphone","Oferta completa (móvil + fijo + internet)"))))</f>
        <v/>
      </c>
      <c r="Q3476">
        <f>$F3476+$H3476+$L3476</f>
        <v/>
      </c>
      <c r="R3476">
        <f>IFERROR(VLOOKUP($A3476,Registros!$B$2:$G$6000,6,0),IFERROR(VLOOKUP($D3476,Winback!$B$2:$C$300,2,0),""))</f>
        <v/>
      </c>
      <c r="S3476">
        <f>IF($E3476=1,"NP","")&amp;IF($G3476=1,"+MOV","")&amp;IF($I3476=1,"+CS","")&amp;IF($K3476=1,"+WB","")</f>
        <v/>
      </c>
      <c r="T3476">
        <f>$E3476+$G3476+$I3476+$K3476</f>
        <v/>
      </c>
    </row>
    <row r="3477">
      <c r="A3477" t="inlineStr">
        <is>
          <t>358327050000</t>
        </is>
      </c>
      <c r="B3477" t="inlineStr">
        <is>
          <t>35832705</t>
        </is>
      </c>
      <c r="C3477" t="inlineStr">
        <is>
          <t>ERICKA ROJAS</t>
        </is>
      </c>
      <c r="D3477" t="inlineStr">
        <is>
          <t>ERICKAROJAS</t>
        </is>
      </c>
      <c r="E3477">
        <f>IF(COUNTIFS(Registros!$A$2:$A$6000,"NP",Registros!$B$2:$B$6000,$A3477)&gt;0,1,0)</f>
        <v/>
      </c>
      <c r="F3477">
        <f>IF($E3477=1,SUMIFS(Registros!$F$2:$F$6000,Registros!$A$2:$A$6000,"NP",Registros!$B$2:$B$6000,$A3477),0)</f>
        <v/>
      </c>
      <c r="G3477">
        <f>IF(COUNTIFS(Registros!$A$2:$A$6000,"MOV",Registros!$B$2:$B$6000,$A3477)&gt;0,1,0)</f>
        <v/>
      </c>
      <c r="H3477">
        <f>IF($G3477=1,SUMIFS(Registros!$F$2:$F$6000,Registros!$A$2:$A$6000,"MOV",Registros!$B$2:$B$6000,$A3477),0)</f>
        <v/>
      </c>
      <c r="I3477">
        <f>IF(COUNTIFS(Registros!$A$2:$A$6000,"CS",Registros!$B$2:$B$6000,$A3477)&gt;0,1,0)</f>
        <v/>
      </c>
      <c r="J3477">
        <f>IF($I3477=1,SUMIFS(Registros!$I$2:$I$6000,Registros!$A$2:$A$6000,"CS",Registros!$B$2:$B$6000,$A3477),0)</f>
        <v/>
      </c>
      <c r="K3477">
        <f>IF(COUNTIFS(Winback!$K$2:$K$300,$D3477)&gt;0,1,0)</f>
        <v/>
      </c>
      <c r="L3477">
        <f>IF(AND($K3477=1,LEFT($A3477,3)="WB-"),SUMIFS(Winback!$D$2:$D$300,Winback!$K$2:$K$300,$D3477),0)</f>
        <v/>
      </c>
      <c r="M3477">
        <f>IF(OR($E3477=1,$G3477=1,SUMIFS(Registros!$J$2:$J$6000,Registros!$B$2:$B$6000,$A3477)&gt;0),1,0)</f>
        <v/>
      </c>
      <c r="N3477">
        <f>IF($J3477&gt;0,1,IF(COUNTIFS(Registros!$A$2:$A$6000,"CS",Registros!$B$2:$B$6000,$A3477,Registros!$K$2:$K$6000,"&lt;&gt;")&gt;0,1,0))</f>
        <v/>
      </c>
      <c r="O3477">
        <f>IF(AND($K3477=1,$E3477=0,$G3477=0,$I3477=0),"WINBACK",IF(AND($M3477=1,$N3477&gt;0),"CONVERGENTE",IF($M3477=1,"SOLO MÓVIL",IF($N3477&gt;0,"SOLO FIJO / INTERNET","SIN SERVICIOS"))))</f>
        <v/>
      </c>
      <c r="P3477">
        <f>IF($O3477="WINBACK","Recuperar (winback)",IF($O3477="CONVERGENTE","Upgrade / más líneas",IF($O3477="SOLO MÓVIL","Ofrecer fijo + internet (FLBBTV)",IF($O3477="SOLO FIJO / INTERNET","Ofrecer línea móvil Nextphone","Oferta completa (móvil + fijo + internet)"))))</f>
        <v/>
      </c>
      <c r="Q3477">
        <f>$F3477+$H3477+$L3477</f>
        <v/>
      </c>
      <c r="R3477">
        <f>IFERROR(VLOOKUP($A3477,Registros!$B$2:$G$6000,6,0),IFERROR(VLOOKUP($D3477,Winback!$B$2:$C$300,2,0),""))</f>
        <v/>
      </c>
      <c r="S3477">
        <f>IF($E3477=1,"NP","")&amp;IF($G3477=1,"+MOV","")&amp;IF($I3477=1,"+CS","")&amp;IF($K3477=1,"+WB","")</f>
        <v/>
      </c>
      <c r="T3477">
        <f>$E3477+$G3477+$I3477+$K3477</f>
        <v/>
      </c>
    </row>
    <row r="3478">
      <c r="A3478" t="inlineStr">
        <is>
          <t>351349120000</t>
        </is>
      </c>
      <c r="B3478" t="inlineStr">
        <is>
          <t>35134912</t>
        </is>
      </c>
      <c r="C3478" t="inlineStr">
        <is>
          <t>DAVID JAFET TEJADA MIRANDA</t>
        </is>
      </c>
      <c r="D3478" t="inlineStr">
        <is>
          <t>DAVIDJAFETTEJADAMIRANDA</t>
        </is>
      </c>
      <c r="E3478">
        <f>IF(COUNTIFS(Registros!$A$2:$A$6000,"NP",Registros!$B$2:$B$6000,$A3478)&gt;0,1,0)</f>
        <v/>
      </c>
      <c r="F3478">
        <f>IF($E3478=1,SUMIFS(Registros!$F$2:$F$6000,Registros!$A$2:$A$6000,"NP",Registros!$B$2:$B$6000,$A3478),0)</f>
        <v/>
      </c>
      <c r="G3478">
        <f>IF(COUNTIFS(Registros!$A$2:$A$6000,"MOV",Registros!$B$2:$B$6000,$A3478)&gt;0,1,0)</f>
        <v/>
      </c>
      <c r="H3478">
        <f>IF($G3478=1,SUMIFS(Registros!$F$2:$F$6000,Registros!$A$2:$A$6000,"MOV",Registros!$B$2:$B$6000,$A3478),0)</f>
        <v/>
      </c>
      <c r="I3478">
        <f>IF(COUNTIFS(Registros!$A$2:$A$6000,"CS",Registros!$B$2:$B$6000,$A3478)&gt;0,1,0)</f>
        <v/>
      </c>
      <c r="J3478">
        <f>IF($I3478=1,SUMIFS(Registros!$I$2:$I$6000,Registros!$A$2:$A$6000,"CS",Registros!$B$2:$B$6000,$A3478),0)</f>
        <v/>
      </c>
      <c r="K3478">
        <f>IF(COUNTIFS(Winback!$K$2:$K$300,$D3478)&gt;0,1,0)</f>
        <v/>
      </c>
      <c r="L3478">
        <f>IF(AND($K3478=1,LEFT($A3478,3)="WB-"),SUMIFS(Winback!$D$2:$D$300,Winback!$K$2:$K$300,$D3478),0)</f>
        <v/>
      </c>
      <c r="M3478">
        <f>IF(OR($E3478=1,$G3478=1,SUMIFS(Registros!$J$2:$J$6000,Registros!$B$2:$B$6000,$A3478)&gt;0),1,0)</f>
        <v/>
      </c>
      <c r="N3478">
        <f>IF($J3478&gt;0,1,IF(COUNTIFS(Registros!$A$2:$A$6000,"CS",Registros!$B$2:$B$6000,$A3478,Registros!$K$2:$K$6000,"&lt;&gt;")&gt;0,1,0))</f>
        <v/>
      </c>
      <c r="O3478">
        <f>IF(AND($K3478=1,$E3478=0,$G3478=0,$I3478=0),"WINBACK",IF(AND($M3478=1,$N3478&gt;0),"CONVERGENTE",IF($M3478=1,"SOLO MÓVIL",IF($N3478&gt;0,"SOLO FIJO / INTERNET","SIN SERVICIOS"))))</f>
        <v/>
      </c>
      <c r="P3478">
        <f>IF($O3478="WINBACK","Recuperar (winback)",IF($O3478="CONVERGENTE","Upgrade / más líneas",IF($O3478="SOLO MÓVIL","Ofrecer fijo + internet (FLBBTV)",IF($O3478="SOLO FIJO / INTERNET","Ofrecer línea móvil Nextphone","Oferta completa (móvil + fijo + internet)"))))</f>
        <v/>
      </c>
      <c r="Q3478">
        <f>$F3478+$H3478+$L3478</f>
        <v/>
      </c>
      <c r="R3478">
        <f>IFERROR(VLOOKUP($A3478,Registros!$B$2:$G$6000,6,0),IFERROR(VLOOKUP($D3478,Winback!$B$2:$C$300,2,0),""))</f>
        <v/>
      </c>
      <c r="S3478">
        <f>IF($E3478=1,"NP","")&amp;IF($G3478=1,"+MOV","")&amp;IF($I3478=1,"+CS","")&amp;IF($K3478=1,"+WB","")</f>
        <v/>
      </c>
      <c r="T3478">
        <f>$E3478+$G3478+$I3478+$K3478</f>
        <v/>
      </c>
    </row>
    <row r="3479">
      <c r="A3479" t="inlineStr">
        <is>
          <t>359261750000</t>
        </is>
      </c>
      <c r="B3479" t="inlineStr">
        <is>
          <t>35926175</t>
        </is>
      </c>
      <c r="C3479" t="inlineStr">
        <is>
          <t>MASSIEL NARVAEZ</t>
        </is>
      </c>
      <c r="D3479" t="inlineStr">
        <is>
          <t>MASSIELNARVAEZ</t>
        </is>
      </c>
      <c r="E3479">
        <f>IF(COUNTIFS(Registros!$A$2:$A$6000,"NP",Registros!$B$2:$B$6000,$A3479)&gt;0,1,0)</f>
        <v/>
      </c>
      <c r="F3479">
        <f>IF($E3479=1,SUMIFS(Registros!$F$2:$F$6000,Registros!$A$2:$A$6000,"NP",Registros!$B$2:$B$6000,$A3479),0)</f>
        <v/>
      </c>
      <c r="G3479">
        <f>IF(COUNTIFS(Registros!$A$2:$A$6000,"MOV",Registros!$B$2:$B$6000,$A3479)&gt;0,1,0)</f>
        <v/>
      </c>
      <c r="H3479">
        <f>IF($G3479=1,SUMIFS(Registros!$F$2:$F$6000,Registros!$A$2:$A$6000,"MOV",Registros!$B$2:$B$6000,$A3479),0)</f>
        <v/>
      </c>
      <c r="I3479">
        <f>IF(COUNTIFS(Registros!$A$2:$A$6000,"CS",Registros!$B$2:$B$6000,$A3479)&gt;0,1,0)</f>
        <v/>
      </c>
      <c r="J3479">
        <f>IF($I3479=1,SUMIFS(Registros!$I$2:$I$6000,Registros!$A$2:$A$6000,"CS",Registros!$B$2:$B$6000,$A3479),0)</f>
        <v/>
      </c>
      <c r="K3479">
        <f>IF(COUNTIFS(Winback!$K$2:$K$300,$D3479)&gt;0,1,0)</f>
        <v/>
      </c>
      <c r="L3479">
        <f>IF(AND($K3479=1,LEFT($A3479,3)="WB-"),SUMIFS(Winback!$D$2:$D$300,Winback!$K$2:$K$300,$D3479),0)</f>
        <v/>
      </c>
      <c r="M3479">
        <f>IF(OR($E3479=1,$G3479=1,SUMIFS(Registros!$J$2:$J$6000,Registros!$B$2:$B$6000,$A3479)&gt;0),1,0)</f>
        <v/>
      </c>
      <c r="N3479">
        <f>IF($J3479&gt;0,1,IF(COUNTIFS(Registros!$A$2:$A$6000,"CS",Registros!$B$2:$B$6000,$A3479,Registros!$K$2:$K$6000,"&lt;&gt;")&gt;0,1,0))</f>
        <v/>
      </c>
      <c r="O3479">
        <f>IF(AND($K3479=1,$E3479=0,$G3479=0,$I3479=0),"WINBACK",IF(AND($M3479=1,$N3479&gt;0),"CONVERGENTE",IF($M3479=1,"SOLO MÓVIL",IF($N3479&gt;0,"SOLO FIJO / INTERNET","SIN SERVICIOS"))))</f>
        <v/>
      </c>
      <c r="P3479">
        <f>IF($O3479="WINBACK","Recuperar (winback)",IF($O3479="CONVERGENTE","Upgrade / más líneas",IF($O3479="SOLO MÓVIL","Ofrecer fijo + internet (FLBBTV)",IF($O3479="SOLO FIJO / INTERNET","Ofrecer línea móvil Nextphone","Oferta completa (móvil + fijo + internet)"))))</f>
        <v/>
      </c>
      <c r="Q3479">
        <f>$F3479+$H3479+$L3479</f>
        <v/>
      </c>
      <c r="R3479">
        <f>IFERROR(VLOOKUP($A3479,Registros!$B$2:$G$6000,6,0),IFERROR(VLOOKUP($D3479,Winback!$B$2:$C$300,2,0),""))</f>
        <v/>
      </c>
      <c r="S3479">
        <f>IF($E3479=1,"NP","")&amp;IF($G3479=1,"+MOV","")&amp;IF($I3479=1,"+CS","")&amp;IF($K3479=1,"+WB","")</f>
        <v/>
      </c>
      <c r="T3479">
        <f>$E3479+$G3479+$I3479+$K3479</f>
        <v/>
      </c>
    </row>
    <row r="3480">
      <c r="A3480" t="inlineStr">
        <is>
          <t>368031830000</t>
        </is>
      </c>
      <c r="B3480" t="inlineStr">
        <is>
          <t>36803183</t>
        </is>
      </c>
      <c r="C3480" t="inlineStr">
        <is>
          <t>AMETH QUINTERO</t>
        </is>
      </c>
      <c r="D3480" t="inlineStr">
        <is>
          <t>AMETHQUINTERO</t>
        </is>
      </c>
      <c r="E3480">
        <f>IF(COUNTIFS(Registros!$A$2:$A$6000,"NP",Registros!$B$2:$B$6000,$A3480)&gt;0,1,0)</f>
        <v/>
      </c>
      <c r="F3480">
        <f>IF($E3480=1,SUMIFS(Registros!$F$2:$F$6000,Registros!$A$2:$A$6000,"NP",Registros!$B$2:$B$6000,$A3480),0)</f>
        <v/>
      </c>
      <c r="G3480">
        <f>IF(COUNTIFS(Registros!$A$2:$A$6000,"MOV",Registros!$B$2:$B$6000,$A3480)&gt;0,1,0)</f>
        <v/>
      </c>
      <c r="H3480">
        <f>IF($G3480=1,SUMIFS(Registros!$F$2:$F$6000,Registros!$A$2:$A$6000,"MOV",Registros!$B$2:$B$6000,$A3480),0)</f>
        <v/>
      </c>
      <c r="I3480">
        <f>IF(COUNTIFS(Registros!$A$2:$A$6000,"CS",Registros!$B$2:$B$6000,$A3480)&gt;0,1,0)</f>
        <v/>
      </c>
      <c r="J3480">
        <f>IF($I3480=1,SUMIFS(Registros!$I$2:$I$6000,Registros!$A$2:$A$6000,"CS",Registros!$B$2:$B$6000,$A3480),0)</f>
        <v/>
      </c>
      <c r="K3480">
        <f>IF(COUNTIFS(Winback!$K$2:$K$300,$D3480)&gt;0,1,0)</f>
        <v/>
      </c>
      <c r="L3480">
        <f>IF(AND($K3480=1,LEFT($A3480,3)="WB-"),SUMIFS(Winback!$D$2:$D$300,Winback!$K$2:$K$300,$D3480),0)</f>
        <v/>
      </c>
      <c r="M3480">
        <f>IF(OR($E3480=1,$G3480=1,SUMIFS(Registros!$J$2:$J$6000,Registros!$B$2:$B$6000,$A3480)&gt;0),1,0)</f>
        <v/>
      </c>
      <c r="N3480">
        <f>IF($J3480&gt;0,1,IF(COUNTIFS(Registros!$A$2:$A$6000,"CS",Registros!$B$2:$B$6000,$A3480,Registros!$K$2:$K$6000,"&lt;&gt;")&gt;0,1,0))</f>
        <v/>
      </c>
      <c r="O3480">
        <f>IF(AND($K3480=1,$E3480=0,$G3480=0,$I3480=0),"WINBACK",IF(AND($M3480=1,$N3480&gt;0),"CONVERGENTE",IF($M3480=1,"SOLO MÓVIL",IF($N3480&gt;0,"SOLO FIJO / INTERNET","SIN SERVICIOS"))))</f>
        <v/>
      </c>
      <c r="P3480">
        <f>IF($O3480="WINBACK","Recuperar (winback)",IF($O3480="CONVERGENTE","Upgrade / más líneas",IF($O3480="SOLO MÓVIL","Ofrecer fijo + internet (FLBBTV)",IF($O3480="SOLO FIJO / INTERNET","Ofrecer línea móvil Nextphone","Oferta completa (móvil + fijo + internet)"))))</f>
        <v/>
      </c>
      <c r="Q3480">
        <f>$F3480+$H3480+$L3480</f>
        <v/>
      </c>
      <c r="R3480">
        <f>IFERROR(VLOOKUP($A3480,Registros!$B$2:$G$6000,6,0),IFERROR(VLOOKUP($D3480,Winback!$B$2:$C$300,2,0),""))</f>
        <v/>
      </c>
      <c r="S3480">
        <f>IF($E3480=1,"NP","")&amp;IF($G3480=1,"+MOV","")&amp;IF($I3480=1,"+CS","")&amp;IF($K3480=1,"+WB","")</f>
        <v/>
      </c>
      <c r="T3480">
        <f>$E3480+$G3480+$I3480+$K3480</f>
        <v/>
      </c>
    </row>
    <row r="3481">
      <c r="A3481" t="inlineStr">
        <is>
          <t>365020450000</t>
        </is>
      </c>
      <c r="B3481" t="inlineStr">
        <is>
          <t>36502045</t>
        </is>
      </c>
      <c r="C3481" t="inlineStr">
        <is>
          <t>CARLOS ALBERTO BEJERANO ALMENGOR</t>
        </is>
      </c>
      <c r="D3481" t="inlineStr">
        <is>
          <t>CARLOSALBERTOBEJERANOALMENGOR</t>
        </is>
      </c>
      <c r="E3481">
        <f>IF(COUNTIFS(Registros!$A$2:$A$6000,"NP",Registros!$B$2:$B$6000,$A3481)&gt;0,1,0)</f>
        <v/>
      </c>
      <c r="F3481">
        <f>IF($E3481=1,SUMIFS(Registros!$F$2:$F$6000,Registros!$A$2:$A$6000,"NP",Registros!$B$2:$B$6000,$A3481),0)</f>
        <v/>
      </c>
      <c r="G3481">
        <f>IF(COUNTIFS(Registros!$A$2:$A$6000,"MOV",Registros!$B$2:$B$6000,$A3481)&gt;0,1,0)</f>
        <v/>
      </c>
      <c r="H3481">
        <f>IF($G3481=1,SUMIFS(Registros!$F$2:$F$6000,Registros!$A$2:$A$6000,"MOV",Registros!$B$2:$B$6000,$A3481),0)</f>
        <v/>
      </c>
      <c r="I3481">
        <f>IF(COUNTIFS(Registros!$A$2:$A$6000,"CS",Registros!$B$2:$B$6000,$A3481)&gt;0,1,0)</f>
        <v/>
      </c>
      <c r="J3481">
        <f>IF($I3481=1,SUMIFS(Registros!$I$2:$I$6000,Registros!$A$2:$A$6000,"CS",Registros!$B$2:$B$6000,$A3481),0)</f>
        <v/>
      </c>
      <c r="K3481">
        <f>IF(COUNTIFS(Winback!$K$2:$K$300,$D3481)&gt;0,1,0)</f>
        <v/>
      </c>
      <c r="L3481">
        <f>IF(AND($K3481=1,LEFT($A3481,3)="WB-"),SUMIFS(Winback!$D$2:$D$300,Winback!$K$2:$K$300,$D3481),0)</f>
        <v/>
      </c>
      <c r="M3481">
        <f>IF(OR($E3481=1,$G3481=1,SUMIFS(Registros!$J$2:$J$6000,Registros!$B$2:$B$6000,$A3481)&gt;0),1,0)</f>
        <v/>
      </c>
      <c r="N3481">
        <f>IF($J3481&gt;0,1,IF(COUNTIFS(Registros!$A$2:$A$6000,"CS",Registros!$B$2:$B$6000,$A3481,Registros!$K$2:$K$6000,"&lt;&gt;")&gt;0,1,0))</f>
        <v/>
      </c>
      <c r="O3481">
        <f>IF(AND($K3481=1,$E3481=0,$G3481=0,$I3481=0),"WINBACK",IF(AND($M3481=1,$N3481&gt;0),"CONVERGENTE",IF($M3481=1,"SOLO MÓVIL",IF($N3481&gt;0,"SOLO FIJO / INTERNET","SIN SERVICIOS"))))</f>
        <v/>
      </c>
      <c r="P3481">
        <f>IF($O3481="WINBACK","Recuperar (winback)",IF($O3481="CONVERGENTE","Upgrade / más líneas",IF($O3481="SOLO MÓVIL","Ofrecer fijo + internet (FLBBTV)",IF($O3481="SOLO FIJO / INTERNET","Ofrecer línea móvil Nextphone","Oferta completa (móvil + fijo + internet)"))))</f>
        <v/>
      </c>
      <c r="Q3481">
        <f>$F3481+$H3481+$L3481</f>
        <v/>
      </c>
      <c r="R3481">
        <f>IFERROR(VLOOKUP($A3481,Registros!$B$2:$G$6000,6,0),IFERROR(VLOOKUP($D3481,Winback!$B$2:$C$300,2,0),""))</f>
        <v/>
      </c>
      <c r="S3481">
        <f>IF($E3481=1,"NP","")&amp;IF($G3481=1,"+MOV","")&amp;IF($I3481=1,"+CS","")&amp;IF($K3481=1,"+WB","")</f>
        <v/>
      </c>
      <c r="T3481">
        <f>$E3481+$G3481+$I3481+$K3481</f>
        <v/>
      </c>
    </row>
    <row r="3482">
      <c r="A3482" t="inlineStr">
        <is>
          <t>357251530000</t>
        </is>
      </c>
      <c r="B3482" t="inlineStr">
        <is>
          <t>35725153</t>
        </is>
      </c>
      <c r="C3482" t="inlineStr">
        <is>
          <t>YULISA RIOS</t>
        </is>
      </c>
      <c r="D3482" t="inlineStr">
        <is>
          <t>YULISARIOS</t>
        </is>
      </c>
      <c r="E3482">
        <f>IF(COUNTIFS(Registros!$A$2:$A$6000,"NP",Registros!$B$2:$B$6000,$A3482)&gt;0,1,0)</f>
        <v/>
      </c>
      <c r="F3482">
        <f>IF($E3482=1,SUMIFS(Registros!$F$2:$F$6000,Registros!$A$2:$A$6000,"NP",Registros!$B$2:$B$6000,$A3482),0)</f>
        <v/>
      </c>
      <c r="G3482">
        <f>IF(COUNTIFS(Registros!$A$2:$A$6000,"MOV",Registros!$B$2:$B$6000,$A3482)&gt;0,1,0)</f>
        <v/>
      </c>
      <c r="H3482">
        <f>IF($G3482=1,SUMIFS(Registros!$F$2:$F$6000,Registros!$A$2:$A$6000,"MOV",Registros!$B$2:$B$6000,$A3482),0)</f>
        <v/>
      </c>
      <c r="I3482">
        <f>IF(COUNTIFS(Registros!$A$2:$A$6000,"CS",Registros!$B$2:$B$6000,$A3482)&gt;0,1,0)</f>
        <v/>
      </c>
      <c r="J3482">
        <f>IF($I3482=1,SUMIFS(Registros!$I$2:$I$6000,Registros!$A$2:$A$6000,"CS",Registros!$B$2:$B$6000,$A3482),0)</f>
        <v/>
      </c>
      <c r="K3482">
        <f>IF(COUNTIFS(Winback!$K$2:$K$300,$D3482)&gt;0,1,0)</f>
        <v/>
      </c>
      <c r="L3482">
        <f>IF(AND($K3482=1,LEFT($A3482,3)="WB-"),SUMIFS(Winback!$D$2:$D$300,Winback!$K$2:$K$300,$D3482),0)</f>
        <v/>
      </c>
      <c r="M3482">
        <f>IF(OR($E3482=1,$G3482=1,SUMIFS(Registros!$J$2:$J$6000,Registros!$B$2:$B$6000,$A3482)&gt;0),1,0)</f>
        <v/>
      </c>
      <c r="N3482">
        <f>IF($J3482&gt;0,1,IF(COUNTIFS(Registros!$A$2:$A$6000,"CS",Registros!$B$2:$B$6000,$A3482,Registros!$K$2:$K$6000,"&lt;&gt;")&gt;0,1,0))</f>
        <v/>
      </c>
      <c r="O3482">
        <f>IF(AND($K3482=1,$E3482=0,$G3482=0,$I3482=0),"WINBACK",IF(AND($M3482=1,$N3482&gt;0),"CONVERGENTE",IF($M3482=1,"SOLO MÓVIL",IF($N3482&gt;0,"SOLO FIJO / INTERNET","SIN SERVICIOS"))))</f>
        <v/>
      </c>
      <c r="P3482">
        <f>IF($O3482="WINBACK","Recuperar (winback)",IF($O3482="CONVERGENTE","Upgrade / más líneas",IF($O3482="SOLO MÓVIL","Ofrecer fijo + internet (FLBBTV)",IF($O3482="SOLO FIJO / INTERNET","Ofrecer línea móvil Nextphone","Oferta completa (móvil + fijo + internet)"))))</f>
        <v/>
      </c>
      <c r="Q3482">
        <f>$F3482+$H3482+$L3482</f>
        <v/>
      </c>
      <c r="R3482">
        <f>IFERROR(VLOOKUP($A3482,Registros!$B$2:$G$6000,6,0),IFERROR(VLOOKUP($D3482,Winback!$B$2:$C$300,2,0),""))</f>
        <v/>
      </c>
      <c r="S3482">
        <f>IF($E3482=1,"NP","")&amp;IF($G3482=1,"+MOV","")&amp;IF($I3482=1,"+CS","")&amp;IF($K3482=1,"+WB","")</f>
        <v/>
      </c>
      <c r="T3482">
        <f>$E3482+$G3482+$I3482+$K3482</f>
        <v/>
      </c>
    </row>
    <row r="3483">
      <c r="A3483" t="inlineStr">
        <is>
          <t>353281710000</t>
        </is>
      </c>
      <c r="B3483" t="inlineStr">
        <is>
          <t>35328171</t>
        </is>
      </c>
      <c r="C3483" t="inlineStr">
        <is>
          <t>ABEL ALEXIS ROJAS</t>
        </is>
      </c>
      <c r="D3483" t="inlineStr">
        <is>
          <t>ABELALEXISROJAS</t>
        </is>
      </c>
      <c r="E3483">
        <f>IF(COUNTIFS(Registros!$A$2:$A$6000,"NP",Registros!$B$2:$B$6000,$A3483)&gt;0,1,0)</f>
        <v/>
      </c>
      <c r="F3483">
        <f>IF($E3483=1,SUMIFS(Registros!$F$2:$F$6000,Registros!$A$2:$A$6000,"NP",Registros!$B$2:$B$6000,$A3483),0)</f>
        <v/>
      </c>
      <c r="G3483">
        <f>IF(COUNTIFS(Registros!$A$2:$A$6000,"MOV",Registros!$B$2:$B$6000,$A3483)&gt;0,1,0)</f>
        <v/>
      </c>
      <c r="H3483">
        <f>IF($G3483=1,SUMIFS(Registros!$F$2:$F$6000,Registros!$A$2:$A$6000,"MOV",Registros!$B$2:$B$6000,$A3483),0)</f>
        <v/>
      </c>
      <c r="I3483">
        <f>IF(COUNTIFS(Registros!$A$2:$A$6000,"CS",Registros!$B$2:$B$6000,$A3483)&gt;0,1,0)</f>
        <v/>
      </c>
      <c r="J3483">
        <f>IF($I3483=1,SUMIFS(Registros!$I$2:$I$6000,Registros!$A$2:$A$6000,"CS",Registros!$B$2:$B$6000,$A3483),0)</f>
        <v/>
      </c>
      <c r="K3483">
        <f>IF(COUNTIFS(Winback!$K$2:$K$300,$D3483)&gt;0,1,0)</f>
        <v/>
      </c>
      <c r="L3483">
        <f>IF(AND($K3483=1,LEFT($A3483,3)="WB-"),SUMIFS(Winback!$D$2:$D$300,Winback!$K$2:$K$300,$D3483),0)</f>
        <v/>
      </c>
      <c r="M3483">
        <f>IF(OR($E3483=1,$G3483=1,SUMIFS(Registros!$J$2:$J$6000,Registros!$B$2:$B$6000,$A3483)&gt;0),1,0)</f>
        <v/>
      </c>
      <c r="N3483">
        <f>IF($J3483&gt;0,1,IF(COUNTIFS(Registros!$A$2:$A$6000,"CS",Registros!$B$2:$B$6000,$A3483,Registros!$K$2:$K$6000,"&lt;&gt;")&gt;0,1,0))</f>
        <v/>
      </c>
      <c r="O3483">
        <f>IF(AND($K3483=1,$E3483=0,$G3483=0,$I3483=0),"WINBACK",IF(AND($M3483=1,$N3483&gt;0),"CONVERGENTE",IF($M3483=1,"SOLO MÓVIL",IF($N3483&gt;0,"SOLO FIJO / INTERNET","SIN SERVICIOS"))))</f>
        <v/>
      </c>
      <c r="P3483">
        <f>IF($O3483="WINBACK","Recuperar (winback)",IF($O3483="CONVERGENTE","Upgrade / más líneas",IF($O3483="SOLO MÓVIL","Ofrecer fijo + internet (FLBBTV)",IF($O3483="SOLO FIJO / INTERNET","Ofrecer línea móvil Nextphone","Oferta completa (móvil + fijo + internet)"))))</f>
        <v/>
      </c>
      <c r="Q3483">
        <f>$F3483+$H3483+$L3483</f>
        <v/>
      </c>
      <c r="R3483">
        <f>IFERROR(VLOOKUP($A3483,Registros!$B$2:$G$6000,6,0),IFERROR(VLOOKUP($D3483,Winback!$B$2:$C$300,2,0),""))</f>
        <v/>
      </c>
      <c r="S3483">
        <f>IF($E3483=1,"NP","")&amp;IF($G3483=1,"+MOV","")&amp;IF($I3483=1,"+CS","")&amp;IF($K3483=1,"+WB","")</f>
        <v/>
      </c>
      <c r="T3483">
        <f>$E3483+$G3483+$I3483+$K3483</f>
        <v/>
      </c>
    </row>
    <row r="3484">
      <c r="A3484" t="inlineStr">
        <is>
          <t>358280960000</t>
        </is>
      </c>
      <c r="B3484" t="inlineStr">
        <is>
          <t>35828096</t>
        </is>
      </c>
      <c r="C3484" t="inlineStr">
        <is>
          <t>LUIS BEJERANO</t>
        </is>
      </c>
      <c r="D3484" t="inlineStr">
        <is>
          <t>LUISBEJERANO</t>
        </is>
      </c>
      <c r="E3484">
        <f>IF(COUNTIFS(Registros!$A$2:$A$6000,"NP",Registros!$B$2:$B$6000,$A3484)&gt;0,1,0)</f>
        <v/>
      </c>
      <c r="F3484">
        <f>IF($E3484=1,SUMIFS(Registros!$F$2:$F$6000,Registros!$A$2:$A$6000,"NP",Registros!$B$2:$B$6000,$A3484),0)</f>
        <v/>
      </c>
      <c r="G3484">
        <f>IF(COUNTIFS(Registros!$A$2:$A$6000,"MOV",Registros!$B$2:$B$6000,$A3484)&gt;0,1,0)</f>
        <v/>
      </c>
      <c r="H3484">
        <f>IF($G3484=1,SUMIFS(Registros!$F$2:$F$6000,Registros!$A$2:$A$6000,"MOV",Registros!$B$2:$B$6000,$A3484),0)</f>
        <v/>
      </c>
      <c r="I3484">
        <f>IF(COUNTIFS(Registros!$A$2:$A$6000,"CS",Registros!$B$2:$B$6000,$A3484)&gt;0,1,0)</f>
        <v/>
      </c>
      <c r="J3484">
        <f>IF($I3484=1,SUMIFS(Registros!$I$2:$I$6000,Registros!$A$2:$A$6000,"CS",Registros!$B$2:$B$6000,$A3484),0)</f>
        <v/>
      </c>
      <c r="K3484">
        <f>IF(COUNTIFS(Winback!$K$2:$K$300,$D3484)&gt;0,1,0)</f>
        <v/>
      </c>
      <c r="L3484">
        <f>IF(AND($K3484=1,LEFT($A3484,3)="WB-"),SUMIFS(Winback!$D$2:$D$300,Winback!$K$2:$K$300,$D3484),0)</f>
        <v/>
      </c>
      <c r="M3484">
        <f>IF(OR($E3484=1,$G3484=1,SUMIFS(Registros!$J$2:$J$6000,Registros!$B$2:$B$6000,$A3484)&gt;0),1,0)</f>
        <v/>
      </c>
      <c r="N3484">
        <f>IF($J3484&gt;0,1,IF(COUNTIFS(Registros!$A$2:$A$6000,"CS",Registros!$B$2:$B$6000,$A3484,Registros!$K$2:$K$6000,"&lt;&gt;")&gt;0,1,0))</f>
        <v/>
      </c>
      <c r="O3484">
        <f>IF(AND($K3484=1,$E3484=0,$G3484=0,$I3484=0),"WINBACK",IF(AND($M3484=1,$N3484&gt;0),"CONVERGENTE",IF($M3484=1,"SOLO MÓVIL",IF($N3484&gt;0,"SOLO FIJO / INTERNET","SIN SERVICIOS"))))</f>
        <v/>
      </c>
      <c r="P3484">
        <f>IF($O3484="WINBACK","Recuperar (winback)",IF($O3484="CONVERGENTE","Upgrade / más líneas",IF($O3484="SOLO MÓVIL","Ofrecer fijo + internet (FLBBTV)",IF($O3484="SOLO FIJO / INTERNET","Ofrecer línea móvil Nextphone","Oferta completa (móvil + fijo + internet)"))))</f>
        <v/>
      </c>
      <c r="Q3484">
        <f>$F3484+$H3484+$L3484</f>
        <v/>
      </c>
      <c r="R3484">
        <f>IFERROR(VLOOKUP($A3484,Registros!$B$2:$G$6000,6,0),IFERROR(VLOOKUP($D3484,Winback!$B$2:$C$300,2,0),""))</f>
        <v/>
      </c>
      <c r="S3484">
        <f>IF($E3484=1,"NP","")&amp;IF($G3484=1,"+MOV","")&amp;IF($I3484=1,"+CS","")&amp;IF($K3484=1,"+WB","")</f>
        <v/>
      </c>
      <c r="T3484">
        <f>$E3484+$G3484+$I3484+$K3484</f>
        <v/>
      </c>
    </row>
    <row r="3485">
      <c r="A3485" t="inlineStr">
        <is>
          <t>367060560000</t>
        </is>
      </c>
      <c r="B3485" t="inlineStr">
        <is>
          <t>36706056</t>
        </is>
      </c>
      <c r="C3485" t="inlineStr">
        <is>
          <t>GUSTAVO RODRIGUEZ</t>
        </is>
      </c>
      <c r="D3485" t="inlineStr">
        <is>
          <t>GUSTAVORODRIGUEZ</t>
        </is>
      </c>
      <c r="E3485">
        <f>IF(COUNTIFS(Registros!$A$2:$A$6000,"NP",Registros!$B$2:$B$6000,$A3485)&gt;0,1,0)</f>
        <v/>
      </c>
      <c r="F3485">
        <f>IF($E3485=1,SUMIFS(Registros!$F$2:$F$6000,Registros!$A$2:$A$6000,"NP",Registros!$B$2:$B$6000,$A3485),0)</f>
        <v/>
      </c>
      <c r="G3485">
        <f>IF(COUNTIFS(Registros!$A$2:$A$6000,"MOV",Registros!$B$2:$B$6000,$A3485)&gt;0,1,0)</f>
        <v/>
      </c>
      <c r="H3485">
        <f>IF($G3485=1,SUMIFS(Registros!$F$2:$F$6000,Registros!$A$2:$A$6000,"MOV",Registros!$B$2:$B$6000,$A3485),0)</f>
        <v/>
      </c>
      <c r="I3485">
        <f>IF(COUNTIFS(Registros!$A$2:$A$6000,"CS",Registros!$B$2:$B$6000,$A3485)&gt;0,1,0)</f>
        <v/>
      </c>
      <c r="J3485">
        <f>IF($I3485=1,SUMIFS(Registros!$I$2:$I$6000,Registros!$A$2:$A$6000,"CS",Registros!$B$2:$B$6000,$A3485),0)</f>
        <v/>
      </c>
      <c r="K3485">
        <f>IF(COUNTIFS(Winback!$K$2:$K$300,$D3485)&gt;0,1,0)</f>
        <v/>
      </c>
      <c r="L3485">
        <f>IF(AND($K3485=1,LEFT($A3485,3)="WB-"),SUMIFS(Winback!$D$2:$D$300,Winback!$K$2:$K$300,$D3485),0)</f>
        <v/>
      </c>
      <c r="M3485">
        <f>IF(OR($E3485=1,$G3485=1,SUMIFS(Registros!$J$2:$J$6000,Registros!$B$2:$B$6000,$A3485)&gt;0),1,0)</f>
        <v/>
      </c>
      <c r="N3485">
        <f>IF($J3485&gt;0,1,IF(COUNTIFS(Registros!$A$2:$A$6000,"CS",Registros!$B$2:$B$6000,$A3485,Registros!$K$2:$K$6000,"&lt;&gt;")&gt;0,1,0))</f>
        <v/>
      </c>
      <c r="O3485">
        <f>IF(AND($K3485=1,$E3485=0,$G3485=0,$I3485=0),"WINBACK",IF(AND($M3485=1,$N3485&gt;0),"CONVERGENTE",IF($M3485=1,"SOLO MÓVIL",IF($N3485&gt;0,"SOLO FIJO / INTERNET","SIN SERVICIOS"))))</f>
        <v/>
      </c>
      <c r="P3485">
        <f>IF($O3485="WINBACK","Recuperar (winback)",IF($O3485="CONVERGENTE","Upgrade / más líneas",IF($O3485="SOLO MÓVIL","Ofrecer fijo + internet (FLBBTV)",IF($O3485="SOLO FIJO / INTERNET","Ofrecer línea móvil Nextphone","Oferta completa (móvil + fijo + internet)"))))</f>
        <v/>
      </c>
      <c r="Q3485">
        <f>$F3485+$H3485+$L3485</f>
        <v/>
      </c>
      <c r="R3485">
        <f>IFERROR(VLOOKUP($A3485,Registros!$B$2:$G$6000,6,0),IFERROR(VLOOKUP($D3485,Winback!$B$2:$C$300,2,0),""))</f>
        <v/>
      </c>
      <c r="S3485">
        <f>IF($E3485=1,"NP","")&amp;IF($G3485=1,"+MOV","")&amp;IF($I3485=1,"+CS","")&amp;IF($K3485=1,"+WB","")</f>
        <v/>
      </c>
      <c r="T3485">
        <f>$E3485+$G3485+$I3485+$K3485</f>
        <v/>
      </c>
    </row>
    <row r="3486">
      <c r="A3486" t="inlineStr">
        <is>
          <t>359322740000</t>
        </is>
      </c>
      <c r="B3486" t="inlineStr">
        <is>
          <t>35932274</t>
        </is>
      </c>
      <c r="C3486" t="inlineStr">
        <is>
          <t>NATALIE LINETH GUTIERREZ</t>
        </is>
      </c>
      <c r="D3486" t="inlineStr">
        <is>
          <t>NATALIELINETHGUTIERREZ</t>
        </is>
      </c>
      <c r="E3486">
        <f>IF(COUNTIFS(Registros!$A$2:$A$6000,"NP",Registros!$B$2:$B$6000,$A3486)&gt;0,1,0)</f>
        <v/>
      </c>
      <c r="F3486">
        <f>IF($E3486=1,SUMIFS(Registros!$F$2:$F$6000,Registros!$A$2:$A$6000,"NP",Registros!$B$2:$B$6000,$A3486),0)</f>
        <v/>
      </c>
      <c r="G3486">
        <f>IF(COUNTIFS(Registros!$A$2:$A$6000,"MOV",Registros!$B$2:$B$6000,$A3486)&gt;0,1,0)</f>
        <v/>
      </c>
      <c r="H3486">
        <f>IF($G3486=1,SUMIFS(Registros!$F$2:$F$6000,Registros!$A$2:$A$6000,"MOV",Registros!$B$2:$B$6000,$A3486),0)</f>
        <v/>
      </c>
      <c r="I3486">
        <f>IF(COUNTIFS(Registros!$A$2:$A$6000,"CS",Registros!$B$2:$B$6000,$A3486)&gt;0,1,0)</f>
        <v/>
      </c>
      <c r="J3486">
        <f>IF($I3486=1,SUMIFS(Registros!$I$2:$I$6000,Registros!$A$2:$A$6000,"CS",Registros!$B$2:$B$6000,$A3486),0)</f>
        <v/>
      </c>
      <c r="K3486">
        <f>IF(COUNTIFS(Winback!$K$2:$K$300,$D3486)&gt;0,1,0)</f>
        <v/>
      </c>
      <c r="L3486">
        <f>IF(AND($K3486=1,LEFT($A3486,3)="WB-"),SUMIFS(Winback!$D$2:$D$300,Winback!$K$2:$K$300,$D3486),0)</f>
        <v/>
      </c>
      <c r="M3486">
        <f>IF(OR($E3486=1,$G3486=1,SUMIFS(Registros!$J$2:$J$6000,Registros!$B$2:$B$6000,$A3486)&gt;0),1,0)</f>
        <v/>
      </c>
      <c r="N3486">
        <f>IF($J3486&gt;0,1,IF(COUNTIFS(Registros!$A$2:$A$6000,"CS",Registros!$B$2:$B$6000,$A3486,Registros!$K$2:$K$6000,"&lt;&gt;")&gt;0,1,0))</f>
        <v/>
      </c>
      <c r="O3486">
        <f>IF(AND($K3486=1,$E3486=0,$G3486=0,$I3486=0),"WINBACK",IF(AND($M3486=1,$N3486&gt;0),"CONVERGENTE",IF($M3486=1,"SOLO MÓVIL",IF($N3486&gt;0,"SOLO FIJO / INTERNET","SIN SERVICIOS"))))</f>
        <v/>
      </c>
      <c r="P3486">
        <f>IF($O3486="WINBACK","Recuperar (winback)",IF($O3486="CONVERGENTE","Upgrade / más líneas",IF($O3486="SOLO MÓVIL","Ofrecer fijo + internet (FLBBTV)",IF($O3486="SOLO FIJO / INTERNET","Ofrecer línea móvil Nextphone","Oferta completa (móvil + fijo + internet)"))))</f>
        <v/>
      </c>
      <c r="Q3486">
        <f>$F3486+$H3486+$L3486</f>
        <v/>
      </c>
      <c r="R3486">
        <f>IFERROR(VLOOKUP($A3486,Registros!$B$2:$G$6000,6,0),IFERROR(VLOOKUP($D3486,Winback!$B$2:$C$300,2,0),""))</f>
        <v/>
      </c>
      <c r="S3486">
        <f>IF($E3486=1,"NP","")&amp;IF($G3486=1,"+MOV","")&amp;IF($I3486=1,"+CS","")&amp;IF($K3486=1,"+WB","")</f>
        <v/>
      </c>
      <c r="T3486">
        <f>$E3486+$G3486+$I3486+$K3486</f>
        <v/>
      </c>
    </row>
    <row r="3487">
      <c r="A3487" t="inlineStr">
        <is>
          <t>344438210000</t>
        </is>
      </c>
      <c r="B3487" t="inlineStr">
        <is>
          <t>34443821</t>
        </is>
      </c>
      <c r="C3487" t="inlineStr">
        <is>
          <t>DAVID DE GRACIA</t>
        </is>
      </c>
      <c r="D3487" t="inlineStr">
        <is>
          <t>DAVIDDEGRACIA</t>
        </is>
      </c>
      <c r="E3487">
        <f>IF(COUNTIFS(Registros!$A$2:$A$6000,"NP",Registros!$B$2:$B$6000,$A3487)&gt;0,1,0)</f>
        <v/>
      </c>
      <c r="F3487">
        <f>IF($E3487=1,SUMIFS(Registros!$F$2:$F$6000,Registros!$A$2:$A$6000,"NP",Registros!$B$2:$B$6000,$A3487),0)</f>
        <v/>
      </c>
      <c r="G3487">
        <f>IF(COUNTIFS(Registros!$A$2:$A$6000,"MOV",Registros!$B$2:$B$6000,$A3487)&gt;0,1,0)</f>
        <v/>
      </c>
      <c r="H3487">
        <f>IF($G3487=1,SUMIFS(Registros!$F$2:$F$6000,Registros!$A$2:$A$6000,"MOV",Registros!$B$2:$B$6000,$A3487),0)</f>
        <v/>
      </c>
      <c r="I3487">
        <f>IF(COUNTIFS(Registros!$A$2:$A$6000,"CS",Registros!$B$2:$B$6000,$A3487)&gt;0,1,0)</f>
        <v/>
      </c>
      <c r="J3487">
        <f>IF($I3487=1,SUMIFS(Registros!$I$2:$I$6000,Registros!$A$2:$A$6000,"CS",Registros!$B$2:$B$6000,$A3487),0)</f>
        <v/>
      </c>
      <c r="K3487">
        <f>IF(COUNTIFS(Winback!$K$2:$K$300,$D3487)&gt;0,1,0)</f>
        <v/>
      </c>
      <c r="L3487">
        <f>IF(AND($K3487=1,LEFT($A3487,3)="WB-"),SUMIFS(Winback!$D$2:$D$300,Winback!$K$2:$K$300,$D3487),0)</f>
        <v/>
      </c>
      <c r="M3487">
        <f>IF(OR($E3487=1,$G3487=1,SUMIFS(Registros!$J$2:$J$6000,Registros!$B$2:$B$6000,$A3487)&gt;0),1,0)</f>
        <v/>
      </c>
      <c r="N3487">
        <f>IF($J3487&gt;0,1,IF(COUNTIFS(Registros!$A$2:$A$6000,"CS",Registros!$B$2:$B$6000,$A3487,Registros!$K$2:$K$6000,"&lt;&gt;")&gt;0,1,0))</f>
        <v/>
      </c>
      <c r="O3487">
        <f>IF(AND($K3487=1,$E3487=0,$G3487=0,$I3487=0),"WINBACK",IF(AND($M3487=1,$N3487&gt;0),"CONVERGENTE",IF($M3487=1,"SOLO MÓVIL",IF($N3487&gt;0,"SOLO FIJO / INTERNET","SIN SERVICIOS"))))</f>
        <v/>
      </c>
      <c r="P3487">
        <f>IF($O3487="WINBACK","Recuperar (winback)",IF($O3487="CONVERGENTE","Upgrade / más líneas",IF($O3487="SOLO MÓVIL","Ofrecer fijo + internet (FLBBTV)",IF($O3487="SOLO FIJO / INTERNET","Ofrecer línea móvil Nextphone","Oferta completa (móvil + fijo + internet)"))))</f>
        <v/>
      </c>
      <c r="Q3487">
        <f>$F3487+$H3487+$L3487</f>
        <v/>
      </c>
      <c r="R3487">
        <f>IFERROR(VLOOKUP($A3487,Registros!$B$2:$G$6000,6,0),IFERROR(VLOOKUP($D3487,Winback!$B$2:$C$300,2,0),""))</f>
        <v/>
      </c>
      <c r="S3487">
        <f>IF($E3487=1,"NP","")&amp;IF($G3487=1,"+MOV","")&amp;IF($I3487=1,"+CS","")&amp;IF($K3487=1,"+WB","")</f>
        <v/>
      </c>
      <c r="T3487">
        <f>$E3487+$G3487+$I3487+$K3487</f>
        <v/>
      </c>
    </row>
    <row r="3488">
      <c r="A3488" t="inlineStr">
        <is>
          <t>351053240000</t>
        </is>
      </c>
      <c r="B3488" t="inlineStr">
        <is>
          <t>35105324</t>
        </is>
      </c>
      <c r="C3488" t="inlineStr">
        <is>
          <t>LUIS QUIROZ</t>
        </is>
      </c>
      <c r="D3488" t="inlineStr">
        <is>
          <t>LUISQUIROZ</t>
        </is>
      </c>
      <c r="E3488">
        <f>IF(COUNTIFS(Registros!$A$2:$A$6000,"NP",Registros!$B$2:$B$6000,$A3488)&gt;0,1,0)</f>
        <v/>
      </c>
      <c r="F3488">
        <f>IF($E3488=1,SUMIFS(Registros!$F$2:$F$6000,Registros!$A$2:$A$6000,"NP",Registros!$B$2:$B$6000,$A3488),0)</f>
        <v/>
      </c>
      <c r="G3488">
        <f>IF(COUNTIFS(Registros!$A$2:$A$6000,"MOV",Registros!$B$2:$B$6000,$A3488)&gt;0,1,0)</f>
        <v/>
      </c>
      <c r="H3488">
        <f>IF($G3488=1,SUMIFS(Registros!$F$2:$F$6000,Registros!$A$2:$A$6000,"MOV",Registros!$B$2:$B$6000,$A3488),0)</f>
        <v/>
      </c>
      <c r="I3488">
        <f>IF(COUNTIFS(Registros!$A$2:$A$6000,"CS",Registros!$B$2:$B$6000,$A3488)&gt;0,1,0)</f>
        <v/>
      </c>
      <c r="J3488">
        <f>IF($I3488=1,SUMIFS(Registros!$I$2:$I$6000,Registros!$A$2:$A$6000,"CS",Registros!$B$2:$B$6000,$A3488),0)</f>
        <v/>
      </c>
      <c r="K3488">
        <f>IF(COUNTIFS(Winback!$K$2:$K$300,$D3488)&gt;0,1,0)</f>
        <v/>
      </c>
      <c r="L3488">
        <f>IF(AND($K3488=1,LEFT($A3488,3)="WB-"),SUMIFS(Winback!$D$2:$D$300,Winback!$K$2:$K$300,$D3488),0)</f>
        <v/>
      </c>
      <c r="M3488">
        <f>IF(OR($E3488=1,$G3488=1,SUMIFS(Registros!$J$2:$J$6000,Registros!$B$2:$B$6000,$A3488)&gt;0),1,0)</f>
        <v/>
      </c>
      <c r="N3488">
        <f>IF($J3488&gt;0,1,IF(COUNTIFS(Registros!$A$2:$A$6000,"CS",Registros!$B$2:$B$6000,$A3488,Registros!$K$2:$K$6000,"&lt;&gt;")&gt;0,1,0))</f>
        <v/>
      </c>
      <c r="O3488">
        <f>IF(AND($K3488=1,$E3488=0,$G3488=0,$I3488=0),"WINBACK",IF(AND($M3488=1,$N3488&gt;0),"CONVERGENTE",IF($M3488=1,"SOLO MÓVIL",IF($N3488&gt;0,"SOLO FIJO / INTERNET","SIN SERVICIOS"))))</f>
        <v/>
      </c>
      <c r="P3488">
        <f>IF($O3488="WINBACK","Recuperar (winback)",IF($O3488="CONVERGENTE","Upgrade / más líneas",IF($O3488="SOLO MÓVIL","Ofrecer fijo + internet (FLBBTV)",IF($O3488="SOLO FIJO / INTERNET","Ofrecer línea móvil Nextphone","Oferta completa (móvil + fijo + internet)"))))</f>
        <v/>
      </c>
      <c r="Q3488">
        <f>$F3488+$H3488+$L3488</f>
        <v/>
      </c>
      <c r="R3488">
        <f>IFERROR(VLOOKUP($A3488,Registros!$B$2:$G$6000,6,0),IFERROR(VLOOKUP($D3488,Winback!$B$2:$C$300,2,0),""))</f>
        <v/>
      </c>
      <c r="S3488">
        <f>IF($E3488=1,"NP","")&amp;IF($G3488=1,"+MOV","")&amp;IF($I3488=1,"+CS","")&amp;IF($K3488=1,"+WB","")</f>
        <v/>
      </c>
      <c r="T3488">
        <f>$E3488+$G3488+$I3488+$K3488</f>
        <v/>
      </c>
    </row>
    <row r="3489">
      <c r="A3489" t="inlineStr">
        <is>
          <t>361034270000</t>
        </is>
      </c>
      <c r="B3489" t="inlineStr">
        <is>
          <t>36103427</t>
        </is>
      </c>
      <c r="C3489" t="inlineStr">
        <is>
          <t>ASHLY YAHILETH QUIEL TORRES</t>
        </is>
      </c>
      <c r="D3489" t="inlineStr">
        <is>
          <t>ASHLYYAHILETHQUIELTORRES</t>
        </is>
      </c>
      <c r="E3489">
        <f>IF(COUNTIFS(Registros!$A$2:$A$6000,"NP",Registros!$B$2:$B$6000,$A3489)&gt;0,1,0)</f>
        <v/>
      </c>
      <c r="F3489">
        <f>IF($E3489=1,SUMIFS(Registros!$F$2:$F$6000,Registros!$A$2:$A$6000,"NP",Registros!$B$2:$B$6000,$A3489),0)</f>
        <v/>
      </c>
      <c r="G3489">
        <f>IF(COUNTIFS(Registros!$A$2:$A$6000,"MOV",Registros!$B$2:$B$6000,$A3489)&gt;0,1,0)</f>
        <v/>
      </c>
      <c r="H3489">
        <f>IF($G3489=1,SUMIFS(Registros!$F$2:$F$6000,Registros!$A$2:$A$6000,"MOV",Registros!$B$2:$B$6000,$A3489),0)</f>
        <v/>
      </c>
      <c r="I3489">
        <f>IF(COUNTIFS(Registros!$A$2:$A$6000,"CS",Registros!$B$2:$B$6000,$A3489)&gt;0,1,0)</f>
        <v/>
      </c>
      <c r="J3489">
        <f>IF($I3489=1,SUMIFS(Registros!$I$2:$I$6000,Registros!$A$2:$A$6000,"CS",Registros!$B$2:$B$6000,$A3489),0)</f>
        <v/>
      </c>
      <c r="K3489">
        <f>IF(COUNTIFS(Winback!$K$2:$K$300,$D3489)&gt;0,1,0)</f>
        <v/>
      </c>
      <c r="L3489">
        <f>IF(AND($K3489=1,LEFT($A3489,3)="WB-"),SUMIFS(Winback!$D$2:$D$300,Winback!$K$2:$K$300,$D3489),0)</f>
        <v/>
      </c>
      <c r="M3489">
        <f>IF(OR($E3489=1,$G3489=1,SUMIFS(Registros!$J$2:$J$6000,Registros!$B$2:$B$6000,$A3489)&gt;0),1,0)</f>
        <v/>
      </c>
      <c r="N3489">
        <f>IF($J3489&gt;0,1,IF(COUNTIFS(Registros!$A$2:$A$6000,"CS",Registros!$B$2:$B$6000,$A3489,Registros!$K$2:$K$6000,"&lt;&gt;")&gt;0,1,0))</f>
        <v/>
      </c>
      <c r="O3489">
        <f>IF(AND($K3489=1,$E3489=0,$G3489=0,$I3489=0),"WINBACK",IF(AND($M3489=1,$N3489&gt;0),"CONVERGENTE",IF($M3489=1,"SOLO MÓVIL",IF($N3489&gt;0,"SOLO FIJO / INTERNET","SIN SERVICIOS"))))</f>
        <v/>
      </c>
      <c r="P3489">
        <f>IF($O3489="WINBACK","Recuperar (winback)",IF($O3489="CONVERGENTE","Upgrade / más líneas",IF($O3489="SOLO MÓVIL","Ofrecer fijo + internet (FLBBTV)",IF($O3489="SOLO FIJO / INTERNET","Ofrecer línea móvil Nextphone","Oferta completa (móvil + fijo + internet)"))))</f>
        <v/>
      </c>
      <c r="Q3489">
        <f>$F3489+$H3489+$L3489</f>
        <v/>
      </c>
      <c r="R3489">
        <f>IFERROR(VLOOKUP($A3489,Registros!$B$2:$G$6000,6,0),IFERROR(VLOOKUP($D3489,Winback!$B$2:$C$300,2,0),""))</f>
        <v/>
      </c>
      <c r="S3489">
        <f>IF($E3489=1,"NP","")&amp;IF($G3489=1,"+MOV","")&amp;IF($I3489=1,"+CS","")&amp;IF($K3489=1,"+WB","")</f>
        <v/>
      </c>
      <c r="T3489">
        <f>$E3489+$G3489+$I3489+$K3489</f>
        <v/>
      </c>
    </row>
    <row r="3490">
      <c r="A3490" t="inlineStr">
        <is>
          <t>353263730000</t>
        </is>
      </c>
      <c r="B3490" t="inlineStr">
        <is>
          <t>35326373</t>
        </is>
      </c>
      <c r="C3490" t="inlineStr">
        <is>
          <t>JENNIFER GONZALEZ</t>
        </is>
      </c>
      <c r="D3490" t="inlineStr">
        <is>
          <t>JENNIFERGONZALEZ</t>
        </is>
      </c>
      <c r="E3490">
        <f>IF(COUNTIFS(Registros!$A$2:$A$6000,"NP",Registros!$B$2:$B$6000,$A3490)&gt;0,1,0)</f>
        <v/>
      </c>
      <c r="F3490">
        <f>IF($E3490=1,SUMIFS(Registros!$F$2:$F$6000,Registros!$A$2:$A$6000,"NP",Registros!$B$2:$B$6000,$A3490),0)</f>
        <v/>
      </c>
      <c r="G3490">
        <f>IF(COUNTIFS(Registros!$A$2:$A$6000,"MOV",Registros!$B$2:$B$6000,$A3490)&gt;0,1,0)</f>
        <v/>
      </c>
      <c r="H3490">
        <f>IF($G3490=1,SUMIFS(Registros!$F$2:$F$6000,Registros!$A$2:$A$6000,"MOV",Registros!$B$2:$B$6000,$A3490),0)</f>
        <v/>
      </c>
      <c r="I3490">
        <f>IF(COUNTIFS(Registros!$A$2:$A$6000,"CS",Registros!$B$2:$B$6000,$A3490)&gt;0,1,0)</f>
        <v/>
      </c>
      <c r="J3490">
        <f>IF($I3490=1,SUMIFS(Registros!$I$2:$I$6000,Registros!$A$2:$A$6000,"CS",Registros!$B$2:$B$6000,$A3490),0)</f>
        <v/>
      </c>
      <c r="K3490">
        <f>IF(COUNTIFS(Winback!$K$2:$K$300,$D3490)&gt;0,1,0)</f>
        <v/>
      </c>
      <c r="L3490">
        <f>IF(AND($K3490=1,LEFT($A3490,3)="WB-"),SUMIFS(Winback!$D$2:$D$300,Winback!$K$2:$K$300,$D3490),0)</f>
        <v/>
      </c>
      <c r="M3490">
        <f>IF(OR($E3490=1,$G3490=1,SUMIFS(Registros!$J$2:$J$6000,Registros!$B$2:$B$6000,$A3490)&gt;0),1,0)</f>
        <v/>
      </c>
      <c r="N3490">
        <f>IF($J3490&gt;0,1,IF(COUNTIFS(Registros!$A$2:$A$6000,"CS",Registros!$B$2:$B$6000,$A3490,Registros!$K$2:$K$6000,"&lt;&gt;")&gt;0,1,0))</f>
        <v/>
      </c>
      <c r="O3490">
        <f>IF(AND($K3490=1,$E3490=0,$G3490=0,$I3490=0),"WINBACK",IF(AND($M3490=1,$N3490&gt;0),"CONVERGENTE",IF($M3490=1,"SOLO MÓVIL",IF($N3490&gt;0,"SOLO FIJO / INTERNET","SIN SERVICIOS"))))</f>
        <v/>
      </c>
      <c r="P3490">
        <f>IF($O3490="WINBACK","Recuperar (winback)",IF($O3490="CONVERGENTE","Upgrade / más líneas",IF($O3490="SOLO MÓVIL","Ofrecer fijo + internet (FLBBTV)",IF($O3490="SOLO FIJO / INTERNET","Ofrecer línea móvil Nextphone","Oferta completa (móvil + fijo + internet)"))))</f>
        <v/>
      </c>
      <c r="Q3490">
        <f>$F3490+$H3490+$L3490</f>
        <v/>
      </c>
      <c r="R3490">
        <f>IFERROR(VLOOKUP($A3490,Registros!$B$2:$G$6000,6,0),IFERROR(VLOOKUP($D3490,Winback!$B$2:$C$300,2,0),""))</f>
        <v/>
      </c>
      <c r="S3490">
        <f>IF($E3490=1,"NP","")&amp;IF($G3490=1,"+MOV","")&amp;IF($I3490=1,"+CS","")&amp;IF($K3490=1,"+WB","")</f>
        <v/>
      </c>
      <c r="T3490">
        <f>$E3490+$G3490+$I3490+$K3490</f>
        <v/>
      </c>
    </row>
    <row r="3491">
      <c r="A3491" t="inlineStr">
        <is>
          <t>356059300000</t>
        </is>
      </c>
      <c r="B3491" t="inlineStr">
        <is>
          <t>35605930</t>
        </is>
      </c>
      <c r="C3491" t="inlineStr">
        <is>
          <t>JUAN MARTINEZ</t>
        </is>
      </c>
      <c r="D3491" t="inlineStr">
        <is>
          <t>JUANMARTINEZ</t>
        </is>
      </c>
      <c r="E3491">
        <f>IF(COUNTIFS(Registros!$A$2:$A$6000,"NP",Registros!$B$2:$B$6000,$A3491)&gt;0,1,0)</f>
        <v/>
      </c>
      <c r="F3491">
        <f>IF($E3491=1,SUMIFS(Registros!$F$2:$F$6000,Registros!$A$2:$A$6000,"NP",Registros!$B$2:$B$6000,$A3491),0)</f>
        <v/>
      </c>
      <c r="G3491">
        <f>IF(COUNTIFS(Registros!$A$2:$A$6000,"MOV",Registros!$B$2:$B$6000,$A3491)&gt;0,1,0)</f>
        <v/>
      </c>
      <c r="H3491">
        <f>IF($G3491=1,SUMIFS(Registros!$F$2:$F$6000,Registros!$A$2:$A$6000,"MOV",Registros!$B$2:$B$6000,$A3491),0)</f>
        <v/>
      </c>
      <c r="I3491">
        <f>IF(COUNTIFS(Registros!$A$2:$A$6000,"CS",Registros!$B$2:$B$6000,$A3491)&gt;0,1,0)</f>
        <v/>
      </c>
      <c r="J3491">
        <f>IF($I3491=1,SUMIFS(Registros!$I$2:$I$6000,Registros!$A$2:$A$6000,"CS",Registros!$B$2:$B$6000,$A3491),0)</f>
        <v/>
      </c>
      <c r="K3491">
        <f>IF(COUNTIFS(Winback!$K$2:$K$300,$D3491)&gt;0,1,0)</f>
        <v/>
      </c>
      <c r="L3491">
        <f>IF(AND($K3491=1,LEFT($A3491,3)="WB-"),SUMIFS(Winback!$D$2:$D$300,Winback!$K$2:$K$300,$D3491),0)</f>
        <v/>
      </c>
      <c r="M3491">
        <f>IF(OR($E3491=1,$G3491=1,SUMIFS(Registros!$J$2:$J$6000,Registros!$B$2:$B$6000,$A3491)&gt;0),1,0)</f>
        <v/>
      </c>
      <c r="N3491">
        <f>IF($J3491&gt;0,1,IF(COUNTIFS(Registros!$A$2:$A$6000,"CS",Registros!$B$2:$B$6000,$A3491,Registros!$K$2:$K$6000,"&lt;&gt;")&gt;0,1,0))</f>
        <v/>
      </c>
      <c r="O3491">
        <f>IF(AND($K3491=1,$E3491=0,$G3491=0,$I3491=0),"WINBACK",IF(AND($M3491=1,$N3491&gt;0),"CONVERGENTE",IF($M3491=1,"SOLO MÓVIL",IF($N3491&gt;0,"SOLO FIJO / INTERNET","SIN SERVICIOS"))))</f>
        <v/>
      </c>
      <c r="P3491">
        <f>IF($O3491="WINBACK","Recuperar (winback)",IF($O3491="CONVERGENTE","Upgrade / más líneas",IF($O3491="SOLO MÓVIL","Ofrecer fijo + internet (FLBBTV)",IF($O3491="SOLO FIJO / INTERNET","Ofrecer línea móvil Nextphone","Oferta completa (móvil + fijo + internet)"))))</f>
        <v/>
      </c>
      <c r="Q3491">
        <f>$F3491+$H3491+$L3491</f>
        <v/>
      </c>
      <c r="R3491">
        <f>IFERROR(VLOOKUP($A3491,Registros!$B$2:$G$6000,6,0),IFERROR(VLOOKUP($D3491,Winback!$B$2:$C$300,2,0),""))</f>
        <v/>
      </c>
      <c r="S3491">
        <f>IF($E3491=1,"NP","")&amp;IF($G3491=1,"+MOV","")&amp;IF($I3491=1,"+CS","")&amp;IF($K3491=1,"+WB","")</f>
        <v/>
      </c>
      <c r="T3491">
        <f>$E3491+$G3491+$I3491+$K3491</f>
        <v/>
      </c>
    </row>
    <row r="3492">
      <c r="A3492" t="inlineStr">
        <is>
          <t>366010720000</t>
        </is>
      </c>
      <c r="B3492" t="inlineStr">
        <is>
          <t>36601072</t>
        </is>
      </c>
      <c r="C3492" t="inlineStr">
        <is>
          <t>ENEAS ABEL CABALLERO GUERRA</t>
        </is>
      </c>
      <c r="D3492" t="inlineStr">
        <is>
          <t>ENEASABELCABALLEROGUERRA</t>
        </is>
      </c>
      <c r="E3492">
        <f>IF(COUNTIFS(Registros!$A$2:$A$6000,"NP",Registros!$B$2:$B$6000,$A3492)&gt;0,1,0)</f>
        <v/>
      </c>
      <c r="F3492">
        <f>IF($E3492=1,SUMIFS(Registros!$F$2:$F$6000,Registros!$A$2:$A$6000,"NP",Registros!$B$2:$B$6000,$A3492),0)</f>
        <v/>
      </c>
      <c r="G3492">
        <f>IF(COUNTIFS(Registros!$A$2:$A$6000,"MOV",Registros!$B$2:$B$6000,$A3492)&gt;0,1,0)</f>
        <v/>
      </c>
      <c r="H3492">
        <f>IF($G3492=1,SUMIFS(Registros!$F$2:$F$6000,Registros!$A$2:$A$6000,"MOV",Registros!$B$2:$B$6000,$A3492),0)</f>
        <v/>
      </c>
      <c r="I3492">
        <f>IF(COUNTIFS(Registros!$A$2:$A$6000,"CS",Registros!$B$2:$B$6000,$A3492)&gt;0,1,0)</f>
        <v/>
      </c>
      <c r="J3492">
        <f>IF($I3492=1,SUMIFS(Registros!$I$2:$I$6000,Registros!$A$2:$A$6000,"CS",Registros!$B$2:$B$6000,$A3492),0)</f>
        <v/>
      </c>
      <c r="K3492">
        <f>IF(COUNTIFS(Winback!$K$2:$K$300,$D3492)&gt;0,1,0)</f>
        <v/>
      </c>
      <c r="L3492">
        <f>IF(AND($K3492=1,LEFT($A3492,3)="WB-"),SUMIFS(Winback!$D$2:$D$300,Winback!$K$2:$K$300,$D3492),0)</f>
        <v/>
      </c>
      <c r="M3492">
        <f>IF(OR($E3492=1,$G3492=1,SUMIFS(Registros!$J$2:$J$6000,Registros!$B$2:$B$6000,$A3492)&gt;0),1,0)</f>
        <v/>
      </c>
      <c r="N3492">
        <f>IF($J3492&gt;0,1,IF(COUNTIFS(Registros!$A$2:$A$6000,"CS",Registros!$B$2:$B$6000,$A3492,Registros!$K$2:$K$6000,"&lt;&gt;")&gt;0,1,0))</f>
        <v/>
      </c>
      <c r="O3492">
        <f>IF(AND($K3492=1,$E3492=0,$G3492=0,$I3492=0),"WINBACK",IF(AND($M3492=1,$N3492&gt;0),"CONVERGENTE",IF($M3492=1,"SOLO MÓVIL",IF($N3492&gt;0,"SOLO FIJO / INTERNET","SIN SERVICIOS"))))</f>
        <v/>
      </c>
      <c r="P3492">
        <f>IF($O3492="WINBACK","Recuperar (winback)",IF($O3492="CONVERGENTE","Upgrade / más líneas",IF($O3492="SOLO MÓVIL","Ofrecer fijo + internet (FLBBTV)",IF($O3492="SOLO FIJO / INTERNET","Ofrecer línea móvil Nextphone","Oferta completa (móvil + fijo + internet)"))))</f>
        <v/>
      </c>
      <c r="Q3492">
        <f>$F3492+$H3492+$L3492</f>
        <v/>
      </c>
      <c r="R3492">
        <f>IFERROR(VLOOKUP($A3492,Registros!$B$2:$G$6000,6,0),IFERROR(VLOOKUP($D3492,Winback!$B$2:$C$300,2,0),""))</f>
        <v/>
      </c>
      <c r="S3492">
        <f>IF($E3492=1,"NP","")&amp;IF($G3492=1,"+MOV","")&amp;IF($I3492=1,"+CS","")&amp;IF($K3492=1,"+WB","")</f>
        <v/>
      </c>
      <c r="T3492">
        <f>$E3492+$G3492+$I3492+$K3492</f>
        <v/>
      </c>
    </row>
    <row r="3493">
      <c r="A3493" t="inlineStr">
        <is>
          <t>342412810000</t>
        </is>
      </c>
      <c r="B3493" t="inlineStr">
        <is>
          <t>34241281</t>
        </is>
      </c>
      <c r="C3493" t="inlineStr">
        <is>
          <t>JORGE OTERO CANTOS</t>
        </is>
      </c>
      <c r="D3493" t="inlineStr">
        <is>
          <t>JORGEOTEROCANTOS</t>
        </is>
      </c>
      <c r="E3493">
        <f>IF(COUNTIFS(Registros!$A$2:$A$6000,"NP",Registros!$B$2:$B$6000,$A3493)&gt;0,1,0)</f>
        <v/>
      </c>
      <c r="F3493">
        <f>IF($E3493=1,SUMIFS(Registros!$F$2:$F$6000,Registros!$A$2:$A$6000,"NP",Registros!$B$2:$B$6000,$A3493),0)</f>
        <v/>
      </c>
      <c r="G3493">
        <f>IF(COUNTIFS(Registros!$A$2:$A$6000,"MOV",Registros!$B$2:$B$6000,$A3493)&gt;0,1,0)</f>
        <v/>
      </c>
      <c r="H3493">
        <f>IF($G3493=1,SUMIFS(Registros!$F$2:$F$6000,Registros!$A$2:$A$6000,"MOV",Registros!$B$2:$B$6000,$A3493),0)</f>
        <v/>
      </c>
      <c r="I3493">
        <f>IF(COUNTIFS(Registros!$A$2:$A$6000,"CS",Registros!$B$2:$B$6000,$A3493)&gt;0,1,0)</f>
        <v/>
      </c>
      <c r="J3493">
        <f>IF($I3493=1,SUMIFS(Registros!$I$2:$I$6000,Registros!$A$2:$A$6000,"CS",Registros!$B$2:$B$6000,$A3493),0)</f>
        <v/>
      </c>
      <c r="K3493">
        <f>IF(COUNTIFS(Winback!$K$2:$K$300,$D3493)&gt;0,1,0)</f>
        <v/>
      </c>
      <c r="L3493">
        <f>IF(AND($K3493=1,LEFT($A3493,3)="WB-"),SUMIFS(Winback!$D$2:$D$300,Winback!$K$2:$K$300,$D3493),0)</f>
        <v/>
      </c>
      <c r="M3493">
        <f>IF(OR($E3493=1,$G3493=1,SUMIFS(Registros!$J$2:$J$6000,Registros!$B$2:$B$6000,$A3493)&gt;0),1,0)</f>
        <v/>
      </c>
      <c r="N3493">
        <f>IF($J3493&gt;0,1,IF(COUNTIFS(Registros!$A$2:$A$6000,"CS",Registros!$B$2:$B$6000,$A3493,Registros!$K$2:$K$6000,"&lt;&gt;")&gt;0,1,0))</f>
        <v/>
      </c>
      <c r="O3493">
        <f>IF(AND($K3493=1,$E3493=0,$G3493=0,$I3493=0),"WINBACK",IF(AND($M3493=1,$N3493&gt;0),"CONVERGENTE",IF($M3493=1,"SOLO MÓVIL",IF($N3493&gt;0,"SOLO FIJO / INTERNET","SIN SERVICIOS"))))</f>
        <v/>
      </c>
      <c r="P3493">
        <f>IF($O3493="WINBACK","Recuperar (winback)",IF($O3493="CONVERGENTE","Upgrade / más líneas",IF($O3493="SOLO MÓVIL","Ofrecer fijo + internet (FLBBTV)",IF($O3493="SOLO FIJO / INTERNET","Ofrecer línea móvil Nextphone","Oferta completa (móvil + fijo + internet)"))))</f>
        <v/>
      </c>
      <c r="Q3493">
        <f>$F3493+$H3493+$L3493</f>
        <v/>
      </c>
      <c r="R3493">
        <f>IFERROR(VLOOKUP($A3493,Registros!$B$2:$G$6000,6,0),IFERROR(VLOOKUP($D3493,Winback!$B$2:$C$300,2,0),""))</f>
        <v/>
      </c>
      <c r="S3493">
        <f>IF($E3493=1,"NP","")&amp;IF($G3493=1,"+MOV","")&amp;IF($I3493=1,"+CS","")&amp;IF($K3493=1,"+WB","")</f>
        <v/>
      </c>
      <c r="T3493">
        <f>$E3493+$G3493+$I3493+$K3493</f>
        <v/>
      </c>
    </row>
    <row r="3494">
      <c r="A3494" t="inlineStr">
        <is>
          <t>357163180000</t>
        </is>
      </c>
      <c r="B3494" t="inlineStr">
        <is>
          <t>35716318</t>
        </is>
      </c>
      <c r="C3494" t="inlineStr">
        <is>
          <t>OMARLYS GONZALEZ</t>
        </is>
      </c>
      <c r="D3494" t="inlineStr">
        <is>
          <t>OMARLYSGONZALEZ</t>
        </is>
      </c>
      <c r="E3494">
        <f>IF(COUNTIFS(Registros!$A$2:$A$6000,"NP",Registros!$B$2:$B$6000,$A3494)&gt;0,1,0)</f>
        <v/>
      </c>
      <c r="F3494">
        <f>IF($E3494=1,SUMIFS(Registros!$F$2:$F$6000,Registros!$A$2:$A$6000,"NP",Registros!$B$2:$B$6000,$A3494),0)</f>
        <v/>
      </c>
      <c r="G3494">
        <f>IF(COUNTIFS(Registros!$A$2:$A$6000,"MOV",Registros!$B$2:$B$6000,$A3494)&gt;0,1,0)</f>
        <v/>
      </c>
      <c r="H3494">
        <f>IF($G3494=1,SUMIFS(Registros!$F$2:$F$6000,Registros!$A$2:$A$6000,"MOV",Registros!$B$2:$B$6000,$A3494),0)</f>
        <v/>
      </c>
      <c r="I3494">
        <f>IF(COUNTIFS(Registros!$A$2:$A$6000,"CS",Registros!$B$2:$B$6000,$A3494)&gt;0,1,0)</f>
        <v/>
      </c>
      <c r="J3494">
        <f>IF($I3494=1,SUMIFS(Registros!$I$2:$I$6000,Registros!$A$2:$A$6000,"CS",Registros!$B$2:$B$6000,$A3494),0)</f>
        <v/>
      </c>
      <c r="K3494">
        <f>IF(COUNTIFS(Winback!$K$2:$K$300,$D3494)&gt;0,1,0)</f>
        <v/>
      </c>
      <c r="L3494">
        <f>IF(AND($K3494=1,LEFT($A3494,3)="WB-"),SUMIFS(Winback!$D$2:$D$300,Winback!$K$2:$K$300,$D3494),0)</f>
        <v/>
      </c>
      <c r="M3494">
        <f>IF(OR($E3494=1,$G3494=1,SUMIFS(Registros!$J$2:$J$6000,Registros!$B$2:$B$6000,$A3494)&gt;0),1,0)</f>
        <v/>
      </c>
      <c r="N3494">
        <f>IF($J3494&gt;0,1,IF(COUNTIFS(Registros!$A$2:$A$6000,"CS",Registros!$B$2:$B$6000,$A3494,Registros!$K$2:$K$6000,"&lt;&gt;")&gt;0,1,0))</f>
        <v/>
      </c>
      <c r="O3494">
        <f>IF(AND($K3494=1,$E3494=0,$G3494=0,$I3494=0),"WINBACK",IF(AND($M3494=1,$N3494&gt;0),"CONVERGENTE",IF($M3494=1,"SOLO MÓVIL",IF($N3494&gt;0,"SOLO FIJO / INTERNET","SIN SERVICIOS"))))</f>
        <v/>
      </c>
      <c r="P3494">
        <f>IF($O3494="WINBACK","Recuperar (winback)",IF($O3494="CONVERGENTE","Upgrade / más líneas",IF($O3494="SOLO MÓVIL","Ofrecer fijo + internet (FLBBTV)",IF($O3494="SOLO FIJO / INTERNET","Ofrecer línea móvil Nextphone","Oferta completa (móvil + fijo + internet)"))))</f>
        <v/>
      </c>
      <c r="Q3494">
        <f>$F3494+$H3494+$L3494</f>
        <v/>
      </c>
      <c r="R3494">
        <f>IFERROR(VLOOKUP($A3494,Registros!$B$2:$G$6000,6,0),IFERROR(VLOOKUP($D3494,Winback!$B$2:$C$300,2,0),""))</f>
        <v/>
      </c>
      <c r="S3494">
        <f>IF($E3494=1,"NP","")&amp;IF($G3494=1,"+MOV","")&amp;IF($I3494=1,"+CS","")&amp;IF($K3494=1,"+WB","")</f>
        <v/>
      </c>
      <c r="T3494">
        <f>$E3494+$G3494+$I3494+$K3494</f>
        <v/>
      </c>
    </row>
    <row r="3495">
      <c r="A3495" t="inlineStr">
        <is>
          <t>351368900000</t>
        </is>
      </c>
      <c r="B3495" t="inlineStr">
        <is>
          <t>35136890</t>
        </is>
      </c>
      <c r="C3495" t="inlineStr">
        <is>
          <t>GREEN BUSINESS</t>
        </is>
      </c>
      <c r="D3495" t="inlineStr">
        <is>
          <t>GREENBUSINESS</t>
        </is>
      </c>
      <c r="E3495">
        <f>IF(COUNTIFS(Registros!$A$2:$A$6000,"NP",Registros!$B$2:$B$6000,$A3495)&gt;0,1,0)</f>
        <v/>
      </c>
      <c r="F3495">
        <f>IF($E3495=1,SUMIFS(Registros!$F$2:$F$6000,Registros!$A$2:$A$6000,"NP",Registros!$B$2:$B$6000,$A3495),0)</f>
        <v/>
      </c>
      <c r="G3495">
        <f>IF(COUNTIFS(Registros!$A$2:$A$6000,"MOV",Registros!$B$2:$B$6000,$A3495)&gt;0,1,0)</f>
        <v/>
      </c>
      <c r="H3495">
        <f>IF($G3495=1,SUMIFS(Registros!$F$2:$F$6000,Registros!$A$2:$A$6000,"MOV",Registros!$B$2:$B$6000,$A3495),0)</f>
        <v/>
      </c>
      <c r="I3495">
        <f>IF(COUNTIFS(Registros!$A$2:$A$6000,"CS",Registros!$B$2:$B$6000,$A3495)&gt;0,1,0)</f>
        <v/>
      </c>
      <c r="J3495">
        <f>IF($I3495=1,SUMIFS(Registros!$I$2:$I$6000,Registros!$A$2:$A$6000,"CS",Registros!$B$2:$B$6000,$A3495),0)</f>
        <v/>
      </c>
      <c r="K3495">
        <f>IF(COUNTIFS(Winback!$K$2:$K$300,$D3495)&gt;0,1,0)</f>
        <v/>
      </c>
      <c r="L3495">
        <f>IF(AND($K3495=1,LEFT($A3495,3)="WB-"),SUMIFS(Winback!$D$2:$D$300,Winback!$K$2:$K$300,$D3495),0)</f>
        <v/>
      </c>
      <c r="M3495">
        <f>IF(OR($E3495=1,$G3495=1,SUMIFS(Registros!$J$2:$J$6000,Registros!$B$2:$B$6000,$A3495)&gt;0),1,0)</f>
        <v/>
      </c>
      <c r="N3495">
        <f>IF($J3495&gt;0,1,IF(COUNTIFS(Registros!$A$2:$A$6000,"CS",Registros!$B$2:$B$6000,$A3495,Registros!$K$2:$K$6000,"&lt;&gt;")&gt;0,1,0))</f>
        <v/>
      </c>
      <c r="O3495">
        <f>IF(AND($K3495=1,$E3495=0,$G3495=0,$I3495=0),"WINBACK",IF(AND($M3495=1,$N3495&gt;0),"CONVERGENTE",IF($M3495=1,"SOLO MÓVIL",IF($N3495&gt;0,"SOLO FIJO / INTERNET","SIN SERVICIOS"))))</f>
        <v/>
      </c>
      <c r="P3495">
        <f>IF($O3495="WINBACK","Recuperar (winback)",IF($O3495="CONVERGENTE","Upgrade / más líneas",IF($O3495="SOLO MÓVIL","Ofrecer fijo + internet (FLBBTV)",IF($O3495="SOLO FIJO / INTERNET","Ofrecer línea móvil Nextphone","Oferta completa (móvil + fijo + internet)"))))</f>
        <v/>
      </c>
      <c r="Q3495">
        <f>$F3495+$H3495+$L3495</f>
        <v/>
      </c>
      <c r="R3495">
        <f>IFERROR(VLOOKUP($A3495,Registros!$B$2:$G$6000,6,0),IFERROR(VLOOKUP($D3495,Winback!$B$2:$C$300,2,0),""))</f>
        <v/>
      </c>
      <c r="S3495">
        <f>IF($E3495=1,"NP","")&amp;IF($G3495=1,"+MOV","")&amp;IF($I3495=1,"+CS","")&amp;IF($K3495=1,"+WB","")</f>
        <v/>
      </c>
      <c r="T3495">
        <f>$E3495+$G3495+$I3495+$K3495</f>
        <v/>
      </c>
    </row>
    <row r="3496">
      <c r="A3496" t="inlineStr">
        <is>
          <t>368014420000</t>
        </is>
      </c>
      <c r="B3496" t="inlineStr">
        <is>
          <t>36801442</t>
        </is>
      </c>
      <c r="C3496" t="inlineStr">
        <is>
          <t>MARCOS PITTI</t>
        </is>
      </c>
      <c r="D3496" t="inlineStr">
        <is>
          <t>MARCOSPITTI</t>
        </is>
      </c>
      <c r="E3496">
        <f>IF(COUNTIFS(Registros!$A$2:$A$6000,"NP",Registros!$B$2:$B$6000,$A3496)&gt;0,1,0)</f>
        <v/>
      </c>
      <c r="F3496">
        <f>IF($E3496=1,SUMIFS(Registros!$F$2:$F$6000,Registros!$A$2:$A$6000,"NP",Registros!$B$2:$B$6000,$A3496),0)</f>
        <v/>
      </c>
      <c r="G3496">
        <f>IF(COUNTIFS(Registros!$A$2:$A$6000,"MOV",Registros!$B$2:$B$6000,$A3496)&gt;0,1,0)</f>
        <v/>
      </c>
      <c r="H3496">
        <f>IF($G3496=1,SUMIFS(Registros!$F$2:$F$6000,Registros!$A$2:$A$6000,"MOV",Registros!$B$2:$B$6000,$A3496),0)</f>
        <v/>
      </c>
      <c r="I3496">
        <f>IF(COUNTIFS(Registros!$A$2:$A$6000,"CS",Registros!$B$2:$B$6000,$A3496)&gt;0,1,0)</f>
        <v/>
      </c>
      <c r="J3496">
        <f>IF($I3496=1,SUMIFS(Registros!$I$2:$I$6000,Registros!$A$2:$A$6000,"CS",Registros!$B$2:$B$6000,$A3496),0)</f>
        <v/>
      </c>
      <c r="K3496">
        <f>IF(COUNTIFS(Winback!$K$2:$K$300,$D3496)&gt;0,1,0)</f>
        <v/>
      </c>
      <c r="L3496">
        <f>IF(AND($K3496=1,LEFT($A3496,3)="WB-"),SUMIFS(Winback!$D$2:$D$300,Winback!$K$2:$K$300,$D3496),0)</f>
        <v/>
      </c>
      <c r="M3496">
        <f>IF(OR($E3496=1,$G3496=1,SUMIFS(Registros!$J$2:$J$6000,Registros!$B$2:$B$6000,$A3496)&gt;0),1,0)</f>
        <v/>
      </c>
      <c r="N3496">
        <f>IF($J3496&gt;0,1,IF(COUNTIFS(Registros!$A$2:$A$6000,"CS",Registros!$B$2:$B$6000,$A3496,Registros!$K$2:$K$6000,"&lt;&gt;")&gt;0,1,0))</f>
        <v/>
      </c>
      <c r="O3496">
        <f>IF(AND($K3496=1,$E3496=0,$G3496=0,$I3496=0),"WINBACK",IF(AND($M3496=1,$N3496&gt;0),"CONVERGENTE",IF($M3496=1,"SOLO MÓVIL",IF($N3496&gt;0,"SOLO FIJO / INTERNET","SIN SERVICIOS"))))</f>
        <v/>
      </c>
      <c r="P3496">
        <f>IF($O3496="WINBACK","Recuperar (winback)",IF($O3496="CONVERGENTE","Upgrade / más líneas",IF($O3496="SOLO MÓVIL","Ofrecer fijo + internet (FLBBTV)",IF($O3496="SOLO FIJO / INTERNET","Ofrecer línea móvil Nextphone","Oferta completa (móvil + fijo + internet)"))))</f>
        <v/>
      </c>
      <c r="Q3496">
        <f>$F3496+$H3496+$L3496</f>
        <v/>
      </c>
      <c r="R3496">
        <f>IFERROR(VLOOKUP($A3496,Registros!$B$2:$G$6000,6,0),IFERROR(VLOOKUP($D3496,Winback!$B$2:$C$300,2,0),""))</f>
        <v/>
      </c>
      <c r="S3496">
        <f>IF($E3496=1,"NP","")&amp;IF($G3496=1,"+MOV","")&amp;IF($I3496=1,"+CS","")&amp;IF($K3496=1,"+WB","")</f>
        <v/>
      </c>
      <c r="T3496">
        <f>$E3496+$G3496+$I3496+$K3496</f>
        <v/>
      </c>
    </row>
    <row r="3497">
      <c r="A3497" t="inlineStr">
        <is>
          <t>359218690000</t>
        </is>
      </c>
      <c r="B3497" t="inlineStr">
        <is>
          <t>35921869</t>
        </is>
      </c>
      <c r="C3497" t="inlineStr">
        <is>
          <t>NAZLEY NICOLLE MONTENEGRO MENDEZ</t>
        </is>
      </c>
      <c r="D3497" t="inlineStr">
        <is>
          <t>NAZLEYNICOLLEMONTENEGROMENDEZ</t>
        </is>
      </c>
      <c r="E3497">
        <f>IF(COUNTIFS(Registros!$A$2:$A$6000,"NP",Registros!$B$2:$B$6000,$A3497)&gt;0,1,0)</f>
        <v/>
      </c>
      <c r="F3497">
        <f>IF($E3497=1,SUMIFS(Registros!$F$2:$F$6000,Registros!$A$2:$A$6000,"NP",Registros!$B$2:$B$6000,$A3497),0)</f>
        <v/>
      </c>
      <c r="G3497">
        <f>IF(COUNTIFS(Registros!$A$2:$A$6000,"MOV",Registros!$B$2:$B$6000,$A3497)&gt;0,1,0)</f>
        <v/>
      </c>
      <c r="H3497">
        <f>IF($G3497=1,SUMIFS(Registros!$F$2:$F$6000,Registros!$A$2:$A$6000,"MOV",Registros!$B$2:$B$6000,$A3497),0)</f>
        <v/>
      </c>
      <c r="I3497">
        <f>IF(COUNTIFS(Registros!$A$2:$A$6000,"CS",Registros!$B$2:$B$6000,$A3497)&gt;0,1,0)</f>
        <v/>
      </c>
      <c r="J3497">
        <f>IF($I3497=1,SUMIFS(Registros!$I$2:$I$6000,Registros!$A$2:$A$6000,"CS",Registros!$B$2:$B$6000,$A3497),0)</f>
        <v/>
      </c>
      <c r="K3497">
        <f>IF(COUNTIFS(Winback!$K$2:$K$300,$D3497)&gt;0,1,0)</f>
        <v/>
      </c>
      <c r="L3497">
        <f>IF(AND($K3497=1,LEFT($A3497,3)="WB-"),SUMIFS(Winback!$D$2:$D$300,Winback!$K$2:$K$300,$D3497),0)</f>
        <v/>
      </c>
      <c r="M3497">
        <f>IF(OR($E3497=1,$G3497=1,SUMIFS(Registros!$J$2:$J$6000,Registros!$B$2:$B$6000,$A3497)&gt;0),1,0)</f>
        <v/>
      </c>
      <c r="N3497">
        <f>IF($J3497&gt;0,1,IF(COUNTIFS(Registros!$A$2:$A$6000,"CS",Registros!$B$2:$B$6000,$A3497,Registros!$K$2:$K$6000,"&lt;&gt;")&gt;0,1,0))</f>
        <v/>
      </c>
      <c r="O3497">
        <f>IF(AND($K3497=1,$E3497=0,$G3497=0,$I3497=0),"WINBACK",IF(AND($M3497=1,$N3497&gt;0),"CONVERGENTE",IF($M3497=1,"SOLO MÓVIL",IF($N3497&gt;0,"SOLO FIJO / INTERNET","SIN SERVICIOS"))))</f>
        <v/>
      </c>
      <c r="P3497">
        <f>IF($O3497="WINBACK","Recuperar (winback)",IF($O3497="CONVERGENTE","Upgrade / más líneas",IF($O3497="SOLO MÓVIL","Ofrecer fijo + internet (FLBBTV)",IF($O3497="SOLO FIJO / INTERNET","Ofrecer línea móvil Nextphone","Oferta completa (móvil + fijo + internet)"))))</f>
        <v/>
      </c>
      <c r="Q3497">
        <f>$F3497+$H3497+$L3497</f>
        <v/>
      </c>
      <c r="R3497">
        <f>IFERROR(VLOOKUP($A3497,Registros!$B$2:$G$6000,6,0),IFERROR(VLOOKUP($D3497,Winback!$B$2:$C$300,2,0),""))</f>
        <v/>
      </c>
      <c r="S3497">
        <f>IF($E3497=1,"NP","")&amp;IF($G3497=1,"+MOV","")&amp;IF($I3497=1,"+CS","")&amp;IF($K3497=1,"+WB","")</f>
        <v/>
      </c>
      <c r="T3497">
        <f>$E3497+$G3497+$I3497+$K3497</f>
        <v/>
      </c>
    </row>
    <row r="3498">
      <c r="A3498" t="inlineStr">
        <is>
          <t>368057870000</t>
        </is>
      </c>
      <c r="B3498" t="inlineStr">
        <is>
          <t>36805787</t>
        </is>
      </c>
      <c r="C3498" t="inlineStr">
        <is>
          <t>STEICY YARISETH PINEDA QUINTERO</t>
        </is>
      </c>
      <c r="D3498" t="inlineStr">
        <is>
          <t>STEICYYARISETHPINEDAQUINTERO</t>
        </is>
      </c>
      <c r="E3498">
        <f>IF(COUNTIFS(Registros!$A$2:$A$6000,"NP",Registros!$B$2:$B$6000,$A3498)&gt;0,1,0)</f>
        <v/>
      </c>
      <c r="F3498">
        <f>IF($E3498=1,SUMIFS(Registros!$F$2:$F$6000,Registros!$A$2:$A$6000,"NP",Registros!$B$2:$B$6000,$A3498),0)</f>
        <v/>
      </c>
      <c r="G3498">
        <f>IF(COUNTIFS(Registros!$A$2:$A$6000,"MOV",Registros!$B$2:$B$6000,$A3498)&gt;0,1,0)</f>
        <v/>
      </c>
      <c r="H3498">
        <f>IF($G3498=1,SUMIFS(Registros!$F$2:$F$6000,Registros!$A$2:$A$6000,"MOV",Registros!$B$2:$B$6000,$A3498),0)</f>
        <v/>
      </c>
      <c r="I3498">
        <f>IF(COUNTIFS(Registros!$A$2:$A$6000,"CS",Registros!$B$2:$B$6000,$A3498)&gt;0,1,0)</f>
        <v/>
      </c>
      <c r="J3498">
        <f>IF($I3498=1,SUMIFS(Registros!$I$2:$I$6000,Registros!$A$2:$A$6000,"CS",Registros!$B$2:$B$6000,$A3498),0)</f>
        <v/>
      </c>
      <c r="K3498">
        <f>IF(COUNTIFS(Winback!$K$2:$K$300,$D3498)&gt;0,1,0)</f>
        <v/>
      </c>
      <c r="L3498">
        <f>IF(AND($K3498=1,LEFT($A3498,3)="WB-"),SUMIFS(Winback!$D$2:$D$300,Winback!$K$2:$K$300,$D3498),0)</f>
        <v/>
      </c>
      <c r="M3498">
        <f>IF(OR($E3498=1,$G3498=1,SUMIFS(Registros!$J$2:$J$6000,Registros!$B$2:$B$6000,$A3498)&gt;0),1,0)</f>
        <v/>
      </c>
      <c r="N3498">
        <f>IF($J3498&gt;0,1,IF(COUNTIFS(Registros!$A$2:$A$6000,"CS",Registros!$B$2:$B$6000,$A3498,Registros!$K$2:$K$6000,"&lt;&gt;")&gt;0,1,0))</f>
        <v/>
      </c>
      <c r="O3498">
        <f>IF(AND($K3498=1,$E3498=0,$G3498=0,$I3498=0),"WINBACK",IF(AND($M3498=1,$N3498&gt;0),"CONVERGENTE",IF($M3498=1,"SOLO MÓVIL",IF($N3498&gt;0,"SOLO FIJO / INTERNET","SIN SERVICIOS"))))</f>
        <v/>
      </c>
      <c r="P3498">
        <f>IF($O3498="WINBACK","Recuperar (winback)",IF($O3498="CONVERGENTE","Upgrade / más líneas",IF($O3498="SOLO MÓVIL","Ofrecer fijo + internet (FLBBTV)",IF($O3498="SOLO FIJO / INTERNET","Ofrecer línea móvil Nextphone","Oferta completa (móvil + fijo + internet)"))))</f>
        <v/>
      </c>
      <c r="Q3498">
        <f>$F3498+$H3498+$L3498</f>
        <v/>
      </c>
      <c r="R3498">
        <f>IFERROR(VLOOKUP($A3498,Registros!$B$2:$G$6000,6,0),IFERROR(VLOOKUP($D3498,Winback!$B$2:$C$300,2,0),""))</f>
        <v/>
      </c>
      <c r="S3498">
        <f>IF($E3498=1,"NP","")&amp;IF($G3498=1,"+MOV","")&amp;IF($I3498=1,"+CS","")&amp;IF($K3498=1,"+WB","")</f>
        <v/>
      </c>
      <c r="T3498">
        <f>$E3498+$G3498+$I3498+$K3498</f>
        <v/>
      </c>
    </row>
    <row r="3499">
      <c r="A3499" t="inlineStr">
        <is>
          <t>359296290000</t>
        </is>
      </c>
      <c r="B3499" t="inlineStr">
        <is>
          <t>35929629</t>
        </is>
      </c>
      <c r="C3499" t="inlineStr">
        <is>
          <t>MÓNICA NAYELIS ESPINOZA GUERRA</t>
        </is>
      </c>
      <c r="D3499" t="inlineStr">
        <is>
          <t>MONICANAYELISESPINOZAGUERRA</t>
        </is>
      </c>
      <c r="E3499">
        <f>IF(COUNTIFS(Registros!$A$2:$A$6000,"NP",Registros!$B$2:$B$6000,$A3499)&gt;0,1,0)</f>
        <v/>
      </c>
      <c r="F3499">
        <f>IF($E3499=1,SUMIFS(Registros!$F$2:$F$6000,Registros!$A$2:$A$6000,"NP",Registros!$B$2:$B$6000,$A3499),0)</f>
        <v/>
      </c>
      <c r="G3499">
        <f>IF(COUNTIFS(Registros!$A$2:$A$6000,"MOV",Registros!$B$2:$B$6000,$A3499)&gt;0,1,0)</f>
        <v/>
      </c>
      <c r="H3499">
        <f>IF($G3499=1,SUMIFS(Registros!$F$2:$F$6000,Registros!$A$2:$A$6000,"MOV",Registros!$B$2:$B$6000,$A3499),0)</f>
        <v/>
      </c>
      <c r="I3499">
        <f>IF(COUNTIFS(Registros!$A$2:$A$6000,"CS",Registros!$B$2:$B$6000,$A3499)&gt;0,1,0)</f>
        <v/>
      </c>
      <c r="J3499">
        <f>IF($I3499=1,SUMIFS(Registros!$I$2:$I$6000,Registros!$A$2:$A$6000,"CS",Registros!$B$2:$B$6000,$A3499),0)</f>
        <v/>
      </c>
      <c r="K3499">
        <f>IF(COUNTIFS(Winback!$K$2:$K$300,$D3499)&gt;0,1,0)</f>
        <v/>
      </c>
      <c r="L3499">
        <f>IF(AND($K3499=1,LEFT($A3499,3)="WB-"),SUMIFS(Winback!$D$2:$D$300,Winback!$K$2:$K$300,$D3499),0)</f>
        <v/>
      </c>
      <c r="M3499">
        <f>IF(OR($E3499=1,$G3499=1,SUMIFS(Registros!$J$2:$J$6000,Registros!$B$2:$B$6000,$A3499)&gt;0),1,0)</f>
        <v/>
      </c>
      <c r="N3499">
        <f>IF($J3499&gt;0,1,IF(COUNTIFS(Registros!$A$2:$A$6000,"CS",Registros!$B$2:$B$6000,$A3499,Registros!$K$2:$K$6000,"&lt;&gt;")&gt;0,1,0))</f>
        <v/>
      </c>
      <c r="O3499">
        <f>IF(AND($K3499=1,$E3499=0,$G3499=0,$I3499=0),"WINBACK",IF(AND($M3499=1,$N3499&gt;0),"CONVERGENTE",IF($M3499=1,"SOLO MÓVIL",IF($N3499&gt;0,"SOLO FIJO / INTERNET","SIN SERVICIOS"))))</f>
        <v/>
      </c>
      <c r="P3499">
        <f>IF($O3499="WINBACK","Recuperar (winback)",IF($O3499="CONVERGENTE","Upgrade / más líneas",IF($O3499="SOLO MÓVIL","Ofrecer fijo + internet (FLBBTV)",IF($O3499="SOLO FIJO / INTERNET","Ofrecer línea móvil Nextphone","Oferta completa (móvil + fijo + internet)"))))</f>
        <v/>
      </c>
      <c r="Q3499">
        <f>$F3499+$H3499+$L3499</f>
        <v/>
      </c>
      <c r="R3499">
        <f>IFERROR(VLOOKUP($A3499,Registros!$B$2:$G$6000,6,0),IFERROR(VLOOKUP($D3499,Winback!$B$2:$C$300,2,0),""))</f>
        <v/>
      </c>
      <c r="S3499">
        <f>IF($E3499=1,"NP","")&amp;IF($G3499=1,"+MOV","")&amp;IF($I3499=1,"+CS","")&amp;IF($K3499=1,"+WB","")</f>
        <v/>
      </c>
      <c r="T3499">
        <f>$E3499+$G3499+$I3499+$K3499</f>
        <v/>
      </c>
    </row>
    <row r="3500">
      <c r="A3500" t="inlineStr">
        <is>
          <t>369019990000</t>
        </is>
      </c>
      <c r="B3500" t="inlineStr">
        <is>
          <t>36901999</t>
        </is>
      </c>
      <c r="C3500" t="inlineStr">
        <is>
          <t>IDA CABREJO</t>
        </is>
      </c>
      <c r="D3500" t="inlineStr">
        <is>
          <t>IDACABREJO</t>
        </is>
      </c>
      <c r="E3500">
        <f>IF(COUNTIFS(Registros!$A$2:$A$6000,"NP",Registros!$B$2:$B$6000,$A3500)&gt;0,1,0)</f>
        <v/>
      </c>
      <c r="F3500">
        <f>IF($E3500=1,SUMIFS(Registros!$F$2:$F$6000,Registros!$A$2:$A$6000,"NP",Registros!$B$2:$B$6000,$A3500),0)</f>
        <v/>
      </c>
      <c r="G3500">
        <f>IF(COUNTIFS(Registros!$A$2:$A$6000,"MOV",Registros!$B$2:$B$6000,$A3500)&gt;0,1,0)</f>
        <v/>
      </c>
      <c r="H3500">
        <f>IF($G3500=1,SUMIFS(Registros!$F$2:$F$6000,Registros!$A$2:$A$6000,"MOV",Registros!$B$2:$B$6000,$A3500),0)</f>
        <v/>
      </c>
      <c r="I3500">
        <f>IF(COUNTIFS(Registros!$A$2:$A$6000,"CS",Registros!$B$2:$B$6000,$A3500)&gt;0,1,0)</f>
        <v/>
      </c>
      <c r="J3500">
        <f>IF($I3500=1,SUMIFS(Registros!$I$2:$I$6000,Registros!$A$2:$A$6000,"CS",Registros!$B$2:$B$6000,$A3500),0)</f>
        <v/>
      </c>
      <c r="K3500">
        <f>IF(COUNTIFS(Winback!$K$2:$K$300,$D3500)&gt;0,1,0)</f>
        <v/>
      </c>
      <c r="L3500">
        <f>IF(AND($K3500=1,LEFT($A3500,3)="WB-"),SUMIFS(Winback!$D$2:$D$300,Winback!$K$2:$K$300,$D3500),0)</f>
        <v/>
      </c>
      <c r="M3500">
        <f>IF(OR($E3500=1,$G3500=1,SUMIFS(Registros!$J$2:$J$6000,Registros!$B$2:$B$6000,$A3500)&gt;0),1,0)</f>
        <v/>
      </c>
      <c r="N3500">
        <f>IF($J3500&gt;0,1,IF(COUNTIFS(Registros!$A$2:$A$6000,"CS",Registros!$B$2:$B$6000,$A3500,Registros!$K$2:$K$6000,"&lt;&gt;")&gt;0,1,0))</f>
        <v/>
      </c>
      <c r="O3500">
        <f>IF(AND($K3500=1,$E3500=0,$G3500=0,$I3500=0),"WINBACK",IF(AND($M3500=1,$N3500&gt;0),"CONVERGENTE",IF($M3500=1,"SOLO MÓVIL",IF($N3500&gt;0,"SOLO FIJO / INTERNET","SIN SERVICIOS"))))</f>
        <v/>
      </c>
      <c r="P3500">
        <f>IF($O3500="WINBACK","Recuperar (winback)",IF($O3500="CONVERGENTE","Upgrade / más líneas",IF($O3500="SOLO MÓVIL","Ofrecer fijo + internet (FLBBTV)",IF($O3500="SOLO FIJO / INTERNET","Ofrecer línea móvil Nextphone","Oferta completa (móvil + fijo + internet)"))))</f>
        <v/>
      </c>
      <c r="Q3500">
        <f>$F3500+$H3500+$L3500</f>
        <v/>
      </c>
      <c r="R3500">
        <f>IFERROR(VLOOKUP($A3500,Registros!$B$2:$G$6000,6,0),IFERROR(VLOOKUP($D3500,Winback!$B$2:$C$300,2,0),""))</f>
        <v/>
      </c>
      <c r="S3500">
        <f>IF($E3500=1,"NP","")&amp;IF($G3500=1,"+MOV","")&amp;IF($I3500=1,"+CS","")&amp;IF($K3500=1,"+WB","")</f>
        <v/>
      </c>
      <c r="T3500">
        <f>$E3500+$G3500+$I3500+$K3500</f>
        <v/>
      </c>
    </row>
    <row r="3501">
      <c r="A3501" t="inlineStr">
        <is>
          <t>345368310000</t>
        </is>
      </c>
      <c r="B3501" t="inlineStr">
        <is>
          <t>34536831</t>
        </is>
      </c>
      <c r="C3501" t="inlineStr">
        <is>
          <t>OSCAR ALEXIS SCHAPER SERRACIN</t>
        </is>
      </c>
      <c r="D3501" t="inlineStr">
        <is>
          <t>OSCARALEXISSCHAPERSERRACIN</t>
        </is>
      </c>
      <c r="E3501">
        <f>IF(COUNTIFS(Registros!$A$2:$A$6000,"NP",Registros!$B$2:$B$6000,$A3501)&gt;0,1,0)</f>
        <v/>
      </c>
      <c r="F3501">
        <f>IF($E3501=1,SUMIFS(Registros!$F$2:$F$6000,Registros!$A$2:$A$6000,"NP",Registros!$B$2:$B$6000,$A3501),0)</f>
        <v/>
      </c>
      <c r="G3501">
        <f>IF(COUNTIFS(Registros!$A$2:$A$6000,"MOV",Registros!$B$2:$B$6000,$A3501)&gt;0,1,0)</f>
        <v/>
      </c>
      <c r="H3501">
        <f>IF($G3501=1,SUMIFS(Registros!$F$2:$F$6000,Registros!$A$2:$A$6000,"MOV",Registros!$B$2:$B$6000,$A3501),0)</f>
        <v/>
      </c>
      <c r="I3501">
        <f>IF(COUNTIFS(Registros!$A$2:$A$6000,"CS",Registros!$B$2:$B$6000,$A3501)&gt;0,1,0)</f>
        <v/>
      </c>
      <c r="J3501">
        <f>IF($I3501=1,SUMIFS(Registros!$I$2:$I$6000,Registros!$A$2:$A$6000,"CS",Registros!$B$2:$B$6000,$A3501),0)</f>
        <v/>
      </c>
      <c r="K3501">
        <f>IF(COUNTIFS(Winback!$K$2:$K$300,$D3501)&gt;0,1,0)</f>
        <v/>
      </c>
      <c r="L3501">
        <f>IF(AND($K3501=1,LEFT($A3501,3)="WB-"),SUMIFS(Winback!$D$2:$D$300,Winback!$K$2:$K$300,$D3501),0)</f>
        <v/>
      </c>
      <c r="M3501">
        <f>IF(OR($E3501=1,$G3501=1,SUMIFS(Registros!$J$2:$J$6000,Registros!$B$2:$B$6000,$A3501)&gt;0),1,0)</f>
        <v/>
      </c>
      <c r="N3501">
        <f>IF($J3501&gt;0,1,IF(COUNTIFS(Registros!$A$2:$A$6000,"CS",Registros!$B$2:$B$6000,$A3501,Registros!$K$2:$K$6000,"&lt;&gt;")&gt;0,1,0))</f>
        <v/>
      </c>
      <c r="O3501">
        <f>IF(AND($K3501=1,$E3501=0,$G3501=0,$I3501=0),"WINBACK",IF(AND($M3501=1,$N3501&gt;0),"CONVERGENTE",IF($M3501=1,"SOLO MÓVIL",IF($N3501&gt;0,"SOLO FIJO / INTERNET","SIN SERVICIOS"))))</f>
        <v/>
      </c>
      <c r="P3501">
        <f>IF($O3501="WINBACK","Recuperar (winback)",IF($O3501="CONVERGENTE","Upgrade / más líneas",IF($O3501="SOLO MÓVIL","Ofrecer fijo + internet (FLBBTV)",IF($O3501="SOLO FIJO / INTERNET","Ofrecer línea móvil Nextphone","Oferta completa (móvil + fijo + internet)"))))</f>
        <v/>
      </c>
      <c r="Q3501">
        <f>$F3501+$H3501+$L3501</f>
        <v/>
      </c>
      <c r="R3501">
        <f>IFERROR(VLOOKUP($A3501,Registros!$B$2:$G$6000,6,0),IFERROR(VLOOKUP($D3501,Winback!$B$2:$C$300,2,0),""))</f>
        <v/>
      </c>
      <c r="S3501">
        <f>IF($E3501=1,"NP","")&amp;IF($G3501=1,"+MOV","")&amp;IF($I3501=1,"+CS","")&amp;IF($K3501=1,"+WB","")</f>
        <v/>
      </c>
      <c r="T3501">
        <f>$E3501+$G3501+$I3501+$K3501</f>
        <v/>
      </c>
    </row>
    <row r="3502">
      <c r="A3502" t="inlineStr">
        <is>
          <t>358327190000</t>
        </is>
      </c>
      <c r="B3502" t="inlineStr">
        <is>
          <t>35832719</t>
        </is>
      </c>
      <c r="C3502" t="inlineStr">
        <is>
          <t>JAVIER RIVERA CABALLERO</t>
        </is>
      </c>
      <c r="D3502" t="inlineStr">
        <is>
          <t>JAVIERRIVERACABALLERO</t>
        </is>
      </c>
      <c r="E3502">
        <f>IF(COUNTIFS(Registros!$A$2:$A$6000,"NP",Registros!$B$2:$B$6000,$A3502)&gt;0,1,0)</f>
        <v/>
      </c>
      <c r="F3502">
        <f>IF($E3502=1,SUMIFS(Registros!$F$2:$F$6000,Registros!$A$2:$A$6000,"NP",Registros!$B$2:$B$6000,$A3502),0)</f>
        <v/>
      </c>
      <c r="G3502">
        <f>IF(COUNTIFS(Registros!$A$2:$A$6000,"MOV",Registros!$B$2:$B$6000,$A3502)&gt;0,1,0)</f>
        <v/>
      </c>
      <c r="H3502">
        <f>IF($G3502=1,SUMIFS(Registros!$F$2:$F$6000,Registros!$A$2:$A$6000,"MOV",Registros!$B$2:$B$6000,$A3502),0)</f>
        <v/>
      </c>
      <c r="I3502">
        <f>IF(COUNTIFS(Registros!$A$2:$A$6000,"CS",Registros!$B$2:$B$6000,$A3502)&gt;0,1,0)</f>
        <v/>
      </c>
      <c r="J3502">
        <f>IF($I3502=1,SUMIFS(Registros!$I$2:$I$6000,Registros!$A$2:$A$6000,"CS",Registros!$B$2:$B$6000,$A3502),0)</f>
        <v/>
      </c>
      <c r="K3502">
        <f>IF(COUNTIFS(Winback!$K$2:$K$300,$D3502)&gt;0,1,0)</f>
        <v/>
      </c>
      <c r="L3502">
        <f>IF(AND($K3502=1,LEFT($A3502,3)="WB-"),SUMIFS(Winback!$D$2:$D$300,Winback!$K$2:$K$300,$D3502),0)</f>
        <v/>
      </c>
      <c r="M3502">
        <f>IF(OR($E3502=1,$G3502=1,SUMIFS(Registros!$J$2:$J$6000,Registros!$B$2:$B$6000,$A3502)&gt;0),1,0)</f>
        <v/>
      </c>
      <c r="N3502">
        <f>IF($J3502&gt;0,1,IF(COUNTIFS(Registros!$A$2:$A$6000,"CS",Registros!$B$2:$B$6000,$A3502,Registros!$K$2:$K$6000,"&lt;&gt;")&gt;0,1,0))</f>
        <v/>
      </c>
      <c r="O3502">
        <f>IF(AND($K3502=1,$E3502=0,$G3502=0,$I3502=0),"WINBACK",IF(AND($M3502=1,$N3502&gt;0),"CONVERGENTE",IF($M3502=1,"SOLO MÓVIL",IF($N3502&gt;0,"SOLO FIJO / INTERNET","SIN SERVICIOS"))))</f>
        <v/>
      </c>
      <c r="P3502">
        <f>IF($O3502="WINBACK","Recuperar (winback)",IF($O3502="CONVERGENTE","Upgrade / más líneas",IF($O3502="SOLO MÓVIL","Ofrecer fijo + internet (FLBBTV)",IF($O3502="SOLO FIJO / INTERNET","Ofrecer línea móvil Nextphone","Oferta completa (móvil + fijo + internet)"))))</f>
        <v/>
      </c>
      <c r="Q3502">
        <f>$F3502+$H3502+$L3502</f>
        <v/>
      </c>
      <c r="R3502">
        <f>IFERROR(VLOOKUP($A3502,Registros!$B$2:$G$6000,6,0),IFERROR(VLOOKUP($D3502,Winback!$B$2:$C$300,2,0),""))</f>
        <v/>
      </c>
      <c r="S3502">
        <f>IF($E3502=1,"NP","")&amp;IF($G3502=1,"+MOV","")&amp;IF($I3502=1,"+CS","")&amp;IF($K3502=1,"+WB","")</f>
        <v/>
      </c>
      <c r="T3502">
        <f>$E3502+$G3502+$I3502+$K3502</f>
        <v/>
      </c>
    </row>
    <row r="3503">
      <c r="A3503" t="inlineStr">
        <is>
          <t>352326190000</t>
        </is>
      </c>
      <c r="B3503" t="inlineStr">
        <is>
          <t>35232619</t>
        </is>
      </c>
      <c r="C3503" t="inlineStr">
        <is>
          <t>JONATHAN PATIÑO</t>
        </is>
      </c>
      <c r="D3503" t="inlineStr">
        <is>
          <t>JONATHANPATINO</t>
        </is>
      </c>
      <c r="E3503">
        <f>IF(COUNTIFS(Registros!$A$2:$A$6000,"NP",Registros!$B$2:$B$6000,$A3503)&gt;0,1,0)</f>
        <v/>
      </c>
      <c r="F3503">
        <f>IF($E3503=1,SUMIFS(Registros!$F$2:$F$6000,Registros!$A$2:$A$6000,"NP",Registros!$B$2:$B$6000,$A3503),0)</f>
        <v/>
      </c>
      <c r="G3503">
        <f>IF(COUNTIFS(Registros!$A$2:$A$6000,"MOV",Registros!$B$2:$B$6000,$A3503)&gt;0,1,0)</f>
        <v/>
      </c>
      <c r="H3503">
        <f>IF($G3503=1,SUMIFS(Registros!$F$2:$F$6000,Registros!$A$2:$A$6000,"MOV",Registros!$B$2:$B$6000,$A3503),0)</f>
        <v/>
      </c>
      <c r="I3503">
        <f>IF(COUNTIFS(Registros!$A$2:$A$6000,"CS",Registros!$B$2:$B$6000,$A3503)&gt;0,1,0)</f>
        <v/>
      </c>
      <c r="J3503">
        <f>IF($I3503=1,SUMIFS(Registros!$I$2:$I$6000,Registros!$A$2:$A$6000,"CS",Registros!$B$2:$B$6000,$A3503),0)</f>
        <v/>
      </c>
      <c r="K3503">
        <f>IF(COUNTIFS(Winback!$K$2:$K$300,$D3503)&gt;0,1,0)</f>
        <v/>
      </c>
      <c r="L3503">
        <f>IF(AND($K3503=1,LEFT($A3503,3)="WB-"),SUMIFS(Winback!$D$2:$D$300,Winback!$K$2:$K$300,$D3503),0)</f>
        <v/>
      </c>
      <c r="M3503">
        <f>IF(OR($E3503=1,$G3503=1,SUMIFS(Registros!$J$2:$J$6000,Registros!$B$2:$B$6000,$A3503)&gt;0),1,0)</f>
        <v/>
      </c>
      <c r="N3503">
        <f>IF($J3503&gt;0,1,IF(COUNTIFS(Registros!$A$2:$A$6000,"CS",Registros!$B$2:$B$6000,$A3503,Registros!$K$2:$K$6000,"&lt;&gt;")&gt;0,1,0))</f>
        <v/>
      </c>
      <c r="O3503">
        <f>IF(AND($K3503=1,$E3503=0,$G3503=0,$I3503=0),"WINBACK",IF(AND($M3503=1,$N3503&gt;0),"CONVERGENTE",IF($M3503=1,"SOLO MÓVIL",IF($N3503&gt;0,"SOLO FIJO / INTERNET","SIN SERVICIOS"))))</f>
        <v/>
      </c>
      <c r="P3503">
        <f>IF($O3503="WINBACK","Recuperar (winback)",IF($O3503="CONVERGENTE","Upgrade / más líneas",IF($O3503="SOLO MÓVIL","Ofrecer fijo + internet (FLBBTV)",IF($O3503="SOLO FIJO / INTERNET","Ofrecer línea móvil Nextphone","Oferta completa (móvil + fijo + internet)"))))</f>
        <v/>
      </c>
      <c r="Q3503">
        <f>$F3503+$H3503+$L3503</f>
        <v/>
      </c>
      <c r="R3503">
        <f>IFERROR(VLOOKUP($A3503,Registros!$B$2:$G$6000,6,0),IFERROR(VLOOKUP($D3503,Winback!$B$2:$C$300,2,0),""))</f>
        <v/>
      </c>
      <c r="S3503">
        <f>IF($E3503=1,"NP","")&amp;IF($G3503=1,"+MOV","")&amp;IF($I3503=1,"+CS","")&amp;IF($K3503=1,"+WB","")</f>
        <v/>
      </c>
      <c r="T3503">
        <f>$E3503+$G3503+$I3503+$K3503</f>
        <v/>
      </c>
    </row>
    <row r="3504">
      <c r="A3504" t="inlineStr">
        <is>
          <t>368028810000</t>
        </is>
      </c>
      <c r="B3504" t="inlineStr">
        <is>
          <t>36802881</t>
        </is>
      </c>
      <c r="C3504" t="inlineStr">
        <is>
          <t>EDIEL AARON CORREA</t>
        </is>
      </c>
      <c r="D3504" t="inlineStr">
        <is>
          <t>EDIELAARONCORREA</t>
        </is>
      </c>
      <c r="E3504">
        <f>IF(COUNTIFS(Registros!$A$2:$A$6000,"NP",Registros!$B$2:$B$6000,$A3504)&gt;0,1,0)</f>
        <v/>
      </c>
      <c r="F3504">
        <f>IF($E3504=1,SUMIFS(Registros!$F$2:$F$6000,Registros!$A$2:$A$6000,"NP",Registros!$B$2:$B$6000,$A3504),0)</f>
        <v/>
      </c>
      <c r="G3504">
        <f>IF(COUNTIFS(Registros!$A$2:$A$6000,"MOV",Registros!$B$2:$B$6000,$A3504)&gt;0,1,0)</f>
        <v/>
      </c>
      <c r="H3504">
        <f>IF($G3504=1,SUMIFS(Registros!$F$2:$F$6000,Registros!$A$2:$A$6000,"MOV",Registros!$B$2:$B$6000,$A3504),0)</f>
        <v/>
      </c>
      <c r="I3504">
        <f>IF(COUNTIFS(Registros!$A$2:$A$6000,"CS",Registros!$B$2:$B$6000,$A3504)&gt;0,1,0)</f>
        <v/>
      </c>
      <c r="J3504">
        <f>IF($I3504=1,SUMIFS(Registros!$I$2:$I$6000,Registros!$A$2:$A$6000,"CS",Registros!$B$2:$B$6000,$A3504),0)</f>
        <v/>
      </c>
      <c r="K3504">
        <f>IF(COUNTIFS(Winback!$K$2:$K$300,$D3504)&gt;0,1,0)</f>
        <v/>
      </c>
      <c r="L3504">
        <f>IF(AND($K3504=1,LEFT($A3504,3)="WB-"),SUMIFS(Winback!$D$2:$D$300,Winback!$K$2:$K$300,$D3504),0)</f>
        <v/>
      </c>
      <c r="M3504">
        <f>IF(OR($E3504=1,$G3504=1,SUMIFS(Registros!$J$2:$J$6000,Registros!$B$2:$B$6000,$A3504)&gt;0),1,0)</f>
        <v/>
      </c>
      <c r="N3504">
        <f>IF($J3504&gt;0,1,IF(COUNTIFS(Registros!$A$2:$A$6000,"CS",Registros!$B$2:$B$6000,$A3504,Registros!$K$2:$K$6000,"&lt;&gt;")&gt;0,1,0))</f>
        <v/>
      </c>
      <c r="O3504">
        <f>IF(AND($K3504=1,$E3504=0,$G3504=0,$I3504=0),"WINBACK",IF(AND($M3504=1,$N3504&gt;0),"CONVERGENTE",IF($M3504=1,"SOLO MÓVIL",IF($N3504&gt;0,"SOLO FIJO / INTERNET","SIN SERVICIOS"))))</f>
        <v/>
      </c>
      <c r="P3504">
        <f>IF($O3504="WINBACK","Recuperar (winback)",IF($O3504="CONVERGENTE","Upgrade / más líneas",IF($O3504="SOLO MÓVIL","Ofrecer fijo + internet (FLBBTV)",IF($O3504="SOLO FIJO / INTERNET","Ofrecer línea móvil Nextphone","Oferta completa (móvil + fijo + internet)"))))</f>
        <v/>
      </c>
      <c r="Q3504">
        <f>$F3504+$H3504+$L3504</f>
        <v/>
      </c>
      <c r="R3504">
        <f>IFERROR(VLOOKUP($A3504,Registros!$B$2:$G$6000,6,0),IFERROR(VLOOKUP($D3504,Winback!$B$2:$C$300,2,0),""))</f>
        <v/>
      </c>
      <c r="S3504">
        <f>IF($E3504=1,"NP","")&amp;IF($G3504=1,"+MOV","")&amp;IF($I3504=1,"+CS","")&amp;IF($K3504=1,"+WB","")</f>
        <v/>
      </c>
      <c r="T3504">
        <f>$E3504+$G3504+$I3504+$K3504</f>
        <v/>
      </c>
    </row>
    <row r="3505">
      <c r="A3505" t="inlineStr">
        <is>
          <t>357219270000</t>
        </is>
      </c>
      <c r="B3505" t="inlineStr">
        <is>
          <t>35721927</t>
        </is>
      </c>
      <c r="C3505" t="inlineStr">
        <is>
          <t>KATHERINE CHAVEZ</t>
        </is>
      </c>
      <c r="D3505" t="inlineStr">
        <is>
          <t>KATHERINECHAVEZ</t>
        </is>
      </c>
      <c r="E3505">
        <f>IF(COUNTIFS(Registros!$A$2:$A$6000,"NP",Registros!$B$2:$B$6000,$A3505)&gt;0,1,0)</f>
        <v/>
      </c>
      <c r="F3505">
        <f>IF($E3505=1,SUMIFS(Registros!$F$2:$F$6000,Registros!$A$2:$A$6000,"NP",Registros!$B$2:$B$6000,$A3505),0)</f>
        <v/>
      </c>
      <c r="G3505">
        <f>IF(COUNTIFS(Registros!$A$2:$A$6000,"MOV",Registros!$B$2:$B$6000,$A3505)&gt;0,1,0)</f>
        <v/>
      </c>
      <c r="H3505">
        <f>IF($G3505=1,SUMIFS(Registros!$F$2:$F$6000,Registros!$A$2:$A$6000,"MOV",Registros!$B$2:$B$6000,$A3505),0)</f>
        <v/>
      </c>
      <c r="I3505">
        <f>IF(COUNTIFS(Registros!$A$2:$A$6000,"CS",Registros!$B$2:$B$6000,$A3505)&gt;0,1,0)</f>
        <v/>
      </c>
      <c r="J3505">
        <f>IF($I3505=1,SUMIFS(Registros!$I$2:$I$6000,Registros!$A$2:$A$6000,"CS",Registros!$B$2:$B$6000,$A3505),0)</f>
        <v/>
      </c>
      <c r="K3505">
        <f>IF(COUNTIFS(Winback!$K$2:$K$300,$D3505)&gt;0,1,0)</f>
        <v/>
      </c>
      <c r="L3505">
        <f>IF(AND($K3505=1,LEFT($A3505,3)="WB-"),SUMIFS(Winback!$D$2:$D$300,Winback!$K$2:$K$300,$D3505),0)</f>
        <v/>
      </c>
      <c r="M3505">
        <f>IF(OR($E3505=1,$G3505=1,SUMIFS(Registros!$J$2:$J$6000,Registros!$B$2:$B$6000,$A3505)&gt;0),1,0)</f>
        <v/>
      </c>
      <c r="N3505">
        <f>IF($J3505&gt;0,1,IF(COUNTIFS(Registros!$A$2:$A$6000,"CS",Registros!$B$2:$B$6000,$A3505,Registros!$K$2:$K$6000,"&lt;&gt;")&gt;0,1,0))</f>
        <v/>
      </c>
      <c r="O3505">
        <f>IF(AND($K3505=1,$E3505=0,$G3505=0,$I3505=0),"WINBACK",IF(AND($M3505=1,$N3505&gt;0),"CONVERGENTE",IF($M3505=1,"SOLO MÓVIL",IF($N3505&gt;0,"SOLO FIJO / INTERNET","SIN SERVICIOS"))))</f>
        <v/>
      </c>
      <c r="P3505">
        <f>IF($O3505="WINBACK","Recuperar (winback)",IF($O3505="CONVERGENTE","Upgrade / más líneas",IF($O3505="SOLO MÓVIL","Ofrecer fijo + internet (FLBBTV)",IF($O3505="SOLO FIJO / INTERNET","Ofrecer línea móvil Nextphone","Oferta completa (móvil + fijo + internet)"))))</f>
        <v/>
      </c>
      <c r="Q3505">
        <f>$F3505+$H3505+$L3505</f>
        <v/>
      </c>
      <c r="R3505">
        <f>IFERROR(VLOOKUP($A3505,Registros!$B$2:$G$6000,6,0),IFERROR(VLOOKUP($D3505,Winback!$B$2:$C$300,2,0),""))</f>
        <v/>
      </c>
      <c r="S3505">
        <f>IF($E3505=1,"NP","")&amp;IF($G3505=1,"+MOV","")&amp;IF($I3505=1,"+CS","")&amp;IF($K3505=1,"+WB","")</f>
        <v/>
      </c>
      <c r="T3505">
        <f>$E3505+$G3505+$I3505+$K3505</f>
        <v/>
      </c>
    </row>
    <row r="3506">
      <c r="A3506" t="inlineStr">
        <is>
          <t>359195050000</t>
        </is>
      </c>
      <c r="B3506" t="inlineStr">
        <is>
          <t>35919505</t>
        </is>
      </c>
      <c r="C3506" t="inlineStr">
        <is>
          <t>HENNESIS HEYSSELL QUINTERO RODRIGUEZ</t>
        </is>
      </c>
      <c r="D3506" t="inlineStr">
        <is>
          <t>HENNESISHEYSSELLQUINTERORODRIGUEZ</t>
        </is>
      </c>
      <c r="E3506">
        <f>IF(COUNTIFS(Registros!$A$2:$A$6000,"NP",Registros!$B$2:$B$6000,$A3506)&gt;0,1,0)</f>
        <v/>
      </c>
      <c r="F3506">
        <f>IF($E3506=1,SUMIFS(Registros!$F$2:$F$6000,Registros!$A$2:$A$6000,"NP",Registros!$B$2:$B$6000,$A3506),0)</f>
        <v/>
      </c>
      <c r="G3506">
        <f>IF(COUNTIFS(Registros!$A$2:$A$6000,"MOV",Registros!$B$2:$B$6000,$A3506)&gt;0,1,0)</f>
        <v/>
      </c>
      <c r="H3506">
        <f>IF($G3506=1,SUMIFS(Registros!$F$2:$F$6000,Registros!$A$2:$A$6000,"MOV",Registros!$B$2:$B$6000,$A3506),0)</f>
        <v/>
      </c>
      <c r="I3506">
        <f>IF(COUNTIFS(Registros!$A$2:$A$6000,"CS",Registros!$B$2:$B$6000,$A3506)&gt;0,1,0)</f>
        <v/>
      </c>
      <c r="J3506">
        <f>IF($I3506=1,SUMIFS(Registros!$I$2:$I$6000,Registros!$A$2:$A$6000,"CS",Registros!$B$2:$B$6000,$A3506),0)</f>
        <v/>
      </c>
      <c r="K3506">
        <f>IF(COUNTIFS(Winback!$K$2:$K$300,$D3506)&gt;0,1,0)</f>
        <v/>
      </c>
      <c r="L3506">
        <f>IF(AND($K3506=1,LEFT($A3506,3)="WB-"),SUMIFS(Winback!$D$2:$D$300,Winback!$K$2:$K$300,$D3506),0)</f>
        <v/>
      </c>
      <c r="M3506">
        <f>IF(OR($E3506=1,$G3506=1,SUMIFS(Registros!$J$2:$J$6000,Registros!$B$2:$B$6000,$A3506)&gt;0),1,0)</f>
        <v/>
      </c>
      <c r="N3506">
        <f>IF($J3506&gt;0,1,IF(COUNTIFS(Registros!$A$2:$A$6000,"CS",Registros!$B$2:$B$6000,$A3506,Registros!$K$2:$K$6000,"&lt;&gt;")&gt;0,1,0))</f>
        <v/>
      </c>
      <c r="O3506">
        <f>IF(AND($K3506=1,$E3506=0,$G3506=0,$I3506=0),"WINBACK",IF(AND($M3506=1,$N3506&gt;0),"CONVERGENTE",IF($M3506=1,"SOLO MÓVIL",IF($N3506&gt;0,"SOLO FIJO / INTERNET","SIN SERVICIOS"))))</f>
        <v/>
      </c>
      <c r="P3506">
        <f>IF($O3506="WINBACK","Recuperar (winback)",IF($O3506="CONVERGENTE","Upgrade / más líneas",IF($O3506="SOLO MÓVIL","Ofrecer fijo + internet (FLBBTV)",IF($O3506="SOLO FIJO / INTERNET","Ofrecer línea móvil Nextphone","Oferta completa (móvil + fijo + internet)"))))</f>
        <v/>
      </c>
      <c r="Q3506">
        <f>$F3506+$H3506+$L3506</f>
        <v/>
      </c>
      <c r="R3506">
        <f>IFERROR(VLOOKUP($A3506,Registros!$B$2:$G$6000,6,0),IFERROR(VLOOKUP($D3506,Winback!$B$2:$C$300,2,0),""))</f>
        <v/>
      </c>
      <c r="S3506">
        <f>IF($E3506=1,"NP","")&amp;IF($G3506=1,"+MOV","")&amp;IF($I3506=1,"+CS","")&amp;IF($K3506=1,"+WB","")</f>
        <v/>
      </c>
      <c r="T3506">
        <f>$E3506+$G3506+$I3506+$K3506</f>
        <v/>
      </c>
    </row>
    <row r="3507">
      <c r="A3507" t="inlineStr">
        <is>
          <t>359346200000</t>
        </is>
      </c>
      <c r="B3507" t="inlineStr">
        <is>
          <t>35934620</t>
        </is>
      </c>
      <c r="C3507" t="inlineStr">
        <is>
          <t>ALISKA VALDES</t>
        </is>
      </c>
      <c r="D3507" t="inlineStr">
        <is>
          <t>ALISKAVALDES</t>
        </is>
      </c>
      <c r="E3507">
        <f>IF(COUNTIFS(Registros!$A$2:$A$6000,"NP",Registros!$B$2:$B$6000,$A3507)&gt;0,1,0)</f>
        <v/>
      </c>
      <c r="F3507">
        <f>IF($E3507=1,SUMIFS(Registros!$F$2:$F$6000,Registros!$A$2:$A$6000,"NP",Registros!$B$2:$B$6000,$A3507),0)</f>
        <v/>
      </c>
      <c r="G3507">
        <f>IF(COUNTIFS(Registros!$A$2:$A$6000,"MOV",Registros!$B$2:$B$6000,$A3507)&gt;0,1,0)</f>
        <v/>
      </c>
      <c r="H3507">
        <f>IF($G3507=1,SUMIFS(Registros!$F$2:$F$6000,Registros!$A$2:$A$6000,"MOV",Registros!$B$2:$B$6000,$A3507),0)</f>
        <v/>
      </c>
      <c r="I3507">
        <f>IF(COUNTIFS(Registros!$A$2:$A$6000,"CS",Registros!$B$2:$B$6000,$A3507)&gt;0,1,0)</f>
        <v/>
      </c>
      <c r="J3507">
        <f>IF($I3507=1,SUMIFS(Registros!$I$2:$I$6000,Registros!$A$2:$A$6000,"CS",Registros!$B$2:$B$6000,$A3507),0)</f>
        <v/>
      </c>
      <c r="K3507">
        <f>IF(COUNTIFS(Winback!$K$2:$K$300,$D3507)&gt;0,1,0)</f>
        <v/>
      </c>
      <c r="L3507">
        <f>IF(AND($K3507=1,LEFT($A3507,3)="WB-"),SUMIFS(Winback!$D$2:$D$300,Winback!$K$2:$K$300,$D3507),0)</f>
        <v/>
      </c>
      <c r="M3507">
        <f>IF(OR($E3507=1,$G3507=1,SUMIFS(Registros!$J$2:$J$6000,Registros!$B$2:$B$6000,$A3507)&gt;0),1,0)</f>
        <v/>
      </c>
      <c r="N3507">
        <f>IF($J3507&gt;0,1,IF(COUNTIFS(Registros!$A$2:$A$6000,"CS",Registros!$B$2:$B$6000,$A3507,Registros!$K$2:$K$6000,"&lt;&gt;")&gt;0,1,0))</f>
        <v/>
      </c>
      <c r="O3507">
        <f>IF(AND($K3507=1,$E3507=0,$G3507=0,$I3507=0),"WINBACK",IF(AND($M3507=1,$N3507&gt;0),"CONVERGENTE",IF($M3507=1,"SOLO MÓVIL",IF($N3507&gt;0,"SOLO FIJO / INTERNET","SIN SERVICIOS"))))</f>
        <v/>
      </c>
      <c r="P3507">
        <f>IF($O3507="WINBACK","Recuperar (winback)",IF($O3507="CONVERGENTE","Upgrade / más líneas",IF($O3507="SOLO MÓVIL","Ofrecer fijo + internet (FLBBTV)",IF($O3507="SOLO FIJO / INTERNET","Ofrecer línea móvil Nextphone","Oferta completa (móvil + fijo + internet)"))))</f>
        <v/>
      </c>
      <c r="Q3507">
        <f>$F3507+$H3507+$L3507</f>
        <v/>
      </c>
      <c r="R3507">
        <f>IFERROR(VLOOKUP($A3507,Registros!$B$2:$G$6000,6,0),IFERROR(VLOOKUP($D3507,Winback!$B$2:$C$300,2,0),""))</f>
        <v/>
      </c>
      <c r="S3507">
        <f>IF($E3507=1,"NP","")&amp;IF($G3507=1,"+MOV","")&amp;IF($I3507=1,"+CS","")&amp;IF($K3507=1,"+WB","")</f>
        <v/>
      </c>
      <c r="T3507">
        <f>$E3507+$G3507+$I3507+$K3507</f>
        <v/>
      </c>
    </row>
    <row r="3508">
      <c r="A3508" t="inlineStr">
        <is>
          <t>362030150000</t>
        </is>
      </c>
      <c r="B3508" t="inlineStr">
        <is>
          <t>36203015</t>
        </is>
      </c>
      <c r="C3508" t="inlineStr">
        <is>
          <t>YORIEL CANO</t>
        </is>
      </c>
      <c r="D3508" t="inlineStr">
        <is>
          <t>YORIELCANO</t>
        </is>
      </c>
      <c r="E3508">
        <f>IF(COUNTIFS(Registros!$A$2:$A$6000,"NP",Registros!$B$2:$B$6000,$A3508)&gt;0,1,0)</f>
        <v/>
      </c>
      <c r="F3508">
        <f>IF($E3508=1,SUMIFS(Registros!$F$2:$F$6000,Registros!$A$2:$A$6000,"NP",Registros!$B$2:$B$6000,$A3508),0)</f>
        <v/>
      </c>
      <c r="G3508">
        <f>IF(COUNTIFS(Registros!$A$2:$A$6000,"MOV",Registros!$B$2:$B$6000,$A3508)&gt;0,1,0)</f>
        <v/>
      </c>
      <c r="H3508">
        <f>IF($G3508=1,SUMIFS(Registros!$F$2:$F$6000,Registros!$A$2:$A$6000,"MOV",Registros!$B$2:$B$6000,$A3508),0)</f>
        <v/>
      </c>
      <c r="I3508">
        <f>IF(COUNTIFS(Registros!$A$2:$A$6000,"CS",Registros!$B$2:$B$6000,$A3508)&gt;0,1,0)</f>
        <v/>
      </c>
      <c r="J3508">
        <f>IF($I3508=1,SUMIFS(Registros!$I$2:$I$6000,Registros!$A$2:$A$6000,"CS",Registros!$B$2:$B$6000,$A3508),0)</f>
        <v/>
      </c>
      <c r="K3508">
        <f>IF(COUNTIFS(Winback!$K$2:$K$300,$D3508)&gt;0,1,0)</f>
        <v/>
      </c>
      <c r="L3508">
        <f>IF(AND($K3508=1,LEFT($A3508,3)="WB-"),SUMIFS(Winback!$D$2:$D$300,Winback!$K$2:$K$300,$D3508),0)</f>
        <v/>
      </c>
      <c r="M3508">
        <f>IF(OR($E3508=1,$G3508=1,SUMIFS(Registros!$J$2:$J$6000,Registros!$B$2:$B$6000,$A3508)&gt;0),1,0)</f>
        <v/>
      </c>
      <c r="N3508">
        <f>IF($J3508&gt;0,1,IF(COUNTIFS(Registros!$A$2:$A$6000,"CS",Registros!$B$2:$B$6000,$A3508,Registros!$K$2:$K$6000,"&lt;&gt;")&gt;0,1,0))</f>
        <v/>
      </c>
      <c r="O3508">
        <f>IF(AND($K3508=1,$E3508=0,$G3508=0,$I3508=0),"WINBACK",IF(AND($M3508=1,$N3508&gt;0),"CONVERGENTE",IF($M3508=1,"SOLO MÓVIL",IF($N3508&gt;0,"SOLO FIJO / INTERNET","SIN SERVICIOS"))))</f>
        <v/>
      </c>
      <c r="P3508">
        <f>IF($O3508="WINBACK","Recuperar (winback)",IF($O3508="CONVERGENTE","Upgrade / más líneas",IF($O3508="SOLO MÓVIL","Ofrecer fijo + internet (FLBBTV)",IF($O3508="SOLO FIJO / INTERNET","Ofrecer línea móvil Nextphone","Oferta completa (móvil + fijo + internet)"))))</f>
        <v/>
      </c>
      <c r="Q3508">
        <f>$F3508+$H3508+$L3508</f>
        <v/>
      </c>
      <c r="R3508">
        <f>IFERROR(VLOOKUP($A3508,Registros!$B$2:$G$6000,6,0),IFERROR(VLOOKUP($D3508,Winback!$B$2:$C$300,2,0),""))</f>
        <v/>
      </c>
      <c r="S3508">
        <f>IF($E3508=1,"NP","")&amp;IF($G3508=1,"+MOV","")&amp;IF($I3508=1,"+CS","")&amp;IF($K3508=1,"+WB","")</f>
        <v/>
      </c>
      <c r="T3508">
        <f>$E3508+$G3508+$I3508+$K3508</f>
        <v/>
      </c>
    </row>
    <row r="3509">
      <c r="A3509" t="inlineStr">
        <is>
          <t>321721440000</t>
        </is>
      </c>
      <c r="B3509" t="inlineStr">
        <is>
          <t>32172144</t>
        </is>
      </c>
      <c r="C3509" t="inlineStr">
        <is>
          <t>Bocasas S.A</t>
        </is>
      </c>
      <c r="D3509" t="inlineStr">
        <is>
          <t>BOCASASSA</t>
        </is>
      </c>
      <c r="E3509">
        <f>IF(COUNTIFS(Registros!$A$2:$A$6000,"NP",Registros!$B$2:$B$6000,$A3509)&gt;0,1,0)</f>
        <v/>
      </c>
      <c r="F3509">
        <f>IF($E3509=1,SUMIFS(Registros!$F$2:$F$6000,Registros!$A$2:$A$6000,"NP",Registros!$B$2:$B$6000,$A3509),0)</f>
        <v/>
      </c>
      <c r="G3509">
        <f>IF(COUNTIFS(Registros!$A$2:$A$6000,"MOV",Registros!$B$2:$B$6000,$A3509)&gt;0,1,0)</f>
        <v/>
      </c>
      <c r="H3509">
        <f>IF($G3509=1,SUMIFS(Registros!$F$2:$F$6000,Registros!$A$2:$A$6000,"MOV",Registros!$B$2:$B$6000,$A3509),0)</f>
        <v/>
      </c>
      <c r="I3509">
        <f>IF(COUNTIFS(Registros!$A$2:$A$6000,"CS",Registros!$B$2:$B$6000,$A3509)&gt;0,1,0)</f>
        <v/>
      </c>
      <c r="J3509">
        <f>IF($I3509=1,SUMIFS(Registros!$I$2:$I$6000,Registros!$A$2:$A$6000,"CS",Registros!$B$2:$B$6000,$A3509),0)</f>
        <v/>
      </c>
      <c r="K3509">
        <f>IF(COUNTIFS(Winback!$K$2:$K$300,$D3509)&gt;0,1,0)</f>
        <v/>
      </c>
      <c r="L3509">
        <f>IF(AND($K3509=1,LEFT($A3509,3)="WB-"),SUMIFS(Winback!$D$2:$D$300,Winback!$K$2:$K$300,$D3509),0)</f>
        <v/>
      </c>
      <c r="M3509">
        <f>IF(OR($E3509=1,$G3509=1,SUMIFS(Registros!$J$2:$J$6000,Registros!$B$2:$B$6000,$A3509)&gt;0),1,0)</f>
        <v/>
      </c>
      <c r="N3509">
        <f>IF($J3509&gt;0,1,IF(COUNTIFS(Registros!$A$2:$A$6000,"CS",Registros!$B$2:$B$6000,$A3509,Registros!$K$2:$K$6000,"&lt;&gt;")&gt;0,1,0))</f>
        <v/>
      </c>
      <c r="O3509">
        <f>IF(AND($K3509=1,$E3509=0,$G3509=0,$I3509=0),"WINBACK",IF(AND($M3509=1,$N3509&gt;0),"CONVERGENTE",IF($M3509=1,"SOLO MÓVIL",IF($N3509&gt;0,"SOLO FIJO / INTERNET","SIN SERVICIOS"))))</f>
        <v/>
      </c>
      <c r="P3509">
        <f>IF($O3509="WINBACK","Recuperar (winback)",IF($O3509="CONVERGENTE","Upgrade / más líneas",IF($O3509="SOLO MÓVIL","Ofrecer fijo + internet (FLBBTV)",IF($O3509="SOLO FIJO / INTERNET","Ofrecer línea móvil Nextphone","Oferta completa (móvil + fijo + internet)"))))</f>
        <v/>
      </c>
      <c r="Q3509">
        <f>$F3509+$H3509+$L3509</f>
        <v/>
      </c>
      <c r="R3509">
        <f>IFERROR(VLOOKUP($A3509,Registros!$B$2:$G$6000,6,0),IFERROR(VLOOKUP($D3509,Winback!$B$2:$C$300,2,0),""))</f>
        <v/>
      </c>
      <c r="S3509">
        <f>IF($E3509=1,"NP","")&amp;IF($G3509=1,"+MOV","")&amp;IF($I3509=1,"+CS","")&amp;IF($K3509=1,"+WB","")</f>
        <v/>
      </c>
      <c r="T3509">
        <f>$E3509+$G3509+$I3509+$K3509</f>
        <v/>
      </c>
    </row>
    <row r="3510">
      <c r="A3510" t="inlineStr">
        <is>
          <t>355255850000</t>
        </is>
      </c>
      <c r="B3510" t="inlineStr">
        <is>
          <t>35525585</t>
        </is>
      </c>
      <c r="C3510" t="inlineStr">
        <is>
          <t>KATHERIN IDALIDES DIXON VASQUEZ</t>
        </is>
      </c>
      <c r="D3510" t="inlineStr">
        <is>
          <t>KATHERINIDALIDESDIXONVASQUEZ</t>
        </is>
      </c>
      <c r="E3510">
        <f>IF(COUNTIFS(Registros!$A$2:$A$6000,"NP",Registros!$B$2:$B$6000,$A3510)&gt;0,1,0)</f>
        <v/>
      </c>
      <c r="F3510">
        <f>IF($E3510=1,SUMIFS(Registros!$F$2:$F$6000,Registros!$A$2:$A$6000,"NP",Registros!$B$2:$B$6000,$A3510),0)</f>
        <v/>
      </c>
      <c r="G3510">
        <f>IF(COUNTIFS(Registros!$A$2:$A$6000,"MOV",Registros!$B$2:$B$6000,$A3510)&gt;0,1,0)</f>
        <v/>
      </c>
      <c r="H3510">
        <f>IF($G3510=1,SUMIFS(Registros!$F$2:$F$6000,Registros!$A$2:$A$6000,"MOV",Registros!$B$2:$B$6000,$A3510),0)</f>
        <v/>
      </c>
      <c r="I3510">
        <f>IF(COUNTIFS(Registros!$A$2:$A$6000,"CS",Registros!$B$2:$B$6000,$A3510)&gt;0,1,0)</f>
        <v/>
      </c>
      <c r="J3510">
        <f>IF($I3510=1,SUMIFS(Registros!$I$2:$I$6000,Registros!$A$2:$A$6000,"CS",Registros!$B$2:$B$6000,$A3510),0)</f>
        <v/>
      </c>
      <c r="K3510">
        <f>IF(COUNTIFS(Winback!$K$2:$K$300,$D3510)&gt;0,1,0)</f>
        <v/>
      </c>
      <c r="L3510">
        <f>IF(AND($K3510=1,LEFT($A3510,3)="WB-"),SUMIFS(Winback!$D$2:$D$300,Winback!$K$2:$K$300,$D3510),0)</f>
        <v/>
      </c>
      <c r="M3510">
        <f>IF(OR($E3510=1,$G3510=1,SUMIFS(Registros!$J$2:$J$6000,Registros!$B$2:$B$6000,$A3510)&gt;0),1,0)</f>
        <v/>
      </c>
      <c r="N3510">
        <f>IF($J3510&gt;0,1,IF(COUNTIFS(Registros!$A$2:$A$6000,"CS",Registros!$B$2:$B$6000,$A3510,Registros!$K$2:$K$6000,"&lt;&gt;")&gt;0,1,0))</f>
        <v/>
      </c>
      <c r="O3510">
        <f>IF(AND($K3510=1,$E3510=0,$G3510=0,$I3510=0),"WINBACK",IF(AND($M3510=1,$N3510&gt;0),"CONVERGENTE",IF($M3510=1,"SOLO MÓVIL",IF($N3510&gt;0,"SOLO FIJO / INTERNET","SIN SERVICIOS"))))</f>
        <v/>
      </c>
      <c r="P3510">
        <f>IF($O3510="WINBACK","Recuperar (winback)",IF($O3510="CONVERGENTE","Upgrade / más líneas",IF($O3510="SOLO MÓVIL","Ofrecer fijo + internet (FLBBTV)",IF($O3510="SOLO FIJO / INTERNET","Ofrecer línea móvil Nextphone","Oferta completa (móvil + fijo + internet)"))))</f>
        <v/>
      </c>
      <c r="Q3510">
        <f>$F3510+$H3510+$L3510</f>
        <v/>
      </c>
      <c r="R3510">
        <f>IFERROR(VLOOKUP($A3510,Registros!$B$2:$G$6000,6,0),IFERROR(VLOOKUP($D3510,Winback!$B$2:$C$300,2,0),""))</f>
        <v/>
      </c>
      <c r="S3510">
        <f>IF($E3510=1,"NP","")&amp;IF($G3510=1,"+MOV","")&amp;IF($I3510=1,"+CS","")&amp;IF($K3510=1,"+WB","")</f>
        <v/>
      </c>
      <c r="T3510">
        <f>$E3510+$G3510+$I3510+$K3510</f>
        <v/>
      </c>
    </row>
    <row r="3511">
      <c r="A3511" t="inlineStr">
        <is>
          <t>359312350000</t>
        </is>
      </c>
      <c r="B3511" t="inlineStr">
        <is>
          <t>35931235</t>
        </is>
      </c>
      <c r="C3511" t="inlineStr">
        <is>
          <t>BERCELIO RODRÍGUEZ</t>
        </is>
      </c>
      <c r="D3511" t="inlineStr">
        <is>
          <t>BERCELIORODRIGUEZ</t>
        </is>
      </c>
      <c r="E3511">
        <f>IF(COUNTIFS(Registros!$A$2:$A$6000,"NP",Registros!$B$2:$B$6000,$A3511)&gt;0,1,0)</f>
        <v/>
      </c>
      <c r="F3511">
        <f>IF($E3511=1,SUMIFS(Registros!$F$2:$F$6000,Registros!$A$2:$A$6000,"NP",Registros!$B$2:$B$6000,$A3511),0)</f>
        <v/>
      </c>
      <c r="G3511">
        <f>IF(COUNTIFS(Registros!$A$2:$A$6000,"MOV",Registros!$B$2:$B$6000,$A3511)&gt;0,1,0)</f>
        <v/>
      </c>
      <c r="H3511">
        <f>IF($G3511=1,SUMIFS(Registros!$F$2:$F$6000,Registros!$A$2:$A$6000,"MOV",Registros!$B$2:$B$6000,$A3511),0)</f>
        <v/>
      </c>
      <c r="I3511">
        <f>IF(COUNTIFS(Registros!$A$2:$A$6000,"CS",Registros!$B$2:$B$6000,$A3511)&gt;0,1,0)</f>
        <v/>
      </c>
      <c r="J3511">
        <f>IF($I3511=1,SUMIFS(Registros!$I$2:$I$6000,Registros!$A$2:$A$6000,"CS",Registros!$B$2:$B$6000,$A3511),0)</f>
        <v/>
      </c>
      <c r="K3511">
        <f>IF(COUNTIFS(Winback!$K$2:$K$300,$D3511)&gt;0,1,0)</f>
        <v/>
      </c>
      <c r="L3511">
        <f>IF(AND($K3511=1,LEFT($A3511,3)="WB-"),SUMIFS(Winback!$D$2:$D$300,Winback!$K$2:$K$300,$D3511),0)</f>
        <v/>
      </c>
      <c r="M3511">
        <f>IF(OR($E3511=1,$G3511=1,SUMIFS(Registros!$J$2:$J$6000,Registros!$B$2:$B$6000,$A3511)&gt;0),1,0)</f>
        <v/>
      </c>
      <c r="N3511">
        <f>IF($J3511&gt;0,1,IF(COUNTIFS(Registros!$A$2:$A$6000,"CS",Registros!$B$2:$B$6000,$A3511,Registros!$K$2:$K$6000,"&lt;&gt;")&gt;0,1,0))</f>
        <v/>
      </c>
      <c r="O3511">
        <f>IF(AND($K3511=1,$E3511=0,$G3511=0,$I3511=0),"WINBACK",IF(AND($M3511=1,$N3511&gt;0),"CONVERGENTE",IF($M3511=1,"SOLO MÓVIL",IF($N3511&gt;0,"SOLO FIJO / INTERNET","SIN SERVICIOS"))))</f>
        <v/>
      </c>
      <c r="P3511">
        <f>IF($O3511="WINBACK","Recuperar (winback)",IF($O3511="CONVERGENTE","Upgrade / más líneas",IF($O3511="SOLO MÓVIL","Ofrecer fijo + internet (FLBBTV)",IF($O3511="SOLO FIJO / INTERNET","Ofrecer línea móvil Nextphone","Oferta completa (móvil + fijo + internet)"))))</f>
        <v/>
      </c>
      <c r="Q3511">
        <f>$F3511+$H3511+$L3511</f>
        <v/>
      </c>
      <c r="R3511">
        <f>IFERROR(VLOOKUP($A3511,Registros!$B$2:$G$6000,6,0),IFERROR(VLOOKUP($D3511,Winback!$B$2:$C$300,2,0),""))</f>
        <v/>
      </c>
      <c r="S3511">
        <f>IF($E3511=1,"NP","")&amp;IF($G3511=1,"+MOV","")&amp;IF($I3511=1,"+CS","")&amp;IF($K3511=1,"+WB","")</f>
        <v/>
      </c>
      <c r="T3511">
        <f>$E3511+$G3511+$I3511+$K3511</f>
        <v/>
      </c>
    </row>
    <row r="3512">
      <c r="A3512" t="inlineStr">
        <is>
          <t>357160160000</t>
        </is>
      </c>
      <c r="B3512" t="inlineStr">
        <is>
          <t>35716016</t>
        </is>
      </c>
      <c r="C3512" t="inlineStr">
        <is>
          <t>BENED GONZÁLEZ</t>
        </is>
      </c>
      <c r="D3512" t="inlineStr">
        <is>
          <t>BENEDGONZALEZ</t>
        </is>
      </c>
      <c r="E3512">
        <f>IF(COUNTIFS(Registros!$A$2:$A$6000,"NP",Registros!$B$2:$B$6000,$A3512)&gt;0,1,0)</f>
        <v/>
      </c>
      <c r="F3512">
        <f>IF($E3512=1,SUMIFS(Registros!$F$2:$F$6000,Registros!$A$2:$A$6000,"NP",Registros!$B$2:$B$6000,$A3512),0)</f>
        <v/>
      </c>
      <c r="G3512">
        <f>IF(COUNTIFS(Registros!$A$2:$A$6000,"MOV",Registros!$B$2:$B$6000,$A3512)&gt;0,1,0)</f>
        <v/>
      </c>
      <c r="H3512">
        <f>IF($G3512=1,SUMIFS(Registros!$F$2:$F$6000,Registros!$A$2:$A$6000,"MOV",Registros!$B$2:$B$6000,$A3512),0)</f>
        <v/>
      </c>
      <c r="I3512">
        <f>IF(COUNTIFS(Registros!$A$2:$A$6000,"CS",Registros!$B$2:$B$6000,$A3512)&gt;0,1,0)</f>
        <v/>
      </c>
      <c r="J3512">
        <f>IF($I3512=1,SUMIFS(Registros!$I$2:$I$6000,Registros!$A$2:$A$6000,"CS",Registros!$B$2:$B$6000,$A3512),0)</f>
        <v/>
      </c>
      <c r="K3512">
        <f>IF(COUNTIFS(Winback!$K$2:$K$300,$D3512)&gt;0,1,0)</f>
        <v/>
      </c>
      <c r="L3512">
        <f>IF(AND($K3512=1,LEFT($A3512,3)="WB-"),SUMIFS(Winback!$D$2:$D$300,Winback!$K$2:$K$300,$D3512),0)</f>
        <v/>
      </c>
      <c r="M3512">
        <f>IF(OR($E3512=1,$G3512=1,SUMIFS(Registros!$J$2:$J$6000,Registros!$B$2:$B$6000,$A3512)&gt;0),1,0)</f>
        <v/>
      </c>
      <c r="N3512">
        <f>IF($J3512&gt;0,1,IF(COUNTIFS(Registros!$A$2:$A$6000,"CS",Registros!$B$2:$B$6000,$A3512,Registros!$K$2:$K$6000,"&lt;&gt;")&gt;0,1,0))</f>
        <v/>
      </c>
      <c r="O3512">
        <f>IF(AND($K3512=1,$E3512=0,$G3512=0,$I3512=0),"WINBACK",IF(AND($M3512=1,$N3512&gt;0),"CONVERGENTE",IF($M3512=1,"SOLO MÓVIL",IF($N3512&gt;0,"SOLO FIJO / INTERNET","SIN SERVICIOS"))))</f>
        <v/>
      </c>
      <c r="P3512">
        <f>IF($O3512="WINBACK","Recuperar (winback)",IF($O3512="CONVERGENTE","Upgrade / más líneas",IF($O3512="SOLO MÓVIL","Ofrecer fijo + internet (FLBBTV)",IF($O3512="SOLO FIJO / INTERNET","Ofrecer línea móvil Nextphone","Oferta completa (móvil + fijo + internet)"))))</f>
        <v/>
      </c>
      <c r="Q3512">
        <f>$F3512+$H3512+$L3512</f>
        <v/>
      </c>
      <c r="R3512">
        <f>IFERROR(VLOOKUP($A3512,Registros!$B$2:$G$6000,6,0),IFERROR(VLOOKUP($D3512,Winback!$B$2:$C$300,2,0),""))</f>
        <v/>
      </c>
      <c r="S3512">
        <f>IF($E3512=1,"NP","")&amp;IF($G3512=1,"+MOV","")&amp;IF($I3512=1,"+CS","")&amp;IF($K3512=1,"+WB","")</f>
        <v/>
      </c>
      <c r="T3512">
        <f>$E3512+$G3512+$I3512+$K3512</f>
        <v/>
      </c>
    </row>
    <row r="3513">
      <c r="A3513" t="inlineStr">
        <is>
          <t>348004070000</t>
        </is>
      </c>
      <c r="B3513" t="inlineStr">
        <is>
          <t>34800407</t>
        </is>
      </c>
      <c r="C3513" t="inlineStr">
        <is>
          <t>ALEXANDRA PATRICIA BRENES ARAUZ</t>
        </is>
      </c>
      <c r="D3513" t="inlineStr">
        <is>
          <t>ALEXANDRAPATRICIABRENESARAUZ</t>
        </is>
      </c>
      <c r="E3513">
        <f>IF(COUNTIFS(Registros!$A$2:$A$6000,"NP",Registros!$B$2:$B$6000,$A3513)&gt;0,1,0)</f>
        <v/>
      </c>
      <c r="F3513">
        <f>IF($E3513=1,SUMIFS(Registros!$F$2:$F$6000,Registros!$A$2:$A$6000,"NP",Registros!$B$2:$B$6000,$A3513),0)</f>
        <v/>
      </c>
      <c r="G3513">
        <f>IF(COUNTIFS(Registros!$A$2:$A$6000,"MOV",Registros!$B$2:$B$6000,$A3513)&gt;0,1,0)</f>
        <v/>
      </c>
      <c r="H3513">
        <f>IF($G3513=1,SUMIFS(Registros!$F$2:$F$6000,Registros!$A$2:$A$6000,"MOV",Registros!$B$2:$B$6000,$A3513),0)</f>
        <v/>
      </c>
      <c r="I3513">
        <f>IF(COUNTIFS(Registros!$A$2:$A$6000,"CS",Registros!$B$2:$B$6000,$A3513)&gt;0,1,0)</f>
        <v/>
      </c>
      <c r="J3513">
        <f>IF($I3513=1,SUMIFS(Registros!$I$2:$I$6000,Registros!$A$2:$A$6000,"CS",Registros!$B$2:$B$6000,$A3513),0)</f>
        <v/>
      </c>
      <c r="K3513">
        <f>IF(COUNTIFS(Winback!$K$2:$K$300,$D3513)&gt;0,1,0)</f>
        <v/>
      </c>
      <c r="L3513">
        <f>IF(AND($K3513=1,LEFT($A3513,3)="WB-"),SUMIFS(Winback!$D$2:$D$300,Winback!$K$2:$K$300,$D3513),0)</f>
        <v/>
      </c>
      <c r="M3513">
        <f>IF(OR($E3513=1,$G3513=1,SUMIFS(Registros!$J$2:$J$6000,Registros!$B$2:$B$6000,$A3513)&gt;0),1,0)</f>
        <v/>
      </c>
      <c r="N3513">
        <f>IF($J3513&gt;0,1,IF(COUNTIFS(Registros!$A$2:$A$6000,"CS",Registros!$B$2:$B$6000,$A3513,Registros!$K$2:$K$6000,"&lt;&gt;")&gt;0,1,0))</f>
        <v/>
      </c>
      <c r="O3513">
        <f>IF(AND($K3513=1,$E3513=0,$G3513=0,$I3513=0),"WINBACK",IF(AND($M3513=1,$N3513&gt;0),"CONVERGENTE",IF($M3513=1,"SOLO MÓVIL",IF($N3513&gt;0,"SOLO FIJO / INTERNET","SIN SERVICIOS"))))</f>
        <v/>
      </c>
      <c r="P3513">
        <f>IF($O3513="WINBACK","Recuperar (winback)",IF($O3513="CONVERGENTE","Upgrade / más líneas",IF($O3513="SOLO MÓVIL","Ofrecer fijo + internet (FLBBTV)",IF($O3513="SOLO FIJO / INTERNET","Ofrecer línea móvil Nextphone","Oferta completa (móvil + fijo + internet)"))))</f>
        <v/>
      </c>
      <c r="Q3513">
        <f>$F3513+$H3513+$L3513</f>
        <v/>
      </c>
      <c r="R3513">
        <f>IFERROR(VLOOKUP($A3513,Registros!$B$2:$G$6000,6,0),IFERROR(VLOOKUP($D3513,Winback!$B$2:$C$300,2,0),""))</f>
        <v/>
      </c>
      <c r="S3513">
        <f>IF($E3513=1,"NP","")&amp;IF($G3513=1,"+MOV","")&amp;IF($I3513=1,"+CS","")&amp;IF($K3513=1,"+WB","")</f>
        <v/>
      </c>
      <c r="T3513">
        <f>$E3513+$G3513+$I3513+$K3513</f>
        <v/>
      </c>
    </row>
    <row r="3514">
      <c r="A3514" t="inlineStr">
        <is>
          <t>361050600000</t>
        </is>
      </c>
      <c r="B3514" t="inlineStr">
        <is>
          <t>36105060</t>
        </is>
      </c>
      <c r="C3514" t="inlineStr">
        <is>
          <t>KEVIN ALEX MARTINEZ MARTINEZ</t>
        </is>
      </c>
      <c r="D3514" t="inlineStr">
        <is>
          <t>KEVINALEXMARTINEZMARTINEZ</t>
        </is>
      </c>
      <c r="E3514">
        <f>IF(COUNTIFS(Registros!$A$2:$A$6000,"NP",Registros!$B$2:$B$6000,$A3514)&gt;0,1,0)</f>
        <v/>
      </c>
      <c r="F3514">
        <f>IF($E3514=1,SUMIFS(Registros!$F$2:$F$6000,Registros!$A$2:$A$6000,"NP",Registros!$B$2:$B$6000,$A3514),0)</f>
        <v/>
      </c>
      <c r="G3514">
        <f>IF(COUNTIFS(Registros!$A$2:$A$6000,"MOV",Registros!$B$2:$B$6000,$A3514)&gt;0,1,0)</f>
        <v/>
      </c>
      <c r="H3514">
        <f>IF($G3514=1,SUMIFS(Registros!$F$2:$F$6000,Registros!$A$2:$A$6000,"MOV",Registros!$B$2:$B$6000,$A3514),0)</f>
        <v/>
      </c>
      <c r="I3514">
        <f>IF(COUNTIFS(Registros!$A$2:$A$6000,"CS",Registros!$B$2:$B$6000,$A3514)&gt;0,1,0)</f>
        <v/>
      </c>
      <c r="J3514">
        <f>IF($I3514=1,SUMIFS(Registros!$I$2:$I$6000,Registros!$A$2:$A$6000,"CS",Registros!$B$2:$B$6000,$A3514),0)</f>
        <v/>
      </c>
      <c r="K3514">
        <f>IF(COUNTIFS(Winback!$K$2:$K$300,$D3514)&gt;0,1,0)</f>
        <v/>
      </c>
      <c r="L3514">
        <f>IF(AND($K3514=1,LEFT($A3514,3)="WB-"),SUMIFS(Winback!$D$2:$D$300,Winback!$K$2:$K$300,$D3514),0)</f>
        <v/>
      </c>
      <c r="M3514">
        <f>IF(OR($E3514=1,$G3514=1,SUMIFS(Registros!$J$2:$J$6000,Registros!$B$2:$B$6000,$A3514)&gt;0),1,0)</f>
        <v/>
      </c>
      <c r="N3514">
        <f>IF($J3514&gt;0,1,IF(COUNTIFS(Registros!$A$2:$A$6000,"CS",Registros!$B$2:$B$6000,$A3514,Registros!$K$2:$K$6000,"&lt;&gt;")&gt;0,1,0))</f>
        <v/>
      </c>
      <c r="O3514">
        <f>IF(AND($K3514=1,$E3514=0,$G3514=0,$I3514=0),"WINBACK",IF(AND($M3514=1,$N3514&gt;0),"CONVERGENTE",IF($M3514=1,"SOLO MÓVIL",IF($N3514&gt;0,"SOLO FIJO / INTERNET","SIN SERVICIOS"))))</f>
        <v/>
      </c>
      <c r="P3514">
        <f>IF($O3514="WINBACK","Recuperar (winback)",IF($O3514="CONVERGENTE","Upgrade / más líneas",IF($O3514="SOLO MÓVIL","Ofrecer fijo + internet (FLBBTV)",IF($O3514="SOLO FIJO / INTERNET","Ofrecer línea móvil Nextphone","Oferta completa (móvil + fijo + internet)"))))</f>
        <v/>
      </c>
      <c r="Q3514">
        <f>$F3514+$H3514+$L3514</f>
        <v/>
      </c>
      <c r="R3514">
        <f>IFERROR(VLOOKUP($A3514,Registros!$B$2:$G$6000,6,0),IFERROR(VLOOKUP($D3514,Winback!$B$2:$C$300,2,0),""))</f>
        <v/>
      </c>
      <c r="S3514">
        <f>IF($E3514=1,"NP","")&amp;IF($G3514=1,"+MOV","")&amp;IF($I3514=1,"+CS","")&amp;IF($K3514=1,"+WB","")</f>
        <v/>
      </c>
      <c r="T3514">
        <f>$E3514+$G3514+$I3514+$K3514</f>
        <v/>
      </c>
    </row>
    <row r="3515">
      <c r="A3515" t="inlineStr">
        <is>
          <t>356231160000</t>
        </is>
      </c>
      <c r="B3515" t="inlineStr">
        <is>
          <t>35623116</t>
        </is>
      </c>
      <c r="C3515" t="inlineStr">
        <is>
          <t>SUSANA YADIRA BEVANS TELLO</t>
        </is>
      </c>
      <c r="D3515" t="inlineStr">
        <is>
          <t>SUSANAYADIRABEVANSTELLO</t>
        </is>
      </c>
      <c r="E3515">
        <f>IF(COUNTIFS(Registros!$A$2:$A$6000,"NP",Registros!$B$2:$B$6000,$A3515)&gt;0,1,0)</f>
        <v/>
      </c>
      <c r="F3515">
        <f>IF($E3515=1,SUMIFS(Registros!$F$2:$F$6000,Registros!$A$2:$A$6000,"NP",Registros!$B$2:$B$6000,$A3515),0)</f>
        <v/>
      </c>
      <c r="G3515">
        <f>IF(COUNTIFS(Registros!$A$2:$A$6000,"MOV",Registros!$B$2:$B$6000,$A3515)&gt;0,1,0)</f>
        <v/>
      </c>
      <c r="H3515">
        <f>IF($G3515=1,SUMIFS(Registros!$F$2:$F$6000,Registros!$A$2:$A$6000,"MOV",Registros!$B$2:$B$6000,$A3515),0)</f>
        <v/>
      </c>
      <c r="I3515">
        <f>IF(COUNTIFS(Registros!$A$2:$A$6000,"CS",Registros!$B$2:$B$6000,$A3515)&gt;0,1,0)</f>
        <v/>
      </c>
      <c r="J3515">
        <f>IF($I3515=1,SUMIFS(Registros!$I$2:$I$6000,Registros!$A$2:$A$6000,"CS",Registros!$B$2:$B$6000,$A3515),0)</f>
        <v/>
      </c>
      <c r="K3515">
        <f>IF(COUNTIFS(Winback!$K$2:$K$300,$D3515)&gt;0,1,0)</f>
        <v/>
      </c>
      <c r="L3515">
        <f>IF(AND($K3515=1,LEFT($A3515,3)="WB-"),SUMIFS(Winback!$D$2:$D$300,Winback!$K$2:$K$300,$D3515),0)</f>
        <v/>
      </c>
      <c r="M3515">
        <f>IF(OR($E3515=1,$G3515=1,SUMIFS(Registros!$J$2:$J$6000,Registros!$B$2:$B$6000,$A3515)&gt;0),1,0)</f>
        <v/>
      </c>
      <c r="N3515">
        <f>IF($J3515&gt;0,1,IF(COUNTIFS(Registros!$A$2:$A$6000,"CS",Registros!$B$2:$B$6000,$A3515,Registros!$K$2:$K$6000,"&lt;&gt;")&gt;0,1,0))</f>
        <v/>
      </c>
      <c r="O3515">
        <f>IF(AND($K3515=1,$E3515=0,$G3515=0,$I3515=0),"WINBACK",IF(AND($M3515=1,$N3515&gt;0),"CONVERGENTE",IF($M3515=1,"SOLO MÓVIL",IF($N3515&gt;0,"SOLO FIJO / INTERNET","SIN SERVICIOS"))))</f>
        <v/>
      </c>
      <c r="P3515">
        <f>IF($O3515="WINBACK","Recuperar (winback)",IF($O3515="CONVERGENTE","Upgrade / más líneas",IF($O3515="SOLO MÓVIL","Ofrecer fijo + internet (FLBBTV)",IF($O3515="SOLO FIJO / INTERNET","Ofrecer línea móvil Nextphone","Oferta completa (móvil + fijo + internet)"))))</f>
        <v/>
      </c>
      <c r="Q3515">
        <f>$F3515+$H3515+$L3515</f>
        <v/>
      </c>
      <c r="R3515">
        <f>IFERROR(VLOOKUP($A3515,Registros!$B$2:$G$6000,6,0),IFERROR(VLOOKUP($D3515,Winback!$B$2:$C$300,2,0),""))</f>
        <v/>
      </c>
      <c r="S3515">
        <f>IF($E3515=1,"NP","")&amp;IF($G3515=1,"+MOV","")&amp;IF($I3515=1,"+CS","")&amp;IF($K3515=1,"+WB","")</f>
        <v/>
      </c>
      <c r="T3515">
        <f>$E3515+$G3515+$I3515+$K3515</f>
        <v/>
      </c>
    </row>
    <row r="3516">
      <c r="A3516" t="inlineStr">
        <is>
          <t>356331770000</t>
        </is>
      </c>
      <c r="B3516" t="inlineStr">
        <is>
          <t>35633177</t>
        </is>
      </c>
      <c r="C3516" t="inlineStr">
        <is>
          <t>ARQUIMEDES BATISTA</t>
        </is>
      </c>
      <c r="D3516" t="inlineStr">
        <is>
          <t>ARQUIMEDESBATISTA</t>
        </is>
      </c>
      <c r="E3516">
        <f>IF(COUNTIFS(Registros!$A$2:$A$6000,"NP",Registros!$B$2:$B$6000,$A3516)&gt;0,1,0)</f>
        <v/>
      </c>
      <c r="F3516">
        <f>IF($E3516=1,SUMIFS(Registros!$F$2:$F$6000,Registros!$A$2:$A$6000,"NP",Registros!$B$2:$B$6000,$A3516),0)</f>
        <v/>
      </c>
      <c r="G3516">
        <f>IF(COUNTIFS(Registros!$A$2:$A$6000,"MOV",Registros!$B$2:$B$6000,$A3516)&gt;0,1,0)</f>
        <v/>
      </c>
      <c r="H3516">
        <f>IF($G3516=1,SUMIFS(Registros!$F$2:$F$6000,Registros!$A$2:$A$6000,"MOV",Registros!$B$2:$B$6000,$A3516),0)</f>
        <v/>
      </c>
      <c r="I3516">
        <f>IF(COUNTIFS(Registros!$A$2:$A$6000,"CS",Registros!$B$2:$B$6000,$A3516)&gt;0,1,0)</f>
        <v/>
      </c>
      <c r="J3516">
        <f>IF($I3516=1,SUMIFS(Registros!$I$2:$I$6000,Registros!$A$2:$A$6000,"CS",Registros!$B$2:$B$6000,$A3516),0)</f>
        <v/>
      </c>
      <c r="K3516">
        <f>IF(COUNTIFS(Winback!$K$2:$K$300,$D3516)&gt;0,1,0)</f>
        <v/>
      </c>
      <c r="L3516">
        <f>IF(AND($K3516=1,LEFT($A3516,3)="WB-"),SUMIFS(Winback!$D$2:$D$300,Winback!$K$2:$K$300,$D3516),0)</f>
        <v/>
      </c>
      <c r="M3516">
        <f>IF(OR($E3516=1,$G3516=1,SUMIFS(Registros!$J$2:$J$6000,Registros!$B$2:$B$6000,$A3516)&gt;0),1,0)</f>
        <v/>
      </c>
      <c r="N3516">
        <f>IF($J3516&gt;0,1,IF(COUNTIFS(Registros!$A$2:$A$6000,"CS",Registros!$B$2:$B$6000,$A3516,Registros!$K$2:$K$6000,"&lt;&gt;")&gt;0,1,0))</f>
        <v/>
      </c>
      <c r="O3516">
        <f>IF(AND($K3516=1,$E3516=0,$G3516=0,$I3516=0),"WINBACK",IF(AND($M3516=1,$N3516&gt;0),"CONVERGENTE",IF($M3516=1,"SOLO MÓVIL",IF($N3516&gt;0,"SOLO FIJO / INTERNET","SIN SERVICIOS"))))</f>
        <v/>
      </c>
      <c r="P3516">
        <f>IF($O3516="WINBACK","Recuperar (winback)",IF($O3516="CONVERGENTE","Upgrade / más líneas",IF($O3516="SOLO MÓVIL","Ofrecer fijo + internet (FLBBTV)",IF($O3516="SOLO FIJO / INTERNET","Ofrecer línea móvil Nextphone","Oferta completa (móvil + fijo + internet)"))))</f>
        <v/>
      </c>
      <c r="Q3516">
        <f>$F3516+$H3516+$L3516</f>
        <v/>
      </c>
      <c r="R3516">
        <f>IFERROR(VLOOKUP($A3516,Registros!$B$2:$G$6000,6,0),IFERROR(VLOOKUP($D3516,Winback!$B$2:$C$300,2,0),""))</f>
        <v/>
      </c>
      <c r="S3516">
        <f>IF($E3516=1,"NP","")&amp;IF($G3516=1,"+MOV","")&amp;IF($I3516=1,"+CS","")&amp;IF($K3516=1,"+WB","")</f>
        <v/>
      </c>
      <c r="T3516">
        <f>$E3516+$G3516+$I3516+$K3516</f>
        <v/>
      </c>
    </row>
    <row r="3517">
      <c r="A3517" t="inlineStr">
        <is>
          <t>358349800000</t>
        </is>
      </c>
      <c r="B3517" t="inlineStr">
        <is>
          <t>35834980</t>
        </is>
      </c>
      <c r="C3517" t="inlineStr">
        <is>
          <t>SAEL OLMOS</t>
        </is>
      </c>
      <c r="D3517" t="inlineStr">
        <is>
          <t>SAELOLMOS</t>
        </is>
      </c>
      <c r="E3517">
        <f>IF(COUNTIFS(Registros!$A$2:$A$6000,"NP",Registros!$B$2:$B$6000,$A3517)&gt;0,1,0)</f>
        <v/>
      </c>
      <c r="F3517">
        <f>IF($E3517=1,SUMIFS(Registros!$F$2:$F$6000,Registros!$A$2:$A$6000,"NP",Registros!$B$2:$B$6000,$A3517),0)</f>
        <v/>
      </c>
      <c r="G3517">
        <f>IF(COUNTIFS(Registros!$A$2:$A$6000,"MOV",Registros!$B$2:$B$6000,$A3517)&gt;0,1,0)</f>
        <v/>
      </c>
      <c r="H3517">
        <f>IF($G3517=1,SUMIFS(Registros!$F$2:$F$6000,Registros!$A$2:$A$6000,"MOV",Registros!$B$2:$B$6000,$A3517),0)</f>
        <v/>
      </c>
      <c r="I3517">
        <f>IF(COUNTIFS(Registros!$A$2:$A$6000,"CS",Registros!$B$2:$B$6000,$A3517)&gt;0,1,0)</f>
        <v/>
      </c>
      <c r="J3517">
        <f>IF($I3517=1,SUMIFS(Registros!$I$2:$I$6000,Registros!$A$2:$A$6000,"CS",Registros!$B$2:$B$6000,$A3517),0)</f>
        <v/>
      </c>
      <c r="K3517">
        <f>IF(COUNTIFS(Winback!$K$2:$K$300,$D3517)&gt;0,1,0)</f>
        <v/>
      </c>
      <c r="L3517">
        <f>IF(AND($K3517=1,LEFT($A3517,3)="WB-"),SUMIFS(Winback!$D$2:$D$300,Winback!$K$2:$K$300,$D3517),0)</f>
        <v/>
      </c>
      <c r="M3517">
        <f>IF(OR($E3517=1,$G3517=1,SUMIFS(Registros!$J$2:$J$6000,Registros!$B$2:$B$6000,$A3517)&gt;0),1,0)</f>
        <v/>
      </c>
      <c r="N3517">
        <f>IF($J3517&gt;0,1,IF(COUNTIFS(Registros!$A$2:$A$6000,"CS",Registros!$B$2:$B$6000,$A3517,Registros!$K$2:$K$6000,"&lt;&gt;")&gt;0,1,0))</f>
        <v/>
      </c>
      <c r="O3517">
        <f>IF(AND($K3517=1,$E3517=0,$G3517=0,$I3517=0),"WINBACK",IF(AND($M3517=1,$N3517&gt;0),"CONVERGENTE",IF($M3517=1,"SOLO MÓVIL",IF($N3517&gt;0,"SOLO FIJO / INTERNET","SIN SERVICIOS"))))</f>
        <v/>
      </c>
      <c r="P3517">
        <f>IF($O3517="WINBACK","Recuperar (winback)",IF($O3517="CONVERGENTE","Upgrade / más líneas",IF($O3517="SOLO MÓVIL","Ofrecer fijo + internet (FLBBTV)",IF($O3517="SOLO FIJO / INTERNET","Ofrecer línea móvil Nextphone","Oferta completa (móvil + fijo + internet)"))))</f>
        <v/>
      </c>
      <c r="Q3517">
        <f>$F3517+$H3517+$L3517</f>
        <v/>
      </c>
      <c r="R3517">
        <f>IFERROR(VLOOKUP($A3517,Registros!$B$2:$G$6000,6,0),IFERROR(VLOOKUP($D3517,Winback!$B$2:$C$300,2,0),""))</f>
        <v/>
      </c>
      <c r="S3517">
        <f>IF($E3517=1,"NP","")&amp;IF($G3517=1,"+MOV","")&amp;IF($I3517=1,"+CS","")&amp;IF($K3517=1,"+WB","")</f>
        <v/>
      </c>
      <c r="T3517">
        <f>$E3517+$G3517+$I3517+$K3517</f>
        <v/>
      </c>
    </row>
    <row r="3518">
      <c r="A3518" t="inlineStr">
        <is>
          <t>359198630000</t>
        </is>
      </c>
      <c r="B3518" t="inlineStr">
        <is>
          <t>35919863</t>
        </is>
      </c>
      <c r="C3518" t="inlineStr">
        <is>
          <t>KATHLEEN YULEYKIS SERRANO ARAUZ</t>
        </is>
      </c>
      <c r="D3518" t="inlineStr">
        <is>
          <t>KATHLEENYULEYKISSERRANOARAUZ</t>
        </is>
      </c>
      <c r="E3518">
        <f>IF(COUNTIFS(Registros!$A$2:$A$6000,"NP",Registros!$B$2:$B$6000,$A3518)&gt;0,1,0)</f>
        <v/>
      </c>
      <c r="F3518">
        <f>IF($E3518=1,SUMIFS(Registros!$F$2:$F$6000,Registros!$A$2:$A$6000,"NP",Registros!$B$2:$B$6000,$A3518),0)</f>
        <v/>
      </c>
      <c r="G3518">
        <f>IF(COUNTIFS(Registros!$A$2:$A$6000,"MOV",Registros!$B$2:$B$6000,$A3518)&gt;0,1,0)</f>
        <v/>
      </c>
      <c r="H3518">
        <f>IF($G3518=1,SUMIFS(Registros!$F$2:$F$6000,Registros!$A$2:$A$6000,"MOV",Registros!$B$2:$B$6000,$A3518),0)</f>
        <v/>
      </c>
      <c r="I3518">
        <f>IF(COUNTIFS(Registros!$A$2:$A$6000,"CS",Registros!$B$2:$B$6000,$A3518)&gt;0,1,0)</f>
        <v/>
      </c>
      <c r="J3518">
        <f>IF($I3518=1,SUMIFS(Registros!$I$2:$I$6000,Registros!$A$2:$A$6000,"CS",Registros!$B$2:$B$6000,$A3518),0)</f>
        <v/>
      </c>
      <c r="K3518">
        <f>IF(COUNTIFS(Winback!$K$2:$K$300,$D3518)&gt;0,1,0)</f>
        <v/>
      </c>
      <c r="L3518">
        <f>IF(AND($K3518=1,LEFT($A3518,3)="WB-"),SUMIFS(Winback!$D$2:$D$300,Winback!$K$2:$K$300,$D3518),0)</f>
        <v/>
      </c>
      <c r="M3518">
        <f>IF(OR($E3518=1,$G3518=1,SUMIFS(Registros!$J$2:$J$6000,Registros!$B$2:$B$6000,$A3518)&gt;0),1,0)</f>
        <v/>
      </c>
      <c r="N3518">
        <f>IF($J3518&gt;0,1,IF(COUNTIFS(Registros!$A$2:$A$6000,"CS",Registros!$B$2:$B$6000,$A3518,Registros!$K$2:$K$6000,"&lt;&gt;")&gt;0,1,0))</f>
        <v/>
      </c>
      <c r="O3518">
        <f>IF(AND($K3518=1,$E3518=0,$G3518=0,$I3518=0),"WINBACK",IF(AND($M3518=1,$N3518&gt;0),"CONVERGENTE",IF($M3518=1,"SOLO MÓVIL",IF($N3518&gt;0,"SOLO FIJO / INTERNET","SIN SERVICIOS"))))</f>
        <v/>
      </c>
      <c r="P3518">
        <f>IF($O3518="WINBACK","Recuperar (winback)",IF($O3518="CONVERGENTE","Upgrade / más líneas",IF($O3518="SOLO MÓVIL","Ofrecer fijo + internet (FLBBTV)",IF($O3518="SOLO FIJO / INTERNET","Ofrecer línea móvil Nextphone","Oferta completa (móvil + fijo + internet)"))))</f>
        <v/>
      </c>
      <c r="Q3518">
        <f>$F3518+$H3518+$L3518</f>
        <v/>
      </c>
      <c r="R3518">
        <f>IFERROR(VLOOKUP($A3518,Registros!$B$2:$G$6000,6,0),IFERROR(VLOOKUP($D3518,Winback!$B$2:$C$300,2,0),""))</f>
        <v/>
      </c>
      <c r="S3518">
        <f>IF($E3518=1,"NP","")&amp;IF($G3518=1,"+MOV","")&amp;IF($I3518=1,"+CS","")&amp;IF($K3518=1,"+WB","")</f>
        <v/>
      </c>
      <c r="T3518">
        <f>$E3518+$G3518+$I3518+$K3518</f>
        <v/>
      </c>
    </row>
    <row r="3519">
      <c r="A3519" t="inlineStr">
        <is>
          <t>345279000000</t>
        </is>
      </c>
      <c r="B3519" t="inlineStr">
        <is>
          <t>34527900</t>
        </is>
      </c>
      <c r="C3519" t="inlineStr">
        <is>
          <t>ROGELIO RIOS</t>
        </is>
      </c>
      <c r="D3519" t="inlineStr">
        <is>
          <t>ROGELIORIOS</t>
        </is>
      </c>
      <c r="E3519">
        <f>IF(COUNTIFS(Registros!$A$2:$A$6000,"NP",Registros!$B$2:$B$6000,$A3519)&gt;0,1,0)</f>
        <v/>
      </c>
      <c r="F3519">
        <f>IF($E3519=1,SUMIFS(Registros!$F$2:$F$6000,Registros!$A$2:$A$6000,"NP",Registros!$B$2:$B$6000,$A3519),0)</f>
        <v/>
      </c>
      <c r="G3519">
        <f>IF(COUNTIFS(Registros!$A$2:$A$6000,"MOV",Registros!$B$2:$B$6000,$A3519)&gt;0,1,0)</f>
        <v/>
      </c>
      <c r="H3519">
        <f>IF($G3519=1,SUMIFS(Registros!$F$2:$F$6000,Registros!$A$2:$A$6000,"MOV",Registros!$B$2:$B$6000,$A3519),0)</f>
        <v/>
      </c>
      <c r="I3519">
        <f>IF(COUNTIFS(Registros!$A$2:$A$6000,"CS",Registros!$B$2:$B$6000,$A3519)&gt;0,1,0)</f>
        <v/>
      </c>
      <c r="J3519">
        <f>IF($I3519=1,SUMIFS(Registros!$I$2:$I$6000,Registros!$A$2:$A$6000,"CS",Registros!$B$2:$B$6000,$A3519),0)</f>
        <v/>
      </c>
      <c r="K3519">
        <f>IF(COUNTIFS(Winback!$K$2:$K$300,$D3519)&gt;0,1,0)</f>
        <v/>
      </c>
      <c r="L3519">
        <f>IF(AND($K3519=1,LEFT($A3519,3)="WB-"),SUMIFS(Winback!$D$2:$D$300,Winback!$K$2:$K$300,$D3519),0)</f>
        <v/>
      </c>
      <c r="M3519">
        <f>IF(OR($E3519=1,$G3519=1,SUMIFS(Registros!$J$2:$J$6000,Registros!$B$2:$B$6000,$A3519)&gt;0),1,0)</f>
        <v/>
      </c>
      <c r="N3519">
        <f>IF($J3519&gt;0,1,IF(COUNTIFS(Registros!$A$2:$A$6000,"CS",Registros!$B$2:$B$6000,$A3519,Registros!$K$2:$K$6000,"&lt;&gt;")&gt;0,1,0))</f>
        <v/>
      </c>
      <c r="O3519">
        <f>IF(AND($K3519=1,$E3519=0,$G3519=0,$I3519=0),"WINBACK",IF(AND($M3519=1,$N3519&gt;0),"CONVERGENTE",IF($M3519=1,"SOLO MÓVIL",IF($N3519&gt;0,"SOLO FIJO / INTERNET","SIN SERVICIOS"))))</f>
        <v/>
      </c>
      <c r="P3519">
        <f>IF($O3519="WINBACK","Recuperar (winback)",IF($O3519="CONVERGENTE","Upgrade / más líneas",IF($O3519="SOLO MÓVIL","Ofrecer fijo + internet (FLBBTV)",IF($O3519="SOLO FIJO / INTERNET","Ofrecer línea móvil Nextphone","Oferta completa (móvil + fijo + internet)"))))</f>
        <v/>
      </c>
      <c r="Q3519">
        <f>$F3519+$H3519+$L3519</f>
        <v/>
      </c>
      <c r="R3519">
        <f>IFERROR(VLOOKUP($A3519,Registros!$B$2:$G$6000,6,0),IFERROR(VLOOKUP($D3519,Winback!$B$2:$C$300,2,0),""))</f>
        <v/>
      </c>
      <c r="S3519">
        <f>IF($E3519=1,"NP","")&amp;IF($G3519=1,"+MOV","")&amp;IF($I3519=1,"+CS","")&amp;IF($K3519=1,"+WB","")</f>
        <v/>
      </c>
      <c r="T3519">
        <f>$E3519+$G3519+$I3519+$K3519</f>
        <v/>
      </c>
    </row>
    <row r="3520">
      <c r="A3520" t="inlineStr">
        <is>
          <t>368054590000</t>
        </is>
      </c>
      <c r="B3520" t="inlineStr">
        <is>
          <t>36805459</t>
        </is>
      </c>
      <c r="C3520" t="inlineStr">
        <is>
          <t>DANIELA VALDES</t>
        </is>
      </c>
      <c r="D3520" t="inlineStr">
        <is>
          <t>DANIELAVALDES</t>
        </is>
      </c>
      <c r="E3520">
        <f>IF(COUNTIFS(Registros!$A$2:$A$6000,"NP",Registros!$B$2:$B$6000,$A3520)&gt;0,1,0)</f>
        <v/>
      </c>
      <c r="F3520">
        <f>IF($E3520=1,SUMIFS(Registros!$F$2:$F$6000,Registros!$A$2:$A$6000,"NP",Registros!$B$2:$B$6000,$A3520),0)</f>
        <v/>
      </c>
      <c r="G3520">
        <f>IF(COUNTIFS(Registros!$A$2:$A$6000,"MOV",Registros!$B$2:$B$6000,$A3520)&gt;0,1,0)</f>
        <v/>
      </c>
      <c r="H3520">
        <f>IF($G3520=1,SUMIFS(Registros!$F$2:$F$6000,Registros!$A$2:$A$6000,"MOV",Registros!$B$2:$B$6000,$A3520),0)</f>
        <v/>
      </c>
      <c r="I3520">
        <f>IF(COUNTIFS(Registros!$A$2:$A$6000,"CS",Registros!$B$2:$B$6000,$A3520)&gt;0,1,0)</f>
        <v/>
      </c>
      <c r="J3520">
        <f>IF($I3520=1,SUMIFS(Registros!$I$2:$I$6000,Registros!$A$2:$A$6000,"CS",Registros!$B$2:$B$6000,$A3520),0)</f>
        <v/>
      </c>
      <c r="K3520">
        <f>IF(COUNTIFS(Winback!$K$2:$K$300,$D3520)&gt;0,1,0)</f>
        <v/>
      </c>
      <c r="L3520">
        <f>IF(AND($K3520=1,LEFT($A3520,3)="WB-"),SUMIFS(Winback!$D$2:$D$300,Winback!$K$2:$K$300,$D3520),0)</f>
        <v/>
      </c>
      <c r="M3520">
        <f>IF(OR($E3520=1,$G3520=1,SUMIFS(Registros!$J$2:$J$6000,Registros!$B$2:$B$6000,$A3520)&gt;0),1,0)</f>
        <v/>
      </c>
      <c r="N3520">
        <f>IF($J3520&gt;0,1,IF(COUNTIFS(Registros!$A$2:$A$6000,"CS",Registros!$B$2:$B$6000,$A3520,Registros!$K$2:$K$6000,"&lt;&gt;")&gt;0,1,0))</f>
        <v/>
      </c>
      <c r="O3520">
        <f>IF(AND($K3520=1,$E3520=0,$G3520=0,$I3520=0),"WINBACK",IF(AND($M3520=1,$N3520&gt;0),"CONVERGENTE",IF($M3520=1,"SOLO MÓVIL",IF($N3520&gt;0,"SOLO FIJO / INTERNET","SIN SERVICIOS"))))</f>
        <v/>
      </c>
      <c r="P3520">
        <f>IF($O3520="WINBACK","Recuperar (winback)",IF($O3520="CONVERGENTE","Upgrade / más líneas",IF($O3520="SOLO MÓVIL","Ofrecer fijo + internet (FLBBTV)",IF($O3520="SOLO FIJO / INTERNET","Ofrecer línea móvil Nextphone","Oferta completa (móvil + fijo + internet)"))))</f>
        <v/>
      </c>
      <c r="Q3520">
        <f>$F3520+$H3520+$L3520</f>
        <v/>
      </c>
      <c r="R3520">
        <f>IFERROR(VLOOKUP($A3520,Registros!$B$2:$G$6000,6,0),IFERROR(VLOOKUP($D3520,Winback!$B$2:$C$300,2,0),""))</f>
        <v/>
      </c>
      <c r="S3520">
        <f>IF($E3520=1,"NP","")&amp;IF($G3520=1,"+MOV","")&amp;IF($I3520=1,"+CS","")&amp;IF($K3520=1,"+WB","")</f>
        <v/>
      </c>
      <c r="T3520">
        <f>$E3520+$G3520+$I3520+$K3520</f>
        <v/>
      </c>
    </row>
    <row r="3521">
      <c r="A3521" t="inlineStr">
        <is>
          <t>356101820000</t>
        </is>
      </c>
      <c r="B3521" t="inlineStr">
        <is>
          <t>35610182</t>
        </is>
      </c>
      <c r="C3521" t="inlineStr">
        <is>
          <t>BLEISEN JAEN</t>
        </is>
      </c>
      <c r="D3521" t="inlineStr">
        <is>
          <t>BLEISENJAEN</t>
        </is>
      </c>
      <c r="E3521">
        <f>IF(COUNTIFS(Registros!$A$2:$A$6000,"NP",Registros!$B$2:$B$6000,$A3521)&gt;0,1,0)</f>
        <v/>
      </c>
      <c r="F3521">
        <f>IF($E3521=1,SUMIFS(Registros!$F$2:$F$6000,Registros!$A$2:$A$6000,"NP",Registros!$B$2:$B$6000,$A3521),0)</f>
        <v/>
      </c>
      <c r="G3521">
        <f>IF(COUNTIFS(Registros!$A$2:$A$6000,"MOV",Registros!$B$2:$B$6000,$A3521)&gt;0,1,0)</f>
        <v/>
      </c>
      <c r="H3521">
        <f>IF($G3521=1,SUMIFS(Registros!$F$2:$F$6000,Registros!$A$2:$A$6000,"MOV",Registros!$B$2:$B$6000,$A3521),0)</f>
        <v/>
      </c>
      <c r="I3521">
        <f>IF(COUNTIFS(Registros!$A$2:$A$6000,"CS",Registros!$B$2:$B$6000,$A3521)&gt;0,1,0)</f>
        <v/>
      </c>
      <c r="J3521">
        <f>IF($I3521=1,SUMIFS(Registros!$I$2:$I$6000,Registros!$A$2:$A$6000,"CS",Registros!$B$2:$B$6000,$A3521),0)</f>
        <v/>
      </c>
      <c r="K3521">
        <f>IF(COUNTIFS(Winback!$K$2:$K$300,$D3521)&gt;0,1,0)</f>
        <v/>
      </c>
      <c r="L3521">
        <f>IF(AND($K3521=1,LEFT($A3521,3)="WB-"),SUMIFS(Winback!$D$2:$D$300,Winback!$K$2:$K$300,$D3521),0)</f>
        <v/>
      </c>
      <c r="M3521">
        <f>IF(OR($E3521=1,$G3521=1,SUMIFS(Registros!$J$2:$J$6000,Registros!$B$2:$B$6000,$A3521)&gt;0),1,0)</f>
        <v/>
      </c>
      <c r="N3521">
        <f>IF($J3521&gt;0,1,IF(COUNTIFS(Registros!$A$2:$A$6000,"CS",Registros!$B$2:$B$6000,$A3521,Registros!$K$2:$K$6000,"&lt;&gt;")&gt;0,1,0))</f>
        <v/>
      </c>
      <c r="O3521">
        <f>IF(AND($K3521=1,$E3521=0,$G3521=0,$I3521=0),"WINBACK",IF(AND($M3521=1,$N3521&gt;0),"CONVERGENTE",IF($M3521=1,"SOLO MÓVIL",IF($N3521&gt;0,"SOLO FIJO / INTERNET","SIN SERVICIOS"))))</f>
        <v/>
      </c>
      <c r="P3521">
        <f>IF($O3521="WINBACK","Recuperar (winback)",IF($O3521="CONVERGENTE","Upgrade / más líneas",IF($O3521="SOLO MÓVIL","Ofrecer fijo + internet (FLBBTV)",IF($O3521="SOLO FIJO / INTERNET","Ofrecer línea móvil Nextphone","Oferta completa (móvil + fijo + internet)"))))</f>
        <v/>
      </c>
      <c r="Q3521">
        <f>$F3521+$H3521+$L3521</f>
        <v/>
      </c>
      <c r="R3521">
        <f>IFERROR(VLOOKUP($A3521,Registros!$B$2:$G$6000,6,0),IFERROR(VLOOKUP($D3521,Winback!$B$2:$C$300,2,0),""))</f>
        <v/>
      </c>
      <c r="S3521">
        <f>IF($E3521=1,"NP","")&amp;IF($G3521=1,"+MOV","")&amp;IF($I3521=1,"+CS","")&amp;IF($K3521=1,"+WB","")</f>
        <v/>
      </c>
      <c r="T3521">
        <f>$E3521+$G3521+$I3521+$K3521</f>
        <v/>
      </c>
    </row>
    <row r="3522">
      <c r="A3522" t="inlineStr">
        <is>
          <t>356364070000</t>
        </is>
      </c>
      <c r="B3522" t="inlineStr">
        <is>
          <t>35636407</t>
        </is>
      </c>
      <c r="C3522" t="inlineStr">
        <is>
          <t>ISAAC CANDANEDO VARGAS</t>
        </is>
      </c>
      <c r="D3522" t="inlineStr">
        <is>
          <t>ISAACCANDANEDOVARGAS</t>
        </is>
      </c>
      <c r="E3522">
        <f>IF(COUNTIFS(Registros!$A$2:$A$6000,"NP",Registros!$B$2:$B$6000,$A3522)&gt;0,1,0)</f>
        <v/>
      </c>
      <c r="F3522">
        <f>IF($E3522=1,SUMIFS(Registros!$F$2:$F$6000,Registros!$A$2:$A$6000,"NP",Registros!$B$2:$B$6000,$A3522),0)</f>
        <v/>
      </c>
      <c r="G3522">
        <f>IF(COUNTIFS(Registros!$A$2:$A$6000,"MOV",Registros!$B$2:$B$6000,$A3522)&gt;0,1,0)</f>
        <v/>
      </c>
      <c r="H3522">
        <f>IF($G3522=1,SUMIFS(Registros!$F$2:$F$6000,Registros!$A$2:$A$6000,"MOV",Registros!$B$2:$B$6000,$A3522),0)</f>
        <v/>
      </c>
      <c r="I3522">
        <f>IF(COUNTIFS(Registros!$A$2:$A$6000,"CS",Registros!$B$2:$B$6000,$A3522)&gt;0,1,0)</f>
        <v/>
      </c>
      <c r="J3522">
        <f>IF($I3522=1,SUMIFS(Registros!$I$2:$I$6000,Registros!$A$2:$A$6000,"CS",Registros!$B$2:$B$6000,$A3522),0)</f>
        <v/>
      </c>
      <c r="K3522">
        <f>IF(COUNTIFS(Winback!$K$2:$K$300,$D3522)&gt;0,1,0)</f>
        <v/>
      </c>
      <c r="L3522">
        <f>IF(AND($K3522=1,LEFT($A3522,3)="WB-"),SUMIFS(Winback!$D$2:$D$300,Winback!$K$2:$K$300,$D3522),0)</f>
        <v/>
      </c>
      <c r="M3522">
        <f>IF(OR($E3522=1,$G3522=1,SUMIFS(Registros!$J$2:$J$6000,Registros!$B$2:$B$6000,$A3522)&gt;0),1,0)</f>
        <v/>
      </c>
      <c r="N3522">
        <f>IF($J3522&gt;0,1,IF(COUNTIFS(Registros!$A$2:$A$6000,"CS",Registros!$B$2:$B$6000,$A3522,Registros!$K$2:$K$6000,"&lt;&gt;")&gt;0,1,0))</f>
        <v/>
      </c>
      <c r="O3522">
        <f>IF(AND($K3522=1,$E3522=0,$G3522=0,$I3522=0),"WINBACK",IF(AND($M3522=1,$N3522&gt;0),"CONVERGENTE",IF($M3522=1,"SOLO MÓVIL",IF($N3522&gt;0,"SOLO FIJO / INTERNET","SIN SERVICIOS"))))</f>
        <v/>
      </c>
      <c r="P3522">
        <f>IF($O3522="WINBACK","Recuperar (winback)",IF($O3522="CONVERGENTE","Upgrade / más líneas",IF($O3522="SOLO MÓVIL","Ofrecer fijo + internet (FLBBTV)",IF($O3522="SOLO FIJO / INTERNET","Ofrecer línea móvil Nextphone","Oferta completa (móvil + fijo + internet)"))))</f>
        <v/>
      </c>
      <c r="Q3522">
        <f>$F3522+$H3522+$L3522</f>
        <v/>
      </c>
      <c r="R3522">
        <f>IFERROR(VLOOKUP($A3522,Registros!$B$2:$G$6000,6,0),IFERROR(VLOOKUP($D3522,Winback!$B$2:$C$300,2,0),""))</f>
        <v/>
      </c>
      <c r="S3522">
        <f>IF($E3522=1,"NP","")&amp;IF($G3522=1,"+MOV","")&amp;IF($I3522=1,"+CS","")&amp;IF($K3522=1,"+WB","")</f>
        <v/>
      </c>
      <c r="T3522">
        <f>$E3522+$G3522+$I3522+$K3522</f>
        <v/>
      </c>
    </row>
    <row r="3523">
      <c r="A3523" t="inlineStr">
        <is>
          <t>357339200000</t>
        </is>
      </c>
      <c r="B3523" t="inlineStr">
        <is>
          <t>35733920</t>
        </is>
      </c>
      <c r="C3523" t="inlineStr">
        <is>
          <t>NATALY YIZEL GARCIA</t>
        </is>
      </c>
      <c r="D3523" t="inlineStr">
        <is>
          <t>NATALYYIZELGARCIA</t>
        </is>
      </c>
      <c r="E3523">
        <f>IF(COUNTIFS(Registros!$A$2:$A$6000,"NP",Registros!$B$2:$B$6000,$A3523)&gt;0,1,0)</f>
        <v/>
      </c>
      <c r="F3523">
        <f>IF($E3523=1,SUMIFS(Registros!$F$2:$F$6000,Registros!$A$2:$A$6000,"NP",Registros!$B$2:$B$6000,$A3523),0)</f>
        <v/>
      </c>
      <c r="G3523">
        <f>IF(COUNTIFS(Registros!$A$2:$A$6000,"MOV",Registros!$B$2:$B$6000,$A3523)&gt;0,1,0)</f>
        <v/>
      </c>
      <c r="H3523">
        <f>IF($G3523=1,SUMIFS(Registros!$F$2:$F$6000,Registros!$A$2:$A$6000,"MOV",Registros!$B$2:$B$6000,$A3523),0)</f>
        <v/>
      </c>
      <c r="I3523">
        <f>IF(COUNTIFS(Registros!$A$2:$A$6000,"CS",Registros!$B$2:$B$6000,$A3523)&gt;0,1,0)</f>
        <v/>
      </c>
      <c r="J3523">
        <f>IF($I3523=1,SUMIFS(Registros!$I$2:$I$6000,Registros!$A$2:$A$6000,"CS",Registros!$B$2:$B$6000,$A3523),0)</f>
        <v/>
      </c>
      <c r="K3523">
        <f>IF(COUNTIFS(Winback!$K$2:$K$300,$D3523)&gt;0,1,0)</f>
        <v/>
      </c>
      <c r="L3523">
        <f>IF(AND($K3523=1,LEFT($A3523,3)="WB-"),SUMIFS(Winback!$D$2:$D$300,Winback!$K$2:$K$300,$D3523),0)</f>
        <v/>
      </c>
      <c r="M3523">
        <f>IF(OR($E3523=1,$G3523=1,SUMIFS(Registros!$J$2:$J$6000,Registros!$B$2:$B$6000,$A3523)&gt;0),1,0)</f>
        <v/>
      </c>
      <c r="N3523">
        <f>IF($J3523&gt;0,1,IF(COUNTIFS(Registros!$A$2:$A$6000,"CS",Registros!$B$2:$B$6000,$A3523,Registros!$K$2:$K$6000,"&lt;&gt;")&gt;0,1,0))</f>
        <v/>
      </c>
      <c r="O3523">
        <f>IF(AND($K3523=1,$E3523=0,$G3523=0,$I3523=0),"WINBACK",IF(AND($M3523=1,$N3523&gt;0),"CONVERGENTE",IF($M3523=1,"SOLO MÓVIL",IF($N3523&gt;0,"SOLO FIJO / INTERNET","SIN SERVICIOS"))))</f>
        <v/>
      </c>
      <c r="P3523">
        <f>IF($O3523="WINBACK","Recuperar (winback)",IF($O3523="CONVERGENTE","Upgrade / más líneas",IF($O3523="SOLO MÓVIL","Ofrecer fijo + internet (FLBBTV)",IF($O3523="SOLO FIJO / INTERNET","Ofrecer línea móvil Nextphone","Oferta completa (móvil + fijo + internet)"))))</f>
        <v/>
      </c>
      <c r="Q3523">
        <f>$F3523+$H3523+$L3523</f>
        <v/>
      </c>
      <c r="R3523">
        <f>IFERROR(VLOOKUP($A3523,Registros!$B$2:$G$6000,6,0),IFERROR(VLOOKUP($D3523,Winback!$B$2:$C$300,2,0),""))</f>
        <v/>
      </c>
      <c r="S3523">
        <f>IF($E3523=1,"NP","")&amp;IF($G3523=1,"+MOV","")&amp;IF($I3523=1,"+CS","")&amp;IF($K3523=1,"+WB","")</f>
        <v/>
      </c>
      <c r="T3523">
        <f>$E3523+$G3523+$I3523+$K3523</f>
        <v/>
      </c>
    </row>
    <row r="3524">
      <c r="A3524" t="inlineStr">
        <is>
          <t>356287110000</t>
        </is>
      </c>
      <c r="B3524" t="inlineStr">
        <is>
          <t>35628711</t>
        </is>
      </c>
      <c r="C3524" t="inlineStr">
        <is>
          <t>JOSHUA SANCHEZ</t>
        </is>
      </c>
      <c r="D3524" t="inlineStr">
        <is>
          <t>JOSHUASANCHEZ</t>
        </is>
      </c>
      <c r="E3524">
        <f>IF(COUNTIFS(Registros!$A$2:$A$6000,"NP",Registros!$B$2:$B$6000,$A3524)&gt;0,1,0)</f>
        <v/>
      </c>
      <c r="F3524">
        <f>IF($E3524=1,SUMIFS(Registros!$F$2:$F$6000,Registros!$A$2:$A$6000,"NP",Registros!$B$2:$B$6000,$A3524),0)</f>
        <v/>
      </c>
      <c r="G3524">
        <f>IF(COUNTIFS(Registros!$A$2:$A$6000,"MOV",Registros!$B$2:$B$6000,$A3524)&gt;0,1,0)</f>
        <v/>
      </c>
      <c r="H3524">
        <f>IF($G3524=1,SUMIFS(Registros!$F$2:$F$6000,Registros!$A$2:$A$6000,"MOV",Registros!$B$2:$B$6000,$A3524),0)</f>
        <v/>
      </c>
      <c r="I3524">
        <f>IF(COUNTIFS(Registros!$A$2:$A$6000,"CS",Registros!$B$2:$B$6000,$A3524)&gt;0,1,0)</f>
        <v/>
      </c>
      <c r="J3524">
        <f>IF($I3524=1,SUMIFS(Registros!$I$2:$I$6000,Registros!$A$2:$A$6000,"CS",Registros!$B$2:$B$6000,$A3524),0)</f>
        <v/>
      </c>
      <c r="K3524">
        <f>IF(COUNTIFS(Winback!$K$2:$K$300,$D3524)&gt;0,1,0)</f>
        <v/>
      </c>
      <c r="L3524">
        <f>IF(AND($K3524=1,LEFT($A3524,3)="WB-"),SUMIFS(Winback!$D$2:$D$300,Winback!$K$2:$K$300,$D3524),0)</f>
        <v/>
      </c>
      <c r="M3524">
        <f>IF(OR($E3524=1,$G3524=1,SUMIFS(Registros!$J$2:$J$6000,Registros!$B$2:$B$6000,$A3524)&gt;0),1,0)</f>
        <v/>
      </c>
      <c r="N3524">
        <f>IF($J3524&gt;0,1,IF(COUNTIFS(Registros!$A$2:$A$6000,"CS",Registros!$B$2:$B$6000,$A3524,Registros!$K$2:$K$6000,"&lt;&gt;")&gt;0,1,0))</f>
        <v/>
      </c>
      <c r="O3524">
        <f>IF(AND($K3524=1,$E3524=0,$G3524=0,$I3524=0),"WINBACK",IF(AND($M3524=1,$N3524&gt;0),"CONVERGENTE",IF($M3524=1,"SOLO MÓVIL",IF($N3524&gt;0,"SOLO FIJO / INTERNET","SIN SERVICIOS"))))</f>
        <v/>
      </c>
      <c r="P3524">
        <f>IF($O3524="WINBACK","Recuperar (winback)",IF($O3524="CONVERGENTE","Upgrade / más líneas",IF($O3524="SOLO MÓVIL","Ofrecer fijo + internet (FLBBTV)",IF($O3524="SOLO FIJO / INTERNET","Ofrecer línea móvil Nextphone","Oferta completa (móvil + fijo + internet)"))))</f>
        <v/>
      </c>
      <c r="Q3524">
        <f>$F3524+$H3524+$L3524</f>
        <v/>
      </c>
      <c r="R3524">
        <f>IFERROR(VLOOKUP($A3524,Registros!$B$2:$G$6000,6,0),IFERROR(VLOOKUP($D3524,Winback!$B$2:$C$300,2,0),""))</f>
        <v/>
      </c>
      <c r="S3524">
        <f>IF($E3524=1,"NP","")&amp;IF($G3524=1,"+MOV","")&amp;IF($I3524=1,"+CS","")&amp;IF($K3524=1,"+WB","")</f>
        <v/>
      </c>
      <c r="T3524">
        <f>$E3524+$G3524+$I3524+$K3524</f>
        <v/>
      </c>
    </row>
    <row r="3525">
      <c r="A3525" t="inlineStr">
        <is>
          <t>355314330000</t>
        </is>
      </c>
      <c r="B3525" t="inlineStr">
        <is>
          <t>35531433</t>
        </is>
      </c>
      <c r="C3525" t="inlineStr">
        <is>
          <t>BRAYAN CERRUD</t>
        </is>
      </c>
      <c r="D3525" t="inlineStr">
        <is>
          <t>BRAYANCERRUD</t>
        </is>
      </c>
      <c r="E3525">
        <f>IF(COUNTIFS(Registros!$A$2:$A$6000,"NP",Registros!$B$2:$B$6000,$A3525)&gt;0,1,0)</f>
        <v/>
      </c>
      <c r="F3525">
        <f>IF($E3525=1,SUMIFS(Registros!$F$2:$F$6000,Registros!$A$2:$A$6000,"NP",Registros!$B$2:$B$6000,$A3525),0)</f>
        <v/>
      </c>
      <c r="G3525">
        <f>IF(COUNTIFS(Registros!$A$2:$A$6000,"MOV",Registros!$B$2:$B$6000,$A3525)&gt;0,1,0)</f>
        <v/>
      </c>
      <c r="H3525">
        <f>IF($G3525=1,SUMIFS(Registros!$F$2:$F$6000,Registros!$A$2:$A$6000,"MOV",Registros!$B$2:$B$6000,$A3525),0)</f>
        <v/>
      </c>
      <c r="I3525">
        <f>IF(COUNTIFS(Registros!$A$2:$A$6000,"CS",Registros!$B$2:$B$6000,$A3525)&gt;0,1,0)</f>
        <v/>
      </c>
      <c r="J3525">
        <f>IF($I3525=1,SUMIFS(Registros!$I$2:$I$6000,Registros!$A$2:$A$6000,"CS",Registros!$B$2:$B$6000,$A3525),0)</f>
        <v/>
      </c>
      <c r="K3525">
        <f>IF(COUNTIFS(Winback!$K$2:$K$300,$D3525)&gt;0,1,0)</f>
        <v/>
      </c>
      <c r="L3525">
        <f>IF(AND($K3525=1,LEFT($A3525,3)="WB-"),SUMIFS(Winback!$D$2:$D$300,Winback!$K$2:$K$300,$D3525),0)</f>
        <v/>
      </c>
      <c r="M3525">
        <f>IF(OR($E3525=1,$G3525=1,SUMIFS(Registros!$J$2:$J$6000,Registros!$B$2:$B$6000,$A3525)&gt;0),1,0)</f>
        <v/>
      </c>
      <c r="N3525">
        <f>IF($J3525&gt;0,1,IF(COUNTIFS(Registros!$A$2:$A$6000,"CS",Registros!$B$2:$B$6000,$A3525,Registros!$K$2:$K$6000,"&lt;&gt;")&gt;0,1,0))</f>
        <v/>
      </c>
      <c r="O3525">
        <f>IF(AND($K3525=1,$E3525=0,$G3525=0,$I3525=0),"WINBACK",IF(AND($M3525=1,$N3525&gt;0),"CONVERGENTE",IF($M3525=1,"SOLO MÓVIL",IF($N3525&gt;0,"SOLO FIJO / INTERNET","SIN SERVICIOS"))))</f>
        <v/>
      </c>
      <c r="P3525">
        <f>IF($O3525="WINBACK","Recuperar (winback)",IF($O3525="CONVERGENTE","Upgrade / más líneas",IF($O3525="SOLO MÓVIL","Ofrecer fijo + internet (FLBBTV)",IF($O3525="SOLO FIJO / INTERNET","Ofrecer línea móvil Nextphone","Oferta completa (móvil + fijo + internet)"))))</f>
        <v/>
      </c>
      <c r="Q3525">
        <f>$F3525+$H3525+$L3525</f>
        <v/>
      </c>
      <c r="R3525">
        <f>IFERROR(VLOOKUP($A3525,Registros!$B$2:$G$6000,6,0),IFERROR(VLOOKUP($D3525,Winback!$B$2:$C$300,2,0),""))</f>
        <v/>
      </c>
      <c r="S3525">
        <f>IF($E3525=1,"NP","")&amp;IF($G3525=1,"+MOV","")&amp;IF($I3525=1,"+CS","")&amp;IF($K3525=1,"+WB","")</f>
        <v/>
      </c>
      <c r="T3525">
        <f>$E3525+$G3525+$I3525+$K3525</f>
        <v/>
      </c>
    </row>
    <row r="3526">
      <c r="A3526" t="inlineStr">
        <is>
          <t>356102330000</t>
        </is>
      </c>
      <c r="B3526" t="inlineStr">
        <is>
          <t>35610233</t>
        </is>
      </c>
      <c r="C3526" t="inlineStr">
        <is>
          <t>ERICKA YEYCELIN MONTENEGRO MORALES</t>
        </is>
      </c>
      <c r="D3526" t="inlineStr">
        <is>
          <t>ERICKAYEYCELINMONTENEGROMORALES</t>
        </is>
      </c>
      <c r="E3526">
        <f>IF(COUNTIFS(Registros!$A$2:$A$6000,"NP",Registros!$B$2:$B$6000,$A3526)&gt;0,1,0)</f>
        <v/>
      </c>
      <c r="F3526">
        <f>IF($E3526=1,SUMIFS(Registros!$F$2:$F$6000,Registros!$A$2:$A$6000,"NP",Registros!$B$2:$B$6000,$A3526),0)</f>
        <v/>
      </c>
      <c r="G3526">
        <f>IF(COUNTIFS(Registros!$A$2:$A$6000,"MOV",Registros!$B$2:$B$6000,$A3526)&gt;0,1,0)</f>
        <v/>
      </c>
      <c r="H3526">
        <f>IF($G3526=1,SUMIFS(Registros!$F$2:$F$6000,Registros!$A$2:$A$6000,"MOV",Registros!$B$2:$B$6000,$A3526),0)</f>
        <v/>
      </c>
      <c r="I3526">
        <f>IF(COUNTIFS(Registros!$A$2:$A$6000,"CS",Registros!$B$2:$B$6000,$A3526)&gt;0,1,0)</f>
        <v/>
      </c>
      <c r="J3526">
        <f>IF($I3526=1,SUMIFS(Registros!$I$2:$I$6000,Registros!$A$2:$A$6000,"CS",Registros!$B$2:$B$6000,$A3526),0)</f>
        <v/>
      </c>
      <c r="K3526">
        <f>IF(COUNTIFS(Winback!$K$2:$K$300,$D3526)&gt;0,1,0)</f>
        <v/>
      </c>
      <c r="L3526">
        <f>IF(AND($K3526=1,LEFT($A3526,3)="WB-"),SUMIFS(Winback!$D$2:$D$300,Winback!$K$2:$K$300,$D3526),0)</f>
        <v/>
      </c>
      <c r="M3526">
        <f>IF(OR($E3526=1,$G3526=1,SUMIFS(Registros!$J$2:$J$6000,Registros!$B$2:$B$6000,$A3526)&gt;0),1,0)</f>
        <v/>
      </c>
      <c r="N3526">
        <f>IF($J3526&gt;0,1,IF(COUNTIFS(Registros!$A$2:$A$6000,"CS",Registros!$B$2:$B$6000,$A3526,Registros!$K$2:$K$6000,"&lt;&gt;")&gt;0,1,0))</f>
        <v/>
      </c>
      <c r="O3526">
        <f>IF(AND($K3526=1,$E3526=0,$G3526=0,$I3526=0),"WINBACK",IF(AND($M3526=1,$N3526&gt;0),"CONVERGENTE",IF($M3526=1,"SOLO MÓVIL",IF($N3526&gt;0,"SOLO FIJO / INTERNET","SIN SERVICIOS"))))</f>
        <v/>
      </c>
      <c r="P3526">
        <f>IF($O3526="WINBACK","Recuperar (winback)",IF($O3526="CONVERGENTE","Upgrade / más líneas",IF($O3526="SOLO MÓVIL","Ofrecer fijo + internet (FLBBTV)",IF($O3526="SOLO FIJO / INTERNET","Ofrecer línea móvil Nextphone","Oferta completa (móvil + fijo + internet)"))))</f>
        <v/>
      </c>
      <c r="Q3526">
        <f>$F3526+$H3526+$L3526</f>
        <v/>
      </c>
      <c r="R3526">
        <f>IFERROR(VLOOKUP($A3526,Registros!$B$2:$G$6000,6,0),IFERROR(VLOOKUP($D3526,Winback!$B$2:$C$300,2,0),""))</f>
        <v/>
      </c>
      <c r="S3526">
        <f>IF($E3526=1,"NP","")&amp;IF($G3526=1,"+MOV","")&amp;IF($I3526=1,"+CS","")&amp;IF($K3526=1,"+WB","")</f>
        <v/>
      </c>
      <c r="T3526">
        <f>$E3526+$G3526+$I3526+$K3526</f>
        <v/>
      </c>
    </row>
    <row r="3527">
      <c r="A3527" t="inlineStr">
        <is>
          <t>354381970000</t>
        </is>
      </c>
      <c r="B3527" t="inlineStr">
        <is>
          <t>35438197</t>
        </is>
      </c>
      <c r="C3527" t="inlineStr">
        <is>
          <t>CHIRLY YINNETH MORALES SANCHEZ</t>
        </is>
      </c>
      <c r="D3527" t="inlineStr">
        <is>
          <t>CHIRLYYINNETHMORALESSANCHEZ</t>
        </is>
      </c>
      <c r="E3527">
        <f>IF(COUNTIFS(Registros!$A$2:$A$6000,"NP",Registros!$B$2:$B$6000,$A3527)&gt;0,1,0)</f>
        <v/>
      </c>
      <c r="F3527">
        <f>IF($E3527=1,SUMIFS(Registros!$F$2:$F$6000,Registros!$A$2:$A$6000,"NP",Registros!$B$2:$B$6000,$A3527),0)</f>
        <v/>
      </c>
      <c r="G3527">
        <f>IF(COUNTIFS(Registros!$A$2:$A$6000,"MOV",Registros!$B$2:$B$6000,$A3527)&gt;0,1,0)</f>
        <v/>
      </c>
      <c r="H3527">
        <f>IF($G3527=1,SUMIFS(Registros!$F$2:$F$6000,Registros!$A$2:$A$6000,"MOV",Registros!$B$2:$B$6000,$A3527),0)</f>
        <v/>
      </c>
      <c r="I3527">
        <f>IF(COUNTIFS(Registros!$A$2:$A$6000,"CS",Registros!$B$2:$B$6000,$A3527)&gt;0,1,0)</f>
        <v/>
      </c>
      <c r="J3527">
        <f>IF($I3527=1,SUMIFS(Registros!$I$2:$I$6000,Registros!$A$2:$A$6000,"CS",Registros!$B$2:$B$6000,$A3527),0)</f>
        <v/>
      </c>
      <c r="K3527">
        <f>IF(COUNTIFS(Winback!$K$2:$K$300,$D3527)&gt;0,1,0)</f>
        <v/>
      </c>
      <c r="L3527">
        <f>IF(AND($K3527=1,LEFT($A3527,3)="WB-"),SUMIFS(Winback!$D$2:$D$300,Winback!$K$2:$K$300,$D3527),0)</f>
        <v/>
      </c>
      <c r="M3527">
        <f>IF(OR($E3527=1,$G3527=1,SUMIFS(Registros!$J$2:$J$6000,Registros!$B$2:$B$6000,$A3527)&gt;0),1,0)</f>
        <v/>
      </c>
      <c r="N3527">
        <f>IF($J3527&gt;0,1,IF(COUNTIFS(Registros!$A$2:$A$6000,"CS",Registros!$B$2:$B$6000,$A3527,Registros!$K$2:$K$6000,"&lt;&gt;")&gt;0,1,0))</f>
        <v/>
      </c>
      <c r="O3527">
        <f>IF(AND($K3527=1,$E3527=0,$G3527=0,$I3527=0),"WINBACK",IF(AND($M3527=1,$N3527&gt;0),"CONVERGENTE",IF($M3527=1,"SOLO MÓVIL",IF($N3527&gt;0,"SOLO FIJO / INTERNET","SIN SERVICIOS"))))</f>
        <v/>
      </c>
      <c r="P3527">
        <f>IF($O3527="WINBACK","Recuperar (winback)",IF($O3527="CONVERGENTE","Upgrade / más líneas",IF($O3527="SOLO MÓVIL","Ofrecer fijo + internet (FLBBTV)",IF($O3527="SOLO FIJO / INTERNET","Ofrecer línea móvil Nextphone","Oferta completa (móvil + fijo + internet)"))))</f>
        <v/>
      </c>
      <c r="Q3527">
        <f>$F3527+$H3527+$L3527</f>
        <v/>
      </c>
      <c r="R3527">
        <f>IFERROR(VLOOKUP($A3527,Registros!$B$2:$G$6000,6,0),IFERROR(VLOOKUP($D3527,Winback!$B$2:$C$300,2,0),""))</f>
        <v/>
      </c>
      <c r="S3527">
        <f>IF($E3527=1,"NP","")&amp;IF($G3527=1,"+MOV","")&amp;IF($I3527=1,"+CS","")&amp;IF($K3527=1,"+WB","")</f>
        <v/>
      </c>
      <c r="T3527">
        <f>$E3527+$G3527+$I3527+$K3527</f>
        <v/>
      </c>
    </row>
    <row r="3528">
      <c r="A3528" t="inlineStr">
        <is>
          <t>357315890000</t>
        </is>
      </c>
      <c r="B3528" t="inlineStr">
        <is>
          <t>35731589</t>
        </is>
      </c>
      <c r="C3528" t="inlineStr">
        <is>
          <t>LUIS EDUARDO DIAZ</t>
        </is>
      </c>
      <c r="D3528" t="inlineStr">
        <is>
          <t>LUISEDUARDODIAZ</t>
        </is>
      </c>
      <c r="E3528">
        <f>IF(COUNTIFS(Registros!$A$2:$A$6000,"NP",Registros!$B$2:$B$6000,$A3528)&gt;0,1,0)</f>
        <v/>
      </c>
      <c r="F3528">
        <f>IF($E3528=1,SUMIFS(Registros!$F$2:$F$6000,Registros!$A$2:$A$6000,"NP",Registros!$B$2:$B$6000,$A3528),0)</f>
        <v/>
      </c>
      <c r="G3528">
        <f>IF(COUNTIFS(Registros!$A$2:$A$6000,"MOV",Registros!$B$2:$B$6000,$A3528)&gt;0,1,0)</f>
        <v/>
      </c>
      <c r="H3528">
        <f>IF($G3528=1,SUMIFS(Registros!$F$2:$F$6000,Registros!$A$2:$A$6000,"MOV",Registros!$B$2:$B$6000,$A3528),0)</f>
        <v/>
      </c>
      <c r="I3528">
        <f>IF(COUNTIFS(Registros!$A$2:$A$6000,"CS",Registros!$B$2:$B$6000,$A3528)&gt;0,1,0)</f>
        <v/>
      </c>
      <c r="J3528">
        <f>IF($I3528=1,SUMIFS(Registros!$I$2:$I$6000,Registros!$A$2:$A$6000,"CS",Registros!$B$2:$B$6000,$A3528),0)</f>
        <v/>
      </c>
      <c r="K3528">
        <f>IF(COUNTIFS(Winback!$K$2:$K$300,$D3528)&gt;0,1,0)</f>
        <v/>
      </c>
      <c r="L3528">
        <f>IF(AND($K3528=1,LEFT($A3528,3)="WB-"),SUMIFS(Winback!$D$2:$D$300,Winback!$K$2:$K$300,$D3528),0)</f>
        <v/>
      </c>
      <c r="M3528">
        <f>IF(OR($E3528=1,$G3528=1,SUMIFS(Registros!$J$2:$J$6000,Registros!$B$2:$B$6000,$A3528)&gt;0),1,0)</f>
        <v/>
      </c>
      <c r="N3528">
        <f>IF($J3528&gt;0,1,IF(COUNTIFS(Registros!$A$2:$A$6000,"CS",Registros!$B$2:$B$6000,$A3528,Registros!$K$2:$K$6000,"&lt;&gt;")&gt;0,1,0))</f>
        <v/>
      </c>
      <c r="O3528">
        <f>IF(AND($K3528=1,$E3528=0,$G3528=0,$I3528=0),"WINBACK",IF(AND($M3528=1,$N3528&gt;0),"CONVERGENTE",IF($M3528=1,"SOLO MÓVIL",IF($N3528&gt;0,"SOLO FIJO / INTERNET","SIN SERVICIOS"))))</f>
        <v/>
      </c>
      <c r="P3528">
        <f>IF($O3528="WINBACK","Recuperar (winback)",IF($O3528="CONVERGENTE","Upgrade / más líneas",IF($O3528="SOLO MÓVIL","Ofrecer fijo + internet (FLBBTV)",IF($O3528="SOLO FIJO / INTERNET","Ofrecer línea móvil Nextphone","Oferta completa (móvil + fijo + internet)"))))</f>
        <v/>
      </c>
      <c r="Q3528">
        <f>$F3528+$H3528+$L3528</f>
        <v/>
      </c>
      <c r="R3528">
        <f>IFERROR(VLOOKUP($A3528,Registros!$B$2:$G$6000,6,0),IFERROR(VLOOKUP($D3528,Winback!$B$2:$C$300,2,0),""))</f>
        <v/>
      </c>
      <c r="S3528">
        <f>IF($E3528=1,"NP","")&amp;IF($G3528=1,"+MOV","")&amp;IF($I3528=1,"+CS","")&amp;IF($K3528=1,"+WB","")</f>
        <v/>
      </c>
      <c r="T3528">
        <f>$E3528+$G3528+$I3528+$K3528</f>
        <v/>
      </c>
    </row>
    <row r="3529">
      <c r="A3529" t="inlineStr">
        <is>
          <t>357218210000</t>
        </is>
      </c>
      <c r="B3529" t="inlineStr">
        <is>
          <t>35721821</t>
        </is>
      </c>
      <c r="C3529" t="inlineStr">
        <is>
          <t>ARMAND GONZALEZ</t>
        </is>
      </c>
      <c r="D3529" t="inlineStr">
        <is>
          <t>ARMANDGONZALEZ</t>
        </is>
      </c>
      <c r="E3529">
        <f>IF(COUNTIFS(Registros!$A$2:$A$6000,"NP",Registros!$B$2:$B$6000,$A3529)&gt;0,1,0)</f>
        <v/>
      </c>
      <c r="F3529">
        <f>IF($E3529=1,SUMIFS(Registros!$F$2:$F$6000,Registros!$A$2:$A$6000,"NP",Registros!$B$2:$B$6000,$A3529),0)</f>
        <v/>
      </c>
      <c r="G3529">
        <f>IF(COUNTIFS(Registros!$A$2:$A$6000,"MOV",Registros!$B$2:$B$6000,$A3529)&gt;0,1,0)</f>
        <v/>
      </c>
      <c r="H3529">
        <f>IF($G3529=1,SUMIFS(Registros!$F$2:$F$6000,Registros!$A$2:$A$6000,"MOV",Registros!$B$2:$B$6000,$A3529),0)</f>
        <v/>
      </c>
      <c r="I3529">
        <f>IF(COUNTIFS(Registros!$A$2:$A$6000,"CS",Registros!$B$2:$B$6000,$A3529)&gt;0,1,0)</f>
        <v/>
      </c>
      <c r="J3529">
        <f>IF($I3529=1,SUMIFS(Registros!$I$2:$I$6000,Registros!$A$2:$A$6000,"CS",Registros!$B$2:$B$6000,$A3529),0)</f>
        <v/>
      </c>
      <c r="K3529">
        <f>IF(COUNTIFS(Winback!$K$2:$K$300,$D3529)&gt;0,1,0)</f>
        <v/>
      </c>
      <c r="L3529">
        <f>IF(AND($K3529=1,LEFT($A3529,3)="WB-"),SUMIFS(Winback!$D$2:$D$300,Winback!$K$2:$K$300,$D3529),0)</f>
        <v/>
      </c>
      <c r="M3529">
        <f>IF(OR($E3529=1,$G3529=1,SUMIFS(Registros!$J$2:$J$6000,Registros!$B$2:$B$6000,$A3529)&gt;0),1,0)</f>
        <v/>
      </c>
      <c r="N3529">
        <f>IF($J3529&gt;0,1,IF(COUNTIFS(Registros!$A$2:$A$6000,"CS",Registros!$B$2:$B$6000,$A3529,Registros!$K$2:$K$6000,"&lt;&gt;")&gt;0,1,0))</f>
        <v/>
      </c>
      <c r="O3529">
        <f>IF(AND($K3529=1,$E3529=0,$G3529=0,$I3529=0),"WINBACK",IF(AND($M3529=1,$N3529&gt;0),"CONVERGENTE",IF($M3529=1,"SOLO MÓVIL",IF($N3529&gt;0,"SOLO FIJO / INTERNET","SIN SERVICIOS"))))</f>
        <v/>
      </c>
      <c r="P3529">
        <f>IF($O3529="WINBACK","Recuperar (winback)",IF($O3529="CONVERGENTE","Upgrade / más líneas",IF($O3529="SOLO MÓVIL","Ofrecer fijo + internet (FLBBTV)",IF($O3529="SOLO FIJO / INTERNET","Ofrecer línea móvil Nextphone","Oferta completa (móvil + fijo + internet)"))))</f>
        <v/>
      </c>
      <c r="Q3529">
        <f>$F3529+$H3529+$L3529</f>
        <v/>
      </c>
      <c r="R3529">
        <f>IFERROR(VLOOKUP($A3529,Registros!$B$2:$G$6000,6,0),IFERROR(VLOOKUP($D3529,Winback!$B$2:$C$300,2,0),""))</f>
        <v/>
      </c>
      <c r="S3529">
        <f>IF($E3529=1,"NP","")&amp;IF($G3529=1,"+MOV","")&amp;IF($I3529=1,"+CS","")&amp;IF($K3529=1,"+WB","")</f>
        <v/>
      </c>
      <c r="T3529">
        <f>$E3529+$G3529+$I3529+$K3529</f>
        <v/>
      </c>
    </row>
    <row r="3530">
      <c r="A3530" t="inlineStr">
        <is>
          <t>357223860000</t>
        </is>
      </c>
      <c r="B3530" t="inlineStr">
        <is>
          <t>35722386</t>
        </is>
      </c>
      <c r="C3530" t="inlineStr">
        <is>
          <t>JONATHAN CARPINTERO</t>
        </is>
      </c>
      <c r="D3530" t="inlineStr">
        <is>
          <t>JONATHANCARPINTERO</t>
        </is>
      </c>
      <c r="E3530">
        <f>IF(COUNTIFS(Registros!$A$2:$A$6000,"NP",Registros!$B$2:$B$6000,$A3530)&gt;0,1,0)</f>
        <v/>
      </c>
      <c r="F3530">
        <f>IF($E3530=1,SUMIFS(Registros!$F$2:$F$6000,Registros!$A$2:$A$6000,"NP",Registros!$B$2:$B$6000,$A3530),0)</f>
        <v/>
      </c>
      <c r="G3530">
        <f>IF(COUNTIFS(Registros!$A$2:$A$6000,"MOV",Registros!$B$2:$B$6000,$A3530)&gt;0,1,0)</f>
        <v/>
      </c>
      <c r="H3530">
        <f>IF($G3530=1,SUMIFS(Registros!$F$2:$F$6000,Registros!$A$2:$A$6000,"MOV",Registros!$B$2:$B$6000,$A3530),0)</f>
        <v/>
      </c>
      <c r="I3530">
        <f>IF(COUNTIFS(Registros!$A$2:$A$6000,"CS",Registros!$B$2:$B$6000,$A3530)&gt;0,1,0)</f>
        <v/>
      </c>
      <c r="J3530">
        <f>IF($I3530=1,SUMIFS(Registros!$I$2:$I$6000,Registros!$A$2:$A$6000,"CS",Registros!$B$2:$B$6000,$A3530),0)</f>
        <v/>
      </c>
      <c r="K3530">
        <f>IF(COUNTIFS(Winback!$K$2:$K$300,$D3530)&gt;0,1,0)</f>
        <v/>
      </c>
      <c r="L3530">
        <f>IF(AND($K3530=1,LEFT($A3530,3)="WB-"),SUMIFS(Winback!$D$2:$D$300,Winback!$K$2:$K$300,$D3530),0)</f>
        <v/>
      </c>
      <c r="M3530">
        <f>IF(OR($E3530=1,$G3530=1,SUMIFS(Registros!$J$2:$J$6000,Registros!$B$2:$B$6000,$A3530)&gt;0),1,0)</f>
        <v/>
      </c>
      <c r="N3530">
        <f>IF($J3530&gt;0,1,IF(COUNTIFS(Registros!$A$2:$A$6000,"CS",Registros!$B$2:$B$6000,$A3530,Registros!$K$2:$K$6000,"&lt;&gt;")&gt;0,1,0))</f>
        <v/>
      </c>
      <c r="O3530">
        <f>IF(AND($K3530=1,$E3530=0,$G3530=0,$I3530=0),"WINBACK",IF(AND($M3530=1,$N3530&gt;0),"CONVERGENTE",IF($M3530=1,"SOLO MÓVIL",IF($N3530&gt;0,"SOLO FIJO / INTERNET","SIN SERVICIOS"))))</f>
        <v/>
      </c>
      <c r="P3530">
        <f>IF($O3530="WINBACK","Recuperar (winback)",IF($O3530="CONVERGENTE","Upgrade / más líneas",IF($O3530="SOLO MÓVIL","Ofrecer fijo + internet (FLBBTV)",IF($O3530="SOLO FIJO / INTERNET","Ofrecer línea móvil Nextphone","Oferta completa (móvil + fijo + internet)"))))</f>
        <v/>
      </c>
      <c r="Q3530">
        <f>$F3530+$H3530+$L3530</f>
        <v/>
      </c>
      <c r="R3530">
        <f>IFERROR(VLOOKUP($A3530,Registros!$B$2:$G$6000,6,0),IFERROR(VLOOKUP($D3530,Winback!$B$2:$C$300,2,0),""))</f>
        <v/>
      </c>
      <c r="S3530">
        <f>IF($E3530=1,"NP","")&amp;IF($G3530=1,"+MOV","")&amp;IF($I3530=1,"+CS","")&amp;IF($K3530=1,"+WB","")</f>
        <v/>
      </c>
      <c r="T3530">
        <f>$E3530+$G3530+$I3530+$K3530</f>
        <v/>
      </c>
    </row>
    <row r="3531">
      <c r="A3531" t="inlineStr">
        <is>
          <t>356284130000</t>
        </is>
      </c>
      <c r="B3531" t="inlineStr">
        <is>
          <t>35628413</t>
        </is>
      </c>
      <c r="C3531" t="inlineStr">
        <is>
          <t>LESNER VIGIL</t>
        </is>
      </c>
      <c r="D3531" t="inlineStr">
        <is>
          <t>LESNERVIGIL</t>
        </is>
      </c>
      <c r="E3531">
        <f>IF(COUNTIFS(Registros!$A$2:$A$6000,"NP",Registros!$B$2:$B$6000,$A3531)&gt;0,1,0)</f>
        <v/>
      </c>
      <c r="F3531">
        <f>IF($E3531=1,SUMIFS(Registros!$F$2:$F$6000,Registros!$A$2:$A$6000,"NP",Registros!$B$2:$B$6000,$A3531),0)</f>
        <v/>
      </c>
      <c r="G3531">
        <f>IF(COUNTIFS(Registros!$A$2:$A$6000,"MOV",Registros!$B$2:$B$6000,$A3531)&gt;0,1,0)</f>
        <v/>
      </c>
      <c r="H3531">
        <f>IF($G3531=1,SUMIFS(Registros!$F$2:$F$6000,Registros!$A$2:$A$6000,"MOV",Registros!$B$2:$B$6000,$A3531),0)</f>
        <v/>
      </c>
      <c r="I3531">
        <f>IF(COUNTIFS(Registros!$A$2:$A$6000,"CS",Registros!$B$2:$B$6000,$A3531)&gt;0,1,0)</f>
        <v/>
      </c>
      <c r="J3531">
        <f>IF($I3531=1,SUMIFS(Registros!$I$2:$I$6000,Registros!$A$2:$A$6000,"CS",Registros!$B$2:$B$6000,$A3531),0)</f>
        <v/>
      </c>
      <c r="K3531">
        <f>IF(COUNTIFS(Winback!$K$2:$K$300,$D3531)&gt;0,1,0)</f>
        <v/>
      </c>
      <c r="L3531">
        <f>IF(AND($K3531=1,LEFT($A3531,3)="WB-"),SUMIFS(Winback!$D$2:$D$300,Winback!$K$2:$K$300,$D3531),0)</f>
        <v/>
      </c>
      <c r="M3531">
        <f>IF(OR($E3531=1,$G3531=1,SUMIFS(Registros!$J$2:$J$6000,Registros!$B$2:$B$6000,$A3531)&gt;0),1,0)</f>
        <v/>
      </c>
      <c r="N3531">
        <f>IF($J3531&gt;0,1,IF(COUNTIFS(Registros!$A$2:$A$6000,"CS",Registros!$B$2:$B$6000,$A3531,Registros!$K$2:$K$6000,"&lt;&gt;")&gt;0,1,0))</f>
        <v/>
      </c>
      <c r="O3531">
        <f>IF(AND($K3531=1,$E3531=0,$G3531=0,$I3531=0),"WINBACK",IF(AND($M3531=1,$N3531&gt;0),"CONVERGENTE",IF($M3531=1,"SOLO MÓVIL",IF($N3531&gt;0,"SOLO FIJO / INTERNET","SIN SERVICIOS"))))</f>
        <v/>
      </c>
      <c r="P3531">
        <f>IF($O3531="WINBACK","Recuperar (winback)",IF($O3531="CONVERGENTE","Upgrade / más líneas",IF($O3531="SOLO MÓVIL","Ofrecer fijo + internet (FLBBTV)",IF($O3531="SOLO FIJO / INTERNET","Ofrecer línea móvil Nextphone","Oferta completa (móvil + fijo + internet)"))))</f>
        <v/>
      </c>
      <c r="Q3531">
        <f>$F3531+$H3531+$L3531</f>
        <v/>
      </c>
      <c r="R3531">
        <f>IFERROR(VLOOKUP($A3531,Registros!$B$2:$G$6000,6,0),IFERROR(VLOOKUP($D3531,Winback!$B$2:$C$300,2,0),""))</f>
        <v/>
      </c>
      <c r="S3531">
        <f>IF($E3531=1,"NP","")&amp;IF($G3531=1,"+MOV","")&amp;IF($I3531=1,"+CS","")&amp;IF($K3531=1,"+WB","")</f>
        <v/>
      </c>
      <c r="T3531">
        <f>$E3531+$G3531+$I3531+$K3531</f>
        <v/>
      </c>
    </row>
    <row r="3532">
      <c r="A3532" t="inlineStr">
        <is>
          <t>358287690000</t>
        </is>
      </c>
      <c r="B3532" t="inlineStr">
        <is>
          <t>35828769</t>
        </is>
      </c>
      <c r="C3532" t="inlineStr">
        <is>
          <t>JONATHAN JACOB TORRES VELASQUEZ</t>
        </is>
      </c>
      <c r="D3532" t="inlineStr">
        <is>
          <t>JONATHANJACOBTORRESVELASQUEZ</t>
        </is>
      </c>
      <c r="E3532">
        <f>IF(COUNTIFS(Registros!$A$2:$A$6000,"NP",Registros!$B$2:$B$6000,$A3532)&gt;0,1,0)</f>
        <v/>
      </c>
      <c r="F3532">
        <f>IF($E3532=1,SUMIFS(Registros!$F$2:$F$6000,Registros!$A$2:$A$6000,"NP",Registros!$B$2:$B$6000,$A3532),0)</f>
        <v/>
      </c>
      <c r="G3532">
        <f>IF(COUNTIFS(Registros!$A$2:$A$6000,"MOV",Registros!$B$2:$B$6000,$A3532)&gt;0,1,0)</f>
        <v/>
      </c>
      <c r="H3532">
        <f>IF($G3532=1,SUMIFS(Registros!$F$2:$F$6000,Registros!$A$2:$A$6000,"MOV",Registros!$B$2:$B$6000,$A3532),0)</f>
        <v/>
      </c>
      <c r="I3532">
        <f>IF(COUNTIFS(Registros!$A$2:$A$6000,"CS",Registros!$B$2:$B$6000,$A3532)&gt;0,1,0)</f>
        <v/>
      </c>
      <c r="J3532">
        <f>IF($I3532=1,SUMIFS(Registros!$I$2:$I$6000,Registros!$A$2:$A$6000,"CS",Registros!$B$2:$B$6000,$A3532),0)</f>
        <v/>
      </c>
      <c r="K3532">
        <f>IF(COUNTIFS(Winback!$K$2:$K$300,$D3532)&gt;0,1,0)</f>
        <v/>
      </c>
      <c r="L3532">
        <f>IF(AND($K3532=1,LEFT($A3532,3)="WB-"),SUMIFS(Winback!$D$2:$D$300,Winback!$K$2:$K$300,$D3532),0)</f>
        <v/>
      </c>
      <c r="M3532">
        <f>IF(OR($E3532=1,$G3532=1,SUMIFS(Registros!$J$2:$J$6000,Registros!$B$2:$B$6000,$A3532)&gt;0),1,0)</f>
        <v/>
      </c>
      <c r="N3532">
        <f>IF($J3532&gt;0,1,IF(COUNTIFS(Registros!$A$2:$A$6000,"CS",Registros!$B$2:$B$6000,$A3532,Registros!$K$2:$K$6000,"&lt;&gt;")&gt;0,1,0))</f>
        <v/>
      </c>
      <c r="O3532">
        <f>IF(AND($K3532=1,$E3532=0,$G3532=0,$I3532=0),"WINBACK",IF(AND($M3532=1,$N3532&gt;0),"CONVERGENTE",IF($M3532=1,"SOLO MÓVIL",IF($N3532&gt;0,"SOLO FIJO / INTERNET","SIN SERVICIOS"))))</f>
        <v/>
      </c>
      <c r="P3532">
        <f>IF($O3532="WINBACK","Recuperar (winback)",IF($O3532="CONVERGENTE","Upgrade / más líneas",IF($O3532="SOLO MÓVIL","Ofrecer fijo + internet (FLBBTV)",IF($O3532="SOLO FIJO / INTERNET","Ofrecer línea móvil Nextphone","Oferta completa (móvil + fijo + internet)"))))</f>
        <v/>
      </c>
      <c r="Q3532">
        <f>$F3532+$H3532+$L3532</f>
        <v/>
      </c>
      <c r="R3532">
        <f>IFERROR(VLOOKUP($A3532,Registros!$B$2:$G$6000,6,0),IFERROR(VLOOKUP($D3532,Winback!$B$2:$C$300,2,0),""))</f>
        <v/>
      </c>
      <c r="S3532">
        <f>IF($E3532=1,"NP","")&amp;IF($G3532=1,"+MOV","")&amp;IF($I3532=1,"+CS","")&amp;IF($K3532=1,"+WB","")</f>
        <v/>
      </c>
      <c r="T3532">
        <f>$E3532+$G3532+$I3532+$K3532</f>
        <v/>
      </c>
    </row>
    <row r="3533">
      <c r="A3533" t="inlineStr">
        <is>
          <t>342393630000</t>
        </is>
      </c>
      <c r="B3533" t="inlineStr">
        <is>
          <t>34239363</t>
        </is>
      </c>
      <c r="C3533" t="inlineStr">
        <is>
          <t>NASHLY SALDANA</t>
        </is>
      </c>
      <c r="D3533" t="inlineStr">
        <is>
          <t>NASHLYSALDANA</t>
        </is>
      </c>
      <c r="E3533">
        <f>IF(COUNTIFS(Registros!$A$2:$A$6000,"NP",Registros!$B$2:$B$6000,$A3533)&gt;0,1,0)</f>
        <v/>
      </c>
      <c r="F3533">
        <f>IF($E3533=1,SUMIFS(Registros!$F$2:$F$6000,Registros!$A$2:$A$6000,"NP",Registros!$B$2:$B$6000,$A3533),0)</f>
        <v/>
      </c>
      <c r="G3533">
        <f>IF(COUNTIFS(Registros!$A$2:$A$6000,"MOV",Registros!$B$2:$B$6000,$A3533)&gt;0,1,0)</f>
        <v/>
      </c>
      <c r="H3533">
        <f>IF($G3533=1,SUMIFS(Registros!$F$2:$F$6000,Registros!$A$2:$A$6000,"MOV",Registros!$B$2:$B$6000,$A3533),0)</f>
        <v/>
      </c>
      <c r="I3533">
        <f>IF(COUNTIFS(Registros!$A$2:$A$6000,"CS",Registros!$B$2:$B$6000,$A3533)&gt;0,1,0)</f>
        <v/>
      </c>
      <c r="J3533">
        <f>IF($I3533=1,SUMIFS(Registros!$I$2:$I$6000,Registros!$A$2:$A$6000,"CS",Registros!$B$2:$B$6000,$A3533),0)</f>
        <v/>
      </c>
      <c r="K3533">
        <f>IF(COUNTIFS(Winback!$K$2:$K$300,$D3533)&gt;0,1,0)</f>
        <v/>
      </c>
      <c r="L3533">
        <f>IF(AND($K3533=1,LEFT($A3533,3)="WB-"),SUMIFS(Winback!$D$2:$D$300,Winback!$K$2:$K$300,$D3533),0)</f>
        <v/>
      </c>
      <c r="M3533">
        <f>IF(OR($E3533=1,$G3533=1,SUMIFS(Registros!$J$2:$J$6000,Registros!$B$2:$B$6000,$A3533)&gt;0),1,0)</f>
        <v/>
      </c>
      <c r="N3533">
        <f>IF($J3533&gt;0,1,IF(COUNTIFS(Registros!$A$2:$A$6000,"CS",Registros!$B$2:$B$6000,$A3533,Registros!$K$2:$K$6000,"&lt;&gt;")&gt;0,1,0))</f>
        <v/>
      </c>
      <c r="O3533">
        <f>IF(AND($K3533=1,$E3533=0,$G3533=0,$I3533=0),"WINBACK",IF(AND($M3533=1,$N3533&gt;0),"CONVERGENTE",IF($M3533=1,"SOLO MÓVIL",IF($N3533&gt;0,"SOLO FIJO / INTERNET","SIN SERVICIOS"))))</f>
        <v/>
      </c>
      <c r="P3533">
        <f>IF($O3533="WINBACK","Recuperar (winback)",IF($O3533="CONVERGENTE","Upgrade / más líneas",IF($O3533="SOLO MÓVIL","Ofrecer fijo + internet (FLBBTV)",IF($O3533="SOLO FIJO / INTERNET","Ofrecer línea móvil Nextphone","Oferta completa (móvil + fijo + internet)"))))</f>
        <v/>
      </c>
      <c r="Q3533">
        <f>$F3533+$H3533+$L3533</f>
        <v/>
      </c>
      <c r="R3533">
        <f>IFERROR(VLOOKUP($A3533,Registros!$B$2:$G$6000,6,0),IFERROR(VLOOKUP($D3533,Winback!$B$2:$C$300,2,0),""))</f>
        <v/>
      </c>
      <c r="S3533">
        <f>IF($E3533=1,"NP","")&amp;IF($G3533=1,"+MOV","")&amp;IF($I3533=1,"+CS","")&amp;IF($K3533=1,"+WB","")</f>
        <v/>
      </c>
      <c r="T3533">
        <f>$E3533+$G3533+$I3533+$K3533</f>
        <v/>
      </c>
    </row>
    <row r="3534">
      <c r="A3534" t="inlineStr">
        <is>
          <t>342393670000</t>
        </is>
      </c>
      <c r="B3534" t="inlineStr">
        <is>
          <t>34239367</t>
        </is>
      </c>
      <c r="C3534" t="inlineStr">
        <is>
          <t>NASHLY SALDANA</t>
        </is>
      </c>
      <c r="D3534" t="inlineStr">
        <is>
          <t>NASHLYSALDANA</t>
        </is>
      </c>
      <c r="E3534">
        <f>IF(COUNTIFS(Registros!$A$2:$A$6000,"NP",Registros!$B$2:$B$6000,$A3534)&gt;0,1,0)</f>
        <v/>
      </c>
      <c r="F3534">
        <f>IF($E3534=1,SUMIFS(Registros!$F$2:$F$6000,Registros!$A$2:$A$6000,"NP",Registros!$B$2:$B$6000,$A3534),0)</f>
        <v/>
      </c>
      <c r="G3534">
        <f>IF(COUNTIFS(Registros!$A$2:$A$6000,"MOV",Registros!$B$2:$B$6000,$A3534)&gt;0,1,0)</f>
        <v/>
      </c>
      <c r="H3534">
        <f>IF($G3534=1,SUMIFS(Registros!$F$2:$F$6000,Registros!$A$2:$A$6000,"MOV",Registros!$B$2:$B$6000,$A3534),0)</f>
        <v/>
      </c>
      <c r="I3534">
        <f>IF(COUNTIFS(Registros!$A$2:$A$6000,"CS",Registros!$B$2:$B$6000,$A3534)&gt;0,1,0)</f>
        <v/>
      </c>
      <c r="J3534">
        <f>IF($I3534=1,SUMIFS(Registros!$I$2:$I$6000,Registros!$A$2:$A$6000,"CS",Registros!$B$2:$B$6000,$A3534),0)</f>
        <v/>
      </c>
      <c r="K3534">
        <f>IF(COUNTIFS(Winback!$K$2:$K$300,$D3534)&gt;0,1,0)</f>
        <v/>
      </c>
      <c r="L3534">
        <f>IF(AND($K3534=1,LEFT($A3534,3)="WB-"),SUMIFS(Winback!$D$2:$D$300,Winback!$K$2:$K$300,$D3534),0)</f>
        <v/>
      </c>
      <c r="M3534">
        <f>IF(OR($E3534=1,$G3534=1,SUMIFS(Registros!$J$2:$J$6000,Registros!$B$2:$B$6000,$A3534)&gt;0),1,0)</f>
        <v/>
      </c>
      <c r="N3534">
        <f>IF($J3534&gt;0,1,IF(COUNTIFS(Registros!$A$2:$A$6000,"CS",Registros!$B$2:$B$6000,$A3534,Registros!$K$2:$K$6000,"&lt;&gt;")&gt;0,1,0))</f>
        <v/>
      </c>
      <c r="O3534">
        <f>IF(AND($K3534=1,$E3534=0,$G3534=0,$I3534=0),"WINBACK",IF(AND($M3534=1,$N3534&gt;0),"CONVERGENTE",IF($M3534=1,"SOLO MÓVIL",IF($N3534&gt;0,"SOLO FIJO / INTERNET","SIN SERVICIOS"))))</f>
        <v/>
      </c>
      <c r="P3534">
        <f>IF($O3534="WINBACK","Recuperar (winback)",IF($O3534="CONVERGENTE","Upgrade / más líneas",IF($O3534="SOLO MÓVIL","Ofrecer fijo + internet (FLBBTV)",IF($O3534="SOLO FIJO / INTERNET","Ofrecer línea móvil Nextphone","Oferta completa (móvil + fijo + internet)"))))</f>
        <v/>
      </c>
      <c r="Q3534">
        <f>$F3534+$H3534+$L3534</f>
        <v/>
      </c>
      <c r="R3534">
        <f>IFERROR(VLOOKUP($A3534,Registros!$B$2:$G$6000,6,0),IFERROR(VLOOKUP($D3534,Winback!$B$2:$C$300,2,0),""))</f>
        <v/>
      </c>
      <c r="S3534">
        <f>IF($E3534=1,"NP","")&amp;IF($G3534=1,"+MOV","")&amp;IF($I3534=1,"+CS","")&amp;IF($K3534=1,"+WB","")</f>
        <v/>
      </c>
      <c r="T3534">
        <f>$E3534+$G3534+$I3534+$K3534</f>
        <v/>
      </c>
    </row>
    <row r="3535">
      <c r="A3535" t="inlineStr">
        <is>
          <t>355343830000</t>
        </is>
      </c>
      <c r="B3535" t="inlineStr">
        <is>
          <t>35534383</t>
        </is>
      </c>
      <c r="C3535" t="inlineStr">
        <is>
          <t>ANGELA SERRANO</t>
        </is>
      </c>
      <c r="D3535" t="inlineStr">
        <is>
          <t>ANGELASERRANO</t>
        </is>
      </c>
      <c r="E3535">
        <f>IF(COUNTIFS(Registros!$A$2:$A$6000,"NP",Registros!$B$2:$B$6000,$A3535)&gt;0,1,0)</f>
        <v/>
      </c>
      <c r="F3535">
        <f>IF($E3535=1,SUMIFS(Registros!$F$2:$F$6000,Registros!$A$2:$A$6000,"NP",Registros!$B$2:$B$6000,$A3535),0)</f>
        <v/>
      </c>
      <c r="G3535">
        <f>IF(COUNTIFS(Registros!$A$2:$A$6000,"MOV",Registros!$B$2:$B$6000,$A3535)&gt;0,1,0)</f>
        <v/>
      </c>
      <c r="H3535">
        <f>IF($G3535=1,SUMIFS(Registros!$F$2:$F$6000,Registros!$A$2:$A$6000,"MOV",Registros!$B$2:$B$6000,$A3535),0)</f>
        <v/>
      </c>
      <c r="I3535">
        <f>IF(COUNTIFS(Registros!$A$2:$A$6000,"CS",Registros!$B$2:$B$6000,$A3535)&gt;0,1,0)</f>
        <v/>
      </c>
      <c r="J3535">
        <f>IF($I3535=1,SUMIFS(Registros!$I$2:$I$6000,Registros!$A$2:$A$6000,"CS",Registros!$B$2:$B$6000,$A3535),0)</f>
        <v/>
      </c>
      <c r="K3535">
        <f>IF(COUNTIFS(Winback!$K$2:$K$300,$D3535)&gt;0,1,0)</f>
        <v/>
      </c>
      <c r="L3535">
        <f>IF(AND($K3535=1,LEFT($A3535,3)="WB-"),SUMIFS(Winback!$D$2:$D$300,Winback!$K$2:$K$300,$D3535),0)</f>
        <v/>
      </c>
      <c r="M3535">
        <f>IF(OR($E3535=1,$G3535=1,SUMIFS(Registros!$J$2:$J$6000,Registros!$B$2:$B$6000,$A3535)&gt;0),1,0)</f>
        <v/>
      </c>
      <c r="N3535">
        <f>IF($J3535&gt;0,1,IF(COUNTIFS(Registros!$A$2:$A$6000,"CS",Registros!$B$2:$B$6000,$A3535,Registros!$K$2:$K$6000,"&lt;&gt;")&gt;0,1,0))</f>
        <v/>
      </c>
      <c r="O3535">
        <f>IF(AND($K3535=1,$E3535=0,$G3535=0,$I3535=0),"WINBACK",IF(AND($M3535=1,$N3535&gt;0),"CONVERGENTE",IF($M3535=1,"SOLO MÓVIL",IF($N3535&gt;0,"SOLO FIJO / INTERNET","SIN SERVICIOS"))))</f>
        <v/>
      </c>
      <c r="P3535">
        <f>IF($O3535="WINBACK","Recuperar (winback)",IF($O3535="CONVERGENTE","Upgrade / más líneas",IF($O3535="SOLO MÓVIL","Ofrecer fijo + internet (FLBBTV)",IF($O3535="SOLO FIJO / INTERNET","Ofrecer línea móvil Nextphone","Oferta completa (móvil + fijo + internet)"))))</f>
        <v/>
      </c>
      <c r="Q3535">
        <f>$F3535+$H3535+$L3535</f>
        <v/>
      </c>
      <c r="R3535">
        <f>IFERROR(VLOOKUP($A3535,Registros!$B$2:$G$6000,6,0),IFERROR(VLOOKUP($D3535,Winback!$B$2:$C$300,2,0),""))</f>
        <v/>
      </c>
      <c r="S3535">
        <f>IF($E3535=1,"NP","")&amp;IF($G3535=1,"+MOV","")&amp;IF($I3535=1,"+CS","")&amp;IF($K3535=1,"+WB","")</f>
        <v/>
      </c>
      <c r="T3535">
        <f>$E3535+$G3535+$I3535+$K3535</f>
        <v/>
      </c>
    </row>
    <row r="3536">
      <c r="A3536" t="inlineStr">
        <is>
          <t>355284480000</t>
        </is>
      </c>
      <c r="B3536" t="inlineStr">
        <is>
          <t>35528448</t>
        </is>
      </c>
      <c r="C3536" t="inlineStr">
        <is>
          <t>MARCOS SANTOS</t>
        </is>
      </c>
      <c r="D3536" t="inlineStr">
        <is>
          <t>MARCOSSANTOS</t>
        </is>
      </c>
      <c r="E3536">
        <f>IF(COUNTIFS(Registros!$A$2:$A$6000,"NP",Registros!$B$2:$B$6000,$A3536)&gt;0,1,0)</f>
        <v/>
      </c>
      <c r="F3536">
        <f>IF($E3536=1,SUMIFS(Registros!$F$2:$F$6000,Registros!$A$2:$A$6000,"NP",Registros!$B$2:$B$6000,$A3536),0)</f>
        <v/>
      </c>
      <c r="G3536">
        <f>IF(COUNTIFS(Registros!$A$2:$A$6000,"MOV",Registros!$B$2:$B$6000,$A3536)&gt;0,1,0)</f>
        <v/>
      </c>
      <c r="H3536">
        <f>IF($G3536=1,SUMIFS(Registros!$F$2:$F$6000,Registros!$A$2:$A$6000,"MOV",Registros!$B$2:$B$6000,$A3536),0)</f>
        <v/>
      </c>
      <c r="I3536">
        <f>IF(COUNTIFS(Registros!$A$2:$A$6000,"CS",Registros!$B$2:$B$6000,$A3536)&gt;0,1,0)</f>
        <v/>
      </c>
      <c r="J3536">
        <f>IF($I3536=1,SUMIFS(Registros!$I$2:$I$6000,Registros!$A$2:$A$6000,"CS",Registros!$B$2:$B$6000,$A3536),0)</f>
        <v/>
      </c>
      <c r="K3536">
        <f>IF(COUNTIFS(Winback!$K$2:$K$300,$D3536)&gt;0,1,0)</f>
        <v/>
      </c>
      <c r="L3536">
        <f>IF(AND($K3536=1,LEFT($A3536,3)="WB-"),SUMIFS(Winback!$D$2:$D$300,Winback!$K$2:$K$300,$D3536),0)</f>
        <v/>
      </c>
      <c r="M3536">
        <f>IF(OR($E3536=1,$G3536=1,SUMIFS(Registros!$J$2:$J$6000,Registros!$B$2:$B$6000,$A3536)&gt;0),1,0)</f>
        <v/>
      </c>
      <c r="N3536">
        <f>IF($J3536&gt;0,1,IF(COUNTIFS(Registros!$A$2:$A$6000,"CS",Registros!$B$2:$B$6000,$A3536,Registros!$K$2:$K$6000,"&lt;&gt;")&gt;0,1,0))</f>
        <v/>
      </c>
      <c r="O3536">
        <f>IF(AND($K3536=1,$E3536=0,$G3536=0,$I3536=0),"WINBACK",IF(AND($M3536=1,$N3536&gt;0),"CONVERGENTE",IF($M3536=1,"SOLO MÓVIL",IF($N3536&gt;0,"SOLO FIJO / INTERNET","SIN SERVICIOS"))))</f>
        <v/>
      </c>
      <c r="P3536">
        <f>IF($O3536="WINBACK","Recuperar (winback)",IF($O3536="CONVERGENTE","Upgrade / más líneas",IF($O3536="SOLO MÓVIL","Ofrecer fijo + internet (FLBBTV)",IF($O3536="SOLO FIJO / INTERNET","Ofrecer línea móvil Nextphone","Oferta completa (móvil + fijo + internet)"))))</f>
        <v/>
      </c>
      <c r="Q3536">
        <f>$F3536+$H3536+$L3536</f>
        <v/>
      </c>
      <c r="R3536">
        <f>IFERROR(VLOOKUP($A3536,Registros!$B$2:$G$6000,6,0),IFERROR(VLOOKUP($D3536,Winback!$B$2:$C$300,2,0),""))</f>
        <v/>
      </c>
      <c r="S3536">
        <f>IF($E3536=1,"NP","")&amp;IF($G3536=1,"+MOV","")&amp;IF($I3536=1,"+CS","")&amp;IF($K3536=1,"+WB","")</f>
        <v/>
      </c>
      <c r="T3536">
        <f>$E3536+$G3536+$I3536+$K3536</f>
        <v/>
      </c>
    </row>
    <row r="3537">
      <c r="A3537" t="inlineStr">
        <is>
          <t>351075070000</t>
        </is>
      </c>
      <c r="B3537" t="inlineStr">
        <is>
          <t>35107507</t>
        </is>
      </c>
      <c r="C3537" t="inlineStr">
        <is>
          <t>JENSLY MARIETH CASTILLO MENDOZA</t>
        </is>
      </c>
      <c r="D3537" t="inlineStr">
        <is>
          <t>JENSLYMARIETHCASTILLOMENDOZA</t>
        </is>
      </c>
      <c r="E3537">
        <f>IF(COUNTIFS(Registros!$A$2:$A$6000,"NP",Registros!$B$2:$B$6000,$A3537)&gt;0,1,0)</f>
        <v/>
      </c>
      <c r="F3537">
        <f>IF($E3537=1,SUMIFS(Registros!$F$2:$F$6000,Registros!$A$2:$A$6000,"NP",Registros!$B$2:$B$6000,$A3537),0)</f>
        <v/>
      </c>
      <c r="G3537">
        <f>IF(COUNTIFS(Registros!$A$2:$A$6000,"MOV",Registros!$B$2:$B$6000,$A3537)&gt;0,1,0)</f>
        <v/>
      </c>
      <c r="H3537">
        <f>IF($G3537=1,SUMIFS(Registros!$F$2:$F$6000,Registros!$A$2:$A$6000,"MOV",Registros!$B$2:$B$6000,$A3537),0)</f>
        <v/>
      </c>
      <c r="I3537">
        <f>IF(COUNTIFS(Registros!$A$2:$A$6000,"CS",Registros!$B$2:$B$6000,$A3537)&gt;0,1,0)</f>
        <v/>
      </c>
      <c r="J3537">
        <f>IF($I3537=1,SUMIFS(Registros!$I$2:$I$6000,Registros!$A$2:$A$6000,"CS",Registros!$B$2:$B$6000,$A3537),0)</f>
        <v/>
      </c>
      <c r="K3537">
        <f>IF(COUNTIFS(Winback!$K$2:$K$300,$D3537)&gt;0,1,0)</f>
        <v/>
      </c>
      <c r="L3537">
        <f>IF(AND($K3537=1,LEFT($A3537,3)="WB-"),SUMIFS(Winback!$D$2:$D$300,Winback!$K$2:$K$300,$D3537),0)</f>
        <v/>
      </c>
      <c r="M3537">
        <f>IF(OR($E3537=1,$G3537=1,SUMIFS(Registros!$J$2:$J$6000,Registros!$B$2:$B$6000,$A3537)&gt;0),1,0)</f>
        <v/>
      </c>
      <c r="N3537">
        <f>IF($J3537&gt;0,1,IF(COUNTIFS(Registros!$A$2:$A$6000,"CS",Registros!$B$2:$B$6000,$A3537,Registros!$K$2:$K$6000,"&lt;&gt;")&gt;0,1,0))</f>
        <v/>
      </c>
      <c r="O3537">
        <f>IF(AND($K3537=1,$E3537=0,$G3537=0,$I3537=0),"WINBACK",IF(AND($M3537=1,$N3537&gt;0),"CONVERGENTE",IF($M3537=1,"SOLO MÓVIL",IF($N3537&gt;0,"SOLO FIJO / INTERNET","SIN SERVICIOS"))))</f>
        <v/>
      </c>
      <c r="P3537">
        <f>IF($O3537="WINBACK","Recuperar (winback)",IF($O3537="CONVERGENTE","Upgrade / más líneas",IF($O3537="SOLO MÓVIL","Ofrecer fijo + internet (FLBBTV)",IF($O3537="SOLO FIJO / INTERNET","Ofrecer línea móvil Nextphone","Oferta completa (móvil + fijo + internet)"))))</f>
        <v/>
      </c>
      <c r="Q3537">
        <f>$F3537+$H3537+$L3537</f>
        <v/>
      </c>
      <c r="R3537">
        <f>IFERROR(VLOOKUP($A3537,Registros!$B$2:$G$6000,6,0),IFERROR(VLOOKUP($D3537,Winback!$B$2:$C$300,2,0),""))</f>
        <v/>
      </c>
      <c r="S3537">
        <f>IF($E3537=1,"NP","")&amp;IF($G3537=1,"+MOV","")&amp;IF($I3537=1,"+CS","")&amp;IF($K3537=1,"+WB","")</f>
        <v/>
      </c>
      <c r="T3537">
        <f>$E3537+$G3537+$I3537+$K3537</f>
        <v/>
      </c>
    </row>
    <row r="3538">
      <c r="A3538" t="inlineStr">
        <is>
          <t>363021880000</t>
        </is>
      </c>
      <c r="B3538" t="inlineStr">
        <is>
          <t>36302188</t>
        </is>
      </c>
      <c r="C3538" t="inlineStr">
        <is>
          <t>ANGIE CRISTINA ARAUZ MARTINEZ</t>
        </is>
      </c>
      <c r="D3538" t="inlineStr">
        <is>
          <t>ANGIECRISTINAARAUZMARTINEZ</t>
        </is>
      </c>
      <c r="E3538">
        <f>IF(COUNTIFS(Registros!$A$2:$A$6000,"NP",Registros!$B$2:$B$6000,$A3538)&gt;0,1,0)</f>
        <v/>
      </c>
      <c r="F3538">
        <f>IF($E3538=1,SUMIFS(Registros!$F$2:$F$6000,Registros!$A$2:$A$6000,"NP",Registros!$B$2:$B$6000,$A3538),0)</f>
        <v/>
      </c>
      <c r="G3538">
        <f>IF(COUNTIFS(Registros!$A$2:$A$6000,"MOV",Registros!$B$2:$B$6000,$A3538)&gt;0,1,0)</f>
        <v/>
      </c>
      <c r="H3538">
        <f>IF($G3538=1,SUMIFS(Registros!$F$2:$F$6000,Registros!$A$2:$A$6000,"MOV",Registros!$B$2:$B$6000,$A3538),0)</f>
        <v/>
      </c>
      <c r="I3538">
        <f>IF(COUNTIFS(Registros!$A$2:$A$6000,"CS",Registros!$B$2:$B$6000,$A3538)&gt;0,1,0)</f>
        <v/>
      </c>
      <c r="J3538">
        <f>IF($I3538=1,SUMIFS(Registros!$I$2:$I$6000,Registros!$A$2:$A$6000,"CS",Registros!$B$2:$B$6000,$A3538),0)</f>
        <v/>
      </c>
      <c r="K3538">
        <f>IF(COUNTIFS(Winback!$K$2:$K$300,$D3538)&gt;0,1,0)</f>
        <v/>
      </c>
      <c r="L3538">
        <f>IF(AND($K3538=1,LEFT($A3538,3)="WB-"),SUMIFS(Winback!$D$2:$D$300,Winback!$K$2:$K$300,$D3538),0)</f>
        <v/>
      </c>
      <c r="M3538">
        <f>IF(OR($E3538=1,$G3538=1,SUMIFS(Registros!$J$2:$J$6000,Registros!$B$2:$B$6000,$A3538)&gt;0),1,0)</f>
        <v/>
      </c>
      <c r="N3538">
        <f>IF($J3538&gt;0,1,IF(COUNTIFS(Registros!$A$2:$A$6000,"CS",Registros!$B$2:$B$6000,$A3538,Registros!$K$2:$K$6000,"&lt;&gt;")&gt;0,1,0))</f>
        <v/>
      </c>
      <c r="O3538">
        <f>IF(AND($K3538=1,$E3538=0,$G3538=0,$I3538=0),"WINBACK",IF(AND($M3538=1,$N3538&gt;0),"CONVERGENTE",IF($M3538=1,"SOLO MÓVIL",IF($N3538&gt;0,"SOLO FIJO / INTERNET","SIN SERVICIOS"))))</f>
        <v/>
      </c>
      <c r="P3538">
        <f>IF($O3538="WINBACK","Recuperar (winback)",IF($O3538="CONVERGENTE","Upgrade / más líneas",IF($O3538="SOLO MÓVIL","Ofrecer fijo + internet (FLBBTV)",IF($O3538="SOLO FIJO / INTERNET","Ofrecer línea móvil Nextphone","Oferta completa (móvil + fijo + internet)"))))</f>
        <v/>
      </c>
      <c r="Q3538">
        <f>$F3538+$H3538+$L3538</f>
        <v/>
      </c>
      <c r="R3538">
        <f>IFERROR(VLOOKUP($A3538,Registros!$B$2:$G$6000,6,0),IFERROR(VLOOKUP($D3538,Winback!$B$2:$C$300,2,0),""))</f>
        <v/>
      </c>
      <c r="S3538">
        <f>IF($E3538=1,"NP","")&amp;IF($G3538=1,"+MOV","")&amp;IF($I3538=1,"+CS","")&amp;IF($K3538=1,"+WB","")</f>
        <v/>
      </c>
      <c r="T3538">
        <f>$E3538+$G3538+$I3538+$K3538</f>
        <v/>
      </c>
    </row>
    <row r="3539">
      <c r="A3539" t="inlineStr">
        <is>
          <t>359302760000</t>
        </is>
      </c>
      <c r="B3539" t="inlineStr">
        <is>
          <t>35930276</t>
        </is>
      </c>
      <c r="C3539" t="inlineStr">
        <is>
          <t>YADARIS GRAJALES</t>
        </is>
      </c>
      <c r="D3539" t="inlineStr">
        <is>
          <t>YADARISGRAJALES</t>
        </is>
      </c>
      <c r="E3539">
        <f>IF(COUNTIFS(Registros!$A$2:$A$6000,"NP",Registros!$B$2:$B$6000,$A3539)&gt;0,1,0)</f>
        <v/>
      </c>
      <c r="F3539">
        <f>IF($E3539=1,SUMIFS(Registros!$F$2:$F$6000,Registros!$A$2:$A$6000,"NP",Registros!$B$2:$B$6000,$A3539),0)</f>
        <v/>
      </c>
      <c r="G3539">
        <f>IF(COUNTIFS(Registros!$A$2:$A$6000,"MOV",Registros!$B$2:$B$6000,$A3539)&gt;0,1,0)</f>
        <v/>
      </c>
      <c r="H3539">
        <f>IF($G3539=1,SUMIFS(Registros!$F$2:$F$6000,Registros!$A$2:$A$6000,"MOV",Registros!$B$2:$B$6000,$A3539),0)</f>
        <v/>
      </c>
      <c r="I3539">
        <f>IF(COUNTIFS(Registros!$A$2:$A$6000,"CS",Registros!$B$2:$B$6000,$A3539)&gt;0,1,0)</f>
        <v/>
      </c>
      <c r="J3539">
        <f>IF($I3539=1,SUMIFS(Registros!$I$2:$I$6000,Registros!$A$2:$A$6000,"CS",Registros!$B$2:$B$6000,$A3539),0)</f>
        <v/>
      </c>
      <c r="K3539">
        <f>IF(COUNTIFS(Winback!$K$2:$K$300,$D3539)&gt;0,1,0)</f>
        <v/>
      </c>
      <c r="L3539">
        <f>IF(AND($K3539=1,LEFT($A3539,3)="WB-"),SUMIFS(Winback!$D$2:$D$300,Winback!$K$2:$K$300,$D3539),0)</f>
        <v/>
      </c>
      <c r="M3539">
        <f>IF(OR($E3539=1,$G3539=1,SUMIFS(Registros!$J$2:$J$6000,Registros!$B$2:$B$6000,$A3539)&gt;0),1,0)</f>
        <v/>
      </c>
      <c r="N3539">
        <f>IF($J3539&gt;0,1,IF(COUNTIFS(Registros!$A$2:$A$6000,"CS",Registros!$B$2:$B$6000,$A3539,Registros!$K$2:$K$6000,"&lt;&gt;")&gt;0,1,0))</f>
        <v/>
      </c>
      <c r="O3539">
        <f>IF(AND($K3539=1,$E3539=0,$G3539=0,$I3539=0),"WINBACK",IF(AND($M3539=1,$N3539&gt;0),"CONVERGENTE",IF($M3539=1,"SOLO MÓVIL",IF($N3539&gt;0,"SOLO FIJO / INTERNET","SIN SERVICIOS"))))</f>
        <v/>
      </c>
      <c r="P3539">
        <f>IF($O3539="WINBACK","Recuperar (winback)",IF($O3539="CONVERGENTE","Upgrade / más líneas",IF($O3539="SOLO MÓVIL","Ofrecer fijo + internet (FLBBTV)",IF($O3539="SOLO FIJO / INTERNET","Ofrecer línea móvil Nextphone","Oferta completa (móvil + fijo + internet)"))))</f>
        <v/>
      </c>
      <c r="Q3539">
        <f>$F3539+$H3539+$L3539</f>
        <v/>
      </c>
      <c r="R3539">
        <f>IFERROR(VLOOKUP($A3539,Registros!$B$2:$G$6000,6,0),IFERROR(VLOOKUP($D3539,Winback!$B$2:$C$300,2,0),""))</f>
        <v/>
      </c>
      <c r="S3539">
        <f>IF($E3539=1,"NP","")&amp;IF($G3539=1,"+MOV","")&amp;IF($I3539=1,"+CS","")&amp;IF($K3539=1,"+WB","")</f>
        <v/>
      </c>
      <c r="T3539">
        <f>$E3539+$G3539+$I3539+$K3539</f>
        <v/>
      </c>
    </row>
    <row r="3540">
      <c r="A3540" t="inlineStr">
        <is>
          <t>351307330000</t>
        </is>
      </c>
      <c r="B3540" t="inlineStr">
        <is>
          <t>35130733</t>
        </is>
      </c>
      <c r="C3540" t="inlineStr">
        <is>
          <t>FRANKLIN RODRIGUEZ</t>
        </is>
      </c>
      <c r="D3540" t="inlineStr">
        <is>
          <t>FRANKLINRODRIGUEZ</t>
        </is>
      </c>
      <c r="E3540">
        <f>IF(COUNTIFS(Registros!$A$2:$A$6000,"NP",Registros!$B$2:$B$6000,$A3540)&gt;0,1,0)</f>
        <v/>
      </c>
      <c r="F3540">
        <f>IF($E3540=1,SUMIFS(Registros!$F$2:$F$6000,Registros!$A$2:$A$6000,"NP",Registros!$B$2:$B$6000,$A3540),0)</f>
        <v/>
      </c>
      <c r="G3540">
        <f>IF(COUNTIFS(Registros!$A$2:$A$6000,"MOV",Registros!$B$2:$B$6000,$A3540)&gt;0,1,0)</f>
        <v/>
      </c>
      <c r="H3540">
        <f>IF($G3540=1,SUMIFS(Registros!$F$2:$F$6000,Registros!$A$2:$A$6000,"MOV",Registros!$B$2:$B$6000,$A3540),0)</f>
        <v/>
      </c>
      <c r="I3540">
        <f>IF(COUNTIFS(Registros!$A$2:$A$6000,"CS",Registros!$B$2:$B$6000,$A3540)&gt;0,1,0)</f>
        <v/>
      </c>
      <c r="J3540">
        <f>IF($I3540=1,SUMIFS(Registros!$I$2:$I$6000,Registros!$A$2:$A$6000,"CS",Registros!$B$2:$B$6000,$A3540),0)</f>
        <v/>
      </c>
      <c r="K3540">
        <f>IF(COUNTIFS(Winback!$K$2:$K$300,$D3540)&gt;0,1,0)</f>
        <v/>
      </c>
      <c r="L3540">
        <f>IF(AND($K3540=1,LEFT($A3540,3)="WB-"),SUMIFS(Winback!$D$2:$D$300,Winback!$K$2:$K$300,$D3540),0)</f>
        <v/>
      </c>
      <c r="M3540">
        <f>IF(OR($E3540=1,$G3540=1,SUMIFS(Registros!$J$2:$J$6000,Registros!$B$2:$B$6000,$A3540)&gt;0),1,0)</f>
        <v/>
      </c>
      <c r="N3540">
        <f>IF($J3540&gt;0,1,IF(COUNTIFS(Registros!$A$2:$A$6000,"CS",Registros!$B$2:$B$6000,$A3540,Registros!$K$2:$K$6000,"&lt;&gt;")&gt;0,1,0))</f>
        <v/>
      </c>
      <c r="O3540">
        <f>IF(AND($K3540=1,$E3540=0,$G3540=0,$I3540=0),"WINBACK",IF(AND($M3540=1,$N3540&gt;0),"CONVERGENTE",IF($M3540=1,"SOLO MÓVIL",IF($N3540&gt;0,"SOLO FIJO / INTERNET","SIN SERVICIOS"))))</f>
        <v/>
      </c>
      <c r="P3540">
        <f>IF($O3540="WINBACK","Recuperar (winback)",IF($O3540="CONVERGENTE","Upgrade / más líneas",IF($O3540="SOLO MÓVIL","Ofrecer fijo + internet (FLBBTV)",IF($O3540="SOLO FIJO / INTERNET","Ofrecer línea móvil Nextphone","Oferta completa (móvil + fijo + internet)"))))</f>
        <v/>
      </c>
      <c r="Q3540">
        <f>$F3540+$H3540+$L3540</f>
        <v/>
      </c>
      <c r="R3540">
        <f>IFERROR(VLOOKUP($A3540,Registros!$B$2:$G$6000,6,0),IFERROR(VLOOKUP($D3540,Winback!$B$2:$C$300,2,0),""))</f>
        <v/>
      </c>
      <c r="S3540">
        <f>IF($E3540=1,"NP","")&amp;IF($G3540=1,"+MOV","")&amp;IF($I3540=1,"+CS","")&amp;IF($K3540=1,"+WB","")</f>
        <v/>
      </c>
      <c r="T3540">
        <f>$E3540+$G3540+$I3540+$K3540</f>
        <v/>
      </c>
    </row>
    <row r="3541">
      <c r="A3541" t="inlineStr">
        <is>
          <t>351269330000</t>
        </is>
      </c>
      <c r="B3541" t="inlineStr">
        <is>
          <t>35126933</t>
        </is>
      </c>
      <c r="C3541" t="inlineStr">
        <is>
          <t>ALEYNIS CABALLERO</t>
        </is>
      </c>
      <c r="D3541" t="inlineStr">
        <is>
          <t>ALEYNISCABALLERO</t>
        </is>
      </c>
      <c r="E3541">
        <f>IF(COUNTIFS(Registros!$A$2:$A$6000,"NP",Registros!$B$2:$B$6000,$A3541)&gt;0,1,0)</f>
        <v/>
      </c>
      <c r="F3541">
        <f>IF($E3541=1,SUMIFS(Registros!$F$2:$F$6000,Registros!$A$2:$A$6000,"NP",Registros!$B$2:$B$6000,$A3541),0)</f>
        <v/>
      </c>
      <c r="G3541">
        <f>IF(COUNTIFS(Registros!$A$2:$A$6000,"MOV",Registros!$B$2:$B$6000,$A3541)&gt;0,1,0)</f>
        <v/>
      </c>
      <c r="H3541">
        <f>IF($G3541=1,SUMIFS(Registros!$F$2:$F$6000,Registros!$A$2:$A$6000,"MOV",Registros!$B$2:$B$6000,$A3541),0)</f>
        <v/>
      </c>
      <c r="I3541">
        <f>IF(COUNTIFS(Registros!$A$2:$A$6000,"CS",Registros!$B$2:$B$6000,$A3541)&gt;0,1,0)</f>
        <v/>
      </c>
      <c r="J3541">
        <f>IF($I3541=1,SUMIFS(Registros!$I$2:$I$6000,Registros!$A$2:$A$6000,"CS",Registros!$B$2:$B$6000,$A3541),0)</f>
        <v/>
      </c>
      <c r="K3541">
        <f>IF(COUNTIFS(Winback!$K$2:$K$300,$D3541)&gt;0,1,0)</f>
        <v/>
      </c>
      <c r="L3541">
        <f>IF(AND($K3541=1,LEFT($A3541,3)="WB-"),SUMIFS(Winback!$D$2:$D$300,Winback!$K$2:$K$300,$D3541),0)</f>
        <v/>
      </c>
      <c r="M3541">
        <f>IF(OR($E3541=1,$G3541=1,SUMIFS(Registros!$J$2:$J$6000,Registros!$B$2:$B$6000,$A3541)&gt;0),1,0)</f>
        <v/>
      </c>
      <c r="N3541">
        <f>IF($J3541&gt;0,1,IF(COUNTIFS(Registros!$A$2:$A$6000,"CS",Registros!$B$2:$B$6000,$A3541,Registros!$K$2:$K$6000,"&lt;&gt;")&gt;0,1,0))</f>
        <v/>
      </c>
      <c r="O3541">
        <f>IF(AND($K3541=1,$E3541=0,$G3541=0,$I3541=0),"WINBACK",IF(AND($M3541=1,$N3541&gt;0),"CONVERGENTE",IF($M3541=1,"SOLO MÓVIL",IF($N3541&gt;0,"SOLO FIJO / INTERNET","SIN SERVICIOS"))))</f>
        <v/>
      </c>
      <c r="P3541">
        <f>IF($O3541="WINBACK","Recuperar (winback)",IF($O3541="CONVERGENTE","Upgrade / más líneas",IF($O3541="SOLO MÓVIL","Ofrecer fijo + internet (FLBBTV)",IF($O3541="SOLO FIJO / INTERNET","Ofrecer línea móvil Nextphone","Oferta completa (móvil + fijo + internet)"))))</f>
        <v/>
      </c>
      <c r="Q3541">
        <f>$F3541+$H3541+$L3541</f>
        <v/>
      </c>
      <c r="R3541">
        <f>IFERROR(VLOOKUP($A3541,Registros!$B$2:$G$6000,6,0),IFERROR(VLOOKUP($D3541,Winback!$B$2:$C$300,2,0),""))</f>
        <v/>
      </c>
      <c r="S3541">
        <f>IF($E3541=1,"NP","")&amp;IF($G3541=1,"+MOV","")&amp;IF($I3541=1,"+CS","")&amp;IF($K3541=1,"+WB","")</f>
        <v/>
      </c>
      <c r="T3541">
        <f>$E3541+$G3541+$I3541+$K3541</f>
        <v/>
      </c>
    </row>
    <row r="3542">
      <c r="A3542" t="inlineStr">
        <is>
          <t>367006450000</t>
        </is>
      </c>
      <c r="B3542" t="inlineStr">
        <is>
          <t>36700645</t>
        </is>
      </c>
      <c r="C3542" t="inlineStr">
        <is>
          <t>MARVIN PANILLA</t>
        </is>
      </c>
      <c r="D3542" t="inlineStr">
        <is>
          <t>MARVINPANILLA</t>
        </is>
      </c>
      <c r="E3542">
        <f>IF(COUNTIFS(Registros!$A$2:$A$6000,"NP",Registros!$B$2:$B$6000,$A3542)&gt;0,1,0)</f>
        <v/>
      </c>
      <c r="F3542">
        <f>IF($E3542=1,SUMIFS(Registros!$F$2:$F$6000,Registros!$A$2:$A$6000,"NP",Registros!$B$2:$B$6000,$A3542),0)</f>
        <v/>
      </c>
      <c r="G3542">
        <f>IF(COUNTIFS(Registros!$A$2:$A$6000,"MOV",Registros!$B$2:$B$6000,$A3542)&gt;0,1,0)</f>
        <v/>
      </c>
      <c r="H3542">
        <f>IF($G3542=1,SUMIFS(Registros!$F$2:$F$6000,Registros!$A$2:$A$6000,"MOV",Registros!$B$2:$B$6000,$A3542),0)</f>
        <v/>
      </c>
      <c r="I3542">
        <f>IF(COUNTIFS(Registros!$A$2:$A$6000,"CS",Registros!$B$2:$B$6000,$A3542)&gt;0,1,0)</f>
        <v/>
      </c>
      <c r="J3542">
        <f>IF($I3542=1,SUMIFS(Registros!$I$2:$I$6000,Registros!$A$2:$A$6000,"CS",Registros!$B$2:$B$6000,$A3542),0)</f>
        <v/>
      </c>
      <c r="K3542">
        <f>IF(COUNTIFS(Winback!$K$2:$K$300,$D3542)&gt;0,1,0)</f>
        <v/>
      </c>
      <c r="L3542">
        <f>IF(AND($K3542=1,LEFT($A3542,3)="WB-"),SUMIFS(Winback!$D$2:$D$300,Winback!$K$2:$K$300,$D3542),0)</f>
        <v/>
      </c>
      <c r="M3542">
        <f>IF(OR($E3542=1,$G3542=1,SUMIFS(Registros!$J$2:$J$6000,Registros!$B$2:$B$6000,$A3542)&gt;0),1,0)</f>
        <v/>
      </c>
      <c r="N3542">
        <f>IF($J3542&gt;0,1,IF(COUNTIFS(Registros!$A$2:$A$6000,"CS",Registros!$B$2:$B$6000,$A3542,Registros!$K$2:$K$6000,"&lt;&gt;")&gt;0,1,0))</f>
        <v/>
      </c>
      <c r="O3542">
        <f>IF(AND($K3542=1,$E3542=0,$G3542=0,$I3542=0),"WINBACK",IF(AND($M3542=1,$N3542&gt;0),"CONVERGENTE",IF($M3542=1,"SOLO MÓVIL",IF($N3542&gt;0,"SOLO FIJO / INTERNET","SIN SERVICIOS"))))</f>
        <v/>
      </c>
      <c r="P3542">
        <f>IF($O3542="WINBACK","Recuperar (winback)",IF($O3542="CONVERGENTE","Upgrade / más líneas",IF($O3542="SOLO MÓVIL","Ofrecer fijo + internet (FLBBTV)",IF($O3542="SOLO FIJO / INTERNET","Ofrecer línea móvil Nextphone","Oferta completa (móvil + fijo + internet)"))))</f>
        <v/>
      </c>
      <c r="Q3542">
        <f>$F3542+$H3542+$L3542</f>
        <v/>
      </c>
      <c r="R3542">
        <f>IFERROR(VLOOKUP($A3542,Registros!$B$2:$G$6000,6,0),IFERROR(VLOOKUP($D3542,Winback!$B$2:$C$300,2,0),""))</f>
        <v/>
      </c>
      <c r="S3542">
        <f>IF($E3542=1,"NP","")&amp;IF($G3542=1,"+MOV","")&amp;IF($I3542=1,"+CS","")&amp;IF($K3542=1,"+WB","")</f>
        <v/>
      </c>
      <c r="T3542">
        <f>$E3542+$G3542+$I3542+$K3542</f>
        <v/>
      </c>
    </row>
    <row r="3543">
      <c r="A3543" t="inlineStr">
        <is>
          <t>343453770000</t>
        </is>
      </c>
      <c r="B3543" t="inlineStr">
        <is>
          <t>34345377</t>
        </is>
      </c>
      <c r="C3543" t="inlineStr">
        <is>
          <t>KENNETH VILLARREAL</t>
        </is>
      </c>
      <c r="D3543" t="inlineStr">
        <is>
          <t>KENNETHVILLARREAL</t>
        </is>
      </c>
      <c r="E3543">
        <f>IF(COUNTIFS(Registros!$A$2:$A$6000,"NP",Registros!$B$2:$B$6000,$A3543)&gt;0,1,0)</f>
        <v/>
      </c>
      <c r="F3543">
        <f>IF($E3543=1,SUMIFS(Registros!$F$2:$F$6000,Registros!$A$2:$A$6000,"NP",Registros!$B$2:$B$6000,$A3543),0)</f>
        <v/>
      </c>
      <c r="G3543">
        <f>IF(COUNTIFS(Registros!$A$2:$A$6000,"MOV",Registros!$B$2:$B$6000,$A3543)&gt;0,1,0)</f>
        <v/>
      </c>
      <c r="H3543">
        <f>IF($G3543=1,SUMIFS(Registros!$F$2:$F$6000,Registros!$A$2:$A$6000,"MOV",Registros!$B$2:$B$6000,$A3543),0)</f>
        <v/>
      </c>
      <c r="I3543">
        <f>IF(COUNTIFS(Registros!$A$2:$A$6000,"CS",Registros!$B$2:$B$6000,$A3543)&gt;0,1,0)</f>
        <v/>
      </c>
      <c r="J3543">
        <f>IF($I3543=1,SUMIFS(Registros!$I$2:$I$6000,Registros!$A$2:$A$6000,"CS",Registros!$B$2:$B$6000,$A3543),0)</f>
        <v/>
      </c>
      <c r="K3543">
        <f>IF(COUNTIFS(Winback!$K$2:$K$300,$D3543)&gt;0,1,0)</f>
        <v/>
      </c>
      <c r="L3543">
        <f>IF(AND($K3543=1,LEFT($A3543,3)="WB-"),SUMIFS(Winback!$D$2:$D$300,Winback!$K$2:$K$300,$D3543),0)</f>
        <v/>
      </c>
      <c r="M3543">
        <f>IF(OR($E3543=1,$G3543=1,SUMIFS(Registros!$J$2:$J$6000,Registros!$B$2:$B$6000,$A3543)&gt;0),1,0)</f>
        <v/>
      </c>
      <c r="N3543">
        <f>IF($J3543&gt;0,1,IF(COUNTIFS(Registros!$A$2:$A$6000,"CS",Registros!$B$2:$B$6000,$A3543,Registros!$K$2:$K$6000,"&lt;&gt;")&gt;0,1,0))</f>
        <v/>
      </c>
      <c r="O3543">
        <f>IF(AND($K3543=1,$E3543=0,$G3543=0,$I3543=0),"WINBACK",IF(AND($M3543=1,$N3543&gt;0),"CONVERGENTE",IF($M3543=1,"SOLO MÓVIL",IF($N3543&gt;0,"SOLO FIJO / INTERNET","SIN SERVICIOS"))))</f>
        <v/>
      </c>
      <c r="P3543">
        <f>IF($O3543="WINBACK","Recuperar (winback)",IF($O3543="CONVERGENTE","Upgrade / más líneas",IF($O3543="SOLO MÓVIL","Ofrecer fijo + internet (FLBBTV)",IF($O3543="SOLO FIJO / INTERNET","Ofrecer línea móvil Nextphone","Oferta completa (móvil + fijo + internet)"))))</f>
        <v/>
      </c>
      <c r="Q3543">
        <f>$F3543+$H3543+$L3543</f>
        <v/>
      </c>
      <c r="R3543">
        <f>IFERROR(VLOOKUP($A3543,Registros!$B$2:$G$6000,6,0),IFERROR(VLOOKUP($D3543,Winback!$B$2:$C$300,2,0),""))</f>
        <v/>
      </c>
      <c r="S3543">
        <f>IF($E3543=1,"NP","")&amp;IF($G3543=1,"+MOV","")&amp;IF($I3543=1,"+CS","")&amp;IF($K3543=1,"+WB","")</f>
        <v/>
      </c>
      <c r="T3543">
        <f>$E3543+$G3543+$I3543+$K3543</f>
        <v/>
      </c>
    </row>
    <row r="3544">
      <c r="A3544" t="inlineStr">
        <is>
          <t>343466720000</t>
        </is>
      </c>
      <c r="B3544" t="inlineStr">
        <is>
          <t>34346672</t>
        </is>
      </c>
      <c r="C3544" t="inlineStr">
        <is>
          <t>KATHLYN CASTILLO</t>
        </is>
      </c>
      <c r="D3544" t="inlineStr">
        <is>
          <t>KATHLYNCASTILLO</t>
        </is>
      </c>
      <c r="E3544">
        <f>IF(COUNTIFS(Registros!$A$2:$A$6000,"NP",Registros!$B$2:$B$6000,$A3544)&gt;0,1,0)</f>
        <v/>
      </c>
      <c r="F3544">
        <f>IF($E3544=1,SUMIFS(Registros!$F$2:$F$6000,Registros!$A$2:$A$6000,"NP",Registros!$B$2:$B$6000,$A3544),0)</f>
        <v/>
      </c>
      <c r="G3544">
        <f>IF(COUNTIFS(Registros!$A$2:$A$6000,"MOV",Registros!$B$2:$B$6000,$A3544)&gt;0,1,0)</f>
        <v/>
      </c>
      <c r="H3544">
        <f>IF($G3544=1,SUMIFS(Registros!$F$2:$F$6000,Registros!$A$2:$A$6000,"MOV",Registros!$B$2:$B$6000,$A3544),0)</f>
        <v/>
      </c>
      <c r="I3544">
        <f>IF(COUNTIFS(Registros!$A$2:$A$6000,"CS",Registros!$B$2:$B$6000,$A3544)&gt;0,1,0)</f>
        <v/>
      </c>
      <c r="J3544">
        <f>IF($I3544=1,SUMIFS(Registros!$I$2:$I$6000,Registros!$A$2:$A$6000,"CS",Registros!$B$2:$B$6000,$A3544),0)</f>
        <v/>
      </c>
      <c r="K3544">
        <f>IF(COUNTIFS(Winback!$K$2:$K$300,$D3544)&gt;0,1,0)</f>
        <v/>
      </c>
      <c r="L3544">
        <f>IF(AND($K3544=1,LEFT($A3544,3)="WB-"),SUMIFS(Winback!$D$2:$D$300,Winback!$K$2:$K$300,$D3544),0)</f>
        <v/>
      </c>
      <c r="M3544">
        <f>IF(OR($E3544=1,$G3544=1,SUMIFS(Registros!$J$2:$J$6000,Registros!$B$2:$B$6000,$A3544)&gt;0),1,0)</f>
        <v/>
      </c>
      <c r="N3544">
        <f>IF($J3544&gt;0,1,IF(COUNTIFS(Registros!$A$2:$A$6000,"CS",Registros!$B$2:$B$6000,$A3544,Registros!$K$2:$K$6000,"&lt;&gt;")&gt;0,1,0))</f>
        <v/>
      </c>
      <c r="O3544">
        <f>IF(AND($K3544=1,$E3544=0,$G3544=0,$I3544=0),"WINBACK",IF(AND($M3544=1,$N3544&gt;0),"CONVERGENTE",IF($M3544=1,"SOLO MÓVIL",IF($N3544&gt;0,"SOLO FIJO / INTERNET","SIN SERVICIOS"))))</f>
        <v/>
      </c>
      <c r="P3544">
        <f>IF($O3544="WINBACK","Recuperar (winback)",IF($O3544="CONVERGENTE","Upgrade / más líneas",IF($O3544="SOLO MÓVIL","Ofrecer fijo + internet (FLBBTV)",IF($O3544="SOLO FIJO / INTERNET","Ofrecer línea móvil Nextphone","Oferta completa (móvil + fijo + internet)"))))</f>
        <v/>
      </c>
      <c r="Q3544">
        <f>$F3544+$H3544+$L3544</f>
        <v/>
      </c>
      <c r="R3544">
        <f>IFERROR(VLOOKUP($A3544,Registros!$B$2:$G$6000,6,0),IFERROR(VLOOKUP($D3544,Winback!$B$2:$C$300,2,0),""))</f>
        <v/>
      </c>
      <c r="S3544">
        <f>IF($E3544=1,"NP","")&amp;IF($G3544=1,"+MOV","")&amp;IF($I3544=1,"+CS","")&amp;IF($K3544=1,"+WB","")</f>
        <v/>
      </c>
      <c r="T3544">
        <f>$E3544+$G3544+$I3544+$K3544</f>
        <v/>
      </c>
    </row>
    <row r="3545">
      <c r="A3545" t="inlineStr">
        <is>
          <t>351255970000</t>
        </is>
      </c>
      <c r="B3545" t="inlineStr">
        <is>
          <t>35125597</t>
        </is>
      </c>
      <c r="C3545" t="inlineStr">
        <is>
          <t>FERNANDO RODRIGUEZ</t>
        </is>
      </c>
      <c r="D3545" t="inlineStr">
        <is>
          <t>FERNANDORODRIGUEZ</t>
        </is>
      </c>
      <c r="E3545">
        <f>IF(COUNTIFS(Registros!$A$2:$A$6000,"NP",Registros!$B$2:$B$6000,$A3545)&gt;0,1,0)</f>
        <v/>
      </c>
      <c r="F3545">
        <f>IF($E3545=1,SUMIFS(Registros!$F$2:$F$6000,Registros!$A$2:$A$6000,"NP",Registros!$B$2:$B$6000,$A3545),0)</f>
        <v/>
      </c>
      <c r="G3545">
        <f>IF(COUNTIFS(Registros!$A$2:$A$6000,"MOV",Registros!$B$2:$B$6000,$A3545)&gt;0,1,0)</f>
        <v/>
      </c>
      <c r="H3545">
        <f>IF($G3545=1,SUMIFS(Registros!$F$2:$F$6000,Registros!$A$2:$A$6000,"MOV",Registros!$B$2:$B$6000,$A3545),0)</f>
        <v/>
      </c>
      <c r="I3545">
        <f>IF(COUNTIFS(Registros!$A$2:$A$6000,"CS",Registros!$B$2:$B$6000,$A3545)&gt;0,1,0)</f>
        <v/>
      </c>
      <c r="J3545">
        <f>IF($I3545=1,SUMIFS(Registros!$I$2:$I$6000,Registros!$A$2:$A$6000,"CS",Registros!$B$2:$B$6000,$A3545),0)</f>
        <v/>
      </c>
      <c r="K3545">
        <f>IF(COUNTIFS(Winback!$K$2:$K$300,$D3545)&gt;0,1,0)</f>
        <v/>
      </c>
      <c r="L3545">
        <f>IF(AND($K3545=1,LEFT($A3545,3)="WB-"),SUMIFS(Winback!$D$2:$D$300,Winback!$K$2:$K$300,$D3545),0)</f>
        <v/>
      </c>
      <c r="M3545">
        <f>IF(OR($E3545=1,$G3545=1,SUMIFS(Registros!$J$2:$J$6000,Registros!$B$2:$B$6000,$A3545)&gt;0),1,0)</f>
        <v/>
      </c>
      <c r="N3545">
        <f>IF($J3545&gt;0,1,IF(COUNTIFS(Registros!$A$2:$A$6000,"CS",Registros!$B$2:$B$6000,$A3545,Registros!$K$2:$K$6000,"&lt;&gt;")&gt;0,1,0))</f>
        <v/>
      </c>
      <c r="O3545">
        <f>IF(AND($K3545=1,$E3545=0,$G3545=0,$I3545=0),"WINBACK",IF(AND($M3545=1,$N3545&gt;0),"CONVERGENTE",IF($M3545=1,"SOLO MÓVIL",IF($N3545&gt;0,"SOLO FIJO / INTERNET","SIN SERVICIOS"))))</f>
        <v/>
      </c>
      <c r="P3545">
        <f>IF($O3545="WINBACK","Recuperar (winback)",IF($O3545="CONVERGENTE","Upgrade / más líneas",IF($O3545="SOLO MÓVIL","Ofrecer fijo + internet (FLBBTV)",IF($O3545="SOLO FIJO / INTERNET","Ofrecer línea móvil Nextphone","Oferta completa (móvil + fijo + internet)"))))</f>
        <v/>
      </c>
      <c r="Q3545">
        <f>$F3545+$H3545+$L3545</f>
        <v/>
      </c>
      <c r="R3545">
        <f>IFERROR(VLOOKUP($A3545,Registros!$B$2:$G$6000,6,0),IFERROR(VLOOKUP($D3545,Winback!$B$2:$C$300,2,0),""))</f>
        <v/>
      </c>
      <c r="S3545">
        <f>IF($E3545=1,"NP","")&amp;IF($G3545=1,"+MOV","")&amp;IF($I3545=1,"+CS","")&amp;IF($K3545=1,"+WB","")</f>
        <v/>
      </c>
      <c r="T3545">
        <f>$E3545+$G3545+$I3545+$K3545</f>
        <v/>
      </c>
    </row>
    <row r="3546">
      <c r="A3546" t="inlineStr">
        <is>
          <t>326488450000</t>
        </is>
      </c>
      <c r="B3546" t="inlineStr">
        <is>
          <t>32648845</t>
        </is>
      </c>
      <c r="C3546" t="inlineStr">
        <is>
          <t>SUPER CENTRO</t>
        </is>
      </c>
      <c r="D3546" t="inlineStr">
        <is>
          <t>SUPERCENTRO</t>
        </is>
      </c>
      <c r="E3546">
        <f>IF(COUNTIFS(Registros!$A$2:$A$6000,"NP",Registros!$B$2:$B$6000,$A3546)&gt;0,1,0)</f>
        <v/>
      </c>
      <c r="F3546">
        <f>IF($E3546=1,SUMIFS(Registros!$F$2:$F$6000,Registros!$A$2:$A$6000,"NP",Registros!$B$2:$B$6000,$A3546),0)</f>
        <v/>
      </c>
      <c r="G3546">
        <f>IF(COUNTIFS(Registros!$A$2:$A$6000,"MOV",Registros!$B$2:$B$6000,$A3546)&gt;0,1,0)</f>
        <v/>
      </c>
      <c r="H3546">
        <f>IF($G3546=1,SUMIFS(Registros!$F$2:$F$6000,Registros!$A$2:$A$6000,"MOV",Registros!$B$2:$B$6000,$A3546),0)</f>
        <v/>
      </c>
      <c r="I3546">
        <f>IF(COUNTIFS(Registros!$A$2:$A$6000,"CS",Registros!$B$2:$B$6000,$A3546)&gt;0,1,0)</f>
        <v/>
      </c>
      <c r="J3546">
        <f>IF($I3546=1,SUMIFS(Registros!$I$2:$I$6000,Registros!$A$2:$A$6000,"CS",Registros!$B$2:$B$6000,$A3546),0)</f>
        <v/>
      </c>
      <c r="K3546">
        <f>IF(COUNTIFS(Winback!$K$2:$K$300,$D3546)&gt;0,1,0)</f>
        <v/>
      </c>
      <c r="L3546">
        <f>IF(AND($K3546=1,LEFT($A3546,3)="WB-"),SUMIFS(Winback!$D$2:$D$300,Winback!$K$2:$K$300,$D3546),0)</f>
        <v/>
      </c>
      <c r="M3546">
        <f>IF(OR($E3546=1,$G3546=1,SUMIFS(Registros!$J$2:$J$6000,Registros!$B$2:$B$6000,$A3546)&gt;0),1,0)</f>
        <v/>
      </c>
      <c r="N3546">
        <f>IF($J3546&gt;0,1,IF(COUNTIFS(Registros!$A$2:$A$6000,"CS",Registros!$B$2:$B$6000,$A3546,Registros!$K$2:$K$6000,"&lt;&gt;")&gt;0,1,0))</f>
        <v/>
      </c>
      <c r="O3546">
        <f>IF(AND($K3546=1,$E3546=0,$G3546=0,$I3546=0),"WINBACK",IF(AND($M3546=1,$N3546&gt;0),"CONVERGENTE",IF($M3546=1,"SOLO MÓVIL",IF($N3546&gt;0,"SOLO FIJO / INTERNET","SIN SERVICIOS"))))</f>
        <v/>
      </c>
      <c r="P3546">
        <f>IF($O3546="WINBACK","Recuperar (winback)",IF($O3546="CONVERGENTE","Upgrade / más líneas",IF($O3546="SOLO MÓVIL","Ofrecer fijo + internet (FLBBTV)",IF($O3546="SOLO FIJO / INTERNET","Ofrecer línea móvil Nextphone","Oferta completa (móvil + fijo + internet)"))))</f>
        <v/>
      </c>
      <c r="Q3546">
        <f>$F3546+$H3546+$L3546</f>
        <v/>
      </c>
      <c r="R3546">
        <f>IFERROR(VLOOKUP($A3546,Registros!$B$2:$G$6000,6,0),IFERROR(VLOOKUP($D3546,Winback!$B$2:$C$300,2,0),""))</f>
        <v/>
      </c>
      <c r="S3546">
        <f>IF($E3546=1,"NP","")&amp;IF($G3546=1,"+MOV","")&amp;IF($I3546=1,"+CS","")&amp;IF($K3546=1,"+WB","")</f>
        <v/>
      </c>
      <c r="T3546">
        <f>$E3546+$G3546+$I3546+$K3546</f>
        <v/>
      </c>
    </row>
    <row r="3547">
      <c r="A3547" t="inlineStr">
        <is>
          <t>354163400000</t>
        </is>
      </c>
      <c r="B3547" t="inlineStr">
        <is>
          <t>35416340</t>
        </is>
      </c>
      <c r="C3547" t="inlineStr">
        <is>
          <t>SACHY MAESTRE</t>
        </is>
      </c>
      <c r="D3547" t="inlineStr">
        <is>
          <t>SACHYMAESTRE</t>
        </is>
      </c>
      <c r="E3547">
        <f>IF(COUNTIFS(Registros!$A$2:$A$6000,"NP",Registros!$B$2:$B$6000,$A3547)&gt;0,1,0)</f>
        <v/>
      </c>
      <c r="F3547">
        <f>IF($E3547=1,SUMIFS(Registros!$F$2:$F$6000,Registros!$A$2:$A$6000,"NP",Registros!$B$2:$B$6000,$A3547),0)</f>
        <v/>
      </c>
      <c r="G3547">
        <f>IF(COUNTIFS(Registros!$A$2:$A$6000,"MOV",Registros!$B$2:$B$6000,$A3547)&gt;0,1,0)</f>
        <v/>
      </c>
      <c r="H3547">
        <f>IF($G3547=1,SUMIFS(Registros!$F$2:$F$6000,Registros!$A$2:$A$6000,"MOV",Registros!$B$2:$B$6000,$A3547),0)</f>
        <v/>
      </c>
      <c r="I3547">
        <f>IF(COUNTIFS(Registros!$A$2:$A$6000,"CS",Registros!$B$2:$B$6000,$A3547)&gt;0,1,0)</f>
        <v/>
      </c>
      <c r="J3547">
        <f>IF($I3547=1,SUMIFS(Registros!$I$2:$I$6000,Registros!$A$2:$A$6000,"CS",Registros!$B$2:$B$6000,$A3547),0)</f>
        <v/>
      </c>
      <c r="K3547">
        <f>IF(COUNTIFS(Winback!$K$2:$K$300,$D3547)&gt;0,1,0)</f>
        <v/>
      </c>
      <c r="L3547">
        <f>IF(AND($K3547=1,LEFT($A3547,3)="WB-"),SUMIFS(Winback!$D$2:$D$300,Winback!$K$2:$K$300,$D3547),0)</f>
        <v/>
      </c>
      <c r="M3547">
        <f>IF(OR($E3547=1,$G3547=1,SUMIFS(Registros!$J$2:$J$6000,Registros!$B$2:$B$6000,$A3547)&gt;0),1,0)</f>
        <v/>
      </c>
      <c r="N3547">
        <f>IF($J3547&gt;0,1,IF(COUNTIFS(Registros!$A$2:$A$6000,"CS",Registros!$B$2:$B$6000,$A3547,Registros!$K$2:$K$6000,"&lt;&gt;")&gt;0,1,0))</f>
        <v/>
      </c>
      <c r="O3547">
        <f>IF(AND($K3547=1,$E3547=0,$G3547=0,$I3547=0),"WINBACK",IF(AND($M3547=1,$N3547&gt;0),"CONVERGENTE",IF($M3547=1,"SOLO MÓVIL",IF($N3547&gt;0,"SOLO FIJO / INTERNET","SIN SERVICIOS"))))</f>
        <v/>
      </c>
      <c r="P3547">
        <f>IF($O3547="WINBACK","Recuperar (winback)",IF($O3547="CONVERGENTE","Upgrade / más líneas",IF($O3547="SOLO MÓVIL","Ofrecer fijo + internet (FLBBTV)",IF($O3547="SOLO FIJO / INTERNET","Ofrecer línea móvil Nextphone","Oferta completa (móvil + fijo + internet)"))))</f>
        <v/>
      </c>
      <c r="Q3547">
        <f>$F3547+$H3547+$L3547</f>
        <v/>
      </c>
      <c r="R3547">
        <f>IFERROR(VLOOKUP($A3547,Registros!$B$2:$G$6000,6,0),IFERROR(VLOOKUP($D3547,Winback!$B$2:$C$300,2,0),""))</f>
        <v/>
      </c>
      <c r="S3547">
        <f>IF($E3547=1,"NP","")&amp;IF($G3547=1,"+MOV","")&amp;IF($I3547=1,"+CS","")&amp;IF($K3547=1,"+WB","")</f>
        <v/>
      </c>
      <c r="T3547">
        <f>$E3547+$G3547+$I3547+$K3547</f>
        <v/>
      </c>
    </row>
    <row r="3548">
      <c r="A3548" t="inlineStr">
        <is>
          <t>355315520000</t>
        </is>
      </c>
      <c r="B3548" t="inlineStr">
        <is>
          <t>35531552</t>
        </is>
      </c>
      <c r="C3548" t="inlineStr">
        <is>
          <t>JAFETH EMANUEL CONCEPCION ELIZONDE</t>
        </is>
      </c>
      <c r="D3548" t="inlineStr">
        <is>
          <t>JAFETHEMANUELCONCEPCIONELIZONDE</t>
        </is>
      </c>
      <c r="E3548">
        <f>IF(COUNTIFS(Registros!$A$2:$A$6000,"NP",Registros!$B$2:$B$6000,$A3548)&gt;0,1,0)</f>
        <v/>
      </c>
      <c r="F3548">
        <f>IF($E3548=1,SUMIFS(Registros!$F$2:$F$6000,Registros!$A$2:$A$6000,"NP",Registros!$B$2:$B$6000,$A3548),0)</f>
        <v/>
      </c>
      <c r="G3548">
        <f>IF(COUNTIFS(Registros!$A$2:$A$6000,"MOV",Registros!$B$2:$B$6000,$A3548)&gt;0,1,0)</f>
        <v/>
      </c>
      <c r="H3548">
        <f>IF($G3548=1,SUMIFS(Registros!$F$2:$F$6000,Registros!$A$2:$A$6000,"MOV",Registros!$B$2:$B$6000,$A3548),0)</f>
        <v/>
      </c>
      <c r="I3548">
        <f>IF(COUNTIFS(Registros!$A$2:$A$6000,"CS",Registros!$B$2:$B$6000,$A3548)&gt;0,1,0)</f>
        <v/>
      </c>
      <c r="J3548">
        <f>IF($I3548=1,SUMIFS(Registros!$I$2:$I$6000,Registros!$A$2:$A$6000,"CS",Registros!$B$2:$B$6000,$A3548),0)</f>
        <v/>
      </c>
      <c r="K3548">
        <f>IF(COUNTIFS(Winback!$K$2:$K$300,$D3548)&gt;0,1,0)</f>
        <v/>
      </c>
      <c r="L3548">
        <f>IF(AND($K3548=1,LEFT($A3548,3)="WB-"),SUMIFS(Winback!$D$2:$D$300,Winback!$K$2:$K$300,$D3548),0)</f>
        <v/>
      </c>
      <c r="M3548">
        <f>IF(OR($E3548=1,$G3548=1,SUMIFS(Registros!$J$2:$J$6000,Registros!$B$2:$B$6000,$A3548)&gt;0),1,0)</f>
        <v/>
      </c>
      <c r="N3548">
        <f>IF($J3548&gt;0,1,IF(COUNTIFS(Registros!$A$2:$A$6000,"CS",Registros!$B$2:$B$6000,$A3548,Registros!$K$2:$K$6000,"&lt;&gt;")&gt;0,1,0))</f>
        <v/>
      </c>
      <c r="O3548">
        <f>IF(AND($K3548=1,$E3548=0,$G3548=0,$I3548=0),"WINBACK",IF(AND($M3548=1,$N3548&gt;0),"CONVERGENTE",IF($M3548=1,"SOLO MÓVIL",IF($N3548&gt;0,"SOLO FIJO / INTERNET","SIN SERVICIOS"))))</f>
        <v/>
      </c>
      <c r="P3548">
        <f>IF($O3548="WINBACK","Recuperar (winback)",IF($O3548="CONVERGENTE","Upgrade / más líneas",IF($O3548="SOLO MÓVIL","Ofrecer fijo + internet (FLBBTV)",IF($O3548="SOLO FIJO / INTERNET","Ofrecer línea móvil Nextphone","Oferta completa (móvil + fijo + internet)"))))</f>
        <v/>
      </c>
      <c r="Q3548">
        <f>$F3548+$H3548+$L3548</f>
        <v/>
      </c>
      <c r="R3548">
        <f>IFERROR(VLOOKUP($A3548,Registros!$B$2:$G$6000,6,0),IFERROR(VLOOKUP($D3548,Winback!$B$2:$C$300,2,0),""))</f>
        <v/>
      </c>
      <c r="S3548">
        <f>IF($E3548=1,"NP","")&amp;IF($G3548=1,"+MOV","")&amp;IF($I3548=1,"+CS","")&amp;IF($K3548=1,"+WB","")</f>
        <v/>
      </c>
      <c r="T3548">
        <f>$E3548+$G3548+$I3548+$K3548</f>
        <v/>
      </c>
    </row>
    <row r="3549">
      <c r="A3549" t="inlineStr">
        <is>
          <t>358324760000</t>
        </is>
      </c>
      <c r="B3549" t="inlineStr">
        <is>
          <t>35832476</t>
        </is>
      </c>
      <c r="C3549" t="inlineStr">
        <is>
          <t>KATHLEEN LISONDO</t>
        </is>
      </c>
      <c r="D3549" t="inlineStr">
        <is>
          <t>KATHLEENLISONDO</t>
        </is>
      </c>
      <c r="E3549">
        <f>IF(COUNTIFS(Registros!$A$2:$A$6000,"NP",Registros!$B$2:$B$6000,$A3549)&gt;0,1,0)</f>
        <v/>
      </c>
      <c r="F3549">
        <f>IF($E3549=1,SUMIFS(Registros!$F$2:$F$6000,Registros!$A$2:$A$6000,"NP",Registros!$B$2:$B$6000,$A3549),0)</f>
        <v/>
      </c>
      <c r="G3549">
        <f>IF(COUNTIFS(Registros!$A$2:$A$6000,"MOV",Registros!$B$2:$B$6000,$A3549)&gt;0,1,0)</f>
        <v/>
      </c>
      <c r="H3549">
        <f>IF($G3549=1,SUMIFS(Registros!$F$2:$F$6000,Registros!$A$2:$A$6000,"MOV",Registros!$B$2:$B$6000,$A3549),0)</f>
        <v/>
      </c>
      <c r="I3549">
        <f>IF(COUNTIFS(Registros!$A$2:$A$6000,"CS",Registros!$B$2:$B$6000,$A3549)&gt;0,1,0)</f>
        <v/>
      </c>
      <c r="J3549">
        <f>IF($I3549=1,SUMIFS(Registros!$I$2:$I$6000,Registros!$A$2:$A$6000,"CS",Registros!$B$2:$B$6000,$A3549),0)</f>
        <v/>
      </c>
      <c r="K3549">
        <f>IF(COUNTIFS(Winback!$K$2:$K$300,$D3549)&gt;0,1,0)</f>
        <v/>
      </c>
      <c r="L3549">
        <f>IF(AND($K3549=1,LEFT($A3549,3)="WB-"),SUMIFS(Winback!$D$2:$D$300,Winback!$K$2:$K$300,$D3549),0)</f>
        <v/>
      </c>
      <c r="M3549">
        <f>IF(OR($E3549=1,$G3549=1,SUMIFS(Registros!$J$2:$J$6000,Registros!$B$2:$B$6000,$A3549)&gt;0),1,0)</f>
        <v/>
      </c>
      <c r="N3549">
        <f>IF($J3549&gt;0,1,IF(COUNTIFS(Registros!$A$2:$A$6000,"CS",Registros!$B$2:$B$6000,$A3549,Registros!$K$2:$K$6000,"&lt;&gt;")&gt;0,1,0))</f>
        <v/>
      </c>
      <c r="O3549">
        <f>IF(AND($K3549=1,$E3549=0,$G3549=0,$I3549=0),"WINBACK",IF(AND($M3549=1,$N3549&gt;0),"CONVERGENTE",IF($M3549=1,"SOLO MÓVIL",IF($N3549&gt;0,"SOLO FIJO / INTERNET","SIN SERVICIOS"))))</f>
        <v/>
      </c>
      <c r="P3549">
        <f>IF($O3549="WINBACK","Recuperar (winback)",IF($O3549="CONVERGENTE","Upgrade / más líneas",IF($O3549="SOLO MÓVIL","Ofrecer fijo + internet (FLBBTV)",IF($O3549="SOLO FIJO / INTERNET","Ofrecer línea móvil Nextphone","Oferta completa (móvil + fijo + internet)"))))</f>
        <v/>
      </c>
      <c r="Q3549">
        <f>$F3549+$H3549+$L3549</f>
        <v/>
      </c>
      <c r="R3549">
        <f>IFERROR(VLOOKUP($A3549,Registros!$B$2:$G$6000,6,0),IFERROR(VLOOKUP($D3549,Winback!$B$2:$C$300,2,0),""))</f>
        <v/>
      </c>
      <c r="S3549">
        <f>IF($E3549=1,"NP","")&amp;IF($G3549=1,"+MOV","")&amp;IF($I3549=1,"+CS","")&amp;IF($K3549=1,"+WB","")</f>
        <v/>
      </c>
      <c r="T3549">
        <f>$E3549+$G3549+$I3549+$K3549</f>
        <v/>
      </c>
    </row>
    <row r="3550">
      <c r="A3550" t="inlineStr">
        <is>
          <t>352175140000</t>
        </is>
      </c>
      <c r="B3550" t="inlineStr">
        <is>
          <t>35217514</t>
        </is>
      </c>
      <c r="C3550" t="inlineStr">
        <is>
          <t>DAYANA NAZARETH CARRERA PEÑALBA</t>
        </is>
      </c>
      <c r="D3550" t="inlineStr">
        <is>
          <t>DAYANANAZARETHCARRERAPENALBA</t>
        </is>
      </c>
      <c r="E3550">
        <f>IF(COUNTIFS(Registros!$A$2:$A$6000,"NP",Registros!$B$2:$B$6000,$A3550)&gt;0,1,0)</f>
        <v/>
      </c>
      <c r="F3550">
        <f>IF($E3550=1,SUMIFS(Registros!$F$2:$F$6000,Registros!$A$2:$A$6000,"NP",Registros!$B$2:$B$6000,$A3550),0)</f>
        <v/>
      </c>
      <c r="G3550">
        <f>IF(COUNTIFS(Registros!$A$2:$A$6000,"MOV",Registros!$B$2:$B$6000,$A3550)&gt;0,1,0)</f>
        <v/>
      </c>
      <c r="H3550">
        <f>IF($G3550=1,SUMIFS(Registros!$F$2:$F$6000,Registros!$A$2:$A$6000,"MOV",Registros!$B$2:$B$6000,$A3550),0)</f>
        <v/>
      </c>
      <c r="I3550">
        <f>IF(COUNTIFS(Registros!$A$2:$A$6000,"CS",Registros!$B$2:$B$6000,$A3550)&gt;0,1,0)</f>
        <v/>
      </c>
      <c r="J3550">
        <f>IF($I3550=1,SUMIFS(Registros!$I$2:$I$6000,Registros!$A$2:$A$6000,"CS",Registros!$B$2:$B$6000,$A3550),0)</f>
        <v/>
      </c>
      <c r="K3550">
        <f>IF(COUNTIFS(Winback!$K$2:$K$300,$D3550)&gt;0,1,0)</f>
        <v/>
      </c>
      <c r="L3550">
        <f>IF(AND($K3550=1,LEFT($A3550,3)="WB-"),SUMIFS(Winback!$D$2:$D$300,Winback!$K$2:$K$300,$D3550),0)</f>
        <v/>
      </c>
      <c r="M3550">
        <f>IF(OR($E3550=1,$G3550=1,SUMIFS(Registros!$J$2:$J$6000,Registros!$B$2:$B$6000,$A3550)&gt;0),1,0)</f>
        <v/>
      </c>
      <c r="N3550">
        <f>IF($J3550&gt;0,1,IF(COUNTIFS(Registros!$A$2:$A$6000,"CS",Registros!$B$2:$B$6000,$A3550,Registros!$K$2:$K$6000,"&lt;&gt;")&gt;0,1,0))</f>
        <v/>
      </c>
      <c r="O3550">
        <f>IF(AND($K3550=1,$E3550=0,$G3550=0,$I3550=0),"WINBACK",IF(AND($M3550=1,$N3550&gt;0),"CONVERGENTE",IF($M3550=1,"SOLO MÓVIL",IF($N3550&gt;0,"SOLO FIJO / INTERNET","SIN SERVICIOS"))))</f>
        <v/>
      </c>
      <c r="P3550">
        <f>IF($O3550="WINBACK","Recuperar (winback)",IF($O3550="CONVERGENTE","Upgrade / más líneas",IF($O3550="SOLO MÓVIL","Ofrecer fijo + internet (FLBBTV)",IF($O3550="SOLO FIJO / INTERNET","Ofrecer línea móvil Nextphone","Oferta completa (móvil + fijo + internet)"))))</f>
        <v/>
      </c>
      <c r="Q3550">
        <f>$F3550+$H3550+$L3550</f>
        <v/>
      </c>
      <c r="R3550">
        <f>IFERROR(VLOOKUP($A3550,Registros!$B$2:$G$6000,6,0),IFERROR(VLOOKUP($D3550,Winback!$B$2:$C$300,2,0),""))</f>
        <v/>
      </c>
      <c r="S3550">
        <f>IF($E3550=1,"NP","")&amp;IF($G3550=1,"+MOV","")&amp;IF($I3550=1,"+CS","")&amp;IF($K3550=1,"+WB","")</f>
        <v/>
      </c>
      <c r="T3550">
        <f>$E3550+$G3550+$I3550+$K3550</f>
        <v/>
      </c>
    </row>
    <row r="3551">
      <c r="A3551" t="inlineStr">
        <is>
          <t>352319720000</t>
        </is>
      </c>
      <c r="B3551" t="inlineStr">
        <is>
          <t>35231972</t>
        </is>
      </c>
      <c r="C3551" t="inlineStr">
        <is>
          <t>ASHLEY GUADALUPE PITTI MOJICA</t>
        </is>
      </c>
      <c r="D3551" t="inlineStr">
        <is>
          <t>ASHLEYGUADALUPEPITTIMOJICA</t>
        </is>
      </c>
      <c r="E3551">
        <f>IF(COUNTIFS(Registros!$A$2:$A$6000,"NP",Registros!$B$2:$B$6000,$A3551)&gt;0,1,0)</f>
        <v/>
      </c>
      <c r="F3551">
        <f>IF($E3551=1,SUMIFS(Registros!$F$2:$F$6000,Registros!$A$2:$A$6000,"NP",Registros!$B$2:$B$6000,$A3551),0)</f>
        <v/>
      </c>
      <c r="G3551">
        <f>IF(COUNTIFS(Registros!$A$2:$A$6000,"MOV",Registros!$B$2:$B$6000,$A3551)&gt;0,1,0)</f>
        <v/>
      </c>
      <c r="H3551">
        <f>IF($G3551=1,SUMIFS(Registros!$F$2:$F$6000,Registros!$A$2:$A$6000,"MOV",Registros!$B$2:$B$6000,$A3551),0)</f>
        <v/>
      </c>
      <c r="I3551">
        <f>IF(COUNTIFS(Registros!$A$2:$A$6000,"CS",Registros!$B$2:$B$6000,$A3551)&gt;0,1,0)</f>
        <v/>
      </c>
      <c r="J3551">
        <f>IF($I3551=1,SUMIFS(Registros!$I$2:$I$6000,Registros!$A$2:$A$6000,"CS",Registros!$B$2:$B$6000,$A3551),0)</f>
        <v/>
      </c>
      <c r="K3551">
        <f>IF(COUNTIFS(Winback!$K$2:$K$300,$D3551)&gt;0,1,0)</f>
        <v/>
      </c>
      <c r="L3551">
        <f>IF(AND($K3551=1,LEFT($A3551,3)="WB-"),SUMIFS(Winback!$D$2:$D$300,Winback!$K$2:$K$300,$D3551),0)</f>
        <v/>
      </c>
      <c r="M3551">
        <f>IF(OR($E3551=1,$G3551=1,SUMIFS(Registros!$J$2:$J$6000,Registros!$B$2:$B$6000,$A3551)&gt;0),1,0)</f>
        <v/>
      </c>
      <c r="N3551">
        <f>IF($J3551&gt;0,1,IF(COUNTIFS(Registros!$A$2:$A$6000,"CS",Registros!$B$2:$B$6000,$A3551,Registros!$K$2:$K$6000,"&lt;&gt;")&gt;0,1,0))</f>
        <v/>
      </c>
      <c r="O3551">
        <f>IF(AND($K3551=1,$E3551=0,$G3551=0,$I3551=0),"WINBACK",IF(AND($M3551=1,$N3551&gt;0),"CONVERGENTE",IF($M3551=1,"SOLO MÓVIL",IF($N3551&gt;0,"SOLO FIJO / INTERNET","SIN SERVICIOS"))))</f>
        <v/>
      </c>
      <c r="P3551">
        <f>IF($O3551="WINBACK","Recuperar (winback)",IF($O3551="CONVERGENTE","Upgrade / más líneas",IF($O3551="SOLO MÓVIL","Ofrecer fijo + internet (FLBBTV)",IF($O3551="SOLO FIJO / INTERNET","Ofrecer línea móvil Nextphone","Oferta completa (móvil + fijo + internet)"))))</f>
        <v/>
      </c>
      <c r="Q3551">
        <f>$F3551+$H3551+$L3551</f>
        <v/>
      </c>
      <c r="R3551">
        <f>IFERROR(VLOOKUP($A3551,Registros!$B$2:$G$6000,6,0),IFERROR(VLOOKUP($D3551,Winback!$B$2:$C$300,2,0),""))</f>
        <v/>
      </c>
      <c r="S3551">
        <f>IF($E3551=1,"NP","")&amp;IF($G3551=1,"+MOV","")&amp;IF($I3551=1,"+CS","")&amp;IF($K3551=1,"+WB","")</f>
        <v/>
      </c>
      <c r="T3551">
        <f>$E3551+$G3551+$I3551+$K3551</f>
        <v/>
      </c>
    </row>
    <row r="3552">
      <c r="A3552" t="inlineStr">
        <is>
          <t>351270950000</t>
        </is>
      </c>
      <c r="B3552" t="inlineStr">
        <is>
          <t>35127095</t>
        </is>
      </c>
      <c r="C3552" t="inlineStr">
        <is>
          <t>FERNANDO ANTONIO CHAVEZ GOMEZ</t>
        </is>
      </c>
      <c r="D3552" t="inlineStr">
        <is>
          <t>FERNANDOANTONIOCHAVEZGOMEZ</t>
        </is>
      </c>
      <c r="E3552">
        <f>IF(COUNTIFS(Registros!$A$2:$A$6000,"NP",Registros!$B$2:$B$6000,$A3552)&gt;0,1,0)</f>
        <v/>
      </c>
      <c r="F3552">
        <f>IF($E3552=1,SUMIFS(Registros!$F$2:$F$6000,Registros!$A$2:$A$6000,"NP",Registros!$B$2:$B$6000,$A3552),0)</f>
        <v/>
      </c>
      <c r="G3552">
        <f>IF(COUNTIFS(Registros!$A$2:$A$6000,"MOV",Registros!$B$2:$B$6000,$A3552)&gt;0,1,0)</f>
        <v/>
      </c>
      <c r="H3552">
        <f>IF($G3552=1,SUMIFS(Registros!$F$2:$F$6000,Registros!$A$2:$A$6000,"MOV",Registros!$B$2:$B$6000,$A3552),0)</f>
        <v/>
      </c>
      <c r="I3552">
        <f>IF(COUNTIFS(Registros!$A$2:$A$6000,"CS",Registros!$B$2:$B$6000,$A3552)&gt;0,1,0)</f>
        <v/>
      </c>
      <c r="J3552">
        <f>IF($I3552=1,SUMIFS(Registros!$I$2:$I$6000,Registros!$A$2:$A$6000,"CS",Registros!$B$2:$B$6000,$A3552),0)</f>
        <v/>
      </c>
      <c r="K3552">
        <f>IF(COUNTIFS(Winback!$K$2:$K$300,$D3552)&gt;0,1,0)</f>
        <v/>
      </c>
      <c r="L3552">
        <f>IF(AND($K3552=1,LEFT($A3552,3)="WB-"),SUMIFS(Winback!$D$2:$D$300,Winback!$K$2:$K$300,$D3552),0)</f>
        <v/>
      </c>
      <c r="M3552">
        <f>IF(OR($E3552=1,$G3552=1,SUMIFS(Registros!$J$2:$J$6000,Registros!$B$2:$B$6000,$A3552)&gt;0),1,0)</f>
        <v/>
      </c>
      <c r="N3552">
        <f>IF($J3552&gt;0,1,IF(COUNTIFS(Registros!$A$2:$A$6000,"CS",Registros!$B$2:$B$6000,$A3552,Registros!$K$2:$K$6000,"&lt;&gt;")&gt;0,1,0))</f>
        <v/>
      </c>
      <c r="O3552">
        <f>IF(AND($K3552=1,$E3552=0,$G3552=0,$I3552=0),"WINBACK",IF(AND($M3552=1,$N3552&gt;0),"CONVERGENTE",IF($M3552=1,"SOLO MÓVIL",IF($N3552&gt;0,"SOLO FIJO / INTERNET","SIN SERVICIOS"))))</f>
        <v/>
      </c>
      <c r="P3552">
        <f>IF($O3552="WINBACK","Recuperar (winback)",IF($O3552="CONVERGENTE","Upgrade / más líneas",IF($O3552="SOLO MÓVIL","Ofrecer fijo + internet (FLBBTV)",IF($O3552="SOLO FIJO / INTERNET","Ofrecer línea móvil Nextphone","Oferta completa (móvil + fijo + internet)"))))</f>
        <v/>
      </c>
      <c r="Q3552">
        <f>$F3552+$H3552+$L3552</f>
        <v/>
      </c>
      <c r="R3552">
        <f>IFERROR(VLOOKUP($A3552,Registros!$B$2:$G$6000,6,0),IFERROR(VLOOKUP($D3552,Winback!$B$2:$C$300,2,0),""))</f>
        <v/>
      </c>
      <c r="S3552">
        <f>IF($E3552=1,"NP","")&amp;IF($G3552=1,"+MOV","")&amp;IF($I3552=1,"+CS","")&amp;IF($K3552=1,"+WB","")</f>
        <v/>
      </c>
      <c r="T3552">
        <f>$E3552+$G3552+$I3552+$K3552</f>
        <v/>
      </c>
    </row>
    <row r="3553">
      <c r="A3553" t="inlineStr">
        <is>
          <t>361059470000</t>
        </is>
      </c>
      <c r="B3553" t="inlineStr">
        <is>
          <t>36105947</t>
        </is>
      </c>
      <c r="C3553" t="inlineStr">
        <is>
          <t>DUBBER DALIER CABALLERO GUTIERREZ</t>
        </is>
      </c>
      <c r="D3553" t="inlineStr">
        <is>
          <t>DUBBERDALIERCABALLEROGUTIERREZ</t>
        </is>
      </c>
      <c r="E3553">
        <f>IF(COUNTIFS(Registros!$A$2:$A$6000,"NP",Registros!$B$2:$B$6000,$A3553)&gt;0,1,0)</f>
        <v/>
      </c>
      <c r="F3553">
        <f>IF($E3553=1,SUMIFS(Registros!$F$2:$F$6000,Registros!$A$2:$A$6000,"NP",Registros!$B$2:$B$6000,$A3553),0)</f>
        <v/>
      </c>
      <c r="G3553">
        <f>IF(COUNTIFS(Registros!$A$2:$A$6000,"MOV",Registros!$B$2:$B$6000,$A3553)&gt;0,1,0)</f>
        <v/>
      </c>
      <c r="H3553">
        <f>IF($G3553=1,SUMIFS(Registros!$F$2:$F$6000,Registros!$A$2:$A$6000,"MOV",Registros!$B$2:$B$6000,$A3553),0)</f>
        <v/>
      </c>
      <c r="I3553">
        <f>IF(COUNTIFS(Registros!$A$2:$A$6000,"CS",Registros!$B$2:$B$6000,$A3553)&gt;0,1,0)</f>
        <v/>
      </c>
      <c r="J3553">
        <f>IF($I3553=1,SUMIFS(Registros!$I$2:$I$6000,Registros!$A$2:$A$6000,"CS",Registros!$B$2:$B$6000,$A3553),0)</f>
        <v/>
      </c>
      <c r="K3553">
        <f>IF(COUNTIFS(Winback!$K$2:$K$300,$D3553)&gt;0,1,0)</f>
        <v/>
      </c>
      <c r="L3553">
        <f>IF(AND($K3553=1,LEFT($A3553,3)="WB-"),SUMIFS(Winback!$D$2:$D$300,Winback!$K$2:$K$300,$D3553),0)</f>
        <v/>
      </c>
      <c r="M3553">
        <f>IF(OR($E3553=1,$G3553=1,SUMIFS(Registros!$J$2:$J$6000,Registros!$B$2:$B$6000,$A3553)&gt;0),1,0)</f>
        <v/>
      </c>
      <c r="N3553">
        <f>IF($J3553&gt;0,1,IF(COUNTIFS(Registros!$A$2:$A$6000,"CS",Registros!$B$2:$B$6000,$A3553,Registros!$K$2:$K$6000,"&lt;&gt;")&gt;0,1,0))</f>
        <v/>
      </c>
      <c r="O3553">
        <f>IF(AND($K3553=1,$E3553=0,$G3553=0,$I3553=0),"WINBACK",IF(AND($M3553=1,$N3553&gt;0),"CONVERGENTE",IF($M3553=1,"SOLO MÓVIL",IF($N3553&gt;0,"SOLO FIJO / INTERNET","SIN SERVICIOS"))))</f>
        <v/>
      </c>
      <c r="P3553">
        <f>IF($O3553="WINBACK","Recuperar (winback)",IF($O3553="CONVERGENTE","Upgrade / más líneas",IF($O3553="SOLO MÓVIL","Ofrecer fijo + internet (FLBBTV)",IF($O3553="SOLO FIJO / INTERNET","Ofrecer línea móvil Nextphone","Oferta completa (móvil + fijo + internet)"))))</f>
        <v/>
      </c>
      <c r="Q3553">
        <f>$F3553+$H3553+$L3553</f>
        <v/>
      </c>
      <c r="R3553">
        <f>IFERROR(VLOOKUP($A3553,Registros!$B$2:$G$6000,6,0),IFERROR(VLOOKUP($D3553,Winback!$B$2:$C$300,2,0),""))</f>
        <v/>
      </c>
      <c r="S3553">
        <f>IF($E3553=1,"NP","")&amp;IF($G3553=1,"+MOV","")&amp;IF($I3553=1,"+CS","")&amp;IF($K3553=1,"+WB","")</f>
        <v/>
      </c>
      <c r="T3553">
        <f>$E3553+$G3553+$I3553+$K3553</f>
        <v/>
      </c>
    </row>
    <row r="3554">
      <c r="A3554" t="inlineStr">
        <is>
          <t>358337540000</t>
        </is>
      </c>
      <c r="B3554" t="inlineStr">
        <is>
          <t>35833754</t>
        </is>
      </c>
      <c r="C3554" t="inlineStr">
        <is>
          <t>JOSE ABDIAS GUERRA ATENCIO</t>
        </is>
      </c>
      <c r="D3554" t="inlineStr">
        <is>
          <t>JOSEABDIASGUERRAATENCIO</t>
        </is>
      </c>
      <c r="E3554">
        <f>IF(COUNTIFS(Registros!$A$2:$A$6000,"NP",Registros!$B$2:$B$6000,$A3554)&gt;0,1,0)</f>
        <v/>
      </c>
      <c r="F3554">
        <f>IF($E3554=1,SUMIFS(Registros!$F$2:$F$6000,Registros!$A$2:$A$6000,"NP",Registros!$B$2:$B$6000,$A3554),0)</f>
        <v/>
      </c>
      <c r="G3554">
        <f>IF(COUNTIFS(Registros!$A$2:$A$6000,"MOV",Registros!$B$2:$B$6000,$A3554)&gt;0,1,0)</f>
        <v/>
      </c>
      <c r="H3554">
        <f>IF($G3554=1,SUMIFS(Registros!$F$2:$F$6000,Registros!$A$2:$A$6000,"MOV",Registros!$B$2:$B$6000,$A3554),0)</f>
        <v/>
      </c>
      <c r="I3554">
        <f>IF(COUNTIFS(Registros!$A$2:$A$6000,"CS",Registros!$B$2:$B$6000,$A3554)&gt;0,1,0)</f>
        <v/>
      </c>
      <c r="J3554">
        <f>IF($I3554=1,SUMIFS(Registros!$I$2:$I$6000,Registros!$A$2:$A$6000,"CS",Registros!$B$2:$B$6000,$A3554),0)</f>
        <v/>
      </c>
      <c r="K3554">
        <f>IF(COUNTIFS(Winback!$K$2:$K$300,$D3554)&gt;0,1,0)</f>
        <v/>
      </c>
      <c r="L3554">
        <f>IF(AND($K3554=1,LEFT($A3554,3)="WB-"),SUMIFS(Winback!$D$2:$D$300,Winback!$K$2:$K$300,$D3554),0)</f>
        <v/>
      </c>
      <c r="M3554">
        <f>IF(OR($E3554=1,$G3554=1,SUMIFS(Registros!$J$2:$J$6000,Registros!$B$2:$B$6000,$A3554)&gt;0),1,0)</f>
        <v/>
      </c>
      <c r="N3554">
        <f>IF($J3554&gt;0,1,IF(COUNTIFS(Registros!$A$2:$A$6000,"CS",Registros!$B$2:$B$6000,$A3554,Registros!$K$2:$K$6000,"&lt;&gt;")&gt;0,1,0))</f>
        <v/>
      </c>
      <c r="O3554">
        <f>IF(AND($K3554=1,$E3554=0,$G3554=0,$I3554=0),"WINBACK",IF(AND($M3554=1,$N3554&gt;0),"CONVERGENTE",IF($M3554=1,"SOLO MÓVIL",IF($N3554&gt;0,"SOLO FIJO / INTERNET","SIN SERVICIOS"))))</f>
        <v/>
      </c>
      <c r="P3554">
        <f>IF($O3554="WINBACK","Recuperar (winback)",IF($O3554="CONVERGENTE","Upgrade / más líneas",IF($O3554="SOLO MÓVIL","Ofrecer fijo + internet (FLBBTV)",IF($O3554="SOLO FIJO / INTERNET","Ofrecer línea móvil Nextphone","Oferta completa (móvil + fijo + internet)"))))</f>
        <v/>
      </c>
      <c r="Q3554">
        <f>$F3554+$H3554+$L3554</f>
        <v/>
      </c>
      <c r="R3554">
        <f>IFERROR(VLOOKUP($A3554,Registros!$B$2:$G$6000,6,0),IFERROR(VLOOKUP($D3554,Winback!$B$2:$C$300,2,0),""))</f>
        <v/>
      </c>
      <c r="S3554">
        <f>IF($E3554=1,"NP","")&amp;IF($G3554=1,"+MOV","")&amp;IF($I3554=1,"+CS","")&amp;IF($K3554=1,"+WB","")</f>
        <v/>
      </c>
      <c r="T3554">
        <f>$E3554+$G3554+$I3554+$K3554</f>
        <v/>
      </c>
    </row>
    <row r="3555">
      <c r="A3555" t="inlineStr">
        <is>
          <t>355177690000</t>
        </is>
      </c>
      <c r="B3555" t="inlineStr">
        <is>
          <t>35517769</t>
        </is>
      </c>
      <c r="C3555" t="inlineStr">
        <is>
          <t>YOSBETH PEDRO GARCIA SANCHEZ</t>
        </is>
      </c>
      <c r="D3555" t="inlineStr">
        <is>
          <t>YOSBETHPEDROGARCIASANCHEZ</t>
        </is>
      </c>
      <c r="E3555">
        <f>IF(COUNTIFS(Registros!$A$2:$A$6000,"NP",Registros!$B$2:$B$6000,$A3555)&gt;0,1,0)</f>
        <v/>
      </c>
      <c r="F3555">
        <f>IF($E3555=1,SUMIFS(Registros!$F$2:$F$6000,Registros!$A$2:$A$6000,"NP",Registros!$B$2:$B$6000,$A3555),0)</f>
        <v/>
      </c>
      <c r="G3555">
        <f>IF(COUNTIFS(Registros!$A$2:$A$6000,"MOV",Registros!$B$2:$B$6000,$A3555)&gt;0,1,0)</f>
        <v/>
      </c>
      <c r="H3555">
        <f>IF($G3555=1,SUMIFS(Registros!$F$2:$F$6000,Registros!$A$2:$A$6000,"MOV",Registros!$B$2:$B$6000,$A3555),0)</f>
        <v/>
      </c>
      <c r="I3555">
        <f>IF(COUNTIFS(Registros!$A$2:$A$6000,"CS",Registros!$B$2:$B$6000,$A3555)&gt;0,1,0)</f>
        <v/>
      </c>
      <c r="J3555">
        <f>IF($I3555=1,SUMIFS(Registros!$I$2:$I$6000,Registros!$A$2:$A$6000,"CS",Registros!$B$2:$B$6000,$A3555),0)</f>
        <v/>
      </c>
      <c r="K3555">
        <f>IF(COUNTIFS(Winback!$K$2:$K$300,$D3555)&gt;0,1,0)</f>
        <v/>
      </c>
      <c r="L3555">
        <f>IF(AND($K3555=1,LEFT($A3555,3)="WB-"),SUMIFS(Winback!$D$2:$D$300,Winback!$K$2:$K$300,$D3555),0)</f>
        <v/>
      </c>
      <c r="M3555">
        <f>IF(OR($E3555=1,$G3555=1,SUMIFS(Registros!$J$2:$J$6000,Registros!$B$2:$B$6000,$A3555)&gt;0),1,0)</f>
        <v/>
      </c>
      <c r="N3555">
        <f>IF($J3555&gt;0,1,IF(COUNTIFS(Registros!$A$2:$A$6000,"CS",Registros!$B$2:$B$6000,$A3555,Registros!$K$2:$K$6000,"&lt;&gt;")&gt;0,1,0))</f>
        <v/>
      </c>
      <c r="O3555">
        <f>IF(AND($K3555=1,$E3555=0,$G3555=0,$I3555=0),"WINBACK",IF(AND($M3555=1,$N3555&gt;0),"CONVERGENTE",IF($M3555=1,"SOLO MÓVIL",IF($N3555&gt;0,"SOLO FIJO / INTERNET","SIN SERVICIOS"))))</f>
        <v/>
      </c>
      <c r="P3555">
        <f>IF($O3555="WINBACK","Recuperar (winback)",IF($O3555="CONVERGENTE","Upgrade / más líneas",IF($O3555="SOLO MÓVIL","Ofrecer fijo + internet (FLBBTV)",IF($O3555="SOLO FIJO / INTERNET","Ofrecer línea móvil Nextphone","Oferta completa (móvil + fijo + internet)"))))</f>
        <v/>
      </c>
      <c r="Q3555">
        <f>$F3555+$H3555+$L3555</f>
        <v/>
      </c>
      <c r="R3555">
        <f>IFERROR(VLOOKUP($A3555,Registros!$B$2:$G$6000,6,0),IFERROR(VLOOKUP($D3555,Winback!$B$2:$C$300,2,0),""))</f>
        <v/>
      </c>
      <c r="S3555">
        <f>IF($E3555=1,"NP","")&amp;IF($G3555=1,"+MOV","")&amp;IF($I3555=1,"+CS","")&amp;IF($K3555=1,"+WB","")</f>
        <v/>
      </c>
      <c r="T3555">
        <f>$E3555+$G3555+$I3555+$K3555</f>
        <v/>
      </c>
    </row>
    <row r="3556">
      <c r="A3556" t="inlineStr">
        <is>
          <t>356355570000</t>
        </is>
      </c>
      <c r="B3556" t="inlineStr">
        <is>
          <t>35635557</t>
        </is>
      </c>
      <c r="C3556" t="inlineStr">
        <is>
          <t>TIHANNYS RAMIREZ</t>
        </is>
      </c>
      <c r="D3556" t="inlineStr">
        <is>
          <t>TIHANNYSRAMIREZ</t>
        </is>
      </c>
      <c r="E3556">
        <f>IF(COUNTIFS(Registros!$A$2:$A$6000,"NP",Registros!$B$2:$B$6000,$A3556)&gt;0,1,0)</f>
        <v/>
      </c>
      <c r="F3556">
        <f>IF($E3556=1,SUMIFS(Registros!$F$2:$F$6000,Registros!$A$2:$A$6000,"NP",Registros!$B$2:$B$6000,$A3556),0)</f>
        <v/>
      </c>
      <c r="G3556">
        <f>IF(COUNTIFS(Registros!$A$2:$A$6000,"MOV",Registros!$B$2:$B$6000,$A3556)&gt;0,1,0)</f>
        <v/>
      </c>
      <c r="H3556">
        <f>IF($G3556=1,SUMIFS(Registros!$F$2:$F$6000,Registros!$A$2:$A$6000,"MOV",Registros!$B$2:$B$6000,$A3556),0)</f>
        <v/>
      </c>
      <c r="I3556">
        <f>IF(COUNTIFS(Registros!$A$2:$A$6000,"CS",Registros!$B$2:$B$6000,$A3556)&gt;0,1,0)</f>
        <v/>
      </c>
      <c r="J3556">
        <f>IF($I3556=1,SUMIFS(Registros!$I$2:$I$6000,Registros!$A$2:$A$6000,"CS",Registros!$B$2:$B$6000,$A3556),0)</f>
        <v/>
      </c>
      <c r="K3556">
        <f>IF(COUNTIFS(Winback!$K$2:$K$300,$D3556)&gt;0,1,0)</f>
        <v/>
      </c>
      <c r="L3556">
        <f>IF(AND($K3556=1,LEFT($A3556,3)="WB-"),SUMIFS(Winback!$D$2:$D$300,Winback!$K$2:$K$300,$D3556),0)</f>
        <v/>
      </c>
      <c r="M3556">
        <f>IF(OR($E3556=1,$G3556=1,SUMIFS(Registros!$J$2:$J$6000,Registros!$B$2:$B$6000,$A3556)&gt;0),1,0)</f>
        <v/>
      </c>
      <c r="N3556">
        <f>IF($J3556&gt;0,1,IF(COUNTIFS(Registros!$A$2:$A$6000,"CS",Registros!$B$2:$B$6000,$A3556,Registros!$K$2:$K$6000,"&lt;&gt;")&gt;0,1,0))</f>
        <v/>
      </c>
      <c r="O3556">
        <f>IF(AND($K3556=1,$E3556=0,$G3556=0,$I3556=0),"WINBACK",IF(AND($M3556=1,$N3556&gt;0),"CONVERGENTE",IF($M3556=1,"SOLO MÓVIL",IF($N3556&gt;0,"SOLO FIJO / INTERNET","SIN SERVICIOS"))))</f>
        <v/>
      </c>
      <c r="P3556">
        <f>IF($O3556="WINBACK","Recuperar (winback)",IF($O3556="CONVERGENTE","Upgrade / más líneas",IF($O3556="SOLO MÓVIL","Ofrecer fijo + internet (FLBBTV)",IF($O3556="SOLO FIJO / INTERNET","Ofrecer línea móvil Nextphone","Oferta completa (móvil + fijo + internet)"))))</f>
        <v/>
      </c>
      <c r="Q3556">
        <f>$F3556+$H3556+$L3556</f>
        <v/>
      </c>
      <c r="R3556">
        <f>IFERROR(VLOOKUP($A3556,Registros!$B$2:$G$6000,6,0),IFERROR(VLOOKUP($D3556,Winback!$B$2:$C$300,2,0),""))</f>
        <v/>
      </c>
      <c r="S3556">
        <f>IF($E3556=1,"NP","")&amp;IF($G3556=1,"+MOV","")&amp;IF($I3556=1,"+CS","")&amp;IF($K3556=1,"+WB","")</f>
        <v/>
      </c>
      <c r="T3556">
        <f>$E3556+$G3556+$I3556+$K3556</f>
        <v/>
      </c>
    </row>
    <row r="3557">
      <c r="A3557" t="inlineStr">
        <is>
          <t>357368730000</t>
        </is>
      </c>
      <c r="B3557" t="inlineStr">
        <is>
          <t>35736873</t>
        </is>
      </c>
      <c r="C3557" t="inlineStr">
        <is>
          <t>MAURICIO TORRES RODRIGUEZ</t>
        </is>
      </c>
      <c r="D3557" t="inlineStr">
        <is>
          <t>MAURICIOTORRESRODRIGUEZ</t>
        </is>
      </c>
      <c r="E3557">
        <f>IF(COUNTIFS(Registros!$A$2:$A$6000,"NP",Registros!$B$2:$B$6000,$A3557)&gt;0,1,0)</f>
        <v/>
      </c>
      <c r="F3557">
        <f>IF($E3557=1,SUMIFS(Registros!$F$2:$F$6000,Registros!$A$2:$A$6000,"NP",Registros!$B$2:$B$6000,$A3557),0)</f>
        <v/>
      </c>
      <c r="G3557">
        <f>IF(COUNTIFS(Registros!$A$2:$A$6000,"MOV",Registros!$B$2:$B$6000,$A3557)&gt;0,1,0)</f>
        <v/>
      </c>
      <c r="H3557">
        <f>IF($G3557=1,SUMIFS(Registros!$F$2:$F$6000,Registros!$A$2:$A$6000,"MOV",Registros!$B$2:$B$6000,$A3557),0)</f>
        <v/>
      </c>
      <c r="I3557">
        <f>IF(COUNTIFS(Registros!$A$2:$A$6000,"CS",Registros!$B$2:$B$6000,$A3557)&gt;0,1,0)</f>
        <v/>
      </c>
      <c r="J3557">
        <f>IF($I3557=1,SUMIFS(Registros!$I$2:$I$6000,Registros!$A$2:$A$6000,"CS",Registros!$B$2:$B$6000,$A3557),0)</f>
        <v/>
      </c>
      <c r="K3557">
        <f>IF(COUNTIFS(Winback!$K$2:$K$300,$D3557)&gt;0,1,0)</f>
        <v/>
      </c>
      <c r="L3557">
        <f>IF(AND($K3557=1,LEFT($A3557,3)="WB-"),SUMIFS(Winback!$D$2:$D$300,Winback!$K$2:$K$300,$D3557),0)</f>
        <v/>
      </c>
      <c r="M3557">
        <f>IF(OR($E3557=1,$G3557=1,SUMIFS(Registros!$J$2:$J$6000,Registros!$B$2:$B$6000,$A3557)&gt;0),1,0)</f>
        <v/>
      </c>
      <c r="N3557">
        <f>IF($J3557&gt;0,1,IF(COUNTIFS(Registros!$A$2:$A$6000,"CS",Registros!$B$2:$B$6000,$A3557,Registros!$K$2:$K$6000,"&lt;&gt;")&gt;0,1,0))</f>
        <v/>
      </c>
      <c r="O3557">
        <f>IF(AND($K3557=1,$E3557=0,$G3557=0,$I3557=0),"WINBACK",IF(AND($M3557=1,$N3557&gt;0),"CONVERGENTE",IF($M3557=1,"SOLO MÓVIL",IF($N3557&gt;0,"SOLO FIJO / INTERNET","SIN SERVICIOS"))))</f>
        <v/>
      </c>
      <c r="P3557">
        <f>IF($O3557="WINBACK","Recuperar (winback)",IF($O3557="CONVERGENTE","Upgrade / más líneas",IF($O3557="SOLO MÓVIL","Ofrecer fijo + internet (FLBBTV)",IF($O3557="SOLO FIJO / INTERNET","Ofrecer línea móvil Nextphone","Oferta completa (móvil + fijo + internet)"))))</f>
        <v/>
      </c>
      <c r="Q3557">
        <f>$F3557+$H3557+$L3557</f>
        <v/>
      </c>
      <c r="R3557">
        <f>IFERROR(VLOOKUP($A3557,Registros!$B$2:$G$6000,6,0),IFERROR(VLOOKUP($D3557,Winback!$B$2:$C$300,2,0),""))</f>
        <v/>
      </c>
      <c r="S3557">
        <f>IF($E3557=1,"NP","")&amp;IF($G3557=1,"+MOV","")&amp;IF($I3557=1,"+CS","")&amp;IF($K3557=1,"+WB","")</f>
        <v/>
      </c>
      <c r="T3557">
        <f>$E3557+$G3557+$I3557+$K3557</f>
        <v/>
      </c>
    </row>
    <row r="3558">
      <c r="A3558" t="inlineStr">
        <is>
          <t>352351340000</t>
        </is>
      </c>
      <c r="B3558" t="inlineStr">
        <is>
          <t>35235134</t>
        </is>
      </c>
      <c r="C3558" t="inlineStr">
        <is>
          <t>JOSE CERCEÑO GONZÁLEZ</t>
        </is>
      </c>
      <c r="D3558" t="inlineStr">
        <is>
          <t>JOSECERCENOGONZALEZ</t>
        </is>
      </c>
      <c r="E3558">
        <f>IF(COUNTIFS(Registros!$A$2:$A$6000,"NP",Registros!$B$2:$B$6000,$A3558)&gt;0,1,0)</f>
        <v/>
      </c>
      <c r="F3558">
        <f>IF($E3558=1,SUMIFS(Registros!$F$2:$F$6000,Registros!$A$2:$A$6000,"NP",Registros!$B$2:$B$6000,$A3558),0)</f>
        <v/>
      </c>
      <c r="G3558">
        <f>IF(COUNTIFS(Registros!$A$2:$A$6000,"MOV",Registros!$B$2:$B$6000,$A3558)&gt;0,1,0)</f>
        <v/>
      </c>
      <c r="H3558">
        <f>IF($G3558=1,SUMIFS(Registros!$F$2:$F$6000,Registros!$A$2:$A$6000,"MOV",Registros!$B$2:$B$6000,$A3558),0)</f>
        <v/>
      </c>
      <c r="I3558">
        <f>IF(COUNTIFS(Registros!$A$2:$A$6000,"CS",Registros!$B$2:$B$6000,$A3558)&gt;0,1,0)</f>
        <v/>
      </c>
      <c r="J3558">
        <f>IF($I3558=1,SUMIFS(Registros!$I$2:$I$6000,Registros!$A$2:$A$6000,"CS",Registros!$B$2:$B$6000,$A3558),0)</f>
        <v/>
      </c>
      <c r="K3558">
        <f>IF(COUNTIFS(Winback!$K$2:$K$300,$D3558)&gt;0,1,0)</f>
        <v/>
      </c>
      <c r="L3558">
        <f>IF(AND($K3558=1,LEFT($A3558,3)="WB-"),SUMIFS(Winback!$D$2:$D$300,Winback!$K$2:$K$300,$D3558),0)</f>
        <v/>
      </c>
      <c r="M3558">
        <f>IF(OR($E3558=1,$G3558=1,SUMIFS(Registros!$J$2:$J$6000,Registros!$B$2:$B$6000,$A3558)&gt;0),1,0)</f>
        <v/>
      </c>
      <c r="N3558">
        <f>IF($J3558&gt;0,1,IF(COUNTIFS(Registros!$A$2:$A$6000,"CS",Registros!$B$2:$B$6000,$A3558,Registros!$K$2:$K$6000,"&lt;&gt;")&gt;0,1,0))</f>
        <v/>
      </c>
      <c r="O3558">
        <f>IF(AND($K3558=1,$E3558=0,$G3558=0,$I3558=0),"WINBACK",IF(AND($M3558=1,$N3558&gt;0),"CONVERGENTE",IF($M3558=1,"SOLO MÓVIL",IF($N3558&gt;0,"SOLO FIJO / INTERNET","SIN SERVICIOS"))))</f>
        <v/>
      </c>
      <c r="P3558">
        <f>IF($O3558="WINBACK","Recuperar (winback)",IF($O3558="CONVERGENTE","Upgrade / más líneas",IF($O3558="SOLO MÓVIL","Ofrecer fijo + internet (FLBBTV)",IF($O3558="SOLO FIJO / INTERNET","Ofrecer línea móvil Nextphone","Oferta completa (móvil + fijo + internet)"))))</f>
        <v/>
      </c>
      <c r="Q3558">
        <f>$F3558+$H3558+$L3558</f>
        <v/>
      </c>
      <c r="R3558">
        <f>IFERROR(VLOOKUP($A3558,Registros!$B$2:$G$6000,6,0),IFERROR(VLOOKUP($D3558,Winback!$B$2:$C$300,2,0),""))</f>
        <v/>
      </c>
      <c r="S3558">
        <f>IF($E3558=1,"NP","")&amp;IF($G3558=1,"+MOV","")&amp;IF($I3558=1,"+CS","")&amp;IF($K3558=1,"+WB","")</f>
        <v/>
      </c>
      <c r="T3558">
        <f>$E3558+$G3558+$I3558+$K3558</f>
        <v/>
      </c>
    </row>
    <row r="3559">
      <c r="A3559" t="inlineStr">
        <is>
          <t>359282680000</t>
        </is>
      </c>
      <c r="B3559" t="inlineStr">
        <is>
          <t>35928268</t>
        </is>
      </c>
      <c r="C3559" t="inlineStr">
        <is>
          <t>CRISTIAN ISAAC</t>
        </is>
      </c>
      <c r="D3559" t="inlineStr">
        <is>
          <t>CRISTIANISAAC</t>
        </is>
      </c>
      <c r="E3559">
        <f>IF(COUNTIFS(Registros!$A$2:$A$6000,"NP",Registros!$B$2:$B$6000,$A3559)&gt;0,1,0)</f>
        <v/>
      </c>
      <c r="F3559">
        <f>IF($E3559=1,SUMIFS(Registros!$F$2:$F$6000,Registros!$A$2:$A$6000,"NP",Registros!$B$2:$B$6000,$A3559),0)</f>
        <v/>
      </c>
      <c r="G3559">
        <f>IF(COUNTIFS(Registros!$A$2:$A$6000,"MOV",Registros!$B$2:$B$6000,$A3559)&gt;0,1,0)</f>
        <v/>
      </c>
      <c r="H3559">
        <f>IF($G3559=1,SUMIFS(Registros!$F$2:$F$6000,Registros!$A$2:$A$6000,"MOV",Registros!$B$2:$B$6000,$A3559),0)</f>
        <v/>
      </c>
      <c r="I3559">
        <f>IF(COUNTIFS(Registros!$A$2:$A$6000,"CS",Registros!$B$2:$B$6000,$A3559)&gt;0,1,0)</f>
        <v/>
      </c>
      <c r="J3559">
        <f>IF($I3559=1,SUMIFS(Registros!$I$2:$I$6000,Registros!$A$2:$A$6000,"CS",Registros!$B$2:$B$6000,$A3559),0)</f>
        <v/>
      </c>
      <c r="K3559">
        <f>IF(COUNTIFS(Winback!$K$2:$K$300,$D3559)&gt;0,1,0)</f>
        <v/>
      </c>
      <c r="L3559">
        <f>IF(AND($K3559=1,LEFT($A3559,3)="WB-"),SUMIFS(Winback!$D$2:$D$300,Winback!$K$2:$K$300,$D3559),0)</f>
        <v/>
      </c>
      <c r="M3559">
        <f>IF(OR($E3559=1,$G3559=1,SUMIFS(Registros!$J$2:$J$6000,Registros!$B$2:$B$6000,$A3559)&gt;0),1,0)</f>
        <v/>
      </c>
      <c r="N3559">
        <f>IF($J3559&gt;0,1,IF(COUNTIFS(Registros!$A$2:$A$6000,"CS",Registros!$B$2:$B$6000,$A3559,Registros!$K$2:$K$6000,"&lt;&gt;")&gt;0,1,0))</f>
        <v/>
      </c>
      <c r="O3559">
        <f>IF(AND($K3559=1,$E3559=0,$G3559=0,$I3559=0),"WINBACK",IF(AND($M3559=1,$N3559&gt;0),"CONVERGENTE",IF($M3559=1,"SOLO MÓVIL",IF($N3559&gt;0,"SOLO FIJO / INTERNET","SIN SERVICIOS"))))</f>
        <v/>
      </c>
      <c r="P3559">
        <f>IF($O3559="WINBACK","Recuperar (winback)",IF($O3559="CONVERGENTE","Upgrade / más líneas",IF($O3559="SOLO MÓVIL","Ofrecer fijo + internet (FLBBTV)",IF($O3559="SOLO FIJO / INTERNET","Ofrecer línea móvil Nextphone","Oferta completa (móvil + fijo + internet)"))))</f>
        <v/>
      </c>
      <c r="Q3559">
        <f>$F3559+$H3559+$L3559</f>
        <v/>
      </c>
      <c r="R3559">
        <f>IFERROR(VLOOKUP($A3559,Registros!$B$2:$G$6000,6,0),IFERROR(VLOOKUP($D3559,Winback!$B$2:$C$300,2,0),""))</f>
        <v/>
      </c>
      <c r="S3559">
        <f>IF($E3559=1,"NP","")&amp;IF($G3559=1,"+MOV","")&amp;IF($I3559=1,"+CS","")&amp;IF($K3559=1,"+WB","")</f>
        <v/>
      </c>
      <c r="T3559">
        <f>$E3559+$G3559+$I3559+$K3559</f>
        <v/>
      </c>
    </row>
    <row r="3560">
      <c r="A3560" t="inlineStr">
        <is>
          <t>354338420000</t>
        </is>
      </c>
      <c r="B3560" t="inlineStr">
        <is>
          <t>35433842</t>
        </is>
      </c>
      <c r="C3560" t="inlineStr">
        <is>
          <t>ALEJANDRO SANTIAGO</t>
        </is>
      </c>
      <c r="D3560" t="inlineStr">
        <is>
          <t>ALEJANDROSANTIAGO</t>
        </is>
      </c>
      <c r="E3560">
        <f>IF(COUNTIFS(Registros!$A$2:$A$6000,"NP",Registros!$B$2:$B$6000,$A3560)&gt;0,1,0)</f>
        <v/>
      </c>
      <c r="F3560">
        <f>IF($E3560=1,SUMIFS(Registros!$F$2:$F$6000,Registros!$A$2:$A$6000,"NP",Registros!$B$2:$B$6000,$A3560),0)</f>
        <v/>
      </c>
      <c r="G3560">
        <f>IF(COUNTIFS(Registros!$A$2:$A$6000,"MOV",Registros!$B$2:$B$6000,$A3560)&gt;0,1,0)</f>
        <v/>
      </c>
      <c r="H3560">
        <f>IF($G3560=1,SUMIFS(Registros!$F$2:$F$6000,Registros!$A$2:$A$6000,"MOV",Registros!$B$2:$B$6000,$A3560),0)</f>
        <v/>
      </c>
      <c r="I3560">
        <f>IF(COUNTIFS(Registros!$A$2:$A$6000,"CS",Registros!$B$2:$B$6000,$A3560)&gt;0,1,0)</f>
        <v/>
      </c>
      <c r="J3560">
        <f>IF($I3560=1,SUMIFS(Registros!$I$2:$I$6000,Registros!$A$2:$A$6000,"CS",Registros!$B$2:$B$6000,$A3560),0)</f>
        <v/>
      </c>
      <c r="K3560">
        <f>IF(COUNTIFS(Winback!$K$2:$K$300,$D3560)&gt;0,1,0)</f>
        <v/>
      </c>
      <c r="L3560">
        <f>IF(AND($K3560=1,LEFT($A3560,3)="WB-"),SUMIFS(Winback!$D$2:$D$300,Winback!$K$2:$K$300,$D3560),0)</f>
        <v/>
      </c>
      <c r="M3560">
        <f>IF(OR($E3560=1,$G3560=1,SUMIFS(Registros!$J$2:$J$6000,Registros!$B$2:$B$6000,$A3560)&gt;0),1,0)</f>
        <v/>
      </c>
      <c r="N3560">
        <f>IF($J3560&gt;0,1,IF(COUNTIFS(Registros!$A$2:$A$6000,"CS",Registros!$B$2:$B$6000,$A3560,Registros!$K$2:$K$6000,"&lt;&gt;")&gt;0,1,0))</f>
        <v/>
      </c>
      <c r="O3560">
        <f>IF(AND($K3560=1,$E3560=0,$G3560=0,$I3560=0),"WINBACK",IF(AND($M3560=1,$N3560&gt;0),"CONVERGENTE",IF($M3560=1,"SOLO MÓVIL",IF($N3560&gt;0,"SOLO FIJO / INTERNET","SIN SERVICIOS"))))</f>
        <v/>
      </c>
      <c r="P3560">
        <f>IF($O3560="WINBACK","Recuperar (winback)",IF($O3560="CONVERGENTE","Upgrade / más líneas",IF($O3560="SOLO MÓVIL","Ofrecer fijo + internet (FLBBTV)",IF($O3560="SOLO FIJO / INTERNET","Ofrecer línea móvil Nextphone","Oferta completa (móvil + fijo + internet)"))))</f>
        <v/>
      </c>
      <c r="Q3560">
        <f>$F3560+$H3560+$L3560</f>
        <v/>
      </c>
      <c r="R3560">
        <f>IFERROR(VLOOKUP($A3560,Registros!$B$2:$G$6000,6,0),IFERROR(VLOOKUP($D3560,Winback!$B$2:$C$300,2,0),""))</f>
        <v/>
      </c>
      <c r="S3560">
        <f>IF($E3560=1,"NP","")&amp;IF($G3560=1,"+MOV","")&amp;IF($I3560=1,"+CS","")&amp;IF($K3560=1,"+WB","")</f>
        <v/>
      </c>
      <c r="T3560">
        <f>$E3560+$G3560+$I3560+$K3560</f>
        <v/>
      </c>
    </row>
    <row r="3561">
      <c r="A3561" t="inlineStr">
        <is>
          <t>359237960000</t>
        </is>
      </c>
      <c r="B3561" t="inlineStr">
        <is>
          <t>35923796</t>
        </is>
      </c>
      <c r="C3561" t="inlineStr">
        <is>
          <t>KAROLINA RODRIGUEZ</t>
        </is>
      </c>
      <c r="D3561" t="inlineStr">
        <is>
          <t>KAROLINARODRIGUEZ</t>
        </is>
      </c>
      <c r="E3561">
        <f>IF(COUNTIFS(Registros!$A$2:$A$6000,"NP",Registros!$B$2:$B$6000,$A3561)&gt;0,1,0)</f>
        <v/>
      </c>
      <c r="F3561">
        <f>IF($E3561=1,SUMIFS(Registros!$F$2:$F$6000,Registros!$A$2:$A$6000,"NP",Registros!$B$2:$B$6000,$A3561),0)</f>
        <v/>
      </c>
      <c r="G3561">
        <f>IF(COUNTIFS(Registros!$A$2:$A$6000,"MOV",Registros!$B$2:$B$6000,$A3561)&gt;0,1,0)</f>
        <v/>
      </c>
      <c r="H3561">
        <f>IF($G3561=1,SUMIFS(Registros!$F$2:$F$6000,Registros!$A$2:$A$6000,"MOV",Registros!$B$2:$B$6000,$A3561),0)</f>
        <v/>
      </c>
      <c r="I3561">
        <f>IF(COUNTIFS(Registros!$A$2:$A$6000,"CS",Registros!$B$2:$B$6000,$A3561)&gt;0,1,0)</f>
        <v/>
      </c>
      <c r="J3561">
        <f>IF($I3561=1,SUMIFS(Registros!$I$2:$I$6000,Registros!$A$2:$A$6000,"CS",Registros!$B$2:$B$6000,$A3561),0)</f>
        <v/>
      </c>
      <c r="K3561">
        <f>IF(COUNTIFS(Winback!$K$2:$K$300,$D3561)&gt;0,1,0)</f>
        <v/>
      </c>
      <c r="L3561">
        <f>IF(AND($K3561=1,LEFT($A3561,3)="WB-"),SUMIFS(Winback!$D$2:$D$300,Winback!$K$2:$K$300,$D3561),0)</f>
        <v/>
      </c>
      <c r="M3561">
        <f>IF(OR($E3561=1,$G3561=1,SUMIFS(Registros!$J$2:$J$6000,Registros!$B$2:$B$6000,$A3561)&gt;0),1,0)</f>
        <v/>
      </c>
      <c r="N3561">
        <f>IF($J3561&gt;0,1,IF(COUNTIFS(Registros!$A$2:$A$6000,"CS",Registros!$B$2:$B$6000,$A3561,Registros!$K$2:$K$6000,"&lt;&gt;")&gt;0,1,0))</f>
        <v/>
      </c>
      <c r="O3561">
        <f>IF(AND($K3561=1,$E3561=0,$G3561=0,$I3561=0),"WINBACK",IF(AND($M3561=1,$N3561&gt;0),"CONVERGENTE",IF($M3561=1,"SOLO MÓVIL",IF($N3561&gt;0,"SOLO FIJO / INTERNET","SIN SERVICIOS"))))</f>
        <v/>
      </c>
      <c r="P3561">
        <f>IF($O3561="WINBACK","Recuperar (winback)",IF($O3561="CONVERGENTE","Upgrade / más líneas",IF($O3561="SOLO MÓVIL","Ofrecer fijo + internet (FLBBTV)",IF($O3561="SOLO FIJO / INTERNET","Ofrecer línea móvil Nextphone","Oferta completa (móvil + fijo + internet)"))))</f>
        <v/>
      </c>
      <c r="Q3561">
        <f>$F3561+$H3561+$L3561</f>
        <v/>
      </c>
      <c r="R3561">
        <f>IFERROR(VLOOKUP($A3561,Registros!$B$2:$G$6000,6,0),IFERROR(VLOOKUP($D3561,Winback!$B$2:$C$300,2,0),""))</f>
        <v/>
      </c>
      <c r="S3561">
        <f>IF($E3561=1,"NP","")&amp;IF($G3561=1,"+MOV","")&amp;IF($I3561=1,"+CS","")&amp;IF($K3561=1,"+WB","")</f>
        <v/>
      </c>
      <c r="T3561">
        <f>$E3561+$G3561+$I3561+$K3561</f>
        <v/>
      </c>
    </row>
    <row r="3562">
      <c r="A3562" t="inlineStr">
        <is>
          <t>363051580000</t>
        </is>
      </c>
      <c r="B3562" t="inlineStr">
        <is>
          <t>36305158</t>
        </is>
      </c>
      <c r="C3562" t="inlineStr">
        <is>
          <t>DARYELYN GUERRA</t>
        </is>
      </c>
      <c r="D3562" t="inlineStr">
        <is>
          <t>DARYELYNGUERRA</t>
        </is>
      </c>
      <c r="E3562">
        <f>IF(COUNTIFS(Registros!$A$2:$A$6000,"NP",Registros!$B$2:$B$6000,$A3562)&gt;0,1,0)</f>
        <v/>
      </c>
      <c r="F3562">
        <f>IF($E3562=1,SUMIFS(Registros!$F$2:$F$6000,Registros!$A$2:$A$6000,"NP",Registros!$B$2:$B$6000,$A3562),0)</f>
        <v/>
      </c>
      <c r="G3562">
        <f>IF(COUNTIFS(Registros!$A$2:$A$6000,"MOV",Registros!$B$2:$B$6000,$A3562)&gt;0,1,0)</f>
        <v/>
      </c>
      <c r="H3562">
        <f>IF($G3562=1,SUMIFS(Registros!$F$2:$F$6000,Registros!$A$2:$A$6000,"MOV",Registros!$B$2:$B$6000,$A3562),0)</f>
        <v/>
      </c>
      <c r="I3562">
        <f>IF(COUNTIFS(Registros!$A$2:$A$6000,"CS",Registros!$B$2:$B$6000,$A3562)&gt;0,1,0)</f>
        <v/>
      </c>
      <c r="J3562">
        <f>IF($I3562=1,SUMIFS(Registros!$I$2:$I$6000,Registros!$A$2:$A$6000,"CS",Registros!$B$2:$B$6000,$A3562),0)</f>
        <v/>
      </c>
      <c r="K3562">
        <f>IF(COUNTIFS(Winback!$K$2:$K$300,$D3562)&gt;0,1,0)</f>
        <v/>
      </c>
      <c r="L3562">
        <f>IF(AND($K3562=1,LEFT($A3562,3)="WB-"),SUMIFS(Winback!$D$2:$D$300,Winback!$K$2:$K$300,$D3562),0)</f>
        <v/>
      </c>
      <c r="M3562">
        <f>IF(OR($E3562=1,$G3562=1,SUMIFS(Registros!$J$2:$J$6000,Registros!$B$2:$B$6000,$A3562)&gt;0),1,0)</f>
        <v/>
      </c>
      <c r="N3562">
        <f>IF($J3562&gt;0,1,IF(COUNTIFS(Registros!$A$2:$A$6000,"CS",Registros!$B$2:$B$6000,$A3562,Registros!$K$2:$K$6000,"&lt;&gt;")&gt;0,1,0))</f>
        <v/>
      </c>
      <c r="O3562">
        <f>IF(AND($K3562=1,$E3562=0,$G3562=0,$I3562=0),"WINBACK",IF(AND($M3562=1,$N3562&gt;0),"CONVERGENTE",IF($M3562=1,"SOLO MÓVIL",IF($N3562&gt;0,"SOLO FIJO / INTERNET","SIN SERVICIOS"))))</f>
        <v/>
      </c>
      <c r="P3562">
        <f>IF($O3562="WINBACK","Recuperar (winback)",IF($O3562="CONVERGENTE","Upgrade / más líneas",IF($O3562="SOLO MÓVIL","Ofrecer fijo + internet (FLBBTV)",IF($O3562="SOLO FIJO / INTERNET","Ofrecer línea móvil Nextphone","Oferta completa (móvil + fijo + internet)"))))</f>
        <v/>
      </c>
      <c r="Q3562">
        <f>$F3562+$H3562+$L3562</f>
        <v/>
      </c>
      <c r="R3562">
        <f>IFERROR(VLOOKUP($A3562,Registros!$B$2:$G$6000,6,0),IFERROR(VLOOKUP($D3562,Winback!$B$2:$C$300,2,0),""))</f>
        <v/>
      </c>
      <c r="S3562">
        <f>IF($E3562=1,"NP","")&amp;IF($G3562=1,"+MOV","")&amp;IF($I3562=1,"+CS","")&amp;IF($K3562=1,"+WB","")</f>
        <v/>
      </c>
      <c r="T3562">
        <f>$E3562+$G3562+$I3562+$K3562</f>
        <v/>
      </c>
    </row>
    <row r="3563">
      <c r="A3563" t="inlineStr">
        <is>
          <t>343466350000</t>
        </is>
      </c>
      <c r="B3563" t="inlineStr">
        <is>
          <t>34346635</t>
        </is>
      </c>
      <c r="C3563" t="inlineStr">
        <is>
          <t>LILIBETH GONZALEZ</t>
        </is>
      </c>
      <c r="D3563" t="inlineStr">
        <is>
          <t>LILIBETHGONZALEZ</t>
        </is>
      </c>
      <c r="E3563">
        <f>IF(COUNTIFS(Registros!$A$2:$A$6000,"NP",Registros!$B$2:$B$6000,$A3563)&gt;0,1,0)</f>
        <v/>
      </c>
      <c r="F3563">
        <f>IF($E3563=1,SUMIFS(Registros!$F$2:$F$6000,Registros!$A$2:$A$6000,"NP",Registros!$B$2:$B$6000,$A3563),0)</f>
        <v/>
      </c>
      <c r="G3563">
        <f>IF(COUNTIFS(Registros!$A$2:$A$6000,"MOV",Registros!$B$2:$B$6000,$A3563)&gt;0,1,0)</f>
        <v/>
      </c>
      <c r="H3563">
        <f>IF($G3563=1,SUMIFS(Registros!$F$2:$F$6000,Registros!$A$2:$A$6000,"MOV",Registros!$B$2:$B$6000,$A3563),0)</f>
        <v/>
      </c>
      <c r="I3563">
        <f>IF(COUNTIFS(Registros!$A$2:$A$6000,"CS",Registros!$B$2:$B$6000,$A3563)&gt;0,1,0)</f>
        <v/>
      </c>
      <c r="J3563">
        <f>IF($I3563=1,SUMIFS(Registros!$I$2:$I$6000,Registros!$A$2:$A$6000,"CS",Registros!$B$2:$B$6000,$A3563),0)</f>
        <v/>
      </c>
      <c r="K3563">
        <f>IF(COUNTIFS(Winback!$K$2:$K$300,$D3563)&gt;0,1,0)</f>
        <v/>
      </c>
      <c r="L3563">
        <f>IF(AND($K3563=1,LEFT($A3563,3)="WB-"),SUMIFS(Winback!$D$2:$D$300,Winback!$K$2:$K$300,$D3563),0)</f>
        <v/>
      </c>
      <c r="M3563">
        <f>IF(OR($E3563=1,$G3563=1,SUMIFS(Registros!$J$2:$J$6000,Registros!$B$2:$B$6000,$A3563)&gt;0),1,0)</f>
        <v/>
      </c>
      <c r="N3563">
        <f>IF($J3563&gt;0,1,IF(COUNTIFS(Registros!$A$2:$A$6000,"CS",Registros!$B$2:$B$6000,$A3563,Registros!$K$2:$K$6000,"&lt;&gt;")&gt;0,1,0))</f>
        <v/>
      </c>
      <c r="O3563">
        <f>IF(AND($K3563=1,$E3563=0,$G3563=0,$I3563=0),"WINBACK",IF(AND($M3563=1,$N3563&gt;0),"CONVERGENTE",IF($M3563=1,"SOLO MÓVIL",IF($N3563&gt;0,"SOLO FIJO / INTERNET","SIN SERVICIOS"))))</f>
        <v/>
      </c>
      <c r="P3563">
        <f>IF($O3563="WINBACK","Recuperar (winback)",IF($O3563="CONVERGENTE","Upgrade / más líneas",IF($O3563="SOLO MÓVIL","Ofrecer fijo + internet (FLBBTV)",IF($O3563="SOLO FIJO / INTERNET","Ofrecer línea móvil Nextphone","Oferta completa (móvil + fijo + internet)"))))</f>
        <v/>
      </c>
      <c r="Q3563">
        <f>$F3563+$H3563+$L3563</f>
        <v/>
      </c>
      <c r="R3563">
        <f>IFERROR(VLOOKUP($A3563,Registros!$B$2:$G$6000,6,0),IFERROR(VLOOKUP($D3563,Winback!$B$2:$C$300,2,0),""))</f>
        <v/>
      </c>
      <c r="S3563">
        <f>IF($E3563=1,"NP","")&amp;IF($G3563=1,"+MOV","")&amp;IF($I3563=1,"+CS","")&amp;IF($K3563=1,"+WB","")</f>
        <v/>
      </c>
      <c r="T3563">
        <f>$E3563+$G3563+$I3563+$K3563</f>
        <v/>
      </c>
    </row>
    <row r="3564">
      <c r="A3564" t="inlineStr">
        <is>
          <t>352359310000</t>
        </is>
      </c>
      <c r="B3564" t="inlineStr">
        <is>
          <t>35235931</t>
        </is>
      </c>
      <c r="C3564" t="inlineStr">
        <is>
          <t>MELVIN MANUEL TORRES DE GRACIA</t>
        </is>
      </c>
      <c r="D3564" t="inlineStr">
        <is>
          <t>MELVINMANUELTORRESDEGRACIA</t>
        </is>
      </c>
      <c r="E3564">
        <f>IF(COUNTIFS(Registros!$A$2:$A$6000,"NP",Registros!$B$2:$B$6000,$A3564)&gt;0,1,0)</f>
        <v/>
      </c>
      <c r="F3564">
        <f>IF($E3564=1,SUMIFS(Registros!$F$2:$F$6000,Registros!$A$2:$A$6000,"NP",Registros!$B$2:$B$6000,$A3564),0)</f>
        <v/>
      </c>
      <c r="G3564">
        <f>IF(COUNTIFS(Registros!$A$2:$A$6000,"MOV",Registros!$B$2:$B$6000,$A3564)&gt;0,1,0)</f>
        <v/>
      </c>
      <c r="H3564">
        <f>IF($G3564=1,SUMIFS(Registros!$F$2:$F$6000,Registros!$A$2:$A$6000,"MOV",Registros!$B$2:$B$6000,$A3564),0)</f>
        <v/>
      </c>
      <c r="I3564">
        <f>IF(COUNTIFS(Registros!$A$2:$A$6000,"CS",Registros!$B$2:$B$6000,$A3564)&gt;0,1,0)</f>
        <v/>
      </c>
      <c r="J3564">
        <f>IF($I3564=1,SUMIFS(Registros!$I$2:$I$6000,Registros!$A$2:$A$6000,"CS",Registros!$B$2:$B$6000,$A3564),0)</f>
        <v/>
      </c>
      <c r="K3564">
        <f>IF(COUNTIFS(Winback!$K$2:$K$300,$D3564)&gt;0,1,0)</f>
        <v/>
      </c>
      <c r="L3564">
        <f>IF(AND($K3564=1,LEFT($A3564,3)="WB-"),SUMIFS(Winback!$D$2:$D$300,Winback!$K$2:$K$300,$D3564),0)</f>
        <v/>
      </c>
      <c r="M3564">
        <f>IF(OR($E3564=1,$G3564=1,SUMIFS(Registros!$J$2:$J$6000,Registros!$B$2:$B$6000,$A3564)&gt;0),1,0)</f>
        <v/>
      </c>
      <c r="N3564">
        <f>IF($J3564&gt;0,1,IF(COUNTIFS(Registros!$A$2:$A$6000,"CS",Registros!$B$2:$B$6000,$A3564,Registros!$K$2:$K$6000,"&lt;&gt;")&gt;0,1,0))</f>
        <v/>
      </c>
      <c r="O3564">
        <f>IF(AND($K3564=1,$E3564=0,$G3564=0,$I3564=0),"WINBACK",IF(AND($M3564=1,$N3564&gt;0),"CONVERGENTE",IF($M3564=1,"SOLO MÓVIL",IF($N3564&gt;0,"SOLO FIJO / INTERNET","SIN SERVICIOS"))))</f>
        <v/>
      </c>
      <c r="P3564">
        <f>IF($O3564="WINBACK","Recuperar (winback)",IF($O3564="CONVERGENTE","Upgrade / más líneas",IF($O3564="SOLO MÓVIL","Ofrecer fijo + internet (FLBBTV)",IF($O3564="SOLO FIJO / INTERNET","Ofrecer línea móvil Nextphone","Oferta completa (móvil + fijo + internet)"))))</f>
        <v/>
      </c>
      <c r="Q3564">
        <f>$F3564+$H3564+$L3564</f>
        <v/>
      </c>
      <c r="R3564">
        <f>IFERROR(VLOOKUP($A3564,Registros!$B$2:$G$6000,6,0),IFERROR(VLOOKUP($D3564,Winback!$B$2:$C$300,2,0),""))</f>
        <v/>
      </c>
      <c r="S3564">
        <f>IF($E3564=1,"NP","")&amp;IF($G3564=1,"+MOV","")&amp;IF($I3564=1,"+CS","")&amp;IF($K3564=1,"+WB","")</f>
        <v/>
      </c>
      <c r="T3564">
        <f>$E3564+$G3564+$I3564+$K3564</f>
        <v/>
      </c>
    </row>
    <row r="3565">
      <c r="A3565" t="inlineStr">
        <is>
          <t>356350890000</t>
        </is>
      </c>
      <c r="B3565" t="inlineStr">
        <is>
          <t>35635089</t>
        </is>
      </c>
      <c r="C3565" t="inlineStr">
        <is>
          <t>MELVIN MANUEL TORRES DE GRACIA</t>
        </is>
      </c>
      <c r="D3565" t="inlineStr">
        <is>
          <t>MELVINMANUELTORRESDEGRACIA</t>
        </is>
      </c>
      <c r="E3565">
        <f>IF(COUNTIFS(Registros!$A$2:$A$6000,"NP",Registros!$B$2:$B$6000,$A3565)&gt;0,1,0)</f>
        <v/>
      </c>
      <c r="F3565">
        <f>IF($E3565=1,SUMIFS(Registros!$F$2:$F$6000,Registros!$A$2:$A$6000,"NP",Registros!$B$2:$B$6000,$A3565),0)</f>
        <v/>
      </c>
      <c r="G3565">
        <f>IF(COUNTIFS(Registros!$A$2:$A$6000,"MOV",Registros!$B$2:$B$6000,$A3565)&gt;0,1,0)</f>
        <v/>
      </c>
      <c r="H3565">
        <f>IF($G3565=1,SUMIFS(Registros!$F$2:$F$6000,Registros!$A$2:$A$6000,"MOV",Registros!$B$2:$B$6000,$A3565),0)</f>
        <v/>
      </c>
      <c r="I3565">
        <f>IF(COUNTIFS(Registros!$A$2:$A$6000,"CS",Registros!$B$2:$B$6000,$A3565)&gt;0,1,0)</f>
        <v/>
      </c>
      <c r="J3565">
        <f>IF($I3565=1,SUMIFS(Registros!$I$2:$I$6000,Registros!$A$2:$A$6000,"CS",Registros!$B$2:$B$6000,$A3565),0)</f>
        <v/>
      </c>
      <c r="K3565">
        <f>IF(COUNTIFS(Winback!$K$2:$K$300,$D3565)&gt;0,1,0)</f>
        <v/>
      </c>
      <c r="L3565">
        <f>IF(AND($K3565=1,LEFT($A3565,3)="WB-"),SUMIFS(Winback!$D$2:$D$300,Winback!$K$2:$K$300,$D3565),0)</f>
        <v/>
      </c>
      <c r="M3565">
        <f>IF(OR($E3565=1,$G3565=1,SUMIFS(Registros!$J$2:$J$6000,Registros!$B$2:$B$6000,$A3565)&gt;0),1,0)</f>
        <v/>
      </c>
      <c r="N3565">
        <f>IF($J3565&gt;0,1,IF(COUNTIFS(Registros!$A$2:$A$6000,"CS",Registros!$B$2:$B$6000,$A3565,Registros!$K$2:$K$6000,"&lt;&gt;")&gt;0,1,0))</f>
        <v/>
      </c>
      <c r="O3565">
        <f>IF(AND($K3565=1,$E3565=0,$G3565=0,$I3565=0),"WINBACK",IF(AND($M3565=1,$N3565&gt;0),"CONVERGENTE",IF($M3565=1,"SOLO MÓVIL",IF($N3565&gt;0,"SOLO FIJO / INTERNET","SIN SERVICIOS"))))</f>
        <v/>
      </c>
      <c r="P3565">
        <f>IF($O3565="WINBACK","Recuperar (winback)",IF($O3565="CONVERGENTE","Upgrade / más líneas",IF($O3565="SOLO MÓVIL","Ofrecer fijo + internet (FLBBTV)",IF($O3565="SOLO FIJO / INTERNET","Ofrecer línea móvil Nextphone","Oferta completa (móvil + fijo + internet)"))))</f>
        <v/>
      </c>
      <c r="Q3565">
        <f>$F3565+$H3565+$L3565</f>
        <v/>
      </c>
      <c r="R3565">
        <f>IFERROR(VLOOKUP($A3565,Registros!$B$2:$G$6000,6,0),IFERROR(VLOOKUP($D3565,Winback!$B$2:$C$300,2,0),""))</f>
        <v/>
      </c>
      <c r="S3565">
        <f>IF($E3565=1,"NP","")&amp;IF($G3565=1,"+MOV","")&amp;IF($I3565=1,"+CS","")&amp;IF($K3565=1,"+WB","")</f>
        <v/>
      </c>
      <c r="T3565">
        <f>$E3565+$G3565+$I3565+$K3565</f>
        <v/>
      </c>
    </row>
    <row r="3566">
      <c r="A3566" t="inlineStr">
        <is>
          <t>355323290000</t>
        </is>
      </c>
      <c r="B3566" t="inlineStr">
        <is>
          <t>35532329</t>
        </is>
      </c>
      <c r="C3566" t="inlineStr">
        <is>
          <t>JUSTIN BREIK CONTRERAS TROESTH</t>
        </is>
      </c>
      <c r="D3566" t="inlineStr">
        <is>
          <t>JUSTINBREIKCONTRERASTROESTH</t>
        </is>
      </c>
      <c r="E3566">
        <f>IF(COUNTIFS(Registros!$A$2:$A$6000,"NP",Registros!$B$2:$B$6000,$A3566)&gt;0,1,0)</f>
        <v/>
      </c>
      <c r="F3566">
        <f>IF($E3566=1,SUMIFS(Registros!$F$2:$F$6000,Registros!$A$2:$A$6000,"NP",Registros!$B$2:$B$6000,$A3566),0)</f>
        <v/>
      </c>
      <c r="G3566">
        <f>IF(COUNTIFS(Registros!$A$2:$A$6000,"MOV",Registros!$B$2:$B$6000,$A3566)&gt;0,1,0)</f>
        <v/>
      </c>
      <c r="H3566">
        <f>IF($G3566=1,SUMIFS(Registros!$F$2:$F$6000,Registros!$A$2:$A$6000,"MOV",Registros!$B$2:$B$6000,$A3566),0)</f>
        <v/>
      </c>
      <c r="I3566">
        <f>IF(COUNTIFS(Registros!$A$2:$A$6000,"CS",Registros!$B$2:$B$6000,$A3566)&gt;0,1,0)</f>
        <v/>
      </c>
      <c r="J3566">
        <f>IF($I3566=1,SUMIFS(Registros!$I$2:$I$6000,Registros!$A$2:$A$6000,"CS",Registros!$B$2:$B$6000,$A3566),0)</f>
        <v/>
      </c>
      <c r="K3566">
        <f>IF(COUNTIFS(Winback!$K$2:$K$300,$D3566)&gt;0,1,0)</f>
        <v/>
      </c>
      <c r="L3566">
        <f>IF(AND($K3566=1,LEFT($A3566,3)="WB-"),SUMIFS(Winback!$D$2:$D$300,Winback!$K$2:$K$300,$D3566),0)</f>
        <v/>
      </c>
      <c r="M3566">
        <f>IF(OR($E3566=1,$G3566=1,SUMIFS(Registros!$J$2:$J$6000,Registros!$B$2:$B$6000,$A3566)&gt;0),1,0)</f>
        <v/>
      </c>
      <c r="N3566">
        <f>IF($J3566&gt;0,1,IF(COUNTIFS(Registros!$A$2:$A$6000,"CS",Registros!$B$2:$B$6000,$A3566,Registros!$K$2:$K$6000,"&lt;&gt;")&gt;0,1,0))</f>
        <v/>
      </c>
      <c r="O3566">
        <f>IF(AND($K3566=1,$E3566=0,$G3566=0,$I3566=0),"WINBACK",IF(AND($M3566=1,$N3566&gt;0),"CONVERGENTE",IF($M3566=1,"SOLO MÓVIL",IF($N3566&gt;0,"SOLO FIJO / INTERNET","SIN SERVICIOS"))))</f>
        <v/>
      </c>
      <c r="P3566">
        <f>IF($O3566="WINBACK","Recuperar (winback)",IF($O3566="CONVERGENTE","Upgrade / más líneas",IF($O3566="SOLO MÓVIL","Ofrecer fijo + internet (FLBBTV)",IF($O3566="SOLO FIJO / INTERNET","Ofrecer línea móvil Nextphone","Oferta completa (móvil + fijo + internet)"))))</f>
        <v/>
      </c>
      <c r="Q3566">
        <f>$F3566+$H3566+$L3566</f>
        <v/>
      </c>
      <c r="R3566">
        <f>IFERROR(VLOOKUP($A3566,Registros!$B$2:$G$6000,6,0),IFERROR(VLOOKUP($D3566,Winback!$B$2:$C$300,2,0),""))</f>
        <v/>
      </c>
      <c r="S3566">
        <f>IF($E3566=1,"NP","")&amp;IF($G3566=1,"+MOV","")&amp;IF($I3566=1,"+CS","")&amp;IF($K3566=1,"+WB","")</f>
        <v/>
      </c>
      <c r="T3566">
        <f>$E3566+$G3566+$I3566+$K3566</f>
        <v/>
      </c>
    </row>
    <row r="3567">
      <c r="A3567" t="inlineStr">
        <is>
          <t>343280150000</t>
        </is>
      </c>
      <c r="B3567" t="inlineStr">
        <is>
          <t>34328015</t>
        </is>
      </c>
      <c r="C3567" t="inlineStr">
        <is>
          <t>ARIANIS DEL CARMEN GONZÁLEZ</t>
        </is>
      </c>
      <c r="D3567" t="inlineStr">
        <is>
          <t>ARIANISDELCARMENGONZALEZ</t>
        </is>
      </c>
      <c r="E3567">
        <f>IF(COUNTIFS(Registros!$A$2:$A$6000,"NP",Registros!$B$2:$B$6000,$A3567)&gt;0,1,0)</f>
        <v/>
      </c>
      <c r="F3567">
        <f>IF($E3567=1,SUMIFS(Registros!$F$2:$F$6000,Registros!$A$2:$A$6000,"NP",Registros!$B$2:$B$6000,$A3567),0)</f>
        <v/>
      </c>
      <c r="G3567">
        <f>IF(COUNTIFS(Registros!$A$2:$A$6000,"MOV",Registros!$B$2:$B$6000,$A3567)&gt;0,1,0)</f>
        <v/>
      </c>
      <c r="H3567">
        <f>IF($G3567=1,SUMIFS(Registros!$F$2:$F$6000,Registros!$A$2:$A$6000,"MOV",Registros!$B$2:$B$6000,$A3567),0)</f>
        <v/>
      </c>
      <c r="I3567">
        <f>IF(COUNTIFS(Registros!$A$2:$A$6000,"CS",Registros!$B$2:$B$6000,$A3567)&gt;0,1,0)</f>
        <v/>
      </c>
      <c r="J3567">
        <f>IF($I3567=1,SUMIFS(Registros!$I$2:$I$6000,Registros!$A$2:$A$6000,"CS",Registros!$B$2:$B$6000,$A3567),0)</f>
        <v/>
      </c>
      <c r="K3567">
        <f>IF(COUNTIFS(Winback!$K$2:$K$300,$D3567)&gt;0,1,0)</f>
        <v/>
      </c>
      <c r="L3567">
        <f>IF(AND($K3567=1,LEFT($A3567,3)="WB-"),SUMIFS(Winback!$D$2:$D$300,Winback!$K$2:$K$300,$D3567),0)</f>
        <v/>
      </c>
      <c r="M3567">
        <f>IF(OR($E3567=1,$G3567=1,SUMIFS(Registros!$J$2:$J$6000,Registros!$B$2:$B$6000,$A3567)&gt;0),1,0)</f>
        <v/>
      </c>
      <c r="N3567">
        <f>IF($J3567&gt;0,1,IF(COUNTIFS(Registros!$A$2:$A$6000,"CS",Registros!$B$2:$B$6000,$A3567,Registros!$K$2:$K$6000,"&lt;&gt;")&gt;0,1,0))</f>
        <v/>
      </c>
      <c r="O3567">
        <f>IF(AND($K3567=1,$E3567=0,$G3567=0,$I3567=0),"WINBACK",IF(AND($M3567=1,$N3567&gt;0),"CONVERGENTE",IF($M3567=1,"SOLO MÓVIL",IF($N3567&gt;0,"SOLO FIJO / INTERNET","SIN SERVICIOS"))))</f>
        <v/>
      </c>
      <c r="P3567">
        <f>IF($O3567="WINBACK","Recuperar (winback)",IF($O3567="CONVERGENTE","Upgrade / más líneas",IF($O3567="SOLO MÓVIL","Ofrecer fijo + internet (FLBBTV)",IF($O3567="SOLO FIJO / INTERNET","Ofrecer línea móvil Nextphone","Oferta completa (móvil + fijo + internet)"))))</f>
        <v/>
      </c>
      <c r="Q3567">
        <f>$F3567+$H3567+$L3567</f>
        <v/>
      </c>
      <c r="R3567">
        <f>IFERROR(VLOOKUP($A3567,Registros!$B$2:$G$6000,6,0),IFERROR(VLOOKUP($D3567,Winback!$B$2:$C$300,2,0),""))</f>
        <v/>
      </c>
      <c r="S3567">
        <f>IF($E3567=1,"NP","")&amp;IF($G3567=1,"+MOV","")&amp;IF($I3567=1,"+CS","")&amp;IF($K3567=1,"+WB","")</f>
        <v/>
      </c>
      <c r="T3567">
        <f>$E3567+$G3567+$I3567+$K3567</f>
        <v/>
      </c>
    </row>
    <row r="3568">
      <c r="A3568" t="inlineStr">
        <is>
          <t>336199650000</t>
        </is>
      </c>
      <c r="B3568" t="inlineStr">
        <is>
          <t>33619965</t>
        </is>
      </c>
      <c r="C3568" t="inlineStr">
        <is>
          <t>Fergie Juliana Nunez Pitty</t>
        </is>
      </c>
      <c r="D3568" t="inlineStr">
        <is>
          <t>FERGIEJULIANANUNEZPITTY</t>
        </is>
      </c>
      <c r="E3568">
        <f>IF(COUNTIFS(Registros!$A$2:$A$6000,"NP",Registros!$B$2:$B$6000,$A3568)&gt;0,1,0)</f>
        <v/>
      </c>
      <c r="F3568">
        <f>IF($E3568=1,SUMIFS(Registros!$F$2:$F$6000,Registros!$A$2:$A$6000,"NP",Registros!$B$2:$B$6000,$A3568),0)</f>
        <v/>
      </c>
      <c r="G3568">
        <f>IF(COUNTIFS(Registros!$A$2:$A$6000,"MOV",Registros!$B$2:$B$6000,$A3568)&gt;0,1,0)</f>
        <v/>
      </c>
      <c r="H3568">
        <f>IF($G3568=1,SUMIFS(Registros!$F$2:$F$6000,Registros!$A$2:$A$6000,"MOV",Registros!$B$2:$B$6000,$A3568),0)</f>
        <v/>
      </c>
      <c r="I3568">
        <f>IF(COUNTIFS(Registros!$A$2:$A$6000,"CS",Registros!$B$2:$B$6000,$A3568)&gt;0,1,0)</f>
        <v/>
      </c>
      <c r="J3568">
        <f>IF($I3568=1,SUMIFS(Registros!$I$2:$I$6000,Registros!$A$2:$A$6000,"CS",Registros!$B$2:$B$6000,$A3568),0)</f>
        <v/>
      </c>
      <c r="K3568">
        <f>IF(COUNTIFS(Winback!$K$2:$K$300,$D3568)&gt;0,1,0)</f>
        <v/>
      </c>
      <c r="L3568">
        <f>IF(AND($K3568=1,LEFT($A3568,3)="WB-"),SUMIFS(Winback!$D$2:$D$300,Winback!$K$2:$K$300,$D3568),0)</f>
        <v/>
      </c>
      <c r="M3568">
        <f>IF(OR($E3568=1,$G3568=1,SUMIFS(Registros!$J$2:$J$6000,Registros!$B$2:$B$6000,$A3568)&gt;0),1,0)</f>
        <v/>
      </c>
      <c r="N3568">
        <f>IF($J3568&gt;0,1,IF(COUNTIFS(Registros!$A$2:$A$6000,"CS",Registros!$B$2:$B$6000,$A3568,Registros!$K$2:$K$6000,"&lt;&gt;")&gt;0,1,0))</f>
        <v/>
      </c>
      <c r="O3568">
        <f>IF(AND($K3568=1,$E3568=0,$G3568=0,$I3568=0),"WINBACK",IF(AND($M3568=1,$N3568&gt;0),"CONVERGENTE",IF($M3568=1,"SOLO MÓVIL",IF($N3568&gt;0,"SOLO FIJO / INTERNET","SIN SERVICIOS"))))</f>
        <v/>
      </c>
      <c r="P3568">
        <f>IF($O3568="WINBACK","Recuperar (winback)",IF($O3568="CONVERGENTE","Upgrade / más líneas",IF($O3568="SOLO MÓVIL","Ofrecer fijo + internet (FLBBTV)",IF($O3568="SOLO FIJO / INTERNET","Ofrecer línea móvil Nextphone","Oferta completa (móvil + fijo + internet)"))))</f>
        <v/>
      </c>
      <c r="Q3568">
        <f>$F3568+$H3568+$L3568</f>
        <v/>
      </c>
      <c r="R3568">
        <f>IFERROR(VLOOKUP($A3568,Registros!$B$2:$G$6000,6,0),IFERROR(VLOOKUP($D3568,Winback!$B$2:$C$300,2,0),""))</f>
        <v/>
      </c>
      <c r="S3568">
        <f>IF($E3568=1,"NP","")&amp;IF($G3568=1,"+MOV","")&amp;IF($I3568=1,"+CS","")&amp;IF($K3568=1,"+WB","")</f>
        <v/>
      </c>
      <c r="T3568">
        <f>$E3568+$G3568+$I3568+$K3568</f>
        <v/>
      </c>
    </row>
    <row r="3569">
      <c r="A3569" t="inlineStr">
        <is>
          <t>351043520000</t>
        </is>
      </c>
      <c r="B3569" t="inlineStr">
        <is>
          <t>35104352</t>
        </is>
      </c>
      <c r="C3569" t="inlineStr">
        <is>
          <t>EDILIA LEZCANO</t>
        </is>
      </c>
      <c r="D3569" t="inlineStr">
        <is>
          <t>EDILIALEZCANO</t>
        </is>
      </c>
      <c r="E3569">
        <f>IF(COUNTIFS(Registros!$A$2:$A$6000,"NP",Registros!$B$2:$B$6000,$A3569)&gt;0,1,0)</f>
        <v/>
      </c>
      <c r="F3569">
        <f>IF($E3569=1,SUMIFS(Registros!$F$2:$F$6000,Registros!$A$2:$A$6000,"NP",Registros!$B$2:$B$6000,$A3569),0)</f>
        <v/>
      </c>
      <c r="G3569">
        <f>IF(COUNTIFS(Registros!$A$2:$A$6000,"MOV",Registros!$B$2:$B$6000,$A3569)&gt;0,1,0)</f>
        <v/>
      </c>
      <c r="H3569">
        <f>IF($G3569=1,SUMIFS(Registros!$F$2:$F$6000,Registros!$A$2:$A$6000,"MOV",Registros!$B$2:$B$6000,$A3569),0)</f>
        <v/>
      </c>
      <c r="I3569">
        <f>IF(COUNTIFS(Registros!$A$2:$A$6000,"CS",Registros!$B$2:$B$6000,$A3569)&gt;0,1,0)</f>
        <v/>
      </c>
      <c r="J3569">
        <f>IF($I3569=1,SUMIFS(Registros!$I$2:$I$6000,Registros!$A$2:$A$6000,"CS",Registros!$B$2:$B$6000,$A3569),0)</f>
        <v/>
      </c>
      <c r="K3569">
        <f>IF(COUNTIFS(Winback!$K$2:$K$300,$D3569)&gt;0,1,0)</f>
        <v/>
      </c>
      <c r="L3569">
        <f>IF(AND($K3569=1,LEFT($A3569,3)="WB-"),SUMIFS(Winback!$D$2:$D$300,Winback!$K$2:$K$300,$D3569),0)</f>
        <v/>
      </c>
      <c r="M3569">
        <f>IF(OR($E3569=1,$G3569=1,SUMIFS(Registros!$J$2:$J$6000,Registros!$B$2:$B$6000,$A3569)&gt;0),1,0)</f>
        <v/>
      </c>
      <c r="N3569">
        <f>IF($J3569&gt;0,1,IF(COUNTIFS(Registros!$A$2:$A$6000,"CS",Registros!$B$2:$B$6000,$A3569,Registros!$K$2:$K$6000,"&lt;&gt;")&gt;0,1,0))</f>
        <v/>
      </c>
      <c r="O3569">
        <f>IF(AND($K3569=1,$E3569=0,$G3569=0,$I3569=0),"WINBACK",IF(AND($M3569=1,$N3569&gt;0),"CONVERGENTE",IF($M3569=1,"SOLO MÓVIL",IF($N3569&gt;0,"SOLO FIJO / INTERNET","SIN SERVICIOS"))))</f>
        <v/>
      </c>
      <c r="P3569">
        <f>IF($O3569="WINBACK","Recuperar (winback)",IF($O3569="CONVERGENTE","Upgrade / más líneas",IF($O3569="SOLO MÓVIL","Ofrecer fijo + internet (FLBBTV)",IF($O3569="SOLO FIJO / INTERNET","Ofrecer línea móvil Nextphone","Oferta completa (móvil + fijo + internet)"))))</f>
        <v/>
      </c>
      <c r="Q3569">
        <f>$F3569+$H3569+$L3569</f>
        <v/>
      </c>
      <c r="R3569">
        <f>IFERROR(VLOOKUP($A3569,Registros!$B$2:$G$6000,6,0),IFERROR(VLOOKUP($D3569,Winback!$B$2:$C$300,2,0),""))</f>
        <v/>
      </c>
      <c r="S3569">
        <f>IF($E3569=1,"NP","")&amp;IF($G3569=1,"+MOV","")&amp;IF($I3569=1,"+CS","")&amp;IF($K3569=1,"+WB","")</f>
        <v/>
      </c>
      <c r="T3569">
        <f>$E3569+$G3569+$I3569+$K3569</f>
        <v/>
      </c>
    </row>
    <row r="3570">
      <c r="A3570" t="inlineStr">
        <is>
          <t>361044970000</t>
        </is>
      </c>
      <c r="B3570" t="inlineStr">
        <is>
          <t>36104497</t>
        </is>
      </c>
      <c r="C3570" t="inlineStr">
        <is>
          <t>LUIS ALEXIS CÁCERES PITTI</t>
        </is>
      </c>
      <c r="D3570" t="inlineStr">
        <is>
          <t>LUISALEXISCACERESPITTI</t>
        </is>
      </c>
      <c r="E3570">
        <f>IF(COUNTIFS(Registros!$A$2:$A$6000,"NP",Registros!$B$2:$B$6000,$A3570)&gt;0,1,0)</f>
        <v/>
      </c>
      <c r="F3570">
        <f>IF($E3570=1,SUMIFS(Registros!$F$2:$F$6000,Registros!$A$2:$A$6000,"NP",Registros!$B$2:$B$6000,$A3570),0)</f>
        <v/>
      </c>
      <c r="G3570">
        <f>IF(COUNTIFS(Registros!$A$2:$A$6000,"MOV",Registros!$B$2:$B$6000,$A3570)&gt;0,1,0)</f>
        <v/>
      </c>
      <c r="H3570">
        <f>IF($G3570=1,SUMIFS(Registros!$F$2:$F$6000,Registros!$A$2:$A$6000,"MOV",Registros!$B$2:$B$6000,$A3570),0)</f>
        <v/>
      </c>
      <c r="I3570">
        <f>IF(COUNTIFS(Registros!$A$2:$A$6000,"CS",Registros!$B$2:$B$6000,$A3570)&gt;0,1,0)</f>
        <v/>
      </c>
      <c r="J3570">
        <f>IF($I3570=1,SUMIFS(Registros!$I$2:$I$6000,Registros!$A$2:$A$6000,"CS",Registros!$B$2:$B$6000,$A3570),0)</f>
        <v/>
      </c>
      <c r="K3570">
        <f>IF(COUNTIFS(Winback!$K$2:$K$300,$D3570)&gt;0,1,0)</f>
        <v/>
      </c>
      <c r="L3570">
        <f>IF(AND($K3570=1,LEFT($A3570,3)="WB-"),SUMIFS(Winback!$D$2:$D$300,Winback!$K$2:$K$300,$D3570),0)</f>
        <v/>
      </c>
      <c r="M3570">
        <f>IF(OR($E3570=1,$G3570=1,SUMIFS(Registros!$J$2:$J$6000,Registros!$B$2:$B$6000,$A3570)&gt;0),1,0)</f>
        <v/>
      </c>
      <c r="N3570">
        <f>IF($J3570&gt;0,1,IF(COUNTIFS(Registros!$A$2:$A$6000,"CS",Registros!$B$2:$B$6000,$A3570,Registros!$K$2:$K$6000,"&lt;&gt;")&gt;0,1,0))</f>
        <v/>
      </c>
      <c r="O3570">
        <f>IF(AND($K3570=1,$E3570=0,$G3570=0,$I3570=0),"WINBACK",IF(AND($M3570=1,$N3570&gt;0),"CONVERGENTE",IF($M3570=1,"SOLO MÓVIL",IF($N3570&gt;0,"SOLO FIJO / INTERNET","SIN SERVICIOS"))))</f>
        <v/>
      </c>
      <c r="P3570">
        <f>IF($O3570="WINBACK","Recuperar (winback)",IF($O3570="CONVERGENTE","Upgrade / más líneas",IF($O3570="SOLO MÓVIL","Ofrecer fijo + internet (FLBBTV)",IF($O3570="SOLO FIJO / INTERNET","Ofrecer línea móvil Nextphone","Oferta completa (móvil + fijo + internet)"))))</f>
        <v/>
      </c>
      <c r="Q3570">
        <f>$F3570+$H3570+$L3570</f>
        <v/>
      </c>
      <c r="R3570">
        <f>IFERROR(VLOOKUP($A3570,Registros!$B$2:$G$6000,6,0),IFERROR(VLOOKUP($D3570,Winback!$B$2:$C$300,2,0),""))</f>
        <v/>
      </c>
      <c r="S3570">
        <f>IF($E3570=1,"NP","")&amp;IF($G3570=1,"+MOV","")&amp;IF($I3570=1,"+CS","")&amp;IF($K3570=1,"+WB","")</f>
        <v/>
      </c>
      <c r="T3570">
        <f>$E3570+$G3570+$I3570+$K3570</f>
        <v/>
      </c>
    </row>
    <row r="3571">
      <c r="A3571" t="inlineStr">
        <is>
          <t>359281700000</t>
        </is>
      </c>
      <c r="B3571" t="inlineStr">
        <is>
          <t>35928170</t>
        </is>
      </c>
      <c r="C3571" t="inlineStr">
        <is>
          <t>GILBERTO ABDIEL CARRERA SANJUR</t>
        </is>
      </c>
      <c r="D3571" t="inlineStr">
        <is>
          <t>GILBERTOABDIELCARRERASANJUR</t>
        </is>
      </c>
      <c r="E3571">
        <f>IF(COUNTIFS(Registros!$A$2:$A$6000,"NP",Registros!$B$2:$B$6000,$A3571)&gt;0,1,0)</f>
        <v/>
      </c>
      <c r="F3571">
        <f>IF($E3571=1,SUMIFS(Registros!$F$2:$F$6000,Registros!$A$2:$A$6000,"NP",Registros!$B$2:$B$6000,$A3571),0)</f>
        <v/>
      </c>
      <c r="G3571">
        <f>IF(COUNTIFS(Registros!$A$2:$A$6000,"MOV",Registros!$B$2:$B$6000,$A3571)&gt;0,1,0)</f>
        <v/>
      </c>
      <c r="H3571">
        <f>IF($G3571=1,SUMIFS(Registros!$F$2:$F$6000,Registros!$A$2:$A$6000,"MOV",Registros!$B$2:$B$6000,$A3571),0)</f>
        <v/>
      </c>
      <c r="I3571">
        <f>IF(COUNTIFS(Registros!$A$2:$A$6000,"CS",Registros!$B$2:$B$6000,$A3571)&gt;0,1,0)</f>
        <v/>
      </c>
      <c r="J3571">
        <f>IF($I3571=1,SUMIFS(Registros!$I$2:$I$6000,Registros!$A$2:$A$6000,"CS",Registros!$B$2:$B$6000,$A3571),0)</f>
        <v/>
      </c>
      <c r="K3571">
        <f>IF(COUNTIFS(Winback!$K$2:$K$300,$D3571)&gt;0,1,0)</f>
        <v/>
      </c>
      <c r="L3571">
        <f>IF(AND($K3571=1,LEFT($A3571,3)="WB-"),SUMIFS(Winback!$D$2:$D$300,Winback!$K$2:$K$300,$D3571),0)</f>
        <v/>
      </c>
      <c r="M3571">
        <f>IF(OR($E3571=1,$G3571=1,SUMIFS(Registros!$J$2:$J$6000,Registros!$B$2:$B$6000,$A3571)&gt;0),1,0)</f>
        <v/>
      </c>
      <c r="N3571">
        <f>IF($J3571&gt;0,1,IF(COUNTIFS(Registros!$A$2:$A$6000,"CS",Registros!$B$2:$B$6000,$A3571,Registros!$K$2:$K$6000,"&lt;&gt;")&gt;0,1,0))</f>
        <v/>
      </c>
      <c r="O3571">
        <f>IF(AND($K3571=1,$E3571=0,$G3571=0,$I3571=0),"WINBACK",IF(AND($M3571=1,$N3571&gt;0),"CONVERGENTE",IF($M3571=1,"SOLO MÓVIL",IF($N3571&gt;0,"SOLO FIJO / INTERNET","SIN SERVICIOS"))))</f>
        <v/>
      </c>
      <c r="P3571">
        <f>IF($O3571="WINBACK","Recuperar (winback)",IF($O3571="CONVERGENTE","Upgrade / más líneas",IF($O3571="SOLO MÓVIL","Ofrecer fijo + internet (FLBBTV)",IF($O3571="SOLO FIJO / INTERNET","Ofrecer línea móvil Nextphone","Oferta completa (móvil + fijo + internet)"))))</f>
        <v/>
      </c>
      <c r="Q3571">
        <f>$F3571+$H3571+$L3571</f>
        <v/>
      </c>
      <c r="R3571">
        <f>IFERROR(VLOOKUP($A3571,Registros!$B$2:$G$6000,6,0),IFERROR(VLOOKUP($D3571,Winback!$B$2:$C$300,2,0),""))</f>
        <v/>
      </c>
      <c r="S3571">
        <f>IF($E3571=1,"NP","")&amp;IF($G3571=1,"+MOV","")&amp;IF($I3571=1,"+CS","")&amp;IF($K3571=1,"+WB","")</f>
        <v/>
      </c>
      <c r="T3571">
        <f>$E3571+$G3571+$I3571+$K3571</f>
        <v/>
      </c>
    </row>
    <row r="3572">
      <c r="A3572" t="inlineStr">
        <is>
          <t>351366890000</t>
        </is>
      </c>
      <c r="B3572" t="inlineStr">
        <is>
          <t>35136689</t>
        </is>
      </c>
      <c r="C3572" t="inlineStr">
        <is>
          <t>DEIBYS JOSE LEZCANO GALLARDO</t>
        </is>
      </c>
      <c r="D3572" t="inlineStr">
        <is>
          <t>DEIBYSJOSELEZCANOGALLARDO</t>
        </is>
      </c>
      <c r="E3572">
        <f>IF(COUNTIFS(Registros!$A$2:$A$6000,"NP",Registros!$B$2:$B$6000,$A3572)&gt;0,1,0)</f>
        <v/>
      </c>
      <c r="F3572">
        <f>IF($E3572=1,SUMIFS(Registros!$F$2:$F$6000,Registros!$A$2:$A$6000,"NP",Registros!$B$2:$B$6000,$A3572),0)</f>
        <v/>
      </c>
      <c r="G3572">
        <f>IF(COUNTIFS(Registros!$A$2:$A$6000,"MOV",Registros!$B$2:$B$6000,$A3572)&gt;0,1,0)</f>
        <v/>
      </c>
      <c r="H3572">
        <f>IF($G3572=1,SUMIFS(Registros!$F$2:$F$6000,Registros!$A$2:$A$6000,"MOV",Registros!$B$2:$B$6000,$A3572),0)</f>
        <v/>
      </c>
      <c r="I3572">
        <f>IF(COUNTIFS(Registros!$A$2:$A$6000,"CS",Registros!$B$2:$B$6000,$A3572)&gt;0,1,0)</f>
        <v/>
      </c>
      <c r="J3572">
        <f>IF($I3572=1,SUMIFS(Registros!$I$2:$I$6000,Registros!$A$2:$A$6000,"CS",Registros!$B$2:$B$6000,$A3572),0)</f>
        <v/>
      </c>
      <c r="K3572">
        <f>IF(COUNTIFS(Winback!$K$2:$K$300,$D3572)&gt;0,1,0)</f>
        <v/>
      </c>
      <c r="L3572">
        <f>IF(AND($K3572=1,LEFT($A3572,3)="WB-"),SUMIFS(Winback!$D$2:$D$300,Winback!$K$2:$K$300,$D3572),0)</f>
        <v/>
      </c>
      <c r="M3572">
        <f>IF(OR($E3572=1,$G3572=1,SUMIFS(Registros!$J$2:$J$6000,Registros!$B$2:$B$6000,$A3572)&gt;0),1,0)</f>
        <v/>
      </c>
      <c r="N3572">
        <f>IF($J3572&gt;0,1,IF(COUNTIFS(Registros!$A$2:$A$6000,"CS",Registros!$B$2:$B$6000,$A3572,Registros!$K$2:$K$6000,"&lt;&gt;")&gt;0,1,0))</f>
        <v/>
      </c>
      <c r="O3572">
        <f>IF(AND($K3572=1,$E3572=0,$G3572=0,$I3572=0),"WINBACK",IF(AND($M3572=1,$N3572&gt;0),"CONVERGENTE",IF($M3572=1,"SOLO MÓVIL",IF($N3572&gt;0,"SOLO FIJO / INTERNET","SIN SERVICIOS"))))</f>
        <v/>
      </c>
      <c r="P3572">
        <f>IF($O3572="WINBACK","Recuperar (winback)",IF($O3572="CONVERGENTE","Upgrade / más líneas",IF($O3572="SOLO MÓVIL","Ofrecer fijo + internet (FLBBTV)",IF($O3572="SOLO FIJO / INTERNET","Ofrecer línea móvil Nextphone","Oferta completa (móvil + fijo + internet)"))))</f>
        <v/>
      </c>
      <c r="Q3572">
        <f>$F3572+$H3572+$L3572</f>
        <v/>
      </c>
      <c r="R3572">
        <f>IFERROR(VLOOKUP($A3572,Registros!$B$2:$G$6000,6,0),IFERROR(VLOOKUP($D3572,Winback!$B$2:$C$300,2,0),""))</f>
        <v/>
      </c>
      <c r="S3572">
        <f>IF($E3572=1,"NP","")&amp;IF($G3572=1,"+MOV","")&amp;IF($I3572=1,"+CS","")&amp;IF($K3572=1,"+WB","")</f>
        <v/>
      </c>
      <c r="T3572">
        <f>$E3572+$G3572+$I3572+$K3572</f>
        <v/>
      </c>
    </row>
    <row r="3573">
      <c r="A3573" t="inlineStr">
        <is>
          <t>347447750000</t>
        </is>
      </c>
      <c r="B3573" t="inlineStr">
        <is>
          <t>34744775</t>
        </is>
      </c>
      <c r="C3573" t="inlineStr">
        <is>
          <t>MARIELIS PIMENTEL</t>
        </is>
      </c>
      <c r="D3573" t="inlineStr">
        <is>
          <t>MARIELISPIMENTEL</t>
        </is>
      </c>
      <c r="E3573">
        <f>IF(COUNTIFS(Registros!$A$2:$A$6000,"NP",Registros!$B$2:$B$6000,$A3573)&gt;0,1,0)</f>
        <v/>
      </c>
      <c r="F3573">
        <f>IF($E3573=1,SUMIFS(Registros!$F$2:$F$6000,Registros!$A$2:$A$6000,"NP",Registros!$B$2:$B$6000,$A3573),0)</f>
        <v/>
      </c>
      <c r="G3573">
        <f>IF(COUNTIFS(Registros!$A$2:$A$6000,"MOV",Registros!$B$2:$B$6000,$A3573)&gt;0,1,0)</f>
        <v/>
      </c>
      <c r="H3573">
        <f>IF($G3573=1,SUMIFS(Registros!$F$2:$F$6000,Registros!$A$2:$A$6000,"MOV",Registros!$B$2:$B$6000,$A3573),0)</f>
        <v/>
      </c>
      <c r="I3573">
        <f>IF(COUNTIFS(Registros!$A$2:$A$6000,"CS",Registros!$B$2:$B$6000,$A3573)&gt;0,1,0)</f>
        <v/>
      </c>
      <c r="J3573">
        <f>IF($I3573=1,SUMIFS(Registros!$I$2:$I$6000,Registros!$A$2:$A$6000,"CS",Registros!$B$2:$B$6000,$A3573),0)</f>
        <v/>
      </c>
      <c r="K3573">
        <f>IF(COUNTIFS(Winback!$K$2:$K$300,$D3573)&gt;0,1,0)</f>
        <v/>
      </c>
      <c r="L3573">
        <f>IF(AND($K3573=1,LEFT($A3573,3)="WB-"),SUMIFS(Winback!$D$2:$D$300,Winback!$K$2:$K$300,$D3573),0)</f>
        <v/>
      </c>
      <c r="M3573">
        <f>IF(OR($E3573=1,$G3573=1,SUMIFS(Registros!$J$2:$J$6000,Registros!$B$2:$B$6000,$A3573)&gt;0),1,0)</f>
        <v/>
      </c>
      <c r="N3573">
        <f>IF($J3573&gt;0,1,IF(COUNTIFS(Registros!$A$2:$A$6000,"CS",Registros!$B$2:$B$6000,$A3573,Registros!$K$2:$K$6000,"&lt;&gt;")&gt;0,1,0))</f>
        <v/>
      </c>
      <c r="O3573">
        <f>IF(AND($K3573=1,$E3573=0,$G3573=0,$I3573=0),"WINBACK",IF(AND($M3573=1,$N3573&gt;0),"CONVERGENTE",IF($M3573=1,"SOLO MÓVIL",IF($N3573&gt;0,"SOLO FIJO / INTERNET","SIN SERVICIOS"))))</f>
        <v/>
      </c>
      <c r="P3573">
        <f>IF($O3573="WINBACK","Recuperar (winback)",IF($O3573="CONVERGENTE","Upgrade / más líneas",IF($O3573="SOLO MÓVIL","Ofrecer fijo + internet (FLBBTV)",IF($O3573="SOLO FIJO / INTERNET","Ofrecer línea móvil Nextphone","Oferta completa (móvil + fijo + internet)"))))</f>
        <v/>
      </c>
      <c r="Q3573">
        <f>$F3573+$H3573+$L3573</f>
        <v/>
      </c>
      <c r="R3573">
        <f>IFERROR(VLOOKUP($A3573,Registros!$B$2:$G$6000,6,0),IFERROR(VLOOKUP($D3573,Winback!$B$2:$C$300,2,0),""))</f>
        <v/>
      </c>
      <c r="S3573">
        <f>IF($E3573=1,"NP","")&amp;IF($G3573=1,"+MOV","")&amp;IF($I3573=1,"+CS","")&amp;IF($K3573=1,"+WB","")</f>
        <v/>
      </c>
      <c r="T3573">
        <f>$E3573+$G3573+$I3573+$K3573</f>
        <v/>
      </c>
    </row>
    <row r="3574">
      <c r="A3574" t="inlineStr">
        <is>
          <t>359248290000</t>
        </is>
      </c>
      <c r="B3574" t="inlineStr">
        <is>
          <t>35924829</t>
        </is>
      </c>
      <c r="C3574" t="inlineStr">
        <is>
          <t>CARLOS CHAVARRIA</t>
        </is>
      </c>
      <c r="D3574" t="inlineStr">
        <is>
          <t>CARLOSCHAVARRIA</t>
        </is>
      </c>
      <c r="E3574">
        <f>IF(COUNTIFS(Registros!$A$2:$A$6000,"NP",Registros!$B$2:$B$6000,$A3574)&gt;0,1,0)</f>
        <v/>
      </c>
      <c r="F3574">
        <f>IF($E3574=1,SUMIFS(Registros!$F$2:$F$6000,Registros!$A$2:$A$6000,"NP",Registros!$B$2:$B$6000,$A3574),0)</f>
        <v/>
      </c>
      <c r="G3574">
        <f>IF(COUNTIFS(Registros!$A$2:$A$6000,"MOV",Registros!$B$2:$B$6000,$A3574)&gt;0,1,0)</f>
        <v/>
      </c>
      <c r="H3574">
        <f>IF($G3574=1,SUMIFS(Registros!$F$2:$F$6000,Registros!$A$2:$A$6000,"MOV",Registros!$B$2:$B$6000,$A3574),0)</f>
        <v/>
      </c>
      <c r="I3574">
        <f>IF(COUNTIFS(Registros!$A$2:$A$6000,"CS",Registros!$B$2:$B$6000,$A3574)&gt;0,1,0)</f>
        <v/>
      </c>
      <c r="J3574">
        <f>IF($I3574=1,SUMIFS(Registros!$I$2:$I$6000,Registros!$A$2:$A$6000,"CS",Registros!$B$2:$B$6000,$A3574),0)</f>
        <v/>
      </c>
      <c r="K3574">
        <f>IF(COUNTIFS(Winback!$K$2:$K$300,$D3574)&gt;0,1,0)</f>
        <v/>
      </c>
      <c r="L3574">
        <f>IF(AND($K3574=1,LEFT($A3574,3)="WB-"),SUMIFS(Winback!$D$2:$D$300,Winback!$K$2:$K$300,$D3574),0)</f>
        <v/>
      </c>
      <c r="M3574">
        <f>IF(OR($E3574=1,$G3574=1,SUMIFS(Registros!$J$2:$J$6000,Registros!$B$2:$B$6000,$A3574)&gt;0),1,0)</f>
        <v/>
      </c>
      <c r="N3574">
        <f>IF($J3574&gt;0,1,IF(COUNTIFS(Registros!$A$2:$A$6000,"CS",Registros!$B$2:$B$6000,$A3574,Registros!$K$2:$K$6000,"&lt;&gt;")&gt;0,1,0))</f>
        <v/>
      </c>
      <c r="O3574">
        <f>IF(AND($K3574=1,$E3574=0,$G3574=0,$I3574=0),"WINBACK",IF(AND($M3574=1,$N3574&gt;0),"CONVERGENTE",IF($M3574=1,"SOLO MÓVIL",IF($N3574&gt;0,"SOLO FIJO / INTERNET","SIN SERVICIOS"))))</f>
        <v/>
      </c>
      <c r="P3574">
        <f>IF($O3574="WINBACK","Recuperar (winback)",IF($O3574="CONVERGENTE","Upgrade / más líneas",IF($O3574="SOLO MÓVIL","Ofrecer fijo + internet (FLBBTV)",IF($O3574="SOLO FIJO / INTERNET","Ofrecer línea móvil Nextphone","Oferta completa (móvil + fijo + internet)"))))</f>
        <v/>
      </c>
      <c r="Q3574">
        <f>$F3574+$H3574+$L3574</f>
        <v/>
      </c>
      <c r="R3574">
        <f>IFERROR(VLOOKUP($A3574,Registros!$B$2:$G$6000,6,0),IFERROR(VLOOKUP($D3574,Winback!$B$2:$C$300,2,0),""))</f>
        <v/>
      </c>
      <c r="S3574">
        <f>IF($E3574=1,"NP","")&amp;IF($G3574=1,"+MOV","")&amp;IF($I3574=1,"+CS","")&amp;IF($K3574=1,"+WB","")</f>
        <v/>
      </c>
      <c r="T3574">
        <f>$E3574+$G3574+$I3574+$K3574</f>
        <v/>
      </c>
    </row>
    <row r="3575">
      <c r="A3575" t="inlineStr">
        <is>
          <t>344372450000</t>
        </is>
      </c>
      <c r="B3575" t="inlineStr">
        <is>
          <t>34437245</t>
        </is>
      </c>
      <c r="C3575" t="inlineStr">
        <is>
          <t>CRISTHIAN CONCEPCION</t>
        </is>
      </c>
      <c r="D3575" t="inlineStr">
        <is>
          <t>CRISTHIANCONCEPCION</t>
        </is>
      </c>
      <c r="E3575">
        <f>IF(COUNTIFS(Registros!$A$2:$A$6000,"NP",Registros!$B$2:$B$6000,$A3575)&gt;0,1,0)</f>
        <v/>
      </c>
      <c r="F3575">
        <f>IF($E3575=1,SUMIFS(Registros!$F$2:$F$6000,Registros!$A$2:$A$6000,"NP",Registros!$B$2:$B$6000,$A3575),0)</f>
        <v/>
      </c>
      <c r="G3575">
        <f>IF(COUNTIFS(Registros!$A$2:$A$6000,"MOV",Registros!$B$2:$B$6000,$A3575)&gt;0,1,0)</f>
        <v/>
      </c>
      <c r="H3575">
        <f>IF($G3575=1,SUMIFS(Registros!$F$2:$F$6000,Registros!$A$2:$A$6000,"MOV",Registros!$B$2:$B$6000,$A3575),0)</f>
        <v/>
      </c>
      <c r="I3575">
        <f>IF(COUNTIFS(Registros!$A$2:$A$6000,"CS",Registros!$B$2:$B$6000,$A3575)&gt;0,1,0)</f>
        <v/>
      </c>
      <c r="J3575">
        <f>IF($I3575=1,SUMIFS(Registros!$I$2:$I$6000,Registros!$A$2:$A$6000,"CS",Registros!$B$2:$B$6000,$A3575),0)</f>
        <v/>
      </c>
      <c r="K3575">
        <f>IF(COUNTIFS(Winback!$K$2:$K$300,$D3575)&gt;0,1,0)</f>
        <v/>
      </c>
      <c r="L3575">
        <f>IF(AND($K3575=1,LEFT($A3575,3)="WB-"),SUMIFS(Winback!$D$2:$D$300,Winback!$K$2:$K$300,$D3575),0)</f>
        <v/>
      </c>
      <c r="M3575">
        <f>IF(OR($E3575=1,$G3575=1,SUMIFS(Registros!$J$2:$J$6000,Registros!$B$2:$B$6000,$A3575)&gt;0),1,0)</f>
        <v/>
      </c>
      <c r="N3575">
        <f>IF($J3575&gt;0,1,IF(COUNTIFS(Registros!$A$2:$A$6000,"CS",Registros!$B$2:$B$6000,$A3575,Registros!$K$2:$K$6000,"&lt;&gt;")&gt;0,1,0))</f>
        <v/>
      </c>
      <c r="O3575">
        <f>IF(AND($K3575=1,$E3575=0,$G3575=0,$I3575=0),"WINBACK",IF(AND($M3575=1,$N3575&gt;0),"CONVERGENTE",IF($M3575=1,"SOLO MÓVIL",IF($N3575&gt;0,"SOLO FIJO / INTERNET","SIN SERVICIOS"))))</f>
        <v/>
      </c>
      <c r="P3575">
        <f>IF($O3575="WINBACK","Recuperar (winback)",IF($O3575="CONVERGENTE","Upgrade / más líneas",IF($O3575="SOLO MÓVIL","Ofrecer fijo + internet (FLBBTV)",IF($O3575="SOLO FIJO / INTERNET","Ofrecer línea móvil Nextphone","Oferta completa (móvil + fijo + internet)"))))</f>
        <v/>
      </c>
      <c r="Q3575">
        <f>$F3575+$H3575+$L3575</f>
        <v/>
      </c>
      <c r="R3575">
        <f>IFERROR(VLOOKUP($A3575,Registros!$B$2:$G$6000,6,0),IFERROR(VLOOKUP($D3575,Winback!$B$2:$C$300,2,0),""))</f>
        <v/>
      </c>
      <c r="S3575">
        <f>IF($E3575=1,"NP","")&amp;IF($G3575=1,"+MOV","")&amp;IF($I3575=1,"+CS","")&amp;IF($K3575=1,"+WB","")</f>
        <v/>
      </c>
      <c r="T3575">
        <f>$E3575+$G3575+$I3575+$K3575</f>
        <v/>
      </c>
    </row>
    <row r="3576">
      <c r="A3576" t="inlineStr">
        <is>
          <t>354119610000</t>
        </is>
      </c>
      <c r="B3576" t="inlineStr">
        <is>
          <t>35411961</t>
        </is>
      </c>
      <c r="C3576" t="inlineStr">
        <is>
          <t>ALEJANDRA STEPHANY RIOS GOMEZ</t>
        </is>
      </c>
      <c r="D3576" t="inlineStr">
        <is>
          <t>ALEJANDRASTEPHANYRIOSGOMEZ</t>
        </is>
      </c>
      <c r="E3576">
        <f>IF(COUNTIFS(Registros!$A$2:$A$6000,"NP",Registros!$B$2:$B$6000,$A3576)&gt;0,1,0)</f>
        <v/>
      </c>
      <c r="F3576">
        <f>IF($E3576=1,SUMIFS(Registros!$F$2:$F$6000,Registros!$A$2:$A$6000,"NP",Registros!$B$2:$B$6000,$A3576),0)</f>
        <v/>
      </c>
      <c r="G3576">
        <f>IF(COUNTIFS(Registros!$A$2:$A$6000,"MOV",Registros!$B$2:$B$6000,$A3576)&gt;0,1,0)</f>
        <v/>
      </c>
      <c r="H3576">
        <f>IF($G3576=1,SUMIFS(Registros!$F$2:$F$6000,Registros!$A$2:$A$6000,"MOV",Registros!$B$2:$B$6000,$A3576),0)</f>
        <v/>
      </c>
      <c r="I3576">
        <f>IF(COUNTIFS(Registros!$A$2:$A$6000,"CS",Registros!$B$2:$B$6000,$A3576)&gt;0,1,0)</f>
        <v/>
      </c>
      <c r="J3576">
        <f>IF($I3576=1,SUMIFS(Registros!$I$2:$I$6000,Registros!$A$2:$A$6000,"CS",Registros!$B$2:$B$6000,$A3576),0)</f>
        <v/>
      </c>
      <c r="K3576">
        <f>IF(COUNTIFS(Winback!$K$2:$K$300,$D3576)&gt;0,1,0)</f>
        <v/>
      </c>
      <c r="L3576">
        <f>IF(AND($K3576=1,LEFT($A3576,3)="WB-"),SUMIFS(Winback!$D$2:$D$300,Winback!$K$2:$K$300,$D3576),0)</f>
        <v/>
      </c>
      <c r="M3576">
        <f>IF(OR($E3576=1,$G3576=1,SUMIFS(Registros!$J$2:$J$6000,Registros!$B$2:$B$6000,$A3576)&gt;0),1,0)</f>
        <v/>
      </c>
      <c r="N3576">
        <f>IF($J3576&gt;0,1,IF(COUNTIFS(Registros!$A$2:$A$6000,"CS",Registros!$B$2:$B$6000,$A3576,Registros!$K$2:$K$6000,"&lt;&gt;")&gt;0,1,0))</f>
        <v/>
      </c>
      <c r="O3576">
        <f>IF(AND($K3576=1,$E3576=0,$G3576=0,$I3576=0),"WINBACK",IF(AND($M3576=1,$N3576&gt;0),"CONVERGENTE",IF($M3576=1,"SOLO MÓVIL",IF($N3576&gt;0,"SOLO FIJO / INTERNET","SIN SERVICIOS"))))</f>
        <v/>
      </c>
      <c r="P3576">
        <f>IF($O3576="WINBACK","Recuperar (winback)",IF($O3576="CONVERGENTE","Upgrade / más líneas",IF($O3576="SOLO MÓVIL","Ofrecer fijo + internet (FLBBTV)",IF($O3576="SOLO FIJO / INTERNET","Ofrecer línea móvil Nextphone","Oferta completa (móvil + fijo + internet)"))))</f>
        <v/>
      </c>
      <c r="Q3576">
        <f>$F3576+$H3576+$L3576</f>
        <v/>
      </c>
      <c r="R3576">
        <f>IFERROR(VLOOKUP($A3576,Registros!$B$2:$G$6000,6,0),IFERROR(VLOOKUP($D3576,Winback!$B$2:$C$300,2,0),""))</f>
        <v/>
      </c>
      <c r="S3576">
        <f>IF($E3576=1,"NP","")&amp;IF($G3576=1,"+MOV","")&amp;IF($I3576=1,"+CS","")&amp;IF($K3576=1,"+WB","")</f>
        <v/>
      </c>
      <c r="T3576">
        <f>$E3576+$G3576+$I3576+$K3576</f>
        <v/>
      </c>
    </row>
    <row r="3577">
      <c r="A3577" t="inlineStr">
        <is>
          <t>352249880000</t>
        </is>
      </c>
      <c r="B3577" t="inlineStr">
        <is>
          <t>35224988</t>
        </is>
      </c>
      <c r="C3577" t="inlineStr">
        <is>
          <t>BRYAN SILVA</t>
        </is>
      </c>
      <c r="D3577" t="inlineStr">
        <is>
          <t>BRYANSILVA</t>
        </is>
      </c>
      <c r="E3577">
        <f>IF(COUNTIFS(Registros!$A$2:$A$6000,"NP",Registros!$B$2:$B$6000,$A3577)&gt;0,1,0)</f>
        <v/>
      </c>
      <c r="F3577">
        <f>IF($E3577=1,SUMIFS(Registros!$F$2:$F$6000,Registros!$A$2:$A$6000,"NP",Registros!$B$2:$B$6000,$A3577),0)</f>
        <v/>
      </c>
      <c r="G3577">
        <f>IF(COUNTIFS(Registros!$A$2:$A$6000,"MOV",Registros!$B$2:$B$6000,$A3577)&gt;0,1,0)</f>
        <v/>
      </c>
      <c r="H3577">
        <f>IF($G3577=1,SUMIFS(Registros!$F$2:$F$6000,Registros!$A$2:$A$6000,"MOV",Registros!$B$2:$B$6000,$A3577),0)</f>
        <v/>
      </c>
      <c r="I3577">
        <f>IF(COUNTIFS(Registros!$A$2:$A$6000,"CS",Registros!$B$2:$B$6000,$A3577)&gt;0,1,0)</f>
        <v/>
      </c>
      <c r="J3577">
        <f>IF($I3577=1,SUMIFS(Registros!$I$2:$I$6000,Registros!$A$2:$A$6000,"CS",Registros!$B$2:$B$6000,$A3577),0)</f>
        <v/>
      </c>
      <c r="K3577">
        <f>IF(COUNTIFS(Winback!$K$2:$K$300,$D3577)&gt;0,1,0)</f>
        <v/>
      </c>
      <c r="L3577">
        <f>IF(AND($K3577=1,LEFT($A3577,3)="WB-"),SUMIFS(Winback!$D$2:$D$300,Winback!$K$2:$K$300,$D3577),0)</f>
        <v/>
      </c>
      <c r="M3577">
        <f>IF(OR($E3577=1,$G3577=1,SUMIFS(Registros!$J$2:$J$6000,Registros!$B$2:$B$6000,$A3577)&gt;0),1,0)</f>
        <v/>
      </c>
      <c r="N3577">
        <f>IF($J3577&gt;0,1,IF(COUNTIFS(Registros!$A$2:$A$6000,"CS",Registros!$B$2:$B$6000,$A3577,Registros!$K$2:$K$6000,"&lt;&gt;")&gt;0,1,0))</f>
        <v/>
      </c>
      <c r="O3577">
        <f>IF(AND($K3577=1,$E3577=0,$G3577=0,$I3577=0),"WINBACK",IF(AND($M3577=1,$N3577&gt;0),"CONVERGENTE",IF($M3577=1,"SOLO MÓVIL",IF($N3577&gt;0,"SOLO FIJO / INTERNET","SIN SERVICIOS"))))</f>
        <v/>
      </c>
      <c r="P3577">
        <f>IF($O3577="WINBACK","Recuperar (winback)",IF($O3577="CONVERGENTE","Upgrade / más líneas",IF($O3577="SOLO MÓVIL","Ofrecer fijo + internet (FLBBTV)",IF($O3577="SOLO FIJO / INTERNET","Ofrecer línea móvil Nextphone","Oferta completa (móvil + fijo + internet)"))))</f>
        <v/>
      </c>
      <c r="Q3577">
        <f>$F3577+$H3577+$L3577</f>
        <v/>
      </c>
      <c r="R3577">
        <f>IFERROR(VLOOKUP($A3577,Registros!$B$2:$G$6000,6,0),IFERROR(VLOOKUP($D3577,Winback!$B$2:$C$300,2,0),""))</f>
        <v/>
      </c>
      <c r="S3577">
        <f>IF($E3577=1,"NP","")&amp;IF($G3577=1,"+MOV","")&amp;IF($I3577=1,"+CS","")&amp;IF($K3577=1,"+WB","")</f>
        <v/>
      </c>
      <c r="T3577">
        <f>$E3577+$G3577+$I3577+$K3577</f>
        <v/>
      </c>
    </row>
    <row r="3578">
      <c r="A3578" t="inlineStr">
        <is>
          <t>369031940000</t>
        </is>
      </c>
      <c r="B3578" t="inlineStr">
        <is>
          <t>36903194</t>
        </is>
      </c>
      <c r="C3578" t="inlineStr">
        <is>
          <t>SHAYNETH JIMENEZ</t>
        </is>
      </c>
      <c r="D3578" t="inlineStr">
        <is>
          <t>SHAYNETHJIMENEZ</t>
        </is>
      </c>
      <c r="E3578">
        <f>IF(COUNTIFS(Registros!$A$2:$A$6000,"NP",Registros!$B$2:$B$6000,$A3578)&gt;0,1,0)</f>
        <v/>
      </c>
      <c r="F3578">
        <f>IF($E3578=1,SUMIFS(Registros!$F$2:$F$6000,Registros!$A$2:$A$6000,"NP",Registros!$B$2:$B$6000,$A3578),0)</f>
        <v/>
      </c>
      <c r="G3578">
        <f>IF(COUNTIFS(Registros!$A$2:$A$6000,"MOV",Registros!$B$2:$B$6000,$A3578)&gt;0,1,0)</f>
        <v/>
      </c>
      <c r="H3578">
        <f>IF($G3578=1,SUMIFS(Registros!$F$2:$F$6000,Registros!$A$2:$A$6000,"MOV",Registros!$B$2:$B$6000,$A3578),0)</f>
        <v/>
      </c>
      <c r="I3578">
        <f>IF(COUNTIFS(Registros!$A$2:$A$6000,"CS",Registros!$B$2:$B$6000,$A3578)&gt;0,1,0)</f>
        <v/>
      </c>
      <c r="J3578">
        <f>IF($I3578=1,SUMIFS(Registros!$I$2:$I$6000,Registros!$A$2:$A$6000,"CS",Registros!$B$2:$B$6000,$A3578),0)</f>
        <v/>
      </c>
      <c r="K3578">
        <f>IF(COUNTIFS(Winback!$K$2:$K$300,$D3578)&gt;0,1,0)</f>
        <v/>
      </c>
      <c r="L3578">
        <f>IF(AND($K3578=1,LEFT($A3578,3)="WB-"),SUMIFS(Winback!$D$2:$D$300,Winback!$K$2:$K$300,$D3578),0)</f>
        <v/>
      </c>
      <c r="M3578">
        <f>IF(OR($E3578=1,$G3578=1,SUMIFS(Registros!$J$2:$J$6000,Registros!$B$2:$B$6000,$A3578)&gt;0),1,0)</f>
        <v/>
      </c>
      <c r="N3578">
        <f>IF($J3578&gt;0,1,IF(COUNTIFS(Registros!$A$2:$A$6000,"CS",Registros!$B$2:$B$6000,$A3578,Registros!$K$2:$K$6000,"&lt;&gt;")&gt;0,1,0))</f>
        <v/>
      </c>
      <c r="O3578">
        <f>IF(AND($K3578=1,$E3578=0,$G3578=0,$I3578=0),"WINBACK",IF(AND($M3578=1,$N3578&gt;0),"CONVERGENTE",IF($M3578=1,"SOLO MÓVIL",IF($N3578&gt;0,"SOLO FIJO / INTERNET","SIN SERVICIOS"))))</f>
        <v/>
      </c>
      <c r="P3578">
        <f>IF($O3578="WINBACK","Recuperar (winback)",IF($O3578="CONVERGENTE","Upgrade / más líneas",IF($O3578="SOLO MÓVIL","Ofrecer fijo + internet (FLBBTV)",IF($O3578="SOLO FIJO / INTERNET","Ofrecer línea móvil Nextphone","Oferta completa (móvil + fijo + internet)"))))</f>
        <v/>
      </c>
      <c r="Q3578">
        <f>$F3578+$H3578+$L3578</f>
        <v/>
      </c>
      <c r="R3578">
        <f>IFERROR(VLOOKUP($A3578,Registros!$B$2:$G$6000,6,0),IFERROR(VLOOKUP($D3578,Winback!$B$2:$C$300,2,0),""))</f>
        <v/>
      </c>
      <c r="S3578">
        <f>IF($E3578=1,"NP","")&amp;IF($G3578=1,"+MOV","")&amp;IF($I3578=1,"+CS","")&amp;IF($K3578=1,"+WB","")</f>
        <v/>
      </c>
      <c r="T3578">
        <f>$E3578+$G3578+$I3578+$K3578</f>
        <v/>
      </c>
    </row>
    <row r="3579">
      <c r="A3579" t="inlineStr">
        <is>
          <t>359296180000</t>
        </is>
      </c>
      <c r="B3579" t="inlineStr">
        <is>
          <t>35929618</t>
        </is>
      </c>
      <c r="C3579" t="inlineStr">
        <is>
          <t>STARLING RUIZ</t>
        </is>
      </c>
      <c r="D3579" t="inlineStr">
        <is>
          <t>STARLINGRUIZ</t>
        </is>
      </c>
      <c r="E3579">
        <f>IF(COUNTIFS(Registros!$A$2:$A$6000,"NP",Registros!$B$2:$B$6000,$A3579)&gt;0,1,0)</f>
        <v/>
      </c>
      <c r="F3579">
        <f>IF($E3579=1,SUMIFS(Registros!$F$2:$F$6000,Registros!$A$2:$A$6000,"NP",Registros!$B$2:$B$6000,$A3579),0)</f>
        <v/>
      </c>
      <c r="G3579">
        <f>IF(COUNTIFS(Registros!$A$2:$A$6000,"MOV",Registros!$B$2:$B$6000,$A3579)&gt;0,1,0)</f>
        <v/>
      </c>
      <c r="H3579">
        <f>IF($G3579=1,SUMIFS(Registros!$F$2:$F$6000,Registros!$A$2:$A$6000,"MOV",Registros!$B$2:$B$6000,$A3579),0)</f>
        <v/>
      </c>
      <c r="I3579">
        <f>IF(COUNTIFS(Registros!$A$2:$A$6000,"CS",Registros!$B$2:$B$6000,$A3579)&gt;0,1,0)</f>
        <v/>
      </c>
      <c r="J3579">
        <f>IF($I3579=1,SUMIFS(Registros!$I$2:$I$6000,Registros!$A$2:$A$6000,"CS",Registros!$B$2:$B$6000,$A3579),0)</f>
        <v/>
      </c>
      <c r="K3579">
        <f>IF(COUNTIFS(Winback!$K$2:$K$300,$D3579)&gt;0,1,0)</f>
        <v/>
      </c>
      <c r="L3579">
        <f>IF(AND($K3579=1,LEFT($A3579,3)="WB-"),SUMIFS(Winback!$D$2:$D$300,Winback!$K$2:$K$300,$D3579),0)</f>
        <v/>
      </c>
      <c r="M3579">
        <f>IF(OR($E3579=1,$G3579=1,SUMIFS(Registros!$J$2:$J$6000,Registros!$B$2:$B$6000,$A3579)&gt;0),1,0)</f>
        <v/>
      </c>
      <c r="N3579">
        <f>IF($J3579&gt;0,1,IF(COUNTIFS(Registros!$A$2:$A$6000,"CS",Registros!$B$2:$B$6000,$A3579,Registros!$K$2:$K$6000,"&lt;&gt;")&gt;0,1,0))</f>
        <v/>
      </c>
      <c r="O3579">
        <f>IF(AND($K3579=1,$E3579=0,$G3579=0,$I3579=0),"WINBACK",IF(AND($M3579=1,$N3579&gt;0),"CONVERGENTE",IF($M3579=1,"SOLO MÓVIL",IF($N3579&gt;0,"SOLO FIJO / INTERNET","SIN SERVICIOS"))))</f>
        <v/>
      </c>
      <c r="P3579">
        <f>IF($O3579="WINBACK","Recuperar (winback)",IF($O3579="CONVERGENTE","Upgrade / más líneas",IF($O3579="SOLO MÓVIL","Ofrecer fijo + internet (FLBBTV)",IF($O3579="SOLO FIJO / INTERNET","Ofrecer línea móvil Nextphone","Oferta completa (móvil + fijo + internet)"))))</f>
        <v/>
      </c>
      <c r="Q3579">
        <f>$F3579+$H3579+$L3579</f>
        <v/>
      </c>
      <c r="R3579">
        <f>IFERROR(VLOOKUP($A3579,Registros!$B$2:$G$6000,6,0),IFERROR(VLOOKUP($D3579,Winback!$B$2:$C$300,2,0),""))</f>
        <v/>
      </c>
      <c r="S3579">
        <f>IF($E3579=1,"NP","")&amp;IF($G3579=1,"+MOV","")&amp;IF($I3579=1,"+CS","")&amp;IF($K3579=1,"+WB","")</f>
        <v/>
      </c>
      <c r="T3579">
        <f>$E3579+$G3579+$I3579+$K3579</f>
        <v/>
      </c>
    </row>
    <row r="3580">
      <c r="A3580" t="inlineStr">
        <is>
          <t>355159650000</t>
        </is>
      </c>
      <c r="B3580" t="inlineStr">
        <is>
          <t>35515965</t>
        </is>
      </c>
      <c r="C3580" t="inlineStr">
        <is>
          <t>JOSE LEZCANO</t>
        </is>
      </c>
      <c r="D3580" t="inlineStr">
        <is>
          <t>JOSELEZCANO</t>
        </is>
      </c>
      <c r="E3580">
        <f>IF(COUNTIFS(Registros!$A$2:$A$6000,"NP",Registros!$B$2:$B$6000,$A3580)&gt;0,1,0)</f>
        <v/>
      </c>
      <c r="F3580">
        <f>IF($E3580=1,SUMIFS(Registros!$F$2:$F$6000,Registros!$A$2:$A$6000,"NP",Registros!$B$2:$B$6000,$A3580),0)</f>
        <v/>
      </c>
      <c r="G3580">
        <f>IF(COUNTIFS(Registros!$A$2:$A$6000,"MOV",Registros!$B$2:$B$6000,$A3580)&gt;0,1,0)</f>
        <v/>
      </c>
      <c r="H3580">
        <f>IF($G3580=1,SUMIFS(Registros!$F$2:$F$6000,Registros!$A$2:$A$6000,"MOV",Registros!$B$2:$B$6000,$A3580),0)</f>
        <v/>
      </c>
      <c r="I3580">
        <f>IF(COUNTIFS(Registros!$A$2:$A$6000,"CS",Registros!$B$2:$B$6000,$A3580)&gt;0,1,0)</f>
        <v/>
      </c>
      <c r="J3580">
        <f>IF($I3580=1,SUMIFS(Registros!$I$2:$I$6000,Registros!$A$2:$A$6000,"CS",Registros!$B$2:$B$6000,$A3580),0)</f>
        <v/>
      </c>
      <c r="K3580">
        <f>IF(COUNTIFS(Winback!$K$2:$K$300,$D3580)&gt;0,1,0)</f>
        <v/>
      </c>
      <c r="L3580">
        <f>IF(AND($K3580=1,LEFT($A3580,3)="WB-"),SUMIFS(Winback!$D$2:$D$300,Winback!$K$2:$K$300,$D3580),0)</f>
        <v/>
      </c>
      <c r="M3580">
        <f>IF(OR($E3580=1,$G3580=1,SUMIFS(Registros!$J$2:$J$6000,Registros!$B$2:$B$6000,$A3580)&gt;0),1,0)</f>
        <v/>
      </c>
      <c r="N3580">
        <f>IF($J3580&gt;0,1,IF(COUNTIFS(Registros!$A$2:$A$6000,"CS",Registros!$B$2:$B$6000,$A3580,Registros!$K$2:$K$6000,"&lt;&gt;")&gt;0,1,0))</f>
        <v/>
      </c>
      <c r="O3580">
        <f>IF(AND($K3580=1,$E3580=0,$G3580=0,$I3580=0),"WINBACK",IF(AND($M3580=1,$N3580&gt;0),"CONVERGENTE",IF($M3580=1,"SOLO MÓVIL",IF($N3580&gt;0,"SOLO FIJO / INTERNET","SIN SERVICIOS"))))</f>
        <v/>
      </c>
      <c r="P3580">
        <f>IF($O3580="WINBACK","Recuperar (winback)",IF($O3580="CONVERGENTE","Upgrade / más líneas",IF($O3580="SOLO MÓVIL","Ofrecer fijo + internet (FLBBTV)",IF($O3580="SOLO FIJO / INTERNET","Ofrecer línea móvil Nextphone","Oferta completa (móvil + fijo + internet)"))))</f>
        <v/>
      </c>
      <c r="Q3580">
        <f>$F3580+$H3580+$L3580</f>
        <v/>
      </c>
      <c r="R3580">
        <f>IFERROR(VLOOKUP($A3580,Registros!$B$2:$G$6000,6,0),IFERROR(VLOOKUP($D3580,Winback!$B$2:$C$300,2,0),""))</f>
        <v/>
      </c>
      <c r="S3580">
        <f>IF($E3580=1,"NP","")&amp;IF($G3580=1,"+MOV","")&amp;IF($I3580=1,"+CS","")&amp;IF($K3580=1,"+WB","")</f>
        <v/>
      </c>
      <c r="T3580">
        <f>$E3580+$G3580+$I3580+$K3580</f>
        <v/>
      </c>
    </row>
    <row r="3581">
      <c r="A3581" t="inlineStr">
        <is>
          <t>351382660000</t>
        </is>
      </c>
      <c r="B3581" t="inlineStr">
        <is>
          <t>35138266</t>
        </is>
      </c>
      <c r="C3581" t="inlineStr">
        <is>
          <t>MILENIS RUEDA</t>
        </is>
      </c>
      <c r="D3581" t="inlineStr">
        <is>
          <t>MILENISRUEDA</t>
        </is>
      </c>
      <c r="E3581">
        <f>IF(COUNTIFS(Registros!$A$2:$A$6000,"NP",Registros!$B$2:$B$6000,$A3581)&gt;0,1,0)</f>
        <v/>
      </c>
      <c r="F3581">
        <f>IF($E3581=1,SUMIFS(Registros!$F$2:$F$6000,Registros!$A$2:$A$6000,"NP",Registros!$B$2:$B$6000,$A3581),0)</f>
        <v/>
      </c>
      <c r="G3581">
        <f>IF(COUNTIFS(Registros!$A$2:$A$6000,"MOV",Registros!$B$2:$B$6000,$A3581)&gt;0,1,0)</f>
        <v/>
      </c>
      <c r="H3581">
        <f>IF($G3581=1,SUMIFS(Registros!$F$2:$F$6000,Registros!$A$2:$A$6000,"MOV",Registros!$B$2:$B$6000,$A3581),0)</f>
        <v/>
      </c>
      <c r="I3581">
        <f>IF(COUNTIFS(Registros!$A$2:$A$6000,"CS",Registros!$B$2:$B$6000,$A3581)&gt;0,1,0)</f>
        <v/>
      </c>
      <c r="J3581">
        <f>IF($I3581=1,SUMIFS(Registros!$I$2:$I$6000,Registros!$A$2:$A$6000,"CS",Registros!$B$2:$B$6000,$A3581),0)</f>
        <v/>
      </c>
      <c r="K3581">
        <f>IF(COUNTIFS(Winback!$K$2:$K$300,$D3581)&gt;0,1,0)</f>
        <v/>
      </c>
      <c r="L3581">
        <f>IF(AND($K3581=1,LEFT($A3581,3)="WB-"),SUMIFS(Winback!$D$2:$D$300,Winback!$K$2:$K$300,$D3581),0)</f>
        <v/>
      </c>
      <c r="M3581">
        <f>IF(OR($E3581=1,$G3581=1,SUMIFS(Registros!$J$2:$J$6000,Registros!$B$2:$B$6000,$A3581)&gt;0),1,0)</f>
        <v/>
      </c>
      <c r="N3581">
        <f>IF($J3581&gt;0,1,IF(COUNTIFS(Registros!$A$2:$A$6000,"CS",Registros!$B$2:$B$6000,$A3581,Registros!$K$2:$K$6000,"&lt;&gt;")&gt;0,1,0))</f>
        <v/>
      </c>
      <c r="O3581">
        <f>IF(AND($K3581=1,$E3581=0,$G3581=0,$I3581=0),"WINBACK",IF(AND($M3581=1,$N3581&gt;0),"CONVERGENTE",IF($M3581=1,"SOLO MÓVIL",IF($N3581&gt;0,"SOLO FIJO / INTERNET","SIN SERVICIOS"))))</f>
        <v/>
      </c>
      <c r="P3581">
        <f>IF($O3581="WINBACK","Recuperar (winback)",IF($O3581="CONVERGENTE","Upgrade / más líneas",IF($O3581="SOLO MÓVIL","Ofrecer fijo + internet (FLBBTV)",IF($O3581="SOLO FIJO / INTERNET","Ofrecer línea móvil Nextphone","Oferta completa (móvil + fijo + internet)"))))</f>
        <v/>
      </c>
      <c r="Q3581">
        <f>$F3581+$H3581+$L3581</f>
        <v/>
      </c>
      <c r="R3581">
        <f>IFERROR(VLOOKUP($A3581,Registros!$B$2:$G$6000,6,0),IFERROR(VLOOKUP($D3581,Winback!$B$2:$C$300,2,0),""))</f>
        <v/>
      </c>
      <c r="S3581">
        <f>IF($E3581=1,"NP","")&amp;IF($G3581=1,"+MOV","")&amp;IF($I3581=1,"+CS","")&amp;IF($K3581=1,"+WB","")</f>
        <v/>
      </c>
      <c r="T3581">
        <f>$E3581+$G3581+$I3581+$K3581</f>
        <v/>
      </c>
    </row>
    <row r="3582">
      <c r="A3582" t="inlineStr">
        <is>
          <t>359241570000</t>
        </is>
      </c>
      <c r="B3582" t="inlineStr">
        <is>
          <t>35924157</t>
        </is>
      </c>
      <c r="C3582" t="inlineStr">
        <is>
          <t>JEAN CARLOS VIGIL HERRERA</t>
        </is>
      </c>
      <c r="D3582" t="inlineStr">
        <is>
          <t>JEANCARLOSVIGILHERRERA</t>
        </is>
      </c>
      <c r="E3582">
        <f>IF(COUNTIFS(Registros!$A$2:$A$6000,"NP",Registros!$B$2:$B$6000,$A3582)&gt;0,1,0)</f>
        <v/>
      </c>
      <c r="F3582">
        <f>IF($E3582=1,SUMIFS(Registros!$F$2:$F$6000,Registros!$A$2:$A$6000,"NP",Registros!$B$2:$B$6000,$A3582),0)</f>
        <v/>
      </c>
      <c r="G3582">
        <f>IF(COUNTIFS(Registros!$A$2:$A$6000,"MOV",Registros!$B$2:$B$6000,$A3582)&gt;0,1,0)</f>
        <v/>
      </c>
      <c r="H3582">
        <f>IF($G3582=1,SUMIFS(Registros!$F$2:$F$6000,Registros!$A$2:$A$6000,"MOV",Registros!$B$2:$B$6000,$A3582),0)</f>
        <v/>
      </c>
      <c r="I3582">
        <f>IF(COUNTIFS(Registros!$A$2:$A$6000,"CS",Registros!$B$2:$B$6000,$A3582)&gt;0,1,0)</f>
        <v/>
      </c>
      <c r="J3582">
        <f>IF($I3582=1,SUMIFS(Registros!$I$2:$I$6000,Registros!$A$2:$A$6000,"CS",Registros!$B$2:$B$6000,$A3582),0)</f>
        <v/>
      </c>
      <c r="K3582">
        <f>IF(COUNTIFS(Winback!$K$2:$K$300,$D3582)&gt;0,1,0)</f>
        <v/>
      </c>
      <c r="L3582">
        <f>IF(AND($K3582=1,LEFT($A3582,3)="WB-"),SUMIFS(Winback!$D$2:$D$300,Winback!$K$2:$K$300,$D3582),0)</f>
        <v/>
      </c>
      <c r="M3582">
        <f>IF(OR($E3582=1,$G3582=1,SUMIFS(Registros!$J$2:$J$6000,Registros!$B$2:$B$6000,$A3582)&gt;0),1,0)</f>
        <v/>
      </c>
      <c r="N3582">
        <f>IF($J3582&gt;0,1,IF(COUNTIFS(Registros!$A$2:$A$6000,"CS",Registros!$B$2:$B$6000,$A3582,Registros!$K$2:$K$6000,"&lt;&gt;")&gt;0,1,0))</f>
        <v/>
      </c>
      <c r="O3582">
        <f>IF(AND($K3582=1,$E3582=0,$G3582=0,$I3582=0),"WINBACK",IF(AND($M3582=1,$N3582&gt;0),"CONVERGENTE",IF($M3582=1,"SOLO MÓVIL",IF($N3582&gt;0,"SOLO FIJO / INTERNET","SIN SERVICIOS"))))</f>
        <v/>
      </c>
      <c r="P3582">
        <f>IF($O3582="WINBACK","Recuperar (winback)",IF($O3582="CONVERGENTE","Upgrade / más líneas",IF($O3582="SOLO MÓVIL","Ofrecer fijo + internet (FLBBTV)",IF($O3582="SOLO FIJO / INTERNET","Ofrecer línea móvil Nextphone","Oferta completa (móvil + fijo + internet)"))))</f>
        <v/>
      </c>
      <c r="Q3582">
        <f>$F3582+$H3582+$L3582</f>
        <v/>
      </c>
      <c r="R3582">
        <f>IFERROR(VLOOKUP($A3582,Registros!$B$2:$G$6000,6,0),IFERROR(VLOOKUP($D3582,Winback!$B$2:$C$300,2,0),""))</f>
        <v/>
      </c>
      <c r="S3582">
        <f>IF($E3582=1,"NP","")&amp;IF($G3582=1,"+MOV","")&amp;IF($I3582=1,"+CS","")&amp;IF($K3582=1,"+WB","")</f>
        <v/>
      </c>
      <c r="T3582">
        <f>$E3582+$G3582+$I3582+$K3582</f>
        <v/>
      </c>
    </row>
    <row r="3583">
      <c r="A3583" t="inlineStr">
        <is>
          <t>363022840000</t>
        </is>
      </c>
      <c r="B3583" t="inlineStr">
        <is>
          <t>36302284</t>
        </is>
      </c>
      <c r="C3583" t="inlineStr">
        <is>
          <t>LÍA ALEXANDRA NUÑEZ VEGA</t>
        </is>
      </c>
      <c r="D3583" t="inlineStr">
        <is>
          <t>LIAALEXANDRANUNEZVEGA</t>
        </is>
      </c>
      <c r="E3583">
        <f>IF(COUNTIFS(Registros!$A$2:$A$6000,"NP",Registros!$B$2:$B$6000,$A3583)&gt;0,1,0)</f>
        <v/>
      </c>
      <c r="F3583">
        <f>IF($E3583=1,SUMIFS(Registros!$F$2:$F$6000,Registros!$A$2:$A$6000,"NP",Registros!$B$2:$B$6000,$A3583),0)</f>
        <v/>
      </c>
      <c r="G3583">
        <f>IF(COUNTIFS(Registros!$A$2:$A$6000,"MOV",Registros!$B$2:$B$6000,$A3583)&gt;0,1,0)</f>
        <v/>
      </c>
      <c r="H3583">
        <f>IF($G3583=1,SUMIFS(Registros!$F$2:$F$6000,Registros!$A$2:$A$6000,"MOV",Registros!$B$2:$B$6000,$A3583),0)</f>
        <v/>
      </c>
      <c r="I3583">
        <f>IF(COUNTIFS(Registros!$A$2:$A$6000,"CS",Registros!$B$2:$B$6000,$A3583)&gt;0,1,0)</f>
        <v/>
      </c>
      <c r="J3583">
        <f>IF($I3583=1,SUMIFS(Registros!$I$2:$I$6000,Registros!$A$2:$A$6000,"CS",Registros!$B$2:$B$6000,$A3583),0)</f>
        <v/>
      </c>
      <c r="K3583">
        <f>IF(COUNTIFS(Winback!$K$2:$K$300,$D3583)&gt;0,1,0)</f>
        <v/>
      </c>
      <c r="L3583">
        <f>IF(AND($K3583=1,LEFT($A3583,3)="WB-"),SUMIFS(Winback!$D$2:$D$300,Winback!$K$2:$K$300,$D3583),0)</f>
        <v/>
      </c>
      <c r="M3583">
        <f>IF(OR($E3583=1,$G3583=1,SUMIFS(Registros!$J$2:$J$6000,Registros!$B$2:$B$6000,$A3583)&gt;0),1,0)</f>
        <v/>
      </c>
      <c r="N3583">
        <f>IF($J3583&gt;0,1,IF(COUNTIFS(Registros!$A$2:$A$6000,"CS",Registros!$B$2:$B$6000,$A3583,Registros!$K$2:$K$6000,"&lt;&gt;")&gt;0,1,0))</f>
        <v/>
      </c>
      <c r="O3583">
        <f>IF(AND($K3583=1,$E3583=0,$G3583=0,$I3583=0),"WINBACK",IF(AND($M3583=1,$N3583&gt;0),"CONVERGENTE",IF($M3583=1,"SOLO MÓVIL",IF($N3583&gt;0,"SOLO FIJO / INTERNET","SIN SERVICIOS"))))</f>
        <v/>
      </c>
      <c r="P3583">
        <f>IF($O3583="WINBACK","Recuperar (winback)",IF($O3583="CONVERGENTE","Upgrade / más líneas",IF($O3583="SOLO MÓVIL","Ofrecer fijo + internet (FLBBTV)",IF($O3583="SOLO FIJO / INTERNET","Ofrecer línea móvil Nextphone","Oferta completa (móvil + fijo + internet)"))))</f>
        <v/>
      </c>
      <c r="Q3583">
        <f>$F3583+$H3583+$L3583</f>
        <v/>
      </c>
      <c r="R3583">
        <f>IFERROR(VLOOKUP($A3583,Registros!$B$2:$G$6000,6,0),IFERROR(VLOOKUP($D3583,Winback!$B$2:$C$300,2,0),""))</f>
        <v/>
      </c>
      <c r="S3583">
        <f>IF($E3583=1,"NP","")&amp;IF($G3583=1,"+MOV","")&amp;IF($I3583=1,"+CS","")&amp;IF($K3583=1,"+WB","")</f>
        <v/>
      </c>
      <c r="T3583">
        <f>$E3583+$G3583+$I3583+$K3583</f>
        <v/>
      </c>
    </row>
    <row r="3584">
      <c r="A3584" t="inlineStr">
        <is>
          <t>368040680000</t>
        </is>
      </c>
      <c r="B3584" t="inlineStr">
        <is>
          <t>36804068</t>
        </is>
      </c>
      <c r="C3584" t="inlineStr">
        <is>
          <t>MAYULY MASSIEL MENDOZA MARTINEZ</t>
        </is>
      </c>
      <c r="D3584" t="inlineStr">
        <is>
          <t>MAYULYMASSIELMENDOZAMARTINEZ</t>
        </is>
      </c>
      <c r="E3584">
        <f>IF(COUNTIFS(Registros!$A$2:$A$6000,"NP",Registros!$B$2:$B$6000,$A3584)&gt;0,1,0)</f>
        <v/>
      </c>
      <c r="F3584">
        <f>IF($E3584=1,SUMIFS(Registros!$F$2:$F$6000,Registros!$A$2:$A$6000,"NP",Registros!$B$2:$B$6000,$A3584),0)</f>
        <v/>
      </c>
      <c r="G3584">
        <f>IF(COUNTIFS(Registros!$A$2:$A$6000,"MOV",Registros!$B$2:$B$6000,$A3584)&gt;0,1,0)</f>
        <v/>
      </c>
      <c r="H3584">
        <f>IF($G3584=1,SUMIFS(Registros!$F$2:$F$6000,Registros!$A$2:$A$6000,"MOV",Registros!$B$2:$B$6000,$A3584),0)</f>
        <v/>
      </c>
      <c r="I3584">
        <f>IF(COUNTIFS(Registros!$A$2:$A$6000,"CS",Registros!$B$2:$B$6000,$A3584)&gt;0,1,0)</f>
        <v/>
      </c>
      <c r="J3584">
        <f>IF($I3584=1,SUMIFS(Registros!$I$2:$I$6000,Registros!$A$2:$A$6000,"CS",Registros!$B$2:$B$6000,$A3584),0)</f>
        <v/>
      </c>
      <c r="K3584">
        <f>IF(COUNTIFS(Winback!$K$2:$K$300,$D3584)&gt;0,1,0)</f>
        <v/>
      </c>
      <c r="L3584">
        <f>IF(AND($K3584=1,LEFT($A3584,3)="WB-"),SUMIFS(Winback!$D$2:$D$300,Winback!$K$2:$K$300,$D3584),0)</f>
        <v/>
      </c>
      <c r="M3584">
        <f>IF(OR($E3584=1,$G3584=1,SUMIFS(Registros!$J$2:$J$6000,Registros!$B$2:$B$6000,$A3584)&gt;0),1,0)</f>
        <v/>
      </c>
      <c r="N3584">
        <f>IF($J3584&gt;0,1,IF(COUNTIFS(Registros!$A$2:$A$6000,"CS",Registros!$B$2:$B$6000,$A3584,Registros!$K$2:$K$6000,"&lt;&gt;")&gt;0,1,0))</f>
        <v/>
      </c>
      <c r="O3584">
        <f>IF(AND($K3584=1,$E3584=0,$G3584=0,$I3584=0),"WINBACK",IF(AND($M3584=1,$N3584&gt;0),"CONVERGENTE",IF($M3584=1,"SOLO MÓVIL",IF($N3584&gt;0,"SOLO FIJO / INTERNET","SIN SERVICIOS"))))</f>
        <v/>
      </c>
      <c r="P3584">
        <f>IF($O3584="WINBACK","Recuperar (winback)",IF($O3584="CONVERGENTE","Upgrade / más líneas",IF($O3584="SOLO MÓVIL","Ofrecer fijo + internet (FLBBTV)",IF($O3584="SOLO FIJO / INTERNET","Ofrecer línea móvil Nextphone","Oferta completa (móvil + fijo + internet)"))))</f>
        <v/>
      </c>
      <c r="Q3584">
        <f>$F3584+$H3584+$L3584</f>
        <v/>
      </c>
      <c r="R3584">
        <f>IFERROR(VLOOKUP($A3584,Registros!$B$2:$G$6000,6,0),IFERROR(VLOOKUP($D3584,Winback!$B$2:$C$300,2,0),""))</f>
        <v/>
      </c>
      <c r="S3584">
        <f>IF($E3584=1,"NP","")&amp;IF($G3584=1,"+MOV","")&amp;IF($I3584=1,"+CS","")&amp;IF($K3584=1,"+WB","")</f>
        <v/>
      </c>
      <c r="T3584">
        <f>$E3584+$G3584+$I3584+$K3584</f>
        <v/>
      </c>
    </row>
    <row r="3585">
      <c r="A3585" t="inlineStr">
        <is>
          <t>351345740000</t>
        </is>
      </c>
      <c r="B3585" t="inlineStr">
        <is>
          <t>35134574</t>
        </is>
      </c>
      <c r="C3585" t="inlineStr">
        <is>
          <t>ANDREA MICHELLE JURADO CABALLERO</t>
        </is>
      </c>
      <c r="D3585" t="inlineStr">
        <is>
          <t>ANDREAMICHELLEJURADOCABALLERO</t>
        </is>
      </c>
      <c r="E3585">
        <f>IF(COUNTIFS(Registros!$A$2:$A$6000,"NP",Registros!$B$2:$B$6000,$A3585)&gt;0,1,0)</f>
        <v/>
      </c>
      <c r="F3585">
        <f>IF($E3585=1,SUMIFS(Registros!$F$2:$F$6000,Registros!$A$2:$A$6000,"NP",Registros!$B$2:$B$6000,$A3585),0)</f>
        <v/>
      </c>
      <c r="G3585">
        <f>IF(COUNTIFS(Registros!$A$2:$A$6000,"MOV",Registros!$B$2:$B$6000,$A3585)&gt;0,1,0)</f>
        <v/>
      </c>
      <c r="H3585">
        <f>IF($G3585=1,SUMIFS(Registros!$F$2:$F$6000,Registros!$A$2:$A$6000,"MOV",Registros!$B$2:$B$6000,$A3585),0)</f>
        <v/>
      </c>
      <c r="I3585">
        <f>IF(COUNTIFS(Registros!$A$2:$A$6000,"CS",Registros!$B$2:$B$6000,$A3585)&gt;0,1,0)</f>
        <v/>
      </c>
      <c r="J3585">
        <f>IF($I3585=1,SUMIFS(Registros!$I$2:$I$6000,Registros!$A$2:$A$6000,"CS",Registros!$B$2:$B$6000,$A3585),0)</f>
        <v/>
      </c>
      <c r="K3585">
        <f>IF(COUNTIFS(Winback!$K$2:$K$300,$D3585)&gt;0,1,0)</f>
        <v/>
      </c>
      <c r="L3585">
        <f>IF(AND($K3585=1,LEFT($A3585,3)="WB-"),SUMIFS(Winback!$D$2:$D$300,Winback!$K$2:$K$300,$D3585),0)</f>
        <v/>
      </c>
      <c r="M3585">
        <f>IF(OR($E3585=1,$G3585=1,SUMIFS(Registros!$J$2:$J$6000,Registros!$B$2:$B$6000,$A3585)&gt;0),1,0)</f>
        <v/>
      </c>
      <c r="N3585">
        <f>IF($J3585&gt;0,1,IF(COUNTIFS(Registros!$A$2:$A$6000,"CS",Registros!$B$2:$B$6000,$A3585,Registros!$K$2:$K$6000,"&lt;&gt;")&gt;0,1,0))</f>
        <v/>
      </c>
      <c r="O3585">
        <f>IF(AND($K3585=1,$E3585=0,$G3585=0,$I3585=0),"WINBACK",IF(AND($M3585=1,$N3585&gt;0),"CONVERGENTE",IF($M3585=1,"SOLO MÓVIL",IF($N3585&gt;0,"SOLO FIJO / INTERNET","SIN SERVICIOS"))))</f>
        <v/>
      </c>
      <c r="P3585">
        <f>IF($O3585="WINBACK","Recuperar (winback)",IF($O3585="CONVERGENTE","Upgrade / más líneas",IF($O3585="SOLO MÓVIL","Ofrecer fijo + internet (FLBBTV)",IF($O3585="SOLO FIJO / INTERNET","Ofrecer línea móvil Nextphone","Oferta completa (móvil + fijo + internet)"))))</f>
        <v/>
      </c>
      <c r="Q3585">
        <f>$F3585+$H3585+$L3585</f>
        <v/>
      </c>
      <c r="R3585">
        <f>IFERROR(VLOOKUP($A3585,Registros!$B$2:$G$6000,6,0),IFERROR(VLOOKUP($D3585,Winback!$B$2:$C$300,2,0),""))</f>
        <v/>
      </c>
      <c r="S3585">
        <f>IF($E3585=1,"NP","")&amp;IF($G3585=1,"+MOV","")&amp;IF($I3585=1,"+CS","")&amp;IF($K3585=1,"+WB","")</f>
        <v/>
      </c>
      <c r="T3585">
        <f>$E3585+$G3585+$I3585+$K3585</f>
        <v/>
      </c>
    </row>
    <row r="3586">
      <c r="A3586" t="inlineStr">
        <is>
          <t>353369790000</t>
        </is>
      </c>
      <c r="B3586" t="inlineStr">
        <is>
          <t>35336979</t>
        </is>
      </c>
      <c r="C3586" t="inlineStr">
        <is>
          <t>ANDREA MICHELLE JURADO CABALLERO</t>
        </is>
      </c>
      <c r="D3586" t="inlineStr">
        <is>
          <t>ANDREAMICHELLEJURADOCABALLERO</t>
        </is>
      </c>
      <c r="E3586">
        <f>IF(COUNTIFS(Registros!$A$2:$A$6000,"NP",Registros!$B$2:$B$6000,$A3586)&gt;0,1,0)</f>
        <v/>
      </c>
      <c r="F3586">
        <f>IF($E3586=1,SUMIFS(Registros!$F$2:$F$6000,Registros!$A$2:$A$6000,"NP",Registros!$B$2:$B$6000,$A3586),0)</f>
        <v/>
      </c>
      <c r="G3586">
        <f>IF(COUNTIFS(Registros!$A$2:$A$6000,"MOV",Registros!$B$2:$B$6000,$A3586)&gt;0,1,0)</f>
        <v/>
      </c>
      <c r="H3586">
        <f>IF($G3586=1,SUMIFS(Registros!$F$2:$F$6000,Registros!$A$2:$A$6000,"MOV",Registros!$B$2:$B$6000,$A3586),0)</f>
        <v/>
      </c>
      <c r="I3586">
        <f>IF(COUNTIFS(Registros!$A$2:$A$6000,"CS",Registros!$B$2:$B$6000,$A3586)&gt;0,1,0)</f>
        <v/>
      </c>
      <c r="J3586">
        <f>IF($I3586=1,SUMIFS(Registros!$I$2:$I$6000,Registros!$A$2:$A$6000,"CS",Registros!$B$2:$B$6000,$A3586),0)</f>
        <v/>
      </c>
      <c r="K3586">
        <f>IF(COUNTIFS(Winback!$K$2:$K$300,$D3586)&gt;0,1,0)</f>
        <v/>
      </c>
      <c r="L3586">
        <f>IF(AND($K3586=1,LEFT($A3586,3)="WB-"),SUMIFS(Winback!$D$2:$D$300,Winback!$K$2:$K$300,$D3586),0)</f>
        <v/>
      </c>
      <c r="M3586">
        <f>IF(OR($E3586=1,$G3586=1,SUMIFS(Registros!$J$2:$J$6000,Registros!$B$2:$B$6000,$A3586)&gt;0),1,0)</f>
        <v/>
      </c>
      <c r="N3586">
        <f>IF($J3586&gt;0,1,IF(COUNTIFS(Registros!$A$2:$A$6000,"CS",Registros!$B$2:$B$6000,$A3586,Registros!$K$2:$K$6000,"&lt;&gt;")&gt;0,1,0))</f>
        <v/>
      </c>
      <c r="O3586">
        <f>IF(AND($K3586=1,$E3586=0,$G3586=0,$I3586=0),"WINBACK",IF(AND($M3586=1,$N3586&gt;0),"CONVERGENTE",IF($M3586=1,"SOLO MÓVIL",IF($N3586&gt;0,"SOLO FIJO / INTERNET","SIN SERVICIOS"))))</f>
        <v/>
      </c>
      <c r="P3586">
        <f>IF($O3586="WINBACK","Recuperar (winback)",IF($O3586="CONVERGENTE","Upgrade / más líneas",IF($O3586="SOLO MÓVIL","Ofrecer fijo + internet (FLBBTV)",IF($O3586="SOLO FIJO / INTERNET","Ofrecer línea móvil Nextphone","Oferta completa (móvil + fijo + internet)"))))</f>
        <v/>
      </c>
      <c r="Q3586">
        <f>$F3586+$H3586+$L3586</f>
        <v/>
      </c>
      <c r="R3586">
        <f>IFERROR(VLOOKUP($A3586,Registros!$B$2:$G$6000,6,0),IFERROR(VLOOKUP($D3586,Winback!$B$2:$C$300,2,0),""))</f>
        <v/>
      </c>
      <c r="S3586">
        <f>IF($E3586=1,"NP","")&amp;IF($G3586=1,"+MOV","")&amp;IF($I3586=1,"+CS","")&amp;IF($K3586=1,"+WB","")</f>
        <v/>
      </c>
      <c r="T3586">
        <f>$E3586+$G3586+$I3586+$K3586</f>
        <v/>
      </c>
    </row>
    <row r="3587">
      <c r="A3587" t="inlineStr">
        <is>
          <t>353197030000</t>
        </is>
      </c>
      <c r="B3587" t="inlineStr">
        <is>
          <t>35319703</t>
        </is>
      </c>
      <c r="C3587" t="inlineStr">
        <is>
          <t>ALBIS GONZALEZ</t>
        </is>
      </c>
      <c r="D3587" t="inlineStr">
        <is>
          <t>ALBISGONZALEZ</t>
        </is>
      </c>
      <c r="E3587">
        <f>IF(COUNTIFS(Registros!$A$2:$A$6000,"NP",Registros!$B$2:$B$6000,$A3587)&gt;0,1,0)</f>
        <v/>
      </c>
      <c r="F3587">
        <f>IF($E3587=1,SUMIFS(Registros!$F$2:$F$6000,Registros!$A$2:$A$6000,"NP",Registros!$B$2:$B$6000,$A3587),0)</f>
        <v/>
      </c>
      <c r="G3587">
        <f>IF(COUNTIFS(Registros!$A$2:$A$6000,"MOV",Registros!$B$2:$B$6000,$A3587)&gt;0,1,0)</f>
        <v/>
      </c>
      <c r="H3587">
        <f>IF($G3587=1,SUMIFS(Registros!$F$2:$F$6000,Registros!$A$2:$A$6000,"MOV",Registros!$B$2:$B$6000,$A3587),0)</f>
        <v/>
      </c>
      <c r="I3587">
        <f>IF(COUNTIFS(Registros!$A$2:$A$6000,"CS",Registros!$B$2:$B$6000,$A3587)&gt;0,1,0)</f>
        <v/>
      </c>
      <c r="J3587">
        <f>IF($I3587=1,SUMIFS(Registros!$I$2:$I$6000,Registros!$A$2:$A$6000,"CS",Registros!$B$2:$B$6000,$A3587),0)</f>
        <v/>
      </c>
      <c r="K3587">
        <f>IF(COUNTIFS(Winback!$K$2:$K$300,$D3587)&gt;0,1,0)</f>
        <v/>
      </c>
      <c r="L3587">
        <f>IF(AND($K3587=1,LEFT($A3587,3)="WB-"),SUMIFS(Winback!$D$2:$D$300,Winback!$K$2:$K$300,$D3587),0)</f>
        <v/>
      </c>
      <c r="M3587">
        <f>IF(OR($E3587=1,$G3587=1,SUMIFS(Registros!$J$2:$J$6000,Registros!$B$2:$B$6000,$A3587)&gt;0),1,0)</f>
        <v/>
      </c>
      <c r="N3587">
        <f>IF($J3587&gt;0,1,IF(COUNTIFS(Registros!$A$2:$A$6000,"CS",Registros!$B$2:$B$6000,$A3587,Registros!$K$2:$K$6000,"&lt;&gt;")&gt;0,1,0))</f>
        <v/>
      </c>
      <c r="O3587">
        <f>IF(AND($K3587=1,$E3587=0,$G3587=0,$I3587=0),"WINBACK",IF(AND($M3587=1,$N3587&gt;0),"CONVERGENTE",IF($M3587=1,"SOLO MÓVIL",IF($N3587&gt;0,"SOLO FIJO / INTERNET","SIN SERVICIOS"))))</f>
        <v/>
      </c>
      <c r="P3587">
        <f>IF($O3587="WINBACK","Recuperar (winback)",IF($O3587="CONVERGENTE","Upgrade / más líneas",IF($O3587="SOLO MÓVIL","Ofrecer fijo + internet (FLBBTV)",IF($O3587="SOLO FIJO / INTERNET","Ofrecer línea móvil Nextphone","Oferta completa (móvil + fijo + internet)"))))</f>
        <v/>
      </c>
      <c r="Q3587">
        <f>$F3587+$H3587+$L3587</f>
        <v/>
      </c>
      <c r="R3587">
        <f>IFERROR(VLOOKUP($A3587,Registros!$B$2:$G$6000,6,0),IFERROR(VLOOKUP($D3587,Winback!$B$2:$C$300,2,0),""))</f>
        <v/>
      </c>
      <c r="S3587">
        <f>IF($E3587=1,"NP","")&amp;IF($G3587=1,"+MOV","")&amp;IF($I3587=1,"+CS","")&amp;IF($K3587=1,"+WB","")</f>
        <v/>
      </c>
      <c r="T3587">
        <f>$E3587+$G3587+$I3587+$K3587</f>
        <v/>
      </c>
    </row>
    <row r="3588">
      <c r="A3588" t="inlineStr">
        <is>
          <t>354120080000</t>
        </is>
      </c>
      <c r="B3588" t="inlineStr">
        <is>
          <t>35412008</t>
        </is>
      </c>
      <c r="C3588" t="inlineStr">
        <is>
          <t>JAROL ABDIEL ARAUZ SANTAMARIA</t>
        </is>
      </c>
      <c r="D3588" t="inlineStr">
        <is>
          <t>JAROLABDIELARAUZSANTAMARIA</t>
        </is>
      </c>
      <c r="E3588">
        <f>IF(COUNTIFS(Registros!$A$2:$A$6000,"NP",Registros!$B$2:$B$6000,$A3588)&gt;0,1,0)</f>
        <v/>
      </c>
      <c r="F3588">
        <f>IF($E3588=1,SUMIFS(Registros!$F$2:$F$6000,Registros!$A$2:$A$6000,"NP",Registros!$B$2:$B$6000,$A3588),0)</f>
        <v/>
      </c>
      <c r="G3588">
        <f>IF(COUNTIFS(Registros!$A$2:$A$6000,"MOV",Registros!$B$2:$B$6000,$A3588)&gt;0,1,0)</f>
        <v/>
      </c>
      <c r="H3588">
        <f>IF($G3588=1,SUMIFS(Registros!$F$2:$F$6000,Registros!$A$2:$A$6000,"MOV",Registros!$B$2:$B$6000,$A3588),0)</f>
        <v/>
      </c>
      <c r="I3588">
        <f>IF(COUNTIFS(Registros!$A$2:$A$6000,"CS",Registros!$B$2:$B$6000,$A3588)&gt;0,1,0)</f>
        <v/>
      </c>
      <c r="J3588">
        <f>IF($I3588=1,SUMIFS(Registros!$I$2:$I$6000,Registros!$A$2:$A$6000,"CS",Registros!$B$2:$B$6000,$A3588),0)</f>
        <v/>
      </c>
      <c r="K3588">
        <f>IF(COUNTIFS(Winback!$K$2:$K$300,$D3588)&gt;0,1,0)</f>
        <v/>
      </c>
      <c r="L3588">
        <f>IF(AND($K3588=1,LEFT($A3588,3)="WB-"),SUMIFS(Winback!$D$2:$D$300,Winback!$K$2:$K$300,$D3588),0)</f>
        <v/>
      </c>
      <c r="M3588">
        <f>IF(OR($E3588=1,$G3588=1,SUMIFS(Registros!$J$2:$J$6000,Registros!$B$2:$B$6000,$A3588)&gt;0),1,0)</f>
        <v/>
      </c>
      <c r="N3588">
        <f>IF($J3588&gt;0,1,IF(COUNTIFS(Registros!$A$2:$A$6000,"CS",Registros!$B$2:$B$6000,$A3588,Registros!$K$2:$K$6000,"&lt;&gt;")&gt;0,1,0))</f>
        <v/>
      </c>
      <c r="O3588">
        <f>IF(AND($K3588=1,$E3588=0,$G3588=0,$I3588=0),"WINBACK",IF(AND($M3588=1,$N3588&gt;0),"CONVERGENTE",IF($M3588=1,"SOLO MÓVIL",IF($N3588&gt;0,"SOLO FIJO / INTERNET","SIN SERVICIOS"))))</f>
        <v/>
      </c>
      <c r="P3588">
        <f>IF($O3588="WINBACK","Recuperar (winback)",IF($O3588="CONVERGENTE","Upgrade / más líneas",IF($O3588="SOLO MÓVIL","Ofrecer fijo + internet (FLBBTV)",IF($O3588="SOLO FIJO / INTERNET","Ofrecer línea móvil Nextphone","Oferta completa (móvil + fijo + internet)"))))</f>
        <v/>
      </c>
      <c r="Q3588">
        <f>$F3588+$H3588+$L3588</f>
        <v/>
      </c>
      <c r="R3588">
        <f>IFERROR(VLOOKUP($A3588,Registros!$B$2:$G$6000,6,0),IFERROR(VLOOKUP($D3588,Winback!$B$2:$C$300,2,0),""))</f>
        <v/>
      </c>
      <c r="S3588">
        <f>IF($E3588=1,"NP","")&amp;IF($G3588=1,"+MOV","")&amp;IF($I3588=1,"+CS","")&amp;IF($K3588=1,"+WB","")</f>
        <v/>
      </c>
      <c r="T3588">
        <f>$E3588+$G3588+$I3588+$K3588</f>
        <v/>
      </c>
    </row>
    <row r="3589">
      <c r="A3589" t="inlineStr">
        <is>
          <t>359142320000</t>
        </is>
      </c>
      <c r="B3589" t="inlineStr">
        <is>
          <t>35914232</t>
        </is>
      </c>
      <c r="C3589" t="inlineStr">
        <is>
          <t>MAYER CEPEDA</t>
        </is>
      </c>
      <c r="D3589" t="inlineStr">
        <is>
          <t>MAYERCEPEDA</t>
        </is>
      </c>
      <c r="E3589">
        <f>IF(COUNTIFS(Registros!$A$2:$A$6000,"NP",Registros!$B$2:$B$6000,$A3589)&gt;0,1,0)</f>
        <v/>
      </c>
      <c r="F3589">
        <f>IF($E3589=1,SUMIFS(Registros!$F$2:$F$6000,Registros!$A$2:$A$6000,"NP",Registros!$B$2:$B$6000,$A3589),0)</f>
        <v/>
      </c>
      <c r="G3589">
        <f>IF(COUNTIFS(Registros!$A$2:$A$6000,"MOV",Registros!$B$2:$B$6000,$A3589)&gt;0,1,0)</f>
        <v/>
      </c>
      <c r="H3589">
        <f>IF($G3589=1,SUMIFS(Registros!$F$2:$F$6000,Registros!$A$2:$A$6000,"MOV",Registros!$B$2:$B$6000,$A3589),0)</f>
        <v/>
      </c>
      <c r="I3589">
        <f>IF(COUNTIFS(Registros!$A$2:$A$6000,"CS",Registros!$B$2:$B$6000,$A3589)&gt;0,1,0)</f>
        <v/>
      </c>
      <c r="J3589">
        <f>IF($I3589=1,SUMIFS(Registros!$I$2:$I$6000,Registros!$A$2:$A$6000,"CS",Registros!$B$2:$B$6000,$A3589),0)</f>
        <v/>
      </c>
      <c r="K3589">
        <f>IF(COUNTIFS(Winback!$K$2:$K$300,$D3589)&gt;0,1,0)</f>
        <v/>
      </c>
      <c r="L3589">
        <f>IF(AND($K3589=1,LEFT($A3589,3)="WB-"),SUMIFS(Winback!$D$2:$D$300,Winback!$K$2:$K$300,$D3589),0)</f>
        <v/>
      </c>
      <c r="M3589">
        <f>IF(OR($E3589=1,$G3589=1,SUMIFS(Registros!$J$2:$J$6000,Registros!$B$2:$B$6000,$A3589)&gt;0),1,0)</f>
        <v/>
      </c>
      <c r="N3589">
        <f>IF($J3589&gt;0,1,IF(COUNTIFS(Registros!$A$2:$A$6000,"CS",Registros!$B$2:$B$6000,$A3589,Registros!$K$2:$K$6000,"&lt;&gt;")&gt;0,1,0))</f>
        <v/>
      </c>
      <c r="O3589">
        <f>IF(AND($K3589=1,$E3589=0,$G3589=0,$I3589=0),"WINBACK",IF(AND($M3589=1,$N3589&gt;0),"CONVERGENTE",IF($M3589=1,"SOLO MÓVIL",IF($N3589&gt;0,"SOLO FIJO / INTERNET","SIN SERVICIOS"))))</f>
        <v/>
      </c>
      <c r="P3589">
        <f>IF($O3589="WINBACK","Recuperar (winback)",IF($O3589="CONVERGENTE","Upgrade / más líneas",IF($O3589="SOLO MÓVIL","Ofrecer fijo + internet (FLBBTV)",IF($O3589="SOLO FIJO / INTERNET","Ofrecer línea móvil Nextphone","Oferta completa (móvil + fijo + internet)"))))</f>
        <v/>
      </c>
      <c r="Q3589">
        <f>$F3589+$H3589+$L3589</f>
        <v/>
      </c>
      <c r="R3589">
        <f>IFERROR(VLOOKUP($A3589,Registros!$B$2:$G$6000,6,0),IFERROR(VLOOKUP($D3589,Winback!$B$2:$C$300,2,0),""))</f>
        <v/>
      </c>
      <c r="S3589">
        <f>IF($E3589=1,"NP","")&amp;IF($G3589=1,"+MOV","")&amp;IF($I3589=1,"+CS","")&amp;IF($K3589=1,"+WB","")</f>
        <v/>
      </c>
      <c r="T3589">
        <f>$E3589+$G3589+$I3589+$K3589</f>
        <v/>
      </c>
    </row>
    <row r="3590">
      <c r="A3590" t="inlineStr">
        <is>
          <t>359241360000</t>
        </is>
      </c>
      <c r="B3590" t="inlineStr">
        <is>
          <t>35924136</t>
        </is>
      </c>
      <c r="C3590" t="inlineStr">
        <is>
          <t>EBERT ANTONY ARMUELLES CARRILLO</t>
        </is>
      </c>
      <c r="D3590" t="inlineStr">
        <is>
          <t>EBERTANTONYARMUELLESCARRILLO</t>
        </is>
      </c>
      <c r="E3590">
        <f>IF(COUNTIFS(Registros!$A$2:$A$6000,"NP",Registros!$B$2:$B$6000,$A3590)&gt;0,1,0)</f>
        <v/>
      </c>
      <c r="F3590">
        <f>IF($E3590=1,SUMIFS(Registros!$F$2:$F$6000,Registros!$A$2:$A$6000,"NP",Registros!$B$2:$B$6000,$A3590),0)</f>
        <v/>
      </c>
      <c r="G3590">
        <f>IF(COUNTIFS(Registros!$A$2:$A$6000,"MOV",Registros!$B$2:$B$6000,$A3590)&gt;0,1,0)</f>
        <v/>
      </c>
      <c r="H3590">
        <f>IF($G3590=1,SUMIFS(Registros!$F$2:$F$6000,Registros!$A$2:$A$6000,"MOV",Registros!$B$2:$B$6000,$A3590),0)</f>
        <v/>
      </c>
      <c r="I3590">
        <f>IF(COUNTIFS(Registros!$A$2:$A$6000,"CS",Registros!$B$2:$B$6000,$A3590)&gt;0,1,0)</f>
        <v/>
      </c>
      <c r="J3590">
        <f>IF($I3590=1,SUMIFS(Registros!$I$2:$I$6000,Registros!$A$2:$A$6000,"CS",Registros!$B$2:$B$6000,$A3590),0)</f>
        <v/>
      </c>
      <c r="K3590">
        <f>IF(COUNTIFS(Winback!$K$2:$K$300,$D3590)&gt;0,1,0)</f>
        <v/>
      </c>
      <c r="L3590">
        <f>IF(AND($K3590=1,LEFT($A3590,3)="WB-"),SUMIFS(Winback!$D$2:$D$300,Winback!$K$2:$K$300,$D3590),0)</f>
        <v/>
      </c>
      <c r="M3590">
        <f>IF(OR($E3590=1,$G3590=1,SUMIFS(Registros!$J$2:$J$6000,Registros!$B$2:$B$6000,$A3590)&gt;0),1,0)</f>
        <v/>
      </c>
      <c r="N3590">
        <f>IF($J3590&gt;0,1,IF(COUNTIFS(Registros!$A$2:$A$6000,"CS",Registros!$B$2:$B$6000,$A3590,Registros!$K$2:$K$6000,"&lt;&gt;")&gt;0,1,0))</f>
        <v/>
      </c>
      <c r="O3590">
        <f>IF(AND($K3590=1,$E3590=0,$G3590=0,$I3590=0),"WINBACK",IF(AND($M3590=1,$N3590&gt;0),"CONVERGENTE",IF($M3590=1,"SOLO MÓVIL",IF($N3590&gt;0,"SOLO FIJO / INTERNET","SIN SERVICIOS"))))</f>
        <v/>
      </c>
      <c r="P3590">
        <f>IF($O3590="WINBACK","Recuperar (winback)",IF($O3590="CONVERGENTE","Upgrade / más líneas",IF($O3590="SOLO MÓVIL","Ofrecer fijo + internet (FLBBTV)",IF($O3590="SOLO FIJO / INTERNET","Ofrecer línea móvil Nextphone","Oferta completa (móvil + fijo + internet)"))))</f>
        <v/>
      </c>
      <c r="Q3590">
        <f>$F3590+$H3590+$L3590</f>
        <v/>
      </c>
      <c r="R3590">
        <f>IFERROR(VLOOKUP($A3590,Registros!$B$2:$G$6000,6,0),IFERROR(VLOOKUP($D3590,Winback!$B$2:$C$300,2,0),""))</f>
        <v/>
      </c>
      <c r="S3590">
        <f>IF($E3590=1,"NP","")&amp;IF($G3590=1,"+MOV","")&amp;IF($I3590=1,"+CS","")&amp;IF($K3590=1,"+WB","")</f>
        <v/>
      </c>
      <c r="T3590">
        <f>$E3590+$G3590+$I3590+$K3590</f>
        <v/>
      </c>
    </row>
    <row r="3591">
      <c r="A3591" t="inlineStr">
        <is>
          <t>358065150000</t>
        </is>
      </c>
      <c r="B3591" t="inlineStr">
        <is>
          <t>35806515</t>
        </is>
      </c>
      <c r="C3591" t="inlineStr">
        <is>
          <t>ARLINE CASTILLO</t>
        </is>
      </c>
      <c r="D3591" t="inlineStr">
        <is>
          <t>ARLINECASTILLO</t>
        </is>
      </c>
      <c r="E3591">
        <f>IF(COUNTIFS(Registros!$A$2:$A$6000,"NP",Registros!$B$2:$B$6000,$A3591)&gt;0,1,0)</f>
        <v/>
      </c>
      <c r="F3591">
        <f>IF($E3591=1,SUMIFS(Registros!$F$2:$F$6000,Registros!$A$2:$A$6000,"NP",Registros!$B$2:$B$6000,$A3591),0)</f>
        <v/>
      </c>
      <c r="G3591">
        <f>IF(COUNTIFS(Registros!$A$2:$A$6000,"MOV",Registros!$B$2:$B$6000,$A3591)&gt;0,1,0)</f>
        <v/>
      </c>
      <c r="H3591">
        <f>IF($G3591=1,SUMIFS(Registros!$F$2:$F$6000,Registros!$A$2:$A$6000,"MOV",Registros!$B$2:$B$6000,$A3591),0)</f>
        <v/>
      </c>
      <c r="I3591">
        <f>IF(COUNTIFS(Registros!$A$2:$A$6000,"CS",Registros!$B$2:$B$6000,$A3591)&gt;0,1,0)</f>
        <v/>
      </c>
      <c r="J3591">
        <f>IF($I3591=1,SUMIFS(Registros!$I$2:$I$6000,Registros!$A$2:$A$6000,"CS",Registros!$B$2:$B$6000,$A3591),0)</f>
        <v/>
      </c>
      <c r="K3591">
        <f>IF(COUNTIFS(Winback!$K$2:$K$300,$D3591)&gt;0,1,0)</f>
        <v/>
      </c>
      <c r="L3591">
        <f>IF(AND($K3591=1,LEFT($A3591,3)="WB-"),SUMIFS(Winback!$D$2:$D$300,Winback!$K$2:$K$300,$D3591),0)</f>
        <v/>
      </c>
      <c r="M3591">
        <f>IF(OR($E3591=1,$G3591=1,SUMIFS(Registros!$J$2:$J$6000,Registros!$B$2:$B$6000,$A3591)&gt;0),1,0)</f>
        <v/>
      </c>
      <c r="N3591">
        <f>IF($J3591&gt;0,1,IF(COUNTIFS(Registros!$A$2:$A$6000,"CS",Registros!$B$2:$B$6000,$A3591,Registros!$K$2:$K$6000,"&lt;&gt;")&gt;0,1,0))</f>
        <v/>
      </c>
      <c r="O3591">
        <f>IF(AND($K3591=1,$E3591=0,$G3591=0,$I3591=0),"WINBACK",IF(AND($M3591=1,$N3591&gt;0),"CONVERGENTE",IF($M3591=1,"SOLO MÓVIL",IF($N3591&gt;0,"SOLO FIJO / INTERNET","SIN SERVICIOS"))))</f>
        <v/>
      </c>
      <c r="P3591">
        <f>IF($O3591="WINBACK","Recuperar (winback)",IF($O3591="CONVERGENTE","Upgrade / más líneas",IF($O3591="SOLO MÓVIL","Ofrecer fijo + internet (FLBBTV)",IF($O3591="SOLO FIJO / INTERNET","Ofrecer línea móvil Nextphone","Oferta completa (móvil + fijo + internet)"))))</f>
        <v/>
      </c>
      <c r="Q3591">
        <f>$F3591+$H3591+$L3591</f>
        <v/>
      </c>
      <c r="R3591">
        <f>IFERROR(VLOOKUP($A3591,Registros!$B$2:$G$6000,6,0),IFERROR(VLOOKUP($D3591,Winback!$B$2:$C$300,2,0),""))</f>
        <v/>
      </c>
      <c r="S3591">
        <f>IF($E3591=1,"NP","")&amp;IF($G3591=1,"+MOV","")&amp;IF($I3591=1,"+CS","")&amp;IF($K3591=1,"+WB","")</f>
        <v/>
      </c>
      <c r="T3591">
        <f>$E3591+$G3591+$I3591+$K3591</f>
        <v/>
      </c>
    </row>
    <row r="3592">
      <c r="A3592" t="inlineStr">
        <is>
          <t>355060570000</t>
        </is>
      </c>
      <c r="B3592" t="inlineStr">
        <is>
          <t>35506057</t>
        </is>
      </c>
      <c r="C3592" t="inlineStr">
        <is>
          <t>JERIEL MARTINEZ</t>
        </is>
      </c>
      <c r="D3592" t="inlineStr">
        <is>
          <t>JERIELMARTINEZ</t>
        </is>
      </c>
      <c r="E3592">
        <f>IF(COUNTIFS(Registros!$A$2:$A$6000,"NP",Registros!$B$2:$B$6000,$A3592)&gt;0,1,0)</f>
        <v/>
      </c>
      <c r="F3592">
        <f>IF($E3592=1,SUMIFS(Registros!$F$2:$F$6000,Registros!$A$2:$A$6000,"NP",Registros!$B$2:$B$6000,$A3592),0)</f>
        <v/>
      </c>
      <c r="G3592">
        <f>IF(COUNTIFS(Registros!$A$2:$A$6000,"MOV",Registros!$B$2:$B$6000,$A3592)&gt;0,1,0)</f>
        <v/>
      </c>
      <c r="H3592">
        <f>IF($G3592=1,SUMIFS(Registros!$F$2:$F$6000,Registros!$A$2:$A$6000,"MOV",Registros!$B$2:$B$6000,$A3592),0)</f>
        <v/>
      </c>
      <c r="I3592">
        <f>IF(COUNTIFS(Registros!$A$2:$A$6000,"CS",Registros!$B$2:$B$6000,$A3592)&gt;0,1,0)</f>
        <v/>
      </c>
      <c r="J3592">
        <f>IF($I3592=1,SUMIFS(Registros!$I$2:$I$6000,Registros!$A$2:$A$6000,"CS",Registros!$B$2:$B$6000,$A3592),0)</f>
        <v/>
      </c>
      <c r="K3592">
        <f>IF(COUNTIFS(Winback!$K$2:$K$300,$D3592)&gt;0,1,0)</f>
        <v/>
      </c>
      <c r="L3592">
        <f>IF(AND($K3592=1,LEFT($A3592,3)="WB-"),SUMIFS(Winback!$D$2:$D$300,Winback!$K$2:$K$300,$D3592),0)</f>
        <v/>
      </c>
      <c r="M3592">
        <f>IF(OR($E3592=1,$G3592=1,SUMIFS(Registros!$J$2:$J$6000,Registros!$B$2:$B$6000,$A3592)&gt;0),1,0)</f>
        <v/>
      </c>
      <c r="N3592">
        <f>IF($J3592&gt;0,1,IF(COUNTIFS(Registros!$A$2:$A$6000,"CS",Registros!$B$2:$B$6000,$A3592,Registros!$K$2:$K$6000,"&lt;&gt;")&gt;0,1,0))</f>
        <v/>
      </c>
      <c r="O3592">
        <f>IF(AND($K3592=1,$E3592=0,$G3592=0,$I3592=0),"WINBACK",IF(AND($M3592=1,$N3592&gt;0),"CONVERGENTE",IF($M3592=1,"SOLO MÓVIL",IF($N3592&gt;0,"SOLO FIJO / INTERNET","SIN SERVICIOS"))))</f>
        <v/>
      </c>
      <c r="P3592">
        <f>IF($O3592="WINBACK","Recuperar (winback)",IF($O3592="CONVERGENTE","Upgrade / más líneas",IF($O3592="SOLO MÓVIL","Ofrecer fijo + internet (FLBBTV)",IF($O3592="SOLO FIJO / INTERNET","Ofrecer línea móvil Nextphone","Oferta completa (móvil + fijo + internet)"))))</f>
        <v/>
      </c>
      <c r="Q3592">
        <f>$F3592+$H3592+$L3592</f>
        <v/>
      </c>
      <c r="R3592">
        <f>IFERROR(VLOOKUP($A3592,Registros!$B$2:$G$6000,6,0),IFERROR(VLOOKUP($D3592,Winback!$B$2:$C$300,2,0),""))</f>
        <v/>
      </c>
      <c r="S3592">
        <f>IF($E3592=1,"NP","")&amp;IF($G3592=1,"+MOV","")&amp;IF($I3592=1,"+CS","")&amp;IF($K3592=1,"+WB","")</f>
        <v/>
      </c>
      <c r="T3592">
        <f>$E3592+$G3592+$I3592+$K3592</f>
        <v/>
      </c>
    </row>
    <row r="3593">
      <c r="A3593" t="inlineStr">
        <is>
          <t>365043420000</t>
        </is>
      </c>
      <c r="B3593" t="inlineStr">
        <is>
          <t>36504342</t>
        </is>
      </c>
      <c r="C3593" t="inlineStr">
        <is>
          <t>ROSALYN YARIETH SÁNCHEZ PINTO</t>
        </is>
      </c>
      <c r="D3593" t="inlineStr">
        <is>
          <t>ROSALYNYARIETHSANCHEZPINTO</t>
        </is>
      </c>
      <c r="E3593">
        <f>IF(COUNTIFS(Registros!$A$2:$A$6000,"NP",Registros!$B$2:$B$6000,$A3593)&gt;0,1,0)</f>
        <v/>
      </c>
      <c r="F3593">
        <f>IF($E3593=1,SUMIFS(Registros!$F$2:$F$6000,Registros!$A$2:$A$6000,"NP",Registros!$B$2:$B$6000,$A3593),0)</f>
        <v/>
      </c>
      <c r="G3593">
        <f>IF(COUNTIFS(Registros!$A$2:$A$6000,"MOV",Registros!$B$2:$B$6000,$A3593)&gt;0,1,0)</f>
        <v/>
      </c>
      <c r="H3593">
        <f>IF($G3593=1,SUMIFS(Registros!$F$2:$F$6000,Registros!$A$2:$A$6000,"MOV",Registros!$B$2:$B$6000,$A3593),0)</f>
        <v/>
      </c>
      <c r="I3593">
        <f>IF(COUNTIFS(Registros!$A$2:$A$6000,"CS",Registros!$B$2:$B$6000,$A3593)&gt;0,1,0)</f>
        <v/>
      </c>
      <c r="J3593">
        <f>IF($I3593=1,SUMIFS(Registros!$I$2:$I$6000,Registros!$A$2:$A$6000,"CS",Registros!$B$2:$B$6000,$A3593),0)</f>
        <v/>
      </c>
      <c r="K3593">
        <f>IF(COUNTIFS(Winback!$K$2:$K$300,$D3593)&gt;0,1,0)</f>
        <v/>
      </c>
      <c r="L3593">
        <f>IF(AND($K3593=1,LEFT($A3593,3)="WB-"),SUMIFS(Winback!$D$2:$D$300,Winback!$K$2:$K$300,$D3593),0)</f>
        <v/>
      </c>
      <c r="M3593">
        <f>IF(OR($E3593=1,$G3593=1,SUMIFS(Registros!$J$2:$J$6000,Registros!$B$2:$B$6000,$A3593)&gt;0),1,0)</f>
        <v/>
      </c>
      <c r="N3593">
        <f>IF($J3593&gt;0,1,IF(COUNTIFS(Registros!$A$2:$A$6000,"CS",Registros!$B$2:$B$6000,$A3593,Registros!$K$2:$K$6000,"&lt;&gt;")&gt;0,1,0))</f>
        <v/>
      </c>
      <c r="O3593">
        <f>IF(AND($K3593=1,$E3593=0,$G3593=0,$I3593=0),"WINBACK",IF(AND($M3593=1,$N3593&gt;0),"CONVERGENTE",IF($M3593=1,"SOLO MÓVIL",IF($N3593&gt;0,"SOLO FIJO / INTERNET","SIN SERVICIOS"))))</f>
        <v/>
      </c>
      <c r="P3593">
        <f>IF($O3593="WINBACK","Recuperar (winback)",IF($O3593="CONVERGENTE","Upgrade / más líneas",IF($O3593="SOLO MÓVIL","Ofrecer fijo + internet (FLBBTV)",IF($O3593="SOLO FIJO / INTERNET","Ofrecer línea móvil Nextphone","Oferta completa (móvil + fijo + internet)"))))</f>
        <v/>
      </c>
      <c r="Q3593">
        <f>$F3593+$H3593+$L3593</f>
        <v/>
      </c>
      <c r="R3593">
        <f>IFERROR(VLOOKUP($A3593,Registros!$B$2:$G$6000,6,0),IFERROR(VLOOKUP($D3593,Winback!$B$2:$C$300,2,0),""))</f>
        <v/>
      </c>
      <c r="S3593">
        <f>IF($E3593=1,"NP","")&amp;IF($G3593=1,"+MOV","")&amp;IF($I3593=1,"+CS","")&amp;IF($K3593=1,"+WB","")</f>
        <v/>
      </c>
      <c r="T3593">
        <f>$E3593+$G3593+$I3593+$K3593</f>
        <v/>
      </c>
    </row>
    <row r="3594">
      <c r="A3594" t="inlineStr">
        <is>
          <t>368003120000</t>
        </is>
      </c>
      <c r="B3594" t="inlineStr">
        <is>
          <t>36800312</t>
        </is>
      </c>
      <c r="C3594" t="inlineStr">
        <is>
          <t>ITZA GABRIELA VEGA ESPINOSA</t>
        </is>
      </c>
      <c r="D3594" t="inlineStr">
        <is>
          <t>ITZAGABRIELAVEGAESPINOSA</t>
        </is>
      </c>
      <c r="E3594">
        <f>IF(COUNTIFS(Registros!$A$2:$A$6000,"NP",Registros!$B$2:$B$6000,$A3594)&gt;0,1,0)</f>
        <v/>
      </c>
      <c r="F3594">
        <f>IF($E3594=1,SUMIFS(Registros!$F$2:$F$6000,Registros!$A$2:$A$6000,"NP",Registros!$B$2:$B$6000,$A3594),0)</f>
        <v/>
      </c>
      <c r="G3594">
        <f>IF(COUNTIFS(Registros!$A$2:$A$6000,"MOV",Registros!$B$2:$B$6000,$A3594)&gt;0,1,0)</f>
        <v/>
      </c>
      <c r="H3594">
        <f>IF($G3594=1,SUMIFS(Registros!$F$2:$F$6000,Registros!$A$2:$A$6000,"MOV",Registros!$B$2:$B$6000,$A3594),0)</f>
        <v/>
      </c>
      <c r="I3594">
        <f>IF(COUNTIFS(Registros!$A$2:$A$6000,"CS",Registros!$B$2:$B$6000,$A3594)&gt;0,1,0)</f>
        <v/>
      </c>
      <c r="J3594">
        <f>IF($I3594=1,SUMIFS(Registros!$I$2:$I$6000,Registros!$A$2:$A$6000,"CS",Registros!$B$2:$B$6000,$A3594),0)</f>
        <v/>
      </c>
      <c r="K3594">
        <f>IF(COUNTIFS(Winback!$K$2:$K$300,$D3594)&gt;0,1,0)</f>
        <v/>
      </c>
      <c r="L3594">
        <f>IF(AND($K3594=1,LEFT($A3594,3)="WB-"),SUMIFS(Winback!$D$2:$D$300,Winback!$K$2:$K$300,$D3594),0)</f>
        <v/>
      </c>
      <c r="M3594">
        <f>IF(OR($E3594=1,$G3594=1,SUMIFS(Registros!$J$2:$J$6000,Registros!$B$2:$B$6000,$A3594)&gt;0),1,0)</f>
        <v/>
      </c>
      <c r="N3594">
        <f>IF($J3594&gt;0,1,IF(COUNTIFS(Registros!$A$2:$A$6000,"CS",Registros!$B$2:$B$6000,$A3594,Registros!$K$2:$K$6000,"&lt;&gt;")&gt;0,1,0))</f>
        <v/>
      </c>
      <c r="O3594">
        <f>IF(AND($K3594=1,$E3594=0,$G3594=0,$I3594=0),"WINBACK",IF(AND($M3594=1,$N3594&gt;0),"CONVERGENTE",IF($M3594=1,"SOLO MÓVIL",IF($N3594&gt;0,"SOLO FIJO / INTERNET","SIN SERVICIOS"))))</f>
        <v/>
      </c>
      <c r="P3594">
        <f>IF($O3594="WINBACK","Recuperar (winback)",IF($O3594="CONVERGENTE","Upgrade / más líneas",IF($O3594="SOLO MÓVIL","Ofrecer fijo + internet (FLBBTV)",IF($O3594="SOLO FIJO / INTERNET","Ofrecer línea móvil Nextphone","Oferta completa (móvil + fijo + internet)"))))</f>
        <v/>
      </c>
      <c r="Q3594">
        <f>$F3594+$H3594+$L3594</f>
        <v/>
      </c>
      <c r="R3594">
        <f>IFERROR(VLOOKUP($A3594,Registros!$B$2:$G$6000,6,0),IFERROR(VLOOKUP($D3594,Winback!$B$2:$C$300,2,0),""))</f>
        <v/>
      </c>
      <c r="S3594">
        <f>IF($E3594=1,"NP","")&amp;IF($G3594=1,"+MOV","")&amp;IF($I3594=1,"+CS","")&amp;IF($K3594=1,"+WB","")</f>
        <v/>
      </c>
      <c r="T3594">
        <f>$E3594+$G3594+$I3594+$K3594</f>
        <v/>
      </c>
    </row>
    <row r="3595">
      <c r="A3595" t="inlineStr">
        <is>
          <t>354298950000</t>
        </is>
      </c>
      <c r="B3595" t="inlineStr">
        <is>
          <t>35429895</t>
        </is>
      </c>
      <c r="C3595" t="inlineStr">
        <is>
          <t>SHERLY LUNA</t>
        </is>
      </c>
      <c r="D3595" t="inlineStr">
        <is>
          <t>SHERLYLUNA</t>
        </is>
      </c>
      <c r="E3595">
        <f>IF(COUNTIFS(Registros!$A$2:$A$6000,"NP",Registros!$B$2:$B$6000,$A3595)&gt;0,1,0)</f>
        <v/>
      </c>
      <c r="F3595">
        <f>IF($E3595=1,SUMIFS(Registros!$F$2:$F$6000,Registros!$A$2:$A$6000,"NP",Registros!$B$2:$B$6000,$A3595),0)</f>
        <v/>
      </c>
      <c r="G3595">
        <f>IF(COUNTIFS(Registros!$A$2:$A$6000,"MOV",Registros!$B$2:$B$6000,$A3595)&gt;0,1,0)</f>
        <v/>
      </c>
      <c r="H3595">
        <f>IF($G3595=1,SUMIFS(Registros!$F$2:$F$6000,Registros!$A$2:$A$6000,"MOV",Registros!$B$2:$B$6000,$A3595),0)</f>
        <v/>
      </c>
      <c r="I3595">
        <f>IF(COUNTIFS(Registros!$A$2:$A$6000,"CS",Registros!$B$2:$B$6000,$A3595)&gt;0,1,0)</f>
        <v/>
      </c>
      <c r="J3595">
        <f>IF($I3595=1,SUMIFS(Registros!$I$2:$I$6000,Registros!$A$2:$A$6000,"CS",Registros!$B$2:$B$6000,$A3595),0)</f>
        <v/>
      </c>
      <c r="K3595">
        <f>IF(COUNTIFS(Winback!$K$2:$K$300,$D3595)&gt;0,1,0)</f>
        <v/>
      </c>
      <c r="L3595">
        <f>IF(AND($K3595=1,LEFT($A3595,3)="WB-"),SUMIFS(Winback!$D$2:$D$300,Winback!$K$2:$K$300,$D3595),0)</f>
        <v/>
      </c>
      <c r="M3595">
        <f>IF(OR($E3595=1,$G3595=1,SUMIFS(Registros!$J$2:$J$6000,Registros!$B$2:$B$6000,$A3595)&gt;0),1,0)</f>
        <v/>
      </c>
      <c r="N3595">
        <f>IF($J3595&gt;0,1,IF(COUNTIFS(Registros!$A$2:$A$6000,"CS",Registros!$B$2:$B$6000,$A3595,Registros!$K$2:$K$6000,"&lt;&gt;")&gt;0,1,0))</f>
        <v/>
      </c>
      <c r="O3595">
        <f>IF(AND($K3595=1,$E3595=0,$G3595=0,$I3595=0),"WINBACK",IF(AND($M3595=1,$N3595&gt;0),"CONVERGENTE",IF($M3595=1,"SOLO MÓVIL",IF($N3595&gt;0,"SOLO FIJO / INTERNET","SIN SERVICIOS"))))</f>
        <v/>
      </c>
      <c r="P3595">
        <f>IF($O3595="WINBACK","Recuperar (winback)",IF($O3595="CONVERGENTE","Upgrade / más líneas",IF($O3595="SOLO MÓVIL","Ofrecer fijo + internet (FLBBTV)",IF($O3595="SOLO FIJO / INTERNET","Ofrecer línea móvil Nextphone","Oferta completa (móvil + fijo + internet)"))))</f>
        <v/>
      </c>
      <c r="Q3595">
        <f>$F3595+$H3595+$L3595</f>
        <v/>
      </c>
      <c r="R3595">
        <f>IFERROR(VLOOKUP($A3595,Registros!$B$2:$G$6000,6,0),IFERROR(VLOOKUP($D3595,Winback!$B$2:$C$300,2,0),""))</f>
        <v/>
      </c>
      <c r="S3595">
        <f>IF($E3595=1,"NP","")&amp;IF($G3595=1,"+MOV","")&amp;IF($I3595=1,"+CS","")&amp;IF($K3595=1,"+WB","")</f>
        <v/>
      </c>
      <c r="T3595">
        <f>$E3595+$G3595+$I3595+$K3595</f>
        <v/>
      </c>
    </row>
    <row r="3596">
      <c r="A3596" t="inlineStr">
        <is>
          <t>354314320000</t>
        </is>
      </c>
      <c r="B3596" t="inlineStr">
        <is>
          <t>35431432</t>
        </is>
      </c>
      <c r="C3596" t="inlineStr">
        <is>
          <t>MARVIN ELIAB RIOS GALLARDO</t>
        </is>
      </c>
      <c r="D3596" t="inlineStr">
        <is>
          <t>MARVINELIABRIOSGALLARDO</t>
        </is>
      </c>
      <c r="E3596">
        <f>IF(COUNTIFS(Registros!$A$2:$A$6000,"NP",Registros!$B$2:$B$6000,$A3596)&gt;0,1,0)</f>
        <v/>
      </c>
      <c r="F3596">
        <f>IF($E3596=1,SUMIFS(Registros!$F$2:$F$6000,Registros!$A$2:$A$6000,"NP",Registros!$B$2:$B$6000,$A3596),0)</f>
        <v/>
      </c>
      <c r="G3596">
        <f>IF(COUNTIFS(Registros!$A$2:$A$6000,"MOV",Registros!$B$2:$B$6000,$A3596)&gt;0,1,0)</f>
        <v/>
      </c>
      <c r="H3596">
        <f>IF($G3596=1,SUMIFS(Registros!$F$2:$F$6000,Registros!$A$2:$A$6000,"MOV",Registros!$B$2:$B$6000,$A3596),0)</f>
        <v/>
      </c>
      <c r="I3596">
        <f>IF(COUNTIFS(Registros!$A$2:$A$6000,"CS",Registros!$B$2:$B$6000,$A3596)&gt;0,1,0)</f>
        <v/>
      </c>
      <c r="J3596">
        <f>IF($I3596=1,SUMIFS(Registros!$I$2:$I$6000,Registros!$A$2:$A$6000,"CS",Registros!$B$2:$B$6000,$A3596),0)</f>
        <v/>
      </c>
      <c r="K3596">
        <f>IF(COUNTIFS(Winback!$K$2:$K$300,$D3596)&gt;0,1,0)</f>
        <v/>
      </c>
      <c r="L3596">
        <f>IF(AND($K3596=1,LEFT($A3596,3)="WB-"),SUMIFS(Winback!$D$2:$D$300,Winback!$K$2:$K$300,$D3596),0)</f>
        <v/>
      </c>
      <c r="M3596">
        <f>IF(OR($E3596=1,$G3596=1,SUMIFS(Registros!$J$2:$J$6000,Registros!$B$2:$B$6000,$A3596)&gt;0),1,0)</f>
        <v/>
      </c>
      <c r="N3596">
        <f>IF($J3596&gt;0,1,IF(COUNTIFS(Registros!$A$2:$A$6000,"CS",Registros!$B$2:$B$6000,$A3596,Registros!$K$2:$K$6000,"&lt;&gt;")&gt;0,1,0))</f>
        <v/>
      </c>
      <c r="O3596">
        <f>IF(AND($K3596=1,$E3596=0,$G3596=0,$I3596=0),"WINBACK",IF(AND($M3596=1,$N3596&gt;0),"CONVERGENTE",IF($M3596=1,"SOLO MÓVIL",IF($N3596&gt;0,"SOLO FIJO / INTERNET","SIN SERVICIOS"))))</f>
        <v/>
      </c>
      <c r="P3596">
        <f>IF($O3596="WINBACK","Recuperar (winback)",IF($O3596="CONVERGENTE","Upgrade / más líneas",IF($O3596="SOLO MÓVIL","Ofrecer fijo + internet (FLBBTV)",IF($O3596="SOLO FIJO / INTERNET","Ofrecer línea móvil Nextphone","Oferta completa (móvil + fijo + internet)"))))</f>
        <v/>
      </c>
      <c r="Q3596">
        <f>$F3596+$H3596+$L3596</f>
        <v/>
      </c>
      <c r="R3596">
        <f>IFERROR(VLOOKUP($A3596,Registros!$B$2:$G$6000,6,0),IFERROR(VLOOKUP($D3596,Winback!$B$2:$C$300,2,0),""))</f>
        <v/>
      </c>
      <c r="S3596">
        <f>IF($E3596=1,"NP","")&amp;IF($G3596=1,"+MOV","")&amp;IF($I3596=1,"+CS","")&amp;IF($K3596=1,"+WB","")</f>
        <v/>
      </c>
      <c r="T3596">
        <f>$E3596+$G3596+$I3596+$K3596</f>
        <v/>
      </c>
    </row>
    <row r="3597">
      <c r="A3597" t="inlineStr">
        <is>
          <t>357314320000</t>
        </is>
      </c>
      <c r="B3597" t="inlineStr">
        <is>
          <t>35731432</t>
        </is>
      </c>
      <c r="C3597" t="inlineStr">
        <is>
          <t>MARVIN ELIAB RIOS GALLARDO</t>
        </is>
      </c>
      <c r="D3597" t="inlineStr">
        <is>
          <t>MARVINELIABRIOSGALLARDO</t>
        </is>
      </c>
      <c r="E3597">
        <f>IF(COUNTIFS(Registros!$A$2:$A$6000,"NP",Registros!$B$2:$B$6000,$A3597)&gt;0,1,0)</f>
        <v/>
      </c>
      <c r="F3597">
        <f>IF($E3597=1,SUMIFS(Registros!$F$2:$F$6000,Registros!$A$2:$A$6000,"NP",Registros!$B$2:$B$6000,$A3597),0)</f>
        <v/>
      </c>
      <c r="G3597">
        <f>IF(COUNTIFS(Registros!$A$2:$A$6000,"MOV",Registros!$B$2:$B$6000,$A3597)&gt;0,1,0)</f>
        <v/>
      </c>
      <c r="H3597">
        <f>IF($G3597=1,SUMIFS(Registros!$F$2:$F$6000,Registros!$A$2:$A$6000,"MOV",Registros!$B$2:$B$6000,$A3597),0)</f>
        <v/>
      </c>
      <c r="I3597">
        <f>IF(COUNTIFS(Registros!$A$2:$A$6000,"CS",Registros!$B$2:$B$6000,$A3597)&gt;0,1,0)</f>
        <v/>
      </c>
      <c r="J3597">
        <f>IF($I3597=1,SUMIFS(Registros!$I$2:$I$6000,Registros!$A$2:$A$6000,"CS",Registros!$B$2:$B$6000,$A3597),0)</f>
        <v/>
      </c>
      <c r="K3597">
        <f>IF(COUNTIFS(Winback!$K$2:$K$300,$D3597)&gt;0,1,0)</f>
        <v/>
      </c>
      <c r="L3597">
        <f>IF(AND($K3597=1,LEFT($A3597,3)="WB-"),SUMIFS(Winback!$D$2:$D$300,Winback!$K$2:$K$300,$D3597),0)</f>
        <v/>
      </c>
      <c r="M3597">
        <f>IF(OR($E3597=1,$G3597=1,SUMIFS(Registros!$J$2:$J$6000,Registros!$B$2:$B$6000,$A3597)&gt;0),1,0)</f>
        <v/>
      </c>
      <c r="N3597">
        <f>IF($J3597&gt;0,1,IF(COUNTIFS(Registros!$A$2:$A$6000,"CS",Registros!$B$2:$B$6000,$A3597,Registros!$K$2:$K$6000,"&lt;&gt;")&gt;0,1,0))</f>
        <v/>
      </c>
      <c r="O3597">
        <f>IF(AND($K3597=1,$E3597=0,$G3597=0,$I3597=0),"WINBACK",IF(AND($M3597=1,$N3597&gt;0),"CONVERGENTE",IF($M3597=1,"SOLO MÓVIL",IF($N3597&gt;0,"SOLO FIJO / INTERNET","SIN SERVICIOS"))))</f>
        <v/>
      </c>
      <c r="P3597">
        <f>IF($O3597="WINBACK","Recuperar (winback)",IF($O3597="CONVERGENTE","Upgrade / más líneas",IF($O3597="SOLO MÓVIL","Ofrecer fijo + internet (FLBBTV)",IF($O3597="SOLO FIJO / INTERNET","Ofrecer línea móvil Nextphone","Oferta completa (móvil + fijo + internet)"))))</f>
        <v/>
      </c>
      <c r="Q3597">
        <f>$F3597+$H3597+$L3597</f>
        <v/>
      </c>
      <c r="R3597">
        <f>IFERROR(VLOOKUP($A3597,Registros!$B$2:$G$6000,6,0),IFERROR(VLOOKUP($D3597,Winback!$B$2:$C$300,2,0),""))</f>
        <v/>
      </c>
      <c r="S3597">
        <f>IF($E3597=1,"NP","")&amp;IF($G3597=1,"+MOV","")&amp;IF($I3597=1,"+CS","")&amp;IF($K3597=1,"+WB","")</f>
        <v/>
      </c>
      <c r="T3597">
        <f>$E3597+$G3597+$I3597+$K3597</f>
        <v/>
      </c>
    </row>
    <row r="3598">
      <c r="A3598" t="inlineStr">
        <is>
          <t>352088040000</t>
        </is>
      </c>
      <c r="B3598" t="inlineStr">
        <is>
          <t>35208804</t>
        </is>
      </c>
      <c r="C3598" t="inlineStr">
        <is>
          <t>SARAY JACKELINE PEREZ MANCILLA</t>
        </is>
      </c>
      <c r="D3598" t="inlineStr">
        <is>
          <t>SARAYJACKELINEPEREZMANCILLA</t>
        </is>
      </c>
      <c r="E3598">
        <f>IF(COUNTIFS(Registros!$A$2:$A$6000,"NP",Registros!$B$2:$B$6000,$A3598)&gt;0,1,0)</f>
        <v/>
      </c>
      <c r="F3598">
        <f>IF($E3598=1,SUMIFS(Registros!$F$2:$F$6000,Registros!$A$2:$A$6000,"NP",Registros!$B$2:$B$6000,$A3598),0)</f>
        <v/>
      </c>
      <c r="G3598">
        <f>IF(COUNTIFS(Registros!$A$2:$A$6000,"MOV",Registros!$B$2:$B$6000,$A3598)&gt;0,1,0)</f>
        <v/>
      </c>
      <c r="H3598">
        <f>IF($G3598=1,SUMIFS(Registros!$F$2:$F$6000,Registros!$A$2:$A$6000,"MOV",Registros!$B$2:$B$6000,$A3598),0)</f>
        <v/>
      </c>
      <c r="I3598">
        <f>IF(COUNTIFS(Registros!$A$2:$A$6000,"CS",Registros!$B$2:$B$6000,$A3598)&gt;0,1,0)</f>
        <v/>
      </c>
      <c r="J3598">
        <f>IF($I3598=1,SUMIFS(Registros!$I$2:$I$6000,Registros!$A$2:$A$6000,"CS",Registros!$B$2:$B$6000,$A3598),0)</f>
        <v/>
      </c>
      <c r="K3598">
        <f>IF(COUNTIFS(Winback!$K$2:$K$300,$D3598)&gt;0,1,0)</f>
        <v/>
      </c>
      <c r="L3598">
        <f>IF(AND($K3598=1,LEFT($A3598,3)="WB-"),SUMIFS(Winback!$D$2:$D$300,Winback!$K$2:$K$300,$D3598),0)</f>
        <v/>
      </c>
      <c r="M3598">
        <f>IF(OR($E3598=1,$G3598=1,SUMIFS(Registros!$J$2:$J$6000,Registros!$B$2:$B$6000,$A3598)&gt;0),1,0)</f>
        <v/>
      </c>
      <c r="N3598">
        <f>IF($J3598&gt;0,1,IF(COUNTIFS(Registros!$A$2:$A$6000,"CS",Registros!$B$2:$B$6000,$A3598,Registros!$K$2:$K$6000,"&lt;&gt;")&gt;0,1,0))</f>
        <v/>
      </c>
      <c r="O3598">
        <f>IF(AND($K3598=1,$E3598=0,$G3598=0,$I3598=0),"WINBACK",IF(AND($M3598=1,$N3598&gt;0),"CONVERGENTE",IF($M3598=1,"SOLO MÓVIL",IF($N3598&gt;0,"SOLO FIJO / INTERNET","SIN SERVICIOS"))))</f>
        <v/>
      </c>
      <c r="P3598">
        <f>IF($O3598="WINBACK","Recuperar (winback)",IF($O3598="CONVERGENTE","Upgrade / más líneas",IF($O3598="SOLO MÓVIL","Ofrecer fijo + internet (FLBBTV)",IF($O3598="SOLO FIJO / INTERNET","Ofrecer línea móvil Nextphone","Oferta completa (móvil + fijo + internet)"))))</f>
        <v/>
      </c>
      <c r="Q3598">
        <f>$F3598+$H3598+$L3598</f>
        <v/>
      </c>
      <c r="R3598">
        <f>IFERROR(VLOOKUP($A3598,Registros!$B$2:$G$6000,6,0),IFERROR(VLOOKUP($D3598,Winback!$B$2:$C$300,2,0),""))</f>
        <v/>
      </c>
      <c r="S3598">
        <f>IF($E3598=1,"NP","")&amp;IF($G3598=1,"+MOV","")&amp;IF($I3598=1,"+CS","")&amp;IF($K3598=1,"+WB","")</f>
        <v/>
      </c>
      <c r="T3598">
        <f>$E3598+$G3598+$I3598+$K3598</f>
        <v/>
      </c>
    </row>
    <row r="3599">
      <c r="A3599" t="inlineStr">
        <is>
          <t>356053580000</t>
        </is>
      </c>
      <c r="B3599" t="inlineStr">
        <is>
          <t>35605358</t>
        </is>
      </c>
      <c r="C3599" t="inlineStr">
        <is>
          <t>KATHERINE RIOS</t>
        </is>
      </c>
      <c r="D3599" t="inlineStr">
        <is>
          <t>KATHERINERIOS</t>
        </is>
      </c>
      <c r="E3599">
        <f>IF(COUNTIFS(Registros!$A$2:$A$6000,"NP",Registros!$B$2:$B$6000,$A3599)&gt;0,1,0)</f>
        <v/>
      </c>
      <c r="F3599">
        <f>IF($E3599=1,SUMIFS(Registros!$F$2:$F$6000,Registros!$A$2:$A$6000,"NP",Registros!$B$2:$B$6000,$A3599),0)</f>
        <v/>
      </c>
      <c r="G3599">
        <f>IF(COUNTIFS(Registros!$A$2:$A$6000,"MOV",Registros!$B$2:$B$6000,$A3599)&gt;0,1,0)</f>
        <v/>
      </c>
      <c r="H3599">
        <f>IF($G3599=1,SUMIFS(Registros!$F$2:$F$6000,Registros!$A$2:$A$6000,"MOV",Registros!$B$2:$B$6000,$A3599),0)</f>
        <v/>
      </c>
      <c r="I3599">
        <f>IF(COUNTIFS(Registros!$A$2:$A$6000,"CS",Registros!$B$2:$B$6000,$A3599)&gt;0,1,0)</f>
        <v/>
      </c>
      <c r="J3599">
        <f>IF($I3599=1,SUMIFS(Registros!$I$2:$I$6000,Registros!$A$2:$A$6000,"CS",Registros!$B$2:$B$6000,$A3599),0)</f>
        <v/>
      </c>
      <c r="K3599">
        <f>IF(COUNTIFS(Winback!$K$2:$K$300,$D3599)&gt;0,1,0)</f>
        <v/>
      </c>
      <c r="L3599">
        <f>IF(AND($K3599=1,LEFT($A3599,3)="WB-"),SUMIFS(Winback!$D$2:$D$300,Winback!$K$2:$K$300,$D3599),0)</f>
        <v/>
      </c>
      <c r="M3599">
        <f>IF(OR($E3599=1,$G3599=1,SUMIFS(Registros!$J$2:$J$6000,Registros!$B$2:$B$6000,$A3599)&gt;0),1,0)</f>
        <v/>
      </c>
      <c r="N3599">
        <f>IF($J3599&gt;0,1,IF(COUNTIFS(Registros!$A$2:$A$6000,"CS",Registros!$B$2:$B$6000,$A3599,Registros!$K$2:$K$6000,"&lt;&gt;")&gt;0,1,0))</f>
        <v/>
      </c>
      <c r="O3599">
        <f>IF(AND($K3599=1,$E3599=0,$G3599=0,$I3599=0),"WINBACK",IF(AND($M3599=1,$N3599&gt;0),"CONVERGENTE",IF($M3599=1,"SOLO MÓVIL",IF($N3599&gt;0,"SOLO FIJO / INTERNET","SIN SERVICIOS"))))</f>
        <v/>
      </c>
      <c r="P3599">
        <f>IF($O3599="WINBACK","Recuperar (winback)",IF($O3599="CONVERGENTE","Upgrade / más líneas",IF($O3599="SOLO MÓVIL","Ofrecer fijo + internet (FLBBTV)",IF($O3599="SOLO FIJO / INTERNET","Ofrecer línea móvil Nextphone","Oferta completa (móvil + fijo + internet)"))))</f>
        <v/>
      </c>
      <c r="Q3599">
        <f>$F3599+$H3599+$L3599</f>
        <v/>
      </c>
      <c r="R3599">
        <f>IFERROR(VLOOKUP($A3599,Registros!$B$2:$G$6000,6,0),IFERROR(VLOOKUP($D3599,Winback!$B$2:$C$300,2,0),""))</f>
        <v/>
      </c>
      <c r="S3599">
        <f>IF($E3599=1,"NP","")&amp;IF($G3599=1,"+MOV","")&amp;IF($I3599=1,"+CS","")&amp;IF($K3599=1,"+WB","")</f>
        <v/>
      </c>
      <c r="T3599">
        <f>$E3599+$G3599+$I3599+$K3599</f>
        <v/>
      </c>
    </row>
    <row r="3600">
      <c r="A3600" t="inlineStr">
        <is>
          <t>344398190000</t>
        </is>
      </c>
      <c r="B3600" t="inlineStr">
        <is>
          <t>34439819</t>
        </is>
      </c>
      <c r="C3600" t="inlineStr">
        <is>
          <t>JOSUETH MONTENEGRO</t>
        </is>
      </c>
      <c r="D3600" t="inlineStr">
        <is>
          <t>JOSUETHMONTENEGRO</t>
        </is>
      </c>
      <c r="E3600">
        <f>IF(COUNTIFS(Registros!$A$2:$A$6000,"NP",Registros!$B$2:$B$6000,$A3600)&gt;0,1,0)</f>
        <v/>
      </c>
      <c r="F3600">
        <f>IF($E3600=1,SUMIFS(Registros!$F$2:$F$6000,Registros!$A$2:$A$6000,"NP",Registros!$B$2:$B$6000,$A3600),0)</f>
        <v/>
      </c>
      <c r="G3600">
        <f>IF(COUNTIFS(Registros!$A$2:$A$6000,"MOV",Registros!$B$2:$B$6000,$A3600)&gt;0,1,0)</f>
        <v/>
      </c>
      <c r="H3600">
        <f>IF($G3600=1,SUMIFS(Registros!$F$2:$F$6000,Registros!$A$2:$A$6000,"MOV",Registros!$B$2:$B$6000,$A3600),0)</f>
        <v/>
      </c>
      <c r="I3600">
        <f>IF(COUNTIFS(Registros!$A$2:$A$6000,"CS",Registros!$B$2:$B$6000,$A3600)&gt;0,1,0)</f>
        <v/>
      </c>
      <c r="J3600">
        <f>IF($I3600=1,SUMIFS(Registros!$I$2:$I$6000,Registros!$A$2:$A$6000,"CS",Registros!$B$2:$B$6000,$A3600),0)</f>
        <v/>
      </c>
      <c r="K3600">
        <f>IF(COUNTIFS(Winback!$K$2:$K$300,$D3600)&gt;0,1,0)</f>
        <v/>
      </c>
      <c r="L3600">
        <f>IF(AND($K3600=1,LEFT($A3600,3)="WB-"),SUMIFS(Winback!$D$2:$D$300,Winback!$K$2:$K$300,$D3600),0)</f>
        <v/>
      </c>
      <c r="M3600">
        <f>IF(OR($E3600=1,$G3600=1,SUMIFS(Registros!$J$2:$J$6000,Registros!$B$2:$B$6000,$A3600)&gt;0),1,0)</f>
        <v/>
      </c>
      <c r="N3600">
        <f>IF($J3600&gt;0,1,IF(COUNTIFS(Registros!$A$2:$A$6000,"CS",Registros!$B$2:$B$6000,$A3600,Registros!$K$2:$K$6000,"&lt;&gt;")&gt;0,1,0))</f>
        <v/>
      </c>
      <c r="O3600">
        <f>IF(AND($K3600=1,$E3600=0,$G3600=0,$I3600=0),"WINBACK",IF(AND($M3600=1,$N3600&gt;0),"CONVERGENTE",IF($M3600=1,"SOLO MÓVIL",IF($N3600&gt;0,"SOLO FIJO / INTERNET","SIN SERVICIOS"))))</f>
        <v/>
      </c>
      <c r="P3600">
        <f>IF($O3600="WINBACK","Recuperar (winback)",IF($O3600="CONVERGENTE","Upgrade / más líneas",IF($O3600="SOLO MÓVIL","Ofrecer fijo + internet (FLBBTV)",IF($O3600="SOLO FIJO / INTERNET","Ofrecer línea móvil Nextphone","Oferta completa (móvil + fijo + internet)"))))</f>
        <v/>
      </c>
      <c r="Q3600">
        <f>$F3600+$H3600+$L3600</f>
        <v/>
      </c>
      <c r="R3600">
        <f>IFERROR(VLOOKUP($A3600,Registros!$B$2:$G$6000,6,0),IFERROR(VLOOKUP($D3600,Winback!$B$2:$C$300,2,0),""))</f>
        <v/>
      </c>
      <c r="S3600">
        <f>IF($E3600=1,"NP","")&amp;IF($G3600=1,"+MOV","")&amp;IF($I3600=1,"+CS","")&amp;IF($K3600=1,"+WB","")</f>
        <v/>
      </c>
      <c r="T3600">
        <f>$E3600+$G3600+$I3600+$K3600</f>
        <v/>
      </c>
    </row>
    <row r="3601">
      <c r="A3601" t="inlineStr">
        <is>
          <t>351359130000</t>
        </is>
      </c>
      <c r="B3601" t="inlineStr">
        <is>
          <t>35135913</t>
        </is>
      </c>
      <c r="C3601" t="inlineStr">
        <is>
          <t>SINEY SANTAMARÍA SANCHEZ</t>
        </is>
      </c>
      <c r="D3601" t="inlineStr">
        <is>
          <t>SINEYSANTAMARIASANCHEZ</t>
        </is>
      </c>
      <c r="E3601">
        <f>IF(COUNTIFS(Registros!$A$2:$A$6000,"NP",Registros!$B$2:$B$6000,$A3601)&gt;0,1,0)</f>
        <v/>
      </c>
      <c r="F3601">
        <f>IF($E3601=1,SUMIFS(Registros!$F$2:$F$6000,Registros!$A$2:$A$6000,"NP",Registros!$B$2:$B$6000,$A3601),0)</f>
        <v/>
      </c>
      <c r="G3601">
        <f>IF(COUNTIFS(Registros!$A$2:$A$6000,"MOV",Registros!$B$2:$B$6000,$A3601)&gt;0,1,0)</f>
        <v/>
      </c>
      <c r="H3601">
        <f>IF($G3601=1,SUMIFS(Registros!$F$2:$F$6000,Registros!$A$2:$A$6000,"MOV",Registros!$B$2:$B$6000,$A3601),0)</f>
        <v/>
      </c>
      <c r="I3601">
        <f>IF(COUNTIFS(Registros!$A$2:$A$6000,"CS",Registros!$B$2:$B$6000,$A3601)&gt;0,1,0)</f>
        <v/>
      </c>
      <c r="J3601">
        <f>IF($I3601=1,SUMIFS(Registros!$I$2:$I$6000,Registros!$A$2:$A$6000,"CS",Registros!$B$2:$B$6000,$A3601),0)</f>
        <v/>
      </c>
      <c r="K3601">
        <f>IF(COUNTIFS(Winback!$K$2:$K$300,$D3601)&gt;0,1,0)</f>
        <v/>
      </c>
      <c r="L3601">
        <f>IF(AND($K3601=1,LEFT($A3601,3)="WB-"),SUMIFS(Winback!$D$2:$D$300,Winback!$K$2:$K$300,$D3601),0)</f>
        <v/>
      </c>
      <c r="M3601">
        <f>IF(OR($E3601=1,$G3601=1,SUMIFS(Registros!$J$2:$J$6000,Registros!$B$2:$B$6000,$A3601)&gt;0),1,0)</f>
        <v/>
      </c>
      <c r="N3601">
        <f>IF($J3601&gt;0,1,IF(COUNTIFS(Registros!$A$2:$A$6000,"CS",Registros!$B$2:$B$6000,$A3601,Registros!$K$2:$K$6000,"&lt;&gt;")&gt;0,1,0))</f>
        <v/>
      </c>
      <c r="O3601">
        <f>IF(AND($K3601=1,$E3601=0,$G3601=0,$I3601=0),"WINBACK",IF(AND($M3601=1,$N3601&gt;0),"CONVERGENTE",IF($M3601=1,"SOLO MÓVIL",IF($N3601&gt;0,"SOLO FIJO / INTERNET","SIN SERVICIOS"))))</f>
        <v/>
      </c>
      <c r="P3601">
        <f>IF($O3601="WINBACK","Recuperar (winback)",IF($O3601="CONVERGENTE","Upgrade / más líneas",IF($O3601="SOLO MÓVIL","Ofrecer fijo + internet (FLBBTV)",IF($O3601="SOLO FIJO / INTERNET","Ofrecer línea móvil Nextphone","Oferta completa (móvil + fijo + internet)"))))</f>
        <v/>
      </c>
      <c r="Q3601">
        <f>$F3601+$H3601+$L3601</f>
        <v/>
      </c>
      <c r="R3601">
        <f>IFERROR(VLOOKUP($A3601,Registros!$B$2:$G$6000,6,0),IFERROR(VLOOKUP($D3601,Winback!$B$2:$C$300,2,0),""))</f>
        <v/>
      </c>
      <c r="S3601">
        <f>IF($E3601=1,"NP","")&amp;IF($G3601=1,"+MOV","")&amp;IF($I3601=1,"+CS","")&amp;IF($K3601=1,"+WB","")</f>
        <v/>
      </c>
      <c r="T3601">
        <f>$E3601+$G3601+$I3601+$K3601</f>
        <v/>
      </c>
    </row>
    <row r="3602">
      <c r="A3602" t="inlineStr">
        <is>
          <t>359316040000</t>
        </is>
      </c>
      <c r="B3602" t="inlineStr">
        <is>
          <t>35931604</t>
        </is>
      </c>
      <c r="C3602" t="inlineStr">
        <is>
          <t>JOSE GALLEGO ATENCIO</t>
        </is>
      </c>
      <c r="D3602" t="inlineStr">
        <is>
          <t>JOSEGALLEGOATENCIO</t>
        </is>
      </c>
      <c r="E3602">
        <f>IF(COUNTIFS(Registros!$A$2:$A$6000,"NP",Registros!$B$2:$B$6000,$A3602)&gt;0,1,0)</f>
        <v/>
      </c>
      <c r="F3602">
        <f>IF($E3602=1,SUMIFS(Registros!$F$2:$F$6000,Registros!$A$2:$A$6000,"NP",Registros!$B$2:$B$6000,$A3602),0)</f>
        <v/>
      </c>
      <c r="G3602">
        <f>IF(COUNTIFS(Registros!$A$2:$A$6000,"MOV",Registros!$B$2:$B$6000,$A3602)&gt;0,1,0)</f>
        <v/>
      </c>
      <c r="H3602">
        <f>IF($G3602=1,SUMIFS(Registros!$F$2:$F$6000,Registros!$A$2:$A$6000,"MOV",Registros!$B$2:$B$6000,$A3602),0)</f>
        <v/>
      </c>
      <c r="I3602">
        <f>IF(COUNTIFS(Registros!$A$2:$A$6000,"CS",Registros!$B$2:$B$6000,$A3602)&gt;0,1,0)</f>
        <v/>
      </c>
      <c r="J3602">
        <f>IF($I3602=1,SUMIFS(Registros!$I$2:$I$6000,Registros!$A$2:$A$6000,"CS",Registros!$B$2:$B$6000,$A3602),0)</f>
        <v/>
      </c>
      <c r="K3602">
        <f>IF(COUNTIFS(Winback!$K$2:$K$300,$D3602)&gt;0,1,0)</f>
        <v/>
      </c>
      <c r="L3602">
        <f>IF(AND($K3602=1,LEFT($A3602,3)="WB-"),SUMIFS(Winback!$D$2:$D$300,Winback!$K$2:$K$300,$D3602),0)</f>
        <v/>
      </c>
      <c r="M3602">
        <f>IF(OR($E3602=1,$G3602=1,SUMIFS(Registros!$J$2:$J$6000,Registros!$B$2:$B$6000,$A3602)&gt;0),1,0)</f>
        <v/>
      </c>
      <c r="N3602">
        <f>IF($J3602&gt;0,1,IF(COUNTIFS(Registros!$A$2:$A$6000,"CS",Registros!$B$2:$B$6000,$A3602,Registros!$K$2:$K$6000,"&lt;&gt;")&gt;0,1,0))</f>
        <v/>
      </c>
      <c r="O3602">
        <f>IF(AND($K3602=1,$E3602=0,$G3602=0,$I3602=0),"WINBACK",IF(AND($M3602=1,$N3602&gt;0),"CONVERGENTE",IF($M3602=1,"SOLO MÓVIL",IF($N3602&gt;0,"SOLO FIJO / INTERNET","SIN SERVICIOS"))))</f>
        <v/>
      </c>
      <c r="P3602">
        <f>IF($O3602="WINBACK","Recuperar (winback)",IF($O3602="CONVERGENTE","Upgrade / más líneas",IF($O3602="SOLO MÓVIL","Ofrecer fijo + internet (FLBBTV)",IF($O3602="SOLO FIJO / INTERNET","Ofrecer línea móvil Nextphone","Oferta completa (móvil + fijo + internet)"))))</f>
        <v/>
      </c>
      <c r="Q3602">
        <f>$F3602+$H3602+$L3602</f>
        <v/>
      </c>
      <c r="R3602">
        <f>IFERROR(VLOOKUP($A3602,Registros!$B$2:$G$6000,6,0),IFERROR(VLOOKUP($D3602,Winback!$B$2:$C$300,2,0),""))</f>
        <v/>
      </c>
      <c r="S3602">
        <f>IF($E3602=1,"NP","")&amp;IF($G3602=1,"+MOV","")&amp;IF($I3602=1,"+CS","")&amp;IF($K3602=1,"+WB","")</f>
        <v/>
      </c>
      <c r="T3602">
        <f>$E3602+$G3602+$I3602+$K3602</f>
        <v/>
      </c>
    </row>
    <row r="3603">
      <c r="A3603" t="inlineStr">
        <is>
          <t>358358800000</t>
        </is>
      </c>
      <c r="B3603" t="inlineStr">
        <is>
          <t>35835880</t>
        </is>
      </c>
      <c r="C3603" t="inlineStr">
        <is>
          <t>EDGAR ERNESTO GUERRERO SIRE</t>
        </is>
      </c>
      <c r="D3603" t="inlineStr">
        <is>
          <t>EDGARERNESTOGUERREROSIRE</t>
        </is>
      </c>
      <c r="E3603">
        <f>IF(COUNTIFS(Registros!$A$2:$A$6000,"NP",Registros!$B$2:$B$6000,$A3603)&gt;0,1,0)</f>
        <v/>
      </c>
      <c r="F3603">
        <f>IF($E3603=1,SUMIFS(Registros!$F$2:$F$6000,Registros!$A$2:$A$6000,"NP",Registros!$B$2:$B$6000,$A3603),0)</f>
        <v/>
      </c>
      <c r="G3603">
        <f>IF(COUNTIFS(Registros!$A$2:$A$6000,"MOV",Registros!$B$2:$B$6000,$A3603)&gt;0,1,0)</f>
        <v/>
      </c>
      <c r="H3603">
        <f>IF($G3603=1,SUMIFS(Registros!$F$2:$F$6000,Registros!$A$2:$A$6000,"MOV",Registros!$B$2:$B$6000,$A3603),0)</f>
        <v/>
      </c>
      <c r="I3603">
        <f>IF(COUNTIFS(Registros!$A$2:$A$6000,"CS",Registros!$B$2:$B$6000,$A3603)&gt;0,1,0)</f>
        <v/>
      </c>
      <c r="J3603">
        <f>IF($I3603=1,SUMIFS(Registros!$I$2:$I$6000,Registros!$A$2:$A$6000,"CS",Registros!$B$2:$B$6000,$A3603),0)</f>
        <v/>
      </c>
      <c r="K3603">
        <f>IF(COUNTIFS(Winback!$K$2:$K$300,$D3603)&gt;0,1,0)</f>
        <v/>
      </c>
      <c r="L3603">
        <f>IF(AND($K3603=1,LEFT($A3603,3)="WB-"),SUMIFS(Winback!$D$2:$D$300,Winback!$K$2:$K$300,$D3603),0)</f>
        <v/>
      </c>
      <c r="M3603">
        <f>IF(OR($E3603=1,$G3603=1,SUMIFS(Registros!$J$2:$J$6000,Registros!$B$2:$B$6000,$A3603)&gt;0),1,0)</f>
        <v/>
      </c>
      <c r="N3603">
        <f>IF($J3603&gt;0,1,IF(COUNTIFS(Registros!$A$2:$A$6000,"CS",Registros!$B$2:$B$6000,$A3603,Registros!$K$2:$K$6000,"&lt;&gt;")&gt;0,1,0))</f>
        <v/>
      </c>
      <c r="O3603">
        <f>IF(AND($K3603=1,$E3603=0,$G3603=0,$I3603=0),"WINBACK",IF(AND($M3603=1,$N3603&gt;0),"CONVERGENTE",IF($M3603=1,"SOLO MÓVIL",IF($N3603&gt;0,"SOLO FIJO / INTERNET","SIN SERVICIOS"))))</f>
        <v/>
      </c>
      <c r="P3603">
        <f>IF($O3603="WINBACK","Recuperar (winback)",IF($O3603="CONVERGENTE","Upgrade / más líneas",IF($O3603="SOLO MÓVIL","Ofrecer fijo + internet (FLBBTV)",IF($O3603="SOLO FIJO / INTERNET","Ofrecer línea móvil Nextphone","Oferta completa (móvil + fijo + internet)"))))</f>
        <v/>
      </c>
      <c r="Q3603">
        <f>$F3603+$H3603+$L3603</f>
        <v/>
      </c>
      <c r="R3603">
        <f>IFERROR(VLOOKUP($A3603,Registros!$B$2:$G$6000,6,0),IFERROR(VLOOKUP($D3603,Winback!$B$2:$C$300,2,0),""))</f>
        <v/>
      </c>
      <c r="S3603">
        <f>IF($E3603=1,"NP","")&amp;IF($G3603=1,"+MOV","")&amp;IF($I3603=1,"+CS","")&amp;IF($K3603=1,"+WB","")</f>
        <v/>
      </c>
      <c r="T3603">
        <f>$E3603+$G3603+$I3603+$K3603</f>
        <v/>
      </c>
    </row>
    <row r="3604">
      <c r="A3604" t="inlineStr">
        <is>
          <t>359368510000</t>
        </is>
      </c>
      <c r="B3604" t="inlineStr">
        <is>
          <t>35936851</t>
        </is>
      </c>
      <c r="C3604" t="inlineStr">
        <is>
          <t>LUCILA GOMEZ QUIJADA</t>
        </is>
      </c>
      <c r="D3604" t="inlineStr">
        <is>
          <t>LUCILAGOMEZQUIJADA</t>
        </is>
      </c>
      <c r="E3604">
        <f>IF(COUNTIFS(Registros!$A$2:$A$6000,"NP",Registros!$B$2:$B$6000,$A3604)&gt;0,1,0)</f>
        <v/>
      </c>
      <c r="F3604">
        <f>IF($E3604=1,SUMIFS(Registros!$F$2:$F$6000,Registros!$A$2:$A$6000,"NP",Registros!$B$2:$B$6000,$A3604),0)</f>
        <v/>
      </c>
      <c r="G3604">
        <f>IF(COUNTIFS(Registros!$A$2:$A$6000,"MOV",Registros!$B$2:$B$6000,$A3604)&gt;0,1,0)</f>
        <v/>
      </c>
      <c r="H3604">
        <f>IF($G3604=1,SUMIFS(Registros!$F$2:$F$6000,Registros!$A$2:$A$6000,"MOV",Registros!$B$2:$B$6000,$A3604),0)</f>
        <v/>
      </c>
      <c r="I3604">
        <f>IF(COUNTIFS(Registros!$A$2:$A$6000,"CS",Registros!$B$2:$B$6000,$A3604)&gt;0,1,0)</f>
        <v/>
      </c>
      <c r="J3604">
        <f>IF($I3604=1,SUMIFS(Registros!$I$2:$I$6000,Registros!$A$2:$A$6000,"CS",Registros!$B$2:$B$6000,$A3604),0)</f>
        <v/>
      </c>
      <c r="K3604">
        <f>IF(COUNTIFS(Winback!$K$2:$K$300,$D3604)&gt;0,1,0)</f>
        <v/>
      </c>
      <c r="L3604">
        <f>IF(AND($K3604=1,LEFT($A3604,3)="WB-"),SUMIFS(Winback!$D$2:$D$300,Winback!$K$2:$K$300,$D3604),0)</f>
        <v/>
      </c>
      <c r="M3604">
        <f>IF(OR($E3604=1,$G3604=1,SUMIFS(Registros!$J$2:$J$6000,Registros!$B$2:$B$6000,$A3604)&gt;0),1,0)</f>
        <v/>
      </c>
      <c r="N3604">
        <f>IF($J3604&gt;0,1,IF(COUNTIFS(Registros!$A$2:$A$6000,"CS",Registros!$B$2:$B$6000,$A3604,Registros!$K$2:$K$6000,"&lt;&gt;")&gt;0,1,0))</f>
        <v/>
      </c>
      <c r="O3604">
        <f>IF(AND($K3604=1,$E3604=0,$G3604=0,$I3604=0),"WINBACK",IF(AND($M3604=1,$N3604&gt;0),"CONVERGENTE",IF($M3604=1,"SOLO MÓVIL",IF($N3604&gt;0,"SOLO FIJO / INTERNET","SIN SERVICIOS"))))</f>
        <v/>
      </c>
      <c r="P3604">
        <f>IF($O3604="WINBACK","Recuperar (winback)",IF($O3604="CONVERGENTE","Upgrade / más líneas",IF($O3604="SOLO MÓVIL","Ofrecer fijo + internet (FLBBTV)",IF($O3604="SOLO FIJO / INTERNET","Ofrecer línea móvil Nextphone","Oferta completa (móvil + fijo + internet)"))))</f>
        <v/>
      </c>
      <c r="Q3604">
        <f>$F3604+$H3604+$L3604</f>
        <v/>
      </c>
      <c r="R3604">
        <f>IFERROR(VLOOKUP($A3604,Registros!$B$2:$G$6000,6,0),IFERROR(VLOOKUP($D3604,Winback!$B$2:$C$300,2,0),""))</f>
        <v/>
      </c>
      <c r="S3604">
        <f>IF($E3604=1,"NP","")&amp;IF($G3604=1,"+MOV","")&amp;IF($I3604=1,"+CS","")&amp;IF($K3604=1,"+WB","")</f>
        <v/>
      </c>
      <c r="T3604">
        <f>$E3604+$G3604+$I3604+$K3604</f>
        <v/>
      </c>
    </row>
    <row r="3605">
      <c r="A3605" t="inlineStr">
        <is>
          <t>361003620000</t>
        </is>
      </c>
      <c r="B3605" t="inlineStr">
        <is>
          <t>36100362</t>
        </is>
      </c>
      <c r="C3605" t="inlineStr">
        <is>
          <t>EDUARDO IAN SERRACIN CANDANEDO</t>
        </is>
      </c>
      <c r="D3605" t="inlineStr">
        <is>
          <t>EDUARDOIANSERRACINCANDANEDO</t>
        </is>
      </c>
      <c r="E3605">
        <f>IF(COUNTIFS(Registros!$A$2:$A$6000,"NP",Registros!$B$2:$B$6000,$A3605)&gt;0,1,0)</f>
        <v/>
      </c>
      <c r="F3605">
        <f>IF($E3605=1,SUMIFS(Registros!$F$2:$F$6000,Registros!$A$2:$A$6000,"NP",Registros!$B$2:$B$6000,$A3605),0)</f>
        <v/>
      </c>
      <c r="G3605">
        <f>IF(COUNTIFS(Registros!$A$2:$A$6000,"MOV",Registros!$B$2:$B$6000,$A3605)&gt;0,1,0)</f>
        <v/>
      </c>
      <c r="H3605">
        <f>IF($G3605=1,SUMIFS(Registros!$F$2:$F$6000,Registros!$A$2:$A$6000,"MOV",Registros!$B$2:$B$6000,$A3605),0)</f>
        <v/>
      </c>
      <c r="I3605">
        <f>IF(COUNTIFS(Registros!$A$2:$A$6000,"CS",Registros!$B$2:$B$6000,$A3605)&gt;0,1,0)</f>
        <v/>
      </c>
      <c r="J3605">
        <f>IF($I3605=1,SUMIFS(Registros!$I$2:$I$6000,Registros!$A$2:$A$6000,"CS",Registros!$B$2:$B$6000,$A3605),0)</f>
        <v/>
      </c>
      <c r="K3605">
        <f>IF(COUNTIFS(Winback!$K$2:$K$300,$D3605)&gt;0,1,0)</f>
        <v/>
      </c>
      <c r="L3605">
        <f>IF(AND($K3605=1,LEFT($A3605,3)="WB-"),SUMIFS(Winback!$D$2:$D$300,Winback!$K$2:$K$300,$D3605),0)</f>
        <v/>
      </c>
      <c r="M3605">
        <f>IF(OR($E3605=1,$G3605=1,SUMIFS(Registros!$J$2:$J$6000,Registros!$B$2:$B$6000,$A3605)&gt;0),1,0)</f>
        <v/>
      </c>
      <c r="N3605">
        <f>IF($J3605&gt;0,1,IF(COUNTIFS(Registros!$A$2:$A$6000,"CS",Registros!$B$2:$B$6000,$A3605,Registros!$K$2:$K$6000,"&lt;&gt;")&gt;0,1,0))</f>
        <v/>
      </c>
      <c r="O3605">
        <f>IF(AND($K3605=1,$E3605=0,$G3605=0,$I3605=0),"WINBACK",IF(AND($M3605=1,$N3605&gt;0),"CONVERGENTE",IF($M3605=1,"SOLO MÓVIL",IF($N3605&gt;0,"SOLO FIJO / INTERNET","SIN SERVICIOS"))))</f>
        <v/>
      </c>
      <c r="P3605">
        <f>IF($O3605="WINBACK","Recuperar (winback)",IF($O3605="CONVERGENTE","Upgrade / más líneas",IF($O3605="SOLO MÓVIL","Ofrecer fijo + internet (FLBBTV)",IF($O3605="SOLO FIJO / INTERNET","Ofrecer línea móvil Nextphone","Oferta completa (móvil + fijo + internet)"))))</f>
        <v/>
      </c>
      <c r="Q3605">
        <f>$F3605+$H3605+$L3605</f>
        <v/>
      </c>
      <c r="R3605">
        <f>IFERROR(VLOOKUP($A3605,Registros!$B$2:$G$6000,6,0),IFERROR(VLOOKUP($D3605,Winback!$B$2:$C$300,2,0),""))</f>
        <v/>
      </c>
      <c r="S3605">
        <f>IF($E3605=1,"NP","")&amp;IF($G3605=1,"+MOV","")&amp;IF($I3605=1,"+CS","")&amp;IF($K3605=1,"+WB","")</f>
        <v/>
      </c>
      <c r="T3605">
        <f>$E3605+$G3605+$I3605+$K3605</f>
        <v/>
      </c>
    </row>
    <row r="3606">
      <c r="A3606" t="inlineStr">
        <is>
          <t>359185970000</t>
        </is>
      </c>
      <c r="B3606" t="inlineStr">
        <is>
          <t>35918597</t>
        </is>
      </c>
      <c r="C3606" t="inlineStr">
        <is>
          <t>AURA GONZÁLEZ</t>
        </is>
      </c>
      <c r="D3606" t="inlineStr">
        <is>
          <t>AURAGONZALEZ</t>
        </is>
      </c>
      <c r="E3606">
        <f>IF(COUNTIFS(Registros!$A$2:$A$6000,"NP",Registros!$B$2:$B$6000,$A3606)&gt;0,1,0)</f>
        <v/>
      </c>
      <c r="F3606">
        <f>IF($E3606=1,SUMIFS(Registros!$F$2:$F$6000,Registros!$A$2:$A$6000,"NP",Registros!$B$2:$B$6000,$A3606),0)</f>
        <v/>
      </c>
      <c r="G3606">
        <f>IF(COUNTIFS(Registros!$A$2:$A$6000,"MOV",Registros!$B$2:$B$6000,$A3606)&gt;0,1,0)</f>
        <v/>
      </c>
      <c r="H3606">
        <f>IF($G3606=1,SUMIFS(Registros!$F$2:$F$6000,Registros!$A$2:$A$6000,"MOV",Registros!$B$2:$B$6000,$A3606),0)</f>
        <v/>
      </c>
      <c r="I3606">
        <f>IF(COUNTIFS(Registros!$A$2:$A$6000,"CS",Registros!$B$2:$B$6000,$A3606)&gt;0,1,0)</f>
        <v/>
      </c>
      <c r="J3606">
        <f>IF($I3606=1,SUMIFS(Registros!$I$2:$I$6000,Registros!$A$2:$A$6000,"CS",Registros!$B$2:$B$6000,$A3606),0)</f>
        <v/>
      </c>
      <c r="K3606">
        <f>IF(COUNTIFS(Winback!$K$2:$K$300,$D3606)&gt;0,1,0)</f>
        <v/>
      </c>
      <c r="L3606">
        <f>IF(AND($K3606=1,LEFT($A3606,3)="WB-"),SUMIFS(Winback!$D$2:$D$300,Winback!$K$2:$K$300,$D3606),0)</f>
        <v/>
      </c>
      <c r="M3606">
        <f>IF(OR($E3606=1,$G3606=1,SUMIFS(Registros!$J$2:$J$6000,Registros!$B$2:$B$6000,$A3606)&gt;0),1,0)</f>
        <v/>
      </c>
      <c r="N3606">
        <f>IF($J3606&gt;0,1,IF(COUNTIFS(Registros!$A$2:$A$6000,"CS",Registros!$B$2:$B$6000,$A3606,Registros!$K$2:$K$6000,"&lt;&gt;")&gt;0,1,0))</f>
        <v/>
      </c>
      <c r="O3606">
        <f>IF(AND($K3606=1,$E3606=0,$G3606=0,$I3606=0),"WINBACK",IF(AND($M3606=1,$N3606&gt;0),"CONVERGENTE",IF($M3606=1,"SOLO MÓVIL",IF($N3606&gt;0,"SOLO FIJO / INTERNET","SIN SERVICIOS"))))</f>
        <v/>
      </c>
      <c r="P3606">
        <f>IF($O3606="WINBACK","Recuperar (winback)",IF($O3606="CONVERGENTE","Upgrade / más líneas",IF($O3606="SOLO MÓVIL","Ofrecer fijo + internet (FLBBTV)",IF($O3606="SOLO FIJO / INTERNET","Ofrecer línea móvil Nextphone","Oferta completa (móvil + fijo + internet)"))))</f>
        <v/>
      </c>
      <c r="Q3606">
        <f>$F3606+$H3606+$L3606</f>
        <v/>
      </c>
      <c r="R3606">
        <f>IFERROR(VLOOKUP($A3606,Registros!$B$2:$G$6000,6,0),IFERROR(VLOOKUP($D3606,Winback!$B$2:$C$300,2,0),""))</f>
        <v/>
      </c>
      <c r="S3606">
        <f>IF($E3606=1,"NP","")&amp;IF($G3606=1,"+MOV","")&amp;IF($I3606=1,"+CS","")&amp;IF($K3606=1,"+WB","")</f>
        <v/>
      </c>
      <c r="T3606">
        <f>$E3606+$G3606+$I3606+$K3606</f>
        <v/>
      </c>
    </row>
    <row r="3607">
      <c r="A3607" t="inlineStr">
        <is>
          <t>359368830000</t>
        </is>
      </c>
      <c r="B3607" t="inlineStr">
        <is>
          <t>35936883</t>
        </is>
      </c>
      <c r="C3607" t="inlineStr">
        <is>
          <t>YOSHUA RODRIGUEZ</t>
        </is>
      </c>
      <c r="D3607" t="inlineStr">
        <is>
          <t>YOSHUARODRIGUEZ</t>
        </is>
      </c>
      <c r="E3607">
        <f>IF(COUNTIFS(Registros!$A$2:$A$6000,"NP",Registros!$B$2:$B$6000,$A3607)&gt;0,1,0)</f>
        <v/>
      </c>
      <c r="F3607">
        <f>IF($E3607=1,SUMIFS(Registros!$F$2:$F$6000,Registros!$A$2:$A$6000,"NP",Registros!$B$2:$B$6000,$A3607),0)</f>
        <v/>
      </c>
      <c r="G3607">
        <f>IF(COUNTIFS(Registros!$A$2:$A$6000,"MOV",Registros!$B$2:$B$6000,$A3607)&gt;0,1,0)</f>
        <v/>
      </c>
      <c r="H3607">
        <f>IF($G3607=1,SUMIFS(Registros!$F$2:$F$6000,Registros!$A$2:$A$6000,"MOV",Registros!$B$2:$B$6000,$A3607),0)</f>
        <v/>
      </c>
      <c r="I3607">
        <f>IF(COUNTIFS(Registros!$A$2:$A$6000,"CS",Registros!$B$2:$B$6000,$A3607)&gt;0,1,0)</f>
        <v/>
      </c>
      <c r="J3607">
        <f>IF($I3607=1,SUMIFS(Registros!$I$2:$I$6000,Registros!$A$2:$A$6000,"CS",Registros!$B$2:$B$6000,$A3607),0)</f>
        <v/>
      </c>
      <c r="K3607">
        <f>IF(COUNTIFS(Winback!$K$2:$K$300,$D3607)&gt;0,1,0)</f>
        <v/>
      </c>
      <c r="L3607">
        <f>IF(AND($K3607=1,LEFT($A3607,3)="WB-"),SUMIFS(Winback!$D$2:$D$300,Winback!$K$2:$K$300,$D3607),0)</f>
        <v/>
      </c>
      <c r="M3607">
        <f>IF(OR($E3607=1,$G3607=1,SUMIFS(Registros!$J$2:$J$6000,Registros!$B$2:$B$6000,$A3607)&gt;0),1,0)</f>
        <v/>
      </c>
      <c r="N3607">
        <f>IF($J3607&gt;0,1,IF(COUNTIFS(Registros!$A$2:$A$6000,"CS",Registros!$B$2:$B$6000,$A3607,Registros!$K$2:$K$6000,"&lt;&gt;")&gt;0,1,0))</f>
        <v/>
      </c>
      <c r="O3607">
        <f>IF(AND($K3607=1,$E3607=0,$G3607=0,$I3607=0),"WINBACK",IF(AND($M3607=1,$N3607&gt;0),"CONVERGENTE",IF($M3607=1,"SOLO MÓVIL",IF($N3607&gt;0,"SOLO FIJO / INTERNET","SIN SERVICIOS"))))</f>
        <v/>
      </c>
      <c r="P3607">
        <f>IF($O3607="WINBACK","Recuperar (winback)",IF($O3607="CONVERGENTE","Upgrade / más líneas",IF($O3607="SOLO MÓVIL","Ofrecer fijo + internet (FLBBTV)",IF($O3607="SOLO FIJO / INTERNET","Ofrecer línea móvil Nextphone","Oferta completa (móvil + fijo + internet)"))))</f>
        <v/>
      </c>
      <c r="Q3607">
        <f>$F3607+$H3607+$L3607</f>
        <v/>
      </c>
      <c r="R3607">
        <f>IFERROR(VLOOKUP($A3607,Registros!$B$2:$G$6000,6,0),IFERROR(VLOOKUP($D3607,Winback!$B$2:$C$300,2,0),""))</f>
        <v/>
      </c>
      <c r="S3607">
        <f>IF($E3607=1,"NP","")&amp;IF($G3607=1,"+MOV","")&amp;IF($I3607=1,"+CS","")&amp;IF($K3607=1,"+WB","")</f>
        <v/>
      </c>
      <c r="T3607">
        <f>$E3607+$G3607+$I3607+$K3607</f>
        <v/>
      </c>
    </row>
    <row r="3608">
      <c r="A3608" t="inlineStr">
        <is>
          <t>354252580000</t>
        </is>
      </c>
      <c r="B3608" t="inlineStr">
        <is>
          <t>35425258</t>
        </is>
      </c>
      <c r="C3608" t="inlineStr">
        <is>
          <t>SHERLYN BEJARANO</t>
        </is>
      </c>
      <c r="D3608" t="inlineStr">
        <is>
          <t>SHERLYNBEJARANO</t>
        </is>
      </c>
      <c r="E3608">
        <f>IF(COUNTIFS(Registros!$A$2:$A$6000,"NP",Registros!$B$2:$B$6000,$A3608)&gt;0,1,0)</f>
        <v/>
      </c>
      <c r="F3608">
        <f>IF($E3608=1,SUMIFS(Registros!$F$2:$F$6000,Registros!$A$2:$A$6000,"NP",Registros!$B$2:$B$6000,$A3608),0)</f>
        <v/>
      </c>
      <c r="G3608">
        <f>IF(COUNTIFS(Registros!$A$2:$A$6000,"MOV",Registros!$B$2:$B$6000,$A3608)&gt;0,1,0)</f>
        <v/>
      </c>
      <c r="H3608">
        <f>IF($G3608=1,SUMIFS(Registros!$F$2:$F$6000,Registros!$A$2:$A$6000,"MOV",Registros!$B$2:$B$6000,$A3608),0)</f>
        <v/>
      </c>
      <c r="I3608">
        <f>IF(COUNTIFS(Registros!$A$2:$A$6000,"CS",Registros!$B$2:$B$6000,$A3608)&gt;0,1,0)</f>
        <v/>
      </c>
      <c r="J3608">
        <f>IF($I3608=1,SUMIFS(Registros!$I$2:$I$6000,Registros!$A$2:$A$6000,"CS",Registros!$B$2:$B$6000,$A3608),0)</f>
        <v/>
      </c>
      <c r="K3608">
        <f>IF(COUNTIFS(Winback!$K$2:$K$300,$D3608)&gt;0,1,0)</f>
        <v/>
      </c>
      <c r="L3608">
        <f>IF(AND($K3608=1,LEFT($A3608,3)="WB-"),SUMIFS(Winback!$D$2:$D$300,Winback!$K$2:$K$300,$D3608),0)</f>
        <v/>
      </c>
      <c r="M3608">
        <f>IF(OR($E3608=1,$G3608=1,SUMIFS(Registros!$J$2:$J$6000,Registros!$B$2:$B$6000,$A3608)&gt;0),1,0)</f>
        <v/>
      </c>
      <c r="N3608">
        <f>IF($J3608&gt;0,1,IF(COUNTIFS(Registros!$A$2:$A$6000,"CS",Registros!$B$2:$B$6000,$A3608,Registros!$K$2:$K$6000,"&lt;&gt;")&gt;0,1,0))</f>
        <v/>
      </c>
      <c r="O3608">
        <f>IF(AND($K3608=1,$E3608=0,$G3608=0,$I3608=0),"WINBACK",IF(AND($M3608=1,$N3608&gt;0),"CONVERGENTE",IF($M3608=1,"SOLO MÓVIL",IF($N3608&gt;0,"SOLO FIJO / INTERNET","SIN SERVICIOS"))))</f>
        <v/>
      </c>
      <c r="P3608">
        <f>IF($O3608="WINBACK","Recuperar (winback)",IF($O3608="CONVERGENTE","Upgrade / más líneas",IF($O3608="SOLO MÓVIL","Ofrecer fijo + internet (FLBBTV)",IF($O3608="SOLO FIJO / INTERNET","Ofrecer línea móvil Nextphone","Oferta completa (móvil + fijo + internet)"))))</f>
        <v/>
      </c>
      <c r="Q3608">
        <f>$F3608+$H3608+$L3608</f>
        <v/>
      </c>
      <c r="R3608">
        <f>IFERROR(VLOOKUP($A3608,Registros!$B$2:$G$6000,6,0),IFERROR(VLOOKUP($D3608,Winback!$B$2:$C$300,2,0),""))</f>
        <v/>
      </c>
      <c r="S3608">
        <f>IF($E3608=1,"NP","")&amp;IF($G3608=1,"+MOV","")&amp;IF($I3608=1,"+CS","")&amp;IF($K3608=1,"+WB","")</f>
        <v/>
      </c>
      <c r="T3608">
        <f>$E3608+$G3608+$I3608+$K3608</f>
        <v/>
      </c>
    </row>
    <row r="3609">
      <c r="A3609" t="inlineStr">
        <is>
          <t>354243170000</t>
        </is>
      </c>
      <c r="B3609" t="inlineStr">
        <is>
          <t>35424317</t>
        </is>
      </c>
      <c r="C3609" t="inlineStr">
        <is>
          <t>GENRICK MARTINEZ</t>
        </is>
      </c>
      <c r="D3609" t="inlineStr">
        <is>
          <t>GENRICKMARTINEZ</t>
        </is>
      </c>
      <c r="E3609">
        <f>IF(COUNTIFS(Registros!$A$2:$A$6000,"NP",Registros!$B$2:$B$6000,$A3609)&gt;0,1,0)</f>
        <v/>
      </c>
      <c r="F3609">
        <f>IF($E3609=1,SUMIFS(Registros!$F$2:$F$6000,Registros!$A$2:$A$6000,"NP",Registros!$B$2:$B$6000,$A3609),0)</f>
        <v/>
      </c>
      <c r="G3609">
        <f>IF(COUNTIFS(Registros!$A$2:$A$6000,"MOV",Registros!$B$2:$B$6000,$A3609)&gt;0,1,0)</f>
        <v/>
      </c>
      <c r="H3609">
        <f>IF($G3609=1,SUMIFS(Registros!$F$2:$F$6000,Registros!$A$2:$A$6000,"MOV",Registros!$B$2:$B$6000,$A3609),0)</f>
        <v/>
      </c>
      <c r="I3609">
        <f>IF(COUNTIFS(Registros!$A$2:$A$6000,"CS",Registros!$B$2:$B$6000,$A3609)&gt;0,1,0)</f>
        <v/>
      </c>
      <c r="J3609">
        <f>IF($I3609=1,SUMIFS(Registros!$I$2:$I$6000,Registros!$A$2:$A$6000,"CS",Registros!$B$2:$B$6000,$A3609),0)</f>
        <v/>
      </c>
      <c r="K3609">
        <f>IF(COUNTIFS(Winback!$K$2:$K$300,$D3609)&gt;0,1,0)</f>
        <v/>
      </c>
      <c r="L3609">
        <f>IF(AND($K3609=1,LEFT($A3609,3)="WB-"),SUMIFS(Winback!$D$2:$D$300,Winback!$K$2:$K$300,$D3609),0)</f>
        <v/>
      </c>
      <c r="M3609">
        <f>IF(OR($E3609=1,$G3609=1,SUMIFS(Registros!$J$2:$J$6000,Registros!$B$2:$B$6000,$A3609)&gt;0),1,0)</f>
        <v/>
      </c>
      <c r="N3609">
        <f>IF($J3609&gt;0,1,IF(COUNTIFS(Registros!$A$2:$A$6000,"CS",Registros!$B$2:$B$6000,$A3609,Registros!$K$2:$K$6000,"&lt;&gt;")&gt;0,1,0))</f>
        <v/>
      </c>
      <c r="O3609">
        <f>IF(AND($K3609=1,$E3609=0,$G3609=0,$I3609=0),"WINBACK",IF(AND($M3609=1,$N3609&gt;0),"CONVERGENTE",IF($M3609=1,"SOLO MÓVIL",IF($N3609&gt;0,"SOLO FIJO / INTERNET","SIN SERVICIOS"))))</f>
        <v/>
      </c>
      <c r="P3609">
        <f>IF($O3609="WINBACK","Recuperar (winback)",IF($O3609="CONVERGENTE","Upgrade / más líneas",IF($O3609="SOLO MÓVIL","Ofrecer fijo + internet (FLBBTV)",IF($O3609="SOLO FIJO / INTERNET","Ofrecer línea móvil Nextphone","Oferta completa (móvil + fijo + internet)"))))</f>
        <v/>
      </c>
      <c r="Q3609">
        <f>$F3609+$H3609+$L3609</f>
        <v/>
      </c>
      <c r="R3609">
        <f>IFERROR(VLOOKUP($A3609,Registros!$B$2:$G$6000,6,0),IFERROR(VLOOKUP($D3609,Winback!$B$2:$C$300,2,0),""))</f>
        <v/>
      </c>
      <c r="S3609">
        <f>IF($E3609=1,"NP","")&amp;IF($G3609=1,"+MOV","")&amp;IF($I3609=1,"+CS","")&amp;IF($K3609=1,"+WB","")</f>
        <v/>
      </c>
      <c r="T3609">
        <f>$E3609+$G3609+$I3609+$K3609</f>
        <v/>
      </c>
    </row>
    <row r="3610">
      <c r="A3610" t="inlineStr">
        <is>
          <t>353239240000</t>
        </is>
      </c>
      <c r="B3610" t="inlineStr">
        <is>
          <t>35323924</t>
        </is>
      </c>
      <c r="C3610" t="inlineStr">
        <is>
          <t>YAN CARLO CABALLERO</t>
        </is>
      </c>
      <c r="D3610" t="inlineStr">
        <is>
          <t>YANCARLOCABALLERO</t>
        </is>
      </c>
      <c r="E3610">
        <f>IF(COUNTIFS(Registros!$A$2:$A$6000,"NP",Registros!$B$2:$B$6000,$A3610)&gt;0,1,0)</f>
        <v/>
      </c>
      <c r="F3610">
        <f>IF($E3610=1,SUMIFS(Registros!$F$2:$F$6000,Registros!$A$2:$A$6000,"NP",Registros!$B$2:$B$6000,$A3610),0)</f>
        <v/>
      </c>
      <c r="G3610">
        <f>IF(COUNTIFS(Registros!$A$2:$A$6000,"MOV",Registros!$B$2:$B$6000,$A3610)&gt;0,1,0)</f>
        <v/>
      </c>
      <c r="H3610">
        <f>IF($G3610=1,SUMIFS(Registros!$F$2:$F$6000,Registros!$A$2:$A$6000,"MOV",Registros!$B$2:$B$6000,$A3610),0)</f>
        <v/>
      </c>
      <c r="I3610">
        <f>IF(COUNTIFS(Registros!$A$2:$A$6000,"CS",Registros!$B$2:$B$6000,$A3610)&gt;0,1,0)</f>
        <v/>
      </c>
      <c r="J3610">
        <f>IF($I3610=1,SUMIFS(Registros!$I$2:$I$6000,Registros!$A$2:$A$6000,"CS",Registros!$B$2:$B$6000,$A3610),0)</f>
        <v/>
      </c>
      <c r="K3610">
        <f>IF(COUNTIFS(Winback!$K$2:$K$300,$D3610)&gt;0,1,0)</f>
        <v/>
      </c>
      <c r="L3610">
        <f>IF(AND($K3610=1,LEFT($A3610,3)="WB-"),SUMIFS(Winback!$D$2:$D$300,Winback!$K$2:$K$300,$D3610),0)</f>
        <v/>
      </c>
      <c r="M3610">
        <f>IF(OR($E3610=1,$G3610=1,SUMIFS(Registros!$J$2:$J$6000,Registros!$B$2:$B$6000,$A3610)&gt;0),1,0)</f>
        <v/>
      </c>
      <c r="N3610">
        <f>IF($J3610&gt;0,1,IF(COUNTIFS(Registros!$A$2:$A$6000,"CS",Registros!$B$2:$B$6000,$A3610,Registros!$K$2:$K$6000,"&lt;&gt;")&gt;0,1,0))</f>
        <v/>
      </c>
      <c r="O3610">
        <f>IF(AND($K3610=1,$E3610=0,$G3610=0,$I3610=0),"WINBACK",IF(AND($M3610=1,$N3610&gt;0),"CONVERGENTE",IF($M3610=1,"SOLO MÓVIL",IF($N3610&gt;0,"SOLO FIJO / INTERNET","SIN SERVICIOS"))))</f>
        <v/>
      </c>
      <c r="P3610">
        <f>IF($O3610="WINBACK","Recuperar (winback)",IF($O3610="CONVERGENTE","Upgrade / más líneas",IF($O3610="SOLO MÓVIL","Ofrecer fijo + internet (FLBBTV)",IF($O3610="SOLO FIJO / INTERNET","Ofrecer línea móvil Nextphone","Oferta completa (móvil + fijo + internet)"))))</f>
        <v/>
      </c>
      <c r="Q3610">
        <f>$F3610+$H3610+$L3610</f>
        <v/>
      </c>
      <c r="R3610">
        <f>IFERROR(VLOOKUP($A3610,Registros!$B$2:$G$6000,6,0),IFERROR(VLOOKUP($D3610,Winback!$B$2:$C$300,2,0),""))</f>
        <v/>
      </c>
      <c r="S3610">
        <f>IF($E3610=1,"NP","")&amp;IF($G3610=1,"+MOV","")&amp;IF($I3610=1,"+CS","")&amp;IF($K3610=1,"+WB","")</f>
        <v/>
      </c>
      <c r="T3610">
        <f>$E3610+$G3610+$I3610+$K3610</f>
        <v/>
      </c>
    </row>
    <row r="3611">
      <c r="A3611" t="inlineStr">
        <is>
          <t>359351610000</t>
        </is>
      </c>
      <c r="B3611" t="inlineStr">
        <is>
          <t>35935161</t>
        </is>
      </c>
      <c r="C3611" t="inlineStr">
        <is>
          <t>SHANTALL SANCHEZ</t>
        </is>
      </c>
      <c r="D3611" t="inlineStr">
        <is>
          <t>SHANTALLSANCHEZ</t>
        </is>
      </c>
      <c r="E3611">
        <f>IF(COUNTIFS(Registros!$A$2:$A$6000,"NP",Registros!$B$2:$B$6000,$A3611)&gt;0,1,0)</f>
        <v/>
      </c>
      <c r="F3611">
        <f>IF($E3611=1,SUMIFS(Registros!$F$2:$F$6000,Registros!$A$2:$A$6000,"NP",Registros!$B$2:$B$6000,$A3611),0)</f>
        <v/>
      </c>
      <c r="G3611">
        <f>IF(COUNTIFS(Registros!$A$2:$A$6000,"MOV",Registros!$B$2:$B$6000,$A3611)&gt;0,1,0)</f>
        <v/>
      </c>
      <c r="H3611">
        <f>IF($G3611=1,SUMIFS(Registros!$F$2:$F$6000,Registros!$A$2:$A$6000,"MOV",Registros!$B$2:$B$6000,$A3611),0)</f>
        <v/>
      </c>
      <c r="I3611">
        <f>IF(COUNTIFS(Registros!$A$2:$A$6000,"CS",Registros!$B$2:$B$6000,$A3611)&gt;0,1,0)</f>
        <v/>
      </c>
      <c r="J3611">
        <f>IF($I3611=1,SUMIFS(Registros!$I$2:$I$6000,Registros!$A$2:$A$6000,"CS",Registros!$B$2:$B$6000,$A3611),0)</f>
        <v/>
      </c>
      <c r="K3611">
        <f>IF(COUNTIFS(Winback!$K$2:$K$300,$D3611)&gt;0,1,0)</f>
        <v/>
      </c>
      <c r="L3611">
        <f>IF(AND($K3611=1,LEFT($A3611,3)="WB-"),SUMIFS(Winback!$D$2:$D$300,Winback!$K$2:$K$300,$D3611),0)</f>
        <v/>
      </c>
      <c r="M3611">
        <f>IF(OR($E3611=1,$G3611=1,SUMIFS(Registros!$J$2:$J$6000,Registros!$B$2:$B$6000,$A3611)&gt;0),1,0)</f>
        <v/>
      </c>
      <c r="N3611">
        <f>IF($J3611&gt;0,1,IF(COUNTIFS(Registros!$A$2:$A$6000,"CS",Registros!$B$2:$B$6000,$A3611,Registros!$K$2:$K$6000,"&lt;&gt;")&gt;0,1,0))</f>
        <v/>
      </c>
      <c r="O3611">
        <f>IF(AND($K3611=1,$E3611=0,$G3611=0,$I3611=0),"WINBACK",IF(AND($M3611=1,$N3611&gt;0),"CONVERGENTE",IF($M3611=1,"SOLO MÓVIL",IF($N3611&gt;0,"SOLO FIJO / INTERNET","SIN SERVICIOS"))))</f>
        <v/>
      </c>
      <c r="P3611">
        <f>IF($O3611="WINBACK","Recuperar (winback)",IF($O3611="CONVERGENTE","Upgrade / más líneas",IF($O3611="SOLO MÓVIL","Ofrecer fijo + internet (FLBBTV)",IF($O3611="SOLO FIJO / INTERNET","Ofrecer línea móvil Nextphone","Oferta completa (móvil + fijo + internet)"))))</f>
        <v/>
      </c>
      <c r="Q3611">
        <f>$F3611+$H3611+$L3611</f>
        <v/>
      </c>
      <c r="R3611">
        <f>IFERROR(VLOOKUP($A3611,Registros!$B$2:$G$6000,6,0),IFERROR(VLOOKUP($D3611,Winback!$B$2:$C$300,2,0),""))</f>
        <v/>
      </c>
      <c r="S3611">
        <f>IF($E3611=1,"NP","")&amp;IF($G3611=1,"+MOV","")&amp;IF($I3611=1,"+CS","")&amp;IF($K3611=1,"+WB","")</f>
        <v/>
      </c>
      <c r="T3611">
        <f>$E3611+$G3611+$I3611+$K3611</f>
        <v/>
      </c>
    </row>
    <row r="3612">
      <c r="A3612" t="inlineStr">
        <is>
          <t>363060110000</t>
        </is>
      </c>
      <c r="B3612" t="inlineStr">
        <is>
          <t>36306011</t>
        </is>
      </c>
      <c r="C3612" t="inlineStr">
        <is>
          <t>RENÉ GABRIEL QUINTERO SÁNCHEZ</t>
        </is>
      </c>
      <c r="D3612" t="inlineStr">
        <is>
          <t>RENEGABRIELQUINTEROSANCHEZ</t>
        </is>
      </c>
      <c r="E3612">
        <f>IF(COUNTIFS(Registros!$A$2:$A$6000,"NP",Registros!$B$2:$B$6000,$A3612)&gt;0,1,0)</f>
        <v/>
      </c>
      <c r="F3612">
        <f>IF($E3612=1,SUMIFS(Registros!$F$2:$F$6000,Registros!$A$2:$A$6000,"NP",Registros!$B$2:$B$6000,$A3612),0)</f>
        <v/>
      </c>
      <c r="G3612">
        <f>IF(COUNTIFS(Registros!$A$2:$A$6000,"MOV",Registros!$B$2:$B$6000,$A3612)&gt;0,1,0)</f>
        <v/>
      </c>
      <c r="H3612">
        <f>IF($G3612=1,SUMIFS(Registros!$F$2:$F$6000,Registros!$A$2:$A$6000,"MOV",Registros!$B$2:$B$6000,$A3612),0)</f>
        <v/>
      </c>
      <c r="I3612">
        <f>IF(COUNTIFS(Registros!$A$2:$A$6000,"CS",Registros!$B$2:$B$6000,$A3612)&gt;0,1,0)</f>
        <v/>
      </c>
      <c r="J3612">
        <f>IF($I3612=1,SUMIFS(Registros!$I$2:$I$6000,Registros!$A$2:$A$6000,"CS",Registros!$B$2:$B$6000,$A3612),0)</f>
        <v/>
      </c>
      <c r="K3612">
        <f>IF(COUNTIFS(Winback!$K$2:$K$300,$D3612)&gt;0,1,0)</f>
        <v/>
      </c>
      <c r="L3612">
        <f>IF(AND($K3612=1,LEFT($A3612,3)="WB-"),SUMIFS(Winback!$D$2:$D$300,Winback!$K$2:$K$300,$D3612),0)</f>
        <v/>
      </c>
      <c r="M3612">
        <f>IF(OR($E3612=1,$G3612=1,SUMIFS(Registros!$J$2:$J$6000,Registros!$B$2:$B$6000,$A3612)&gt;0),1,0)</f>
        <v/>
      </c>
      <c r="N3612">
        <f>IF($J3612&gt;0,1,IF(COUNTIFS(Registros!$A$2:$A$6000,"CS",Registros!$B$2:$B$6000,$A3612,Registros!$K$2:$K$6000,"&lt;&gt;")&gt;0,1,0))</f>
        <v/>
      </c>
      <c r="O3612">
        <f>IF(AND($K3612=1,$E3612=0,$G3612=0,$I3612=0),"WINBACK",IF(AND($M3612=1,$N3612&gt;0),"CONVERGENTE",IF($M3612=1,"SOLO MÓVIL",IF($N3612&gt;0,"SOLO FIJO / INTERNET","SIN SERVICIOS"))))</f>
        <v/>
      </c>
      <c r="P3612">
        <f>IF($O3612="WINBACK","Recuperar (winback)",IF($O3612="CONVERGENTE","Upgrade / más líneas",IF($O3612="SOLO MÓVIL","Ofrecer fijo + internet (FLBBTV)",IF($O3612="SOLO FIJO / INTERNET","Ofrecer línea móvil Nextphone","Oferta completa (móvil + fijo + internet)"))))</f>
        <v/>
      </c>
      <c r="Q3612">
        <f>$F3612+$H3612+$L3612</f>
        <v/>
      </c>
      <c r="R3612">
        <f>IFERROR(VLOOKUP($A3612,Registros!$B$2:$G$6000,6,0),IFERROR(VLOOKUP($D3612,Winback!$B$2:$C$300,2,0),""))</f>
        <v/>
      </c>
      <c r="S3612">
        <f>IF($E3612=1,"NP","")&amp;IF($G3612=1,"+MOV","")&amp;IF($I3612=1,"+CS","")&amp;IF($K3612=1,"+WB","")</f>
        <v/>
      </c>
      <c r="T3612">
        <f>$E3612+$G3612+$I3612+$K3612</f>
        <v/>
      </c>
    </row>
    <row r="3613">
      <c r="A3613" t="inlineStr">
        <is>
          <t>354121590000</t>
        </is>
      </c>
      <c r="B3613" t="inlineStr">
        <is>
          <t>35412159</t>
        </is>
      </c>
      <c r="C3613" t="inlineStr">
        <is>
          <t>ZELIDETH ANTONIA SANTOS ATENCIO</t>
        </is>
      </c>
      <c r="D3613" t="inlineStr">
        <is>
          <t>ZELIDETHANTONIASANTOSATENCIO</t>
        </is>
      </c>
      <c r="E3613">
        <f>IF(COUNTIFS(Registros!$A$2:$A$6000,"NP",Registros!$B$2:$B$6000,$A3613)&gt;0,1,0)</f>
        <v/>
      </c>
      <c r="F3613">
        <f>IF($E3613=1,SUMIFS(Registros!$F$2:$F$6000,Registros!$A$2:$A$6000,"NP",Registros!$B$2:$B$6000,$A3613),0)</f>
        <v/>
      </c>
      <c r="G3613">
        <f>IF(COUNTIFS(Registros!$A$2:$A$6000,"MOV",Registros!$B$2:$B$6000,$A3613)&gt;0,1,0)</f>
        <v/>
      </c>
      <c r="H3613">
        <f>IF($G3613=1,SUMIFS(Registros!$F$2:$F$6000,Registros!$A$2:$A$6000,"MOV",Registros!$B$2:$B$6000,$A3613),0)</f>
        <v/>
      </c>
      <c r="I3613">
        <f>IF(COUNTIFS(Registros!$A$2:$A$6000,"CS",Registros!$B$2:$B$6000,$A3613)&gt;0,1,0)</f>
        <v/>
      </c>
      <c r="J3613">
        <f>IF($I3613=1,SUMIFS(Registros!$I$2:$I$6000,Registros!$A$2:$A$6000,"CS",Registros!$B$2:$B$6000,$A3613),0)</f>
        <v/>
      </c>
      <c r="K3613">
        <f>IF(COUNTIFS(Winback!$K$2:$K$300,$D3613)&gt;0,1,0)</f>
        <v/>
      </c>
      <c r="L3613">
        <f>IF(AND($K3613=1,LEFT($A3613,3)="WB-"),SUMIFS(Winback!$D$2:$D$300,Winback!$K$2:$K$300,$D3613),0)</f>
        <v/>
      </c>
      <c r="M3613">
        <f>IF(OR($E3613=1,$G3613=1,SUMIFS(Registros!$J$2:$J$6000,Registros!$B$2:$B$6000,$A3613)&gt;0),1,0)</f>
        <v/>
      </c>
      <c r="N3613">
        <f>IF($J3613&gt;0,1,IF(COUNTIFS(Registros!$A$2:$A$6000,"CS",Registros!$B$2:$B$6000,$A3613,Registros!$K$2:$K$6000,"&lt;&gt;")&gt;0,1,0))</f>
        <v/>
      </c>
      <c r="O3613">
        <f>IF(AND($K3613=1,$E3613=0,$G3613=0,$I3613=0),"WINBACK",IF(AND($M3613=1,$N3613&gt;0),"CONVERGENTE",IF($M3613=1,"SOLO MÓVIL",IF($N3613&gt;0,"SOLO FIJO / INTERNET","SIN SERVICIOS"))))</f>
        <v/>
      </c>
      <c r="P3613">
        <f>IF($O3613="WINBACK","Recuperar (winback)",IF($O3613="CONVERGENTE","Upgrade / más líneas",IF($O3613="SOLO MÓVIL","Ofrecer fijo + internet (FLBBTV)",IF($O3613="SOLO FIJO / INTERNET","Ofrecer línea móvil Nextphone","Oferta completa (móvil + fijo + internet)"))))</f>
        <v/>
      </c>
      <c r="Q3613">
        <f>$F3613+$H3613+$L3613</f>
        <v/>
      </c>
      <c r="R3613">
        <f>IFERROR(VLOOKUP($A3613,Registros!$B$2:$G$6000,6,0),IFERROR(VLOOKUP($D3613,Winback!$B$2:$C$300,2,0),""))</f>
        <v/>
      </c>
      <c r="S3613">
        <f>IF($E3613=1,"NP","")&amp;IF($G3613=1,"+MOV","")&amp;IF($I3613=1,"+CS","")&amp;IF($K3613=1,"+WB","")</f>
        <v/>
      </c>
      <c r="T3613">
        <f>$E3613+$G3613+$I3613+$K3613</f>
        <v/>
      </c>
    </row>
    <row r="3614">
      <c r="A3614" t="inlineStr">
        <is>
          <t>344346270000</t>
        </is>
      </c>
      <c r="B3614" t="inlineStr">
        <is>
          <t>34434627</t>
        </is>
      </c>
      <c r="C3614" t="inlineStr">
        <is>
          <t>AUSTIN ALDAHIR MINTO RODRIGUEZ</t>
        </is>
      </c>
      <c r="D3614" t="inlineStr">
        <is>
          <t>AUSTINALDAHIRMINTORODRIGUEZ</t>
        </is>
      </c>
      <c r="E3614">
        <f>IF(COUNTIFS(Registros!$A$2:$A$6000,"NP",Registros!$B$2:$B$6000,$A3614)&gt;0,1,0)</f>
        <v/>
      </c>
      <c r="F3614">
        <f>IF($E3614=1,SUMIFS(Registros!$F$2:$F$6000,Registros!$A$2:$A$6000,"NP",Registros!$B$2:$B$6000,$A3614),0)</f>
        <v/>
      </c>
      <c r="G3614">
        <f>IF(COUNTIFS(Registros!$A$2:$A$6000,"MOV",Registros!$B$2:$B$6000,$A3614)&gt;0,1,0)</f>
        <v/>
      </c>
      <c r="H3614">
        <f>IF($G3614=1,SUMIFS(Registros!$F$2:$F$6000,Registros!$A$2:$A$6000,"MOV",Registros!$B$2:$B$6000,$A3614),0)</f>
        <v/>
      </c>
      <c r="I3614">
        <f>IF(COUNTIFS(Registros!$A$2:$A$6000,"CS",Registros!$B$2:$B$6000,$A3614)&gt;0,1,0)</f>
        <v/>
      </c>
      <c r="J3614">
        <f>IF($I3614=1,SUMIFS(Registros!$I$2:$I$6000,Registros!$A$2:$A$6000,"CS",Registros!$B$2:$B$6000,$A3614),0)</f>
        <v/>
      </c>
      <c r="K3614">
        <f>IF(COUNTIFS(Winback!$K$2:$K$300,$D3614)&gt;0,1,0)</f>
        <v/>
      </c>
      <c r="L3614">
        <f>IF(AND($K3614=1,LEFT($A3614,3)="WB-"),SUMIFS(Winback!$D$2:$D$300,Winback!$K$2:$K$300,$D3614),0)</f>
        <v/>
      </c>
      <c r="M3614">
        <f>IF(OR($E3614=1,$G3614=1,SUMIFS(Registros!$J$2:$J$6000,Registros!$B$2:$B$6000,$A3614)&gt;0),1,0)</f>
        <v/>
      </c>
      <c r="N3614">
        <f>IF($J3614&gt;0,1,IF(COUNTIFS(Registros!$A$2:$A$6000,"CS",Registros!$B$2:$B$6000,$A3614,Registros!$K$2:$K$6000,"&lt;&gt;")&gt;0,1,0))</f>
        <v/>
      </c>
      <c r="O3614">
        <f>IF(AND($K3614=1,$E3614=0,$G3614=0,$I3614=0),"WINBACK",IF(AND($M3614=1,$N3614&gt;0),"CONVERGENTE",IF($M3614=1,"SOLO MÓVIL",IF($N3614&gt;0,"SOLO FIJO / INTERNET","SIN SERVICIOS"))))</f>
        <v/>
      </c>
      <c r="P3614">
        <f>IF($O3614="WINBACK","Recuperar (winback)",IF($O3614="CONVERGENTE","Upgrade / más líneas",IF($O3614="SOLO MÓVIL","Ofrecer fijo + internet (FLBBTV)",IF($O3614="SOLO FIJO / INTERNET","Ofrecer línea móvil Nextphone","Oferta completa (móvil + fijo + internet)"))))</f>
        <v/>
      </c>
      <c r="Q3614">
        <f>$F3614+$H3614+$L3614</f>
        <v/>
      </c>
      <c r="R3614">
        <f>IFERROR(VLOOKUP($A3614,Registros!$B$2:$G$6000,6,0),IFERROR(VLOOKUP($D3614,Winback!$B$2:$C$300,2,0),""))</f>
        <v/>
      </c>
      <c r="S3614">
        <f>IF($E3614=1,"NP","")&amp;IF($G3614=1,"+MOV","")&amp;IF($I3614=1,"+CS","")&amp;IF($K3614=1,"+WB","")</f>
        <v/>
      </c>
      <c r="T3614">
        <f>$E3614+$G3614+$I3614+$K3614</f>
        <v/>
      </c>
    </row>
    <row r="3615">
      <c r="A3615" t="inlineStr">
        <is>
          <t>347417020000</t>
        </is>
      </c>
      <c r="B3615" t="inlineStr">
        <is>
          <t>34741702</t>
        </is>
      </c>
      <c r="C3615" t="inlineStr">
        <is>
          <t>JUAN ESPINOZA</t>
        </is>
      </c>
      <c r="D3615" t="inlineStr">
        <is>
          <t>JUANESPINOZA</t>
        </is>
      </c>
      <c r="E3615">
        <f>IF(COUNTIFS(Registros!$A$2:$A$6000,"NP",Registros!$B$2:$B$6000,$A3615)&gt;0,1,0)</f>
        <v/>
      </c>
      <c r="F3615">
        <f>IF($E3615=1,SUMIFS(Registros!$F$2:$F$6000,Registros!$A$2:$A$6000,"NP",Registros!$B$2:$B$6000,$A3615),0)</f>
        <v/>
      </c>
      <c r="G3615">
        <f>IF(COUNTIFS(Registros!$A$2:$A$6000,"MOV",Registros!$B$2:$B$6000,$A3615)&gt;0,1,0)</f>
        <v/>
      </c>
      <c r="H3615">
        <f>IF($G3615=1,SUMIFS(Registros!$F$2:$F$6000,Registros!$A$2:$A$6000,"MOV",Registros!$B$2:$B$6000,$A3615),0)</f>
        <v/>
      </c>
      <c r="I3615">
        <f>IF(COUNTIFS(Registros!$A$2:$A$6000,"CS",Registros!$B$2:$B$6000,$A3615)&gt;0,1,0)</f>
        <v/>
      </c>
      <c r="J3615">
        <f>IF($I3615=1,SUMIFS(Registros!$I$2:$I$6000,Registros!$A$2:$A$6000,"CS",Registros!$B$2:$B$6000,$A3615),0)</f>
        <v/>
      </c>
      <c r="K3615">
        <f>IF(COUNTIFS(Winback!$K$2:$K$300,$D3615)&gt;0,1,0)</f>
        <v/>
      </c>
      <c r="L3615">
        <f>IF(AND($K3615=1,LEFT($A3615,3)="WB-"),SUMIFS(Winback!$D$2:$D$300,Winback!$K$2:$K$300,$D3615),0)</f>
        <v/>
      </c>
      <c r="M3615">
        <f>IF(OR($E3615=1,$G3615=1,SUMIFS(Registros!$J$2:$J$6000,Registros!$B$2:$B$6000,$A3615)&gt;0),1,0)</f>
        <v/>
      </c>
      <c r="N3615">
        <f>IF($J3615&gt;0,1,IF(COUNTIFS(Registros!$A$2:$A$6000,"CS",Registros!$B$2:$B$6000,$A3615,Registros!$K$2:$K$6000,"&lt;&gt;")&gt;0,1,0))</f>
        <v/>
      </c>
      <c r="O3615">
        <f>IF(AND($K3615=1,$E3615=0,$G3615=0,$I3615=0),"WINBACK",IF(AND($M3615=1,$N3615&gt;0),"CONVERGENTE",IF($M3615=1,"SOLO MÓVIL",IF($N3615&gt;0,"SOLO FIJO / INTERNET","SIN SERVICIOS"))))</f>
        <v/>
      </c>
      <c r="P3615">
        <f>IF($O3615="WINBACK","Recuperar (winback)",IF($O3615="CONVERGENTE","Upgrade / más líneas",IF($O3615="SOLO MÓVIL","Ofrecer fijo + internet (FLBBTV)",IF($O3615="SOLO FIJO / INTERNET","Ofrecer línea móvil Nextphone","Oferta completa (móvil + fijo + internet)"))))</f>
        <v/>
      </c>
      <c r="Q3615">
        <f>$F3615+$H3615+$L3615</f>
        <v/>
      </c>
      <c r="R3615">
        <f>IFERROR(VLOOKUP($A3615,Registros!$B$2:$G$6000,6,0),IFERROR(VLOOKUP($D3615,Winback!$B$2:$C$300,2,0),""))</f>
        <v/>
      </c>
      <c r="S3615">
        <f>IF($E3615=1,"NP","")&amp;IF($G3615=1,"+MOV","")&amp;IF($I3615=1,"+CS","")&amp;IF($K3615=1,"+WB","")</f>
        <v/>
      </c>
      <c r="T3615">
        <f>$E3615+$G3615+$I3615+$K3615</f>
        <v/>
      </c>
    </row>
    <row r="3616">
      <c r="A3616" t="inlineStr">
        <is>
          <t>358324350000</t>
        </is>
      </c>
      <c r="B3616" t="inlineStr">
        <is>
          <t>35832435</t>
        </is>
      </c>
      <c r="C3616" t="inlineStr">
        <is>
          <t>JOSUE CALEB LEDEZMA MARTINEZ</t>
        </is>
      </c>
      <c r="D3616" t="inlineStr">
        <is>
          <t>JOSUECALEBLEDEZMAMARTINEZ</t>
        </is>
      </c>
      <c r="E3616">
        <f>IF(COUNTIFS(Registros!$A$2:$A$6000,"NP",Registros!$B$2:$B$6000,$A3616)&gt;0,1,0)</f>
        <v/>
      </c>
      <c r="F3616">
        <f>IF($E3616=1,SUMIFS(Registros!$F$2:$F$6000,Registros!$A$2:$A$6000,"NP",Registros!$B$2:$B$6000,$A3616),0)</f>
        <v/>
      </c>
      <c r="G3616">
        <f>IF(COUNTIFS(Registros!$A$2:$A$6000,"MOV",Registros!$B$2:$B$6000,$A3616)&gt;0,1,0)</f>
        <v/>
      </c>
      <c r="H3616">
        <f>IF($G3616=1,SUMIFS(Registros!$F$2:$F$6000,Registros!$A$2:$A$6000,"MOV",Registros!$B$2:$B$6000,$A3616),0)</f>
        <v/>
      </c>
      <c r="I3616">
        <f>IF(COUNTIFS(Registros!$A$2:$A$6000,"CS",Registros!$B$2:$B$6000,$A3616)&gt;0,1,0)</f>
        <v/>
      </c>
      <c r="J3616">
        <f>IF($I3616=1,SUMIFS(Registros!$I$2:$I$6000,Registros!$A$2:$A$6000,"CS",Registros!$B$2:$B$6000,$A3616),0)</f>
        <v/>
      </c>
      <c r="K3616">
        <f>IF(COUNTIFS(Winback!$K$2:$K$300,$D3616)&gt;0,1,0)</f>
        <v/>
      </c>
      <c r="L3616">
        <f>IF(AND($K3616=1,LEFT($A3616,3)="WB-"),SUMIFS(Winback!$D$2:$D$300,Winback!$K$2:$K$300,$D3616),0)</f>
        <v/>
      </c>
      <c r="M3616">
        <f>IF(OR($E3616=1,$G3616=1,SUMIFS(Registros!$J$2:$J$6000,Registros!$B$2:$B$6000,$A3616)&gt;0),1,0)</f>
        <v/>
      </c>
      <c r="N3616">
        <f>IF($J3616&gt;0,1,IF(COUNTIFS(Registros!$A$2:$A$6000,"CS",Registros!$B$2:$B$6000,$A3616,Registros!$K$2:$K$6000,"&lt;&gt;")&gt;0,1,0))</f>
        <v/>
      </c>
      <c r="O3616">
        <f>IF(AND($K3616=1,$E3616=0,$G3616=0,$I3616=0),"WINBACK",IF(AND($M3616=1,$N3616&gt;0),"CONVERGENTE",IF($M3616=1,"SOLO MÓVIL",IF($N3616&gt;0,"SOLO FIJO / INTERNET","SIN SERVICIOS"))))</f>
        <v/>
      </c>
      <c r="P3616">
        <f>IF($O3616="WINBACK","Recuperar (winback)",IF($O3616="CONVERGENTE","Upgrade / más líneas",IF($O3616="SOLO MÓVIL","Ofrecer fijo + internet (FLBBTV)",IF($O3616="SOLO FIJO / INTERNET","Ofrecer línea móvil Nextphone","Oferta completa (móvil + fijo + internet)"))))</f>
        <v/>
      </c>
      <c r="Q3616">
        <f>$F3616+$H3616+$L3616</f>
        <v/>
      </c>
      <c r="R3616">
        <f>IFERROR(VLOOKUP($A3616,Registros!$B$2:$G$6000,6,0),IFERROR(VLOOKUP($D3616,Winback!$B$2:$C$300,2,0),""))</f>
        <v/>
      </c>
      <c r="S3616">
        <f>IF($E3616=1,"NP","")&amp;IF($G3616=1,"+MOV","")&amp;IF($I3616=1,"+CS","")&amp;IF($K3616=1,"+WB","")</f>
        <v/>
      </c>
      <c r="T3616">
        <f>$E3616+$G3616+$I3616+$K3616</f>
        <v/>
      </c>
    </row>
    <row r="3617">
      <c r="A3617" t="inlineStr">
        <is>
          <t>351136830000</t>
        </is>
      </c>
      <c r="B3617" t="inlineStr">
        <is>
          <t>35113683</t>
        </is>
      </c>
      <c r="C3617" t="inlineStr">
        <is>
          <t>SAMIR AMETH CARRERA</t>
        </is>
      </c>
      <c r="D3617" t="inlineStr">
        <is>
          <t>SAMIRAMETHCARRERA</t>
        </is>
      </c>
      <c r="E3617">
        <f>IF(COUNTIFS(Registros!$A$2:$A$6000,"NP",Registros!$B$2:$B$6000,$A3617)&gt;0,1,0)</f>
        <v/>
      </c>
      <c r="F3617">
        <f>IF($E3617=1,SUMIFS(Registros!$F$2:$F$6000,Registros!$A$2:$A$6000,"NP",Registros!$B$2:$B$6000,$A3617),0)</f>
        <v/>
      </c>
      <c r="G3617">
        <f>IF(COUNTIFS(Registros!$A$2:$A$6000,"MOV",Registros!$B$2:$B$6000,$A3617)&gt;0,1,0)</f>
        <v/>
      </c>
      <c r="H3617">
        <f>IF($G3617=1,SUMIFS(Registros!$F$2:$F$6000,Registros!$A$2:$A$6000,"MOV",Registros!$B$2:$B$6000,$A3617),0)</f>
        <v/>
      </c>
      <c r="I3617">
        <f>IF(COUNTIFS(Registros!$A$2:$A$6000,"CS",Registros!$B$2:$B$6000,$A3617)&gt;0,1,0)</f>
        <v/>
      </c>
      <c r="J3617">
        <f>IF($I3617=1,SUMIFS(Registros!$I$2:$I$6000,Registros!$A$2:$A$6000,"CS",Registros!$B$2:$B$6000,$A3617),0)</f>
        <v/>
      </c>
      <c r="K3617">
        <f>IF(COUNTIFS(Winback!$K$2:$K$300,$D3617)&gt;0,1,0)</f>
        <v/>
      </c>
      <c r="L3617">
        <f>IF(AND($K3617=1,LEFT($A3617,3)="WB-"),SUMIFS(Winback!$D$2:$D$300,Winback!$K$2:$K$300,$D3617),0)</f>
        <v/>
      </c>
      <c r="M3617">
        <f>IF(OR($E3617=1,$G3617=1,SUMIFS(Registros!$J$2:$J$6000,Registros!$B$2:$B$6000,$A3617)&gt;0),1,0)</f>
        <v/>
      </c>
      <c r="N3617">
        <f>IF($J3617&gt;0,1,IF(COUNTIFS(Registros!$A$2:$A$6000,"CS",Registros!$B$2:$B$6000,$A3617,Registros!$K$2:$K$6000,"&lt;&gt;")&gt;0,1,0))</f>
        <v/>
      </c>
      <c r="O3617">
        <f>IF(AND($K3617=1,$E3617=0,$G3617=0,$I3617=0),"WINBACK",IF(AND($M3617=1,$N3617&gt;0),"CONVERGENTE",IF($M3617=1,"SOLO MÓVIL",IF($N3617&gt;0,"SOLO FIJO / INTERNET","SIN SERVICIOS"))))</f>
        <v/>
      </c>
      <c r="P3617">
        <f>IF($O3617="WINBACK","Recuperar (winback)",IF($O3617="CONVERGENTE","Upgrade / más líneas",IF($O3617="SOLO MÓVIL","Ofrecer fijo + internet (FLBBTV)",IF($O3617="SOLO FIJO / INTERNET","Ofrecer línea móvil Nextphone","Oferta completa (móvil + fijo + internet)"))))</f>
        <v/>
      </c>
      <c r="Q3617">
        <f>$F3617+$H3617+$L3617</f>
        <v/>
      </c>
      <c r="R3617">
        <f>IFERROR(VLOOKUP($A3617,Registros!$B$2:$G$6000,6,0),IFERROR(VLOOKUP($D3617,Winback!$B$2:$C$300,2,0),""))</f>
        <v/>
      </c>
      <c r="S3617">
        <f>IF($E3617=1,"NP","")&amp;IF($G3617=1,"+MOV","")&amp;IF($I3617=1,"+CS","")&amp;IF($K3617=1,"+WB","")</f>
        <v/>
      </c>
      <c r="T3617">
        <f>$E3617+$G3617+$I3617+$K3617</f>
        <v/>
      </c>
    </row>
    <row r="3618">
      <c r="A3618" t="inlineStr">
        <is>
          <t>354323370000</t>
        </is>
      </c>
      <c r="B3618" t="inlineStr">
        <is>
          <t>35432337</t>
        </is>
      </c>
      <c r="C3618" t="inlineStr">
        <is>
          <t>JUAN GARCÍA</t>
        </is>
      </c>
      <c r="D3618" t="inlineStr">
        <is>
          <t>JUANGARCIA</t>
        </is>
      </c>
      <c r="E3618">
        <f>IF(COUNTIFS(Registros!$A$2:$A$6000,"NP",Registros!$B$2:$B$6000,$A3618)&gt;0,1,0)</f>
        <v/>
      </c>
      <c r="F3618">
        <f>IF($E3618=1,SUMIFS(Registros!$F$2:$F$6000,Registros!$A$2:$A$6000,"NP",Registros!$B$2:$B$6000,$A3618),0)</f>
        <v/>
      </c>
      <c r="G3618">
        <f>IF(COUNTIFS(Registros!$A$2:$A$6000,"MOV",Registros!$B$2:$B$6000,$A3618)&gt;0,1,0)</f>
        <v/>
      </c>
      <c r="H3618">
        <f>IF($G3618=1,SUMIFS(Registros!$F$2:$F$6000,Registros!$A$2:$A$6000,"MOV",Registros!$B$2:$B$6000,$A3618),0)</f>
        <v/>
      </c>
      <c r="I3618">
        <f>IF(COUNTIFS(Registros!$A$2:$A$6000,"CS",Registros!$B$2:$B$6000,$A3618)&gt;0,1,0)</f>
        <v/>
      </c>
      <c r="J3618">
        <f>IF($I3618=1,SUMIFS(Registros!$I$2:$I$6000,Registros!$A$2:$A$6000,"CS",Registros!$B$2:$B$6000,$A3618),0)</f>
        <v/>
      </c>
      <c r="K3618">
        <f>IF(COUNTIFS(Winback!$K$2:$K$300,$D3618)&gt;0,1,0)</f>
        <v/>
      </c>
      <c r="L3618">
        <f>IF(AND($K3618=1,LEFT($A3618,3)="WB-"),SUMIFS(Winback!$D$2:$D$300,Winback!$K$2:$K$300,$D3618),0)</f>
        <v/>
      </c>
      <c r="M3618">
        <f>IF(OR($E3618=1,$G3618=1,SUMIFS(Registros!$J$2:$J$6000,Registros!$B$2:$B$6000,$A3618)&gt;0),1,0)</f>
        <v/>
      </c>
      <c r="N3618">
        <f>IF($J3618&gt;0,1,IF(COUNTIFS(Registros!$A$2:$A$6000,"CS",Registros!$B$2:$B$6000,$A3618,Registros!$K$2:$K$6000,"&lt;&gt;")&gt;0,1,0))</f>
        <v/>
      </c>
      <c r="O3618">
        <f>IF(AND($K3618=1,$E3618=0,$G3618=0,$I3618=0),"WINBACK",IF(AND($M3618=1,$N3618&gt;0),"CONVERGENTE",IF($M3618=1,"SOLO MÓVIL",IF($N3618&gt;0,"SOLO FIJO / INTERNET","SIN SERVICIOS"))))</f>
        <v/>
      </c>
      <c r="P3618">
        <f>IF($O3618="WINBACK","Recuperar (winback)",IF($O3618="CONVERGENTE","Upgrade / más líneas",IF($O3618="SOLO MÓVIL","Ofrecer fijo + internet (FLBBTV)",IF($O3618="SOLO FIJO / INTERNET","Ofrecer línea móvil Nextphone","Oferta completa (móvil + fijo + internet)"))))</f>
        <v/>
      </c>
      <c r="Q3618">
        <f>$F3618+$H3618+$L3618</f>
        <v/>
      </c>
      <c r="R3618">
        <f>IFERROR(VLOOKUP($A3618,Registros!$B$2:$G$6000,6,0),IFERROR(VLOOKUP($D3618,Winback!$B$2:$C$300,2,0),""))</f>
        <v/>
      </c>
      <c r="S3618">
        <f>IF($E3618=1,"NP","")&amp;IF($G3618=1,"+MOV","")&amp;IF($I3618=1,"+CS","")&amp;IF($K3618=1,"+WB","")</f>
        <v/>
      </c>
      <c r="T3618">
        <f>$E3618+$G3618+$I3618+$K3618</f>
        <v/>
      </c>
    </row>
    <row r="3619">
      <c r="A3619" t="inlineStr">
        <is>
          <t>352287920000</t>
        </is>
      </c>
      <c r="B3619" t="inlineStr">
        <is>
          <t>35228792</t>
        </is>
      </c>
      <c r="C3619" t="inlineStr">
        <is>
          <t>JUAN BONILLA</t>
        </is>
      </c>
      <c r="D3619" t="inlineStr">
        <is>
          <t>JUANBONILLA</t>
        </is>
      </c>
      <c r="E3619">
        <f>IF(COUNTIFS(Registros!$A$2:$A$6000,"NP",Registros!$B$2:$B$6000,$A3619)&gt;0,1,0)</f>
        <v/>
      </c>
      <c r="F3619">
        <f>IF($E3619=1,SUMIFS(Registros!$F$2:$F$6000,Registros!$A$2:$A$6000,"NP",Registros!$B$2:$B$6000,$A3619),0)</f>
        <v/>
      </c>
      <c r="G3619">
        <f>IF(COUNTIFS(Registros!$A$2:$A$6000,"MOV",Registros!$B$2:$B$6000,$A3619)&gt;0,1,0)</f>
        <v/>
      </c>
      <c r="H3619">
        <f>IF($G3619=1,SUMIFS(Registros!$F$2:$F$6000,Registros!$A$2:$A$6000,"MOV",Registros!$B$2:$B$6000,$A3619),0)</f>
        <v/>
      </c>
      <c r="I3619">
        <f>IF(COUNTIFS(Registros!$A$2:$A$6000,"CS",Registros!$B$2:$B$6000,$A3619)&gt;0,1,0)</f>
        <v/>
      </c>
      <c r="J3619">
        <f>IF($I3619=1,SUMIFS(Registros!$I$2:$I$6000,Registros!$A$2:$A$6000,"CS",Registros!$B$2:$B$6000,$A3619),0)</f>
        <v/>
      </c>
      <c r="K3619">
        <f>IF(COUNTIFS(Winback!$K$2:$K$300,$D3619)&gt;0,1,0)</f>
        <v/>
      </c>
      <c r="L3619">
        <f>IF(AND($K3619=1,LEFT($A3619,3)="WB-"),SUMIFS(Winback!$D$2:$D$300,Winback!$K$2:$K$300,$D3619),0)</f>
        <v/>
      </c>
      <c r="M3619">
        <f>IF(OR($E3619=1,$G3619=1,SUMIFS(Registros!$J$2:$J$6000,Registros!$B$2:$B$6000,$A3619)&gt;0),1,0)</f>
        <v/>
      </c>
      <c r="N3619">
        <f>IF($J3619&gt;0,1,IF(COUNTIFS(Registros!$A$2:$A$6000,"CS",Registros!$B$2:$B$6000,$A3619,Registros!$K$2:$K$6000,"&lt;&gt;")&gt;0,1,0))</f>
        <v/>
      </c>
      <c r="O3619">
        <f>IF(AND($K3619=1,$E3619=0,$G3619=0,$I3619=0),"WINBACK",IF(AND($M3619=1,$N3619&gt;0),"CONVERGENTE",IF($M3619=1,"SOLO MÓVIL",IF($N3619&gt;0,"SOLO FIJO / INTERNET","SIN SERVICIOS"))))</f>
        <v/>
      </c>
      <c r="P3619">
        <f>IF($O3619="WINBACK","Recuperar (winback)",IF($O3619="CONVERGENTE","Upgrade / más líneas",IF($O3619="SOLO MÓVIL","Ofrecer fijo + internet (FLBBTV)",IF($O3619="SOLO FIJO / INTERNET","Ofrecer línea móvil Nextphone","Oferta completa (móvil + fijo + internet)"))))</f>
        <v/>
      </c>
      <c r="Q3619">
        <f>$F3619+$H3619+$L3619</f>
        <v/>
      </c>
      <c r="R3619">
        <f>IFERROR(VLOOKUP($A3619,Registros!$B$2:$G$6000,6,0),IFERROR(VLOOKUP($D3619,Winback!$B$2:$C$300,2,0),""))</f>
        <v/>
      </c>
      <c r="S3619">
        <f>IF($E3619=1,"NP","")&amp;IF($G3619=1,"+MOV","")&amp;IF($I3619=1,"+CS","")&amp;IF($K3619=1,"+WB","")</f>
        <v/>
      </c>
      <c r="T3619">
        <f>$E3619+$G3619+$I3619+$K3619</f>
        <v/>
      </c>
    </row>
    <row r="3620">
      <c r="A3620" t="inlineStr">
        <is>
          <t>355323570000</t>
        </is>
      </c>
      <c r="B3620" t="inlineStr">
        <is>
          <t>35532357</t>
        </is>
      </c>
      <c r="C3620" t="inlineStr">
        <is>
          <t>DIEGO ANTONIO SÁNCHEZ DIAZ</t>
        </is>
      </c>
      <c r="D3620" t="inlineStr">
        <is>
          <t>DIEGOANTONIOSANCHEZDIAZ</t>
        </is>
      </c>
      <c r="E3620">
        <f>IF(COUNTIFS(Registros!$A$2:$A$6000,"NP",Registros!$B$2:$B$6000,$A3620)&gt;0,1,0)</f>
        <v/>
      </c>
      <c r="F3620">
        <f>IF($E3620=1,SUMIFS(Registros!$F$2:$F$6000,Registros!$A$2:$A$6000,"NP",Registros!$B$2:$B$6000,$A3620),0)</f>
        <v/>
      </c>
      <c r="G3620">
        <f>IF(COUNTIFS(Registros!$A$2:$A$6000,"MOV",Registros!$B$2:$B$6000,$A3620)&gt;0,1,0)</f>
        <v/>
      </c>
      <c r="H3620">
        <f>IF($G3620=1,SUMIFS(Registros!$F$2:$F$6000,Registros!$A$2:$A$6000,"MOV",Registros!$B$2:$B$6000,$A3620),0)</f>
        <v/>
      </c>
      <c r="I3620">
        <f>IF(COUNTIFS(Registros!$A$2:$A$6000,"CS",Registros!$B$2:$B$6000,$A3620)&gt;0,1,0)</f>
        <v/>
      </c>
      <c r="J3620">
        <f>IF($I3620=1,SUMIFS(Registros!$I$2:$I$6000,Registros!$A$2:$A$6000,"CS",Registros!$B$2:$B$6000,$A3620),0)</f>
        <v/>
      </c>
      <c r="K3620">
        <f>IF(COUNTIFS(Winback!$K$2:$K$300,$D3620)&gt;0,1,0)</f>
        <v/>
      </c>
      <c r="L3620">
        <f>IF(AND($K3620=1,LEFT($A3620,3)="WB-"),SUMIFS(Winback!$D$2:$D$300,Winback!$K$2:$K$300,$D3620),0)</f>
        <v/>
      </c>
      <c r="M3620">
        <f>IF(OR($E3620=1,$G3620=1,SUMIFS(Registros!$J$2:$J$6000,Registros!$B$2:$B$6000,$A3620)&gt;0),1,0)</f>
        <v/>
      </c>
      <c r="N3620">
        <f>IF($J3620&gt;0,1,IF(COUNTIFS(Registros!$A$2:$A$6000,"CS",Registros!$B$2:$B$6000,$A3620,Registros!$K$2:$K$6000,"&lt;&gt;")&gt;0,1,0))</f>
        <v/>
      </c>
      <c r="O3620">
        <f>IF(AND($K3620=1,$E3620=0,$G3620=0,$I3620=0),"WINBACK",IF(AND($M3620=1,$N3620&gt;0),"CONVERGENTE",IF($M3620=1,"SOLO MÓVIL",IF($N3620&gt;0,"SOLO FIJO / INTERNET","SIN SERVICIOS"))))</f>
        <v/>
      </c>
      <c r="P3620">
        <f>IF($O3620="WINBACK","Recuperar (winback)",IF($O3620="CONVERGENTE","Upgrade / más líneas",IF($O3620="SOLO MÓVIL","Ofrecer fijo + internet (FLBBTV)",IF($O3620="SOLO FIJO / INTERNET","Ofrecer línea móvil Nextphone","Oferta completa (móvil + fijo + internet)"))))</f>
        <v/>
      </c>
      <c r="Q3620">
        <f>$F3620+$H3620+$L3620</f>
        <v/>
      </c>
      <c r="R3620">
        <f>IFERROR(VLOOKUP($A3620,Registros!$B$2:$G$6000,6,0),IFERROR(VLOOKUP($D3620,Winback!$B$2:$C$300,2,0),""))</f>
        <v/>
      </c>
      <c r="S3620">
        <f>IF($E3620=1,"NP","")&amp;IF($G3620=1,"+MOV","")&amp;IF($I3620=1,"+CS","")&amp;IF($K3620=1,"+WB","")</f>
        <v/>
      </c>
      <c r="T3620">
        <f>$E3620+$G3620+$I3620+$K3620</f>
        <v/>
      </c>
    </row>
    <row r="3621">
      <c r="A3621" t="inlineStr">
        <is>
          <t>356383190000</t>
        </is>
      </c>
      <c r="B3621" t="inlineStr">
        <is>
          <t>35638319</t>
        </is>
      </c>
      <c r="C3621" t="inlineStr">
        <is>
          <t>MAYNOR MONTENEGRO</t>
        </is>
      </c>
      <c r="D3621" t="inlineStr">
        <is>
          <t>MAYNORMONTENEGRO</t>
        </is>
      </c>
      <c r="E3621">
        <f>IF(COUNTIFS(Registros!$A$2:$A$6000,"NP",Registros!$B$2:$B$6000,$A3621)&gt;0,1,0)</f>
        <v/>
      </c>
      <c r="F3621">
        <f>IF($E3621=1,SUMIFS(Registros!$F$2:$F$6000,Registros!$A$2:$A$6000,"NP",Registros!$B$2:$B$6000,$A3621),0)</f>
        <v/>
      </c>
      <c r="G3621">
        <f>IF(COUNTIFS(Registros!$A$2:$A$6000,"MOV",Registros!$B$2:$B$6000,$A3621)&gt;0,1,0)</f>
        <v/>
      </c>
      <c r="H3621">
        <f>IF($G3621=1,SUMIFS(Registros!$F$2:$F$6000,Registros!$A$2:$A$6000,"MOV",Registros!$B$2:$B$6000,$A3621),0)</f>
        <v/>
      </c>
      <c r="I3621">
        <f>IF(COUNTIFS(Registros!$A$2:$A$6000,"CS",Registros!$B$2:$B$6000,$A3621)&gt;0,1,0)</f>
        <v/>
      </c>
      <c r="J3621">
        <f>IF($I3621=1,SUMIFS(Registros!$I$2:$I$6000,Registros!$A$2:$A$6000,"CS",Registros!$B$2:$B$6000,$A3621),0)</f>
        <v/>
      </c>
      <c r="K3621">
        <f>IF(COUNTIFS(Winback!$K$2:$K$300,$D3621)&gt;0,1,0)</f>
        <v/>
      </c>
      <c r="L3621">
        <f>IF(AND($K3621=1,LEFT($A3621,3)="WB-"),SUMIFS(Winback!$D$2:$D$300,Winback!$K$2:$K$300,$D3621),0)</f>
        <v/>
      </c>
      <c r="M3621">
        <f>IF(OR($E3621=1,$G3621=1,SUMIFS(Registros!$J$2:$J$6000,Registros!$B$2:$B$6000,$A3621)&gt;0),1,0)</f>
        <v/>
      </c>
      <c r="N3621">
        <f>IF($J3621&gt;0,1,IF(COUNTIFS(Registros!$A$2:$A$6000,"CS",Registros!$B$2:$B$6000,$A3621,Registros!$K$2:$K$6000,"&lt;&gt;")&gt;0,1,0))</f>
        <v/>
      </c>
      <c r="O3621">
        <f>IF(AND($K3621=1,$E3621=0,$G3621=0,$I3621=0),"WINBACK",IF(AND($M3621=1,$N3621&gt;0),"CONVERGENTE",IF($M3621=1,"SOLO MÓVIL",IF($N3621&gt;0,"SOLO FIJO / INTERNET","SIN SERVICIOS"))))</f>
        <v/>
      </c>
      <c r="P3621">
        <f>IF($O3621="WINBACK","Recuperar (winback)",IF($O3621="CONVERGENTE","Upgrade / más líneas",IF($O3621="SOLO MÓVIL","Ofrecer fijo + internet (FLBBTV)",IF($O3621="SOLO FIJO / INTERNET","Ofrecer línea móvil Nextphone","Oferta completa (móvil + fijo + internet)"))))</f>
        <v/>
      </c>
      <c r="Q3621">
        <f>$F3621+$H3621+$L3621</f>
        <v/>
      </c>
      <c r="R3621">
        <f>IFERROR(VLOOKUP($A3621,Registros!$B$2:$G$6000,6,0),IFERROR(VLOOKUP($D3621,Winback!$B$2:$C$300,2,0),""))</f>
        <v/>
      </c>
      <c r="S3621">
        <f>IF($E3621=1,"NP","")&amp;IF($G3621=1,"+MOV","")&amp;IF($I3621=1,"+CS","")&amp;IF($K3621=1,"+WB","")</f>
        <v/>
      </c>
      <c r="T3621">
        <f>$E3621+$G3621+$I3621+$K3621</f>
        <v/>
      </c>
    </row>
    <row r="3622">
      <c r="A3622" t="inlineStr">
        <is>
          <t>356382270000</t>
        </is>
      </c>
      <c r="B3622" t="inlineStr">
        <is>
          <t>35638227</t>
        </is>
      </c>
      <c r="C3622" t="inlineStr">
        <is>
          <t>MARLYN ACOSTA ALMENGOR</t>
        </is>
      </c>
      <c r="D3622" t="inlineStr">
        <is>
          <t>MARLYNACOSTAALMENGOR</t>
        </is>
      </c>
      <c r="E3622">
        <f>IF(COUNTIFS(Registros!$A$2:$A$6000,"NP",Registros!$B$2:$B$6000,$A3622)&gt;0,1,0)</f>
        <v/>
      </c>
      <c r="F3622">
        <f>IF($E3622=1,SUMIFS(Registros!$F$2:$F$6000,Registros!$A$2:$A$6000,"NP",Registros!$B$2:$B$6000,$A3622),0)</f>
        <v/>
      </c>
      <c r="G3622">
        <f>IF(COUNTIFS(Registros!$A$2:$A$6000,"MOV",Registros!$B$2:$B$6000,$A3622)&gt;0,1,0)</f>
        <v/>
      </c>
      <c r="H3622">
        <f>IF($G3622=1,SUMIFS(Registros!$F$2:$F$6000,Registros!$A$2:$A$6000,"MOV",Registros!$B$2:$B$6000,$A3622),0)</f>
        <v/>
      </c>
      <c r="I3622">
        <f>IF(COUNTIFS(Registros!$A$2:$A$6000,"CS",Registros!$B$2:$B$6000,$A3622)&gt;0,1,0)</f>
        <v/>
      </c>
      <c r="J3622">
        <f>IF($I3622=1,SUMIFS(Registros!$I$2:$I$6000,Registros!$A$2:$A$6000,"CS",Registros!$B$2:$B$6000,$A3622),0)</f>
        <v/>
      </c>
      <c r="K3622">
        <f>IF(COUNTIFS(Winback!$K$2:$K$300,$D3622)&gt;0,1,0)</f>
        <v/>
      </c>
      <c r="L3622">
        <f>IF(AND($K3622=1,LEFT($A3622,3)="WB-"),SUMIFS(Winback!$D$2:$D$300,Winback!$K$2:$K$300,$D3622),0)</f>
        <v/>
      </c>
      <c r="M3622">
        <f>IF(OR($E3622=1,$G3622=1,SUMIFS(Registros!$J$2:$J$6000,Registros!$B$2:$B$6000,$A3622)&gt;0),1,0)</f>
        <v/>
      </c>
      <c r="N3622">
        <f>IF($J3622&gt;0,1,IF(COUNTIFS(Registros!$A$2:$A$6000,"CS",Registros!$B$2:$B$6000,$A3622,Registros!$K$2:$K$6000,"&lt;&gt;")&gt;0,1,0))</f>
        <v/>
      </c>
      <c r="O3622">
        <f>IF(AND($K3622=1,$E3622=0,$G3622=0,$I3622=0),"WINBACK",IF(AND($M3622=1,$N3622&gt;0),"CONVERGENTE",IF($M3622=1,"SOLO MÓVIL",IF($N3622&gt;0,"SOLO FIJO / INTERNET","SIN SERVICIOS"))))</f>
        <v/>
      </c>
      <c r="P3622">
        <f>IF($O3622="WINBACK","Recuperar (winback)",IF($O3622="CONVERGENTE","Upgrade / más líneas",IF($O3622="SOLO MÓVIL","Ofrecer fijo + internet (FLBBTV)",IF($O3622="SOLO FIJO / INTERNET","Ofrecer línea móvil Nextphone","Oferta completa (móvil + fijo + internet)"))))</f>
        <v/>
      </c>
      <c r="Q3622">
        <f>$F3622+$H3622+$L3622</f>
        <v/>
      </c>
      <c r="R3622">
        <f>IFERROR(VLOOKUP($A3622,Registros!$B$2:$G$6000,6,0),IFERROR(VLOOKUP($D3622,Winback!$B$2:$C$300,2,0),""))</f>
        <v/>
      </c>
      <c r="S3622">
        <f>IF($E3622=1,"NP","")&amp;IF($G3622=1,"+MOV","")&amp;IF($I3622=1,"+CS","")&amp;IF($K3622=1,"+WB","")</f>
        <v/>
      </c>
      <c r="T3622">
        <f>$E3622+$G3622+$I3622+$K3622</f>
        <v/>
      </c>
    </row>
    <row r="3623">
      <c r="A3623" t="inlineStr">
        <is>
          <t>367034410000</t>
        </is>
      </c>
      <c r="B3623" t="inlineStr">
        <is>
          <t>36703441</t>
        </is>
      </c>
      <c r="C3623" t="inlineStr">
        <is>
          <t>JOSEPH GABRIEL BONILLA</t>
        </is>
      </c>
      <c r="D3623" t="inlineStr">
        <is>
          <t>JOSEPHGABRIELBONILLA</t>
        </is>
      </c>
      <c r="E3623">
        <f>IF(COUNTIFS(Registros!$A$2:$A$6000,"NP",Registros!$B$2:$B$6000,$A3623)&gt;0,1,0)</f>
        <v/>
      </c>
      <c r="F3623">
        <f>IF($E3623=1,SUMIFS(Registros!$F$2:$F$6000,Registros!$A$2:$A$6000,"NP",Registros!$B$2:$B$6000,$A3623),0)</f>
        <v/>
      </c>
      <c r="G3623">
        <f>IF(COUNTIFS(Registros!$A$2:$A$6000,"MOV",Registros!$B$2:$B$6000,$A3623)&gt;0,1,0)</f>
        <v/>
      </c>
      <c r="H3623">
        <f>IF($G3623=1,SUMIFS(Registros!$F$2:$F$6000,Registros!$A$2:$A$6000,"MOV",Registros!$B$2:$B$6000,$A3623),0)</f>
        <v/>
      </c>
      <c r="I3623">
        <f>IF(COUNTIFS(Registros!$A$2:$A$6000,"CS",Registros!$B$2:$B$6000,$A3623)&gt;0,1,0)</f>
        <v/>
      </c>
      <c r="J3623">
        <f>IF($I3623=1,SUMIFS(Registros!$I$2:$I$6000,Registros!$A$2:$A$6000,"CS",Registros!$B$2:$B$6000,$A3623),0)</f>
        <v/>
      </c>
      <c r="K3623">
        <f>IF(COUNTIFS(Winback!$K$2:$K$300,$D3623)&gt;0,1,0)</f>
        <v/>
      </c>
      <c r="L3623">
        <f>IF(AND($K3623=1,LEFT($A3623,3)="WB-"),SUMIFS(Winback!$D$2:$D$300,Winback!$K$2:$K$300,$D3623),0)</f>
        <v/>
      </c>
      <c r="M3623">
        <f>IF(OR($E3623=1,$G3623=1,SUMIFS(Registros!$J$2:$J$6000,Registros!$B$2:$B$6000,$A3623)&gt;0),1,0)</f>
        <v/>
      </c>
      <c r="N3623">
        <f>IF($J3623&gt;0,1,IF(COUNTIFS(Registros!$A$2:$A$6000,"CS",Registros!$B$2:$B$6000,$A3623,Registros!$K$2:$K$6000,"&lt;&gt;")&gt;0,1,0))</f>
        <v/>
      </c>
      <c r="O3623">
        <f>IF(AND($K3623=1,$E3623=0,$G3623=0,$I3623=0),"WINBACK",IF(AND($M3623=1,$N3623&gt;0),"CONVERGENTE",IF($M3623=1,"SOLO MÓVIL",IF($N3623&gt;0,"SOLO FIJO / INTERNET","SIN SERVICIOS"))))</f>
        <v/>
      </c>
      <c r="P3623">
        <f>IF($O3623="WINBACK","Recuperar (winback)",IF($O3623="CONVERGENTE","Upgrade / más líneas",IF($O3623="SOLO MÓVIL","Ofrecer fijo + internet (FLBBTV)",IF($O3623="SOLO FIJO / INTERNET","Ofrecer línea móvil Nextphone","Oferta completa (móvil + fijo + internet)"))))</f>
        <v/>
      </c>
      <c r="Q3623">
        <f>$F3623+$H3623+$L3623</f>
        <v/>
      </c>
      <c r="R3623">
        <f>IFERROR(VLOOKUP($A3623,Registros!$B$2:$G$6000,6,0),IFERROR(VLOOKUP($D3623,Winback!$B$2:$C$300,2,0),""))</f>
        <v/>
      </c>
      <c r="S3623">
        <f>IF($E3623=1,"NP","")&amp;IF($G3623=1,"+MOV","")&amp;IF($I3623=1,"+CS","")&amp;IF($K3623=1,"+WB","")</f>
        <v/>
      </c>
      <c r="T3623">
        <f>$E3623+$G3623+$I3623+$K3623</f>
        <v/>
      </c>
    </row>
    <row r="3624">
      <c r="A3624" t="inlineStr">
        <is>
          <t>368006250000</t>
        </is>
      </c>
      <c r="B3624" t="inlineStr">
        <is>
          <t>36800625</t>
        </is>
      </c>
      <c r="C3624" t="inlineStr">
        <is>
          <t>ROBERTO SANJUR</t>
        </is>
      </c>
      <c r="D3624" t="inlineStr">
        <is>
          <t>ROBERTOSANJUR</t>
        </is>
      </c>
      <c r="E3624">
        <f>IF(COUNTIFS(Registros!$A$2:$A$6000,"NP",Registros!$B$2:$B$6000,$A3624)&gt;0,1,0)</f>
        <v/>
      </c>
      <c r="F3624">
        <f>IF($E3624=1,SUMIFS(Registros!$F$2:$F$6000,Registros!$A$2:$A$6000,"NP",Registros!$B$2:$B$6000,$A3624),0)</f>
        <v/>
      </c>
      <c r="G3624">
        <f>IF(COUNTIFS(Registros!$A$2:$A$6000,"MOV",Registros!$B$2:$B$6000,$A3624)&gt;0,1,0)</f>
        <v/>
      </c>
      <c r="H3624">
        <f>IF($G3624=1,SUMIFS(Registros!$F$2:$F$6000,Registros!$A$2:$A$6000,"MOV",Registros!$B$2:$B$6000,$A3624),0)</f>
        <v/>
      </c>
      <c r="I3624">
        <f>IF(COUNTIFS(Registros!$A$2:$A$6000,"CS",Registros!$B$2:$B$6000,$A3624)&gt;0,1,0)</f>
        <v/>
      </c>
      <c r="J3624">
        <f>IF($I3624=1,SUMIFS(Registros!$I$2:$I$6000,Registros!$A$2:$A$6000,"CS",Registros!$B$2:$B$6000,$A3624),0)</f>
        <v/>
      </c>
      <c r="K3624">
        <f>IF(COUNTIFS(Winback!$K$2:$K$300,$D3624)&gt;0,1,0)</f>
        <v/>
      </c>
      <c r="L3624">
        <f>IF(AND($K3624=1,LEFT($A3624,3)="WB-"),SUMIFS(Winback!$D$2:$D$300,Winback!$K$2:$K$300,$D3624),0)</f>
        <v/>
      </c>
      <c r="M3624">
        <f>IF(OR($E3624=1,$G3624=1,SUMIFS(Registros!$J$2:$J$6000,Registros!$B$2:$B$6000,$A3624)&gt;0),1,0)</f>
        <v/>
      </c>
      <c r="N3624">
        <f>IF($J3624&gt;0,1,IF(COUNTIFS(Registros!$A$2:$A$6000,"CS",Registros!$B$2:$B$6000,$A3624,Registros!$K$2:$K$6000,"&lt;&gt;")&gt;0,1,0))</f>
        <v/>
      </c>
      <c r="O3624">
        <f>IF(AND($K3624=1,$E3624=0,$G3624=0,$I3624=0),"WINBACK",IF(AND($M3624=1,$N3624&gt;0),"CONVERGENTE",IF($M3624=1,"SOLO MÓVIL",IF($N3624&gt;0,"SOLO FIJO / INTERNET","SIN SERVICIOS"))))</f>
        <v/>
      </c>
      <c r="P3624">
        <f>IF($O3624="WINBACK","Recuperar (winback)",IF($O3624="CONVERGENTE","Upgrade / más líneas",IF($O3624="SOLO MÓVIL","Ofrecer fijo + internet (FLBBTV)",IF($O3624="SOLO FIJO / INTERNET","Ofrecer línea móvil Nextphone","Oferta completa (móvil + fijo + internet)"))))</f>
        <v/>
      </c>
      <c r="Q3624">
        <f>$F3624+$H3624+$L3624</f>
        <v/>
      </c>
      <c r="R3624">
        <f>IFERROR(VLOOKUP($A3624,Registros!$B$2:$G$6000,6,0),IFERROR(VLOOKUP($D3624,Winback!$B$2:$C$300,2,0),""))</f>
        <v/>
      </c>
      <c r="S3624">
        <f>IF($E3624=1,"NP","")&amp;IF($G3624=1,"+MOV","")&amp;IF($I3624=1,"+CS","")&amp;IF($K3624=1,"+WB","")</f>
        <v/>
      </c>
      <c r="T3624">
        <f>$E3624+$G3624+$I3624+$K3624</f>
        <v/>
      </c>
    </row>
    <row r="3625">
      <c r="A3625" t="inlineStr">
        <is>
          <t>369060320000</t>
        </is>
      </c>
      <c r="B3625" t="inlineStr">
        <is>
          <t>36906032</t>
        </is>
      </c>
      <c r="C3625" t="inlineStr">
        <is>
          <t>EDUARDO ANTONIO HERNANDEZ CACERES</t>
        </is>
      </c>
      <c r="D3625" t="inlineStr">
        <is>
          <t>EDUARDOANTONIOHERNANDEZCACERES</t>
        </is>
      </c>
      <c r="E3625">
        <f>IF(COUNTIFS(Registros!$A$2:$A$6000,"NP",Registros!$B$2:$B$6000,$A3625)&gt;0,1,0)</f>
        <v/>
      </c>
      <c r="F3625">
        <f>IF($E3625=1,SUMIFS(Registros!$F$2:$F$6000,Registros!$A$2:$A$6000,"NP",Registros!$B$2:$B$6000,$A3625),0)</f>
        <v/>
      </c>
      <c r="G3625">
        <f>IF(COUNTIFS(Registros!$A$2:$A$6000,"MOV",Registros!$B$2:$B$6000,$A3625)&gt;0,1,0)</f>
        <v/>
      </c>
      <c r="H3625">
        <f>IF($G3625=1,SUMIFS(Registros!$F$2:$F$6000,Registros!$A$2:$A$6000,"MOV",Registros!$B$2:$B$6000,$A3625),0)</f>
        <v/>
      </c>
      <c r="I3625">
        <f>IF(COUNTIFS(Registros!$A$2:$A$6000,"CS",Registros!$B$2:$B$6000,$A3625)&gt;0,1,0)</f>
        <v/>
      </c>
      <c r="J3625">
        <f>IF($I3625=1,SUMIFS(Registros!$I$2:$I$6000,Registros!$A$2:$A$6000,"CS",Registros!$B$2:$B$6000,$A3625),0)</f>
        <v/>
      </c>
      <c r="K3625">
        <f>IF(COUNTIFS(Winback!$K$2:$K$300,$D3625)&gt;0,1,0)</f>
        <v/>
      </c>
      <c r="L3625">
        <f>IF(AND($K3625=1,LEFT($A3625,3)="WB-"),SUMIFS(Winback!$D$2:$D$300,Winback!$K$2:$K$300,$D3625),0)</f>
        <v/>
      </c>
      <c r="M3625">
        <f>IF(OR($E3625=1,$G3625=1,SUMIFS(Registros!$J$2:$J$6000,Registros!$B$2:$B$6000,$A3625)&gt;0),1,0)</f>
        <v/>
      </c>
      <c r="N3625">
        <f>IF($J3625&gt;0,1,IF(COUNTIFS(Registros!$A$2:$A$6000,"CS",Registros!$B$2:$B$6000,$A3625,Registros!$K$2:$K$6000,"&lt;&gt;")&gt;0,1,0))</f>
        <v/>
      </c>
      <c r="O3625">
        <f>IF(AND($K3625=1,$E3625=0,$G3625=0,$I3625=0),"WINBACK",IF(AND($M3625=1,$N3625&gt;0),"CONVERGENTE",IF($M3625=1,"SOLO MÓVIL",IF($N3625&gt;0,"SOLO FIJO / INTERNET","SIN SERVICIOS"))))</f>
        <v/>
      </c>
      <c r="P3625">
        <f>IF($O3625="WINBACK","Recuperar (winback)",IF($O3625="CONVERGENTE","Upgrade / más líneas",IF($O3625="SOLO MÓVIL","Ofrecer fijo + internet (FLBBTV)",IF($O3625="SOLO FIJO / INTERNET","Ofrecer línea móvil Nextphone","Oferta completa (móvil + fijo + internet)"))))</f>
        <v/>
      </c>
      <c r="Q3625">
        <f>$F3625+$H3625+$L3625</f>
        <v/>
      </c>
      <c r="R3625">
        <f>IFERROR(VLOOKUP($A3625,Registros!$B$2:$G$6000,6,0),IFERROR(VLOOKUP($D3625,Winback!$B$2:$C$300,2,0),""))</f>
        <v/>
      </c>
      <c r="S3625">
        <f>IF($E3625=1,"NP","")&amp;IF($G3625=1,"+MOV","")&amp;IF($I3625=1,"+CS","")&amp;IF($K3625=1,"+WB","")</f>
        <v/>
      </c>
      <c r="T3625">
        <f>$E3625+$G3625+$I3625+$K3625</f>
        <v/>
      </c>
    </row>
    <row r="3626">
      <c r="A3626" t="inlineStr">
        <is>
          <t>356271090000</t>
        </is>
      </c>
      <c r="B3626" t="inlineStr">
        <is>
          <t>35627109</t>
        </is>
      </c>
      <c r="C3626" t="inlineStr">
        <is>
          <t>NAYELIS RODRÍGUEZ</t>
        </is>
      </c>
      <c r="D3626" t="inlineStr">
        <is>
          <t>NAYELISRODRIGUEZ</t>
        </is>
      </c>
      <c r="E3626">
        <f>IF(COUNTIFS(Registros!$A$2:$A$6000,"NP",Registros!$B$2:$B$6000,$A3626)&gt;0,1,0)</f>
        <v/>
      </c>
      <c r="F3626">
        <f>IF($E3626=1,SUMIFS(Registros!$F$2:$F$6000,Registros!$A$2:$A$6000,"NP",Registros!$B$2:$B$6000,$A3626),0)</f>
        <v/>
      </c>
      <c r="G3626">
        <f>IF(COUNTIFS(Registros!$A$2:$A$6000,"MOV",Registros!$B$2:$B$6000,$A3626)&gt;0,1,0)</f>
        <v/>
      </c>
      <c r="H3626">
        <f>IF($G3626=1,SUMIFS(Registros!$F$2:$F$6000,Registros!$A$2:$A$6000,"MOV",Registros!$B$2:$B$6000,$A3626),0)</f>
        <v/>
      </c>
      <c r="I3626">
        <f>IF(COUNTIFS(Registros!$A$2:$A$6000,"CS",Registros!$B$2:$B$6000,$A3626)&gt;0,1,0)</f>
        <v/>
      </c>
      <c r="J3626">
        <f>IF($I3626=1,SUMIFS(Registros!$I$2:$I$6000,Registros!$A$2:$A$6000,"CS",Registros!$B$2:$B$6000,$A3626),0)</f>
        <v/>
      </c>
      <c r="K3626">
        <f>IF(COUNTIFS(Winback!$K$2:$K$300,$D3626)&gt;0,1,0)</f>
        <v/>
      </c>
      <c r="L3626">
        <f>IF(AND($K3626=1,LEFT($A3626,3)="WB-"),SUMIFS(Winback!$D$2:$D$300,Winback!$K$2:$K$300,$D3626),0)</f>
        <v/>
      </c>
      <c r="M3626">
        <f>IF(OR($E3626=1,$G3626=1,SUMIFS(Registros!$J$2:$J$6000,Registros!$B$2:$B$6000,$A3626)&gt;0),1,0)</f>
        <v/>
      </c>
      <c r="N3626">
        <f>IF($J3626&gt;0,1,IF(COUNTIFS(Registros!$A$2:$A$6000,"CS",Registros!$B$2:$B$6000,$A3626,Registros!$K$2:$K$6000,"&lt;&gt;")&gt;0,1,0))</f>
        <v/>
      </c>
      <c r="O3626">
        <f>IF(AND($K3626=1,$E3626=0,$G3626=0,$I3626=0),"WINBACK",IF(AND($M3626=1,$N3626&gt;0),"CONVERGENTE",IF($M3626=1,"SOLO MÓVIL",IF($N3626&gt;0,"SOLO FIJO / INTERNET","SIN SERVICIOS"))))</f>
        <v/>
      </c>
      <c r="P3626">
        <f>IF($O3626="WINBACK","Recuperar (winback)",IF($O3626="CONVERGENTE","Upgrade / más líneas",IF($O3626="SOLO MÓVIL","Ofrecer fijo + internet (FLBBTV)",IF($O3626="SOLO FIJO / INTERNET","Ofrecer línea móvil Nextphone","Oferta completa (móvil + fijo + internet)"))))</f>
        <v/>
      </c>
      <c r="Q3626">
        <f>$F3626+$H3626+$L3626</f>
        <v/>
      </c>
      <c r="R3626">
        <f>IFERROR(VLOOKUP($A3626,Registros!$B$2:$G$6000,6,0),IFERROR(VLOOKUP($D3626,Winback!$B$2:$C$300,2,0),""))</f>
        <v/>
      </c>
      <c r="S3626">
        <f>IF($E3626=1,"NP","")&amp;IF($G3626=1,"+MOV","")&amp;IF($I3626=1,"+CS","")&amp;IF($K3626=1,"+WB","")</f>
        <v/>
      </c>
      <c r="T3626">
        <f>$E3626+$G3626+$I3626+$K3626</f>
        <v/>
      </c>
    </row>
    <row r="3627">
      <c r="A3627" t="inlineStr">
        <is>
          <t>362015800000</t>
        </is>
      </c>
      <c r="B3627" t="inlineStr">
        <is>
          <t>36201580</t>
        </is>
      </c>
      <c r="C3627" t="inlineStr">
        <is>
          <t>MELANIE VALLEJOS</t>
        </is>
      </c>
      <c r="D3627" t="inlineStr">
        <is>
          <t>MELANIEVALLEJOS</t>
        </is>
      </c>
      <c r="E3627">
        <f>IF(COUNTIFS(Registros!$A$2:$A$6000,"NP",Registros!$B$2:$B$6000,$A3627)&gt;0,1,0)</f>
        <v/>
      </c>
      <c r="F3627">
        <f>IF($E3627=1,SUMIFS(Registros!$F$2:$F$6000,Registros!$A$2:$A$6000,"NP",Registros!$B$2:$B$6000,$A3627),0)</f>
        <v/>
      </c>
      <c r="G3627">
        <f>IF(COUNTIFS(Registros!$A$2:$A$6000,"MOV",Registros!$B$2:$B$6000,$A3627)&gt;0,1,0)</f>
        <v/>
      </c>
      <c r="H3627">
        <f>IF($G3627=1,SUMIFS(Registros!$F$2:$F$6000,Registros!$A$2:$A$6000,"MOV",Registros!$B$2:$B$6000,$A3627),0)</f>
        <v/>
      </c>
      <c r="I3627">
        <f>IF(COUNTIFS(Registros!$A$2:$A$6000,"CS",Registros!$B$2:$B$6000,$A3627)&gt;0,1,0)</f>
        <v/>
      </c>
      <c r="J3627">
        <f>IF($I3627=1,SUMIFS(Registros!$I$2:$I$6000,Registros!$A$2:$A$6000,"CS",Registros!$B$2:$B$6000,$A3627),0)</f>
        <v/>
      </c>
      <c r="K3627">
        <f>IF(COUNTIFS(Winback!$K$2:$K$300,$D3627)&gt;0,1,0)</f>
        <v/>
      </c>
      <c r="L3627">
        <f>IF(AND($K3627=1,LEFT($A3627,3)="WB-"),SUMIFS(Winback!$D$2:$D$300,Winback!$K$2:$K$300,$D3627),0)</f>
        <v/>
      </c>
      <c r="M3627">
        <f>IF(OR($E3627=1,$G3627=1,SUMIFS(Registros!$J$2:$J$6000,Registros!$B$2:$B$6000,$A3627)&gt;0),1,0)</f>
        <v/>
      </c>
      <c r="N3627">
        <f>IF($J3627&gt;0,1,IF(COUNTIFS(Registros!$A$2:$A$6000,"CS",Registros!$B$2:$B$6000,$A3627,Registros!$K$2:$K$6000,"&lt;&gt;")&gt;0,1,0))</f>
        <v/>
      </c>
      <c r="O3627">
        <f>IF(AND($K3627=1,$E3627=0,$G3627=0,$I3627=0),"WINBACK",IF(AND($M3627=1,$N3627&gt;0),"CONVERGENTE",IF($M3627=1,"SOLO MÓVIL",IF($N3627&gt;0,"SOLO FIJO / INTERNET","SIN SERVICIOS"))))</f>
        <v/>
      </c>
      <c r="P3627">
        <f>IF($O3627="WINBACK","Recuperar (winback)",IF($O3627="CONVERGENTE","Upgrade / más líneas",IF($O3627="SOLO MÓVIL","Ofrecer fijo + internet (FLBBTV)",IF($O3627="SOLO FIJO / INTERNET","Ofrecer línea móvil Nextphone","Oferta completa (móvil + fijo + internet)"))))</f>
        <v/>
      </c>
      <c r="Q3627">
        <f>$F3627+$H3627+$L3627</f>
        <v/>
      </c>
      <c r="R3627">
        <f>IFERROR(VLOOKUP($A3627,Registros!$B$2:$G$6000,6,0),IFERROR(VLOOKUP($D3627,Winback!$B$2:$C$300,2,0),""))</f>
        <v/>
      </c>
      <c r="S3627">
        <f>IF($E3627=1,"NP","")&amp;IF($G3627=1,"+MOV","")&amp;IF($I3627=1,"+CS","")&amp;IF($K3627=1,"+WB","")</f>
        <v/>
      </c>
      <c r="T3627">
        <f>$E3627+$G3627+$I3627+$K3627</f>
        <v/>
      </c>
    </row>
    <row r="3628">
      <c r="A3628" t="inlineStr">
        <is>
          <t>355159310000</t>
        </is>
      </c>
      <c r="B3628" t="inlineStr">
        <is>
          <t>35515931</t>
        </is>
      </c>
      <c r="C3628" t="inlineStr">
        <is>
          <t>YAMIL IBARRA GOFF</t>
        </is>
      </c>
      <c r="D3628" t="inlineStr">
        <is>
          <t>YAMILIBARRAGOFF</t>
        </is>
      </c>
      <c r="E3628">
        <f>IF(COUNTIFS(Registros!$A$2:$A$6000,"NP",Registros!$B$2:$B$6000,$A3628)&gt;0,1,0)</f>
        <v/>
      </c>
      <c r="F3628">
        <f>IF($E3628=1,SUMIFS(Registros!$F$2:$F$6000,Registros!$A$2:$A$6000,"NP",Registros!$B$2:$B$6000,$A3628),0)</f>
        <v/>
      </c>
      <c r="G3628">
        <f>IF(COUNTIFS(Registros!$A$2:$A$6000,"MOV",Registros!$B$2:$B$6000,$A3628)&gt;0,1,0)</f>
        <v/>
      </c>
      <c r="H3628">
        <f>IF($G3628=1,SUMIFS(Registros!$F$2:$F$6000,Registros!$A$2:$A$6000,"MOV",Registros!$B$2:$B$6000,$A3628),0)</f>
        <v/>
      </c>
      <c r="I3628">
        <f>IF(COUNTIFS(Registros!$A$2:$A$6000,"CS",Registros!$B$2:$B$6000,$A3628)&gt;0,1,0)</f>
        <v/>
      </c>
      <c r="J3628">
        <f>IF($I3628=1,SUMIFS(Registros!$I$2:$I$6000,Registros!$A$2:$A$6000,"CS",Registros!$B$2:$B$6000,$A3628),0)</f>
        <v/>
      </c>
      <c r="K3628">
        <f>IF(COUNTIFS(Winback!$K$2:$K$300,$D3628)&gt;0,1,0)</f>
        <v/>
      </c>
      <c r="L3628">
        <f>IF(AND($K3628=1,LEFT($A3628,3)="WB-"),SUMIFS(Winback!$D$2:$D$300,Winback!$K$2:$K$300,$D3628),0)</f>
        <v/>
      </c>
      <c r="M3628">
        <f>IF(OR($E3628=1,$G3628=1,SUMIFS(Registros!$J$2:$J$6000,Registros!$B$2:$B$6000,$A3628)&gt;0),1,0)</f>
        <v/>
      </c>
      <c r="N3628">
        <f>IF($J3628&gt;0,1,IF(COUNTIFS(Registros!$A$2:$A$6000,"CS",Registros!$B$2:$B$6000,$A3628,Registros!$K$2:$K$6000,"&lt;&gt;")&gt;0,1,0))</f>
        <v/>
      </c>
      <c r="O3628">
        <f>IF(AND($K3628=1,$E3628=0,$G3628=0,$I3628=0),"WINBACK",IF(AND($M3628=1,$N3628&gt;0),"CONVERGENTE",IF($M3628=1,"SOLO MÓVIL",IF($N3628&gt;0,"SOLO FIJO / INTERNET","SIN SERVICIOS"))))</f>
        <v/>
      </c>
      <c r="P3628">
        <f>IF($O3628="WINBACK","Recuperar (winback)",IF($O3628="CONVERGENTE","Upgrade / más líneas",IF($O3628="SOLO MÓVIL","Ofrecer fijo + internet (FLBBTV)",IF($O3628="SOLO FIJO / INTERNET","Ofrecer línea móvil Nextphone","Oferta completa (móvil + fijo + internet)"))))</f>
        <v/>
      </c>
      <c r="Q3628">
        <f>$F3628+$H3628+$L3628</f>
        <v/>
      </c>
      <c r="R3628">
        <f>IFERROR(VLOOKUP($A3628,Registros!$B$2:$G$6000,6,0),IFERROR(VLOOKUP($D3628,Winback!$B$2:$C$300,2,0),""))</f>
        <v/>
      </c>
      <c r="S3628">
        <f>IF($E3628=1,"NP","")&amp;IF($G3628=1,"+MOV","")&amp;IF($I3628=1,"+CS","")&amp;IF($K3628=1,"+WB","")</f>
        <v/>
      </c>
      <c r="T3628">
        <f>$E3628+$G3628+$I3628+$K3628</f>
        <v/>
      </c>
    </row>
    <row r="3629">
      <c r="A3629" t="inlineStr">
        <is>
          <t>352284000000</t>
        </is>
      </c>
      <c r="B3629" t="inlineStr">
        <is>
          <t>35228400</t>
        </is>
      </c>
      <c r="C3629" t="inlineStr">
        <is>
          <t>ISAAC SALEN SAMUDIO QUINTERO</t>
        </is>
      </c>
      <c r="D3629" t="inlineStr">
        <is>
          <t>ISAACSALENSAMUDIOQUINTERO</t>
        </is>
      </c>
      <c r="E3629">
        <f>IF(COUNTIFS(Registros!$A$2:$A$6000,"NP",Registros!$B$2:$B$6000,$A3629)&gt;0,1,0)</f>
        <v/>
      </c>
      <c r="F3629">
        <f>IF($E3629=1,SUMIFS(Registros!$F$2:$F$6000,Registros!$A$2:$A$6000,"NP",Registros!$B$2:$B$6000,$A3629),0)</f>
        <v/>
      </c>
      <c r="G3629">
        <f>IF(COUNTIFS(Registros!$A$2:$A$6000,"MOV",Registros!$B$2:$B$6000,$A3629)&gt;0,1,0)</f>
        <v/>
      </c>
      <c r="H3629">
        <f>IF($G3629=1,SUMIFS(Registros!$F$2:$F$6000,Registros!$A$2:$A$6000,"MOV",Registros!$B$2:$B$6000,$A3629),0)</f>
        <v/>
      </c>
      <c r="I3629">
        <f>IF(COUNTIFS(Registros!$A$2:$A$6000,"CS",Registros!$B$2:$B$6000,$A3629)&gt;0,1,0)</f>
        <v/>
      </c>
      <c r="J3629">
        <f>IF($I3629=1,SUMIFS(Registros!$I$2:$I$6000,Registros!$A$2:$A$6000,"CS",Registros!$B$2:$B$6000,$A3629),0)</f>
        <v/>
      </c>
      <c r="K3629">
        <f>IF(COUNTIFS(Winback!$K$2:$K$300,$D3629)&gt;0,1,0)</f>
        <v/>
      </c>
      <c r="L3629">
        <f>IF(AND($K3629=1,LEFT($A3629,3)="WB-"),SUMIFS(Winback!$D$2:$D$300,Winback!$K$2:$K$300,$D3629),0)</f>
        <v/>
      </c>
      <c r="M3629">
        <f>IF(OR($E3629=1,$G3629=1,SUMIFS(Registros!$J$2:$J$6000,Registros!$B$2:$B$6000,$A3629)&gt;0),1,0)</f>
        <v/>
      </c>
      <c r="N3629">
        <f>IF($J3629&gt;0,1,IF(COUNTIFS(Registros!$A$2:$A$6000,"CS",Registros!$B$2:$B$6000,$A3629,Registros!$K$2:$K$6000,"&lt;&gt;")&gt;0,1,0))</f>
        <v/>
      </c>
      <c r="O3629">
        <f>IF(AND($K3629=1,$E3629=0,$G3629=0,$I3629=0),"WINBACK",IF(AND($M3629=1,$N3629&gt;0),"CONVERGENTE",IF($M3629=1,"SOLO MÓVIL",IF($N3629&gt;0,"SOLO FIJO / INTERNET","SIN SERVICIOS"))))</f>
        <v/>
      </c>
      <c r="P3629">
        <f>IF($O3629="WINBACK","Recuperar (winback)",IF($O3629="CONVERGENTE","Upgrade / más líneas",IF($O3629="SOLO MÓVIL","Ofrecer fijo + internet (FLBBTV)",IF($O3629="SOLO FIJO / INTERNET","Ofrecer línea móvil Nextphone","Oferta completa (móvil + fijo + internet)"))))</f>
        <v/>
      </c>
      <c r="Q3629">
        <f>$F3629+$H3629+$L3629</f>
        <v/>
      </c>
      <c r="R3629">
        <f>IFERROR(VLOOKUP($A3629,Registros!$B$2:$G$6000,6,0),IFERROR(VLOOKUP($D3629,Winback!$B$2:$C$300,2,0),""))</f>
        <v/>
      </c>
      <c r="S3629">
        <f>IF($E3629=1,"NP","")&amp;IF($G3629=1,"+MOV","")&amp;IF($I3629=1,"+CS","")&amp;IF($K3629=1,"+WB","")</f>
        <v/>
      </c>
      <c r="T3629">
        <f>$E3629+$G3629+$I3629+$K3629</f>
        <v/>
      </c>
    </row>
    <row r="3630">
      <c r="A3630" t="inlineStr">
        <is>
          <t>346332950000</t>
        </is>
      </c>
      <c r="B3630" t="inlineStr">
        <is>
          <t>34633295</t>
        </is>
      </c>
      <c r="C3630" t="inlineStr">
        <is>
          <t>EDWIN EMANUEL QUINTERO CONCEPCION</t>
        </is>
      </c>
      <c r="D3630" t="inlineStr">
        <is>
          <t>EDWINEMANUELQUINTEROCONCEPCION</t>
        </is>
      </c>
      <c r="E3630">
        <f>IF(COUNTIFS(Registros!$A$2:$A$6000,"NP",Registros!$B$2:$B$6000,$A3630)&gt;0,1,0)</f>
        <v/>
      </c>
      <c r="F3630">
        <f>IF($E3630=1,SUMIFS(Registros!$F$2:$F$6000,Registros!$A$2:$A$6000,"NP",Registros!$B$2:$B$6000,$A3630),0)</f>
        <v/>
      </c>
      <c r="G3630">
        <f>IF(COUNTIFS(Registros!$A$2:$A$6000,"MOV",Registros!$B$2:$B$6000,$A3630)&gt;0,1,0)</f>
        <v/>
      </c>
      <c r="H3630">
        <f>IF($G3630=1,SUMIFS(Registros!$F$2:$F$6000,Registros!$A$2:$A$6000,"MOV",Registros!$B$2:$B$6000,$A3630),0)</f>
        <v/>
      </c>
      <c r="I3630">
        <f>IF(COUNTIFS(Registros!$A$2:$A$6000,"CS",Registros!$B$2:$B$6000,$A3630)&gt;0,1,0)</f>
        <v/>
      </c>
      <c r="J3630">
        <f>IF($I3630=1,SUMIFS(Registros!$I$2:$I$6000,Registros!$A$2:$A$6000,"CS",Registros!$B$2:$B$6000,$A3630),0)</f>
        <v/>
      </c>
      <c r="K3630">
        <f>IF(COUNTIFS(Winback!$K$2:$K$300,$D3630)&gt;0,1,0)</f>
        <v/>
      </c>
      <c r="L3630">
        <f>IF(AND($K3630=1,LEFT($A3630,3)="WB-"),SUMIFS(Winback!$D$2:$D$300,Winback!$K$2:$K$300,$D3630),0)</f>
        <v/>
      </c>
      <c r="M3630">
        <f>IF(OR($E3630=1,$G3630=1,SUMIFS(Registros!$J$2:$J$6000,Registros!$B$2:$B$6000,$A3630)&gt;0),1,0)</f>
        <v/>
      </c>
      <c r="N3630">
        <f>IF($J3630&gt;0,1,IF(COUNTIFS(Registros!$A$2:$A$6000,"CS",Registros!$B$2:$B$6000,$A3630,Registros!$K$2:$K$6000,"&lt;&gt;")&gt;0,1,0))</f>
        <v/>
      </c>
      <c r="O3630">
        <f>IF(AND($K3630=1,$E3630=0,$G3630=0,$I3630=0),"WINBACK",IF(AND($M3630=1,$N3630&gt;0),"CONVERGENTE",IF($M3630=1,"SOLO MÓVIL",IF($N3630&gt;0,"SOLO FIJO / INTERNET","SIN SERVICIOS"))))</f>
        <v/>
      </c>
      <c r="P3630">
        <f>IF($O3630="WINBACK","Recuperar (winback)",IF($O3630="CONVERGENTE","Upgrade / más líneas",IF($O3630="SOLO MÓVIL","Ofrecer fijo + internet (FLBBTV)",IF($O3630="SOLO FIJO / INTERNET","Ofrecer línea móvil Nextphone","Oferta completa (móvil + fijo + internet)"))))</f>
        <v/>
      </c>
      <c r="Q3630">
        <f>$F3630+$H3630+$L3630</f>
        <v/>
      </c>
      <c r="R3630">
        <f>IFERROR(VLOOKUP($A3630,Registros!$B$2:$G$6000,6,0),IFERROR(VLOOKUP($D3630,Winback!$B$2:$C$300,2,0),""))</f>
        <v/>
      </c>
      <c r="S3630">
        <f>IF($E3630=1,"NP","")&amp;IF($G3630=1,"+MOV","")&amp;IF($I3630=1,"+CS","")&amp;IF($K3630=1,"+WB","")</f>
        <v/>
      </c>
      <c r="T3630">
        <f>$E3630+$G3630+$I3630+$K3630</f>
        <v/>
      </c>
    </row>
    <row r="3631">
      <c r="A3631" t="inlineStr">
        <is>
          <t>358335480000</t>
        </is>
      </c>
      <c r="B3631" t="inlineStr">
        <is>
          <t>35833548</t>
        </is>
      </c>
      <c r="C3631" t="inlineStr">
        <is>
          <t>DIANA MARTINEZ</t>
        </is>
      </c>
      <c r="D3631" t="inlineStr">
        <is>
          <t>DIANAMARTINEZ</t>
        </is>
      </c>
      <c r="E3631">
        <f>IF(COUNTIFS(Registros!$A$2:$A$6000,"NP",Registros!$B$2:$B$6000,$A3631)&gt;0,1,0)</f>
        <v/>
      </c>
      <c r="F3631">
        <f>IF($E3631=1,SUMIFS(Registros!$F$2:$F$6000,Registros!$A$2:$A$6000,"NP",Registros!$B$2:$B$6000,$A3631),0)</f>
        <v/>
      </c>
      <c r="G3631">
        <f>IF(COUNTIFS(Registros!$A$2:$A$6000,"MOV",Registros!$B$2:$B$6000,$A3631)&gt;0,1,0)</f>
        <v/>
      </c>
      <c r="H3631">
        <f>IF($G3631=1,SUMIFS(Registros!$F$2:$F$6000,Registros!$A$2:$A$6000,"MOV",Registros!$B$2:$B$6000,$A3631),0)</f>
        <v/>
      </c>
      <c r="I3631">
        <f>IF(COUNTIFS(Registros!$A$2:$A$6000,"CS",Registros!$B$2:$B$6000,$A3631)&gt;0,1,0)</f>
        <v/>
      </c>
      <c r="J3631">
        <f>IF($I3631=1,SUMIFS(Registros!$I$2:$I$6000,Registros!$A$2:$A$6000,"CS",Registros!$B$2:$B$6000,$A3631),0)</f>
        <v/>
      </c>
      <c r="K3631">
        <f>IF(COUNTIFS(Winback!$K$2:$K$300,$D3631)&gt;0,1,0)</f>
        <v/>
      </c>
      <c r="L3631">
        <f>IF(AND($K3631=1,LEFT($A3631,3)="WB-"),SUMIFS(Winback!$D$2:$D$300,Winback!$K$2:$K$300,$D3631),0)</f>
        <v/>
      </c>
      <c r="M3631">
        <f>IF(OR($E3631=1,$G3631=1,SUMIFS(Registros!$J$2:$J$6000,Registros!$B$2:$B$6000,$A3631)&gt;0),1,0)</f>
        <v/>
      </c>
      <c r="N3631">
        <f>IF($J3631&gt;0,1,IF(COUNTIFS(Registros!$A$2:$A$6000,"CS",Registros!$B$2:$B$6000,$A3631,Registros!$K$2:$K$6000,"&lt;&gt;")&gt;0,1,0))</f>
        <v/>
      </c>
      <c r="O3631">
        <f>IF(AND($K3631=1,$E3631=0,$G3631=0,$I3631=0),"WINBACK",IF(AND($M3631=1,$N3631&gt;0),"CONVERGENTE",IF($M3631=1,"SOLO MÓVIL",IF($N3631&gt;0,"SOLO FIJO / INTERNET","SIN SERVICIOS"))))</f>
        <v/>
      </c>
      <c r="P3631">
        <f>IF($O3631="WINBACK","Recuperar (winback)",IF($O3631="CONVERGENTE","Upgrade / más líneas",IF($O3631="SOLO MÓVIL","Ofrecer fijo + internet (FLBBTV)",IF($O3631="SOLO FIJO / INTERNET","Ofrecer línea móvil Nextphone","Oferta completa (móvil + fijo + internet)"))))</f>
        <v/>
      </c>
      <c r="Q3631">
        <f>$F3631+$H3631+$L3631</f>
        <v/>
      </c>
      <c r="R3631">
        <f>IFERROR(VLOOKUP($A3631,Registros!$B$2:$G$6000,6,0),IFERROR(VLOOKUP($D3631,Winback!$B$2:$C$300,2,0),""))</f>
        <v/>
      </c>
      <c r="S3631">
        <f>IF($E3631=1,"NP","")&amp;IF($G3631=1,"+MOV","")&amp;IF($I3631=1,"+CS","")&amp;IF($K3631=1,"+WB","")</f>
        <v/>
      </c>
      <c r="T3631">
        <f>$E3631+$G3631+$I3631+$K3631</f>
        <v/>
      </c>
    </row>
    <row r="3632">
      <c r="A3632" t="inlineStr">
        <is>
          <t>358246270000</t>
        </is>
      </c>
      <c r="B3632" t="inlineStr">
        <is>
          <t>35824627</t>
        </is>
      </c>
      <c r="C3632" t="inlineStr">
        <is>
          <t>MILAGROS GONZALEZ</t>
        </is>
      </c>
      <c r="D3632" t="inlineStr">
        <is>
          <t>MILAGROSGONZALEZ</t>
        </is>
      </c>
      <c r="E3632">
        <f>IF(COUNTIFS(Registros!$A$2:$A$6000,"NP",Registros!$B$2:$B$6000,$A3632)&gt;0,1,0)</f>
        <v/>
      </c>
      <c r="F3632">
        <f>IF($E3632=1,SUMIFS(Registros!$F$2:$F$6000,Registros!$A$2:$A$6000,"NP",Registros!$B$2:$B$6000,$A3632),0)</f>
        <v/>
      </c>
      <c r="G3632">
        <f>IF(COUNTIFS(Registros!$A$2:$A$6000,"MOV",Registros!$B$2:$B$6000,$A3632)&gt;0,1,0)</f>
        <v/>
      </c>
      <c r="H3632">
        <f>IF($G3632=1,SUMIFS(Registros!$F$2:$F$6000,Registros!$A$2:$A$6000,"MOV",Registros!$B$2:$B$6000,$A3632),0)</f>
        <v/>
      </c>
      <c r="I3632">
        <f>IF(COUNTIFS(Registros!$A$2:$A$6000,"CS",Registros!$B$2:$B$6000,$A3632)&gt;0,1,0)</f>
        <v/>
      </c>
      <c r="J3632">
        <f>IF($I3632=1,SUMIFS(Registros!$I$2:$I$6000,Registros!$A$2:$A$6000,"CS",Registros!$B$2:$B$6000,$A3632),0)</f>
        <v/>
      </c>
      <c r="K3632">
        <f>IF(COUNTIFS(Winback!$K$2:$K$300,$D3632)&gt;0,1,0)</f>
        <v/>
      </c>
      <c r="L3632">
        <f>IF(AND($K3632=1,LEFT($A3632,3)="WB-"),SUMIFS(Winback!$D$2:$D$300,Winback!$K$2:$K$300,$D3632),0)</f>
        <v/>
      </c>
      <c r="M3632">
        <f>IF(OR($E3632=1,$G3632=1,SUMIFS(Registros!$J$2:$J$6000,Registros!$B$2:$B$6000,$A3632)&gt;0),1,0)</f>
        <v/>
      </c>
      <c r="N3632">
        <f>IF($J3632&gt;0,1,IF(COUNTIFS(Registros!$A$2:$A$6000,"CS",Registros!$B$2:$B$6000,$A3632,Registros!$K$2:$K$6000,"&lt;&gt;")&gt;0,1,0))</f>
        <v/>
      </c>
      <c r="O3632">
        <f>IF(AND($K3632=1,$E3632=0,$G3632=0,$I3632=0),"WINBACK",IF(AND($M3632=1,$N3632&gt;0),"CONVERGENTE",IF($M3632=1,"SOLO MÓVIL",IF($N3632&gt;0,"SOLO FIJO / INTERNET","SIN SERVICIOS"))))</f>
        <v/>
      </c>
      <c r="P3632">
        <f>IF($O3632="WINBACK","Recuperar (winback)",IF($O3632="CONVERGENTE","Upgrade / más líneas",IF($O3632="SOLO MÓVIL","Ofrecer fijo + internet (FLBBTV)",IF($O3632="SOLO FIJO / INTERNET","Ofrecer línea móvil Nextphone","Oferta completa (móvil + fijo + internet)"))))</f>
        <v/>
      </c>
      <c r="Q3632">
        <f>$F3632+$H3632+$L3632</f>
        <v/>
      </c>
      <c r="R3632">
        <f>IFERROR(VLOOKUP($A3632,Registros!$B$2:$G$6000,6,0),IFERROR(VLOOKUP($D3632,Winback!$B$2:$C$300,2,0),""))</f>
        <v/>
      </c>
      <c r="S3632">
        <f>IF($E3632=1,"NP","")&amp;IF($G3632=1,"+MOV","")&amp;IF($I3632=1,"+CS","")&amp;IF($K3632=1,"+WB","")</f>
        <v/>
      </c>
      <c r="T3632">
        <f>$E3632+$G3632+$I3632+$K3632</f>
        <v/>
      </c>
    </row>
    <row r="3633">
      <c r="A3633" t="inlineStr">
        <is>
          <t>359134440000</t>
        </is>
      </c>
      <c r="B3633" t="inlineStr">
        <is>
          <t>35913444</t>
        </is>
      </c>
      <c r="C3633" t="inlineStr">
        <is>
          <t>JENIBETH DANAIS VIGIL MORENO</t>
        </is>
      </c>
      <c r="D3633" t="inlineStr">
        <is>
          <t>JENIBETHDANAISVIGILMORENO</t>
        </is>
      </c>
      <c r="E3633">
        <f>IF(COUNTIFS(Registros!$A$2:$A$6000,"NP",Registros!$B$2:$B$6000,$A3633)&gt;0,1,0)</f>
        <v/>
      </c>
      <c r="F3633">
        <f>IF($E3633=1,SUMIFS(Registros!$F$2:$F$6000,Registros!$A$2:$A$6000,"NP",Registros!$B$2:$B$6000,$A3633),0)</f>
        <v/>
      </c>
      <c r="G3633">
        <f>IF(COUNTIFS(Registros!$A$2:$A$6000,"MOV",Registros!$B$2:$B$6000,$A3633)&gt;0,1,0)</f>
        <v/>
      </c>
      <c r="H3633">
        <f>IF($G3633=1,SUMIFS(Registros!$F$2:$F$6000,Registros!$A$2:$A$6000,"MOV",Registros!$B$2:$B$6000,$A3633),0)</f>
        <v/>
      </c>
      <c r="I3633">
        <f>IF(COUNTIFS(Registros!$A$2:$A$6000,"CS",Registros!$B$2:$B$6000,$A3633)&gt;0,1,0)</f>
        <v/>
      </c>
      <c r="J3633">
        <f>IF($I3633=1,SUMIFS(Registros!$I$2:$I$6000,Registros!$A$2:$A$6000,"CS",Registros!$B$2:$B$6000,$A3633),0)</f>
        <v/>
      </c>
      <c r="K3633">
        <f>IF(COUNTIFS(Winback!$K$2:$K$300,$D3633)&gt;0,1,0)</f>
        <v/>
      </c>
      <c r="L3633">
        <f>IF(AND($K3633=1,LEFT($A3633,3)="WB-"),SUMIFS(Winback!$D$2:$D$300,Winback!$K$2:$K$300,$D3633),0)</f>
        <v/>
      </c>
      <c r="M3633">
        <f>IF(OR($E3633=1,$G3633=1,SUMIFS(Registros!$J$2:$J$6000,Registros!$B$2:$B$6000,$A3633)&gt;0),1,0)</f>
        <v/>
      </c>
      <c r="N3633">
        <f>IF($J3633&gt;0,1,IF(COUNTIFS(Registros!$A$2:$A$6000,"CS",Registros!$B$2:$B$6000,$A3633,Registros!$K$2:$K$6000,"&lt;&gt;")&gt;0,1,0))</f>
        <v/>
      </c>
      <c r="O3633">
        <f>IF(AND($K3633=1,$E3633=0,$G3633=0,$I3633=0),"WINBACK",IF(AND($M3633=1,$N3633&gt;0),"CONVERGENTE",IF($M3633=1,"SOLO MÓVIL",IF($N3633&gt;0,"SOLO FIJO / INTERNET","SIN SERVICIOS"))))</f>
        <v/>
      </c>
      <c r="P3633">
        <f>IF($O3633="WINBACK","Recuperar (winback)",IF($O3633="CONVERGENTE","Upgrade / más líneas",IF($O3633="SOLO MÓVIL","Ofrecer fijo + internet (FLBBTV)",IF($O3633="SOLO FIJO / INTERNET","Ofrecer línea móvil Nextphone","Oferta completa (móvil + fijo + internet)"))))</f>
        <v/>
      </c>
      <c r="Q3633">
        <f>$F3633+$H3633+$L3633</f>
        <v/>
      </c>
      <c r="R3633">
        <f>IFERROR(VLOOKUP($A3633,Registros!$B$2:$G$6000,6,0),IFERROR(VLOOKUP($D3633,Winback!$B$2:$C$300,2,0),""))</f>
        <v/>
      </c>
      <c r="S3633">
        <f>IF($E3633=1,"NP","")&amp;IF($G3633=1,"+MOV","")&amp;IF($I3633=1,"+CS","")&amp;IF($K3633=1,"+WB","")</f>
        <v/>
      </c>
      <c r="T3633">
        <f>$E3633+$G3633+$I3633+$K3633</f>
        <v/>
      </c>
    </row>
    <row r="3634">
      <c r="A3634" t="inlineStr">
        <is>
          <t>355305180000</t>
        </is>
      </c>
      <c r="B3634" t="inlineStr">
        <is>
          <t>35530518</t>
        </is>
      </c>
      <c r="C3634" t="inlineStr">
        <is>
          <t>NAYUA SALEH</t>
        </is>
      </c>
      <c r="D3634" t="inlineStr">
        <is>
          <t>NAYUASALEH</t>
        </is>
      </c>
      <c r="E3634">
        <f>IF(COUNTIFS(Registros!$A$2:$A$6000,"NP",Registros!$B$2:$B$6000,$A3634)&gt;0,1,0)</f>
        <v/>
      </c>
      <c r="F3634">
        <f>IF($E3634=1,SUMIFS(Registros!$F$2:$F$6000,Registros!$A$2:$A$6000,"NP",Registros!$B$2:$B$6000,$A3634),0)</f>
        <v/>
      </c>
      <c r="G3634">
        <f>IF(COUNTIFS(Registros!$A$2:$A$6000,"MOV",Registros!$B$2:$B$6000,$A3634)&gt;0,1,0)</f>
        <v/>
      </c>
      <c r="H3634">
        <f>IF($G3634=1,SUMIFS(Registros!$F$2:$F$6000,Registros!$A$2:$A$6000,"MOV",Registros!$B$2:$B$6000,$A3634),0)</f>
        <v/>
      </c>
      <c r="I3634">
        <f>IF(COUNTIFS(Registros!$A$2:$A$6000,"CS",Registros!$B$2:$B$6000,$A3634)&gt;0,1,0)</f>
        <v/>
      </c>
      <c r="J3634">
        <f>IF($I3634=1,SUMIFS(Registros!$I$2:$I$6000,Registros!$A$2:$A$6000,"CS",Registros!$B$2:$B$6000,$A3634),0)</f>
        <v/>
      </c>
      <c r="K3634">
        <f>IF(COUNTIFS(Winback!$K$2:$K$300,$D3634)&gt;0,1,0)</f>
        <v/>
      </c>
      <c r="L3634">
        <f>IF(AND($K3634=1,LEFT($A3634,3)="WB-"),SUMIFS(Winback!$D$2:$D$300,Winback!$K$2:$K$300,$D3634),0)</f>
        <v/>
      </c>
      <c r="M3634">
        <f>IF(OR($E3634=1,$G3634=1,SUMIFS(Registros!$J$2:$J$6000,Registros!$B$2:$B$6000,$A3634)&gt;0),1,0)</f>
        <v/>
      </c>
      <c r="N3634">
        <f>IF($J3634&gt;0,1,IF(COUNTIFS(Registros!$A$2:$A$6000,"CS",Registros!$B$2:$B$6000,$A3634,Registros!$K$2:$K$6000,"&lt;&gt;")&gt;0,1,0))</f>
        <v/>
      </c>
      <c r="O3634">
        <f>IF(AND($K3634=1,$E3634=0,$G3634=0,$I3634=0),"WINBACK",IF(AND($M3634=1,$N3634&gt;0),"CONVERGENTE",IF($M3634=1,"SOLO MÓVIL",IF($N3634&gt;0,"SOLO FIJO / INTERNET","SIN SERVICIOS"))))</f>
        <v/>
      </c>
      <c r="P3634">
        <f>IF($O3634="WINBACK","Recuperar (winback)",IF($O3634="CONVERGENTE","Upgrade / más líneas",IF($O3634="SOLO MÓVIL","Ofrecer fijo + internet (FLBBTV)",IF($O3634="SOLO FIJO / INTERNET","Ofrecer línea móvil Nextphone","Oferta completa (móvil + fijo + internet)"))))</f>
        <v/>
      </c>
      <c r="Q3634">
        <f>$F3634+$H3634+$L3634</f>
        <v/>
      </c>
      <c r="R3634">
        <f>IFERROR(VLOOKUP($A3634,Registros!$B$2:$G$6000,6,0),IFERROR(VLOOKUP($D3634,Winback!$B$2:$C$300,2,0),""))</f>
        <v/>
      </c>
      <c r="S3634">
        <f>IF($E3634=1,"NP","")&amp;IF($G3634=1,"+MOV","")&amp;IF($I3634=1,"+CS","")&amp;IF($K3634=1,"+WB","")</f>
        <v/>
      </c>
      <c r="T3634">
        <f>$E3634+$G3634+$I3634+$K3634</f>
        <v/>
      </c>
    </row>
    <row r="3635">
      <c r="A3635" t="inlineStr">
        <is>
          <t>365006090000</t>
        </is>
      </c>
      <c r="B3635" t="inlineStr">
        <is>
          <t>36500609</t>
        </is>
      </c>
      <c r="C3635" t="inlineStr">
        <is>
          <t>GADIEL CASTRELLON</t>
        </is>
      </c>
      <c r="D3635" t="inlineStr">
        <is>
          <t>GADIELCASTRELLON</t>
        </is>
      </c>
      <c r="E3635">
        <f>IF(COUNTIFS(Registros!$A$2:$A$6000,"NP",Registros!$B$2:$B$6000,$A3635)&gt;0,1,0)</f>
        <v/>
      </c>
      <c r="F3635">
        <f>IF($E3635=1,SUMIFS(Registros!$F$2:$F$6000,Registros!$A$2:$A$6000,"NP",Registros!$B$2:$B$6000,$A3635),0)</f>
        <v/>
      </c>
      <c r="G3635">
        <f>IF(COUNTIFS(Registros!$A$2:$A$6000,"MOV",Registros!$B$2:$B$6000,$A3635)&gt;0,1,0)</f>
        <v/>
      </c>
      <c r="H3635">
        <f>IF($G3635=1,SUMIFS(Registros!$F$2:$F$6000,Registros!$A$2:$A$6000,"MOV",Registros!$B$2:$B$6000,$A3635),0)</f>
        <v/>
      </c>
      <c r="I3635">
        <f>IF(COUNTIFS(Registros!$A$2:$A$6000,"CS",Registros!$B$2:$B$6000,$A3635)&gt;0,1,0)</f>
        <v/>
      </c>
      <c r="J3635">
        <f>IF($I3635=1,SUMIFS(Registros!$I$2:$I$6000,Registros!$A$2:$A$6000,"CS",Registros!$B$2:$B$6000,$A3635),0)</f>
        <v/>
      </c>
      <c r="K3635">
        <f>IF(COUNTIFS(Winback!$K$2:$K$300,$D3635)&gt;0,1,0)</f>
        <v/>
      </c>
      <c r="L3635">
        <f>IF(AND($K3635=1,LEFT($A3635,3)="WB-"),SUMIFS(Winback!$D$2:$D$300,Winback!$K$2:$K$300,$D3635),0)</f>
        <v/>
      </c>
      <c r="M3635">
        <f>IF(OR($E3635=1,$G3635=1,SUMIFS(Registros!$J$2:$J$6000,Registros!$B$2:$B$6000,$A3635)&gt;0),1,0)</f>
        <v/>
      </c>
      <c r="N3635">
        <f>IF($J3635&gt;0,1,IF(COUNTIFS(Registros!$A$2:$A$6000,"CS",Registros!$B$2:$B$6000,$A3635,Registros!$K$2:$K$6000,"&lt;&gt;")&gt;0,1,0))</f>
        <v/>
      </c>
      <c r="O3635">
        <f>IF(AND($K3635=1,$E3635=0,$G3635=0,$I3635=0),"WINBACK",IF(AND($M3635=1,$N3635&gt;0),"CONVERGENTE",IF($M3635=1,"SOLO MÓVIL",IF($N3635&gt;0,"SOLO FIJO / INTERNET","SIN SERVICIOS"))))</f>
        <v/>
      </c>
      <c r="P3635">
        <f>IF($O3635="WINBACK","Recuperar (winback)",IF($O3635="CONVERGENTE","Upgrade / más líneas",IF($O3635="SOLO MÓVIL","Ofrecer fijo + internet (FLBBTV)",IF($O3635="SOLO FIJO / INTERNET","Ofrecer línea móvil Nextphone","Oferta completa (móvil + fijo + internet)"))))</f>
        <v/>
      </c>
      <c r="Q3635">
        <f>$F3635+$H3635+$L3635</f>
        <v/>
      </c>
      <c r="R3635">
        <f>IFERROR(VLOOKUP($A3635,Registros!$B$2:$G$6000,6,0),IFERROR(VLOOKUP($D3635,Winback!$B$2:$C$300,2,0),""))</f>
        <v/>
      </c>
      <c r="S3635">
        <f>IF($E3635=1,"NP","")&amp;IF($G3635=1,"+MOV","")&amp;IF($I3635=1,"+CS","")&amp;IF($K3635=1,"+WB","")</f>
        <v/>
      </c>
      <c r="T3635">
        <f>$E3635+$G3635+$I3635+$K3635</f>
        <v/>
      </c>
    </row>
    <row r="3636">
      <c r="A3636" t="inlineStr">
        <is>
          <t>352327120000</t>
        </is>
      </c>
      <c r="B3636" t="inlineStr">
        <is>
          <t>35232712</t>
        </is>
      </c>
      <c r="C3636" t="inlineStr">
        <is>
          <t>CARLOS MATUS</t>
        </is>
      </c>
      <c r="D3636" t="inlineStr">
        <is>
          <t>CARLOSMATUS</t>
        </is>
      </c>
      <c r="E3636">
        <f>IF(COUNTIFS(Registros!$A$2:$A$6000,"NP",Registros!$B$2:$B$6000,$A3636)&gt;0,1,0)</f>
        <v/>
      </c>
      <c r="F3636">
        <f>IF($E3636=1,SUMIFS(Registros!$F$2:$F$6000,Registros!$A$2:$A$6000,"NP",Registros!$B$2:$B$6000,$A3636),0)</f>
        <v/>
      </c>
      <c r="G3636">
        <f>IF(COUNTIFS(Registros!$A$2:$A$6000,"MOV",Registros!$B$2:$B$6000,$A3636)&gt;0,1,0)</f>
        <v/>
      </c>
      <c r="H3636">
        <f>IF($G3636=1,SUMIFS(Registros!$F$2:$F$6000,Registros!$A$2:$A$6000,"MOV",Registros!$B$2:$B$6000,$A3636),0)</f>
        <v/>
      </c>
      <c r="I3636">
        <f>IF(COUNTIFS(Registros!$A$2:$A$6000,"CS",Registros!$B$2:$B$6000,$A3636)&gt;0,1,0)</f>
        <v/>
      </c>
      <c r="J3636">
        <f>IF($I3636=1,SUMIFS(Registros!$I$2:$I$6000,Registros!$A$2:$A$6000,"CS",Registros!$B$2:$B$6000,$A3636),0)</f>
        <v/>
      </c>
      <c r="K3636">
        <f>IF(COUNTIFS(Winback!$K$2:$K$300,$D3636)&gt;0,1,0)</f>
        <v/>
      </c>
      <c r="L3636">
        <f>IF(AND($K3636=1,LEFT($A3636,3)="WB-"),SUMIFS(Winback!$D$2:$D$300,Winback!$K$2:$K$300,$D3636),0)</f>
        <v/>
      </c>
      <c r="M3636">
        <f>IF(OR($E3636=1,$G3636=1,SUMIFS(Registros!$J$2:$J$6000,Registros!$B$2:$B$6000,$A3636)&gt;0),1,0)</f>
        <v/>
      </c>
      <c r="N3636">
        <f>IF($J3636&gt;0,1,IF(COUNTIFS(Registros!$A$2:$A$6000,"CS",Registros!$B$2:$B$6000,$A3636,Registros!$K$2:$K$6000,"&lt;&gt;")&gt;0,1,0))</f>
        <v/>
      </c>
      <c r="O3636">
        <f>IF(AND($K3636=1,$E3636=0,$G3636=0,$I3636=0),"WINBACK",IF(AND($M3636=1,$N3636&gt;0),"CONVERGENTE",IF($M3636=1,"SOLO MÓVIL",IF($N3636&gt;0,"SOLO FIJO / INTERNET","SIN SERVICIOS"))))</f>
        <v/>
      </c>
      <c r="P3636">
        <f>IF($O3636="WINBACK","Recuperar (winback)",IF($O3636="CONVERGENTE","Upgrade / más líneas",IF($O3636="SOLO MÓVIL","Ofrecer fijo + internet (FLBBTV)",IF($O3636="SOLO FIJO / INTERNET","Ofrecer línea móvil Nextphone","Oferta completa (móvil + fijo + internet)"))))</f>
        <v/>
      </c>
      <c r="Q3636">
        <f>$F3636+$H3636+$L3636</f>
        <v/>
      </c>
      <c r="R3636">
        <f>IFERROR(VLOOKUP($A3636,Registros!$B$2:$G$6000,6,0),IFERROR(VLOOKUP($D3636,Winback!$B$2:$C$300,2,0),""))</f>
        <v/>
      </c>
      <c r="S3636">
        <f>IF($E3636=1,"NP","")&amp;IF($G3636=1,"+MOV","")&amp;IF($I3636=1,"+CS","")&amp;IF($K3636=1,"+WB","")</f>
        <v/>
      </c>
      <c r="T3636">
        <f>$E3636+$G3636+$I3636+$K3636</f>
        <v/>
      </c>
    </row>
    <row r="3637">
      <c r="A3637" t="inlineStr">
        <is>
          <t>351353580000</t>
        </is>
      </c>
      <c r="B3637" t="inlineStr">
        <is>
          <t>35135358</t>
        </is>
      </c>
      <c r="C3637" t="inlineStr">
        <is>
          <t>JUAN FRANCISCO RÍOS ESQUIVEL</t>
        </is>
      </c>
      <c r="D3637" t="inlineStr">
        <is>
          <t>JUANFRANCISCORIOSESQUIVEL</t>
        </is>
      </c>
      <c r="E3637">
        <f>IF(COUNTIFS(Registros!$A$2:$A$6000,"NP",Registros!$B$2:$B$6000,$A3637)&gt;0,1,0)</f>
        <v/>
      </c>
      <c r="F3637">
        <f>IF($E3637=1,SUMIFS(Registros!$F$2:$F$6000,Registros!$A$2:$A$6000,"NP",Registros!$B$2:$B$6000,$A3637),0)</f>
        <v/>
      </c>
      <c r="G3637">
        <f>IF(COUNTIFS(Registros!$A$2:$A$6000,"MOV",Registros!$B$2:$B$6000,$A3637)&gt;0,1,0)</f>
        <v/>
      </c>
      <c r="H3637">
        <f>IF($G3637=1,SUMIFS(Registros!$F$2:$F$6000,Registros!$A$2:$A$6000,"MOV",Registros!$B$2:$B$6000,$A3637),0)</f>
        <v/>
      </c>
      <c r="I3637">
        <f>IF(COUNTIFS(Registros!$A$2:$A$6000,"CS",Registros!$B$2:$B$6000,$A3637)&gt;0,1,0)</f>
        <v/>
      </c>
      <c r="J3637">
        <f>IF($I3637=1,SUMIFS(Registros!$I$2:$I$6000,Registros!$A$2:$A$6000,"CS",Registros!$B$2:$B$6000,$A3637),0)</f>
        <v/>
      </c>
      <c r="K3637">
        <f>IF(COUNTIFS(Winback!$K$2:$K$300,$D3637)&gt;0,1,0)</f>
        <v/>
      </c>
      <c r="L3637">
        <f>IF(AND($K3637=1,LEFT($A3637,3)="WB-"),SUMIFS(Winback!$D$2:$D$300,Winback!$K$2:$K$300,$D3637),0)</f>
        <v/>
      </c>
      <c r="M3637">
        <f>IF(OR($E3637=1,$G3637=1,SUMIFS(Registros!$J$2:$J$6000,Registros!$B$2:$B$6000,$A3637)&gt;0),1,0)</f>
        <v/>
      </c>
      <c r="N3637">
        <f>IF($J3637&gt;0,1,IF(COUNTIFS(Registros!$A$2:$A$6000,"CS",Registros!$B$2:$B$6000,$A3637,Registros!$K$2:$K$6000,"&lt;&gt;")&gt;0,1,0))</f>
        <v/>
      </c>
      <c r="O3637">
        <f>IF(AND($K3637=1,$E3637=0,$G3637=0,$I3637=0),"WINBACK",IF(AND($M3637=1,$N3637&gt;0),"CONVERGENTE",IF($M3637=1,"SOLO MÓVIL",IF($N3637&gt;0,"SOLO FIJO / INTERNET","SIN SERVICIOS"))))</f>
        <v/>
      </c>
      <c r="P3637">
        <f>IF($O3637="WINBACK","Recuperar (winback)",IF($O3637="CONVERGENTE","Upgrade / más líneas",IF($O3637="SOLO MÓVIL","Ofrecer fijo + internet (FLBBTV)",IF($O3637="SOLO FIJO / INTERNET","Ofrecer línea móvil Nextphone","Oferta completa (móvil + fijo + internet)"))))</f>
        <v/>
      </c>
      <c r="Q3637">
        <f>$F3637+$H3637+$L3637</f>
        <v/>
      </c>
      <c r="R3637">
        <f>IFERROR(VLOOKUP($A3637,Registros!$B$2:$G$6000,6,0),IFERROR(VLOOKUP($D3637,Winback!$B$2:$C$300,2,0),""))</f>
        <v/>
      </c>
      <c r="S3637">
        <f>IF($E3637=1,"NP","")&amp;IF($G3637=1,"+MOV","")&amp;IF($I3637=1,"+CS","")&amp;IF($K3637=1,"+WB","")</f>
        <v/>
      </c>
      <c r="T3637">
        <f>$E3637+$G3637+$I3637+$K3637</f>
        <v/>
      </c>
    </row>
    <row r="3638">
      <c r="A3638" t="inlineStr">
        <is>
          <t>353348420000</t>
        </is>
      </c>
      <c r="B3638" t="inlineStr">
        <is>
          <t>35334842</t>
        </is>
      </c>
      <c r="C3638" t="inlineStr">
        <is>
          <t>JUAN FRANCISCO RÍOS ESQUIVEL</t>
        </is>
      </c>
      <c r="D3638" t="inlineStr">
        <is>
          <t>JUANFRANCISCORIOSESQUIVEL</t>
        </is>
      </c>
      <c r="E3638">
        <f>IF(COUNTIFS(Registros!$A$2:$A$6000,"NP",Registros!$B$2:$B$6000,$A3638)&gt;0,1,0)</f>
        <v/>
      </c>
      <c r="F3638">
        <f>IF($E3638=1,SUMIFS(Registros!$F$2:$F$6000,Registros!$A$2:$A$6000,"NP",Registros!$B$2:$B$6000,$A3638),0)</f>
        <v/>
      </c>
      <c r="G3638">
        <f>IF(COUNTIFS(Registros!$A$2:$A$6000,"MOV",Registros!$B$2:$B$6000,$A3638)&gt;0,1,0)</f>
        <v/>
      </c>
      <c r="H3638">
        <f>IF($G3638=1,SUMIFS(Registros!$F$2:$F$6000,Registros!$A$2:$A$6000,"MOV",Registros!$B$2:$B$6000,$A3638),0)</f>
        <v/>
      </c>
      <c r="I3638">
        <f>IF(COUNTIFS(Registros!$A$2:$A$6000,"CS",Registros!$B$2:$B$6000,$A3638)&gt;0,1,0)</f>
        <v/>
      </c>
      <c r="J3638">
        <f>IF($I3638=1,SUMIFS(Registros!$I$2:$I$6000,Registros!$A$2:$A$6000,"CS",Registros!$B$2:$B$6000,$A3638),0)</f>
        <v/>
      </c>
      <c r="K3638">
        <f>IF(COUNTIFS(Winback!$K$2:$K$300,$D3638)&gt;0,1,0)</f>
        <v/>
      </c>
      <c r="L3638">
        <f>IF(AND($K3638=1,LEFT($A3638,3)="WB-"),SUMIFS(Winback!$D$2:$D$300,Winback!$K$2:$K$300,$D3638),0)</f>
        <v/>
      </c>
      <c r="M3638">
        <f>IF(OR($E3638=1,$G3638=1,SUMIFS(Registros!$J$2:$J$6000,Registros!$B$2:$B$6000,$A3638)&gt;0),1,0)</f>
        <v/>
      </c>
      <c r="N3638">
        <f>IF($J3638&gt;0,1,IF(COUNTIFS(Registros!$A$2:$A$6000,"CS",Registros!$B$2:$B$6000,$A3638,Registros!$K$2:$K$6000,"&lt;&gt;")&gt;0,1,0))</f>
        <v/>
      </c>
      <c r="O3638">
        <f>IF(AND($K3638=1,$E3638=0,$G3638=0,$I3638=0),"WINBACK",IF(AND($M3638=1,$N3638&gt;0),"CONVERGENTE",IF($M3638=1,"SOLO MÓVIL",IF($N3638&gt;0,"SOLO FIJO / INTERNET","SIN SERVICIOS"))))</f>
        <v/>
      </c>
      <c r="P3638">
        <f>IF($O3638="WINBACK","Recuperar (winback)",IF($O3638="CONVERGENTE","Upgrade / más líneas",IF($O3638="SOLO MÓVIL","Ofrecer fijo + internet (FLBBTV)",IF($O3638="SOLO FIJO / INTERNET","Ofrecer línea móvil Nextphone","Oferta completa (móvil + fijo + internet)"))))</f>
        <v/>
      </c>
      <c r="Q3638">
        <f>$F3638+$H3638+$L3638</f>
        <v/>
      </c>
      <c r="R3638">
        <f>IFERROR(VLOOKUP($A3638,Registros!$B$2:$G$6000,6,0),IFERROR(VLOOKUP($D3638,Winback!$B$2:$C$300,2,0),""))</f>
        <v/>
      </c>
      <c r="S3638">
        <f>IF($E3638=1,"NP","")&amp;IF($G3638=1,"+MOV","")&amp;IF($I3638=1,"+CS","")&amp;IF($K3638=1,"+WB","")</f>
        <v/>
      </c>
      <c r="T3638">
        <f>$E3638+$G3638+$I3638+$K3638</f>
        <v/>
      </c>
    </row>
    <row r="3639">
      <c r="A3639" t="inlineStr">
        <is>
          <t>355026630000</t>
        </is>
      </c>
      <c r="B3639" t="inlineStr">
        <is>
          <t>35502663</t>
        </is>
      </c>
      <c r="C3639" t="inlineStr">
        <is>
          <t>CRISTEL DEL CARMEN PATTERSON CASTILLO</t>
        </is>
      </c>
      <c r="D3639" t="inlineStr">
        <is>
          <t>CRISTELDELCARMENPATTERSONCASTILLO</t>
        </is>
      </c>
      <c r="E3639">
        <f>IF(COUNTIFS(Registros!$A$2:$A$6000,"NP",Registros!$B$2:$B$6000,$A3639)&gt;0,1,0)</f>
        <v/>
      </c>
      <c r="F3639">
        <f>IF($E3639=1,SUMIFS(Registros!$F$2:$F$6000,Registros!$A$2:$A$6000,"NP",Registros!$B$2:$B$6000,$A3639),0)</f>
        <v/>
      </c>
      <c r="G3639">
        <f>IF(COUNTIFS(Registros!$A$2:$A$6000,"MOV",Registros!$B$2:$B$6000,$A3639)&gt;0,1,0)</f>
        <v/>
      </c>
      <c r="H3639">
        <f>IF($G3639=1,SUMIFS(Registros!$F$2:$F$6000,Registros!$A$2:$A$6000,"MOV",Registros!$B$2:$B$6000,$A3639),0)</f>
        <v/>
      </c>
      <c r="I3639">
        <f>IF(COUNTIFS(Registros!$A$2:$A$6000,"CS",Registros!$B$2:$B$6000,$A3639)&gt;0,1,0)</f>
        <v/>
      </c>
      <c r="J3639">
        <f>IF($I3639=1,SUMIFS(Registros!$I$2:$I$6000,Registros!$A$2:$A$6000,"CS",Registros!$B$2:$B$6000,$A3639),0)</f>
        <v/>
      </c>
      <c r="K3639">
        <f>IF(COUNTIFS(Winback!$K$2:$K$300,$D3639)&gt;0,1,0)</f>
        <v/>
      </c>
      <c r="L3639">
        <f>IF(AND($K3639=1,LEFT($A3639,3)="WB-"),SUMIFS(Winback!$D$2:$D$300,Winback!$K$2:$K$300,$D3639),0)</f>
        <v/>
      </c>
      <c r="M3639">
        <f>IF(OR($E3639=1,$G3639=1,SUMIFS(Registros!$J$2:$J$6000,Registros!$B$2:$B$6000,$A3639)&gt;0),1,0)</f>
        <v/>
      </c>
      <c r="N3639">
        <f>IF($J3639&gt;0,1,IF(COUNTIFS(Registros!$A$2:$A$6000,"CS",Registros!$B$2:$B$6000,$A3639,Registros!$K$2:$K$6000,"&lt;&gt;")&gt;0,1,0))</f>
        <v/>
      </c>
      <c r="O3639">
        <f>IF(AND($K3639=1,$E3639=0,$G3639=0,$I3639=0),"WINBACK",IF(AND($M3639=1,$N3639&gt;0),"CONVERGENTE",IF($M3639=1,"SOLO MÓVIL",IF($N3639&gt;0,"SOLO FIJO / INTERNET","SIN SERVICIOS"))))</f>
        <v/>
      </c>
      <c r="P3639">
        <f>IF($O3639="WINBACK","Recuperar (winback)",IF($O3639="CONVERGENTE","Upgrade / más líneas",IF($O3639="SOLO MÓVIL","Ofrecer fijo + internet (FLBBTV)",IF($O3639="SOLO FIJO / INTERNET","Ofrecer línea móvil Nextphone","Oferta completa (móvil + fijo + internet)"))))</f>
        <v/>
      </c>
      <c r="Q3639">
        <f>$F3639+$H3639+$L3639</f>
        <v/>
      </c>
      <c r="R3639">
        <f>IFERROR(VLOOKUP($A3639,Registros!$B$2:$G$6000,6,0),IFERROR(VLOOKUP($D3639,Winback!$B$2:$C$300,2,0),""))</f>
        <v/>
      </c>
      <c r="S3639">
        <f>IF($E3639=1,"NP","")&amp;IF($G3639=1,"+MOV","")&amp;IF($I3639=1,"+CS","")&amp;IF($K3639=1,"+WB","")</f>
        <v/>
      </c>
      <c r="T3639">
        <f>$E3639+$G3639+$I3639+$K3639</f>
        <v/>
      </c>
    </row>
    <row r="3640">
      <c r="A3640" t="inlineStr">
        <is>
          <t>352374300000</t>
        </is>
      </c>
      <c r="B3640" t="inlineStr">
        <is>
          <t>35237430</t>
        </is>
      </c>
      <c r="C3640" t="inlineStr">
        <is>
          <t>EIDAR YASIEL ZAPATA</t>
        </is>
      </c>
      <c r="D3640" t="inlineStr">
        <is>
          <t>EIDARYASIELZAPATA</t>
        </is>
      </c>
      <c r="E3640">
        <f>IF(COUNTIFS(Registros!$A$2:$A$6000,"NP",Registros!$B$2:$B$6000,$A3640)&gt;0,1,0)</f>
        <v/>
      </c>
      <c r="F3640">
        <f>IF($E3640=1,SUMIFS(Registros!$F$2:$F$6000,Registros!$A$2:$A$6000,"NP",Registros!$B$2:$B$6000,$A3640),0)</f>
        <v/>
      </c>
      <c r="G3640">
        <f>IF(COUNTIFS(Registros!$A$2:$A$6000,"MOV",Registros!$B$2:$B$6000,$A3640)&gt;0,1,0)</f>
        <v/>
      </c>
      <c r="H3640">
        <f>IF($G3640=1,SUMIFS(Registros!$F$2:$F$6000,Registros!$A$2:$A$6000,"MOV",Registros!$B$2:$B$6000,$A3640),0)</f>
        <v/>
      </c>
      <c r="I3640">
        <f>IF(COUNTIFS(Registros!$A$2:$A$6000,"CS",Registros!$B$2:$B$6000,$A3640)&gt;0,1,0)</f>
        <v/>
      </c>
      <c r="J3640">
        <f>IF($I3640=1,SUMIFS(Registros!$I$2:$I$6000,Registros!$A$2:$A$6000,"CS",Registros!$B$2:$B$6000,$A3640),0)</f>
        <v/>
      </c>
      <c r="K3640">
        <f>IF(COUNTIFS(Winback!$K$2:$K$300,$D3640)&gt;0,1,0)</f>
        <v/>
      </c>
      <c r="L3640">
        <f>IF(AND($K3640=1,LEFT($A3640,3)="WB-"),SUMIFS(Winback!$D$2:$D$300,Winback!$K$2:$K$300,$D3640),0)</f>
        <v/>
      </c>
      <c r="M3640">
        <f>IF(OR($E3640=1,$G3640=1,SUMIFS(Registros!$J$2:$J$6000,Registros!$B$2:$B$6000,$A3640)&gt;0),1,0)</f>
        <v/>
      </c>
      <c r="N3640">
        <f>IF($J3640&gt;0,1,IF(COUNTIFS(Registros!$A$2:$A$6000,"CS",Registros!$B$2:$B$6000,$A3640,Registros!$K$2:$K$6000,"&lt;&gt;")&gt;0,1,0))</f>
        <v/>
      </c>
      <c r="O3640">
        <f>IF(AND($K3640=1,$E3640=0,$G3640=0,$I3640=0),"WINBACK",IF(AND($M3640=1,$N3640&gt;0),"CONVERGENTE",IF($M3640=1,"SOLO MÓVIL",IF($N3640&gt;0,"SOLO FIJO / INTERNET","SIN SERVICIOS"))))</f>
        <v/>
      </c>
      <c r="P3640">
        <f>IF($O3640="WINBACK","Recuperar (winback)",IF($O3640="CONVERGENTE","Upgrade / más líneas",IF($O3640="SOLO MÓVIL","Ofrecer fijo + internet (FLBBTV)",IF($O3640="SOLO FIJO / INTERNET","Ofrecer línea móvil Nextphone","Oferta completa (móvil + fijo + internet)"))))</f>
        <v/>
      </c>
      <c r="Q3640">
        <f>$F3640+$H3640+$L3640</f>
        <v/>
      </c>
      <c r="R3640">
        <f>IFERROR(VLOOKUP($A3640,Registros!$B$2:$G$6000,6,0),IFERROR(VLOOKUP($D3640,Winback!$B$2:$C$300,2,0),""))</f>
        <v/>
      </c>
      <c r="S3640">
        <f>IF($E3640=1,"NP","")&amp;IF($G3640=1,"+MOV","")&amp;IF($I3640=1,"+CS","")&amp;IF($K3640=1,"+WB","")</f>
        <v/>
      </c>
      <c r="T3640">
        <f>$E3640+$G3640+$I3640+$K3640</f>
        <v/>
      </c>
    </row>
    <row r="3641">
      <c r="A3641" t="inlineStr">
        <is>
          <t>348333320000</t>
        </is>
      </c>
      <c r="B3641" t="inlineStr">
        <is>
          <t>34833332</t>
        </is>
      </c>
      <c r="C3641" t="inlineStr">
        <is>
          <t>KEITHY ALFONSINA GONZALEZ</t>
        </is>
      </c>
      <c r="D3641" t="inlineStr">
        <is>
          <t>KEITHYALFONSINAGONZALEZ</t>
        </is>
      </c>
      <c r="E3641">
        <f>IF(COUNTIFS(Registros!$A$2:$A$6000,"NP",Registros!$B$2:$B$6000,$A3641)&gt;0,1,0)</f>
        <v/>
      </c>
      <c r="F3641">
        <f>IF($E3641=1,SUMIFS(Registros!$F$2:$F$6000,Registros!$A$2:$A$6000,"NP",Registros!$B$2:$B$6000,$A3641),0)</f>
        <v/>
      </c>
      <c r="G3641">
        <f>IF(COUNTIFS(Registros!$A$2:$A$6000,"MOV",Registros!$B$2:$B$6000,$A3641)&gt;0,1,0)</f>
        <v/>
      </c>
      <c r="H3641">
        <f>IF($G3641=1,SUMIFS(Registros!$F$2:$F$6000,Registros!$A$2:$A$6000,"MOV",Registros!$B$2:$B$6000,$A3641),0)</f>
        <v/>
      </c>
      <c r="I3641">
        <f>IF(COUNTIFS(Registros!$A$2:$A$6000,"CS",Registros!$B$2:$B$6000,$A3641)&gt;0,1,0)</f>
        <v/>
      </c>
      <c r="J3641">
        <f>IF($I3641=1,SUMIFS(Registros!$I$2:$I$6000,Registros!$A$2:$A$6000,"CS",Registros!$B$2:$B$6000,$A3641),0)</f>
        <v/>
      </c>
      <c r="K3641">
        <f>IF(COUNTIFS(Winback!$K$2:$K$300,$D3641)&gt;0,1,0)</f>
        <v/>
      </c>
      <c r="L3641">
        <f>IF(AND($K3641=1,LEFT($A3641,3)="WB-"),SUMIFS(Winback!$D$2:$D$300,Winback!$K$2:$K$300,$D3641),0)</f>
        <v/>
      </c>
      <c r="M3641">
        <f>IF(OR($E3641=1,$G3641=1,SUMIFS(Registros!$J$2:$J$6000,Registros!$B$2:$B$6000,$A3641)&gt;0),1,0)</f>
        <v/>
      </c>
      <c r="N3641">
        <f>IF($J3641&gt;0,1,IF(COUNTIFS(Registros!$A$2:$A$6000,"CS",Registros!$B$2:$B$6000,$A3641,Registros!$K$2:$K$6000,"&lt;&gt;")&gt;0,1,0))</f>
        <v/>
      </c>
      <c r="O3641">
        <f>IF(AND($K3641=1,$E3641=0,$G3641=0,$I3641=0),"WINBACK",IF(AND($M3641=1,$N3641&gt;0),"CONVERGENTE",IF($M3641=1,"SOLO MÓVIL",IF($N3641&gt;0,"SOLO FIJO / INTERNET","SIN SERVICIOS"))))</f>
        <v/>
      </c>
      <c r="P3641">
        <f>IF($O3641="WINBACK","Recuperar (winback)",IF($O3641="CONVERGENTE","Upgrade / más líneas",IF($O3641="SOLO MÓVIL","Ofrecer fijo + internet (FLBBTV)",IF($O3641="SOLO FIJO / INTERNET","Ofrecer línea móvil Nextphone","Oferta completa (móvil + fijo + internet)"))))</f>
        <v/>
      </c>
      <c r="Q3641">
        <f>$F3641+$H3641+$L3641</f>
        <v/>
      </c>
      <c r="R3641">
        <f>IFERROR(VLOOKUP($A3641,Registros!$B$2:$G$6000,6,0),IFERROR(VLOOKUP($D3641,Winback!$B$2:$C$300,2,0),""))</f>
        <v/>
      </c>
      <c r="S3641">
        <f>IF($E3641=1,"NP","")&amp;IF($G3641=1,"+MOV","")&amp;IF($I3641=1,"+CS","")&amp;IF($K3641=1,"+WB","")</f>
        <v/>
      </c>
      <c r="T3641">
        <f>$E3641+$G3641+$I3641+$K3641</f>
        <v/>
      </c>
    </row>
    <row r="3642">
      <c r="A3642" t="inlineStr">
        <is>
          <t>355353780000</t>
        </is>
      </c>
      <c r="B3642" t="inlineStr">
        <is>
          <t>35535378</t>
        </is>
      </c>
      <c r="C3642" t="inlineStr">
        <is>
          <t>ARTURO ESPINOZA</t>
        </is>
      </c>
      <c r="D3642" t="inlineStr">
        <is>
          <t>ARTUROESPINOZA</t>
        </is>
      </c>
      <c r="E3642">
        <f>IF(COUNTIFS(Registros!$A$2:$A$6000,"NP",Registros!$B$2:$B$6000,$A3642)&gt;0,1,0)</f>
        <v/>
      </c>
      <c r="F3642">
        <f>IF($E3642=1,SUMIFS(Registros!$F$2:$F$6000,Registros!$A$2:$A$6000,"NP",Registros!$B$2:$B$6000,$A3642),0)</f>
        <v/>
      </c>
      <c r="G3642">
        <f>IF(COUNTIFS(Registros!$A$2:$A$6000,"MOV",Registros!$B$2:$B$6000,$A3642)&gt;0,1,0)</f>
        <v/>
      </c>
      <c r="H3642">
        <f>IF($G3642=1,SUMIFS(Registros!$F$2:$F$6000,Registros!$A$2:$A$6000,"MOV",Registros!$B$2:$B$6000,$A3642),0)</f>
        <v/>
      </c>
      <c r="I3642">
        <f>IF(COUNTIFS(Registros!$A$2:$A$6000,"CS",Registros!$B$2:$B$6000,$A3642)&gt;0,1,0)</f>
        <v/>
      </c>
      <c r="J3642">
        <f>IF($I3642=1,SUMIFS(Registros!$I$2:$I$6000,Registros!$A$2:$A$6000,"CS",Registros!$B$2:$B$6000,$A3642),0)</f>
        <v/>
      </c>
      <c r="K3642">
        <f>IF(COUNTIFS(Winback!$K$2:$K$300,$D3642)&gt;0,1,0)</f>
        <v/>
      </c>
      <c r="L3642">
        <f>IF(AND($K3642=1,LEFT($A3642,3)="WB-"),SUMIFS(Winback!$D$2:$D$300,Winback!$K$2:$K$300,$D3642),0)</f>
        <v/>
      </c>
      <c r="M3642">
        <f>IF(OR($E3642=1,$G3642=1,SUMIFS(Registros!$J$2:$J$6000,Registros!$B$2:$B$6000,$A3642)&gt;0),1,0)</f>
        <v/>
      </c>
      <c r="N3642">
        <f>IF($J3642&gt;0,1,IF(COUNTIFS(Registros!$A$2:$A$6000,"CS",Registros!$B$2:$B$6000,$A3642,Registros!$K$2:$K$6000,"&lt;&gt;")&gt;0,1,0))</f>
        <v/>
      </c>
      <c r="O3642">
        <f>IF(AND($K3642=1,$E3642=0,$G3642=0,$I3642=0),"WINBACK",IF(AND($M3642=1,$N3642&gt;0),"CONVERGENTE",IF($M3642=1,"SOLO MÓVIL",IF($N3642&gt;0,"SOLO FIJO / INTERNET","SIN SERVICIOS"))))</f>
        <v/>
      </c>
      <c r="P3642">
        <f>IF($O3642="WINBACK","Recuperar (winback)",IF($O3642="CONVERGENTE","Upgrade / más líneas",IF($O3642="SOLO MÓVIL","Ofrecer fijo + internet (FLBBTV)",IF($O3642="SOLO FIJO / INTERNET","Ofrecer línea móvil Nextphone","Oferta completa (móvil + fijo + internet)"))))</f>
        <v/>
      </c>
      <c r="Q3642">
        <f>$F3642+$H3642+$L3642</f>
        <v/>
      </c>
      <c r="R3642">
        <f>IFERROR(VLOOKUP($A3642,Registros!$B$2:$G$6000,6,0),IFERROR(VLOOKUP($D3642,Winback!$B$2:$C$300,2,0),""))</f>
        <v/>
      </c>
      <c r="S3642">
        <f>IF($E3642=1,"NP","")&amp;IF($G3642=1,"+MOV","")&amp;IF($I3642=1,"+CS","")&amp;IF($K3642=1,"+WB","")</f>
        <v/>
      </c>
      <c r="T3642">
        <f>$E3642+$G3642+$I3642+$K3642</f>
        <v/>
      </c>
    </row>
    <row r="3643">
      <c r="A3643" t="inlineStr">
        <is>
          <t>369029050000</t>
        </is>
      </c>
      <c r="B3643" t="inlineStr">
        <is>
          <t>36902905</t>
        </is>
      </c>
      <c r="C3643" t="inlineStr">
        <is>
          <t>KATHIA LOURDES MEDIANERO</t>
        </is>
      </c>
      <c r="D3643" t="inlineStr">
        <is>
          <t>KATHIALOURDESMEDIANERO</t>
        </is>
      </c>
      <c r="E3643">
        <f>IF(COUNTIFS(Registros!$A$2:$A$6000,"NP",Registros!$B$2:$B$6000,$A3643)&gt;0,1,0)</f>
        <v/>
      </c>
      <c r="F3643">
        <f>IF($E3643=1,SUMIFS(Registros!$F$2:$F$6000,Registros!$A$2:$A$6000,"NP",Registros!$B$2:$B$6000,$A3643),0)</f>
        <v/>
      </c>
      <c r="G3643">
        <f>IF(COUNTIFS(Registros!$A$2:$A$6000,"MOV",Registros!$B$2:$B$6000,$A3643)&gt;0,1,0)</f>
        <v/>
      </c>
      <c r="H3643">
        <f>IF($G3643=1,SUMIFS(Registros!$F$2:$F$6000,Registros!$A$2:$A$6000,"MOV",Registros!$B$2:$B$6000,$A3643),0)</f>
        <v/>
      </c>
      <c r="I3643">
        <f>IF(COUNTIFS(Registros!$A$2:$A$6000,"CS",Registros!$B$2:$B$6000,$A3643)&gt;0,1,0)</f>
        <v/>
      </c>
      <c r="J3643">
        <f>IF($I3643=1,SUMIFS(Registros!$I$2:$I$6000,Registros!$A$2:$A$6000,"CS",Registros!$B$2:$B$6000,$A3643),0)</f>
        <v/>
      </c>
      <c r="K3643">
        <f>IF(COUNTIFS(Winback!$K$2:$K$300,$D3643)&gt;0,1,0)</f>
        <v/>
      </c>
      <c r="L3643">
        <f>IF(AND($K3643=1,LEFT($A3643,3)="WB-"),SUMIFS(Winback!$D$2:$D$300,Winback!$K$2:$K$300,$D3643),0)</f>
        <v/>
      </c>
      <c r="M3643">
        <f>IF(OR($E3643=1,$G3643=1,SUMIFS(Registros!$J$2:$J$6000,Registros!$B$2:$B$6000,$A3643)&gt;0),1,0)</f>
        <v/>
      </c>
      <c r="N3643">
        <f>IF($J3643&gt;0,1,IF(COUNTIFS(Registros!$A$2:$A$6000,"CS",Registros!$B$2:$B$6000,$A3643,Registros!$K$2:$K$6000,"&lt;&gt;")&gt;0,1,0))</f>
        <v/>
      </c>
      <c r="O3643">
        <f>IF(AND($K3643=1,$E3643=0,$G3643=0,$I3643=0),"WINBACK",IF(AND($M3643=1,$N3643&gt;0),"CONVERGENTE",IF($M3643=1,"SOLO MÓVIL",IF($N3643&gt;0,"SOLO FIJO / INTERNET","SIN SERVICIOS"))))</f>
        <v/>
      </c>
      <c r="P3643">
        <f>IF($O3643="WINBACK","Recuperar (winback)",IF($O3643="CONVERGENTE","Upgrade / más líneas",IF($O3643="SOLO MÓVIL","Ofrecer fijo + internet (FLBBTV)",IF($O3643="SOLO FIJO / INTERNET","Ofrecer línea móvil Nextphone","Oferta completa (móvil + fijo + internet)"))))</f>
        <v/>
      </c>
      <c r="Q3643">
        <f>$F3643+$H3643+$L3643</f>
        <v/>
      </c>
      <c r="R3643">
        <f>IFERROR(VLOOKUP($A3643,Registros!$B$2:$G$6000,6,0),IFERROR(VLOOKUP($D3643,Winback!$B$2:$C$300,2,0),""))</f>
        <v/>
      </c>
      <c r="S3643">
        <f>IF($E3643=1,"NP","")&amp;IF($G3643=1,"+MOV","")&amp;IF($I3643=1,"+CS","")&amp;IF($K3643=1,"+WB","")</f>
        <v/>
      </c>
      <c r="T3643">
        <f>$E3643+$G3643+$I3643+$K3643</f>
        <v/>
      </c>
    </row>
    <row r="3644">
      <c r="A3644" t="inlineStr">
        <is>
          <t>352327970000</t>
        </is>
      </c>
      <c r="B3644" t="inlineStr">
        <is>
          <t>35232797</t>
        </is>
      </c>
      <c r="C3644" t="inlineStr">
        <is>
          <t>JHONNY JHENS ESQUIVEL MIRANDA</t>
        </is>
      </c>
      <c r="D3644" t="inlineStr">
        <is>
          <t>JHONNYJHENSESQUIVELMIRANDA</t>
        </is>
      </c>
      <c r="E3644">
        <f>IF(COUNTIFS(Registros!$A$2:$A$6000,"NP",Registros!$B$2:$B$6000,$A3644)&gt;0,1,0)</f>
        <v/>
      </c>
      <c r="F3644">
        <f>IF($E3644=1,SUMIFS(Registros!$F$2:$F$6000,Registros!$A$2:$A$6000,"NP",Registros!$B$2:$B$6000,$A3644),0)</f>
        <v/>
      </c>
      <c r="G3644">
        <f>IF(COUNTIFS(Registros!$A$2:$A$6000,"MOV",Registros!$B$2:$B$6000,$A3644)&gt;0,1,0)</f>
        <v/>
      </c>
      <c r="H3644">
        <f>IF($G3644=1,SUMIFS(Registros!$F$2:$F$6000,Registros!$A$2:$A$6000,"MOV",Registros!$B$2:$B$6000,$A3644),0)</f>
        <v/>
      </c>
      <c r="I3644">
        <f>IF(COUNTIFS(Registros!$A$2:$A$6000,"CS",Registros!$B$2:$B$6000,$A3644)&gt;0,1,0)</f>
        <v/>
      </c>
      <c r="J3644">
        <f>IF($I3644=1,SUMIFS(Registros!$I$2:$I$6000,Registros!$A$2:$A$6000,"CS",Registros!$B$2:$B$6000,$A3644),0)</f>
        <v/>
      </c>
      <c r="K3644">
        <f>IF(COUNTIFS(Winback!$K$2:$K$300,$D3644)&gt;0,1,0)</f>
        <v/>
      </c>
      <c r="L3644">
        <f>IF(AND($K3644=1,LEFT($A3644,3)="WB-"),SUMIFS(Winback!$D$2:$D$300,Winback!$K$2:$K$300,$D3644),0)</f>
        <v/>
      </c>
      <c r="M3644">
        <f>IF(OR($E3644=1,$G3644=1,SUMIFS(Registros!$J$2:$J$6000,Registros!$B$2:$B$6000,$A3644)&gt;0),1,0)</f>
        <v/>
      </c>
      <c r="N3644">
        <f>IF($J3644&gt;0,1,IF(COUNTIFS(Registros!$A$2:$A$6000,"CS",Registros!$B$2:$B$6000,$A3644,Registros!$K$2:$K$6000,"&lt;&gt;")&gt;0,1,0))</f>
        <v/>
      </c>
      <c r="O3644">
        <f>IF(AND($K3644=1,$E3644=0,$G3644=0,$I3644=0),"WINBACK",IF(AND($M3644=1,$N3644&gt;0),"CONVERGENTE",IF($M3644=1,"SOLO MÓVIL",IF($N3644&gt;0,"SOLO FIJO / INTERNET","SIN SERVICIOS"))))</f>
        <v/>
      </c>
      <c r="P3644">
        <f>IF($O3644="WINBACK","Recuperar (winback)",IF($O3644="CONVERGENTE","Upgrade / más líneas",IF($O3644="SOLO MÓVIL","Ofrecer fijo + internet (FLBBTV)",IF($O3644="SOLO FIJO / INTERNET","Ofrecer línea móvil Nextphone","Oferta completa (móvil + fijo + internet)"))))</f>
        <v/>
      </c>
      <c r="Q3644">
        <f>$F3644+$H3644+$L3644</f>
        <v/>
      </c>
      <c r="R3644">
        <f>IFERROR(VLOOKUP($A3644,Registros!$B$2:$G$6000,6,0),IFERROR(VLOOKUP($D3644,Winback!$B$2:$C$300,2,0),""))</f>
        <v/>
      </c>
      <c r="S3644">
        <f>IF($E3644=1,"NP","")&amp;IF($G3644=1,"+MOV","")&amp;IF($I3644=1,"+CS","")&amp;IF($K3644=1,"+WB","")</f>
        <v/>
      </c>
      <c r="T3644">
        <f>$E3644+$G3644+$I3644+$K3644</f>
        <v/>
      </c>
    </row>
    <row r="3645">
      <c r="A3645" t="inlineStr">
        <is>
          <t>332218420000</t>
        </is>
      </c>
      <c r="B3645" t="inlineStr">
        <is>
          <t>33221842</t>
        </is>
      </c>
      <c r="C3645" t="inlineStr">
        <is>
          <t>Valeria Nicole Baruco Guerra</t>
        </is>
      </c>
      <c r="D3645" t="inlineStr">
        <is>
          <t>VALERIANICOLEBARUCOGUERRA</t>
        </is>
      </c>
      <c r="E3645">
        <f>IF(COUNTIFS(Registros!$A$2:$A$6000,"NP",Registros!$B$2:$B$6000,$A3645)&gt;0,1,0)</f>
        <v/>
      </c>
      <c r="F3645">
        <f>IF($E3645=1,SUMIFS(Registros!$F$2:$F$6000,Registros!$A$2:$A$6000,"NP",Registros!$B$2:$B$6000,$A3645),0)</f>
        <v/>
      </c>
      <c r="G3645">
        <f>IF(COUNTIFS(Registros!$A$2:$A$6000,"MOV",Registros!$B$2:$B$6000,$A3645)&gt;0,1,0)</f>
        <v/>
      </c>
      <c r="H3645">
        <f>IF($G3645=1,SUMIFS(Registros!$F$2:$F$6000,Registros!$A$2:$A$6000,"MOV",Registros!$B$2:$B$6000,$A3645),0)</f>
        <v/>
      </c>
      <c r="I3645">
        <f>IF(COUNTIFS(Registros!$A$2:$A$6000,"CS",Registros!$B$2:$B$6000,$A3645)&gt;0,1,0)</f>
        <v/>
      </c>
      <c r="J3645">
        <f>IF($I3645=1,SUMIFS(Registros!$I$2:$I$6000,Registros!$A$2:$A$6000,"CS",Registros!$B$2:$B$6000,$A3645),0)</f>
        <v/>
      </c>
      <c r="K3645">
        <f>IF(COUNTIFS(Winback!$K$2:$K$300,$D3645)&gt;0,1,0)</f>
        <v/>
      </c>
      <c r="L3645">
        <f>IF(AND($K3645=1,LEFT($A3645,3)="WB-"),SUMIFS(Winback!$D$2:$D$300,Winback!$K$2:$K$300,$D3645),0)</f>
        <v/>
      </c>
      <c r="M3645">
        <f>IF(OR($E3645=1,$G3645=1,SUMIFS(Registros!$J$2:$J$6000,Registros!$B$2:$B$6000,$A3645)&gt;0),1,0)</f>
        <v/>
      </c>
      <c r="N3645">
        <f>IF($J3645&gt;0,1,IF(COUNTIFS(Registros!$A$2:$A$6000,"CS",Registros!$B$2:$B$6000,$A3645,Registros!$K$2:$K$6000,"&lt;&gt;")&gt;0,1,0))</f>
        <v/>
      </c>
      <c r="O3645">
        <f>IF(AND($K3645=1,$E3645=0,$G3645=0,$I3645=0),"WINBACK",IF(AND($M3645=1,$N3645&gt;0),"CONVERGENTE",IF($M3645=1,"SOLO MÓVIL",IF($N3645&gt;0,"SOLO FIJO / INTERNET","SIN SERVICIOS"))))</f>
        <v/>
      </c>
      <c r="P3645">
        <f>IF($O3645="WINBACK","Recuperar (winback)",IF($O3645="CONVERGENTE","Upgrade / más líneas",IF($O3645="SOLO MÓVIL","Ofrecer fijo + internet (FLBBTV)",IF($O3645="SOLO FIJO / INTERNET","Ofrecer línea móvil Nextphone","Oferta completa (móvil + fijo + internet)"))))</f>
        <v/>
      </c>
      <c r="Q3645">
        <f>$F3645+$H3645+$L3645</f>
        <v/>
      </c>
      <c r="R3645">
        <f>IFERROR(VLOOKUP($A3645,Registros!$B$2:$G$6000,6,0),IFERROR(VLOOKUP($D3645,Winback!$B$2:$C$300,2,0),""))</f>
        <v/>
      </c>
      <c r="S3645">
        <f>IF($E3645=1,"NP","")&amp;IF($G3645=1,"+MOV","")&amp;IF($I3645=1,"+CS","")&amp;IF($K3645=1,"+WB","")</f>
        <v/>
      </c>
      <c r="T3645">
        <f>$E3645+$G3645+$I3645+$K3645</f>
        <v/>
      </c>
    </row>
    <row r="3646">
      <c r="A3646" t="inlineStr">
        <is>
          <t>351384440000</t>
        </is>
      </c>
      <c r="B3646" t="inlineStr">
        <is>
          <t>35138444</t>
        </is>
      </c>
      <c r="C3646" t="inlineStr">
        <is>
          <t>DAVID EMMANUEL DUFAU ESPINOSA</t>
        </is>
      </c>
      <c r="D3646" t="inlineStr">
        <is>
          <t>DAVIDEMMANUELDUFAUESPINOSA</t>
        </is>
      </c>
      <c r="E3646">
        <f>IF(COUNTIFS(Registros!$A$2:$A$6000,"NP",Registros!$B$2:$B$6000,$A3646)&gt;0,1,0)</f>
        <v/>
      </c>
      <c r="F3646">
        <f>IF($E3646=1,SUMIFS(Registros!$F$2:$F$6000,Registros!$A$2:$A$6000,"NP",Registros!$B$2:$B$6000,$A3646),0)</f>
        <v/>
      </c>
      <c r="G3646">
        <f>IF(COUNTIFS(Registros!$A$2:$A$6000,"MOV",Registros!$B$2:$B$6000,$A3646)&gt;0,1,0)</f>
        <v/>
      </c>
      <c r="H3646">
        <f>IF($G3646=1,SUMIFS(Registros!$F$2:$F$6000,Registros!$A$2:$A$6000,"MOV",Registros!$B$2:$B$6000,$A3646),0)</f>
        <v/>
      </c>
      <c r="I3646">
        <f>IF(COUNTIFS(Registros!$A$2:$A$6000,"CS",Registros!$B$2:$B$6000,$A3646)&gt;0,1,0)</f>
        <v/>
      </c>
      <c r="J3646">
        <f>IF($I3646=1,SUMIFS(Registros!$I$2:$I$6000,Registros!$A$2:$A$6000,"CS",Registros!$B$2:$B$6000,$A3646),0)</f>
        <v/>
      </c>
      <c r="K3646">
        <f>IF(COUNTIFS(Winback!$K$2:$K$300,$D3646)&gt;0,1,0)</f>
        <v/>
      </c>
      <c r="L3646">
        <f>IF(AND($K3646=1,LEFT($A3646,3)="WB-"),SUMIFS(Winback!$D$2:$D$300,Winback!$K$2:$K$300,$D3646),0)</f>
        <v/>
      </c>
      <c r="M3646">
        <f>IF(OR($E3646=1,$G3646=1,SUMIFS(Registros!$J$2:$J$6000,Registros!$B$2:$B$6000,$A3646)&gt;0),1,0)</f>
        <v/>
      </c>
      <c r="N3646">
        <f>IF($J3646&gt;0,1,IF(COUNTIFS(Registros!$A$2:$A$6000,"CS",Registros!$B$2:$B$6000,$A3646,Registros!$K$2:$K$6000,"&lt;&gt;")&gt;0,1,0))</f>
        <v/>
      </c>
      <c r="O3646">
        <f>IF(AND($K3646=1,$E3646=0,$G3646=0,$I3646=0),"WINBACK",IF(AND($M3646=1,$N3646&gt;0),"CONVERGENTE",IF($M3646=1,"SOLO MÓVIL",IF($N3646&gt;0,"SOLO FIJO / INTERNET","SIN SERVICIOS"))))</f>
        <v/>
      </c>
      <c r="P3646">
        <f>IF($O3646="WINBACK","Recuperar (winback)",IF($O3646="CONVERGENTE","Upgrade / más líneas",IF($O3646="SOLO MÓVIL","Ofrecer fijo + internet (FLBBTV)",IF($O3646="SOLO FIJO / INTERNET","Ofrecer línea móvil Nextphone","Oferta completa (móvil + fijo + internet)"))))</f>
        <v/>
      </c>
      <c r="Q3646">
        <f>$F3646+$H3646+$L3646</f>
        <v/>
      </c>
      <c r="R3646">
        <f>IFERROR(VLOOKUP($A3646,Registros!$B$2:$G$6000,6,0),IFERROR(VLOOKUP($D3646,Winback!$B$2:$C$300,2,0),""))</f>
        <v/>
      </c>
      <c r="S3646">
        <f>IF($E3646=1,"NP","")&amp;IF($G3646=1,"+MOV","")&amp;IF($I3646=1,"+CS","")&amp;IF($K3646=1,"+WB","")</f>
        <v/>
      </c>
      <c r="T3646">
        <f>$E3646+$G3646+$I3646+$K3646</f>
        <v/>
      </c>
    </row>
    <row r="3647">
      <c r="A3647" t="inlineStr">
        <is>
          <t>354076880000</t>
        </is>
      </c>
      <c r="B3647" t="inlineStr">
        <is>
          <t>35407688</t>
        </is>
      </c>
      <c r="C3647" t="inlineStr">
        <is>
          <t>ELDRICKGOMEZ</t>
        </is>
      </c>
      <c r="D3647" t="inlineStr">
        <is>
          <t>ELDRICKGOMEZ</t>
        </is>
      </c>
      <c r="E3647">
        <f>IF(COUNTIFS(Registros!$A$2:$A$6000,"NP",Registros!$B$2:$B$6000,$A3647)&gt;0,1,0)</f>
        <v/>
      </c>
      <c r="F3647">
        <f>IF($E3647=1,SUMIFS(Registros!$F$2:$F$6000,Registros!$A$2:$A$6000,"NP",Registros!$B$2:$B$6000,$A3647),0)</f>
        <v/>
      </c>
      <c r="G3647">
        <f>IF(COUNTIFS(Registros!$A$2:$A$6000,"MOV",Registros!$B$2:$B$6000,$A3647)&gt;0,1,0)</f>
        <v/>
      </c>
      <c r="H3647">
        <f>IF($G3647=1,SUMIFS(Registros!$F$2:$F$6000,Registros!$A$2:$A$6000,"MOV",Registros!$B$2:$B$6000,$A3647),0)</f>
        <v/>
      </c>
      <c r="I3647">
        <f>IF(COUNTIFS(Registros!$A$2:$A$6000,"CS",Registros!$B$2:$B$6000,$A3647)&gt;0,1,0)</f>
        <v/>
      </c>
      <c r="J3647">
        <f>IF($I3647=1,SUMIFS(Registros!$I$2:$I$6000,Registros!$A$2:$A$6000,"CS",Registros!$B$2:$B$6000,$A3647),0)</f>
        <v/>
      </c>
      <c r="K3647">
        <f>IF(COUNTIFS(Winback!$K$2:$K$300,$D3647)&gt;0,1,0)</f>
        <v/>
      </c>
      <c r="L3647">
        <f>IF(AND($K3647=1,LEFT($A3647,3)="WB-"),SUMIFS(Winback!$D$2:$D$300,Winback!$K$2:$K$300,$D3647),0)</f>
        <v/>
      </c>
      <c r="M3647">
        <f>IF(OR($E3647=1,$G3647=1,SUMIFS(Registros!$J$2:$J$6000,Registros!$B$2:$B$6000,$A3647)&gt;0),1,0)</f>
        <v/>
      </c>
      <c r="N3647">
        <f>IF($J3647&gt;0,1,IF(COUNTIFS(Registros!$A$2:$A$6000,"CS",Registros!$B$2:$B$6000,$A3647,Registros!$K$2:$K$6000,"&lt;&gt;")&gt;0,1,0))</f>
        <v/>
      </c>
      <c r="O3647">
        <f>IF(AND($K3647=1,$E3647=0,$G3647=0,$I3647=0),"WINBACK",IF(AND($M3647=1,$N3647&gt;0),"CONVERGENTE",IF($M3647=1,"SOLO MÓVIL",IF($N3647&gt;0,"SOLO FIJO / INTERNET","SIN SERVICIOS"))))</f>
        <v/>
      </c>
      <c r="P3647">
        <f>IF($O3647="WINBACK","Recuperar (winback)",IF($O3647="CONVERGENTE","Upgrade / más líneas",IF($O3647="SOLO MÓVIL","Ofrecer fijo + internet (FLBBTV)",IF($O3647="SOLO FIJO / INTERNET","Ofrecer línea móvil Nextphone","Oferta completa (móvil + fijo + internet)"))))</f>
        <v/>
      </c>
      <c r="Q3647">
        <f>$F3647+$H3647+$L3647</f>
        <v/>
      </c>
      <c r="R3647">
        <f>IFERROR(VLOOKUP($A3647,Registros!$B$2:$G$6000,6,0),IFERROR(VLOOKUP($D3647,Winback!$B$2:$C$300,2,0),""))</f>
        <v/>
      </c>
      <c r="S3647">
        <f>IF($E3647=1,"NP","")&amp;IF($G3647=1,"+MOV","")&amp;IF($I3647=1,"+CS","")&amp;IF($K3647=1,"+WB","")</f>
        <v/>
      </c>
      <c r="T3647">
        <f>$E3647+$G3647+$I3647+$K3647</f>
        <v/>
      </c>
    </row>
    <row r="3648">
      <c r="A3648" t="inlineStr">
        <is>
          <t>367051290000</t>
        </is>
      </c>
      <c r="B3648" t="inlineStr">
        <is>
          <t>36705129</t>
        </is>
      </c>
      <c r="C3648" t="inlineStr">
        <is>
          <t>JOEL LIZONDRO URENA</t>
        </is>
      </c>
      <c r="D3648" t="inlineStr">
        <is>
          <t>JOELLIZONDROURENA</t>
        </is>
      </c>
      <c r="E3648">
        <f>IF(COUNTIFS(Registros!$A$2:$A$6000,"NP",Registros!$B$2:$B$6000,$A3648)&gt;0,1,0)</f>
        <v/>
      </c>
      <c r="F3648">
        <f>IF($E3648=1,SUMIFS(Registros!$F$2:$F$6000,Registros!$A$2:$A$6000,"NP",Registros!$B$2:$B$6000,$A3648),0)</f>
        <v/>
      </c>
      <c r="G3648">
        <f>IF(COUNTIFS(Registros!$A$2:$A$6000,"MOV",Registros!$B$2:$B$6000,$A3648)&gt;0,1,0)</f>
        <v/>
      </c>
      <c r="H3648">
        <f>IF($G3648=1,SUMIFS(Registros!$F$2:$F$6000,Registros!$A$2:$A$6000,"MOV",Registros!$B$2:$B$6000,$A3648),0)</f>
        <v/>
      </c>
      <c r="I3648">
        <f>IF(COUNTIFS(Registros!$A$2:$A$6000,"CS",Registros!$B$2:$B$6000,$A3648)&gt;0,1,0)</f>
        <v/>
      </c>
      <c r="J3648">
        <f>IF($I3648=1,SUMIFS(Registros!$I$2:$I$6000,Registros!$A$2:$A$6000,"CS",Registros!$B$2:$B$6000,$A3648),0)</f>
        <v/>
      </c>
      <c r="K3648">
        <f>IF(COUNTIFS(Winback!$K$2:$K$300,$D3648)&gt;0,1,0)</f>
        <v/>
      </c>
      <c r="L3648">
        <f>IF(AND($K3648=1,LEFT($A3648,3)="WB-"),SUMIFS(Winback!$D$2:$D$300,Winback!$K$2:$K$300,$D3648),0)</f>
        <v/>
      </c>
      <c r="M3648">
        <f>IF(OR($E3648=1,$G3648=1,SUMIFS(Registros!$J$2:$J$6000,Registros!$B$2:$B$6000,$A3648)&gt;0),1,0)</f>
        <v/>
      </c>
      <c r="N3648">
        <f>IF($J3648&gt;0,1,IF(COUNTIFS(Registros!$A$2:$A$6000,"CS",Registros!$B$2:$B$6000,$A3648,Registros!$K$2:$K$6000,"&lt;&gt;")&gt;0,1,0))</f>
        <v/>
      </c>
      <c r="O3648">
        <f>IF(AND($K3648=1,$E3648=0,$G3648=0,$I3648=0),"WINBACK",IF(AND($M3648=1,$N3648&gt;0),"CONVERGENTE",IF($M3648=1,"SOLO MÓVIL",IF($N3648&gt;0,"SOLO FIJO / INTERNET","SIN SERVICIOS"))))</f>
        <v/>
      </c>
      <c r="P3648">
        <f>IF($O3648="WINBACK","Recuperar (winback)",IF($O3648="CONVERGENTE","Upgrade / más líneas",IF($O3648="SOLO MÓVIL","Ofrecer fijo + internet (FLBBTV)",IF($O3648="SOLO FIJO / INTERNET","Ofrecer línea móvil Nextphone","Oferta completa (móvil + fijo + internet)"))))</f>
        <v/>
      </c>
      <c r="Q3648">
        <f>$F3648+$H3648+$L3648</f>
        <v/>
      </c>
      <c r="R3648">
        <f>IFERROR(VLOOKUP($A3648,Registros!$B$2:$G$6000,6,0),IFERROR(VLOOKUP($D3648,Winback!$B$2:$C$300,2,0),""))</f>
        <v/>
      </c>
      <c r="S3648">
        <f>IF($E3648=1,"NP","")&amp;IF($G3648=1,"+MOV","")&amp;IF($I3648=1,"+CS","")&amp;IF($K3648=1,"+WB","")</f>
        <v/>
      </c>
      <c r="T3648">
        <f>$E3648+$G3648+$I3648+$K3648</f>
        <v/>
      </c>
    </row>
    <row r="3649">
      <c r="A3649" t="inlineStr">
        <is>
          <t>359253570000</t>
        </is>
      </c>
      <c r="B3649" t="inlineStr">
        <is>
          <t>35925357</t>
        </is>
      </c>
      <c r="C3649" t="inlineStr">
        <is>
          <t>EMILY IVANNA COBA GUTIERREZ</t>
        </is>
      </c>
      <c r="D3649" t="inlineStr">
        <is>
          <t>EMILYIVANNACOBAGUTIERREZ</t>
        </is>
      </c>
      <c r="E3649">
        <f>IF(COUNTIFS(Registros!$A$2:$A$6000,"NP",Registros!$B$2:$B$6000,$A3649)&gt;0,1,0)</f>
        <v/>
      </c>
      <c r="F3649">
        <f>IF($E3649=1,SUMIFS(Registros!$F$2:$F$6000,Registros!$A$2:$A$6000,"NP",Registros!$B$2:$B$6000,$A3649),0)</f>
        <v/>
      </c>
      <c r="G3649">
        <f>IF(COUNTIFS(Registros!$A$2:$A$6000,"MOV",Registros!$B$2:$B$6000,$A3649)&gt;0,1,0)</f>
        <v/>
      </c>
      <c r="H3649">
        <f>IF($G3649=1,SUMIFS(Registros!$F$2:$F$6000,Registros!$A$2:$A$6000,"MOV",Registros!$B$2:$B$6000,$A3649),0)</f>
        <v/>
      </c>
      <c r="I3649">
        <f>IF(COUNTIFS(Registros!$A$2:$A$6000,"CS",Registros!$B$2:$B$6000,$A3649)&gt;0,1,0)</f>
        <v/>
      </c>
      <c r="J3649">
        <f>IF($I3649=1,SUMIFS(Registros!$I$2:$I$6000,Registros!$A$2:$A$6000,"CS",Registros!$B$2:$B$6000,$A3649),0)</f>
        <v/>
      </c>
      <c r="K3649">
        <f>IF(COUNTIFS(Winback!$K$2:$K$300,$D3649)&gt;0,1,0)</f>
        <v/>
      </c>
      <c r="L3649">
        <f>IF(AND($K3649=1,LEFT($A3649,3)="WB-"),SUMIFS(Winback!$D$2:$D$300,Winback!$K$2:$K$300,$D3649),0)</f>
        <v/>
      </c>
      <c r="M3649">
        <f>IF(OR($E3649=1,$G3649=1,SUMIFS(Registros!$J$2:$J$6000,Registros!$B$2:$B$6000,$A3649)&gt;0),1,0)</f>
        <v/>
      </c>
      <c r="N3649">
        <f>IF($J3649&gt;0,1,IF(COUNTIFS(Registros!$A$2:$A$6000,"CS",Registros!$B$2:$B$6000,$A3649,Registros!$K$2:$K$6000,"&lt;&gt;")&gt;0,1,0))</f>
        <v/>
      </c>
      <c r="O3649">
        <f>IF(AND($K3649=1,$E3649=0,$G3649=0,$I3649=0),"WINBACK",IF(AND($M3649=1,$N3649&gt;0),"CONVERGENTE",IF($M3649=1,"SOLO MÓVIL",IF($N3649&gt;0,"SOLO FIJO / INTERNET","SIN SERVICIOS"))))</f>
        <v/>
      </c>
      <c r="P3649">
        <f>IF($O3649="WINBACK","Recuperar (winback)",IF($O3649="CONVERGENTE","Upgrade / más líneas",IF($O3649="SOLO MÓVIL","Ofrecer fijo + internet (FLBBTV)",IF($O3649="SOLO FIJO / INTERNET","Ofrecer línea móvil Nextphone","Oferta completa (móvil + fijo + internet)"))))</f>
        <v/>
      </c>
      <c r="Q3649">
        <f>$F3649+$H3649+$L3649</f>
        <v/>
      </c>
      <c r="R3649">
        <f>IFERROR(VLOOKUP($A3649,Registros!$B$2:$G$6000,6,0),IFERROR(VLOOKUP($D3649,Winback!$B$2:$C$300,2,0),""))</f>
        <v/>
      </c>
      <c r="S3649">
        <f>IF($E3649=1,"NP","")&amp;IF($G3649=1,"+MOV","")&amp;IF($I3649=1,"+CS","")&amp;IF($K3649=1,"+WB","")</f>
        <v/>
      </c>
      <c r="T3649">
        <f>$E3649+$G3649+$I3649+$K3649</f>
        <v/>
      </c>
    </row>
    <row r="3650">
      <c r="A3650" t="inlineStr">
        <is>
          <t>341453240000</t>
        </is>
      </c>
      <c r="B3650" t="inlineStr">
        <is>
          <t>34145324</t>
        </is>
      </c>
      <c r="C3650" t="inlineStr">
        <is>
          <t>NORIEL AMADOR</t>
        </is>
      </c>
      <c r="D3650" t="inlineStr">
        <is>
          <t>NORIELAMADOR</t>
        </is>
      </c>
      <c r="E3650">
        <f>IF(COUNTIFS(Registros!$A$2:$A$6000,"NP",Registros!$B$2:$B$6000,$A3650)&gt;0,1,0)</f>
        <v/>
      </c>
      <c r="F3650">
        <f>IF($E3650=1,SUMIFS(Registros!$F$2:$F$6000,Registros!$A$2:$A$6000,"NP",Registros!$B$2:$B$6000,$A3650),0)</f>
        <v/>
      </c>
      <c r="G3650">
        <f>IF(COUNTIFS(Registros!$A$2:$A$6000,"MOV",Registros!$B$2:$B$6000,$A3650)&gt;0,1,0)</f>
        <v/>
      </c>
      <c r="H3650">
        <f>IF($G3650=1,SUMIFS(Registros!$F$2:$F$6000,Registros!$A$2:$A$6000,"MOV",Registros!$B$2:$B$6000,$A3650),0)</f>
        <v/>
      </c>
      <c r="I3650">
        <f>IF(COUNTIFS(Registros!$A$2:$A$6000,"CS",Registros!$B$2:$B$6000,$A3650)&gt;0,1,0)</f>
        <v/>
      </c>
      <c r="J3650">
        <f>IF($I3650=1,SUMIFS(Registros!$I$2:$I$6000,Registros!$A$2:$A$6000,"CS",Registros!$B$2:$B$6000,$A3650),0)</f>
        <v/>
      </c>
      <c r="K3650">
        <f>IF(COUNTIFS(Winback!$K$2:$K$300,$D3650)&gt;0,1,0)</f>
        <v/>
      </c>
      <c r="L3650">
        <f>IF(AND($K3650=1,LEFT($A3650,3)="WB-"),SUMIFS(Winback!$D$2:$D$300,Winback!$K$2:$K$300,$D3650),0)</f>
        <v/>
      </c>
      <c r="M3650">
        <f>IF(OR($E3650=1,$G3650=1,SUMIFS(Registros!$J$2:$J$6000,Registros!$B$2:$B$6000,$A3650)&gt;0),1,0)</f>
        <v/>
      </c>
      <c r="N3650">
        <f>IF($J3650&gt;0,1,IF(COUNTIFS(Registros!$A$2:$A$6000,"CS",Registros!$B$2:$B$6000,$A3650,Registros!$K$2:$K$6000,"&lt;&gt;")&gt;0,1,0))</f>
        <v/>
      </c>
      <c r="O3650">
        <f>IF(AND($K3650=1,$E3650=0,$G3650=0,$I3650=0),"WINBACK",IF(AND($M3650=1,$N3650&gt;0),"CONVERGENTE",IF($M3650=1,"SOLO MÓVIL",IF($N3650&gt;0,"SOLO FIJO / INTERNET","SIN SERVICIOS"))))</f>
        <v/>
      </c>
      <c r="P3650">
        <f>IF($O3650="WINBACK","Recuperar (winback)",IF($O3650="CONVERGENTE","Upgrade / más líneas",IF($O3650="SOLO MÓVIL","Ofrecer fijo + internet (FLBBTV)",IF($O3650="SOLO FIJO / INTERNET","Ofrecer línea móvil Nextphone","Oferta completa (móvil + fijo + internet)"))))</f>
        <v/>
      </c>
      <c r="Q3650">
        <f>$F3650+$H3650+$L3650</f>
        <v/>
      </c>
      <c r="R3650">
        <f>IFERROR(VLOOKUP($A3650,Registros!$B$2:$G$6000,6,0),IFERROR(VLOOKUP($D3650,Winback!$B$2:$C$300,2,0),""))</f>
        <v/>
      </c>
      <c r="S3650">
        <f>IF($E3650=1,"NP","")&amp;IF($G3650=1,"+MOV","")&amp;IF($I3650=1,"+CS","")&amp;IF($K3650=1,"+WB","")</f>
        <v/>
      </c>
      <c r="T3650">
        <f>$E3650+$G3650+$I3650+$K3650</f>
        <v/>
      </c>
    </row>
    <row r="3651">
      <c r="A3651" t="inlineStr">
        <is>
          <t>359025050000</t>
        </is>
      </c>
      <c r="B3651" t="inlineStr">
        <is>
          <t>35902505</t>
        </is>
      </c>
      <c r="C3651" t="inlineStr">
        <is>
          <t>JOSUE QUINTERO</t>
        </is>
      </c>
      <c r="D3651" t="inlineStr">
        <is>
          <t>JOSUEQUINTERO</t>
        </is>
      </c>
      <c r="E3651">
        <f>IF(COUNTIFS(Registros!$A$2:$A$6000,"NP",Registros!$B$2:$B$6000,$A3651)&gt;0,1,0)</f>
        <v/>
      </c>
      <c r="F3651">
        <f>IF($E3651=1,SUMIFS(Registros!$F$2:$F$6000,Registros!$A$2:$A$6000,"NP",Registros!$B$2:$B$6000,$A3651),0)</f>
        <v/>
      </c>
      <c r="G3651">
        <f>IF(COUNTIFS(Registros!$A$2:$A$6000,"MOV",Registros!$B$2:$B$6000,$A3651)&gt;0,1,0)</f>
        <v/>
      </c>
      <c r="H3651">
        <f>IF($G3651=1,SUMIFS(Registros!$F$2:$F$6000,Registros!$A$2:$A$6000,"MOV",Registros!$B$2:$B$6000,$A3651),0)</f>
        <v/>
      </c>
      <c r="I3651">
        <f>IF(COUNTIFS(Registros!$A$2:$A$6000,"CS",Registros!$B$2:$B$6000,$A3651)&gt;0,1,0)</f>
        <v/>
      </c>
      <c r="J3651">
        <f>IF($I3651=1,SUMIFS(Registros!$I$2:$I$6000,Registros!$A$2:$A$6000,"CS",Registros!$B$2:$B$6000,$A3651),0)</f>
        <v/>
      </c>
      <c r="K3651">
        <f>IF(COUNTIFS(Winback!$K$2:$K$300,$D3651)&gt;0,1,0)</f>
        <v/>
      </c>
      <c r="L3651">
        <f>IF(AND($K3651=1,LEFT($A3651,3)="WB-"),SUMIFS(Winback!$D$2:$D$300,Winback!$K$2:$K$300,$D3651),0)</f>
        <v/>
      </c>
      <c r="M3651">
        <f>IF(OR($E3651=1,$G3651=1,SUMIFS(Registros!$J$2:$J$6000,Registros!$B$2:$B$6000,$A3651)&gt;0),1,0)</f>
        <v/>
      </c>
      <c r="N3651">
        <f>IF($J3651&gt;0,1,IF(COUNTIFS(Registros!$A$2:$A$6000,"CS",Registros!$B$2:$B$6000,$A3651,Registros!$K$2:$K$6000,"&lt;&gt;")&gt;0,1,0))</f>
        <v/>
      </c>
      <c r="O3651">
        <f>IF(AND($K3651=1,$E3651=0,$G3651=0,$I3651=0),"WINBACK",IF(AND($M3651=1,$N3651&gt;0),"CONVERGENTE",IF($M3651=1,"SOLO MÓVIL",IF($N3651&gt;0,"SOLO FIJO / INTERNET","SIN SERVICIOS"))))</f>
        <v/>
      </c>
      <c r="P3651">
        <f>IF($O3651="WINBACK","Recuperar (winback)",IF($O3651="CONVERGENTE","Upgrade / más líneas",IF($O3651="SOLO MÓVIL","Ofrecer fijo + internet (FLBBTV)",IF($O3651="SOLO FIJO / INTERNET","Ofrecer línea móvil Nextphone","Oferta completa (móvil + fijo + internet)"))))</f>
        <v/>
      </c>
      <c r="Q3651">
        <f>$F3651+$H3651+$L3651</f>
        <v/>
      </c>
      <c r="R3651">
        <f>IFERROR(VLOOKUP($A3651,Registros!$B$2:$G$6000,6,0),IFERROR(VLOOKUP($D3651,Winback!$B$2:$C$300,2,0),""))</f>
        <v/>
      </c>
      <c r="S3651">
        <f>IF($E3651=1,"NP","")&amp;IF($G3651=1,"+MOV","")&amp;IF($I3651=1,"+CS","")&amp;IF($K3651=1,"+WB","")</f>
        <v/>
      </c>
      <c r="T3651">
        <f>$E3651+$G3651+$I3651+$K3651</f>
        <v/>
      </c>
    </row>
    <row r="3652">
      <c r="A3652" t="inlineStr">
        <is>
          <t>362017300000</t>
        </is>
      </c>
      <c r="B3652" t="inlineStr">
        <is>
          <t>36201730</t>
        </is>
      </c>
      <c r="C3652" t="inlineStr">
        <is>
          <t>AUSTIN DE GRACIA</t>
        </is>
      </c>
      <c r="D3652" t="inlineStr">
        <is>
          <t>AUSTINDEGRACIA</t>
        </is>
      </c>
      <c r="E3652">
        <f>IF(COUNTIFS(Registros!$A$2:$A$6000,"NP",Registros!$B$2:$B$6000,$A3652)&gt;0,1,0)</f>
        <v/>
      </c>
      <c r="F3652">
        <f>IF($E3652=1,SUMIFS(Registros!$F$2:$F$6000,Registros!$A$2:$A$6000,"NP",Registros!$B$2:$B$6000,$A3652),0)</f>
        <v/>
      </c>
      <c r="G3652">
        <f>IF(COUNTIFS(Registros!$A$2:$A$6000,"MOV",Registros!$B$2:$B$6000,$A3652)&gt;0,1,0)</f>
        <v/>
      </c>
      <c r="H3652">
        <f>IF($G3652=1,SUMIFS(Registros!$F$2:$F$6000,Registros!$A$2:$A$6000,"MOV",Registros!$B$2:$B$6000,$A3652),0)</f>
        <v/>
      </c>
      <c r="I3652">
        <f>IF(COUNTIFS(Registros!$A$2:$A$6000,"CS",Registros!$B$2:$B$6000,$A3652)&gt;0,1,0)</f>
        <v/>
      </c>
      <c r="J3652">
        <f>IF($I3652=1,SUMIFS(Registros!$I$2:$I$6000,Registros!$A$2:$A$6000,"CS",Registros!$B$2:$B$6000,$A3652),0)</f>
        <v/>
      </c>
      <c r="K3652">
        <f>IF(COUNTIFS(Winback!$K$2:$K$300,$D3652)&gt;0,1,0)</f>
        <v/>
      </c>
      <c r="L3652">
        <f>IF(AND($K3652=1,LEFT($A3652,3)="WB-"),SUMIFS(Winback!$D$2:$D$300,Winback!$K$2:$K$300,$D3652),0)</f>
        <v/>
      </c>
      <c r="M3652">
        <f>IF(OR($E3652=1,$G3652=1,SUMIFS(Registros!$J$2:$J$6000,Registros!$B$2:$B$6000,$A3652)&gt;0),1,0)</f>
        <v/>
      </c>
      <c r="N3652">
        <f>IF($J3652&gt;0,1,IF(COUNTIFS(Registros!$A$2:$A$6000,"CS",Registros!$B$2:$B$6000,$A3652,Registros!$K$2:$K$6000,"&lt;&gt;")&gt;0,1,0))</f>
        <v/>
      </c>
      <c r="O3652">
        <f>IF(AND($K3652=1,$E3652=0,$G3652=0,$I3652=0),"WINBACK",IF(AND($M3652=1,$N3652&gt;0),"CONVERGENTE",IF($M3652=1,"SOLO MÓVIL",IF($N3652&gt;0,"SOLO FIJO / INTERNET","SIN SERVICIOS"))))</f>
        <v/>
      </c>
      <c r="P3652">
        <f>IF($O3652="WINBACK","Recuperar (winback)",IF($O3652="CONVERGENTE","Upgrade / más líneas",IF($O3652="SOLO MÓVIL","Ofrecer fijo + internet (FLBBTV)",IF($O3652="SOLO FIJO / INTERNET","Ofrecer línea móvil Nextphone","Oferta completa (móvil + fijo + internet)"))))</f>
        <v/>
      </c>
      <c r="Q3652">
        <f>$F3652+$H3652+$L3652</f>
        <v/>
      </c>
      <c r="R3652">
        <f>IFERROR(VLOOKUP($A3652,Registros!$B$2:$G$6000,6,0),IFERROR(VLOOKUP($D3652,Winback!$B$2:$C$300,2,0),""))</f>
        <v/>
      </c>
      <c r="S3652">
        <f>IF($E3652=1,"NP","")&amp;IF($G3652=1,"+MOV","")&amp;IF($I3652=1,"+CS","")&amp;IF($K3652=1,"+WB","")</f>
        <v/>
      </c>
      <c r="T3652">
        <f>$E3652+$G3652+$I3652+$K3652</f>
        <v/>
      </c>
    </row>
    <row r="3653">
      <c r="A3653" t="inlineStr">
        <is>
          <t>357313610000</t>
        </is>
      </c>
      <c r="B3653" t="inlineStr">
        <is>
          <t>35731361</t>
        </is>
      </c>
      <c r="C3653" t="inlineStr">
        <is>
          <t>JOSUA JOAN URIETA RODRIGUEZ</t>
        </is>
      </c>
      <c r="D3653" t="inlineStr">
        <is>
          <t>JOSUAJOANURIETARODRIGUEZ</t>
        </is>
      </c>
      <c r="E3653">
        <f>IF(COUNTIFS(Registros!$A$2:$A$6000,"NP",Registros!$B$2:$B$6000,$A3653)&gt;0,1,0)</f>
        <v/>
      </c>
      <c r="F3653">
        <f>IF($E3653=1,SUMIFS(Registros!$F$2:$F$6000,Registros!$A$2:$A$6000,"NP",Registros!$B$2:$B$6000,$A3653),0)</f>
        <v/>
      </c>
      <c r="G3653">
        <f>IF(COUNTIFS(Registros!$A$2:$A$6000,"MOV",Registros!$B$2:$B$6000,$A3653)&gt;0,1,0)</f>
        <v/>
      </c>
      <c r="H3653">
        <f>IF($G3653=1,SUMIFS(Registros!$F$2:$F$6000,Registros!$A$2:$A$6000,"MOV",Registros!$B$2:$B$6000,$A3653),0)</f>
        <v/>
      </c>
      <c r="I3653">
        <f>IF(COUNTIFS(Registros!$A$2:$A$6000,"CS",Registros!$B$2:$B$6000,$A3653)&gt;0,1,0)</f>
        <v/>
      </c>
      <c r="J3653">
        <f>IF($I3653=1,SUMIFS(Registros!$I$2:$I$6000,Registros!$A$2:$A$6000,"CS",Registros!$B$2:$B$6000,$A3653),0)</f>
        <v/>
      </c>
      <c r="K3653">
        <f>IF(COUNTIFS(Winback!$K$2:$K$300,$D3653)&gt;0,1,0)</f>
        <v/>
      </c>
      <c r="L3653">
        <f>IF(AND($K3653=1,LEFT($A3653,3)="WB-"),SUMIFS(Winback!$D$2:$D$300,Winback!$K$2:$K$300,$D3653),0)</f>
        <v/>
      </c>
      <c r="M3653">
        <f>IF(OR($E3653=1,$G3653=1,SUMIFS(Registros!$J$2:$J$6000,Registros!$B$2:$B$6000,$A3653)&gt;0),1,0)</f>
        <v/>
      </c>
      <c r="N3653">
        <f>IF($J3653&gt;0,1,IF(COUNTIFS(Registros!$A$2:$A$6000,"CS",Registros!$B$2:$B$6000,$A3653,Registros!$K$2:$K$6000,"&lt;&gt;")&gt;0,1,0))</f>
        <v/>
      </c>
      <c r="O3653">
        <f>IF(AND($K3653=1,$E3653=0,$G3653=0,$I3653=0),"WINBACK",IF(AND($M3653=1,$N3653&gt;0),"CONVERGENTE",IF($M3653=1,"SOLO MÓVIL",IF($N3653&gt;0,"SOLO FIJO / INTERNET","SIN SERVICIOS"))))</f>
        <v/>
      </c>
      <c r="P3653">
        <f>IF($O3653="WINBACK","Recuperar (winback)",IF($O3653="CONVERGENTE","Upgrade / más líneas",IF($O3653="SOLO MÓVIL","Ofrecer fijo + internet (FLBBTV)",IF($O3653="SOLO FIJO / INTERNET","Ofrecer línea móvil Nextphone","Oferta completa (móvil + fijo + internet)"))))</f>
        <v/>
      </c>
      <c r="Q3653">
        <f>$F3653+$H3653+$L3653</f>
        <v/>
      </c>
      <c r="R3653">
        <f>IFERROR(VLOOKUP($A3653,Registros!$B$2:$G$6000,6,0),IFERROR(VLOOKUP($D3653,Winback!$B$2:$C$300,2,0),""))</f>
        <v/>
      </c>
      <c r="S3653">
        <f>IF($E3653=1,"NP","")&amp;IF($G3653=1,"+MOV","")&amp;IF($I3653=1,"+CS","")&amp;IF($K3653=1,"+WB","")</f>
        <v/>
      </c>
      <c r="T3653">
        <f>$E3653+$G3653+$I3653+$K3653</f>
        <v/>
      </c>
    </row>
    <row r="3654">
      <c r="A3654" t="inlineStr">
        <is>
          <t>358302100000</t>
        </is>
      </c>
      <c r="B3654" t="inlineStr">
        <is>
          <t>35830210</t>
        </is>
      </c>
      <c r="C3654" t="inlineStr">
        <is>
          <t>JOSUA JOAN URIETA RODRIGUEZ</t>
        </is>
      </c>
      <c r="D3654" t="inlineStr">
        <is>
          <t>JOSUAJOANURIETARODRIGUEZ</t>
        </is>
      </c>
      <c r="E3654">
        <f>IF(COUNTIFS(Registros!$A$2:$A$6000,"NP",Registros!$B$2:$B$6000,$A3654)&gt;0,1,0)</f>
        <v/>
      </c>
      <c r="F3654">
        <f>IF($E3654=1,SUMIFS(Registros!$F$2:$F$6000,Registros!$A$2:$A$6000,"NP",Registros!$B$2:$B$6000,$A3654),0)</f>
        <v/>
      </c>
      <c r="G3654">
        <f>IF(COUNTIFS(Registros!$A$2:$A$6000,"MOV",Registros!$B$2:$B$6000,$A3654)&gt;0,1,0)</f>
        <v/>
      </c>
      <c r="H3654">
        <f>IF($G3654=1,SUMIFS(Registros!$F$2:$F$6000,Registros!$A$2:$A$6000,"MOV",Registros!$B$2:$B$6000,$A3654),0)</f>
        <v/>
      </c>
      <c r="I3654">
        <f>IF(COUNTIFS(Registros!$A$2:$A$6000,"CS",Registros!$B$2:$B$6000,$A3654)&gt;0,1,0)</f>
        <v/>
      </c>
      <c r="J3654">
        <f>IF($I3654=1,SUMIFS(Registros!$I$2:$I$6000,Registros!$A$2:$A$6000,"CS",Registros!$B$2:$B$6000,$A3654),0)</f>
        <v/>
      </c>
      <c r="K3654">
        <f>IF(COUNTIFS(Winback!$K$2:$K$300,$D3654)&gt;0,1,0)</f>
        <v/>
      </c>
      <c r="L3654">
        <f>IF(AND($K3654=1,LEFT($A3654,3)="WB-"),SUMIFS(Winback!$D$2:$D$300,Winback!$K$2:$K$300,$D3654),0)</f>
        <v/>
      </c>
      <c r="M3654">
        <f>IF(OR($E3654=1,$G3654=1,SUMIFS(Registros!$J$2:$J$6000,Registros!$B$2:$B$6000,$A3654)&gt;0),1,0)</f>
        <v/>
      </c>
      <c r="N3654">
        <f>IF($J3654&gt;0,1,IF(COUNTIFS(Registros!$A$2:$A$6000,"CS",Registros!$B$2:$B$6000,$A3654,Registros!$K$2:$K$6000,"&lt;&gt;")&gt;0,1,0))</f>
        <v/>
      </c>
      <c r="O3654">
        <f>IF(AND($K3654=1,$E3654=0,$G3654=0,$I3654=0),"WINBACK",IF(AND($M3654=1,$N3654&gt;0),"CONVERGENTE",IF($M3654=1,"SOLO MÓVIL",IF($N3654&gt;0,"SOLO FIJO / INTERNET","SIN SERVICIOS"))))</f>
        <v/>
      </c>
      <c r="P3654">
        <f>IF($O3654="WINBACK","Recuperar (winback)",IF($O3654="CONVERGENTE","Upgrade / más líneas",IF($O3654="SOLO MÓVIL","Ofrecer fijo + internet (FLBBTV)",IF($O3654="SOLO FIJO / INTERNET","Ofrecer línea móvil Nextphone","Oferta completa (móvil + fijo + internet)"))))</f>
        <v/>
      </c>
      <c r="Q3654">
        <f>$F3654+$H3654+$L3654</f>
        <v/>
      </c>
      <c r="R3654">
        <f>IFERROR(VLOOKUP($A3654,Registros!$B$2:$G$6000,6,0),IFERROR(VLOOKUP($D3654,Winback!$B$2:$C$300,2,0),""))</f>
        <v/>
      </c>
      <c r="S3654">
        <f>IF($E3654=1,"NP","")&amp;IF($G3654=1,"+MOV","")&amp;IF($I3654=1,"+CS","")&amp;IF($K3654=1,"+WB","")</f>
        <v/>
      </c>
      <c r="T3654">
        <f>$E3654+$G3654+$I3654+$K3654</f>
        <v/>
      </c>
    </row>
    <row r="3655">
      <c r="A3655" t="inlineStr">
        <is>
          <t>362010880000</t>
        </is>
      </c>
      <c r="B3655" t="inlineStr">
        <is>
          <t>36201088</t>
        </is>
      </c>
      <c r="C3655" t="inlineStr">
        <is>
          <t>LUIS RÍOS</t>
        </is>
      </c>
      <c r="D3655" t="inlineStr">
        <is>
          <t>LUISRIOS</t>
        </is>
      </c>
      <c r="E3655">
        <f>IF(COUNTIFS(Registros!$A$2:$A$6000,"NP",Registros!$B$2:$B$6000,$A3655)&gt;0,1,0)</f>
        <v/>
      </c>
      <c r="F3655">
        <f>IF($E3655=1,SUMIFS(Registros!$F$2:$F$6000,Registros!$A$2:$A$6000,"NP",Registros!$B$2:$B$6000,$A3655),0)</f>
        <v/>
      </c>
      <c r="G3655">
        <f>IF(COUNTIFS(Registros!$A$2:$A$6000,"MOV",Registros!$B$2:$B$6000,$A3655)&gt;0,1,0)</f>
        <v/>
      </c>
      <c r="H3655">
        <f>IF($G3655=1,SUMIFS(Registros!$F$2:$F$6000,Registros!$A$2:$A$6000,"MOV",Registros!$B$2:$B$6000,$A3655),0)</f>
        <v/>
      </c>
      <c r="I3655">
        <f>IF(COUNTIFS(Registros!$A$2:$A$6000,"CS",Registros!$B$2:$B$6000,$A3655)&gt;0,1,0)</f>
        <v/>
      </c>
      <c r="J3655">
        <f>IF($I3655=1,SUMIFS(Registros!$I$2:$I$6000,Registros!$A$2:$A$6000,"CS",Registros!$B$2:$B$6000,$A3655),0)</f>
        <v/>
      </c>
      <c r="K3655">
        <f>IF(COUNTIFS(Winback!$K$2:$K$300,$D3655)&gt;0,1,0)</f>
        <v/>
      </c>
      <c r="L3655">
        <f>IF(AND($K3655=1,LEFT($A3655,3)="WB-"),SUMIFS(Winback!$D$2:$D$300,Winback!$K$2:$K$300,$D3655),0)</f>
        <v/>
      </c>
      <c r="M3655">
        <f>IF(OR($E3655=1,$G3655=1,SUMIFS(Registros!$J$2:$J$6000,Registros!$B$2:$B$6000,$A3655)&gt;0),1,0)</f>
        <v/>
      </c>
      <c r="N3655">
        <f>IF($J3655&gt;0,1,IF(COUNTIFS(Registros!$A$2:$A$6000,"CS",Registros!$B$2:$B$6000,$A3655,Registros!$K$2:$K$6000,"&lt;&gt;")&gt;0,1,0))</f>
        <v/>
      </c>
      <c r="O3655">
        <f>IF(AND($K3655=1,$E3655=0,$G3655=0,$I3655=0),"WINBACK",IF(AND($M3655=1,$N3655&gt;0),"CONVERGENTE",IF($M3655=1,"SOLO MÓVIL",IF($N3655&gt;0,"SOLO FIJO / INTERNET","SIN SERVICIOS"))))</f>
        <v/>
      </c>
      <c r="P3655">
        <f>IF($O3655="WINBACK","Recuperar (winback)",IF($O3655="CONVERGENTE","Upgrade / más líneas",IF($O3655="SOLO MÓVIL","Ofrecer fijo + internet (FLBBTV)",IF($O3655="SOLO FIJO / INTERNET","Ofrecer línea móvil Nextphone","Oferta completa (móvil + fijo + internet)"))))</f>
        <v/>
      </c>
      <c r="Q3655">
        <f>$F3655+$H3655+$L3655</f>
        <v/>
      </c>
      <c r="R3655">
        <f>IFERROR(VLOOKUP($A3655,Registros!$B$2:$G$6000,6,0),IFERROR(VLOOKUP($D3655,Winback!$B$2:$C$300,2,0),""))</f>
        <v/>
      </c>
      <c r="S3655">
        <f>IF($E3655=1,"NP","")&amp;IF($G3655=1,"+MOV","")&amp;IF($I3655=1,"+CS","")&amp;IF($K3655=1,"+WB","")</f>
        <v/>
      </c>
      <c r="T3655">
        <f>$E3655+$G3655+$I3655+$K3655</f>
        <v/>
      </c>
    </row>
    <row r="3656">
      <c r="A3656" t="inlineStr">
        <is>
          <t>368018210000</t>
        </is>
      </c>
      <c r="B3656" t="inlineStr">
        <is>
          <t>36801821</t>
        </is>
      </c>
      <c r="C3656" t="inlineStr">
        <is>
          <t>DAFNNY GUERRA</t>
        </is>
      </c>
      <c r="D3656" t="inlineStr">
        <is>
          <t>DAFNNYGUERRA</t>
        </is>
      </c>
      <c r="E3656">
        <f>IF(COUNTIFS(Registros!$A$2:$A$6000,"NP",Registros!$B$2:$B$6000,$A3656)&gt;0,1,0)</f>
        <v/>
      </c>
      <c r="F3656">
        <f>IF($E3656=1,SUMIFS(Registros!$F$2:$F$6000,Registros!$A$2:$A$6000,"NP",Registros!$B$2:$B$6000,$A3656),0)</f>
        <v/>
      </c>
      <c r="G3656">
        <f>IF(COUNTIFS(Registros!$A$2:$A$6000,"MOV",Registros!$B$2:$B$6000,$A3656)&gt;0,1,0)</f>
        <v/>
      </c>
      <c r="H3656">
        <f>IF($G3656=1,SUMIFS(Registros!$F$2:$F$6000,Registros!$A$2:$A$6000,"MOV",Registros!$B$2:$B$6000,$A3656),0)</f>
        <v/>
      </c>
      <c r="I3656">
        <f>IF(COUNTIFS(Registros!$A$2:$A$6000,"CS",Registros!$B$2:$B$6000,$A3656)&gt;0,1,0)</f>
        <v/>
      </c>
      <c r="J3656">
        <f>IF($I3656=1,SUMIFS(Registros!$I$2:$I$6000,Registros!$A$2:$A$6000,"CS",Registros!$B$2:$B$6000,$A3656),0)</f>
        <v/>
      </c>
      <c r="K3656">
        <f>IF(COUNTIFS(Winback!$K$2:$K$300,$D3656)&gt;0,1,0)</f>
        <v/>
      </c>
      <c r="L3656">
        <f>IF(AND($K3656=1,LEFT($A3656,3)="WB-"),SUMIFS(Winback!$D$2:$D$300,Winback!$K$2:$K$300,$D3656),0)</f>
        <v/>
      </c>
      <c r="M3656">
        <f>IF(OR($E3656=1,$G3656=1,SUMIFS(Registros!$J$2:$J$6000,Registros!$B$2:$B$6000,$A3656)&gt;0),1,0)</f>
        <v/>
      </c>
      <c r="N3656">
        <f>IF($J3656&gt;0,1,IF(COUNTIFS(Registros!$A$2:$A$6000,"CS",Registros!$B$2:$B$6000,$A3656,Registros!$K$2:$K$6000,"&lt;&gt;")&gt;0,1,0))</f>
        <v/>
      </c>
      <c r="O3656">
        <f>IF(AND($K3656=1,$E3656=0,$G3656=0,$I3656=0),"WINBACK",IF(AND($M3656=1,$N3656&gt;0),"CONVERGENTE",IF($M3656=1,"SOLO MÓVIL",IF($N3656&gt;0,"SOLO FIJO / INTERNET","SIN SERVICIOS"))))</f>
        <v/>
      </c>
      <c r="P3656">
        <f>IF($O3656="WINBACK","Recuperar (winback)",IF($O3656="CONVERGENTE","Upgrade / más líneas",IF($O3656="SOLO MÓVIL","Ofrecer fijo + internet (FLBBTV)",IF($O3656="SOLO FIJO / INTERNET","Ofrecer línea móvil Nextphone","Oferta completa (móvil + fijo + internet)"))))</f>
        <v/>
      </c>
      <c r="Q3656">
        <f>$F3656+$H3656+$L3656</f>
        <v/>
      </c>
      <c r="R3656">
        <f>IFERROR(VLOOKUP($A3656,Registros!$B$2:$G$6000,6,0),IFERROR(VLOOKUP($D3656,Winback!$B$2:$C$300,2,0),""))</f>
        <v/>
      </c>
      <c r="S3656">
        <f>IF($E3656=1,"NP","")&amp;IF($G3656=1,"+MOV","")&amp;IF($I3656=1,"+CS","")&amp;IF($K3656=1,"+WB","")</f>
        <v/>
      </c>
      <c r="T3656">
        <f>$E3656+$G3656+$I3656+$K3656</f>
        <v/>
      </c>
    </row>
    <row r="3657">
      <c r="A3657" t="inlineStr">
        <is>
          <t>365010620000</t>
        </is>
      </c>
      <c r="B3657" t="inlineStr">
        <is>
          <t>36501062</t>
        </is>
      </c>
      <c r="C3657" t="inlineStr">
        <is>
          <t>ROWINA RIVERA</t>
        </is>
      </c>
      <c r="D3657" t="inlineStr">
        <is>
          <t>ROWINARIVERA</t>
        </is>
      </c>
      <c r="E3657">
        <f>IF(COUNTIFS(Registros!$A$2:$A$6000,"NP",Registros!$B$2:$B$6000,$A3657)&gt;0,1,0)</f>
        <v/>
      </c>
      <c r="F3657">
        <f>IF($E3657=1,SUMIFS(Registros!$F$2:$F$6000,Registros!$A$2:$A$6000,"NP",Registros!$B$2:$B$6000,$A3657),0)</f>
        <v/>
      </c>
      <c r="G3657">
        <f>IF(COUNTIFS(Registros!$A$2:$A$6000,"MOV",Registros!$B$2:$B$6000,$A3657)&gt;0,1,0)</f>
        <v/>
      </c>
      <c r="H3657">
        <f>IF($G3657=1,SUMIFS(Registros!$F$2:$F$6000,Registros!$A$2:$A$6000,"MOV",Registros!$B$2:$B$6000,$A3657),0)</f>
        <v/>
      </c>
      <c r="I3657">
        <f>IF(COUNTIFS(Registros!$A$2:$A$6000,"CS",Registros!$B$2:$B$6000,$A3657)&gt;0,1,0)</f>
        <v/>
      </c>
      <c r="J3657">
        <f>IF($I3657=1,SUMIFS(Registros!$I$2:$I$6000,Registros!$A$2:$A$6000,"CS",Registros!$B$2:$B$6000,$A3657),0)</f>
        <v/>
      </c>
      <c r="K3657">
        <f>IF(COUNTIFS(Winback!$K$2:$K$300,$D3657)&gt;0,1,0)</f>
        <v/>
      </c>
      <c r="L3657">
        <f>IF(AND($K3657=1,LEFT($A3657,3)="WB-"),SUMIFS(Winback!$D$2:$D$300,Winback!$K$2:$K$300,$D3657),0)</f>
        <v/>
      </c>
      <c r="M3657">
        <f>IF(OR($E3657=1,$G3657=1,SUMIFS(Registros!$J$2:$J$6000,Registros!$B$2:$B$6000,$A3657)&gt;0),1,0)</f>
        <v/>
      </c>
      <c r="N3657">
        <f>IF($J3657&gt;0,1,IF(COUNTIFS(Registros!$A$2:$A$6000,"CS",Registros!$B$2:$B$6000,$A3657,Registros!$K$2:$K$6000,"&lt;&gt;")&gt;0,1,0))</f>
        <v/>
      </c>
      <c r="O3657">
        <f>IF(AND($K3657=1,$E3657=0,$G3657=0,$I3657=0),"WINBACK",IF(AND($M3657=1,$N3657&gt;0),"CONVERGENTE",IF($M3657=1,"SOLO MÓVIL",IF($N3657&gt;0,"SOLO FIJO / INTERNET","SIN SERVICIOS"))))</f>
        <v/>
      </c>
      <c r="P3657">
        <f>IF($O3657="WINBACK","Recuperar (winback)",IF($O3657="CONVERGENTE","Upgrade / más líneas",IF($O3657="SOLO MÓVIL","Ofrecer fijo + internet (FLBBTV)",IF($O3657="SOLO FIJO / INTERNET","Ofrecer línea móvil Nextphone","Oferta completa (móvil + fijo + internet)"))))</f>
        <v/>
      </c>
      <c r="Q3657">
        <f>$F3657+$H3657+$L3657</f>
        <v/>
      </c>
      <c r="R3657">
        <f>IFERROR(VLOOKUP($A3657,Registros!$B$2:$G$6000,6,0),IFERROR(VLOOKUP($D3657,Winback!$B$2:$C$300,2,0),""))</f>
        <v/>
      </c>
      <c r="S3657">
        <f>IF($E3657=1,"NP","")&amp;IF($G3657=1,"+MOV","")&amp;IF($I3657=1,"+CS","")&amp;IF($K3657=1,"+WB","")</f>
        <v/>
      </c>
      <c r="T3657">
        <f>$E3657+$G3657+$I3657+$K3657</f>
        <v/>
      </c>
    </row>
    <row r="3658">
      <c r="A3658" t="inlineStr">
        <is>
          <t>358121880000</t>
        </is>
      </c>
      <c r="B3658" t="inlineStr">
        <is>
          <t>35812188</t>
        </is>
      </c>
      <c r="C3658" t="inlineStr">
        <is>
          <t>VINCENT DANIEL LUO NG</t>
        </is>
      </c>
      <c r="D3658" t="inlineStr">
        <is>
          <t>VINCENTDANIELLUONG</t>
        </is>
      </c>
      <c r="E3658">
        <f>IF(COUNTIFS(Registros!$A$2:$A$6000,"NP",Registros!$B$2:$B$6000,$A3658)&gt;0,1,0)</f>
        <v/>
      </c>
      <c r="F3658">
        <f>IF($E3658=1,SUMIFS(Registros!$F$2:$F$6000,Registros!$A$2:$A$6000,"NP",Registros!$B$2:$B$6000,$A3658),0)</f>
        <v/>
      </c>
      <c r="G3658">
        <f>IF(COUNTIFS(Registros!$A$2:$A$6000,"MOV",Registros!$B$2:$B$6000,$A3658)&gt;0,1,0)</f>
        <v/>
      </c>
      <c r="H3658">
        <f>IF($G3658=1,SUMIFS(Registros!$F$2:$F$6000,Registros!$A$2:$A$6000,"MOV",Registros!$B$2:$B$6000,$A3658),0)</f>
        <v/>
      </c>
      <c r="I3658">
        <f>IF(COUNTIFS(Registros!$A$2:$A$6000,"CS",Registros!$B$2:$B$6000,$A3658)&gt;0,1,0)</f>
        <v/>
      </c>
      <c r="J3658">
        <f>IF($I3658=1,SUMIFS(Registros!$I$2:$I$6000,Registros!$A$2:$A$6000,"CS",Registros!$B$2:$B$6000,$A3658),0)</f>
        <v/>
      </c>
      <c r="K3658">
        <f>IF(COUNTIFS(Winback!$K$2:$K$300,$D3658)&gt;0,1,0)</f>
        <v/>
      </c>
      <c r="L3658">
        <f>IF(AND($K3658=1,LEFT($A3658,3)="WB-"),SUMIFS(Winback!$D$2:$D$300,Winback!$K$2:$K$300,$D3658),0)</f>
        <v/>
      </c>
      <c r="M3658">
        <f>IF(OR($E3658=1,$G3658=1,SUMIFS(Registros!$J$2:$J$6000,Registros!$B$2:$B$6000,$A3658)&gt;0),1,0)</f>
        <v/>
      </c>
      <c r="N3658">
        <f>IF($J3658&gt;0,1,IF(COUNTIFS(Registros!$A$2:$A$6000,"CS",Registros!$B$2:$B$6000,$A3658,Registros!$K$2:$K$6000,"&lt;&gt;")&gt;0,1,0))</f>
        <v/>
      </c>
      <c r="O3658">
        <f>IF(AND($K3658=1,$E3658=0,$G3658=0,$I3658=0),"WINBACK",IF(AND($M3658=1,$N3658&gt;0),"CONVERGENTE",IF($M3658=1,"SOLO MÓVIL",IF($N3658&gt;0,"SOLO FIJO / INTERNET","SIN SERVICIOS"))))</f>
        <v/>
      </c>
      <c r="P3658">
        <f>IF($O3658="WINBACK","Recuperar (winback)",IF($O3658="CONVERGENTE","Upgrade / más líneas",IF($O3658="SOLO MÓVIL","Ofrecer fijo + internet (FLBBTV)",IF($O3658="SOLO FIJO / INTERNET","Ofrecer línea móvil Nextphone","Oferta completa (móvil + fijo + internet)"))))</f>
        <v/>
      </c>
      <c r="Q3658">
        <f>$F3658+$H3658+$L3658</f>
        <v/>
      </c>
      <c r="R3658">
        <f>IFERROR(VLOOKUP($A3658,Registros!$B$2:$G$6000,6,0),IFERROR(VLOOKUP($D3658,Winback!$B$2:$C$300,2,0),""))</f>
        <v/>
      </c>
      <c r="S3658">
        <f>IF($E3658=1,"NP","")&amp;IF($G3658=1,"+MOV","")&amp;IF($I3658=1,"+CS","")&amp;IF($K3658=1,"+WB","")</f>
        <v/>
      </c>
      <c r="T3658">
        <f>$E3658+$G3658+$I3658+$K3658</f>
        <v/>
      </c>
    </row>
    <row r="3659">
      <c r="A3659" t="inlineStr">
        <is>
          <t>353160840000</t>
        </is>
      </c>
      <c r="B3659" t="inlineStr">
        <is>
          <t>35316084</t>
        </is>
      </c>
      <c r="C3659" t="inlineStr">
        <is>
          <t>JAIME PITTY</t>
        </is>
      </c>
      <c r="D3659" t="inlineStr">
        <is>
          <t>JAIMEPITTY</t>
        </is>
      </c>
      <c r="E3659">
        <f>IF(COUNTIFS(Registros!$A$2:$A$6000,"NP",Registros!$B$2:$B$6000,$A3659)&gt;0,1,0)</f>
        <v/>
      </c>
      <c r="F3659">
        <f>IF($E3659=1,SUMIFS(Registros!$F$2:$F$6000,Registros!$A$2:$A$6000,"NP",Registros!$B$2:$B$6000,$A3659),0)</f>
        <v/>
      </c>
      <c r="G3659">
        <f>IF(COUNTIFS(Registros!$A$2:$A$6000,"MOV",Registros!$B$2:$B$6000,$A3659)&gt;0,1,0)</f>
        <v/>
      </c>
      <c r="H3659">
        <f>IF($G3659=1,SUMIFS(Registros!$F$2:$F$6000,Registros!$A$2:$A$6000,"MOV",Registros!$B$2:$B$6000,$A3659),0)</f>
        <v/>
      </c>
      <c r="I3659">
        <f>IF(COUNTIFS(Registros!$A$2:$A$6000,"CS",Registros!$B$2:$B$6000,$A3659)&gt;0,1,0)</f>
        <v/>
      </c>
      <c r="J3659">
        <f>IF($I3659=1,SUMIFS(Registros!$I$2:$I$6000,Registros!$A$2:$A$6000,"CS",Registros!$B$2:$B$6000,$A3659),0)</f>
        <v/>
      </c>
      <c r="K3659">
        <f>IF(COUNTIFS(Winback!$K$2:$K$300,$D3659)&gt;0,1,0)</f>
        <v/>
      </c>
      <c r="L3659">
        <f>IF(AND($K3659=1,LEFT($A3659,3)="WB-"),SUMIFS(Winback!$D$2:$D$300,Winback!$K$2:$K$300,$D3659),0)</f>
        <v/>
      </c>
      <c r="M3659">
        <f>IF(OR($E3659=1,$G3659=1,SUMIFS(Registros!$J$2:$J$6000,Registros!$B$2:$B$6000,$A3659)&gt;0),1,0)</f>
        <v/>
      </c>
      <c r="N3659">
        <f>IF($J3659&gt;0,1,IF(COUNTIFS(Registros!$A$2:$A$6000,"CS",Registros!$B$2:$B$6000,$A3659,Registros!$K$2:$K$6000,"&lt;&gt;")&gt;0,1,0))</f>
        <v/>
      </c>
      <c r="O3659">
        <f>IF(AND($K3659=1,$E3659=0,$G3659=0,$I3659=0),"WINBACK",IF(AND($M3659=1,$N3659&gt;0),"CONVERGENTE",IF($M3659=1,"SOLO MÓVIL",IF($N3659&gt;0,"SOLO FIJO / INTERNET","SIN SERVICIOS"))))</f>
        <v/>
      </c>
      <c r="P3659">
        <f>IF($O3659="WINBACK","Recuperar (winback)",IF($O3659="CONVERGENTE","Upgrade / más líneas",IF($O3659="SOLO MÓVIL","Ofrecer fijo + internet (FLBBTV)",IF($O3659="SOLO FIJO / INTERNET","Ofrecer línea móvil Nextphone","Oferta completa (móvil + fijo + internet)"))))</f>
        <v/>
      </c>
      <c r="Q3659">
        <f>$F3659+$H3659+$L3659</f>
        <v/>
      </c>
      <c r="R3659">
        <f>IFERROR(VLOOKUP($A3659,Registros!$B$2:$G$6000,6,0),IFERROR(VLOOKUP($D3659,Winback!$B$2:$C$300,2,0),""))</f>
        <v/>
      </c>
      <c r="S3659">
        <f>IF($E3659=1,"NP","")&amp;IF($G3659=1,"+MOV","")&amp;IF($I3659=1,"+CS","")&amp;IF($K3659=1,"+WB","")</f>
        <v/>
      </c>
      <c r="T3659">
        <f>$E3659+$G3659+$I3659+$K3659</f>
        <v/>
      </c>
    </row>
    <row r="3660">
      <c r="A3660" t="inlineStr">
        <is>
          <t>355301330000</t>
        </is>
      </c>
      <c r="B3660" t="inlineStr">
        <is>
          <t>35530133</t>
        </is>
      </c>
      <c r="C3660" t="inlineStr">
        <is>
          <t>LUIS ARAUZ</t>
        </is>
      </c>
      <c r="D3660" t="inlineStr">
        <is>
          <t>LUISARAUZ</t>
        </is>
      </c>
      <c r="E3660">
        <f>IF(COUNTIFS(Registros!$A$2:$A$6000,"NP",Registros!$B$2:$B$6000,$A3660)&gt;0,1,0)</f>
        <v/>
      </c>
      <c r="F3660">
        <f>IF($E3660=1,SUMIFS(Registros!$F$2:$F$6000,Registros!$A$2:$A$6000,"NP",Registros!$B$2:$B$6000,$A3660),0)</f>
        <v/>
      </c>
      <c r="G3660">
        <f>IF(COUNTIFS(Registros!$A$2:$A$6000,"MOV",Registros!$B$2:$B$6000,$A3660)&gt;0,1,0)</f>
        <v/>
      </c>
      <c r="H3660">
        <f>IF($G3660=1,SUMIFS(Registros!$F$2:$F$6000,Registros!$A$2:$A$6000,"MOV",Registros!$B$2:$B$6000,$A3660),0)</f>
        <v/>
      </c>
      <c r="I3660">
        <f>IF(COUNTIFS(Registros!$A$2:$A$6000,"CS",Registros!$B$2:$B$6000,$A3660)&gt;0,1,0)</f>
        <v/>
      </c>
      <c r="J3660">
        <f>IF($I3660=1,SUMIFS(Registros!$I$2:$I$6000,Registros!$A$2:$A$6000,"CS",Registros!$B$2:$B$6000,$A3660),0)</f>
        <v/>
      </c>
      <c r="K3660">
        <f>IF(COUNTIFS(Winback!$K$2:$K$300,$D3660)&gt;0,1,0)</f>
        <v/>
      </c>
      <c r="L3660">
        <f>IF(AND($K3660=1,LEFT($A3660,3)="WB-"),SUMIFS(Winback!$D$2:$D$300,Winback!$K$2:$K$300,$D3660),0)</f>
        <v/>
      </c>
      <c r="M3660">
        <f>IF(OR($E3660=1,$G3660=1,SUMIFS(Registros!$J$2:$J$6000,Registros!$B$2:$B$6000,$A3660)&gt;0),1,0)</f>
        <v/>
      </c>
      <c r="N3660">
        <f>IF($J3660&gt;0,1,IF(COUNTIFS(Registros!$A$2:$A$6000,"CS",Registros!$B$2:$B$6000,$A3660,Registros!$K$2:$K$6000,"&lt;&gt;")&gt;0,1,0))</f>
        <v/>
      </c>
      <c r="O3660">
        <f>IF(AND($K3660=1,$E3660=0,$G3660=0,$I3660=0),"WINBACK",IF(AND($M3660=1,$N3660&gt;0),"CONVERGENTE",IF($M3660=1,"SOLO MÓVIL",IF($N3660&gt;0,"SOLO FIJO / INTERNET","SIN SERVICIOS"))))</f>
        <v/>
      </c>
      <c r="P3660">
        <f>IF($O3660="WINBACK","Recuperar (winback)",IF($O3660="CONVERGENTE","Upgrade / más líneas",IF($O3660="SOLO MÓVIL","Ofrecer fijo + internet (FLBBTV)",IF($O3660="SOLO FIJO / INTERNET","Ofrecer línea móvil Nextphone","Oferta completa (móvil + fijo + internet)"))))</f>
        <v/>
      </c>
      <c r="Q3660">
        <f>$F3660+$H3660+$L3660</f>
        <v/>
      </c>
      <c r="R3660">
        <f>IFERROR(VLOOKUP($A3660,Registros!$B$2:$G$6000,6,0),IFERROR(VLOOKUP($D3660,Winback!$B$2:$C$300,2,0),""))</f>
        <v/>
      </c>
      <c r="S3660">
        <f>IF($E3660=1,"NP","")&amp;IF($G3660=1,"+MOV","")&amp;IF($I3660=1,"+CS","")&amp;IF($K3660=1,"+WB","")</f>
        <v/>
      </c>
      <c r="T3660">
        <f>$E3660+$G3660+$I3660+$K3660</f>
        <v/>
      </c>
    </row>
    <row r="3661">
      <c r="A3661" t="inlineStr">
        <is>
          <t>355111680000</t>
        </is>
      </c>
      <c r="B3661" t="inlineStr">
        <is>
          <t>35511168</t>
        </is>
      </c>
      <c r="C3661" t="inlineStr">
        <is>
          <t>ALLEINY SALDAÑA</t>
        </is>
      </c>
      <c r="D3661" t="inlineStr">
        <is>
          <t>ALLEINYSALDANA</t>
        </is>
      </c>
      <c r="E3661">
        <f>IF(COUNTIFS(Registros!$A$2:$A$6000,"NP",Registros!$B$2:$B$6000,$A3661)&gt;0,1,0)</f>
        <v/>
      </c>
      <c r="F3661">
        <f>IF($E3661=1,SUMIFS(Registros!$F$2:$F$6000,Registros!$A$2:$A$6000,"NP",Registros!$B$2:$B$6000,$A3661),0)</f>
        <v/>
      </c>
      <c r="G3661">
        <f>IF(COUNTIFS(Registros!$A$2:$A$6000,"MOV",Registros!$B$2:$B$6000,$A3661)&gt;0,1,0)</f>
        <v/>
      </c>
      <c r="H3661">
        <f>IF($G3661=1,SUMIFS(Registros!$F$2:$F$6000,Registros!$A$2:$A$6000,"MOV",Registros!$B$2:$B$6000,$A3661),0)</f>
        <v/>
      </c>
      <c r="I3661">
        <f>IF(COUNTIFS(Registros!$A$2:$A$6000,"CS",Registros!$B$2:$B$6000,$A3661)&gt;0,1,0)</f>
        <v/>
      </c>
      <c r="J3661">
        <f>IF($I3661=1,SUMIFS(Registros!$I$2:$I$6000,Registros!$A$2:$A$6000,"CS",Registros!$B$2:$B$6000,$A3661),0)</f>
        <v/>
      </c>
      <c r="K3661">
        <f>IF(COUNTIFS(Winback!$K$2:$K$300,$D3661)&gt;0,1,0)</f>
        <v/>
      </c>
      <c r="L3661">
        <f>IF(AND($K3661=1,LEFT($A3661,3)="WB-"),SUMIFS(Winback!$D$2:$D$300,Winback!$K$2:$K$300,$D3661),0)</f>
        <v/>
      </c>
      <c r="M3661">
        <f>IF(OR($E3661=1,$G3661=1,SUMIFS(Registros!$J$2:$J$6000,Registros!$B$2:$B$6000,$A3661)&gt;0),1,0)</f>
        <v/>
      </c>
      <c r="N3661">
        <f>IF($J3661&gt;0,1,IF(COUNTIFS(Registros!$A$2:$A$6000,"CS",Registros!$B$2:$B$6000,$A3661,Registros!$K$2:$K$6000,"&lt;&gt;")&gt;0,1,0))</f>
        <v/>
      </c>
      <c r="O3661">
        <f>IF(AND($K3661=1,$E3661=0,$G3661=0,$I3661=0),"WINBACK",IF(AND($M3661=1,$N3661&gt;0),"CONVERGENTE",IF($M3661=1,"SOLO MÓVIL",IF($N3661&gt;0,"SOLO FIJO / INTERNET","SIN SERVICIOS"))))</f>
        <v/>
      </c>
      <c r="P3661">
        <f>IF($O3661="WINBACK","Recuperar (winback)",IF($O3661="CONVERGENTE","Upgrade / más líneas",IF($O3661="SOLO MÓVIL","Ofrecer fijo + internet (FLBBTV)",IF($O3661="SOLO FIJO / INTERNET","Ofrecer línea móvil Nextphone","Oferta completa (móvil + fijo + internet)"))))</f>
        <v/>
      </c>
      <c r="Q3661">
        <f>$F3661+$H3661+$L3661</f>
        <v/>
      </c>
      <c r="R3661">
        <f>IFERROR(VLOOKUP($A3661,Registros!$B$2:$G$6000,6,0),IFERROR(VLOOKUP($D3661,Winback!$B$2:$C$300,2,0),""))</f>
        <v/>
      </c>
      <c r="S3661">
        <f>IF($E3661=1,"NP","")&amp;IF($G3661=1,"+MOV","")&amp;IF($I3661=1,"+CS","")&amp;IF($K3661=1,"+WB","")</f>
        <v/>
      </c>
      <c r="T3661">
        <f>$E3661+$G3661+$I3661+$K3661</f>
        <v/>
      </c>
    </row>
    <row r="3662">
      <c r="A3662" t="inlineStr">
        <is>
          <t>359070240000</t>
        </is>
      </c>
      <c r="B3662" t="inlineStr">
        <is>
          <t>35907024</t>
        </is>
      </c>
      <c r="C3662" t="inlineStr">
        <is>
          <t>HANS SCHAPER</t>
        </is>
      </c>
      <c r="D3662" t="inlineStr">
        <is>
          <t>HANSSCHAPER</t>
        </is>
      </c>
      <c r="E3662">
        <f>IF(COUNTIFS(Registros!$A$2:$A$6000,"NP",Registros!$B$2:$B$6000,$A3662)&gt;0,1,0)</f>
        <v/>
      </c>
      <c r="F3662">
        <f>IF($E3662=1,SUMIFS(Registros!$F$2:$F$6000,Registros!$A$2:$A$6000,"NP",Registros!$B$2:$B$6000,$A3662),0)</f>
        <v/>
      </c>
      <c r="G3662">
        <f>IF(COUNTIFS(Registros!$A$2:$A$6000,"MOV",Registros!$B$2:$B$6000,$A3662)&gt;0,1,0)</f>
        <v/>
      </c>
      <c r="H3662">
        <f>IF($G3662=1,SUMIFS(Registros!$F$2:$F$6000,Registros!$A$2:$A$6000,"MOV",Registros!$B$2:$B$6000,$A3662),0)</f>
        <v/>
      </c>
      <c r="I3662">
        <f>IF(COUNTIFS(Registros!$A$2:$A$6000,"CS",Registros!$B$2:$B$6000,$A3662)&gt;0,1,0)</f>
        <v/>
      </c>
      <c r="J3662">
        <f>IF($I3662=1,SUMIFS(Registros!$I$2:$I$6000,Registros!$A$2:$A$6000,"CS",Registros!$B$2:$B$6000,$A3662),0)</f>
        <v/>
      </c>
      <c r="K3662">
        <f>IF(COUNTIFS(Winback!$K$2:$K$300,$D3662)&gt;0,1,0)</f>
        <v/>
      </c>
      <c r="L3662">
        <f>IF(AND($K3662=1,LEFT($A3662,3)="WB-"),SUMIFS(Winback!$D$2:$D$300,Winback!$K$2:$K$300,$D3662),0)</f>
        <v/>
      </c>
      <c r="M3662">
        <f>IF(OR($E3662=1,$G3662=1,SUMIFS(Registros!$J$2:$J$6000,Registros!$B$2:$B$6000,$A3662)&gt;0),1,0)</f>
        <v/>
      </c>
      <c r="N3662">
        <f>IF($J3662&gt;0,1,IF(COUNTIFS(Registros!$A$2:$A$6000,"CS",Registros!$B$2:$B$6000,$A3662,Registros!$K$2:$K$6000,"&lt;&gt;")&gt;0,1,0))</f>
        <v/>
      </c>
      <c r="O3662">
        <f>IF(AND($K3662=1,$E3662=0,$G3662=0,$I3662=0),"WINBACK",IF(AND($M3662=1,$N3662&gt;0),"CONVERGENTE",IF($M3662=1,"SOLO MÓVIL",IF($N3662&gt;0,"SOLO FIJO / INTERNET","SIN SERVICIOS"))))</f>
        <v/>
      </c>
      <c r="P3662">
        <f>IF($O3662="WINBACK","Recuperar (winback)",IF($O3662="CONVERGENTE","Upgrade / más líneas",IF($O3662="SOLO MÓVIL","Ofrecer fijo + internet (FLBBTV)",IF($O3662="SOLO FIJO / INTERNET","Ofrecer línea móvil Nextphone","Oferta completa (móvil + fijo + internet)"))))</f>
        <v/>
      </c>
      <c r="Q3662">
        <f>$F3662+$H3662+$L3662</f>
        <v/>
      </c>
      <c r="R3662">
        <f>IFERROR(VLOOKUP($A3662,Registros!$B$2:$G$6000,6,0),IFERROR(VLOOKUP($D3662,Winback!$B$2:$C$300,2,0),""))</f>
        <v/>
      </c>
      <c r="S3662">
        <f>IF($E3662=1,"NP","")&amp;IF($G3662=1,"+MOV","")&amp;IF($I3662=1,"+CS","")&amp;IF($K3662=1,"+WB","")</f>
        <v/>
      </c>
      <c r="T3662">
        <f>$E3662+$G3662+$I3662+$K3662</f>
        <v/>
      </c>
    </row>
    <row r="3663">
      <c r="A3663" t="inlineStr">
        <is>
          <t>351127680000</t>
        </is>
      </c>
      <c r="B3663" t="inlineStr">
        <is>
          <t>35112768</t>
        </is>
      </c>
      <c r="C3663" t="inlineStr">
        <is>
          <t>LIAM ADRIAN ROJANO GONZALEZ</t>
        </is>
      </c>
      <c r="D3663" t="inlineStr">
        <is>
          <t>LIAMADRIANROJANOGONZALEZ</t>
        </is>
      </c>
      <c r="E3663">
        <f>IF(COUNTIFS(Registros!$A$2:$A$6000,"NP",Registros!$B$2:$B$6000,$A3663)&gt;0,1,0)</f>
        <v/>
      </c>
      <c r="F3663">
        <f>IF($E3663=1,SUMIFS(Registros!$F$2:$F$6000,Registros!$A$2:$A$6000,"NP",Registros!$B$2:$B$6000,$A3663),0)</f>
        <v/>
      </c>
      <c r="G3663">
        <f>IF(COUNTIFS(Registros!$A$2:$A$6000,"MOV",Registros!$B$2:$B$6000,$A3663)&gt;0,1,0)</f>
        <v/>
      </c>
      <c r="H3663">
        <f>IF($G3663=1,SUMIFS(Registros!$F$2:$F$6000,Registros!$A$2:$A$6000,"MOV",Registros!$B$2:$B$6000,$A3663),0)</f>
        <v/>
      </c>
      <c r="I3663">
        <f>IF(COUNTIFS(Registros!$A$2:$A$6000,"CS",Registros!$B$2:$B$6000,$A3663)&gt;0,1,0)</f>
        <v/>
      </c>
      <c r="J3663">
        <f>IF($I3663=1,SUMIFS(Registros!$I$2:$I$6000,Registros!$A$2:$A$6000,"CS",Registros!$B$2:$B$6000,$A3663),0)</f>
        <v/>
      </c>
      <c r="K3663">
        <f>IF(COUNTIFS(Winback!$K$2:$K$300,$D3663)&gt;0,1,0)</f>
        <v/>
      </c>
      <c r="L3663">
        <f>IF(AND($K3663=1,LEFT($A3663,3)="WB-"),SUMIFS(Winback!$D$2:$D$300,Winback!$K$2:$K$300,$D3663),0)</f>
        <v/>
      </c>
      <c r="M3663">
        <f>IF(OR($E3663=1,$G3663=1,SUMIFS(Registros!$J$2:$J$6000,Registros!$B$2:$B$6000,$A3663)&gt;0),1,0)</f>
        <v/>
      </c>
      <c r="N3663">
        <f>IF($J3663&gt;0,1,IF(COUNTIFS(Registros!$A$2:$A$6000,"CS",Registros!$B$2:$B$6000,$A3663,Registros!$K$2:$K$6000,"&lt;&gt;")&gt;0,1,0))</f>
        <v/>
      </c>
      <c r="O3663">
        <f>IF(AND($K3663=1,$E3663=0,$G3663=0,$I3663=0),"WINBACK",IF(AND($M3663=1,$N3663&gt;0),"CONVERGENTE",IF($M3663=1,"SOLO MÓVIL",IF($N3663&gt;0,"SOLO FIJO / INTERNET","SIN SERVICIOS"))))</f>
        <v/>
      </c>
      <c r="P3663">
        <f>IF($O3663="WINBACK","Recuperar (winback)",IF($O3663="CONVERGENTE","Upgrade / más líneas",IF($O3663="SOLO MÓVIL","Ofrecer fijo + internet (FLBBTV)",IF($O3663="SOLO FIJO / INTERNET","Ofrecer línea móvil Nextphone","Oferta completa (móvil + fijo + internet)"))))</f>
        <v/>
      </c>
      <c r="Q3663">
        <f>$F3663+$H3663+$L3663</f>
        <v/>
      </c>
      <c r="R3663">
        <f>IFERROR(VLOOKUP($A3663,Registros!$B$2:$G$6000,6,0),IFERROR(VLOOKUP($D3663,Winback!$B$2:$C$300,2,0),""))</f>
        <v/>
      </c>
      <c r="S3663">
        <f>IF($E3663=1,"NP","")&amp;IF($G3663=1,"+MOV","")&amp;IF($I3663=1,"+CS","")&amp;IF($K3663=1,"+WB","")</f>
        <v/>
      </c>
      <c r="T3663">
        <f>$E3663+$G3663+$I3663+$K3663</f>
        <v/>
      </c>
    </row>
    <row r="3664">
      <c r="A3664" t="inlineStr">
        <is>
          <t>357313840000</t>
        </is>
      </c>
      <c r="B3664" t="inlineStr">
        <is>
          <t>35731384</t>
        </is>
      </c>
      <c r="C3664" t="inlineStr">
        <is>
          <t>ABRAHAM JOEL SUÁREZ REYES</t>
        </is>
      </c>
      <c r="D3664" t="inlineStr">
        <is>
          <t>ABRAHAMJOELSUAREZREYES</t>
        </is>
      </c>
      <c r="E3664">
        <f>IF(COUNTIFS(Registros!$A$2:$A$6000,"NP",Registros!$B$2:$B$6000,$A3664)&gt;0,1,0)</f>
        <v/>
      </c>
      <c r="F3664">
        <f>IF($E3664=1,SUMIFS(Registros!$F$2:$F$6000,Registros!$A$2:$A$6000,"NP",Registros!$B$2:$B$6000,$A3664),0)</f>
        <v/>
      </c>
      <c r="G3664">
        <f>IF(COUNTIFS(Registros!$A$2:$A$6000,"MOV",Registros!$B$2:$B$6000,$A3664)&gt;0,1,0)</f>
        <v/>
      </c>
      <c r="H3664">
        <f>IF($G3664=1,SUMIFS(Registros!$F$2:$F$6000,Registros!$A$2:$A$6000,"MOV",Registros!$B$2:$B$6000,$A3664),0)</f>
        <v/>
      </c>
      <c r="I3664">
        <f>IF(COUNTIFS(Registros!$A$2:$A$6000,"CS",Registros!$B$2:$B$6000,$A3664)&gt;0,1,0)</f>
        <v/>
      </c>
      <c r="J3664">
        <f>IF($I3664=1,SUMIFS(Registros!$I$2:$I$6000,Registros!$A$2:$A$6000,"CS",Registros!$B$2:$B$6000,$A3664),0)</f>
        <v/>
      </c>
      <c r="K3664">
        <f>IF(COUNTIFS(Winback!$K$2:$K$300,$D3664)&gt;0,1,0)</f>
        <v/>
      </c>
      <c r="L3664">
        <f>IF(AND($K3664=1,LEFT($A3664,3)="WB-"),SUMIFS(Winback!$D$2:$D$300,Winback!$K$2:$K$300,$D3664),0)</f>
        <v/>
      </c>
      <c r="M3664">
        <f>IF(OR($E3664=1,$G3664=1,SUMIFS(Registros!$J$2:$J$6000,Registros!$B$2:$B$6000,$A3664)&gt;0),1,0)</f>
        <v/>
      </c>
      <c r="N3664">
        <f>IF($J3664&gt;0,1,IF(COUNTIFS(Registros!$A$2:$A$6000,"CS",Registros!$B$2:$B$6000,$A3664,Registros!$K$2:$K$6000,"&lt;&gt;")&gt;0,1,0))</f>
        <v/>
      </c>
      <c r="O3664">
        <f>IF(AND($K3664=1,$E3664=0,$G3664=0,$I3664=0),"WINBACK",IF(AND($M3664=1,$N3664&gt;0),"CONVERGENTE",IF($M3664=1,"SOLO MÓVIL",IF($N3664&gt;0,"SOLO FIJO / INTERNET","SIN SERVICIOS"))))</f>
        <v/>
      </c>
      <c r="P3664">
        <f>IF($O3664="WINBACK","Recuperar (winback)",IF($O3664="CONVERGENTE","Upgrade / más líneas",IF($O3664="SOLO MÓVIL","Ofrecer fijo + internet (FLBBTV)",IF($O3664="SOLO FIJO / INTERNET","Ofrecer línea móvil Nextphone","Oferta completa (móvil + fijo + internet)"))))</f>
        <v/>
      </c>
      <c r="Q3664">
        <f>$F3664+$H3664+$L3664</f>
        <v/>
      </c>
      <c r="R3664">
        <f>IFERROR(VLOOKUP($A3664,Registros!$B$2:$G$6000,6,0),IFERROR(VLOOKUP($D3664,Winback!$B$2:$C$300,2,0),""))</f>
        <v/>
      </c>
      <c r="S3664">
        <f>IF($E3664=1,"NP","")&amp;IF($G3664=1,"+MOV","")&amp;IF($I3664=1,"+CS","")&amp;IF($K3664=1,"+WB","")</f>
        <v/>
      </c>
      <c r="T3664">
        <f>$E3664+$G3664+$I3664+$K3664</f>
        <v/>
      </c>
    </row>
    <row r="3665">
      <c r="A3665" t="inlineStr">
        <is>
          <t>351122540000</t>
        </is>
      </c>
      <c r="B3665" t="inlineStr">
        <is>
          <t>35112254</t>
        </is>
      </c>
      <c r="C3665" t="inlineStr">
        <is>
          <t>NATHAN NAHIR GUERRERO QUINTERO</t>
        </is>
      </c>
      <c r="D3665" t="inlineStr">
        <is>
          <t>NATHANNAHIRGUERREROQUINTERO</t>
        </is>
      </c>
      <c r="E3665">
        <f>IF(COUNTIFS(Registros!$A$2:$A$6000,"NP",Registros!$B$2:$B$6000,$A3665)&gt;0,1,0)</f>
        <v/>
      </c>
      <c r="F3665">
        <f>IF($E3665=1,SUMIFS(Registros!$F$2:$F$6000,Registros!$A$2:$A$6000,"NP",Registros!$B$2:$B$6000,$A3665),0)</f>
        <v/>
      </c>
      <c r="G3665">
        <f>IF(COUNTIFS(Registros!$A$2:$A$6000,"MOV",Registros!$B$2:$B$6000,$A3665)&gt;0,1,0)</f>
        <v/>
      </c>
      <c r="H3665">
        <f>IF($G3665=1,SUMIFS(Registros!$F$2:$F$6000,Registros!$A$2:$A$6000,"MOV",Registros!$B$2:$B$6000,$A3665),0)</f>
        <v/>
      </c>
      <c r="I3665">
        <f>IF(COUNTIFS(Registros!$A$2:$A$6000,"CS",Registros!$B$2:$B$6000,$A3665)&gt;0,1,0)</f>
        <v/>
      </c>
      <c r="J3665">
        <f>IF($I3665=1,SUMIFS(Registros!$I$2:$I$6000,Registros!$A$2:$A$6000,"CS",Registros!$B$2:$B$6000,$A3665),0)</f>
        <v/>
      </c>
      <c r="K3665">
        <f>IF(COUNTIFS(Winback!$K$2:$K$300,$D3665)&gt;0,1,0)</f>
        <v/>
      </c>
      <c r="L3665">
        <f>IF(AND($K3665=1,LEFT($A3665,3)="WB-"),SUMIFS(Winback!$D$2:$D$300,Winback!$K$2:$K$300,$D3665),0)</f>
        <v/>
      </c>
      <c r="M3665">
        <f>IF(OR($E3665=1,$G3665=1,SUMIFS(Registros!$J$2:$J$6000,Registros!$B$2:$B$6000,$A3665)&gt;0),1,0)</f>
        <v/>
      </c>
      <c r="N3665">
        <f>IF($J3665&gt;0,1,IF(COUNTIFS(Registros!$A$2:$A$6000,"CS",Registros!$B$2:$B$6000,$A3665,Registros!$K$2:$K$6000,"&lt;&gt;")&gt;0,1,0))</f>
        <v/>
      </c>
      <c r="O3665">
        <f>IF(AND($K3665=1,$E3665=0,$G3665=0,$I3665=0),"WINBACK",IF(AND($M3665=1,$N3665&gt;0),"CONVERGENTE",IF($M3665=1,"SOLO MÓVIL",IF($N3665&gt;0,"SOLO FIJO / INTERNET","SIN SERVICIOS"))))</f>
        <v/>
      </c>
      <c r="P3665">
        <f>IF($O3665="WINBACK","Recuperar (winback)",IF($O3665="CONVERGENTE","Upgrade / más líneas",IF($O3665="SOLO MÓVIL","Ofrecer fijo + internet (FLBBTV)",IF($O3665="SOLO FIJO / INTERNET","Ofrecer línea móvil Nextphone","Oferta completa (móvil + fijo + internet)"))))</f>
        <v/>
      </c>
      <c r="Q3665">
        <f>$F3665+$H3665+$L3665</f>
        <v/>
      </c>
      <c r="R3665">
        <f>IFERROR(VLOOKUP($A3665,Registros!$B$2:$G$6000,6,0),IFERROR(VLOOKUP($D3665,Winback!$B$2:$C$300,2,0),""))</f>
        <v/>
      </c>
      <c r="S3665">
        <f>IF($E3665=1,"NP","")&amp;IF($G3665=1,"+MOV","")&amp;IF($I3665=1,"+CS","")&amp;IF($K3665=1,"+WB","")</f>
        <v/>
      </c>
      <c r="T3665">
        <f>$E3665+$G3665+$I3665+$K3665</f>
        <v/>
      </c>
    </row>
    <row r="3666">
      <c r="A3666" t="inlineStr">
        <is>
          <t>362006780000</t>
        </is>
      </c>
      <c r="B3666" t="inlineStr">
        <is>
          <t>36200678</t>
        </is>
      </c>
      <c r="C3666" t="inlineStr">
        <is>
          <t>KATHERINE MIRANDA</t>
        </is>
      </c>
      <c r="D3666" t="inlineStr">
        <is>
          <t>KATHERINEMIRANDA</t>
        </is>
      </c>
      <c r="E3666">
        <f>IF(COUNTIFS(Registros!$A$2:$A$6000,"NP",Registros!$B$2:$B$6000,$A3666)&gt;0,1,0)</f>
        <v/>
      </c>
      <c r="F3666">
        <f>IF($E3666=1,SUMIFS(Registros!$F$2:$F$6000,Registros!$A$2:$A$6000,"NP",Registros!$B$2:$B$6000,$A3666),0)</f>
        <v/>
      </c>
      <c r="G3666">
        <f>IF(COUNTIFS(Registros!$A$2:$A$6000,"MOV",Registros!$B$2:$B$6000,$A3666)&gt;0,1,0)</f>
        <v/>
      </c>
      <c r="H3666">
        <f>IF($G3666=1,SUMIFS(Registros!$F$2:$F$6000,Registros!$A$2:$A$6000,"MOV",Registros!$B$2:$B$6000,$A3666),0)</f>
        <v/>
      </c>
      <c r="I3666">
        <f>IF(COUNTIFS(Registros!$A$2:$A$6000,"CS",Registros!$B$2:$B$6000,$A3666)&gt;0,1,0)</f>
        <v/>
      </c>
      <c r="J3666">
        <f>IF($I3666=1,SUMIFS(Registros!$I$2:$I$6000,Registros!$A$2:$A$6000,"CS",Registros!$B$2:$B$6000,$A3666),0)</f>
        <v/>
      </c>
      <c r="K3666">
        <f>IF(COUNTIFS(Winback!$K$2:$K$300,$D3666)&gt;0,1,0)</f>
        <v/>
      </c>
      <c r="L3666">
        <f>IF(AND($K3666=1,LEFT($A3666,3)="WB-"),SUMIFS(Winback!$D$2:$D$300,Winback!$K$2:$K$300,$D3666),0)</f>
        <v/>
      </c>
      <c r="M3666">
        <f>IF(OR($E3666=1,$G3666=1,SUMIFS(Registros!$J$2:$J$6000,Registros!$B$2:$B$6000,$A3666)&gt;0),1,0)</f>
        <v/>
      </c>
      <c r="N3666">
        <f>IF($J3666&gt;0,1,IF(COUNTIFS(Registros!$A$2:$A$6000,"CS",Registros!$B$2:$B$6000,$A3666,Registros!$K$2:$K$6000,"&lt;&gt;")&gt;0,1,0))</f>
        <v/>
      </c>
      <c r="O3666">
        <f>IF(AND($K3666=1,$E3666=0,$G3666=0,$I3666=0),"WINBACK",IF(AND($M3666=1,$N3666&gt;0),"CONVERGENTE",IF($M3666=1,"SOLO MÓVIL",IF($N3666&gt;0,"SOLO FIJO / INTERNET","SIN SERVICIOS"))))</f>
        <v/>
      </c>
      <c r="P3666">
        <f>IF($O3666="WINBACK","Recuperar (winback)",IF($O3666="CONVERGENTE","Upgrade / más líneas",IF($O3666="SOLO MÓVIL","Ofrecer fijo + internet (FLBBTV)",IF($O3666="SOLO FIJO / INTERNET","Ofrecer línea móvil Nextphone","Oferta completa (móvil + fijo + internet)"))))</f>
        <v/>
      </c>
      <c r="Q3666">
        <f>$F3666+$H3666+$L3666</f>
        <v/>
      </c>
      <c r="R3666">
        <f>IFERROR(VLOOKUP($A3666,Registros!$B$2:$G$6000,6,0),IFERROR(VLOOKUP($D3666,Winback!$B$2:$C$300,2,0),""))</f>
        <v/>
      </c>
      <c r="S3666">
        <f>IF($E3666=1,"NP","")&amp;IF($G3666=1,"+MOV","")&amp;IF($I3666=1,"+CS","")&amp;IF($K3666=1,"+WB","")</f>
        <v/>
      </c>
      <c r="T3666">
        <f>$E3666+$G3666+$I3666+$K3666</f>
        <v/>
      </c>
    </row>
    <row r="3667">
      <c r="A3667" t="inlineStr">
        <is>
          <t>357379010000</t>
        </is>
      </c>
      <c r="B3667" t="inlineStr">
        <is>
          <t>35737901</t>
        </is>
      </c>
      <c r="C3667" t="inlineStr">
        <is>
          <t>KATHERINE CEDEÑO</t>
        </is>
      </c>
      <c r="D3667" t="inlineStr">
        <is>
          <t>KATHERINECEDENO</t>
        </is>
      </c>
      <c r="E3667">
        <f>IF(COUNTIFS(Registros!$A$2:$A$6000,"NP",Registros!$B$2:$B$6000,$A3667)&gt;0,1,0)</f>
        <v/>
      </c>
      <c r="F3667">
        <f>IF($E3667=1,SUMIFS(Registros!$F$2:$F$6000,Registros!$A$2:$A$6000,"NP",Registros!$B$2:$B$6000,$A3667),0)</f>
        <v/>
      </c>
      <c r="G3667">
        <f>IF(COUNTIFS(Registros!$A$2:$A$6000,"MOV",Registros!$B$2:$B$6000,$A3667)&gt;0,1,0)</f>
        <v/>
      </c>
      <c r="H3667">
        <f>IF($G3667=1,SUMIFS(Registros!$F$2:$F$6000,Registros!$A$2:$A$6000,"MOV",Registros!$B$2:$B$6000,$A3667),0)</f>
        <v/>
      </c>
      <c r="I3667">
        <f>IF(COUNTIFS(Registros!$A$2:$A$6000,"CS",Registros!$B$2:$B$6000,$A3667)&gt;0,1,0)</f>
        <v/>
      </c>
      <c r="J3667">
        <f>IF($I3667=1,SUMIFS(Registros!$I$2:$I$6000,Registros!$A$2:$A$6000,"CS",Registros!$B$2:$B$6000,$A3667),0)</f>
        <v/>
      </c>
      <c r="K3667">
        <f>IF(COUNTIFS(Winback!$K$2:$K$300,$D3667)&gt;0,1,0)</f>
        <v/>
      </c>
      <c r="L3667">
        <f>IF(AND($K3667=1,LEFT($A3667,3)="WB-"),SUMIFS(Winback!$D$2:$D$300,Winback!$K$2:$K$300,$D3667),0)</f>
        <v/>
      </c>
      <c r="M3667">
        <f>IF(OR($E3667=1,$G3667=1,SUMIFS(Registros!$J$2:$J$6000,Registros!$B$2:$B$6000,$A3667)&gt;0),1,0)</f>
        <v/>
      </c>
      <c r="N3667">
        <f>IF($J3667&gt;0,1,IF(COUNTIFS(Registros!$A$2:$A$6000,"CS",Registros!$B$2:$B$6000,$A3667,Registros!$K$2:$K$6000,"&lt;&gt;")&gt;0,1,0))</f>
        <v/>
      </c>
      <c r="O3667">
        <f>IF(AND($K3667=1,$E3667=0,$G3667=0,$I3667=0),"WINBACK",IF(AND($M3667=1,$N3667&gt;0),"CONVERGENTE",IF($M3667=1,"SOLO MÓVIL",IF($N3667&gt;0,"SOLO FIJO / INTERNET","SIN SERVICIOS"))))</f>
        <v/>
      </c>
      <c r="P3667">
        <f>IF($O3667="WINBACK","Recuperar (winback)",IF($O3667="CONVERGENTE","Upgrade / más líneas",IF($O3667="SOLO MÓVIL","Ofrecer fijo + internet (FLBBTV)",IF($O3667="SOLO FIJO / INTERNET","Ofrecer línea móvil Nextphone","Oferta completa (móvil + fijo + internet)"))))</f>
        <v/>
      </c>
      <c r="Q3667">
        <f>$F3667+$H3667+$L3667</f>
        <v/>
      </c>
      <c r="R3667">
        <f>IFERROR(VLOOKUP($A3667,Registros!$B$2:$G$6000,6,0),IFERROR(VLOOKUP($D3667,Winback!$B$2:$C$300,2,0),""))</f>
        <v/>
      </c>
      <c r="S3667">
        <f>IF($E3667=1,"NP","")&amp;IF($G3667=1,"+MOV","")&amp;IF($I3667=1,"+CS","")&amp;IF($K3667=1,"+WB","")</f>
        <v/>
      </c>
      <c r="T3667">
        <f>$E3667+$G3667+$I3667+$K3667</f>
        <v/>
      </c>
    </row>
    <row r="3668">
      <c r="A3668" t="inlineStr">
        <is>
          <t>353201400000</t>
        </is>
      </c>
      <c r="B3668" t="inlineStr">
        <is>
          <t>35320140</t>
        </is>
      </c>
      <c r="C3668" t="inlineStr">
        <is>
          <t>KARLA SERRACIN</t>
        </is>
      </c>
      <c r="D3668" t="inlineStr">
        <is>
          <t>KARLASERRACIN</t>
        </is>
      </c>
      <c r="E3668">
        <f>IF(COUNTIFS(Registros!$A$2:$A$6000,"NP",Registros!$B$2:$B$6000,$A3668)&gt;0,1,0)</f>
        <v/>
      </c>
      <c r="F3668">
        <f>IF($E3668=1,SUMIFS(Registros!$F$2:$F$6000,Registros!$A$2:$A$6000,"NP",Registros!$B$2:$B$6000,$A3668),0)</f>
        <v/>
      </c>
      <c r="G3668">
        <f>IF(COUNTIFS(Registros!$A$2:$A$6000,"MOV",Registros!$B$2:$B$6000,$A3668)&gt;0,1,0)</f>
        <v/>
      </c>
      <c r="H3668">
        <f>IF($G3668=1,SUMIFS(Registros!$F$2:$F$6000,Registros!$A$2:$A$6000,"MOV",Registros!$B$2:$B$6000,$A3668),0)</f>
        <v/>
      </c>
      <c r="I3668">
        <f>IF(COUNTIFS(Registros!$A$2:$A$6000,"CS",Registros!$B$2:$B$6000,$A3668)&gt;0,1,0)</f>
        <v/>
      </c>
      <c r="J3668">
        <f>IF($I3668=1,SUMIFS(Registros!$I$2:$I$6000,Registros!$A$2:$A$6000,"CS",Registros!$B$2:$B$6000,$A3668),0)</f>
        <v/>
      </c>
      <c r="K3668">
        <f>IF(COUNTIFS(Winback!$K$2:$K$300,$D3668)&gt;0,1,0)</f>
        <v/>
      </c>
      <c r="L3668">
        <f>IF(AND($K3668=1,LEFT($A3668,3)="WB-"),SUMIFS(Winback!$D$2:$D$300,Winback!$K$2:$K$300,$D3668),0)</f>
        <v/>
      </c>
      <c r="M3668">
        <f>IF(OR($E3668=1,$G3668=1,SUMIFS(Registros!$J$2:$J$6000,Registros!$B$2:$B$6000,$A3668)&gt;0),1,0)</f>
        <v/>
      </c>
      <c r="N3668">
        <f>IF($J3668&gt;0,1,IF(COUNTIFS(Registros!$A$2:$A$6000,"CS",Registros!$B$2:$B$6000,$A3668,Registros!$K$2:$K$6000,"&lt;&gt;")&gt;0,1,0))</f>
        <v/>
      </c>
      <c r="O3668">
        <f>IF(AND($K3668=1,$E3668=0,$G3668=0,$I3668=0),"WINBACK",IF(AND($M3668=1,$N3668&gt;0),"CONVERGENTE",IF($M3668=1,"SOLO MÓVIL",IF($N3668&gt;0,"SOLO FIJO / INTERNET","SIN SERVICIOS"))))</f>
        <v/>
      </c>
      <c r="P3668">
        <f>IF($O3668="WINBACK","Recuperar (winback)",IF($O3668="CONVERGENTE","Upgrade / más líneas",IF($O3668="SOLO MÓVIL","Ofrecer fijo + internet (FLBBTV)",IF($O3668="SOLO FIJO / INTERNET","Ofrecer línea móvil Nextphone","Oferta completa (móvil + fijo + internet)"))))</f>
        <v/>
      </c>
      <c r="Q3668">
        <f>$F3668+$H3668+$L3668</f>
        <v/>
      </c>
      <c r="R3668">
        <f>IFERROR(VLOOKUP($A3668,Registros!$B$2:$G$6000,6,0),IFERROR(VLOOKUP($D3668,Winback!$B$2:$C$300,2,0),""))</f>
        <v/>
      </c>
      <c r="S3668">
        <f>IF($E3668=1,"NP","")&amp;IF($G3668=1,"+MOV","")&amp;IF($I3668=1,"+CS","")&amp;IF($K3668=1,"+WB","")</f>
        <v/>
      </c>
      <c r="T3668">
        <f>$E3668+$G3668+$I3668+$K3668</f>
        <v/>
      </c>
    </row>
    <row r="3669">
      <c r="A3669" t="inlineStr">
        <is>
          <t>358367500000</t>
        </is>
      </c>
      <c r="B3669" t="inlineStr">
        <is>
          <t>35836750</t>
        </is>
      </c>
      <c r="C3669" t="inlineStr">
        <is>
          <t>ANTONI FERNANDO LEDEZMA</t>
        </is>
      </c>
      <c r="D3669" t="inlineStr">
        <is>
          <t>ANTONIFERNANDOLEDEZMA</t>
        </is>
      </c>
      <c r="E3669">
        <f>IF(COUNTIFS(Registros!$A$2:$A$6000,"NP",Registros!$B$2:$B$6000,$A3669)&gt;0,1,0)</f>
        <v/>
      </c>
      <c r="F3669">
        <f>IF($E3669=1,SUMIFS(Registros!$F$2:$F$6000,Registros!$A$2:$A$6000,"NP",Registros!$B$2:$B$6000,$A3669),0)</f>
        <v/>
      </c>
      <c r="G3669">
        <f>IF(COUNTIFS(Registros!$A$2:$A$6000,"MOV",Registros!$B$2:$B$6000,$A3669)&gt;0,1,0)</f>
        <v/>
      </c>
      <c r="H3669">
        <f>IF($G3669=1,SUMIFS(Registros!$F$2:$F$6000,Registros!$A$2:$A$6000,"MOV",Registros!$B$2:$B$6000,$A3669),0)</f>
        <v/>
      </c>
      <c r="I3669">
        <f>IF(COUNTIFS(Registros!$A$2:$A$6000,"CS",Registros!$B$2:$B$6000,$A3669)&gt;0,1,0)</f>
        <v/>
      </c>
      <c r="J3669">
        <f>IF($I3669=1,SUMIFS(Registros!$I$2:$I$6000,Registros!$A$2:$A$6000,"CS",Registros!$B$2:$B$6000,$A3669),0)</f>
        <v/>
      </c>
      <c r="K3669">
        <f>IF(COUNTIFS(Winback!$K$2:$K$300,$D3669)&gt;0,1,0)</f>
        <v/>
      </c>
      <c r="L3669">
        <f>IF(AND($K3669=1,LEFT($A3669,3)="WB-"),SUMIFS(Winback!$D$2:$D$300,Winback!$K$2:$K$300,$D3669),0)</f>
        <v/>
      </c>
      <c r="M3669">
        <f>IF(OR($E3669=1,$G3669=1,SUMIFS(Registros!$J$2:$J$6000,Registros!$B$2:$B$6000,$A3669)&gt;0),1,0)</f>
        <v/>
      </c>
      <c r="N3669">
        <f>IF($J3669&gt;0,1,IF(COUNTIFS(Registros!$A$2:$A$6000,"CS",Registros!$B$2:$B$6000,$A3669,Registros!$K$2:$K$6000,"&lt;&gt;")&gt;0,1,0))</f>
        <v/>
      </c>
      <c r="O3669">
        <f>IF(AND($K3669=1,$E3669=0,$G3669=0,$I3669=0),"WINBACK",IF(AND($M3669=1,$N3669&gt;0),"CONVERGENTE",IF($M3669=1,"SOLO MÓVIL",IF($N3669&gt;0,"SOLO FIJO / INTERNET","SIN SERVICIOS"))))</f>
        <v/>
      </c>
      <c r="P3669">
        <f>IF($O3669="WINBACK","Recuperar (winback)",IF($O3669="CONVERGENTE","Upgrade / más líneas",IF($O3669="SOLO MÓVIL","Ofrecer fijo + internet (FLBBTV)",IF($O3669="SOLO FIJO / INTERNET","Ofrecer línea móvil Nextphone","Oferta completa (móvil + fijo + internet)"))))</f>
        <v/>
      </c>
      <c r="Q3669">
        <f>$F3669+$H3669+$L3669</f>
        <v/>
      </c>
      <c r="R3669">
        <f>IFERROR(VLOOKUP($A3669,Registros!$B$2:$G$6000,6,0),IFERROR(VLOOKUP($D3669,Winback!$B$2:$C$300,2,0),""))</f>
        <v/>
      </c>
      <c r="S3669">
        <f>IF($E3669=1,"NP","")&amp;IF($G3669=1,"+MOV","")&amp;IF($I3669=1,"+CS","")&amp;IF($K3669=1,"+WB","")</f>
        <v/>
      </c>
      <c r="T3669">
        <f>$E3669+$G3669+$I3669+$K3669</f>
        <v/>
      </c>
    </row>
    <row r="3670">
      <c r="A3670" t="inlineStr">
        <is>
          <t>352355590000</t>
        </is>
      </c>
      <c r="B3670" t="inlineStr">
        <is>
          <t>35235559</t>
        </is>
      </c>
      <c r="C3670" t="inlineStr">
        <is>
          <t>SUSAN STEPHANY SÁNCHEZ CEDEÑO</t>
        </is>
      </c>
      <c r="D3670" t="inlineStr">
        <is>
          <t>SUSANSTEPHANYSANCHEZCEDENO</t>
        </is>
      </c>
      <c r="E3670">
        <f>IF(COUNTIFS(Registros!$A$2:$A$6000,"NP",Registros!$B$2:$B$6000,$A3670)&gt;0,1,0)</f>
        <v/>
      </c>
      <c r="F3670">
        <f>IF($E3670=1,SUMIFS(Registros!$F$2:$F$6000,Registros!$A$2:$A$6000,"NP",Registros!$B$2:$B$6000,$A3670),0)</f>
        <v/>
      </c>
      <c r="G3670">
        <f>IF(COUNTIFS(Registros!$A$2:$A$6000,"MOV",Registros!$B$2:$B$6000,$A3670)&gt;0,1,0)</f>
        <v/>
      </c>
      <c r="H3670">
        <f>IF($G3670=1,SUMIFS(Registros!$F$2:$F$6000,Registros!$A$2:$A$6000,"MOV",Registros!$B$2:$B$6000,$A3670),0)</f>
        <v/>
      </c>
      <c r="I3670">
        <f>IF(COUNTIFS(Registros!$A$2:$A$6000,"CS",Registros!$B$2:$B$6000,$A3670)&gt;0,1,0)</f>
        <v/>
      </c>
      <c r="J3670">
        <f>IF($I3670=1,SUMIFS(Registros!$I$2:$I$6000,Registros!$A$2:$A$6000,"CS",Registros!$B$2:$B$6000,$A3670),0)</f>
        <v/>
      </c>
      <c r="K3670">
        <f>IF(COUNTIFS(Winback!$K$2:$K$300,$D3670)&gt;0,1,0)</f>
        <v/>
      </c>
      <c r="L3670">
        <f>IF(AND($K3670=1,LEFT($A3670,3)="WB-"),SUMIFS(Winback!$D$2:$D$300,Winback!$K$2:$K$300,$D3670),0)</f>
        <v/>
      </c>
      <c r="M3670">
        <f>IF(OR($E3670=1,$G3670=1,SUMIFS(Registros!$J$2:$J$6000,Registros!$B$2:$B$6000,$A3670)&gt;0),1,0)</f>
        <v/>
      </c>
      <c r="N3670">
        <f>IF($J3670&gt;0,1,IF(COUNTIFS(Registros!$A$2:$A$6000,"CS",Registros!$B$2:$B$6000,$A3670,Registros!$K$2:$K$6000,"&lt;&gt;")&gt;0,1,0))</f>
        <v/>
      </c>
      <c r="O3670">
        <f>IF(AND($K3670=1,$E3670=0,$G3670=0,$I3670=0),"WINBACK",IF(AND($M3670=1,$N3670&gt;0),"CONVERGENTE",IF($M3670=1,"SOLO MÓVIL",IF($N3670&gt;0,"SOLO FIJO / INTERNET","SIN SERVICIOS"))))</f>
        <v/>
      </c>
      <c r="P3670">
        <f>IF($O3670="WINBACK","Recuperar (winback)",IF($O3670="CONVERGENTE","Upgrade / más líneas",IF($O3670="SOLO MÓVIL","Ofrecer fijo + internet (FLBBTV)",IF($O3670="SOLO FIJO / INTERNET","Ofrecer línea móvil Nextphone","Oferta completa (móvil + fijo + internet)"))))</f>
        <v/>
      </c>
      <c r="Q3670">
        <f>$F3670+$H3670+$L3670</f>
        <v/>
      </c>
      <c r="R3670">
        <f>IFERROR(VLOOKUP($A3670,Registros!$B$2:$G$6000,6,0),IFERROR(VLOOKUP($D3670,Winback!$B$2:$C$300,2,0),""))</f>
        <v/>
      </c>
      <c r="S3670">
        <f>IF($E3670=1,"NP","")&amp;IF($G3670=1,"+MOV","")&amp;IF($I3670=1,"+CS","")&amp;IF($K3670=1,"+WB","")</f>
        <v/>
      </c>
      <c r="T3670">
        <f>$E3670+$G3670+$I3670+$K3670</f>
        <v/>
      </c>
    </row>
    <row r="3671">
      <c r="A3671" t="inlineStr">
        <is>
          <t>354153950000</t>
        </is>
      </c>
      <c r="B3671" t="inlineStr">
        <is>
          <t>35415395</t>
        </is>
      </c>
      <c r="C3671" t="inlineStr">
        <is>
          <t>ELISEO JIMENEZ</t>
        </is>
      </c>
      <c r="D3671" t="inlineStr">
        <is>
          <t>ELISEOJIMENEZ</t>
        </is>
      </c>
      <c r="E3671">
        <f>IF(COUNTIFS(Registros!$A$2:$A$6000,"NP",Registros!$B$2:$B$6000,$A3671)&gt;0,1,0)</f>
        <v/>
      </c>
      <c r="F3671">
        <f>IF($E3671=1,SUMIFS(Registros!$F$2:$F$6000,Registros!$A$2:$A$6000,"NP",Registros!$B$2:$B$6000,$A3671),0)</f>
        <v/>
      </c>
      <c r="G3671">
        <f>IF(COUNTIFS(Registros!$A$2:$A$6000,"MOV",Registros!$B$2:$B$6000,$A3671)&gt;0,1,0)</f>
        <v/>
      </c>
      <c r="H3671">
        <f>IF($G3671=1,SUMIFS(Registros!$F$2:$F$6000,Registros!$A$2:$A$6000,"MOV",Registros!$B$2:$B$6000,$A3671),0)</f>
        <v/>
      </c>
      <c r="I3671">
        <f>IF(COUNTIFS(Registros!$A$2:$A$6000,"CS",Registros!$B$2:$B$6000,$A3671)&gt;0,1,0)</f>
        <v/>
      </c>
      <c r="J3671">
        <f>IF($I3671=1,SUMIFS(Registros!$I$2:$I$6000,Registros!$A$2:$A$6000,"CS",Registros!$B$2:$B$6000,$A3671),0)</f>
        <v/>
      </c>
      <c r="K3671">
        <f>IF(COUNTIFS(Winback!$K$2:$K$300,$D3671)&gt;0,1,0)</f>
        <v/>
      </c>
      <c r="L3671">
        <f>IF(AND($K3671=1,LEFT($A3671,3)="WB-"),SUMIFS(Winback!$D$2:$D$300,Winback!$K$2:$K$300,$D3671),0)</f>
        <v/>
      </c>
      <c r="M3671">
        <f>IF(OR($E3671=1,$G3671=1,SUMIFS(Registros!$J$2:$J$6000,Registros!$B$2:$B$6000,$A3671)&gt;0),1,0)</f>
        <v/>
      </c>
      <c r="N3671">
        <f>IF($J3671&gt;0,1,IF(COUNTIFS(Registros!$A$2:$A$6000,"CS",Registros!$B$2:$B$6000,$A3671,Registros!$K$2:$K$6000,"&lt;&gt;")&gt;0,1,0))</f>
        <v/>
      </c>
      <c r="O3671">
        <f>IF(AND($K3671=1,$E3671=0,$G3671=0,$I3671=0),"WINBACK",IF(AND($M3671=1,$N3671&gt;0),"CONVERGENTE",IF($M3671=1,"SOLO MÓVIL",IF($N3671&gt;0,"SOLO FIJO / INTERNET","SIN SERVICIOS"))))</f>
        <v/>
      </c>
      <c r="P3671">
        <f>IF($O3671="WINBACK","Recuperar (winback)",IF($O3671="CONVERGENTE","Upgrade / más líneas",IF($O3671="SOLO MÓVIL","Ofrecer fijo + internet (FLBBTV)",IF($O3671="SOLO FIJO / INTERNET","Ofrecer línea móvil Nextphone","Oferta completa (móvil + fijo + internet)"))))</f>
        <v/>
      </c>
      <c r="Q3671">
        <f>$F3671+$H3671+$L3671</f>
        <v/>
      </c>
      <c r="R3671">
        <f>IFERROR(VLOOKUP($A3671,Registros!$B$2:$G$6000,6,0),IFERROR(VLOOKUP($D3671,Winback!$B$2:$C$300,2,0),""))</f>
        <v/>
      </c>
      <c r="S3671">
        <f>IF($E3671=1,"NP","")&amp;IF($G3671=1,"+MOV","")&amp;IF($I3671=1,"+CS","")&amp;IF($K3671=1,"+WB","")</f>
        <v/>
      </c>
      <c r="T3671">
        <f>$E3671+$G3671+$I3671+$K3671</f>
        <v/>
      </c>
    </row>
    <row r="3672">
      <c r="A3672" t="inlineStr">
        <is>
          <t>355307390000</t>
        </is>
      </c>
      <c r="B3672" t="inlineStr">
        <is>
          <t>35530739</t>
        </is>
      </c>
      <c r="C3672" t="inlineStr">
        <is>
          <t>YEHINER MIRANDA</t>
        </is>
      </c>
      <c r="D3672" t="inlineStr">
        <is>
          <t>YEHINERMIRANDA</t>
        </is>
      </c>
      <c r="E3672">
        <f>IF(COUNTIFS(Registros!$A$2:$A$6000,"NP",Registros!$B$2:$B$6000,$A3672)&gt;0,1,0)</f>
        <v/>
      </c>
      <c r="F3672">
        <f>IF($E3672=1,SUMIFS(Registros!$F$2:$F$6000,Registros!$A$2:$A$6000,"NP",Registros!$B$2:$B$6000,$A3672),0)</f>
        <v/>
      </c>
      <c r="G3672">
        <f>IF(COUNTIFS(Registros!$A$2:$A$6000,"MOV",Registros!$B$2:$B$6000,$A3672)&gt;0,1,0)</f>
        <v/>
      </c>
      <c r="H3672">
        <f>IF($G3672=1,SUMIFS(Registros!$F$2:$F$6000,Registros!$A$2:$A$6000,"MOV",Registros!$B$2:$B$6000,$A3672),0)</f>
        <v/>
      </c>
      <c r="I3672">
        <f>IF(COUNTIFS(Registros!$A$2:$A$6000,"CS",Registros!$B$2:$B$6000,$A3672)&gt;0,1,0)</f>
        <v/>
      </c>
      <c r="J3672">
        <f>IF($I3672=1,SUMIFS(Registros!$I$2:$I$6000,Registros!$A$2:$A$6000,"CS",Registros!$B$2:$B$6000,$A3672),0)</f>
        <v/>
      </c>
      <c r="K3672">
        <f>IF(COUNTIFS(Winback!$K$2:$K$300,$D3672)&gt;0,1,0)</f>
        <v/>
      </c>
      <c r="L3672">
        <f>IF(AND($K3672=1,LEFT($A3672,3)="WB-"),SUMIFS(Winback!$D$2:$D$300,Winback!$K$2:$K$300,$D3672),0)</f>
        <v/>
      </c>
      <c r="M3672">
        <f>IF(OR($E3672=1,$G3672=1,SUMIFS(Registros!$J$2:$J$6000,Registros!$B$2:$B$6000,$A3672)&gt;0),1,0)</f>
        <v/>
      </c>
      <c r="N3672">
        <f>IF($J3672&gt;0,1,IF(COUNTIFS(Registros!$A$2:$A$6000,"CS",Registros!$B$2:$B$6000,$A3672,Registros!$K$2:$K$6000,"&lt;&gt;")&gt;0,1,0))</f>
        <v/>
      </c>
      <c r="O3672">
        <f>IF(AND($K3672=1,$E3672=0,$G3672=0,$I3672=0),"WINBACK",IF(AND($M3672=1,$N3672&gt;0),"CONVERGENTE",IF($M3672=1,"SOLO MÓVIL",IF($N3672&gt;0,"SOLO FIJO / INTERNET","SIN SERVICIOS"))))</f>
        <v/>
      </c>
      <c r="P3672">
        <f>IF($O3672="WINBACK","Recuperar (winback)",IF($O3672="CONVERGENTE","Upgrade / más líneas",IF($O3672="SOLO MÓVIL","Ofrecer fijo + internet (FLBBTV)",IF($O3672="SOLO FIJO / INTERNET","Ofrecer línea móvil Nextphone","Oferta completa (móvil + fijo + internet)"))))</f>
        <v/>
      </c>
      <c r="Q3672">
        <f>$F3672+$H3672+$L3672</f>
        <v/>
      </c>
      <c r="R3672">
        <f>IFERROR(VLOOKUP($A3672,Registros!$B$2:$G$6000,6,0),IFERROR(VLOOKUP($D3672,Winback!$B$2:$C$300,2,0),""))</f>
        <v/>
      </c>
      <c r="S3672">
        <f>IF($E3672=1,"NP","")&amp;IF($G3672=1,"+MOV","")&amp;IF($I3672=1,"+CS","")&amp;IF($K3672=1,"+WB","")</f>
        <v/>
      </c>
      <c r="T3672">
        <f>$E3672+$G3672+$I3672+$K3672</f>
        <v/>
      </c>
    </row>
    <row r="3673">
      <c r="A3673" t="inlineStr">
        <is>
          <t>369005470000</t>
        </is>
      </c>
      <c r="B3673" t="inlineStr">
        <is>
          <t>36900547</t>
        </is>
      </c>
      <c r="C3673" t="inlineStr">
        <is>
          <t>YOSEPH GRIMAS</t>
        </is>
      </c>
      <c r="D3673" t="inlineStr">
        <is>
          <t>YOSEPHGRIMAS</t>
        </is>
      </c>
      <c r="E3673">
        <f>IF(COUNTIFS(Registros!$A$2:$A$6000,"NP",Registros!$B$2:$B$6000,$A3673)&gt;0,1,0)</f>
        <v/>
      </c>
      <c r="F3673">
        <f>IF($E3673=1,SUMIFS(Registros!$F$2:$F$6000,Registros!$A$2:$A$6000,"NP",Registros!$B$2:$B$6000,$A3673),0)</f>
        <v/>
      </c>
      <c r="G3673">
        <f>IF(COUNTIFS(Registros!$A$2:$A$6000,"MOV",Registros!$B$2:$B$6000,$A3673)&gt;0,1,0)</f>
        <v/>
      </c>
      <c r="H3673">
        <f>IF($G3673=1,SUMIFS(Registros!$F$2:$F$6000,Registros!$A$2:$A$6000,"MOV",Registros!$B$2:$B$6000,$A3673),0)</f>
        <v/>
      </c>
      <c r="I3673">
        <f>IF(COUNTIFS(Registros!$A$2:$A$6000,"CS",Registros!$B$2:$B$6000,$A3673)&gt;0,1,0)</f>
        <v/>
      </c>
      <c r="J3673">
        <f>IF($I3673=1,SUMIFS(Registros!$I$2:$I$6000,Registros!$A$2:$A$6000,"CS",Registros!$B$2:$B$6000,$A3673),0)</f>
        <v/>
      </c>
      <c r="K3673">
        <f>IF(COUNTIFS(Winback!$K$2:$K$300,$D3673)&gt;0,1,0)</f>
        <v/>
      </c>
      <c r="L3673">
        <f>IF(AND($K3673=1,LEFT($A3673,3)="WB-"),SUMIFS(Winback!$D$2:$D$300,Winback!$K$2:$K$300,$D3673),0)</f>
        <v/>
      </c>
      <c r="M3673">
        <f>IF(OR($E3673=1,$G3673=1,SUMIFS(Registros!$J$2:$J$6000,Registros!$B$2:$B$6000,$A3673)&gt;0),1,0)</f>
        <v/>
      </c>
      <c r="N3673">
        <f>IF($J3673&gt;0,1,IF(COUNTIFS(Registros!$A$2:$A$6000,"CS",Registros!$B$2:$B$6000,$A3673,Registros!$K$2:$K$6000,"&lt;&gt;")&gt;0,1,0))</f>
        <v/>
      </c>
      <c r="O3673">
        <f>IF(AND($K3673=1,$E3673=0,$G3673=0,$I3673=0),"WINBACK",IF(AND($M3673=1,$N3673&gt;0),"CONVERGENTE",IF($M3673=1,"SOLO MÓVIL",IF($N3673&gt;0,"SOLO FIJO / INTERNET","SIN SERVICIOS"))))</f>
        <v/>
      </c>
      <c r="P3673">
        <f>IF($O3673="WINBACK","Recuperar (winback)",IF($O3673="CONVERGENTE","Upgrade / más líneas",IF($O3673="SOLO MÓVIL","Ofrecer fijo + internet (FLBBTV)",IF($O3673="SOLO FIJO / INTERNET","Ofrecer línea móvil Nextphone","Oferta completa (móvil + fijo + internet)"))))</f>
        <v/>
      </c>
      <c r="Q3673">
        <f>$F3673+$H3673+$L3673</f>
        <v/>
      </c>
      <c r="R3673">
        <f>IFERROR(VLOOKUP($A3673,Registros!$B$2:$G$6000,6,0),IFERROR(VLOOKUP($D3673,Winback!$B$2:$C$300,2,0),""))</f>
        <v/>
      </c>
      <c r="S3673">
        <f>IF($E3673=1,"NP","")&amp;IF($G3673=1,"+MOV","")&amp;IF($I3673=1,"+CS","")&amp;IF($K3673=1,"+WB","")</f>
        <v/>
      </c>
      <c r="T3673">
        <f>$E3673+$G3673+$I3673+$K3673</f>
        <v/>
      </c>
    </row>
    <row r="3674">
      <c r="A3674" t="inlineStr">
        <is>
          <t>334192740000</t>
        </is>
      </c>
      <c r="B3674" t="inlineStr">
        <is>
          <t>33419274</t>
        </is>
      </c>
      <c r="C3674" t="inlineStr">
        <is>
          <t>MANUEL YAHIR RUIZ ROVIRA</t>
        </is>
      </c>
      <c r="D3674" t="inlineStr">
        <is>
          <t>MANUELYAHIRRUIZROVIRA</t>
        </is>
      </c>
      <c r="E3674">
        <f>IF(COUNTIFS(Registros!$A$2:$A$6000,"NP",Registros!$B$2:$B$6000,$A3674)&gt;0,1,0)</f>
        <v/>
      </c>
      <c r="F3674">
        <f>IF($E3674=1,SUMIFS(Registros!$F$2:$F$6000,Registros!$A$2:$A$6000,"NP",Registros!$B$2:$B$6000,$A3674),0)</f>
        <v/>
      </c>
      <c r="G3674">
        <f>IF(COUNTIFS(Registros!$A$2:$A$6000,"MOV",Registros!$B$2:$B$6000,$A3674)&gt;0,1,0)</f>
        <v/>
      </c>
      <c r="H3674">
        <f>IF($G3674=1,SUMIFS(Registros!$F$2:$F$6000,Registros!$A$2:$A$6000,"MOV",Registros!$B$2:$B$6000,$A3674),0)</f>
        <v/>
      </c>
      <c r="I3674">
        <f>IF(COUNTIFS(Registros!$A$2:$A$6000,"CS",Registros!$B$2:$B$6000,$A3674)&gt;0,1,0)</f>
        <v/>
      </c>
      <c r="J3674">
        <f>IF($I3674=1,SUMIFS(Registros!$I$2:$I$6000,Registros!$A$2:$A$6000,"CS",Registros!$B$2:$B$6000,$A3674),0)</f>
        <v/>
      </c>
      <c r="K3674">
        <f>IF(COUNTIFS(Winback!$K$2:$K$300,$D3674)&gt;0,1,0)</f>
        <v/>
      </c>
      <c r="L3674">
        <f>IF(AND($K3674=1,LEFT($A3674,3)="WB-"),SUMIFS(Winback!$D$2:$D$300,Winback!$K$2:$K$300,$D3674),0)</f>
        <v/>
      </c>
      <c r="M3674">
        <f>IF(OR($E3674=1,$G3674=1,SUMIFS(Registros!$J$2:$J$6000,Registros!$B$2:$B$6000,$A3674)&gt;0),1,0)</f>
        <v/>
      </c>
      <c r="N3674">
        <f>IF($J3674&gt;0,1,IF(COUNTIFS(Registros!$A$2:$A$6000,"CS",Registros!$B$2:$B$6000,$A3674,Registros!$K$2:$K$6000,"&lt;&gt;")&gt;0,1,0))</f>
        <v/>
      </c>
      <c r="O3674">
        <f>IF(AND($K3674=1,$E3674=0,$G3674=0,$I3674=0),"WINBACK",IF(AND($M3674=1,$N3674&gt;0),"CONVERGENTE",IF($M3674=1,"SOLO MÓVIL",IF($N3674&gt;0,"SOLO FIJO / INTERNET","SIN SERVICIOS"))))</f>
        <v/>
      </c>
      <c r="P3674">
        <f>IF($O3674="WINBACK","Recuperar (winback)",IF($O3674="CONVERGENTE","Upgrade / más líneas",IF($O3674="SOLO MÓVIL","Ofrecer fijo + internet (FLBBTV)",IF($O3674="SOLO FIJO / INTERNET","Ofrecer línea móvil Nextphone","Oferta completa (móvil + fijo + internet)"))))</f>
        <v/>
      </c>
      <c r="Q3674">
        <f>$F3674+$H3674+$L3674</f>
        <v/>
      </c>
      <c r="R3674">
        <f>IFERROR(VLOOKUP($A3674,Registros!$B$2:$G$6000,6,0),IFERROR(VLOOKUP($D3674,Winback!$B$2:$C$300,2,0),""))</f>
        <v/>
      </c>
      <c r="S3674">
        <f>IF($E3674=1,"NP","")&amp;IF($G3674=1,"+MOV","")&amp;IF($I3674=1,"+CS","")&amp;IF($K3674=1,"+WB","")</f>
        <v/>
      </c>
      <c r="T3674">
        <f>$E3674+$G3674+$I3674+$K3674</f>
        <v/>
      </c>
    </row>
    <row r="3675">
      <c r="A3675" t="inlineStr">
        <is>
          <t>346364700000</t>
        </is>
      </c>
      <c r="B3675" t="inlineStr">
        <is>
          <t>34636470</t>
        </is>
      </c>
      <c r="C3675" t="inlineStr">
        <is>
          <t>JAISELL SADITH CABALLER SOLIS</t>
        </is>
      </c>
      <c r="D3675" t="inlineStr">
        <is>
          <t>JAISELLSADITHCABALLERSOLIS</t>
        </is>
      </c>
      <c r="E3675">
        <f>IF(COUNTIFS(Registros!$A$2:$A$6000,"NP",Registros!$B$2:$B$6000,$A3675)&gt;0,1,0)</f>
        <v/>
      </c>
      <c r="F3675">
        <f>IF($E3675=1,SUMIFS(Registros!$F$2:$F$6000,Registros!$A$2:$A$6000,"NP",Registros!$B$2:$B$6000,$A3675),0)</f>
        <v/>
      </c>
      <c r="G3675">
        <f>IF(COUNTIFS(Registros!$A$2:$A$6000,"MOV",Registros!$B$2:$B$6000,$A3675)&gt;0,1,0)</f>
        <v/>
      </c>
      <c r="H3675">
        <f>IF($G3675=1,SUMIFS(Registros!$F$2:$F$6000,Registros!$A$2:$A$6000,"MOV",Registros!$B$2:$B$6000,$A3675),0)</f>
        <v/>
      </c>
      <c r="I3675">
        <f>IF(COUNTIFS(Registros!$A$2:$A$6000,"CS",Registros!$B$2:$B$6000,$A3675)&gt;0,1,0)</f>
        <v/>
      </c>
      <c r="J3675">
        <f>IF($I3675=1,SUMIFS(Registros!$I$2:$I$6000,Registros!$A$2:$A$6000,"CS",Registros!$B$2:$B$6000,$A3675),0)</f>
        <v/>
      </c>
      <c r="K3675">
        <f>IF(COUNTIFS(Winback!$K$2:$K$300,$D3675)&gt;0,1,0)</f>
        <v/>
      </c>
      <c r="L3675">
        <f>IF(AND($K3675=1,LEFT($A3675,3)="WB-"),SUMIFS(Winback!$D$2:$D$300,Winback!$K$2:$K$300,$D3675),0)</f>
        <v/>
      </c>
      <c r="M3675">
        <f>IF(OR($E3675=1,$G3675=1,SUMIFS(Registros!$J$2:$J$6000,Registros!$B$2:$B$6000,$A3675)&gt;0),1,0)</f>
        <v/>
      </c>
      <c r="N3675">
        <f>IF($J3675&gt;0,1,IF(COUNTIFS(Registros!$A$2:$A$6000,"CS",Registros!$B$2:$B$6000,$A3675,Registros!$K$2:$K$6000,"&lt;&gt;")&gt;0,1,0))</f>
        <v/>
      </c>
      <c r="O3675">
        <f>IF(AND($K3675=1,$E3675=0,$G3675=0,$I3675=0),"WINBACK",IF(AND($M3675=1,$N3675&gt;0),"CONVERGENTE",IF($M3675=1,"SOLO MÓVIL",IF($N3675&gt;0,"SOLO FIJO / INTERNET","SIN SERVICIOS"))))</f>
        <v/>
      </c>
      <c r="P3675">
        <f>IF($O3675="WINBACK","Recuperar (winback)",IF($O3675="CONVERGENTE","Upgrade / más líneas",IF($O3675="SOLO MÓVIL","Ofrecer fijo + internet (FLBBTV)",IF($O3675="SOLO FIJO / INTERNET","Ofrecer línea móvil Nextphone","Oferta completa (móvil + fijo + internet)"))))</f>
        <v/>
      </c>
      <c r="Q3675">
        <f>$F3675+$H3675+$L3675</f>
        <v/>
      </c>
      <c r="R3675">
        <f>IFERROR(VLOOKUP($A3675,Registros!$B$2:$G$6000,6,0),IFERROR(VLOOKUP($D3675,Winback!$B$2:$C$300,2,0),""))</f>
        <v/>
      </c>
      <c r="S3675">
        <f>IF($E3675=1,"NP","")&amp;IF($G3675=1,"+MOV","")&amp;IF($I3675=1,"+CS","")&amp;IF($K3675=1,"+WB","")</f>
        <v/>
      </c>
      <c r="T3675">
        <f>$E3675+$G3675+$I3675+$K3675</f>
        <v/>
      </c>
    </row>
    <row r="3676">
      <c r="A3676" t="inlineStr">
        <is>
          <t>358360070000</t>
        </is>
      </c>
      <c r="B3676" t="inlineStr">
        <is>
          <t>35836007</t>
        </is>
      </c>
      <c r="C3676" t="inlineStr">
        <is>
          <t>REIMOND ABEL RESTREPO VARGAS</t>
        </is>
      </c>
      <c r="D3676" t="inlineStr">
        <is>
          <t>REIMONDABELRESTREPOVARGAS</t>
        </is>
      </c>
      <c r="E3676">
        <f>IF(COUNTIFS(Registros!$A$2:$A$6000,"NP",Registros!$B$2:$B$6000,$A3676)&gt;0,1,0)</f>
        <v/>
      </c>
      <c r="F3676">
        <f>IF($E3676=1,SUMIFS(Registros!$F$2:$F$6000,Registros!$A$2:$A$6000,"NP",Registros!$B$2:$B$6000,$A3676),0)</f>
        <v/>
      </c>
      <c r="G3676">
        <f>IF(COUNTIFS(Registros!$A$2:$A$6000,"MOV",Registros!$B$2:$B$6000,$A3676)&gt;0,1,0)</f>
        <v/>
      </c>
      <c r="H3676">
        <f>IF($G3676=1,SUMIFS(Registros!$F$2:$F$6000,Registros!$A$2:$A$6000,"MOV",Registros!$B$2:$B$6000,$A3676),0)</f>
        <v/>
      </c>
      <c r="I3676">
        <f>IF(COUNTIFS(Registros!$A$2:$A$6000,"CS",Registros!$B$2:$B$6000,$A3676)&gt;0,1,0)</f>
        <v/>
      </c>
      <c r="J3676">
        <f>IF($I3676=1,SUMIFS(Registros!$I$2:$I$6000,Registros!$A$2:$A$6000,"CS",Registros!$B$2:$B$6000,$A3676),0)</f>
        <v/>
      </c>
      <c r="K3676">
        <f>IF(COUNTIFS(Winback!$K$2:$K$300,$D3676)&gt;0,1,0)</f>
        <v/>
      </c>
      <c r="L3676">
        <f>IF(AND($K3676=1,LEFT($A3676,3)="WB-"),SUMIFS(Winback!$D$2:$D$300,Winback!$K$2:$K$300,$D3676),0)</f>
        <v/>
      </c>
      <c r="M3676">
        <f>IF(OR($E3676=1,$G3676=1,SUMIFS(Registros!$J$2:$J$6000,Registros!$B$2:$B$6000,$A3676)&gt;0),1,0)</f>
        <v/>
      </c>
      <c r="N3676">
        <f>IF($J3676&gt;0,1,IF(COUNTIFS(Registros!$A$2:$A$6000,"CS",Registros!$B$2:$B$6000,$A3676,Registros!$K$2:$K$6000,"&lt;&gt;")&gt;0,1,0))</f>
        <v/>
      </c>
      <c r="O3676">
        <f>IF(AND($K3676=1,$E3676=0,$G3676=0,$I3676=0),"WINBACK",IF(AND($M3676=1,$N3676&gt;0),"CONVERGENTE",IF($M3676=1,"SOLO MÓVIL",IF($N3676&gt;0,"SOLO FIJO / INTERNET","SIN SERVICIOS"))))</f>
        <v/>
      </c>
      <c r="P3676">
        <f>IF($O3676="WINBACK","Recuperar (winback)",IF($O3676="CONVERGENTE","Upgrade / más líneas",IF($O3676="SOLO MÓVIL","Ofrecer fijo + internet (FLBBTV)",IF($O3676="SOLO FIJO / INTERNET","Ofrecer línea móvil Nextphone","Oferta completa (móvil + fijo + internet)"))))</f>
        <v/>
      </c>
      <c r="Q3676">
        <f>$F3676+$H3676+$L3676</f>
        <v/>
      </c>
      <c r="R3676">
        <f>IFERROR(VLOOKUP($A3676,Registros!$B$2:$G$6000,6,0),IFERROR(VLOOKUP($D3676,Winback!$B$2:$C$300,2,0),""))</f>
        <v/>
      </c>
      <c r="S3676">
        <f>IF($E3676=1,"NP","")&amp;IF($G3676=1,"+MOV","")&amp;IF($I3676=1,"+CS","")&amp;IF($K3676=1,"+WB","")</f>
        <v/>
      </c>
      <c r="T3676">
        <f>$E3676+$G3676+$I3676+$K3676</f>
        <v/>
      </c>
    </row>
    <row r="3677">
      <c r="A3677" t="inlineStr">
        <is>
          <t>351289780000</t>
        </is>
      </c>
      <c r="B3677" t="inlineStr">
        <is>
          <t>35128978</t>
        </is>
      </c>
      <c r="C3677" t="inlineStr">
        <is>
          <t>MILENKA OLIVIA GUERRA VASQUEZ</t>
        </is>
      </c>
      <c r="D3677" t="inlineStr">
        <is>
          <t>MILENKAOLIVIAGUERRAVASQUEZ</t>
        </is>
      </c>
      <c r="E3677">
        <f>IF(COUNTIFS(Registros!$A$2:$A$6000,"NP",Registros!$B$2:$B$6000,$A3677)&gt;0,1,0)</f>
        <v/>
      </c>
      <c r="F3677">
        <f>IF($E3677=1,SUMIFS(Registros!$F$2:$F$6000,Registros!$A$2:$A$6000,"NP",Registros!$B$2:$B$6000,$A3677),0)</f>
        <v/>
      </c>
      <c r="G3677">
        <f>IF(COUNTIFS(Registros!$A$2:$A$6000,"MOV",Registros!$B$2:$B$6000,$A3677)&gt;0,1,0)</f>
        <v/>
      </c>
      <c r="H3677">
        <f>IF($G3677=1,SUMIFS(Registros!$F$2:$F$6000,Registros!$A$2:$A$6000,"MOV",Registros!$B$2:$B$6000,$A3677),0)</f>
        <v/>
      </c>
      <c r="I3677">
        <f>IF(COUNTIFS(Registros!$A$2:$A$6000,"CS",Registros!$B$2:$B$6000,$A3677)&gt;0,1,0)</f>
        <v/>
      </c>
      <c r="J3677">
        <f>IF($I3677=1,SUMIFS(Registros!$I$2:$I$6000,Registros!$A$2:$A$6000,"CS",Registros!$B$2:$B$6000,$A3677),0)</f>
        <v/>
      </c>
      <c r="K3677">
        <f>IF(COUNTIFS(Winback!$K$2:$K$300,$D3677)&gt;0,1,0)</f>
        <v/>
      </c>
      <c r="L3677">
        <f>IF(AND($K3677=1,LEFT($A3677,3)="WB-"),SUMIFS(Winback!$D$2:$D$300,Winback!$K$2:$K$300,$D3677),0)</f>
        <v/>
      </c>
      <c r="M3677">
        <f>IF(OR($E3677=1,$G3677=1,SUMIFS(Registros!$J$2:$J$6000,Registros!$B$2:$B$6000,$A3677)&gt;0),1,0)</f>
        <v/>
      </c>
      <c r="N3677">
        <f>IF($J3677&gt;0,1,IF(COUNTIFS(Registros!$A$2:$A$6000,"CS",Registros!$B$2:$B$6000,$A3677,Registros!$K$2:$K$6000,"&lt;&gt;")&gt;0,1,0))</f>
        <v/>
      </c>
      <c r="O3677">
        <f>IF(AND($K3677=1,$E3677=0,$G3677=0,$I3677=0),"WINBACK",IF(AND($M3677=1,$N3677&gt;0),"CONVERGENTE",IF($M3677=1,"SOLO MÓVIL",IF($N3677&gt;0,"SOLO FIJO / INTERNET","SIN SERVICIOS"))))</f>
        <v/>
      </c>
      <c r="P3677">
        <f>IF($O3677="WINBACK","Recuperar (winback)",IF($O3677="CONVERGENTE","Upgrade / más líneas",IF($O3677="SOLO MÓVIL","Ofrecer fijo + internet (FLBBTV)",IF($O3677="SOLO FIJO / INTERNET","Ofrecer línea móvil Nextphone","Oferta completa (móvil + fijo + internet)"))))</f>
        <v/>
      </c>
      <c r="Q3677">
        <f>$F3677+$H3677+$L3677</f>
        <v/>
      </c>
      <c r="R3677">
        <f>IFERROR(VLOOKUP($A3677,Registros!$B$2:$G$6000,6,0),IFERROR(VLOOKUP($D3677,Winback!$B$2:$C$300,2,0),""))</f>
        <v/>
      </c>
      <c r="S3677">
        <f>IF($E3677=1,"NP","")&amp;IF($G3677=1,"+MOV","")&amp;IF($I3677=1,"+CS","")&amp;IF($K3677=1,"+WB","")</f>
        <v/>
      </c>
      <c r="T3677">
        <f>$E3677+$G3677+$I3677+$K3677</f>
        <v/>
      </c>
    </row>
    <row r="3678">
      <c r="A3678" t="inlineStr">
        <is>
          <t>359182920000</t>
        </is>
      </c>
      <c r="B3678" t="inlineStr">
        <is>
          <t>35918292</t>
        </is>
      </c>
      <c r="C3678" t="inlineStr">
        <is>
          <t>JORGE NICOLAS CABALLERO VALDES</t>
        </is>
      </c>
      <c r="D3678" t="inlineStr">
        <is>
          <t>JORGENICOLASCABALLEROVALDES</t>
        </is>
      </c>
      <c r="E3678">
        <f>IF(COUNTIFS(Registros!$A$2:$A$6000,"NP",Registros!$B$2:$B$6000,$A3678)&gt;0,1,0)</f>
        <v/>
      </c>
      <c r="F3678">
        <f>IF($E3678=1,SUMIFS(Registros!$F$2:$F$6000,Registros!$A$2:$A$6000,"NP",Registros!$B$2:$B$6000,$A3678),0)</f>
        <v/>
      </c>
      <c r="G3678">
        <f>IF(COUNTIFS(Registros!$A$2:$A$6000,"MOV",Registros!$B$2:$B$6000,$A3678)&gt;0,1,0)</f>
        <v/>
      </c>
      <c r="H3678">
        <f>IF($G3678=1,SUMIFS(Registros!$F$2:$F$6000,Registros!$A$2:$A$6000,"MOV",Registros!$B$2:$B$6000,$A3678),0)</f>
        <v/>
      </c>
      <c r="I3678">
        <f>IF(COUNTIFS(Registros!$A$2:$A$6000,"CS",Registros!$B$2:$B$6000,$A3678)&gt;0,1,0)</f>
        <v/>
      </c>
      <c r="J3678">
        <f>IF($I3678=1,SUMIFS(Registros!$I$2:$I$6000,Registros!$A$2:$A$6000,"CS",Registros!$B$2:$B$6000,$A3678),0)</f>
        <v/>
      </c>
      <c r="K3678">
        <f>IF(COUNTIFS(Winback!$K$2:$K$300,$D3678)&gt;0,1,0)</f>
        <v/>
      </c>
      <c r="L3678">
        <f>IF(AND($K3678=1,LEFT($A3678,3)="WB-"),SUMIFS(Winback!$D$2:$D$300,Winback!$K$2:$K$300,$D3678),0)</f>
        <v/>
      </c>
      <c r="M3678">
        <f>IF(OR($E3678=1,$G3678=1,SUMIFS(Registros!$J$2:$J$6000,Registros!$B$2:$B$6000,$A3678)&gt;0),1,0)</f>
        <v/>
      </c>
      <c r="N3678">
        <f>IF($J3678&gt;0,1,IF(COUNTIFS(Registros!$A$2:$A$6000,"CS",Registros!$B$2:$B$6000,$A3678,Registros!$K$2:$K$6000,"&lt;&gt;")&gt;0,1,0))</f>
        <v/>
      </c>
      <c r="O3678">
        <f>IF(AND($K3678=1,$E3678=0,$G3678=0,$I3678=0),"WINBACK",IF(AND($M3678=1,$N3678&gt;0),"CONVERGENTE",IF($M3678=1,"SOLO MÓVIL",IF($N3678&gt;0,"SOLO FIJO / INTERNET","SIN SERVICIOS"))))</f>
        <v/>
      </c>
      <c r="P3678">
        <f>IF($O3678="WINBACK","Recuperar (winback)",IF($O3678="CONVERGENTE","Upgrade / más líneas",IF($O3678="SOLO MÓVIL","Ofrecer fijo + internet (FLBBTV)",IF($O3678="SOLO FIJO / INTERNET","Ofrecer línea móvil Nextphone","Oferta completa (móvil + fijo + internet)"))))</f>
        <v/>
      </c>
      <c r="Q3678">
        <f>$F3678+$H3678+$L3678</f>
        <v/>
      </c>
      <c r="R3678">
        <f>IFERROR(VLOOKUP($A3678,Registros!$B$2:$G$6000,6,0),IFERROR(VLOOKUP($D3678,Winback!$B$2:$C$300,2,0),""))</f>
        <v/>
      </c>
      <c r="S3678">
        <f>IF($E3678=1,"NP","")&amp;IF($G3678=1,"+MOV","")&amp;IF($I3678=1,"+CS","")&amp;IF($K3678=1,"+WB","")</f>
        <v/>
      </c>
      <c r="T3678">
        <f>$E3678+$G3678+$I3678+$K3678</f>
        <v/>
      </c>
    </row>
    <row r="3679">
      <c r="A3679" t="inlineStr">
        <is>
          <t>357131730000</t>
        </is>
      </c>
      <c r="B3679" t="inlineStr">
        <is>
          <t>35713173</t>
        </is>
      </c>
      <c r="C3679" t="inlineStr">
        <is>
          <t>CARLOS JOEL GODDARD ESPINOSA</t>
        </is>
      </c>
      <c r="D3679" t="inlineStr">
        <is>
          <t>CARLOSJOELGODDARDESPINOSA</t>
        </is>
      </c>
      <c r="E3679">
        <f>IF(COUNTIFS(Registros!$A$2:$A$6000,"NP",Registros!$B$2:$B$6000,$A3679)&gt;0,1,0)</f>
        <v/>
      </c>
      <c r="F3679">
        <f>IF($E3679=1,SUMIFS(Registros!$F$2:$F$6000,Registros!$A$2:$A$6000,"NP",Registros!$B$2:$B$6000,$A3679),0)</f>
        <v/>
      </c>
      <c r="G3679">
        <f>IF(COUNTIFS(Registros!$A$2:$A$6000,"MOV",Registros!$B$2:$B$6000,$A3679)&gt;0,1,0)</f>
        <v/>
      </c>
      <c r="H3679">
        <f>IF($G3679=1,SUMIFS(Registros!$F$2:$F$6000,Registros!$A$2:$A$6000,"MOV",Registros!$B$2:$B$6000,$A3679),0)</f>
        <v/>
      </c>
      <c r="I3679">
        <f>IF(COUNTIFS(Registros!$A$2:$A$6000,"CS",Registros!$B$2:$B$6000,$A3679)&gt;0,1,0)</f>
        <v/>
      </c>
      <c r="J3679">
        <f>IF($I3679=1,SUMIFS(Registros!$I$2:$I$6000,Registros!$A$2:$A$6000,"CS",Registros!$B$2:$B$6000,$A3679),0)</f>
        <v/>
      </c>
      <c r="K3679">
        <f>IF(COUNTIFS(Winback!$K$2:$K$300,$D3679)&gt;0,1,0)</f>
        <v/>
      </c>
      <c r="L3679">
        <f>IF(AND($K3679=1,LEFT($A3679,3)="WB-"),SUMIFS(Winback!$D$2:$D$300,Winback!$K$2:$K$300,$D3679),0)</f>
        <v/>
      </c>
      <c r="M3679">
        <f>IF(OR($E3679=1,$G3679=1,SUMIFS(Registros!$J$2:$J$6000,Registros!$B$2:$B$6000,$A3679)&gt;0),1,0)</f>
        <v/>
      </c>
      <c r="N3679">
        <f>IF($J3679&gt;0,1,IF(COUNTIFS(Registros!$A$2:$A$6000,"CS",Registros!$B$2:$B$6000,$A3679,Registros!$K$2:$K$6000,"&lt;&gt;")&gt;0,1,0))</f>
        <v/>
      </c>
      <c r="O3679">
        <f>IF(AND($K3679=1,$E3679=0,$G3679=0,$I3679=0),"WINBACK",IF(AND($M3679=1,$N3679&gt;0),"CONVERGENTE",IF($M3679=1,"SOLO MÓVIL",IF($N3679&gt;0,"SOLO FIJO / INTERNET","SIN SERVICIOS"))))</f>
        <v/>
      </c>
      <c r="P3679">
        <f>IF($O3679="WINBACK","Recuperar (winback)",IF($O3679="CONVERGENTE","Upgrade / más líneas",IF($O3679="SOLO MÓVIL","Ofrecer fijo + internet (FLBBTV)",IF($O3679="SOLO FIJO / INTERNET","Ofrecer línea móvil Nextphone","Oferta completa (móvil + fijo + internet)"))))</f>
        <v/>
      </c>
      <c r="Q3679">
        <f>$F3679+$H3679+$L3679</f>
        <v/>
      </c>
      <c r="R3679">
        <f>IFERROR(VLOOKUP($A3679,Registros!$B$2:$G$6000,6,0),IFERROR(VLOOKUP($D3679,Winback!$B$2:$C$300,2,0),""))</f>
        <v/>
      </c>
      <c r="S3679">
        <f>IF($E3679=1,"NP","")&amp;IF($G3679=1,"+MOV","")&amp;IF($I3679=1,"+CS","")&amp;IF($K3679=1,"+WB","")</f>
        <v/>
      </c>
      <c r="T3679">
        <f>$E3679+$G3679+$I3679+$K3679</f>
        <v/>
      </c>
    </row>
    <row r="3680">
      <c r="A3680" t="inlineStr">
        <is>
          <t>358242600000</t>
        </is>
      </c>
      <c r="B3680" t="inlineStr">
        <is>
          <t>35824260</t>
        </is>
      </c>
      <c r="C3680" t="inlineStr">
        <is>
          <t>QUINTIN GUTIERREZ</t>
        </is>
      </c>
      <c r="D3680" t="inlineStr">
        <is>
          <t>QUINTINGUTIERREZ</t>
        </is>
      </c>
      <c r="E3680">
        <f>IF(COUNTIFS(Registros!$A$2:$A$6000,"NP",Registros!$B$2:$B$6000,$A3680)&gt;0,1,0)</f>
        <v/>
      </c>
      <c r="F3680">
        <f>IF($E3680=1,SUMIFS(Registros!$F$2:$F$6000,Registros!$A$2:$A$6000,"NP",Registros!$B$2:$B$6000,$A3680),0)</f>
        <v/>
      </c>
      <c r="G3680">
        <f>IF(COUNTIFS(Registros!$A$2:$A$6000,"MOV",Registros!$B$2:$B$6000,$A3680)&gt;0,1,0)</f>
        <v/>
      </c>
      <c r="H3680">
        <f>IF($G3680=1,SUMIFS(Registros!$F$2:$F$6000,Registros!$A$2:$A$6000,"MOV",Registros!$B$2:$B$6000,$A3680),0)</f>
        <v/>
      </c>
      <c r="I3680">
        <f>IF(COUNTIFS(Registros!$A$2:$A$6000,"CS",Registros!$B$2:$B$6000,$A3680)&gt;0,1,0)</f>
        <v/>
      </c>
      <c r="J3680">
        <f>IF($I3680=1,SUMIFS(Registros!$I$2:$I$6000,Registros!$A$2:$A$6000,"CS",Registros!$B$2:$B$6000,$A3680),0)</f>
        <v/>
      </c>
      <c r="K3680">
        <f>IF(COUNTIFS(Winback!$K$2:$K$300,$D3680)&gt;0,1,0)</f>
        <v/>
      </c>
      <c r="L3680">
        <f>IF(AND($K3680=1,LEFT($A3680,3)="WB-"),SUMIFS(Winback!$D$2:$D$300,Winback!$K$2:$K$300,$D3680),0)</f>
        <v/>
      </c>
      <c r="M3680">
        <f>IF(OR($E3680=1,$G3680=1,SUMIFS(Registros!$J$2:$J$6000,Registros!$B$2:$B$6000,$A3680)&gt;0),1,0)</f>
        <v/>
      </c>
      <c r="N3680">
        <f>IF($J3680&gt;0,1,IF(COUNTIFS(Registros!$A$2:$A$6000,"CS",Registros!$B$2:$B$6000,$A3680,Registros!$K$2:$K$6000,"&lt;&gt;")&gt;0,1,0))</f>
        <v/>
      </c>
      <c r="O3680">
        <f>IF(AND($K3680=1,$E3680=0,$G3680=0,$I3680=0),"WINBACK",IF(AND($M3680=1,$N3680&gt;0),"CONVERGENTE",IF($M3680=1,"SOLO MÓVIL",IF($N3680&gt;0,"SOLO FIJO / INTERNET","SIN SERVICIOS"))))</f>
        <v/>
      </c>
      <c r="P3680">
        <f>IF($O3680="WINBACK","Recuperar (winback)",IF($O3680="CONVERGENTE","Upgrade / más líneas",IF($O3680="SOLO MÓVIL","Ofrecer fijo + internet (FLBBTV)",IF($O3680="SOLO FIJO / INTERNET","Ofrecer línea móvil Nextphone","Oferta completa (móvil + fijo + internet)"))))</f>
        <v/>
      </c>
      <c r="Q3680">
        <f>$F3680+$H3680+$L3680</f>
        <v/>
      </c>
      <c r="R3680">
        <f>IFERROR(VLOOKUP($A3680,Registros!$B$2:$G$6000,6,0),IFERROR(VLOOKUP($D3680,Winback!$B$2:$C$300,2,0),""))</f>
        <v/>
      </c>
      <c r="S3680">
        <f>IF($E3680=1,"NP","")&amp;IF($G3680=1,"+MOV","")&amp;IF($I3680=1,"+CS","")&amp;IF($K3680=1,"+WB","")</f>
        <v/>
      </c>
      <c r="T3680">
        <f>$E3680+$G3680+$I3680+$K3680</f>
        <v/>
      </c>
    </row>
    <row r="3681">
      <c r="A3681" t="inlineStr">
        <is>
          <t>359361820000</t>
        </is>
      </c>
      <c r="B3681" t="inlineStr">
        <is>
          <t>35936182</t>
        </is>
      </c>
      <c r="C3681" t="inlineStr">
        <is>
          <t>ASHLEY LOURIN HERNANDEZ CORDOBA</t>
        </is>
      </c>
      <c r="D3681" t="inlineStr">
        <is>
          <t>ASHLEYLOURINHERNANDEZCORDOBA</t>
        </is>
      </c>
      <c r="E3681">
        <f>IF(COUNTIFS(Registros!$A$2:$A$6000,"NP",Registros!$B$2:$B$6000,$A3681)&gt;0,1,0)</f>
        <v/>
      </c>
      <c r="F3681">
        <f>IF($E3681=1,SUMIFS(Registros!$F$2:$F$6000,Registros!$A$2:$A$6000,"NP",Registros!$B$2:$B$6000,$A3681),0)</f>
        <v/>
      </c>
      <c r="G3681">
        <f>IF(COUNTIFS(Registros!$A$2:$A$6000,"MOV",Registros!$B$2:$B$6000,$A3681)&gt;0,1,0)</f>
        <v/>
      </c>
      <c r="H3681">
        <f>IF($G3681=1,SUMIFS(Registros!$F$2:$F$6000,Registros!$A$2:$A$6000,"MOV",Registros!$B$2:$B$6000,$A3681),0)</f>
        <v/>
      </c>
      <c r="I3681">
        <f>IF(COUNTIFS(Registros!$A$2:$A$6000,"CS",Registros!$B$2:$B$6000,$A3681)&gt;0,1,0)</f>
        <v/>
      </c>
      <c r="J3681">
        <f>IF($I3681=1,SUMIFS(Registros!$I$2:$I$6000,Registros!$A$2:$A$6000,"CS",Registros!$B$2:$B$6000,$A3681),0)</f>
        <v/>
      </c>
      <c r="K3681">
        <f>IF(COUNTIFS(Winback!$K$2:$K$300,$D3681)&gt;0,1,0)</f>
        <v/>
      </c>
      <c r="L3681">
        <f>IF(AND($K3681=1,LEFT($A3681,3)="WB-"),SUMIFS(Winback!$D$2:$D$300,Winback!$K$2:$K$300,$D3681),0)</f>
        <v/>
      </c>
      <c r="M3681">
        <f>IF(OR($E3681=1,$G3681=1,SUMIFS(Registros!$J$2:$J$6000,Registros!$B$2:$B$6000,$A3681)&gt;0),1,0)</f>
        <v/>
      </c>
      <c r="N3681">
        <f>IF($J3681&gt;0,1,IF(COUNTIFS(Registros!$A$2:$A$6000,"CS",Registros!$B$2:$B$6000,$A3681,Registros!$K$2:$K$6000,"&lt;&gt;")&gt;0,1,0))</f>
        <v/>
      </c>
      <c r="O3681">
        <f>IF(AND($K3681=1,$E3681=0,$G3681=0,$I3681=0),"WINBACK",IF(AND($M3681=1,$N3681&gt;0),"CONVERGENTE",IF($M3681=1,"SOLO MÓVIL",IF($N3681&gt;0,"SOLO FIJO / INTERNET","SIN SERVICIOS"))))</f>
        <v/>
      </c>
      <c r="P3681">
        <f>IF($O3681="WINBACK","Recuperar (winback)",IF($O3681="CONVERGENTE","Upgrade / más líneas",IF($O3681="SOLO MÓVIL","Ofrecer fijo + internet (FLBBTV)",IF($O3681="SOLO FIJO / INTERNET","Ofrecer línea móvil Nextphone","Oferta completa (móvil + fijo + internet)"))))</f>
        <v/>
      </c>
      <c r="Q3681">
        <f>$F3681+$H3681+$L3681</f>
        <v/>
      </c>
      <c r="R3681">
        <f>IFERROR(VLOOKUP($A3681,Registros!$B$2:$G$6000,6,0),IFERROR(VLOOKUP($D3681,Winback!$B$2:$C$300,2,0),""))</f>
        <v/>
      </c>
      <c r="S3681">
        <f>IF($E3681=1,"NP","")&amp;IF($G3681=1,"+MOV","")&amp;IF($I3681=1,"+CS","")&amp;IF($K3681=1,"+WB","")</f>
        <v/>
      </c>
      <c r="T3681">
        <f>$E3681+$G3681+$I3681+$K3681</f>
        <v/>
      </c>
    </row>
    <row r="3682">
      <c r="A3682" t="inlineStr">
        <is>
          <t>354239930000</t>
        </is>
      </c>
      <c r="B3682" t="inlineStr">
        <is>
          <t>35423993</t>
        </is>
      </c>
      <c r="C3682" t="inlineStr">
        <is>
          <t>CINDY PITTI</t>
        </is>
      </c>
      <c r="D3682" t="inlineStr">
        <is>
          <t>CINDYPITTI</t>
        </is>
      </c>
      <c r="E3682">
        <f>IF(COUNTIFS(Registros!$A$2:$A$6000,"NP",Registros!$B$2:$B$6000,$A3682)&gt;0,1,0)</f>
        <v/>
      </c>
      <c r="F3682">
        <f>IF($E3682=1,SUMIFS(Registros!$F$2:$F$6000,Registros!$A$2:$A$6000,"NP",Registros!$B$2:$B$6000,$A3682),0)</f>
        <v/>
      </c>
      <c r="G3682">
        <f>IF(COUNTIFS(Registros!$A$2:$A$6000,"MOV",Registros!$B$2:$B$6000,$A3682)&gt;0,1,0)</f>
        <v/>
      </c>
      <c r="H3682">
        <f>IF($G3682=1,SUMIFS(Registros!$F$2:$F$6000,Registros!$A$2:$A$6000,"MOV",Registros!$B$2:$B$6000,$A3682),0)</f>
        <v/>
      </c>
      <c r="I3682">
        <f>IF(COUNTIFS(Registros!$A$2:$A$6000,"CS",Registros!$B$2:$B$6000,$A3682)&gt;0,1,0)</f>
        <v/>
      </c>
      <c r="J3682">
        <f>IF($I3682=1,SUMIFS(Registros!$I$2:$I$6000,Registros!$A$2:$A$6000,"CS",Registros!$B$2:$B$6000,$A3682),0)</f>
        <v/>
      </c>
      <c r="K3682">
        <f>IF(COUNTIFS(Winback!$K$2:$K$300,$D3682)&gt;0,1,0)</f>
        <v/>
      </c>
      <c r="L3682">
        <f>IF(AND($K3682=1,LEFT($A3682,3)="WB-"),SUMIFS(Winback!$D$2:$D$300,Winback!$K$2:$K$300,$D3682),0)</f>
        <v/>
      </c>
      <c r="M3682">
        <f>IF(OR($E3682=1,$G3682=1,SUMIFS(Registros!$J$2:$J$6000,Registros!$B$2:$B$6000,$A3682)&gt;0),1,0)</f>
        <v/>
      </c>
      <c r="N3682">
        <f>IF($J3682&gt;0,1,IF(COUNTIFS(Registros!$A$2:$A$6000,"CS",Registros!$B$2:$B$6000,$A3682,Registros!$K$2:$K$6000,"&lt;&gt;")&gt;0,1,0))</f>
        <v/>
      </c>
      <c r="O3682">
        <f>IF(AND($K3682=1,$E3682=0,$G3682=0,$I3682=0),"WINBACK",IF(AND($M3682=1,$N3682&gt;0),"CONVERGENTE",IF($M3682=1,"SOLO MÓVIL",IF($N3682&gt;0,"SOLO FIJO / INTERNET","SIN SERVICIOS"))))</f>
        <v/>
      </c>
      <c r="P3682">
        <f>IF($O3682="WINBACK","Recuperar (winback)",IF($O3682="CONVERGENTE","Upgrade / más líneas",IF($O3682="SOLO MÓVIL","Ofrecer fijo + internet (FLBBTV)",IF($O3682="SOLO FIJO / INTERNET","Ofrecer línea móvil Nextphone","Oferta completa (móvil + fijo + internet)"))))</f>
        <v/>
      </c>
      <c r="Q3682">
        <f>$F3682+$H3682+$L3682</f>
        <v/>
      </c>
      <c r="R3682">
        <f>IFERROR(VLOOKUP($A3682,Registros!$B$2:$G$6000,6,0),IFERROR(VLOOKUP($D3682,Winback!$B$2:$C$300,2,0),""))</f>
        <v/>
      </c>
      <c r="S3682">
        <f>IF($E3682=1,"NP","")&amp;IF($G3682=1,"+MOV","")&amp;IF($I3682=1,"+CS","")&amp;IF($K3682=1,"+WB","")</f>
        <v/>
      </c>
      <c r="T3682">
        <f>$E3682+$G3682+$I3682+$K3682</f>
        <v/>
      </c>
    </row>
    <row r="3683">
      <c r="A3683" t="inlineStr">
        <is>
          <t>347373770000</t>
        </is>
      </c>
      <c r="B3683" t="inlineStr">
        <is>
          <t>34737377</t>
        </is>
      </c>
      <c r="C3683" t="inlineStr">
        <is>
          <t>YEINI MAZIEL HERNANDEZ</t>
        </is>
      </c>
      <c r="D3683" t="inlineStr">
        <is>
          <t>YEINIMAZIELHERNANDEZ</t>
        </is>
      </c>
      <c r="E3683">
        <f>IF(COUNTIFS(Registros!$A$2:$A$6000,"NP",Registros!$B$2:$B$6000,$A3683)&gt;0,1,0)</f>
        <v/>
      </c>
      <c r="F3683">
        <f>IF($E3683=1,SUMIFS(Registros!$F$2:$F$6000,Registros!$A$2:$A$6000,"NP",Registros!$B$2:$B$6000,$A3683),0)</f>
        <v/>
      </c>
      <c r="G3683">
        <f>IF(COUNTIFS(Registros!$A$2:$A$6000,"MOV",Registros!$B$2:$B$6000,$A3683)&gt;0,1,0)</f>
        <v/>
      </c>
      <c r="H3683">
        <f>IF($G3683=1,SUMIFS(Registros!$F$2:$F$6000,Registros!$A$2:$A$6000,"MOV",Registros!$B$2:$B$6000,$A3683),0)</f>
        <v/>
      </c>
      <c r="I3683">
        <f>IF(COUNTIFS(Registros!$A$2:$A$6000,"CS",Registros!$B$2:$B$6000,$A3683)&gt;0,1,0)</f>
        <v/>
      </c>
      <c r="J3683">
        <f>IF($I3683=1,SUMIFS(Registros!$I$2:$I$6000,Registros!$A$2:$A$6000,"CS",Registros!$B$2:$B$6000,$A3683),0)</f>
        <v/>
      </c>
      <c r="K3683">
        <f>IF(COUNTIFS(Winback!$K$2:$K$300,$D3683)&gt;0,1,0)</f>
        <v/>
      </c>
      <c r="L3683">
        <f>IF(AND($K3683=1,LEFT($A3683,3)="WB-"),SUMIFS(Winback!$D$2:$D$300,Winback!$K$2:$K$300,$D3683),0)</f>
        <v/>
      </c>
      <c r="M3683">
        <f>IF(OR($E3683=1,$G3683=1,SUMIFS(Registros!$J$2:$J$6000,Registros!$B$2:$B$6000,$A3683)&gt;0),1,0)</f>
        <v/>
      </c>
      <c r="N3683">
        <f>IF($J3683&gt;0,1,IF(COUNTIFS(Registros!$A$2:$A$6000,"CS",Registros!$B$2:$B$6000,$A3683,Registros!$K$2:$K$6000,"&lt;&gt;")&gt;0,1,0))</f>
        <v/>
      </c>
      <c r="O3683">
        <f>IF(AND($K3683=1,$E3683=0,$G3683=0,$I3683=0),"WINBACK",IF(AND($M3683=1,$N3683&gt;0),"CONVERGENTE",IF($M3683=1,"SOLO MÓVIL",IF($N3683&gt;0,"SOLO FIJO / INTERNET","SIN SERVICIOS"))))</f>
        <v/>
      </c>
      <c r="P3683">
        <f>IF($O3683="WINBACK","Recuperar (winback)",IF($O3683="CONVERGENTE","Upgrade / más líneas",IF($O3683="SOLO MÓVIL","Ofrecer fijo + internet (FLBBTV)",IF($O3683="SOLO FIJO / INTERNET","Ofrecer línea móvil Nextphone","Oferta completa (móvil + fijo + internet)"))))</f>
        <v/>
      </c>
      <c r="Q3683">
        <f>$F3683+$H3683+$L3683</f>
        <v/>
      </c>
      <c r="R3683">
        <f>IFERROR(VLOOKUP($A3683,Registros!$B$2:$G$6000,6,0),IFERROR(VLOOKUP($D3683,Winback!$B$2:$C$300,2,0),""))</f>
        <v/>
      </c>
      <c r="S3683">
        <f>IF($E3683=1,"NP","")&amp;IF($G3683=1,"+MOV","")&amp;IF($I3683=1,"+CS","")&amp;IF($K3683=1,"+WB","")</f>
        <v/>
      </c>
      <c r="T3683">
        <f>$E3683+$G3683+$I3683+$K3683</f>
        <v/>
      </c>
    </row>
    <row r="3684">
      <c r="A3684" t="inlineStr">
        <is>
          <t>353366710000</t>
        </is>
      </c>
      <c r="B3684" t="inlineStr">
        <is>
          <t>35336671</t>
        </is>
      </c>
      <c r="C3684" t="inlineStr">
        <is>
          <t>RUTH NOEMI CONCEPCION GONZALEZ</t>
        </is>
      </c>
      <c r="D3684" t="inlineStr">
        <is>
          <t>RUTHNOEMICONCEPCIONGONZALEZ</t>
        </is>
      </c>
      <c r="E3684">
        <f>IF(COUNTIFS(Registros!$A$2:$A$6000,"NP",Registros!$B$2:$B$6000,$A3684)&gt;0,1,0)</f>
        <v/>
      </c>
      <c r="F3684">
        <f>IF($E3684=1,SUMIFS(Registros!$F$2:$F$6000,Registros!$A$2:$A$6000,"NP",Registros!$B$2:$B$6000,$A3684),0)</f>
        <v/>
      </c>
      <c r="G3684">
        <f>IF(COUNTIFS(Registros!$A$2:$A$6000,"MOV",Registros!$B$2:$B$6000,$A3684)&gt;0,1,0)</f>
        <v/>
      </c>
      <c r="H3684">
        <f>IF($G3684=1,SUMIFS(Registros!$F$2:$F$6000,Registros!$A$2:$A$6000,"MOV",Registros!$B$2:$B$6000,$A3684),0)</f>
        <v/>
      </c>
      <c r="I3684">
        <f>IF(COUNTIFS(Registros!$A$2:$A$6000,"CS",Registros!$B$2:$B$6000,$A3684)&gt;0,1,0)</f>
        <v/>
      </c>
      <c r="J3684">
        <f>IF($I3684=1,SUMIFS(Registros!$I$2:$I$6000,Registros!$A$2:$A$6000,"CS",Registros!$B$2:$B$6000,$A3684),0)</f>
        <v/>
      </c>
      <c r="K3684">
        <f>IF(COUNTIFS(Winback!$K$2:$K$300,$D3684)&gt;0,1,0)</f>
        <v/>
      </c>
      <c r="L3684">
        <f>IF(AND($K3684=1,LEFT($A3684,3)="WB-"),SUMIFS(Winback!$D$2:$D$300,Winback!$K$2:$K$300,$D3684),0)</f>
        <v/>
      </c>
      <c r="M3684">
        <f>IF(OR($E3684=1,$G3684=1,SUMIFS(Registros!$J$2:$J$6000,Registros!$B$2:$B$6000,$A3684)&gt;0),1,0)</f>
        <v/>
      </c>
      <c r="N3684">
        <f>IF($J3684&gt;0,1,IF(COUNTIFS(Registros!$A$2:$A$6000,"CS",Registros!$B$2:$B$6000,$A3684,Registros!$K$2:$K$6000,"&lt;&gt;")&gt;0,1,0))</f>
        <v/>
      </c>
      <c r="O3684">
        <f>IF(AND($K3684=1,$E3684=0,$G3684=0,$I3684=0),"WINBACK",IF(AND($M3684=1,$N3684&gt;0),"CONVERGENTE",IF($M3684=1,"SOLO MÓVIL",IF($N3684&gt;0,"SOLO FIJO / INTERNET","SIN SERVICIOS"))))</f>
        <v/>
      </c>
      <c r="P3684">
        <f>IF($O3684="WINBACK","Recuperar (winback)",IF($O3684="CONVERGENTE","Upgrade / más líneas",IF($O3684="SOLO MÓVIL","Ofrecer fijo + internet (FLBBTV)",IF($O3684="SOLO FIJO / INTERNET","Ofrecer línea móvil Nextphone","Oferta completa (móvil + fijo + internet)"))))</f>
        <v/>
      </c>
      <c r="Q3684">
        <f>$F3684+$H3684+$L3684</f>
        <v/>
      </c>
      <c r="R3684">
        <f>IFERROR(VLOOKUP($A3684,Registros!$B$2:$G$6000,6,0),IFERROR(VLOOKUP($D3684,Winback!$B$2:$C$300,2,0),""))</f>
        <v/>
      </c>
      <c r="S3684">
        <f>IF($E3684=1,"NP","")&amp;IF($G3684=1,"+MOV","")&amp;IF($I3684=1,"+CS","")&amp;IF($K3684=1,"+WB","")</f>
        <v/>
      </c>
      <c r="T3684">
        <f>$E3684+$G3684+$I3684+$K3684</f>
        <v/>
      </c>
    </row>
    <row r="3685">
      <c r="A3685" t="inlineStr">
        <is>
          <t>356366180000</t>
        </is>
      </c>
      <c r="B3685" t="inlineStr">
        <is>
          <t>35636618</t>
        </is>
      </c>
      <c r="C3685" t="inlineStr">
        <is>
          <t>BRAYAN ARMANDO CACERES BARRAZA</t>
        </is>
      </c>
      <c r="D3685" t="inlineStr">
        <is>
          <t>BRAYANARMANDOCACERESBARRAZA</t>
        </is>
      </c>
      <c r="E3685">
        <f>IF(COUNTIFS(Registros!$A$2:$A$6000,"NP",Registros!$B$2:$B$6000,$A3685)&gt;0,1,0)</f>
        <v/>
      </c>
      <c r="F3685">
        <f>IF($E3685=1,SUMIFS(Registros!$F$2:$F$6000,Registros!$A$2:$A$6000,"NP",Registros!$B$2:$B$6000,$A3685),0)</f>
        <v/>
      </c>
      <c r="G3685">
        <f>IF(COUNTIFS(Registros!$A$2:$A$6000,"MOV",Registros!$B$2:$B$6000,$A3685)&gt;0,1,0)</f>
        <v/>
      </c>
      <c r="H3685">
        <f>IF($G3685=1,SUMIFS(Registros!$F$2:$F$6000,Registros!$A$2:$A$6000,"MOV",Registros!$B$2:$B$6000,$A3685),0)</f>
        <v/>
      </c>
      <c r="I3685">
        <f>IF(COUNTIFS(Registros!$A$2:$A$6000,"CS",Registros!$B$2:$B$6000,$A3685)&gt;0,1,0)</f>
        <v/>
      </c>
      <c r="J3685">
        <f>IF($I3685=1,SUMIFS(Registros!$I$2:$I$6000,Registros!$A$2:$A$6000,"CS",Registros!$B$2:$B$6000,$A3685),0)</f>
        <v/>
      </c>
      <c r="K3685">
        <f>IF(COUNTIFS(Winback!$K$2:$K$300,$D3685)&gt;0,1,0)</f>
        <v/>
      </c>
      <c r="L3685">
        <f>IF(AND($K3685=1,LEFT($A3685,3)="WB-"),SUMIFS(Winback!$D$2:$D$300,Winback!$K$2:$K$300,$D3685),0)</f>
        <v/>
      </c>
      <c r="M3685">
        <f>IF(OR($E3685=1,$G3685=1,SUMIFS(Registros!$J$2:$J$6000,Registros!$B$2:$B$6000,$A3685)&gt;0),1,0)</f>
        <v/>
      </c>
      <c r="N3685">
        <f>IF($J3685&gt;0,1,IF(COUNTIFS(Registros!$A$2:$A$6000,"CS",Registros!$B$2:$B$6000,$A3685,Registros!$K$2:$K$6000,"&lt;&gt;")&gt;0,1,0))</f>
        <v/>
      </c>
      <c r="O3685">
        <f>IF(AND($K3685=1,$E3685=0,$G3685=0,$I3685=0),"WINBACK",IF(AND($M3685=1,$N3685&gt;0),"CONVERGENTE",IF($M3685=1,"SOLO MÓVIL",IF($N3685&gt;0,"SOLO FIJO / INTERNET","SIN SERVICIOS"))))</f>
        <v/>
      </c>
      <c r="P3685">
        <f>IF($O3685="WINBACK","Recuperar (winback)",IF($O3685="CONVERGENTE","Upgrade / más líneas",IF($O3685="SOLO MÓVIL","Ofrecer fijo + internet (FLBBTV)",IF($O3685="SOLO FIJO / INTERNET","Ofrecer línea móvil Nextphone","Oferta completa (móvil + fijo + internet)"))))</f>
        <v/>
      </c>
      <c r="Q3685">
        <f>$F3685+$H3685+$L3685</f>
        <v/>
      </c>
      <c r="R3685">
        <f>IFERROR(VLOOKUP($A3685,Registros!$B$2:$G$6000,6,0),IFERROR(VLOOKUP($D3685,Winback!$B$2:$C$300,2,0),""))</f>
        <v/>
      </c>
      <c r="S3685">
        <f>IF($E3685=1,"NP","")&amp;IF($G3685=1,"+MOV","")&amp;IF($I3685=1,"+CS","")&amp;IF($K3685=1,"+WB","")</f>
        <v/>
      </c>
      <c r="T3685">
        <f>$E3685+$G3685+$I3685+$K3685</f>
        <v/>
      </c>
    </row>
    <row r="3686">
      <c r="A3686" t="inlineStr">
        <is>
          <t>357338420000</t>
        </is>
      </c>
      <c r="B3686" t="inlineStr">
        <is>
          <t>35733842</t>
        </is>
      </c>
      <c r="C3686" t="inlineStr">
        <is>
          <t>RENE ISSAID BLANCO CORONADO</t>
        </is>
      </c>
      <c r="D3686" t="inlineStr">
        <is>
          <t>RENEISSAIDBLANCOCORONADO</t>
        </is>
      </c>
      <c r="E3686">
        <f>IF(COUNTIFS(Registros!$A$2:$A$6000,"NP",Registros!$B$2:$B$6000,$A3686)&gt;0,1,0)</f>
        <v/>
      </c>
      <c r="F3686">
        <f>IF($E3686=1,SUMIFS(Registros!$F$2:$F$6000,Registros!$A$2:$A$6000,"NP",Registros!$B$2:$B$6000,$A3686),0)</f>
        <v/>
      </c>
      <c r="G3686">
        <f>IF(COUNTIFS(Registros!$A$2:$A$6000,"MOV",Registros!$B$2:$B$6000,$A3686)&gt;0,1,0)</f>
        <v/>
      </c>
      <c r="H3686">
        <f>IF($G3686=1,SUMIFS(Registros!$F$2:$F$6000,Registros!$A$2:$A$6000,"MOV",Registros!$B$2:$B$6000,$A3686),0)</f>
        <v/>
      </c>
      <c r="I3686">
        <f>IF(COUNTIFS(Registros!$A$2:$A$6000,"CS",Registros!$B$2:$B$6000,$A3686)&gt;0,1,0)</f>
        <v/>
      </c>
      <c r="J3686">
        <f>IF($I3686=1,SUMIFS(Registros!$I$2:$I$6000,Registros!$A$2:$A$6000,"CS",Registros!$B$2:$B$6000,$A3686),0)</f>
        <v/>
      </c>
      <c r="K3686">
        <f>IF(COUNTIFS(Winback!$K$2:$K$300,$D3686)&gt;0,1,0)</f>
        <v/>
      </c>
      <c r="L3686">
        <f>IF(AND($K3686=1,LEFT($A3686,3)="WB-"),SUMIFS(Winback!$D$2:$D$300,Winback!$K$2:$K$300,$D3686),0)</f>
        <v/>
      </c>
      <c r="M3686">
        <f>IF(OR($E3686=1,$G3686=1,SUMIFS(Registros!$J$2:$J$6000,Registros!$B$2:$B$6000,$A3686)&gt;0),1,0)</f>
        <v/>
      </c>
      <c r="N3686">
        <f>IF($J3686&gt;0,1,IF(COUNTIFS(Registros!$A$2:$A$6000,"CS",Registros!$B$2:$B$6000,$A3686,Registros!$K$2:$K$6000,"&lt;&gt;")&gt;0,1,0))</f>
        <v/>
      </c>
      <c r="O3686">
        <f>IF(AND($K3686=1,$E3686=0,$G3686=0,$I3686=0),"WINBACK",IF(AND($M3686=1,$N3686&gt;0),"CONVERGENTE",IF($M3686=1,"SOLO MÓVIL",IF($N3686&gt;0,"SOLO FIJO / INTERNET","SIN SERVICIOS"))))</f>
        <v/>
      </c>
      <c r="P3686">
        <f>IF($O3686="WINBACK","Recuperar (winback)",IF($O3686="CONVERGENTE","Upgrade / más líneas",IF($O3686="SOLO MÓVIL","Ofrecer fijo + internet (FLBBTV)",IF($O3686="SOLO FIJO / INTERNET","Ofrecer línea móvil Nextphone","Oferta completa (móvil + fijo + internet)"))))</f>
        <v/>
      </c>
      <c r="Q3686">
        <f>$F3686+$H3686+$L3686</f>
        <v/>
      </c>
      <c r="R3686">
        <f>IFERROR(VLOOKUP($A3686,Registros!$B$2:$G$6000,6,0),IFERROR(VLOOKUP($D3686,Winback!$B$2:$C$300,2,0),""))</f>
        <v/>
      </c>
      <c r="S3686">
        <f>IF($E3686=1,"NP","")&amp;IF($G3686=1,"+MOV","")&amp;IF($I3686=1,"+CS","")&amp;IF($K3686=1,"+WB","")</f>
        <v/>
      </c>
      <c r="T3686">
        <f>$E3686+$G3686+$I3686+$K3686</f>
        <v/>
      </c>
    </row>
    <row r="3687">
      <c r="A3687" t="inlineStr">
        <is>
          <t>353103670000</t>
        </is>
      </c>
      <c r="B3687" t="inlineStr">
        <is>
          <t>35310367</t>
        </is>
      </c>
      <c r="C3687" t="inlineStr">
        <is>
          <t>CHRISTOPHER JOEL QUINTERO SALDAÑA</t>
        </is>
      </c>
      <c r="D3687" t="inlineStr">
        <is>
          <t>CHRISTOPHERJOELQUINTEROSALDANA</t>
        </is>
      </c>
      <c r="E3687">
        <f>IF(COUNTIFS(Registros!$A$2:$A$6000,"NP",Registros!$B$2:$B$6000,$A3687)&gt;0,1,0)</f>
        <v/>
      </c>
      <c r="F3687">
        <f>IF($E3687=1,SUMIFS(Registros!$F$2:$F$6000,Registros!$A$2:$A$6000,"NP",Registros!$B$2:$B$6000,$A3687),0)</f>
        <v/>
      </c>
      <c r="G3687">
        <f>IF(COUNTIFS(Registros!$A$2:$A$6000,"MOV",Registros!$B$2:$B$6000,$A3687)&gt;0,1,0)</f>
        <v/>
      </c>
      <c r="H3687">
        <f>IF($G3687=1,SUMIFS(Registros!$F$2:$F$6000,Registros!$A$2:$A$6000,"MOV",Registros!$B$2:$B$6000,$A3687),0)</f>
        <v/>
      </c>
      <c r="I3687">
        <f>IF(COUNTIFS(Registros!$A$2:$A$6000,"CS",Registros!$B$2:$B$6000,$A3687)&gt;0,1,0)</f>
        <v/>
      </c>
      <c r="J3687">
        <f>IF($I3687=1,SUMIFS(Registros!$I$2:$I$6000,Registros!$A$2:$A$6000,"CS",Registros!$B$2:$B$6000,$A3687),0)</f>
        <v/>
      </c>
      <c r="K3687">
        <f>IF(COUNTIFS(Winback!$K$2:$K$300,$D3687)&gt;0,1,0)</f>
        <v/>
      </c>
      <c r="L3687">
        <f>IF(AND($K3687=1,LEFT($A3687,3)="WB-"),SUMIFS(Winback!$D$2:$D$300,Winback!$K$2:$K$300,$D3687),0)</f>
        <v/>
      </c>
      <c r="M3687">
        <f>IF(OR($E3687=1,$G3687=1,SUMIFS(Registros!$J$2:$J$6000,Registros!$B$2:$B$6000,$A3687)&gt;0),1,0)</f>
        <v/>
      </c>
      <c r="N3687">
        <f>IF($J3687&gt;0,1,IF(COUNTIFS(Registros!$A$2:$A$6000,"CS",Registros!$B$2:$B$6000,$A3687,Registros!$K$2:$K$6000,"&lt;&gt;")&gt;0,1,0))</f>
        <v/>
      </c>
      <c r="O3687">
        <f>IF(AND($K3687=1,$E3687=0,$G3687=0,$I3687=0),"WINBACK",IF(AND($M3687=1,$N3687&gt;0),"CONVERGENTE",IF($M3687=1,"SOLO MÓVIL",IF($N3687&gt;0,"SOLO FIJO / INTERNET","SIN SERVICIOS"))))</f>
        <v/>
      </c>
      <c r="P3687">
        <f>IF($O3687="WINBACK","Recuperar (winback)",IF($O3687="CONVERGENTE","Upgrade / más líneas",IF($O3687="SOLO MÓVIL","Ofrecer fijo + internet (FLBBTV)",IF($O3687="SOLO FIJO / INTERNET","Ofrecer línea móvil Nextphone","Oferta completa (móvil + fijo + internet)"))))</f>
        <v/>
      </c>
      <c r="Q3687">
        <f>$F3687+$H3687+$L3687</f>
        <v/>
      </c>
      <c r="R3687">
        <f>IFERROR(VLOOKUP($A3687,Registros!$B$2:$G$6000,6,0),IFERROR(VLOOKUP($D3687,Winback!$B$2:$C$300,2,0),""))</f>
        <v/>
      </c>
      <c r="S3687">
        <f>IF($E3687=1,"NP","")&amp;IF($G3687=1,"+MOV","")&amp;IF($I3687=1,"+CS","")&amp;IF($K3687=1,"+WB","")</f>
        <v/>
      </c>
      <c r="T3687">
        <f>$E3687+$G3687+$I3687+$K3687</f>
        <v/>
      </c>
    </row>
    <row r="3688">
      <c r="A3688" t="inlineStr">
        <is>
          <t>357308090000</t>
        </is>
      </c>
      <c r="B3688" t="inlineStr">
        <is>
          <t>35730809</t>
        </is>
      </c>
      <c r="C3688" t="inlineStr">
        <is>
          <t>DANYELO VALDES</t>
        </is>
      </c>
      <c r="D3688" t="inlineStr">
        <is>
          <t>DANYELOVALDES</t>
        </is>
      </c>
      <c r="E3688">
        <f>IF(COUNTIFS(Registros!$A$2:$A$6000,"NP",Registros!$B$2:$B$6000,$A3688)&gt;0,1,0)</f>
        <v/>
      </c>
      <c r="F3688">
        <f>IF($E3688=1,SUMIFS(Registros!$F$2:$F$6000,Registros!$A$2:$A$6000,"NP",Registros!$B$2:$B$6000,$A3688),0)</f>
        <v/>
      </c>
      <c r="G3688">
        <f>IF(COUNTIFS(Registros!$A$2:$A$6000,"MOV",Registros!$B$2:$B$6000,$A3688)&gt;0,1,0)</f>
        <v/>
      </c>
      <c r="H3688">
        <f>IF($G3688=1,SUMIFS(Registros!$F$2:$F$6000,Registros!$A$2:$A$6000,"MOV",Registros!$B$2:$B$6000,$A3688),0)</f>
        <v/>
      </c>
      <c r="I3688">
        <f>IF(COUNTIFS(Registros!$A$2:$A$6000,"CS",Registros!$B$2:$B$6000,$A3688)&gt;0,1,0)</f>
        <v/>
      </c>
      <c r="J3688">
        <f>IF($I3688=1,SUMIFS(Registros!$I$2:$I$6000,Registros!$A$2:$A$6000,"CS",Registros!$B$2:$B$6000,$A3688),0)</f>
        <v/>
      </c>
      <c r="K3688">
        <f>IF(COUNTIFS(Winback!$K$2:$K$300,$D3688)&gt;0,1,0)</f>
        <v/>
      </c>
      <c r="L3688">
        <f>IF(AND($K3688=1,LEFT($A3688,3)="WB-"),SUMIFS(Winback!$D$2:$D$300,Winback!$K$2:$K$300,$D3688),0)</f>
        <v/>
      </c>
      <c r="M3688">
        <f>IF(OR($E3688=1,$G3688=1,SUMIFS(Registros!$J$2:$J$6000,Registros!$B$2:$B$6000,$A3688)&gt;0),1,0)</f>
        <v/>
      </c>
      <c r="N3688">
        <f>IF($J3688&gt;0,1,IF(COUNTIFS(Registros!$A$2:$A$6000,"CS",Registros!$B$2:$B$6000,$A3688,Registros!$K$2:$K$6000,"&lt;&gt;")&gt;0,1,0))</f>
        <v/>
      </c>
      <c r="O3688">
        <f>IF(AND($K3688=1,$E3688=0,$G3688=0,$I3688=0),"WINBACK",IF(AND($M3688=1,$N3688&gt;0),"CONVERGENTE",IF($M3688=1,"SOLO MÓVIL",IF($N3688&gt;0,"SOLO FIJO / INTERNET","SIN SERVICIOS"))))</f>
        <v/>
      </c>
      <c r="P3688">
        <f>IF($O3688="WINBACK","Recuperar (winback)",IF($O3688="CONVERGENTE","Upgrade / más líneas",IF($O3688="SOLO MÓVIL","Ofrecer fijo + internet (FLBBTV)",IF($O3688="SOLO FIJO / INTERNET","Ofrecer línea móvil Nextphone","Oferta completa (móvil + fijo + internet)"))))</f>
        <v/>
      </c>
      <c r="Q3688">
        <f>$F3688+$H3688+$L3688</f>
        <v/>
      </c>
      <c r="R3688">
        <f>IFERROR(VLOOKUP($A3688,Registros!$B$2:$G$6000,6,0),IFERROR(VLOOKUP($D3688,Winback!$B$2:$C$300,2,0),""))</f>
        <v/>
      </c>
      <c r="S3688">
        <f>IF($E3688=1,"NP","")&amp;IF($G3688=1,"+MOV","")&amp;IF($I3688=1,"+CS","")&amp;IF($K3688=1,"+WB","")</f>
        <v/>
      </c>
      <c r="T3688">
        <f>$E3688+$G3688+$I3688+$K3688</f>
        <v/>
      </c>
    </row>
    <row r="3689">
      <c r="A3689" t="inlineStr">
        <is>
          <t>369006800000</t>
        </is>
      </c>
      <c r="B3689" t="inlineStr">
        <is>
          <t>36900680</t>
        </is>
      </c>
      <c r="C3689" t="inlineStr">
        <is>
          <t>NICOLL NAYROBI MITCHELL GARCIA</t>
        </is>
      </c>
      <c r="D3689" t="inlineStr">
        <is>
          <t>NICOLLNAYROBIMITCHELLGARCIA</t>
        </is>
      </c>
      <c r="E3689">
        <f>IF(COUNTIFS(Registros!$A$2:$A$6000,"NP",Registros!$B$2:$B$6000,$A3689)&gt;0,1,0)</f>
        <v/>
      </c>
      <c r="F3689">
        <f>IF($E3689=1,SUMIFS(Registros!$F$2:$F$6000,Registros!$A$2:$A$6000,"NP",Registros!$B$2:$B$6000,$A3689),0)</f>
        <v/>
      </c>
      <c r="G3689">
        <f>IF(COUNTIFS(Registros!$A$2:$A$6000,"MOV",Registros!$B$2:$B$6000,$A3689)&gt;0,1,0)</f>
        <v/>
      </c>
      <c r="H3689">
        <f>IF($G3689=1,SUMIFS(Registros!$F$2:$F$6000,Registros!$A$2:$A$6000,"MOV",Registros!$B$2:$B$6000,$A3689),0)</f>
        <v/>
      </c>
      <c r="I3689">
        <f>IF(COUNTIFS(Registros!$A$2:$A$6000,"CS",Registros!$B$2:$B$6000,$A3689)&gt;0,1,0)</f>
        <v/>
      </c>
      <c r="J3689">
        <f>IF($I3689=1,SUMIFS(Registros!$I$2:$I$6000,Registros!$A$2:$A$6000,"CS",Registros!$B$2:$B$6000,$A3689),0)</f>
        <v/>
      </c>
      <c r="K3689">
        <f>IF(COUNTIFS(Winback!$K$2:$K$300,$D3689)&gt;0,1,0)</f>
        <v/>
      </c>
      <c r="L3689">
        <f>IF(AND($K3689=1,LEFT($A3689,3)="WB-"),SUMIFS(Winback!$D$2:$D$300,Winback!$K$2:$K$300,$D3689),0)</f>
        <v/>
      </c>
      <c r="M3689">
        <f>IF(OR($E3689=1,$G3689=1,SUMIFS(Registros!$J$2:$J$6000,Registros!$B$2:$B$6000,$A3689)&gt;0),1,0)</f>
        <v/>
      </c>
      <c r="N3689">
        <f>IF($J3689&gt;0,1,IF(COUNTIFS(Registros!$A$2:$A$6000,"CS",Registros!$B$2:$B$6000,$A3689,Registros!$K$2:$K$6000,"&lt;&gt;")&gt;0,1,0))</f>
        <v/>
      </c>
      <c r="O3689">
        <f>IF(AND($K3689=1,$E3689=0,$G3689=0,$I3689=0),"WINBACK",IF(AND($M3689=1,$N3689&gt;0),"CONVERGENTE",IF($M3689=1,"SOLO MÓVIL",IF($N3689&gt;0,"SOLO FIJO / INTERNET","SIN SERVICIOS"))))</f>
        <v/>
      </c>
      <c r="P3689">
        <f>IF($O3689="WINBACK","Recuperar (winback)",IF($O3689="CONVERGENTE","Upgrade / más líneas",IF($O3689="SOLO MÓVIL","Ofrecer fijo + internet (FLBBTV)",IF($O3689="SOLO FIJO / INTERNET","Ofrecer línea móvil Nextphone","Oferta completa (móvil + fijo + internet)"))))</f>
        <v/>
      </c>
      <c r="Q3689">
        <f>$F3689+$H3689+$L3689</f>
        <v/>
      </c>
      <c r="R3689">
        <f>IFERROR(VLOOKUP($A3689,Registros!$B$2:$G$6000,6,0),IFERROR(VLOOKUP($D3689,Winback!$B$2:$C$300,2,0),""))</f>
        <v/>
      </c>
      <c r="S3689">
        <f>IF($E3689=1,"NP","")&amp;IF($G3689=1,"+MOV","")&amp;IF($I3689=1,"+CS","")&amp;IF($K3689=1,"+WB","")</f>
        <v/>
      </c>
      <c r="T3689">
        <f>$E3689+$G3689+$I3689+$K3689</f>
        <v/>
      </c>
    </row>
    <row r="3690">
      <c r="A3690" t="inlineStr">
        <is>
          <t>354157180000</t>
        </is>
      </c>
      <c r="B3690" t="inlineStr">
        <is>
          <t>35415718</t>
        </is>
      </c>
      <c r="C3690" t="inlineStr">
        <is>
          <t>KARELYN ANAYS CABRERA TORRES</t>
        </is>
      </c>
      <c r="D3690" t="inlineStr">
        <is>
          <t>KARELYNANAYSCABRERATORRES</t>
        </is>
      </c>
      <c r="E3690">
        <f>IF(COUNTIFS(Registros!$A$2:$A$6000,"NP",Registros!$B$2:$B$6000,$A3690)&gt;0,1,0)</f>
        <v/>
      </c>
      <c r="F3690">
        <f>IF($E3690=1,SUMIFS(Registros!$F$2:$F$6000,Registros!$A$2:$A$6000,"NP",Registros!$B$2:$B$6000,$A3690),0)</f>
        <v/>
      </c>
      <c r="G3690">
        <f>IF(COUNTIFS(Registros!$A$2:$A$6000,"MOV",Registros!$B$2:$B$6000,$A3690)&gt;0,1,0)</f>
        <v/>
      </c>
      <c r="H3690">
        <f>IF($G3690=1,SUMIFS(Registros!$F$2:$F$6000,Registros!$A$2:$A$6000,"MOV",Registros!$B$2:$B$6000,$A3690),0)</f>
        <v/>
      </c>
      <c r="I3690">
        <f>IF(COUNTIFS(Registros!$A$2:$A$6000,"CS",Registros!$B$2:$B$6000,$A3690)&gt;0,1,0)</f>
        <v/>
      </c>
      <c r="J3690">
        <f>IF($I3690=1,SUMIFS(Registros!$I$2:$I$6000,Registros!$A$2:$A$6000,"CS",Registros!$B$2:$B$6000,$A3690),0)</f>
        <v/>
      </c>
      <c r="K3690">
        <f>IF(COUNTIFS(Winback!$K$2:$K$300,$D3690)&gt;0,1,0)</f>
        <v/>
      </c>
      <c r="L3690">
        <f>IF(AND($K3690=1,LEFT($A3690,3)="WB-"),SUMIFS(Winback!$D$2:$D$300,Winback!$K$2:$K$300,$D3690),0)</f>
        <v/>
      </c>
      <c r="M3690">
        <f>IF(OR($E3690=1,$G3690=1,SUMIFS(Registros!$J$2:$J$6000,Registros!$B$2:$B$6000,$A3690)&gt;0),1,0)</f>
        <v/>
      </c>
      <c r="N3690">
        <f>IF($J3690&gt;0,1,IF(COUNTIFS(Registros!$A$2:$A$6000,"CS",Registros!$B$2:$B$6000,$A3690,Registros!$K$2:$K$6000,"&lt;&gt;")&gt;0,1,0))</f>
        <v/>
      </c>
      <c r="O3690">
        <f>IF(AND($K3690=1,$E3690=0,$G3690=0,$I3690=0),"WINBACK",IF(AND($M3690=1,$N3690&gt;0),"CONVERGENTE",IF($M3690=1,"SOLO MÓVIL",IF($N3690&gt;0,"SOLO FIJO / INTERNET","SIN SERVICIOS"))))</f>
        <v/>
      </c>
      <c r="P3690">
        <f>IF($O3690="WINBACK","Recuperar (winback)",IF($O3690="CONVERGENTE","Upgrade / más líneas",IF($O3690="SOLO MÓVIL","Ofrecer fijo + internet (FLBBTV)",IF($O3690="SOLO FIJO / INTERNET","Ofrecer línea móvil Nextphone","Oferta completa (móvil + fijo + internet)"))))</f>
        <v/>
      </c>
      <c r="Q3690">
        <f>$F3690+$H3690+$L3690</f>
        <v/>
      </c>
      <c r="R3690">
        <f>IFERROR(VLOOKUP($A3690,Registros!$B$2:$G$6000,6,0),IFERROR(VLOOKUP($D3690,Winback!$B$2:$C$300,2,0),""))</f>
        <v/>
      </c>
      <c r="S3690">
        <f>IF($E3690=1,"NP","")&amp;IF($G3690=1,"+MOV","")&amp;IF($I3690=1,"+CS","")&amp;IF($K3690=1,"+WB","")</f>
        <v/>
      </c>
      <c r="T3690">
        <f>$E3690+$G3690+$I3690+$K3690</f>
        <v/>
      </c>
    </row>
    <row r="3691">
      <c r="A3691" t="inlineStr">
        <is>
          <t>364015630000</t>
        </is>
      </c>
      <c r="B3691" t="inlineStr">
        <is>
          <t>36401563</t>
        </is>
      </c>
      <c r="C3691" t="inlineStr">
        <is>
          <t>ROSA LISETH SANJUR AGUIRRE</t>
        </is>
      </c>
      <c r="D3691" t="inlineStr">
        <is>
          <t>ROSALISETHSANJURAGUIRRE</t>
        </is>
      </c>
      <c r="E3691">
        <f>IF(COUNTIFS(Registros!$A$2:$A$6000,"NP",Registros!$B$2:$B$6000,$A3691)&gt;0,1,0)</f>
        <v/>
      </c>
      <c r="F3691">
        <f>IF($E3691=1,SUMIFS(Registros!$F$2:$F$6000,Registros!$A$2:$A$6000,"NP",Registros!$B$2:$B$6000,$A3691),0)</f>
        <v/>
      </c>
      <c r="G3691">
        <f>IF(COUNTIFS(Registros!$A$2:$A$6000,"MOV",Registros!$B$2:$B$6000,$A3691)&gt;0,1,0)</f>
        <v/>
      </c>
      <c r="H3691">
        <f>IF($G3691=1,SUMIFS(Registros!$F$2:$F$6000,Registros!$A$2:$A$6000,"MOV",Registros!$B$2:$B$6000,$A3691),0)</f>
        <v/>
      </c>
      <c r="I3691">
        <f>IF(COUNTIFS(Registros!$A$2:$A$6000,"CS",Registros!$B$2:$B$6000,$A3691)&gt;0,1,0)</f>
        <v/>
      </c>
      <c r="J3691">
        <f>IF($I3691=1,SUMIFS(Registros!$I$2:$I$6000,Registros!$A$2:$A$6000,"CS",Registros!$B$2:$B$6000,$A3691),0)</f>
        <v/>
      </c>
      <c r="K3691">
        <f>IF(COUNTIFS(Winback!$K$2:$K$300,$D3691)&gt;0,1,0)</f>
        <v/>
      </c>
      <c r="L3691">
        <f>IF(AND($K3691=1,LEFT($A3691,3)="WB-"),SUMIFS(Winback!$D$2:$D$300,Winback!$K$2:$K$300,$D3691),0)</f>
        <v/>
      </c>
      <c r="M3691">
        <f>IF(OR($E3691=1,$G3691=1,SUMIFS(Registros!$J$2:$J$6000,Registros!$B$2:$B$6000,$A3691)&gt;0),1,0)</f>
        <v/>
      </c>
      <c r="N3691">
        <f>IF($J3691&gt;0,1,IF(COUNTIFS(Registros!$A$2:$A$6000,"CS",Registros!$B$2:$B$6000,$A3691,Registros!$K$2:$K$6000,"&lt;&gt;")&gt;0,1,0))</f>
        <v/>
      </c>
      <c r="O3691">
        <f>IF(AND($K3691=1,$E3691=0,$G3691=0,$I3691=0),"WINBACK",IF(AND($M3691=1,$N3691&gt;0),"CONVERGENTE",IF($M3691=1,"SOLO MÓVIL",IF($N3691&gt;0,"SOLO FIJO / INTERNET","SIN SERVICIOS"))))</f>
        <v/>
      </c>
      <c r="P3691">
        <f>IF($O3691="WINBACK","Recuperar (winback)",IF($O3691="CONVERGENTE","Upgrade / más líneas",IF($O3691="SOLO MÓVIL","Ofrecer fijo + internet (FLBBTV)",IF($O3691="SOLO FIJO / INTERNET","Ofrecer línea móvil Nextphone","Oferta completa (móvil + fijo + internet)"))))</f>
        <v/>
      </c>
      <c r="Q3691">
        <f>$F3691+$H3691+$L3691</f>
        <v/>
      </c>
      <c r="R3691">
        <f>IFERROR(VLOOKUP($A3691,Registros!$B$2:$G$6000,6,0),IFERROR(VLOOKUP($D3691,Winback!$B$2:$C$300,2,0),""))</f>
        <v/>
      </c>
      <c r="S3691">
        <f>IF($E3691=1,"NP","")&amp;IF($G3691=1,"+MOV","")&amp;IF($I3691=1,"+CS","")&amp;IF($K3691=1,"+WB","")</f>
        <v/>
      </c>
      <c r="T3691">
        <f>$E3691+$G3691+$I3691+$K3691</f>
        <v/>
      </c>
    </row>
    <row r="3692">
      <c r="A3692" t="inlineStr">
        <is>
          <t>366021480000</t>
        </is>
      </c>
      <c r="B3692" t="inlineStr">
        <is>
          <t>36602148</t>
        </is>
      </c>
      <c r="C3692" t="inlineStr">
        <is>
          <t>ROSA LISETH SANJUR AGUIRRE</t>
        </is>
      </c>
      <c r="D3692" t="inlineStr">
        <is>
          <t>ROSALISETHSANJURAGUIRRE</t>
        </is>
      </c>
      <c r="E3692">
        <f>IF(COUNTIFS(Registros!$A$2:$A$6000,"NP",Registros!$B$2:$B$6000,$A3692)&gt;0,1,0)</f>
        <v/>
      </c>
      <c r="F3692">
        <f>IF($E3692=1,SUMIFS(Registros!$F$2:$F$6000,Registros!$A$2:$A$6000,"NP",Registros!$B$2:$B$6000,$A3692),0)</f>
        <v/>
      </c>
      <c r="G3692">
        <f>IF(COUNTIFS(Registros!$A$2:$A$6000,"MOV",Registros!$B$2:$B$6000,$A3692)&gt;0,1,0)</f>
        <v/>
      </c>
      <c r="H3692">
        <f>IF($G3692=1,SUMIFS(Registros!$F$2:$F$6000,Registros!$A$2:$A$6000,"MOV",Registros!$B$2:$B$6000,$A3692),0)</f>
        <v/>
      </c>
      <c r="I3692">
        <f>IF(COUNTIFS(Registros!$A$2:$A$6000,"CS",Registros!$B$2:$B$6000,$A3692)&gt;0,1,0)</f>
        <v/>
      </c>
      <c r="J3692">
        <f>IF($I3692=1,SUMIFS(Registros!$I$2:$I$6000,Registros!$A$2:$A$6000,"CS",Registros!$B$2:$B$6000,$A3692),0)</f>
        <v/>
      </c>
      <c r="K3692">
        <f>IF(COUNTIFS(Winback!$K$2:$K$300,$D3692)&gt;0,1,0)</f>
        <v/>
      </c>
      <c r="L3692">
        <f>IF(AND($K3692=1,LEFT($A3692,3)="WB-"),SUMIFS(Winback!$D$2:$D$300,Winback!$K$2:$K$300,$D3692),0)</f>
        <v/>
      </c>
      <c r="M3692">
        <f>IF(OR($E3692=1,$G3692=1,SUMIFS(Registros!$J$2:$J$6000,Registros!$B$2:$B$6000,$A3692)&gt;0),1,0)</f>
        <v/>
      </c>
      <c r="N3692">
        <f>IF($J3692&gt;0,1,IF(COUNTIFS(Registros!$A$2:$A$6000,"CS",Registros!$B$2:$B$6000,$A3692,Registros!$K$2:$K$6000,"&lt;&gt;")&gt;0,1,0))</f>
        <v/>
      </c>
      <c r="O3692">
        <f>IF(AND($K3692=1,$E3692=0,$G3692=0,$I3692=0),"WINBACK",IF(AND($M3692=1,$N3692&gt;0),"CONVERGENTE",IF($M3692=1,"SOLO MÓVIL",IF($N3692&gt;0,"SOLO FIJO / INTERNET","SIN SERVICIOS"))))</f>
        <v/>
      </c>
      <c r="P3692">
        <f>IF($O3692="WINBACK","Recuperar (winback)",IF($O3692="CONVERGENTE","Upgrade / más líneas",IF($O3692="SOLO MÓVIL","Ofrecer fijo + internet (FLBBTV)",IF($O3692="SOLO FIJO / INTERNET","Ofrecer línea móvil Nextphone","Oferta completa (móvil + fijo + internet)"))))</f>
        <v/>
      </c>
      <c r="Q3692">
        <f>$F3692+$H3692+$L3692</f>
        <v/>
      </c>
      <c r="R3692">
        <f>IFERROR(VLOOKUP($A3692,Registros!$B$2:$G$6000,6,0),IFERROR(VLOOKUP($D3692,Winback!$B$2:$C$300,2,0),""))</f>
        <v/>
      </c>
      <c r="S3692">
        <f>IF($E3692=1,"NP","")&amp;IF($G3692=1,"+MOV","")&amp;IF($I3692=1,"+CS","")&amp;IF($K3692=1,"+WB","")</f>
        <v/>
      </c>
      <c r="T3692">
        <f>$E3692+$G3692+$I3692+$K3692</f>
        <v/>
      </c>
    </row>
    <row r="3693">
      <c r="A3693" t="inlineStr">
        <is>
          <t>343448820000</t>
        </is>
      </c>
      <c r="B3693" t="inlineStr">
        <is>
          <t>34344882</t>
        </is>
      </c>
      <c r="C3693" t="inlineStr">
        <is>
          <t>GENESIS MICHELLE CASTILLO VALENCIA</t>
        </is>
      </c>
      <c r="D3693" t="inlineStr">
        <is>
          <t>GENESISMICHELLECASTILLOVALENCIA</t>
        </is>
      </c>
      <c r="E3693">
        <f>IF(COUNTIFS(Registros!$A$2:$A$6000,"NP",Registros!$B$2:$B$6000,$A3693)&gt;0,1,0)</f>
        <v/>
      </c>
      <c r="F3693">
        <f>IF($E3693=1,SUMIFS(Registros!$F$2:$F$6000,Registros!$A$2:$A$6000,"NP",Registros!$B$2:$B$6000,$A3693),0)</f>
        <v/>
      </c>
      <c r="G3693">
        <f>IF(COUNTIFS(Registros!$A$2:$A$6000,"MOV",Registros!$B$2:$B$6000,$A3693)&gt;0,1,0)</f>
        <v/>
      </c>
      <c r="H3693">
        <f>IF($G3693=1,SUMIFS(Registros!$F$2:$F$6000,Registros!$A$2:$A$6000,"MOV",Registros!$B$2:$B$6000,$A3693),0)</f>
        <v/>
      </c>
      <c r="I3693">
        <f>IF(COUNTIFS(Registros!$A$2:$A$6000,"CS",Registros!$B$2:$B$6000,$A3693)&gt;0,1,0)</f>
        <v/>
      </c>
      <c r="J3693">
        <f>IF($I3693=1,SUMIFS(Registros!$I$2:$I$6000,Registros!$A$2:$A$6000,"CS",Registros!$B$2:$B$6000,$A3693),0)</f>
        <v/>
      </c>
      <c r="K3693">
        <f>IF(COUNTIFS(Winback!$K$2:$K$300,$D3693)&gt;0,1,0)</f>
        <v/>
      </c>
      <c r="L3693">
        <f>IF(AND($K3693=1,LEFT($A3693,3)="WB-"),SUMIFS(Winback!$D$2:$D$300,Winback!$K$2:$K$300,$D3693),0)</f>
        <v/>
      </c>
      <c r="M3693">
        <f>IF(OR($E3693=1,$G3693=1,SUMIFS(Registros!$J$2:$J$6000,Registros!$B$2:$B$6000,$A3693)&gt;0),1,0)</f>
        <v/>
      </c>
      <c r="N3693">
        <f>IF($J3693&gt;0,1,IF(COUNTIFS(Registros!$A$2:$A$6000,"CS",Registros!$B$2:$B$6000,$A3693,Registros!$K$2:$K$6000,"&lt;&gt;")&gt;0,1,0))</f>
        <v/>
      </c>
      <c r="O3693">
        <f>IF(AND($K3693=1,$E3693=0,$G3693=0,$I3693=0),"WINBACK",IF(AND($M3693=1,$N3693&gt;0),"CONVERGENTE",IF($M3693=1,"SOLO MÓVIL",IF($N3693&gt;0,"SOLO FIJO / INTERNET","SIN SERVICIOS"))))</f>
        <v/>
      </c>
      <c r="P3693">
        <f>IF($O3693="WINBACK","Recuperar (winback)",IF($O3693="CONVERGENTE","Upgrade / más líneas",IF($O3693="SOLO MÓVIL","Ofrecer fijo + internet (FLBBTV)",IF($O3693="SOLO FIJO / INTERNET","Ofrecer línea móvil Nextphone","Oferta completa (móvil + fijo + internet)"))))</f>
        <v/>
      </c>
      <c r="Q3693">
        <f>$F3693+$H3693+$L3693</f>
        <v/>
      </c>
      <c r="R3693">
        <f>IFERROR(VLOOKUP($A3693,Registros!$B$2:$G$6000,6,0),IFERROR(VLOOKUP($D3693,Winback!$B$2:$C$300,2,0),""))</f>
        <v/>
      </c>
      <c r="S3693">
        <f>IF($E3693=1,"NP","")&amp;IF($G3693=1,"+MOV","")&amp;IF($I3693=1,"+CS","")&amp;IF($K3693=1,"+WB","")</f>
        <v/>
      </c>
      <c r="T3693">
        <f>$E3693+$G3693+$I3693+$K3693</f>
        <v/>
      </c>
    </row>
    <row r="3694">
      <c r="A3694" t="inlineStr">
        <is>
          <t>352279670000</t>
        </is>
      </c>
      <c r="B3694" t="inlineStr">
        <is>
          <t>35227967</t>
        </is>
      </c>
      <c r="C3694" t="inlineStr">
        <is>
          <t>YESIKA HERRERA</t>
        </is>
      </c>
      <c r="D3694" t="inlineStr">
        <is>
          <t>YESIKAHERRERA</t>
        </is>
      </c>
      <c r="E3694">
        <f>IF(COUNTIFS(Registros!$A$2:$A$6000,"NP",Registros!$B$2:$B$6000,$A3694)&gt;0,1,0)</f>
        <v/>
      </c>
      <c r="F3694">
        <f>IF($E3694=1,SUMIFS(Registros!$F$2:$F$6000,Registros!$A$2:$A$6000,"NP",Registros!$B$2:$B$6000,$A3694),0)</f>
        <v/>
      </c>
      <c r="G3694">
        <f>IF(COUNTIFS(Registros!$A$2:$A$6000,"MOV",Registros!$B$2:$B$6000,$A3694)&gt;0,1,0)</f>
        <v/>
      </c>
      <c r="H3694">
        <f>IF($G3694=1,SUMIFS(Registros!$F$2:$F$6000,Registros!$A$2:$A$6000,"MOV",Registros!$B$2:$B$6000,$A3694),0)</f>
        <v/>
      </c>
      <c r="I3694">
        <f>IF(COUNTIFS(Registros!$A$2:$A$6000,"CS",Registros!$B$2:$B$6000,$A3694)&gt;0,1,0)</f>
        <v/>
      </c>
      <c r="J3694">
        <f>IF($I3694=1,SUMIFS(Registros!$I$2:$I$6000,Registros!$A$2:$A$6000,"CS",Registros!$B$2:$B$6000,$A3694),0)</f>
        <v/>
      </c>
      <c r="K3694">
        <f>IF(COUNTIFS(Winback!$K$2:$K$300,$D3694)&gt;0,1,0)</f>
        <v/>
      </c>
      <c r="L3694">
        <f>IF(AND($K3694=1,LEFT($A3694,3)="WB-"),SUMIFS(Winback!$D$2:$D$300,Winback!$K$2:$K$300,$D3694),0)</f>
        <v/>
      </c>
      <c r="M3694">
        <f>IF(OR($E3694=1,$G3694=1,SUMIFS(Registros!$J$2:$J$6000,Registros!$B$2:$B$6000,$A3694)&gt;0),1,0)</f>
        <v/>
      </c>
      <c r="N3694">
        <f>IF($J3694&gt;0,1,IF(COUNTIFS(Registros!$A$2:$A$6000,"CS",Registros!$B$2:$B$6000,$A3694,Registros!$K$2:$K$6000,"&lt;&gt;")&gt;0,1,0))</f>
        <v/>
      </c>
      <c r="O3694">
        <f>IF(AND($K3694=1,$E3694=0,$G3694=0,$I3694=0),"WINBACK",IF(AND($M3694=1,$N3694&gt;0),"CONVERGENTE",IF($M3694=1,"SOLO MÓVIL",IF($N3694&gt;0,"SOLO FIJO / INTERNET","SIN SERVICIOS"))))</f>
        <v/>
      </c>
      <c r="P3694">
        <f>IF($O3694="WINBACK","Recuperar (winback)",IF($O3694="CONVERGENTE","Upgrade / más líneas",IF($O3694="SOLO MÓVIL","Ofrecer fijo + internet (FLBBTV)",IF($O3694="SOLO FIJO / INTERNET","Ofrecer línea móvil Nextphone","Oferta completa (móvil + fijo + internet)"))))</f>
        <v/>
      </c>
      <c r="Q3694">
        <f>$F3694+$H3694+$L3694</f>
        <v/>
      </c>
      <c r="R3694">
        <f>IFERROR(VLOOKUP($A3694,Registros!$B$2:$G$6000,6,0),IFERROR(VLOOKUP($D3694,Winback!$B$2:$C$300,2,0),""))</f>
        <v/>
      </c>
      <c r="S3694">
        <f>IF($E3694=1,"NP","")&amp;IF($G3694=1,"+MOV","")&amp;IF($I3694=1,"+CS","")&amp;IF($K3694=1,"+WB","")</f>
        <v/>
      </c>
      <c r="T3694">
        <f>$E3694+$G3694+$I3694+$K3694</f>
        <v/>
      </c>
    </row>
    <row r="3695">
      <c r="A3695" t="inlineStr">
        <is>
          <t>364039380000</t>
        </is>
      </c>
      <c r="B3695" t="inlineStr">
        <is>
          <t>36403938</t>
        </is>
      </c>
      <c r="C3695" t="inlineStr">
        <is>
          <t>ROSA MARIA RAMOS RODRIGUEZ</t>
        </is>
      </c>
      <c r="D3695" t="inlineStr">
        <is>
          <t>ROSAMARIARAMOSRODRIGUEZ</t>
        </is>
      </c>
      <c r="E3695">
        <f>IF(COUNTIFS(Registros!$A$2:$A$6000,"NP",Registros!$B$2:$B$6000,$A3695)&gt;0,1,0)</f>
        <v/>
      </c>
      <c r="F3695">
        <f>IF($E3695=1,SUMIFS(Registros!$F$2:$F$6000,Registros!$A$2:$A$6000,"NP",Registros!$B$2:$B$6000,$A3695),0)</f>
        <v/>
      </c>
      <c r="G3695">
        <f>IF(COUNTIFS(Registros!$A$2:$A$6000,"MOV",Registros!$B$2:$B$6000,$A3695)&gt;0,1,0)</f>
        <v/>
      </c>
      <c r="H3695">
        <f>IF($G3695=1,SUMIFS(Registros!$F$2:$F$6000,Registros!$A$2:$A$6000,"MOV",Registros!$B$2:$B$6000,$A3695),0)</f>
        <v/>
      </c>
      <c r="I3695">
        <f>IF(COUNTIFS(Registros!$A$2:$A$6000,"CS",Registros!$B$2:$B$6000,$A3695)&gt;0,1,0)</f>
        <v/>
      </c>
      <c r="J3695">
        <f>IF($I3695=1,SUMIFS(Registros!$I$2:$I$6000,Registros!$A$2:$A$6000,"CS",Registros!$B$2:$B$6000,$A3695),0)</f>
        <v/>
      </c>
      <c r="K3695">
        <f>IF(COUNTIFS(Winback!$K$2:$K$300,$D3695)&gt;0,1,0)</f>
        <v/>
      </c>
      <c r="L3695">
        <f>IF(AND($K3695=1,LEFT($A3695,3)="WB-"),SUMIFS(Winback!$D$2:$D$300,Winback!$K$2:$K$300,$D3695),0)</f>
        <v/>
      </c>
      <c r="M3695">
        <f>IF(OR($E3695=1,$G3695=1,SUMIFS(Registros!$J$2:$J$6000,Registros!$B$2:$B$6000,$A3695)&gt;0),1,0)</f>
        <v/>
      </c>
      <c r="N3695">
        <f>IF($J3695&gt;0,1,IF(COUNTIFS(Registros!$A$2:$A$6000,"CS",Registros!$B$2:$B$6000,$A3695,Registros!$K$2:$K$6000,"&lt;&gt;")&gt;0,1,0))</f>
        <v/>
      </c>
      <c r="O3695">
        <f>IF(AND($K3695=1,$E3695=0,$G3695=0,$I3695=0),"WINBACK",IF(AND($M3695=1,$N3695&gt;0),"CONVERGENTE",IF($M3695=1,"SOLO MÓVIL",IF($N3695&gt;0,"SOLO FIJO / INTERNET","SIN SERVICIOS"))))</f>
        <v/>
      </c>
      <c r="P3695">
        <f>IF($O3695="WINBACK","Recuperar (winback)",IF($O3695="CONVERGENTE","Upgrade / más líneas",IF($O3695="SOLO MÓVIL","Ofrecer fijo + internet (FLBBTV)",IF($O3695="SOLO FIJO / INTERNET","Ofrecer línea móvil Nextphone","Oferta completa (móvil + fijo + internet)"))))</f>
        <v/>
      </c>
      <c r="Q3695">
        <f>$F3695+$H3695+$L3695</f>
        <v/>
      </c>
      <c r="R3695">
        <f>IFERROR(VLOOKUP($A3695,Registros!$B$2:$G$6000,6,0),IFERROR(VLOOKUP($D3695,Winback!$B$2:$C$300,2,0),""))</f>
        <v/>
      </c>
      <c r="S3695">
        <f>IF($E3695=1,"NP","")&amp;IF($G3695=1,"+MOV","")&amp;IF($I3695=1,"+CS","")&amp;IF($K3695=1,"+WB","")</f>
        <v/>
      </c>
      <c r="T3695">
        <f>$E3695+$G3695+$I3695+$K3695</f>
        <v/>
      </c>
    </row>
    <row r="3696">
      <c r="A3696" t="inlineStr">
        <is>
          <t>354358660000</t>
        </is>
      </c>
      <c r="B3696" t="inlineStr">
        <is>
          <t>35435866</t>
        </is>
      </c>
      <c r="C3696" t="inlineStr">
        <is>
          <t>IDALIS ESPINOSA</t>
        </is>
      </c>
      <c r="D3696" t="inlineStr">
        <is>
          <t>IDALISESPINOSA</t>
        </is>
      </c>
      <c r="E3696">
        <f>IF(COUNTIFS(Registros!$A$2:$A$6000,"NP",Registros!$B$2:$B$6000,$A3696)&gt;0,1,0)</f>
        <v/>
      </c>
      <c r="F3696">
        <f>IF($E3696=1,SUMIFS(Registros!$F$2:$F$6000,Registros!$A$2:$A$6000,"NP",Registros!$B$2:$B$6000,$A3696),0)</f>
        <v/>
      </c>
      <c r="G3696">
        <f>IF(COUNTIFS(Registros!$A$2:$A$6000,"MOV",Registros!$B$2:$B$6000,$A3696)&gt;0,1,0)</f>
        <v/>
      </c>
      <c r="H3696">
        <f>IF($G3696=1,SUMIFS(Registros!$F$2:$F$6000,Registros!$A$2:$A$6000,"MOV",Registros!$B$2:$B$6000,$A3696),0)</f>
        <v/>
      </c>
      <c r="I3696">
        <f>IF(COUNTIFS(Registros!$A$2:$A$6000,"CS",Registros!$B$2:$B$6000,$A3696)&gt;0,1,0)</f>
        <v/>
      </c>
      <c r="J3696">
        <f>IF($I3696=1,SUMIFS(Registros!$I$2:$I$6000,Registros!$A$2:$A$6000,"CS",Registros!$B$2:$B$6000,$A3696),0)</f>
        <v/>
      </c>
      <c r="K3696">
        <f>IF(COUNTIFS(Winback!$K$2:$K$300,$D3696)&gt;0,1,0)</f>
        <v/>
      </c>
      <c r="L3696">
        <f>IF(AND($K3696=1,LEFT($A3696,3)="WB-"),SUMIFS(Winback!$D$2:$D$300,Winback!$K$2:$K$300,$D3696),0)</f>
        <v/>
      </c>
      <c r="M3696">
        <f>IF(OR($E3696=1,$G3696=1,SUMIFS(Registros!$J$2:$J$6000,Registros!$B$2:$B$6000,$A3696)&gt;0),1,0)</f>
        <v/>
      </c>
      <c r="N3696">
        <f>IF($J3696&gt;0,1,IF(COUNTIFS(Registros!$A$2:$A$6000,"CS",Registros!$B$2:$B$6000,$A3696,Registros!$K$2:$K$6000,"&lt;&gt;")&gt;0,1,0))</f>
        <v/>
      </c>
      <c r="O3696">
        <f>IF(AND($K3696=1,$E3696=0,$G3696=0,$I3696=0),"WINBACK",IF(AND($M3696=1,$N3696&gt;0),"CONVERGENTE",IF($M3696=1,"SOLO MÓVIL",IF($N3696&gt;0,"SOLO FIJO / INTERNET","SIN SERVICIOS"))))</f>
        <v/>
      </c>
      <c r="P3696">
        <f>IF($O3696="WINBACK","Recuperar (winback)",IF($O3696="CONVERGENTE","Upgrade / más líneas",IF($O3696="SOLO MÓVIL","Ofrecer fijo + internet (FLBBTV)",IF($O3696="SOLO FIJO / INTERNET","Ofrecer línea móvil Nextphone","Oferta completa (móvil + fijo + internet)"))))</f>
        <v/>
      </c>
      <c r="Q3696">
        <f>$F3696+$H3696+$L3696</f>
        <v/>
      </c>
      <c r="R3696">
        <f>IFERROR(VLOOKUP($A3696,Registros!$B$2:$G$6000,6,0),IFERROR(VLOOKUP($D3696,Winback!$B$2:$C$300,2,0),""))</f>
        <v/>
      </c>
      <c r="S3696">
        <f>IF($E3696=1,"NP","")&amp;IF($G3696=1,"+MOV","")&amp;IF($I3696=1,"+CS","")&amp;IF($K3696=1,"+WB","")</f>
        <v/>
      </c>
      <c r="T3696">
        <f>$E3696+$G3696+$I3696+$K3696</f>
        <v/>
      </c>
    </row>
    <row r="3697">
      <c r="A3697" t="inlineStr">
        <is>
          <t>347212120000</t>
        </is>
      </c>
      <c r="B3697" t="inlineStr">
        <is>
          <t>34721212</t>
        </is>
      </c>
      <c r="C3697" t="inlineStr">
        <is>
          <t>SIMEILY SARIETH QUINTERO MARQUINEZ</t>
        </is>
      </c>
      <c r="D3697" t="inlineStr">
        <is>
          <t>SIMEILYSARIETHQUINTEROMARQUINEZ</t>
        </is>
      </c>
      <c r="E3697">
        <f>IF(COUNTIFS(Registros!$A$2:$A$6000,"NP",Registros!$B$2:$B$6000,$A3697)&gt;0,1,0)</f>
        <v/>
      </c>
      <c r="F3697">
        <f>IF($E3697=1,SUMIFS(Registros!$F$2:$F$6000,Registros!$A$2:$A$6000,"NP",Registros!$B$2:$B$6000,$A3697),0)</f>
        <v/>
      </c>
      <c r="G3697">
        <f>IF(COUNTIFS(Registros!$A$2:$A$6000,"MOV",Registros!$B$2:$B$6000,$A3697)&gt;0,1,0)</f>
        <v/>
      </c>
      <c r="H3697">
        <f>IF($G3697=1,SUMIFS(Registros!$F$2:$F$6000,Registros!$A$2:$A$6000,"MOV",Registros!$B$2:$B$6000,$A3697),0)</f>
        <v/>
      </c>
      <c r="I3697">
        <f>IF(COUNTIFS(Registros!$A$2:$A$6000,"CS",Registros!$B$2:$B$6000,$A3697)&gt;0,1,0)</f>
        <v/>
      </c>
      <c r="J3697">
        <f>IF($I3697=1,SUMIFS(Registros!$I$2:$I$6000,Registros!$A$2:$A$6000,"CS",Registros!$B$2:$B$6000,$A3697),0)</f>
        <v/>
      </c>
      <c r="K3697">
        <f>IF(COUNTIFS(Winback!$K$2:$K$300,$D3697)&gt;0,1,0)</f>
        <v/>
      </c>
      <c r="L3697">
        <f>IF(AND($K3697=1,LEFT($A3697,3)="WB-"),SUMIFS(Winback!$D$2:$D$300,Winback!$K$2:$K$300,$D3697),0)</f>
        <v/>
      </c>
      <c r="M3697">
        <f>IF(OR($E3697=1,$G3697=1,SUMIFS(Registros!$J$2:$J$6000,Registros!$B$2:$B$6000,$A3697)&gt;0),1,0)</f>
        <v/>
      </c>
      <c r="N3697">
        <f>IF($J3697&gt;0,1,IF(COUNTIFS(Registros!$A$2:$A$6000,"CS",Registros!$B$2:$B$6000,$A3697,Registros!$K$2:$K$6000,"&lt;&gt;")&gt;0,1,0))</f>
        <v/>
      </c>
      <c r="O3697">
        <f>IF(AND($K3697=1,$E3697=0,$G3697=0,$I3697=0),"WINBACK",IF(AND($M3697=1,$N3697&gt;0),"CONVERGENTE",IF($M3697=1,"SOLO MÓVIL",IF($N3697&gt;0,"SOLO FIJO / INTERNET","SIN SERVICIOS"))))</f>
        <v/>
      </c>
      <c r="P3697">
        <f>IF($O3697="WINBACK","Recuperar (winback)",IF($O3697="CONVERGENTE","Upgrade / más líneas",IF($O3697="SOLO MÓVIL","Ofrecer fijo + internet (FLBBTV)",IF($O3697="SOLO FIJO / INTERNET","Ofrecer línea móvil Nextphone","Oferta completa (móvil + fijo + internet)"))))</f>
        <v/>
      </c>
      <c r="Q3697">
        <f>$F3697+$H3697+$L3697</f>
        <v/>
      </c>
      <c r="R3697">
        <f>IFERROR(VLOOKUP($A3697,Registros!$B$2:$G$6000,6,0),IFERROR(VLOOKUP($D3697,Winback!$B$2:$C$300,2,0),""))</f>
        <v/>
      </c>
      <c r="S3697">
        <f>IF($E3697=1,"NP","")&amp;IF($G3697=1,"+MOV","")&amp;IF($I3697=1,"+CS","")&amp;IF($K3697=1,"+WB","")</f>
        <v/>
      </c>
      <c r="T3697">
        <f>$E3697+$G3697+$I3697+$K3697</f>
        <v/>
      </c>
    </row>
    <row r="3698">
      <c r="A3698" t="inlineStr">
        <is>
          <t>358378260000</t>
        </is>
      </c>
      <c r="B3698" t="inlineStr">
        <is>
          <t>35837826</t>
        </is>
      </c>
      <c r="C3698" t="inlineStr">
        <is>
          <t>EMANUEL AIZPURUA</t>
        </is>
      </c>
      <c r="D3698" t="inlineStr">
        <is>
          <t>EMANUELAIZPURUA</t>
        </is>
      </c>
      <c r="E3698">
        <f>IF(COUNTIFS(Registros!$A$2:$A$6000,"NP",Registros!$B$2:$B$6000,$A3698)&gt;0,1,0)</f>
        <v/>
      </c>
      <c r="F3698">
        <f>IF($E3698=1,SUMIFS(Registros!$F$2:$F$6000,Registros!$A$2:$A$6000,"NP",Registros!$B$2:$B$6000,$A3698),0)</f>
        <v/>
      </c>
      <c r="G3698">
        <f>IF(COUNTIFS(Registros!$A$2:$A$6000,"MOV",Registros!$B$2:$B$6000,$A3698)&gt;0,1,0)</f>
        <v/>
      </c>
      <c r="H3698">
        <f>IF($G3698=1,SUMIFS(Registros!$F$2:$F$6000,Registros!$A$2:$A$6000,"MOV",Registros!$B$2:$B$6000,$A3698),0)</f>
        <v/>
      </c>
      <c r="I3698">
        <f>IF(COUNTIFS(Registros!$A$2:$A$6000,"CS",Registros!$B$2:$B$6000,$A3698)&gt;0,1,0)</f>
        <v/>
      </c>
      <c r="J3698">
        <f>IF($I3698=1,SUMIFS(Registros!$I$2:$I$6000,Registros!$A$2:$A$6000,"CS",Registros!$B$2:$B$6000,$A3698),0)</f>
        <v/>
      </c>
      <c r="K3698">
        <f>IF(COUNTIFS(Winback!$K$2:$K$300,$D3698)&gt;0,1,0)</f>
        <v/>
      </c>
      <c r="L3698">
        <f>IF(AND($K3698=1,LEFT($A3698,3)="WB-"),SUMIFS(Winback!$D$2:$D$300,Winback!$K$2:$K$300,$D3698),0)</f>
        <v/>
      </c>
      <c r="M3698">
        <f>IF(OR($E3698=1,$G3698=1,SUMIFS(Registros!$J$2:$J$6000,Registros!$B$2:$B$6000,$A3698)&gt;0),1,0)</f>
        <v/>
      </c>
      <c r="N3698">
        <f>IF($J3698&gt;0,1,IF(COUNTIFS(Registros!$A$2:$A$6000,"CS",Registros!$B$2:$B$6000,$A3698,Registros!$K$2:$K$6000,"&lt;&gt;")&gt;0,1,0))</f>
        <v/>
      </c>
      <c r="O3698">
        <f>IF(AND($K3698=1,$E3698=0,$G3698=0,$I3698=0),"WINBACK",IF(AND($M3698=1,$N3698&gt;0),"CONVERGENTE",IF($M3698=1,"SOLO MÓVIL",IF($N3698&gt;0,"SOLO FIJO / INTERNET","SIN SERVICIOS"))))</f>
        <v/>
      </c>
      <c r="P3698">
        <f>IF($O3698="WINBACK","Recuperar (winback)",IF($O3698="CONVERGENTE","Upgrade / más líneas",IF($O3698="SOLO MÓVIL","Ofrecer fijo + internet (FLBBTV)",IF($O3698="SOLO FIJO / INTERNET","Ofrecer línea móvil Nextphone","Oferta completa (móvil + fijo + internet)"))))</f>
        <v/>
      </c>
      <c r="Q3698">
        <f>$F3698+$H3698+$L3698</f>
        <v/>
      </c>
      <c r="R3698">
        <f>IFERROR(VLOOKUP($A3698,Registros!$B$2:$G$6000,6,0),IFERROR(VLOOKUP($D3698,Winback!$B$2:$C$300,2,0),""))</f>
        <v/>
      </c>
      <c r="S3698">
        <f>IF($E3698=1,"NP","")&amp;IF($G3698=1,"+MOV","")&amp;IF($I3698=1,"+CS","")&amp;IF($K3698=1,"+WB","")</f>
        <v/>
      </c>
      <c r="T3698">
        <f>$E3698+$G3698+$I3698+$K3698</f>
        <v/>
      </c>
    </row>
    <row r="3699">
      <c r="A3699" t="inlineStr">
        <is>
          <t>357275130000</t>
        </is>
      </c>
      <c r="B3699" t="inlineStr">
        <is>
          <t>35727513</t>
        </is>
      </c>
      <c r="C3699" t="inlineStr">
        <is>
          <t>ANTHONY JUSTAVINO</t>
        </is>
      </c>
      <c r="D3699" t="inlineStr">
        <is>
          <t>ANTHONYJUSTAVINO</t>
        </is>
      </c>
      <c r="E3699">
        <f>IF(COUNTIFS(Registros!$A$2:$A$6000,"NP",Registros!$B$2:$B$6000,$A3699)&gt;0,1,0)</f>
        <v/>
      </c>
      <c r="F3699">
        <f>IF($E3699=1,SUMIFS(Registros!$F$2:$F$6000,Registros!$A$2:$A$6000,"NP",Registros!$B$2:$B$6000,$A3699),0)</f>
        <v/>
      </c>
      <c r="G3699">
        <f>IF(COUNTIFS(Registros!$A$2:$A$6000,"MOV",Registros!$B$2:$B$6000,$A3699)&gt;0,1,0)</f>
        <v/>
      </c>
      <c r="H3699">
        <f>IF($G3699=1,SUMIFS(Registros!$F$2:$F$6000,Registros!$A$2:$A$6000,"MOV",Registros!$B$2:$B$6000,$A3699),0)</f>
        <v/>
      </c>
      <c r="I3699">
        <f>IF(COUNTIFS(Registros!$A$2:$A$6000,"CS",Registros!$B$2:$B$6000,$A3699)&gt;0,1,0)</f>
        <v/>
      </c>
      <c r="J3699">
        <f>IF($I3699=1,SUMIFS(Registros!$I$2:$I$6000,Registros!$A$2:$A$6000,"CS",Registros!$B$2:$B$6000,$A3699),0)</f>
        <v/>
      </c>
      <c r="K3699">
        <f>IF(COUNTIFS(Winback!$K$2:$K$300,$D3699)&gt;0,1,0)</f>
        <v/>
      </c>
      <c r="L3699">
        <f>IF(AND($K3699=1,LEFT($A3699,3)="WB-"),SUMIFS(Winback!$D$2:$D$300,Winback!$K$2:$K$300,$D3699),0)</f>
        <v/>
      </c>
      <c r="M3699">
        <f>IF(OR($E3699=1,$G3699=1,SUMIFS(Registros!$J$2:$J$6000,Registros!$B$2:$B$6000,$A3699)&gt;0),1,0)</f>
        <v/>
      </c>
      <c r="N3699">
        <f>IF($J3699&gt;0,1,IF(COUNTIFS(Registros!$A$2:$A$6000,"CS",Registros!$B$2:$B$6000,$A3699,Registros!$K$2:$K$6000,"&lt;&gt;")&gt;0,1,0))</f>
        <v/>
      </c>
      <c r="O3699">
        <f>IF(AND($K3699=1,$E3699=0,$G3699=0,$I3699=0),"WINBACK",IF(AND($M3699=1,$N3699&gt;0),"CONVERGENTE",IF($M3699=1,"SOLO MÓVIL",IF($N3699&gt;0,"SOLO FIJO / INTERNET","SIN SERVICIOS"))))</f>
        <v/>
      </c>
      <c r="P3699">
        <f>IF($O3699="WINBACK","Recuperar (winback)",IF($O3699="CONVERGENTE","Upgrade / más líneas",IF($O3699="SOLO MÓVIL","Ofrecer fijo + internet (FLBBTV)",IF($O3699="SOLO FIJO / INTERNET","Ofrecer línea móvil Nextphone","Oferta completa (móvil + fijo + internet)"))))</f>
        <v/>
      </c>
      <c r="Q3699">
        <f>$F3699+$H3699+$L3699</f>
        <v/>
      </c>
      <c r="R3699">
        <f>IFERROR(VLOOKUP($A3699,Registros!$B$2:$G$6000,6,0),IFERROR(VLOOKUP($D3699,Winback!$B$2:$C$300,2,0),""))</f>
        <v/>
      </c>
      <c r="S3699">
        <f>IF($E3699=1,"NP","")&amp;IF($G3699=1,"+MOV","")&amp;IF($I3699=1,"+CS","")&amp;IF($K3699=1,"+WB","")</f>
        <v/>
      </c>
      <c r="T3699">
        <f>$E3699+$G3699+$I3699+$K3699</f>
        <v/>
      </c>
    </row>
    <row r="3700">
      <c r="A3700" t="inlineStr">
        <is>
          <t>355006600000</t>
        </is>
      </c>
      <c r="B3700" t="inlineStr">
        <is>
          <t>35500660</t>
        </is>
      </c>
      <c r="C3700" t="inlineStr">
        <is>
          <t>EFRAM ESPINOSA</t>
        </is>
      </c>
      <c r="D3700" t="inlineStr">
        <is>
          <t>EFRAMESPINOSA</t>
        </is>
      </c>
      <c r="E3700">
        <f>IF(COUNTIFS(Registros!$A$2:$A$6000,"NP",Registros!$B$2:$B$6000,$A3700)&gt;0,1,0)</f>
        <v/>
      </c>
      <c r="F3700">
        <f>IF($E3700=1,SUMIFS(Registros!$F$2:$F$6000,Registros!$A$2:$A$6000,"NP",Registros!$B$2:$B$6000,$A3700),0)</f>
        <v/>
      </c>
      <c r="G3700">
        <f>IF(COUNTIFS(Registros!$A$2:$A$6000,"MOV",Registros!$B$2:$B$6000,$A3700)&gt;0,1,0)</f>
        <v/>
      </c>
      <c r="H3700">
        <f>IF($G3700=1,SUMIFS(Registros!$F$2:$F$6000,Registros!$A$2:$A$6000,"MOV",Registros!$B$2:$B$6000,$A3700),0)</f>
        <v/>
      </c>
      <c r="I3700">
        <f>IF(COUNTIFS(Registros!$A$2:$A$6000,"CS",Registros!$B$2:$B$6000,$A3700)&gt;0,1,0)</f>
        <v/>
      </c>
      <c r="J3700">
        <f>IF($I3700=1,SUMIFS(Registros!$I$2:$I$6000,Registros!$A$2:$A$6000,"CS",Registros!$B$2:$B$6000,$A3700),0)</f>
        <v/>
      </c>
      <c r="K3700">
        <f>IF(COUNTIFS(Winback!$K$2:$K$300,$D3700)&gt;0,1,0)</f>
        <v/>
      </c>
      <c r="L3700">
        <f>IF(AND($K3700=1,LEFT($A3700,3)="WB-"),SUMIFS(Winback!$D$2:$D$300,Winback!$K$2:$K$300,$D3700),0)</f>
        <v/>
      </c>
      <c r="M3700">
        <f>IF(OR($E3700=1,$G3700=1,SUMIFS(Registros!$J$2:$J$6000,Registros!$B$2:$B$6000,$A3700)&gt;0),1,0)</f>
        <v/>
      </c>
      <c r="N3700">
        <f>IF($J3700&gt;0,1,IF(COUNTIFS(Registros!$A$2:$A$6000,"CS",Registros!$B$2:$B$6000,$A3700,Registros!$K$2:$K$6000,"&lt;&gt;")&gt;0,1,0))</f>
        <v/>
      </c>
      <c r="O3700">
        <f>IF(AND($K3700=1,$E3700=0,$G3700=0,$I3700=0),"WINBACK",IF(AND($M3700=1,$N3700&gt;0),"CONVERGENTE",IF($M3700=1,"SOLO MÓVIL",IF($N3700&gt;0,"SOLO FIJO / INTERNET","SIN SERVICIOS"))))</f>
        <v/>
      </c>
      <c r="P3700">
        <f>IF($O3700="WINBACK","Recuperar (winback)",IF($O3700="CONVERGENTE","Upgrade / más líneas",IF($O3700="SOLO MÓVIL","Ofrecer fijo + internet (FLBBTV)",IF($O3700="SOLO FIJO / INTERNET","Ofrecer línea móvil Nextphone","Oferta completa (móvil + fijo + internet)"))))</f>
        <v/>
      </c>
      <c r="Q3700">
        <f>$F3700+$H3700+$L3700</f>
        <v/>
      </c>
      <c r="R3700">
        <f>IFERROR(VLOOKUP($A3700,Registros!$B$2:$G$6000,6,0),IFERROR(VLOOKUP($D3700,Winback!$B$2:$C$300,2,0),""))</f>
        <v/>
      </c>
      <c r="S3700">
        <f>IF($E3700=1,"NP","")&amp;IF($G3700=1,"+MOV","")&amp;IF($I3700=1,"+CS","")&amp;IF($K3700=1,"+WB","")</f>
        <v/>
      </c>
      <c r="T3700">
        <f>$E3700+$G3700+$I3700+$K3700</f>
        <v/>
      </c>
    </row>
    <row r="3701">
      <c r="A3701" t="inlineStr">
        <is>
          <t>343341320000</t>
        </is>
      </c>
      <c r="B3701" t="inlineStr">
        <is>
          <t>34334132</t>
        </is>
      </c>
      <c r="C3701" t="inlineStr">
        <is>
          <t>GIUVER MORALES</t>
        </is>
      </c>
      <c r="D3701" t="inlineStr">
        <is>
          <t>GIUVERMORALES</t>
        </is>
      </c>
      <c r="E3701">
        <f>IF(COUNTIFS(Registros!$A$2:$A$6000,"NP",Registros!$B$2:$B$6000,$A3701)&gt;0,1,0)</f>
        <v/>
      </c>
      <c r="F3701">
        <f>IF($E3701=1,SUMIFS(Registros!$F$2:$F$6000,Registros!$A$2:$A$6000,"NP",Registros!$B$2:$B$6000,$A3701),0)</f>
        <v/>
      </c>
      <c r="G3701">
        <f>IF(COUNTIFS(Registros!$A$2:$A$6000,"MOV",Registros!$B$2:$B$6000,$A3701)&gt;0,1,0)</f>
        <v/>
      </c>
      <c r="H3701">
        <f>IF($G3701=1,SUMIFS(Registros!$F$2:$F$6000,Registros!$A$2:$A$6000,"MOV",Registros!$B$2:$B$6000,$A3701),0)</f>
        <v/>
      </c>
      <c r="I3701">
        <f>IF(COUNTIFS(Registros!$A$2:$A$6000,"CS",Registros!$B$2:$B$6000,$A3701)&gt;0,1,0)</f>
        <v/>
      </c>
      <c r="J3701">
        <f>IF($I3701=1,SUMIFS(Registros!$I$2:$I$6000,Registros!$A$2:$A$6000,"CS",Registros!$B$2:$B$6000,$A3701),0)</f>
        <v/>
      </c>
      <c r="K3701">
        <f>IF(COUNTIFS(Winback!$K$2:$K$300,$D3701)&gt;0,1,0)</f>
        <v/>
      </c>
      <c r="L3701">
        <f>IF(AND($K3701=1,LEFT($A3701,3)="WB-"),SUMIFS(Winback!$D$2:$D$300,Winback!$K$2:$K$300,$D3701),0)</f>
        <v/>
      </c>
      <c r="M3701">
        <f>IF(OR($E3701=1,$G3701=1,SUMIFS(Registros!$J$2:$J$6000,Registros!$B$2:$B$6000,$A3701)&gt;0),1,0)</f>
        <v/>
      </c>
      <c r="N3701">
        <f>IF($J3701&gt;0,1,IF(COUNTIFS(Registros!$A$2:$A$6000,"CS",Registros!$B$2:$B$6000,$A3701,Registros!$K$2:$K$6000,"&lt;&gt;")&gt;0,1,0))</f>
        <v/>
      </c>
      <c r="O3701">
        <f>IF(AND($K3701=1,$E3701=0,$G3701=0,$I3701=0),"WINBACK",IF(AND($M3701=1,$N3701&gt;0),"CONVERGENTE",IF($M3701=1,"SOLO MÓVIL",IF($N3701&gt;0,"SOLO FIJO / INTERNET","SIN SERVICIOS"))))</f>
        <v/>
      </c>
      <c r="P3701">
        <f>IF($O3701="WINBACK","Recuperar (winback)",IF($O3701="CONVERGENTE","Upgrade / más líneas",IF($O3701="SOLO MÓVIL","Ofrecer fijo + internet (FLBBTV)",IF($O3701="SOLO FIJO / INTERNET","Ofrecer línea móvil Nextphone","Oferta completa (móvil + fijo + internet)"))))</f>
        <v/>
      </c>
      <c r="Q3701">
        <f>$F3701+$H3701+$L3701</f>
        <v/>
      </c>
      <c r="R3701">
        <f>IFERROR(VLOOKUP($A3701,Registros!$B$2:$G$6000,6,0),IFERROR(VLOOKUP($D3701,Winback!$B$2:$C$300,2,0),""))</f>
        <v/>
      </c>
      <c r="S3701">
        <f>IF($E3701=1,"NP","")&amp;IF($G3701=1,"+MOV","")&amp;IF($I3701=1,"+CS","")&amp;IF($K3701=1,"+WB","")</f>
        <v/>
      </c>
      <c r="T3701">
        <f>$E3701+$G3701+$I3701+$K3701</f>
        <v/>
      </c>
    </row>
    <row r="3702">
      <c r="A3702" t="inlineStr">
        <is>
          <t>353087080000</t>
        </is>
      </c>
      <c r="B3702" t="inlineStr">
        <is>
          <t>35308708</t>
        </is>
      </c>
      <c r="C3702" t="inlineStr">
        <is>
          <t>JUSSEFF ALIETH ESPINOSA</t>
        </is>
      </c>
      <c r="D3702" t="inlineStr">
        <is>
          <t>JUSSEFFALIETHESPINOSA</t>
        </is>
      </c>
      <c r="E3702">
        <f>IF(COUNTIFS(Registros!$A$2:$A$6000,"NP",Registros!$B$2:$B$6000,$A3702)&gt;0,1,0)</f>
        <v/>
      </c>
      <c r="F3702">
        <f>IF($E3702=1,SUMIFS(Registros!$F$2:$F$6000,Registros!$A$2:$A$6000,"NP",Registros!$B$2:$B$6000,$A3702),0)</f>
        <v/>
      </c>
      <c r="G3702">
        <f>IF(COUNTIFS(Registros!$A$2:$A$6000,"MOV",Registros!$B$2:$B$6000,$A3702)&gt;0,1,0)</f>
        <v/>
      </c>
      <c r="H3702">
        <f>IF($G3702=1,SUMIFS(Registros!$F$2:$F$6000,Registros!$A$2:$A$6000,"MOV",Registros!$B$2:$B$6000,$A3702),0)</f>
        <v/>
      </c>
      <c r="I3702">
        <f>IF(COUNTIFS(Registros!$A$2:$A$6000,"CS",Registros!$B$2:$B$6000,$A3702)&gt;0,1,0)</f>
        <v/>
      </c>
      <c r="J3702">
        <f>IF($I3702=1,SUMIFS(Registros!$I$2:$I$6000,Registros!$A$2:$A$6000,"CS",Registros!$B$2:$B$6000,$A3702),0)</f>
        <v/>
      </c>
      <c r="K3702">
        <f>IF(COUNTIFS(Winback!$K$2:$K$300,$D3702)&gt;0,1,0)</f>
        <v/>
      </c>
      <c r="L3702">
        <f>IF(AND($K3702=1,LEFT($A3702,3)="WB-"),SUMIFS(Winback!$D$2:$D$300,Winback!$K$2:$K$300,$D3702),0)</f>
        <v/>
      </c>
      <c r="M3702">
        <f>IF(OR($E3702=1,$G3702=1,SUMIFS(Registros!$J$2:$J$6000,Registros!$B$2:$B$6000,$A3702)&gt;0),1,0)</f>
        <v/>
      </c>
      <c r="N3702">
        <f>IF($J3702&gt;0,1,IF(COUNTIFS(Registros!$A$2:$A$6000,"CS",Registros!$B$2:$B$6000,$A3702,Registros!$K$2:$K$6000,"&lt;&gt;")&gt;0,1,0))</f>
        <v/>
      </c>
      <c r="O3702">
        <f>IF(AND($K3702=1,$E3702=0,$G3702=0,$I3702=0),"WINBACK",IF(AND($M3702=1,$N3702&gt;0),"CONVERGENTE",IF($M3702=1,"SOLO MÓVIL",IF($N3702&gt;0,"SOLO FIJO / INTERNET","SIN SERVICIOS"))))</f>
        <v/>
      </c>
      <c r="P3702">
        <f>IF($O3702="WINBACK","Recuperar (winback)",IF($O3702="CONVERGENTE","Upgrade / más líneas",IF($O3702="SOLO MÓVIL","Ofrecer fijo + internet (FLBBTV)",IF($O3702="SOLO FIJO / INTERNET","Ofrecer línea móvil Nextphone","Oferta completa (móvil + fijo + internet)"))))</f>
        <v/>
      </c>
      <c r="Q3702">
        <f>$F3702+$H3702+$L3702</f>
        <v/>
      </c>
      <c r="R3702">
        <f>IFERROR(VLOOKUP($A3702,Registros!$B$2:$G$6000,6,0),IFERROR(VLOOKUP($D3702,Winback!$B$2:$C$300,2,0),""))</f>
        <v/>
      </c>
      <c r="S3702">
        <f>IF($E3702=1,"NP","")&amp;IF($G3702=1,"+MOV","")&amp;IF($I3702=1,"+CS","")&amp;IF($K3702=1,"+WB","")</f>
        <v/>
      </c>
      <c r="T3702">
        <f>$E3702+$G3702+$I3702+$K3702</f>
        <v/>
      </c>
    </row>
    <row r="3703">
      <c r="A3703" t="inlineStr">
        <is>
          <t>357381500000</t>
        </is>
      </c>
      <c r="B3703" t="inlineStr">
        <is>
          <t>35738150</t>
        </is>
      </c>
      <c r="C3703" t="inlineStr">
        <is>
          <t>MELISSA ALEJANDRA CAMARENA</t>
        </is>
      </c>
      <c r="D3703" t="inlineStr">
        <is>
          <t>MELISSAALEJANDRACAMARENA</t>
        </is>
      </c>
      <c r="E3703">
        <f>IF(COUNTIFS(Registros!$A$2:$A$6000,"NP",Registros!$B$2:$B$6000,$A3703)&gt;0,1,0)</f>
        <v/>
      </c>
      <c r="F3703">
        <f>IF($E3703=1,SUMIFS(Registros!$F$2:$F$6000,Registros!$A$2:$A$6000,"NP",Registros!$B$2:$B$6000,$A3703),0)</f>
        <v/>
      </c>
      <c r="G3703">
        <f>IF(COUNTIFS(Registros!$A$2:$A$6000,"MOV",Registros!$B$2:$B$6000,$A3703)&gt;0,1,0)</f>
        <v/>
      </c>
      <c r="H3703">
        <f>IF($G3703=1,SUMIFS(Registros!$F$2:$F$6000,Registros!$A$2:$A$6000,"MOV",Registros!$B$2:$B$6000,$A3703),0)</f>
        <v/>
      </c>
      <c r="I3703">
        <f>IF(COUNTIFS(Registros!$A$2:$A$6000,"CS",Registros!$B$2:$B$6000,$A3703)&gt;0,1,0)</f>
        <v/>
      </c>
      <c r="J3703">
        <f>IF($I3703=1,SUMIFS(Registros!$I$2:$I$6000,Registros!$A$2:$A$6000,"CS",Registros!$B$2:$B$6000,$A3703),0)</f>
        <v/>
      </c>
      <c r="K3703">
        <f>IF(COUNTIFS(Winback!$K$2:$K$300,$D3703)&gt;0,1,0)</f>
        <v/>
      </c>
      <c r="L3703">
        <f>IF(AND($K3703=1,LEFT($A3703,3)="WB-"),SUMIFS(Winback!$D$2:$D$300,Winback!$K$2:$K$300,$D3703),0)</f>
        <v/>
      </c>
      <c r="M3703">
        <f>IF(OR($E3703=1,$G3703=1,SUMIFS(Registros!$J$2:$J$6000,Registros!$B$2:$B$6000,$A3703)&gt;0),1,0)</f>
        <v/>
      </c>
      <c r="N3703">
        <f>IF($J3703&gt;0,1,IF(COUNTIFS(Registros!$A$2:$A$6000,"CS",Registros!$B$2:$B$6000,$A3703,Registros!$K$2:$K$6000,"&lt;&gt;")&gt;0,1,0))</f>
        <v/>
      </c>
      <c r="O3703">
        <f>IF(AND($K3703=1,$E3703=0,$G3703=0,$I3703=0),"WINBACK",IF(AND($M3703=1,$N3703&gt;0),"CONVERGENTE",IF($M3703=1,"SOLO MÓVIL",IF($N3703&gt;0,"SOLO FIJO / INTERNET","SIN SERVICIOS"))))</f>
        <v/>
      </c>
      <c r="P3703">
        <f>IF($O3703="WINBACK","Recuperar (winback)",IF($O3703="CONVERGENTE","Upgrade / más líneas",IF($O3703="SOLO MÓVIL","Ofrecer fijo + internet (FLBBTV)",IF($O3703="SOLO FIJO / INTERNET","Ofrecer línea móvil Nextphone","Oferta completa (móvil + fijo + internet)"))))</f>
        <v/>
      </c>
      <c r="Q3703">
        <f>$F3703+$H3703+$L3703</f>
        <v/>
      </c>
      <c r="R3703">
        <f>IFERROR(VLOOKUP($A3703,Registros!$B$2:$G$6000,6,0),IFERROR(VLOOKUP($D3703,Winback!$B$2:$C$300,2,0),""))</f>
        <v/>
      </c>
      <c r="S3703">
        <f>IF($E3703=1,"NP","")&amp;IF($G3703=1,"+MOV","")&amp;IF($I3703=1,"+CS","")&amp;IF($K3703=1,"+WB","")</f>
        <v/>
      </c>
      <c r="T3703">
        <f>$E3703+$G3703+$I3703+$K3703</f>
        <v/>
      </c>
    </row>
    <row r="3704">
      <c r="A3704" t="inlineStr">
        <is>
          <t>357310070000</t>
        </is>
      </c>
      <c r="B3704" t="inlineStr">
        <is>
          <t>35731007</t>
        </is>
      </c>
      <c r="C3704" t="inlineStr">
        <is>
          <t>JORGE ALBERTO SANTAMARIA CASTILLO</t>
        </is>
      </c>
      <c r="D3704" t="inlineStr">
        <is>
          <t>JORGEALBERTOSANTAMARIACASTILLO</t>
        </is>
      </c>
      <c r="E3704">
        <f>IF(COUNTIFS(Registros!$A$2:$A$6000,"NP",Registros!$B$2:$B$6000,$A3704)&gt;0,1,0)</f>
        <v/>
      </c>
      <c r="F3704">
        <f>IF($E3704=1,SUMIFS(Registros!$F$2:$F$6000,Registros!$A$2:$A$6000,"NP",Registros!$B$2:$B$6000,$A3704),0)</f>
        <v/>
      </c>
      <c r="G3704">
        <f>IF(COUNTIFS(Registros!$A$2:$A$6000,"MOV",Registros!$B$2:$B$6000,$A3704)&gt;0,1,0)</f>
        <v/>
      </c>
      <c r="H3704">
        <f>IF($G3704=1,SUMIFS(Registros!$F$2:$F$6000,Registros!$A$2:$A$6000,"MOV",Registros!$B$2:$B$6000,$A3704),0)</f>
        <v/>
      </c>
      <c r="I3704">
        <f>IF(COUNTIFS(Registros!$A$2:$A$6000,"CS",Registros!$B$2:$B$6000,$A3704)&gt;0,1,0)</f>
        <v/>
      </c>
      <c r="J3704">
        <f>IF($I3704=1,SUMIFS(Registros!$I$2:$I$6000,Registros!$A$2:$A$6000,"CS",Registros!$B$2:$B$6000,$A3704),0)</f>
        <v/>
      </c>
      <c r="K3704">
        <f>IF(COUNTIFS(Winback!$K$2:$K$300,$D3704)&gt;0,1,0)</f>
        <v/>
      </c>
      <c r="L3704">
        <f>IF(AND($K3704=1,LEFT($A3704,3)="WB-"),SUMIFS(Winback!$D$2:$D$300,Winback!$K$2:$K$300,$D3704),0)</f>
        <v/>
      </c>
      <c r="M3704">
        <f>IF(OR($E3704=1,$G3704=1,SUMIFS(Registros!$J$2:$J$6000,Registros!$B$2:$B$6000,$A3704)&gt;0),1,0)</f>
        <v/>
      </c>
      <c r="N3704">
        <f>IF($J3704&gt;0,1,IF(COUNTIFS(Registros!$A$2:$A$6000,"CS",Registros!$B$2:$B$6000,$A3704,Registros!$K$2:$K$6000,"&lt;&gt;")&gt;0,1,0))</f>
        <v/>
      </c>
      <c r="O3704">
        <f>IF(AND($K3704=1,$E3704=0,$G3704=0,$I3704=0),"WINBACK",IF(AND($M3704=1,$N3704&gt;0),"CONVERGENTE",IF($M3704=1,"SOLO MÓVIL",IF($N3704&gt;0,"SOLO FIJO / INTERNET","SIN SERVICIOS"))))</f>
        <v/>
      </c>
      <c r="P3704">
        <f>IF($O3704="WINBACK","Recuperar (winback)",IF($O3704="CONVERGENTE","Upgrade / más líneas",IF($O3704="SOLO MÓVIL","Ofrecer fijo + internet (FLBBTV)",IF($O3704="SOLO FIJO / INTERNET","Ofrecer línea móvil Nextphone","Oferta completa (móvil + fijo + internet)"))))</f>
        <v/>
      </c>
      <c r="Q3704">
        <f>$F3704+$H3704+$L3704</f>
        <v/>
      </c>
      <c r="R3704">
        <f>IFERROR(VLOOKUP($A3704,Registros!$B$2:$G$6000,6,0),IFERROR(VLOOKUP($D3704,Winback!$B$2:$C$300,2,0),""))</f>
        <v/>
      </c>
      <c r="S3704">
        <f>IF($E3704=1,"NP","")&amp;IF($G3704=1,"+MOV","")&amp;IF($I3704=1,"+CS","")&amp;IF($K3704=1,"+WB","")</f>
        <v/>
      </c>
      <c r="T3704">
        <f>$E3704+$G3704+$I3704+$K3704</f>
        <v/>
      </c>
    </row>
    <row r="3705">
      <c r="A3705" t="inlineStr">
        <is>
          <t>342121310000</t>
        </is>
      </c>
      <c r="B3705" t="inlineStr">
        <is>
          <t>34212131</t>
        </is>
      </c>
      <c r="C3705" t="inlineStr">
        <is>
          <t>JOSE PABLO GONZALEZ MORA</t>
        </is>
      </c>
      <c r="D3705" t="inlineStr">
        <is>
          <t>JOSEPABLOGONZALEZMORA</t>
        </is>
      </c>
      <c r="E3705">
        <f>IF(COUNTIFS(Registros!$A$2:$A$6000,"NP",Registros!$B$2:$B$6000,$A3705)&gt;0,1,0)</f>
        <v/>
      </c>
      <c r="F3705">
        <f>IF($E3705=1,SUMIFS(Registros!$F$2:$F$6000,Registros!$A$2:$A$6000,"NP",Registros!$B$2:$B$6000,$A3705),0)</f>
        <v/>
      </c>
      <c r="G3705">
        <f>IF(COUNTIFS(Registros!$A$2:$A$6000,"MOV",Registros!$B$2:$B$6000,$A3705)&gt;0,1,0)</f>
        <v/>
      </c>
      <c r="H3705">
        <f>IF($G3705=1,SUMIFS(Registros!$F$2:$F$6000,Registros!$A$2:$A$6000,"MOV",Registros!$B$2:$B$6000,$A3705),0)</f>
        <v/>
      </c>
      <c r="I3705">
        <f>IF(COUNTIFS(Registros!$A$2:$A$6000,"CS",Registros!$B$2:$B$6000,$A3705)&gt;0,1,0)</f>
        <v/>
      </c>
      <c r="J3705">
        <f>IF($I3705=1,SUMIFS(Registros!$I$2:$I$6000,Registros!$A$2:$A$6000,"CS",Registros!$B$2:$B$6000,$A3705),0)</f>
        <v/>
      </c>
      <c r="K3705">
        <f>IF(COUNTIFS(Winback!$K$2:$K$300,$D3705)&gt;0,1,0)</f>
        <v/>
      </c>
      <c r="L3705">
        <f>IF(AND($K3705=1,LEFT($A3705,3)="WB-"),SUMIFS(Winback!$D$2:$D$300,Winback!$K$2:$K$300,$D3705),0)</f>
        <v/>
      </c>
      <c r="M3705">
        <f>IF(OR($E3705=1,$G3705=1,SUMIFS(Registros!$J$2:$J$6000,Registros!$B$2:$B$6000,$A3705)&gt;0),1,0)</f>
        <v/>
      </c>
      <c r="N3705">
        <f>IF($J3705&gt;0,1,IF(COUNTIFS(Registros!$A$2:$A$6000,"CS",Registros!$B$2:$B$6000,$A3705,Registros!$K$2:$K$6000,"&lt;&gt;")&gt;0,1,0))</f>
        <v/>
      </c>
      <c r="O3705">
        <f>IF(AND($K3705=1,$E3705=0,$G3705=0,$I3705=0),"WINBACK",IF(AND($M3705=1,$N3705&gt;0),"CONVERGENTE",IF($M3705=1,"SOLO MÓVIL",IF($N3705&gt;0,"SOLO FIJO / INTERNET","SIN SERVICIOS"))))</f>
        <v/>
      </c>
      <c r="P3705">
        <f>IF($O3705="WINBACK","Recuperar (winback)",IF($O3705="CONVERGENTE","Upgrade / más líneas",IF($O3705="SOLO MÓVIL","Ofrecer fijo + internet (FLBBTV)",IF($O3705="SOLO FIJO / INTERNET","Ofrecer línea móvil Nextphone","Oferta completa (móvil + fijo + internet)"))))</f>
        <v/>
      </c>
      <c r="Q3705">
        <f>$F3705+$H3705+$L3705</f>
        <v/>
      </c>
      <c r="R3705">
        <f>IFERROR(VLOOKUP($A3705,Registros!$B$2:$G$6000,6,0),IFERROR(VLOOKUP($D3705,Winback!$B$2:$C$300,2,0),""))</f>
        <v/>
      </c>
      <c r="S3705">
        <f>IF($E3705=1,"NP","")&amp;IF($G3705=1,"+MOV","")&amp;IF($I3705=1,"+CS","")&amp;IF($K3705=1,"+WB","")</f>
        <v/>
      </c>
      <c r="T3705">
        <f>$E3705+$G3705+$I3705+$K3705</f>
        <v/>
      </c>
    </row>
    <row r="3706">
      <c r="A3706" t="inlineStr">
        <is>
          <t>341329020000</t>
        </is>
      </c>
      <c r="B3706" t="inlineStr">
        <is>
          <t>34132902</t>
        </is>
      </c>
      <c r="C3706" t="inlineStr">
        <is>
          <t>SHENOA YISELL CASTILLO MIRANDA</t>
        </is>
      </c>
      <c r="D3706" t="inlineStr">
        <is>
          <t>SHENOAYISELLCASTILLOMIRANDA</t>
        </is>
      </c>
      <c r="E3706">
        <f>IF(COUNTIFS(Registros!$A$2:$A$6000,"NP",Registros!$B$2:$B$6000,$A3706)&gt;0,1,0)</f>
        <v/>
      </c>
      <c r="F3706">
        <f>IF($E3706=1,SUMIFS(Registros!$F$2:$F$6000,Registros!$A$2:$A$6000,"NP",Registros!$B$2:$B$6000,$A3706),0)</f>
        <v/>
      </c>
      <c r="G3706">
        <f>IF(COUNTIFS(Registros!$A$2:$A$6000,"MOV",Registros!$B$2:$B$6000,$A3706)&gt;0,1,0)</f>
        <v/>
      </c>
      <c r="H3706">
        <f>IF($G3706=1,SUMIFS(Registros!$F$2:$F$6000,Registros!$A$2:$A$6000,"MOV",Registros!$B$2:$B$6000,$A3706),0)</f>
        <v/>
      </c>
      <c r="I3706">
        <f>IF(COUNTIFS(Registros!$A$2:$A$6000,"CS",Registros!$B$2:$B$6000,$A3706)&gt;0,1,0)</f>
        <v/>
      </c>
      <c r="J3706">
        <f>IF($I3706=1,SUMIFS(Registros!$I$2:$I$6000,Registros!$A$2:$A$6000,"CS",Registros!$B$2:$B$6000,$A3706),0)</f>
        <v/>
      </c>
      <c r="K3706">
        <f>IF(COUNTIFS(Winback!$K$2:$K$300,$D3706)&gt;0,1,0)</f>
        <v/>
      </c>
      <c r="L3706">
        <f>IF(AND($K3706=1,LEFT($A3706,3)="WB-"),SUMIFS(Winback!$D$2:$D$300,Winback!$K$2:$K$300,$D3706),0)</f>
        <v/>
      </c>
      <c r="M3706">
        <f>IF(OR($E3706=1,$G3706=1,SUMIFS(Registros!$J$2:$J$6000,Registros!$B$2:$B$6000,$A3706)&gt;0),1,0)</f>
        <v/>
      </c>
      <c r="N3706">
        <f>IF($J3706&gt;0,1,IF(COUNTIFS(Registros!$A$2:$A$6000,"CS",Registros!$B$2:$B$6000,$A3706,Registros!$K$2:$K$6000,"&lt;&gt;")&gt;0,1,0))</f>
        <v/>
      </c>
      <c r="O3706">
        <f>IF(AND($K3706=1,$E3706=0,$G3706=0,$I3706=0),"WINBACK",IF(AND($M3706=1,$N3706&gt;0),"CONVERGENTE",IF($M3706=1,"SOLO MÓVIL",IF($N3706&gt;0,"SOLO FIJO / INTERNET","SIN SERVICIOS"))))</f>
        <v/>
      </c>
      <c r="P3706">
        <f>IF($O3706="WINBACK","Recuperar (winback)",IF($O3706="CONVERGENTE","Upgrade / más líneas",IF($O3706="SOLO MÓVIL","Ofrecer fijo + internet (FLBBTV)",IF($O3706="SOLO FIJO / INTERNET","Ofrecer línea móvil Nextphone","Oferta completa (móvil + fijo + internet)"))))</f>
        <v/>
      </c>
      <c r="Q3706">
        <f>$F3706+$H3706+$L3706</f>
        <v/>
      </c>
      <c r="R3706">
        <f>IFERROR(VLOOKUP($A3706,Registros!$B$2:$G$6000,6,0),IFERROR(VLOOKUP($D3706,Winback!$B$2:$C$300,2,0),""))</f>
        <v/>
      </c>
      <c r="S3706">
        <f>IF($E3706=1,"NP","")&amp;IF($G3706=1,"+MOV","")&amp;IF($I3706=1,"+CS","")&amp;IF($K3706=1,"+WB","")</f>
        <v/>
      </c>
      <c r="T3706">
        <f>$E3706+$G3706+$I3706+$K3706</f>
        <v/>
      </c>
    </row>
    <row r="3707">
      <c r="A3707" t="inlineStr">
        <is>
          <t>355295150000</t>
        </is>
      </c>
      <c r="B3707" t="inlineStr">
        <is>
          <t>35529515</t>
        </is>
      </c>
      <c r="C3707" t="inlineStr">
        <is>
          <t>MARIA STHEFANIA GUERRA SABIN</t>
        </is>
      </c>
      <c r="D3707" t="inlineStr">
        <is>
          <t>MARIASTHEFANIAGUERRASABIN</t>
        </is>
      </c>
      <c r="E3707">
        <f>IF(COUNTIFS(Registros!$A$2:$A$6000,"NP",Registros!$B$2:$B$6000,$A3707)&gt;0,1,0)</f>
        <v/>
      </c>
      <c r="F3707">
        <f>IF($E3707=1,SUMIFS(Registros!$F$2:$F$6000,Registros!$A$2:$A$6000,"NP",Registros!$B$2:$B$6000,$A3707),0)</f>
        <v/>
      </c>
      <c r="G3707">
        <f>IF(COUNTIFS(Registros!$A$2:$A$6000,"MOV",Registros!$B$2:$B$6000,$A3707)&gt;0,1,0)</f>
        <v/>
      </c>
      <c r="H3707">
        <f>IF($G3707=1,SUMIFS(Registros!$F$2:$F$6000,Registros!$A$2:$A$6000,"MOV",Registros!$B$2:$B$6000,$A3707),0)</f>
        <v/>
      </c>
      <c r="I3707">
        <f>IF(COUNTIFS(Registros!$A$2:$A$6000,"CS",Registros!$B$2:$B$6000,$A3707)&gt;0,1,0)</f>
        <v/>
      </c>
      <c r="J3707">
        <f>IF($I3707=1,SUMIFS(Registros!$I$2:$I$6000,Registros!$A$2:$A$6000,"CS",Registros!$B$2:$B$6000,$A3707),0)</f>
        <v/>
      </c>
      <c r="K3707">
        <f>IF(COUNTIFS(Winback!$K$2:$K$300,$D3707)&gt;0,1,0)</f>
        <v/>
      </c>
      <c r="L3707">
        <f>IF(AND($K3707=1,LEFT($A3707,3)="WB-"),SUMIFS(Winback!$D$2:$D$300,Winback!$K$2:$K$300,$D3707),0)</f>
        <v/>
      </c>
      <c r="M3707">
        <f>IF(OR($E3707=1,$G3707=1,SUMIFS(Registros!$J$2:$J$6000,Registros!$B$2:$B$6000,$A3707)&gt;0),1,0)</f>
        <v/>
      </c>
      <c r="N3707">
        <f>IF($J3707&gt;0,1,IF(COUNTIFS(Registros!$A$2:$A$6000,"CS",Registros!$B$2:$B$6000,$A3707,Registros!$K$2:$K$6000,"&lt;&gt;")&gt;0,1,0))</f>
        <v/>
      </c>
      <c r="O3707">
        <f>IF(AND($K3707=1,$E3707=0,$G3707=0,$I3707=0),"WINBACK",IF(AND($M3707=1,$N3707&gt;0),"CONVERGENTE",IF($M3707=1,"SOLO MÓVIL",IF($N3707&gt;0,"SOLO FIJO / INTERNET","SIN SERVICIOS"))))</f>
        <v/>
      </c>
      <c r="P3707">
        <f>IF($O3707="WINBACK","Recuperar (winback)",IF($O3707="CONVERGENTE","Upgrade / más líneas",IF($O3707="SOLO MÓVIL","Ofrecer fijo + internet (FLBBTV)",IF($O3707="SOLO FIJO / INTERNET","Ofrecer línea móvil Nextphone","Oferta completa (móvil + fijo + internet)"))))</f>
        <v/>
      </c>
      <c r="Q3707">
        <f>$F3707+$H3707+$L3707</f>
        <v/>
      </c>
      <c r="R3707">
        <f>IFERROR(VLOOKUP($A3707,Registros!$B$2:$G$6000,6,0),IFERROR(VLOOKUP($D3707,Winback!$B$2:$C$300,2,0),""))</f>
        <v/>
      </c>
      <c r="S3707">
        <f>IF($E3707=1,"NP","")&amp;IF($G3707=1,"+MOV","")&amp;IF($I3707=1,"+CS","")&amp;IF($K3707=1,"+WB","")</f>
        <v/>
      </c>
      <c r="T3707">
        <f>$E3707+$G3707+$I3707+$K3707</f>
        <v/>
      </c>
    </row>
    <row r="3708">
      <c r="A3708" t="inlineStr">
        <is>
          <t>359309180000</t>
        </is>
      </c>
      <c r="B3708" t="inlineStr">
        <is>
          <t>35930918</t>
        </is>
      </c>
      <c r="C3708" t="inlineStr">
        <is>
          <t>BERNABÉ KENNETH BEITIA MORENO</t>
        </is>
      </c>
      <c r="D3708" t="inlineStr">
        <is>
          <t>BERNABEKENNETHBEITIAMORENO</t>
        </is>
      </c>
      <c r="E3708">
        <f>IF(COUNTIFS(Registros!$A$2:$A$6000,"NP",Registros!$B$2:$B$6000,$A3708)&gt;0,1,0)</f>
        <v/>
      </c>
      <c r="F3708">
        <f>IF($E3708=1,SUMIFS(Registros!$F$2:$F$6000,Registros!$A$2:$A$6000,"NP",Registros!$B$2:$B$6000,$A3708),0)</f>
        <v/>
      </c>
      <c r="G3708">
        <f>IF(COUNTIFS(Registros!$A$2:$A$6000,"MOV",Registros!$B$2:$B$6000,$A3708)&gt;0,1,0)</f>
        <v/>
      </c>
      <c r="H3708">
        <f>IF($G3708=1,SUMIFS(Registros!$F$2:$F$6000,Registros!$A$2:$A$6000,"MOV",Registros!$B$2:$B$6000,$A3708),0)</f>
        <v/>
      </c>
      <c r="I3708">
        <f>IF(COUNTIFS(Registros!$A$2:$A$6000,"CS",Registros!$B$2:$B$6000,$A3708)&gt;0,1,0)</f>
        <v/>
      </c>
      <c r="J3708">
        <f>IF($I3708=1,SUMIFS(Registros!$I$2:$I$6000,Registros!$A$2:$A$6000,"CS",Registros!$B$2:$B$6000,$A3708),0)</f>
        <v/>
      </c>
      <c r="K3708">
        <f>IF(COUNTIFS(Winback!$K$2:$K$300,$D3708)&gt;0,1,0)</f>
        <v/>
      </c>
      <c r="L3708">
        <f>IF(AND($K3708=1,LEFT($A3708,3)="WB-"),SUMIFS(Winback!$D$2:$D$300,Winback!$K$2:$K$300,$D3708),0)</f>
        <v/>
      </c>
      <c r="M3708">
        <f>IF(OR($E3708=1,$G3708=1,SUMIFS(Registros!$J$2:$J$6000,Registros!$B$2:$B$6000,$A3708)&gt;0),1,0)</f>
        <v/>
      </c>
      <c r="N3708">
        <f>IF($J3708&gt;0,1,IF(COUNTIFS(Registros!$A$2:$A$6000,"CS",Registros!$B$2:$B$6000,$A3708,Registros!$K$2:$K$6000,"&lt;&gt;")&gt;0,1,0))</f>
        <v/>
      </c>
      <c r="O3708">
        <f>IF(AND($K3708=1,$E3708=0,$G3708=0,$I3708=0),"WINBACK",IF(AND($M3708=1,$N3708&gt;0),"CONVERGENTE",IF($M3708=1,"SOLO MÓVIL",IF($N3708&gt;0,"SOLO FIJO / INTERNET","SIN SERVICIOS"))))</f>
        <v/>
      </c>
      <c r="P3708">
        <f>IF($O3708="WINBACK","Recuperar (winback)",IF($O3708="CONVERGENTE","Upgrade / más líneas",IF($O3708="SOLO MÓVIL","Ofrecer fijo + internet (FLBBTV)",IF($O3708="SOLO FIJO / INTERNET","Ofrecer línea móvil Nextphone","Oferta completa (móvil + fijo + internet)"))))</f>
        <v/>
      </c>
      <c r="Q3708">
        <f>$F3708+$H3708+$L3708</f>
        <v/>
      </c>
      <c r="R3708">
        <f>IFERROR(VLOOKUP($A3708,Registros!$B$2:$G$6000,6,0),IFERROR(VLOOKUP($D3708,Winback!$B$2:$C$300,2,0),""))</f>
        <v/>
      </c>
      <c r="S3708">
        <f>IF($E3708=1,"NP","")&amp;IF($G3708=1,"+MOV","")&amp;IF($I3708=1,"+CS","")&amp;IF($K3708=1,"+WB","")</f>
        <v/>
      </c>
      <c r="T3708">
        <f>$E3708+$G3708+$I3708+$K3708</f>
        <v/>
      </c>
    </row>
    <row r="3709">
      <c r="A3709" t="inlineStr">
        <is>
          <t>358203110000</t>
        </is>
      </c>
      <c r="B3709" t="inlineStr">
        <is>
          <t>35820311</t>
        </is>
      </c>
      <c r="C3709" t="inlineStr">
        <is>
          <t>SANDRA PAOLA SANTAMARIA GUERRA</t>
        </is>
      </c>
      <c r="D3709" t="inlineStr">
        <is>
          <t>SANDRAPAOLASANTAMARIAGUERRA</t>
        </is>
      </c>
      <c r="E3709">
        <f>IF(COUNTIFS(Registros!$A$2:$A$6000,"NP",Registros!$B$2:$B$6000,$A3709)&gt;0,1,0)</f>
        <v/>
      </c>
      <c r="F3709">
        <f>IF($E3709=1,SUMIFS(Registros!$F$2:$F$6000,Registros!$A$2:$A$6000,"NP",Registros!$B$2:$B$6000,$A3709),0)</f>
        <v/>
      </c>
      <c r="G3709">
        <f>IF(COUNTIFS(Registros!$A$2:$A$6000,"MOV",Registros!$B$2:$B$6000,$A3709)&gt;0,1,0)</f>
        <v/>
      </c>
      <c r="H3709">
        <f>IF($G3709=1,SUMIFS(Registros!$F$2:$F$6000,Registros!$A$2:$A$6000,"MOV",Registros!$B$2:$B$6000,$A3709),0)</f>
        <v/>
      </c>
      <c r="I3709">
        <f>IF(COUNTIFS(Registros!$A$2:$A$6000,"CS",Registros!$B$2:$B$6000,$A3709)&gt;0,1,0)</f>
        <v/>
      </c>
      <c r="J3709">
        <f>IF($I3709=1,SUMIFS(Registros!$I$2:$I$6000,Registros!$A$2:$A$6000,"CS",Registros!$B$2:$B$6000,$A3709),0)</f>
        <v/>
      </c>
      <c r="K3709">
        <f>IF(COUNTIFS(Winback!$K$2:$K$300,$D3709)&gt;0,1,0)</f>
        <v/>
      </c>
      <c r="L3709">
        <f>IF(AND($K3709=1,LEFT($A3709,3)="WB-"),SUMIFS(Winback!$D$2:$D$300,Winback!$K$2:$K$300,$D3709),0)</f>
        <v/>
      </c>
      <c r="M3709">
        <f>IF(OR($E3709=1,$G3709=1,SUMIFS(Registros!$J$2:$J$6000,Registros!$B$2:$B$6000,$A3709)&gt;0),1,0)</f>
        <v/>
      </c>
      <c r="N3709">
        <f>IF($J3709&gt;0,1,IF(COUNTIFS(Registros!$A$2:$A$6000,"CS",Registros!$B$2:$B$6000,$A3709,Registros!$K$2:$K$6000,"&lt;&gt;")&gt;0,1,0))</f>
        <v/>
      </c>
      <c r="O3709">
        <f>IF(AND($K3709=1,$E3709=0,$G3709=0,$I3709=0),"WINBACK",IF(AND($M3709=1,$N3709&gt;0),"CONVERGENTE",IF($M3709=1,"SOLO MÓVIL",IF($N3709&gt;0,"SOLO FIJO / INTERNET","SIN SERVICIOS"))))</f>
        <v/>
      </c>
      <c r="P3709">
        <f>IF($O3709="WINBACK","Recuperar (winback)",IF($O3709="CONVERGENTE","Upgrade / más líneas",IF($O3709="SOLO MÓVIL","Ofrecer fijo + internet (FLBBTV)",IF($O3709="SOLO FIJO / INTERNET","Ofrecer línea móvil Nextphone","Oferta completa (móvil + fijo + internet)"))))</f>
        <v/>
      </c>
      <c r="Q3709">
        <f>$F3709+$H3709+$L3709</f>
        <v/>
      </c>
      <c r="R3709">
        <f>IFERROR(VLOOKUP($A3709,Registros!$B$2:$G$6000,6,0),IFERROR(VLOOKUP($D3709,Winback!$B$2:$C$300,2,0),""))</f>
        <v/>
      </c>
      <c r="S3709">
        <f>IF($E3709=1,"NP","")&amp;IF($G3709=1,"+MOV","")&amp;IF($I3709=1,"+CS","")&amp;IF($K3709=1,"+WB","")</f>
        <v/>
      </c>
      <c r="T3709">
        <f>$E3709+$G3709+$I3709+$K3709</f>
        <v/>
      </c>
    </row>
    <row r="3710">
      <c r="A3710" t="inlineStr">
        <is>
          <t>351076090000</t>
        </is>
      </c>
      <c r="B3710" t="inlineStr">
        <is>
          <t>35107609</t>
        </is>
      </c>
      <c r="C3710" t="inlineStr">
        <is>
          <t>ALISSON RODRÍGUEZ</t>
        </is>
      </c>
      <c r="D3710" t="inlineStr">
        <is>
          <t>ALISSONRODRIGUEZ</t>
        </is>
      </c>
      <c r="E3710">
        <f>IF(COUNTIFS(Registros!$A$2:$A$6000,"NP",Registros!$B$2:$B$6000,$A3710)&gt;0,1,0)</f>
        <v/>
      </c>
      <c r="F3710">
        <f>IF($E3710=1,SUMIFS(Registros!$F$2:$F$6000,Registros!$A$2:$A$6000,"NP",Registros!$B$2:$B$6000,$A3710),0)</f>
        <v/>
      </c>
      <c r="G3710">
        <f>IF(COUNTIFS(Registros!$A$2:$A$6000,"MOV",Registros!$B$2:$B$6000,$A3710)&gt;0,1,0)</f>
        <v/>
      </c>
      <c r="H3710">
        <f>IF($G3710=1,SUMIFS(Registros!$F$2:$F$6000,Registros!$A$2:$A$6000,"MOV",Registros!$B$2:$B$6000,$A3710),0)</f>
        <v/>
      </c>
      <c r="I3710">
        <f>IF(COUNTIFS(Registros!$A$2:$A$6000,"CS",Registros!$B$2:$B$6000,$A3710)&gt;0,1,0)</f>
        <v/>
      </c>
      <c r="J3710">
        <f>IF($I3710=1,SUMIFS(Registros!$I$2:$I$6000,Registros!$A$2:$A$6000,"CS",Registros!$B$2:$B$6000,$A3710),0)</f>
        <v/>
      </c>
      <c r="K3710">
        <f>IF(COUNTIFS(Winback!$K$2:$K$300,$D3710)&gt;0,1,0)</f>
        <v/>
      </c>
      <c r="L3710">
        <f>IF(AND($K3710=1,LEFT($A3710,3)="WB-"),SUMIFS(Winback!$D$2:$D$300,Winback!$K$2:$K$300,$D3710),0)</f>
        <v/>
      </c>
      <c r="M3710">
        <f>IF(OR($E3710=1,$G3710=1,SUMIFS(Registros!$J$2:$J$6000,Registros!$B$2:$B$6000,$A3710)&gt;0),1,0)</f>
        <v/>
      </c>
      <c r="N3710">
        <f>IF($J3710&gt;0,1,IF(COUNTIFS(Registros!$A$2:$A$6000,"CS",Registros!$B$2:$B$6000,$A3710,Registros!$K$2:$K$6000,"&lt;&gt;")&gt;0,1,0))</f>
        <v/>
      </c>
      <c r="O3710">
        <f>IF(AND($K3710=1,$E3710=0,$G3710=0,$I3710=0),"WINBACK",IF(AND($M3710=1,$N3710&gt;0),"CONVERGENTE",IF($M3710=1,"SOLO MÓVIL",IF($N3710&gt;0,"SOLO FIJO / INTERNET","SIN SERVICIOS"))))</f>
        <v/>
      </c>
      <c r="P3710">
        <f>IF($O3710="WINBACK","Recuperar (winback)",IF($O3710="CONVERGENTE","Upgrade / más líneas",IF($O3710="SOLO MÓVIL","Ofrecer fijo + internet (FLBBTV)",IF($O3710="SOLO FIJO / INTERNET","Ofrecer línea móvil Nextphone","Oferta completa (móvil + fijo + internet)"))))</f>
        <v/>
      </c>
      <c r="Q3710">
        <f>$F3710+$H3710+$L3710</f>
        <v/>
      </c>
      <c r="R3710">
        <f>IFERROR(VLOOKUP($A3710,Registros!$B$2:$G$6000,6,0),IFERROR(VLOOKUP($D3710,Winback!$B$2:$C$300,2,0),""))</f>
        <v/>
      </c>
      <c r="S3710">
        <f>IF($E3710=1,"NP","")&amp;IF($G3710=1,"+MOV","")&amp;IF($I3710=1,"+CS","")&amp;IF($K3710=1,"+WB","")</f>
        <v/>
      </c>
      <c r="T3710">
        <f>$E3710+$G3710+$I3710+$K3710</f>
        <v/>
      </c>
    </row>
    <row r="3711">
      <c r="A3711" t="inlineStr">
        <is>
          <t>351152570000</t>
        </is>
      </c>
      <c r="B3711" t="inlineStr">
        <is>
          <t>35115257</t>
        </is>
      </c>
      <c r="C3711" t="inlineStr">
        <is>
          <t>MARITZENIA PALACIO MONTEZUMA</t>
        </is>
      </c>
      <c r="D3711" t="inlineStr">
        <is>
          <t>MARITZENIAPALACIOMONTEZUMA</t>
        </is>
      </c>
      <c r="E3711">
        <f>IF(COUNTIFS(Registros!$A$2:$A$6000,"NP",Registros!$B$2:$B$6000,$A3711)&gt;0,1,0)</f>
        <v/>
      </c>
      <c r="F3711">
        <f>IF($E3711=1,SUMIFS(Registros!$F$2:$F$6000,Registros!$A$2:$A$6000,"NP",Registros!$B$2:$B$6000,$A3711),0)</f>
        <v/>
      </c>
      <c r="G3711">
        <f>IF(COUNTIFS(Registros!$A$2:$A$6000,"MOV",Registros!$B$2:$B$6000,$A3711)&gt;0,1,0)</f>
        <v/>
      </c>
      <c r="H3711">
        <f>IF($G3711=1,SUMIFS(Registros!$F$2:$F$6000,Registros!$A$2:$A$6000,"MOV",Registros!$B$2:$B$6000,$A3711),0)</f>
        <v/>
      </c>
      <c r="I3711">
        <f>IF(COUNTIFS(Registros!$A$2:$A$6000,"CS",Registros!$B$2:$B$6000,$A3711)&gt;0,1,0)</f>
        <v/>
      </c>
      <c r="J3711">
        <f>IF($I3711=1,SUMIFS(Registros!$I$2:$I$6000,Registros!$A$2:$A$6000,"CS",Registros!$B$2:$B$6000,$A3711),0)</f>
        <v/>
      </c>
      <c r="K3711">
        <f>IF(COUNTIFS(Winback!$K$2:$K$300,$D3711)&gt;0,1,0)</f>
        <v/>
      </c>
      <c r="L3711">
        <f>IF(AND($K3711=1,LEFT($A3711,3)="WB-"),SUMIFS(Winback!$D$2:$D$300,Winback!$K$2:$K$300,$D3711),0)</f>
        <v/>
      </c>
      <c r="M3711">
        <f>IF(OR($E3711=1,$G3711=1,SUMIFS(Registros!$J$2:$J$6000,Registros!$B$2:$B$6000,$A3711)&gt;0),1,0)</f>
        <v/>
      </c>
      <c r="N3711">
        <f>IF($J3711&gt;0,1,IF(COUNTIFS(Registros!$A$2:$A$6000,"CS",Registros!$B$2:$B$6000,$A3711,Registros!$K$2:$K$6000,"&lt;&gt;")&gt;0,1,0))</f>
        <v/>
      </c>
      <c r="O3711">
        <f>IF(AND($K3711=1,$E3711=0,$G3711=0,$I3711=0),"WINBACK",IF(AND($M3711=1,$N3711&gt;0),"CONVERGENTE",IF($M3711=1,"SOLO MÓVIL",IF($N3711&gt;0,"SOLO FIJO / INTERNET","SIN SERVICIOS"))))</f>
        <v/>
      </c>
      <c r="P3711">
        <f>IF($O3711="WINBACK","Recuperar (winback)",IF($O3711="CONVERGENTE","Upgrade / más líneas",IF($O3711="SOLO MÓVIL","Ofrecer fijo + internet (FLBBTV)",IF($O3711="SOLO FIJO / INTERNET","Ofrecer línea móvil Nextphone","Oferta completa (móvil + fijo + internet)"))))</f>
        <v/>
      </c>
      <c r="Q3711">
        <f>$F3711+$H3711+$L3711</f>
        <v/>
      </c>
      <c r="R3711">
        <f>IFERROR(VLOOKUP($A3711,Registros!$B$2:$G$6000,6,0),IFERROR(VLOOKUP($D3711,Winback!$B$2:$C$300,2,0),""))</f>
        <v/>
      </c>
      <c r="S3711">
        <f>IF($E3711=1,"NP","")&amp;IF($G3711=1,"+MOV","")&amp;IF($I3711=1,"+CS","")&amp;IF($K3711=1,"+WB","")</f>
        <v/>
      </c>
      <c r="T3711">
        <f>$E3711+$G3711+$I3711+$K3711</f>
        <v/>
      </c>
    </row>
    <row r="3712">
      <c r="A3712" t="inlineStr">
        <is>
          <t>357285460000</t>
        </is>
      </c>
      <c r="B3712" t="inlineStr">
        <is>
          <t>35728546</t>
        </is>
      </c>
      <c r="C3712" t="inlineStr">
        <is>
          <t>JEISON RAUL CONCEPCION FUENTES</t>
        </is>
      </c>
      <c r="D3712" t="inlineStr">
        <is>
          <t>JEISONRAULCONCEPCIONFUENTES</t>
        </is>
      </c>
      <c r="E3712">
        <f>IF(COUNTIFS(Registros!$A$2:$A$6000,"NP",Registros!$B$2:$B$6000,$A3712)&gt;0,1,0)</f>
        <v/>
      </c>
      <c r="F3712">
        <f>IF($E3712=1,SUMIFS(Registros!$F$2:$F$6000,Registros!$A$2:$A$6000,"NP",Registros!$B$2:$B$6000,$A3712),0)</f>
        <v/>
      </c>
      <c r="G3712">
        <f>IF(COUNTIFS(Registros!$A$2:$A$6000,"MOV",Registros!$B$2:$B$6000,$A3712)&gt;0,1,0)</f>
        <v/>
      </c>
      <c r="H3712">
        <f>IF($G3712=1,SUMIFS(Registros!$F$2:$F$6000,Registros!$A$2:$A$6000,"MOV",Registros!$B$2:$B$6000,$A3712),0)</f>
        <v/>
      </c>
      <c r="I3712">
        <f>IF(COUNTIFS(Registros!$A$2:$A$6000,"CS",Registros!$B$2:$B$6000,$A3712)&gt;0,1,0)</f>
        <v/>
      </c>
      <c r="J3712">
        <f>IF($I3712=1,SUMIFS(Registros!$I$2:$I$6000,Registros!$A$2:$A$6000,"CS",Registros!$B$2:$B$6000,$A3712),0)</f>
        <v/>
      </c>
      <c r="K3712">
        <f>IF(COUNTIFS(Winback!$K$2:$K$300,$D3712)&gt;0,1,0)</f>
        <v/>
      </c>
      <c r="L3712">
        <f>IF(AND($K3712=1,LEFT($A3712,3)="WB-"),SUMIFS(Winback!$D$2:$D$300,Winback!$K$2:$K$300,$D3712),0)</f>
        <v/>
      </c>
      <c r="M3712">
        <f>IF(OR($E3712=1,$G3712=1,SUMIFS(Registros!$J$2:$J$6000,Registros!$B$2:$B$6000,$A3712)&gt;0),1,0)</f>
        <v/>
      </c>
      <c r="N3712">
        <f>IF($J3712&gt;0,1,IF(COUNTIFS(Registros!$A$2:$A$6000,"CS",Registros!$B$2:$B$6000,$A3712,Registros!$K$2:$K$6000,"&lt;&gt;")&gt;0,1,0))</f>
        <v/>
      </c>
      <c r="O3712">
        <f>IF(AND($K3712=1,$E3712=0,$G3712=0,$I3712=0),"WINBACK",IF(AND($M3712=1,$N3712&gt;0),"CONVERGENTE",IF($M3712=1,"SOLO MÓVIL",IF($N3712&gt;0,"SOLO FIJO / INTERNET","SIN SERVICIOS"))))</f>
        <v/>
      </c>
      <c r="P3712">
        <f>IF($O3712="WINBACK","Recuperar (winback)",IF($O3712="CONVERGENTE","Upgrade / más líneas",IF($O3712="SOLO MÓVIL","Ofrecer fijo + internet (FLBBTV)",IF($O3712="SOLO FIJO / INTERNET","Ofrecer línea móvil Nextphone","Oferta completa (móvil + fijo + internet)"))))</f>
        <v/>
      </c>
      <c r="Q3712">
        <f>$F3712+$H3712+$L3712</f>
        <v/>
      </c>
      <c r="R3712">
        <f>IFERROR(VLOOKUP($A3712,Registros!$B$2:$G$6000,6,0),IFERROR(VLOOKUP($D3712,Winback!$B$2:$C$300,2,0),""))</f>
        <v/>
      </c>
      <c r="S3712">
        <f>IF($E3712=1,"NP","")&amp;IF($G3712=1,"+MOV","")&amp;IF($I3712=1,"+CS","")&amp;IF($K3712=1,"+WB","")</f>
        <v/>
      </c>
      <c r="T3712">
        <f>$E3712+$G3712+$I3712+$K3712</f>
        <v/>
      </c>
    </row>
    <row r="3713">
      <c r="A3713" t="inlineStr">
        <is>
          <t>351240570000</t>
        </is>
      </c>
      <c r="B3713" t="inlineStr">
        <is>
          <t>35124057</t>
        </is>
      </c>
      <c r="C3713" t="inlineStr">
        <is>
          <t>MOISES ISSACS CASTILLO SALDAÑA</t>
        </is>
      </c>
      <c r="D3713" t="inlineStr">
        <is>
          <t>MOISESISSACSCASTILLOSALDANA</t>
        </is>
      </c>
      <c r="E3713">
        <f>IF(COUNTIFS(Registros!$A$2:$A$6000,"NP",Registros!$B$2:$B$6000,$A3713)&gt;0,1,0)</f>
        <v/>
      </c>
      <c r="F3713">
        <f>IF($E3713=1,SUMIFS(Registros!$F$2:$F$6000,Registros!$A$2:$A$6000,"NP",Registros!$B$2:$B$6000,$A3713),0)</f>
        <v/>
      </c>
      <c r="G3713">
        <f>IF(COUNTIFS(Registros!$A$2:$A$6000,"MOV",Registros!$B$2:$B$6000,$A3713)&gt;0,1,0)</f>
        <v/>
      </c>
      <c r="H3713">
        <f>IF($G3713=1,SUMIFS(Registros!$F$2:$F$6000,Registros!$A$2:$A$6000,"MOV",Registros!$B$2:$B$6000,$A3713),0)</f>
        <v/>
      </c>
      <c r="I3713">
        <f>IF(COUNTIFS(Registros!$A$2:$A$6000,"CS",Registros!$B$2:$B$6000,$A3713)&gt;0,1,0)</f>
        <v/>
      </c>
      <c r="J3713">
        <f>IF($I3713=1,SUMIFS(Registros!$I$2:$I$6000,Registros!$A$2:$A$6000,"CS",Registros!$B$2:$B$6000,$A3713),0)</f>
        <v/>
      </c>
      <c r="K3713">
        <f>IF(COUNTIFS(Winback!$K$2:$K$300,$D3713)&gt;0,1,0)</f>
        <v/>
      </c>
      <c r="L3713">
        <f>IF(AND($K3713=1,LEFT($A3713,3)="WB-"),SUMIFS(Winback!$D$2:$D$300,Winback!$K$2:$K$300,$D3713),0)</f>
        <v/>
      </c>
      <c r="M3713">
        <f>IF(OR($E3713=1,$G3713=1,SUMIFS(Registros!$J$2:$J$6000,Registros!$B$2:$B$6000,$A3713)&gt;0),1,0)</f>
        <v/>
      </c>
      <c r="N3713">
        <f>IF($J3713&gt;0,1,IF(COUNTIFS(Registros!$A$2:$A$6000,"CS",Registros!$B$2:$B$6000,$A3713,Registros!$K$2:$K$6000,"&lt;&gt;")&gt;0,1,0))</f>
        <v/>
      </c>
      <c r="O3713">
        <f>IF(AND($K3713=1,$E3713=0,$G3713=0,$I3713=0),"WINBACK",IF(AND($M3713=1,$N3713&gt;0),"CONVERGENTE",IF($M3713=1,"SOLO MÓVIL",IF($N3713&gt;0,"SOLO FIJO / INTERNET","SIN SERVICIOS"))))</f>
        <v/>
      </c>
      <c r="P3713">
        <f>IF($O3713="WINBACK","Recuperar (winback)",IF($O3713="CONVERGENTE","Upgrade / más líneas",IF($O3713="SOLO MÓVIL","Ofrecer fijo + internet (FLBBTV)",IF($O3713="SOLO FIJO / INTERNET","Ofrecer línea móvil Nextphone","Oferta completa (móvil + fijo + internet)"))))</f>
        <v/>
      </c>
      <c r="Q3713">
        <f>$F3713+$H3713+$L3713</f>
        <v/>
      </c>
      <c r="R3713">
        <f>IFERROR(VLOOKUP($A3713,Registros!$B$2:$G$6000,6,0),IFERROR(VLOOKUP($D3713,Winback!$B$2:$C$300,2,0),""))</f>
        <v/>
      </c>
      <c r="S3713">
        <f>IF($E3713=1,"NP","")&amp;IF($G3713=1,"+MOV","")&amp;IF($I3713=1,"+CS","")&amp;IF($K3713=1,"+WB","")</f>
        <v/>
      </c>
      <c r="T3713">
        <f>$E3713+$G3713+$I3713+$K3713</f>
        <v/>
      </c>
    </row>
    <row r="3714">
      <c r="A3714" t="inlineStr">
        <is>
          <t>365012270000</t>
        </is>
      </c>
      <c r="B3714" t="inlineStr">
        <is>
          <t>36501227</t>
        </is>
      </c>
      <c r="C3714" t="inlineStr">
        <is>
          <t>NATASHA SALDAÑA</t>
        </is>
      </c>
      <c r="D3714" t="inlineStr">
        <is>
          <t>NATASHASALDANA</t>
        </is>
      </c>
      <c r="E3714">
        <f>IF(COUNTIFS(Registros!$A$2:$A$6000,"NP",Registros!$B$2:$B$6000,$A3714)&gt;0,1,0)</f>
        <v/>
      </c>
      <c r="F3714">
        <f>IF($E3714=1,SUMIFS(Registros!$F$2:$F$6000,Registros!$A$2:$A$6000,"NP",Registros!$B$2:$B$6000,$A3714),0)</f>
        <v/>
      </c>
      <c r="G3714">
        <f>IF(COUNTIFS(Registros!$A$2:$A$6000,"MOV",Registros!$B$2:$B$6000,$A3714)&gt;0,1,0)</f>
        <v/>
      </c>
      <c r="H3714">
        <f>IF($G3714=1,SUMIFS(Registros!$F$2:$F$6000,Registros!$A$2:$A$6000,"MOV",Registros!$B$2:$B$6000,$A3714),0)</f>
        <v/>
      </c>
      <c r="I3714">
        <f>IF(COUNTIFS(Registros!$A$2:$A$6000,"CS",Registros!$B$2:$B$6000,$A3714)&gt;0,1,0)</f>
        <v/>
      </c>
      <c r="J3714">
        <f>IF($I3714=1,SUMIFS(Registros!$I$2:$I$6000,Registros!$A$2:$A$6000,"CS",Registros!$B$2:$B$6000,$A3714),0)</f>
        <v/>
      </c>
      <c r="K3714">
        <f>IF(COUNTIFS(Winback!$K$2:$K$300,$D3714)&gt;0,1,0)</f>
        <v/>
      </c>
      <c r="L3714">
        <f>IF(AND($K3714=1,LEFT($A3714,3)="WB-"),SUMIFS(Winback!$D$2:$D$300,Winback!$K$2:$K$300,$D3714),0)</f>
        <v/>
      </c>
      <c r="M3714">
        <f>IF(OR($E3714=1,$G3714=1,SUMIFS(Registros!$J$2:$J$6000,Registros!$B$2:$B$6000,$A3714)&gt;0),1,0)</f>
        <v/>
      </c>
      <c r="N3714">
        <f>IF($J3714&gt;0,1,IF(COUNTIFS(Registros!$A$2:$A$6000,"CS",Registros!$B$2:$B$6000,$A3714,Registros!$K$2:$K$6000,"&lt;&gt;")&gt;0,1,0))</f>
        <v/>
      </c>
      <c r="O3714">
        <f>IF(AND($K3714=1,$E3714=0,$G3714=0,$I3714=0),"WINBACK",IF(AND($M3714=1,$N3714&gt;0),"CONVERGENTE",IF($M3714=1,"SOLO MÓVIL",IF($N3714&gt;0,"SOLO FIJO / INTERNET","SIN SERVICIOS"))))</f>
        <v/>
      </c>
      <c r="P3714">
        <f>IF($O3714="WINBACK","Recuperar (winback)",IF($O3714="CONVERGENTE","Upgrade / más líneas",IF($O3714="SOLO MÓVIL","Ofrecer fijo + internet (FLBBTV)",IF($O3714="SOLO FIJO / INTERNET","Ofrecer línea móvil Nextphone","Oferta completa (móvil + fijo + internet)"))))</f>
        <v/>
      </c>
      <c r="Q3714">
        <f>$F3714+$H3714+$L3714</f>
        <v/>
      </c>
      <c r="R3714">
        <f>IFERROR(VLOOKUP($A3714,Registros!$B$2:$G$6000,6,0),IFERROR(VLOOKUP($D3714,Winback!$B$2:$C$300,2,0),""))</f>
        <v/>
      </c>
      <c r="S3714">
        <f>IF($E3714=1,"NP","")&amp;IF($G3714=1,"+MOV","")&amp;IF($I3714=1,"+CS","")&amp;IF($K3714=1,"+WB","")</f>
        <v/>
      </c>
      <c r="T3714">
        <f>$E3714+$G3714+$I3714+$K3714</f>
        <v/>
      </c>
    </row>
    <row r="3715">
      <c r="A3715" t="inlineStr">
        <is>
          <t>353368350000</t>
        </is>
      </c>
      <c r="B3715" t="inlineStr">
        <is>
          <t>35336835</t>
        </is>
      </c>
      <c r="C3715" t="inlineStr">
        <is>
          <t>GABRIEL ARCIA</t>
        </is>
      </c>
      <c r="D3715" t="inlineStr">
        <is>
          <t>GABRIELARCIA</t>
        </is>
      </c>
      <c r="E3715">
        <f>IF(COUNTIFS(Registros!$A$2:$A$6000,"NP",Registros!$B$2:$B$6000,$A3715)&gt;0,1,0)</f>
        <v/>
      </c>
      <c r="F3715">
        <f>IF($E3715=1,SUMIFS(Registros!$F$2:$F$6000,Registros!$A$2:$A$6000,"NP",Registros!$B$2:$B$6000,$A3715),0)</f>
        <v/>
      </c>
      <c r="G3715">
        <f>IF(COUNTIFS(Registros!$A$2:$A$6000,"MOV",Registros!$B$2:$B$6000,$A3715)&gt;0,1,0)</f>
        <v/>
      </c>
      <c r="H3715">
        <f>IF($G3715=1,SUMIFS(Registros!$F$2:$F$6000,Registros!$A$2:$A$6000,"MOV",Registros!$B$2:$B$6000,$A3715),0)</f>
        <v/>
      </c>
      <c r="I3715">
        <f>IF(COUNTIFS(Registros!$A$2:$A$6000,"CS",Registros!$B$2:$B$6000,$A3715)&gt;0,1,0)</f>
        <v/>
      </c>
      <c r="J3715">
        <f>IF($I3715=1,SUMIFS(Registros!$I$2:$I$6000,Registros!$A$2:$A$6000,"CS",Registros!$B$2:$B$6000,$A3715),0)</f>
        <v/>
      </c>
      <c r="K3715">
        <f>IF(COUNTIFS(Winback!$K$2:$K$300,$D3715)&gt;0,1,0)</f>
        <v/>
      </c>
      <c r="L3715">
        <f>IF(AND($K3715=1,LEFT($A3715,3)="WB-"),SUMIFS(Winback!$D$2:$D$300,Winback!$K$2:$K$300,$D3715),0)</f>
        <v/>
      </c>
      <c r="M3715">
        <f>IF(OR($E3715=1,$G3715=1,SUMIFS(Registros!$J$2:$J$6000,Registros!$B$2:$B$6000,$A3715)&gt;0),1,0)</f>
        <v/>
      </c>
      <c r="N3715">
        <f>IF($J3715&gt;0,1,IF(COUNTIFS(Registros!$A$2:$A$6000,"CS",Registros!$B$2:$B$6000,$A3715,Registros!$K$2:$K$6000,"&lt;&gt;")&gt;0,1,0))</f>
        <v/>
      </c>
      <c r="O3715">
        <f>IF(AND($K3715=1,$E3715=0,$G3715=0,$I3715=0),"WINBACK",IF(AND($M3715=1,$N3715&gt;0),"CONVERGENTE",IF($M3715=1,"SOLO MÓVIL",IF($N3715&gt;0,"SOLO FIJO / INTERNET","SIN SERVICIOS"))))</f>
        <v/>
      </c>
      <c r="P3715">
        <f>IF($O3715="WINBACK","Recuperar (winback)",IF($O3715="CONVERGENTE","Upgrade / más líneas",IF($O3715="SOLO MÓVIL","Ofrecer fijo + internet (FLBBTV)",IF($O3715="SOLO FIJO / INTERNET","Ofrecer línea móvil Nextphone","Oferta completa (móvil + fijo + internet)"))))</f>
        <v/>
      </c>
      <c r="Q3715">
        <f>$F3715+$H3715+$L3715</f>
        <v/>
      </c>
      <c r="R3715">
        <f>IFERROR(VLOOKUP($A3715,Registros!$B$2:$G$6000,6,0),IFERROR(VLOOKUP($D3715,Winback!$B$2:$C$300,2,0),""))</f>
        <v/>
      </c>
      <c r="S3715">
        <f>IF($E3715=1,"NP","")&amp;IF($G3715=1,"+MOV","")&amp;IF($I3715=1,"+CS","")&amp;IF($K3715=1,"+WB","")</f>
        <v/>
      </c>
      <c r="T3715">
        <f>$E3715+$G3715+$I3715+$K3715</f>
        <v/>
      </c>
    </row>
    <row r="3716">
      <c r="A3716" t="inlineStr">
        <is>
          <t>357205680000</t>
        </is>
      </c>
      <c r="B3716" t="inlineStr">
        <is>
          <t>35720568</t>
        </is>
      </c>
      <c r="C3716" t="inlineStr">
        <is>
          <t>RAICHELL CORTES</t>
        </is>
      </c>
      <c r="D3716" t="inlineStr">
        <is>
          <t>RAICHELLCORTES</t>
        </is>
      </c>
      <c r="E3716">
        <f>IF(COUNTIFS(Registros!$A$2:$A$6000,"NP",Registros!$B$2:$B$6000,$A3716)&gt;0,1,0)</f>
        <v/>
      </c>
      <c r="F3716">
        <f>IF($E3716=1,SUMIFS(Registros!$F$2:$F$6000,Registros!$A$2:$A$6000,"NP",Registros!$B$2:$B$6000,$A3716),0)</f>
        <v/>
      </c>
      <c r="G3716">
        <f>IF(COUNTIFS(Registros!$A$2:$A$6000,"MOV",Registros!$B$2:$B$6000,$A3716)&gt;0,1,0)</f>
        <v/>
      </c>
      <c r="H3716">
        <f>IF($G3716=1,SUMIFS(Registros!$F$2:$F$6000,Registros!$A$2:$A$6000,"MOV",Registros!$B$2:$B$6000,$A3716),0)</f>
        <v/>
      </c>
      <c r="I3716">
        <f>IF(COUNTIFS(Registros!$A$2:$A$6000,"CS",Registros!$B$2:$B$6000,$A3716)&gt;0,1,0)</f>
        <v/>
      </c>
      <c r="J3716">
        <f>IF($I3716=1,SUMIFS(Registros!$I$2:$I$6000,Registros!$A$2:$A$6000,"CS",Registros!$B$2:$B$6000,$A3716),0)</f>
        <v/>
      </c>
      <c r="K3716">
        <f>IF(COUNTIFS(Winback!$K$2:$K$300,$D3716)&gt;0,1,0)</f>
        <v/>
      </c>
      <c r="L3716">
        <f>IF(AND($K3716=1,LEFT($A3716,3)="WB-"),SUMIFS(Winback!$D$2:$D$300,Winback!$K$2:$K$300,$D3716),0)</f>
        <v/>
      </c>
      <c r="M3716">
        <f>IF(OR($E3716=1,$G3716=1,SUMIFS(Registros!$J$2:$J$6000,Registros!$B$2:$B$6000,$A3716)&gt;0),1,0)</f>
        <v/>
      </c>
      <c r="N3716">
        <f>IF($J3716&gt;0,1,IF(COUNTIFS(Registros!$A$2:$A$6000,"CS",Registros!$B$2:$B$6000,$A3716,Registros!$K$2:$K$6000,"&lt;&gt;")&gt;0,1,0))</f>
        <v/>
      </c>
      <c r="O3716">
        <f>IF(AND($K3716=1,$E3716=0,$G3716=0,$I3716=0),"WINBACK",IF(AND($M3716=1,$N3716&gt;0),"CONVERGENTE",IF($M3716=1,"SOLO MÓVIL",IF($N3716&gt;0,"SOLO FIJO / INTERNET","SIN SERVICIOS"))))</f>
        <v/>
      </c>
      <c r="P3716">
        <f>IF($O3716="WINBACK","Recuperar (winback)",IF($O3716="CONVERGENTE","Upgrade / más líneas",IF($O3716="SOLO MÓVIL","Ofrecer fijo + internet (FLBBTV)",IF($O3716="SOLO FIJO / INTERNET","Ofrecer línea móvil Nextphone","Oferta completa (móvil + fijo + internet)"))))</f>
        <v/>
      </c>
      <c r="Q3716">
        <f>$F3716+$H3716+$L3716</f>
        <v/>
      </c>
      <c r="R3716">
        <f>IFERROR(VLOOKUP($A3716,Registros!$B$2:$G$6000,6,0),IFERROR(VLOOKUP($D3716,Winback!$B$2:$C$300,2,0),""))</f>
        <v/>
      </c>
      <c r="S3716">
        <f>IF($E3716=1,"NP","")&amp;IF($G3716=1,"+MOV","")&amp;IF($I3716=1,"+CS","")&amp;IF($K3716=1,"+WB","")</f>
        <v/>
      </c>
      <c r="T3716">
        <f>$E3716+$G3716+$I3716+$K3716</f>
        <v/>
      </c>
    </row>
    <row r="3717">
      <c r="A3717" t="inlineStr">
        <is>
          <t>351206520000</t>
        </is>
      </c>
      <c r="B3717" t="inlineStr">
        <is>
          <t>35120652</t>
        </is>
      </c>
      <c r="C3717" t="inlineStr">
        <is>
          <t>PABLO SÁNCHEZ PITTY</t>
        </is>
      </c>
      <c r="D3717" t="inlineStr">
        <is>
          <t>PABLOSANCHEZPITTY</t>
        </is>
      </c>
      <c r="E3717">
        <f>IF(COUNTIFS(Registros!$A$2:$A$6000,"NP",Registros!$B$2:$B$6000,$A3717)&gt;0,1,0)</f>
        <v/>
      </c>
      <c r="F3717">
        <f>IF($E3717=1,SUMIFS(Registros!$F$2:$F$6000,Registros!$A$2:$A$6000,"NP",Registros!$B$2:$B$6000,$A3717),0)</f>
        <v/>
      </c>
      <c r="G3717">
        <f>IF(COUNTIFS(Registros!$A$2:$A$6000,"MOV",Registros!$B$2:$B$6000,$A3717)&gt;0,1,0)</f>
        <v/>
      </c>
      <c r="H3717">
        <f>IF($G3717=1,SUMIFS(Registros!$F$2:$F$6000,Registros!$A$2:$A$6000,"MOV",Registros!$B$2:$B$6000,$A3717),0)</f>
        <v/>
      </c>
      <c r="I3717">
        <f>IF(COUNTIFS(Registros!$A$2:$A$6000,"CS",Registros!$B$2:$B$6000,$A3717)&gt;0,1,0)</f>
        <v/>
      </c>
      <c r="J3717">
        <f>IF($I3717=1,SUMIFS(Registros!$I$2:$I$6000,Registros!$A$2:$A$6000,"CS",Registros!$B$2:$B$6000,$A3717),0)</f>
        <v/>
      </c>
      <c r="K3717">
        <f>IF(COUNTIFS(Winback!$K$2:$K$300,$D3717)&gt;0,1,0)</f>
        <v/>
      </c>
      <c r="L3717">
        <f>IF(AND($K3717=1,LEFT($A3717,3)="WB-"),SUMIFS(Winback!$D$2:$D$300,Winback!$K$2:$K$300,$D3717),0)</f>
        <v/>
      </c>
      <c r="M3717">
        <f>IF(OR($E3717=1,$G3717=1,SUMIFS(Registros!$J$2:$J$6000,Registros!$B$2:$B$6000,$A3717)&gt;0),1,0)</f>
        <v/>
      </c>
      <c r="N3717">
        <f>IF($J3717&gt;0,1,IF(COUNTIFS(Registros!$A$2:$A$6000,"CS",Registros!$B$2:$B$6000,$A3717,Registros!$K$2:$K$6000,"&lt;&gt;")&gt;0,1,0))</f>
        <v/>
      </c>
      <c r="O3717">
        <f>IF(AND($K3717=1,$E3717=0,$G3717=0,$I3717=0),"WINBACK",IF(AND($M3717=1,$N3717&gt;0),"CONVERGENTE",IF($M3717=1,"SOLO MÓVIL",IF($N3717&gt;0,"SOLO FIJO / INTERNET","SIN SERVICIOS"))))</f>
        <v/>
      </c>
      <c r="P3717">
        <f>IF($O3717="WINBACK","Recuperar (winback)",IF($O3717="CONVERGENTE","Upgrade / más líneas",IF($O3717="SOLO MÓVIL","Ofrecer fijo + internet (FLBBTV)",IF($O3717="SOLO FIJO / INTERNET","Ofrecer línea móvil Nextphone","Oferta completa (móvil + fijo + internet)"))))</f>
        <v/>
      </c>
      <c r="Q3717">
        <f>$F3717+$H3717+$L3717</f>
        <v/>
      </c>
      <c r="R3717">
        <f>IFERROR(VLOOKUP($A3717,Registros!$B$2:$G$6000,6,0),IFERROR(VLOOKUP($D3717,Winback!$B$2:$C$300,2,0),""))</f>
        <v/>
      </c>
      <c r="S3717">
        <f>IF($E3717=1,"NP","")&amp;IF($G3717=1,"+MOV","")&amp;IF($I3717=1,"+CS","")&amp;IF($K3717=1,"+WB","")</f>
        <v/>
      </c>
      <c r="T3717">
        <f>$E3717+$G3717+$I3717+$K3717</f>
        <v/>
      </c>
    </row>
    <row r="3718">
      <c r="A3718" t="inlineStr">
        <is>
          <t>363031750000</t>
        </is>
      </c>
      <c r="B3718" t="inlineStr">
        <is>
          <t>36303175</t>
        </is>
      </c>
      <c r="C3718" t="inlineStr">
        <is>
          <t>JOSELINE ESPINOSA</t>
        </is>
      </c>
      <c r="D3718" t="inlineStr">
        <is>
          <t>JOSELINEESPINOSA</t>
        </is>
      </c>
      <c r="E3718">
        <f>IF(COUNTIFS(Registros!$A$2:$A$6000,"NP",Registros!$B$2:$B$6000,$A3718)&gt;0,1,0)</f>
        <v/>
      </c>
      <c r="F3718">
        <f>IF($E3718=1,SUMIFS(Registros!$F$2:$F$6000,Registros!$A$2:$A$6000,"NP",Registros!$B$2:$B$6000,$A3718),0)</f>
        <v/>
      </c>
      <c r="G3718">
        <f>IF(COUNTIFS(Registros!$A$2:$A$6000,"MOV",Registros!$B$2:$B$6000,$A3718)&gt;0,1,0)</f>
        <v/>
      </c>
      <c r="H3718">
        <f>IF($G3718=1,SUMIFS(Registros!$F$2:$F$6000,Registros!$A$2:$A$6000,"MOV",Registros!$B$2:$B$6000,$A3718),0)</f>
        <v/>
      </c>
      <c r="I3718">
        <f>IF(COUNTIFS(Registros!$A$2:$A$6000,"CS",Registros!$B$2:$B$6000,$A3718)&gt;0,1,0)</f>
        <v/>
      </c>
      <c r="J3718">
        <f>IF($I3718=1,SUMIFS(Registros!$I$2:$I$6000,Registros!$A$2:$A$6000,"CS",Registros!$B$2:$B$6000,$A3718),0)</f>
        <v/>
      </c>
      <c r="K3718">
        <f>IF(COUNTIFS(Winback!$K$2:$K$300,$D3718)&gt;0,1,0)</f>
        <v/>
      </c>
      <c r="L3718">
        <f>IF(AND($K3718=1,LEFT($A3718,3)="WB-"),SUMIFS(Winback!$D$2:$D$300,Winback!$K$2:$K$300,$D3718),0)</f>
        <v/>
      </c>
      <c r="M3718">
        <f>IF(OR($E3718=1,$G3718=1,SUMIFS(Registros!$J$2:$J$6000,Registros!$B$2:$B$6000,$A3718)&gt;0),1,0)</f>
        <v/>
      </c>
      <c r="N3718">
        <f>IF($J3718&gt;0,1,IF(COUNTIFS(Registros!$A$2:$A$6000,"CS",Registros!$B$2:$B$6000,$A3718,Registros!$K$2:$K$6000,"&lt;&gt;")&gt;0,1,0))</f>
        <v/>
      </c>
      <c r="O3718">
        <f>IF(AND($K3718=1,$E3718=0,$G3718=0,$I3718=0),"WINBACK",IF(AND($M3718=1,$N3718&gt;0),"CONVERGENTE",IF($M3718=1,"SOLO MÓVIL",IF($N3718&gt;0,"SOLO FIJO / INTERNET","SIN SERVICIOS"))))</f>
        <v/>
      </c>
      <c r="P3718">
        <f>IF($O3718="WINBACK","Recuperar (winback)",IF($O3718="CONVERGENTE","Upgrade / más líneas",IF($O3718="SOLO MÓVIL","Ofrecer fijo + internet (FLBBTV)",IF($O3718="SOLO FIJO / INTERNET","Ofrecer línea móvil Nextphone","Oferta completa (móvil + fijo + internet)"))))</f>
        <v/>
      </c>
      <c r="Q3718">
        <f>$F3718+$H3718+$L3718</f>
        <v/>
      </c>
      <c r="R3718">
        <f>IFERROR(VLOOKUP($A3718,Registros!$B$2:$G$6000,6,0),IFERROR(VLOOKUP($D3718,Winback!$B$2:$C$300,2,0),""))</f>
        <v/>
      </c>
      <c r="S3718">
        <f>IF($E3718=1,"NP","")&amp;IF($G3718=1,"+MOV","")&amp;IF($I3718=1,"+CS","")&amp;IF($K3718=1,"+WB","")</f>
        <v/>
      </c>
      <c r="T3718">
        <f>$E3718+$G3718+$I3718+$K3718</f>
        <v/>
      </c>
    </row>
    <row r="3719">
      <c r="A3719" t="inlineStr">
        <is>
          <t>359199080000</t>
        </is>
      </c>
      <c r="B3719" t="inlineStr">
        <is>
          <t>35919908</t>
        </is>
      </c>
      <c r="C3719" t="inlineStr">
        <is>
          <t>CARLOS VARGAS</t>
        </is>
      </c>
      <c r="D3719" t="inlineStr">
        <is>
          <t>CARLOSVARGAS</t>
        </is>
      </c>
      <c r="E3719">
        <f>IF(COUNTIFS(Registros!$A$2:$A$6000,"NP",Registros!$B$2:$B$6000,$A3719)&gt;0,1,0)</f>
        <v/>
      </c>
      <c r="F3719">
        <f>IF($E3719=1,SUMIFS(Registros!$F$2:$F$6000,Registros!$A$2:$A$6000,"NP",Registros!$B$2:$B$6000,$A3719),0)</f>
        <v/>
      </c>
      <c r="G3719">
        <f>IF(COUNTIFS(Registros!$A$2:$A$6000,"MOV",Registros!$B$2:$B$6000,$A3719)&gt;0,1,0)</f>
        <v/>
      </c>
      <c r="H3719">
        <f>IF($G3719=1,SUMIFS(Registros!$F$2:$F$6000,Registros!$A$2:$A$6000,"MOV",Registros!$B$2:$B$6000,$A3719),0)</f>
        <v/>
      </c>
      <c r="I3719">
        <f>IF(COUNTIFS(Registros!$A$2:$A$6000,"CS",Registros!$B$2:$B$6000,$A3719)&gt;0,1,0)</f>
        <v/>
      </c>
      <c r="J3719">
        <f>IF($I3719=1,SUMIFS(Registros!$I$2:$I$6000,Registros!$A$2:$A$6000,"CS",Registros!$B$2:$B$6000,$A3719),0)</f>
        <v/>
      </c>
      <c r="K3719">
        <f>IF(COUNTIFS(Winback!$K$2:$K$300,$D3719)&gt;0,1,0)</f>
        <v/>
      </c>
      <c r="L3719">
        <f>IF(AND($K3719=1,LEFT($A3719,3)="WB-"),SUMIFS(Winback!$D$2:$D$300,Winback!$K$2:$K$300,$D3719),0)</f>
        <v/>
      </c>
      <c r="M3719">
        <f>IF(OR($E3719=1,$G3719=1,SUMIFS(Registros!$J$2:$J$6000,Registros!$B$2:$B$6000,$A3719)&gt;0),1,0)</f>
        <v/>
      </c>
      <c r="N3719">
        <f>IF($J3719&gt;0,1,IF(COUNTIFS(Registros!$A$2:$A$6000,"CS",Registros!$B$2:$B$6000,$A3719,Registros!$K$2:$K$6000,"&lt;&gt;")&gt;0,1,0))</f>
        <v/>
      </c>
      <c r="O3719">
        <f>IF(AND($K3719=1,$E3719=0,$G3719=0,$I3719=0),"WINBACK",IF(AND($M3719=1,$N3719&gt;0),"CONVERGENTE",IF($M3719=1,"SOLO MÓVIL",IF($N3719&gt;0,"SOLO FIJO / INTERNET","SIN SERVICIOS"))))</f>
        <v/>
      </c>
      <c r="P3719">
        <f>IF($O3719="WINBACK","Recuperar (winback)",IF($O3719="CONVERGENTE","Upgrade / más líneas",IF($O3719="SOLO MÓVIL","Ofrecer fijo + internet (FLBBTV)",IF($O3719="SOLO FIJO / INTERNET","Ofrecer línea móvil Nextphone","Oferta completa (móvil + fijo + internet)"))))</f>
        <v/>
      </c>
      <c r="Q3719">
        <f>$F3719+$H3719+$L3719</f>
        <v/>
      </c>
      <c r="R3719">
        <f>IFERROR(VLOOKUP($A3719,Registros!$B$2:$G$6000,6,0),IFERROR(VLOOKUP($D3719,Winback!$B$2:$C$300,2,0),""))</f>
        <v/>
      </c>
      <c r="S3719">
        <f>IF($E3719=1,"NP","")&amp;IF($G3719=1,"+MOV","")&amp;IF($I3719=1,"+CS","")&amp;IF($K3719=1,"+WB","")</f>
        <v/>
      </c>
      <c r="T3719">
        <f>$E3719+$G3719+$I3719+$K3719</f>
        <v/>
      </c>
    </row>
    <row r="3720">
      <c r="A3720" t="inlineStr">
        <is>
          <t>353375750000</t>
        </is>
      </c>
      <c r="B3720" t="inlineStr">
        <is>
          <t>35337575</t>
        </is>
      </c>
      <c r="C3720" t="inlineStr">
        <is>
          <t>LAYLA DEL CARMEN CASASOLA QUINTERO</t>
        </is>
      </c>
      <c r="D3720" t="inlineStr">
        <is>
          <t>LAYLADELCARMENCASASOLAQUINTERO</t>
        </is>
      </c>
      <c r="E3720">
        <f>IF(COUNTIFS(Registros!$A$2:$A$6000,"NP",Registros!$B$2:$B$6000,$A3720)&gt;0,1,0)</f>
        <v/>
      </c>
      <c r="F3720">
        <f>IF($E3720=1,SUMIFS(Registros!$F$2:$F$6000,Registros!$A$2:$A$6000,"NP",Registros!$B$2:$B$6000,$A3720),0)</f>
        <v/>
      </c>
      <c r="G3720">
        <f>IF(COUNTIFS(Registros!$A$2:$A$6000,"MOV",Registros!$B$2:$B$6000,$A3720)&gt;0,1,0)</f>
        <v/>
      </c>
      <c r="H3720">
        <f>IF($G3720=1,SUMIFS(Registros!$F$2:$F$6000,Registros!$A$2:$A$6000,"MOV",Registros!$B$2:$B$6000,$A3720),0)</f>
        <v/>
      </c>
      <c r="I3720">
        <f>IF(COUNTIFS(Registros!$A$2:$A$6000,"CS",Registros!$B$2:$B$6000,$A3720)&gt;0,1,0)</f>
        <v/>
      </c>
      <c r="J3720">
        <f>IF($I3720=1,SUMIFS(Registros!$I$2:$I$6000,Registros!$A$2:$A$6000,"CS",Registros!$B$2:$B$6000,$A3720),0)</f>
        <v/>
      </c>
      <c r="K3720">
        <f>IF(COUNTIFS(Winback!$K$2:$K$300,$D3720)&gt;0,1,0)</f>
        <v/>
      </c>
      <c r="L3720">
        <f>IF(AND($K3720=1,LEFT($A3720,3)="WB-"),SUMIFS(Winback!$D$2:$D$300,Winback!$K$2:$K$300,$D3720),0)</f>
        <v/>
      </c>
      <c r="M3720">
        <f>IF(OR($E3720=1,$G3720=1,SUMIFS(Registros!$J$2:$J$6000,Registros!$B$2:$B$6000,$A3720)&gt;0),1,0)</f>
        <v/>
      </c>
      <c r="N3720">
        <f>IF($J3720&gt;0,1,IF(COUNTIFS(Registros!$A$2:$A$6000,"CS",Registros!$B$2:$B$6000,$A3720,Registros!$K$2:$K$6000,"&lt;&gt;")&gt;0,1,0))</f>
        <v/>
      </c>
      <c r="O3720">
        <f>IF(AND($K3720=1,$E3720=0,$G3720=0,$I3720=0),"WINBACK",IF(AND($M3720=1,$N3720&gt;0),"CONVERGENTE",IF($M3720=1,"SOLO MÓVIL",IF($N3720&gt;0,"SOLO FIJO / INTERNET","SIN SERVICIOS"))))</f>
        <v/>
      </c>
      <c r="P3720">
        <f>IF($O3720="WINBACK","Recuperar (winback)",IF($O3720="CONVERGENTE","Upgrade / más líneas",IF($O3720="SOLO MÓVIL","Ofrecer fijo + internet (FLBBTV)",IF($O3720="SOLO FIJO / INTERNET","Ofrecer línea móvil Nextphone","Oferta completa (móvil + fijo + internet)"))))</f>
        <v/>
      </c>
      <c r="Q3720">
        <f>$F3720+$H3720+$L3720</f>
        <v/>
      </c>
      <c r="R3720">
        <f>IFERROR(VLOOKUP($A3720,Registros!$B$2:$G$6000,6,0),IFERROR(VLOOKUP($D3720,Winback!$B$2:$C$300,2,0),""))</f>
        <v/>
      </c>
      <c r="S3720">
        <f>IF($E3720=1,"NP","")&amp;IF($G3720=1,"+MOV","")&amp;IF($I3720=1,"+CS","")&amp;IF($K3720=1,"+WB","")</f>
        <v/>
      </c>
      <c r="T3720">
        <f>$E3720+$G3720+$I3720+$K3720</f>
        <v/>
      </c>
    </row>
    <row r="3721">
      <c r="A3721" t="inlineStr">
        <is>
          <t>355350610000</t>
        </is>
      </c>
      <c r="B3721" t="inlineStr">
        <is>
          <t>35535061</t>
        </is>
      </c>
      <c r="C3721" t="inlineStr">
        <is>
          <t>ARELIS MANUELA AYALA SANTOS</t>
        </is>
      </c>
      <c r="D3721" t="inlineStr">
        <is>
          <t>ARELISMANUELAAYALASANTOS</t>
        </is>
      </c>
      <c r="E3721">
        <f>IF(COUNTIFS(Registros!$A$2:$A$6000,"NP",Registros!$B$2:$B$6000,$A3721)&gt;0,1,0)</f>
        <v/>
      </c>
      <c r="F3721">
        <f>IF($E3721=1,SUMIFS(Registros!$F$2:$F$6000,Registros!$A$2:$A$6000,"NP",Registros!$B$2:$B$6000,$A3721),0)</f>
        <v/>
      </c>
      <c r="G3721">
        <f>IF(COUNTIFS(Registros!$A$2:$A$6000,"MOV",Registros!$B$2:$B$6000,$A3721)&gt;0,1,0)</f>
        <v/>
      </c>
      <c r="H3721">
        <f>IF($G3721=1,SUMIFS(Registros!$F$2:$F$6000,Registros!$A$2:$A$6000,"MOV",Registros!$B$2:$B$6000,$A3721),0)</f>
        <v/>
      </c>
      <c r="I3721">
        <f>IF(COUNTIFS(Registros!$A$2:$A$6000,"CS",Registros!$B$2:$B$6000,$A3721)&gt;0,1,0)</f>
        <v/>
      </c>
      <c r="J3721">
        <f>IF($I3721=1,SUMIFS(Registros!$I$2:$I$6000,Registros!$A$2:$A$6000,"CS",Registros!$B$2:$B$6000,$A3721),0)</f>
        <v/>
      </c>
      <c r="K3721">
        <f>IF(COUNTIFS(Winback!$K$2:$K$300,$D3721)&gt;0,1,0)</f>
        <v/>
      </c>
      <c r="L3721">
        <f>IF(AND($K3721=1,LEFT($A3721,3)="WB-"),SUMIFS(Winback!$D$2:$D$300,Winback!$K$2:$K$300,$D3721),0)</f>
        <v/>
      </c>
      <c r="M3721">
        <f>IF(OR($E3721=1,$G3721=1,SUMIFS(Registros!$J$2:$J$6000,Registros!$B$2:$B$6000,$A3721)&gt;0),1,0)</f>
        <v/>
      </c>
      <c r="N3721">
        <f>IF($J3721&gt;0,1,IF(COUNTIFS(Registros!$A$2:$A$6000,"CS",Registros!$B$2:$B$6000,$A3721,Registros!$K$2:$K$6000,"&lt;&gt;")&gt;0,1,0))</f>
        <v/>
      </c>
      <c r="O3721">
        <f>IF(AND($K3721=1,$E3721=0,$G3721=0,$I3721=0),"WINBACK",IF(AND($M3721=1,$N3721&gt;0),"CONVERGENTE",IF($M3721=1,"SOLO MÓVIL",IF($N3721&gt;0,"SOLO FIJO / INTERNET","SIN SERVICIOS"))))</f>
        <v/>
      </c>
      <c r="P3721">
        <f>IF($O3721="WINBACK","Recuperar (winback)",IF($O3721="CONVERGENTE","Upgrade / más líneas",IF($O3721="SOLO MÓVIL","Ofrecer fijo + internet (FLBBTV)",IF($O3721="SOLO FIJO / INTERNET","Ofrecer línea móvil Nextphone","Oferta completa (móvil + fijo + internet)"))))</f>
        <v/>
      </c>
      <c r="Q3721">
        <f>$F3721+$H3721+$L3721</f>
        <v/>
      </c>
      <c r="R3721">
        <f>IFERROR(VLOOKUP($A3721,Registros!$B$2:$G$6000,6,0),IFERROR(VLOOKUP($D3721,Winback!$B$2:$C$300,2,0),""))</f>
        <v/>
      </c>
      <c r="S3721">
        <f>IF($E3721=1,"NP","")&amp;IF($G3721=1,"+MOV","")&amp;IF($I3721=1,"+CS","")&amp;IF($K3721=1,"+WB","")</f>
        <v/>
      </c>
      <c r="T3721">
        <f>$E3721+$G3721+$I3721+$K3721</f>
        <v/>
      </c>
    </row>
    <row r="3722">
      <c r="A3722" t="inlineStr">
        <is>
          <t>352114640000</t>
        </is>
      </c>
      <c r="B3722" t="inlineStr">
        <is>
          <t>35211464</t>
        </is>
      </c>
      <c r="C3722" t="inlineStr">
        <is>
          <t>PAULA DIAZ</t>
        </is>
      </c>
      <c r="D3722" t="inlineStr">
        <is>
          <t>PAULADIAZ</t>
        </is>
      </c>
      <c r="E3722">
        <f>IF(COUNTIFS(Registros!$A$2:$A$6000,"NP",Registros!$B$2:$B$6000,$A3722)&gt;0,1,0)</f>
        <v/>
      </c>
      <c r="F3722">
        <f>IF($E3722=1,SUMIFS(Registros!$F$2:$F$6000,Registros!$A$2:$A$6000,"NP",Registros!$B$2:$B$6000,$A3722),0)</f>
        <v/>
      </c>
      <c r="G3722">
        <f>IF(COUNTIFS(Registros!$A$2:$A$6000,"MOV",Registros!$B$2:$B$6000,$A3722)&gt;0,1,0)</f>
        <v/>
      </c>
      <c r="H3722">
        <f>IF($G3722=1,SUMIFS(Registros!$F$2:$F$6000,Registros!$A$2:$A$6000,"MOV",Registros!$B$2:$B$6000,$A3722),0)</f>
        <v/>
      </c>
      <c r="I3722">
        <f>IF(COUNTIFS(Registros!$A$2:$A$6000,"CS",Registros!$B$2:$B$6000,$A3722)&gt;0,1,0)</f>
        <v/>
      </c>
      <c r="J3722">
        <f>IF($I3722=1,SUMIFS(Registros!$I$2:$I$6000,Registros!$A$2:$A$6000,"CS",Registros!$B$2:$B$6000,$A3722),0)</f>
        <v/>
      </c>
      <c r="K3722">
        <f>IF(COUNTIFS(Winback!$K$2:$K$300,$D3722)&gt;0,1,0)</f>
        <v/>
      </c>
      <c r="L3722">
        <f>IF(AND($K3722=1,LEFT($A3722,3)="WB-"),SUMIFS(Winback!$D$2:$D$300,Winback!$K$2:$K$300,$D3722),0)</f>
        <v/>
      </c>
      <c r="M3722">
        <f>IF(OR($E3722=1,$G3722=1,SUMIFS(Registros!$J$2:$J$6000,Registros!$B$2:$B$6000,$A3722)&gt;0),1,0)</f>
        <v/>
      </c>
      <c r="N3722">
        <f>IF($J3722&gt;0,1,IF(COUNTIFS(Registros!$A$2:$A$6000,"CS",Registros!$B$2:$B$6000,$A3722,Registros!$K$2:$K$6000,"&lt;&gt;")&gt;0,1,0))</f>
        <v/>
      </c>
      <c r="O3722">
        <f>IF(AND($K3722=1,$E3722=0,$G3722=0,$I3722=0),"WINBACK",IF(AND($M3722=1,$N3722&gt;0),"CONVERGENTE",IF($M3722=1,"SOLO MÓVIL",IF($N3722&gt;0,"SOLO FIJO / INTERNET","SIN SERVICIOS"))))</f>
        <v/>
      </c>
      <c r="P3722">
        <f>IF($O3722="WINBACK","Recuperar (winback)",IF($O3722="CONVERGENTE","Upgrade / más líneas",IF($O3722="SOLO MÓVIL","Ofrecer fijo + internet (FLBBTV)",IF($O3722="SOLO FIJO / INTERNET","Ofrecer línea móvil Nextphone","Oferta completa (móvil + fijo + internet)"))))</f>
        <v/>
      </c>
      <c r="Q3722">
        <f>$F3722+$H3722+$L3722</f>
        <v/>
      </c>
      <c r="R3722">
        <f>IFERROR(VLOOKUP($A3722,Registros!$B$2:$G$6000,6,0),IFERROR(VLOOKUP($D3722,Winback!$B$2:$C$300,2,0),""))</f>
        <v/>
      </c>
      <c r="S3722">
        <f>IF($E3722=1,"NP","")&amp;IF($G3722=1,"+MOV","")&amp;IF($I3722=1,"+CS","")&amp;IF($K3722=1,"+WB","")</f>
        <v/>
      </c>
      <c r="T3722">
        <f>$E3722+$G3722+$I3722+$K3722</f>
        <v/>
      </c>
    </row>
    <row r="3723">
      <c r="A3723" t="inlineStr">
        <is>
          <t>355270200000</t>
        </is>
      </c>
      <c r="B3723" t="inlineStr">
        <is>
          <t>35527020</t>
        </is>
      </c>
      <c r="C3723" t="inlineStr">
        <is>
          <t>NADYI SERRACIN</t>
        </is>
      </c>
      <c r="D3723" t="inlineStr">
        <is>
          <t>NADYISERRACIN</t>
        </is>
      </c>
      <c r="E3723">
        <f>IF(COUNTIFS(Registros!$A$2:$A$6000,"NP",Registros!$B$2:$B$6000,$A3723)&gt;0,1,0)</f>
        <v/>
      </c>
      <c r="F3723">
        <f>IF($E3723=1,SUMIFS(Registros!$F$2:$F$6000,Registros!$A$2:$A$6000,"NP",Registros!$B$2:$B$6000,$A3723),0)</f>
        <v/>
      </c>
      <c r="G3723">
        <f>IF(COUNTIFS(Registros!$A$2:$A$6000,"MOV",Registros!$B$2:$B$6000,$A3723)&gt;0,1,0)</f>
        <v/>
      </c>
      <c r="H3723">
        <f>IF($G3723=1,SUMIFS(Registros!$F$2:$F$6000,Registros!$A$2:$A$6000,"MOV",Registros!$B$2:$B$6000,$A3723),0)</f>
        <v/>
      </c>
      <c r="I3723">
        <f>IF(COUNTIFS(Registros!$A$2:$A$6000,"CS",Registros!$B$2:$B$6000,$A3723)&gt;0,1,0)</f>
        <v/>
      </c>
      <c r="J3723">
        <f>IF($I3723=1,SUMIFS(Registros!$I$2:$I$6000,Registros!$A$2:$A$6000,"CS",Registros!$B$2:$B$6000,$A3723),0)</f>
        <v/>
      </c>
      <c r="K3723">
        <f>IF(COUNTIFS(Winback!$K$2:$K$300,$D3723)&gt;0,1,0)</f>
        <v/>
      </c>
      <c r="L3723">
        <f>IF(AND($K3723=1,LEFT($A3723,3)="WB-"),SUMIFS(Winback!$D$2:$D$300,Winback!$K$2:$K$300,$D3723),0)</f>
        <v/>
      </c>
      <c r="M3723">
        <f>IF(OR($E3723=1,$G3723=1,SUMIFS(Registros!$J$2:$J$6000,Registros!$B$2:$B$6000,$A3723)&gt;0),1,0)</f>
        <v/>
      </c>
      <c r="N3723">
        <f>IF($J3723&gt;0,1,IF(COUNTIFS(Registros!$A$2:$A$6000,"CS",Registros!$B$2:$B$6000,$A3723,Registros!$K$2:$K$6000,"&lt;&gt;")&gt;0,1,0))</f>
        <v/>
      </c>
      <c r="O3723">
        <f>IF(AND($K3723=1,$E3723=0,$G3723=0,$I3723=0),"WINBACK",IF(AND($M3723=1,$N3723&gt;0),"CONVERGENTE",IF($M3723=1,"SOLO MÓVIL",IF($N3723&gt;0,"SOLO FIJO / INTERNET","SIN SERVICIOS"))))</f>
        <v/>
      </c>
      <c r="P3723">
        <f>IF($O3723="WINBACK","Recuperar (winback)",IF($O3723="CONVERGENTE","Upgrade / más líneas",IF($O3723="SOLO MÓVIL","Ofrecer fijo + internet (FLBBTV)",IF($O3723="SOLO FIJO / INTERNET","Ofrecer línea móvil Nextphone","Oferta completa (móvil + fijo + internet)"))))</f>
        <v/>
      </c>
      <c r="Q3723">
        <f>$F3723+$H3723+$L3723</f>
        <v/>
      </c>
      <c r="R3723">
        <f>IFERROR(VLOOKUP($A3723,Registros!$B$2:$G$6000,6,0),IFERROR(VLOOKUP($D3723,Winback!$B$2:$C$300,2,0),""))</f>
        <v/>
      </c>
      <c r="S3723">
        <f>IF($E3723=1,"NP","")&amp;IF($G3723=1,"+MOV","")&amp;IF($I3723=1,"+CS","")&amp;IF($K3723=1,"+WB","")</f>
        <v/>
      </c>
      <c r="T3723">
        <f>$E3723+$G3723+$I3723+$K3723</f>
        <v/>
      </c>
    </row>
    <row r="3724">
      <c r="A3724" t="inlineStr">
        <is>
          <t>368027410000</t>
        </is>
      </c>
      <c r="B3724" t="inlineStr">
        <is>
          <t>36802741</t>
        </is>
      </c>
      <c r="C3724" t="inlineStr">
        <is>
          <t>MARCOS HUMBERTO MONTERREY ZAPATA</t>
        </is>
      </c>
      <c r="D3724" t="inlineStr">
        <is>
          <t>MARCOSHUMBERTOMONTERREYZAPATA</t>
        </is>
      </c>
      <c r="E3724">
        <f>IF(COUNTIFS(Registros!$A$2:$A$6000,"NP",Registros!$B$2:$B$6000,$A3724)&gt;0,1,0)</f>
        <v/>
      </c>
      <c r="F3724">
        <f>IF($E3724=1,SUMIFS(Registros!$F$2:$F$6000,Registros!$A$2:$A$6000,"NP",Registros!$B$2:$B$6000,$A3724),0)</f>
        <v/>
      </c>
      <c r="G3724">
        <f>IF(COUNTIFS(Registros!$A$2:$A$6000,"MOV",Registros!$B$2:$B$6000,$A3724)&gt;0,1,0)</f>
        <v/>
      </c>
      <c r="H3724">
        <f>IF($G3724=1,SUMIFS(Registros!$F$2:$F$6000,Registros!$A$2:$A$6000,"MOV",Registros!$B$2:$B$6000,$A3724),0)</f>
        <v/>
      </c>
      <c r="I3724">
        <f>IF(COUNTIFS(Registros!$A$2:$A$6000,"CS",Registros!$B$2:$B$6000,$A3724)&gt;0,1,0)</f>
        <v/>
      </c>
      <c r="J3724">
        <f>IF($I3724=1,SUMIFS(Registros!$I$2:$I$6000,Registros!$A$2:$A$6000,"CS",Registros!$B$2:$B$6000,$A3724),0)</f>
        <v/>
      </c>
      <c r="K3724">
        <f>IF(COUNTIFS(Winback!$K$2:$K$300,$D3724)&gt;0,1,0)</f>
        <v/>
      </c>
      <c r="L3724">
        <f>IF(AND($K3724=1,LEFT($A3724,3)="WB-"),SUMIFS(Winback!$D$2:$D$300,Winback!$K$2:$K$300,$D3724),0)</f>
        <v/>
      </c>
      <c r="M3724">
        <f>IF(OR($E3724=1,$G3724=1,SUMIFS(Registros!$J$2:$J$6000,Registros!$B$2:$B$6000,$A3724)&gt;0),1,0)</f>
        <v/>
      </c>
      <c r="N3724">
        <f>IF($J3724&gt;0,1,IF(COUNTIFS(Registros!$A$2:$A$6000,"CS",Registros!$B$2:$B$6000,$A3724,Registros!$K$2:$K$6000,"&lt;&gt;")&gt;0,1,0))</f>
        <v/>
      </c>
      <c r="O3724">
        <f>IF(AND($K3724=1,$E3724=0,$G3724=0,$I3724=0),"WINBACK",IF(AND($M3724=1,$N3724&gt;0),"CONVERGENTE",IF($M3724=1,"SOLO MÓVIL",IF($N3724&gt;0,"SOLO FIJO / INTERNET","SIN SERVICIOS"))))</f>
        <v/>
      </c>
      <c r="P3724">
        <f>IF($O3724="WINBACK","Recuperar (winback)",IF($O3724="CONVERGENTE","Upgrade / más líneas",IF($O3724="SOLO MÓVIL","Ofrecer fijo + internet (FLBBTV)",IF($O3724="SOLO FIJO / INTERNET","Ofrecer línea móvil Nextphone","Oferta completa (móvil + fijo + internet)"))))</f>
        <v/>
      </c>
      <c r="Q3724">
        <f>$F3724+$H3724+$L3724</f>
        <v/>
      </c>
      <c r="R3724">
        <f>IFERROR(VLOOKUP($A3724,Registros!$B$2:$G$6000,6,0),IFERROR(VLOOKUP($D3724,Winback!$B$2:$C$300,2,0),""))</f>
        <v/>
      </c>
      <c r="S3724">
        <f>IF($E3724=1,"NP","")&amp;IF($G3724=1,"+MOV","")&amp;IF($I3724=1,"+CS","")&amp;IF($K3724=1,"+WB","")</f>
        <v/>
      </c>
      <c r="T3724">
        <f>$E3724+$G3724+$I3724+$K3724</f>
        <v/>
      </c>
    </row>
    <row r="3725">
      <c r="A3725" t="inlineStr">
        <is>
          <t>364042560000</t>
        </is>
      </c>
      <c r="B3725" t="inlineStr">
        <is>
          <t>36404256</t>
        </is>
      </c>
      <c r="C3725" t="inlineStr">
        <is>
          <t>YASURI ALVARADO</t>
        </is>
      </c>
      <c r="D3725" t="inlineStr">
        <is>
          <t>YASURIALVARADO</t>
        </is>
      </c>
      <c r="E3725">
        <f>IF(COUNTIFS(Registros!$A$2:$A$6000,"NP",Registros!$B$2:$B$6000,$A3725)&gt;0,1,0)</f>
        <v/>
      </c>
      <c r="F3725">
        <f>IF($E3725=1,SUMIFS(Registros!$F$2:$F$6000,Registros!$A$2:$A$6000,"NP",Registros!$B$2:$B$6000,$A3725),0)</f>
        <v/>
      </c>
      <c r="G3725">
        <f>IF(COUNTIFS(Registros!$A$2:$A$6000,"MOV",Registros!$B$2:$B$6000,$A3725)&gt;0,1,0)</f>
        <v/>
      </c>
      <c r="H3725">
        <f>IF($G3725=1,SUMIFS(Registros!$F$2:$F$6000,Registros!$A$2:$A$6000,"MOV",Registros!$B$2:$B$6000,$A3725),0)</f>
        <v/>
      </c>
      <c r="I3725">
        <f>IF(COUNTIFS(Registros!$A$2:$A$6000,"CS",Registros!$B$2:$B$6000,$A3725)&gt;0,1,0)</f>
        <v/>
      </c>
      <c r="J3725">
        <f>IF($I3725=1,SUMIFS(Registros!$I$2:$I$6000,Registros!$A$2:$A$6000,"CS",Registros!$B$2:$B$6000,$A3725),0)</f>
        <v/>
      </c>
      <c r="K3725">
        <f>IF(COUNTIFS(Winback!$K$2:$K$300,$D3725)&gt;0,1,0)</f>
        <v/>
      </c>
      <c r="L3725">
        <f>IF(AND($K3725=1,LEFT($A3725,3)="WB-"),SUMIFS(Winback!$D$2:$D$300,Winback!$K$2:$K$300,$D3725),0)</f>
        <v/>
      </c>
      <c r="M3725">
        <f>IF(OR($E3725=1,$G3725=1,SUMIFS(Registros!$J$2:$J$6000,Registros!$B$2:$B$6000,$A3725)&gt;0),1,0)</f>
        <v/>
      </c>
      <c r="N3725">
        <f>IF($J3725&gt;0,1,IF(COUNTIFS(Registros!$A$2:$A$6000,"CS",Registros!$B$2:$B$6000,$A3725,Registros!$K$2:$K$6000,"&lt;&gt;")&gt;0,1,0))</f>
        <v/>
      </c>
      <c r="O3725">
        <f>IF(AND($K3725=1,$E3725=0,$G3725=0,$I3725=0),"WINBACK",IF(AND($M3725=1,$N3725&gt;0),"CONVERGENTE",IF($M3725=1,"SOLO MÓVIL",IF($N3725&gt;0,"SOLO FIJO / INTERNET","SIN SERVICIOS"))))</f>
        <v/>
      </c>
      <c r="P3725">
        <f>IF($O3725="WINBACK","Recuperar (winback)",IF($O3725="CONVERGENTE","Upgrade / más líneas",IF($O3725="SOLO MÓVIL","Ofrecer fijo + internet (FLBBTV)",IF($O3725="SOLO FIJO / INTERNET","Ofrecer línea móvil Nextphone","Oferta completa (móvil + fijo + internet)"))))</f>
        <v/>
      </c>
      <c r="Q3725">
        <f>$F3725+$H3725+$L3725</f>
        <v/>
      </c>
      <c r="R3725">
        <f>IFERROR(VLOOKUP($A3725,Registros!$B$2:$G$6000,6,0),IFERROR(VLOOKUP($D3725,Winback!$B$2:$C$300,2,0),""))</f>
        <v/>
      </c>
      <c r="S3725">
        <f>IF($E3725=1,"NP","")&amp;IF($G3725=1,"+MOV","")&amp;IF($I3725=1,"+CS","")&amp;IF($K3725=1,"+WB","")</f>
        <v/>
      </c>
      <c r="T3725">
        <f>$E3725+$G3725+$I3725+$K3725</f>
        <v/>
      </c>
    </row>
    <row r="3726">
      <c r="A3726" t="inlineStr">
        <is>
          <t>357332400000</t>
        </is>
      </c>
      <c r="B3726" t="inlineStr">
        <is>
          <t>35733240</t>
        </is>
      </c>
      <c r="C3726" t="inlineStr">
        <is>
          <t>DANIEL CERCEÑO</t>
        </is>
      </c>
      <c r="D3726" t="inlineStr">
        <is>
          <t>DANIELCERCENO</t>
        </is>
      </c>
      <c r="E3726">
        <f>IF(COUNTIFS(Registros!$A$2:$A$6000,"NP",Registros!$B$2:$B$6000,$A3726)&gt;0,1,0)</f>
        <v/>
      </c>
      <c r="F3726">
        <f>IF($E3726=1,SUMIFS(Registros!$F$2:$F$6000,Registros!$A$2:$A$6000,"NP",Registros!$B$2:$B$6000,$A3726),0)</f>
        <v/>
      </c>
      <c r="G3726">
        <f>IF(COUNTIFS(Registros!$A$2:$A$6000,"MOV",Registros!$B$2:$B$6000,$A3726)&gt;0,1,0)</f>
        <v/>
      </c>
      <c r="H3726">
        <f>IF($G3726=1,SUMIFS(Registros!$F$2:$F$6000,Registros!$A$2:$A$6000,"MOV",Registros!$B$2:$B$6000,$A3726),0)</f>
        <v/>
      </c>
      <c r="I3726">
        <f>IF(COUNTIFS(Registros!$A$2:$A$6000,"CS",Registros!$B$2:$B$6000,$A3726)&gt;0,1,0)</f>
        <v/>
      </c>
      <c r="J3726">
        <f>IF($I3726=1,SUMIFS(Registros!$I$2:$I$6000,Registros!$A$2:$A$6000,"CS",Registros!$B$2:$B$6000,$A3726),0)</f>
        <v/>
      </c>
      <c r="K3726">
        <f>IF(COUNTIFS(Winback!$K$2:$K$300,$D3726)&gt;0,1,0)</f>
        <v/>
      </c>
      <c r="L3726">
        <f>IF(AND($K3726=1,LEFT($A3726,3)="WB-"),SUMIFS(Winback!$D$2:$D$300,Winback!$K$2:$K$300,$D3726),0)</f>
        <v/>
      </c>
      <c r="M3726">
        <f>IF(OR($E3726=1,$G3726=1,SUMIFS(Registros!$J$2:$J$6000,Registros!$B$2:$B$6000,$A3726)&gt;0),1,0)</f>
        <v/>
      </c>
      <c r="N3726">
        <f>IF($J3726&gt;0,1,IF(COUNTIFS(Registros!$A$2:$A$6000,"CS",Registros!$B$2:$B$6000,$A3726,Registros!$K$2:$K$6000,"&lt;&gt;")&gt;0,1,0))</f>
        <v/>
      </c>
      <c r="O3726">
        <f>IF(AND($K3726=1,$E3726=0,$G3726=0,$I3726=0),"WINBACK",IF(AND($M3726=1,$N3726&gt;0),"CONVERGENTE",IF($M3726=1,"SOLO MÓVIL",IF($N3726&gt;0,"SOLO FIJO / INTERNET","SIN SERVICIOS"))))</f>
        <v/>
      </c>
      <c r="P3726">
        <f>IF($O3726="WINBACK","Recuperar (winback)",IF($O3726="CONVERGENTE","Upgrade / más líneas",IF($O3726="SOLO MÓVIL","Ofrecer fijo + internet (FLBBTV)",IF($O3726="SOLO FIJO / INTERNET","Ofrecer línea móvil Nextphone","Oferta completa (móvil + fijo + internet)"))))</f>
        <v/>
      </c>
      <c r="Q3726">
        <f>$F3726+$H3726+$L3726</f>
        <v/>
      </c>
      <c r="R3726">
        <f>IFERROR(VLOOKUP($A3726,Registros!$B$2:$G$6000,6,0),IFERROR(VLOOKUP($D3726,Winback!$B$2:$C$300,2,0),""))</f>
        <v/>
      </c>
      <c r="S3726">
        <f>IF($E3726=1,"NP","")&amp;IF($G3726=1,"+MOV","")&amp;IF($I3726=1,"+CS","")&amp;IF($K3726=1,"+WB","")</f>
        <v/>
      </c>
      <c r="T3726">
        <f>$E3726+$G3726+$I3726+$K3726</f>
        <v/>
      </c>
    </row>
    <row r="3727">
      <c r="A3727" t="inlineStr">
        <is>
          <t>355143300000</t>
        </is>
      </c>
      <c r="B3727" t="inlineStr">
        <is>
          <t>35514330</t>
        </is>
      </c>
      <c r="C3727" t="inlineStr">
        <is>
          <t>ENOC JOSUE SAHELI PITTI</t>
        </is>
      </c>
      <c r="D3727" t="inlineStr">
        <is>
          <t>ENOCJOSUESAHELIPITTI</t>
        </is>
      </c>
      <c r="E3727">
        <f>IF(COUNTIFS(Registros!$A$2:$A$6000,"NP",Registros!$B$2:$B$6000,$A3727)&gt;0,1,0)</f>
        <v/>
      </c>
      <c r="F3727">
        <f>IF($E3727=1,SUMIFS(Registros!$F$2:$F$6000,Registros!$A$2:$A$6000,"NP",Registros!$B$2:$B$6000,$A3727),0)</f>
        <v/>
      </c>
      <c r="G3727">
        <f>IF(COUNTIFS(Registros!$A$2:$A$6000,"MOV",Registros!$B$2:$B$6000,$A3727)&gt;0,1,0)</f>
        <v/>
      </c>
      <c r="H3727">
        <f>IF($G3727=1,SUMIFS(Registros!$F$2:$F$6000,Registros!$A$2:$A$6000,"MOV",Registros!$B$2:$B$6000,$A3727),0)</f>
        <v/>
      </c>
      <c r="I3727">
        <f>IF(COUNTIFS(Registros!$A$2:$A$6000,"CS",Registros!$B$2:$B$6000,$A3727)&gt;0,1,0)</f>
        <v/>
      </c>
      <c r="J3727">
        <f>IF($I3727=1,SUMIFS(Registros!$I$2:$I$6000,Registros!$A$2:$A$6000,"CS",Registros!$B$2:$B$6000,$A3727),0)</f>
        <v/>
      </c>
      <c r="K3727">
        <f>IF(COUNTIFS(Winback!$K$2:$K$300,$D3727)&gt;0,1,0)</f>
        <v/>
      </c>
      <c r="L3727">
        <f>IF(AND($K3727=1,LEFT($A3727,3)="WB-"),SUMIFS(Winback!$D$2:$D$300,Winback!$K$2:$K$300,$D3727),0)</f>
        <v/>
      </c>
      <c r="M3727">
        <f>IF(OR($E3727=1,$G3727=1,SUMIFS(Registros!$J$2:$J$6000,Registros!$B$2:$B$6000,$A3727)&gt;0),1,0)</f>
        <v/>
      </c>
      <c r="N3727">
        <f>IF($J3727&gt;0,1,IF(COUNTIFS(Registros!$A$2:$A$6000,"CS",Registros!$B$2:$B$6000,$A3727,Registros!$K$2:$K$6000,"&lt;&gt;")&gt;0,1,0))</f>
        <v/>
      </c>
      <c r="O3727">
        <f>IF(AND($K3727=1,$E3727=0,$G3727=0,$I3727=0),"WINBACK",IF(AND($M3727=1,$N3727&gt;0),"CONVERGENTE",IF($M3727=1,"SOLO MÓVIL",IF($N3727&gt;0,"SOLO FIJO / INTERNET","SIN SERVICIOS"))))</f>
        <v/>
      </c>
      <c r="P3727">
        <f>IF($O3727="WINBACK","Recuperar (winback)",IF($O3727="CONVERGENTE","Upgrade / más líneas",IF($O3727="SOLO MÓVIL","Ofrecer fijo + internet (FLBBTV)",IF($O3727="SOLO FIJO / INTERNET","Ofrecer línea móvil Nextphone","Oferta completa (móvil + fijo + internet)"))))</f>
        <v/>
      </c>
      <c r="Q3727">
        <f>$F3727+$H3727+$L3727</f>
        <v/>
      </c>
      <c r="R3727">
        <f>IFERROR(VLOOKUP($A3727,Registros!$B$2:$G$6000,6,0),IFERROR(VLOOKUP($D3727,Winback!$B$2:$C$300,2,0),""))</f>
        <v/>
      </c>
      <c r="S3727">
        <f>IF($E3727=1,"NP","")&amp;IF($G3727=1,"+MOV","")&amp;IF($I3727=1,"+CS","")&amp;IF($K3727=1,"+WB","")</f>
        <v/>
      </c>
      <c r="T3727">
        <f>$E3727+$G3727+$I3727+$K3727</f>
        <v/>
      </c>
    </row>
    <row r="3728">
      <c r="A3728" t="inlineStr">
        <is>
          <t>355208140000</t>
        </is>
      </c>
      <c r="B3728" t="inlineStr">
        <is>
          <t>35520814</t>
        </is>
      </c>
      <c r="C3728" t="inlineStr">
        <is>
          <t>GENESIS YAZMIN CASTILLO MACIAS</t>
        </is>
      </c>
      <c r="D3728" t="inlineStr">
        <is>
          <t>GENESISYAZMINCASTILLOMACIAS</t>
        </is>
      </c>
      <c r="E3728">
        <f>IF(COUNTIFS(Registros!$A$2:$A$6000,"NP",Registros!$B$2:$B$6000,$A3728)&gt;0,1,0)</f>
        <v/>
      </c>
      <c r="F3728">
        <f>IF($E3728=1,SUMIFS(Registros!$F$2:$F$6000,Registros!$A$2:$A$6000,"NP",Registros!$B$2:$B$6000,$A3728),0)</f>
        <v/>
      </c>
      <c r="G3728">
        <f>IF(COUNTIFS(Registros!$A$2:$A$6000,"MOV",Registros!$B$2:$B$6000,$A3728)&gt;0,1,0)</f>
        <v/>
      </c>
      <c r="H3728">
        <f>IF($G3728=1,SUMIFS(Registros!$F$2:$F$6000,Registros!$A$2:$A$6000,"MOV",Registros!$B$2:$B$6000,$A3728),0)</f>
        <v/>
      </c>
      <c r="I3728">
        <f>IF(COUNTIFS(Registros!$A$2:$A$6000,"CS",Registros!$B$2:$B$6000,$A3728)&gt;0,1,0)</f>
        <v/>
      </c>
      <c r="J3728">
        <f>IF($I3728=1,SUMIFS(Registros!$I$2:$I$6000,Registros!$A$2:$A$6000,"CS",Registros!$B$2:$B$6000,$A3728),0)</f>
        <v/>
      </c>
      <c r="K3728">
        <f>IF(COUNTIFS(Winback!$K$2:$K$300,$D3728)&gt;0,1,0)</f>
        <v/>
      </c>
      <c r="L3728">
        <f>IF(AND($K3728=1,LEFT($A3728,3)="WB-"),SUMIFS(Winback!$D$2:$D$300,Winback!$K$2:$K$300,$D3728),0)</f>
        <v/>
      </c>
      <c r="M3728">
        <f>IF(OR($E3728=1,$G3728=1,SUMIFS(Registros!$J$2:$J$6000,Registros!$B$2:$B$6000,$A3728)&gt;0),1,0)</f>
        <v/>
      </c>
      <c r="N3728">
        <f>IF($J3728&gt;0,1,IF(COUNTIFS(Registros!$A$2:$A$6000,"CS",Registros!$B$2:$B$6000,$A3728,Registros!$K$2:$K$6000,"&lt;&gt;")&gt;0,1,0))</f>
        <v/>
      </c>
      <c r="O3728">
        <f>IF(AND($K3728=1,$E3728=0,$G3728=0,$I3728=0),"WINBACK",IF(AND($M3728=1,$N3728&gt;0),"CONVERGENTE",IF($M3728=1,"SOLO MÓVIL",IF($N3728&gt;0,"SOLO FIJO / INTERNET","SIN SERVICIOS"))))</f>
        <v/>
      </c>
      <c r="P3728">
        <f>IF($O3728="WINBACK","Recuperar (winback)",IF($O3728="CONVERGENTE","Upgrade / más líneas",IF($O3728="SOLO MÓVIL","Ofrecer fijo + internet (FLBBTV)",IF($O3728="SOLO FIJO / INTERNET","Ofrecer línea móvil Nextphone","Oferta completa (móvil + fijo + internet)"))))</f>
        <v/>
      </c>
      <c r="Q3728">
        <f>$F3728+$H3728+$L3728</f>
        <v/>
      </c>
      <c r="R3728">
        <f>IFERROR(VLOOKUP($A3728,Registros!$B$2:$G$6000,6,0),IFERROR(VLOOKUP($D3728,Winback!$B$2:$C$300,2,0),""))</f>
        <v/>
      </c>
      <c r="S3728">
        <f>IF($E3728=1,"NP","")&amp;IF($G3728=1,"+MOV","")&amp;IF($I3728=1,"+CS","")&amp;IF($K3728=1,"+WB","")</f>
        <v/>
      </c>
      <c r="T3728">
        <f>$E3728+$G3728+$I3728+$K3728</f>
        <v/>
      </c>
    </row>
    <row r="3729">
      <c r="A3729" t="inlineStr">
        <is>
          <t>364012840000</t>
        </is>
      </c>
      <c r="B3729" t="inlineStr">
        <is>
          <t>36401284</t>
        </is>
      </c>
      <c r="C3729" t="inlineStr">
        <is>
          <t>BRITNEY DARLEY BUSTO QUIROZ</t>
        </is>
      </c>
      <c r="D3729" t="inlineStr">
        <is>
          <t>BRITNEYDARLEYBUSTOQUIROZ</t>
        </is>
      </c>
      <c r="E3729">
        <f>IF(COUNTIFS(Registros!$A$2:$A$6000,"NP",Registros!$B$2:$B$6000,$A3729)&gt;0,1,0)</f>
        <v/>
      </c>
      <c r="F3729">
        <f>IF($E3729=1,SUMIFS(Registros!$F$2:$F$6000,Registros!$A$2:$A$6000,"NP",Registros!$B$2:$B$6000,$A3729),0)</f>
        <v/>
      </c>
      <c r="G3729">
        <f>IF(COUNTIFS(Registros!$A$2:$A$6000,"MOV",Registros!$B$2:$B$6000,$A3729)&gt;0,1,0)</f>
        <v/>
      </c>
      <c r="H3729">
        <f>IF($G3729=1,SUMIFS(Registros!$F$2:$F$6000,Registros!$A$2:$A$6000,"MOV",Registros!$B$2:$B$6000,$A3729),0)</f>
        <v/>
      </c>
      <c r="I3729">
        <f>IF(COUNTIFS(Registros!$A$2:$A$6000,"CS",Registros!$B$2:$B$6000,$A3729)&gt;0,1,0)</f>
        <v/>
      </c>
      <c r="J3729">
        <f>IF($I3729=1,SUMIFS(Registros!$I$2:$I$6000,Registros!$A$2:$A$6000,"CS",Registros!$B$2:$B$6000,$A3729),0)</f>
        <v/>
      </c>
      <c r="K3729">
        <f>IF(COUNTIFS(Winback!$K$2:$K$300,$D3729)&gt;0,1,0)</f>
        <v/>
      </c>
      <c r="L3729">
        <f>IF(AND($K3729=1,LEFT($A3729,3)="WB-"),SUMIFS(Winback!$D$2:$D$300,Winback!$K$2:$K$300,$D3729),0)</f>
        <v/>
      </c>
      <c r="M3729">
        <f>IF(OR($E3729=1,$G3729=1,SUMIFS(Registros!$J$2:$J$6000,Registros!$B$2:$B$6000,$A3729)&gt;0),1,0)</f>
        <v/>
      </c>
      <c r="N3729">
        <f>IF($J3729&gt;0,1,IF(COUNTIFS(Registros!$A$2:$A$6000,"CS",Registros!$B$2:$B$6000,$A3729,Registros!$K$2:$K$6000,"&lt;&gt;")&gt;0,1,0))</f>
        <v/>
      </c>
      <c r="O3729">
        <f>IF(AND($K3729=1,$E3729=0,$G3729=0,$I3729=0),"WINBACK",IF(AND($M3729=1,$N3729&gt;0),"CONVERGENTE",IF($M3729=1,"SOLO MÓVIL",IF($N3729&gt;0,"SOLO FIJO / INTERNET","SIN SERVICIOS"))))</f>
        <v/>
      </c>
      <c r="P3729">
        <f>IF($O3729="WINBACK","Recuperar (winback)",IF($O3729="CONVERGENTE","Upgrade / más líneas",IF($O3729="SOLO MÓVIL","Ofrecer fijo + internet (FLBBTV)",IF($O3729="SOLO FIJO / INTERNET","Ofrecer línea móvil Nextphone","Oferta completa (móvil + fijo + internet)"))))</f>
        <v/>
      </c>
      <c r="Q3729">
        <f>$F3729+$H3729+$L3729</f>
        <v/>
      </c>
      <c r="R3729">
        <f>IFERROR(VLOOKUP($A3729,Registros!$B$2:$G$6000,6,0),IFERROR(VLOOKUP($D3729,Winback!$B$2:$C$300,2,0),""))</f>
        <v/>
      </c>
      <c r="S3729">
        <f>IF($E3729=1,"NP","")&amp;IF($G3729=1,"+MOV","")&amp;IF($I3729=1,"+CS","")&amp;IF($K3729=1,"+WB","")</f>
        <v/>
      </c>
      <c r="T3729">
        <f>$E3729+$G3729+$I3729+$K3729</f>
        <v/>
      </c>
    </row>
    <row r="3730">
      <c r="A3730" t="inlineStr">
        <is>
          <t>353373890000</t>
        </is>
      </c>
      <c r="B3730" t="inlineStr">
        <is>
          <t>35337389</t>
        </is>
      </c>
      <c r="C3730" t="inlineStr">
        <is>
          <t>JENNY MARTES CACERES</t>
        </is>
      </c>
      <c r="D3730" t="inlineStr">
        <is>
          <t>JENNYMARTESCACERES</t>
        </is>
      </c>
      <c r="E3730">
        <f>IF(COUNTIFS(Registros!$A$2:$A$6000,"NP",Registros!$B$2:$B$6000,$A3730)&gt;0,1,0)</f>
        <v/>
      </c>
      <c r="F3730">
        <f>IF($E3730=1,SUMIFS(Registros!$F$2:$F$6000,Registros!$A$2:$A$6000,"NP",Registros!$B$2:$B$6000,$A3730),0)</f>
        <v/>
      </c>
      <c r="G3730">
        <f>IF(COUNTIFS(Registros!$A$2:$A$6000,"MOV",Registros!$B$2:$B$6000,$A3730)&gt;0,1,0)</f>
        <v/>
      </c>
      <c r="H3730">
        <f>IF($G3730=1,SUMIFS(Registros!$F$2:$F$6000,Registros!$A$2:$A$6000,"MOV",Registros!$B$2:$B$6000,$A3730),0)</f>
        <v/>
      </c>
      <c r="I3730">
        <f>IF(COUNTIFS(Registros!$A$2:$A$6000,"CS",Registros!$B$2:$B$6000,$A3730)&gt;0,1,0)</f>
        <v/>
      </c>
      <c r="J3730">
        <f>IF($I3730=1,SUMIFS(Registros!$I$2:$I$6000,Registros!$A$2:$A$6000,"CS",Registros!$B$2:$B$6000,$A3730),0)</f>
        <v/>
      </c>
      <c r="K3730">
        <f>IF(COUNTIFS(Winback!$K$2:$K$300,$D3730)&gt;0,1,0)</f>
        <v/>
      </c>
      <c r="L3730">
        <f>IF(AND($K3730=1,LEFT($A3730,3)="WB-"),SUMIFS(Winback!$D$2:$D$300,Winback!$K$2:$K$300,$D3730),0)</f>
        <v/>
      </c>
      <c r="M3730">
        <f>IF(OR($E3730=1,$G3730=1,SUMIFS(Registros!$J$2:$J$6000,Registros!$B$2:$B$6000,$A3730)&gt;0),1,0)</f>
        <v/>
      </c>
      <c r="N3730">
        <f>IF($J3730&gt;0,1,IF(COUNTIFS(Registros!$A$2:$A$6000,"CS",Registros!$B$2:$B$6000,$A3730,Registros!$K$2:$K$6000,"&lt;&gt;")&gt;0,1,0))</f>
        <v/>
      </c>
      <c r="O3730">
        <f>IF(AND($K3730=1,$E3730=0,$G3730=0,$I3730=0),"WINBACK",IF(AND($M3730=1,$N3730&gt;0),"CONVERGENTE",IF($M3730=1,"SOLO MÓVIL",IF($N3730&gt;0,"SOLO FIJO / INTERNET","SIN SERVICIOS"))))</f>
        <v/>
      </c>
      <c r="P3730">
        <f>IF($O3730="WINBACK","Recuperar (winback)",IF($O3730="CONVERGENTE","Upgrade / más líneas",IF($O3730="SOLO MÓVIL","Ofrecer fijo + internet (FLBBTV)",IF($O3730="SOLO FIJO / INTERNET","Ofrecer línea móvil Nextphone","Oferta completa (móvil + fijo + internet)"))))</f>
        <v/>
      </c>
      <c r="Q3730">
        <f>$F3730+$H3730+$L3730</f>
        <v/>
      </c>
      <c r="R3730">
        <f>IFERROR(VLOOKUP($A3730,Registros!$B$2:$G$6000,6,0),IFERROR(VLOOKUP($D3730,Winback!$B$2:$C$300,2,0),""))</f>
        <v/>
      </c>
      <c r="S3730">
        <f>IF($E3730=1,"NP","")&amp;IF($G3730=1,"+MOV","")&amp;IF($I3730=1,"+CS","")&amp;IF($K3730=1,"+WB","")</f>
        <v/>
      </c>
      <c r="T3730">
        <f>$E3730+$G3730+$I3730+$K3730</f>
        <v/>
      </c>
    </row>
    <row r="3731">
      <c r="A3731" t="inlineStr">
        <is>
          <t>357265990000</t>
        </is>
      </c>
      <c r="B3731" t="inlineStr">
        <is>
          <t>35726599</t>
        </is>
      </c>
      <c r="C3731" t="inlineStr">
        <is>
          <t>ANA DAMARIS HERRERA</t>
        </is>
      </c>
      <c r="D3731" t="inlineStr">
        <is>
          <t>ANADAMARISHERRERA</t>
        </is>
      </c>
      <c r="E3731">
        <f>IF(COUNTIFS(Registros!$A$2:$A$6000,"NP",Registros!$B$2:$B$6000,$A3731)&gt;0,1,0)</f>
        <v/>
      </c>
      <c r="F3731">
        <f>IF($E3731=1,SUMIFS(Registros!$F$2:$F$6000,Registros!$A$2:$A$6000,"NP",Registros!$B$2:$B$6000,$A3731),0)</f>
        <v/>
      </c>
      <c r="G3731">
        <f>IF(COUNTIFS(Registros!$A$2:$A$6000,"MOV",Registros!$B$2:$B$6000,$A3731)&gt;0,1,0)</f>
        <v/>
      </c>
      <c r="H3731">
        <f>IF($G3731=1,SUMIFS(Registros!$F$2:$F$6000,Registros!$A$2:$A$6000,"MOV",Registros!$B$2:$B$6000,$A3731),0)</f>
        <v/>
      </c>
      <c r="I3731">
        <f>IF(COUNTIFS(Registros!$A$2:$A$6000,"CS",Registros!$B$2:$B$6000,$A3731)&gt;0,1,0)</f>
        <v/>
      </c>
      <c r="J3731">
        <f>IF($I3731=1,SUMIFS(Registros!$I$2:$I$6000,Registros!$A$2:$A$6000,"CS",Registros!$B$2:$B$6000,$A3731),0)</f>
        <v/>
      </c>
      <c r="K3731">
        <f>IF(COUNTIFS(Winback!$K$2:$K$300,$D3731)&gt;0,1,0)</f>
        <v/>
      </c>
      <c r="L3731">
        <f>IF(AND($K3731=1,LEFT($A3731,3)="WB-"),SUMIFS(Winback!$D$2:$D$300,Winback!$K$2:$K$300,$D3731),0)</f>
        <v/>
      </c>
      <c r="M3731">
        <f>IF(OR($E3731=1,$G3731=1,SUMIFS(Registros!$J$2:$J$6000,Registros!$B$2:$B$6000,$A3731)&gt;0),1,0)</f>
        <v/>
      </c>
      <c r="N3731">
        <f>IF($J3731&gt;0,1,IF(COUNTIFS(Registros!$A$2:$A$6000,"CS",Registros!$B$2:$B$6000,$A3731,Registros!$K$2:$K$6000,"&lt;&gt;")&gt;0,1,0))</f>
        <v/>
      </c>
      <c r="O3731">
        <f>IF(AND($K3731=1,$E3731=0,$G3731=0,$I3731=0),"WINBACK",IF(AND($M3731=1,$N3731&gt;0),"CONVERGENTE",IF($M3731=1,"SOLO MÓVIL",IF($N3731&gt;0,"SOLO FIJO / INTERNET","SIN SERVICIOS"))))</f>
        <v/>
      </c>
      <c r="P3731">
        <f>IF($O3731="WINBACK","Recuperar (winback)",IF($O3731="CONVERGENTE","Upgrade / más líneas",IF($O3731="SOLO MÓVIL","Ofrecer fijo + internet (FLBBTV)",IF($O3731="SOLO FIJO / INTERNET","Ofrecer línea móvil Nextphone","Oferta completa (móvil + fijo + internet)"))))</f>
        <v/>
      </c>
      <c r="Q3731">
        <f>$F3731+$H3731+$L3731</f>
        <v/>
      </c>
      <c r="R3731">
        <f>IFERROR(VLOOKUP($A3731,Registros!$B$2:$G$6000,6,0),IFERROR(VLOOKUP($D3731,Winback!$B$2:$C$300,2,0),""))</f>
        <v/>
      </c>
      <c r="S3731">
        <f>IF($E3731=1,"NP","")&amp;IF($G3731=1,"+MOV","")&amp;IF($I3731=1,"+CS","")&amp;IF($K3731=1,"+WB","")</f>
        <v/>
      </c>
      <c r="T3731">
        <f>$E3731+$G3731+$I3731+$K3731</f>
        <v/>
      </c>
    </row>
    <row r="3732">
      <c r="A3732" t="inlineStr">
        <is>
          <t>336279020000</t>
        </is>
      </c>
      <c r="B3732" t="inlineStr">
        <is>
          <t>33627902</t>
        </is>
      </c>
      <c r="C3732" t="inlineStr">
        <is>
          <t>CMC PANAMA SA</t>
        </is>
      </c>
      <c r="D3732" t="inlineStr">
        <is>
          <t>CMCPANAMASA</t>
        </is>
      </c>
      <c r="E3732">
        <f>IF(COUNTIFS(Registros!$A$2:$A$6000,"NP",Registros!$B$2:$B$6000,$A3732)&gt;0,1,0)</f>
        <v/>
      </c>
      <c r="F3732">
        <f>IF($E3732=1,SUMIFS(Registros!$F$2:$F$6000,Registros!$A$2:$A$6000,"NP",Registros!$B$2:$B$6000,$A3732),0)</f>
        <v/>
      </c>
      <c r="G3732">
        <f>IF(COUNTIFS(Registros!$A$2:$A$6000,"MOV",Registros!$B$2:$B$6000,$A3732)&gt;0,1,0)</f>
        <v/>
      </c>
      <c r="H3732">
        <f>IF($G3732=1,SUMIFS(Registros!$F$2:$F$6000,Registros!$A$2:$A$6000,"MOV",Registros!$B$2:$B$6000,$A3732),0)</f>
        <v/>
      </c>
      <c r="I3732">
        <f>IF(COUNTIFS(Registros!$A$2:$A$6000,"CS",Registros!$B$2:$B$6000,$A3732)&gt;0,1,0)</f>
        <v/>
      </c>
      <c r="J3732">
        <f>IF($I3732=1,SUMIFS(Registros!$I$2:$I$6000,Registros!$A$2:$A$6000,"CS",Registros!$B$2:$B$6000,$A3732),0)</f>
        <v/>
      </c>
      <c r="K3732">
        <f>IF(COUNTIFS(Winback!$K$2:$K$300,$D3732)&gt;0,1,0)</f>
        <v/>
      </c>
      <c r="L3732">
        <f>IF(AND($K3732=1,LEFT($A3732,3)="WB-"),SUMIFS(Winback!$D$2:$D$300,Winback!$K$2:$K$300,$D3732),0)</f>
        <v/>
      </c>
      <c r="M3732">
        <f>IF(OR($E3732=1,$G3732=1,SUMIFS(Registros!$J$2:$J$6000,Registros!$B$2:$B$6000,$A3732)&gt;0),1,0)</f>
        <v/>
      </c>
      <c r="N3732">
        <f>IF($J3732&gt;0,1,IF(COUNTIFS(Registros!$A$2:$A$6000,"CS",Registros!$B$2:$B$6000,$A3732,Registros!$K$2:$K$6000,"&lt;&gt;")&gt;0,1,0))</f>
        <v/>
      </c>
      <c r="O3732">
        <f>IF(AND($K3732=1,$E3732=0,$G3732=0,$I3732=0),"WINBACK",IF(AND($M3732=1,$N3732&gt;0),"CONVERGENTE",IF($M3732=1,"SOLO MÓVIL",IF($N3732&gt;0,"SOLO FIJO / INTERNET","SIN SERVICIOS"))))</f>
        <v/>
      </c>
      <c r="P3732">
        <f>IF($O3732="WINBACK","Recuperar (winback)",IF($O3732="CONVERGENTE","Upgrade / más líneas",IF($O3732="SOLO MÓVIL","Ofrecer fijo + internet (FLBBTV)",IF($O3732="SOLO FIJO / INTERNET","Ofrecer línea móvil Nextphone","Oferta completa (móvil + fijo + internet)"))))</f>
        <v/>
      </c>
      <c r="Q3732">
        <f>$F3732+$H3732+$L3732</f>
        <v/>
      </c>
      <c r="R3732">
        <f>IFERROR(VLOOKUP($A3732,Registros!$B$2:$G$6000,6,0),IFERROR(VLOOKUP($D3732,Winback!$B$2:$C$300,2,0),""))</f>
        <v/>
      </c>
      <c r="S3732">
        <f>IF($E3732=1,"NP","")&amp;IF($G3732=1,"+MOV","")&amp;IF($I3732=1,"+CS","")&amp;IF($K3732=1,"+WB","")</f>
        <v/>
      </c>
      <c r="T3732">
        <f>$E3732+$G3732+$I3732+$K3732</f>
        <v/>
      </c>
    </row>
    <row r="3733">
      <c r="A3733" t="inlineStr">
        <is>
          <t>359261770000</t>
        </is>
      </c>
      <c r="B3733" t="inlineStr">
        <is>
          <t>35926177</t>
        </is>
      </c>
      <c r="C3733" t="inlineStr">
        <is>
          <t>ELLIS MARIAN VEGA CHAVEZ</t>
        </is>
      </c>
      <c r="D3733" t="inlineStr">
        <is>
          <t>ELLISMARIANVEGACHAVEZ</t>
        </is>
      </c>
      <c r="E3733">
        <f>IF(COUNTIFS(Registros!$A$2:$A$6000,"NP",Registros!$B$2:$B$6000,$A3733)&gt;0,1,0)</f>
        <v/>
      </c>
      <c r="F3733">
        <f>IF($E3733=1,SUMIFS(Registros!$F$2:$F$6000,Registros!$A$2:$A$6000,"NP",Registros!$B$2:$B$6000,$A3733),0)</f>
        <v/>
      </c>
      <c r="G3733">
        <f>IF(COUNTIFS(Registros!$A$2:$A$6000,"MOV",Registros!$B$2:$B$6000,$A3733)&gt;0,1,0)</f>
        <v/>
      </c>
      <c r="H3733">
        <f>IF($G3733=1,SUMIFS(Registros!$F$2:$F$6000,Registros!$A$2:$A$6000,"MOV",Registros!$B$2:$B$6000,$A3733),0)</f>
        <v/>
      </c>
      <c r="I3733">
        <f>IF(COUNTIFS(Registros!$A$2:$A$6000,"CS",Registros!$B$2:$B$6000,$A3733)&gt;0,1,0)</f>
        <v/>
      </c>
      <c r="J3733">
        <f>IF($I3733=1,SUMIFS(Registros!$I$2:$I$6000,Registros!$A$2:$A$6000,"CS",Registros!$B$2:$B$6000,$A3733),0)</f>
        <v/>
      </c>
      <c r="K3733">
        <f>IF(COUNTIFS(Winback!$K$2:$K$300,$D3733)&gt;0,1,0)</f>
        <v/>
      </c>
      <c r="L3733">
        <f>IF(AND($K3733=1,LEFT($A3733,3)="WB-"),SUMIFS(Winback!$D$2:$D$300,Winback!$K$2:$K$300,$D3733),0)</f>
        <v/>
      </c>
      <c r="M3733">
        <f>IF(OR($E3733=1,$G3733=1,SUMIFS(Registros!$J$2:$J$6000,Registros!$B$2:$B$6000,$A3733)&gt;0),1,0)</f>
        <v/>
      </c>
      <c r="N3733">
        <f>IF($J3733&gt;0,1,IF(COUNTIFS(Registros!$A$2:$A$6000,"CS",Registros!$B$2:$B$6000,$A3733,Registros!$K$2:$K$6000,"&lt;&gt;")&gt;0,1,0))</f>
        <v/>
      </c>
      <c r="O3733">
        <f>IF(AND($K3733=1,$E3733=0,$G3733=0,$I3733=0),"WINBACK",IF(AND($M3733=1,$N3733&gt;0),"CONVERGENTE",IF($M3733=1,"SOLO MÓVIL",IF($N3733&gt;0,"SOLO FIJO / INTERNET","SIN SERVICIOS"))))</f>
        <v/>
      </c>
      <c r="P3733">
        <f>IF($O3733="WINBACK","Recuperar (winback)",IF($O3733="CONVERGENTE","Upgrade / más líneas",IF($O3733="SOLO MÓVIL","Ofrecer fijo + internet (FLBBTV)",IF($O3733="SOLO FIJO / INTERNET","Ofrecer línea móvil Nextphone","Oferta completa (móvil + fijo + internet)"))))</f>
        <v/>
      </c>
      <c r="Q3733">
        <f>$F3733+$H3733+$L3733</f>
        <v/>
      </c>
      <c r="R3733">
        <f>IFERROR(VLOOKUP($A3733,Registros!$B$2:$G$6000,6,0),IFERROR(VLOOKUP($D3733,Winback!$B$2:$C$300,2,0),""))</f>
        <v/>
      </c>
      <c r="S3733">
        <f>IF($E3733=1,"NP","")&amp;IF($G3733=1,"+MOV","")&amp;IF($I3733=1,"+CS","")&amp;IF($K3733=1,"+WB","")</f>
        <v/>
      </c>
      <c r="T3733">
        <f>$E3733+$G3733+$I3733+$K3733</f>
        <v/>
      </c>
    </row>
    <row r="3734">
      <c r="A3734" t="inlineStr">
        <is>
          <t>353327520000</t>
        </is>
      </c>
      <c r="B3734" t="inlineStr">
        <is>
          <t>35332752</t>
        </is>
      </c>
      <c r="C3734" t="inlineStr">
        <is>
          <t>KIMBERLY NICOLE CERRUD NUÑEZ</t>
        </is>
      </c>
      <c r="D3734" t="inlineStr">
        <is>
          <t>KIMBERLYNICOLECERRUDNUNEZ</t>
        </is>
      </c>
      <c r="E3734">
        <f>IF(COUNTIFS(Registros!$A$2:$A$6000,"NP",Registros!$B$2:$B$6000,$A3734)&gt;0,1,0)</f>
        <v/>
      </c>
      <c r="F3734">
        <f>IF($E3734=1,SUMIFS(Registros!$F$2:$F$6000,Registros!$A$2:$A$6000,"NP",Registros!$B$2:$B$6000,$A3734),0)</f>
        <v/>
      </c>
      <c r="G3734">
        <f>IF(COUNTIFS(Registros!$A$2:$A$6000,"MOV",Registros!$B$2:$B$6000,$A3734)&gt;0,1,0)</f>
        <v/>
      </c>
      <c r="H3734">
        <f>IF($G3734=1,SUMIFS(Registros!$F$2:$F$6000,Registros!$A$2:$A$6000,"MOV",Registros!$B$2:$B$6000,$A3734),0)</f>
        <v/>
      </c>
      <c r="I3734">
        <f>IF(COUNTIFS(Registros!$A$2:$A$6000,"CS",Registros!$B$2:$B$6000,$A3734)&gt;0,1,0)</f>
        <v/>
      </c>
      <c r="J3734">
        <f>IF($I3734=1,SUMIFS(Registros!$I$2:$I$6000,Registros!$A$2:$A$6000,"CS",Registros!$B$2:$B$6000,$A3734),0)</f>
        <v/>
      </c>
      <c r="K3734">
        <f>IF(COUNTIFS(Winback!$K$2:$K$300,$D3734)&gt;0,1,0)</f>
        <v/>
      </c>
      <c r="L3734">
        <f>IF(AND($K3734=1,LEFT($A3734,3)="WB-"),SUMIFS(Winback!$D$2:$D$300,Winback!$K$2:$K$300,$D3734),0)</f>
        <v/>
      </c>
      <c r="M3734">
        <f>IF(OR($E3734=1,$G3734=1,SUMIFS(Registros!$J$2:$J$6000,Registros!$B$2:$B$6000,$A3734)&gt;0),1,0)</f>
        <v/>
      </c>
      <c r="N3734">
        <f>IF($J3734&gt;0,1,IF(COUNTIFS(Registros!$A$2:$A$6000,"CS",Registros!$B$2:$B$6000,$A3734,Registros!$K$2:$K$6000,"&lt;&gt;")&gt;0,1,0))</f>
        <v/>
      </c>
      <c r="O3734">
        <f>IF(AND($K3734=1,$E3734=0,$G3734=0,$I3734=0),"WINBACK",IF(AND($M3734=1,$N3734&gt;0),"CONVERGENTE",IF($M3734=1,"SOLO MÓVIL",IF($N3734&gt;0,"SOLO FIJO / INTERNET","SIN SERVICIOS"))))</f>
        <v/>
      </c>
      <c r="P3734">
        <f>IF($O3734="WINBACK","Recuperar (winback)",IF($O3734="CONVERGENTE","Upgrade / más líneas",IF($O3734="SOLO MÓVIL","Ofrecer fijo + internet (FLBBTV)",IF($O3734="SOLO FIJO / INTERNET","Ofrecer línea móvil Nextphone","Oferta completa (móvil + fijo + internet)"))))</f>
        <v/>
      </c>
      <c r="Q3734">
        <f>$F3734+$H3734+$L3734</f>
        <v/>
      </c>
      <c r="R3734">
        <f>IFERROR(VLOOKUP($A3734,Registros!$B$2:$G$6000,6,0),IFERROR(VLOOKUP($D3734,Winback!$B$2:$C$300,2,0),""))</f>
        <v/>
      </c>
      <c r="S3734">
        <f>IF($E3734=1,"NP","")&amp;IF($G3734=1,"+MOV","")&amp;IF($I3734=1,"+CS","")&amp;IF($K3734=1,"+WB","")</f>
        <v/>
      </c>
      <c r="T3734">
        <f>$E3734+$G3734+$I3734+$K3734</f>
        <v/>
      </c>
    </row>
    <row r="3735">
      <c r="A3735" t="inlineStr">
        <is>
          <t>362009330000</t>
        </is>
      </c>
      <c r="B3735" t="inlineStr">
        <is>
          <t>36200933</t>
        </is>
      </c>
      <c r="C3735" t="inlineStr">
        <is>
          <t>JEAN CARLOS ROJAS HURTADO</t>
        </is>
      </c>
      <c r="D3735" t="inlineStr">
        <is>
          <t>JEANCARLOSROJASHURTADO</t>
        </is>
      </c>
      <c r="E3735">
        <f>IF(COUNTIFS(Registros!$A$2:$A$6000,"NP",Registros!$B$2:$B$6000,$A3735)&gt;0,1,0)</f>
        <v/>
      </c>
      <c r="F3735">
        <f>IF($E3735=1,SUMIFS(Registros!$F$2:$F$6000,Registros!$A$2:$A$6000,"NP",Registros!$B$2:$B$6000,$A3735),0)</f>
        <v/>
      </c>
      <c r="G3735">
        <f>IF(COUNTIFS(Registros!$A$2:$A$6000,"MOV",Registros!$B$2:$B$6000,$A3735)&gt;0,1,0)</f>
        <v/>
      </c>
      <c r="H3735">
        <f>IF($G3735=1,SUMIFS(Registros!$F$2:$F$6000,Registros!$A$2:$A$6000,"MOV",Registros!$B$2:$B$6000,$A3735),0)</f>
        <v/>
      </c>
      <c r="I3735">
        <f>IF(COUNTIFS(Registros!$A$2:$A$6000,"CS",Registros!$B$2:$B$6000,$A3735)&gt;0,1,0)</f>
        <v/>
      </c>
      <c r="J3735">
        <f>IF($I3735=1,SUMIFS(Registros!$I$2:$I$6000,Registros!$A$2:$A$6000,"CS",Registros!$B$2:$B$6000,$A3735),0)</f>
        <v/>
      </c>
      <c r="K3735">
        <f>IF(COUNTIFS(Winback!$K$2:$K$300,$D3735)&gt;0,1,0)</f>
        <v/>
      </c>
      <c r="L3735">
        <f>IF(AND($K3735=1,LEFT($A3735,3)="WB-"),SUMIFS(Winback!$D$2:$D$300,Winback!$K$2:$K$300,$D3735),0)</f>
        <v/>
      </c>
      <c r="M3735">
        <f>IF(OR($E3735=1,$G3735=1,SUMIFS(Registros!$J$2:$J$6000,Registros!$B$2:$B$6000,$A3735)&gt;0),1,0)</f>
        <v/>
      </c>
      <c r="N3735">
        <f>IF($J3735&gt;0,1,IF(COUNTIFS(Registros!$A$2:$A$6000,"CS",Registros!$B$2:$B$6000,$A3735,Registros!$K$2:$K$6000,"&lt;&gt;")&gt;0,1,0))</f>
        <v/>
      </c>
      <c r="O3735">
        <f>IF(AND($K3735=1,$E3735=0,$G3735=0,$I3735=0),"WINBACK",IF(AND($M3735=1,$N3735&gt;0),"CONVERGENTE",IF($M3735=1,"SOLO MÓVIL",IF($N3735&gt;0,"SOLO FIJO / INTERNET","SIN SERVICIOS"))))</f>
        <v/>
      </c>
      <c r="P3735">
        <f>IF($O3735="WINBACK","Recuperar (winback)",IF($O3735="CONVERGENTE","Upgrade / más líneas",IF($O3735="SOLO MÓVIL","Ofrecer fijo + internet (FLBBTV)",IF($O3735="SOLO FIJO / INTERNET","Ofrecer línea móvil Nextphone","Oferta completa (móvil + fijo + internet)"))))</f>
        <v/>
      </c>
      <c r="Q3735">
        <f>$F3735+$H3735+$L3735</f>
        <v/>
      </c>
      <c r="R3735">
        <f>IFERROR(VLOOKUP($A3735,Registros!$B$2:$G$6000,6,0),IFERROR(VLOOKUP($D3735,Winback!$B$2:$C$300,2,0),""))</f>
        <v/>
      </c>
      <c r="S3735">
        <f>IF($E3735=1,"NP","")&amp;IF($G3735=1,"+MOV","")&amp;IF($I3735=1,"+CS","")&amp;IF($K3735=1,"+WB","")</f>
        <v/>
      </c>
      <c r="T3735">
        <f>$E3735+$G3735+$I3735+$K3735</f>
        <v/>
      </c>
    </row>
    <row r="3736">
      <c r="A3736" t="inlineStr">
        <is>
          <t>359370920000</t>
        </is>
      </c>
      <c r="B3736" t="inlineStr">
        <is>
          <t>35937092</t>
        </is>
      </c>
      <c r="C3736" t="inlineStr">
        <is>
          <t>ASHLEY GUERRA</t>
        </is>
      </c>
      <c r="D3736" t="inlineStr">
        <is>
          <t>ASHLEYGUERRA</t>
        </is>
      </c>
      <c r="E3736">
        <f>IF(COUNTIFS(Registros!$A$2:$A$6000,"NP",Registros!$B$2:$B$6000,$A3736)&gt;0,1,0)</f>
        <v/>
      </c>
      <c r="F3736">
        <f>IF($E3736=1,SUMIFS(Registros!$F$2:$F$6000,Registros!$A$2:$A$6000,"NP",Registros!$B$2:$B$6000,$A3736),0)</f>
        <v/>
      </c>
      <c r="G3736">
        <f>IF(COUNTIFS(Registros!$A$2:$A$6000,"MOV",Registros!$B$2:$B$6000,$A3736)&gt;0,1,0)</f>
        <v/>
      </c>
      <c r="H3736">
        <f>IF($G3736=1,SUMIFS(Registros!$F$2:$F$6000,Registros!$A$2:$A$6000,"MOV",Registros!$B$2:$B$6000,$A3736),0)</f>
        <v/>
      </c>
      <c r="I3736">
        <f>IF(COUNTIFS(Registros!$A$2:$A$6000,"CS",Registros!$B$2:$B$6000,$A3736)&gt;0,1,0)</f>
        <v/>
      </c>
      <c r="J3736">
        <f>IF($I3736=1,SUMIFS(Registros!$I$2:$I$6000,Registros!$A$2:$A$6000,"CS",Registros!$B$2:$B$6000,$A3736),0)</f>
        <v/>
      </c>
      <c r="K3736">
        <f>IF(COUNTIFS(Winback!$K$2:$K$300,$D3736)&gt;0,1,0)</f>
        <v/>
      </c>
      <c r="L3736">
        <f>IF(AND($K3736=1,LEFT($A3736,3)="WB-"),SUMIFS(Winback!$D$2:$D$300,Winback!$K$2:$K$300,$D3736),0)</f>
        <v/>
      </c>
      <c r="M3736">
        <f>IF(OR($E3736=1,$G3736=1,SUMIFS(Registros!$J$2:$J$6000,Registros!$B$2:$B$6000,$A3736)&gt;0),1,0)</f>
        <v/>
      </c>
      <c r="N3736">
        <f>IF($J3736&gt;0,1,IF(COUNTIFS(Registros!$A$2:$A$6000,"CS",Registros!$B$2:$B$6000,$A3736,Registros!$K$2:$K$6000,"&lt;&gt;")&gt;0,1,0))</f>
        <v/>
      </c>
      <c r="O3736">
        <f>IF(AND($K3736=1,$E3736=0,$G3736=0,$I3736=0),"WINBACK",IF(AND($M3736=1,$N3736&gt;0),"CONVERGENTE",IF($M3736=1,"SOLO MÓVIL",IF($N3736&gt;0,"SOLO FIJO / INTERNET","SIN SERVICIOS"))))</f>
        <v/>
      </c>
      <c r="P3736">
        <f>IF($O3736="WINBACK","Recuperar (winback)",IF($O3736="CONVERGENTE","Upgrade / más líneas",IF($O3736="SOLO MÓVIL","Ofrecer fijo + internet (FLBBTV)",IF($O3736="SOLO FIJO / INTERNET","Ofrecer línea móvil Nextphone","Oferta completa (móvil + fijo + internet)"))))</f>
        <v/>
      </c>
      <c r="Q3736">
        <f>$F3736+$H3736+$L3736</f>
        <v/>
      </c>
      <c r="R3736">
        <f>IFERROR(VLOOKUP($A3736,Registros!$B$2:$G$6000,6,0),IFERROR(VLOOKUP($D3736,Winback!$B$2:$C$300,2,0),""))</f>
        <v/>
      </c>
      <c r="S3736">
        <f>IF($E3736=1,"NP","")&amp;IF($G3736=1,"+MOV","")&amp;IF($I3736=1,"+CS","")&amp;IF($K3736=1,"+WB","")</f>
        <v/>
      </c>
      <c r="T3736">
        <f>$E3736+$G3736+$I3736+$K3736</f>
        <v/>
      </c>
    </row>
    <row r="3737">
      <c r="A3737" t="inlineStr">
        <is>
          <t>367054890000</t>
        </is>
      </c>
      <c r="B3737" t="inlineStr">
        <is>
          <t>36705489</t>
        </is>
      </c>
      <c r="C3737" t="inlineStr">
        <is>
          <t>ADRIANA MILETH MIRANDA SAMUDIO</t>
        </is>
      </c>
      <c r="D3737" t="inlineStr">
        <is>
          <t>ADRIANAMILETHMIRANDASAMUDIO</t>
        </is>
      </c>
      <c r="E3737">
        <f>IF(COUNTIFS(Registros!$A$2:$A$6000,"NP",Registros!$B$2:$B$6000,$A3737)&gt;0,1,0)</f>
        <v/>
      </c>
      <c r="F3737">
        <f>IF($E3737=1,SUMIFS(Registros!$F$2:$F$6000,Registros!$A$2:$A$6000,"NP",Registros!$B$2:$B$6000,$A3737),0)</f>
        <v/>
      </c>
      <c r="G3737">
        <f>IF(COUNTIFS(Registros!$A$2:$A$6000,"MOV",Registros!$B$2:$B$6000,$A3737)&gt;0,1,0)</f>
        <v/>
      </c>
      <c r="H3737">
        <f>IF($G3737=1,SUMIFS(Registros!$F$2:$F$6000,Registros!$A$2:$A$6000,"MOV",Registros!$B$2:$B$6000,$A3737),0)</f>
        <v/>
      </c>
      <c r="I3737">
        <f>IF(COUNTIFS(Registros!$A$2:$A$6000,"CS",Registros!$B$2:$B$6000,$A3737)&gt;0,1,0)</f>
        <v/>
      </c>
      <c r="J3737">
        <f>IF($I3737=1,SUMIFS(Registros!$I$2:$I$6000,Registros!$A$2:$A$6000,"CS",Registros!$B$2:$B$6000,$A3737),0)</f>
        <v/>
      </c>
      <c r="K3737">
        <f>IF(COUNTIFS(Winback!$K$2:$K$300,$D3737)&gt;0,1,0)</f>
        <v/>
      </c>
      <c r="L3737">
        <f>IF(AND($K3737=1,LEFT($A3737,3)="WB-"),SUMIFS(Winback!$D$2:$D$300,Winback!$K$2:$K$300,$D3737),0)</f>
        <v/>
      </c>
      <c r="M3737">
        <f>IF(OR($E3737=1,$G3737=1,SUMIFS(Registros!$J$2:$J$6000,Registros!$B$2:$B$6000,$A3737)&gt;0),1,0)</f>
        <v/>
      </c>
      <c r="N3737">
        <f>IF($J3737&gt;0,1,IF(COUNTIFS(Registros!$A$2:$A$6000,"CS",Registros!$B$2:$B$6000,$A3737,Registros!$K$2:$K$6000,"&lt;&gt;")&gt;0,1,0))</f>
        <v/>
      </c>
      <c r="O3737">
        <f>IF(AND($K3737=1,$E3737=0,$G3737=0,$I3737=0),"WINBACK",IF(AND($M3737=1,$N3737&gt;0),"CONVERGENTE",IF($M3737=1,"SOLO MÓVIL",IF($N3737&gt;0,"SOLO FIJO / INTERNET","SIN SERVICIOS"))))</f>
        <v/>
      </c>
      <c r="P3737">
        <f>IF($O3737="WINBACK","Recuperar (winback)",IF($O3737="CONVERGENTE","Upgrade / más líneas",IF($O3737="SOLO MÓVIL","Ofrecer fijo + internet (FLBBTV)",IF($O3737="SOLO FIJO / INTERNET","Ofrecer línea móvil Nextphone","Oferta completa (móvil + fijo + internet)"))))</f>
        <v/>
      </c>
      <c r="Q3737">
        <f>$F3737+$H3737+$L3737</f>
        <v/>
      </c>
      <c r="R3737">
        <f>IFERROR(VLOOKUP($A3737,Registros!$B$2:$G$6000,6,0),IFERROR(VLOOKUP($D3737,Winback!$B$2:$C$300,2,0),""))</f>
        <v/>
      </c>
      <c r="S3737">
        <f>IF($E3737=1,"NP","")&amp;IF($G3737=1,"+MOV","")&amp;IF($I3737=1,"+CS","")&amp;IF($K3737=1,"+WB","")</f>
        <v/>
      </c>
      <c r="T3737">
        <f>$E3737+$G3737+$I3737+$K3737</f>
        <v/>
      </c>
    </row>
    <row r="3738">
      <c r="A3738" t="inlineStr">
        <is>
          <t>363037600000</t>
        </is>
      </c>
      <c r="B3738" t="inlineStr">
        <is>
          <t>36303760</t>
        </is>
      </c>
      <c r="C3738" t="inlineStr">
        <is>
          <t>NEFTALI ALEXANDER CONCEPCION QUINTERO</t>
        </is>
      </c>
      <c r="D3738" t="inlineStr">
        <is>
          <t>NEFTALIALEXANDERCONCEPCIONQUINTERO</t>
        </is>
      </c>
      <c r="E3738">
        <f>IF(COUNTIFS(Registros!$A$2:$A$6000,"NP",Registros!$B$2:$B$6000,$A3738)&gt;0,1,0)</f>
        <v/>
      </c>
      <c r="F3738">
        <f>IF($E3738=1,SUMIFS(Registros!$F$2:$F$6000,Registros!$A$2:$A$6000,"NP",Registros!$B$2:$B$6000,$A3738),0)</f>
        <v/>
      </c>
      <c r="G3738">
        <f>IF(COUNTIFS(Registros!$A$2:$A$6000,"MOV",Registros!$B$2:$B$6000,$A3738)&gt;0,1,0)</f>
        <v/>
      </c>
      <c r="H3738">
        <f>IF($G3738=1,SUMIFS(Registros!$F$2:$F$6000,Registros!$A$2:$A$6000,"MOV",Registros!$B$2:$B$6000,$A3738),0)</f>
        <v/>
      </c>
      <c r="I3738">
        <f>IF(COUNTIFS(Registros!$A$2:$A$6000,"CS",Registros!$B$2:$B$6000,$A3738)&gt;0,1,0)</f>
        <v/>
      </c>
      <c r="J3738">
        <f>IF($I3738=1,SUMIFS(Registros!$I$2:$I$6000,Registros!$A$2:$A$6000,"CS",Registros!$B$2:$B$6000,$A3738),0)</f>
        <v/>
      </c>
      <c r="K3738">
        <f>IF(COUNTIFS(Winback!$K$2:$K$300,$D3738)&gt;0,1,0)</f>
        <v/>
      </c>
      <c r="L3738">
        <f>IF(AND($K3738=1,LEFT($A3738,3)="WB-"),SUMIFS(Winback!$D$2:$D$300,Winback!$K$2:$K$300,$D3738),0)</f>
        <v/>
      </c>
      <c r="M3738">
        <f>IF(OR($E3738=1,$G3738=1,SUMIFS(Registros!$J$2:$J$6000,Registros!$B$2:$B$6000,$A3738)&gt;0),1,0)</f>
        <v/>
      </c>
      <c r="N3738">
        <f>IF($J3738&gt;0,1,IF(COUNTIFS(Registros!$A$2:$A$6000,"CS",Registros!$B$2:$B$6000,$A3738,Registros!$K$2:$K$6000,"&lt;&gt;")&gt;0,1,0))</f>
        <v/>
      </c>
      <c r="O3738">
        <f>IF(AND($K3738=1,$E3738=0,$G3738=0,$I3738=0),"WINBACK",IF(AND($M3738=1,$N3738&gt;0),"CONVERGENTE",IF($M3738=1,"SOLO MÓVIL",IF($N3738&gt;0,"SOLO FIJO / INTERNET","SIN SERVICIOS"))))</f>
        <v/>
      </c>
      <c r="P3738">
        <f>IF($O3738="WINBACK","Recuperar (winback)",IF($O3738="CONVERGENTE","Upgrade / más líneas",IF($O3738="SOLO MÓVIL","Ofrecer fijo + internet (FLBBTV)",IF($O3738="SOLO FIJO / INTERNET","Ofrecer línea móvil Nextphone","Oferta completa (móvil + fijo + internet)"))))</f>
        <v/>
      </c>
      <c r="Q3738">
        <f>$F3738+$H3738+$L3738</f>
        <v/>
      </c>
      <c r="R3738">
        <f>IFERROR(VLOOKUP($A3738,Registros!$B$2:$G$6000,6,0),IFERROR(VLOOKUP($D3738,Winback!$B$2:$C$300,2,0),""))</f>
        <v/>
      </c>
      <c r="S3738">
        <f>IF($E3738=1,"NP","")&amp;IF($G3738=1,"+MOV","")&amp;IF($I3738=1,"+CS","")&amp;IF($K3738=1,"+WB","")</f>
        <v/>
      </c>
      <c r="T3738">
        <f>$E3738+$G3738+$I3738+$K3738</f>
        <v/>
      </c>
    </row>
    <row r="3739">
      <c r="A3739" t="inlineStr">
        <is>
          <t>355330690000</t>
        </is>
      </c>
      <c r="B3739" t="inlineStr">
        <is>
          <t>35533069</t>
        </is>
      </c>
      <c r="C3739" t="inlineStr">
        <is>
          <t>IBRAGIM SIMON PEDRIEL</t>
        </is>
      </c>
      <c r="D3739" t="inlineStr">
        <is>
          <t>IBRAGIMSIMONPEDRIEL</t>
        </is>
      </c>
      <c r="E3739">
        <f>IF(COUNTIFS(Registros!$A$2:$A$6000,"NP",Registros!$B$2:$B$6000,$A3739)&gt;0,1,0)</f>
        <v/>
      </c>
      <c r="F3739">
        <f>IF($E3739=1,SUMIFS(Registros!$F$2:$F$6000,Registros!$A$2:$A$6000,"NP",Registros!$B$2:$B$6000,$A3739),0)</f>
        <v/>
      </c>
      <c r="G3739">
        <f>IF(COUNTIFS(Registros!$A$2:$A$6000,"MOV",Registros!$B$2:$B$6000,$A3739)&gt;0,1,0)</f>
        <v/>
      </c>
      <c r="H3739">
        <f>IF($G3739=1,SUMIFS(Registros!$F$2:$F$6000,Registros!$A$2:$A$6000,"MOV",Registros!$B$2:$B$6000,$A3739),0)</f>
        <v/>
      </c>
      <c r="I3739">
        <f>IF(COUNTIFS(Registros!$A$2:$A$6000,"CS",Registros!$B$2:$B$6000,$A3739)&gt;0,1,0)</f>
        <v/>
      </c>
      <c r="J3739">
        <f>IF($I3739=1,SUMIFS(Registros!$I$2:$I$6000,Registros!$A$2:$A$6000,"CS",Registros!$B$2:$B$6000,$A3739),0)</f>
        <v/>
      </c>
      <c r="K3739">
        <f>IF(COUNTIFS(Winback!$K$2:$K$300,$D3739)&gt;0,1,0)</f>
        <v/>
      </c>
      <c r="L3739">
        <f>IF(AND($K3739=1,LEFT($A3739,3)="WB-"),SUMIFS(Winback!$D$2:$D$300,Winback!$K$2:$K$300,$D3739),0)</f>
        <v/>
      </c>
      <c r="M3739">
        <f>IF(OR($E3739=1,$G3739=1,SUMIFS(Registros!$J$2:$J$6000,Registros!$B$2:$B$6000,$A3739)&gt;0),1,0)</f>
        <v/>
      </c>
      <c r="N3739">
        <f>IF($J3739&gt;0,1,IF(COUNTIFS(Registros!$A$2:$A$6000,"CS",Registros!$B$2:$B$6000,$A3739,Registros!$K$2:$K$6000,"&lt;&gt;")&gt;0,1,0))</f>
        <v/>
      </c>
      <c r="O3739">
        <f>IF(AND($K3739=1,$E3739=0,$G3739=0,$I3739=0),"WINBACK",IF(AND($M3739=1,$N3739&gt;0),"CONVERGENTE",IF($M3739=1,"SOLO MÓVIL",IF($N3739&gt;0,"SOLO FIJO / INTERNET","SIN SERVICIOS"))))</f>
        <v/>
      </c>
      <c r="P3739">
        <f>IF($O3739="WINBACK","Recuperar (winback)",IF($O3739="CONVERGENTE","Upgrade / más líneas",IF($O3739="SOLO MÓVIL","Ofrecer fijo + internet (FLBBTV)",IF($O3739="SOLO FIJO / INTERNET","Ofrecer línea móvil Nextphone","Oferta completa (móvil + fijo + internet)"))))</f>
        <v/>
      </c>
      <c r="Q3739">
        <f>$F3739+$H3739+$L3739</f>
        <v/>
      </c>
      <c r="R3739">
        <f>IFERROR(VLOOKUP($A3739,Registros!$B$2:$G$6000,6,0),IFERROR(VLOOKUP($D3739,Winback!$B$2:$C$300,2,0),""))</f>
        <v/>
      </c>
      <c r="S3739">
        <f>IF($E3739=1,"NP","")&amp;IF($G3739=1,"+MOV","")&amp;IF($I3739=1,"+CS","")&amp;IF($K3739=1,"+WB","")</f>
        <v/>
      </c>
      <c r="T3739">
        <f>$E3739+$G3739+$I3739+$K3739</f>
        <v/>
      </c>
    </row>
    <row r="3740">
      <c r="A3740" t="inlineStr">
        <is>
          <t>353358420000</t>
        </is>
      </c>
      <c r="B3740" t="inlineStr">
        <is>
          <t>35335842</t>
        </is>
      </c>
      <c r="C3740" t="inlineStr">
        <is>
          <t>ALAN CASTILLO</t>
        </is>
      </c>
      <c r="D3740" t="inlineStr">
        <is>
          <t>ALANCASTILLO</t>
        </is>
      </c>
      <c r="E3740">
        <f>IF(COUNTIFS(Registros!$A$2:$A$6000,"NP",Registros!$B$2:$B$6000,$A3740)&gt;0,1,0)</f>
        <v/>
      </c>
      <c r="F3740">
        <f>IF($E3740=1,SUMIFS(Registros!$F$2:$F$6000,Registros!$A$2:$A$6000,"NP",Registros!$B$2:$B$6000,$A3740),0)</f>
        <v/>
      </c>
      <c r="G3740">
        <f>IF(COUNTIFS(Registros!$A$2:$A$6000,"MOV",Registros!$B$2:$B$6000,$A3740)&gt;0,1,0)</f>
        <v/>
      </c>
      <c r="H3740">
        <f>IF($G3740=1,SUMIFS(Registros!$F$2:$F$6000,Registros!$A$2:$A$6000,"MOV",Registros!$B$2:$B$6000,$A3740),0)</f>
        <v/>
      </c>
      <c r="I3740">
        <f>IF(COUNTIFS(Registros!$A$2:$A$6000,"CS",Registros!$B$2:$B$6000,$A3740)&gt;0,1,0)</f>
        <v/>
      </c>
      <c r="J3740">
        <f>IF($I3740=1,SUMIFS(Registros!$I$2:$I$6000,Registros!$A$2:$A$6000,"CS",Registros!$B$2:$B$6000,$A3740),0)</f>
        <v/>
      </c>
      <c r="K3740">
        <f>IF(COUNTIFS(Winback!$K$2:$K$300,$D3740)&gt;0,1,0)</f>
        <v/>
      </c>
      <c r="L3740">
        <f>IF(AND($K3740=1,LEFT($A3740,3)="WB-"),SUMIFS(Winback!$D$2:$D$300,Winback!$K$2:$K$300,$D3740),0)</f>
        <v/>
      </c>
      <c r="M3740">
        <f>IF(OR($E3740=1,$G3740=1,SUMIFS(Registros!$J$2:$J$6000,Registros!$B$2:$B$6000,$A3740)&gt;0),1,0)</f>
        <v/>
      </c>
      <c r="N3740">
        <f>IF($J3740&gt;0,1,IF(COUNTIFS(Registros!$A$2:$A$6000,"CS",Registros!$B$2:$B$6000,$A3740,Registros!$K$2:$K$6000,"&lt;&gt;")&gt;0,1,0))</f>
        <v/>
      </c>
      <c r="O3740">
        <f>IF(AND($K3740=1,$E3740=0,$G3740=0,$I3740=0),"WINBACK",IF(AND($M3740=1,$N3740&gt;0),"CONVERGENTE",IF($M3740=1,"SOLO MÓVIL",IF($N3740&gt;0,"SOLO FIJO / INTERNET","SIN SERVICIOS"))))</f>
        <v/>
      </c>
      <c r="P3740">
        <f>IF($O3740="WINBACK","Recuperar (winback)",IF($O3740="CONVERGENTE","Upgrade / más líneas",IF($O3740="SOLO MÓVIL","Ofrecer fijo + internet (FLBBTV)",IF($O3740="SOLO FIJO / INTERNET","Ofrecer línea móvil Nextphone","Oferta completa (móvil + fijo + internet)"))))</f>
        <v/>
      </c>
      <c r="Q3740">
        <f>$F3740+$H3740+$L3740</f>
        <v/>
      </c>
      <c r="R3740">
        <f>IFERROR(VLOOKUP($A3740,Registros!$B$2:$G$6000,6,0),IFERROR(VLOOKUP($D3740,Winback!$B$2:$C$300,2,0),""))</f>
        <v/>
      </c>
      <c r="S3740">
        <f>IF($E3740=1,"NP","")&amp;IF($G3740=1,"+MOV","")&amp;IF($I3740=1,"+CS","")&amp;IF($K3740=1,"+WB","")</f>
        <v/>
      </c>
      <c r="T3740">
        <f>$E3740+$G3740+$I3740+$K3740</f>
        <v/>
      </c>
    </row>
    <row r="3741">
      <c r="A3741" t="inlineStr">
        <is>
          <t>348444400000</t>
        </is>
      </c>
      <c r="B3741" t="inlineStr">
        <is>
          <t>34844440</t>
        </is>
      </c>
      <c r="C3741" t="inlineStr">
        <is>
          <t>GENESIS QUIEL</t>
        </is>
      </c>
      <c r="D3741" t="inlineStr">
        <is>
          <t>GENESISQUIEL</t>
        </is>
      </c>
      <c r="E3741">
        <f>IF(COUNTIFS(Registros!$A$2:$A$6000,"NP",Registros!$B$2:$B$6000,$A3741)&gt;0,1,0)</f>
        <v/>
      </c>
      <c r="F3741">
        <f>IF($E3741=1,SUMIFS(Registros!$F$2:$F$6000,Registros!$A$2:$A$6000,"NP",Registros!$B$2:$B$6000,$A3741),0)</f>
        <v/>
      </c>
      <c r="G3741">
        <f>IF(COUNTIFS(Registros!$A$2:$A$6000,"MOV",Registros!$B$2:$B$6000,$A3741)&gt;0,1,0)</f>
        <v/>
      </c>
      <c r="H3741">
        <f>IF($G3741=1,SUMIFS(Registros!$F$2:$F$6000,Registros!$A$2:$A$6000,"MOV",Registros!$B$2:$B$6000,$A3741),0)</f>
        <v/>
      </c>
      <c r="I3741">
        <f>IF(COUNTIFS(Registros!$A$2:$A$6000,"CS",Registros!$B$2:$B$6000,$A3741)&gt;0,1,0)</f>
        <v/>
      </c>
      <c r="J3741">
        <f>IF($I3741=1,SUMIFS(Registros!$I$2:$I$6000,Registros!$A$2:$A$6000,"CS",Registros!$B$2:$B$6000,$A3741),0)</f>
        <v/>
      </c>
      <c r="K3741">
        <f>IF(COUNTIFS(Winback!$K$2:$K$300,$D3741)&gt;0,1,0)</f>
        <v/>
      </c>
      <c r="L3741">
        <f>IF(AND($K3741=1,LEFT($A3741,3)="WB-"),SUMIFS(Winback!$D$2:$D$300,Winback!$K$2:$K$300,$D3741),0)</f>
        <v/>
      </c>
      <c r="M3741">
        <f>IF(OR($E3741=1,$G3741=1,SUMIFS(Registros!$J$2:$J$6000,Registros!$B$2:$B$6000,$A3741)&gt;0),1,0)</f>
        <v/>
      </c>
      <c r="N3741">
        <f>IF($J3741&gt;0,1,IF(COUNTIFS(Registros!$A$2:$A$6000,"CS",Registros!$B$2:$B$6000,$A3741,Registros!$K$2:$K$6000,"&lt;&gt;")&gt;0,1,0))</f>
        <v/>
      </c>
      <c r="O3741">
        <f>IF(AND($K3741=1,$E3741=0,$G3741=0,$I3741=0),"WINBACK",IF(AND($M3741=1,$N3741&gt;0),"CONVERGENTE",IF($M3741=1,"SOLO MÓVIL",IF($N3741&gt;0,"SOLO FIJO / INTERNET","SIN SERVICIOS"))))</f>
        <v/>
      </c>
      <c r="P3741">
        <f>IF($O3741="WINBACK","Recuperar (winback)",IF($O3741="CONVERGENTE","Upgrade / más líneas",IF($O3741="SOLO MÓVIL","Ofrecer fijo + internet (FLBBTV)",IF($O3741="SOLO FIJO / INTERNET","Ofrecer línea móvil Nextphone","Oferta completa (móvil + fijo + internet)"))))</f>
        <v/>
      </c>
      <c r="Q3741">
        <f>$F3741+$H3741+$L3741</f>
        <v/>
      </c>
      <c r="R3741">
        <f>IFERROR(VLOOKUP($A3741,Registros!$B$2:$G$6000,6,0),IFERROR(VLOOKUP($D3741,Winback!$B$2:$C$300,2,0),""))</f>
        <v/>
      </c>
      <c r="S3741">
        <f>IF($E3741=1,"NP","")&amp;IF($G3741=1,"+MOV","")&amp;IF($I3741=1,"+CS","")&amp;IF($K3741=1,"+WB","")</f>
        <v/>
      </c>
      <c r="T3741">
        <f>$E3741+$G3741+$I3741+$K3741</f>
        <v/>
      </c>
    </row>
    <row r="3742">
      <c r="A3742" t="inlineStr">
        <is>
          <t>369059380000</t>
        </is>
      </c>
      <c r="B3742" t="inlineStr">
        <is>
          <t>36905938</t>
        </is>
      </c>
      <c r="C3742" t="inlineStr">
        <is>
          <t>ABSALÓN RODRIGUEZ SANTO</t>
        </is>
      </c>
      <c r="D3742" t="inlineStr">
        <is>
          <t>ABSALONRODRIGUEZSANTO</t>
        </is>
      </c>
      <c r="E3742">
        <f>IF(COUNTIFS(Registros!$A$2:$A$6000,"NP",Registros!$B$2:$B$6000,$A3742)&gt;0,1,0)</f>
        <v/>
      </c>
      <c r="F3742">
        <f>IF($E3742=1,SUMIFS(Registros!$F$2:$F$6000,Registros!$A$2:$A$6000,"NP",Registros!$B$2:$B$6000,$A3742),0)</f>
        <v/>
      </c>
      <c r="G3742">
        <f>IF(COUNTIFS(Registros!$A$2:$A$6000,"MOV",Registros!$B$2:$B$6000,$A3742)&gt;0,1,0)</f>
        <v/>
      </c>
      <c r="H3742">
        <f>IF($G3742=1,SUMIFS(Registros!$F$2:$F$6000,Registros!$A$2:$A$6000,"MOV",Registros!$B$2:$B$6000,$A3742),0)</f>
        <v/>
      </c>
      <c r="I3742">
        <f>IF(COUNTIFS(Registros!$A$2:$A$6000,"CS",Registros!$B$2:$B$6000,$A3742)&gt;0,1,0)</f>
        <v/>
      </c>
      <c r="J3742">
        <f>IF($I3742=1,SUMIFS(Registros!$I$2:$I$6000,Registros!$A$2:$A$6000,"CS",Registros!$B$2:$B$6000,$A3742),0)</f>
        <v/>
      </c>
      <c r="K3742">
        <f>IF(COUNTIFS(Winback!$K$2:$K$300,$D3742)&gt;0,1,0)</f>
        <v/>
      </c>
      <c r="L3742">
        <f>IF(AND($K3742=1,LEFT($A3742,3)="WB-"),SUMIFS(Winback!$D$2:$D$300,Winback!$K$2:$K$300,$D3742),0)</f>
        <v/>
      </c>
      <c r="M3742">
        <f>IF(OR($E3742=1,$G3742=1,SUMIFS(Registros!$J$2:$J$6000,Registros!$B$2:$B$6000,$A3742)&gt;0),1,0)</f>
        <v/>
      </c>
      <c r="N3742">
        <f>IF($J3742&gt;0,1,IF(COUNTIFS(Registros!$A$2:$A$6000,"CS",Registros!$B$2:$B$6000,$A3742,Registros!$K$2:$K$6000,"&lt;&gt;")&gt;0,1,0))</f>
        <v/>
      </c>
      <c r="O3742">
        <f>IF(AND($K3742=1,$E3742=0,$G3742=0,$I3742=0),"WINBACK",IF(AND($M3742=1,$N3742&gt;0),"CONVERGENTE",IF($M3742=1,"SOLO MÓVIL",IF($N3742&gt;0,"SOLO FIJO / INTERNET","SIN SERVICIOS"))))</f>
        <v/>
      </c>
      <c r="P3742">
        <f>IF($O3742="WINBACK","Recuperar (winback)",IF($O3742="CONVERGENTE","Upgrade / más líneas",IF($O3742="SOLO MÓVIL","Ofrecer fijo + internet (FLBBTV)",IF($O3742="SOLO FIJO / INTERNET","Ofrecer línea móvil Nextphone","Oferta completa (móvil + fijo + internet)"))))</f>
        <v/>
      </c>
      <c r="Q3742">
        <f>$F3742+$H3742+$L3742</f>
        <v/>
      </c>
      <c r="R3742">
        <f>IFERROR(VLOOKUP($A3742,Registros!$B$2:$G$6000,6,0),IFERROR(VLOOKUP($D3742,Winback!$B$2:$C$300,2,0),""))</f>
        <v/>
      </c>
      <c r="S3742">
        <f>IF($E3742=1,"NP","")&amp;IF($G3742=1,"+MOV","")&amp;IF($I3742=1,"+CS","")&amp;IF($K3742=1,"+WB","")</f>
        <v/>
      </c>
      <c r="T3742">
        <f>$E3742+$G3742+$I3742+$K3742</f>
        <v/>
      </c>
    </row>
    <row r="3743">
      <c r="A3743" t="inlineStr">
        <is>
          <t>366041580000</t>
        </is>
      </c>
      <c r="B3743" t="inlineStr">
        <is>
          <t>36604158</t>
        </is>
      </c>
      <c r="C3743" t="inlineStr">
        <is>
          <t>MIZAEL MOORE ASPRILLA PUJOL</t>
        </is>
      </c>
      <c r="D3743" t="inlineStr">
        <is>
          <t>MIZAELMOOREASPRILLAPUJOL</t>
        </is>
      </c>
      <c r="E3743">
        <f>IF(COUNTIFS(Registros!$A$2:$A$6000,"NP",Registros!$B$2:$B$6000,$A3743)&gt;0,1,0)</f>
        <v/>
      </c>
      <c r="F3743">
        <f>IF($E3743=1,SUMIFS(Registros!$F$2:$F$6000,Registros!$A$2:$A$6000,"NP",Registros!$B$2:$B$6000,$A3743),0)</f>
        <v/>
      </c>
      <c r="G3743">
        <f>IF(COUNTIFS(Registros!$A$2:$A$6000,"MOV",Registros!$B$2:$B$6000,$A3743)&gt;0,1,0)</f>
        <v/>
      </c>
      <c r="H3743">
        <f>IF($G3743=1,SUMIFS(Registros!$F$2:$F$6000,Registros!$A$2:$A$6000,"MOV",Registros!$B$2:$B$6000,$A3743),0)</f>
        <v/>
      </c>
      <c r="I3743">
        <f>IF(COUNTIFS(Registros!$A$2:$A$6000,"CS",Registros!$B$2:$B$6000,$A3743)&gt;0,1,0)</f>
        <v/>
      </c>
      <c r="J3743">
        <f>IF($I3743=1,SUMIFS(Registros!$I$2:$I$6000,Registros!$A$2:$A$6000,"CS",Registros!$B$2:$B$6000,$A3743),0)</f>
        <v/>
      </c>
      <c r="K3743">
        <f>IF(COUNTIFS(Winback!$K$2:$K$300,$D3743)&gt;0,1,0)</f>
        <v/>
      </c>
      <c r="L3743">
        <f>IF(AND($K3743=1,LEFT($A3743,3)="WB-"),SUMIFS(Winback!$D$2:$D$300,Winback!$K$2:$K$300,$D3743),0)</f>
        <v/>
      </c>
      <c r="M3743">
        <f>IF(OR($E3743=1,$G3743=1,SUMIFS(Registros!$J$2:$J$6000,Registros!$B$2:$B$6000,$A3743)&gt;0),1,0)</f>
        <v/>
      </c>
      <c r="N3743">
        <f>IF($J3743&gt;0,1,IF(COUNTIFS(Registros!$A$2:$A$6000,"CS",Registros!$B$2:$B$6000,$A3743,Registros!$K$2:$K$6000,"&lt;&gt;")&gt;0,1,0))</f>
        <v/>
      </c>
      <c r="O3743">
        <f>IF(AND($K3743=1,$E3743=0,$G3743=0,$I3743=0),"WINBACK",IF(AND($M3743=1,$N3743&gt;0),"CONVERGENTE",IF($M3743=1,"SOLO MÓVIL",IF($N3743&gt;0,"SOLO FIJO / INTERNET","SIN SERVICIOS"))))</f>
        <v/>
      </c>
      <c r="P3743">
        <f>IF($O3743="WINBACK","Recuperar (winback)",IF($O3743="CONVERGENTE","Upgrade / más líneas",IF($O3743="SOLO MÓVIL","Ofrecer fijo + internet (FLBBTV)",IF($O3743="SOLO FIJO / INTERNET","Ofrecer línea móvil Nextphone","Oferta completa (móvil + fijo + internet)"))))</f>
        <v/>
      </c>
      <c r="Q3743">
        <f>$F3743+$H3743+$L3743</f>
        <v/>
      </c>
      <c r="R3743">
        <f>IFERROR(VLOOKUP($A3743,Registros!$B$2:$G$6000,6,0),IFERROR(VLOOKUP($D3743,Winback!$B$2:$C$300,2,0),""))</f>
        <v/>
      </c>
      <c r="S3743">
        <f>IF($E3743=1,"NP","")&amp;IF($G3743=1,"+MOV","")&amp;IF($I3743=1,"+CS","")&amp;IF($K3743=1,"+WB","")</f>
        <v/>
      </c>
      <c r="T3743">
        <f>$E3743+$G3743+$I3743+$K3743</f>
        <v/>
      </c>
    </row>
    <row r="3744">
      <c r="A3744" t="inlineStr">
        <is>
          <t>359382600000</t>
        </is>
      </c>
      <c r="B3744" t="inlineStr">
        <is>
          <t>35938260</t>
        </is>
      </c>
      <c r="C3744" t="inlineStr">
        <is>
          <t>YULIANA VIQUEZ</t>
        </is>
      </c>
      <c r="D3744" t="inlineStr">
        <is>
          <t>YULIANAVIQUEZ</t>
        </is>
      </c>
      <c r="E3744">
        <f>IF(COUNTIFS(Registros!$A$2:$A$6000,"NP",Registros!$B$2:$B$6000,$A3744)&gt;0,1,0)</f>
        <v/>
      </c>
      <c r="F3744">
        <f>IF($E3744=1,SUMIFS(Registros!$F$2:$F$6000,Registros!$A$2:$A$6000,"NP",Registros!$B$2:$B$6000,$A3744),0)</f>
        <v/>
      </c>
      <c r="G3744">
        <f>IF(COUNTIFS(Registros!$A$2:$A$6000,"MOV",Registros!$B$2:$B$6000,$A3744)&gt;0,1,0)</f>
        <v/>
      </c>
      <c r="H3744">
        <f>IF($G3744=1,SUMIFS(Registros!$F$2:$F$6000,Registros!$A$2:$A$6000,"MOV",Registros!$B$2:$B$6000,$A3744),0)</f>
        <v/>
      </c>
      <c r="I3744">
        <f>IF(COUNTIFS(Registros!$A$2:$A$6000,"CS",Registros!$B$2:$B$6000,$A3744)&gt;0,1,0)</f>
        <v/>
      </c>
      <c r="J3744">
        <f>IF($I3744=1,SUMIFS(Registros!$I$2:$I$6000,Registros!$A$2:$A$6000,"CS",Registros!$B$2:$B$6000,$A3744),0)</f>
        <v/>
      </c>
      <c r="K3744">
        <f>IF(COUNTIFS(Winback!$K$2:$K$300,$D3744)&gt;0,1,0)</f>
        <v/>
      </c>
      <c r="L3744">
        <f>IF(AND($K3744=1,LEFT($A3744,3)="WB-"),SUMIFS(Winback!$D$2:$D$300,Winback!$K$2:$K$300,$D3744),0)</f>
        <v/>
      </c>
      <c r="M3744">
        <f>IF(OR($E3744=1,$G3744=1,SUMIFS(Registros!$J$2:$J$6000,Registros!$B$2:$B$6000,$A3744)&gt;0),1,0)</f>
        <v/>
      </c>
      <c r="N3744">
        <f>IF($J3744&gt;0,1,IF(COUNTIFS(Registros!$A$2:$A$6000,"CS",Registros!$B$2:$B$6000,$A3744,Registros!$K$2:$K$6000,"&lt;&gt;")&gt;0,1,0))</f>
        <v/>
      </c>
      <c r="O3744">
        <f>IF(AND($K3744=1,$E3744=0,$G3744=0,$I3744=0),"WINBACK",IF(AND($M3744=1,$N3744&gt;0),"CONVERGENTE",IF($M3744=1,"SOLO MÓVIL",IF($N3744&gt;0,"SOLO FIJO / INTERNET","SIN SERVICIOS"))))</f>
        <v/>
      </c>
      <c r="P3744">
        <f>IF($O3744="WINBACK","Recuperar (winback)",IF($O3744="CONVERGENTE","Upgrade / más líneas",IF($O3744="SOLO MÓVIL","Ofrecer fijo + internet (FLBBTV)",IF($O3744="SOLO FIJO / INTERNET","Ofrecer línea móvil Nextphone","Oferta completa (móvil + fijo + internet)"))))</f>
        <v/>
      </c>
      <c r="Q3744">
        <f>$F3744+$H3744+$L3744</f>
        <v/>
      </c>
      <c r="R3744">
        <f>IFERROR(VLOOKUP($A3744,Registros!$B$2:$G$6000,6,0),IFERROR(VLOOKUP($D3744,Winback!$B$2:$C$300,2,0),""))</f>
        <v/>
      </c>
      <c r="S3744">
        <f>IF($E3744=1,"NP","")&amp;IF($G3744=1,"+MOV","")&amp;IF($I3744=1,"+CS","")&amp;IF($K3744=1,"+WB","")</f>
        <v/>
      </c>
      <c r="T3744">
        <f>$E3744+$G3744+$I3744+$K3744</f>
        <v/>
      </c>
    </row>
    <row r="3745">
      <c r="A3745" t="inlineStr">
        <is>
          <t>354143740000</t>
        </is>
      </c>
      <c r="B3745" t="inlineStr">
        <is>
          <t>35414374</t>
        </is>
      </c>
      <c r="C3745" t="inlineStr">
        <is>
          <t>JUSTIN MENDOZA</t>
        </is>
      </c>
      <c r="D3745" t="inlineStr">
        <is>
          <t>JUSTINMENDOZA</t>
        </is>
      </c>
      <c r="E3745">
        <f>IF(COUNTIFS(Registros!$A$2:$A$6000,"NP",Registros!$B$2:$B$6000,$A3745)&gt;0,1,0)</f>
        <v/>
      </c>
      <c r="F3745">
        <f>IF($E3745=1,SUMIFS(Registros!$F$2:$F$6000,Registros!$A$2:$A$6000,"NP",Registros!$B$2:$B$6000,$A3745),0)</f>
        <v/>
      </c>
      <c r="G3745">
        <f>IF(COUNTIFS(Registros!$A$2:$A$6000,"MOV",Registros!$B$2:$B$6000,$A3745)&gt;0,1,0)</f>
        <v/>
      </c>
      <c r="H3745">
        <f>IF($G3745=1,SUMIFS(Registros!$F$2:$F$6000,Registros!$A$2:$A$6000,"MOV",Registros!$B$2:$B$6000,$A3745),0)</f>
        <v/>
      </c>
      <c r="I3745">
        <f>IF(COUNTIFS(Registros!$A$2:$A$6000,"CS",Registros!$B$2:$B$6000,$A3745)&gt;0,1,0)</f>
        <v/>
      </c>
      <c r="J3745">
        <f>IF($I3745=1,SUMIFS(Registros!$I$2:$I$6000,Registros!$A$2:$A$6000,"CS",Registros!$B$2:$B$6000,$A3745),0)</f>
        <v/>
      </c>
      <c r="K3745">
        <f>IF(COUNTIFS(Winback!$K$2:$K$300,$D3745)&gt;0,1,0)</f>
        <v/>
      </c>
      <c r="L3745">
        <f>IF(AND($K3745=1,LEFT($A3745,3)="WB-"),SUMIFS(Winback!$D$2:$D$300,Winback!$K$2:$K$300,$D3745),0)</f>
        <v/>
      </c>
      <c r="M3745">
        <f>IF(OR($E3745=1,$G3745=1,SUMIFS(Registros!$J$2:$J$6000,Registros!$B$2:$B$6000,$A3745)&gt;0),1,0)</f>
        <v/>
      </c>
      <c r="N3745">
        <f>IF($J3745&gt;0,1,IF(COUNTIFS(Registros!$A$2:$A$6000,"CS",Registros!$B$2:$B$6000,$A3745,Registros!$K$2:$K$6000,"&lt;&gt;")&gt;0,1,0))</f>
        <v/>
      </c>
      <c r="O3745">
        <f>IF(AND($K3745=1,$E3745=0,$G3745=0,$I3745=0),"WINBACK",IF(AND($M3745=1,$N3745&gt;0),"CONVERGENTE",IF($M3745=1,"SOLO MÓVIL",IF($N3745&gt;0,"SOLO FIJO / INTERNET","SIN SERVICIOS"))))</f>
        <v/>
      </c>
      <c r="P3745">
        <f>IF($O3745="WINBACK","Recuperar (winback)",IF($O3745="CONVERGENTE","Upgrade / más líneas",IF($O3745="SOLO MÓVIL","Ofrecer fijo + internet (FLBBTV)",IF($O3745="SOLO FIJO / INTERNET","Ofrecer línea móvil Nextphone","Oferta completa (móvil + fijo + internet)"))))</f>
        <v/>
      </c>
      <c r="Q3745">
        <f>$F3745+$H3745+$L3745</f>
        <v/>
      </c>
      <c r="R3745">
        <f>IFERROR(VLOOKUP($A3745,Registros!$B$2:$G$6000,6,0),IFERROR(VLOOKUP($D3745,Winback!$B$2:$C$300,2,0),""))</f>
        <v/>
      </c>
      <c r="S3745">
        <f>IF($E3745=1,"NP","")&amp;IF($G3745=1,"+MOV","")&amp;IF($I3745=1,"+CS","")&amp;IF($K3745=1,"+WB","")</f>
        <v/>
      </c>
      <c r="T3745">
        <f>$E3745+$G3745+$I3745+$K3745</f>
        <v/>
      </c>
    </row>
    <row r="3746">
      <c r="A3746" t="inlineStr">
        <is>
          <t>341407290000</t>
        </is>
      </c>
      <c r="B3746" t="inlineStr">
        <is>
          <t>34140729</t>
        </is>
      </c>
      <c r="C3746" t="inlineStr">
        <is>
          <t>ALEJANDRA ANDRADE</t>
        </is>
      </c>
      <c r="D3746" t="inlineStr">
        <is>
          <t>ALEJANDRAANDRADE</t>
        </is>
      </c>
      <c r="E3746">
        <f>IF(COUNTIFS(Registros!$A$2:$A$6000,"NP",Registros!$B$2:$B$6000,$A3746)&gt;0,1,0)</f>
        <v/>
      </c>
      <c r="F3746">
        <f>IF($E3746=1,SUMIFS(Registros!$F$2:$F$6000,Registros!$A$2:$A$6000,"NP",Registros!$B$2:$B$6000,$A3746),0)</f>
        <v/>
      </c>
      <c r="G3746">
        <f>IF(COUNTIFS(Registros!$A$2:$A$6000,"MOV",Registros!$B$2:$B$6000,$A3746)&gt;0,1,0)</f>
        <v/>
      </c>
      <c r="H3746">
        <f>IF($G3746=1,SUMIFS(Registros!$F$2:$F$6000,Registros!$A$2:$A$6000,"MOV",Registros!$B$2:$B$6000,$A3746),0)</f>
        <v/>
      </c>
      <c r="I3746">
        <f>IF(COUNTIFS(Registros!$A$2:$A$6000,"CS",Registros!$B$2:$B$6000,$A3746)&gt;0,1,0)</f>
        <v/>
      </c>
      <c r="J3746">
        <f>IF($I3746=1,SUMIFS(Registros!$I$2:$I$6000,Registros!$A$2:$A$6000,"CS",Registros!$B$2:$B$6000,$A3746),0)</f>
        <v/>
      </c>
      <c r="K3746">
        <f>IF(COUNTIFS(Winback!$K$2:$K$300,$D3746)&gt;0,1,0)</f>
        <v/>
      </c>
      <c r="L3746">
        <f>IF(AND($K3746=1,LEFT($A3746,3)="WB-"),SUMIFS(Winback!$D$2:$D$300,Winback!$K$2:$K$300,$D3746),0)</f>
        <v/>
      </c>
      <c r="M3746">
        <f>IF(OR($E3746=1,$G3746=1,SUMIFS(Registros!$J$2:$J$6000,Registros!$B$2:$B$6000,$A3746)&gt;0),1,0)</f>
        <v/>
      </c>
      <c r="N3746">
        <f>IF($J3746&gt;0,1,IF(COUNTIFS(Registros!$A$2:$A$6000,"CS",Registros!$B$2:$B$6000,$A3746,Registros!$K$2:$K$6000,"&lt;&gt;")&gt;0,1,0))</f>
        <v/>
      </c>
      <c r="O3746">
        <f>IF(AND($K3746=1,$E3746=0,$G3746=0,$I3746=0),"WINBACK",IF(AND($M3746=1,$N3746&gt;0),"CONVERGENTE",IF($M3746=1,"SOLO MÓVIL",IF($N3746&gt;0,"SOLO FIJO / INTERNET","SIN SERVICIOS"))))</f>
        <v/>
      </c>
      <c r="P3746">
        <f>IF($O3746="WINBACK","Recuperar (winback)",IF($O3746="CONVERGENTE","Upgrade / más líneas",IF($O3746="SOLO MÓVIL","Ofrecer fijo + internet (FLBBTV)",IF($O3746="SOLO FIJO / INTERNET","Ofrecer línea móvil Nextphone","Oferta completa (móvil + fijo + internet)"))))</f>
        <v/>
      </c>
      <c r="Q3746">
        <f>$F3746+$H3746+$L3746</f>
        <v/>
      </c>
      <c r="R3746">
        <f>IFERROR(VLOOKUP($A3746,Registros!$B$2:$G$6000,6,0),IFERROR(VLOOKUP($D3746,Winback!$B$2:$C$300,2,0),""))</f>
        <v/>
      </c>
      <c r="S3746">
        <f>IF($E3746=1,"NP","")&amp;IF($G3746=1,"+MOV","")&amp;IF($I3746=1,"+CS","")&amp;IF($K3746=1,"+WB","")</f>
        <v/>
      </c>
      <c r="T3746">
        <f>$E3746+$G3746+$I3746+$K3746</f>
        <v/>
      </c>
    </row>
    <row r="3747">
      <c r="A3747" t="inlineStr">
        <is>
          <t>354332100000</t>
        </is>
      </c>
      <c r="B3747" t="inlineStr">
        <is>
          <t>35433210</t>
        </is>
      </c>
      <c r="C3747" t="inlineStr">
        <is>
          <t>KATERIN YARILEIKA MONTEZUMA PALACIOS</t>
        </is>
      </c>
      <c r="D3747" t="inlineStr">
        <is>
          <t>KATERINYARILEIKAMONTEZUMAPALACIOS</t>
        </is>
      </c>
      <c r="E3747">
        <f>IF(COUNTIFS(Registros!$A$2:$A$6000,"NP",Registros!$B$2:$B$6000,$A3747)&gt;0,1,0)</f>
        <v/>
      </c>
      <c r="F3747">
        <f>IF($E3747=1,SUMIFS(Registros!$F$2:$F$6000,Registros!$A$2:$A$6000,"NP",Registros!$B$2:$B$6000,$A3747),0)</f>
        <v/>
      </c>
      <c r="G3747">
        <f>IF(COUNTIFS(Registros!$A$2:$A$6000,"MOV",Registros!$B$2:$B$6000,$A3747)&gt;0,1,0)</f>
        <v/>
      </c>
      <c r="H3747">
        <f>IF($G3747=1,SUMIFS(Registros!$F$2:$F$6000,Registros!$A$2:$A$6000,"MOV",Registros!$B$2:$B$6000,$A3747),0)</f>
        <v/>
      </c>
      <c r="I3747">
        <f>IF(COUNTIFS(Registros!$A$2:$A$6000,"CS",Registros!$B$2:$B$6000,$A3747)&gt;0,1,0)</f>
        <v/>
      </c>
      <c r="J3747">
        <f>IF($I3747=1,SUMIFS(Registros!$I$2:$I$6000,Registros!$A$2:$A$6000,"CS",Registros!$B$2:$B$6000,$A3747),0)</f>
        <v/>
      </c>
      <c r="K3747">
        <f>IF(COUNTIFS(Winback!$K$2:$K$300,$D3747)&gt;0,1,0)</f>
        <v/>
      </c>
      <c r="L3747">
        <f>IF(AND($K3747=1,LEFT($A3747,3)="WB-"),SUMIFS(Winback!$D$2:$D$300,Winback!$K$2:$K$300,$D3747),0)</f>
        <v/>
      </c>
      <c r="M3747">
        <f>IF(OR($E3747=1,$G3747=1,SUMIFS(Registros!$J$2:$J$6000,Registros!$B$2:$B$6000,$A3747)&gt;0),1,0)</f>
        <v/>
      </c>
      <c r="N3747">
        <f>IF($J3747&gt;0,1,IF(COUNTIFS(Registros!$A$2:$A$6000,"CS",Registros!$B$2:$B$6000,$A3747,Registros!$K$2:$K$6000,"&lt;&gt;")&gt;0,1,0))</f>
        <v/>
      </c>
      <c r="O3747">
        <f>IF(AND($K3747=1,$E3747=0,$G3747=0,$I3747=0),"WINBACK",IF(AND($M3747=1,$N3747&gt;0),"CONVERGENTE",IF($M3747=1,"SOLO MÓVIL",IF($N3747&gt;0,"SOLO FIJO / INTERNET","SIN SERVICIOS"))))</f>
        <v/>
      </c>
      <c r="P3747">
        <f>IF($O3747="WINBACK","Recuperar (winback)",IF($O3747="CONVERGENTE","Upgrade / más líneas",IF($O3747="SOLO MÓVIL","Ofrecer fijo + internet (FLBBTV)",IF($O3747="SOLO FIJO / INTERNET","Ofrecer línea móvil Nextphone","Oferta completa (móvil + fijo + internet)"))))</f>
        <v/>
      </c>
      <c r="Q3747">
        <f>$F3747+$H3747+$L3747</f>
        <v/>
      </c>
      <c r="R3747">
        <f>IFERROR(VLOOKUP($A3747,Registros!$B$2:$G$6000,6,0),IFERROR(VLOOKUP($D3747,Winback!$B$2:$C$300,2,0),""))</f>
        <v/>
      </c>
      <c r="S3747">
        <f>IF($E3747=1,"NP","")&amp;IF($G3747=1,"+MOV","")&amp;IF($I3747=1,"+CS","")&amp;IF($K3747=1,"+WB","")</f>
        <v/>
      </c>
      <c r="T3747">
        <f>$E3747+$G3747+$I3747+$K3747</f>
        <v/>
      </c>
    </row>
    <row r="3748">
      <c r="A3748" t="inlineStr">
        <is>
          <t>357119500000</t>
        </is>
      </c>
      <c r="B3748" t="inlineStr">
        <is>
          <t>35711950</t>
        </is>
      </c>
      <c r="C3748" t="inlineStr">
        <is>
          <t>PATRICIA NICOLLE JAEN DE GRACIA</t>
        </is>
      </c>
      <c r="D3748" t="inlineStr">
        <is>
          <t>PATRICIANICOLLEJAENDEGRACIA</t>
        </is>
      </c>
      <c r="E3748">
        <f>IF(COUNTIFS(Registros!$A$2:$A$6000,"NP",Registros!$B$2:$B$6000,$A3748)&gt;0,1,0)</f>
        <v/>
      </c>
      <c r="F3748">
        <f>IF($E3748=1,SUMIFS(Registros!$F$2:$F$6000,Registros!$A$2:$A$6000,"NP",Registros!$B$2:$B$6000,$A3748),0)</f>
        <v/>
      </c>
      <c r="G3748">
        <f>IF(COUNTIFS(Registros!$A$2:$A$6000,"MOV",Registros!$B$2:$B$6000,$A3748)&gt;0,1,0)</f>
        <v/>
      </c>
      <c r="H3748">
        <f>IF($G3748=1,SUMIFS(Registros!$F$2:$F$6000,Registros!$A$2:$A$6000,"MOV",Registros!$B$2:$B$6000,$A3748),0)</f>
        <v/>
      </c>
      <c r="I3748">
        <f>IF(COUNTIFS(Registros!$A$2:$A$6000,"CS",Registros!$B$2:$B$6000,$A3748)&gt;0,1,0)</f>
        <v/>
      </c>
      <c r="J3748">
        <f>IF($I3748=1,SUMIFS(Registros!$I$2:$I$6000,Registros!$A$2:$A$6000,"CS",Registros!$B$2:$B$6000,$A3748),0)</f>
        <v/>
      </c>
      <c r="K3748">
        <f>IF(COUNTIFS(Winback!$K$2:$K$300,$D3748)&gt;0,1,0)</f>
        <v/>
      </c>
      <c r="L3748">
        <f>IF(AND($K3748=1,LEFT($A3748,3)="WB-"),SUMIFS(Winback!$D$2:$D$300,Winback!$K$2:$K$300,$D3748),0)</f>
        <v/>
      </c>
      <c r="M3748">
        <f>IF(OR($E3748=1,$G3748=1,SUMIFS(Registros!$J$2:$J$6000,Registros!$B$2:$B$6000,$A3748)&gt;0),1,0)</f>
        <v/>
      </c>
      <c r="N3748">
        <f>IF($J3748&gt;0,1,IF(COUNTIFS(Registros!$A$2:$A$6000,"CS",Registros!$B$2:$B$6000,$A3748,Registros!$K$2:$K$6000,"&lt;&gt;")&gt;0,1,0))</f>
        <v/>
      </c>
      <c r="O3748">
        <f>IF(AND($K3748=1,$E3748=0,$G3748=0,$I3748=0),"WINBACK",IF(AND($M3748=1,$N3748&gt;0),"CONVERGENTE",IF($M3748=1,"SOLO MÓVIL",IF($N3748&gt;0,"SOLO FIJO / INTERNET","SIN SERVICIOS"))))</f>
        <v/>
      </c>
      <c r="P3748">
        <f>IF($O3748="WINBACK","Recuperar (winback)",IF($O3748="CONVERGENTE","Upgrade / más líneas",IF($O3748="SOLO MÓVIL","Ofrecer fijo + internet (FLBBTV)",IF($O3748="SOLO FIJO / INTERNET","Ofrecer línea móvil Nextphone","Oferta completa (móvil + fijo + internet)"))))</f>
        <v/>
      </c>
      <c r="Q3748">
        <f>$F3748+$H3748+$L3748</f>
        <v/>
      </c>
      <c r="R3748">
        <f>IFERROR(VLOOKUP($A3748,Registros!$B$2:$G$6000,6,0),IFERROR(VLOOKUP($D3748,Winback!$B$2:$C$300,2,0),""))</f>
        <v/>
      </c>
      <c r="S3748">
        <f>IF($E3748=1,"NP","")&amp;IF($G3748=1,"+MOV","")&amp;IF($I3748=1,"+CS","")&amp;IF($K3748=1,"+WB","")</f>
        <v/>
      </c>
      <c r="T3748">
        <f>$E3748+$G3748+$I3748+$K3748</f>
        <v/>
      </c>
    </row>
    <row r="3749">
      <c r="A3749" t="inlineStr">
        <is>
          <t>354351890000</t>
        </is>
      </c>
      <c r="B3749" t="inlineStr">
        <is>
          <t>35435189</t>
        </is>
      </c>
      <c r="C3749" t="inlineStr">
        <is>
          <t>KEYTHLIN GONZALEZ</t>
        </is>
      </c>
      <c r="D3749" t="inlineStr">
        <is>
          <t>KEYTHLINGONZALEZ</t>
        </is>
      </c>
      <c r="E3749">
        <f>IF(COUNTIFS(Registros!$A$2:$A$6000,"NP",Registros!$B$2:$B$6000,$A3749)&gt;0,1,0)</f>
        <v/>
      </c>
      <c r="F3749">
        <f>IF($E3749=1,SUMIFS(Registros!$F$2:$F$6000,Registros!$A$2:$A$6000,"NP",Registros!$B$2:$B$6000,$A3749),0)</f>
        <v/>
      </c>
      <c r="G3749">
        <f>IF(COUNTIFS(Registros!$A$2:$A$6000,"MOV",Registros!$B$2:$B$6000,$A3749)&gt;0,1,0)</f>
        <v/>
      </c>
      <c r="H3749">
        <f>IF($G3749=1,SUMIFS(Registros!$F$2:$F$6000,Registros!$A$2:$A$6000,"MOV",Registros!$B$2:$B$6000,$A3749),0)</f>
        <v/>
      </c>
      <c r="I3749">
        <f>IF(COUNTIFS(Registros!$A$2:$A$6000,"CS",Registros!$B$2:$B$6000,$A3749)&gt;0,1,0)</f>
        <v/>
      </c>
      <c r="J3749">
        <f>IF($I3749=1,SUMIFS(Registros!$I$2:$I$6000,Registros!$A$2:$A$6000,"CS",Registros!$B$2:$B$6000,$A3749),0)</f>
        <v/>
      </c>
      <c r="K3749">
        <f>IF(COUNTIFS(Winback!$K$2:$K$300,$D3749)&gt;0,1,0)</f>
        <v/>
      </c>
      <c r="L3749">
        <f>IF(AND($K3749=1,LEFT($A3749,3)="WB-"),SUMIFS(Winback!$D$2:$D$300,Winback!$K$2:$K$300,$D3749),0)</f>
        <v/>
      </c>
      <c r="M3749">
        <f>IF(OR($E3749=1,$G3749=1,SUMIFS(Registros!$J$2:$J$6000,Registros!$B$2:$B$6000,$A3749)&gt;0),1,0)</f>
        <v/>
      </c>
      <c r="N3749">
        <f>IF($J3749&gt;0,1,IF(COUNTIFS(Registros!$A$2:$A$6000,"CS",Registros!$B$2:$B$6000,$A3749,Registros!$K$2:$K$6000,"&lt;&gt;")&gt;0,1,0))</f>
        <v/>
      </c>
      <c r="O3749">
        <f>IF(AND($K3749=1,$E3749=0,$G3749=0,$I3749=0),"WINBACK",IF(AND($M3749=1,$N3749&gt;0),"CONVERGENTE",IF($M3749=1,"SOLO MÓVIL",IF($N3749&gt;0,"SOLO FIJO / INTERNET","SIN SERVICIOS"))))</f>
        <v/>
      </c>
      <c r="P3749">
        <f>IF($O3749="WINBACK","Recuperar (winback)",IF($O3749="CONVERGENTE","Upgrade / más líneas",IF($O3749="SOLO MÓVIL","Ofrecer fijo + internet (FLBBTV)",IF($O3749="SOLO FIJO / INTERNET","Ofrecer línea móvil Nextphone","Oferta completa (móvil + fijo + internet)"))))</f>
        <v/>
      </c>
      <c r="Q3749">
        <f>$F3749+$H3749+$L3749</f>
        <v/>
      </c>
      <c r="R3749">
        <f>IFERROR(VLOOKUP($A3749,Registros!$B$2:$G$6000,6,0),IFERROR(VLOOKUP($D3749,Winback!$B$2:$C$300,2,0),""))</f>
        <v/>
      </c>
      <c r="S3749">
        <f>IF($E3749=1,"NP","")&amp;IF($G3749=1,"+MOV","")&amp;IF($I3749=1,"+CS","")&amp;IF($K3749=1,"+WB","")</f>
        <v/>
      </c>
      <c r="T3749">
        <f>$E3749+$G3749+$I3749+$K3749</f>
        <v/>
      </c>
    </row>
    <row r="3750">
      <c r="A3750" t="inlineStr">
        <is>
          <t>364055330000</t>
        </is>
      </c>
      <c r="B3750" t="inlineStr">
        <is>
          <t>36405533</t>
        </is>
      </c>
      <c r="C3750" t="inlineStr">
        <is>
          <t>ALICIA SIRE GUERRERO</t>
        </is>
      </c>
      <c r="D3750" t="inlineStr">
        <is>
          <t>ALICIASIREGUERRERO</t>
        </is>
      </c>
      <c r="E3750">
        <f>IF(COUNTIFS(Registros!$A$2:$A$6000,"NP",Registros!$B$2:$B$6000,$A3750)&gt;0,1,0)</f>
        <v/>
      </c>
      <c r="F3750">
        <f>IF($E3750=1,SUMIFS(Registros!$F$2:$F$6000,Registros!$A$2:$A$6000,"NP",Registros!$B$2:$B$6000,$A3750),0)</f>
        <v/>
      </c>
      <c r="G3750">
        <f>IF(COUNTIFS(Registros!$A$2:$A$6000,"MOV",Registros!$B$2:$B$6000,$A3750)&gt;0,1,0)</f>
        <v/>
      </c>
      <c r="H3750">
        <f>IF($G3750=1,SUMIFS(Registros!$F$2:$F$6000,Registros!$A$2:$A$6000,"MOV",Registros!$B$2:$B$6000,$A3750),0)</f>
        <v/>
      </c>
      <c r="I3750">
        <f>IF(COUNTIFS(Registros!$A$2:$A$6000,"CS",Registros!$B$2:$B$6000,$A3750)&gt;0,1,0)</f>
        <v/>
      </c>
      <c r="J3750">
        <f>IF($I3750=1,SUMIFS(Registros!$I$2:$I$6000,Registros!$A$2:$A$6000,"CS",Registros!$B$2:$B$6000,$A3750),0)</f>
        <v/>
      </c>
      <c r="K3750">
        <f>IF(COUNTIFS(Winback!$K$2:$K$300,$D3750)&gt;0,1,0)</f>
        <v/>
      </c>
      <c r="L3750">
        <f>IF(AND($K3750=1,LEFT($A3750,3)="WB-"),SUMIFS(Winback!$D$2:$D$300,Winback!$K$2:$K$300,$D3750),0)</f>
        <v/>
      </c>
      <c r="M3750">
        <f>IF(OR($E3750=1,$G3750=1,SUMIFS(Registros!$J$2:$J$6000,Registros!$B$2:$B$6000,$A3750)&gt;0),1,0)</f>
        <v/>
      </c>
      <c r="N3750">
        <f>IF($J3750&gt;0,1,IF(COUNTIFS(Registros!$A$2:$A$6000,"CS",Registros!$B$2:$B$6000,$A3750,Registros!$K$2:$K$6000,"&lt;&gt;")&gt;0,1,0))</f>
        <v/>
      </c>
      <c r="O3750">
        <f>IF(AND($K3750=1,$E3750=0,$G3750=0,$I3750=0),"WINBACK",IF(AND($M3750=1,$N3750&gt;0),"CONVERGENTE",IF($M3750=1,"SOLO MÓVIL",IF($N3750&gt;0,"SOLO FIJO / INTERNET","SIN SERVICIOS"))))</f>
        <v/>
      </c>
      <c r="P3750">
        <f>IF($O3750="WINBACK","Recuperar (winback)",IF($O3750="CONVERGENTE","Upgrade / más líneas",IF($O3750="SOLO MÓVIL","Ofrecer fijo + internet (FLBBTV)",IF($O3750="SOLO FIJO / INTERNET","Ofrecer línea móvil Nextphone","Oferta completa (móvil + fijo + internet)"))))</f>
        <v/>
      </c>
      <c r="Q3750">
        <f>$F3750+$H3750+$L3750</f>
        <v/>
      </c>
      <c r="R3750">
        <f>IFERROR(VLOOKUP($A3750,Registros!$B$2:$G$6000,6,0),IFERROR(VLOOKUP($D3750,Winback!$B$2:$C$300,2,0),""))</f>
        <v/>
      </c>
      <c r="S3750">
        <f>IF($E3750=1,"NP","")&amp;IF($G3750=1,"+MOV","")&amp;IF($I3750=1,"+CS","")&amp;IF($K3750=1,"+WB","")</f>
        <v/>
      </c>
      <c r="T3750">
        <f>$E3750+$G3750+$I3750+$K3750</f>
        <v/>
      </c>
    </row>
    <row r="3751">
      <c r="A3751" t="inlineStr">
        <is>
          <t>358382600000</t>
        </is>
      </c>
      <c r="B3751" t="inlineStr">
        <is>
          <t>35838260</t>
        </is>
      </c>
      <c r="C3751" t="inlineStr">
        <is>
          <t>YEISLER AGUIRRE</t>
        </is>
      </c>
      <c r="D3751" t="inlineStr">
        <is>
          <t>YEISLERAGUIRRE</t>
        </is>
      </c>
      <c r="E3751">
        <f>IF(COUNTIFS(Registros!$A$2:$A$6000,"NP",Registros!$B$2:$B$6000,$A3751)&gt;0,1,0)</f>
        <v/>
      </c>
      <c r="F3751">
        <f>IF($E3751=1,SUMIFS(Registros!$F$2:$F$6000,Registros!$A$2:$A$6000,"NP",Registros!$B$2:$B$6000,$A3751),0)</f>
        <v/>
      </c>
      <c r="G3751">
        <f>IF(COUNTIFS(Registros!$A$2:$A$6000,"MOV",Registros!$B$2:$B$6000,$A3751)&gt;0,1,0)</f>
        <v/>
      </c>
      <c r="H3751">
        <f>IF($G3751=1,SUMIFS(Registros!$F$2:$F$6000,Registros!$A$2:$A$6000,"MOV",Registros!$B$2:$B$6000,$A3751),0)</f>
        <v/>
      </c>
      <c r="I3751">
        <f>IF(COUNTIFS(Registros!$A$2:$A$6000,"CS",Registros!$B$2:$B$6000,$A3751)&gt;0,1,0)</f>
        <v/>
      </c>
      <c r="J3751">
        <f>IF($I3751=1,SUMIFS(Registros!$I$2:$I$6000,Registros!$A$2:$A$6000,"CS",Registros!$B$2:$B$6000,$A3751),0)</f>
        <v/>
      </c>
      <c r="K3751">
        <f>IF(COUNTIFS(Winback!$K$2:$K$300,$D3751)&gt;0,1,0)</f>
        <v/>
      </c>
      <c r="L3751">
        <f>IF(AND($K3751=1,LEFT($A3751,3)="WB-"),SUMIFS(Winback!$D$2:$D$300,Winback!$K$2:$K$300,$D3751),0)</f>
        <v/>
      </c>
      <c r="M3751">
        <f>IF(OR($E3751=1,$G3751=1,SUMIFS(Registros!$J$2:$J$6000,Registros!$B$2:$B$6000,$A3751)&gt;0),1,0)</f>
        <v/>
      </c>
      <c r="N3751">
        <f>IF($J3751&gt;0,1,IF(COUNTIFS(Registros!$A$2:$A$6000,"CS",Registros!$B$2:$B$6000,$A3751,Registros!$K$2:$K$6000,"&lt;&gt;")&gt;0,1,0))</f>
        <v/>
      </c>
      <c r="O3751">
        <f>IF(AND($K3751=1,$E3751=0,$G3751=0,$I3751=0),"WINBACK",IF(AND($M3751=1,$N3751&gt;0),"CONVERGENTE",IF($M3751=1,"SOLO MÓVIL",IF($N3751&gt;0,"SOLO FIJO / INTERNET","SIN SERVICIOS"))))</f>
        <v/>
      </c>
      <c r="P3751">
        <f>IF($O3751="WINBACK","Recuperar (winback)",IF($O3751="CONVERGENTE","Upgrade / más líneas",IF($O3751="SOLO MÓVIL","Ofrecer fijo + internet (FLBBTV)",IF($O3751="SOLO FIJO / INTERNET","Ofrecer línea móvil Nextphone","Oferta completa (móvil + fijo + internet)"))))</f>
        <v/>
      </c>
      <c r="Q3751">
        <f>$F3751+$H3751+$L3751</f>
        <v/>
      </c>
      <c r="R3751">
        <f>IFERROR(VLOOKUP($A3751,Registros!$B$2:$G$6000,6,0),IFERROR(VLOOKUP($D3751,Winback!$B$2:$C$300,2,0),""))</f>
        <v/>
      </c>
      <c r="S3751">
        <f>IF($E3751=1,"NP","")&amp;IF($G3751=1,"+MOV","")&amp;IF($I3751=1,"+CS","")&amp;IF($K3751=1,"+WB","")</f>
        <v/>
      </c>
      <c r="T3751">
        <f>$E3751+$G3751+$I3751+$K3751</f>
        <v/>
      </c>
    </row>
    <row r="3752">
      <c r="A3752" t="inlineStr">
        <is>
          <t>366036050000</t>
        </is>
      </c>
      <c r="B3752" t="inlineStr">
        <is>
          <t>36603605</t>
        </is>
      </c>
      <c r="C3752" t="inlineStr">
        <is>
          <t>LEANDRO ORTEGA</t>
        </is>
      </c>
      <c r="D3752" t="inlineStr">
        <is>
          <t>LEANDROORTEGA</t>
        </is>
      </c>
      <c r="E3752">
        <f>IF(COUNTIFS(Registros!$A$2:$A$6000,"NP",Registros!$B$2:$B$6000,$A3752)&gt;0,1,0)</f>
        <v/>
      </c>
      <c r="F3752">
        <f>IF($E3752=1,SUMIFS(Registros!$F$2:$F$6000,Registros!$A$2:$A$6000,"NP",Registros!$B$2:$B$6000,$A3752),0)</f>
        <v/>
      </c>
      <c r="G3752">
        <f>IF(COUNTIFS(Registros!$A$2:$A$6000,"MOV",Registros!$B$2:$B$6000,$A3752)&gt;0,1,0)</f>
        <v/>
      </c>
      <c r="H3752">
        <f>IF($G3752=1,SUMIFS(Registros!$F$2:$F$6000,Registros!$A$2:$A$6000,"MOV",Registros!$B$2:$B$6000,$A3752),0)</f>
        <v/>
      </c>
      <c r="I3752">
        <f>IF(COUNTIFS(Registros!$A$2:$A$6000,"CS",Registros!$B$2:$B$6000,$A3752)&gt;0,1,0)</f>
        <v/>
      </c>
      <c r="J3752">
        <f>IF($I3752=1,SUMIFS(Registros!$I$2:$I$6000,Registros!$A$2:$A$6000,"CS",Registros!$B$2:$B$6000,$A3752),0)</f>
        <v/>
      </c>
      <c r="K3752">
        <f>IF(COUNTIFS(Winback!$K$2:$K$300,$D3752)&gt;0,1,0)</f>
        <v/>
      </c>
      <c r="L3752">
        <f>IF(AND($K3752=1,LEFT($A3752,3)="WB-"),SUMIFS(Winback!$D$2:$D$300,Winback!$K$2:$K$300,$D3752),0)</f>
        <v/>
      </c>
      <c r="M3752">
        <f>IF(OR($E3752=1,$G3752=1,SUMIFS(Registros!$J$2:$J$6000,Registros!$B$2:$B$6000,$A3752)&gt;0),1,0)</f>
        <v/>
      </c>
      <c r="N3752">
        <f>IF($J3752&gt;0,1,IF(COUNTIFS(Registros!$A$2:$A$6000,"CS",Registros!$B$2:$B$6000,$A3752,Registros!$K$2:$K$6000,"&lt;&gt;")&gt;0,1,0))</f>
        <v/>
      </c>
      <c r="O3752">
        <f>IF(AND($K3752=1,$E3752=0,$G3752=0,$I3752=0),"WINBACK",IF(AND($M3752=1,$N3752&gt;0),"CONVERGENTE",IF($M3752=1,"SOLO MÓVIL",IF($N3752&gt;0,"SOLO FIJO / INTERNET","SIN SERVICIOS"))))</f>
        <v/>
      </c>
      <c r="P3752">
        <f>IF($O3752="WINBACK","Recuperar (winback)",IF($O3752="CONVERGENTE","Upgrade / más líneas",IF($O3752="SOLO MÓVIL","Ofrecer fijo + internet (FLBBTV)",IF($O3752="SOLO FIJO / INTERNET","Ofrecer línea móvil Nextphone","Oferta completa (móvil + fijo + internet)"))))</f>
        <v/>
      </c>
      <c r="Q3752">
        <f>$F3752+$H3752+$L3752</f>
        <v/>
      </c>
      <c r="R3752">
        <f>IFERROR(VLOOKUP($A3752,Registros!$B$2:$G$6000,6,0),IFERROR(VLOOKUP($D3752,Winback!$B$2:$C$300,2,0),""))</f>
        <v/>
      </c>
      <c r="S3752">
        <f>IF($E3752=1,"NP","")&amp;IF($G3752=1,"+MOV","")&amp;IF($I3752=1,"+CS","")&amp;IF($K3752=1,"+WB","")</f>
        <v/>
      </c>
      <c r="T3752">
        <f>$E3752+$G3752+$I3752+$K3752</f>
        <v/>
      </c>
    </row>
    <row r="3753">
      <c r="A3753" t="inlineStr">
        <is>
          <t>366017960000</t>
        </is>
      </c>
      <c r="B3753" t="inlineStr">
        <is>
          <t>36601796</t>
        </is>
      </c>
      <c r="C3753" t="inlineStr">
        <is>
          <t>LUANDRIS BIRMINGHAM</t>
        </is>
      </c>
      <c r="D3753" t="inlineStr">
        <is>
          <t>LUANDRISBIRMINGHAM</t>
        </is>
      </c>
      <c r="E3753">
        <f>IF(COUNTIFS(Registros!$A$2:$A$6000,"NP",Registros!$B$2:$B$6000,$A3753)&gt;0,1,0)</f>
        <v/>
      </c>
      <c r="F3753">
        <f>IF($E3753=1,SUMIFS(Registros!$F$2:$F$6000,Registros!$A$2:$A$6000,"NP",Registros!$B$2:$B$6000,$A3753),0)</f>
        <v/>
      </c>
      <c r="G3753">
        <f>IF(COUNTIFS(Registros!$A$2:$A$6000,"MOV",Registros!$B$2:$B$6000,$A3753)&gt;0,1,0)</f>
        <v/>
      </c>
      <c r="H3753">
        <f>IF($G3753=1,SUMIFS(Registros!$F$2:$F$6000,Registros!$A$2:$A$6000,"MOV",Registros!$B$2:$B$6000,$A3753),0)</f>
        <v/>
      </c>
      <c r="I3753">
        <f>IF(COUNTIFS(Registros!$A$2:$A$6000,"CS",Registros!$B$2:$B$6000,$A3753)&gt;0,1,0)</f>
        <v/>
      </c>
      <c r="J3753">
        <f>IF($I3753=1,SUMIFS(Registros!$I$2:$I$6000,Registros!$A$2:$A$6000,"CS",Registros!$B$2:$B$6000,$A3753),0)</f>
        <v/>
      </c>
      <c r="K3753">
        <f>IF(COUNTIFS(Winback!$K$2:$K$300,$D3753)&gt;0,1,0)</f>
        <v/>
      </c>
      <c r="L3753">
        <f>IF(AND($K3753=1,LEFT($A3753,3)="WB-"),SUMIFS(Winback!$D$2:$D$300,Winback!$K$2:$K$300,$D3753),0)</f>
        <v/>
      </c>
      <c r="M3753">
        <f>IF(OR($E3753=1,$G3753=1,SUMIFS(Registros!$J$2:$J$6000,Registros!$B$2:$B$6000,$A3753)&gt;0),1,0)</f>
        <v/>
      </c>
      <c r="N3753">
        <f>IF($J3753&gt;0,1,IF(COUNTIFS(Registros!$A$2:$A$6000,"CS",Registros!$B$2:$B$6000,$A3753,Registros!$K$2:$K$6000,"&lt;&gt;")&gt;0,1,0))</f>
        <v/>
      </c>
      <c r="O3753">
        <f>IF(AND($K3753=1,$E3753=0,$G3753=0,$I3753=0),"WINBACK",IF(AND($M3753=1,$N3753&gt;0),"CONVERGENTE",IF($M3753=1,"SOLO MÓVIL",IF($N3753&gt;0,"SOLO FIJO / INTERNET","SIN SERVICIOS"))))</f>
        <v/>
      </c>
      <c r="P3753">
        <f>IF($O3753="WINBACK","Recuperar (winback)",IF($O3753="CONVERGENTE","Upgrade / más líneas",IF($O3753="SOLO MÓVIL","Ofrecer fijo + internet (FLBBTV)",IF($O3753="SOLO FIJO / INTERNET","Ofrecer línea móvil Nextphone","Oferta completa (móvil + fijo + internet)"))))</f>
        <v/>
      </c>
      <c r="Q3753">
        <f>$F3753+$H3753+$L3753</f>
        <v/>
      </c>
      <c r="R3753">
        <f>IFERROR(VLOOKUP($A3753,Registros!$B$2:$G$6000,6,0),IFERROR(VLOOKUP($D3753,Winback!$B$2:$C$300,2,0),""))</f>
        <v/>
      </c>
      <c r="S3753">
        <f>IF($E3753=1,"NP","")&amp;IF($G3753=1,"+MOV","")&amp;IF($I3753=1,"+CS","")&amp;IF($K3753=1,"+WB","")</f>
        <v/>
      </c>
      <c r="T3753">
        <f>$E3753+$G3753+$I3753+$K3753</f>
        <v/>
      </c>
    </row>
    <row r="3754">
      <c r="A3754" t="inlineStr">
        <is>
          <t>362026430000</t>
        </is>
      </c>
      <c r="B3754" t="inlineStr">
        <is>
          <t>36202643</t>
        </is>
      </c>
      <c r="C3754" t="inlineStr">
        <is>
          <t>DAYAN ABREGO</t>
        </is>
      </c>
      <c r="D3754" t="inlineStr">
        <is>
          <t>DAYANABREGO</t>
        </is>
      </c>
      <c r="E3754">
        <f>IF(COUNTIFS(Registros!$A$2:$A$6000,"NP",Registros!$B$2:$B$6000,$A3754)&gt;0,1,0)</f>
        <v/>
      </c>
      <c r="F3754">
        <f>IF($E3754=1,SUMIFS(Registros!$F$2:$F$6000,Registros!$A$2:$A$6000,"NP",Registros!$B$2:$B$6000,$A3754),0)</f>
        <v/>
      </c>
      <c r="G3754">
        <f>IF(COUNTIFS(Registros!$A$2:$A$6000,"MOV",Registros!$B$2:$B$6000,$A3754)&gt;0,1,0)</f>
        <v/>
      </c>
      <c r="H3754">
        <f>IF($G3754=1,SUMIFS(Registros!$F$2:$F$6000,Registros!$A$2:$A$6000,"MOV",Registros!$B$2:$B$6000,$A3754),0)</f>
        <v/>
      </c>
      <c r="I3754">
        <f>IF(COUNTIFS(Registros!$A$2:$A$6000,"CS",Registros!$B$2:$B$6000,$A3754)&gt;0,1,0)</f>
        <v/>
      </c>
      <c r="J3754">
        <f>IF($I3754=1,SUMIFS(Registros!$I$2:$I$6000,Registros!$A$2:$A$6000,"CS",Registros!$B$2:$B$6000,$A3754),0)</f>
        <v/>
      </c>
      <c r="K3754">
        <f>IF(COUNTIFS(Winback!$K$2:$K$300,$D3754)&gt;0,1,0)</f>
        <v/>
      </c>
      <c r="L3754">
        <f>IF(AND($K3754=1,LEFT($A3754,3)="WB-"),SUMIFS(Winback!$D$2:$D$300,Winback!$K$2:$K$300,$D3754),0)</f>
        <v/>
      </c>
      <c r="M3754">
        <f>IF(OR($E3754=1,$G3754=1,SUMIFS(Registros!$J$2:$J$6000,Registros!$B$2:$B$6000,$A3754)&gt;0),1,0)</f>
        <v/>
      </c>
      <c r="N3754">
        <f>IF($J3754&gt;0,1,IF(COUNTIFS(Registros!$A$2:$A$6000,"CS",Registros!$B$2:$B$6000,$A3754,Registros!$K$2:$K$6000,"&lt;&gt;")&gt;0,1,0))</f>
        <v/>
      </c>
      <c r="O3754">
        <f>IF(AND($K3754=1,$E3754=0,$G3754=0,$I3754=0),"WINBACK",IF(AND($M3754=1,$N3754&gt;0),"CONVERGENTE",IF($M3754=1,"SOLO MÓVIL",IF($N3754&gt;0,"SOLO FIJO / INTERNET","SIN SERVICIOS"))))</f>
        <v/>
      </c>
      <c r="P3754">
        <f>IF($O3754="WINBACK","Recuperar (winback)",IF($O3754="CONVERGENTE","Upgrade / más líneas",IF($O3754="SOLO MÓVIL","Ofrecer fijo + internet (FLBBTV)",IF($O3754="SOLO FIJO / INTERNET","Ofrecer línea móvil Nextphone","Oferta completa (móvil + fijo + internet)"))))</f>
        <v/>
      </c>
      <c r="Q3754">
        <f>$F3754+$H3754+$L3754</f>
        <v/>
      </c>
      <c r="R3754">
        <f>IFERROR(VLOOKUP($A3754,Registros!$B$2:$G$6000,6,0),IFERROR(VLOOKUP($D3754,Winback!$B$2:$C$300,2,0),""))</f>
        <v/>
      </c>
      <c r="S3754">
        <f>IF($E3754=1,"NP","")&amp;IF($G3754=1,"+MOV","")&amp;IF($I3754=1,"+CS","")&amp;IF($K3754=1,"+WB","")</f>
        <v/>
      </c>
      <c r="T3754">
        <f>$E3754+$G3754+$I3754+$K3754</f>
        <v/>
      </c>
    </row>
    <row r="3755">
      <c r="A3755" t="inlineStr">
        <is>
          <t>359325140000</t>
        </is>
      </c>
      <c r="B3755" t="inlineStr">
        <is>
          <t>35932514</t>
        </is>
      </c>
      <c r="C3755" t="inlineStr">
        <is>
          <t>EDGAR AMETH SALINAS RUEDA</t>
        </is>
      </c>
      <c r="D3755" t="inlineStr">
        <is>
          <t>EDGARAMETHSALINASRUEDA</t>
        </is>
      </c>
      <c r="E3755">
        <f>IF(COUNTIFS(Registros!$A$2:$A$6000,"NP",Registros!$B$2:$B$6000,$A3755)&gt;0,1,0)</f>
        <v/>
      </c>
      <c r="F3755">
        <f>IF($E3755=1,SUMIFS(Registros!$F$2:$F$6000,Registros!$A$2:$A$6000,"NP",Registros!$B$2:$B$6000,$A3755),0)</f>
        <v/>
      </c>
      <c r="G3755">
        <f>IF(COUNTIFS(Registros!$A$2:$A$6000,"MOV",Registros!$B$2:$B$6000,$A3755)&gt;0,1,0)</f>
        <v/>
      </c>
      <c r="H3755">
        <f>IF($G3755=1,SUMIFS(Registros!$F$2:$F$6000,Registros!$A$2:$A$6000,"MOV",Registros!$B$2:$B$6000,$A3755),0)</f>
        <v/>
      </c>
      <c r="I3755">
        <f>IF(COUNTIFS(Registros!$A$2:$A$6000,"CS",Registros!$B$2:$B$6000,$A3755)&gt;0,1,0)</f>
        <v/>
      </c>
      <c r="J3755">
        <f>IF($I3755=1,SUMIFS(Registros!$I$2:$I$6000,Registros!$A$2:$A$6000,"CS",Registros!$B$2:$B$6000,$A3755),0)</f>
        <v/>
      </c>
      <c r="K3755">
        <f>IF(COUNTIFS(Winback!$K$2:$K$300,$D3755)&gt;0,1,0)</f>
        <v/>
      </c>
      <c r="L3755">
        <f>IF(AND($K3755=1,LEFT($A3755,3)="WB-"),SUMIFS(Winback!$D$2:$D$300,Winback!$K$2:$K$300,$D3755),0)</f>
        <v/>
      </c>
      <c r="M3755">
        <f>IF(OR($E3755=1,$G3755=1,SUMIFS(Registros!$J$2:$J$6000,Registros!$B$2:$B$6000,$A3755)&gt;0),1,0)</f>
        <v/>
      </c>
      <c r="N3755">
        <f>IF($J3755&gt;0,1,IF(COUNTIFS(Registros!$A$2:$A$6000,"CS",Registros!$B$2:$B$6000,$A3755,Registros!$K$2:$K$6000,"&lt;&gt;")&gt;0,1,0))</f>
        <v/>
      </c>
      <c r="O3755">
        <f>IF(AND($K3755=1,$E3755=0,$G3755=0,$I3755=0),"WINBACK",IF(AND($M3755=1,$N3755&gt;0),"CONVERGENTE",IF($M3755=1,"SOLO MÓVIL",IF($N3755&gt;0,"SOLO FIJO / INTERNET","SIN SERVICIOS"))))</f>
        <v/>
      </c>
      <c r="P3755">
        <f>IF($O3755="WINBACK","Recuperar (winback)",IF($O3755="CONVERGENTE","Upgrade / más líneas",IF($O3755="SOLO MÓVIL","Ofrecer fijo + internet (FLBBTV)",IF($O3755="SOLO FIJO / INTERNET","Ofrecer línea móvil Nextphone","Oferta completa (móvil + fijo + internet)"))))</f>
        <v/>
      </c>
      <c r="Q3755">
        <f>$F3755+$H3755+$L3755</f>
        <v/>
      </c>
      <c r="R3755">
        <f>IFERROR(VLOOKUP($A3755,Registros!$B$2:$G$6000,6,0),IFERROR(VLOOKUP($D3755,Winback!$B$2:$C$300,2,0),""))</f>
        <v/>
      </c>
      <c r="S3755">
        <f>IF($E3755=1,"NP","")&amp;IF($G3755=1,"+MOV","")&amp;IF($I3755=1,"+CS","")&amp;IF($K3755=1,"+WB","")</f>
        <v/>
      </c>
      <c r="T3755">
        <f>$E3755+$G3755+$I3755+$K3755</f>
        <v/>
      </c>
    </row>
    <row r="3756">
      <c r="A3756" t="inlineStr">
        <is>
          <t>356262260000</t>
        </is>
      </c>
      <c r="B3756" t="inlineStr">
        <is>
          <t>35626226</t>
        </is>
      </c>
      <c r="C3756" t="inlineStr">
        <is>
          <t>SEBASTIAN ACOSTA ORTEGA</t>
        </is>
      </c>
      <c r="D3756" t="inlineStr">
        <is>
          <t>SEBASTIANACOSTAORTEGA</t>
        </is>
      </c>
      <c r="E3756">
        <f>IF(COUNTIFS(Registros!$A$2:$A$6000,"NP",Registros!$B$2:$B$6000,$A3756)&gt;0,1,0)</f>
        <v/>
      </c>
      <c r="F3756">
        <f>IF($E3756=1,SUMIFS(Registros!$F$2:$F$6000,Registros!$A$2:$A$6000,"NP",Registros!$B$2:$B$6000,$A3756),0)</f>
        <v/>
      </c>
      <c r="G3756">
        <f>IF(COUNTIFS(Registros!$A$2:$A$6000,"MOV",Registros!$B$2:$B$6000,$A3756)&gt;0,1,0)</f>
        <v/>
      </c>
      <c r="H3756">
        <f>IF($G3756=1,SUMIFS(Registros!$F$2:$F$6000,Registros!$A$2:$A$6000,"MOV",Registros!$B$2:$B$6000,$A3756),0)</f>
        <v/>
      </c>
      <c r="I3756">
        <f>IF(COUNTIFS(Registros!$A$2:$A$6000,"CS",Registros!$B$2:$B$6000,$A3756)&gt;0,1,0)</f>
        <v/>
      </c>
      <c r="J3756">
        <f>IF($I3756=1,SUMIFS(Registros!$I$2:$I$6000,Registros!$A$2:$A$6000,"CS",Registros!$B$2:$B$6000,$A3756),0)</f>
        <v/>
      </c>
      <c r="K3756">
        <f>IF(COUNTIFS(Winback!$K$2:$K$300,$D3756)&gt;0,1,0)</f>
        <v/>
      </c>
      <c r="L3756">
        <f>IF(AND($K3756=1,LEFT($A3756,3)="WB-"),SUMIFS(Winback!$D$2:$D$300,Winback!$K$2:$K$300,$D3756),0)</f>
        <v/>
      </c>
      <c r="M3756">
        <f>IF(OR($E3756=1,$G3756=1,SUMIFS(Registros!$J$2:$J$6000,Registros!$B$2:$B$6000,$A3756)&gt;0),1,0)</f>
        <v/>
      </c>
      <c r="N3756">
        <f>IF($J3756&gt;0,1,IF(COUNTIFS(Registros!$A$2:$A$6000,"CS",Registros!$B$2:$B$6000,$A3756,Registros!$K$2:$K$6000,"&lt;&gt;")&gt;0,1,0))</f>
        <v/>
      </c>
      <c r="O3756">
        <f>IF(AND($K3756=1,$E3756=0,$G3756=0,$I3756=0),"WINBACK",IF(AND($M3756=1,$N3756&gt;0),"CONVERGENTE",IF($M3756=1,"SOLO MÓVIL",IF($N3756&gt;0,"SOLO FIJO / INTERNET","SIN SERVICIOS"))))</f>
        <v/>
      </c>
      <c r="P3756">
        <f>IF($O3756="WINBACK","Recuperar (winback)",IF($O3756="CONVERGENTE","Upgrade / más líneas",IF($O3756="SOLO MÓVIL","Ofrecer fijo + internet (FLBBTV)",IF($O3756="SOLO FIJO / INTERNET","Ofrecer línea móvil Nextphone","Oferta completa (móvil + fijo + internet)"))))</f>
        <v/>
      </c>
      <c r="Q3756">
        <f>$F3756+$H3756+$L3756</f>
        <v/>
      </c>
      <c r="R3756">
        <f>IFERROR(VLOOKUP($A3756,Registros!$B$2:$G$6000,6,0),IFERROR(VLOOKUP($D3756,Winback!$B$2:$C$300,2,0),""))</f>
        <v/>
      </c>
      <c r="S3756">
        <f>IF($E3756=1,"NP","")&amp;IF($G3756=1,"+MOV","")&amp;IF($I3756=1,"+CS","")&amp;IF($K3756=1,"+WB","")</f>
        <v/>
      </c>
      <c r="T3756">
        <f>$E3756+$G3756+$I3756+$K3756</f>
        <v/>
      </c>
    </row>
    <row r="3757">
      <c r="A3757" t="inlineStr">
        <is>
          <t>351222810000</t>
        </is>
      </c>
      <c r="B3757" t="inlineStr">
        <is>
          <t>35122281</t>
        </is>
      </c>
      <c r="C3757" t="inlineStr">
        <is>
          <t>ANGEL QUINTERO</t>
        </is>
      </c>
      <c r="D3757" t="inlineStr">
        <is>
          <t>ANGELQUINTERO</t>
        </is>
      </c>
      <c r="E3757">
        <f>IF(COUNTIFS(Registros!$A$2:$A$6000,"NP",Registros!$B$2:$B$6000,$A3757)&gt;0,1,0)</f>
        <v/>
      </c>
      <c r="F3757">
        <f>IF($E3757=1,SUMIFS(Registros!$F$2:$F$6000,Registros!$A$2:$A$6000,"NP",Registros!$B$2:$B$6000,$A3757),0)</f>
        <v/>
      </c>
      <c r="G3757">
        <f>IF(COUNTIFS(Registros!$A$2:$A$6000,"MOV",Registros!$B$2:$B$6000,$A3757)&gt;0,1,0)</f>
        <v/>
      </c>
      <c r="H3757">
        <f>IF($G3757=1,SUMIFS(Registros!$F$2:$F$6000,Registros!$A$2:$A$6000,"MOV",Registros!$B$2:$B$6000,$A3757),0)</f>
        <v/>
      </c>
      <c r="I3757">
        <f>IF(COUNTIFS(Registros!$A$2:$A$6000,"CS",Registros!$B$2:$B$6000,$A3757)&gt;0,1,0)</f>
        <v/>
      </c>
      <c r="J3757">
        <f>IF($I3757=1,SUMIFS(Registros!$I$2:$I$6000,Registros!$A$2:$A$6000,"CS",Registros!$B$2:$B$6000,$A3757),0)</f>
        <v/>
      </c>
      <c r="K3757">
        <f>IF(COUNTIFS(Winback!$K$2:$K$300,$D3757)&gt;0,1,0)</f>
        <v/>
      </c>
      <c r="L3757">
        <f>IF(AND($K3757=1,LEFT($A3757,3)="WB-"),SUMIFS(Winback!$D$2:$D$300,Winback!$K$2:$K$300,$D3757),0)</f>
        <v/>
      </c>
      <c r="M3757">
        <f>IF(OR($E3757=1,$G3757=1,SUMIFS(Registros!$J$2:$J$6000,Registros!$B$2:$B$6000,$A3757)&gt;0),1,0)</f>
        <v/>
      </c>
      <c r="N3757">
        <f>IF($J3757&gt;0,1,IF(COUNTIFS(Registros!$A$2:$A$6000,"CS",Registros!$B$2:$B$6000,$A3757,Registros!$K$2:$K$6000,"&lt;&gt;")&gt;0,1,0))</f>
        <v/>
      </c>
      <c r="O3757">
        <f>IF(AND($K3757=1,$E3757=0,$G3757=0,$I3757=0),"WINBACK",IF(AND($M3757=1,$N3757&gt;0),"CONVERGENTE",IF($M3757=1,"SOLO MÓVIL",IF($N3757&gt;0,"SOLO FIJO / INTERNET","SIN SERVICIOS"))))</f>
        <v/>
      </c>
      <c r="P3757">
        <f>IF($O3757="WINBACK","Recuperar (winback)",IF($O3757="CONVERGENTE","Upgrade / más líneas",IF($O3757="SOLO MÓVIL","Ofrecer fijo + internet (FLBBTV)",IF($O3757="SOLO FIJO / INTERNET","Ofrecer línea móvil Nextphone","Oferta completa (móvil + fijo + internet)"))))</f>
        <v/>
      </c>
      <c r="Q3757">
        <f>$F3757+$H3757+$L3757</f>
        <v/>
      </c>
      <c r="R3757">
        <f>IFERROR(VLOOKUP($A3757,Registros!$B$2:$G$6000,6,0),IFERROR(VLOOKUP($D3757,Winback!$B$2:$C$300,2,0),""))</f>
        <v/>
      </c>
      <c r="S3757">
        <f>IF($E3757=1,"NP","")&amp;IF($G3757=1,"+MOV","")&amp;IF($I3757=1,"+CS","")&amp;IF($K3757=1,"+WB","")</f>
        <v/>
      </c>
      <c r="T3757">
        <f>$E3757+$G3757+$I3757+$K3757</f>
        <v/>
      </c>
    </row>
    <row r="3758">
      <c r="A3758" t="inlineStr">
        <is>
          <t>355294430000</t>
        </is>
      </c>
      <c r="B3758" t="inlineStr">
        <is>
          <t>35529443</t>
        </is>
      </c>
      <c r="C3758" t="inlineStr">
        <is>
          <t>DANIEL AUGUSTO VEGA PÉREZ</t>
        </is>
      </c>
      <c r="D3758" t="inlineStr">
        <is>
          <t>DANIELAUGUSTOVEGAPEREZ</t>
        </is>
      </c>
      <c r="E3758">
        <f>IF(COUNTIFS(Registros!$A$2:$A$6000,"NP",Registros!$B$2:$B$6000,$A3758)&gt;0,1,0)</f>
        <v/>
      </c>
      <c r="F3758">
        <f>IF($E3758=1,SUMIFS(Registros!$F$2:$F$6000,Registros!$A$2:$A$6000,"NP",Registros!$B$2:$B$6000,$A3758),0)</f>
        <v/>
      </c>
      <c r="G3758">
        <f>IF(COUNTIFS(Registros!$A$2:$A$6000,"MOV",Registros!$B$2:$B$6000,$A3758)&gt;0,1,0)</f>
        <v/>
      </c>
      <c r="H3758">
        <f>IF($G3758=1,SUMIFS(Registros!$F$2:$F$6000,Registros!$A$2:$A$6000,"MOV",Registros!$B$2:$B$6000,$A3758),0)</f>
        <v/>
      </c>
      <c r="I3758">
        <f>IF(COUNTIFS(Registros!$A$2:$A$6000,"CS",Registros!$B$2:$B$6000,$A3758)&gt;0,1,0)</f>
        <v/>
      </c>
      <c r="J3758">
        <f>IF($I3758=1,SUMIFS(Registros!$I$2:$I$6000,Registros!$A$2:$A$6000,"CS",Registros!$B$2:$B$6000,$A3758),0)</f>
        <v/>
      </c>
      <c r="K3758">
        <f>IF(COUNTIFS(Winback!$K$2:$K$300,$D3758)&gt;0,1,0)</f>
        <v/>
      </c>
      <c r="L3758">
        <f>IF(AND($K3758=1,LEFT($A3758,3)="WB-"),SUMIFS(Winback!$D$2:$D$300,Winback!$K$2:$K$300,$D3758),0)</f>
        <v/>
      </c>
      <c r="M3758">
        <f>IF(OR($E3758=1,$G3758=1,SUMIFS(Registros!$J$2:$J$6000,Registros!$B$2:$B$6000,$A3758)&gt;0),1,0)</f>
        <v/>
      </c>
      <c r="N3758">
        <f>IF($J3758&gt;0,1,IF(COUNTIFS(Registros!$A$2:$A$6000,"CS",Registros!$B$2:$B$6000,$A3758,Registros!$K$2:$K$6000,"&lt;&gt;")&gt;0,1,0))</f>
        <v/>
      </c>
      <c r="O3758">
        <f>IF(AND($K3758=1,$E3758=0,$G3758=0,$I3758=0),"WINBACK",IF(AND($M3758=1,$N3758&gt;0),"CONVERGENTE",IF($M3758=1,"SOLO MÓVIL",IF($N3758&gt;0,"SOLO FIJO / INTERNET","SIN SERVICIOS"))))</f>
        <v/>
      </c>
      <c r="P3758">
        <f>IF($O3758="WINBACK","Recuperar (winback)",IF($O3758="CONVERGENTE","Upgrade / más líneas",IF($O3758="SOLO MÓVIL","Ofrecer fijo + internet (FLBBTV)",IF($O3758="SOLO FIJO / INTERNET","Ofrecer línea móvil Nextphone","Oferta completa (móvil + fijo + internet)"))))</f>
        <v/>
      </c>
      <c r="Q3758">
        <f>$F3758+$H3758+$L3758</f>
        <v/>
      </c>
      <c r="R3758">
        <f>IFERROR(VLOOKUP($A3758,Registros!$B$2:$G$6000,6,0),IFERROR(VLOOKUP($D3758,Winback!$B$2:$C$300,2,0),""))</f>
        <v/>
      </c>
      <c r="S3758">
        <f>IF($E3758=1,"NP","")&amp;IF($G3758=1,"+MOV","")&amp;IF($I3758=1,"+CS","")&amp;IF($K3758=1,"+WB","")</f>
        <v/>
      </c>
      <c r="T3758">
        <f>$E3758+$G3758+$I3758+$K3758</f>
        <v/>
      </c>
    </row>
    <row r="3759">
      <c r="A3759" t="inlineStr">
        <is>
          <t>357314440000</t>
        </is>
      </c>
      <c r="B3759" t="inlineStr">
        <is>
          <t>35731444</t>
        </is>
      </c>
      <c r="C3759" t="inlineStr">
        <is>
          <t>RAICHELL ALANYS DELGADO RIQUELME</t>
        </is>
      </c>
      <c r="D3759" t="inlineStr">
        <is>
          <t>RAICHELLALANYSDELGADORIQUELME</t>
        </is>
      </c>
      <c r="E3759">
        <f>IF(COUNTIFS(Registros!$A$2:$A$6000,"NP",Registros!$B$2:$B$6000,$A3759)&gt;0,1,0)</f>
        <v/>
      </c>
      <c r="F3759">
        <f>IF($E3759=1,SUMIFS(Registros!$F$2:$F$6000,Registros!$A$2:$A$6000,"NP",Registros!$B$2:$B$6000,$A3759),0)</f>
        <v/>
      </c>
      <c r="G3759">
        <f>IF(COUNTIFS(Registros!$A$2:$A$6000,"MOV",Registros!$B$2:$B$6000,$A3759)&gt;0,1,0)</f>
        <v/>
      </c>
      <c r="H3759">
        <f>IF($G3759=1,SUMIFS(Registros!$F$2:$F$6000,Registros!$A$2:$A$6000,"MOV",Registros!$B$2:$B$6000,$A3759),0)</f>
        <v/>
      </c>
      <c r="I3759">
        <f>IF(COUNTIFS(Registros!$A$2:$A$6000,"CS",Registros!$B$2:$B$6000,$A3759)&gt;0,1,0)</f>
        <v/>
      </c>
      <c r="J3759">
        <f>IF($I3759=1,SUMIFS(Registros!$I$2:$I$6000,Registros!$A$2:$A$6000,"CS",Registros!$B$2:$B$6000,$A3759),0)</f>
        <v/>
      </c>
      <c r="K3759">
        <f>IF(COUNTIFS(Winback!$K$2:$K$300,$D3759)&gt;0,1,0)</f>
        <v/>
      </c>
      <c r="L3759">
        <f>IF(AND($K3759=1,LEFT($A3759,3)="WB-"),SUMIFS(Winback!$D$2:$D$300,Winback!$K$2:$K$300,$D3759),0)</f>
        <v/>
      </c>
      <c r="M3759">
        <f>IF(OR($E3759=1,$G3759=1,SUMIFS(Registros!$J$2:$J$6000,Registros!$B$2:$B$6000,$A3759)&gt;0),1,0)</f>
        <v/>
      </c>
      <c r="N3759">
        <f>IF($J3759&gt;0,1,IF(COUNTIFS(Registros!$A$2:$A$6000,"CS",Registros!$B$2:$B$6000,$A3759,Registros!$K$2:$K$6000,"&lt;&gt;")&gt;0,1,0))</f>
        <v/>
      </c>
      <c r="O3759">
        <f>IF(AND($K3759=1,$E3759=0,$G3759=0,$I3759=0),"WINBACK",IF(AND($M3759=1,$N3759&gt;0),"CONVERGENTE",IF($M3759=1,"SOLO MÓVIL",IF($N3759&gt;0,"SOLO FIJO / INTERNET","SIN SERVICIOS"))))</f>
        <v/>
      </c>
      <c r="P3759">
        <f>IF($O3759="WINBACK","Recuperar (winback)",IF($O3759="CONVERGENTE","Upgrade / más líneas",IF($O3759="SOLO MÓVIL","Ofrecer fijo + internet (FLBBTV)",IF($O3759="SOLO FIJO / INTERNET","Ofrecer línea móvil Nextphone","Oferta completa (móvil + fijo + internet)"))))</f>
        <v/>
      </c>
      <c r="Q3759">
        <f>$F3759+$H3759+$L3759</f>
        <v/>
      </c>
      <c r="R3759">
        <f>IFERROR(VLOOKUP($A3759,Registros!$B$2:$G$6000,6,0),IFERROR(VLOOKUP($D3759,Winback!$B$2:$C$300,2,0),""))</f>
        <v/>
      </c>
      <c r="S3759">
        <f>IF($E3759=1,"NP","")&amp;IF($G3759=1,"+MOV","")&amp;IF($I3759=1,"+CS","")&amp;IF($K3759=1,"+WB","")</f>
        <v/>
      </c>
      <c r="T3759">
        <f>$E3759+$G3759+$I3759+$K3759</f>
        <v/>
      </c>
    </row>
    <row r="3760">
      <c r="A3760" t="inlineStr">
        <is>
          <t>369033750000</t>
        </is>
      </c>
      <c r="B3760" t="inlineStr">
        <is>
          <t>36903375</t>
        </is>
      </c>
      <c r="C3760" t="inlineStr">
        <is>
          <t>JEAN LUIS ESPINOZA CULIOLO</t>
        </is>
      </c>
      <c r="D3760" t="inlineStr">
        <is>
          <t>JEANLUISESPINOZACULIOLO</t>
        </is>
      </c>
      <c r="E3760">
        <f>IF(COUNTIFS(Registros!$A$2:$A$6000,"NP",Registros!$B$2:$B$6000,$A3760)&gt;0,1,0)</f>
        <v/>
      </c>
      <c r="F3760">
        <f>IF($E3760=1,SUMIFS(Registros!$F$2:$F$6000,Registros!$A$2:$A$6000,"NP",Registros!$B$2:$B$6000,$A3760),0)</f>
        <v/>
      </c>
      <c r="G3760">
        <f>IF(COUNTIFS(Registros!$A$2:$A$6000,"MOV",Registros!$B$2:$B$6000,$A3760)&gt;0,1,0)</f>
        <v/>
      </c>
      <c r="H3760">
        <f>IF($G3760=1,SUMIFS(Registros!$F$2:$F$6000,Registros!$A$2:$A$6000,"MOV",Registros!$B$2:$B$6000,$A3760),0)</f>
        <v/>
      </c>
      <c r="I3760">
        <f>IF(COUNTIFS(Registros!$A$2:$A$6000,"CS",Registros!$B$2:$B$6000,$A3760)&gt;0,1,0)</f>
        <v/>
      </c>
      <c r="J3760">
        <f>IF($I3760=1,SUMIFS(Registros!$I$2:$I$6000,Registros!$A$2:$A$6000,"CS",Registros!$B$2:$B$6000,$A3760),0)</f>
        <v/>
      </c>
      <c r="K3760">
        <f>IF(COUNTIFS(Winback!$K$2:$K$300,$D3760)&gt;0,1,0)</f>
        <v/>
      </c>
      <c r="L3760">
        <f>IF(AND($K3760=1,LEFT($A3760,3)="WB-"),SUMIFS(Winback!$D$2:$D$300,Winback!$K$2:$K$300,$D3760),0)</f>
        <v/>
      </c>
      <c r="M3760">
        <f>IF(OR($E3760=1,$G3760=1,SUMIFS(Registros!$J$2:$J$6000,Registros!$B$2:$B$6000,$A3760)&gt;0),1,0)</f>
        <v/>
      </c>
      <c r="N3760">
        <f>IF($J3760&gt;0,1,IF(COUNTIFS(Registros!$A$2:$A$6000,"CS",Registros!$B$2:$B$6000,$A3760,Registros!$K$2:$K$6000,"&lt;&gt;")&gt;0,1,0))</f>
        <v/>
      </c>
      <c r="O3760">
        <f>IF(AND($K3760=1,$E3760=0,$G3760=0,$I3760=0),"WINBACK",IF(AND($M3760=1,$N3760&gt;0),"CONVERGENTE",IF($M3760=1,"SOLO MÓVIL",IF($N3760&gt;0,"SOLO FIJO / INTERNET","SIN SERVICIOS"))))</f>
        <v/>
      </c>
      <c r="P3760">
        <f>IF($O3760="WINBACK","Recuperar (winback)",IF($O3760="CONVERGENTE","Upgrade / más líneas",IF($O3760="SOLO MÓVIL","Ofrecer fijo + internet (FLBBTV)",IF($O3760="SOLO FIJO / INTERNET","Ofrecer línea móvil Nextphone","Oferta completa (móvil + fijo + internet)"))))</f>
        <v/>
      </c>
      <c r="Q3760">
        <f>$F3760+$H3760+$L3760</f>
        <v/>
      </c>
      <c r="R3760">
        <f>IFERROR(VLOOKUP($A3760,Registros!$B$2:$G$6000,6,0),IFERROR(VLOOKUP($D3760,Winback!$B$2:$C$300,2,0),""))</f>
        <v/>
      </c>
      <c r="S3760">
        <f>IF($E3760=1,"NP","")&amp;IF($G3760=1,"+MOV","")&amp;IF($I3760=1,"+CS","")&amp;IF($K3760=1,"+WB","")</f>
        <v/>
      </c>
      <c r="T3760">
        <f>$E3760+$G3760+$I3760+$K3760</f>
        <v/>
      </c>
    </row>
    <row r="3761">
      <c r="A3761" t="inlineStr">
        <is>
          <t>357247630000</t>
        </is>
      </c>
      <c r="B3761" t="inlineStr">
        <is>
          <t>35724763</t>
        </is>
      </c>
      <c r="C3761" t="inlineStr">
        <is>
          <t>GURRIEL MONTENEGRO</t>
        </is>
      </c>
      <c r="D3761" t="inlineStr">
        <is>
          <t>GURRIELMONTENEGRO</t>
        </is>
      </c>
      <c r="E3761">
        <f>IF(COUNTIFS(Registros!$A$2:$A$6000,"NP",Registros!$B$2:$B$6000,$A3761)&gt;0,1,0)</f>
        <v/>
      </c>
      <c r="F3761">
        <f>IF($E3761=1,SUMIFS(Registros!$F$2:$F$6000,Registros!$A$2:$A$6000,"NP",Registros!$B$2:$B$6000,$A3761),0)</f>
        <v/>
      </c>
      <c r="G3761">
        <f>IF(COUNTIFS(Registros!$A$2:$A$6000,"MOV",Registros!$B$2:$B$6000,$A3761)&gt;0,1,0)</f>
        <v/>
      </c>
      <c r="H3761">
        <f>IF($G3761=1,SUMIFS(Registros!$F$2:$F$6000,Registros!$A$2:$A$6000,"MOV",Registros!$B$2:$B$6000,$A3761),0)</f>
        <v/>
      </c>
      <c r="I3761">
        <f>IF(COUNTIFS(Registros!$A$2:$A$6000,"CS",Registros!$B$2:$B$6000,$A3761)&gt;0,1,0)</f>
        <v/>
      </c>
      <c r="J3761">
        <f>IF($I3761=1,SUMIFS(Registros!$I$2:$I$6000,Registros!$A$2:$A$6000,"CS",Registros!$B$2:$B$6000,$A3761),0)</f>
        <v/>
      </c>
      <c r="K3761">
        <f>IF(COUNTIFS(Winback!$K$2:$K$300,$D3761)&gt;0,1,0)</f>
        <v/>
      </c>
      <c r="L3761">
        <f>IF(AND($K3761=1,LEFT($A3761,3)="WB-"),SUMIFS(Winback!$D$2:$D$300,Winback!$K$2:$K$300,$D3761),0)</f>
        <v/>
      </c>
      <c r="M3761">
        <f>IF(OR($E3761=1,$G3761=1,SUMIFS(Registros!$J$2:$J$6000,Registros!$B$2:$B$6000,$A3761)&gt;0),1,0)</f>
        <v/>
      </c>
      <c r="N3761">
        <f>IF($J3761&gt;0,1,IF(COUNTIFS(Registros!$A$2:$A$6000,"CS",Registros!$B$2:$B$6000,$A3761,Registros!$K$2:$K$6000,"&lt;&gt;")&gt;0,1,0))</f>
        <v/>
      </c>
      <c r="O3761">
        <f>IF(AND($K3761=1,$E3761=0,$G3761=0,$I3761=0),"WINBACK",IF(AND($M3761=1,$N3761&gt;0),"CONVERGENTE",IF($M3761=1,"SOLO MÓVIL",IF($N3761&gt;0,"SOLO FIJO / INTERNET","SIN SERVICIOS"))))</f>
        <v/>
      </c>
      <c r="P3761">
        <f>IF($O3761="WINBACK","Recuperar (winback)",IF($O3761="CONVERGENTE","Upgrade / más líneas",IF($O3761="SOLO MÓVIL","Ofrecer fijo + internet (FLBBTV)",IF($O3761="SOLO FIJO / INTERNET","Ofrecer línea móvil Nextphone","Oferta completa (móvil + fijo + internet)"))))</f>
        <v/>
      </c>
      <c r="Q3761">
        <f>$F3761+$H3761+$L3761</f>
        <v/>
      </c>
      <c r="R3761">
        <f>IFERROR(VLOOKUP($A3761,Registros!$B$2:$G$6000,6,0),IFERROR(VLOOKUP($D3761,Winback!$B$2:$C$300,2,0),""))</f>
        <v/>
      </c>
      <c r="S3761">
        <f>IF($E3761=1,"NP","")&amp;IF($G3761=1,"+MOV","")&amp;IF($I3761=1,"+CS","")&amp;IF($K3761=1,"+WB","")</f>
        <v/>
      </c>
      <c r="T3761">
        <f>$E3761+$G3761+$I3761+$K3761</f>
        <v/>
      </c>
    </row>
    <row r="3762">
      <c r="A3762" t="inlineStr">
        <is>
          <t>361002970000</t>
        </is>
      </c>
      <c r="B3762" t="inlineStr">
        <is>
          <t>36100297</t>
        </is>
      </c>
      <c r="C3762" t="inlineStr">
        <is>
          <t>KELINETH ACOSTA</t>
        </is>
      </c>
      <c r="D3762" t="inlineStr">
        <is>
          <t>KELINETHACOSTA</t>
        </is>
      </c>
      <c r="E3762">
        <f>IF(COUNTIFS(Registros!$A$2:$A$6000,"NP",Registros!$B$2:$B$6000,$A3762)&gt;0,1,0)</f>
        <v/>
      </c>
      <c r="F3762">
        <f>IF($E3762=1,SUMIFS(Registros!$F$2:$F$6000,Registros!$A$2:$A$6000,"NP",Registros!$B$2:$B$6000,$A3762),0)</f>
        <v/>
      </c>
      <c r="G3762">
        <f>IF(COUNTIFS(Registros!$A$2:$A$6000,"MOV",Registros!$B$2:$B$6000,$A3762)&gt;0,1,0)</f>
        <v/>
      </c>
      <c r="H3762">
        <f>IF($G3762=1,SUMIFS(Registros!$F$2:$F$6000,Registros!$A$2:$A$6000,"MOV",Registros!$B$2:$B$6000,$A3762),0)</f>
        <v/>
      </c>
      <c r="I3762">
        <f>IF(COUNTIFS(Registros!$A$2:$A$6000,"CS",Registros!$B$2:$B$6000,$A3762)&gt;0,1,0)</f>
        <v/>
      </c>
      <c r="J3762">
        <f>IF($I3762=1,SUMIFS(Registros!$I$2:$I$6000,Registros!$A$2:$A$6000,"CS",Registros!$B$2:$B$6000,$A3762),0)</f>
        <v/>
      </c>
      <c r="K3762">
        <f>IF(COUNTIFS(Winback!$K$2:$K$300,$D3762)&gt;0,1,0)</f>
        <v/>
      </c>
      <c r="L3762">
        <f>IF(AND($K3762=1,LEFT($A3762,3)="WB-"),SUMIFS(Winback!$D$2:$D$300,Winback!$K$2:$K$300,$D3762),0)</f>
        <v/>
      </c>
      <c r="M3762">
        <f>IF(OR($E3762=1,$G3762=1,SUMIFS(Registros!$J$2:$J$6000,Registros!$B$2:$B$6000,$A3762)&gt;0),1,0)</f>
        <v/>
      </c>
      <c r="N3762">
        <f>IF($J3762&gt;0,1,IF(COUNTIFS(Registros!$A$2:$A$6000,"CS",Registros!$B$2:$B$6000,$A3762,Registros!$K$2:$K$6000,"&lt;&gt;")&gt;0,1,0))</f>
        <v/>
      </c>
      <c r="O3762">
        <f>IF(AND($K3762=1,$E3762=0,$G3762=0,$I3762=0),"WINBACK",IF(AND($M3762=1,$N3762&gt;0),"CONVERGENTE",IF($M3762=1,"SOLO MÓVIL",IF($N3762&gt;0,"SOLO FIJO / INTERNET","SIN SERVICIOS"))))</f>
        <v/>
      </c>
      <c r="P3762">
        <f>IF($O3762="WINBACK","Recuperar (winback)",IF($O3762="CONVERGENTE","Upgrade / más líneas",IF($O3762="SOLO MÓVIL","Ofrecer fijo + internet (FLBBTV)",IF($O3762="SOLO FIJO / INTERNET","Ofrecer línea móvil Nextphone","Oferta completa (móvil + fijo + internet)"))))</f>
        <v/>
      </c>
      <c r="Q3762">
        <f>$F3762+$H3762+$L3762</f>
        <v/>
      </c>
      <c r="R3762">
        <f>IFERROR(VLOOKUP($A3762,Registros!$B$2:$G$6000,6,0),IFERROR(VLOOKUP($D3762,Winback!$B$2:$C$300,2,0),""))</f>
        <v/>
      </c>
      <c r="S3762">
        <f>IF($E3762=1,"NP","")&amp;IF($G3762=1,"+MOV","")&amp;IF($I3762=1,"+CS","")&amp;IF($K3762=1,"+WB","")</f>
        <v/>
      </c>
      <c r="T3762">
        <f>$E3762+$G3762+$I3762+$K3762</f>
        <v/>
      </c>
    </row>
    <row r="3763">
      <c r="A3763" t="inlineStr">
        <is>
          <t>365056040000</t>
        </is>
      </c>
      <c r="B3763" t="inlineStr">
        <is>
          <t>36505604</t>
        </is>
      </c>
      <c r="C3763" t="inlineStr">
        <is>
          <t>MARIA DIXON</t>
        </is>
      </c>
      <c r="D3763" t="inlineStr">
        <is>
          <t>MARIADIXON</t>
        </is>
      </c>
      <c r="E3763">
        <f>IF(COUNTIFS(Registros!$A$2:$A$6000,"NP",Registros!$B$2:$B$6000,$A3763)&gt;0,1,0)</f>
        <v/>
      </c>
      <c r="F3763">
        <f>IF($E3763=1,SUMIFS(Registros!$F$2:$F$6000,Registros!$A$2:$A$6000,"NP",Registros!$B$2:$B$6000,$A3763),0)</f>
        <v/>
      </c>
      <c r="G3763">
        <f>IF(COUNTIFS(Registros!$A$2:$A$6000,"MOV",Registros!$B$2:$B$6000,$A3763)&gt;0,1,0)</f>
        <v/>
      </c>
      <c r="H3763">
        <f>IF($G3763=1,SUMIFS(Registros!$F$2:$F$6000,Registros!$A$2:$A$6000,"MOV",Registros!$B$2:$B$6000,$A3763),0)</f>
        <v/>
      </c>
      <c r="I3763">
        <f>IF(COUNTIFS(Registros!$A$2:$A$6000,"CS",Registros!$B$2:$B$6000,$A3763)&gt;0,1,0)</f>
        <v/>
      </c>
      <c r="J3763">
        <f>IF($I3763=1,SUMIFS(Registros!$I$2:$I$6000,Registros!$A$2:$A$6000,"CS",Registros!$B$2:$B$6000,$A3763),0)</f>
        <v/>
      </c>
      <c r="K3763">
        <f>IF(COUNTIFS(Winback!$K$2:$K$300,$D3763)&gt;0,1,0)</f>
        <v/>
      </c>
      <c r="L3763">
        <f>IF(AND($K3763=1,LEFT($A3763,3)="WB-"),SUMIFS(Winback!$D$2:$D$300,Winback!$K$2:$K$300,$D3763),0)</f>
        <v/>
      </c>
      <c r="M3763">
        <f>IF(OR($E3763=1,$G3763=1,SUMIFS(Registros!$J$2:$J$6000,Registros!$B$2:$B$6000,$A3763)&gt;0),1,0)</f>
        <v/>
      </c>
      <c r="N3763">
        <f>IF($J3763&gt;0,1,IF(COUNTIFS(Registros!$A$2:$A$6000,"CS",Registros!$B$2:$B$6000,$A3763,Registros!$K$2:$K$6000,"&lt;&gt;")&gt;0,1,0))</f>
        <v/>
      </c>
      <c r="O3763">
        <f>IF(AND($K3763=1,$E3763=0,$G3763=0,$I3763=0),"WINBACK",IF(AND($M3763=1,$N3763&gt;0),"CONVERGENTE",IF($M3763=1,"SOLO MÓVIL",IF($N3763&gt;0,"SOLO FIJO / INTERNET","SIN SERVICIOS"))))</f>
        <v/>
      </c>
      <c r="P3763">
        <f>IF($O3763="WINBACK","Recuperar (winback)",IF($O3763="CONVERGENTE","Upgrade / más líneas",IF($O3763="SOLO MÓVIL","Ofrecer fijo + internet (FLBBTV)",IF($O3763="SOLO FIJO / INTERNET","Ofrecer línea móvil Nextphone","Oferta completa (móvil + fijo + internet)"))))</f>
        <v/>
      </c>
      <c r="Q3763">
        <f>$F3763+$H3763+$L3763</f>
        <v/>
      </c>
      <c r="R3763">
        <f>IFERROR(VLOOKUP($A3763,Registros!$B$2:$G$6000,6,0),IFERROR(VLOOKUP($D3763,Winback!$B$2:$C$300,2,0),""))</f>
        <v/>
      </c>
      <c r="S3763">
        <f>IF($E3763=1,"NP","")&amp;IF($G3763=1,"+MOV","")&amp;IF($I3763=1,"+CS","")&amp;IF($K3763=1,"+WB","")</f>
        <v/>
      </c>
      <c r="T3763">
        <f>$E3763+$G3763+$I3763+$K3763</f>
        <v/>
      </c>
    </row>
    <row r="3764">
      <c r="A3764" t="inlineStr">
        <is>
          <t>356005830000</t>
        </is>
      </c>
      <c r="B3764" t="inlineStr">
        <is>
          <t>35600583</t>
        </is>
      </c>
      <c r="C3764" t="inlineStr">
        <is>
          <t>KENNETH LEDEZMA</t>
        </is>
      </c>
      <c r="D3764" t="inlineStr">
        <is>
          <t>KENNETHLEDEZMA</t>
        </is>
      </c>
      <c r="E3764">
        <f>IF(COUNTIFS(Registros!$A$2:$A$6000,"NP",Registros!$B$2:$B$6000,$A3764)&gt;0,1,0)</f>
        <v/>
      </c>
      <c r="F3764">
        <f>IF($E3764=1,SUMIFS(Registros!$F$2:$F$6000,Registros!$A$2:$A$6000,"NP",Registros!$B$2:$B$6000,$A3764),0)</f>
        <v/>
      </c>
      <c r="G3764">
        <f>IF(COUNTIFS(Registros!$A$2:$A$6000,"MOV",Registros!$B$2:$B$6000,$A3764)&gt;0,1,0)</f>
        <v/>
      </c>
      <c r="H3764">
        <f>IF($G3764=1,SUMIFS(Registros!$F$2:$F$6000,Registros!$A$2:$A$6000,"MOV",Registros!$B$2:$B$6000,$A3764),0)</f>
        <v/>
      </c>
      <c r="I3764">
        <f>IF(COUNTIFS(Registros!$A$2:$A$6000,"CS",Registros!$B$2:$B$6000,$A3764)&gt;0,1,0)</f>
        <v/>
      </c>
      <c r="J3764">
        <f>IF($I3764=1,SUMIFS(Registros!$I$2:$I$6000,Registros!$A$2:$A$6000,"CS",Registros!$B$2:$B$6000,$A3764),0)</f>
        <v/>
      </c>
      <c r="K3764">
        <f>IF(COUNTIFS(Winback!$K$2:$K$300,$D3764)&gt;0,1,0)</f>
        <v/>
      </c>
      <c r="L3764">
        <f>IF(AND($K3764=1,LEFT($A3764,3)="WB-"),SUMIFS(Winback!$D$2:$D$300,Winback!$K$2:$K$300,$D3764),0)</f>
        <v/>
      </c>
      <c r="M3764">
        <f>IF(OR($E3764=1,$G3764=1,SUMIFS(Registros!$J$2:$J$6000,Registros!$B$2:$B$6000,$A3764)&gt;0),1,0)</f>
        <v/>
      </c>
      <c r="N3764">
        <f>IF($J3764&gt;0,1,IF(COUNTIFS(Registros!$A$2:$A$6000,"CS",Registros!$B$2:$B$6000,$A3764,Registros!$K$2:$K$6000,"&lt;&gt;")&gt;0,1,0))</f>
        <v/>
      </c>
      <c r="O3764">
        <f>IF(AND($K3764=1,$E3764=0,$G3764=0,$I3764=0),"WINBACK",IF(AND($M3764=1,$N3764&gt;0),"CONVERGENTE",IF($M3764=1,"SOLO MÓVIL",IF($N3764&gt;0,"SOLO FIJO / INTERNET","SIN SERVICIOS"))))</f>
        <v/>
      </c>
      <c r="P3764">
        <f>IF($O3764="WINBACK","Recuperar (winback)",IF($O3764="CONVERGENTE","Upgrade / más líneas",IF($O3764="SOLO MÓVIL","Ofrecer fijo + internet (FLBBTV)",IF($O3764="SOLO FIJO / INTERNET","Ofrecer línea móvil Nextphone","Oferta completa (móvil + fijo + internet)"))))</f>
        <v/>
      </c>
      <c r="Q3764">
        <f>$F3764+$H3764+$L3764</f>
        <v/>
      </c>
      <c r="R3764">
        <f>IFERROR(VLOOKUP($A3764,Registros!$B$2:$G$6000,6,0),IFERROR(VLOOKUP($D3764,Winback!$B$2:$C$300,2,0),""))</f>
        <v/>
      </c>
      <c r="S3764">
        <f>IF($E3764=1,"NP","")&amp;IF($G3764=1,"+MOV","")&amp;IF($I3764=1,"+CS","")&amp;IF($K3764=1,"+WB","")</f>
        <v/>
      </c>
      <c r="T3764">
        <f>$E3764+$G3764+$I3764+$K3764</f>
        <v/>
      </c>
    </row>
    <row r="3765">
      <c r="A3765" t="inlineStr">
        <is>
          <t>368010610000</t>
        </is>
      </c>
      <c r="B3765" t="inlineStr">
        <is>
          <t>36801061</t>
        </is>
      </c>
      <c r="C3765" t="inlineStr">
        <is>
          <t>JAIME ADRIAN GUERRA MARTINEZ</t>
        </is>
      </c>
      <c r="D3765" t="inlineStr">
        <is>
          <t>JAIMEADRIANGUERRAMARTINEZ</t>
        </is>
      </c>
      <c r="E3765">
        <f>IF(COUNTIFS(Registros!$A$2:$A$6000,"NP",Registros!$B$2:$B$6000,$A3765)&gt;0,1,0)</f>
        <v/>
      </c>
      <c r="F3765">
        <f>IF($E3765=1,SUMIFS(Registros!$F$2:$F$6000,Registros!$A$2:$A$6000,"NP",Registros!$B$2:$B$6000,$A3765),0)</f>
        <v/>
      </c>
      <c r="G3765">
        <f>IF(COUNTIFS(Registros!$A$2:$A$6000,"MOV",Registros!$B$2:$B$6000,$A3765)&gt;0,1,0)</f>
        <v/>
      </c>
      <c r="H3765">
        <f>IF($G3765=1,SUMIFS(Registros!$F$2:$F$6000,Registros!$A$2:$A$6000,"MOV",Registros!$B$2:$B$6000,$A3765),0)</f>
        <v/>
      </c>
      <c r="I3765">
        <f>IF(COUNTIFS(Registros!$A$2:$A$6000,"CS",Registros!$B$2:$B$6000,$A3765)&gt;0,1,0)</f>
        <v/>
      </c>
      <c r="J3765">
        <f>IF($I3765=1,SUMIFS(Registros!$I$2:$I$6000,Registros!$A$2:$A$6000,"CS",Registros!$B$2:$B$6000,$A3765),0)</f>
        <v/>
      </c>
      <c r="K3765">
        <f>IF(COUNTIFS(Winback!$K$2:$K$300,$D3765)&gt;0,1,0)</f>
        <v/>
      </c>
      <c r="L3765">
        <f>IF(AND($K3765=1,LEFT($A3765,3)="WB-"),SUMIFS(Winback!$D$2:$D$300,Winback!$K$2:$K$300,$D3765),0)</f>
        <v/>
      </c>
      <c r="M3765">
        <f>IF(OR($E3765=1,$G3765=1,SUMIFS(Registros!$J$2:$J$6000,Registros!$B$2:$B$6000,$A3765)&gt;0),1,0)</f>
        <v/>
      </c>
      <c r="N3765">
        <f>IF($J3765&gt;0,1,IF(COUNTIFS(Registros!$A$2:$A$6000,"CS",Registros!$B$2:$B$6000,$A3765,Registros!$K$2:$K$6000,"&lt;&gt;")&gt;0,1,0))</f>
        <v/>
      </c>
      <c r="O3765">
        <f>IF(AND($K3765=1,$E3765=0,$G3765=0,$I3765=0),"WINBACK",IF(AND($M3765=1,$N3765&gt;0),"CONVERGENTE",IF($M3765=1,"SOLO MÓVIL",IF($N3765&gt;0,"SOLO FIJO / INTERNET","SIN SERVICIOS"))))</f>
        <v/>
      </c>
      <c r="P3765">
        <f>IF($O3765="WINBACK","Recuperar (winback)",IF($O3765="CONVERGENTE","Upgrade / más líneas",IF($O3765="SOLO MÓVIL","Ofrecer fijo + internet (FLBBTV)",IF($O3765="SOLO FIJO / INTERNET","Ofrecer línea móvil Nextphone","Oferta completa (móvil + fijo + internet)"))))</f>
        <v/>
      </c>
      <c r="Q3765">
        <f>$F3765+$H3765+$L3765</f>
        <v/>
      </c>
      <c r="R3765">
        <f>IFERROR(VLOOKUP($A3765,Registros!$B$2:$G$6000,6,0),IFERROR(VLOOKUP($D3765,Winback!$B$2:$C$300,2,0),""))</f>
        <v/>
      </c>
      <c r="S3765">
        <f>IF($E3765=1,"NP","")&amp;IF($G3765=1,"+MOV","")&amp;IF($I3765=1,"+CS","")&amp;IF($K3765=1,"+WB","")</f>
        <v/>
      </c>
      <c r="T3765">
        <f>$E3765+$G3765+$I3765+$K3765</f>
        <v/>
      </c>
    </row>
    <row r="3766">
      <c r="A3766" t="inlineStr">
        <is>
          <t>346298330000</t>
        </is>
      </c>
      <c r="B3766" t="inlineStr">
        <is>
          <t>34629833</t>
        </is>
      </c>
      <c r="C3766" t="inlineStr">
        <is>
          <t>JOSE ALBERTO MENDOZA</t>
        </is>
      </c>
      <c r="D3766" t="inlineStr">
        <is>
          <t>JOSEALBERTOMENDOZA</t>
        </is>
      </c>
      <c r="E3766">
        <f>IF(COUNTIFS(Registros!$A$2:$A$6000,"NP",Registros!$B$2:$B$6000,$A3766)&gt;0,1,0)</f>
        <v/>
      </c>
      <c r="F3766">
        <f>IF($E3766=1,SUMIFS(Registros!$F$2:$F$6000,Registros!$A$2:$A$6000,"NP",Registros!$B$2:$B$6000,$A3766),0)</f>
        <v/>
      </c>
      <c r="G3766">
        <f>IF(COUNTIFS(Registros!$A$2:$A$6000,"MOV",Registros!$B$2:$B$6000,$A3766)&gt;0,1,0)</f>
        <v/>
      </c>
      <c r="H3766">
        <f>IF($G3766=1,SUMIFS(Registros!$F$2:$F$6000,Registros!$A$2:$A$6000,"MOV",Registros!$B$2:$B$6000,$A3766),0)</f>
        <v/>
      </c>
      <c r="I3766">
        <f>IF(COUNTIFS(Registros!$A$2:$A$6000,"CS",Registros!$B$2:$B$6000,$A3766)&gt;0,1,0)</f>
        <v/>
      </c>
      <c r="J3766">
        <f>IF($I3766=1,SUMIFS(Registros!$I$2:$I$6000,Registros!$A$2:$A$6000,"CS",Registros!$B$2:$B$6000,$A3766),0)</f>
        <v/>
      </c>
      <c r="K3766">
        <f>IF(COUNTIFS(Winback!$K$2:$K$300,$D3766)&gt;0,1,0)</f>
        <v/>
      </c>
      <c r="L3766">
        <f>IF(AND($K3766=1,LEFT($A3766,3)="WB-"),SUMIFS(Winback!$D$2:$D$300,Winback!$K$2:$K$300,$D3766),0)</f>
        <v/>
      </c>
      <c r="M3766">
        <f>IF(OR($E3766=1,$G3766=1,SUMIFS(Registros!$J$2:$J$6000,Registros!$B$2:$B$6000,$A3766)&gt;0),1,0)</f>
        <v/>
      </c>
      <c r="N3766">
        <f>IF($J3766&gt;0,1,IF(COUNTIFS(Registros!$A$2:$A$6000,"CS",Registros!$B$2:$B$6000,$A3766,Registros!$K$2:$K$6000,"&lt;&gt;")&gt;0,1,0))</f>
        <v/>
      </c>
      <c r="O3766">
        <f>IF(AND($K3766=1,$E3766=0,$G3766=0,$I3766=0),"WINBACK",IF(AND($M3766=1,$N3766&gt;0),"CONVERGENTE",IF($M3766=1,"SOLO MÓVIL",IF($N3766&gt;0,"SOLO FIJO / INTERNET","SIN SERVICIOS"))))</f>
        <v/>
      </c>
      <c r="P3766">
        <f>IF($O3766="WINBACK","Recuperar (winback)",IF($O3766="CONVERGENTE","Upgrade / más líneas",IF($O3766="SOLO MÓVIL","Ofrecer fijo + internet (FLBBTV)",IF($O3766="SOLO FIJO / INTERNET","Ofrecer línea móvil Nextphone","Oferta completa (móvil + fijo + internet)"))))</f>
        <v/>
      </c>
      <c r="Q3766">
        <f>$F3766+$H3766+$L3766</f>
        <v/>
      </c>
      <c r="R3766">
        <f>IFERROR(VLOOKUP($A3766,Registros!$B$2:$G$6000,6,0),IFERROR(VLOOKUP($D3766,Winback!$B$2:$C$300,2,0),""))</f>
        <v/>
      </c>
      <c r="S3766">
        <f>IF($E3766=1,"NP","")&amp;IF($G3766=1,"+MOV","")&amp;IF($I3766=1,"+CS","")&amp;IF($K3766=1,"+WB","")</f>
        <v/>
      </c>
      <c r="T3766">
        <f>$E3766+$G3766+$I3766+$K3766</f>
        <v/>
      </c>
    </row>
    <row r="3767">
      <c r="A3767" t="inlineStr">
        <is>
          <t>351167120000</t>
        </is>
      </c>
      <c r="B3767" t="inlineStr">
        <is>
          <t>35116712</t>
        </is>
      </c>
      <c r="C3767" t="inlineStr">
        <is>
          <t>MAYKOL MIRANDA</t>
        </is>
      </c>
      <c r="D3767" t="inlineStr">
        <is>
          <t>MAYKOLMIRANDA</t>
        </is>
      </c>
      <c r="E3767">
        <f>IF(COUNTIFS(Registros!$A$2:$A$6000,"NP",Registros!$B$2:$B$6000,$A3767)&gt;0,1,0)</f>
        <v/>
      </c>
      <c r="F3767">
        <f>IF($E3767=1,SUMIFS(Registros!$F$2:$F$6000,Registros!$A$2:$A$6000,"NP",Registros!$B$2:$B$6000,$A3767),0)</f>
        <v/>
      </c>
      <c r="G3767">
        <f>IF(COUNTIFS(Registros!$A$2:$A$6000,"MOV",Registros!$B$2:$B$6000,$A3767)&gt;0,1,0)</f>
        <v/>
      </c>
      <c r="H3767">
        <f>IF($G3767=1,SUMIFS(Registros!$F$2:$F$6000,Registros!$A$2:$A$6000,"MOV",Registros!$B$2:$B$6000,$A3767),0)</f>
        <v/>
      </c>
      <c r="I3767">
        <f>IF(COUNTIFS(Registros!$A$2:$A$6000,"CS",Registros!$B$2:$B$6000,$A3767)&gt;0,1,0)</f>
        <v/>
      </c>
      <c r="J3767">
        <f>IF($I3767=1,SUMIFS(Registros!$I$2:$I$6000,Registros!$A$2:$A$6000,"CS",Registros!$B$2:$B$6000,$A3767),0)</f>
        <v/>
      </c>
      <c r="K3767">
        <f>IF(COUNTIFS(Winback!$K$2:$K$300,$D3767)&gt;0,1,0)</f>
        <v/>
      </c>
      <c r="L3767">
        <f>IF(AND($K3767=1,LEFT($A3767,3)="WB-"),SUMIFS(Winback!$D$2:$D$300,Winback!$K$2:$K$300,$D3767),0)</f>
        <v/>
      </c>
      <c r="M3767">
        <f>IF(OR($E3767=1,$G3767=1,SUMIFS(Registros!$J$2:$J$6000,Registros!$B$2:$B$6000,$A3767)&gt;0),1,0)</f>
        <v/>
      </c>
      <c r="N3767">
        <f>IF($J3767&gt;0,1,IF(COUNTIFS(Registros!$A$2:$A$6000,"CS",Registros!$B$2:$B$6000,$A3767,Registros!$K$2:$K$6000,"&lt;&gt;")&gt;0,1,0))</f>
        <v/>
      </c>
      <c r="O3767">
        <f>IF(AND($K3767=1,$E3767=0,$G3767=0,$I3767=0),"WINBACK",IF(AND($M3767=1,$N3767&gt;0),"CONVERGENTE",IF($M3767=1,"SOLO MÓVIL",IF($N3767&gt;0,"SOLO FIJO / INTERNET","SIN SERVICIOS"))))</f>
        <v/>
      </c>
      <c r="P3767">
        <f>IF($O3767="WINBACK","Recuperar (winback)",IF($O3767="CONVERGENTE","Upgrade / más líneas",IF($O3767="SOLO MÓVIL","Ofrecer fijo + internet (FLBBTV)",IF($O3767="SOLO FIJO / INTERNET","Ofrecer línea móvil Nextphone","Oferta completa (móvil + fijo + internet)"))))</f>
        <v/>
      </c>
      <c r="Q3767">
        <f>$F3767+$H3767+$L3767</f>
        <v/>
      </c>
      <c r="R3767">
        <f>IFERROR(VLOOKUP($A3767,Registros!$B$2:$G$6000,6,0),IFERROR(VLOOKUP($D3767,Winback!$B$2:$C$300,2,0),""))</f>
        <v/>
      </c>
      <c r="S3767">
        <f>IF($E3767=1,"NP","")&amp;IF($G3767=1,"+MOV","")&amp;IF($I3767=1,"+CS","")&amp;IF($K3767=1,"+WB","")</f>
        <v/>
      </c>
      <c r="T3767">
        <f>$E3767+$G3767+$I3767+$K3767</f>
        <v/>
      </c>
    </row>
    <row r="3768">
      <c r="A3768" t="inlineStr">
        <is>
          <t>351142050000</t>
        </is>
      </c>
      <c r="B3768" t="inlineStr">
        <is>
          <t>35114205</t>
        </is>
      </c>
      <c r="C3768" t="inlineStr">
        <is>
          <t>LIA DEL CARMEN MIRANDA MARTÍNEZ</t>
        </is>
      </c>
      <c r="D3768" t="inlineStr">
        <is>
          <t>LIADELCARMENMIRANDAMARTINEZ</t>
        </is>
      </c>
      <c r="E3768">
        <f>IF(COUNTIFS(Registros!$A$2:$A$6000,"NP",Registros!$B$2:$B$6000,$A3768)&gt;0,1,0)</f>
        <v/>
      </c>
      <c r="F3768">
        <f>IF($E3768=1,SUMIFS(Registros!$F$2:$F$6000,Registros!$A$2:$A$6000,"NP",Registros!$B$2:$B$6000,$A3768),0)</f>
        <v/>
      </c>
      <c r="G3768">
        <f>IF(COUNTIFS(Registros!$A$2:$A$6000,"MOV",Registros!$B$2:$B$6000,$A3768)&gt;0,1,0)</f>
        <v/>
      </c>
      <c r="H3768">
        <f>IF($G3768=1,SUMIFS(Registros!$F$2:$F$6000,Registros!$A$2:$A$6000,"MOV",Registros!$B$2:$B$6000,$A3768),0)</f>
        <v/>
      </c>
      <c r="I3768">
        <f>IF(COUNTIFS(Registros!$A$2:$A$6000,"CS",Registros!$B$2:$B$6000,$A3768)&gt;0,1,0)</f>
        <v/>
      </c>
      <c r="J3768">
        <f>IF($I3768=1,SUMIFS(Registros!$I$2:$I$6000,Registros!$A$2:$A$6000,"CS",Registros!$B$2:$B$6000,$A3768),0)</f>
        <v/>
      </c>
      <c r="K3768">
        <f>IF(COUNTIFS(Winback!$K$2:$K$300,$D3768)&gt;0,1,0)</f>
        <v/>
      </c>
      <c r="L3768">
        <f>IF(AND($K3768=1,LEFT($A3768,3)="WB-"),SUMIFS(Winback!$D$2:$D$300,Winback!$K$2:$K$300,$D3768),0)</f>
        <v/>
      </c>
      <c r="M3768">
        <f>IF(OR($E3768=1,$G3768=1,SUMIFS(Registros!$J$2:$J$6000,Registros!$B$2:$B$6000,$A3768)&gt;0),1,0)</f>
        <v/>
      </c>
      <c r="N3768">
        <f>IF($J3768&gt;0,1,IF(COUNTIFS(Registros!$A$2:$A$6000,"CS",Registros!$B$2:$B$6000,$A3768,Registros!$K$2:$K$6000,"&lt;&gt;")&gt;0,1,0))</f>
        <v/>
      </c>
      <c r="O3768">
        <f>IF(AND($K3768=1,$E3768=0,$G3768=0,$I3768=0),"WINBACK",IF(AND($M3768=1,$N3768&gt;0),"CONVERGENTE",IF($M3768=1,"SOLO MÓVIL",IF($N3768&gt;0,"SOLO FIJO / INTERNET","SIN SERVICIOS"))))</f>
        <v/>
      </c>
      <c r="P3768">
        <f>IF($O3768="WINBACK","Recuperar (winback)",IF($O3768="CONVERGENTE","Upgrade / más líneas",IF($O3768="SOLO MÓVIL","Ofrecer fijo + internet (FLBBTV)",IF($O3768="SOLO FIJO / INTERNET","Ofrecer línea móvil Nextphone","Oferta completa (móvil + fijo + internet)"))))</f>
        <v/>
      </c>
      <c r="Q3768">
        <f>$F3768+$H3768+$L3768</f>
        <v/>
      </c>
      <c r="R3768">
        <f>IFERROR(VLOOKUP($A3768,Registros!$B$2:$G$6000,6,0),IFERROR(VLOOKUP($D3768,Winback!$B$2:$C$300,2,0),""))</f>
        <v/>
      </c>
      <c r="S3768">
        <f>IF($E3768=1,"NP","")&amp;IF($G3768=1,"+MOV","")&amp;IF($I3768=1,"+CS","")&amp;IF($K3768=1,"+WB","")</f>
        <v/>
      </c>
      <c r="T3768">
        <f>$E3768+$G3768+$I3768+$K3768</f>
        <v/>
      </c>
    </row>
    <row r="3769">
      <c r="A3769" t="inlineStr">
        <is>
          <t>359173600000</t>
        </is>
      </c>
      <c r="B3769" t="inlineStr">
        <is>
          <t>35917360</t>
        </is>
      </c>
      <c r="C3769" t="inlineStr">
        <is>
          <t>KAYRA PIMENTEL</t>
        </is>
      </c>
      <c r="D3769" t="inlineStr">
        <is>
          <t>KAYRAPIMENTEL</t>
        </is>
      </c>
      <c r="E3769">
        <f>IF(COUNTIFS(Registros!$A$2:$A$6000,"NP",Registros!$B$2:$B$6000,$A3769)&gt;0,1,0)</f>
        <v/>
      </c>
      <c r="F3769">
        <f>IF($E3769=1,SUMIFS(Registros!$F$2:$F$6000,Registros!$A$2:$A$6000,"NP",Registros!$B$2:$B$6000,$A3769),0)</f>
        <v/>
      </c>
      <c r="G3769">
        <f>IF(COUNTIFS(Registros!$A$2:$A$6000,"MOV",Registros!$B$2:$B$6000,$A3769)&gt;0,1,0)</f>
        <v/>
      </c>
      <c r="H3769">
        <f>IF($G3769=1,SUMIFS(Registros!$F$2:$F$6000,Registros!$A$2:$A$6000,"MOV",Registros!$B$2:$B$6000,$A3769),0)</f>
        <v/>
      </c>
      <c r="I3769">
        <f>IF(COUNTIFS(Registros!$A$2:$A$6000,"CS",Registros!$B$2:$B$6000,$A3769)&gt;0,1,0)</f>
        <v/>
      </c>
      <c r="J3769">
        <f>IF($I3769=1,SUMIFS(Registros!$I$2:$I$6000,Registros!$A$2:$A$6000,"CS",Registros!$B$2:$B$6000,$A3769),0)</f>
        <v/>
      </c>
      <c r="K3769">
        <f>IF(COUNTIFS(Winback!$K$2:$K$300,$D3769)&gt;0,1,0)</f>
        <v/>
      </c>
      <c r="L3769">
        <f>IF(AND($K3769=1,LEFT($A3769,3)="WB-"),SUMIFS(Winback!$D$2:$D$300,Winback!$K$2:$K$300,$D3769),0)</f>
        <v/>
      </c>
      <c r="M3769">
        <f>IF(OR($E3769=1,$G3769=1,SUMIFS(Registros!$J$2:$J$6000,Registros!$B$2:$B$6000,$A3769)&gt;0),1,0)</f>
        <v/>
      </c>
      <c r="N3769">
        <f>IF($J3769&gt;0,1,IF(COUNTIFS(Registros!$A$2:$A$6000,"CS",Registros!$B$2:$B$6000,$A3769,Registros!$K$2:$K$6000,"&lt;&gt;")&gt;0,1,0))</f>
        <v/>
      </c>
      <c r="O3769">
        <f>IF(AND($K3769=1,$E3769=0,$G3769=0,$I3769=0),"WINBACK",IF(AND($M3769=1,$N3769&gt;0),"CONVERGENTE",IF($M3769=1,"SOLO MÓVIL",IF($N3769&gt;0,"SOLO FIJO / INTERNET","SIN SERVICIOS"))))</f>
        <v/>
      </c>
      <c r="P3769">
        <f>IF($O3769="WINBACK","Recuperar (winback)",IF($O3769="CONVERGENTE","Upgrade / más líneas",IF($O3769="SOLO MÓVIL","Ofrecer fijo + internet (FLBBTV)",IF($O3769="SOLO FIJO / INTERNET","Ofrecer línea móvil Nextphone","Oferta completa (móvil + fijo + internet)"))))</f>
        <v/>
      </c>
      <c r="Q3769">
        <f>$F3769+$H3769+$L3769</f>
        <v/>
      </c>
      <c r="R3769">
        <f>IFERROR(VLOOKUP($A3769,Registros!$B$2:$G$6000,6,0),IFERROR(VLOOKUP($D3769,Winback!$B$2:$C$300,2,0),""))</f>
        <v/>
      </c>
      <c r="S3769">
        <f>IF($E3769=1,"NP","")&amp;IF($G3769=1,"+MOV","")&amp;IF($I3769=1,"+CS","")&amp;IF($K3769=1,"+WB","")</f>
        <v/>
      </c>
      <c r="T3769">
        <f>$E3769+$G3769+$I3769+$K3769</f>
        <v/>
      </c>
    </row>
    <row r="3770">
      <c r="A3770" t="inlineStr">
        <is>
          <t>359088080000</t>
        </is>
      </c>
      <c r="B3770" t="inlineStr">
        <is>
          <t>35908808</t>
        </is>
      </c>
      <c r="C3770" t="inlineStr">
        <is>
          <t>ALEX CABALLERO</t>
        </is>
      </c>
      <c r="D3770" t="inlineStr">
        <is>
          <t>ALEXCABALLERO</t>
        </is>
      </c>
      <c r="E3770">
        <f>IF(COUNTIFS(Registros!$A$2:$A$6000,"NP",Registros!$B$2:$B$6000,$A3770)&gt;0,1,0)</f>
        <v/>
      </c>
      <c r="F3770">
        <f>IF($E3770=1,SUMIFS(Registros!$F$2:$F$6000,Registros!$A$2:$A$6000,"NP",Registros!$B$2:$B$6000,$A3770),0)</f>
        <v/>
      </c>
      <c r="G3770">
        <f>IF(COUNTIFS(Registros!$A$2:$A$6000,"MOV",Registros!$B$2:$B$6000,$A3770)&gt;0,1,0)</f>
        <v/>
      </c>
      <c r="H3770">
        <f>IF($G3770=1,SUMIFS(Registros!$F$2:$F$6000,Registros!$A$2:$A$6000,"MOV",Registros!$B$2:$B$6000,$A3770),0)</f>
        <v/>
      </c>
      <c r="I3770">
        <f>IF(COUNTIFS(Registros!$A$2:$A$6000,"CS",Registros!$B$2:$B$6000,$A3770)&gt;0,1,0)</f>
        <v/>
      </c>
      <c r="J3770">
        <f>IF($I3770=1,SUMIFS(Registros!$I$2:$I$6000,Registros!$A$2:$A$6000,"CS",Registros!$B$2:$B$6000,$A3770),0)</f>
        <v/>
      </c>
      <c r="K3770">
        <f>IF(COUNTIFS(Winback!$K$2:$K$300,$D3770)&gt;0,1,0)</f>
        <v/>
      </c>
      <c r="L3770">
        <f>IF(AND($K3770=1,LEFT($A3770,3)="WB-"),SUMIFS(Winback!$D$2:$D$300,Winback!$K$2:$K$300,$D3770),0)</f>
        <v/>
      </c>
      <c r="M3770">
        <f>IF(OR($E3770=1,$G3770=1,SUMIFS(Registros!$J$2:$J$6000,Registros!$B$2:$B$6000,$A3770)&gt;0),1,0)</f>
        <v/>
      </c>
      <c r="N3770">
        <f>IF($J3770&gt;0,1,IF(COUNTIFS(Registros!$A$2:$A$6000,"CS",Registros!$B$2:$B$6000,$A3770,Registros!$K$2:$K$6000,"&lt;&gt;")&gt;0,1,0))</f>
        <v/>
      </c>
      <c r="O3770">
        <f>IF(AND($K3770=1,$E3770=0,$G3770=0,$I3770=0),"WINBACK",IF(AND($M3770=1,$N3770&gt;0),"CONVERGENTE",IF($M3770=1,"SOLO MÓVIL",IF($N3770&gt;0,"SOLO FIJO / INTERNET","SIN SERVICIOS"))))</f>
        <v/>
      </c>
      <c r="P3770">
        <f>IF($O3770="WINBACK","Recuperar (winback)",IF($O3770="CONVERGENTE","Upgrade / más líneas",IF($O3770="SOLO MÓVIL","Ofrecer fijo + internet (FLBBTV)",IF($O3770="SOLO FIJO / INTERNET","Ofrecer línea móvil Nextphone","Oferta completa (móvil + fijo + internet)"))))</f>
        <v/>
      </c>
      <c r="Q3770">
        <f>$F3770+$H3770+$L3770</f>
        <v/>
      </c>
      <c r="R3770">
        <f>IFERROR(VLOOKUP($A3770,Registros!$B$2:$G$6000,6,0),IFERROR(VLOOKUP($D3770,Winback!$B$2:$C$300,2,0),""))</f>
        <v/>
      </c>
      <c r="S3770">
        <f>IF($E3770=1,"NP","")&amp;IF($G3770=1,"+MOV","")&amp;IF($I3770=1,"+CS","")&amp;IF($K3770=1,"+WB","")</f>
        <v/>
      </c>
      <c r="T3770">
        <f>$E3770+$G3770+$I3770+$K3770</f>
        <v/>
      </c>
    </row>
    <row r="3771">
      <c r="A3771" t="inlineStr">
        <is>
          <t>353311710000</t>
        </is>
      </c>
      <c r="B3771" t="inlineStr">
        <is>
          <t>35331171</t>
        </is>
      </c>
      <c r="C3771" t="inlineStr">
        <is>
          <t>BRYAN SILES</t>
        </is>
      </c>
      <c r="D3771" t="inlineStr">
        <is>
          <t>BRYANSILES</t>
        </is>
      </c>
      <c r="E3771">
        <f>IF(COUNTIFS(Registros!$A$2:$A$6000,"NP",Registros!$B$2:$B$6000,$A3771)&gt;0,1,0)</f>
        <v/>
      </c>
      <c r="F3771">
        <f>IF($E3771=1,SUMIFS(Registros!$F$2:$F$6000,Registros!$A$2:$A$6000,"NP",Registros!$B$2:$B$6000,$A3771),0)</f>
        <v/>
      </c>
      <c r="G3771">
        <f>IF(COUNTIFS(Registros!$A$2:$A$6000,"MOV",Registros!$B$2:$B$6000,$A3771)&gt;0,1,0)</f>
        <v/>
      </c>
      <c r="H3771">
        <f>IF($G3771=1,SUMIFS(Registros!$F$2:$F$6000,Registros!$A$2:$A$6000,"MOV",Registros!$B$2:$B$6000,$A3771),0)</f>
        <v/>
      </c>
      <c r="I3771">
        <f>IF(COUNTIFS(Registros!$A$2:$A$6000,"CS",Registros!$B$2:$B$6000,$A3771)&gt;0,1,0)</f>
        <v/>
      </c>
      <c r="J3771">
        <f>IF($I3771=1,SUMIFS(Registros!$I$2:$I$6000,Registros!$A$2:$A$6000,"CS",Registros!$B$2:$B$6000,$A3771),0)</f>
        <v/>
      </c>
      <c r="K3771">
        <f>IF(COUNTIFS(Winback!$K$2:$K$300,$D3771)&gt;0,1,0)</f>
        <v/>
      </c>
      <c r="L3771">
        <f>IF(AND($K3771=1,LEFT($A3771,3)="WB-"),SUMIFS(Winback!$D$2:$D$300,Winback!$K$2:$K$300,$D3771),0)</f>
        <v/>
      </c>
      <c r="M3771">
        <f>IF(OR($E3771=1,$G3771=1,SUMIFS(Registros!$J$2:$J$6000,Registros!$B$2:$B$6000,$A3771)&gt;0),1,0)</f>
        <v/>
      </c>
      <c r="N3771">
        <f>IF($J3771&gt;0,1,IF(COUNTIFS(Registros!$A$2:$A$6000,"CS",Registros!$B$2:$B$6000,$A3771,Registros!$K$2:$K$6000,"&lt;&gt;")&gt;0,1,0))</f>
        <v/>
      </c>
      <c r="O3771">
        <f>IF(AND($K3771=1,$E3771=0,$G3771=0,$I3771=0),"WINBACK",IF(AND($M3771=1,$N3771&gt;0),"CONVERGENTE",IF($M3771=1,"SOLO MÓVIL",IF($N3771&gt;0,"SOLO FIJO / INTERNET","SIN SERVICIOS"))))</f>
        <v/>
      </c>
      <c r="P3771">
        <f>IF($O3771="WINBACK","Recuperar (winback)",IF($O3771="CONVERGENTE","Upgrade / más líneas",IF($O3771="SOLO MÓVIL","Ofrecer fijo + internet (FLBBTV)",IF($O3771="SOLO FIJO / INTERNET","Ofrecer línea móvil Nextphone","Oferta completa (móvil + fijo + internet)"))))</f>
        <v/>
      </c>
      <c r="Q3771">
        <f>$F3771+$H3771+$L3771</f>
        <v/>
      </c>
      <c r="R3771">
        <f>IFERROR(VLOOKUP($A3771,Registros!$B$2:$G$6000,6,0),IFERROR(VLOOKUP($D3771,Winback!$B$2:$C$300,2,0),""))</f>
        <v/>
      </c>
      <c r="S3771">
        <f>IF($E3771=1,"NP","")&amp;IF($G3771=1,"+MOV","")&amp;IF($I3771=1,"+CS","")&amp;IF($K3771=1,"+WB","")</f>
        <v/>
      </c>
      <c r="T3771">
        <f>$E3771+$G3771+$I3771+$K3771</f>
        <v/>
      </c>
    </row>
    <row r="3772">
      <c r="A3772" t="inlineStr">
        <is>
          <t>351048680000</t>
        </is>
      </c>
      <c r="B3772" t="inlineStr">
        <is>
          <t>35104868</t>
        </is>
      </c>
      <c r="C3772" t="inlineStr">
        <is>
          <t>KENNETH JIMENEZ</t>
        </is>
      </c>
      <c r="D3772" t="inlineStr">
        <is>
          <t>KENNETHJIMENEZ</t>
        </is>
      </c>
      <c r="E3772">
        <f>IF(COUNTIFS(Registros!$A$2:$A$6000,"NP",Registros!$B$2:$B$6000,$A3772)&gt;0,1,0)</f>
        <v/>
      </c>
      <c r="F3772">
        <f>IF($E3772=1,SUMIFS(Registros!$F$2:$F$6000,Registros!$A$2:$A$6000,"NP",Registros!$B$2:$B$6000,$A3772),0)</f>
        <v/>
      </c>
      <c r="G3772">
        <f>IF(COUNTIFS(Registros!$A$2:$A$6000,"MOV",Registros!$B$2:$B$6000,$A3772)&gt;0,1,0)</f>
        <v/>
      </c>
      <c r="H3772">
        <f>IF($G3772=1,SUMIFS(Registros!$F$2:$F$6000,Registros!$A$2:$A$6000,"MOV",Registros!$B$2:$B$6000,$A3772),0)</f>
        <v/>
      </c>
      <c r="I3772">
        <f>IF(COUNTIFS(Registros!$A$2:$A$6000,"CS",Registros!$B$2:$B$6000,$A3772)&gt;0,1,0)</f>
        <v/>
      </c>
      <c r="J3772">
        <f>IF($I3772=1,SUMIFS(Registros!$I$2:$I$6000,Registros!$A$2:$A$6000,"CS",Registros!$B$2:$B$6000,$A3772),0)</f>
        <v/>
      </c>
      <c r="K3772">
        <f>IF(COUNTIFS(Winback!$K$2:$K$300,$D3772)&gt;0,1,0)</f>
        <v/>
      </c>
      <c r="L3772">
        <f>IF(AND($K3772=1,LEFT($A3772,3)="WB-"),SUMIFS(Winback!$D$2:$D$300,Winback!$K$2:$K$300,$D3772),0)</f>
        <v/>
      </c>
      <c r="M3772">
        <f>IF(OR($E3772=1,$G3772=1,SUMIFS(Registros!$J$2:$J$6000,Registros!$B$2:$B$6000,$A3772)&gt;0),1,0)</f>
        <v/>
      </c>
      <c r="N3772">
        <f>IF($J3772&gt;0,1,IF(COUNTIFS(Registros!$A$2:$A$6000,"CS",Registros!$B$2:$B$6000,$A3772,Registros!$K$2:$K$6000,"&lt;&gt;")&gt;0,1,0))</f>
        <v/>
      </c>
      <c r="O3772">
        <f>IF(AND($K3772=1,$E3772=0,$G3772=0,$I3772=0),"WINBACK",IF(AND($M3772=1,$N3772&gt;0),"CONVERGENTE",IF($M3772=1,"SOLO MÓVIL",IF($N3772&gt;0,"SOLO FIJO / INTERNET","SIN SERVICIOS"))))</f>
        <v/>
      </c>
      <c r="P3772">
        <f>IF($O3772="WINBACK","Recuperar (winback)",IF($O3772="CONVERGENTE","Upgrade / más líneas",IF($O3772="SOLO MÓVIL","Ofrecer fijo + internet (FLBBTV)",IF($O3772="SOLO FIJO / INTERNET","Ofrecer línea móvil Nextphone","Oferta completa (móvil + fijo + internet)"))))</f>
        <v/>
      </c>
      <c r="Q3772">
        <f>$F3772+$H3772+$L3772</f>
        <v/>
      </c>
      <c r="R3772">
        <f>IFERROR(VLOOKUP($A3772,Registros!$B$2:$G$6000,6,0),IFERROR(VLOOKUP($D3772,Winback!$B$2:$C$300,2,0),""))</f>
        <v/>
      </c>
      <c r="S3772">
        <f>IF($E3772=1,"NP","")&amp;IF($G3772=1,"+MOV","")&amp;IF($I3772=1,"+CS","")&amp;IF($K3772=1,"+WB","")</f>
        <v/>
      </c>
      <c r="T3772">
        <f>$E3772+$G3772+$I3772+$K3772</f>
        <v/>
      </c>
    </row>
    <row r="3773">
      <c r="A3773" t="inlineStr">
        <is>
          <t>355335880000</t>
        </is>
      </c>
      <c r="B3773" t="inlineStr">
        <is>
          <t>35533588</t>
        </is>
      </c>
      <c r="C3773" t="inlineStr">
        <is>
          <t>ANA CRISTEL RUEDA BEITIA</t>
        </is>
      </c>
      <c r="D3773" t="inlineStr">
        <is>
          <t>ANACRISTELRUEDABEITIA</t>
        </is>
      </c>
      <c r="E3773">
        <f>IF(COUNTIFS(Registros!$A$2:$A$6000,"NP",Registros!$B$2:$B$6000,$A3773)&gt;0,1,0)</f>
        <v/>
      </c>
      <c r="F3773">
        <f>IF($E3773=1,SUMIFS(Registros!$F$2:$F$6000,Registros!$A$2:$A$6000,"NP",Registros!$B$2:$B$6000,$A3773),0)</f>
        <v/>
      </c>
      <c r="G3773">
        <f>IF(COUNTIFS(Registros!$A$2:$A$6000,"MOV",Registros!$B$2:$B$6000,$A3773)&gt;0,1,0)</f>
        <v/>
      </c>
      <c r="H3773">
        <f>IF($G3773=1,SUMIFS(Registros!$F$2:$F$6000,Registros!$A$2:$A$6000,"MOV",Registros!$B$2:$B$6000,$A3773),0)</f>
        <v/>
      </c>
      <c r="I3773">
        <f>IF(COUNTIFS(Registros!$A$2:$A$6000,"CS",Registros!$B$2:$B$6000,$A3773)&gt;0,1,0)</f>
        <v/>
      </c>
      <c r="J3773">
        <f>IF($I3773=1,SUMIFS(Registros!$I$2:$I$6000,Registros!$A$2:$A$6000,"CS",Registros!$B$2:$B$6000,$A3773),0)</f>
        <v/>
      </c>
      <c r="K3773">
        <f>IF(COUNTIFS(Winback!$K$2:$K$300,$D3773)&gt;0,1,0)</f>
        <v/>
      </c>
      <c r="L3773">
        <f>IF(AND($K3773=1,LEFT($A3773,3)="WB-"),SUMIFS(Winback!$D$2:$D$300,Winback!$K$2:$K$300,$D3773),0)</f>
        <v/>
      </c>
      <c r="M3773">
        <f>IF(OR($E3773=1,$G3773=1,SUMIFS(Registros!$J$2:$J$6000,Registros!$B$2:$B$6000,$A3773)&gt;0),1,0)</f>
        <v/>
      </c>
      <c r="N3773">
        <f>IF($J3773&gt;0,1,IF(COUNTIFS(Registros!$A$2:$A$6000,"CS",Registros!$B$2:$B$6000,$A3773,Registros!$K$2:$K$6000,"&lt;&gt;")&gt;0,1,0))</f>
        <v/>
      </c>
      <c r="O3773">
        <f>IF(AND($K3773=1,$E3773=0,$G3773=0,$I3773=0),"WINBACK",IF(AND($M3773=1,$N3773&gt;0),"CONVERGENTE",IF($M3773=1,"SOLO MÓVIL",IF($N3773&gt;0,"SOLO FIJO / INTERNET","SIN SERVICIOS"))))</f>
        <v/>
      </c>
      <c r="P3773">
        <f>IF($O3773="WINBACK","Recuperar (winback)",IF($O3773="CONVERGENTE","Upgrade / más líneas",IF($O3773="SOLO MÓVIL","Ofrecer fijo + internet (FLBBTV)",IF($O3773="SOLO FIJO / INTERNET","Ofrecer línea móvil Nextphone","Oferta completa (móvil + fijo + internet)"))))</f>
        <v/>
      </c>
      <c r="Q3773">
        <f>$F3773+$H3773+$L3773</f>
        <v/>
      </c>
      <c r="R3773">
        <f>IFERROR(VLOOKUP($A3773,Registros!$B$2:$G$6000,6,0),IFERROR(VLOOKUP($D3773,Winback!$B$2:$C$300,2,0),""))</f>
        <v/>
      </c>
      <c r="S3773">
        <f>IF($E3773=1,"NP","")&amp;IF($G3773=1,"+MOV","")&amp;IF($I3773=1,"+CS","")&amp;IF($K3773=1,"+WB","")</f>
        <v/>
      </c>
      <c r="T3773">
        <f>$E3773+$G3773+$I3773+$K3773</f>
        <v/>
      </c>
    </row>
    <row r="3774">
      <c r="A3774" t="inlineStr">
        <is>
          <t>353385870000</t>
        </is>
      </c>
      <c r="B3774" t="inlineStr">
        <is>
          <t>35338587</t>
        </is>
      </c>
      <c r="C3774" t="inlineStr">
        <is>
          <t>JUAN CARLOS VILLAGRA AMADOR</t>
        </is>
      </c>
      <c r="D3774" t="inlineStr">
        <is>
          <t>JUANCARLOSVILLAGRAAMADOR</t>
        </is>
      </c>
      <c r="E3774">
        <f>IF(COUNTIFS(Registros!$A$2:$A$6000,"NP",Registros!$B$2:$B$6000,$A3774)&gt;0,1,0)</f>
        <v/>
      </c>
      <c r="F3774">
        <f>IF($E3774=1,SUMIFS(Registros!$F$2:$F$6000,Registros!$A$2:$A$6000,"NP",Registros!$B$2:$B$6000,$A3774),0)</f>
        <v/>
      </c>
      <c r="G3774">
        <f>IF(COUNTIFS(Registros!$A$2:$A$6000,"MOV",Registros!$B$2:$B$6000,$A3774)&gt;0,1,0)</f>
        <v/>
      </c>
      <c r="H3774">
        <f>IF($G3774=1,SUMIFS(Registros!$F$2:$F$6000,Registros!$A$2:$A$6000,"MOV",Registros!$B$2:$B$6000,$A3774),0)</f>
        <v/>
      </c>
      <c r="I3774">
        <f>IF(COUNTIFS(Registros!$A$2:$A$6000,"CS",Registros!$B$2:$B$6000,$A3774)&gt;0,1,0)</f>
        <v/>
      </c>
      <c r="J3774">
        <f>IF($I3774=1,SUMIFS(Registros!$I$2:$I$6000,Registros!$A$2:$A$6000,"CS",Registros!$B$2:$B$6000,$A3774),0)</f>
        <v/>
      </c>
      <c r="K3774">
        <f>IF(COUNTIFS(Winback!$K$2:$K$300,$D3774)&gt;0,1,0)</f>
        <v/>
      </c>
      <c r="L3774">
        <f>IF(AND($K3774=1,LEFT($A3774,3)="WB-"),SUMIFS(Winback!$D$2:$D$300,Winback!$K$2:$K$300,$D3774),0)</f>
        <v/>
      </c>
      <c r="M3774">
        <f>IF(OR($E3774=1,$G3774=1,SUMIFS(Registros!$J$2:$J$6000,Registros!$B$2:$B$6000,$A3774)&gt;0),1,0)</f>
        <v/>
      </c>
      <c r="N3774">
        <f>IF($J3774&gt;0,1,IF(COUNTIFS(Registros!$A$2:$A$6000,"CS",Registros!$B$2:$B$6000,$A3774,Registros!$K$2:$K$6000,"&lt;&gt;")&gt;0,1,0))</f>
        <v/>
      </c>
      <c r="O3774">
        <f>IF(AND($K3774=1,$E3774=0,$G3774=0,$I3774=0),"WINBACK",IF(AND($M3774=1,$N3774&gt;0),"CONVERGENTE",IF($M3774=1,"SOLO MÓVIL",IF($N3774&gt;0,"SOLO FIJO / INTERNET","SIN SERVICIOS"))))</f>
        <v/>
      </c>
      <c r="P3774">
        <f>IF($O3774="WINBACK","Recuperar (winback)",IF($O3774="CONVERGENTE","Upgrade / más líneas",IF($O3774="SOLO MÓVIL","Ofrecer fijo + internet (FLBBTV)",IF($O3774="SOLO FIJO / INTERNET","Ofrecer línea móvil Nextphone","Oferta completa (móvil + fijo + internet)"))))</f>
        <v/>
      </c>
      <c r="Q3774">
        <f>$F3774+$H3774+$L3774</f>
        <v/>
      </c>
      <c r="R3774">
        <f>IFERROR(VLOOKUP($A3774,Registros!$B$2:$G$6000,6,0),IFERROR(VLOOKUP($D3774,Winback!$B$2:$C$300,2,0),""))</f>
        <v/>
      </c>
      <c r="S3774">
        <f>IF($E3774=1,"NP","")&amp;IF($G3774=1,"+MOV","")&amp;IF($I3774=1,"+CS","")&amp;IF($K3774=1,"+WB","")</f>
        <v/>
      </c>
      <c r="T3774">
        <f>$E3774+$G3774+$I3774+$K3774</f>
        <v/>
      </c>
    </row>
    <row r="3775">
      <c r="A3775" t="inlineStr">
        <is>
          <t>356340780000</t>
        </is>
      </c>
      <c r="B3775" t="inlineStr">
        <is>
          <t>35634078</t>
        </is>
      </c>
      <c r="C3775" t="inlineStr">
        <is>
          <t>MELANY ADRIANA JURADO</t>
        </is>
      </c>
      <c r="D3775" t="inlineStr">
        <is>
          <t>MELANYADRIANAJURADO</t>
        </is>
      </c>
      <c r="E3775">
        <f>IF(COUNTIFS(Registros!$A$2:$A$6000,"NP",Registros!$B$2:$B$6000,$A3775)&gt;0,1,0)</f>
        <v/>
      </c>
      <c r="F3775">
        <f>IF($E3775=1,SUMIFS(Registros!$F$2:$F$6000,Registros!$A$2:$A$6000,"NP",Registros!$B$2:$B$6000,$A3775),0)</f>
        <v/>
      </c>
      <c r="G3775">
        <f>IF(COUNTIFS(Registros!$A$2:$A$6000,"MOV",Registros!$B$2:$B$6000,$A3775)&gt;0,1,0)</f>
        <v/>
      </c>
      <c r="H3775">
        <f>IF($G3775=1,SUMIFS(Registros!$F$2:$F$6000,Registros!$A$2:$A$6000,"MOV",Registros!$B$2:$B$6000,$A3775),0)</f>
        <v/>
      </c>
      <c r="I3775">
        <f>IF(COUNTIFS(Registros!$A$2:$A$6000,"CS",Registros!$B$2:$B$6000,$A3775)&gt;0,1,0)</f>
        <v/>
      </c>
      <c r="J3775">
        <f>IF($I3775=1,SUMIFS(Registros!$I$2:$I$6000,Registros!$A$2:$A$6000,"CS",Registros!$B$2:$B$6000,$A3775),0)</f>
        <v/>
      </c>
      <c r="K3775">
        <f>IF(COUNTIFS(Winback!$K$2:$K$300,$D3775)&gt;0,1,0)</f>
        <v/>
      </c>
      <c r="L3775">
        <f>IF(AND($K3775=1,LEFT($A3775,3)="WB-"),SUMIFS(Winback!$D$2:$D$300,Winback!$K$2:$K$300,$D3775),0)</f>
        <v/>
      </c>
      <c r="M3775">
        <f>IF(OR($E3775=1,$G3775=1,SUMIFS(Registros!$J$2:$J$6000,Registros!$B$2:$B$6000,$A3775)&gt;0),1,0)</f>
        <v/>
      </c>
      <c r="N3775">
        <f>IF($J3775&gt;0,1,IF(COUNTIFS(Registros!$A$2:$A$6000,"CS",Registros!$B$2:$B$6000,$A3775,Registros!$K$2:$K$6000,"&lt;&gt;")&gt;0,1,0))</f>
        <v/>
      </c>
      <c r="O3775">
        <f>IF(AND($K3775=1,$E3775=0,$G3775=0,$I3775=0),"WINBACK",IF(AND($M3775=1,$N3775&gt;0),"CONVERGENTE",IF($M3775=1,"SOLO MÓVIL",IF($N3775&gt;0,"SOLO FIJO / INTERNET","SIN SERVICIOS"))))</f>
        <v/>
      </c>
      <c r="P3775">
        <f>IF($O3775="WINBACK","Recuperar (winback)",IF($O3775="CONVERGENTE","Upgrade / más líneas",IF($O3775="SOLO MÓVIL","Ofrecer fijo + internet (FLBBTV)",IF($O3775="SOLO FIJO / INTERNET","Ofrecer línea móvil Nextphone","Oferta completa (móvil + fijo + internet)"))))</f>
        <v/>
      </c>
      <c r="Q3775">
        <f>$F3775+$H3775+$L3775</f>
        <v/>
      </c>
      <c r="R3775">
        <f>IFERROR(VLOOKUP($A3775,Registros!$B$2:$G$6000,6,0),IFERROR(VLOOKUP($D3775,Winback!$B$2:$C$300,2,0),""))</f>
        <v/>
      </c>
      <c r="S3775">
        <f>IF($E3775=1,"NP","")&amp;IF($G3775=1,"+MOV","")&amp;IF($I3775=1,"+CS","")&amp;IF($K3775=1,"+WB","")</f>
        <v/>
      </c>
      <c r="T3775">
        <f>$E3775+$G3775+$I3775+$K3775</f>
        <v/>
      </c>
    </row>
    <row r="3776">
      <c r="A3776" t="inlineStr">
        <is>
          <t>355379910000</t>
        </is>
      </c>
      <c r="B3776" t="inlineStr">
        <is>
          <t>35537991</t>
        </is>
      </c>
      <c r="C3776" t="inlineStr">
        <is>
          <t>LUIS ESTRIBI</t>
        </is>
      </c>
      <c r="D3776" t="inlineStr">
        <is>
          <t>LUISESTRIBI</t>
        </is>
      </c>
      <c r="E3776">
        <f>IF(COUNTIFS(Registros!$A$2:$A$6000,"NP",Registros!$B$2:$B$6000,$A3776)&gt;0,1,0)</f>
        <v/>
      </c>
      <c r="F3776">
        <f>IF($E3776=1,SUMIFS(Registros!$F$2:$F$6000,Registros!$A$2:$A$6000,"NP",Registros!$B$2:$B$6000,$A3776),0)</f>
        <v/>
      </c>
      <c r="G3776">
        <f>IF(COUNTIFS(Registros!$A$2:$A$6000,"MOV",Registros!$B$2:$B$6000,$A3776)&gt;0,1,0)</f>
        <v/>
      </c>
      <c r="H3776">
        <f>IF($G3776=1,SUMIFS(Registros!$F$2:$F$6000,Registros!$A$2:$A$6000,"MOV",Registros!$B$2:$B$6000,$A3776),0)</f>
        <v/>
      </c>
      <c r="I3776">
        <f>IF(COUNTIFS(Registros!$A$2:$A$6000,"CS",Registros!$B$2:$B$6000,$A3776)&gt;0,1,0)</f>
        <v/>
      </c>
      <c r="J3776">
        <f>IF($I3776=1,SUMIFS(Registros!$I$2:$I$6000,Registros!$A$2:$A$6000,"CS",Registros!$B$2:$B$6000,$A3776),0)</f>
        <v/>
      </c>
      <c r="K3776">
        <f>IF(COUNTIFS(Winback!$K$2:$K$300,$D3776)&gt;0,1,0)</f>
        <v/>
      </c>
      <c r="L3776">
        <f>IF(AND($K3776=1,LEFT($A3776,3)="WB-"),SUMIFS(Winback!$D$2:$D$300,Winback!$K$2:$K$300,$D3776),0)</f>
        <v/>
      </c>
      <c r="M3776">
        <f>IF(OR($E3776=1,$G3776=1,SUMIFS(Registros!$J$2:$J$6000,Registros!$B$2:$B$6000,$A3776)&gt;0),1,0)</f>
        <v/>
      </c>
      <c r="N3776">
        <f>IF($J3776&gt;0,1,IF(COUNTIFS(Registros!$A$2:$A$6000,"CS",Registros!$B$2:$B$6000,$A3776,Registros!$K$2:$K$6000,"&lt;&gt;")&gt;0,1,0))</f>
        <v/>
      </c>
      <c r="O3776">
        <f>IF(AND($K3776=1,$E3776=0,$G3776=0,$I3776=0),"WINBACK",IF(AND($M3776=1,$N3776&gt;0),"CONVERGENTE",IF($M3776=1,"SOLO MÓVIL",IF($N3776&gt;0,"SOLO FIJO / INTERNET","SIN SERVICIOS"))))</f>
        <v/>
      </c>
      <c r="P3776">
        <f>IF($O3776="WINBACK","Recuperar (winback)",IF($O3776="CONVERGENTE","Upgrade / más líneas",IF($O3776="SOLO MÓVIL","Ofrecer fijo + internet (FLBBTV)",IF($O3776="SOLO FIJO / INTERNET","Ofrecer línea móvil Nextphone","Oferta completa (móvil + fijo + internet)"))))</f>
        <v/>
      </c>
      <c r="Q3776">
        <f>$F3776+$H3776+$L3776</f>
        <v/>
      </c>
      <c r="R3776">
        <f>IFERROR(VLOOKUP($A3776,Registros!$B$2:$G$6000,6,0),IFERROR(VLOOKUP($D3776,Winback!$B$2:$C$300,2,0),""))</f>
        <v/>
      </c>
      <c r="S3776">
        <f>IF($E3776=1,"NP","")&amp;IF($G3776=1,"+MOV","")&amp;IF($I3776=1,"+CS","")&amp;IF($K3776=1,"+WB","")</f>
        <v/>
      </c>
      <c r="T3776">
        <f>$E3776+$G3776+$I3776+$K3776</f>
        <v/>
      </c>
    </row>
    <row r="3777">
      <c r="A3777" t="inlineStr">
        <is>
          <t>356275060000</t>
        </is>
      </c>
      <c r="B3777" t="inlineStr">
        <is>
          <t>35627506</t>
        </is>
      </c>
      <c r="C3777" t="inlineStr">
        <is>
          <t>ALISSON SERRANO</t>
        </is>
      </c>
      <c r="D3777" t="inlineStr">
        <is>
          <t>ALISSONSERRANO</t>
        </is>
      </c>
      <c r="E3777">
        <f>IF(COUNTIFS(Registros!$A$2:$A$6000,"NP",Registros!$B$2:$B$6000,$A3777)&gt;0,1,0)</f>
        <v/>
      </c>
      <c r="F3777">
        <f>IF($E3777=1,SUMIFS(Registros!$F$2:$F$6000,Registros!$A$2:$A$6000,"NP",Registros!$B$2:$B$6000,$A3777),0)</f>
        <v/>
      </c>
      <c r="G3777">
        <f>IF(COUNTIFS(Registros!$A$2:$A$6000,"MOV",Registros!$B$2:$B$6000,$A3777)&gt;0,1,0)</f>
        <v/>
      </c>
      <c r="H3777">
        <f>IF($G3777=1,SUMIFS(Registros!$F$2:$F$6000,Registros!$A$2:$A$6000,"MOV",Registros!$B$2:$B$6000,$A3777),0)</f>
        <v/>
      </c>
      <c r="I3777">
        <f>IF(COUNTIFS(Registros!$A$2:$A$6000,"CS",Registros!$B$2:$B$6000,$A3777)&gt;0,1,0)</f>
        <v/>
      </c>
      <c r="J3777">
        <f>IF($I3777=1,SUMIFS(Registros!$I$2:$I$6000,Registros!$A$2:$A$6000,"CS",Registros!$B$2:$B$6000,$A3777),0)</f>
        <v/>
      </c>
      <c r="K3777">
        <f>IF(COUNTIFS(Winback!$K$2:$K$300,$D3777)&gt;0,1,0)</f>
        <v/>
      </c>
      <c r="L3777">
        <f>IF(AND($K3777=1,LEFT($A3777,3)="WB-"),SUMIFS(Winback!$D$2:$D$300,Winback!$K$2:$K$300,$D3777),0)</f>
        <v/>
      </c>
      <c r="M3777">
        <f>IF(OR($E3777=1,$G3777=1,SUMIFS(Registros!$J$2:$J$6000,Registros!$B$2:$B$6000,$A3777)&gt;0),1,0)</f>
        <v/>
      </c>
      <c r="N3777">
        <f>IF($J3777&gt;0,1,IF(COUNTIFS(Registros!$A$2:$A$6000,"CS",Registros!$B$2:$B$6000,$A3777,Registros!$K$2:$K$6000,"&lt;&gt;")&gt;0,1,0))</f>
        <v/>
      </c>
      <c r="O3777">
        <f>IF(AND($K3777=1,$E3777=0,$G3777=0,$I3777=0),"WINBACK",IF(AND($M3777=1,$N3777&gt;0),"CONVERGENTE",IF($M3777=1,"SOLO MÓVIL",IF($N3777&gt;0,"SOLO FIJO / INTERNET","SIN SERVICIOS"))))</f>
        <v/>
      </c>
      <c r="P3777">
        <f>IF($O3777="WINBACK","Recuperar (winback)",IF($O3777="CONVERGENTE","Upgrade / más líneas",IF($O3777="SOLO MÓVIL","Ofrecer fijo + internet (FLBBTV)",IF($O3777="SOLO FIJO / INTERNET","Ofrecer línea móvil Nextphone","Oferta completa (móvil + fijo + internet)"))))</f>
        <v/>
      </c>
      <c r="Q3777">
        <f>$F3777+$H3777+$L3777</f>
        <v/>
      </c>
      <c r="R3777">
        <f>IFERROR(VLOOKUP($A3777,Registros!$B$2:$G$6000,6,0),IFERROR(VLOOKUP($D3777,Winback!$B$2:$C$300,2,0),""))</f>
        <v/>
      </c>
      <c r="S3777">
        <f>IF($E3777=1,"NP","")&amp;IF($G3777=1,"+MOV","")&amp;IF($I3777=1,"+CS","")&amp;IF($K3777=1,"+WB","")</f>
        <v/>
      </c>
      <c r="T3777">
        <f>$E3777+$G3777+$I3777+$K3777</f>
        <v/>
      </c>
    </row>
    <row r="3778">
      <c r="A3778" t="inlineStr">
        <is>
          <t>361034850000</t>
        </is>
      </c>
      <c r="B3778" t="inlineStr">
        <is>
          <t>36103485</t>
        </is>
      </c>
      <c r="C3778" t="inlineStr">
        <is>
          <t>ARGELIS CACERES</t>
        </is>
      </c>
      <c r="D3778" t="inlineStr">
        <is>
          <t>ARGELISCACERES</t>
        </is>
      </c>
      <c r="E3778">
        <f>IF(COUNTIFS(Registros!$A$2:$A$6000,"NP",Registros!$B$2:$B$6000,$A3778)&gt;0,1,0)</f>
        <v/>
      </c>
      <c r="F3778">
        <f>IF($E3778=1,SUMIFS(Registros!$F$2:$F$6000,Registros!$A$2:$A$6000,"NP",Registros!$B$2:$B$6000,$A3778),0)</f>
        <v/>
      </c>
      <c r="G3778">
        <f>IF(COUNTIFS(Registros!$A$2:$A$6000,"MOV",Registros!$B$2:$B$6000,$A3778)&gt;0,1,0)</f>
        <v/>
      </c>
      <c r="H3778">
        <f>IF($G3778=1,SUMIFS(Registros!$F$2:$F$6000,Registros!$A$2:$A$6000,"MOV",Registros!$B$2:$B$6000,$A3778),0)</f>
        <v/>
      </c>
      <c r="I3778">
        <f>IF(COUNTIFS(Registros!$A$2:$A$6000,"CS",Registros!$B$2:$B$6000,$A3778)&gt;0,1,0)</f>
        <v/>
      </c>
      <c r="J3778">
        <f>IF($I3778=1,SUMIFS(Registros!$I$2:$I$6000,Registros!$A$2:$A$6000,"CS",Registros!$B$2:$B$6000,$A3778),0)</f>
        <v/>
      </c>
      <c r="K3778">
        <f>IF(COUNTIFS(Winback!$K$2:$K$300,$D3778)&gt;0,1,0)</f>
        <v/>
      </c>
      <c r="L3778">
        <f>IF(AND($K3778=1,LEFT($A3778,3)="WB-"),SUMIFS(Winback!$D$2:$D$300,Winback!$K$2:$K$300,$D3778),0)</f>
        <v/>
      </c>
      <c r="M3778">
        <f>IF(OR($E3778=1,$G3778=1,SUMIFS(Registros!$J$2:$J$6000,Registros!$B$2:$B$6000,$A3778)&gt;0),1,0)</f>
        <v/>
      </c>
      <c r="N3778">
        <f>IF($J3778&gt;0,1,IF(COUNTIFS(Registros!$A$2:$A$6000,"CS",Registros!$B$2:$B$6000,$A3778,Registros!$K$2:$K$6000,"&lt;&gt;")&gt;0,1,0))</f>
        <v/>
      </c>
      <c r="O3778">
        <f>IF(AND($K3778=1,$E3778=0,$G3778=0,$I3778=0),"WINBACK",IF(AND($M3778=1,$N3778&gt;0),"CONVERGENTE",IF($M3778=1,"SOLO MÓVIL",IF($N3778&gt;0,"SOLO FIJO / INTERNET","SIN SERVICIOS"))))</f>
        <v/>
      </c>
      <c r="P3778">
        <f>IF($O3778="WINBACK","Recuperar (winback)",IF($O3778="CONVERGENTE","Upgrade / más líneas",IF($O3778="SOLO MÓVIL","Ofrecer fijo + internet (FLBBTV)",IF($O3778="SOLO FIJO / INTERNET","Ofrecer línea móvil Nextphone","Oferta completa (móvil + fijo + internet)"))))</f>
        <v/>
      </c>
      <c r="Q3778">
        <f>$F3778+$H3778+$L3778</f>
        <v/>
      </c>
      <c r="R3778">
        <f>IFERROR(VLOOKUP($A3778,Registros!$B$2:$G$6000,6,0),IFERROR(VLOOKUP($D3778,Winback!$B$2:$C$300,2,0),""))</f>
        <v/>
      </c>
      <c r="S3778">
        <f>IF($E3778=1,"NP","")&amp;IF($G3778=1,"+MOV","")&amp;IF($I3778=1,"+CS","")&amp;IF($K3778=1,"+WB","")</f>
        <v/>
      </c>
      <c r="T3778">
        <f>$E3778+$G3778+$I3778+$K3778</f>
        <v/>
      </c>
    </row>
    <row r="3779">
      <c r="A3779" t="inlineStr">
        <is>
          <t>364020210000</t>
        </is>
      </c>
      <c r="B3779" t="inlineStr">
        <is>
          <t>36402021</t>
        </is>
      </c>
      <c r="C3779" t="inlineStr">
        <is>
          <t>DAYBELLYS NAYDELY QUINTERO</t>
        </is>
      </c>
      <c r="D3779" t="inlineStr">
        <is>
          <t>DAYBELLYSNAYDELYQUINTERO</t>
        </is>
      </c>
      <c r="E3779">
        <f>IF(COUNTIFS(Registros!$A$2:$A$6000,"NP",Registros!$B$2:$B$6000,$A3779)&gt;0,1,0)</f>
        <v/>
      </c>
      <c r="F3779">
        <f>IF($E3779=1,SUMIFS(Registros!$F$2:$F$6000,Registros!$A$2:$A$6000,"NP",Registros!$B$2:$B$6000,$A3779),0)</f>
        <v/>
      </c>
      <c r="G3779">
        <f>IF(COUNTIFS(Registros!$A$2:$A$6000,"MOV",Registros!$B$2:$B$6000,$A3779)&gt;0,1,0)</f>
        <v/>
      </c>
      <c r="H3779">
        <f>IF($G3779=1,SUMIFS(Registros!$F$2:$F$6000,Registros!$A$2:$A$6000,"MOV",Registros!$B$2:$B$6000,$A3779),0)</f>
        <v/>
      </c>
      <c r="I3779">
        <f>IF(COUNTIFS(Registros!$A$2:$A$6000,"CS",Registros!$B$2:$B$6000,$A3779)&gt;0,1,0)</f>
        <v/>
      </c>
      <c r="J3779">
        <f>IF($I3779=1,SUMIFS(Registros!$I$2:$I$6000,Registros!$A$2:$A$6000,"CS",Registros!$B$2:$B$6000,$A3779),0)</f>
        <v/>
      </c>
      <c r="K3779">
        <f>IF(COUNTIFS(Winback!$K$2:$K$300,$D3779)&gt;0,1,0)</f>
        <v/>
      </c>
      <c r="L3779">
        <f>IF(AND($K3779=1,LEFT($A3779,3)="WB-"),SUMIFS(Winback!$D$2:$D$300,Winback!$K$2:$K$300,$D3779),0)</f>
        <v/>
      </c>
      <c r="M3779">
        <f>IF(OR($E3779=1,$G3779=1,SUMIFS(Registros!$J$2:$J$6000,Registros!$B$2:$B$6000,$A3779)&gt;0),1,0)</f>
        <v/>
      </c>
      <c r="N3779">
        <f>IF($J3779&gt;0,1,IF(COUNTIFS(Registros!$A$2:$A$6000,"CS",Registros!$B$2:$B$6000,$A3779,Registros!$K$2:$K$6000,"&lt;&gt;")&gt;0,1,0))</f>
        <v/>
      </c>
      <c r="O3779">
        <f>IF(AND($K3779=1,$E3779=0,$G3779=0,$I3779=0),"WINBACK",IF(AND($M3779=1,$N3779&gt;0),"CONVERGENTE",IF($M3779=1,"SOLO MÓVIL",IF($N3779&gt;0,"SOLO FIJO / INTERNET","SIN SERVICIOS"))))</f>
        <v/>
      </c>
      <c r="P3779">
        <f>IF($O3779="WINBACK","Recuperar (winback)",IF($O3779="CONVERGENTE","Upgrade / más líneas",IF($O3779="SOLO MÓVIL","Ofrecer fijo + internet (FLBBTV)",IF($O3779="SOLO FIJO / INTERNET","Ofrecer línea móvil Nextphone","Oferta completa (móvil + fijo + internet)"))))</f>
        <v/>
      </c>
      <c r="Q3779">
        <f>$F3779+$H3779+$L3779</f>
        <v/>
      </c>
      <c r="R3779">
        <f>IFERROR(VLOOKUP($A3779,Registros!$B$2:$G$6000,6,0),IFERROR(VLOOKUP($D3779,Winback!$B$2:$C$300,2,0),""))</f>
        <v/>
      </c>
      <c r="S3779">
        <f>IF($E3779=1,"NP","")&amp;IF($G3779=1,"+MOV","")&amp;IF($I3779=1,"+CS","")&amp;IF($K3779=1,"+WB","")</f>
        <v/>
      </c>
      <c r="T3779">
        <f>$E3779+$G3779+$I3779+$K3779</f>
        <v/>
      </c>
    </row>
    <row r="3780">
      <c r="A3780" t="inlineStr">
        <is>
          <t>351354880000</t>
        </is>
      </c>
      <c r="B3780" t="inlineStr">
        <is>
          <t>35135488</t>
        </is>
      </c>
      <c r="C3780" t="inlineStr">
        <is>
          <t>JEAN CARLOS GONZÁLEZ ARAUZ</t>
        </is>
      </c>
      <c r="D3780" t="inlineStr">
        <is>
          <t>JEANCARLOSGONZALEZARAUZ</t>
        </is>
      </c>
      <c r="E3780">
        <f>IF(COUNTIFS(Registros!$A$2:$A$6000,"NP",Registros!$B$2:$B$6000,$A3780)&gt;0,1,0)</f>
        <v/>
      </c>
      <c r="F3780">
        <f>IF($E3780=1,SUMIFS(Registros!$F$2:$F$6000,Registros!$A$2:$A$6000,"NP",Registros!$B$2:$B$6000,$A3780),0)</f>
        <v/>
      </c>
      <c r="G3780">
        <f>IF(COUNTIFS(Registros!$A$2:$A$6000,"MOV",Registros!$B$2:$B$6000,$A3780)&gt;0,1,0)</f>
        <v/>
      </c>
      <c r="H3780">
        <f>IF($G3780=1,SUMIFS(Registros!$F$2:$F$6000,Registros!$A$2:$A$6000,"MOV",Registros!$B$2:$B$6000,$A3780),0)</f>
        <v/>
      </c>
      <c r="I3780">
        <f>IF(COUNTIFS(Registros!$A$2:$A$6000,"CS",Registros!$B$2:$B$6000,$A3780)&gt;0,1,0)</f>
        <v/>
      </c>
      <c r="J3780">
        <f>IF($I3780=1,SUMIFS(Registros!$I$2:$I$6000,Registros!$A$2:$A$6000,"CS",Registros!$B$2:$B$6000,$A3780),0)</f>
        <v/>
      </c>
      <c r="K3780">
        <f>IF(COUNTIFS(Winback!$K$2:$K$300,$D3780)&gt;0,1,0)</f>
        <v/>
      </c>
      <c r="L3780">
        <f>IF(AND($K3780=1,LEFT($A3780,3)="WB-"),SUMIFS(Winback!$D$2:$D$300,Winback!$K$2:$K$300,$D3780),0)</f>
        <v/>
      </c>
      <c r="M3780">
        <f>IF(OR($E3780=1,$G3780=1,SUMIFS(Registros!$J$2:$J$6000,Registros!$B$2:$B$6000,$A3780)&gt;0),1,0)</f>
        <v/>
      </c>
      <c r="N3780">
        <f>IF($J3780&gt;0,1,IF(COUNTIFS(Registros!$A$2:$A$6000,"CS",Registros!$B$2:$B$6000,$A3780,Registros!$K$2:$K$6000,"&lt;&gt;")&gt;0,1,0))</f>
        <v/>
      </c>
      <c r="O3780">
        <f>IF(AND($K3780=1,$E3780=0,$G3780=0,$I3780=0),"WINBACK",IF(AND($M3780=1,$N3780&gt;0),"CONVERGENTE",IF($M3780=1,"SOLO MÓVIL",IF($N3780&gt;0,"SOLO FIJO / INTERNET","SIN SERVICIOS"))))</f>
        <v/>
      </c>
      <c r="P3780">
        <f>IF($O3780="WINBACK","Recuperar (winback)",IF($O3780="CONVERGENTE","Upgrade / más líneas",IF($O3780="SOLO MÓVIL","Ofrecer fijo + internet (FLBBTV)",IF($O3780="SOLO FIJO / INTERNET","Ofrecer línea móvil Nextphone","Oferta completa (móvil + fijo + internet)"))))</f>
        <v/>
      </c>
      <c r="Q3780">
        <f>$F3780+$H3780+$L3780</f>
        <v/>
      </c>
      <c r="R3780">
        <f>IFERROR(VLOOKUP($A3780,Registros!$B$2:$G$6000,6,0),IFERROR(VLOOKUP($D3780,Winback!$B$2:$C$300,2,0),""))</f>
        <v/>
      </c>
      <c r="S3780">
        <f>IF($E3780=1,"NP","")&amp;IF($G3780=1,"+MOV","")&amp;IF($I3780=1,"+CS","")&amp;IF($K3780=1,"+WB","")</f>
        <v/>
      </c>
      <c r="T3780">
        <f>$E3780+$G3780+$I3780+$K3780</f>
        <v/>
      </c>
    </row>
    <row r="3781">
      <c r="A3781" t="inlineStr">
        <is>
          <t>351326450000</t>
        </is>
      </c>
      <c r="B3781" t="inlineStr">
        <is>
          <t>35132645</t>
        </is>
      </c>
      <c r="C3781" t="inlineStr">
        <is>
          <t>YAIR ALEXANDER MURILLO PEREZ</t>
        </is>
      </c>
      <c r="D3781" t="inlineStr">
        <is>
          <t>YAIRALEXANDERMURILLOPEREZ</t>
        </is>
      </c>
      <c r="E3781">
        <f>IF(COUNTIFS(Registros!$A$2:$A$6000,"NP",Registros!$B$2:$B$6000,$A3781)&gt;0,1,0)</f>
        <v/>
      </c>
      <c r="F3781">
        <f>IF($E3781=1,SUMIFS(Registros!$F$2:$F$6000,Registros!$A$2:$A$6000,"NP",Registros!$B$2:$B$6000,$A3781),0)</f>
        <v/>
      </c>
      <c r="G3781">
        <f>IF(COUNTIFS(Registros!$A$2:$A$6000,"MOV",Registros!$B$2:$B$6000,$A3781)&gt;0,1,0)</f>
        <v/>
      </c>
      <c r="H3781">
        <f>IF($G3781=1,SUMIFS(Registros!$F$2:$F$6000,Registros!$A$2:$A$6000,"MOV",Registros!$B$2:$B$6000,$A3781),0)</f>
        <v/>
      </c>
      <c r="I3781">
        <f>IF(COUNTIFS(Registros!$A$2:$A$6000,"CS",Registros!$B$2:$B$6000,$A3781)&gt;0,1,0)</f>
        <v/>
      </c>
      <c r="J3781">
        <f>IF($I3781=1,SUMIFS(Registros!$I$2:$I$6000,Registros!$A$2:$A$6000,"CS",Registros!$B$2:$B$6000,$A3781),0)</f>
        <v/>
      </c>
      <c r="K3781">
        <f>IF(COUNTIFS(Winback!$K$2:$K$300,$D3781)&gt;0,1,0)</f>
        <v/>
      </c>
      <c r="L3781">
        <f>IF(AND($K3781=1,LEFT($A3781,3)="WB-"),SUMIFS(Winback!$D$2:$D$300,Winback!$K$2:$K$300,$D3781),0)</f>
        <v/>
      </c>
      <c r="M3781">
        <f>IF(OR($E3781=1,$G3781=1,SUMIFS(Registros!$J$2:$J$6000,Registros!$B$2:$B$6000,$A3781)&gt;0),1,0)</f>
        <v/>
      </c>
      <c r="N3781">
        <f>IF($J3781&gt;0,1,IF(COUNTIFS(Registros!$A$2:$A$6000,"CS",Registros!$B$2:$B$6000,$A3781,Registros!$K$2:$K$6000,"&lt;&gt;")&gt;0,1,0))</f>
        <v/>
      </c>
      <c r="O3781">
        <f>IF(AND($K3781=1,$E3781=0,$G3781=0,$I3781=0),"WINBACK",IF(AND($M3781=1,$N3781&gt;0),"CONVERGENTE",IF($M3781=1,"SOLO MÓVIL",IF($N3781&gt;0,"SOLO FIJO / INTERNET","SIN SERVICIOS"))))</f>
        <v/>
      </c>
      <c r="P3781">
        <f>IF($O3781="WINBACK","Recuperar (winback)",IF($O3781="CONVERGENTE","Upgrade / más líneas",IF($O3781="SOLO MÓVIL","Ofrecer fijo + internet (FLBBTV)",IF($O3781="SOLO FIJO / INTERNET","Ofrecer línea móvil Nextphone","Oferta completa (móvil + fijo + internet)"))))</f>
        <v/>
      </c>
      <c r="Q3781">
        <f>$F3781+$H3781+$L3781</f>
        <v/>
      </c>
      <c r="R3781">
        <f>IFERROR(VLOOKUP($A3781,Registros!$B$2:$G$6000,6,0),IFERROR(VLOOKUP($D3781,Winback!$B$2:$C$300,2,0),""))</f>
        <v/>
      </c>
      <c r="S3781">
        <f>IF($E3781=1,"NP","")&amp;IF($G3781=1,"+MOV","")&amp;IF($I3781=1,"+CS","")&amp;IF($K3781=1,"+WB","")</f>
        <v/>
      </c>
      <c r="T3781">
        <f>$E3781+$G3781+$I3781+$K3781</f>
        <v/>
      </c>
    </row>
    <row r="3782">
      <c r="A3782" t="inlineStr">
        <is>
          <t>366004100000</t>
        </is>
      </c>
      <c r="B3782" t="inlineStr">
        <is>
          <t>36600410</t>
        </is>
      </c>
      <c r="C3782" t="inlineStr">
        <is>
          <t>CRISTINA BEJERANO VEJERANO</t>
        </is>
      </c>
      <c r="D3782" t="inlineStr">
        <is>
          <t>CRISTINABEJERANOVEJERANO</t>
        </is>
      </c>
      <c r="E3782">
        <f>IF(COUNTIFS(Registros!$A$2:$A$6000,"NP",Registros!$B$2:$B$6000,$A3782)&gt;0,1,0)</f>
        <v/>
      </c>
      <c r="F3782">
        <f>IF($E3782=1,SUMIFS(Registros!$F$2:$F$6000,Registros!$A$2:$A$6000,"NP",Registros!$B$2:$B$6000,$A3782),0)</f>
        <v/>
      </c>
      <c r="G3782">
        <f>IF(COUNTIFS(Registros!$A$2:$A$6000,"MOV",Registros!$B$2:$B$6000,$A3782)&gt;0,1,0)</f>
        <v/>
      </c>
      <c r="H3782">
        <f>IF($G3782=1,SUMIFS(Registros!$F$2:$F$6000,Registros!$A$2:$A$6000,"MOV",Registros!$B$2:$B$6000,$A3782),0)</f>
        <v/>
      </c>
      <c r="I3782">
        <f>IF(COUNTIFS(Registros!$A$2:$A$6000,"CS",Registros!$B$2:$B$6000,$A3782)&gt;0,1,0)</f>
        <v/>
      </c>
      <c r="J3782">
        <f>IF($I3782=1,SUMIFS(Registros!$I$2:$I$6000,Registros!$A$2:$A$6000,"CS",Registros!$B$2:$B$6000,$A3782),0)</f>
        <v/>
      </c>
      <c r="K3782">
        <f>IF(COUNTIFS(Winback!$K$2:$K$300,$D3782)&gt;0,1,0)</f>
        <v/>
      </c>
      <c r="L3782">
        <f>IF(AND($K3782=1,LEFT($A3782,3)="WB-"),SUMIFS(Winback!$D$2:$D$300,Winback!$K$2:$K$300,$D3782),0)</f>
        <v/>
      </c>
      <c r="M3782">
        <f>IF(OR($E3782=1,$G3782=1,SUMIFS(Registros!$J$2:$J$6000,Registros!$B$2:$B$6000,$A3782)&gt;0),1,0)</f>
        <v/>
      </c>
      <c r="N3782">
        <f>IF($J3782&gt;0,1,IF(COUNTIFS(Registros!$A$2:$A$6000,"CS",Registros!$B$2:$B$6000,$A3782,Registros!$K$2:$K$6000,"&lt;&gt;")&gt;0,1,0))</f>
        <v/>
      </c>
      <c r="O3782">
        <f>IF(AND($K3782=1,$E3782=0,$G3782=0,$I3782=0),"WINBACK",IF(AND($M3782=1,$N3782&gt;0),"CONVERGENTE",IF($M3782=1,"SOLO MÓVIL",IF($N3782&gt;0,"SOLO FIJO / INTERNET","SIN SERVICIOS"))))</f>
        <v/>
      </c>
      <c r="P3782">
        <f>IF($O3782="WINBACK","Recuperar (winback)",IF($O3782="CONVERGENTE","Upgrade / más líneas",IF($O3782="SOLO MÓVIL","Ofrecer fijo + internet (FLBBTV)",IF($O3782="SOLO FIJO / INTERNET","Ofrecer línea móvil Nextphone","Oferta completa (móvil + fijo + internet)"))))</f>
        <v/>
      </c>
      <c r="Q3782">
        <f>$F3782+$H3782+$L3782</f>
        <v/>
      </c>
      <c r="R3782">
        <f>IFERROR(VLOOKUP($A3782,Registros!$B$2:$G$6000,6,0),IFERROR(VLOOKUP($D3782,Winback!$B$2:$C$300,2,0),""))</f>
        <v/>
      </c>
      <c r="S3782">
        <f>IF($E3782=1,"NP","")&amp;IF($G3782=1,"+MOV","")&amp;IF($I3782=1,"+CS","")&amp;IF($K3782=1,"+WB","")</f>
        <v/>
      </c>
      <c r="T3782">
        <f>$E3782+$G3782+$I3782+$K3782</f>
        <v/>
      </c>
    </row>
    <row r="3783">
      <c r="A3783" t="inlineStr">
        <is>
          <t>354332980000</t>
        </is>
      </c>
      <c r="B3783" t="inlineStr">
        <is>
          <t>35433298</t>
        </is>
      </c>
      <c r="C3783" t="inlineStr">
        <is>
          <t>JOHAN GALLARDO</t>
        </is>
      </c>
      <c r="D3783" t="inlineStr">
        <is>
          <t>JOHANGALLARDO</t>
        </is>
      </c>
      <c r="E3783">
        <f>IF(COUNTIFS(Registros!$A$2:$A$6000,"NP",Registros!$B$2:$B$6000,$A3783)&gt;0,1,0)</f>
        <v/>
      </c>
      <c r="F3783">
        <f>IF($E3783=1,SUMIFS(Registros!$F$2:$F$6000,Registros!$A$2:$A$6000,"NP",Registros!$B$2:$B$6000,$A3783),0)</f>
        <v/>
      </c>
      <c r="G3783">
        <f>IF(COUNTIFS(Registros!$A$2:$A$6000,"MOV",Registros!$B$2:$B$6000,$A3783)&gt;0,1,0)</f>
        <v/>
      </c>
      <c r="H3783">
        <f>IF($G3783=1,SUMIFS(Registros!$F$2:$F$6000,Registros!$A$2:$A$6000,"MOV",Registros!$B$2:$B$6000,$A3783),0)</f>
        <v/>
      </c>
      <c r="I3783">
        <f>IF(COUNTIFS(Registros!$A$2:$A$6000,"CS",Registros!$B$2:$B$6000,$A3783)&gt;0,1,0)</f>
        <v/>
      </c>
      <c r="J3783">
        <f>IF($I3783=1,SUMIFS(Registros!$I$2:$I$6000,Registros!$A$2:$A$6000,"CS",Registros!$B$2:$B$6000,$A3783),0)</f>
        <v/>
      </c>
      <c r="K3783">
        <f>IF(COUNTIFS(Winback!$K$2:$K$300,$D3783)&gt;0,1,0)</f>
        <v/>
      </c>
      <c r="L3783">
        <f>IF(AND($K3783=1,LEFT($A3783,3)="WB-"),SUMIFS(Winback!$D$2:$D$300,Winback!$K$2:$K$300,$D3783),0)</f>
        <v/>
      </c>
      <c r="M3783">
        <f>IF(OR($E3783=1,$G3783=1,SUMIFS(Registros!$J$2:$J$6000,Registros!$B$2:$B$6000,$A3783)&gt;0),1,0)</f>
        <v/>
      </c>
      <c r="N3783">
        <f>IF($J3783&gt;0,1,IF(COUNTIFS(Registros!$A$2:$A$6000,"CS",Registros!$B$2:$B$6000,$A3783,Registros!$K$2:$K$6000,"&lt;&gt;")&gt;0,1,0))</f>
        <v/>
      </c>
      <c r="O3783">
        <f>IF(AND($K3783=1,$E3783=0,$G3783=0,$I3783=0),"WINBACK",IF(AND($M3783=1,$N3783&gt;0),"CONVERGENTE",IF($M3783=1,"SOLO MÓVIL",IF($N3783&gt;0,"SOLO FIJO / INTERNET","SIN SERVICIOS"))))</f>
        <v/>
      </c>
      <c r="P3783">
        <f>IF($O3783="WINBACK","Recuperar (winback)",IF($O3783="CONVERGENTE","Upgrade / más líneas",IF($O3783="SOLO MÓVIL","Ofrecer fijo + internet (FLBBTV)",IF($O3783="SOLO FIJO / INTERNET","Ofrecer línea móvil Nextphone","Oferta completa (móvil + fijo + internet)"))))</f>
        <v/>
      </c>
      <c r="Q3783">
        <f>$F3783+$H3783+$L3783</f>
        <v/>
      </c>
      <c r="R3783">
        <f>IFERROR(VLOOKUP($A3783,Registros!$B$2:$G$6000,6,0),IFERROR(VLOOKUP($D3783,Winback!$B$2:$C$300,2,0),""))</f>
        <v/>
      </c>
      <c r="S3783">
        <f>IF($E3783=1,"NP","")&amp;IF($G3783=1,"+MOV","")&amp;IF($I3783=1,"+CS","")&amp;IF($K3783=1,"+WB","")</f>
        <v/>
      </c>
      <c r="T3783">
        <f>$E3783+$G3783+$I3783+$K3783</f>
        <v/>
      </c>
    </row>
    <row r="3784">
      <c r="A3784" t="inlineStr">
        <is>
          <t>352376460000</t>
        </is>
      </c>
      <c r="B3784" t="inlineStr">
        <is>
          <t>35237646</t>
        </is>
      </c>
      <c r="C3784" t="inlineStr">
        <is>
          <t>EVANGELISTO BEJERANO</t>
        </is>
      </c>
      <c r="D3784" t="inlineStr">
        <is>
          <t>EVANGELISTOBEJERANO</t>
        </is>
      </c>
      <c r="E3784">
        <f>IF(COUNTIFS(Registros!$A$2:$A$6000,"NP",Registros!$B$2:$B$6000,$A3784)&gt;0,1,0)</f>
        <v/>
      </c>
      <c r="F3784">
        <f>IF($E3784=1,SUMIFS(Registros!$F$2:$F$6000,Registros!$A$2:$A$6000,"NP",Registros!$B$2:$B$6000,$A3784),0)</f>
        <v/>
      </c>
      <c r="G3784">
        <f>IF(COUNTIFS(Registros!$A$2:$A$6000,"MOV",Registros!$B$2:$B$6000,$A3784)&gt;0,1,0)</f>
        <v/>
      </c>
      <c r="H3784">
        <f>IF($G3784=1,SUMIFS(Registros!$F$2:$F$6000,Registros!$A$2:$A$6000,"MOV",Registros!$B$2:$B$6000,$A3784),0)</f>
        <v/>
      </c>
      <c r="I3784">
        <f>IF(COUNTIFS(Registros!$A$2:$A$6000,"CS",Registros!$B$2:$B$6000,$A3784)&gt;0,1,0)</f>
        <v/>
      </c>
      <c r="J3784">
        <f>IF($I3784=1,SUMIFS(Registros!$I$2:$I$6000,Registros!$A$2:$A$6000,"CS",Registros!$B$2:$B$6000,$A3784),0)</f>
        <v/>
      </c>
      <c r="K3784">
        <f>IF(COUNTIFS(Winback!$K$2:$K$300,$D3784)&gt;0,1,0)</f>
        <v/>
      </c>
      <c r="L3784">
        <f>IF(AND($K3784=1,LEFT($A3784,3)="WB-"),SUMIFS(Winback!$D$2:$D$300,Winback!$K$2:$K$300,$D3784),0)</f>
        <v/>
      </c>
      <c r="M3784">
        <f>IF(OR($E3784=1,$G3784=1,SUMIFS(Registros!$J$2:$J$6000,Registros!$B$2:$B$6000,$A3784)&gt;0),1,0)</f>
        <v/>
      </c>
      <c r="N3784">
        <f>IF($J3784&gt;0,1,IF(COUNTIFS(Registros!$A$2:$A$6000,"CS",Registros!$B$2:$B$6000,$A3784,Registros!$K$2:$K$6000,"&lt;&gt;")&gt;0,1,0))</f>
        <v/>
      </c>
      <c r="O3784">
        <f>IF(AND($K3784=1,$E3784=0,$G3784=0,$I3784=0),"WINBACK",IF(AND($M3784=1,$N3784&gt;0),"CONVERGENTE",IF($M3784=1,"SOLO MÓVIL",IF($N3784&gt;0,"SOLO FIJO / INTERNET","SIN SERVICIOS"))))</f>
        <v/>
      </c>
      <c r="P3784">
        <f>IF($O3784="WINBACK","Recuperar (winback)",IF($O3784="CONVERGENTE","Upgrade / más líneas",IF($O3784="SOLO MÓVIL","Ofrecer fijo + internet (FLBBTV)",IF($O3784="SOLO FIJO / INTERNET","Ofrecer línea móvil Nextphone","Oferta completa (móvil + fijo + internet)"))))</f>
        <v/>
      </c>
      <c r="Q3784">
        <f>$F3784+$H3784+$L3784</f>
        <v/>
      </c>
      <c r="R3784">
        <f>IFERROR(VLOOKUP($A3784,Registros!$B$2:$G$6000,6,0),IFERROR(VLOOKUP($D3784,Winback!$B$2:$C$300,2,0),""))</f>
        <v/>
      </c>
      <c r="S3784">
        <f>IF($E3784=1,"NP","")&amp;IF($G3784=1,"+MOV","")&amp;IF($I3784=1,"+CS","")&amp;IF($K3784=1,"+WB","")</f>
        <v/>
      </c>
      <c r="T3784">
        <f>$E3784+$G3784+$I3784+$K3784</f>
        <v/>
      </c>
    </row>
    <row r="3785">
      <c r="A3785" t="inlineStr">
        <is>
          <t>351243270000</t>
        </is>
      </c>
      <c r="B3785" t="inlineStr">
        <is>
          <t>35124327</t>
        </is>
      </c>
      <c r="C3785" t="inlineStr">
        <is>
          <t>LYNMEY DALGIR ACOSTA CASTILLO</t>
        </is>
      </c>
      <c r="D3785" t="inlineStr">
        <is>
          <t>LYNMEYDALGIRACOSTACASTILLO</t>
        </is>
      </c>
      <c r="E3785">
        <f>IF(COUNTIFS(Registros!$A$2:$A$6000,"NP",Registros!$B$2:$B$6000,$A3785)&gt;0,1,0)</f>
        <v/>
      </c>
      <c r="F3785">
        <f>IF($E3785=1,SUMIFS(Registros!$F$2:$F$6000,Registros!$A$2:$A$6000,"NP",Registros!$B$2:$B$6000,$A3785),0)</f>
        <v/>
      </c>
      <c r="G3785">
        <f>IF(COUNTIFS(Registros!$A$2:$A$6000,"MOV",Registros!$B$2:$B$6000,$A3785)&gt;0,1,0)</f>
        <v/>
      </c>
      <c r="H3785">
        <f>IF($G3785=1,SUMIFS(Registros!$F$2:$F$6000,Registros!$A$2:$A$6000,"MOV",Registros!$B$2:$B$6000,$A3785),0)</f>
        <v/>
      </c>
      <c r="I3785">
        <f>IF(COUNTIFS(Registros!$A$2:$A$6000,"CS",Registros!$B$2:$B$6000,$A3785)&gt;0,1,0)</f>
        <v/>
      </c>
      <c r="J3785">
        <f>IF($I3785=1,SUMIFS(Registros!$I$2:$I$6000,Registros!$A$2:$A$6000,"CS",Registros!$B$2:$B$6000,$A3785),0)</f>
        <v/>
      </c>
      <c r="K3785">
        <f>IF(COUNTIFS(Winback!$K$2:$K$300,$D3785)&gt;0,1,0)</f>
        <v/>
      </c>
      <c r="L3785">
        <f>IF(AND($K3785=1,LEFT($A3785,3)="WB-"),SUMIFS(Winback!$D$2:$D$300,Winback!$K$2:$K$300,$D3785),0)</f>
        <v/>
      </c>
      <c r="M3785">
        <f>IF(OR($E3785=1,$G3785=1,SUMIFS(Registros!$J$2:$J$6000,Registros!$B$2:$B$6000,$A3785)&gt;0),1,0)</f>
        <v/>
      </c>
      <c r="N3785">
        <f>IF($J3785&gt;0,1,IF(COUNTIFS(Registros!$A$2:$A$6000,"CS",Registros!$B$2:$B$6000,$A3785,Registros!$K$2:$K$6000,"&lt;&gt;")&gt;0,1,0))</f>
        <v/>
      </c>
      <c r="O3785">
        <f>IF(AND($K3785=1,$E3785=0,$G3785=0,$I3785=0),"WINBACK",IF(AND($M3785=1,$N3785&gt;0),"CONVERGENTE",IF($M3785=1,"SOLO MÓVIL",IF($N3785&gt;0,"SOLO FIJO / INTERNET","SIN SERVICIOS"))))</f>
        <v/>
      </c>
      <c r="P3785">
        <f>IF($O3785="WINBACK","Recuperar (winback)",IF($O3785="CONVERGENTE","Upgrade / más líneas",IF($O3785="SOLO MÓVIL","Ofrecer fijo + internet (FLBBTV)",IF($O3785="SOLO FIJO / INTERNET","Ofrecer línea móvil Nextphone","Oferta completa (móvil + fijo + internet)"))))</f>
        <v/>
      </c>
      <c r="Q3785">
        <f>$F3785+$H3785+$L3785</f>
        <v/>
      </c>
      <c r="R3785">
        <f>IFERROR(VLOOKUP($A3785,Registros!$B$2:$G$6000,6,0),IFERROR(VLOOKUP($D3785,Winback!$B$2:$C$300,2,0),""))</f>
        <v/>
      </c>
      <c r="S3785">
        <f>IF($E3785=1,"NP","")&amp;IF($G3785=1,"+MOV","")&amp;IF($I3785=1,"+CS","")&amp;IF($K3785=1,"+WB","")</f>
        <v/>
      </c>
      <c r="T3785">
        <f>$E3785+$G3785+$I3785+$K3785</f>
        <v/>
      </c>
    </row>
    <row r="3786">
      <c r="A3786" t="inlineStr">
        <is>
          <t>358253030000</t>
        </is>
      </c>
      <c r="B3786" t="inlineStr">
        <is>
          <t>35825303</t>
        </is>
      </c>
      <c r="C3786" t="inlineStr">
        <is>
          <t>JOHAN JAVIER CONCEPCIÓN AVILES</t>
        </is>
      </c>
      <c r="D3786" t="inlineStr">
        <is>
          <t>JOHANJAVIERCONCEPCIONAVILES</t>
        </is>
      </c>
      <c r="E3786">
        <f>IF(COUNTIFS(Registros!$A$2:$A$6000,"NP",Registros!$B$2:$B$6000,$A3786)&gt;0,1,0)</f>
        <v/>
      </c>
      <c r="F3786">
        <f>IF($E3786=1,SUMIFS(Registros!$F$2:$F$6000,Registros!$A$2:$A$6000,"NP",Registros!$B$2:$B$6000,$A3786),0)</f>
        <v/>
      </c>
      <c r="G3786">
        <f>IF(COUNTIFS(Registros!$A$2:$A$6000,"MOV",Registros!$B$2:$B$6000,$A3786)&gt;0,1,0)</f>
        <v/>
      </c>
      <c r="H3786">
        <f>IF($G3786=1,SUMIFS(Registros!$F$2:$F$6000,Registros!$A$2:$A$6000,"MOV",Registros!$B$2:$B$6000,$A3786),0)</f>
        <v/>
      </c>
      <c r="I3786">
        <f>IF(COUNTIFS(Registros!$A$2:$A$6000,"CS",Registros!$B$2:$B$6000,$A3786)&gt;0,1,0)</f>
        <v/>
      </c>
      <c r="J3786">
        <f>IF($I3786=1,SUMIFS(Registros!$I$2:$I$6000,Registros!$A$2:$A$6000,"CS",Registros!$B$2:$B$6000,$A3786),0)</f>
        <v/>
      </c>
      <c r="K3786">
        <f>IF(COUNTIFS(Winback!$K$2:$K$300,$D3786)&gt;0,1,0)</f>
        <v/>
      </c>
      <c r="L3786">
        <f>IF(AND($K3786=1,LEFT($A3786,3)="WB-"),SUMIFS(Winback!$D$2:$D$300,Winback!$K$2:$K$300,$D3786),0)</f>
        <v/>
      </c>
      <c r="M3786">
        <f>IF(OR($E3786=1,$G3786=1,SUMIFS(Registros!$J$2:$J$6000,Registros!$B$2:$B$6000,$A3786)&gt;0),1,0)</f>
        <v/>
      </c>
      <c r="N3786">
        <f>IF($J3786&gt;0,1,IF(COUNTIFS(Registros!$A$2:$A$6000,"CS",Registros!$B$2:$B$6000,$A3786,Registros!$K$2:$K$6000,"&lt;&gt;")&gt;0,1,0))</f>
        <v/>
      </c>
      <c r="O3786">
        <f>IF(AND($K3786=1,$E3786=0,$G3786=0,$I3786=0),"WINBACK",IF(AND($M3786=1,$N3786&gt;0),"CONVERGENTE",IF($M3786=1,"SOLO MÓVIL",IF($N3786&gt;0,"SOLO FIJO / INTERNET","SIN SERVICIOS"))))</f>
        <v/>
      </c>
      <c r="P3786">
        <f>IF($O3786="WINBACK","Recuperar (winback)",IF($O3786="CONVERGENTE","Upgrade / más líneas",IF($O3786="SOLO MÓVIL","Ofrecer fijo + internet (FLBBTV)",IF($O3786="SOLO FIJO / INTERNET","Ofrecer línea móvil Nextphone","Oferta completa (móvil + fijo + internet)"))))</f>
        <v/>
      </c>
      <c r="Q3786">
        <f>$F3786+$H3786+$L3786</f>
        <v/>
      </c>
      <c r="R3786">
        <f>IFERROR(VLOOKUP($A3786,Registros!$B$2:$G$6000,6,0),IFERROR(VLOOKUP($D3786,Winback!$B$2:$C$300,2,0),""))</f>
        <v/>
      </c>
      <c r="S3786">
        <f>IF($E3786=1,"NP","")&amp;IF($G3786=1,"+MOV","")&amp;IF($I3786=1,"+CS","")&amp;IF($K3786=1,"+WB","")</f>
        <v/>
      </c>
      <c r="T3786">
        <f>$E3786+$G3786+$I3786+$K3786</f>
        <v/>
      </c>
    </row>
    <row r="3787">
      <c r="A3787" t="inlineStr">
        <is>
          <t>356192970000</t>
        </is>
      </c>
      <c r="B3787" t="inlineStr">
        <is>
          <t>35619297</t>
        </is>
      </c>
      <c r="C3787" t="inlineStr">
        <is>
          <t>IRVING CASTRELLON</t>
        </is>
      </c>
      <c r="D3787" t="inlineStr">
        <is>
          <t>IRVINGCASTRELLON</t>
        </is>
      </c>
      <c r="E3787">
        <f>IF(COUNTIFS(Registros!$A$2:$A$6000,"NP",Registros!$B$2:$B$6000,$A3787)&gt;0,1,0)</f>
        <v/>
      </c>
      <c r="F3787">
        <f>IF($E3787=1,SUMIFS(Registros!$F$2:$F$6000,Registros!$A$2:$A$6000,"NP",Registros!$B$2:$B$6000,$A3787),0)</f>
        <v/>
      </c>
      <c r="G3787">
        <f>IF(COUNTIFS(Registros!$A$2:$A$6000,"MOV",Registros!$B$2:$B$6000,$A3787)&gt;0,1,0)</f>
        <v/>
      </c>
      <c r="H3787">
        <f>IF($G3787=1,SUMIFS(Registros!$F$2:$F$6000,Registros!$A$2:$A$6000,"MOV",Registros!$B$2:$B$6000,$A3787),0)</f>
        <v/>
      </c>
      <c r="I3787">
        <f>IF(COUNTIFS(Registros!$A$2:$A$6000,"CS",Registros!$B$2:$B$6000,$A3787)&gt;0,1,0)</f>
        <v/>
      </c>
      <c r="J3787">
        <f>IF($I3787=1,SUMIFS(Registros!$I$2:$I$6000,Registros!$A$2:$A$6000,"CS",Registros!$B$2:$B$6000,$A3787),0)</f>
        <v/>
      </c>
      <c r="K3787">
        <f>IF(COUNTIFS(Winback!$K$2:$K$300,$D3787)&gt;0,1,0)</f>
        <v/>
      </c>
      <c r="L3787">
        <f>IF(AND($K3787=1,LEFT($A3787,3)="WB-"),SUMIFS(Winback!$D$2:$D$300,Winback!$K$2:$K$300,$D3787),0)</f>
        <v/>
      </c>
      <c r="M3787">
        <f>IF(OR($E3787=1,$G3787=1,SUMIFS(Registros!$J$2:$J$6000,Registros!$B$2:$B$6000,$A3787)&gt;0),1,0)</f>
        <v/>
      </c>
      <c r="N3787">
        <f>IF($J3787&gt;0,1,IF(COUNTIFS(Registros!$A$2:$A$6000,"CS",Registros!$B$2:$B$6000,$A3787,Registros!$K$2:$K$6000,"&lt;&gt;")&gt;0,1,0))</f>
        <v/>
      </c>
      <c r="O3787">
        <f>IF(AND($K3787=1,$E3787=0,$G3787=0,$I3787=0),"WINBACK",IF(AND($M3787=1,$N3787&gt;0),"CONVERGENTE",IF($M3787=1,"SOLO MÓVIL",IF($N3787&gt;0,"SOLO FIJO / INTERNET","SIN SERVICIOS"))))</f>
        <v/>
      </c>
      <c r="P3787">
        <f>IF($O3787="WINBACK","Recuperar (winback)",IF($O3787="CONVERGENTE","Upgrade / más líneas",IF($O3787="SOLO MÓVIL","Ofrecer fijo + internet (FLBBTV)",IF($O3787="SOLO FIJO / INTERNET","Ofrecer línea móvil Nextphone","Oferta completa (móvil + fijo + internet)"))))</f>
        <v/>
      </c>
      <c r="Q3787">
        <f>$F3787+$H3787+$L3787</f>
        <v/>
      </c>
      <c r="R3787">
        <f>IFERROR(VLOOKUP($A3787,Registros!$B$2:$G$6000,6,0),IFERROR(VLOOKUP($D3787,Winback!$B$2:$C$300,2,0),""))</f>
        <v/>
      </c>
      <c r="S3787">
        <f>IF($E3787=1,"NP","")&amp;IF($G3787=1,"+MOV","")&amp;IF($I3787=1,"+CS","")&amp;IF($K3787=1,"+WB","")</f>
        <v/>
      </c>
      <c r="T3787">
        <f>$E3787+$G3787+$I3787+$K3787</f>
        <v/>
      </c>
    </row>
    <row r="3788">
      <c r="A3788" t="inlineStr">
        <is>
          <t>357224770000</t>
        </is>
      </c>
      <c r="B3788" t="inlineStr">
        <is>
          <t>35722477</t>
        </is>
      </c>
      <c r="C3788" t="inlineStr">
        <is>
          <t>KIARA CASTILLO</t>
        </is>
      </c>
      <c r="D3788" t="inlineStr">
        <is>
          <t>KIARACASTILLO</t>
        </is>
      </c>
      <c r="E3788">
        <f>IF(COUNTIFS(Registros!$A$2:$A$6000,"NP",Registros!$B$2:$B$6000,$A3788)&gt;0,1,0)</f>
        <v/>
      </c>
      <c r="F3788">
        <f>IF($E3788=1,SUMIFS(Registros!$F$2:$F$6000,Registros!$A$2:$A$6000,"NP",Registros!$B$2:$B$6000,$A3788),0)</f>
        <v/>
      </c>
      <c r="G3788">
        <f>IF(COUNTIFS(Registros!$A$2:$A$6000,"MOV",Registros!$B$2:$B$6000,$A3788)&gt;0,1,0)</f>
        <v/>
      </c>
      <c r="H3788">
        <f>IF($G3788=1,SUMIFS(Registros!$F$2:$F$6000,Registros!$A$2:$A$6000,"MOV",Registros!$B$2:$B$6000,$A3788),0)</f>
        <v/>
      </c>
      <c r="I3788">
        <f>IF(COUNTIFS(Registros!$A$2:$A$6000,"CS",Registros!$B$2:$B$6000,$A3788)&gt;0,1,0)</f>
        <v/>
      </c>
      <c r="J3788">
        <f>IF($I3788=1,SUMIFS(Registros!$I$2:$I$6000,Registros!$A$2:$A$6000,"CS",Registros!$B$2:$B$6000,$A3788),0)</f>
        <v/>
      </c>
      <c r="K3788">
        <f>IF(COUNTIFS(Winback!$K$2:$K$300,$D3788)&gt;0,1,0)</f>
        <v/>
      </c>
      <c r="L3788">
        <f>IF(AND($K3788=1,LEFT($A3788,3)="WB-"),SUMIFS(Winback!$D$2:$D$300,Winback!$K$2:$K$300,$D3788),0)</f>
        <v/>
      </c>
      <c r="M3788">
        <f>IF(OR($E3788=1,$G3788=1,SUMIFS(Registros!$J$2:$J$6000,Registros!$B$2:$B$6000,$A3788)&gt;0),1,0)</f>
        <v/>
      </c>
      <c r="N3788">
        <f>IF($J3788&gt;0,1,IF(COUNTIFS(Registros!$A$2:$A$6000,"CS",Registros!$B$2:$B$6000,$A3788,Registros!$K$2:$K$6000,"&lt;&gt;")&gt;0,1,0))</f>
        <v/>
      </c>
      <c r="O3788">
        <f>IF(AND($K3788=1,$E3788=0,$G3788=0,$I3788=0),"WINBACK",IF(AND($M3788=1,$N3788&gt;0),"CONVERGENTE",IF($M3788=1,"SOLO MÓVIL",IF($N3788&gt;0,"SOLO FIJO / INTERNET","SIN SERVICIOS"))))</f>
        <v/>
      </c>
      <c r="P3788">
        <f>IF($O3788="WINBACK","Recuperar (winback)",IF($O3788="CONVERGENTE","Upgrade / más líneas",IF($O3788="SOLO MÓVIL","Ofrecer fijo + internet (FLBBTV)",IF($O3788="SOLO FIJO / INTERNET","Ofrecer línea móvil Nextphone","Oferta completa (móvil + fijo + internet)"))))</f>
        <v/>
      </c>
      <c r="Q3788">
        <f>$F3788+$H3788+$L3788</f>
        <v/>
      </c>
      <c r="R3788">
        <f>IFERROR(VLOOKUP($A3788,Registros!$B$2:$G$6000,6,0),IFERROR(VLOOKUP($D3788,Winback!$B$2:$C$300,2,0),""))</f>
        <v/>
      </c>
      <c r="S3788">
        <f>IF($E3788=1,"NP","")&amp;IF($G3788=1,"+MOV","")&amp;IF($I3788=1,"+CS","")&amp;IF($K3788=1,"+WB","")</f>
        <v/>
      </c>
      <c r="T3788">
        <f>$E3788+$G3788+$I3788+$K3788</f>
        <v/>
      </c>
    </row>
    <row r="3789">
      <c r="A3789" t="inlineStr">
        <is>
          <t>352239920000</t>
        </is>
      </c>
      <c r="B3789" t="inlineStr">
        <is>
          <t>35223992</t>
        </is>
      </c>
      <c r="C3789" t="inlineStr">
        <is>
          <t>TANIETH TALIZ GOMEZ MONTES</t>
        </is>
      </c>
      <c r="D3789" t="inlineStr">
        <is>
          <t>TANIETHTALIZGOMEZMONTES</t>
        </is>
      </c>
      <c r="E3789">
        <f>IF(COUNTIFS(Registros!$A$2:$A$6000,"NP",Registros!$B$2:$B$6000,$A3789)&gt;0,1,0)</f>
        <v/>
      </c>
      <c r="F3789">
        <f>IF($E3789=1,SUMIFS(Registros!$F$2:$F$6000,Registros!$A$2:$A$6000,"NP",Registros!$B$2:$B$6000,$A3789),0)</f>
        <v/>
      </c>
      <c r="G3789">
        <f>IF(COUNTIFS(Registros!$A$2:$A$6000,"MOV",Registros!$B$2:$B$6000,$A3789)&gt;0,1,0)</f>
        <v/>
      </c>
      <c r="H3789">
        <f>IF($G3789=1,SUMIFS(Registros!$F$2:$F$6000,Registros!$A$2:$A$6000,"MOV",Registros!$B$2:$B$6000,$A3789),0)</f>
        <v/>
      </c>
      <c r="I3789">
        <f>IF(COUNTIFS(Registros!$A$2:$A$6000,"CS",Registros!$B$2:$B$6000,$A3789)&gt;0,1,0)</f>
        <v/>
      </c>
      <c r="J3789">
        <f>IF($I3789=1,SUMIFS(Registros!$I$2:$I$6000,Registros!$A$2:$A$6000,"CS",Registros!$B$2:$B$6000,$A3789),0)</f>
        <v/>
      </c>
      <c r="K3789">
        <f>IF(COUNTIFS(Winback!$K$2:$K$300,$D3789)&gt;0,1,0)</f>
        <v/>
      </c>
      <c r="L3789">
        <f>IF(AND($K3789=1,LEFT($A3789,3)="WB-"),SUMIFS(Winback!$D$2:$D$300,Winback!$K$2:$K$300,$D3789),0)</f>
        <v/>
      </c>
      <c r="M3789">
        <f>IF(OR($E3789=1,$G3789=1,SUMIFS(Registros!$J$2:$J$6000,Registros!$B$2:$B$6000,$A3789)&gt;0),1,0)</f>
        <v/>
      </c>
      <c r="N3789">
        <f>IF($J3789&gt;0,1,IF(COUNTIFS(Registros!$A$2:$A$6000,"CS",Registros!$B$2:$B$6000,$A3789,Registros!$K$2:$K$6000,"&lt;&gt;")&gt;0,1,0))</f>
        <v/>
      </c>
      <c r="O3789">
        <f>IF(AND($K3789=1,$E3789=0,$G3789=0,$I3789=0),"WINBACK",IF(AND($M3789=1,$N3789&gt;0),"CONVERGENTE",IF($M3789=1,"SOLO MÓVIL",IF($N3789&gt;0,"SOLO FIJO / INTERNET","SIN SERVICIOS"))))</f>
        <v/>
      </c>
      <c r="P3789">
        <f>IF($O3789="WINBACK","Recuperar (winback)",IF($O3789="CONVERGENTE","Upgrade / más líneas",IF($O3789="SOLO MÓVIL","Ofrecer fijo + internet (FLBBTV)",IF($O3789="SOLO FIJO / INTERNET","Ofrecer línea móvil Nextphone","Oferta completa (móvil + fijo + internet)"))))</f>
        <v/>
      </c>
      <c r="Q3789">
        <f>$F3789+$H3789+$L3789</f>
        <v/>
      </c>
      <c r="R3789">
        <f>IFERROR(VLOOKUP($A3789,Registros!$B$2:$G$6000,6,0),IFERROR(VLOOKUP($D3789,Winback!$B$2:$C$300,2,0),""))</f>
        <v/>
      </c>
      <c r="S3789">
        <f>IF($E3789=1,"NP","")&amp;IF($G3789=1,"+MOV","")&amp;IF($I3789=1,"+CS","")&amp;IF($K3789=1,"+WB","")</f>
        <v/>
      </c>
      <c r="T3789">
        <f>$E3789+$G3789+$I3789+$K3789</f>
        <v/>
      </c>
    </row>
    <row r="3790">
      <c r="A3790" t="inlineStr">
        <is>
          <t>354373090000</t>
        </is>
      </c>
      <c r="B3790" t="inlineStr">
        <is>
          <t>35437309</t>
        </is>
      </c>
      <c r="C3790" t="inlineStr">
        <is>
          <t>JOSE ALVARADO</t>
        </is>
      </c>
      <c r="D3790" t="inlineStr">
        <is>
          <t>JOSEALVARADO</t>
        </is>
      </c>
      <c r="E3790">
        <f>IF(COUNTIFS(Registros!$A$2:$A$6000,"NP",Registros!$B$2:$B$6000,$A3790)&gt;0,1,0)</f>
        <v/>
      </c>
      <c r="F3790">
        <f>IF($E3790=1,SUMIFS(Registros!$F$2:$F$6000,Registros!$A$2:$A$6000,"NP",Registros!$B$2:$B$6000,$A3790),0)</f>
        <v/>
      </c>
      <c r="G3790">
        <f>IF(COUNTIFS(Registros!$A$2:$A$6000,"MOV",Registros!$B$2:$B$6000,$A3790)&gt;0,1,0)</f>
        <v/>
      </c>
      <c r="H3790">
        <f>IF($G3790=1,SUMIFS(Registros!$F$2:$F$6000,Registros!$A$2:$A$6000,"MOV",Registros!$B$2:$B$6000,$A3790),0)</f>
        <v/>
      </c>
      <c r="I3790">
        <f>IF(COUNTIFS(Registros!$A$2:$A$6000,"CS",Registros!$B$2:$B$6000,$A3790)&gt;0,1,0)</f>
        <v/>
      </c>
      <c r="J3790">
        <f>IF($I3790=1,SUMIFS(Registros!$I$2:$I$6000,Registros!$A$2:$A$6000,"CS",Registros!$B$2:$B$6000,$A3790),0)</f>
        <v/>
      </c>
      <c r="K3790">
        <f>IF(COUNTIFS(Winback!$K$2:$K$300,$D3790)&gt;0,1,0)</f>
        <v/>
      </c>
      <c r="L3790">
        <f>IF(AND($K3790=1,LEFT($A3790,3)="WB-"),SUMIFS(Winback!$D$2:$D$300,Winback!$K$2:$K$300,$D3790),0)</f>
        <v/>
      </c>
      <c r="M3790">
        <f>IF(OR($E3790=1,$G3790=1,SUMIFS(Registros!$J$2:$J$6000,Registros!$B$2:$B$6000,$A3790)&gt;0),1,0)</f>
        <v/>
      </c>
      <c r="N3790">
        <f>IF($J3790&gt;0,1,IF(COUNTIFS(Registros!$A$2:$A$6000,"CS",Registros!$B$2:$B$6000,$A3790,Registros!$K$2:$K$6000,"&lt;&gt;")&gt;0,1,0))</f>
        <v/>
      </c>
      <c r="O3790">
        <f>IF(AND($K3790=1,$E3790=0,$G3790=0,$I3790=0),"WINBACK",IF(AND($M3790=1,$N3790&gt;0),"CONVERGENTE",IF($M3790=1,"SOLO MÓVIL",IF($N3790&gt;0,"SOLO FIJO / INTERNET","SIN SERVICIOS"))))</f>
        <v/>
      </c>
      <c r="P3790">
        <f>IF($O3790="WINBACK","Recuperar (winback)",IF($O3790="CONVERGENTE","Upgrade / más líneas",IF($O3790="SOLO MÓVIL","Ofrecer fijo + internet (FLBBTV)",IF($O3790="SOLO FIJO / INTERNET","Ofrecer línea móvil Nextphone","Oferta completa (móvil + fijo + internet)"))))</f>
        <v/>
      </c>
      <c r="Q3790">
        <f>$F3790+$H3790+$L3790</f>
        <v/>
      </c>
      <c r="R3790">
        <f>IFERROR(VLOOKUP($A3790,Registros!$B$2:$G$6000,6,0),IFERROR(VLOOKUP($D3790,Winback!$B$2:$C$300,2,0),""))</f>
        <v/>
      </c>
      <c r="S3790">
        <f>IF($E3790=1,"NP","")&amp;IF($G3790=1,"+MOV","")&amp;IF($I3790=1,"+CS","")&amp;IF($K3790=1,"+WB","")</f>
        <v/>
      </c>
      <c r="T3790">
        <f>$E3790+$G3790+$I3790+$K3790</f>
        <v/>
      </c>
    </row>
    <row r="3791">
      <c r="A3791" t="inlineStr">
        <is>
          <t>353353210000</t>
        </is>
      </c>
      <c r="B3791" t="inlineStr">
        <is>
          <t>35335321</t>
        </is>
      </c>
      <c r="C3791" t="inlineStr">
        <is>
          <t>ALEINIS MIRANDA</t>
        </is>
      </c>
      <c r="D3791" t="inlineStr">
        <is>
          <t>ALEINISMIRANDA</t>
        </is>
      </c>
      <c r="E3791">
        <f>IF(COUNTIFS(Registros!$A$2:$A$6000,"NP",Registros!$B$2:$B$6000,$A3791)&gt;0,1,0)</f>
        <v/>
      </c>
      <c r="F3791">
        <f>IF($E3791=1,SUMIFS(Registros!$F$2:$F$6000,Registros!$A$2:$A$6000,"NP",Registros!$B$2:$B$6000,$A3791),0)</f>
        <v/>
      </c>
      <c r="G3791">
        <f>IF(COUNTIFS(Registros!$A$2:$A$6000,"MOV",Registros!$B$2:$B$6000,$A3791)&gt;0,1,0)</f>
        <v/>
      </c>
      <c r="H3791">
        <f>IF($G3791=1,SUMIFS(Registros!$F$2:$F$6000,Registros!$A$2:$A$6000,"MOV",Registros!$B$2:$B$6000,$A3791),0)</f>
        <v/>
      </c>
      <c r="I3791">
        <f>IF(COUNTIFS(Registros!$A$2:$A$6000,"CS",Registros!$B$2:$B$6000,$A3791)&gt;0,1,0)</f>
        <v/>
      </c>
      <c r="J3791">
        <f>IF($I3791=1,SUMIFS(Registros!$I$2:$I$6000,Registros!$A$2:$A$6000,"CS",Registros!$B$2:$B$6000,$A3791),0)</f>
        <v/>
      </c>
      <c r="K3791">
        <f>IF(COUNTIFS(Winback!$K$2:$K$300,$D3791)&gt;0,1,0)</f>
        <v/>
      </c>
      <c r="L3791">
        <f>IF(AND($K3791=1,LEFT($A3791,3)="WB-"),SUMIFS(Winback!$D$2:$D$300,Winback!$K$2:$K$300,$D3791),0)</f>
        <v/>
      </c>
      <c r="M3791">
        <f>IF(OR($E3791=1,$G3791=1,SUMIFS(Registros!$J$2:$J$6000,Registros!$B$2:$B$6000,$A3791)&gt;0),1,0)</f>
        <v/>
      </c>
      <c r="N3791">
        <f>IF($J3791&gt;0,1,IF(COUNTIFS(Registros!$A$2:$A$6000,"CS",Registros!$B$2:$B$6000,$A3791,Registros!$K$2:$K$6000,"&lt;&gt;")&gt;0,1,0))</f>
        <v/>
      </c>
      <c r="O3791">
        <f>IF(AND($K3791=1,$E3791=0,$G3791=0,$I3791=0),"WINBACK",IF(AND($M3791=1,$N3791&gt;0),"CONVERGENTE",IF($M3791=1,"SOLO MÓVIL",IF($N3791&gt;0,"SOLO FIJO / INTERNET","SIN SERVICIOS"))))</f>
        <v/>
      </c>
      <c r="P3791">
        <f>IF($O3791="WINBACK","Recuperar (winback)",IF($O3791="CONVERGENTE","Upgrade / más líneas",IF($O3791="SOLO MÓVIL","Ofrecer fijo + internet (FLBBTV)",IF($O3791="SOLO FIJO / INTERNET","Ofrecer línea móvil Nextphone","Oferta completa (móvil + fijo + internet)"))))</f>
        <v/>
      </c>
      <c r="Q3791">
        <f>$F3791+$H3791+$L3791</f>
        <v/>
      </c>
      <c r="R3791">
        <f>IFERROR(VLOOKUP($A3791,Registros!$B$2:$G$6000,6,0),IFERROR(VLOOKUP($D3791,Winback!$B$2:$C$300,2,0),""))</f>
        <v/>
      </c>
      <c r="S3791">
        <f>IF($E3791=1,"NP","")&amp;IF($G3791=1,"+MOV","")&amp;IF($I3791=1,"+CS","")&amp;IF($K3791=1,"+WB","")</f>
        <v/>
      </c>
      <c r="T3791">
        <f>$E3791+$G3791+$I3791+$K3791</f>
        <v/>
      </c>
    </row>
    <row r="3792">
      <c r="A3792" t="inlineStr">
        <is>
          <t>352225450000</t>
        </is>
      </c>
      <c r="B3792" t="inlineStr">
        <is>
          <t>35222545</t>
        </is>
      </c>
      <c r="C3792" t="inlineStr">
        <is>
          <t>DANEYS GONZALEZ</t>
        </is>
      </c>
      <c r="D3792" t="inlineStr">
        <is>
          <t>DANEYSGONZALEZ</t>
        </is>
      </c>
      <c r="E3792">
        <f>IF(COUNTIFS(Registros!$A$2:$A$6000,"NP",Registros!$B$2:$B$6000,$A3792)&gt;0,1,0)</f>
        <v/>
      </c>
      <c r="F3792">
        <f>IF($E3792=1,SUMIFS(Registros!$F$2:$F$6000,Registros!$A$2:$A$6000,"NP",Registros!$B$2:$B$6000,$A3792),0)</f>
        <v/>
      </c>
      <c r="G3792">
        <f>IF(COUNTIFS(Registros!$A$2:$A$6000,"MOV",Registros!$B$2:$B$6000,$A3792)&gt;0,1,0)</f>
        <v/>
      </c>
      <c r="H3792">
        <f>IF($G3792=1,SUMIFS(Registros!$F$2:$F$6000,Registros!$A$2:$A$6000,"MOV",Registros!$B$2:$B$6000,$A3792),0)</f>
        <v/>
      </c>
      <c r="I3792">
        <f>IF(COUNTIFS(Registros!$A$2:$A$6000,"CS",Registros!$B$2:$B$6000,$A3792)&gt;0,1,0)</f>
        <v/>
      </c>
      <c r="J3792">
        <f>IF($I3792=1,SUMIFS(Registros!$I$2:$I$6000,Registros!$A$2:$A$6000,"CS",Registros!$B$2:$B$6000,$A3792),0)</f>
        <v/>
      </c>
      <c r="K3792">
        <f>IF(COUNTIFS(Winback!$K$2:$K$300,$D3792)&gt;0,1,0)</f>
        <v/>
      </c>
      <c r="L3792">
        <f>IF(AND($K3792=1,LEFT($A3792,3)="WB-"),SUMIFS(Winback!$D$2:$D$300,Winback!$K$2:$K$300,$D3792),0)</f>
        <v/>
      </c>
      <c r="M3792">
        <f>IF(OR($E3792=1,$G3792=1,SUMIFS(Registros!$J$2:$J$6000,Registros!$B$2:$B$6000,$A3792)&gt;0),1,0)</f>
        <v/>
      </c>
      <c r="N3792">
        <f>IF($J3792&gt;0,1,IF(COUNTIFS(Registros!$A$2:$A$6000,"CS",Registros!$B$2:$B$6000,$A3792,Registros!$K$2:$K$6000,"&lt;&gt;")&gt;0,1,0))</f>
        <v/>
      </c>
      <c r="O3792">
        <f>IF(AND($K3792=1,$E3792=0,$G3792=0,$I3792=0),"WINBACK",IF(AND($M3792=1,$N3792&gt;0),"CONVERGENTE",IF($M3792=1,"SOLO MÓVIL",IF($N3792&gt;0,"SOLO FIJO / INTERNET","SIN SERVICIOS"))))</f>
        <v/>
      </c>
      <c r="P3792">
        <f>IF($O3792="WINBACK","Recuperar (winback)",IF($O3792="CONVERGENTE","Upgrade / más líneas",IF($O3792="SOLO MÓVIL","Ofrecer fijo + internet (FLBBTV)",IF($O3792="SOLO FIJO / INTERNET","Ofrecer línea móvil Nextphone","Oferta completa (móvil + fijo + internet)"))))</f>
        <v/>
      </c>
      <c r="Q3792">
        <f>$F3792+$H3792+$L3792</f>
        <v/>
      </c>
      <c r="R3792">
        <f>IFERROR(VLOOKUP($A3792,Registros!$B$2:$G$6000,6,0),IFERROR(VLOOKUP($D3792,Winback!$B$2:$C$300,2,0),""))</f>
        <v/>
      </c>
      <c r="S3792">
        <f>IF($E3792=1,"NP","")&amp;IF($G3792=1,"+MOV","")&amp;IF($I3792=1,"+CS","")&amp;IF($K3792=1,"+WB","")</f>
        <v/>
      </c>
      <c r="T3792">
        <f>$E3792+$G3792+$I3792+$K3792</f>
        <v/>
      </c>
    </row>
    <row r="3793">
      <c r="A3793" t="inlineStr">
        <is>
          <t>365027800000</t>
        </is>
      </c>
      <c r="B3793" t="inlineStr">
        <is>
          <t>36502780</t>
        </is>
      </c>
      <c r="C3793" t="inlineStr">
        <is>
          <t>YUREISI CORRALES</t>
        </is>
      </c>
      <c r="D3793" t="inlineStr">
        <is>
          <t>YUREISICORRALES</t>
        </is>
      </c>
      <c r="E3793">
        <f>IF(COUNTIFS(Registros!$A$2:$A$6000,"NP",Registros!$B$2:$B$6000,$A3793)&gt;0,1,0)</f>
        <v/>
      </c>
      <c r="F3793">
        <f>IF($E3793=1,SUMIFS(Registros!$F$2:$F$6000,Registros!$A$2:$A$6000,"NP",Registros!$B$2:$B$6000,$A3793),0)</f>
        <v/>
      </c>
      <c r="G3793">
        <f>IF(COUNTIFS(Registros!$A$2:$A$6000,"MOV",Registros!$B$2:$B$6000,$A3793)&gt;0,1,0)</f>
        <v/>
      </c>
      <c r="H3793">
        <f>IF($G3793=1,SUMIFS(Registros!$F$2:$F$6000,Registros!$A$2:$A$6000,"MOV",Registros!$B$2:$B$6000,$A3793),0)</f>
        <v/>
      </c>
      <c r="I3793">
        <f>IF(COUNTIFS(Registros!$A$2:$A$6000,"CS",Registros!$B$2:$B$6000,$A3793)&gt;0,1,0)</f>
        <v/>
      </c>
      <c r="J3793">
        <f>IF($I3793=1,SUMIFS(Registros!$I$2:$I$6000,Registros!$A$2:$A$6000,"CS",Registros!$B$2:$B$6000,$A3793),0)</f>
        <v/>
      </c>
      <c r="K3793">
        <f>IF(COUNTIFS(Winback!$K$2:$K$300,$D3793)&gt;0,1,0)</f>
        <v/>
      </c>
      <c r="L3793">
        <f>IF(AND($K3793=1,LEFT($A3793,3)="WB-"),SUMIFS(Winback!$D$2:$D$300,Winback!$K$2:$K$300,$D3793),0)</f>
        <v/>
      </c>
      <c r="M3793">
        <f>IF(OR($E3793=1,$G3793=1,SUMIFS(Registros!$J$2:$J$6000,Registros!$B$2:$B$6000,$A3793)&gt;0),1,0)</f>
        <v/>
      </c>
      <c r="N3793">
        <f>IF($J3793&gt;0,1,IF(COUNTIFS(Registros!$A$2:$A$6000,"CS",Registros!$B$2:$B$6000,$A3793,Registros!$K$2:$K$6000,"&lt;&gt;")&gt;0,1,0))</f>
        <v/>
      </c>
      <c r="O3793">
        <f>IF(AND($K3793=1,$E3793=0,$G3793=0,$I3793=0),"WINBACK",IF(AND($M3793=1,$N3793&gt;0),"CONVERGENTE",IF($M3793=1,"SOLO MÓVIL",IF($N3793&gt;0,"SOLO FIJO / INTERNET","SIN SERVICIOS"))))</f>
        <v/>
      </c>
      <c r="P3793">
        <f>IF($O3793="WINBACK","Recuperar (winback)",IF($O3793="CONVERGENTE","Upgrade / más líneas",IF($O3793="SOLO MÓVIL","Ofrecer fijo + internet (FLBBTV)",IF($O3793="SOLO FIJO / INTERNET","Ofrecer línea móvil Nextphone","Oferta completa (móvil + fijo + internet)"))))</f>
        <v/>
      </c>
      <c r="Q3793">
        <f>$F3793+$H3793+$L3793</f>
        <v/>
      </c>
      <c r="R3793">
        <f>IFERROR(VLOOKUP($A3793,Registros!$B$2:$G$6000,6,0),IFERROR(VLOOKUP($D3793,Winback!$B$2:$C$300,2,0),""))</f>
        <v/>
      </c>
      <c r="S3793">
        <f>IF($E3793=1,"NP","")&amp;IF($G3793=1,"+MOV","")&amp;IF($I3793=1,"+CS","")&amp;IF($K3793=1,"+WB","")</f>
        <v/>
      </c>
      <c r="T3793">
        <f>$E3793+$G3793+$I3793+$K3793</f>
        <v/>
      </c>
    </row>
    <row r="3794">
      <c r="A3794" t="inlineStr">
        <is>
          <t>367018650000</t>
        </is>
      </c>
      <c r="B3794" t="inlineStr">
        <is>
          <t>36701865</t>
        </is>
      </c>
      <c r="C3794" t="inlineStr">
        <is>
          <t>YOXEL YADHIER SERRACIN SERRANO</t>
        </is>
      </c>
      <c r="D3794" t="inlineStr">
        <is>
          <t>YOXELYADHIERSERRACINSERRANO</t>
        </is>
      </c>
      <c r="E3794">
        <f>IF(COUNTIFS(Registros!$A$2:$A$6000,"NP",Registros!$B$2:$B$6000,$A3794)&gt;0,1,0)</f>
        <v/>
      </c>
      <c r="F3794">
        <f>IF($E3794=1,SUMIFS(Registros!$F$2:$F$6000,Registros!$A$2:$A$6000,"NP",Registros!$B$2:$B$6000,$A3794),0)</f>
        <v/>
      </c>
      <c r="G3794">
        <f>IF(COUNTIFS(Registros!$A$2:$A$6000,"MOV",Registros!$B$2:$B$6000,$A3794)&gt;0,1,0)</f>
        <v/>
      </c>
      <c r="H3794">
        <f>IF($G3794=1,SUMIFS(Registros!$F$2:$F$6000,Registros!$A$2:$A$6000,"MOV",Registros!$B$2:$B$6000,$A3794),0)</f>
        <v/>
      </c>
      <c r="I3794">
        <f>IF(COUNTIFS(Registros!$A$2:$A$6000,"CS",Registros!$B$2:$B$6000,$A3794)&gt;0,1,0)</f>
        <v/>
      </c>
      <c r="J3794">
        <f>IF($I3794=1,SUMIFS(Registros!$I$2:$I$6000,Registros!$A$2:$A$6000,"CS",Registros!$B$2:$B$6000,$A3794),0)</f>
        <v/>
      </c>
      <c r="K3794">
        <f>IF(COUNTIFS(Winback!$K$2:$K$300,$D3794)&gt;0,1,0)</f>
        <v/>
      </c>
      <c r="L3794">
        <f>IF(AND($K3794=1,LEFT($A3794,3)="WB-"),SUMIFS(Winback!$D$2:$D$300,Winback!$K$2:$K$300,$D3794),0)</f>
        <v/>
      </c>
      <c r="M3794">
        <f>IF(OR($E3794=1,$G3794=1,SUMIFS(Registros!$J$2:$J$6000,Registros!$B$2:$B$6000,$A3794)&gt;0),1,0)</f>
        <v/>
      </c>
      <c r="N3794">
        <f>IF($J3794&gt;0,1,IF(COUNTIFS(Registros!$A$2:$A$6000,"CS",Registros!$B$2:$B$6000,$A3794,Registros!$K$2:$K$6000,"&lt;&gt;")&gt;0,1,0))</f>
        <v/>
      </c>
      <c r="O3794">
        <f>IF(AND($K3794=1,$E3794=0,$G3794=0,$I3794=0),"WINBACK",IF(AND($M3794=1,$N3794&gt;0),"CONVERGENTE",IF($M3794=1,"SOLO MÓVIL",IF($N3794&gt;0,"SOLO FIJO / INTERNET","SIN SERVICIOS"))))</f>
        <v/>
      </c>
      <c r="P3794">
        <f>IF($O3794="WINBACK","Recuperar (winback)",IF($O3794="CONVERGENTE","Upgrade / más líneas",IF($O3794="SOLO MÓVIL","Ofrecer fijo + internet (FLBBTV)",IF($O3794="SOLO FIJO / INTERNET","Ofrecer línea móvil Nextphone","Oferta completa (móvil + fijo + internet)"))))</f>
        <v/>
      </c>
      <c r="Q3794">
        <f>$F3794+$H3794+$L3794</f>
        <v/>
      </c>
      <c r="R3794">
        <f>IFERROR(VLOOKUP($A3794,Registros!$B$2:$G$6000,6,0),IFERROR(VLOOKUP($D3794,Winback!$B$2:$C$300,2,0),""))</f>
        <v/>
      </c>
      <c r="S3794">
        <f>IF($E3794=1,"NP","")&amp;IF($G3794=1,"+MOV","")&amp;IF($I3794=1,"+CS","")&amp;IF($K3794=1,"+WB","")</f>
        <v/>
      </c>
      <c r="T3794">
        <f>$E3794+$G3794+$I3794+$K3794</f>
        <v/>
      </c>
    </row>
    <row r="3795">
      <c r="A3795" t="inlineStr">
        <is>
          <t>351364240000</t>
        </is>
      </c>
      <c r="B3795" t="inlineStr">
        <is>
          <t>35136424</t>
        </is>
      </c>
      <c r="C3795" t="inlineStr">
        <is>
          <t>DEISY SANTOS</t>
        </is>
      </c>
      <c r="D3795" t="inlineStr">
        <is>
          <t>DEISYSANTOS</t>
        </is>
      </c>
      <c r="E3795">
        <f>IF(COUNTIFS(Registros!$A$2:$A$6000,"NP",Registros!$B$2:$B$6000,$A3795)&gt;0,1,0)</f>
        <v/>
      </c>
      <c r="F3795">
        <f>IF($E3795=1,SUMIFS(Registros!$F$2:$F$6000,Registros!$A$2:$A$6000,"NP",Registros!$B$2:$B$6000,$A3795),0)</f>
        <v/>
      </c>
      <c r="G3795">
        <f>IF(COUNTIFS(Registros!$A$2:$A$6000,"MOV",Registros!$B$2:$B$6000,$A3795)&gt;0,1,0)</f>
        <v/>
      </c>
      <c r="H3795">
        <f>IF($G3795=1,SUMIFS(Registros!$F$2:$F$6000,Registros!$A$2:$A$6000,"MOV",Registros!$B$2:$B$6000,$A3795),0)</f>
        <v/>
      </c>
      <c r="I3795">
        <f>IF(COUNTIFS(Registros!$A$2:$A$6000,"CS",Registros!$B$2:$B$6000,$A3795)&gt;0,1,0)</f>
        <v/>
      </c>
      <c r="J3795">
        <f>IF($I3795=1,SUMIFS(Registros!$I$2:$I$6000,Registros!$A$2:$A$6000,"CS",Registros!$B$2:$B$6000,$A3795),0)</f>
        <v/>
      </c>
      <c r="K3795">
        <f>IF(COUNTIFS(Winback!$K$2:$K$300,$D3795)&gt;0,1,0)</f>
        <v/>
      </c>
      <c r="L3795">
        <f>IF(AND($K3795=1,LEFT($A3795,3)="WB-"),SUMIFS(Winback!$D$2:$D$300,Winback!$K$2:$K$300,$D3795),0)</f>
        <v/>
      </c>
      <c r="M3795">
        <f>IF(OR($E3795=1,$G3795=1,SUMIFS(Registros!$J$2:$J$6000,Registros!$B$2:$B$6000,$A3795)&gt;0),1,0)</f>
        <v/>
      </c>
      <c r="N3795">
        <f>IF($J3795&gt;0,1,IF(COUNTIFS(Registros!$A$2:$A$6000,"CS",Registros!$B$2:$B$6000,$A3795,Registros!$K$2:$K$6000,"&lt;&gt;")&gt;0,1,0))</f>
        <v/>
      </c>
      <c r="O3795">
        <f>IF(AND($K3795=1,$E3795=0,$G3795=0,$I3795=0),"WINBACK",IF(AND($M3795=1,$N3795&gt;0),"CONVERGENTE",IF($M3795=1,"SOLO MÓVIL",IF($N3795&gt;0,"SOLO FIJO / INTERNET","SIN SERVICIOS"))))</f>
        <v/>
      </c>
      <c r="P3795">
        <f>IF($O3795="WINBACK","Recuperar (winback)",IF($O3795="CONVERGENTE","Upgrade / más líneas",IF($O3795="SOLO MÓVIL","Ofrecer fijo + internet (FLBBTV)",IF($O3795="SOLO FIJO / INTERNET","Ofrecer línea móvil Nextphone","Oferta completa (móvil + fijo + internet)"))))</f>
        <v/>
      </c>
      <c r="Q3795">
        <f>$F3795+$H3795+$L3795</f>
        <v/>
      </c>
      <c r="R3795">
        <f>IFERROR(VLOOKUP($A3795,Registros!$B$2:$G$6000,6,0),IFERROR(VLOOKUP($D3795,Winback!$B$2:$C$300,2,0),""))</f>
        <v/>
      </c>
      <c r="S3795">
        <f>IF($E3795=1,"NP","")&amp;IF($G3795=1,"+MOV","")&amp;IF($I3795=1,"+CS","")&amp;IF($K3795=1,"+WB","")</f>
        <v/>
      </c>
      <c r="T3795">
        <f>$E3795+$G3795+$I3795+$K3795</f>
        <v/>
      </c>
    </row>
    <row r="3796">
      <c r="A3796" t="inlineStr">
        <is>
          <t>358335640000</t>
        </is>
      </c>
      <c r="B3796" t="inlineStr">
        <is>
          <t>35833564</t>
        </is>
      </c>
      <c r="C3796" t="inlineStr">
        <is>
          <t>RAUL FERNANDO ORTIZ RIVERA</t>
        </is>
      </c>
      <c r="D3796" t="inlineStr">
        <is>
          <t>RAULFERNANDOORTIZRIVERA</t>
        </is>
      </c>
      <c r="E3796">
        <f>IF(COUNTIFS(Registros!$A$2:$A$6000,"NP",Registros!$B$2:$B$6000,$A3796)&gt;0,1,0)</f>
        <v/>
      </c>
      <c r="F3796">
        <f>IF($E3796=1,SUMIFS(Registros!$F$2:$F$6000,Registros!$A$2:$A$6000,"NP",Registros!$B$2:$B$6000,$A3796),0)</f>
        <v/>
      </c>
      <c r="G3796">
        <f>IF(COUNTIFS(Registros!$A$2:$A$6000,"MOV",Registros!$B$2:$B$6000,$A3796)&gt;0,1,0)</f>
        <v/>
      </c>
      <c r="H3796">
        <f>IF($G3796=1,SUMIFS(Registros!$F$2:$F$6000,Registros!$A$2:$A$6000,"MOV",Registros!$B$2:$B$6000,$A3796),0)</f>
        <v/>
      </c>
      <c r="I3796">
        <f>IF(COUNTIFS(Registros!$A$2:$A$6000,"CS",Registros!$B$2:$B$6000,$A3796)&gt;0,1,0)</f>
        <v/>
      </c>
      <c r="J3796">
        <f>IF($I3796=1,SUMIFS(Registros!$I$2:$I$6000,Registros!$A$2:$A$6000,"CS",Registros!$B$2:$B$6000,$A3796),0)</f>
        <v/>
      </c>
      <c r="K3796">
        <f>IF(COUNTIFS(Winback!$K$2:$K$300,$D3796)&gt;0,1,0)</f>
        <v/>
      </c>
      <c r="L3796">
        <f>IF(AND($K3796=1,LEFT($A3796,3)="WB-"),SUMIFS(Winback!$D$2:$D$300,Winback!$K$2:$K$300,$D3796),0)</f>
        <v/>
      </c>
      <c r="M3796">
        <f>IF(OR($E3796=1,$G3796=1,SUMIFS(Registros!$J$2:$J$6000,Registros!$B$2:$B$6000,$A3796)&gt;0),1,0)</f>
        <v/>
      </c>
      <c r="N3796">
        <f>IF($J3796&gt;0,1,IF(COUNTIFS(Registros!$A$2:$A$6000,"CS",Registros!$B$2:$B$6000,$A3796,Registros!$K$2:$K$6000,"&lt;&gt;")&gt;0,1,0))</f>
        <v/>
      </c>
      <c r="O3796">
        <f>IF(AND($K3796=1,$E3796=0,$G3796=0,$I3796=0),"WINBACK",IF(AND($M3796=1,$N3796&gt;0),"CONVERGENTE",IF($M3796=1,"SOLO MÓVIL",IF($N3796&gt;0,"SOLO FIJO / INTERNET","SIN SERVICIOS"))))</f>
        <v/>
      </c>
      <c r="P3796">
        <f>IF($O3796="WINBACK","Recuperar (winback)",IF($O3796="CONVERGENTE","Upgrade / más líneas",IF($O3796="SOLO MÓVIL","Ofrecer fijo + internet (FLBBTV)",IF($O3796="SOLO FIJO / INTERNET","Ofrecer línea móvil Nextphone","Oferta completa (móvil + fijo + internet)"))))</f>
        <v/>
      </c>
      <c r="Q3796">
        <f>$F3796+$H3796+$L3796</f>
        <v/>
      </c>
      <c r="R3796">
        <f>IFERROR(VLOOKUP($A3796,Registros!$B$2:$G$6000,6,0),IFERROR(VLOOKUP($D3796,Winback!$B$2:$C$300,2,0),""))</f>
        <v/>
      </c>
      <c r="S3796">
        <f>IF($E3796=1,"NP","")&amp;IF($G3796=1,"+MOV","")&amp;IF($I3796=1,"+CS","")&amp;IF($K3796=1,"+WB","")</f>
        <v/>
      </c>
      <c r="T3796">
        <f>$E3796+$G3796+$I3796+$K3796</f>
        <v/>
      </c>
    </row>
    <row r="3797">
      <c r="A3797" t="inlineStr">
        <is>
          <t>357274890000</t>
        </is>
      </c>
      <c r="B3797" t="inlineStr">
        <is>
          <t>35727489</t>
        </is>
      </c>
      <c r="C3797" t="inlineStr">
        <is>
          <t>GABRIEL ORTIZ</t>
        </is>
      </c>
      <c r="D3797" t="inlineStr">
        <is>
          <t>GABRIELORTIZ</t>
        </is>
      </c>
      <c r="E3797">
        <f>IF(COUNTIFS(Registros!$A$2:$A$6000,"NP",Registros!$B$2:$B$6000,$A3797)&gt;0,1,0)</f>
        <v/>
      </c>
      <c r="F3797">
        <f>IF($E3797=1,SUMIFS(Registros!$F$2:$F$6000,Registros!$A$2:$A$6000,"NP",Registros!$B$2:$B$6000,$A3797),0)</f>
        <v/>
      </c>
      <c r="G3797">
        <f>IF(COUNTIFS(Registros!$A$2:$A$6000,"MOV",Registros!$B$2:$B$6000,$A3797)&gt;0,1,0)</f>
        <v/>
      </c>
      <c r="H3797">
        <f>IF($G3797=1,SUMIFS(Registros!$F$2:$F$6000,Registros!$A$2:$A$6000,"MOV",Registros!$B$2:$B$6000,$A3797),0)</f>
        <v/>
      </c>
      <c r="I3797">
        <f>IF(COUNTIFS(Registros!$A$2:$A$6000,"CS",Registros!$B$2:$B$6000,$A3797)&gt;0,1,0)</f>
        <v/>
      </c>
      <c r="J3797">
        <f>IF($I3797=1,SUMIFS(Registros!$I$2:$I$6000,Registros!$A$2:$A$6000,"CS",Registros!$B$2:$B$6000,$A3797),0)</f>
        <v/>
      </c>
      <c r="K3797">
        <f>IF(COUNTIFS(Winback!$K$2:$K$300,$D3797)&gt;0,1,0)</f>
        <v/>
      </c>
      <c r="L3797">
        <f>IF(AND($K3797=1,LEFT($A3797,3)="WB-"),SUMIFS(Winback!$D$2:$D$300,Winback!$K$2:$K$300,$D3797),0)</f>
        <v/>
      </c>
      <c r="M3797">
        <f>IF(OR($E3797=1,$G3797=1,SUMIFS(Registros!$J$2:$J$6000,Registros!$B$2:$B$6000,$A3797)&gt;0),1,0)</f>
        <v/>
      </c>
      <c r="N3797">
        <f>IF($J3797&gt;0,1,IF(COUNTIFS(Registros!$A$2:$A$6000,"CS",Registros!$B$2:$B$6000,$A3797,Registros!$K$2:$K$6000,"&lt;&gt;")&gt;0,1,0))</f>
        <v/>
      </c>
      <c r="O3797">
        <f>IF(AND($K3797=1,$E3797=0,$G3797=0,$I3797=0),"WINBACK",IF(AND($M3797=1,$N3797&gt;0),"CONVERGENTE",IF($M3797=1,"SOLO MÓVIL",IF($N3797&gt;0,"SOLO FIJO / INTERNET","SIN SERVICIOS"))))</f>
        <v/>
      </c>
      <c r="P3797">
        <f>IF($O3797="WINBACK","Recuperar (winback)",IF($O3797="CONVERGENTE","Upgrade / más líneas",IF($O3797="SOLO MÓVIL","Ofrecer fijo + internet (FLBBTV)",IF($O3797="SOLO FIJO / INTERNET","Ofrecer línea móvil Nextphone","Oferta completa (móvil + fijo + internet)"))))</f>
        <v/>
      </c>
      <c r="Q3797">
        <f>$F3797+$H3797+$L3797</f>
        <v/>
      </c>
      <c r="R3797">
        <f>IFERROR(VLOOKUP($A3797,Registros!$B$2:$G$6000,6,0),IFERROR(VLOOKUP($D3797,Winback!$B$2:$C$300,2,0),""))</f>
        <v/>
      </c>
      <c r="S3797">
        <f>IF($E3797=1,"NP","")&amp;IF($G3797=1,"+MOV","")&amp;IF($I3797=1,"+CS","")&amp;IF($K3797=1,"+WB","")</f>
        <v/>
      </c>
      <c r="T3797">
        <f>$E3797+$G3797+$I3797+$K3797</f>
        <v/>
      </c>
    </row>
    <row r="3798">
      <c r="A3798" t="inlineStr">
        <is>
          <t>363008770000</t>
        </is>
      </c>
      <c r="B3798" t="inlineStr">
        <is>
          <t>36300877</t>
        </is>
      </c>
      <c r="C3798" t="inlineStr">
        <is>
          <t>YOVANY JAVILLA</t>
        </is>
      </c>
      <c r="D3798" t="inlineStr">
        <is>
          <t>YOVANYJAVILLA</t>
        </is>
      </c>
      <c r="E3798">
        <f>IF(COUNTIFS(Registros!$A$2:$A$6000,"NP",Registros!$B$2:$B$6000,$A3798)&gt;0,1,0)</f>
        <v/>
      </c>
      <c r="F3798">
        <f>IF($E3798=1,SUMIFS(Registros!$F$2:$F$6000,Registros!$A$2:$A$6000,"NP",Registros!$B$2:$B$6000,$A3798),0)</f>
        <v/>
      </c>
      <c r="G3798">
        <f>IF(COUNTIFS(Registros!$A$2:$A$6000,"MOV",Registros!$B$2:$B$6000,$A3798)&gt;0,1,0)</f>
        <v/>
      </c>
      <c r="H3798">
        <f>IF($G3798=1,SUMIFS(Registros!$F$2:$F$6000,Registros!$A$2:$A$6000,"MOV",Registros!$B$2:$B$6000,$A3798),0)</f>
        <v/>
      </c>
      <c r="I3798">
        <f>IF(COUNTIFS(Registros!$A$2:$A$6000,"CS",Registros!$B$2:$B$6000,$A3798)&gt;0,1,0)</f>
        <v/>
      </c>
      <c r="J3798">
        <f>IF($I3798=1,SUMIFS(Registros!$I$2:$I$6000,Registros!$A$2:$A$6000,"CS",Registros!$B$2:$B$6000,$A3798),0)</f>
        <v/>
      </c>
      <c r="K3798">
        <f>IF(COUNTIFS(Winback!$K$2:$K$300,$D3798)&gt;0,1,0)</f>
        <v/>
      </c>
      <c r="L3798">
        <f>IF(AND($K3798=1,LEFT($A3798,3)="WB-"),SUMIFS(Winback!$D$2:$D$300,Winback!$K$2:$K$300,$D3798),0)</f>
        <v/>
      </c>
      <c r="M3798">
        <f>IF(OR($E3798=1,$G3798=1,SUMIFS(Registros!$J$2:$J$6000,Registros!$B$2:$B$6000,$A3798)&gt;0),1,0)</f>
        <v/>
      </c>
      <c r="N3798">
        <f>IF($J3798&gt;0,1,IF(COUNTIFS(Registros!$A$2:$A$6000,"CS",Registros!$B$2:$B$6000,$A3798,Registros!$K$2:$K$6000,"&lt;&gt;")&gt;0,1,0))</f>
        <v/>
      </c>
      <c r="O3798">
        <f>IF(AND($K3798=1,$E3798=0,$G3798=0,$I3798=0),"WINBACK",IF(AND($M3798=1,$N3798&gt;0),"CONVERGENTE",IF($M3798=1,"SOLO MÓVIL",IF($N3798&gt;0,"SOLO FIJO / INTERNET","SIN SERVICIOS"))))</f>
        <v/>
      </c>
      <c r="P3798">
        <f>IF($O3798="WINBACK","Recuperar (winback)",IF($O3798="CONVERGENTE","Upgrade / más líneas",IF($O3798="SOLO MÓVIL","Ofrecer fijo + internet (FLBBTV)",IF($O3798="SOLO FIJO / INTERNET","Ofrecer línea móvil Nextphone","Oferta completa (móvil + fijo + internet)"))))</f>
        <v/>
      </c>
      <c r="Q3798">
        <f>$F3798+$H3798+$L3798</f>
        <v/>
      </c>
      <c r="R3798">
        <f>IFERROR(VLOOKUP($A3798,Registros!$B$2:$G$6000,6,0),IFERROR(VLOOKUP($D3798,Winback!$B$2:$C$300,2,0),""))</f>
        <v/>
      </c>
      <c r="S3798">
        <f>IF($E3798=1,"NP","")&amp;IF($G3798=1,"+MOV","")&amp;IF($I3798=1,"+CS","")&amp;IF($K3798=1,"+WB","")</f>
        <v/>
      </c>
      <c r="T3798">
        <f>$E3798+$G3798+$I3798+$K3798</f>
        <v/>
      </c>
    </row>
    <row r="3799">
      <c r="A3799" t="inlineStr">
        <is>
          <t>357281420000</t>
        </is>
      </c>
      <c r="B3799" t="inlineStr">
        <is>
          <t>35728142</t>
        </is>
      </c>
      <c r="C3799" t="inlineStr">
        <is>
          <t>KATHERINE SANTAMARIA</t>
        </is>
      </c>
      <c r="D3799" t="inlineStr">
        <is>
          <t>KATHERINESANTAMARIA</t>
        </is>
      </c>
      <c r="E3799">
        <f>IF(COUNTIFS(Registros!$A$2:$A$6000,"NP",Registros!$B$2:$B$6000,$A3799)&gt;0,1,0)</f>
        <v/>
      </c>
      <c r="F3799">
        <f>IF($E3799=1,SUMIFS(Registros!$F$2:$F$6000,Registros!$A$2:$A$6000,"NP",Registros!$B$2:$B$6000,$A3799),0)</f>
        <v/>
      </c>
      <c r="G3799">
        <f>IF(COUNTIFS(Registros!$A$2:$A$6000,"MOV",Registros!$B$2:$B$6000,$A3799)&gt;0,1,0)</f>
        <v/>
      </c>
      <c r="H3799">
        <f>IF($G3799=1,SUMIFS(Registros!$F$2:$F$6000,Registros!$A$2:$A$6000,"MOV",Registros!$B$2:$B$6000,$A3799),0)</f>
        <v/>
      </c>
      <c r="I3799">
        <f>IF(COUNTIFS(Registros!$A$2:$A$6000,"CS",Registros!$B$2:$B$6000,$A3799)&gt;0,1,0)</f>
        <v/>
      </c>
      <c r="J3799">
        <f>IF($I3799=1,SUMIFS(Registros!$I$2:$I$6000,Registros!$A$2:$A$6000,"CS",Registros!$B$2:$B$6000,$A3799),0)</f>
        <v/>
      </c>
      <c r="K3799">
        <f>IF(COUNTIFS(Winback!$K$2:$K$300,$D3799)&gt;0,1,0)</f>
        <v/>
      </c>
      <c r="L3799">
        <f>IF(AND($K3799=1,LEFT($A3799,3)="WB-"),SUMIFS(Winback!$D$2:$D$300,Winback!$K$2:$K$300,$D3799),0)</f>
        <v/>
      </c>
      <c r="M3799">
        <f>IF(OR($E3799=1,$G3799=1,SUMIFS(Registros!$J$2:$J$6000,Registros!$B$2:$B$6000,$A3799)&gt;0),1,0)</f>
        <v/>
      </c>
      <c r="N3799">
        <f>IF($J3799&gt;0,1,IF(COUNTIFS(Registros!$A$2:$A$6000,"CS",Registros!$B$2:$B$6000,$A3799,Registros!$K$2:$K$6000,"&lt;&gt;")&gt;0,1,0))</f>
        <v/>
      </c>
      <c r="O3799">
        <f>IF(AND($K3799=1,$E3799=0,$G3799=0,$I3799=0),"WINBACK",IF(AND($M3799=1,$N3799&gt;0),"CONVERGENTE",IF($M3799=1,"SOLO MÓVIL",IF($N3799&gt;0,"SOLO FIJO / INTERNET","SIN SERVICIOS"))))</f>
        <v/>
      </c>
      <c r="P3799">
        <f>IF($O3799="WINBACK","Recuperar (winback)",IF($O3799="CONVERGENTE","Upgrade / más líneas",IF($O3799="SOLO MÓVIL","Ofrecer fijo + internet (FLBBTV)",IF($O3799="SOLO FIJO / INTERNET","Ofrecer línea móvil Nextphone","Oferta completa (móvil + fijo + internet)"))))</f>
        <v/>
      </c>
      <c r="Q3799">
        <f>$F3799+$H3799+$L3799</f>
        <v/>
      </c>
      <c r="R3799">
        <f>IFERROR(VLOOKUP($A3799,Registros!$B$2:$G$6000,6,0),IFERROR(VLOOKUP($D3799,Winback!$B$2:$C$300,2,0),""))</f>
        <v/>
      </c>
      <c r="S3799">
        <f>IF($E3799=1,"NP","")&amp;IF($G3799=1,"+MOV","")&amp;IF($I3799=1,"+CS","")&amp;IF($K3799=1,"+WB","")</f>
        <v/>
      </c>
      <c r="T3799">
        <f>$E3799+$G3799+$I3799+$K3799</f>
        <v/>
      </c>
    </row>
    <row r="3800">
      <c r="A3800" t="inlineStr">
        <is>
          <t>352332050000</t>
        </is>
      </c>
      <c r="B3800" t="inlineStr">
        <is>
          <t>35233205</t>
        </is>
      </c>
      <c r="C3800" t="inlineStr">
        <is>
          <t>JEFETH EFRAIN SALDAÑA RIVERA</t>
        </is>
      </c>
      <c r="D3800" t="inlineStr">
        <is>
          <t>JEFETHEFRAINSALDANARIVERA</t>
        </is>
      </c>
      <c r="E3800">
        <f>IF(COUNTIFS(Registros!$A$2:$A$6000,"NP",Registros!$B$2:$B$6000,$A3800)&gt;0,1,0)</f>
        <v/>
      </c>
      <c r="F3800">
        <f>IF($E3800=1,SUMIFS(Registros!$F$2:$F$6000,Registros!$A$2:$A$6000,"NP",Registros!$B$2:$B$6000,$A3800),0)</f>
        <v/>
      </c>
      <c r="G3800">
        <f>IF(COUNTIFS(Registros!$A$2:$A$6000,"MOV",Registros!$B$2:$B$6000,$A3800)&gt;0,1,0)</f>
        <v/>
      </c>
      <c r="H3800">
        <f>IF($G3800=1,SUMIFS(Registros!$F$2:$F$6000,Registros!$A$2:$A$6000,"MOV",Registros!$B$2:$B$6000,$A3800),0)</f>
        <v/>
      </c>
      <c r="I3800">
        <f>IF(COUNTIFS(Registros!$A$2:$A$6000,"CS",Registros!$B$2:$B$6000,$A3800)&gt;0,1,0)</f>
        <v/>
      </c>
      <c r="J3800">
        <f>IF($I3800=1,SUMIFS(Registros!$I$2:$I$6000,Registros!$A$2:$A$6000,"CS",Registros!$B$2:$B$6000,$A3800),0)</f>
        <v/>
      </c>
      <c r="K3800">
        <f>IF(COUNTIFS(Winback!$K$2:$K$300,$D3800)&gt;0,1,0)</f>
        <v/>
      </c>
      <c r="L3800">
        <f>IF(AND($K3800=1,LEFT($A3800,3)="WB-"),SUMIFS(Winback!$D$2:$D$300,Winback!$K$2:$K$300,$D3800),0)</f>
        <v/>
      </c>
      <c r="M3800">
        <f>IF(OR($E3800=1,$G3800=1,SUMIFS(Registros!$J$2:$J$6000,Registros!$B$2:$B$6000,$A3800)&gt;0),1,0)</f>
        <v/>
      </c>
      <c r="N3800">
        <f>IF($J3800&gt;0,1,IF(COUNTIFS(Registros!$A$2:$A$6000,"CS",Registros!$B$2:$B$6000,$A3800,Registros!$K$2:$K$6000,"&lt;&gt;")&gt;0,1,0))</f>
        <v/>
      </c>
      <c r="O3800">
        <f>IF(AND($K3800=1,$E3800=0,$G3800=0,$I3800=0),"WINBACK",IF(AND($M3800=1,$N3800&gt;0),"CONVERGENTE",IF($M3800=1,"SOLO MÓVIL",IF($N3800&gt;0,"SOLO FIJO / INTERNET","SIN SERVICIOS"))))</f>
        <v/>
      </c>
      <c r="P3800">
        <f>IF($O3800="WINBACK","Recuperar (winback)",IF($O3800="CONVERGENTE","Upgrade / más líneas",IF($O3800="SOLO MÓVIL","Ofrecer fijo + internet (FLBBTV)",IF($O3800="SOLO FIJO / INTERNET","Ofrecer línea móvil Nextphone","Oferta completa (móvil + fijo + internet)"))))</f>
        <v/>
      </c>
      <c r="Q3800">
        <f>$F3800+$H3800+$L3800</f>
        <v/>
      </c>
      <c r="R3800">
        <f>IFERROR(VLOOKUP($A3800,Registros!$B$2:$G$6000,6,0),IFERROR(VLOOKUP($D3800,Winback!$B$2:$C$300,2,0),""))</f>
        <v/>
      </c>
      <c r="S3800">
        <f>IF($E3800=1,"NP","")&amp;IF($G3800=1,"+MOV","")&amp;IF($I3800=1,"+CS","")&amp;IF($K3800=1,"+WB","")</f>
        <v/>
      </c>
      <c r="T3800">
        <f>$E3800+$G3800+$I3800+$K3800</f>
        <v/>
      </c>
    </row>
    <row r="3801">
      <c r="A3801" t="inlineStr">
        <is>
          <t>356259360000</t>
        </is>
      </c>
      <c r="B3801" t="inlineStr">
        <is>
          <t>35625936</t>
        </is>
      </c>
      <c r="C3801" t="inlineStr">
        <is>
          <t>N?GHAI RAHMSÉS ROJAS PINTO</t>
        </is>
      </c>
      <c r="D3801" t="inlineStr">
        <is>
          <t>NGHAIRAHMSESROJASPINTO</t>
        </is>
      </c>
      <c r="E3801">
        <f>IF(COUNTIFS(Registros!$A$2:$A$6000,"NP",Registros!$B$2:$B$6000,$A3801)&gt;0,1,0)</f>
        <v/>
      </c>
      <c r="F3801">
        <f>IF($E3801=1,SUMIFS(Registros!$F$2:$F$6000,Registros!$A$2:$A$6000,"NP",Registros!$B$2:$B$6000,$A3801),0)</f>
        <v/>
      </c>
      <c r="G3801">
        <f>IF(COUNTIFS(Registros!$A$2:$A$6000,"MOV",Registros!$B$2:$B$6000,$A3801)&gt;0,1,0)</f>
        <v/>
      </c>
      <c r="H3801">
        <f>IF($G3801=1,SUMIFS(Registros!$F$2:$F$6000,Registros!$A$2:$A$6000,"MOV",Registros!$B$2:$B$6000,$A3801),0)</f>
        <v/>
      </c>
      <c r="I3801">
        <f>IF(COUNTIFS(Registros!$A$2:$A$6000,"CS",Registros!$B$2:$B$6000,$A3801)&gt;0,1,0)</f>
        <v/>
      </c>
      <c r="J3801">
        <f>IF($I3801=1,SUMIFS(Registros!$I$2:$I$6000,Registros!$A$2:$A$6000,"CS",Registros!$B$2:$B$6000,$A3801),0)</f>
        <v/>
      </c>
      <c r="K3801">
        <f>IF(COUNTIFS(Winback!$K$2:$K$300,$D3801)&gt;0,1,0)</f>
        <v/>
      </c>
      <c r="L3801">
        <f>IF(AND($K3801=1,LEFT($A3801,3)="WB-"),SUMIFS(Winback!$D$2:$D$300,Winback!$K$2:$K$300,$D3801),0)</f>
        <v/>
      </c>
      <c r="M3801">
        <f>IF(OR($E3801=1,$G3801=1,SUMIFS(Registros!$J$2:$J$6000,Registros!$B$2:$B$6000,$A3801)&gt;0),1,0)</f>
        <v/>
      </c>
      <c r="N3801">
        <f>IF($J3801&gt;0,1,IF(COUNTIFS(Registros!$A$2:$A$6000,"CS",Registros!$B$2:$B$6000,$A3801,Registros!$K$2:$K$6000,"&lt;&gt;")&gt;0,1,0))</f>
        <v/>
      </c>
      <c r="O3801">
        <f>IF(AND($K3801=1,$E3801=0,$G3801=0,$I3801=0),"WINBACK",IF(AND($M3801=1,$N3801&gt;0),"CONVERGENTE",IF($M3801=1,"SOLO MÓVIL",IF($N3801&gt;0,"SOLO FIJO / INTERNET","SIN SERVICIOS"))))</f>
        <v/>
      </c>
      <c r="P3801">
        <f>IF($O3801="WINBACK","Recuperar (winback)",IF($O3801="CONVERGENTE","Upgrade / más líneas",IF($O3801="SOLO MÓVIL","Ofrecer fijo + internet (FLBBTV)",IF($O3801="SOLO FIJO / INTERNET","Ofrecer línea móvil Nextphone","Oferta completa (móvil + fijo + internet)"))))</f>
        <v/>
      </c>
      <c r="Q3801">
        <f>$F3801+$H3801+$L3801</f>
        <v/>
      </c>
      <c r="R3801">
        <f>IFERROR(VLOOKUP($A3801,Registros!$B$2:$G$6000,6,0),IFERROR(VLOOKUP($D3801,Winback!$B$2:$C$300,2,0),""))</f>
        <v/>
      </c>
      <c r="S3801">
        <f>IF($E3801=1,"NP","")&amp;IF($G3801=1,"+MOV","")&amp;IF($I3801=1,"+CS","")&amp;IF($K3801=1,"+WB","")</f>
        <v/>
      </c>
      <c r="T3801">
        <f>$E3801+$G3801+$I3801+$K3801</f>
        <v/>
      </c>
    </row>
    <row r="3802">
      <c r="A3802" t="inlineStr">
        <is>
          <t>364028230000</t>
        </is>
      </c>
      <c r="B3802" t="inlineStr">
        <is>
          <t>36402823</t>
        </is>
      </c>
      <c r="C3802" t="inlineStr">
        <is>
          <t>YARI GONZÁLEZ MUÑOZ</t>
        </is>
      </c>
      <c r="D3802" t="inlineStr">
        <is>
          <t>YARIGONZALEZMUNOZ</t>
        </is>
      </c>
      <c r="E3802">
        <f>IF(COUNTIFS(Registros!$A$2:$A$6000,"NP",Registros!$B$2:$B$6000,$A3802)&gt;0,1,0)</f>
        <v/>
      </c>
      <c r="F3802">
        <f>IF($E3802=1,SUMIFS(Registros!$F$2:$F$6000,Registros!$A$2:$A$6000,"NP",Registros!$B$2:$B$6000,$A3802),0)</f>
        <v/>
      </c>
      <c r="G3802">
        <f>IF(COUNTIFS(Registros!$A$2:$A$6000,"MOV",Registros!$B$2:$B$6000,$A3802)&gt;0,1,0)</f>
        <v/>
      </c>
      <c r="H3802">
        <f>IF($G3802=1,SUMIFS(Registros!$F$2:$F$6000,Registros!$A$2:$A$6000,"MOV",Registros!$B$2:$B$6000,$A3802),0)</f>
        <v/>
      </c>
      <c r="I3802">
        <f>IF(COUNTIFS(Registros!$A$2:$A$6000,"CS",Registros!$B$2:$B$6000,$A3802)&gt;0,1,0)</f>
        <v/>
      </c>
      <c r="J3802">
        <f>IF($I3802=1,SUMIFS(Registros!$I$2:$I$6000,Registros!$A$2:$A$6000,"CS",Registros!$B$2:$B$6000,$A3802),0)</f>
        <v/>
      </c>
      <c r="K3802">
        <f>IF(COUNTIFS(Winback!$K$2:$K$300,$D3802)&gt;0,1,0)</f>
        <v/>
      </c>
      <c r="L3802">
        <f>IF(AND($K3802=1,LEFT($A3802,3)="WB-"),SUMIFS(Winback!$D$2:$D$300,Winback!$K$2:$K$300,$D3802),0)</f>
        <v/>
      </c>
      <c r="M3802">
        <f>IF(OR($E3802=1,$G3802=1,SUMIFS(Registros!$J$2:$J$6000,Registros!$B$2:$B$6000,$A3802)&gt;0),1,0)</f>
        <v/>
      </c>
      <c r="N3802">
        <f>IF($J3802&gt;0,1,IF(COUNTIFS(Registros!$A$2:$A$6000,"CS",Registros!$B$2:$B$6000,$A3802,Registros!$K$2:$K$6000,"&lt;&gt;")&gt;0,1,0))</f>
        <v/>
      </c>
      <c r="O3802">
        <f>IF(AND($K3802=1,$E3802=0,$G3802=0,$I3802=0),"WINBACK",IF(AND($M3802=1,$N3802&gt;0),"CONVERGENTE",IF($M3802=1,"SOLO MÓVIL",IF($N3802&gt;0,"SOLO FIJO / INTERNET","SIN SERVICIOS"))))</f>
        <v/>
      </c>
      <c r="P3802">
        <f>IF($O3802="WINBACK","Recuperar (winback)",IF($O3802="CONVERGENTE","Upgrade / más líneas",IF($O3802="SOLO MÓVIL","Ofrecer fijo + internet (FLBBTV)",IF($O3802="SOLO FIJO / INTERNET","Ofrecer línea móvil Nextphone","Oferta completa (móvil + fijo + internet)"))))</f>
        <v/>
      </c>
      <c r="Q3802">
        <f>$F3802+$H3802+$L3802</f>
        <v/>
      </c>
      <c r="R3802">
        <f>IFERROR(VLOOKUP($A3802,Registros!$B$2:$G$6000,6,0),IFERROR(VLOOKUP($D3802,Winback!$B$2:$C$300,2,0),""))</f>
        <v/>
      </c>
      <c r="S3802">
        <f>IF($E3802=1,"NP","")&amp;IF($G3802=1,"+MOV","")&amp;IF($I3802=1,"+CS","")&amp;IF($K3802=1,"+WB","")</f>
        <v/>
      </c>
      <c r="T3802">
        <f>$E3802+$G3802+$I3802+$K3802</f>
        <v/>
      </c>
    </row>
    <row r="3803">
      <c r="A3803" t="inlineStr">
        <is>
          <t>358351520000</t>
        </is>
      </c>
      <c r="B3803" t="inlineStr">
        <is>
          <t>35835152</t>
        </is>
      </c>
      <c r="C3803" t="inlineStr">
        <is>
          <t>EDERI JOHAN GUERRA MARTINEZ</t>
        </is>
      </c>
      <c r="D3803" t="inlineStr">
        <is>
          <t>EDERIJOHANGUERRAMARTINEZ</t>
        </is>
      </c>
      <c r="E3803">
        <f>IF(COUNTIFS(Registros!$A$2:$A$6000,"NP",Registros!$B$2:$B$6000,$A3803)&gt;0,1,0)</f>
        <v/>
      </c>
      <c r="F3803">
        <f>IF($E3803=1,SUMIFS(Registros!$F$2:$F$6000,Registros!$A$2:$A$6000,"NP",Registros!$B$2:$B$6000,$A3803),0)</f>
        <v/>
      </c>
      <c r="G3803">
        <f>IF(COUNTIFS(Registros!$A$2:$A$6000,"MOV",Registros!$B$2:$B$6000,$A3803)&gt;0,1,0)</f>
        <v/>
      </c>
      <c r="H3803">
        <f>IF($G3803=1,SUMIFS(Registros!$F$2:$F$6000,Registros!$A$2:$A$6000,"MOV",Registros!$B$2:$B$6000,$A3803),0)</f>
        <v/>
      </c>
      <c r="I3803">
        <f>IF(COUNTIFS(Registros!$A$2:$A$6000,"CS",Registros!$B$2:$B$6000,$A3803)&gt;0,1,0)</f>
        <v/>
      </c>
      <c r="J3803">
        <f>IF($I3803=1,SUMIFS(Registros!$I$2:$I$6000,Registros!$A$2:$A$6000,"CS",Registros!$B$2:$B$6000,$A3803),0)</f>
        <v/>
      </c>
      <c r="K3803">
        <f>IF(COUNTIFS(Winback!$K$2:$K$300,$D3803)&gt;0,1,0)</f>
        <v/>
      </c>
      <c r="L3803">
        <f>IF(AND($K3803=1,LEFT($A3803,3)="WB-"),SUMIFS(Winback!$D$2:$D$300,Winback!$K$2:$K$300,$D3803),0)</f>
        <v/>
      </c>
      <c r="M3803">
        <f>IF(OR($E3803=1,$G3803=1,SUMIFS(Registros!$J$2:$J$6000,Registros!$B$2:$B$6000,$A3803)&gt;0),1,0)</f>
        <v/>
      </c>
      <c r="N3803">
        <f>IF($J3803&gt;0,1,IF(COUNTIFS(Registros!$A$2:$A$6000,"CS",Registros!$B$2:$B$6000,$A3803,Registros!$K$2:$K$6000,"&lt;&gt;")&gt;0,1,0))</f>
        <v/>
      </c>
      <c r="O3803">
        <f>IF(AND($K3803=1,$E3803=0,$G3803=0,$I3803=0),"WINBACK",IF(AND($M3803=1,$N3803&gt;0),"CONVERGENTE",IF($M3803=1,"SOLO MÓVIL",IF($N3803&gt;0,"SOLO FIJO / INTERNET","SIN SERVICIOS"))))</f>
        <v/>
      </c>
      <c r="P3803">
        <f>IF($O3803="WINBACK","Recuperar (winback)",IF($O3803="CONVERGENTE","Upgrade / más líneas",IF($O3803="SOLO MÓVIL","Ofrecer fijo + internet (FLBBTV)",IF($O3803="SOLO FIJO / INTERNET","Ofrecer línea móvil Nextphone","Oferta completa (móvil + fijo + internet)"))))</f>
        <v/>
      </c>
      <c r="Q3803">
        <f>$F3803+$H3803+$L3803</f>
        <v/>
      </c>
      <c r="R3803">
        <f>IFERROR(VLOOKUP($A3803,Registros!$B$2:$G$6000,6,0),IFERROR(VLOOKUP($D3803,Winback!$B$2:$C$300,2,0),""))</f>
        <v/>
      </c>
      <c r="S3803">
        <f>IF($E3803=1,"NP","")&amp;IF($G3803=1,"+MOV","")&amp;IF($I3803=1,"+CS","")&amp;IF($K3803=1,"+WB","")</f>
        <v/>
      </c>
      <c r="T3803">
        <f>$E3803+$G3803+$I3803+$K3803</f>
        <v/>
      </c>
    </row>
    <row r="3804">
      <c r="A3804" t="inlineStr">
        <is>
          <t>362028380000</t>
        </is>
      </c>
      <c r="B3804" t="inlineStr">
        <is>
          <t>36202838</t>
        </is>
      </c>
      <c r="C3804" t="inlineStr">
        <is>
          <t>GWYNETH NATASHA BLANCO ANDERSON</t>
        </is>
      </c>
      <c r="D3804" t="inlineStr">
        <is>
          <t>GWYNETHNATASHABLANCOANDERSON</t>
        </is>
      </c>
      <c r="E3804">
        <f>IF(COUNTIFS(Registros!$A$2:$A$6000,"NP",Registros!$B$2:$B$6000,$A3804)&gt;0,1,0)</f>
        <v/>
      </c>
      <c r="F3804">
        <f>IF($E3804=1,SUMIFS(Registros!$F$2:$F$6000,Registros!$A$2:$A$6000,"NP",Registros!$B$2:$B$6000,$A3804),0)</f>
        <v/>
      </c>
      <c r="G3804">
        <f>IF(COUNTIFS(Registros!$A$2:$A$6000,"MOV",Registros!$B$2:$B$6000,$A3804)&gt;0,1,0)</f>
        <v/>
      </c>
      <c r="H3804">
        <f>IF($G3804=1,SUMIFS(Registros!$F$2:$F$6000,Registros!$A$2:$A$6000,"MOV",Registros!$B$2:$B$6000,$A3804),0)</f>
        <v/>
      </c>
      <c r="I3804">
        <f>IF(COUNTIFS(Registros!$A$2:$A$6000,"CS",Registros!$B$2:$B$6000,$A3804)&gt;0,1,0)</f>
        <v/>
      </c>
      <c r="J3804">
        <f>IF($I3804=1,SUMIFS(Registros!$I$2:$I$6000,Registros!$A$2:$A$6000,"CS",Registros!$B$2:$B$6000,$A3804),0)</f>
        <v/>
      </c>
      <c r="K3804">
        <f>IF(COUNTIFS(Winback!$K$2:$K$300,$D3804)&gt;0,1,0)</f>
        <v/>
      </c>
      <c r="L3804">
        <f>IF(AND($K3804=1,LEFT($A3804,3)="WB-"),SUMIFS(Winback!$D$2:$D$300,Winback!$K$2:$K$300,$D3804),0)</f>
        <v/>
      </c>
      <c r="M3804">
        <f>IF(OR($E3804=1,$G3804=1,SUMIFS(Registros!$J$2:$J$6000,Registros!$B$2:$B$6000,$A3804)&gt;0),1,0)</f>
        <v/>
      </c>
      <c r="N3804">
        <f>IF($J3804&gt;0,1,IF(COUNTIFS(Registros!$A$2:$A$6000,"CS",Registros!$B$2:$B$6000,$A3804,Registros!$K$2:$K$6000,"&lt;&gt;")&gt;0,1,0))</f>
        <v/>
      </c>
      <c r="O3804">
        <f>IF(AND($K3804=1,$E3804=0,$G3804=0,$I3804=0),"WINBACK",IF(AND($M3804=1,$N3804&gt;0),"CONVERGENTE",IF($M3804=1,"SOLO MÓVIL",IF($N3804&gt;0,"SOLO FIJO / INTERNET","SIN SERVICIOS"))))</f>
        <v/>
      </c>
      <c r="P3804">
        <f>IF($O3804="WINBACK","Recuperar (winback)",IF($O3804="CONVERGENTE","Upgrade / más líneas",IF($O3804="SOLO MÓVIL","Ofrecer fijo + internet (FLBBTV)",IF($O3804="SOLO FIJO / INTERNET","Ofrecer línea móvil Nextphone","Oferta completa (móvil + fijo + internet)"))))</f>
        <v/>
      </c>
      <c r="Q3804">
        <f>$F3804+$H3804+$L3804</f>
        <v/>
      </c>
      <c r="R3804">
        <f>IFERROR(VLOOKUP($A3804,Registros!$B$2:$G$6000,6,0),IFERROR(VLOOKUP($D3804,Winback!$B$2:$C$300,2,0),""))</f>
        <v/>
      </c>
      <c r="S3804">
        <f>IF($E3804=1,"NP","")&amp;IF($G3804=1,"+MOV","")&amp;IF($I3804=1,"+CS","")&amp;IF($K3804=1,"+WB","")</f>
        <v/>
      </c>
      <c r="T3804">
        <f>$E3804+$G3804+$I3804+$K3804</f>
        <v/>
      </c>
    </row>
    <row r="3805">
      <c r="A3805" t="inlineStr">
        <is>
          <t>359163740000</t>
        </is>
      </c>
      <c r="B3805" t="inlineStr">
        <is>
          <t>35916374</t>
        </is>
      </c>
      <c r="C3805" t="inlineStr">
        <is>
          <t>LUIS JORDÁN</t>
        </is>
      </c>
      <c r="D3805" t="inlineStr">
        <is>
          <t>LUISJORDAN</t>
        </is>
      </c>
      <c r="E3805">
        <f>IF(COUNTIFS(Registros!$A$2:$A$6000,"NP",Registros!$B$2:$B$6000,$A3805)&gt;0,1,0)</f>
        <v/>
      </c>
      <c r="F3805">
        <f>IF($E3805=1,SUMIFS(Registros!$F$2:$F$6000,Registros!$A$2:$A$6000,"NP",Registros!$B$2:$B$6000,$A3805),0)</f>
        <v/>
      </c>
      <c r="G3805">
        <f>IF(COUNTIFS(Registros!$A$2:$A$6000,"MOV",Registros!$B$2:$B$6000,$A3805)&gt;0,1,0)</f>
        <v/>
      </c>
      <c r="H3805">
        <f>IF($G3805=1,SUMIFS(Registros!$F$2:$F$6000,Registros!$A$2:$A$6000,"MOV",Registros!$B$2:$B$6000,$A3805),0)</f>
        <v/>
      </c>
      <c r="I3805">
        <f>IF(COUNTIFS(Registros!$A$2:$A$6000,"CS",Registros!$B$2:$B$6000,$A3805)&gt;0,1,0)</f>
        <v/>
      </c>
      <c r="J3805">
        <f>IF($I3805=1,SUMIFS(Registros!$I$2:$I$6000,Registros!$A$2:$A$6000,"CS",Registros!$B$2:$B$6000,$A3805),0)</f>
        <v/>
      </c>
      <c r="K3805">
        <f>IF(COUNTIFS(Winback!$K$2:$K$300,$D3805)&gt;0,1,0)</f>
        <v/>
      </c>
      <c r="L3805">
        <f>IF(AND($K3805=1,LEFT($A3805,3)="WB-"),SUMIFS(Winback!$D$2:$D$300,Winback!$K$2:$K$300,$D3805),0)</f>
        <v/>
      </c>
      <c r="M3805">
        <f>IF(OR($E3805=1,$G3805=1,SUMIFS(Registros!$J$2:$J$6000,Registros!$B$2:$B$6000,$A3805)&gt;0),1,0)</f>
        <v/>
      </c>
      <c r="N3805">
        <f>IF($J3805&gt;0,1,IF(COUNTIFS(Registros!$A$2:$A$6000,"CS",Registros!$B$2:$B$6000,$A3805,Registros!$K$2:$K$6000,"&lt;&gt;")&gt;0,1,0))</f>
        <v/>
      </c>
      <c r="O3805">
        <f>IF(AND($K3805=1,$E3805=0,$G3805=0,$I3805=0),"WINBACK",IF(AND($M3805=1,$N3805&gt;0),"CONVERGENTE",IF($M3805=1,"SOLO MÓVIL",IF($N3805&gt;0,"SOLO FIJO / INTERNET","SIN SERVICIOS"))))</f>
        <v/>
      </c>
      <c r="P3805">
        <f>IF($O3805="WINBACK","Recuperar (winback)",IF($O3805="CONVERGENTE","Upgrade / más líneas",IF($O3805="SOLO MÓVIL","Ofrecer fijo + internet (FLBBTV)",IF($O3805="SOLO FIJO / INTERNET","Ofrecer línea móvil Nextphone","Oferta completa (móvil + fijo + internet)"))))</f>
        <v/>
      </c>
      <c r="Q3805">
        <f>$F3805+$H3805+$L3805</f>
        <v/>
      </c>
      <c r="R3805">
        <f>IFERROR(VLOOKUP($A3805,Registros!$B$2:$G$6000,6,0),IFERROR(VLOOKUP($D3805,Winback!$B$2:$C$300,2,0),""))</f>
        <v/>
      </c>
      <c r="S3805">
        <f>IF($E3805=1,"NP","")&amp;IF($G3805=1,"+MOV","")&amp;IF($I3805=1,"+CS","")&amp;IF($K3805=1,"+WB","")</f>
        <v/>
      </c>
      <c r="T3805">
        <f>$E3805+$G3805+$I3805+$K3805</f>
        <v/>
      </c>
    </row>
    <row r="3806">
      <c r="A3806" t="inlineStr">
        <is>
          <t>364002770000</t>
        </is>
      </c>
      <c r="B3806" t="inlineStr">
        <is>
          <t>36400277</t>
        </is>
      </c>
      <c r="C3806" t="inlineStr">
        <is>
          <t>WUILBER ESSIEN JIMENES CASTILLO</t>
        </is>
      </c>
      <c r="D3806" t="inlineStr">
        <is>
          <t>WUILBERESSIENJIMENESCASTILLO</t>
        </is>
      </c>
      <c r="E3806">
        <f>IF(COUNTIFS(Registros!$A$2:$A$6000,"NP",Registros!$B$2:$B$6000,$A3806)&gt;0,1,0)</f>
        <v/>
      </c>
      <c r="F3806">
        <f>IF($E3806=1,SUMIFS(Registros!$F$2:$F$6000,Registros!$A$2:$A$6000,"NP",Registros!$B$2:$B$6000,$A3806),0)</f>
        <v/>
      </c>
      <c r="G3806">
        <f>IF(COUNTIFS(Registros!$A$2:$A$6000,"MOV",Registros!$B$2:$B$6000,$A3806)&gt;0,1,0)</f>
        <v/>
      </c>
      <c r="H3806">
        <f>IF($G3806=1,SUMIFS(Registros!$F$2:$F$6000,Registros!$A$2:$A$6000,"MOV",Registros!$B$2:$B$6000,$A3806),0)</f>
        <v/>
      </c>
      <c r="I3806">
        <f>IF(COUNTIFS(Registros!$A$2:$A$6000,"CS",Registros!$B$2:$B$6000,$A3806)&gt;0,1,0)</f>
        <v/>
      </c>
      <c r="J3806">
        <f>IF($I3806=1,SUMIFS(Registros!$I$2:$I$6000,Registros!$A$2:$A$6000,"CS",Registros!$B$2:$B$6000,$A3806),0)</f>
        <v/>
      </c>
      <c r="K3806">
        <f>IF(COUNTIFS(Winback!$K$2:$K$300,$D3806)&gt;0,1,0)</f>
        <v/>
      </c>
      <c r="L3806">
        <f>IF(AND($K3806=1,LEFT($A3806,3)="WB-"),SUMIFS(Winback!$D$2:$D$300,Winback!$K$2:$K$300,$D3806),0)</f>
        <v/>
      </c>
      <c r="M3806">
        <f>IF(OR($E3806=1,$G3806=1,SUMIFS(Registros!$J$2:$J$6000,Registros!$B$2:$B$6000,$A3806)&gt;0),1,0)</f>
        <v/>
      </c>
      <c r="N3806">
        <f>IF($J3806&gt;0,1,IF(COUNTIFS(Registros!$A$2:$A$6000,"CS",Registros!$B$2:$B$6000,$A3806,Registros!$K$2:$K$6000,"&lt;&gt;")&gt;0,1,0))</f>
        <v/>
      </c>
      <c r="O3806">
        <f>IF(AND($K3806=1,$E3806=0,$G3806=0,$I3806=0),"WINBACK",IF(AND($M3806=1,$N3806&gt;0),"CONVERGENTE",IF($M3806=1,"SOLO MÓVIL",IF($N3806&gt;0,"SOLO FIJO / INTERNET","SIN SERVICIOS"))))</f>
        <v/>
      </c>
      <c r="P3806">
        <f>IF($O3806="WINBACK","Recuperar (winback)",IF($O3806="CONVERGENTE","Upgrade / más líneas",IF($O3806="SOLO MÓVIL","Ofrecer fijo + internet (FLBBTV)",IF($O3806="SOLO FIJO / INTERNET","Ofrecer línea móvil Nextphone","Oferta completa (móvil + fijo + internet)"))))</f>
        <v/>
      </c>
      <c r="Q3806">
        <f>$F3806+$H3806+$L3806</f>
        <v/>
      </c>
      <c r="R3806">
        <f>IFERROR(VLOOKUP($A3806,Registros!$B$2:$G$6000,6,0),IFERROR(VLOOKUP($D3806,Winback!$B$2:$C$300,2,0),""))</f>
        <v/>
      </c>
      <c r="S3806">
        <f>IF($E3806=1,"NP","")&amp;IF($G3806=1,"+MOV","")&amp;IF($I3806=1,"+CS","")&amp;IF($K3806=1,"+WB","")</f>
        <v/>
      </c>
      <c r="T3806">
        <f>$E3806+$G3806+$I3806+$K3806</f>
        <v/>
      </c>
    </row>
    <row r="3807">
      <c r="A3807" t="inlineStr">
        <is>
          <t>358366090000</t>
        </is>
      </c>
      <c r="B3807" t="inlineStr">
        <is>
          <t>35836609</t>
        </is>
      </c>
      <c r="C3807" t="inlineStr">
        <is>
          <t>ARQUIMEDES GALVEZ GONZALEZ</t>
        </is>
      </c>
      <c r="D3807" t="inlineStr">
        <is>
          <t>ARQUIMEDESGALVEZGONZALEZ</t>
        </is>
      </c>
      <c r="E3807">
        <f>IF(COUNTIFS(Registros!$A$2:$A$6000,"NP",Registros!$B$2:$B$6000,$A3807)&gt;0,1,0)</f>
        <v/>
      </c>
      <c r="F3807">
        <f>IF($E3807=1,SUMIFS(Registros!$F$2:$F$6000,Registros!$A$2:$A$6000,"NP",Registros!$B$2:$B$6000,$A3807),0)</f>
        <v/>
      </c>
      <c r="G3807">
        <f>IF(COUNTIFS(Registros!$A$2:$A$6000,"MOV",Registros!$B$2:$B$6000,$A3807)&gt;0,1,0)</f>
        <v/>
      </c>
      <c r="H3807">
        <f>IF($G3807=1,SUMIFS(Registros!$F$2:$F$6000,Registros!$A$2:$A$6000,"MOV",Registros!$B$2:$B$6000,$A3807),0)</f>
        <v/>
      </c>
      <c r="I3807">
        <f>IF(COUNTIFS(Registros!$A$2:$A$6000,"CS",Registros!$B$2:$B$6000,$A3807)&gt;0,1,0)</f>
        <v/>
      </c>
      <c r="J3807">
        <f>IF($I3807=1,SUMIFS(Registros!$I$2:$I$6000,Registros!$A$2:$A$6000,"CS",Registros!$B$2:$B$6000,$A3807),0)</f>
        <v/>
      </c>
      <c r="K3807">
        <f>IF(COUNTIFS(Winback!$K$2:$K$300,$D3807)&gt;0,1,0)</f>
        <v/>
      </c>
      <c r="L3807">
        <f>IF(AND($K3807=1,LEFT($A3807,3)="WB-"),SUMIFS(Winback!$D$2:$D$300,Winback!$K$2:$K$300,$D3807),0)</f>
        <v/>
      </c>
      <c r="M3807">
        <f>IF(OR($E3807=1,$G3807=1,SUMIFS(Registros!$J$2:$J$6000,Registros!$B$2:$B$6000,$A3807)&gt;0),1,0)</f>
        <v/>
      </c>
      <c r="N3807">
        <f>IF($J3807&gt;0,1,IF(COUNTIFS(Registros!$A$2:$A$6000,"CS",Registros!$B$2:$B$6000,$A3807,Registros!$K$2:$K$6000,"&lt;&gt;")&gt;0,1,0))</f>
        <v/>
      </c>
      <c r="O3807">
        <f>IF(AND($K3807=1,$E3807=0,$G3807=0,$I3807=0),"WINBACK",IF(AND($M3807=1,$N3807&gt;0),"CONVERGENTE",IF($M3807=1,"SOLO MÓVIL",IF($N3807&gt;0,"SOLO FIJO / INTERNET","SIN SERVICIOS"))))</f>
        <v/>
      </c>
      <c r="P3807">
        <f>IF($O3807="WINBACK","Recuperar (winback)",IF($O3807="CONVERGENTE","Upgrade / más líneas",IF($O3807="SOLO MÓVIL","Ofrecer fijo + internet (FLBBTV)",IF($O3807="SOLO FIJO / INTERNET","Ofrecer línea móvil Nextphone","Oferta completa (móvil + fijo + internet)"))))</f>
        <v/>
      </c>
      <c r="Q3807">
        <f>$F3807+$H3807+$L3807</f>
        <v/>
      </c>
      <c r="R3807">
        <f>IFERROR(VLOOKUP($A3807,Registros!$B$2:$G$6000,6,0),IFERROR(VLOOKUP($D3807,Winback!$B$2:$C$300,2,0),""))</f>
        <v/>
      </c>
      <c r="S3807">
        <f>IF($E3807=1,"NP","")&amp;IF($G3807=1,"+MOV","")&amp;IF($I3807=1,"+CS","")&amp;IF($K3807=1,"+WB","")</f>
        <v/>
      </c>
      <c r="T3807">
        <f>$E3807+$G3807+$I3807+$K3807</f>
        <v/>
      </c>
    </row>
    <row r="3808">
      <c r="A3808" t="inlineStr">
        <is>
          <t>365032320000</t>
        </is>
      </c>
      <c r="B3808" t="inlineStr">
        <is>
          <t>36503232</t>
        </is>
      </c>
      <c r="C3808" t="inlineStr">
        <is>
          <t>PATRICK MORALES</t>
        </is>
      </c>
      <c r="D3808" t="inlineStr">
        <is>
          <t>PATRICKMORALES</t>
        </is>
      </c>
      <c r="E3808">
        <f>IF(COUNTIFS(Registros!$A$2:$A$6000,"NP",Registros!$B$2:$B$6000,$A3808)&gt;0,1,0)</f>
        <v/>
      </c>
      <c r="F3808">
        <f>IF($E3808=1,SUMIFS(Registros!$F$2:$F$6000,Registros!$A$2:$A$6000,"NP",Registros!$B$2:$B$6000,$A3808),0)</f>
        <v/>
      </c>
      <c r="G3808">
        <f>IF(COUNTIFS(Registros!$A$2:$A$6000,"MOV",Registros!$B$2:$B$6000,$A3808)&gt;0,1,0)</f>
        <v/>
      </c>
      <c r="H3808">
        <f>IF($G3808=1,SUMIFS(Registros!$F$2:$F$6000,Registros!$A$2:$A$6000,"MOV",Registros!$B$2:$B$6000,$A3808),0)</f>
        <v/>
      </c>
      <c r="I3808">
        <f>IF(COUNTIFS(Registros!$A$2:$A$6000,"CS",Registros!$B$2:$B$6000,$A3808)&gt;0,1,0)</f>
        <v/>
      </c>
      <c r="J3808">
        <f>IF($I3808=1,SUMIFS(Registros!$I$2:$I$6000,Registros!$A$2:$A$6000,"CS",Registros!$B$2:$B$6000,$A3808),0)</f>
        <v/>
      </c>
      <c r="K3808">
        <f>IF(COUNTIFS(Winback!$K$2:$K$300,$D3808)&gt;0,1,0)</f>
        <v/>
      </c>
      <c r="L3808">
        <f>IF(AND($K3808=1,LEFT($A3808,3)="WB-"),SUMIFS(Winback!$D$2:$D$300,Winback!$K$2:$K$300,$D3808),0)</f>
        <v/>
      </c>
      <c r="M3808">
        <f>IF(OR($E3808=1,$G3808=1,SUMIFS(Registros!$J$2:$J$6000,Registros!$B$2:$B$6000,$A3808)&gt;0),1,0)</f>
        <v/>
      </c>
      <c r="N3808">
        <f>IF($J3808&gt;0,1,IF(COUNTIFS(Registros!$A$2:$A$6000,"CS",Registros!$B$2:$B$6000,$A3808,Registros!$K$2:$K$6000,"&lt;&gt;")&gt;0,1,0))</f>
        <v/>
      </c>
      <c r="O3808">
        <f>IF(AND($K3808=1,$E3808=0,$G3808=0,$I3808=0),"WINBACK",IF(AND($M3808=1,$N3808&gt;0),"CONVERGENTE",IF($M3808=1,"SOLO MÓVIL",IF($N3808&gt;0,"SOLO FIJO / INTERNET","SIN SERVICIOS"))))</f>
        <v/>
      </c>
      <c r="P3808">
        <f>IF($O3808="WINBACK","Recuperar (winback)",IF($O3808="CONVERGENTE","Upgrade / más líneas",IF($O3808="SOLO MÓVIL","Ofrecer fijo + internet (FLBBTV)",IF($O3808="SOLO FIJO / INTERNET","Ofrecer línea móvil Nextphone","Oferta completa (móvil + fijo + internet)"))))</f>
        <v/>
      </c>
      <c r="Q3808">
        <f>$F3808+$H3808+$L3808</f>
        <v/>
      </c>
      <c r="R3808">
        <f>IFERROR(VLOOKUP($A3808,Registros!$B$2:$G$6000,6,0),IFERROR(VLOOKUP($D3808,Winback!$B$2:$C$300,2,0),""))</f>
        <v/>
      </c>
      <c r="S3808">
        <f>IF($E3808=1,"NP","")&amp;IF($G3808=1,"+MOV","")&amp;IF($I3808=1,"+CS","")&amp;IF($K3808=1,"+WB","")</f>
        <v/>
      </c>
      <c r="T3808">
        <f>$E3808+$G3808+$I3808+$K3808</f>
        <v/>
      </c>
    </row>
    <row r="3809">
      <c r="A3809" t="inlineStr">
        <is>
          <t>356257930000</t>
        </is>
      </c>
      <c r="B3809" t="inlineStr">
        <is>
          <t>35625793</t>
        </is>
      </c>
      <c r="C3809" t="inlineStr">
        <is>
          <t>JORGE LUIS CONCEPCION ORTIZ</t>
        </is>
      </c>
      <c r="D3809" t="inlineStr">
        <is>
          <t>JORGELUISCONCEPCIONORTIZ</t>
        </is>
      </c>
      <c r="E3809">
        <f>IF(COUNTIFS(Registros!$A$2:$A$6000,"NP",Registros!$B$2:$B$6000,$A3809)&gt;0,1,0)</f>
        <v/>
      </c>
      <c r="F3809">
        <f>IF($E3809=1,SUMIFS(Registros!$F$2:$F$6000,Registros!$A$2:$A$6000,"NP",Registros!$B$2:$B$6000,$A3809),0)</f>
        <v/>
      </c>
      <c r="G3809">
        <f>IF(COUNTIFS(Registros!$A$2:$A$6000,"MOV",Registros!$B$2:$B$6000,$A3809)&gt;0,1,0)</f>
        <v/>
      </c>
      <c r="H3809">
        <f>IF($G3809=1,SUMIFS(Registros!$F$2:$F$6000,Registros!$A$2:$A$6000,"MOV",Registros!$B$2:$B$6000,$A3809),0)</f>
        <v/>
      </c>
      <c r="I3809">
        <f>IF(COUNTIFS(Registros!$A$2:$A$6000,"CS",Registros!$B$2:$B$6000,$A3809)&gt;0,1,0)</f>
        <v/>
      </c>
      <c r="J3809">
        <f>IF($I3809=1,SUMIFS(Registros!$I$2:$I$6000,Registros!$A$2:$A$6000,"CS",Registros!$B$2:$B$6000,$A3809),0)</f>
        <v/>
      </c>
      <c r="K3809">
        <f>IF(COUNTIFS(Winback!$K$2:$K$300,$D3809)&gt;0,1,0)</f>
        <v/>
      </c>
      <c r="L3809">
        <f>IF(AND($K3809=1,LEFT($A3809,3)="WB-"),SUMIFS(Winback!$D$2:$D$300,Winback!$K$2:$K$300,$D3809),0)</f>
        <v/>
      </c>
      <c r="M3809">
        <f>IF(OR($E3809=1,$G3809=1,SUMIFS(Registros!$J$2:$J$6000,Registros!$B$2:$B$6000,$A3809)&gt;0),1,0)</f>
        <v/>
      </c>
      <c r="N3809">
        <f>IF($J3809&gt;0,1,IF(COUNTIFS(Registros!$A$2:$A$6000,"CS",Registros!$B$2:$B$6000,$A3809,Registros!$K$2:$K$6000,"&lt;&gt;")&gt;0,1,0))</f>
        <v/>
      </c>
      <c r="O3809">
        <f>IF(AND($K3809=1,$E3809=0,$G3809=0,$I3809=0),"WINBACK",IF(AND($M3809=1,$N3809&gt;0),"CONVERGENTE",IF($M3809=1,"SOLO MÓVIL",IF($N3809&gt;0,"SOLO FIJO / INTERNET","SIN SERVICIOS"))))</f>
        <v/>
      </c>
      <c r="P3809">
        <f>IF($O3809="WINBACK","Recuperar (winback)",IF($O3809="CONVERGENTE","Upgrade / más líneas",IF($O3809="SOLO MÓVIL","Ofrecer fijo + internet (FLBBTV)",IF($O3809="SOLO FIJO / INTERNET","Ofrecer línea móvil Nextphone","Oferta completa (móvil + fijo + internet)"))))</f>
        <v/>
      </c>
      <c r="Q3809">
        <f>$F3809+$H3809+$L3809</f>
        <v/>
      </c>
      <c r="R3809">
        <f>IFERROR(VLOOKUP($A3809,Registros!$B$2:$G$6000,6,0),IFERROR(VLOOKUP($D3809,Winback!$B$2:$C$300,2,0),""))</f>
        <v/>
      </c>
      <c r="S3809">
        <f>IF($E3809=1,"NP","")&amp;IF($G3809=1,"+MOV","")&amp;IF($I3809=1,"+CS","")&amp;IF($K3809=1,"+WB","")</f>
        <v/>
      </c>
      <c r="T3809">
        <f>$E3809+$G3809+$I3809+$K3809</f>
        <v/>
      </c>
    </row>
    <row r="3810">
      <c r="A3810" t="inlineStr">
        <is>
          <t>348444470000</t>
        </is>
      </c>
      <c r="B3810" t="inlineStr">
        <is>
          <t>34844447</t>
        </is>
      </c>
      <c r="C3810" t="inlineStr">
        <is>
          <t>ALANIS BATISTA</t>
        </is>
      </c>
      <c r="D3810" t="inlineStr">
        <is>
          <t>ALANISBATISTA</t>
        </is>
      </c>
      <c r="E3810">
        <f>IF(COUNTIFS(Registros!$A$2:$A$6000,"NP",Registros!$B$2:$B$6000,$A3810)&gt;0,1,0)</f>
        <v/>
      </c>
      <c r="F3810">
        <f>IF($E3810=1,SUMIFS(Registros!$F$2:$F$6000,Registros!$A$2:$A$6000,"NP",Registros!$B$2:$B$6000,$A3810),0)</f>
        <v/>
      </c>
      <c r="G3810">
        <f>IF(COUNTIFS(Registros!$A$2:$A$6000,"MOV",Registros!$B$2:$B$6000,$A3810)&gt;0,1,0)</f>
        <v/>
      </c>
      <c r="H3810">
        <f>IF($G3810=1,SUMIFS(Registros!$F$2:$F$6000,Registros!$A$2:$A$6000,"MOV",Registros!$B$2:$B$6000,$A3810),0)</f>
        <v/>
      </c>
      <c r="I3810">
        <f>IF(COUNTIFS(Registros!$A$2:$A$6000,"CS",Registros!$B$2:$B$6000,$A3810)&gt;0,1,0)</f>
        <v/>
      </c>
      <c r="J3810">
        <f>IF($I3810=1,SUMIFS(Registros!$I$2:$I$6000,Registros!$A$2:$A$6000,"CS",Registros!$B$2:$B$6000,$A3810),0)</f>
        <v/>
      </c>
      <c r="K3810">
        <f>IF(COUNTIFS(Winback!$K$2:$K$300,$D3810)&gt;0,1,0)</f>
        <v/>
      </c>
      <c r="L3810">
        <f>IF(AND($K3810=1,LEFT($A3810,3)="WB-"),SUMIFS(Winback!$D$2:$D$300,Winback!$K$2:$K$300,$D3810),0)</f>
        <v/>
      </c>
      <c r="M3810">
        <f>IF(OR($E3810=1,$G3810=1,SUMIFS(Registros!$J$2:$J$6000,Registros!$B$2:$B$6000,$A3810)&gt;0),1,0)</f>
        <v/>
      </c>
      <c r="N3810">
        <f>IF($J3810&gt;0,1,IF(COUNTIFS(Registros!$A$2:$A$6000,"CS",Registros!$B$2:$B$6000,$A3810,Registros!$K$2:$K$6000,"&lt;&gt;")&gt;0,1,0))</f>
        <v/>
      </c>
      <c r="O3810">
        <f>IF(AND($K3810=1,$E3810=0,$G3810=0,$I3810=0),"WINBACK",IF(AND($M3810=1,$N3810&gt;0),"CONVERGENTE",IF($M3810=1,"SOLO MÓVIL",IF($N3810&gt;0,"SOLO FIJO / INTERNET","SIN SERVICIOS"))))</f>
        <v/>
      </c>
      <c r="P3810">
        <f>IF($O3810="WINBACK","Recuperar (winback)",IF($O3810="CONVERGENTE","Upgrade / más líneas",IF($O3810="SOLO MÓVIL","Ofrecer fijo + internet (FLBBTV)",IF($O3810="SOLO FIJO / INTERNET","Ofrecer línea móvil Nextphone","Oferta completa (móvil + fijo + internet)"))))</f>
        <v/>
      </c>
      <c r="Q3810">
        <f>$F3810+$H3810+$L3810</f>
        <v/>
      </c>
      <c r="R3810">
        <f>IFERROR(VLOOKUP($A3810,Registros!$B$2:$G$6000,6,0),IFERROR(VLOOKUP($D3810,Winback!$B$2:$C$300,2,0),""))</f>
        <v/>
      </c>
      <c r="S3810">
        <f>IF($E3810=1,"NP","")&amp;IF($G3810=1,"+MOV","")&amp;IF($I3810=1,"+CS","")&amp;IF($K3810=1,"+WB","")</f>
        <v/>
      </c>
      <c r="T3810">
        <f>$E3810+$G3810+$I3810+$K3810</f>
        <v/>
      </c>
    </row>
    <row r="3811">
      <c r="A3811" t="inlineStr">
        <is>
          <t>356379250000</t>
        </is>
      </c>
      <c r="B3811" t="inlineStr">
        <is>
          <t>35637925</t>
        </is>
      </c>
      <c r="C3811" t="inlineStr">
        <is>
          <t>ELIASAR ENOCK RODRÍGUEZ SANTOS</t>
        </is>
      </c>
      <c r="D3811" t="inlineStr">
        <is>
          <t>ELIASARENOCKRODRIGUEZSANTOS</t>
        </is>
      </c>
      <c r="E3811">
        <f>IF(COUNTIFS(Registros!$A$2:$A$6000,"NP",Registros!$B$2:$B$6000,$A3811)&gt;0,1,0)</f>
        <v/>
      </c>
      <c r="F3811">
        <f>IF($E3811=1,SUMIFS(Registros!$F$2:$F$6000,Registros!$A$2:$A$6000,"NP",Registros!$B$2:$B$6000,$A3811),0)</f>
        <v/>
      </c>
      <c r="G3811">
        <f>IF(COUNTIFS(Registros!$A$2:$A$6000,"MOV",Registros!$B$2:$B$6000,$A3811)&gt;0,1,0)</f>
        <v/>
      </c>
      <c r="H3811">
        <f>IF($G3811=1,SUMIFS(Registros!$F$2:$F$6000,Registros!$A$2:$A$6000,"MOV",Registros!$B$2:$B$6000,$A3811),0)</f>
        <v/>
      </c>
      <c r="I3811">
        <f>IF(COUNTIFS(Registros!$A$2:$A$6000,"CS",Registros!$B$2:$B$6000,$A3811)&gt;0,1,0)</f>
        <v/>
      </c>
      <c r="J3811">
        <f>IF($I3811=1,SUMIFS(Registros!$I$2:$I$6000,Registros!$A$2:$A$6000,"CS",Registros!$B$2:$B$6000,$A3811),0)</f>
        <v/>
      </c>
      <c r="K3811">
        <f>IF(COUNTIFS(Winback!$K$2:$K$300,$D3811)&gt;0,1,0)</f>
        <v/>
      </c>
      <c r="L3811">
        <f>IF(AND($K3811=1,LEFT($A3811,3)="WB-"),SUMIFS(Winback!$D$2:$D$300,Winback!$K$2:$K$300,$D3811),0)</f>
        <v/>
      </c>
      <c r="M3811">
        <f>IF(OR($E3811=1,$G3811=1,SUMIFS(Registros!$J$2:$J$6000,Registros!$B$2:$B$6000,$A3811)&gt;0),1,0)</f>
        <v/>
      </c>
      <c r="N3811">
        <f>IF($J3811&gt;0,1,IF(COUNTIFS(Registros!$A$2:$A$6000,"CS",Registros!$B$2:$B$6000,$A3811,Registros!$K$2:$K$6000,"&lt;&gt;")&gt;0,1,0))</f>
        <v/>
      </c>
      <c r="O3811">
        <f>IF(AND($K3811=1,$E3811=0,$G3811=0,$I3811=0),"WINBACK",IF(AND($M3811=1,$N3811&gt;0),"CONVERGENTE",IF($M3811=1,"SOLO MÓVIL",IF($N3811&gt;0,"SOLO FIJO / INTERNET","SIN SERVICIOS"))))</f>
        <v/>
      </c>
      <c r="P3811">
        <f>IF($O3811="WINBACK","Recuperar (winback)",IF($O3811="CONVERGENTE","Upgrade / más líneas",IF($O3811="SOLO MÓVIL","Ofrecer fijo + internet (FLBBTV)",IF($O3811="SOLO FIJO / INTERNET","Ofrecer línea móvil Nextphone","Oferta completa (móvil + fijo + internet)"))))</f>
        <v/>
      </c>
      <c r="Q3811">
        <f>$F3811+$H3811+$L3811</f>
        <v/>
      </c>
      <c r="R3811">
        <f>IFERROR(VLOOKUP($A3811,Registros!$B$2:$G$6000,6,0),IFERROR(VLOOKUP($D3811,Winback!$B$2:$C$300,2,0),""))</f>
        <v/>
      </c>
      <c r="S3811">
        <f>IF($E3811=1,"NP","")&amp;IF($G3811=1,"+MOV","")&amp;IF($I3811=1,"+CS","")&amp;IF($K3811=1,"+WB","")</f>
        <v/>
      </c>
      <c r="T3811">
        <f>$E3811+$G3811+$I3811+$K3811</f>
        <v/>
      </c>
    </row>
    <row r="3812">
      <c r="A3812" t="inlineStr">
        <is>
          <t>353217540000</t>
        </is>
      </c>
      <c r="B3812" t="inlineStr">
        <is>
          <t>35321754</t>
        </is>
      </c>
      <c r="C3812" t="inlineStr">
        <is>
          <t>JESUA RODRIGUEZ</t>
        </is>
      </c>
      <c r="D3812" t="inlineStr">
        <is>
          <t>JESUARODRIGUEZ</t>
        </is>
      </c>
      <c r="E3812">
        <f>IF(COUNTIFS(Registros!$A$2:$A$6000,"NP",Registros!$B$2:$B$6000,$A3812)&gt;0,1,0)</f>
        <v/>
      </c>
      <c r="F3812">
        <f>IF($E3812=1,SUMIFS(Registros!$F$2:$F$6000,Registros!$A$2:$A$6000,"NP",Registros!$B$2:$B$6000,$A3812),0)</f>
        <v/>
      </c>
      <c r="G3812">
        <f>IF(COUNTIFS(Registros!$A$2:$A$6000,"MOV",Registros!$B$2:$B$6000,$A3812)&gt;0,1,0)</f>
        <v/>
      </c>
      <c r="H3812">
        <f>IF($G3812=1,SUMIFS(Registros!$F$2:$F$6000,Registros!$A$2:$A$6000,"MOV",Registros!$B$2:$B$6000,$A3812),0)</f>
        <v/>
      </c>
      <c r="I3812">
        <f>IF(COUNTIFS(Registros!$A$2:$A$6000,"CS",Registros!$B$2:$B$6000,$A3812)&gt;0,1,0)</f>
        <v/>
      </c>
      <c r="J3812">
        <f>IF($I3812=1,SUMIFS(Registros!$I$2:$I$6000,Registros!$A$2:$A$6000,"CS",Registros!$B$2:$B$6000,$A3812),0)</f>
        <v/>
      </c>
      <c r="K3812">
        <f>IF(COUNTIFS(Winback!$K$2:$K$300,$D3812)&gt;0,1,0)</f>
        <v/>
      </c>
      <c r="L3812">
        <f>IF(AND($K3812=1,LEFT($A3812,3)="WB-"),SUMIFS(Winback!$D$2:$D$300,Winback!$K$2:$K$300,$D3812),0)</f>
        <v/>
      </c>
      <c r="M3812">
        <f>IF(OR($E3812=1,$G3812=1,SUMIFS(Registros!$J$2:$J$6000,Registros!$B$2:$B$6000,$A3812)&gt;0),1,0)</f>
        <v/>
      </c>
      <c r="N3812">
        <f>IF($J3812&gt;0,1,IF(COUNTIFS(Registros!$A$2:$A$6000,"CS",Registros!$B$2:$B$6000,$A3812,Registros!$K$2:$K$6000,"&lt;&gt;")&gt;0,1,0))</f>
        <v/>
      </c>
      <c r="O3812">
        <f>IF(AND($K3812=1,$E3812=0,$G3812=0,$I3812=0),"WINBACK",IF(AND($M3812=1,$N3812&gt;0),"CONVERGENTE",IF($M3812=1,"SOLO MÓVIL",IF($N3812&gt;0,"SOLO FIJO / INTERNET","SIN SERVICIOS"))))</f>
        <v/>
      </c>
      <c r="P3812">
        <f>IF($O3812="WINBACK","Recuperar (winback)",IF($O3812="CONVERGENTE","Upgrade / más líneas",IF($O3812="SOLO MÓVIL","Ofrecer fijo + internet (FLBBTV)",IF($O3812="SOLO FIJO / INTERNET","Ofrecer línea móvil Nextphone","Oferta completa (móvil + fijo + internet)"))))</f>
        <v/>
      </c>
      <c r="Q3812">
        <f>$F3812+$H3812+$L3812</f>
        <v/>
      </c>
      <c r="R3812">
        <f>IFERROR(VLOOKUP($A3812,Registros!$B$2:$G$6000,6,0),IFERROR(VLOOKUP($D3812,Winback!$B$2:$C$300,2,0),""))</f>
        <v/>
      </c>
      <c r="S3812">
        <f>IF($E3812=1,"NP","")&amp;IF($G3812=1,"+MOV","")&amp;IF($I3812=1,"+CS","")&amp;IF($K3812=1,"+WB","")</f>
        <v/>
      </c>
      <c r="T3812">
        <f>$E3812+$G3812+$I3812+$K3812</f>
        <v/>
      </c>
    </row>
    <row r="3813">
      <c r="A3813" t="inlineStr">
        <is>
          <t>355359210000</t>
        </is>
      </c>
      <c r="B3813" t="inlineStr">
        <is>
          <t>35535921</t>
        </is>
      </c>
      <c r="C3813" t="inlineStr">
        <is>
          <t>IAN DUVAN VELASQUEZ</t>
        </is>
      </c>
      <c r="D3813" t="inlineStr">
        <is>
          <t>IANDUVANVELASQUEZ</t>
        </is>
      </c>
      <c r="E3813">
        <f>IF(COUNTIFS(Registros!$A$2:$A$6000,"NP",Registros!$B$2:$B$6000,$A3813)&gt;0,1,0)</f>
        <v/>
      </c>
      <c r="F3813">
        <f>IF($E3813=1,SUMIFS(Registros!$F$2:$F$6000,Registros!$A$2:$A$6000,"NP",Registros!$B$2:$B$6000,$A3813),0)</f>
        <v/>
      </c>
      <c r="G3813">
        <f>IF(COUNTIFS(Registros!$A$2:$A$6000,"MOV",Registros!$B$2:$B$6000,$A3813)&gt;0,1,0)</f>
        <v/>
      </c>
      <c r="H3813">
        <f>IF($G3813=1,SUMIFS(Registros!$F$2:$F$6000,Registros!$A$2:$A$6000,"MOV",Registros!$B$2:$B$6000,$A3813),0)</f>
        <v/>
      </c>
      <c r="I3813">
        <f>IF(COUNTIFS(Registros!$A$2:$A$6000,"CS",Registros!$B$2:$B$6000,$A3813)&gt;0,1,0)</f>
        <v/>
      </c>
      <c r="J3813">
        <f>IF($I3813=1,SUMIFS(Registros!$I$2:$I$6000,Registros!$A$2:$A$6000,"CS",Registros!$B$2:$B$6000,$A3813),0)</f>
        <v/>
      </c>
      <c r="K3813">
        <f>IF(COUNTIFS(Winback!$K$2:$K$300,$D3813)&gt;0,1,0)</f>
        <v/>
      </c>
      <c r="L3813">
        <f>IF(AND($K3813=1,LEFT($A3813,3)="WB-"),SUMIFS(Winback!$D$2:$D$300,Winback!$K$2:$K$300,$D3813),0)</f>
        <v/>
      </c>
      <c r="M3813">
        <f>IF(OR($E3813=1,$G3813=1,SUMIFS(Registros!$J$2:$J$6000,Registros!$B$2:$B$6000,$A3813)&gt;0),1,0)</f>
        <v/>
      </c>
      <c r="N3813">
        <f>IF($J3813&gt;0,1,IF(COUNTIFS(Registros!$A$2:$A$6000,"CS",Registros!$B$2:$B$6000,$A3813,Registros!$K$2:$K$6000,"&lt;&gt;")&gt;0,1,0))</f>
        <v/>
      </c>
      <c r="O3813">
        <f>IF(AND($K3813=1,$E3813=0,$G3813=0,$I3813=0),"WINBACK",IF(AND($M3813=1,$N3813&gt;0),"CONVERGENTE",IF($M3813=1,"SOLO MÓVIL",IF($N3813&gt;0,"SOLO FIJO / INTERNET","SIN SERVICIOS"))))</f>
        <v/>
      </c>
      <c r="P3813">
        <f>IF($O3813="WINBACK","Recuperar (winback)",IF($O3813="CONVERGENTE","Upgrade / más líneas",IF($O3813="SOLO MÓVIL","Ofrecer fijo + internet (FLBBTV)",IF($O3813="SOLO FIJO / INTERNET","Ofrecer línea móvil Nextphone","Oferta completa (móvil + fijo + internet)"))))</f>
        <v/>
      </c>
      <c r="Q3813">
        <f>$F3813+$H3813+$L3813</f>
        <v/>
      </c>
      <c r="R3813">
        <f>IFERROR(VLOOKUP($A3813,Registros!$B$2:$G$6000,6,0),IFERROR(VLOOKUP($D3813,Winback!$B$2:$C$300,2,0),""))</f>
        <v/>
      </c>
      <c r="S3813">
        <f>IF($E3813=1,"NP","")&amp;IF($G3813=1,"+MOV","")&amp;IF($I3813=1,"+CS","")&amp;IF($K3813=1,"+WB","")</f>
        <v/>
      </c>
      <c r="T3813">
        <f>$E3813+$G3813+$I3813+$K3813</f>
        <v/>
      </c>
    </row>
    <row r="3814">
      <c r="A3814" t="inlineStr">
        <is>
          <t>356258170000</t>
        </is>
      </c>
      <c r="B3814" t="inlineStr">
        <is>
          <t>35625817</t>
        </is>
      </c>
      <c r="C3814" t="inlineStr">
        <is>
          <t>MIGUEL</t>
        </is>
      </c>
      <c r="D3814" t="inlineStr">
        <is>
          <t>MIGUEL</t>
        </is>
      </c>
      <c r="E3814">
        <f>IF(COUNTIFS(Registros!$A$2:$A$6000,"NP",Registros!$B$2:$B$6000,$A3814)&gt;0,1,0)</f>
        <v/>
      </c>
      <c r="F3814">
        <f>IF($E3814=1,SUMIFS(Registros!$F$2:$F$6000,Registros!$A$2:$A$6000,"NP",Registros!$B$2:$B$6000,$A3814),0)</f>
        <v/>
      </c>
      <c r="G3814">
        <f>IF(COUNTIFS(Registros!$A$2:$A$6000,"MOV",Registros!$B$2:$B$6000,$A3814)&gt;0,1,0)</f>
        <v/>
      </c>
      <c r="H3814">
        <f>IF($G3814=1,SUMIFS(Registros!$F$2:$F$6000,Registros!$A$2:$A$6000,"MOV",Registros!$B$2:$B$6000,$A3814),0)</f>
        <v/>
      </c>
      <c r="I3814">
        <f>IF(COUNTIFS(Registros!$A$2:$A$6000,"CS",Registros!$B$2:$B$6000,$A3814)&gt;0,1,0)</f>
        <v/>
      </c>
      <c r="J3814">
        <f>IF($I3814=1,SUMIFS(Registros!$I$2:$I$6000,Registros!$A$2:$A$6000,"CS",Registros!$B$2:$B$6000,$A3814),0)</f>
        <v/>
      </c>
      <c r="K3814">
        <f>IF(COUNTIFS(Winback!$K$2:$K$300,$D3814)&gt;0,1,0)</f>
        <v/>
      </c>
      <c r="L3814">
        <f>IF(AND($K3814=1,LEFT($A3814,3)="WB-"),SUMIFS(Winback!$D$2:$D$300,Winback!$K$2:$K$300,$D3814),0)</f>
        <v/>
      </c>
      <c r="M3814">
        <f>IF(OR($E3814=1,$G3814=1,SUMIFS(Registros!$J$2:$J$6000,Registros!$B$2:$B$6000,$A3814)&gt;0),1,0)</f>
        <v/>
      </c>
      <c r="N3814">
        <f>IF($J3814&gt;0,1,IF(COUNTIFS(Registros!$A$2:$A$6000,"CS",Registros!$B$2:$B$6000,$A3814,Registros!$K$2:$K$6000,"&lt;&gt;")&gt;0,1,0))</f>
        <v/>
      </c>
      <c r="O3814">
        <f>IF(AND($K3814=1,$E3814=0,$G3814=0,$I3814=0),"WINBACK",IF(AND($M3814=1,$N3814&gt;0),"CONVERGENTE",IF($M3814=1,"SOLO MÓVIL",IF($N3814&gt;0,"SOLO FIJO / INTERNET","SIN SERVICIOS"))))</f>
        <v/>
      </c>
      <c r="P3814">
        <f>IF($O3814="WINBACK","Recuperar (winback)",IF($O3814="CONVERGENTE","Upgrade / más líneas",IF($O3814="SOLO MÓVIL","Ofrecer fijo + internet (FLBBTV)",IF($O3814="SOLO FIJO / INTERNET","Ofrecer línea móvil Nextphone","Oferta completa (móvil + fijo + internet)"))))</f>
        <v/>
      </c>
      <c r="Q3814">
        <f>$F3814+$H3814+$L3814</f>
        <v/>
      </c>
      <c r="R3814">
        <f>IFERROR(VLOOKUP($A3814,Registros!$B$2:$G$6000,6,0),IFERROR(VLOOKUP($D3814,Winback!$B$2:$C$300,2,0),""))</f>
        <v/>
      </c>
      <c r="S3814">
        <f>IF($E3814=1,"NP","")&amp;IF($G3814=1,"+MOV","")&amp;IF($I3814=1,"+CS","")&amp;IF($K3814=1,"+WB","")</f>
        <v/>
      </c>
      <c r="T3814">
        <f>$E3814+$G3814+$I3814+$K3814</f>
        <v/>
      </c>
    </row>
    <row r="3815">
      <c r="A3815" t="inlineStr">
        <is>
          <t>342466470000</t>
        </is>
      </c>
      <c r="B3815" t="inlineStr">
        <is>
          <t>34246647</t>
        </is>
      </c>
      <c r="C3815" t="inlineStr">
        <is>
          <t>CARLOS VALDES</t>
        </is>
      </c>
      <c r="D3815" t="inlineStr">
        <is>
          <t>CARLOSVALDES</t>
        </is>
      </c>
      <c r="E3815">
        <f>IF(COUNTIFS(Registros!$A$2:$A$6000,"NP",Registros!$B$2:$B$6000,$A3815)&gt;0,1,0)</f>
        <v/>
      </c>
      <c r="F3815">
        <f>IF($E3815=1,SUMIFS(Registros!$F$2:$F$6000,Registros!$A$2:$A$6000,"NP",Registros!$B$2:$B$6000,$A3815),0)</f>
        <v/>
      </c>
      <c r="G3815">
        <f>IF(COUNTIFS(Registros!$A$2:$A$6000,"MOV",Registros!$B$2:$B$6000,$A3815)&gt;0,1,0)</f>
        <v/>
      </c>
      <c r="H3815">
        <f>IF($G3815=1,SUMIFS(Registros!$F$2:$F$6000,Registros!$A$2:$A$6000,"MOV",Registros!$B$2:$B$6000,$A3815),0)</f>
        <v/>
      </c>
      <c r="I3815">
        <f>IF(COUNTIFS(Registros!$A$2:$A$6000,"CS",Registros!$B$2:$B$6000,$A3815)&gt;0,1,0)</f>
        <v/>
      </c>
      <c r="J3815">
        <f>IF($I3815=1,SUMIFS(Registros!$I$2:$I$6000,Registros!$A$2:$A$6000,"CS",Registros!$B$2:$B$6000,$A3815),0)</f>
        <v/>
      </c>
      <c r="K3815">
        <f>IF(COUNTIFS(Winback!$K$2:$K$300,$D3815)&gt;0,1,0)</f>
        <v/>
      </c>
      <c r="L3815">
        <f>IF(AND($K3815=1,LEFT($A3815,3)="WB-"),SUMIFS(Winback!$D$2:$D$300,Winback!$K$2:$K$300,$D3815),0)</f>
        <v/>
      </c>
      <c r="M3815">
        <f>IF(OR($E3815=1,$G3815=1,SUMIFS(Registros!$J$2:$J$6000,Registros!$B$2:$B$6000,$A3815)&gt;0),1,0)</f>
        <v/>
      </c>
      <c r="N3815">
        <f>IF($J3815&gt;0,1,IF(COUNTIFS(Registros!$A$2:$A$6000,"CS",Registros!$B$2:$B$6000,$A3815,Registros!$K$2:$K$6000,"&lt;&gt;")&gt;0,1,0))</f>
        <v/>
      </c>
      <c r="O3815">
        <f>IF(AND($K3815=1,$E3815=0,$G3815=0,$I3815=0),"WINBACK",IF(AND($M3815=1,$N3815&gt;0),"CONVERGENTE",IF($M3815=1,"SOLO MÓVIL",IF($N3815&gt;0,"SOLO FIJO / INTERNET","SIN SERVICIOS"))))</f>
        <v/>
      </c>
      <c r="P3815">
        <f>IF($O3815="WINBACK","Recuperar (winback)",IF($O3815="CONVERGENTE","Upgrade / más líneas",IF($O3815="SOLO MÓVIL","Ofrecer fijo + internet (FLBBTV)",IF($O3815="SOLO FIJO / INTERNET","Ofrecer línea móvil Nextphone","Oferta completa (móvil + fijo + internet)"))))</f>
        <v/>
      </c>
      <c r="Q3815">
        <f>$F3815+$H3815+$L3815</f>
        <v/>
      </c>
      <c r="R3815">
        <f>IFERROR(VLOOKUP($A3815,Registros!$B$2:$G$6000,6,0),IFERROR(VLOOKUP($D3815,Winback!$B$2:$C$300,2,0),""))</f>
        <v/>
      </c>
      <c r="S3815">
        <f>IF($E3815=1,"NP","")&amp;IF($G3815=1,"+MOV","")&amp;IF($I3815=1,"+CS","")&amp;IF($K3815=1,"+WB","")</f>
        <v/>
      </c>
      <c r="T3815">
        <f>$E3815+$G3815+$I3815+$K3815</f>
        <v/>
      </c>
    </row>
    <row r="3816">
      <c r="A3816" t="inlineStr">
        <is>
          <t>353192640000</t>
        </is>
      </c>
      <c r="B3816" t="inlineStr">
        <is>
          <t>35319264</t>
        </is>
      </c>
      <c r="C3816" t="inlineStr">
        <is>
          <t>MARLIN VARGAS</t>
        </is>
      </c>
      <c r="D3816" t="inlineStr">
        <is>
          <t>MARLINVARGAS</t>
        </is>
      </c>
      <c r="E3816">
        <f>IF(COUNTIFS(Registros!$A$2:$A$6000,"NP",Registros!$B$2:$B$6000,$A3816)&gt;0,1,0)</f>
        <v/>
      </c>
      <c r="F3816">
        <f>IF($E3816=1,SUMIFS(Registros!$F$2:$F$6000,Registros!$A$2:$A$6000,"NP",Registros!$B$2:$B$6000,$A3816),0)</f>
        <v/>
      </c>
      <c r="G3816">
        <f>IF(COUNTIFS(Registros!$A$2:$A$6000,"MOV",Registros!$B$2:$B$6000,$A3816)&gt;0,1,0)</f>
        <v/>
      </c>
      <c r="H3816">
        <f>IF($G3816=1,SUMIFS(Registros!$F$2:$F$6000,Registros!$A$2:$A$6000,"MOV",Registros!$B$2:$B$6000,$A3816),0)</f>
        <v/>
      </c>
      <c r="I3816">
        <f>IF(COUNTIFS(Registros!$A$2:$A$6000,"CS",Registros!$B$2:$B$6000,$A3816)&gt;0,1,0)</f>
        <v/>
      </c>
      <c r="J3816">
        <f>IF($I3816=1,SUMIFS(Registros!$I$2:$I$6000,Registros!$A$2:$A$6000,"CS",Registros!$B$2:$B$6000,$A3816),0)</f>
        <v/>
      </c>
      <c r="K3816">
        <f>IF(COUNTIFS(Winback!$K$2:$K$300,$D3816)&gt;0,1,0)</f>
        <v/>
      </c>
      <c r="L3816">
        <f>IF(AND($K3816=1,LEFT($A3816,3)="WB-"),SUMIFS(Winback!$D$2:$D$300,Winback!$K$2:$K$300,$D3816),0)</f>
        <v/>
      </c>
      <c r="M3816">
        <f>IF(OR($E3816=1,$G3816=1,SUMIFS(Registros!$J$2:$J$6000,Registros!$B$2:$B$6000,$A3816)&gt;0),1,0)</f>
        <v/>
      </c>
      <c r="N3816">
        <f>IF($J3816&gt;0,1,IF(COUNTIFS(Registros!$A$2:$A$6000,"CS",Registros!$B$2:$B$6000,$A3816,Registros!$K$2:$K$6000,"&lt;&gt;")&gt;0,1,0))</f>
        <v/>
      </c>
      <c r="O3816">
        <f>IF(AND($K3816=1,$E3816=0,$G3816=0,$I3816=0),"WINBACK",IF(AND($M3816=1,$N3816&gt;0),"CONVERGENTE",IF($M3816=1,"SOLO MÓVIL",IF($N3816&gt;0,"SOLO FIJO / INTERNET","SIN SERVICIOS"))))</f>
        <v/>
      </c>
      <c r="P3816">
        <f>IF($O3816="WINBACK","Recuperar (winback)",IF($O3816="CONVERGENTE","Upgrade / más líneas",IF($O3816="SOLO MÓVIL","Ofrecer fijo + internet (FLBBTV)",IF($O3816="SOLO FIJO / INTERNET","Ofrecer línea móvil Nextphone","Oferta completa (móvil + fijo + internet)"))))</f>
        <v/>
      </c>
      <c r="Q3816">
        <f>$F3816+$H3816+$L3816</f>
        <v/>
      </c>
      <c r="R3816">
        <f>IFERROR(VLOOKUP($A3816,Registros!$B$2:$G$6000,6,0),IFERROR(VLOOKUP($D3816,Winback!$B$2:$C$300,2,0),""))</f>
        <v/>
      </c>
      <c r="S3816">
        <f>IF($E3816=1,"NP","")&amp;IF($G3816=1,"+MOV","")&amp;IF($I3816=1,"+CS","")&amp;IF($K3816=1,"+WB","")</f>
        <v/>
      </c>
      <c r="T3816">
        <f>$E3816+$G3816+$I3816+$K3816</f>
        <v/>
      </c>
    </row>
    <row r="3817">
      <c r="A3817" t="inlineStr">
        <is>
          <t>362020800000</t>
        </is>
      </c>
      <c r="B3817" t="inlineStr">
        <is>
          <t>36202080</t>
        </is>
      </c>
      <c r="C3817" t="inlineStr">
        <is>
          <t>KADIMIR BERNAL</t>
        </is>
      </c>
      <c r="D3817" t="inlineStr">
        <is>
          <t>KADIMIRBERNAL</t>
        </is>
      </c>
      <c r="E3817">
        <f>IF(COUNTIFS(Registros!$A$2:$A$6000,"NP",Registros!$B$2:$B$6000,$A3817)&gt;0,1,0)</f>
        <v/>
      </c>
      <c r="F3817">
        <f>IF($E3817=1,SUMIFS(Registros!$F$2:$F$6000,Registros!$A$2:$A$6000,"NP",Registros!$B$2:$B$6000,$A3817),0)</f>
        <v/>
      </c>
      <c r="G3817">
        <f>IF(COUNTIFS(Registros!$A$2:$A$6000,"MOV",Registros!$B$2:$B$6000,$A3817)&gt;0,1,0)</f>
        <v/>
      </c>
      <c r="H3817">
        <f>IF($G3817=1,SUMIFS(Registros!$F$2:$F$6000,Registros!$A$2:$A$6000,"MOV",Registros!$B$2:$B$6000,$A3817),0)</f>
        <v/>
      </c>
      <c r="I3817">
        <f>IF(COUNTIFS(Registros!$A$2:$A$6000,"CS",Registros!$B$2:$B$6000,$A3817)&gt;0,1,0)</f>
        <v/>
      </c>
      <c r="J3817">
        <f>IF($I3817=1,SUMIFS(Registros!$I$2:$I$6000,Registros!$A$2:$A$6000,"CS",Registros!$B$2:$B$6000,$A3817),0)</f>
        <v/>
      </c>
      <c r="K3817">
        <f>IF(COUNTIFS(Winback!$K$2:$K$300,$D3817)&gt;0,1,0)</f>
        <v/>
      </c>
      <c r="L3817">
        <f>IF(AND($K3817=1,LEFT($A3817,3)="WB-"),SUMIFS(Winback!$D$2:$D$300,Winback!$K$2:$K$300,$D3817),0)</f>
        <v/>
      </c>
      <c r="M3817">
        <f>IF(OR($E3817=1,$G3817=1,SUMIFS(Registros!$J$2:$J$6000,Registros!$B$2:$B$6000,$A3817)&gt;0),1,0)</f>
        <v/>
      </c>
      <c r="N3817">
        <f>IF($J3817&gt;0,1,IF(COUNTIFS(Registros!$A$2:$A$6000,"CS",Registros!$B$2:$B$6000,$A3817,Registros!$K$2:$K$6000,"&lt;&gt;")&gt;0,1,0))</f>
        <v/>
      </c>
      <c r="O3817">
        <f>IF(AND($K3817=1,$E3817=0,$G3817=0,$I3817=0),"WINBACK",IF(AND($M3817=1,$N3817&gt;0),"CONVERGENTE",IF($M3817=1,"SOLO MÓVIL",IF($N3817&gt;0,"SOLO FIJO / INTERNET","SIN SERVICIOS"))))</f>
        <v/>
      </c>
      <c r="P3817">
        <f>IF($O3817="WINBACK","Recuperar (winback)",IF($O3817="CONVERGENTE","Upgrade / más líneas",IF($O3817="SOLO MÓVIL","Ofrecer fijo + internet (FLBBTV)",IF($O3817="SOLO FIJO / INTERNET","Ofrecer línea móvil Nextphone","Oferta completa (móvil + fijo + internet)"))))</f>
        <v/>
      </c>
      <c r="Q3817">
        <f>$F3817+$H3817+$L3817</f>
        <v/>
      </c>
      <c r="R3817">
        <f>IFERROR(VLOOKUP($A3817,Registros!$B$2:$G$6000,6,0),IFERROR(VLOOKUP($D3817,Winback!$B$2:$C$300,2,0),""))</f>
        <v/>
      </c>
      <c r="S3817">
        <f>IF($E3817=1,"NP","")&amp;IF($G3817=1,"+MOV","")&amp;IF($I3817=1,"+CS","")&amp;IF($K3817=1,"+WB","")</f>
        <v/>
      </c>
      <c r="T3817">
        <f>$E3817+$G3817+$I3817+$K3817</f>
        <v/>
      </c>
    </row>
    <row r="3818">
      <c r="A3818" t="inlineStr">
        <is>
          <t>365003390000</t>
        </is>
      </c>
      <c r="B3818" t="inlineStr">
        <is>
          <t>36500339</t>
        </is>
      </c>
      <c r="C3818" t="inlineStr">
        <is>
          <t>JORGE GALLARDO</t>
        </is>
      </c>
      <c r="D3818" t="inlineStr">
        <is>
          <t>JORGEGALLARDO</t>
        </is>
      </c>
      <c r="E3818">
        <f>IF(COUNTIFS(Registros!$A$2:$A$6000,"NP",Registros!$B$2:$B$6000,$A3818)&gt;0,1,0)</f>
        <v/>
      </c>
      <c r="F3818">
        <f>IF($E3818=1,SUMIFS(Registros!$F$2:$F$6000,Registros!$A$2:$A$6000,"NP",Registros!$B$2:$B$6000,$A3818),0)</f>
        <v/>
      </c>
      <c r="G3818">
        <f>IF(COUNTIFS(Registros!$A$2:$A$6000,"MOV",Registros!$B$2:$B$6000,$A3818)&gt;0,1,0)</f>
        <v/>
      </c>
      <c r="H3818">
        <f>IF($G3818=1,SUMIFS(Registros!$F$2:$F$6000,Registros!$A$2:$A$6000,"MOV",Registros!$B$2:$B$6000,$A3818),0)</f>
        <v/>
      </c>
      <c r="I3818">
        <f>IF(COUNTIFS(Registros!$A$2:$A$6000,"CS",Registros!$B$2:$B$6000,$A3818)&gt;0,1,0)</f>
        <v/>
      </c>
      <c r="J3818">
        <f>IF($I3818=1,SUMIFS(Registros!$I$2:$I$6000,Registros!$A$2:$A$6000,"CS",Registros!$B$2:$B$6000,$A3818),0)</f>
        <v/>
      </c>
      <c r="K3818">
        <f>IF(COUNTIFS(Winback!$K$2:$K$300,$D3818)&gt;0,1,0)</f>
        <v/>
      </c>
      <c r="L3818">
        <f>IF(AND($K3818=1,LEFT($A3818,3)="WB-"),SUMIFS(Winback!$D$2:$D$300,Winback!$K$2:$K$300,$D3818),0)</f>
        <v/>
      </c>
      <c r="M3818">
        <f>IF(OR($E3818=1,$G3818=1,SUMIFS(Registros!$J$2:$J$6000,Registros!$B$2:$B$6000,$A3818)&gt;0),1,0)</f>
        <v/>
      </c>
      <c r="N3818">
        <f>IF($J3818&gt;0,1,IF(COUNTIFS(Registros!$A$2:$A$6000,"CS",Registros!$B$2:$B$6000,$A3818,Registros!$K$2:$K$6000,"&lt;&gt;")&gt;0,1,0))</f>
        <v/>
      </c>
      <c r="O3818">
        <f>IF(AND($K3818=1,$E3818=0,$G3818=0,$I3818=0),"WINBACK",IF(AND($M3818=1,$N3818&gt;0),"CONVERGENTE",IF($M3818=1,"SOLO MÓVIL",IF($N3818&gt;0,"SOLO FIJO / INTERNET","SIN SERVICIOS"))))</f>
        <v/>
      </c>
      <c r="P3818">
        <f>IF($O3818="WINBACK","Recuperar (winback)",IF($O3818="CONVERGENTE","Upgrade / más líneas",IF($O3818="SOLO MÓVIL","Ofrecer fijo + internet (FLBBTV)",IF($O3818="SOLO FIJO / INTERNET","Ofrecer línea móvil Nextphone","Oferta completa (móvil + fijo + internet)"))))</f>
        <v/>
      </c>
      <c r="Q3818">
        <f>$F3818+$H3818+$L3818</f>
        <v/>
      </c>
      <c r="R3818">
        <f>IFERROR(VLOOKUP($A3818,Registros!$B$2:$G$6000,6,0),IFERROR(VLOOKUP($D3818,Winback!$B$2:$C$300,2,0),""))</f>
        <v/>
      </c>
      <c r="S3818">
        <f>IF($E3818=1,"NP","")&amp;IF($G3818=1,"+MOV","")&amp;IF($I3818=1,"+CS","")&amp;IF($K3818=1,"+WB","")</f>
        <v/>
      </c>
      <c r="T3818">
        <f>$E3818+$G3818+$I3818+$K3818</f>
        <v/>
      </c>
    </row>
    <row r="3819">
      <c r="A3819" t="inlineStr">
        <is>
          <t>369025430000</t>
        </is>
      </c>
      <c r="B3819" t="inlineStr">
        <is>
          <t>36902543</t>
        </is>
      </c>
      <c r="C3819" t="inlineStr">
        <is>
          <t>MACKENZIE DE GRACIA</t>
        </is>
      </c>
      <c r="D3819" t="inlineStr">
        <is>
          <t>MACKENZIEDEGRACIA</t>
        </is>
      </c>
      <c r="E3819">
        <f>IF(COUNTIFS(Registros!$A$2:$A$6000,"NP",Registros!$B$2:$B$6000,$A3819)&gt;0,1,0)</f>
        <v/>
      </c>
      <c r="F3819">
        <f>IF($E3819=1,SUMIFS(Registros!$F$2:$F$6000,Registros!$A$2:$A$6000,"NP",Registros!$B$2:$B$6000,$A3819),0)</f>
        <v/>
      </c>
      <c r="G3819">
        <f>IF(COUNTIFS(Registros!$A$2:$A$6000,"MOV",Registros!$B$2:$B$6000,$A3819)&gt;0,1,0)</f>
        <v/>
      </c>
      <c r="H3819">
        <f>IF($G3819=1,SUMIFS(Registros!$F$2:$F$6000,Registros!$A$2:$A$6000,"MOV",Registros!$B$2:$B$6000,$A3819),0)</f>
        <v/>
      </c>
      <c r="I3819">
        <f>IF(COUNTIFS(Registros!$A$2:$A$6000,"CS",Registros!$B$2:$B$6000,$A3819)&gt;0,1,0)</f>
        <v/>
      </c>
      <c r="J3819">
        <f>IF($I3819=1,SUMIFS(Registros!$I$2:$I$6000,Registros!$A$2:$A$6000,"CS",Registros!$B$2:$B$6000,$A3819),0)</f>
        <v/>
      </c>
      <c r="K3819">
        <f>IF(COUNTIFS(Winback!$K$2:$K$300,$D3819)&gt;0,1,0)</f>
        <v/>
      </c>
      <c r="L3819">
        <f>IF(AND($K3819=1,LEFT($A3819,3)="WB-"),SUMIFS(Winback!$D$2:$D$300,Winback!$K$2:$K$300,$D3819),0)</f>
        <v/>
      </c>
      <c r="M3819">
        <f>IF(OR($E3819=1,$G3819=1,SUMIFS(Registros!$J$2:$J$6000,Registros!$B$2:$B$6000,$A3819)&gt;0),1,0)</f>
        <v/>
      </c>
      <c r="N3819">
        <f>IF($J3819&gt;0,1,IF(COUNTIFS(Registros!$A$2:$A$6000,"CS",Registros!$B$2:$B$6000,$A3819,Registros!$K$2:$K$6000,"&lt;&gt;")&gt;0,1,0))</f>
        <v/>
      </c>
      <c r="O3819">
        <f>IF(AND($K3819=1,$E3819=0,$G3819=0,$I3819=0),"WINBACK",IF(AND($M3819=1,$N3819&gt;0),"CONVERGENTE",IF($M3819=1,"SOLO MÓVIL",IF($N3819&gt;0,"SOLO FIJO / INTERNET","SIN SERVICIOS"))))</f>
        <v/>
      </c>
      <c r="P3819">
        <f>IF($O3819="WINBACK","Recuperar (winback)",IF($O3819="CONVERGENTE","Upgrade / más líneas",IF($O3819="SOLO MÓVIL","Ofrecer fijo + internet (FLBBTV)",IF($O3819="SOLO FIJO / INTERNET","Ofrecer línea móvil Nextphone","Oferta completa (móvil + fijo + internet)"))))</f>
        <v/>
      </c>
      <c r="Q3819">
        <f>$F3819+$H3819+$L3819</f>
        <v/>
      </c>
      <c r="R3819">
        <f>IFERROR(VLOOKUP($A3819,Registros!$B$2:$G$6000,6,0),IFERROR(VLOOKUP($D3819,Winback!$B$2:$C$300,2,0),""))</f>
        <v/>
      </c>
      <c r="S3819">
        <f>IF($E3819=1,"NP","")&amp;IF($G3819=1,"+MOV","")&amp;IF($I3819=1,"+CS","")&amp;IF($K3819=1,"+WB","")</f>
        <v/>
      </c>
      <c r="T3819">
        <f>$E3819+$G3819+$I3819+$K3819</f>
        <v/>
      </c>
    </row>
    <row r="3820">
      <c r="A3820" t="inlineStr">
        <is>
          <t>359351530000</t>
        </is>
      </c>
      <c r="B3820" t="inlineStr">
        <is>
          <t>35935153</t>
        </is>
      </c>
      <c r="C3820" t="inlineStr">
        <is>
          <t>ELIZABETH GONZALEZ</t>
        </is>
      </c>
      <c r="D3820" t="inlineStr">
        <is>
          <t>ELIZABETHGONZALEZ</t>
        </is>
      </c>
      <c r="E3820">
        <f>IF(COUNTIFS(Registros!$A$2:$A$6000,"NP",Registros!$B$2:$B$6000,$A3820)&gt;0,1,0)</f>
        <v/>
      </c>
      <c r="F3820">
        <f>IF($E3820=1,SUMIFS(Registros!$F$2:$F$6000,Registros!$A$2:$A$6000,"NP",Registros!$B$2:$B$6000,$A3820),0)</f>
        <v/>
      </c>
      <c r="G3820">
        <f>IF(COUNTIFS(Registros!$A$2:$A$6000,"MOV",Registros!$B$2:$B$6000,$A3820)&gt;0,1,0)</f>
        <v/>
      </c>
      <c r="H3820">
        <f>IF($G3820=1,SUMIFS(Registros!$F$2:$F$6000,Registros!$A$2:$A$6000,"MOV",Registros!$B$2:$B$6000,$A3820),0)</f>
        <v/>
      </c>
      <c r="I3820">
        <f>IF(COUNTIFS(Registros!$A$2:$A$6000,"CS",Registros!$B$2:$B$6000,$A3820)&gt;0,1,0)</f>
        <v/>
      </c>
      <c r="J3820">
        <f>IF($I3820=1,SUMIFS(Registros!$I$2:$I$6000,Registros!$A$2:$A$6000,"CS",Registros!$B$2:$B$6000,$A3820),0)</f>
        <v/>
      </c>
      <c r="K3820">
        <f>IF(COUNTIFS(Winback!$K$2:$K$300,$D3820)&gt;0,1,0)</f>
        <v/>
      </c>
      <c r="L3820">
        <f>IF(AND($K3820=1,LEFT($A3820,3)="WB-"),SUMIFS(Winback!$D$2:$D$300,Winback!$K$2:$K$300,$D3820),0)</f>
        <v/>
      </c>
      <c r="M3820">
        <f>IF(OR($E3820=1,$G3820=1,SUMIFS(Registros!$J$2:$J$6000,Registros!$B$2:$B$6000,$A3820)&gt;0),1,0)</f>
        <v/>
      </c>
      <c r="N3820">
        <f>IF($J3820&gt;0,1,IF(COUNTIFS(Registros!$A$2:$A$6000,"CS",Registros!$B$2:$B$6000,$A3820,Registros!$K$2:$K$6000,"&lt;&gt;")&gt;0,1,0))</f>
        <v/>
      </c>
      <c r="O3820">
        <f>IF(AND($K3820=1,$E3820=0,$G3820=0,$I3820=0),"WINBACK",IF(AND($M3820=1,$N3820&gt;0),"CONVERGENTE",IF($M3820=1,"SOLO MÓVIL",IF($N3820&gt;0,"SOLO FIJO / INTERNET","SIN SERVICIOS"))))</f>
        <v/>
      </c>
      <c r="P3820">
        <f>IF($O3820="WINBACK","Recuperar (winback)",IF($O3820="CONVERGENTE","Upgrade / más líneas",IF($O3820="SOLO MÓVIL","Ofrecer fijo + internet (FLBBTV)",IF($O3820="SOLO FIJO / INTERNET","Ofrecer línea móvil Nextphone","Oferta completa (móvil + fijo + internet)"))))</f>
        <v/>
      </c>
      <c r="Q3820">
        <f>$F3820+$H3820+$L3820</f>
        <v/>
      </c>
      <c r="R3820">
        <f>IFERROR(VLOOKUP($A3820,Registros!$B$2:$G$6000,6,0),IFERROR(VLOOKUP($D3820,Winback!$B$2:$C$300,2,0),""))</f>
        <v/>
      </c>
      <c r="S3820">
        <f>IF($E3820=1,"NP","")&amp;IF($G3820=1,"+MOV","")&amp;IF($I3820=1,"+CS","")&amp;IF($K3820=1,"+WB","")</f>
        <v/>
      </c>
      <c r="T3820">
        <f>$E3820+$G3820+$I3820+$K3820</f>
        <v/>
      </c>
    </row>
    <row r="3821">
      <c r="A3821" t="inlineStr">
        <is>
          <t>355357170000</t>
        </is>
      </c>
      <c r="B3821" t="inlineStr">
        <is>
          <t>35535717</t>
        </is>
      </c>
      <c r="C3821" t="inlineStr">
        <is>
          <t>ALICIA YANETH MIRANDA GUERRA</t>
        </is>
      </c>
      <c r="D3821" t="inlineStr">
        <is>
          <t>ALICIAYANETHMIRANDAGUERRA</t>
        </is>
      </c>
      <c r="E3821">
        <f>IF(COUNTIFS(Registros!$A$2:$A$6000,"NP",Registros!$B$2:$B$6000,$A3821)&gt;0,1,0)</f>
        <v/>
      </c>
      <c r="F3821">
        <f>IF($E3821=1,SUMIFS(Registros!$F$2:$F$6000,Registros!$A$2:$A$6000,"NP",Registros!$B$2:$B$6000,$A3821),0)</f>
        <v/>
      </c>
      <c r="G3821">
        <f>IF(COUNTIFS(Registros!$A$2:$A$6000,"MOV",Registros!$B$2:$B$6000,$A3821)&gt;0,1,0)</f>
        <v/>
      </c>
      <c r="H3821">
        <f>IF($G3821=1,SUMIFS(Registros!$F$2:$F$6000,Registros!$A$2:$A$6000,"MOV",Registros!$B$2:$B$6000,$A3821),0)</f>
        <v/>
      </c>
      <c r="I3821">
        <f>IF(COUNTIFS(Registros!$A$2:$A$6000,"CS",Registros!$B$2:$B$6000,$A3821)&gt;0,1,0)</f>
        <v/>
      </c>
      <c r="J3821">
        <f>IF($I3821=1,SUMIFS(Registros!$I$2:$I$6000,Registros!$A$2:$A$6000,"CS",Registros!$B$2:$B$6000,$A3821),0)</f>
        <v/>
      </c>
      <c r="K3821">
        <f>IF(COUNTIFS(Winback!$K$2:$K$300,$D3821)&gt;0,1,0)</f>
        <v/>
      </c>
      <c r="L3821">
        <f>IF(AND($K3821=1,LEFT($A3821,3)="WB-"),SUMIFS(Winback!$D$2:$D$300,Winback!$K$2:$K$300,$D3821),0)</f>
        <v/>
      </c>
      <c r="M3821">
        <f>IF(OR($E3821=1,$G3821=1,SUMIFS(Registros!$J$2:$J$6000,Registros!$B$2:$B$6000,$A3821)&gt;0),1,0)</f>
        <v/>
      </c>
      <c r="N3821">
        <f>IF($J3821&gt;0,1,IF(COUNTIFS(Registros!$A$2:$A$6000,"CS",Registros!$B$2:$B$6000,$A3821,Registros!$K$2:$K$6000,"&lt;&gt;")&gt;0,1,0))</f>
        <v/>
      </c>
      <c r="O3821">
        <f>IF(AND($K3821=1,$E3821=0,$G3821=0,$I3821=0),"WINBACK",IF(AND($M3821=1,$N3821&gt;0),"CONVERGENTE",IF($M3821=1,"SOLO MÓVIL",IF($N3821&gt;0,"SOLO FIJO / INTERNET","SIN SERVICIOS"))))</f>
        <v/>
      </c>
      <c r="P3821">
        <f>IF($O3821="WINBACK","Recuperar (winback)",IF($O3821="CONVERGENTE","Upgrade / más líneas",IF($O3821="SOLO MÓVIL","Ofrecer fijo + internet (FLBBTV)",IF($O3821="SOLO FIJO / INTERNET","Ofrecer línea móvil Nextphone","Oferta completa (móvil + fijo + internet)"))))</f>
        <v/>
      </c>
      <c r="Q3821">
        <f>$F3821+$H3821+$L3821</f>
        <v/>
      </c>
      <c r="R3821">
        <f>IFERROR(VLOOKUP($A3821,Registros!$B$2:$G$6000,6,0),IFERROR(VLOOKUP($D3821,Winback!$B$2:$C$300,2,0),""))</f>
        <v/>
      </c>
      <c r="S3821">
        <f>IF($E3821=1,"NP","")&amp;IF($G3821=1,"+MOV","")&amp;IF($I3821=1,"+CS","")&amp;IF($K3821=1,"+WB","")</f>
        <v/>
      </c>
      <c r="T3821">
        <f>$E3821+$G3821+$I3821+$K3821</f>
        <v/>
      </c>
    </row>
    <row r="3822">
      <c r="A3822" t="inlineStr">
        <is>
          <t>352278390000</t>
        </is>
      </c>
      <c r="B3822" t="inlineStr">
        <is>
          <t>35227839</t>
        </is>
      </c>
      <c r="C3822" t="inlineStr">
        <is>
          <t>CRISTIAN NAVARRO</t>
        </is>
      </c>
      <c r="D3822" t="inlineStr">
        <is>
          <t>CRISTIANNAVARRO</t>
        </is>
      </c>
      <c r="E3822">
        <f>IF(COUNTIFS(Registros!$A$2:$A$6000,"NP",Registros!$B$2:$B$6000,$A3822)&gt;0,1,0)</f>
        <v/>
      </c>
      <c r="F3822">
        <f>IF($E3822=1,SUMIFS(Registros!$F$2:$F$6000,Registros!$A$2:$A$6000,"NP",Registros!$B$2:$B$6000,$A3822),0)</f>
        <v/>
      </c>
      <c r="G3822">
        <f>IF(COUNTIFS(Registros!$A$2:$A$6000,"MOV",Registros!$B$2:$B$6000,$A3822)&gt;0,1,0)</f>
        <v/>
      </c>
      <c r="H3822">
        <f>IF($G3822=1,SUMIFS(Registros!$F$2:$F$6000,Registros!$A$2:$A$6000,"MOV",Registros!$B$2:$B$6000,$A3822),0)</f>
        <v/>
      </c>
      <c r="I3822">
        <f>IF(COUNTIFS(Registros!$A$2:$A$6000,"CS",Registros!$B$2:$B$6000,$A3822)&gt;0,1,0)</f>
        <v/>
      </c>
      <c r="J3822">
        <f>IF($I3822=1,SUMIFS(Registros!$I$2:$I$6000,Registros!$A$2:$A$6000,"CS",Registros!$B$2:$B$6000,$A3822),0)</f>
        <v/>
      </c>
      <c r="K3822">
        <f>IF(COUNTIFS(Winback!$K$2:$K$300,$D3822)&gt;0,1,0)</f>
        <v/>
      </c>
      <c r="L3822">
        <f>IF(AND($K3822=1,LEFT($A3822,3)="WB-"),SUMIFS(Winback!$D$2:$D$300,Winback!$K$2:$K$300,$D3822),0)</f>
        <v/>
      </c>
      <c r="M3822">
        <f>IF(OR($E3822=1,$G3822=1,SUMIFS(Registros!$J$2:$J$6000,Registros!$B$2:$B$6000,$A3822)&gt;0),1,0)</f>
        <v/>
      </c>
      <c r="N3822">
        <f>IF($J3822&gt;0,1,IF(COUNTIFS(Registros!$A$2:$A$6000,"CS",Registros!$B$2:$B$6000,$A3822,Registros!$K$2:$K$6000,"&lt;&gt;")&gt;0,1,0))</f>
        <v/>
      </c>
      <c r="O3822">
        <f>IF(AND($K3822=1,$E3822=0,$G3822=0,$I3822=0),"WINBACK",IF(AND($M3822=1,$N3822&gt;0),"CONVERGENTE",IF($M3822=1,"SOLO MÓVIL",IF($N3822&gt;0,"SOLO FIJO / INTERNET","SIN SERVICIOS"))))</f>
        <v/>
      </c>
      <c r="P3822">
        <f>IF($O3822="WINBACK","Recuperar (winback)",IF($O3822="CONVERGENTE","Upgrade / más líneas",IF($O3822="SOLO MÓVIL","Ofrecer fijo + internet (FLBBTV)",IF($O3822="SOLO FIJO / INTERNET","Ofrecer línea móvil Nextphone","Oferta completa (móvil + fijo + internet)"))))</f>
        <v/>
      </c>
      <c r="Q3822">
        <f>$F3822+$H3822+$L3822</f>
        <v/>
      </c>
      <c r="R3822">
        <f>IFERROR(VLOOKUP($A3822,Registros!$B$2:$G$6000,6,0),IFERROR(VLOOKUP($D3822,Winback!$B$2:$C$300,2,0),""))</f>
        <v/>
      </c>
      <c r="S3822">
        <f>IF($E3822=1,"NP","")&amp;IF($G3822=1,"+MOV","")&amp;IF($I3822=1,"+CS","")&amp;IF($K3822=1,"+WB","")</f>
        <v/>
      </c>
      <c r="T3822">
        <f>$E3822+$G3822+$I3822+$K3822</f>
        <v/>
      </c>
    </row>
    <row r="3823">
      <c r="A3823" t="inlineStr">
        <is>
          <t>358307870000</t>
        </is>
      </c>
      <c r="B3823" t="inlineStr">
        <is>
          <t>35830787</t>
        </is>
      </c>
      <c r="C3823" t="inlineStr">
        <is>
          <t>DANIEL ANTONIO BEITIA MORALES</t>
        </is>
      </c>
      <c r="D3823" t="inlineStr">
        <is>
          <t>DANIELANTONIOBEITIAMORALES</t>
        </is>
      </c>
      <c r="E3823">
        <f>IF(COUNTIFS(Registros!$A$2:$A$6000,"NP",Registros!$B$2:$B$6000,$A3823)&gt;0,1,0)</f>
        <v/>
      </c>
      <c r="F3823">
        <f>IF($E3823=1,SUMIFS(Registros!$F$2:$F$6000,Registros!$A$2:$A$6000,"NP",Registros!$B$2:$B$6000,$A3823),0)</f>
        <v/>
      </c>
      <c r="G3823">
        <f>IF(COUNTIFS(Registros!$A$2:$A$6000,"MOV",Registros!$B$2:$B$6000,$A3823)&gt;0,1,0)</f>
        <v/>
      </c>
      <c r="H3823">
        <f>IF($G3823=1,SUMIFS(Registros!$F$2:$F$6000,Registros!$A$2:$A$6000,"MOV",Registros!$B$2:$B$6000,$A3823),0)</f>
        <v/>
      </c>
      <c r="I3823">
        <f>IF(COUNTIFS(Registros!$A$2:$A$6000,"CS",Registros!$B$2:$B$6000,$A3823)&gt;0,1,0)</f>
        <v/>
      </c>
      <c r="J3823">
        <f>IF($I3823=1,SUMIFS(Registros!$I$2:$I$6000,Registros!$A$2:$A$6000,"CS",Registros!$B$2:$B$6000,$A3823),0)</f>
        <v/>
      </c>
      <c r="K3823">
        <f>IF(COUNTIFS(Winback!$K$2:$K$300,$D3823)&gt;0,1,0)</f>
        <v/>
      </c>
      <c r="L3823">
        <f>IF(AND($K3823=1,LEFT($A3823,3)="WB-"),SUMIFS(Winback!$D$2:$D$300,Winback!$K$2:$K$300,$D3823),0)</f>
        <v/>
      </c>
      <c r="M3823">
        <f>IF(OR($E3823=1,$G3823=1,SUMIFS(Registros!$J$2:$J$6000,Registros!$B$2:$B$6000,$A3823)&gt;0),1,0)</f>
        <v/>
      </c>
      <c r="N3823">
        <f>IF($J3823&gt;0,1,IF(COUNTIFS(Registros!$A$2:$A$6000,"CS",Registros!$B$2:$B$6000,$A3823,Registros!$K$2:$K$6000,"&lt;&gt;")&gt;0,1,0))</f>
        <v/>
      </c>
      <c r="O3823">
        <f>IF(AND($K3823=1,$E3823=0,$G3823=0,$I3823=0),"WINBACK",IF(AND($M3823=1,$N3823&gt;0),"CONVERGENTE",IF($M3823=1,"SOLO MÓVIL",IF($N3823&gt;0,"SOLO FIJO / INTERNET","SIN SERVICIOS"))))</f>
        <v/>
      </c>
      <c r="P3823">
        <f>IF($O3823="WINBACK","Recuperar (winback)",IF($O3823="CONVERGENTE","Upgrade / más líneas",IF($O3823="SOLO MÓVIL","Ofrecer fijo + internet (FLBBTV)",IF($O3823="SOLO FIJO / INTERNET","Ofrecer línea móvil Nextphone","Oferta completa (móvil + fijo + internet)"))))</f>
        <v/>
      </c>
      <c r="Q3823">
        <f>$F3823+$H3823+$L3823</f>
        <v/>
      </c>
      <c r="R3823">
        <f>IFERROR(VLOOKUP($A3823,Registros!$B$2:$G$6000,6,0),IFERROR(VLOOKUP($D3823,Winback!$B$2:$C$300,2,0),""))</f>
        <v/>
      </c>
      <c r="S3823">
        <f>IF($E3823=1,"NP","")&amp;IF($G3823=1,"+MOV","")&amp;IF($I3823=1,"+CS","")&amp;IF($K3823=1,"+WB","")</f>
        <v/>
      </c>
      <c r="T3823">
        <f>$E3823+$G3823+$I3823+$K3823</f>
        <v/>
      </c>
    </row>
    <row r="3824">
      <c r="A3824" t="inlineStr">
        <is>
          <t>351316720000</t>
        </is>
      </c>
      <c r="B3824" t="inlineStr">
        <is>
          <t>35131672</t>
        </is>
      </c>
      <c r="C3824" t="inlineStr">
        <is>
          <t>IRVING RICHARD BERNAL SANTOS</t>
        </is>
      </c>
      <c r="D3824" t="inlineStr">
        <is>
          <t>IRVINGRICHARDBERNALSANTOS</t>
        </is>
      </c>
      <c r="E3824">
        <f>IF(COUNTIFS(Registros!$A$2:$A$6000,"NP",Registros!$B$2:$B$6000,$A3824)&gt;0,1,0)</f>
        <v/>
      </c>
      <c r="F3824">
        <f>IF($E3824=1,SUMIFS(Registros!$F$2:$F$6000,Registros!$A$2:$A$6000,"NP",Registros!$B$2:$B$6000,$A3824),0)</f>
        <v/>
      </c>
      <c r="G3824">
        <f>IF(COUNTIFS(Registros!$A$2:$A$6000,"MOV",Registros!$B$2:$B$6000,$A3824)&gt;0,1,0)</f>
        <v/>
      </c>
      <c r="H3824">
        <f>IF($G3824=1,SUMIFS(Registros!$F$2:$F$6000,Registros!$A$2:$A$6000,"MOV",Registros!$B$2:$B$6000,$A3824),0)</f>
        <v/>
      </c>
      <c r="I3824">
        <f>IF(COUNTIFS(Registros!$A$2:$A$6000,"CS",Registros!$B$2:$B$6000,$A3824)&gt;0,1,0)</f>
        <v/>
      </c>
      <c r="J3824">
        <f>IF($I3824=1,SUMIFS(Registros!$I$2:$I$6000,Registros!$A$2:$A$6000,"CS",Registros!$B$2:$B$6000,$A3824),0)</f>
        <v/>
      </c>
      <c r="K3824">
        <f>IF(COUNTIFS(Winback!$K$2:$K$300,$D3824)&gt;0,1,0)</f>
        <v/>
      </c>
      <c r="L3824">
        <f>IF(AND($K3824=1,LEFT($A3824,3)="WB-"),SUMIFS(Winback!$D$2:$D$300,Winback!$K$2:$K$300,$D3824),0)</f>
        <v/>
      </c>
      <c r="M3824">
        <f>IF(OR($E3824=1,$G3824=1,SUMIFS(Registros!$J$2:$J$6000,Registros!$B$2:$B$6000,$A3824)&gt;0),1,0)</f>
        <v/>
      </c>
      <c r="N3824">
        <f>IF($J3824&gt;0,1,IF(COUNTIFS(Registros!$A$2:$A$6000,"CS",Registros!$B$2:$B$6000,$A3824,Registros!$K$2:$K$6000,"&lt;&gt;")&gt;0,1,0))</f>
        <v/>
      </c>
      <c r="O3824">
        <f>IF(AND($K3824=1,$E3824=0,$G3824=0,$I3824=0),"WINBACK",IF(AND($M3824=1,$N3824&gt;0),"CONVERGENTE",IF($M3824=1,"SOLO MÓVIL",IF($N3824&gt;0,"SOLO FIJO / INTERNET","SIN SERVICIOS"))))</f>
        <v/>
      </c>
      <c r="P3824">
        <f>IF($O3824="WINBACK","Recuperar (winback)",IF($O3824="CONVERGENTE","Upgrade / más líneas",IF($O3824="SOLO MÓVIL","Ofrecer fijo + internet (FLBBTV)",IF($O3824="SOLO FIJO / INTERNET","Ofrecer línea móvil Nextphone","Oferta completa (móvil + fijo + internet)"))))</f>
        <v/>
      </c>
      <c r="Q3824">
        <f>$F3824+$H3824+$L3824</f>
        <v/>
      </c>
      <c r="R3824">
        <f>IFERROR(VLOOKUP($A3824,Registros!$B$2:$G$6000,6,0),IFERROR(VLOOKUP($D3824,Winback!$B$2:$C$300,2,0),""))</f>
        <v/>
      </c>
      <c r="S3824">
        <f>IF($E3824=1,"NP","")&amp;IF($G3824=1,"+MOV","")&amp;IF($I3824=1,"+CS","")&amp;IF($K3824=1,"+WB","")</f>
        <v/>
      </c>
      <c r="T3824">
        <f>$E3824+$G3824+$I3824+$K3824</f>
        <v/>
      </c>
    </row>
    <row r="3825">
      <c r="A3825" t="inlineStr">
        <is>
          <t>356382600000</t>
        </is>
      </c>
      <c r="B3825" t="inlineStr">
        <is>
          <t>35638260</t>
        </is>
      </c>
      <c r="C3825" t="inlineStr">
        <is>
          <t>MARYELIS ESPINOSA</t>
        </is>
      </c>
      <c r="D3825" t="inlineStr">
        <is>
          <t>MARYELISESPINOSA</t>
        </is>
      </c>
      <c r="E3825">
        <f>IF(COUNTIFS(Registros!$A$2:$A$6000,"NP",Registros!$B$2:$B$6000,$A3825)&gt;0,1,0)</f>
        <v/>
      </c>
      <c r="F3825">
        <f>IF($E3825=1,SUMIFS(Registros!$F$2:$F$6000,Registros!$A$2:$A$6000,"NP",Registros!$B$2:$B$6000,$A3825),0)</f>
        <v/>
      </c>
      <c r="G3825">
        <f>IF(COUNTIFS(Registros!$A$2:$A$6000,"MOV",Registros!$B$2:$B$6000,$A3825)&gt;0,1,0)</f>
        <v/>
      </c>
      <c r="H3825">
        <f>IF($G3825=1,SUMIFS(Registros!$F$2:$F$6000,Registros!$A$2:$A$6000,"MOV",Registros!$B$2:$B$6000,$A3825),0)</f>
        <v/>
      </c>
      <c r="I3825">
        <f>IF(COUNTIFS(Registros!$A$2:$A$6000,"CS",Registros!$B$2:$B$6000,$A3825)&gt;0,1,0)</f>
        <v/>
      </c>
      <c r="J3825">
        <f>IF($I3825=1,SUMIFS(Registros!$I$2:$I$6000,Registros!$A$2:$A$6000,"CS",Registros!$B$2:$B$6000,$A3825),0)</f>
        <v/>
      </c>
      <c r="K3825">
        <f>IF(COUNTIFS(Winback!$K$2:$K$300,$D3825)&gt;0,1,0)</f>
        <v/>
      </c>
      <c r="L3825">
        <f>IF(AND($K3825=1,LEFT($A3825,3)="WB-"),SUMIFS(Winback!$D$2:$D$300,Winback!$K$2:$K$300,$D3825),0)</f>
        <v/>
      </c>
      <c r="M3825">
        <f>IF(OR($E3825=1,$G3825=1,SUMIFS(Registros!$J$2:$J$6000,Registros!$B$2:$B$6000,$A3825)&gt;0),1,0)</f>
        <v/>
      </c>
      <c r="N3825">
        <f>IF($J3825&gt;0,1,IF(COUNTIFS(Registros!$A$2:$A$6000,"CS",Registros!$B$2:$B$6000,$A3825,Registros!$K$2:$K$6000,"&lt;&gt;")&gt;0,1,0))</f>
        <v/>
      </c>
      <c r="O3825">
        <f>IF(AND($K3825=1,$E3825=0,$G3825=0,$I3825=0),"WINBACK",IF(AND($M3825=1,$N3825&gt;0),"CONVERGENTE",IF($M3825=1,"SOLO MÓVIL",IF($N3825&gt;0,"SOLO FIJO / INTERNET","SIN SERVICIOS"))))</f>
        <v/>
      </c>
      <c r="P3825">
        <f>IF($O3825="WINBACK","Recuperar (winback)",IF($O3825="CONVERGENTE","Upgrade / más líneas",IF($O3825="SOLO MÓVIL","Ofrecer fijo + internet (FLBBTV)",IF($O3825="SOLO FIJO / INTERNET","Ofrecer línea móvil Nextphone","Oferta completa (móvil + fijo + internet)"))))</f>
        <v/>
      </c>
      <c r="Q3825">
        <f>$F3825+$H3825+$L3825</f>
        <v/>
      </c>
      <c r="R3825">
        <f>IFERROR(VLOOKUP($A3825,Registros!$B$2:$G$6000,6,0),IFERROR(VLOOKUP($D3825,Winback!$B$2:$C$300,2,0),""))</f>
        <v/>
      </c>
      <c r="S3825">
        <f>IF($E3825=1,"NP","")&amp;IF($G3825=1,"+MOV","")&amp;IF($I3825=1,"+CS","")&amp;IF($K3825=1,"+WB","")</f>
        <v/>
      </c>
      <c r="T3825">
        <f>$E3825+$G3825+$I3825+$K3825</f>
        <v/>
      </c>
    </row>
    <row r="3826">
      <c r="A3826" t="inlineStr">
        <is>
          <t>359332150000</t>
        </is>
      </c>
      <c r="B3826" t="inlineStr">
        <is>
          <t>35933215</t>
        </is>
      </c>
      <c r="C3826" t="inlineStr">
        <is>
          <t>DAVIS MENDOZA</t>
        </is>
      </c>
      <c r="D3826" t="inlineStr">
        <is>
          <t>DAVISMENDOZA</t>
        </is>
      </c>
      <c r="E3826">
        <f>IF(COUNTIFS(Registros!$A$2:$A$6000,"NP",Registros!$B$2:$B$6000,$A3826)&gt;0,1,0)</f>
        <v/>
      </c>
      <c r="F3826">
        <f>IF($E3826=1,SUMIFS(Registros!$F$2:$F$6000,Registros!$A$2:$A$6000,"NP",Registros!$B$2:$B$6000,$A3826),0)</f>
        <v/>
      </c>
      <c r="G3826">
        <f>IF(COUNTIFS(Registros!$A$2:$A$6000,"MOV",Registros!$B$2:$B$6000,$A3826)&gt;0,1,0)</f>
        <v/>
      </c>
      <c r="H3826">
        <f>IF($G3826=1,SUMIFS(Registros!$F$2:$F$6000,Registros!$A$2:$A$6000,"MOV",Registros!$B$2:$B$6000,$A3826),0)</f>
        <v/>
      </c>
      <c r="I3826">
        <f>IF(COUNTIFS(Registros!$A$2:$A$6000,"CS",Registros!$B$2:$B$6000,$A3826)&gt;0,1,0)</f>
        <v/>
      </c>
      <c r="J3826">
        <f>IF($I3826=1,SUMIFS(Registros!$I$2:$I$6000,Registros!$A$2:$A$6000,"CS",Registros!$B$2:$B$6000,$A3826),0)</f>
        <v/>
      </c>
      <c r="K3826">
        <f>IF(COUNTIFS(Winback!$K$2:$K$300,$D3826)&gt;0,1,0)</f>
        <v/>
      </c>
      <c r="L3826">
        <f>IF(AND($K3826=1,LEFT($A3826,3)="WB-"),SUMIFS(Winback!$D$2:$D$300,Winback!$K$2:$K$300,$D3826),0)</f>
        <v/>
      </c>
      <c r="M3826">
        <f>IF(OR($E3826=1,$G3826=1,SUMIFS(Registros!$J$2:$J$6000,Registros!$B$2:$B$6000,$A3826)&gt;0),1,0)</f>
        <v/>
      </c>
      <c r="N3826">
        <f>IF($J3826&gt;0,1,IF(COUNTIFS(Registros!$A$2:$A$6000,"CS",Registros!$B$2:$B$6000,$A3826,Registros!$K$2:$K$6000,"&lt;&gt;")&gt;0,1,0))</f>
        <v/>
      </c>
      <c r="O3826">
        <f>IF(AND($K3826=1,$E3826=0,$G3826=0,$I3826=0),"WINBACK",IF(AND($M3826=1,$N3826&gt;0),"CONVERGENTE",IF($M3826=1,"SOLO MÓVIL",IF($N3826&gt;0,"SOLO FIJO / INTERNET","SIN SERVICIOS"))))</f>
        <v/>
      </c>
      <c r="P3826">
        <f>IF($O3826="WINBACK","Recuperar (winback)",IF($O3826="CONVERGENTE","Upgrade / más líneas",IF($O3826="SOLO MÓVIL","Ofrecer fijo + internet (FLBBTV)",IF($O3826="SOLO FIJO / INTERNET","Ofrecer línea móvil Nextphone","Oferta completa (móvil + fijo + internet)"))))</f>
        <v/>
      </c>
      <c r="Q3826">
        <f>$F3826+$H3826+$L3826</f>
        <v/>
      </c>
      <c r="R3826">
        <f>IFERROR(VLOOKUP($A3826,Registros!$B$2:$G$6000,6,0),IFERROR(VLOOKUP($D3826,Winback!$B$2:$C$300,2,0),""))</f>
        <v/>
      </c>
      <c r="S3826">
        <f>IF($E3826=1,"NP","")&amp;IF($G3826=1,"+MOV","")&amp;IF($I3826=1,"+CS","")&amp;IF($K3826=1,"+WB","")</f>
        <v/>
      </c>
      <c r="T3826">
        <f>$E3826+$G3826+$I3826+$K3826</f>
        <v/>
      </c>
    </row>
    <row r="3827">
      <c r="A3827" t="inlineStr">
        <is>
          <t>358174570000</t>
        </is>
      </c>
      <c r="B3827" t="inlineStr">
        <is>
          <t>35817457</t>
        </is>
      </c>
      <c r="C3827" t="inlineStr">
        <is>
          <t>ERIK GONZALEZ</t>
        </is>
      </c>
      <c r="D3827" t="inlineStr">
        <is>
          <t>ERIKGONZALEZ</t>
        </is>
      </c>
      <c r="E3827">
        <f>IF(COUNTIFS(Registros!$A$2:$A$6000,"NP",Registros!$B$2:$B$6000,$A3827)&gt;0,1,0)</f>
        <v/>
      </c>
      <c r="F3827">
        <f>IF($E3827=1,SUMIFS(Registros!$F$2:$F$6000,Registros!$A$2:$A$6000,"NP",Registros!$B$2:$B$6000,$A3827),0)</f>
        <v/>
      </c>
      <c r="G3827">
        <f>IF(COUNTIFS(Registros!$A$2:$A$6000,"MOV",Registros!$B$2:$B$6000,$A3827)&gt;0,1,0)</f>
        <v/>
      </c>
      <c r="H3827">
        <f>IF($G3827=1,SUMIFS(Registros!$F$2:$F$6000,Registros!$A$2:$A$6000,"MOV",Registros!$B$2:$B$6000,$A3827),0)</f>
        <v/>
      </c>
      <c r="I3827">
        <f>IF(COUNTIFS(Registros!$A$2:$A$6000,"CS",Registros!$B$2:$B$6000,$A3827)&gt;0,1,0)</f>
        <v/>
      </c>
      <c r="J3827">
        <f>IF($I3827=1,SUMIFS(Registros!$I$2:$I$6000,Registros!$A$2:$A$6000,"CS",Registros!$B$2:$B$6000,$A3827),0)</f>
        <v/>
      </c>
      <c r="K3827">
        <f>IF(COUNTIFS(Winback!$K$2:$K$300,$D3827)&gt;0,1,0)</f>
        <v/>
      </c>
      <c r="L3827">
        <f>IF(AND($K3827=1,LEFT($A3827,3)="WB-"),SUMIFS(Winback!$D$2:$D$300,Winback!$K$2:$K$300,$D3827),0)</f>
        <v/>
      </c>
      <c r="M3827">
        <f>IF(OR($E3827=1,$G3827=1,SUMIFS(Registros!$J$2:$J$6000,Registros!$B$2:$B$6000,$A3827)&gt;0),1,0)</f>
        <v/>
      </c>
      <c r="N3827">
        <f>IF($J3827&gt;0,1,IF(COUNTIFS(Registros!$A$2:$A$6000,"CS",Registros!$B$2:$B$6000,$A3827,Registros!$K$2:$K$6000,"&lt;&gt;")&gt;0,1,0))</f>
        <v/>
      </c>
      <c r="O3827">
        <f>IF(AND($K3827=1,$E3827=0,$G3827=0,$I3827=0),"WINBACK",IF(AND($M3827=1,$N3827&gt;0),"CONVERGENTE",IF($M3827=1,"SOLO MÓVIL",IF($N3827&gt;0,"SOLO FIJO / INTERNET","SIN SERVICIOS"))))</f>
        <v/>
      </c>
      <c r="P3827">
        <f>IF($O3827="WINBACK","Recuperar (winback)",IF($O3827="CONVERGENTE","Upgrade / más líneas",IF($O3827="SOLO MÓVIL","Ofrecer fijo + internet (FLBBTV)",IF($O3827="SOLO FIJO / INTERNET","Ofrecer línea móvil Nextphone","Oferta completa (móvil + fijo + internet)"))))</f>
        <v/>
      </c>
      <c r="Q3827">
        <f>$F3827+$H3827+$L3827</f>
        <v/>
      </c>
      <c r="R3827">
        <f>IFERROR(VLOOKUP($A3827,Registros!$B$2:$G$6000,6,0),IFERROR(VLOOKUP($D3827,Winback!$B$2:$C$300,2,0),""))</f>
        <v/>
      </c>
      <c r="S3827">
        <f>IF($E3827=1,"NP","")&amp;IF($G3827=1,"+MOV","")&amp;IF($I3827=1,"+CS","")&amp;IF($K3827=1,"+WB","")</f>
        <v/>
      </c>
      <c r="T3827">
        <f>$E3827+$G3827+$I3827+$K3827</f>
        <v/>
      </c>
    </row>
    <row r="3828">
      <c r="A3828" t="inlineStr">
        <is>
          <t>369009920000</t>
        </is>
      </c>
      <c r="B3828" t="inlineStr">
        <is>
          <t>36900992</t>
        </is>
      </c>
      <c r="C3828" t="inlineStr">
        <is>
          <t>MARTIR JOSHUA RODRIGUEZ IBARRA</t>
        </is>
      </c>
      <c r="D3828" t="inlineStr">
        <is>
          <t>MARTIRJOSHUARODRIGUEZIBARRA</t>
        </is>
      </c>
      <c r="E3828">
        <f>IF(COUNTIFS(Registros!$A$2:$A$6000,"NP",Registros!$B$2:$B$6000,$A3828)&gt;0,1,0)</f>
        <v/>
      </c>
      <c r="F3828">
        <f>IF($E3828=1,SUMIFS(Registros!$F$2:$F$6000,Registros!$A$2:$A$6000,"NP",Registros!$B$2:$B$6000,$A3828),0)</f>
        <v/>
      </c>
      <c r="G3828">
        <f>IF(COUNTIFS(Registros!$A$2:$A$6000,"MOV",Registros!$B$2:$B$6000,$A3828)&gt;0,1,0)</f>
        <v/>
      </c>
      <c r="H3828">
        <f>IF($G3828=1,SUMIFS(Registros!$F$2:$F$6000,Registros!$A$2:$A$6000,"MOV",Registros!$B$2:$B$6000,$A3828),0)</f>
        <v/>
      </c>
      <c r="I3828">
        <f>IF(COUNTIFS(Registros!$A$2:$A$6000,"CS",Registros!$B$2:$B$6000,$A3828)&gt;0,1,0)</f>
        <v/>
      </c>
      <c r="J3828">
        <f>IF($I3828=1,SUMIFS(Registros!$I$2:$I$6000,Registros!$A$2:$A$6000,"CS",Registros!$B$2:$B$6000,$A3828),0)</f>
        <v/>
      </c>
      <c r="K3828">
        <f>IF(COUNTIFS(Winback!$K$2:$K$300,$D3828)&gt;0,1,0)</f>
        <v/>
      </c>
      <c r="L3828">
        <f>IF(AND($K3828=1,LEFT($A3828,3)="WB-"),SUMIFS(Winback!$D$2:$D$300,Winback!$K$2:$K$300,$D3828),0)</f>
        <v/>
      </c>
      <c r="M3828">
        <f>IF(OR($E3828=1,$G3828=1,SUMIFS(Registros!$J$2:$J$6000,Registros!$B$2:$B$6000,$A3828)&gt;0),1,0)</f>
        <v/>
      </c>
      <c r="N3828">
        <f>IF($J3828&gt;0,1,IF(COUNTIFS(Registros!$A$2:$A$6000,"CS",Registros!$B$2:$B$6000,$A3828,Registros!$K$2:$K$6000,"&lt;&gt;")&gt;0,1,0))</f>
        <v/>
      </c>
      <c r="O3828">
        <f>IF(AND($K3828=1,$E3828=0,$G3828=0,$I3828=0),"WINBACK",IF(AND($M3828=1,$N3828&gt;0),"CONVERGENTE",IF($M3828=1,"SOLO MÓVIL",IF($N3828&gt;0,"SOLO FIJO / INTERNET","SIN SERVICIOS"))))</f>
        <v/>
      </c>
      <c r="P3828">
        <f>IF($O3828="WINBACK","Recuperar (winback)",IF($O3828="CONVERGENTE","Upgrade / más líneas",IF($O3828="SOLO MÓVIL","Ofrecer fijo + internet (FLBBTV)",IF($O3828="SOLO FIJO / INTERNET","Ofrecer línea móvil Nextphone","Oferta completa (móvil + fijo + internet)"))))</f>
        <v/>
      </c>
      <c r="Q3828">
        <f>$F3828+$H3828+$L3828</f>
        <v/>
      </c>
      <c r="R3828">
        <f>IFERROR(VLOOKUP($A3828,Registros!$B$2:$G$6000,6,0),IFERROR(VLOOKUP($D3828,Winback!$B$2:$C$300,2,0),""))</f>
        <v/>
      </c>
      <c r="S3828">
        <f>IF($E3828=1,"NP","")&amp;IF($G3828=1,"+MOV","")&amp;IF($I3828=1,"+CS","")&amp;IF($K3828=1,"+WB","")</f>
        <v/>
      </c>
      <c r="T3828">
        <f>$E3828+$G3828+$I3828+$K3828</f>
        <v/>
      </c>
    </row>
    <row r="3829">
      <c r="A3829" t="inlineStr">
        <is>
          <t>366021650000</t>
        </is>
      </c>
      <c r="B3829" t="inlineStr">
        <is>
          <t>36602165</t>
        </is>
      </c>
      <c r="C3829" t="inlineStr">
        <is>
          <t>YONATHAN NORIEL MONTEZUMA SANTAMARIA</t>
        </is>
      </c>
      <c r="D3829" t="inlineStr">
        <is>
          <t>YONATHANNORIELMONTEZUMASANTAMARIA</t>
        </is>
      </c>
      <c r="E3829">
        <f>IF(COUNTIFS(Registros!$A$2:$A$6000,"NP",Registros!$B$2:$B$6000,$A3829)&gt;0,1,0)</f>
        <v/>
      </c>
      <c r="F3829">
        <f>IF($E3829=1,SUMIFS(Registros!$F$2:$F$6000,Registros!$A$2:$A$6000,"NP",Registros!$B$2:$B$6000,$A3829),0)</f>
        <v/>
      </c>
      <c r="G3829">
        <f>IF(COUNTIFS(Registros!$A$2:$A$6000,"MOV",Registros!$B$2:$B$6000,$A3829)&gt;0,1,0)</f>
        <v/>
      </c>
      <c r="H3829">
        <f>IF($G3829=1,SUMIFS(Registros!$F$2:$F$6000,Registros!$A$2:$A$6000,"MOV",Registros!$B$2:$B$6000,$A3829),0)</f>
        <v/>
      </c>
      <c r="I3829">
        <f>IF(COUNTIFS(Registros!$A$2:$A$6000,"CS",Registros!$B$2:$B$6000,$A3829)&gt;0,1,0)</f>
        <v/>
      </c>
      <c r="J3829">
        <f>IF($I3829=1,SUMIFS(Registros!$I$2:$I$6000,Registros!$A$2:$A$6000,"CS",Registros!$B$2:$B$6000,$A3829),0)</f>
        <v/>
      </c>
      <c r="K3829">
        <f>IF(COUNTIFS(Winback!$K$2:$K$300,$D3829)&gt;0,1,0)</f>
        <v/>
      </c>
      <c r="L3829">
        <f>IF(AND($K3829=1,LEFT($A3829,3)="WB-"),SUMIFS(Winback!$D$2:$D$300,Winback!$K$2:$K$300,$D3829),0)</f>
        <v/>
      </c>
      <c r="M3829">
        <f>IF(OR($E3829=1,$G3829=1,SUMIFS(Registros!$J$2:$J$6000,Registros!$B$2:$B$6000,$A3829)&gt;0),1,0)</f>
        <v/>
      </c>
      <c r="N3829">
        <f>IF($J3829&gt;0,1,IF(COUNTIFS(Registros!$A$2:$A$6000,"CS",Registros!$B$2:$B$6000,$A3829,Registros!$K$2:$K$6000,"&lt;&gt;")&gt;0,1,0))</f>
        <v/>
      </c>
      <c r="O3829">
        <f>IF(AND($K3829=1,$E3829=0,$G3829=0,$I3829=0),"WINBACK",IF(AND($M3829=1,$N3829&gt;0),"CONVERGENTE",IF($M3829=1,"SOLO MÓVIL",IF($N3829&gt;0,"SOLO FIJO / INTERNET","SIN SERVICIOS"))))</f>
        <v/>
      </c>
      <c r="P3829">
        <f>IF($O3829="WINBACK","Recuperar (winback)",IF($O3829="CONVERGENTE","Upgrade / más líneas",IF($O3829="SOLO MÓVIL","Ofrecer fijo + internet (FLBBTV)",IF($O3829="SOLO FIJO / INTERNET","Ofrecer línea móvil Nextphone","Oferta completa (móvil + fijo + internet)"))))</f>
        <v/>
      </c>
      <c r="Q3829">
        <f>$F3829+$H3829+$L3829</f>
        <v/>
      </c>
      <c r="R3829">
        <f>IFERROR(VLOOKUP($A3829,Registros!$B$2:$G$6000,6,0),IFERROR(VLOOKUP($D3829,Winback!$B$2:$C$300,2,0),""))</f>
        <v/>
      </c>
      <c r="S3829">
        <f>IF($E3829=1,"NP","")&amp;IF($G3829=1,"+MOV","")&amp;IF($I3829=1,"+CS","")&amp;IF($K3829=1,"+WB","")</f>
        <v/>
      </c>
      <c r="T3829">
        <f>$E3829+$G3829+$I3829+$K3829</f>
        <v/>
      </c>
    </row>
    <row r="3830">
      <c r="A3830" t="inlineStr">
        <is>
          <t>367020120000</t>
        </is>
      </c>
      <c r="B3830" t="inlineStr">
        <is>
          <t>36702012</t>
        </is>
      </c>
      <c r="C3830" t="inlineStr">
        <is>
          <t>NODIEL JIMENEZ VENADO</t>
        </is>
      </c>
      <c r="D3830" t="inlineStr">
        <is>
          <t>NODIELJIMENEZVENADO</t>
        </is>
      </c>
      <c r="E3830">
        <f>IF(COUNTIFS(Registros!$A$2:$A$6000,"NP",Registros!$B$2:$B$6000,$A3830)&gt;0,1,0)</f>
        <v/>
      </c>
      <c r="F3830">
        <f>IF($E3830=1,SUMIFS(Registros!$F$2:$F$6000,Registros!$A$2:$A$6000,"NP",Registros!$B$2:$B$6000,$A3830),0)</f>
        <v/>
      </c>
      <c r="G3830">
        <f>IF(COUNTIFS(Registros!$A$2:$A$6000,"MOV",Registros!$B$2:$B$6000,$A3830)&gt;0,1,0)</f>
        <v/>
      </c>
      <c r="H3830">
        <f>IF($G3830=1,SUMIFS(Registros!$F$2:$F$6000,Registros!$A$2:$A$6000,"MOV",Registros!$B$2:$B$6000,$A3830),0)</f>
        <v/>
      </c>
      <c r="I3830">
        <f>IF(COUNTIFS(Registros!$A$2:$A$6000,"CS",Registros!$B$2:$B$6000,$A3830)&gt;0,1,0)</f>
        <v/>
      </c>
      <c r="J3830">
        <f>IF($I3830=1,SUMIFS(Registros!$I$2:$I$6000,Registros!$A$2:$A$6000,"CS",Registros!$B$2:$B$6000,$A3830),0)</f>
        <v/>
      </c>
      <c r="K3830">
        <f>IF(COUNTIFS(Winback!$K$2:$K$300,$D3830)&gt;0,1,0)</f>
        <v/>
      </c>
      <c r="L3830">
        <f>IF(AND($K3830=1,LEFT($A3830,3)="WB-"),SUMIFS(Winback!$D$2:$D$300,Winback!$K$2:$K$300,$D3830),0)</f>
        <v/>
      </c>
      <c r="M3830">
        <f>IF(OR($E3830=1,$G3830=1,SUMIFS(Registros!$J$2:$J$6000,Registros!$B$2:$B$6000,$A3830)&gt;0),1,0)</f>
        <v/>
      </c>
      <c r="N3830">
        <f>IF($J3830&gt;0,1,IF(COUNTIFS(Registros!$A$2:$A$6000,"CS",Registros!$B$2:$B$6000,$A3830,Registros!$K$2:$K$6000,"&lt;&gt;")&gt;0,1,0))</f>
        <v/>
      </c>
      <c r="O3830">
        <f>IF(AND($K3830=1,$E3830=0,$G3830=0,$I3830=0),"WINBACK",IF(AND($M3830=1,$N3830&gt;0),"CONVERGENTE",IF($M3830=1,"SOLO MÓVIL",IF($N3830&gt;0,"SOLO FIJO / INTERNET","SIN SERVICIOS"))))</f>
        <v/>
      </c>
      <c r="P3830">
        <f>IF($O3830="WINBACK","Recuperar (winback)",IF($O3830="CONVERGENTE","Upgrade / más líneas",IF($O3830="SOLO MÓVIL","Ofrecer fijo + internet (FLBBTV)",IF($O3830="SOLO FIJO / INTERNET","Ofrecer línea móvil Nextphone","Oferta completa (móvil + fijo + internet)"))))</f>
        <v/>
      </c>
      <c r="Q3830">
        <f>$F3830+$H3830+$L3830</f>
        <v/>
      </c>
      <c r="R3830">
        <f>IFERROR(VLOOKUP($A3830,Registros!$B$2:$G$6000,6,0),IFERROR(VLOOKUP($D3830,Winback!$B$2:$C$300,2,0),""))</f>
        <v/>
      </c>
      <c r="S3830">
        <f>IF($E3830=1,"NP","")&amp;IF($G3830=1,"+MOV","")&amp;IF($I3830=1,"+CS","")&amp;IF($K3830=1,"+WB","")</f>
        <v/>
      </c>
      <c r="T3830">
        <f>$E3830+$G3830+$I3830+$K3830</f>
        <v/>
      </c>
    </row>
    <row r="3831">
      <c r="A3831" t="inlineStr">
        <is>
          <t>369031370000</t>
        </is>
      </c>
      <c r="B3831" t="inlineStr">
        <is>
          <t>36903137</t>
        </is>
      </c>
      <c r="C3831" t="inlineStr">
        <is>
          <t>MISSAEL HARIM ESPINOZA SÁNCHEZ</t>
        </is>
      </c>
      <c r="D3831" t="inlineStr">
        <is>
          <t>MISSAELHARIMESPINOZASANCHEZ</t>
        </is>
      </c>
      <c r="E3831">
        <f>IF(COUNTIFS(Registros!$A$2:$A$6000,"NP",Registros!$B$2:$B$6000,$A3831)&gt;0,1,0)</f>
        <v/>
      </c>
      <c r="F3831">
        <f>IF($E3831=1,SUMIFS(Registros!$F$2:$F$6000,Registros!$A$2:$A$6000,"NP",Registros!$B$2:$B$6000,$A3831),0)</f>
        <v/>
      </c>
      <c r="G3831">
        <f>IF(COUNTIFS(Registros!$A$2:$A$6000,"MOV",Registros!$B$2:$B$6000,$A3831)&gt;0,1,0)</f>
        <v/>
      </c>
      <c r="H3831">
        <f>IF($G3831=1,SUMIFS(Registros!$F$2:$F$6000,Registros!$A$2:$A$6000,"MOV",Registros!$B$2:$B$6000,$A3831),0)</f>
        <v/>
      </c>
      <c r="I3831">
        <f>IF(COUNTIFS(Registros!$A$2:$A$6000,"CS",Registros!$B$2:$B$6000,$A3831)&gt;0,1,0)</f>
        <v/>
      </c>
      <c r="J3831">
        <f>IF($I3831=1,SUMIFS(Registros!$I$2:$I$6000,Registros!$A$2:$A$6000,"CS",Registros!$B$2:$B$6000,$A3831),0)</f>
        <v/>
      </c>
      <c r="K3831">
        <f>IF(COUNTIFS(Winback!$K$2:$K$300,$D3831)&gt;0,1,0)</f>
        <v/>
      </c>
      <c r="L3831">
        <f>IF(AND($K3831=1,LEFT($A3831,3)="WB-"),SUMIFS(Winback!$D$2:$D$300,Winback!$K$2:$K$300,$D3831),0)</f>
        <v/>
      </c>
      <c r="M3831">
        <f>IF(OR($E3831=1,$G3831=1,SUMIFS(Registros!$J$2:$J$6000,Registros!$B$2:$B$6000,$A3831)&gt;0),1,0)</f>
        <v/>
      </c>
      <c r="N3831">
        <f>IF($J3831&gt;0,1,IF(COUNTIFS(Registros!$A$2:$A$6000,"CS",Registros!$B$2:$B$6000,$A3831,Registros!$K$2:$K$6000,"&lt;&gt;")&gt;0,1,0))</f>
        <v/>
      </c>
      <c r="O3831">
        <f>IF(AND($K3831=1,$E3831=0,$G3831=0,$I3831=0),"WINBACK",IF(AND($M3831=1,$N3831&gt;0),"CONVERGENTE",IF($M3831=1,"SOLO MÓVIL",IF($N3831&gt;0,"SOLO FIJO / INTERNET","SIN SERVICIOS"))))</f>
        <v/>
      </c>
      <c r="P3831">
        <f>IF($O3831="WINBACK","Recuperar (winback)",IF($O3831="CONVERGENTE","Upgrade / más líneas",IF($O3831="SOLO MÓVIL","Ofrecer fijo + internet (FLBBTV)",IF($O3831="SOLO FIJO / INTERNET","Ofrecer línea móvil Nextphone","Oferta completa (móvil + fijo + internet)"))))</f>
        <v/>
      </c>
      <c r="Q3831">
        <f>$F3831+$H3831+$L3831</f>
        <v/>
      </c>
      <c r="R3831">
        <f>IFERROR(VLOOKUP($A3831,Registros!$B$2:$G$6000,6,0),IFERROR(VLOOKUP($D3831,Winback!$B$2:$C$300,2,0),""))</f>
        <v/>
      </c>
      <c r="S3831">
        <f>IF($E3831=1,"NP","")&amp;IF($G3831=1,"+MOV","")&amp;IF($I3831=1,"+CS","")&amp;IF($K3831=1,"+WB","")</f>
        <v/>
      </c>
      <c r="T3831">
        <f>$E3831+$G3831+$I3831+$K3831</f>
        <v/>
      </c>
    </row>
    <row r="3832">
      <c r="A3832" t="inlineStr">
        <is>
          <t>355381890000</t>
        </is>
      </c>
      <c r="B3832" t="inlineStr">
        <is>
          <t>35538189</t>
        </is>
      </c>
      <c r="C3832" t="inlineStr">
        <is>
          <t>RAFAEL ACOSTA</t>
        </is>
      </c>
      <c r="D3832" t="inlineStr">
        <is>
          <t>RAFAELACOSTA</t>
        </is>
      </c>
      <c r="E3832">
        <f>IF(COUNTIFS(Registros!$A$2:$A$6000,"NP",Registros!$B$2:$B$6000,$A3832)&gt;0,1,0)</f>
        <v/>
      </c>
      <c r="F3832">
        <f>IF($E3832=1,SUMIFS(Registros!$F$2:$F$6000,Registros!$A$2:$A$6000,"NP",Registros!$B$2:$B$6000,$A3832),0)</f>
        <v/>
      </c>
      <c r="G3832">
        <f>IF(COUNTIFS(Registros!$A$2:$A$6000,"MOV",Registros!$B$2:$B$6000,$A3832)&gt;0,1,0)</f>
        <v/>
      </c>
      <c r="H3832">
        <f>IF($G3832=1,SUMIFS(Registros!$F$2:$F$6000,Registros!$A$2:$A$6000,"MOV",Registros!$B$2:$B$6000,$A3832),0)</f>
        <v/>
      </c>
      <c r="I3832">
        <f>IF(COUNTIFS(Registros!$A$2:$A$6000,"CS",Registros!$B$2:$B$6000,$A3832)&gt;0,1,0)</f>
        <v/>
      </c>
      <c r="J3832">
        <f>IF($I3832=1,SUMIFS(Registros!$I$2:$I$6000,Registros!$A$2:$A$6000,"CS",Registros!$B$2:$B$6000,$A3832),0)</f>
        <v/>
      </c>
      <c r="K3832">
        <f>IF(COUNTIFS(Winback!$K$2:$K$300,$D3832)&gt;0,1,0)</f>
        <v/>
      </c>
      <c r="L3832">
        <f>IF(AND($K3832=1,LEFT($A3832,3)="WB-"),SUMIFS(Winback!$D$2:$D$300,Winback!$K$2:$K$300,$D3832),0)</f>
        <v/>
      </c>
      <c r="M3832">
        <f>IF(OR($E3832=1,$G3832=1,SUMIFS(Registros!$J$2:$J$6000,Registros!$B$2:$B$6000,$A3832)&gt;0),1,0)</f>
        <v/>
      </c>
      <c r="N3832">
        <f>IF($J3832&gt;0,1,IF(COUNTIFS(Registros!$A$2:$A$6000,"CS",Registros!$B$2:$B$6000,$A3832,Registros!$K$2:$K$6000,"&lt;&gt;")&gt;0,1,0))</f>
        <v/>
      </c>
      <c r="O3832">
        <f>IF(AND($K3832=1,$E3832=0,$G3832=0,$I3832=0),"WINBACK",IF(AND($M3832=1,$N3832&gt;0),"CONVERGENTE",IF($M3832=1,"SOLO MÓVIL",IF($N3832&gt;0,"SOLO FIJO / INTERNET","SIN SERVICIOS"))))</f>
        <v/>
      </c>
      <c r="P3832">
        <f>IF($O3832="WINBACK","Recuperar (winback)",IF($O3832="CONVERGENTE","Upgrade / más líneas",IF($O3832="SOLO MÓVIL","Ofrecer fijo + internet (FLBBTV)",IF($O3832="SOLO FIJO / INTERNET","Ofrecer línea móvil Nextphone","Oferta completa (móvil + fijo + internet)"))))</f>
        <v/>
      </c>
      <c r="Q3832">
        <f>$F3832+$H3832+$L3832</f>
        <v/>
      </c>
      <c r="R3832">
        <f>IFERROR(VLOOKUP($A3832,Registros!$B$2:$G$6000,6,0),IFERROR(VLOOKUP($D3832,Winback!$B$2:$C$300,2,0),""))</f>
        <v/>
      </c>
      <c r="S3832">
        <f>IF($E3832=1,"NP","")&amp;IF($G3832=1,"+MOV","")&amp;IF($I3832=1,"+CS","")&amp;IF($K3832=1,"+WB","")</f>
        <v/>
      </c>
      <c r="T3832">
        <f>$E3832+$G3832+$I3832+$K3832</f>
        <v/>
      </c>
    </row>
    <row r="3833">
      <c r="A3833" t="inlineStr">
        <is>
          <t>356376610000</t>
        </is>
      </c>
      <c r="B3833" t="inlineStr">
        <is>
          <t>35637661</t>
        </is>
      </c>
      <c r="C3833" t="inlineStr">
        <is>
          <t>RAFAEL ACOSTA</t>
        </is>
      </c>
      <c r="D3833" t="inlineStr">
        <is>
          <t>RAFAELACOSTA</t>
        </is>
      </c>
      <c r="E3833">
        <f>IF(COUNTIFS(Registros!$A$2:$A$6000,"NP",Registros!$B$2:$B$6000,$A3833)&gt;0,1,0)</f>
        <v/>
      </c>
      <c r="F3833">
        <f>IF($E3833=1,SUMIFS(Registros!$F$2:$F$6000,Registros!$A$2:$A$6000,"NP",Registros!$B$2:$B$6000,$A3833),0)</f>
        <v/>
      </c>
      <c r="G3833">
        <f>IF(COUNTIFS(Registros!$A$2:$A$6000,"MOV",Registros!$B$2:$B$6000,$A3833)&gt;0,1,0)</f>
        <v/>
      </c>
      <c r="H3833">
        <f>IF($G3833=1,SUMIFS(Registros!$F$2:$F$6000,Registros!$A$2:$A$6000,"MOV",Registros!$B$2:$B$6000,$A3833),0)</f>
        <v/>
      </c>
      <c r="I3833">
        <f>IF(COUNTIFS(Registros!$A$2:$A$6000,"CS",Registros!$B$2:$B$6000,$A3833)&gt;0,1,0)</f>
        <v/>
      </c>
      <c r="J3833">
        <f>IF($I3833=1,SUMIFS(Registros!$I$2:$I$6000,Registros!$A$2:$A$6000,"CS",Registros!$B$2:$B$6000,$A3833),0)</f>
        <v/>
      </c>
      <c r="K3833">
        <f>IF(COUNTIFS(Winback!$K$2:$K$300,$D3833)&gt;0,1,0)</f>
        <v/>
      </c>
      <c r="L3833">
        <f>IF(AND($K3833=1,LEFT($A3833,3)="WB-"),SUMIFS(Winback!$D$2:$D$300,Winback!$K$2:$K$300,$D3833),0)</f>
        <v/>
      </c>
      <c r="M3833">
        <f>IF(OR($E3833=1,$G3833=1,SUMIFS(Registros!$J$2:$J$6000,Registros!$B$2:$B$6000,$A3833)&gt;0),1,0)</f>
        <v/>
      </c>
      <c r="N3833">
        <f>IF($J3833&gt;0,1,IF(COUNTIFS(Registros!$A$2:$A$6000,"CS",Registros!$B$2:$B$6000,$A3833,Registros!$K$2:$K$6000,"&lt;&gt;")&gt;0,1,0))</f>
        <v/>
      </c>
      <c r="O3833">
        <f>IF(AND($K3833=1,$E3833=0,$G3833=0,$I3833=0),"WINBACK",IF(AND($M3833=1,$N3833&gt;0),"CONVERGENTE",IF($M3833=1,"SOLO MÓVIL",IF($N3833&gt;0,"SOLO FIJO / INTERNET","SIN SERVICIOS"))))</f>
        <v/>
      </c>
      <c r="P3833">
        <f>IF($O3833="WINBACK","Recuperar (winback)",IF($O3833="CONVERGENTE","Upgrade / más líneas",IF($O3833="SOLO MÓVIL","Ofrecer fijo + internet (FLBBTV)",IF($O3833="SOLO FIJO / INTERNET","Ofrecer línea móvil Nextphone","Oferta completa (móvil + fijo + internet)"))))</f>
        <v/>
      </c>
      <c r="Q3833">
        <f>$F3833+$H3833+$L3833</f>
        <v/>
      </c>
      <c r="R3833">
        <f>IFERROR(VLOOKUP($A3833,Registros!$B$2:$G$6000,6,0),IFERROR(VLOOKUP($D3833,Winback!$B$2:$C$300,2,0),""))</f>
        <v/>
      </c>
      <c r="S3833">
        <f>IF($E3833=1,"NP","")&amp;IF($G3833=1,"+MOV","")&amp;IF($I3833=1,"+CS","")&amp;IF($K3833=1,"+WB","")</f>
        <v/>
      </c>
      <c r="T3833">
        <f>$E3833+$G3833+$I3833+$K3833</f>
        <v/>
      </c>
    </row>
    <row r="3834">
      <c r="A3834" t="inlineStr">
        <is>
          <t>367044090000</t>
        </is>
      </c>
      <c r="B3834" t="inlineStr">
        <is>
          <t>36704409</t>
        </is>
      </c>
      <c r="C3834" t="inlineStr">
        <is>
          <t>GILMA SANCHEZ SANTIAGO</t>
        </is>
      </c>
      <c r="D3834" t="inlineStr">
        <is>
          <t>GILMASANCHEZSANTIAGO</t>
        </is>
      </c>
      <c r="E3834">
        <f>IF(COUNTIFS(Registros!$A$2:$A$6000,"NP",Registros!$B$2:$B$6000,$A3834)&gt;0,1,0)</f>
        <v/>
      </c>
      <c r="F3834">
        <f>IF($E3834=1,SUMIFS(Registros!$F$2:$F$6000,Registros!$A$2:$A$6000,"NP",Registros!$B$2:$B$6000,$A3834),0)</f>
        <v/>
      </c>
      <c r="G3834">
        <f>IF(COUNTIFS(Registros!$A$2:$A$6000,"MOV",Registros!$B$2:$B$6000,$A3834)&gt;0,1,0)</f>
        <v/>
      </c>
      <c r="H3834">
        <f>IF($G3834=1,SUMIFS(Registros!$F$2:$F$6000,Registros!$A$2:$A$6000,"MOV",Registros!$B$2:$B$6000,$A3834),0)</f>
        <v/>
      </c>
      <c r="I3834">
        <f>IF(COUNTIFS(Registros!$A$2:$A$6000,"CS",Registros!$B$2:$B$6000,$A3834)&gt;0,1,0)</f>
        <v/>
      </c>
      <c r="J3834">
        <f>IF($I3834=1,SUMIFS(Registros!$I$2:$I$6000,Registros!$A$2:$A$6000,"CS",Registros!$B$2:$B$6000,$A3834),0)</f>
        <v/>
      </c>
      <c r="K3834">
        <f>IF(COUNTIFS(Winback!$K$2:$K$300,$D3834)&gt;0,1,0)</f>
        <v/>
      </c>
      <c r="L3834">
        <f>IF(AND($K3834=1,LEFT($A3834,3)="WB-"),SUMIFS(Winback!$D$2:$D$300,Winback!$K$2:$K$300,$D3834),0)</f>
        <v/>
      </c>
      <c r="M3834">
        <f>IF(OR($E3834=1,$G3834=1,SUMIFS(Registros!$J$2:$J$6000,Registros!$B$2:$B$6000,$A3834)&gt;0),1,0)</f>
        <v/>
      </c>
      <c r="N3834">
        <f>IF($J3834&gt;0,1,IF(COUNTIFS(Registros!$A$2:$A$6000,"CS",Registros!$B$2:$B$6000,$A3834,Registros!$K$2:$K$6000,"&lt;&gt;")&gt;0,1,0))</f>
        <v/>
      </c>
      <c r="O3834">
        <f>IF(AND($K3834=1,$E3834=0,$G3834=0,$I3834=0),"WINBACK",IF(AND($M3834=1,$N3834&gt;0),"CONVERGENTE",IF($M3834=1,"SOLO MÓVIL",IF($N3834&gt;0,"SOLO FIJO / INTERNET","SIN SERVICIOS"))))</f>
        <v/>
      </c>
      <c r="P3834">
        <f>IF($O3834="WINBACK","Recuperar (winback)",IF($O3834="CONVERGENTE","Upgrade / más líneas",IF($O3834="SOLO MÓVIL","Ofrecer fijo + internet (FLBBTV)",IF($O3834="SOLO FIJO / INTERNET","Ofrecer línea móvil Nextphone","Oferta completa (móvil + fijo + internet)"))))</f>
        <v/>
      </c>
      <c r="Q3834">
        <f>$F3834+$H3834+$L3834</f>
        <v/>
      </c>
      <c r="R3834">
        <f>IFERROR(VLOOKUP($A3834,Registros!$B$2:$G$6000,6,0),IFERROR(VLOOKUP($D3834,Winback!$B$2:$C$300,2,0),""))</f>
        <v/>
      </c>
      <c r="S3834">
        <f>IF($E3834=1,"NP","")&amp;IF($G3834=1,"+MOV","")&amp;IF($I3834=1,"+CS","")&amp;IF($K3834=1,"+WB","")</f>
        <v/>
      </c>
      <c r="T3834">
        <f>$E3834+$G3834+$I3834+$K3834</f>
        <v/>
      </c>
    </row>
    <row r="3835">
      <c r="A3835" t="inlineStr">
        <is>
          <t>358350730000</t>
        </is>
      </c>
      <c r="B3835" t="inlineStr">
        <is>
          <t>35835073</t>
        </is>
      </c>
      <c r="C3835" t="inlineStr">
        <is>
          <t>ANARKELYS YIMAR GRAJALES GONZALEZ</t>
        </is>
      </c>
      <c r="D3835" t="inlineStr">
        <is>
          <t>ANARKELYSYIMARGRAJALESGONZALEZ</t>
        </is>
      </c>
      <c r="E3835">
        <f>IF(COUNTIFS(Registros!$A$2:$A$6000,"NP",Registros!$B$2:$B$6000,$A3835)&gt;0,1,0)</f>
        <v/>
      </c>
      <c r="F3835">
        <f>IF($E3835=1,SUMIFS(Registros!$F$2:$F$6000,Registros!$A$2:$A$6000,"NP",Registros!$B$2:$B$6000,$A3835),0)</f>
        <v/>
      </c>
      <c r="G3835">
        <f>IF(COUNTIFS(Registros!$A$2:$A$6000,"MOV",Registros!$B$2:$B$6000,$A3835)&gt;0,1,0)</f>
        <v/>
      </c>
      <c r="H3835">
        <f>IF($G3835=1,SUMIFS(Registros!$F$2:$F$6000,Registros!$A$2:$A$6000,"MOV",Registros!$B$2:$B$6000,$A3835),0)</f>
        <v/>
      </c>
      <c r="I3835">
        <f>IF(COUNTIFS(Registros!$A$2:$A$6000,"CS",Registros!$B$2:$B$6000,$A3835)&gt;0,1,0)</f>
        <v/>
      </c>
      <c r="J3835">
        <f>IF($I3835=1,SUMIFS(Registros!$I$2:$I$6000,Registros!$A$2:$A$6000,"CS",Registros!$B$2:$B$6000,$A3835),0)</f>
        <v/>
      </c>
      <c r="K3835">
        <f>IF(COUNTIFS(Winback!$K$2:$K$300,$D3835)&gt;0,1,0)</f>
        <v/>
      </c>
      <c r="L3835">
        <f>IF(AND($K3835=1,LEFT($A3835,3)="WB-"),SUMIFS(Winback!$D$2:$D$300,Winback!$K$2:$K$300,$D3835),0)</f>
        <v/>
      </c>
      <c r="M3835">
        <f>IF(OR($E3835=1,$G3835=1,SUMIFS(Registros!$J$2:$J$6000,Registros!$B$2:$B$6000,$A3835)&gt;0),1,0)</f>
        <v/>
      </c>
      <c r="N3835">
        <f>IF($J3835&gt;0,1,IF(COUNTIFS(Registros!$A$2:$A$6000,"CS",Registros!$B$2:$B$6000,$A3835,Registros!$K$2:$K$6000,"&lt;&gt;")&gt;0,1,0))</f>
        <v/>
      </c>
      <c r="O3835">
        <f>IF(AND($K3835=1,$E3835=0,$G3835=0,$I3835=0),"WINBACK",IF(AND($M3835=1,$N3835&gt;0),"CONVERGENTE",IF($M3835=1,"SOLO MÓVIL",IF($N3835&gt;0,"SOLO FIJO / INTERNET","SIN SERVICIOS"))))</f>
        <v/>
      </c>
      <c r="P3835">
        <f>IF($O3835="WINBACK","Recuperar (winback)",IF($O3835="CONVERGENTE","Upgrade / más líneas",IF($O3835="SOLO MÓVIL","Ofrecer fijo + internet (FLBBTV)",IF($O3835="SOLO FIJO / INTERNET","Ofrecer línea móvil Nextphone","Oferta completa (móvil + fijo + internet)"))))</f>
        <v/>
      </c>
      <c r="Q3835">
        <f>$F3835+$H3835+$L3835</f>
        <v/>
      </c>
      <c r="R3835">
        <f>IFERROR(VLOOKUP($A3835,Registros!$B$2:$G$6000,6,0),IFERROR(VLOOKUP($D3835,Winback!$B$2:$C$300,2,0),""))</f>
        <v/>
      </c>
      <c r="S3835">
        <f>IF($E3835=1,"NP","")&amp;IF($G3835=1,"+MOV","")&amp;IF($I3835=1,"+CS","")&amp;IF($K3835=1,"+WB","")</f>
        <v/>
      </c>
      <c r="T3835">
        <f>$E3835+$G3835+$I3835+$K3835</f>
        <v/>
      </c>
    </row>
    <row r="3836">
      <c r="A3836" t="inlineStr">
        <is>
          <t>366031660000</t>
        </is>
      </c>
      <c r="B3836" t="inlineStr">
        <is>
          <t>36603166</t>
        </is>
      </c>
      <c r="C3836" t="inlineStr">
        <is>
          <t>PORFIRIO OSCAR MORALES MUÑOZ</t>
        </is>
      </c>
      <c r="D3836" t="inlineStr">
        <is>
          <t>PORFIRIOOSCARMORALESMUNOZ</t>
        </is>
      </c>
      <c r="E3836">
        <f>IF(COUNTIFS(Registros!$A$2:$A$6000,"NP",Registros!$B$2:$B$6000,$A3836)&gt;0,1,0)</f>
        <v/>
      </c>
      <c r="F3836">
        <f>IF($E3836=1,SUMIFS(Registros!$F$2:$F$6000,Registros!$A$2:$A$6000,"NP",Registros!$B$2:$B$6000,$A3836),0)</f>
        <v/>
      </c>
      <c r="G3836">
        <f>IF(COUNTIFS(Registros!$A$2:$A$6000,"MOV",Registros!$B$2:$B$6000,$A3836)&gt;0,1,0)</f>
        <v/>
      </c>
      <c r="H3836">
        <f>IF($G3836=1,SUMIFS(Registros!$F$2:$F$6000,Registros!$A$2:$A$6000,"MOV",Registros!$B$2:$B$6000,$A3836),0)</f>
        <v/>
      </c>
      <c r="I3836">
        <f>IF(COUNTIFS(Registros!$A$2:$A$6000,"CS",Registros!$B$2:$B$6000,$A3836)&gt;0,1,0)</f>
        <v/>
      </c>
      <c r="J3836">
        <f>IF($I3836=1,SUMIFS(Registros!$I$2:$I$6000,Registros!$A$2:$A$6000,"CS",Registros!$B$2:$B$6000,$A3836),0)</f>
        <v/>
      </c>
      <c r="K3836">
        <f>IF(COUNTIFS(Winback!$K$2:$K$300,$D3836)&gt;0,1,0)</f>
        <v/>
      </c>
      <c r="L3836">
        <f>IF(AND($K3836=1,LEFT($A3836,3)="WB-"),SUMIFS(Winback!$D$2:$D$300,Winback!$K$2:$K$300,$D3836),0)</f>
        <v/>
      </c>
      <c r="M3836">
        <f>IF(OR($E3836=1,$G3836=1,SUMIFS(Registros!$J$2:$J$6000,Registros!$B$2:$B$6000,$A3836)&gt;0),1,0)</f>
        <v/>
      </c>
      <c r="N3836">
        <f>IF($J3836&gt;0,1,IF(COUNTIFS(Registros!$A$2:$A$6000,"CS",Registros!$B$2:$B$6000,$A3836,Registros!$K$2:$K$6000,"&lt;&gt;")&gt;0,1,0))</f>
        <v/>
      </c>
      <c r="O3836">
        <f>IF(AND($K3836=1,$E3836=0,$G3836=0,$I3836=0),"WINBACK",IF(AND($M3836=1,$N3836&gt;0),"CONVERGENTE",IF($M3836=1,"SOLO MÓVIL",IF($N3836&gt;0,"SOLO FIJO / INTERNET","SIN SERVICIOS"))))</f>
        <v/>
      </c>
      <c r="P3836">
        <f>IF($O3836="WINBACK","Recuperar (winback)",IF($O3836="CONVERGENTE","Upgrade / más líneas",IF($O3836="SOLO MÓVIL","Ofrecer fijo + internet (FLBBTV)",IF($O3836="SOLO FIJO / INTERNET","Ofrecer línea móvil Nextphone","Oferta completa (móvil + fijo + internet)"))))</f>
        <v/>
      </c>
      <c r="Q3836">
        <f>$F3836+$H3836+$L3836</f>
        <v/>
      </c>
      <c r="R3836">
        <f>IFERROR(VLOOKUP($A3836,Registros!$B$2:$G$6000,6,0),IFERROR(VLOOKUP($D3836,Winback!$B$2:$C$300,2,0),""))</f>
        <v/>
      </c>
      <c r="S3836">
        <f>IF($E3836=1,"NP","")&amp;IF($G3836=1,"+MOV","")&amp;IF($I3836=1,"+CS","")&amp;IF($K3836=1,"+WB","")</f>
        <v/>
      </c>
      <c r="T3836">
        <f>$E3836+$G3836+$I3836+$K3836</f>
        <v/>
      </c>
    </row>
    <row r="3837">
      <c r="A3837" t="inlineStr">
        <is>
          <t>343413780000</t>
        </is>
      </c>
      <c r="B3837" t="inlineStr">
        <is>
          <t>34341378</t>
        </is>
      </c>
      <c r="C3837" t="inlineStr">
        <is>
          <t>AMARILIS GONZALEZ LEZCANO</t>
        </is>
      </c>
      <c r="D3837" t="inlineStr">
        <is>
          <t>AMARILISGONZALEZLEZCANO</t>
        </is>
      </c>
      <c r="E3837">
        <f>IF(COUNTIFS(Registros!$A$2:$A$6000,"NP",Registros!$B$2:$B$6000,$A3837)&gt;0,1,0)</f>
        <v/>
      </c>
      <c r="F3837">
        <f>IF($E3837=1,SUMIFS(Registros!$F$2:$F$6000,Registros!$A$2:$A$6000,"NP",Registros!$B$2:$B$6000,$A3837),0)</f>
        <v/>
      </c>
      <c r="G3837">
        <f>IF(COUNTIFS(Registros!$A$2:$A$6000,"MOV",Registros!$B$2:$B$6000,$A3837)&gt;0,1,0)</f>
        <v/>
      </c>
      <c r="H3837">
        <f>IF($G3837=1,SUMIFS(Registros!$F$2:$F$6000,Registros!$A$2:$A$6000,"MOV",Registros!$B$2:$B$6000,$A3837),0)</f>
        <v/>
      </c>
      <c r="I3837">
        <f>IF(COUNTIFS(Registros!$A$2:$A$6000,"CS",Registros!$B$2:$B$6000,$A3837)&gt;0,1,0)</f>
        <v/>
      </c>
      <c r="J3837">
        <f>IF($I3837=1,SUMIFS(Registros!$I$2:$I$6000,Registros!$A$2:$A$6000,"CS",Registros!$B$2:$B$6000,$A3837),0)</f>
        <v/>
      </c>
      <c r="K3837">
        <f>IF(COUNTIFS(Winback!$K$2:$K$300,$D3837)&gt;0,1,0)</f>
        <v/>
      </c>
      <c r="L3837">
        <f>IF(AND($K3837=1,LEFT($A3837,3)="WB-"),SUMIFS(Winback!$D$2:$D$300,Winback!$K$2:$K$300,$D3837),0)</f>
        <v/>
      </c>
      <c r="M3837">
        <f>IF(OR($E3837=1,$G3837=1,SUMIFS(Registros!$J$2:$J$6000,Registros!$B$2:$B$6000,$A3837)&gt;0),1,0)</f>
        <v/>
      </c>
      <c r="N3837">
        <f>IF($J3837&gt;0,1,IF(COUNTIFS(Registros!$A$2:$A$6000,"CS",Registros!$B$2:$B$6000,$A3837,Registros!$K$2:$K$6000,"&lt;&gt;")&gt;0,1,0))</f>
        <v/>
      </c>
      <c r="O3837">
        <f>IF(AND($K3837=1,$E3837=0,$G3837=0,$I3837=0),"WINBACK",IF(AND($M3837=1,$N3837&gt;0),"CONVERGENTE",IF($M3837=1,"SOLO MÓVIL",IF($N3837&gt;0,"SOLO FIJO / INTERNET","SIN SERVICIOS"))))</f>
        <v/>
      </c>
      <c r="P3837">
        <f>IF($O3837="WINBACK","Recuperar (winback)",IF($O3837="CONVERGENTE","Upgrade / más líneas",IF($O3837="SOLO MÓVIL","Ofrecer fijo + internet (FLBBTV)",IF($O3837="SOLO FIJO / INTERNET","Ofrecer línea móvil Nextphone","Oferta completa (móvil + fijo + internet)"))))</f>
        <v/>
      </c>
      <c r="Q3837">
        <f>$F3837+$H3837+$L3837</f>
        <v/>
      </c>
      <c r="R3837">
        <f>IFERROR(VLOOKUP($A3837,Registros!$B$2:$G$6000,6,0),IFERROR(VLOOKUP($D3837,Winback!$B$2:$C$300,2,0),""))</f>
        <v/>
      </c>
      <c r="S3837">
        <f>IF($E3837=1,"NP","")&amp;IF($G3837=1,"+MOV","")&amp;IF($I3837=1,"+CS","")&amp;IF($K3837=1,"+WB","")</f>
        <v/>
      </c>
      <c r="T3837">
        <f>$E3837+$G3837+$I3837+$K3837</f>
        <v/>
      </c>
    </row>
    <row r="3838">
      <c r="A3838" t="inlineStr">
        <is>
          <t>347353040000</t>
        </is>
      </c>
      <c r="B3838" t="inlineStr">
        <is>
          <t>34735304</t>
        </is>
      </c>
      <c r="C3838" t="inlineStr">
        <is>
          <t>MARICARMEN YANSETH ZELEDON OLACIREGUI</t>
        </is>
      </c>
      <c r="D3838" t="inlineStr">
        <is>
          <t>MARICARMENYANSETHZELEDONOLACIREGUI</t>
        </is>
      </c>
      <c r="E3838">
        <f>IF(COUNTIFS(Registros!$A$2:$A$6000,"NP",Registros!$B$2:$B$6000,$A3838)&gt;0,1,0)</f>
        <v/>
      </c>
      <c r="F3838">
        <f>IF($E3838=1,SUMIFS(Registros!$F$2:$F$6000,Registros!$A$2:$A$6000,"NP",Registros!$B$2:$B$6000,$A3838),0)</f>
        <v/>
      </c>
      <c r="G3838">
        <f>IF(COUNTIFS(Registros!$A$2:$A$6000,"MOV",Registros!$B$2:$B$6000,$A3838)&gt;0,1,0)</f>
        <v/>
      </c>
      <c r="H3838">
        <f>IF($G3838=1,SUMIFS(Registros!$F$2:$F$6000,Registros!$A$2:$A$6000,"MOV",Registros!$B$2:$B$6000,$A3838),0)</f>
        <v/>
      </c>
      <c r="I3838">
        <f>IF(COUNTIFS(Registros!$A$2:$A$6000,"CS",Registros!$B$2:$B$6000,$A3838)&gt;0,1,0)</f>
        <v/>
      </c>
      <c r="J3838">
        <f>IF($I3838=1,SUMIFS(Registros!$I$2:$I$6000,Registros!$A$2:$A$6000,"CS",Registros!$B$2:$B$6000,$A3838),0)</f>
        <v/>
      </c>
      <c r="K3838">
        <f>IF(COUNTIFS(Winback!$K$2:$K$300,$D3838)&gt;0,1,0)</f>
        <v/>
      </c>
      <c r="L3838">
        <f>IF(AND($K3838=1,LEFT($A3838,3)="WB-"),SUMIFS(Winback!$D$2:$D$300,Winback!$K$2:$K$300,$D3838),0)</f>
        <v/>
      </c>
      <c r="M3838">
        <f>IF(OR($E3838=1,$G3838=1,SUMIFS(Registros!$J$2:$J$6000,Registros!$B$2:$B$6000,$A3838)&gt;0),1,0)</f>
        <v/>
      </c>
      <c r="N3838">
        <f>IF($J3838&gt;0,1,IF(COUNTIFS(Registros!$A$2:$A$6000,"CS",Registros!$B$2:$B$6000,$A3838,Registros!$K$2:$K$6000,"&lt;&gt;")&gt;0,1,0))</f>
        <v/>
      </c>
      <c r="O3838">
        <f>IF(AND($K3838=1,$E3838=0,$G3838=0,$I3838=0),"WINBACK",IF(AND($M3838=1,$N3838&gt;0),"CONVERGENTE",IF($M3838=1,"SOLO MÓVIL",IF($N3838&gt;0,"SOLO FIJO / INTERNET","SIN SERVICIOS"))))</f>
        <v/>
      </c>
      <c r="P3838">
        <f>IF($O3838="WINBACK","Recuperar (winback)",IF($O3838="CONVERGENTE","Upgrade / más líneas",IF($O3838="SOLO MÓVIL","Ofrecer fijo + internet (FLBBTV)",IF($O3838="SOLO FIJO / INTERNET","Ofrecer línea móvil Nextphone","Oferta completa (móvil + fijo + internet)"))))</f>
        <v/>
      </c>
      <c r="Q3838">
        <f>$F3838+$H3838+$L3838</f>
        <v/>
      </c>
      <c r="R3838">
        <f>IFERROR(VLOOKUP($A3838,Registros!$B$2:$G$6000,6,0),IFERROR(VLOOKUP($D3838,Winback!$B$2:$C$300,2,0),""))</f>
        <v/>
      </c>
      <c r="S3838">
        <f>IF($E3838=1,"NP","")&amp;IF($G3838=1,"+MOV","")&amp;IF($I3838=1,"+CS","")&amp;IF($K3838=1,"+WB","")</f>
        <v/>
      </c>
      <c r="T3838">
        <f>$E3838+$G3838+$I3838+$K3838</f>
        <v/>
      </c>
    </row>
    <row r="3839">
      <c r="A3839" t="inlineStr">
        <is>
          <t>358348930000</t>
        </is>
      </c>
      <c r="B3839" t="inlineStr">
        <is>
          <t>35834893</t>
        </is>
      </c>
      <c r="C3839" t="inlineStr">
        <is>
          <t>ÁNGEL JOSUE RODRÍGUEZ DUARTE</t>
        </is>
      </c>
      <c r="D3839" t="inlineStr">
        <is>
          <t>ANGELJOSUERODRIGUEZDUARTE</t>
        </is>
      </c>
      <c r="E3839">
        <f>IF(COUNTIFS(Registros!$A$2:$A$6000,"NP",Registros!$B$2:$B$6000,$A3839)&gt;0,1,0)</f>
        <v/>
      </c>
      <c r="F3839">
        <f>IF($E3839=1,SUMIFS(Registros!$F$2:$F$6000,Registros!$A$2:$A$6000,"NP",Registros!$B$2:$B$6000,$A3839),0)</f>
        <v/>
      </c>
      <c r="G3839">
        <f>IF(COUNTIFS(Registros!$A$2:$A$6000,"MOV",Registros!$B$2:$B$6000,$A3839)&gt;0,1,0)</f>
        <v/>
      </c>
      <c r="H3839">
        <f>IF($G3839=1,SUMIFS(Registros!$F$2:$F$6000,Registros!$A$2:$A$6000,"MOV",Registros!$B$2:$B$6000,$A3839),0)</f>
        <v/>
      </c>
      <c r="I3839">
        <f>IF(COUNTIFS(Registros!$A$2:$A$6000,"CS",Registros!$B$2:$B$6000,$A3839)&gt;0,1,0)</f>
        <v/>
      </c>
      <c r="J3839">
        <f>IF($I3839=1,SUMIFS(Registros!$I$2:$I$6000,Registros!$A$2:$A$6000,"CS",Registros!$B$2:$B$6000,$A3839),0)</f>
        <v/>
      </c>
      <c r="K3839">
        <f>IF(COUNTIFS(Winback!$K$2:$K$300,$D3839)&gt;0,1,0)</f>
        <v/>
      </c>
      <c r="L3839">
        <f>IF(AND($K3839=1,LEFT($A3839,3)="WB-"),SUMIFS(Winback!$D$2:$D$300,Winback!$K$2:$K$300,$D3839),0)</f>
        <v/>
      </c>
      <c r="M3839">
        <f>IF(OR($E3839=1,$G3839=1,SUMIFS(Registros!$J$2:$J$6000,Registros!$B$2:$B$6000,$A3839)&gt;0),1,0)</f>
        <v/>
      </c>
      <c r="N3839">
        <f>IF($J3839&gt;0,1,IF(COUNTIFS(Registros!$A$2:$A$6000,"CS",Registros!$B$2:$B$6000,$A3839,Registros!$K$2:$K$6000,"&lt;&gt;")&gt;0,1,0))</f>
        <v/>
      </c>
      <c r="O3839">
        <f>IF(AND($K3839=1,$E3839=0,$G3839=0,$I3839=0),"WINBACK",IF(AND($M3839=1,$N3839&gt;0),"CONVERGENTE",IF($M3839=1,"SOLO MÓVIL",IF($N3839&gt;0,"SOLO FIJO / INTERNET","SIN SERVICIOS"))))</f>
        <v/>
      </c>
      <c r="P3839">
        <f>IF($O3839="WINBACK","Recuperar (winback)",IF($O3839="CONVERGENTE","Upgrade / más líneas",IF($O3839="SOLO MÓVIL","Ofrecer fijo + internet (FLBBTV)",IF($O3839="SOLO FIJO / INTERNET","Ofrecer línea móvil Nextphone","Oferta completa (móvil + fijo + internet)"))))</f>
        <v/>
      </c>
      <c r="Q3839">
        <f>$F3839+$H3839+$L3839</f>
        <v/>
      </c>
      <c r="R3839">
        <f>IFERROR(VLOOKUP($A3839,Registros!$B$2:$G$6000,6,0),IFERROR(VLOOKUP($D3839,Winback!$B$2:$C$300,2,0),""))</f>
        <v/>
      </c>
      <c r="S3839">
        <f>IF($E3839=1,"NP","")&amp;IF($G3839=1,"+MOV","")&amp;IF($I3839=1,"+CS","")&amp;IF($K3839=1,"+WB","")</f>
        <v/>
      </c>
      <c r="T3839">
        <f>$E3839+$G3839+$I3839+$K3839</f>
        <v/>
      </c>
    </row>
    <row r="3840">
      <c r="A3840" t="inlineStr">
        <is>
          <t>364023100000</t>
        </is>
      </c>
      <c r="B3840" t="inlineStr">
        <is>
          <t>36402310</t>
        </is>
      </c>
      <c r="C3840" t="inlineStr">
        <is>
          <t>ANTHONY VEJERANO</t>
        </is>
      </c>
      <c r="D3840" t="inlineStr">
        <is>
          <t>ANTHONYVEJERANO</t>
        </is>
      </c>
      <c r="E3840">
        <f>IF(COUNTIFS(Registros!$A$2:$A$6000,"NP",Registros!$B$2:$B$6000,$A3840)&gt;0,1,0)</f>
        <v/>
      </c>
      <c r="F3840">
        <f>IF($E3840=1,SUMIFS(Registros!$F$2:$F$6000,Registros!$A$2:$A$6000,"NP",Registros!$B$2:$B$6000,$A3840),0)</f>
        <v/>
      </c>
      <c r="G3840">
        <f>IF(COUNTIFS(Registros!$A$2:$A$6000,"MOV",Registros!$B$2:$B$6000,$A3840)&gt;0,1,0)</f>
        <v/>
      </c>
      <c r="H3840">
        <f>IF($G3840=1,SUMIFS(Registros!$F$2:$F$6000,Registros!$A$2:$A$6000,"MOV",Registros!$B$2:$B$6000,$A3840),0)</f>
        <v/>
      </c>
      <c r="I3840">
        <f>IF(COUNTIFS(Registros!$A$2:$A$6000,"CS",Registros!$B$2:$B$6000,$A3840)&gt;0,1,0)</f>
        <v/>
      </c>
      <c r="J3840">
        <f>IF($I3840=1,SUMIFS(Registros!$I$2:$I$6000,Registros!$A$2:$A$6000,"CS",Registros!$B$2:$B$6000,$A3840),0)</f>
        <v/>
      </c>
      <c r="K3840">
        <f>IF(COUNTIFS(Winback!$K$2:$K$300,$D3840)&gt;0,1,0)</f>
        <v/>
      </c>
      <c r="L3840">
        <f>IF(AND($K3840=1,LEFT($A3840,3)="WB-"),SUMIFS(Winback!$D$2:$D$300,Winback!$K$2:$K$300,$D3840),0)</f>
        <v/>
      </c>
      <c r="M3840">
        <f>IF(OR($E3840=1,$G3840=1,SUMIFS(Registros!$J$2:$J$6000,Registros!$B$2:$B$6000,$A3840)&gt;0),1,0)</f>
        <v/>
      </c>
      <c r="N3840">
        <f>IF($J3840&gt;0,1,IF(COUNTIFS(Registros!$A$2:$A$6000,"CS",Registros!$B$2:$B$6000,$A3840,Registros!$K$2:$K$6000,"&lt;&gt;")&gt;0,1,0))</f>
        <v/>
      </c>
      <c r="O3840">
        <f>IF(AND($K3840=1,$E3840=0,$G3840=0,$I3840=0),"WINBACK",IF(AND($M3840=1,$N3840&gt;0),"CONVERGENTE",IF($M3840=1,"SOLO MÓVIL",IF($N3840&gt;0,"SOLO FIJO / INTERNET","SIN SERVICIOS"))))</f>
        <v/>
      </c>
      <c r="P3840">
        <f>IF($O3840="WINBACK","Recuperar (winback)",IF($O3840="CONVERGENTE","Upgrade / más líneas",IF($O3840="SOLO MÓVIL","Ofrecer fijo + internet (FLBBTV)",IF($O3840="SOLO FIJO / INTERNET","Ofrecer línea móvil Nextphone","Oferta completa (móvil + fijo + internet)"))))</f>
        <v/>
      </c>
      <c r="Q3840">
        <f>$F3840+$H3840+$L3840</f>
        <v/>
      </c>
      <c r="R3840">
        <f>IFERROR(VLOOKUP($A3840,Registros!$B$2:$G$6000,6,0),IFERROR(VLOOKUP($D3840,Winback!$B$2:$C$300,2,0),""))</f>
        <v/>
      </c>
      <c r="S3840">
        <f>IF($E3840=1,"NP","")&amp;IF($G3840=1,"+MOV","")&amp;IF($I3840=1,"+CS","")&amp;IF($K3840=1,"+WB","")</f>
        <v/>
      </c>
      <c r="T3840">
        <f>$E3840+$G3840+$I3840+$K3840</f>
        <v/>
      </c>
    </row>
    <row r="3841">
      <c r="A3841" t="inlineStr">
        <is>
          <t>361019630000</t>
        </is>
      </c>
      <c r="B3841" t="inlineStr">
        <is>
          <t>36101963</t>
        </is>
      </c>
      <c r="C3841" t="inlineStr">
        <is>
          <t>STEICY LINETH CABALLERO MORALES</t>
        </is>
      </c>
      <c r="D3841" t="inlineStr">
        <is>
          <t>STEICYLINETHCABALLEROMORALES</t>
        </is>
      </c>
      <c r="E3841">
        <f>IF(COUNTIFS(Registros!$A$2:$A$6000,"NP",Registros!$B$2:$B$6000,$A3841)&gt;0,1,0)</f>
        <v/>
      </c>
      <c r="F3841">
        <f>IF($E3841=1,SUMIFS(Registros!$F$2:$F$6000,Registros!$A$2:$A$6000,"NP",Registros!$B$2:$B$6000,$A3841),0)</f>
        <v/>
      </c>
      <c r="G3841">
        <f>IF(COUNTIFS(Registros!$A$2:$A$6000,"MOV",Registros!$B$2:$B$6000,$A3841)&gt;0,1,0)</f>
        <v/>
      </c>
      <c r="H3841">
        <f>IF($G3841=1,SUMIFS(Registros!$F$2:$F$6000,Registros!$A$2:$A$6000,"MOV",Registros!$B$2:$B$6000,$A3841),0)</f>
        <v/>
      </c>
      <c r="I3841">
        <f>IF(COUNTIFS(Registros!$A$2:$A$6000,"CS",Registros!$B$2:$B$6000,$A3841)&gt;0,1,0)</f>
        <v/>
      </c>
      <c r="J3841">
        <f>IF($I3841=1,SUMIFS(Registros!$I$2:$I$6000,Registros!$A$2:$A$6000,"CS",Registros!$B$2:$B$6000,$A3841),0)</f>
        <v/>
      </c>
      <c r="K3841">
        <f>IF(COUNTIFS(Winback!$K$2:$K$300,$D3841)&gt;0,1,0)</f>
        <v/>
      </c>
      <c r="L3841">
        <f>IF(AND($K3841=1,LEFT($A3841,3)="WB-"),SUMIFS(Winback!$D$2:$D$300,Winback!$K$2:$K$300,$D3841),0)</f>
        <v/>
      </c>
      <c r="M3841">
        <f>IF(OR($E3841=1,$G3841=1,SUMIFS(Registros!$J$2:$J$6000,Registros!$B$2:$B$6000,$A3841)&gt;0),1,0)</f>
        <v/>
      </c>
      <c r="N3841">
        <f>IF($J3841&gt;0,1,IF(COUNTIFS(Registros!$A$2:$A$6000,"CS",Registros!$B$2:$B$6000,$A3841,Registros!$K$2:$K$6000,"&lt;&gt;")&gt;0,1,0))</f>
        <v/>
      </c>
      <c r="O3841">
        <f>IF(AND($K3841=1,$E3841=0,$G3841=0,$I3841=0),"WINBACK",IF(AND($M3841=1,$N3841&gt;0),"CONVERGENTE",IF($M3841=1,"SOLO MÓVIL",IF($N3841&gt;0,"SOLO FIJO / INTERNET","SIN SERVICIOS"))))</f>
        <v/>
      </c>
      <c r="P3841">
        <f>IF($O3841="WINBACK","Recuperar (winback)",IF($O3841="CONVERGENTE","Upgrade / más líneas",IF($O3841="SOLO MÓVIL","Ofrecer fijo + internet (FLBBTV)",IF($O3841="SOLO FIJO / INTERNET","Ofrecer línea móvil Nextphone","Oferta completa (móvil + fijo + internet)"))))</f>
        <v/>
      </c>
      <c r="Q3841">
        <f>$F3841+$H3841+$L3841</f>
        <v/>
      </c>
      <c r="R3841">
        <f>IFERROR(VLOOKUP($A3841,Registros!$B$2:$G$6000,6,0),IFERROR(VLOOKUP($D3841,Winback!$B$2:$C$300,2,0),""))</f>
        <v/>
      </c>
      <c r="S3841">
        <f>IF($E3841=1,"NP","")&amp;IF($G3841=1,"+MOV","")&amp;IF($I3841=1,"+CS","")&amp;IF($K3841=1,"+WB","")</f>
        <v/>
      </c>
      <c r="T3841">
        <f>$E3841+$G3841+$I3841+$K3841</f>
        <v/>
      </c>
    </row>
    <row r="3842">
      <c r="A3842" t="inlineStr">
        <is>
          <t>359365730000</t>
        </is>
      </c>
      <c r="B3842" t="inlineStr">
        <is>
          <t>35936573</t>
        </is>
      </c>
      <c r="C3842" t="inlineStr">
        <is>
          <t>KAELYN MIRANDA</t>
        </is>
      </c>
      <c r="D3842" t="inlineStr">
        <is>
          <t>KAELYNMIRANDA</t>
        </is>
      </c>
      <c r="E3842">
        <f>IF(COUNTIFS(Registros!$A$2:$A$6000,"NP",Registros!$B$2:$B$6000,$A3842)&gt;0,1,0)</f>
        <v/>
      </c>
      <c r="F3842">
        <f>IF($E3842=1,SUMIFS(Registros!$F$2:$F$6000,Registros!$A$2:$A$6000,"NP",Registros!$B$2:$B$6000,$A3842),0)</f>
        <v/>
      </c>
      <c r="G3842">
        <f>IF(COUNTIFS(Registros!$A$2:$A$6000,"MOV",Registros!$B$2:$B$6000,$A3842)&gt;0,1,0)</f>
        <v/>
      </c>
      <c r="H3842">
        <f>IF($G3842=1,SUMIFS(Registros!$F$2:$F$6000,Registros!$A$2:$A$6000,"MOV",Registros!$B$2:$B$6000,$A3842),0)</f>
        <v/>
      </c>
      <c r="I3842">
        <f>IF(COUNTIFS(Registros!$A$2:$A$6000,"CS",Registros!$B$2:$B$6000,$A3842)&gt;0,1,0)</f>
        <v/>
      </c>
      <c r="J3842">
        <f>IF($I3842=1,SUMIFS(Registros!$I$2:$I$6000,Registros!$A$2:$A$6000,"CS",Registros!$B$2:$B$6000,$A3842),0)</f>
        <v/>
      </c>
      <c r="K3842">
        <f>IF(COUNTIFS(Winback!$K$2:$K$300,$D3842)&gt;0,1,0)</f>
        <v/>
      </c>
      <c r="L3842">
        <f>IF(AND($K3842=1,LEFT($A3842,3)="WB-"),SUMIFS(Winback!$D$2:$D$300,Winback!$K$2:$K$300,$D3842),0)</f>
        <v/>
      </c>
      <c r="M3842">
        <f>IF(OR($E3842=1,$G3842=1,SUMIFS(Registros!$J$2:$J$6000,Registros!$B$2:$B$6000,$A3842)&gt;0),1,0)</f>
        <v/>
      </c>
      <c r="N3842">
        <f>IF($J3842&gt;0,1,IF(COUNTIFS(Registros!$A$2:$A$6000,"CS",Registros!$B$2:$B$6000,$A3842,Registros!$K$2:$K$6000,"&lt;&gt;")&gt;0,1,0))</f>
        <v/>
      </c>
      <c r="O3842">
        <f>IF(AND($K3842=1,$E3842=0,$G3842=0,$I3842=0),"WINBACK",IF(AND($M3842=1,$N3842&gt;0),"CONVERGENTE",IF($M3842=1,"SOLO MÓVIL",IF($N3842&gt;0,"SOLO FIJO / INTERNET","SIN SERVICIOS"))))</f>
        <v/>
      </c>
      <c r="P3842">
        <f>IF($O3842="WINBACK","Recuperar (winback)",IF($O3842="CONVERGENTE","Upgrade / más líneas",IF($O3842="SOLO MÓVIL","Ofrecer fijo + internet (FLBBTV)",IF($O3842="SOLO FIJO / INTERNET","Ofrecer línea móvil Nextphone","Oferta completa (móvil + fijo + internet)"))))</f>
        <v/>
      </c>
      <c r="Q3842">
        <f>$F3842+$H3842+$L3842</f>
        <v/>
      </c>
      <c r="R3842">
        <f>IFERROR(VLOOKUP($A3842,Registros!$B$2:$G$6000,6,0),IFERROR(VLOOKUP($D3842,Winback!$B$2:$C$300,2,0),""))</f>
        <v/>
      </c>
      <c r="S3842">
        <f>IF($E3842=1,"NP","")&amp;IF($G3842=1,"+MOV","")&amp;IF($I3842=1,"+CS","")&amp;IF($K3842=1,"+WB","")</f>
        <v/>
      </c>
      <c r="T3842">
        <f>$E3842+$G3842+$I3842+$K3842</f>
        <v/>
      </c>
    </row>
    <row r="3843">
      <c r="A3843" t="inlineStr">
        <is>
          <t>358174910000</t>
        </is>
      </c>
      <c r="B3843" t="inlineStr">
        <is>
          <t>35817491</t>
        </is>
      </c>
      <c r="C3843" t="inlineStr">
        <is>
          <t>ÁNGEL DAVID GUERRA SALDAÑA</t>
        </is>
      </c>
      <c r="D3843" t="inlineStr">
        <is>
          <t>ANGELDAVIDGUERRASALDANA</t>
        </is>
      </c>
      <c r="E3843">
        <f>IF(COUNTIFS(Registros!$A$2:$A$6000,"NP",Registros!$B$2:$B$6000,$A3843)&gt;0,1,0)</f>
        <v/>
      </c>
      <c r="F3843">
        <f>IF($E3843=1,SUMIFS(Registros!$F$2:$F$6000,Registros!$A$2:$A$6000,"NP",Registros!$B$2:$B$6000,$A3843),0)</f>
        <v/>
      </c>
      <c r="G3843">
        <f>IF(COUNTIFS(Registros!$A$2:$A$6000,"MOV",Registros!$B$2:$B$6000,$A3843)&gt;0,1,0)</f>
        <v/>
      </c>
      <c r="H3843">
        <f>IF($G3843=1,SUMIFS(Registros!$F$2:$F$6000,Registros!$A$2:$A$6000,"MOV",Registros!$B$2:$B$6000,$A3843),0)</f>
        <v/>
      </c>
      <c r="I3843">
        <f>IF(COUNTIFS(Registros!$A$2:$A$6000,"CS",Registros!$B$2:$B$6000,$A3843)&gt;0,1,0)</f>
        <v/>
      </c>
      <c r="J3843">
        <f>IF($I3843=1,SUMIFS(Registros!$I$2:$I$6000,Registros!$A$2:$A$6000,"CS",Registros!$B$2:$B$6000,$A3843),0)</f>
        <v/>
      </c>
      <c r="K3843">
        <f>IF(COUNTIFS(Winback!$K$2:$K$300,$D3843)&gt;0,1,0)</f>
        <v/>
      </c>
      <c r="L3843">
        <f>IF(AND($K3843=1,LEFT($A3843,3)="WB-"),SUMIFS(Winback!$D$2:$D$300,Winback!$K$2:$K$300,$D3843),0)</f>
        <v/>
      </c>
      <c r="M3843">
        <f>IF(OR($E3843=1,$G3843=1,SUMIFS(Registros!$J$2:$J$6000,Registros!$B$2:$B$6000,$A3843)&gt;0),1,0)</f>
        <v/>
      </c>
      <c r="N3843">
        <f>IF($J3843&gt;0,1,IF(COUNTIFS(Registros!$A$2:$A$6000,"CS",Registros!$B$2:$B$6000,$A3843,Registros!$K$2:$K$6000,"&lt;&gt;")&gt;0,1,0))</f>
        <v/>
      </c>
      <c r="O3843">
        <f>IF(AND($K3843=1,$E3843=0,$G3843=0,$I3843=0),"WINBACK",IF(AND($M3843=1,$N3843&gt;0),"CONVERGENTE",IF($M3843=1,"SOLO MÓVIL",IF($N3843&gt;0,"SOLO FIJO / INTERNET","SIN SERVICIOS"))))</f>
        <v/>
      </c>
      <c r="P3843">
        <f>IF($O3843="WINBACK","Recuperar (winback)",IF($O3843="CONVERGENTE","Upgrade / más líneas",IF($O3843="SOLO MÓVIL","Ofrecer fijo + internet (FLBBTV)",IF($O3843="SOLO FIJO / INTERNET","Ofrecer línea móvil Nextphone","Oferta completa (móvil + fijo + internet)"))))</f>
        <v/>
      </c>
      <c r="Q3843">
        <f>$F3843+$H3843+$L3843</f>
        <v/>
      </c>
      <c r="R3843">
        <f>IFERROR(VLOOKUP($A3843,Registros!$B$2:$G$6000,6,0),IFERROR(VLOOKUP($D3843,Winback!$B$2:$C$300,2,0),""))</f>
        <v/>
      </c>
      <c r="S3843">
        <f>IF($E3843=1,"NP","")&amp;IF($G3843=1,"+MOV","")&amp;IF($I3843=1,"+CS","")&amp;IF($K3843=1,"+WB","")</f>
        <v/>
      </c>
      <c r="T3843">
        <f>$E3843+$G3843+$I3843+$K3843</f>
        <v/>
      </c>
    </row>
    <row r="3844">
      <c r="A3844" t="inlineStr">
        <is>
          <t>363005930000</t>
        </is>
      </c>
      <c r="B3844" t="inlineStr">
        <is>
          <t>36300593</t>
        </is>
      </c>
      <c r="C3844" t="inlineStr">
        <is>
          <t>KEYTHI ACOSTA</t>
        </is>
      </c>
      <c r="D3844" t="inlineStr">
        <is>
          <t>KEYTHIACOSTA</t>
        </is>
      </c>
      <c r="E3844">
        <f>IF(COUNTIFS(Registros!$A$2:$A$6000,"NP",Registros!$B$2:$B$6000,$A3844)&gt;0,1,0)</f>
        <v/>
      </c>
      <c r="F3844">
        <f>IF($E3844=1,SUMIFS(Registros!$F$2:$F$6000,Registros!$A$2:$A$6000,"NP",Registros!$B$2:$B$6000,$A3844),0)</f>
        <v/>
      </c>
      <c r="G3844">
        <f>IF(COUNTIFS(Registros!$A$2:$A$6000,"MOV",Registros!$B$2:$B$6000,$A3844)&gt;0,1,0)</f>
        <v/>
      </c>
      <c r="H3844">
        <f>IF($G3844=1,SUMIFS(Registros!$F$2:$F$6000,Registros!$A$2:$A$6000,"MOV",Registros!$B$2:$B$6000,$A3844),0)</f>
        <v/>
      </c>
      <c r="I3844">
        <f>IF(COUNTIFS(Registros!$A$2:$A$6000,"CS",Registros!$B$2:$B$6000,$A3844)&gt;0,1,0)</f>
        <v/>
      </c>
      <c r="J3844">
        <f>IF($I3844=1,SUMIFS(Registros!$I$2:$I$6000,Registros!$A$2:$A$6000,"CS",Registros!$B$2:$B$6000,$A3844),0)</f>
        <v/>
      </c>
      <c r="K3844">
        <f>IF(COUNTIFS(Winback!$K$2:$K$300,$D3844)&gt;0,1,0)</f>
        <v/>
      </c>
      <c r="L3844">
        <f>IF(AND($K3844=1,LEFT($A3844,3)="WB-"),SUMIFS(Winback!$D$2:$D$300,Winback!$K$2:$K$300,$D3844),0)</f>
        <v/>
      </c>
      <c r="M3844">
        <f>IF(OR($E3844=1,$G3844=1,SUMIFS(Registros!$J$2:$J$6000,Registros!$B$2:$B$6000,$A3844)&gt;0),1,0)</f>
        <v/>
      </c>
      <c r="N3844">
        <f>IF($J3844&gt;0,1,IF(COUNTIFS(Registros!$A$2:$A$6000,"CS",Registros!$B$2:$B$6000,$A3844,Registros!$K$2:$K$6000,"&lt;&gt;")&gt;0,1,0))</f>
        <v/>
      </c>
      <c r="O3844">
        <f>IF(AND($K3844=1,$E3844=0,$G3844=0,$I3844=0),"WINBACK",IF(AND($M3844=1,$N3844&gt;0),"CONVERGENTE",IF($M3844=1,"SOLO MÓVIL",IF($N3844&gt;0,"SOLO FIJO / INTERNET","SIN SERVICIOS"))))</f>
        <v/>
      </c>
      <c r="P3844">
        <f>IF($O3844="WINBACK","Recuperar (winback)",IF($O3844="CONVERGENTE","Upgrade / más líneas",IF($O3844="SOLO MÓVIL","Ofrecer fijo + internet (FLBBTV)",IF($O3844="SOLO FIJO / INTERNET","Ofrecer línea móvil Nextphone","Oferta completa (móvil + fijo + internet)"))))</f>
        <v/>
      </c>
      <c r="Q3844">
        <f>$F3844+$H3844+$L3844</f>
        <v/>
      </c>
      <c r="R3844">
        <f>IFERROR(VLOOKUP($A3844,Registros!$B$2:$G$6000,6,0),IFERROR(VLOOKUP($D3844,Winback!$B$2:$C$300,2,0),""))</f>
        <v/>
      </c>
      <c r="S3844">
        <f>IF($E3844=1,"NP","")&amp;IF($G3844=1,"+MOV","")&amp;IF($I3844=1,"+CS","")&amp;IF($K3844=1,"+WB","")</f>
        <v/>
      </c>
      <c r="T3844">
        <f>$E3844+$G3844+$I3844+$K3844</f>
        <v/>
      </c>
    </row>
    <row r="3845">
      <c r="A3845" t="inlineStr">
        <is>
          <t>369059310000</t>
        </is>
      </c>
      <c r="B3845" t="inlineStr">
        <is>
          <t>36905931</t>
        </is>
      </c>
      <c r="C3845" t="inlineStr">
        <is>
          <t>ALLAN DAVID FLORES MIRANDA</t>
        </is>
      </c>
      <c r="D3845" t="inlineStr">
        <is>
          <t>ALLANDAVIDFLORESMIRANDA</t>
        </is>
      </c>
      <c r="E3845">
        <f>IF(COUNTIFS(Registros!$A$2:$A$6000,"NP",Registros!$B$2:$B$6000,$A3845)&gt;0,1,0)</f>
        <v/>
      </c>
      <c r="F3845">
        <f>IF($E3845=1,SUMIFS(Registros!$F$2:$F$6000,Registros!$A$2:$A$6000,"NP",Registros!$B$2:$B$6000,$A3845),0)</f>
        <v/>
      </c>
      <c r="G3845">
        <f>IF(COUNTIFS(Registros!$A$2:$A$6000,"MOV",Registros!$B$2:$B$6000,$A3845)&gt;0,1,0)</f>
        <v/>
      </c>
      <c r="H3845">
        <f>IF($G3845=1,SUMIFS(Registros!$F$2:$F$6000,Registros!$A$2:$A$6000,"MOV",Registros!$B$2:$B$6000,$A3845),0)</f>
        <v/>
      </c>
      <c r="I3845">
        <f>IF(COUNTIFS(Registros!$A$2:$A$6000,"CS",Registros!$B$2:$B$6000,$A3845)&gt;0,1,0)</f>
        <v/>
      </c>
      <c r="J3845">
        <f>IF($I3845=1,SUMIFS(Registros!$I$2:$I$6000,Registros!$A$2:$A$6000,"CS",Registros!$B$2:$B$6000,$A3845),0)</f>
        <v/>
      </c>
      <c r="K3845">
        <f>IF(COUNTIFS(Winback!$K$2:$K$300,$D3845)&gt;0,1,0)</f>
        <v/>
      </c>
      <c r="L3845">
        <f>IF(AND($K3845=1,LEFT($A3845,3)="WB-"),SUMIFS(Winback!$D$2:$D$300,Winback!$K$2:$K$300,$D3845),0)</f>
        <v/>
      </c>
      <c r="M3845">
        <f>IF(OR($E3845=1,$G3845=1,SUMIFS(Registros!$J$2:$J$6000,Registros!$B$2:$B$6000,$A3845)&gt;0),1,0)</f>
        <v/>
      </c>
      <c r="N3845">
        <f>IF($J3845&gt;0,1,IF(COUNTIFS(Registros!$A$2:$A$6000,"CS",Registros!$B$2:$B$6000,$A3845,Registros!$K$2:$K$6000,"&lt;&gt;")&gt;0,1,0))</f>
        <v/>
      </c>
      <c r="O3845">
        <f>IF(AND($K3845=1,$E3845=0,$G3845=0,$I3845=0),"WINBACK",IF(AND($M3845=1,$N3845&gt;0),"CONVERGENTE",IF($M3845=1,"SOLO MÓVIL",IF($N3845&gt;0,"SOLO FIJO / INTERNET","SIN SERVICIOS"))))</f>
        <v/>
      </c>
      <c r="P3845">
        <f>IF($O3845="WINBACK","Recuperar (winback)",IF($O3845="CONVERGENTE","Upgrade / más líneas",IF($O3845="SOLO MÓVIL","Ofrecer fijo + internet (FLBBTV)",IF($O3845="SOLO FIJO / INTERNET","Ofrecer línea móvil Nextphone","Oferta completa (móvil + fijo + internet)"))))</f>
        <v/>
      </c>
      <c r="Q3845">
        <f>$F3845+$H3845+$L3845</f>
        <v/>
      </c>
      <c r="R3845">
        <f>IFERROR(VLOOKUP($A3845,Registros!$B$2:$G$6000,6,0),IFERROR(VLOOKUP($D3845,Winback!$B$2:$C$300,2,0),""))</f>
        <v/>
      </c>
      <c r="S3845">
        <f>IF($E3845=1,"NP","")&amp;IF($G3845=1,"+MOV","")&amp;IF($I3845=1,"+CS","")&amp;IF($K3845=1,"+WB","")</f>
        <v/>
      </c>
      <c r="T3845">
        <f>$E3845+$G3845+$I3845+$K3845</f>
        <v/>
      </c>
    </row>
    <row r="3846">
      <c r="A3846" t="inlineStr">
        <is>
          <t>365059360000</t>
        </is>
      </c>
      <c r="B3846" t="inlineStr">
        <is>
          <t>36505936</t>
        </is>
      </c>
      <c r="C3846" t="inlineStr">
        <is>
          <t>SAMUEL SANDOYA MONTEZUMA</t>
        </is>
      </c>
      <c r="D3846" t="inlineStr">
        <is>
          <t>SAMUELSANDOYAMONTEZUMA</t>
        </is>
      </c>
      <c r="E3846">
        <f>IF(COUNTIFS(Registros!$A$2:$A$6000,"NP",Registros!$B$2:$B$6000,$A3846)&gt;0,1,0)</f>
        <v/>
      </c>
      <c r="F3846">
        <f>IF($E3846=1,SUMIFS(Registros!$F$2:$F$6000,Registros!$A$2:$A$6000,"NP",Registros!$B$2:$B$6000,$A3846),0)</f>
        <v/>
      </c>
      <c r="G3846">
        <f>IF(COUNTIFS(Registros!$A$2:$A$6000,"MOV",Registros!$B$2:$B$6000,$A3846)&gt;0,1,0)</f>
        <v/>
      </c>
      <c r="H3846">
        <f>IF($G3846=1,SUMIFS(Registros!$F$2:$F$6000,Registros!$A$2:$A$6000,"MOV",Registros!$B$2:$B$6000,$A3846),0)</f>
        <v/>
      </c>
      <c r="I3846">
        <f>IF(COUNTIFS(Registros!$A$2:$A$6000,"CS",Registros!$B$2:$B$6000,$A3846)&gt;0,1,0)</f>
        <v/>
      </c>
      <c r="J3846">
        <f>IF($I3846=1,SUMIFS(Registros!$I$2:$I$6000,Registros!$A$2:$A$6000,"CS",Registros!$B$2:$B$6000,$A3846),0)</f>
        <v/>
      </c>
      <c r="K3846">
        <f>IF(COUNTIFS(Winback!$K$2:$K$300,$D3846)&gt;0,1,0)</f>
        <v/>
      </c>
      <c r="L3846">
        <f>IF(AND($K3846=1,LEFT($A3846,3)="WB-"),SUMIFS(Winback!$D$2:$D$300,Winback!$K$2:$K$300,$D3846),0)</f>
        <v/>
      </c>
      <c r="M3846">
        <f>IF(OR($E3846=1,$G3846=1,SUMIFS(Registros!$J$2:$J$6000,Registros!$B$2:$B$6000,$A3846)&gt;0),1,0)</f>
        <v/>
      </c>
      <c r="N3846">
        <f>IF($J3846&gt;0,1,IF(COUNTIFS(Registros!$A$2:$A$6000,"CS",Registros!$B$2:$B$6000,$A3846,Registros!$K$2:$K$6000,"&lt;&gt;")&gt;0,1,0))</f>
        <v/>
      </c>
      <c r="O3846">
        <f>IF(AND($K3846=1,$E3846=0,$G3846=0,$I3846=0),"WINBACK",IF(AND($M3846=1,$N3846&gt;0),"CONVERGENTE",IF($M3846=1,"SOLO MÓVIL",IF($N3846&gt;0,"SOLO FIJO / INTERNET","SIN SERVICIOS"))))</f>
        <v/>
      </c>
      <c r="P3846">
        <f>IF($O3846="WINBACK","Recuperar (winback)",IF($O3846="CONVERGENTE","Upgrade / más líneas",IF($O3846="SOLO MÓVIL","Ofrecer fijo + internet (FLBBTV)",IF($O3846="SOLO FIJO / INTERNET","Ofrecer línea móvil Nextphone","Oferta completa (móvil + fijo + internet)"))))</f>
        <v/>
      </c>
      <c r="Q3846">
        <f>$F3846+$H3846+$L3846</f>
        <v/>
      </c>
      <c r="R3846">
        <f>IFERROR(VLOOKUP($A3846,Registros!$B$2:$G$6000,6,0),IFERROR(VLOOKUP($D3846,Winback!$B$2:$C$300,2,0),""))</f>
        <v/>
      </c>
      <c r="S3846">
        <f>IF($E3846=1,"NP","")&amp;IF($G3846=1,"+MOV","")&amp;IF($I3846=1,"+CS","")&amp;IF($K3846=1,"+WB","")</f>
        <v/>
      </c>
      <c r="T3846">
        <f>$E3846+$G3846+$I3846+$K3846</f>
        <v/>
      </c>
    </row>
    <row r="3847">
      <c r="A3847" t="inlineStr">
        <is>
          <t>369019150000</t>
        </is>
      </c>
      <c r="B3847" t="inlineStr">
        <is>
          <t>36901915</t>
        </is>
      </c>
      <c r="C3847" t="inlineStr">
        <is>
          <t>BRYAN BONILLA</t>
        </is>
      </c>
      <c r="D3847" t="inlineStr">
        <is>
          <t>BRYANBONILLA</t>
        </is>
      </c>
      <c r="E3847">
        <f>IF(COUNTIFS(Registros!$A$2:$A$6000,"NP",Registros!$B$2:$B$6000,$A3847)&gt;0,1,0)</f>
        <v/>
      </c>
      <c r="F3847">
        <f>IF($E3847=1,SUMIFS(Registros!$F$2:$F$6000,Registros!$A$2:$A$6000,"NP",Registros!$B$2:$B$6000,$A3847),0)</f>
        <v/>
      </c>
      <c r="G3847">
        <f>IF(COUNTIFS(Registros!$A$2:$A$6000,"MOV",Registros!$B$2:$B$6000,$A3847)&gt;0,1,0)</f>
        <v/>
      </c>
      <c r="H3847">
        <f>IF($G3847=1,SUMIFS(Registros!$F$2:$F$6000,Registros!$A$2:$A$6000,"MOV",Registros!$B$2:$B$6000,$A3847),0)</f>
        <v/>
      </c>
      <c r="I3847">
        <f>IF(COUNTIFS(Registros!$A$2:$A$6000,"CS",Registros!$B$2:$B$6000,$A3847)&gt;0,1,0)</f>
        <v/>
      </c>
      <c r="J3847">
        <f>IF($I3847=1,SUMIFS(Registros!$I$2:$I$6000,Registros!$A$2:$A$6000,"CS",Registros!$B$2:$B$6000,$A3847),0)</f>
        <v/>
      </c>
      <c r="K3847">
        <f>IF(COUNTIFS(Winback!$K$2:$K$300,$D3847)&gt;0,1,0)</f>
        <v/>
      </c>
      <c r="L3847">
        <f>IF(AND($K3847=1,LEFT($A3847,3)="WB-"),SUMIFS(Winback!$D$2:$D$300,Winback!$K$2:$K$300,$D3847),0)</f>
        <v/>
      </c>
      <c r="M3847">
        <f>IF(OR($E3847=1,$G3847=1,SUMIFS(Registros!$J$2:$J$6000,Registros!$B$2:$B$6000,$A3847)&gt;0),1,0)</f>
        <v/>
      </c>
      <c r="N3847">
        <f>IF($J3847&gt;0,1,IF(COUNTIFS(Registros!$A$2:$A$6000,"CS",Registros!$B$2:$B$6000,$A3847,Registros!$K$2:$K$6000,"&lt;&gt;")&gt;0,1,0))</f>
        <v/>
      </c>
      <c r="O3847">
        <f>IF(AND($K3847=1,$E3847=0,$G3847=0,$I3847=0),"WINBACK",IF(AND($M3847=1,$N3847&gt;0),"CONVERGENTE",IF($M3847=1,"SOLO MÓVIL",IF($N3847&gt;0,"SOLO FIJO / INTERNET","SIN SERVICIOS"))))</f>
        <v/>
      </c>
      <c r="P3847">
        <f>IF($O3847="WINBACK","Recuperar (winback)",IF($O3847="CONVERGENTE","Upgrade / más líneas",IF($O3847="SOLO MÓVIL","Ofrecer fijo + internet (FLBBTV)",IF($O3847="SOLO FIJO / INTERNET","Ofrecer línea móvil Nextphone","Oferta completa (móvil + fijo + internet)"))))</f>
        <v/>
      </c>
      <c r="Q3847">
        <f>$F3847+$H3847+$L3847</f>
        <v/>
      </c>
      <c r="R3847">
        <f>IFERROR(VLOOKUP($A3847,Registros!$B$2:$G$6000,6,0),IFERROR(VLOOKUP($D3847,Winback!$B$2:$C$300,2,0),""))</f>
        <v/>
      </c>
      <c r="S3847">
        <f>IF($E3847=1,"NP","")&amp;IF($G3847=1,"+MOV","")&amp;IF($I3847=1,"+CS","")&amp;IF($K3847=1,"+WB","")</f>
        <v/>
      </c>
      <c r="T3847">
        <f>$E3847+$G3847+$I3847+$K3847</f>
        <v/>
      </c>
    </row>
    <row r="3848">
      <c r="A3848" t="inlineStr">
        <is>
          <t>366051260000</t>
        </is>
      </c>
      <c r="B3848" t="inlineStr">
        <is>
          <t>36605126</t>
        </is>
      </c>
      <c r="C3848" t="inlineStr">
        <is>
          <t>HILARY RACHELL PITTI RIVERA</t>
        </is>
      </c>
      <c r="D3848" t="inlineStr">
        <is>
          <t>HILARYRACHELLPITTIRIVERA</t>
        </is>
      </c>
      <c r="E3848">
        <f>IF(COUNTIFS(Registros!$A$2:$A$6000,"NP",Registros!$B$2:$B$6000,$A3848)&gt;0,1,0)</f>
        <v/>
      </c>
      <c r="F3848">
        <f>IF($E3848=1,SUMIFS(Registros!$F$2:$F$6000,Registros!$A$2:$A$6000,"NP",Registros!$B$2:$B$6000,$A3848),0)</f>
        <v/>
      </c>
      <c r="G3848">
        <f>IF(COUNTIFS(Registros!$A$2:$A$6000,"MOV",Registros!$B$2:$B$6000,$A3848)&gt;0,1,0)</f>
        <v/>
      </c>
      <c r="H3848">
        <f>IF($G3848=1,SUMIFS(Registros!$F$2:$F$6000,Registros!$A$2:$A$6000,"MOV",Registros!$B$2:$B$6000,$A3848),0)</f>
        <v/>
      </c>
      <c r="I3848">
        <f>IF(COUNTIFS(Registros!$A$2:$A$6000,"CS",Registros!$B$2:$B$6000,$A3848)&gt;0,1,0)</f>
        <v/>
      </c>
      <c r="J3848">
        <f>IF($I3848=1,SUMIFS(Registros!$I$2:$I$6000,Registros!$A$2:$A$6000,"CS",Registros!$B$2:$B$6000,$A3848),0)</f>
        <v/>
      </c>
      <c r="K3848">
        <f>IF(COUNTIFS(Winback!$K$2:$K$300,$D3848)&gt;0,1,0)</f>
        <v/>
      </c>
      <c r="L3848">
        <f>IF(AND($K3848=1,LEFT($A3848,3)="WB-"),SUMIFS(Winback!$D$2:$D$300,Winback!$K$2:$K$300,$D3848),0)</f>
        <v/>
      </c>
      <c r="M3848">
        <f>IF(OR($E3848=1,$G3848=1,SUMIFS(Registros!$J$2:$J$6000,Registros!$B$2:$B$6000,$A3848)&gt;0),1,0)</f>
        <v/>
      </c>
      <c r="N3848">
        <f>IF($J3848&gt;0,1,IF(COUNTIFS(Registros!$A$2:$A$6000,"CS",Registros!$B$2:$B$6000,$A3848,Registros!$K$2:$K$6000,"&lt;&gt;")&gt;0,1,0))</f>
        <v/>
      </c>
      <c r="O3848">
        <f>IF(AND($K3848=1,$E3848=0,$G3848=0,$I3848=0),"WINBACK",IF(AND($M3848=1,$N3848&gt;0),"CONVERGENTE",IF($M3848=1,"SOLO MÓVIL",IF($N3848&gt;0,"SOLO FIJO / INTERNET","SIN SERVICIOS"))))</f>
        <v/>
      </c>
      <c r="P3848">
        <f>IF($O3848="WINBACK","Recuperar (winback)",IF($O3848="CONVERGENTE","Upgrade / más líneas",IF($O3848="SOLO MÓVIL","Ofrecer fijo + internet (FLBBTV)",IF($O3848="SOLO FIJO / INTERNET","Ofrecer línea móvil Nextphone","Oferta completa (móvil + fijo + internet)"))))</f>
        <v/>
      </c>
      <c r="Q3848">
        <f>$F3848+$H3848+$L3848</f>
        <v/>
      </c>
      <c r="R3848">
        <f>IFERROR(VLOOKUP($A3848,Registros!$B$2:$G$6000,6,0),IFERROR(VLOOKUP($D3848,Winback!$B$2:$C$300,2,0),""))</f>
        <v/>
      </c>
      <c r="S3848">
        <f>IF($E3848=1,"NP","")&amp;IF($G3848=1,"+MOV","")&amp;IF($I3848=1,"+CS","")&amp;IF($K3848=1,"+WB","")</f>
        <v/>
      </c>
      <c r="T3848">
        <f>$E3848+$G3848+$I3848+$K3848</f>
        <v/>
      </c>
    </row>
    <row r="3849">
      <c r="A3849" t="inlineStr">
        <is>
          <t>369055360000</t>
        </is>
      </c>
      <c r="B3849" t="inlineStr">
        <is>
          <t>36905536</t>
        </is>
      </c>
      <c r="C3849" t="inlineStr">
        <is>
          <t>JORGE WILSON FLORES JIMENEZ</t>
        </is>
      </c>
      <c r="D3849" t="inlineStr">
        <is>
          <t>JORGEWILSONFLORESJIMENEZ</t>
        </is>
      </c>
      <c r="E3849">
        <f>IF(COUNTIFS(Registros!$A$2:$A$6000,"NP",Registros!$B$2:$B$6000,$A3849)&gt;0,1,0)</f>
        <v/>
      </c>
      <c r="F3849">
        <f>IF($E3849=1,SUMIFS(Registros!$F$2:$F$6000,Registros!$A$2:$A$6000,"NP",Registros!$B$2:$B$6000,$A3849),0)</f>
        <v/>
      </c>
      <c r="G3849">
        <f>IF(COUNTIFS(Registros!$A$2:$A$6000,"MOV",Registros!$B$2:$B$6000,$A3849)&gt;0,1,0)</f>
        <v/>
      </c>
      <c r="H3849">
        <f>IF($G3849=1,SUMIFS(Registros!$F$2:$F$6000,Registros!$A$2:$A$6000,"MOV",Registros!$B$2:$B$6000,$A3849),0)</f>
        <v/>
      </c>
      <c r="I3849">
        <f>IF(COUNTIFS(Registros!$A$2:$A$6000,"CS",Registros!$B$2:$B$6000,$A3849)&gt;0,1,0)</f>
        <v/>
      </c>
      <c r="J3849">
        <f>IF($I3849=1,SUMIFS(Registros!$I$2:$I$6000,Registros!$A$2:$A$6000,"CS",Registros!$B$2:$B$6000,$A3849),0)</f>
        <v/>
      </c>
      <c r="K3849">
        <f>IF(COUNTIFS(Winback!$K$2:$K$300,$D3849)&gt;0,1,0)</f>
        <v/>
      </c>
      <c r="L3849">
        <f>IF(AND($K3849=1,LEFT($A3849,3)="WB-"),SUMIFS(Winback!$D$2:$D$300,Winback!$K$2:$K$300,$D3849),0)</f>
        <v/>
      </c>
      <c r="M3849">
        <f>IF(OR($E3849=1,$G3849=1,SUMIFS(Registros!$J$2:$J$6000,Registros!$B$2:$B$6000,$A3849)&gt;0),1,0)</f>
        <v/>
      </c>
      <c r="N3849">
        <f>IF($J3849&gt;0,1,IF(COUNTIFS(Registros!$A$2:$A$6000,"CS",Registros!$B$2:$B$6000,$A3849,Registros!$K$2:$K$6000,"&lt;&gt;")&gt;0,1,0))</f>
        <v/>
      </c>
      <c r="O3849">
        <f>IF(AND($K3849=1,$E3849=0,$G3849=0,$I3849=0),"WINBACK",IF(AND($M3849=1,$N3849&gt;0),"CONVERGENTE",IF($M3849=1,"SOLO MÓVIL",IF($N3849&gt;0,"SOLO FIJO / INTERNET","SIN SERVICIOS"))))</f>
        <v/>
      </c>
      <c r="P3849">
        <f>IF($O3849="WINBACK","Recuperar (winback)",IF($O3849="CONVERGENTE","Upgrade / más líneas",IF($O3849="SOLO MÓVIL","Ofrecer fijo + internet (FLBBTV)",IF($O3849="SOLO FIJO / INTERNET","Ofrecer línea móvil Nextphone","Oferta completa (móvil + fijo + internet)"))))</f>
        <v/>
      </c>
      <c r="Q3849">
        <f>$F3849+$H3849+$L3849</f>
        <v/>
      </c>
      <c r="R3849">
        <f>IFERROR(VLOOKUP($A3849,Registros!$B$2:$G$6000,6,0),IFERROR(VLOOKUP($D3849,Winback!$B$2:$C$300,2,0),""))</f>
        <v/>
      </c>
      <c r="S3849">
        <f>IF($E3849=1,"NP","")&amp;IF($G3849=1,"+MOV","")&amp;IF($I3849=1,"+CS","")&amp;IF($K3849=1,"+WB","")</f>
        <v/>
      </c>
      <c r="T3849">
        <f>$E3849+$G3849+$I3849+$K3849</f>
        <v/>
      </c>
    </row>
    <row r="3850">
      <c r="A3850" t="inlineStr">
        <is>
          <t>353375340000</t>
        </is>
      </c>
      <c r="B3850" t="inlineStr">
        <is>
          <t>35337534</t>
        </is>
      </c>
      <c r="C3850" t="inlineStr">
        <is>
          <t>ISIS TATIANA BARROSO CHAVARRIA</t>
        </is>
      </c>
      <c r="D3850" t="inlineStr">
        <is>
          <t>ISISTATIANABARROSOCHAVARRIA</t>
        </is>
      </c>
      <c r="E3850">
        <f>IF(COUNTIFS(Registros!$A$2:$A$6000,"NP",Registros!$B$2:$B$6000,$A3850)&gt;0,1,0)</f>
        <v/>
      </c>
      <c r="F3850">
        <f>IF($E3850=1,SUMIFS(Registros!$F$2:$F$6000,Registros!$A$2:$A$6000,"NP",Registros!$B$2:$B$6000,$A3850),0)</f>
        <v/>
      </c>
      <c r="G3850">
        <f>IF(COUNTIFS(Registros!$A$2:$A$6000,"MOV",Registros!$B$2:$B$6000,$A3850)&gt;0,1,0)</f>
        <v/>
      </c>
      <c r="H3850">
        <f>IF($G3850=1,SUMIFS(Registros!$F$2:$F$6000,Registros!$A$2:$A$6000,"MOV",Registros!$B$2:$B$6000,$A3850),0)</f>
        <v/>
      </c>
      <c r="I3850">
        <f>IF(COUNTIFS(Registros!$A$2:$A$6000,"CS",Registros!$B$2:$B$6000,$A3850)&gt;0,1,0)</f>
        <v/>
      </c>
      <c r="J3850">
        <f>IF($I3850=1,SUMIFS(Registros!$I$2:$I$6000,Registros!$A$2:$A$6000,"CS",Registros!$B$2:$B$6000,$A3850),0)</f>
        <v/>
      </c>
      <c r="K3850">
        <f>IF(COUNTIFS(Winback!$K$2:$K$300,$D3850)&gt;0,1,0)</f>
        <v/>
      </c>
      <c r="L3850">
        <f>IF(AND($K3850=1,LEFT($A3850,3)="WB-"),SUMIFS(Winback!$D$2:$D$300,Winback!$K$2:$K$300,$D3850),0)</f>
        <v/>
      </c>
      <c r="M3850">
        <f>IF(OR($E3850=1,$G3850=1,SUMIFS(Registros!$J$2:$J$6000,Registros!$B$2:$B$6000,$A3850)&gt;0),1,0)</f>
        <v/>
      </c>
      <c r="N3850">
        <f>IF($J3850&gt;0,1,IF(COUNTIFS(Registros!$A$2:$A$6000,"CS",Registros!$B$2:$B$6000,$A3850,Registros!$K$2:$K$6000,"&lt;&gt;")&gt;0,1,0))</f>
        <v/>
      </c>
      <c r="O3850">
        <f>IF(AND($K3850=1,$E3850=0,$G3850=0,$I3850=0),"WINBACK",IF(AND($M3850=1,$N3850&gt;0),"CONVERGENTE",IF($M3850=1,"SOLO MÓVIL",IF($N3850&gt;0,"SOLO FIJO / INTERNET","SIN SERVICIOS"))))</f>
        <v/>
      </c>
      <c r="P3850">
        <f>IF($O3850="WINBACK","Recuperar (winback)",IF($O3850="CONVERGENTE","Upgrade / más líneas",IF($O3850="SOLO MÓVIL","Ofrecer fijo + internet (FLBBTV)",IF($O3850="SOLO FIJO / INTERNET","Ofrecer línea móvil Nextphone","Oferta completa (móvil + fijo + internet)"))))</f>
        <v/>
      </c>
      <c r="Q3850">
        <f>$F3850+$H3850+$L3850</f>
        <v/>
      </c>
      <c r="R3850">
        <f>IFERROR(VLOOKUP($A3850,Registros!$B$2:$G$6000,6,0),IFERROR(VLOOKUP($D3850,Winback!$B$2:$C$300,2,0),""))</f>
        <v/>
      </c>
      <c r="S3850">
        <f>IF($E3850=1,"NP","")&amp;IF($G3850=1,"+MOV","")&amp;IF($I3850=1,"+CS","")&amp;IF($K3850=1,"+WB","")</f>
        <v/>
      </c>
      <c r="T3850">
        <f>$E3850+$G3850+$I3850+$K3850</f>
        <v/>
      </c>
    </row>
    <row r="3851">
      <c r="A3851" t="inlineStr">
        <is>
          <t>368040730000</t>
        </is>
      </c>
      <c r="B3851" t="inlineStr">
        <is>
          <t>36804073</t>
        </is>
      </c>
      <c r="C3851" t="inlineStr">
        <is>
          <t>ARMANDO ADRIAN URRIOLA FERGUSON</t>
        </is>
      </c>
      <c r="D3851" t="inlineStr">
        <is>
          <t>ARMANDOADRIANURRIOLAFERGUSON</t>
        </is>
      </c>
      <c r="E3851">
        <f>IF(COUNTIFS(Registros!$A$2:$A$6000,"NP",Registros!$B$2:$B$6000,$A3851)&gt;0,1,0)</f>
        <v/>
      </c>
      <c r="F3851">
        <f>IF($E3851=1,SUMIFS(Registros!$F$2:$F$6000,Registros!$A$2:$A$6000,"NP",Registros!$B$2:$B$6000,$A3851),0)</f>
        <v/>
      </c>
      <c r="G3851">
        <f>IF(COUNTIFS(Registros!$A$2:$A$6000,"MOV",Registros!$B$2:$B$6000,$A3851)&gt;0,1,0)</f>
        <v/>
      </c>
      <c r="H3851">
        <f>IF($G3851=1,SUMIFS(Registros!$F$2:$F$6000,Registros!$A$2:$A$6000,"MOV",Registros!$B$2:$B$6000,$A3851),0)</f>
        <v/>
      </c>
      <c r="I3851">
        <f>IF(COUNTIFS(Registros!$A$2:$A$6000,"CS",Registros!$B$2:$B$6000,$A3851)&gt;0,1,0)</f>
        <v/>
      </c>
      <c r="J3851">
        <f>IF($I3851=1,SUMIFS(Registros!$I$2:$I$6000,Registros!$A$2:$A$6000,"CS",Registros!$B$2:$B$6000,$A3851),0)</f>
        <v/>
      </c>
      <c r="K3851">
        <f>IF(COUNTIFS(Winback!$K$2:$K$300,$D3851)&gt;0,1,0)</f>
        <v/>
      </c>
      <c r="L3851">
        <f>IF(AND($K3851=1,LEFT($A3851,3)="WB-"),SUMIFS(Winback!$D$2:$D$300,Winback!$K$2:$K$300,$D3851),0)</f>
        <v/>
      </c>
      <c r="M3851">
        <f>IF(OR($E3851=1,$G3851=1,SUMIFS(Registros!$J$2:$J$6000,Registros!$B$2:$B$6000,$A3851)&gt;0),1,0)</f>
        <v/>
      </c>
      <c r="N3851">
        <f>IF($J3851&gt;0,1,IF(COUNTIFS(Registros!$A$2:$A$6000,"CS",Registros!$B$2:$B$6000,$A3851,Registros!$K$2:$K$6000,"&lt;&gt;")&gt;0,1,0))</f>
        <v/>
      </c>
      <c r="O3851">
        <f>IF(AND($K3851=1,$E3851=0,$G3851=0,$I3851=0),"WINBACK",IF(AND($M3851=1,$N3851&gt;0),"CONVERGENTE",IF($M3851=1,"SOLO MÓVIL",IF($N3851&gt;0,"SOLO FIJO / INTERNET","SIN SERVICIOS"))))</f>
        <v/>
      </c>
      <c r="P3851">
        <f>IF($O3851="WINBACK","Recuperar (winback)",IF($O3851="CONVERGENTE","Upgrade / más líneas",IF($O3851="SOLO MÓVIL","Ofrecer fijo + internet (FLBBTV)",IF($O3851="SOLO FIJO / INTERNET","Ofrecer línea móvil Nextphone","Oferta completa (móvil + fijo + internet)"))))</f>
        <v/>
      </c>
      <c r="Q3851">
        <f>$F3851+$H3851+$L3851</f>
        <v/>
      </c>
      <c r="R3851">
        <f>IFERROR(VLOOKUP($A3851,Registros!$B$2:$G$6000,6,0),IFERROR(VLOOKUP($D3851,Winback!$B$2:$C$300,2,0),""))</f>
        <v/>
      </c>
      <c r="S3851">
        <f>IF($E3851=1,"NP","")&amp;IF($G3851=1,"+MOV","")&amp;IF($I3851=1,"+CS","")&amp;IF($K3851=1,"+WB","")</f>
        <v/>
      </c>
      <c r="T3851">
        <f>$E3851+$G3851+$I3851+$K3851</f>
        <v/>
      </c>
    </row>
    <row r="3852">
      <c r="A3852" t="inlineStr">
        <is>
          <t>362036400000</t>
        </is>
      </c>
      <c r="B3852" t="inlineStr">
        <is>
          <t>36203640</t>
        </is>
      </c>
      <c r="C3852" t="inlineStr">
        <is>
          <t>MICHAEL ORTEGA</t>
        </is>
      </c>
      <c r="D3852" t="inlineStr">
        <is>
          <t>MICHAELORTEGA</t>
        </is>
      </c>
      <c r="E3852">
        <f>IF(COUNTIFS(Registros!$A$2:$A$6000,"NP",Registros!$B$2:$B$6000,$A3852)&gt;0,1,0)</f>
        <v/>
      </c>
      <c r="F3852">
        <f>IF($E3852=1,SUMIFS(Registros!$F$2:$F$6000,Registros!$A$2:$A$6000,"NP",Registros!$B$2:$B$6000,$A3852),0)</f>
        <v/>
      </c>
      <c r="G3852">
        <f>IF(COUNTIFS(Registros!$A$2:$A$6000,"MOV",Registros!$B$2:$B$6000,$A3852)&gt;0,1,0)</f>
        <v/>
      </c>
      <c r="H3852">
        <f>IF($G3852=1,SUMIFS(Registros!$F$2:$F$6000,Registros!$A$2:$A$6000,"MOV",Registros!$B$2:$B$6000,$A3852),0)</f>
        <v/>
      </c>
      <c r="I3852">
        <f>IF(COUNTIFS(Registros!$A$2:$A$6000,"CS",Registros!$B$2:$B$6000,$A3852)&gt;0,1,0)</f>
        <v/>
      </c>
      <c r="J3852">
        <f>IF($I3852=1,SUMIFS(Registros!$I$2:$I$6000,Registros!$A$2:$A$6000,"CS",Registros!$B$2:$B$6000,$A3852),0)</f>
        <v/>
      </c>
      <c r="K3852">
        <f>IF(COUNTIFS(Winback!$K$2:$K$300,$D3852)&gt;0,1,0)</f>
        <v/>
      </c>
      <c r="L3852">
        <f>IF(AND($K3852=1,LEFT($A3852,3)="WB-"),SUMIFS(Winback!$D$2:$D$300,Winback!$K$2:$K$300,$D3852),0)</f>
        <v/>
      </c>
      <c r="M3852">
        <f>IF(OR($E3852=1,$G3852=1,SUMIFS(Registros!$J$2:$J$6000,Registros!$B$2:$B$6000,$A3852)&gt;0),1,0)</f>
        <v/>
      </c>
      <c r="N3852">
        <f>IF($J3852&gt;0,1,IF(COUNTIFS(Registros!$A$2:$A$6000,"CS",Registros!$B$2:$B$6000,$A3852,Registros!$K$2:$K$6000,"&lt;&gt;")&gt;0,1,0))</f>
        <v/>
      </c>
      <c r="O3852">
        <f>IF(AND($K3852=1,$E3852=0,$G3852=0,$I3852=0),"WINBACK",IF(AND($M3852=1,$N3852&gt;0),"CONVERGENTE",IF($M3852=1,"SOLO MÓVIL",IF($N3852&gt;0,"SOLO FIJO / INTERNET","SIN SERVICIOS"))))</f>
        <v/>
      </c>
      <c r="P3852">
        <f>IF($O3852="WINBACK","Recuperar (winback)",IF($O3852="CONVERGENTE","Upgrade / más líneas",IF($O3852="SOLO MÓVIL","Ofrecer fijo + internet (FLBBTV)",IF($O3852="SOLO FIJO / INTERNET","Ofrecer línea móvil Nextphone","Oferta completa (móvil + fijo + internet)"))))</f>
        <v/>
      </c>
      <c r="Q3852">
        <f>$F3852+$H3852+$L3852</f>
        <v/>
      </c>
      <c r="R3852">
        <f>IFERROR(VLOOKUP($A3852,Registros!$B$2:$G$6000,6,0),IFERROR(VLOOKUP($D3852,Winback!$B$2:$C$300,2,0),""))</f>
        <v/>
      </c>
      <c r="S3852">
        <f>IF($E3852=1,"NP","")&amp;IF($G3852=1,"+MOV","")&amp;IF($I3852=1,"+CS","")&amp;IF($K3852=1,"+WB","")</f>
        <v/>
      </c>
      <c r="T3852">
        <f>$E3852+$G3852+$I3852+$K3852</f>
        <v/>
      </c>
    </row>
    <row r="3853">
      <c r="A3853" t="inlineStr">
        <is>
          <t>351076920000</t>
        </is>
      </c>
      <c r="B3853" t="inlineStr">
        <is>
          <t>35107692</t>
        </is>
      </c>
      <c r="C3853" t="inlineStr">
        <is>
          <t>KEVIN ALEXANDER GOMEZ</t>
        </is>
      </c>
      <c r="D3853" t="inlineStr">
        <is>
          <t>KEVINALEXANDERGOMEZ</t>
        </is>
      </c>
      <c r="E3853">
        <f>IF(COUNTIFS(Registros!$A$2:$A$6000,"NP",Registros!$B$2:$B$6000,$A3853)&gt;0,1,0)</f>
        <v/>
      </c>
      <c r="F3853">
        <f>IF($E3853=1,SUMIFS(Registros!$F$2:$F$6000,Registros!$A$2:$A$6000,"NP",Registros!$B$2:$B$6000,$A3853),0)</f>
        <v/>
      </c>
      <c r="G3853">
        <f>IF(COUNTIFS(Registros!$A$2:$A$6000,"MOV",Registros!$B$2:$B$6000,$A3853)&gt;0,1,0)</f>
        <v/>
      </c>
      <c r="H3853">
        <f>IF($G3853=1,SUMIFS(Registros!$F$2:$F$6000,Registros!$A$2:$A$6000,"MOV",Registros!$B$2:$B$6000,$A3853),0)</f>
        <v/>
      </c>
      <c r="I3853">
        <f>IF(COUNTIFS(Registros!$A$2:$A$6000,"CS",Registros!$B$2:$B$6000,$A3853)&gt;0,1,0)</f>
        <v/>
      </c>
      <c r="J3853">
        <f>IF($I3853=1,SUMIFS(Registros!$I$2:$I$6000,Registros!$A$2:$A$6000,"CS",Registros!$B$2:$B$6000,$A3853),0)</f>
        <v/>
      </c>
      <c r="K3853">
        <f>IF(COUNTIFS(Winback!$K$2:$K$300,$D3853)&gt;0,1,0)</f>
        <v/>
      </c>
      <c r="L3853">
        <f>IF(AND($K3853=1,LEFT($A3853,3)="WB-"),SUMIFS(Winback!$D$2:$D$300,Winback!$K$2:$K$300,$D3853),0)</f>
        <v/>
      </c>
      <c r="M3853">
        <f>IF(OR($E3853=1,$G3853=1,SUMIFS(Registros!$J$2:$J$6000,Registros!$B$2:$B$6000,$A3853)&gt;0),1,0)</f>
        <v/>
      </c>
      <c r="N3853">
        <f>IF($J3853&gt;0,1,IF(COUNTIFS(Registros!$A$2:$A$6000,"CS",Registros!$B$2:$B$6000,$A3853,Registros!$K$2:$K$6000,"&lt;&gt;")&gt;0,1,0))</f>
        <v/>
      </c>
      <c r="O3853">
        <f>IF(AND($K3853=1,$E3853=0,$G3853=0,$I3853=0),"WINBACK",IF(AND($M3853=1,$N3853&gt;0),"CONVERGENTE",IF($M3853=1,"SOLO MÓVIL",IF($N3853&gt;0,"SOLO FIJO / INTERNET","SIN SERVICIOS"))))</f>
        <v/>
      </c>
      <c r="P3853">
        <f>IF($O3853="WINBACK","Recuperar (winback)",IF($O3853="CONVERGENTE","Upgrade / más líneas",IF($O3853="SOLO MÓVIL","Ofrecer fijo + internet (FLBBTV)",IF($O3853="SOLO FIJO / INTERNET","Ofrecer línea móvil Nextphone","Oferta completa (móvil + fijo + internet)"))))</f>
        <v/>
      </c>
      <c r="Q3853">
        <f>$F3853+$H3853+$L3853</f>
        <v/>
      </c>
      <c r="R3853">
        <f>IFERROR(VLOOKUP($A3853,Registros!$B$2:$G$6000,6,0),IFERROR(VLOOKUP($D3853,Winback!$B$2:$C$300,2,0),""))</f>
        <v/>
      </c>
      <c r="S3853">
        <f>IF($E3853=1,"NP","")&amp;IF($G3853=1,"+MOV","")&amp;IF($I3853=1,"+CS","")&amp;IF($K3853=1,"+WB","")</f>
        <v/>
      </c>
      <c r="T3853">
        <f>$E3853+$G3853+$I3853+$K3853</f>
        <v/>
      </c>
    </row>
    <row r="3854">
      <c r="A3854" t="inlineStr">
        <is>
          <t>353371460000</t>
        </is>
      </c>
      <c r="B3854" t="inlineStr">
        <is>
          <t>35337146</t>
        </is>
      </c>
      <c r="C3854" t="inlineStr">
        <is>
          <t>IVETH DAMARIS RIOS</t>
        </is>
      </c>
      <c r="D3854" t="inlineStr">
        <is>
          <t>IVETHDAMARISRIOS</t>
        </is>
      </c>
      <c r="E3854">
        <f>IF(COUNTIFS(Registros!$A$2:$A$6000,"NP",Registros!$B$2:$B$6000,$A3854)&gt;0,1,0)</f>
        <v/>
      </c>
      <c r="F3854">
        <f>IF($E3854=1,SUMIFS(Registros!$F$2:$F$6000,Registros!$A$2:$A$6000,"NP",Registros!$B$2:$B$6000,$A3854),0)</f>
        <v/>
      </c>
      <c r="G3854">
        <f>IF(COUNTIFS(Registros!$A$2:$A$6000,"MOV",Registros!$B$2:$B$6000,$A3854)&gt;0,1,0)</f>
        <v/>
      </c>
      <c r="H3854">
        <f>IF($G3854=1,SUMIFS(Registros!$F$2:$F$6000,Registros!$A$2:$A$6000,"MOV",Registros!$B$2:$B$6000,$A3854),0)</f>
        <v/>
      </c>
      <c r="I3854">
        <f>IF(COUNTIFS(Registros!$A$2:$A$6000,"CS",Registros!$B$2:$B$6000,$A3854)&gt;0,1,0)</f>
        <v/>
      </c>
      <c r="J3854">
        <f>IF($I3854=1,SUMIFS(Registros!$I$2:$I$6000,Registros!$A$2:$A$6000,"CS",Registros!$B$2:$B$6000,$A3854),0)</f>
        <v/>
      </c>
      <c r="K3854">
        <f>IF(COUNTIFS(Winback!$K$2:$K$300,$D3854)&gt;0,1,0)</f>
        <v/>
      </c>
      <c r="L3854">
        <f>IF(AND($K3854=1,LEFT($A3854,3)="WB-"),SUMIFS(Winback!$D$2:$D$300,Winback!$K$2:$K$300,$D3854),0)</f>
        <v/>
      </c>
      <c r="M3854">
        <f>IF(OR($E3854=1,$G3854=1,SUMIFS(Registros!$J$2:$J$6000,Registros!$B$2:$B$6000,$A3854)&gt;0),1,0)</f>
        <v/>
      </c>
      <c r="N3854">
        <f>IF($J3854&gt;0,1,IF(COUNTIFS(Registros!$A$2:$A$6000,"CS",Registros!$B$2:$B$6000,$A3854,Registros!$K$2:$K$6000,"&lt;&gt;")&gt;0,1,0))</f>
        <v/>
      </c>
      <c r="O3854">
        <f>IF(AND($K3854=1,$E3854=0,$G3854=0,$I3854=0),"WINBACK",IF(AND($M3854=1,$N3854&gt;0),"CONVERGENTE",IF($M3854=1,"SOLO MÓVIL",IF($N3854&gt;0,"SOLO FIJO / INTERNET","SIN SERVICIOS"))))</f>
        <v/>
      </c>
      <c r="P3854">
        <f>IF($O3854="WINBACK","Recuperar (winback)",IF($O3854="CONVERGENTE","Upgrade / más líneas",IF($O3854="SOLO MÓVIL","Ofrecer fijo + internet (FLBBTV)",IF($O3854="SOLO FIJO / INTERNET","Ofrecer línea móvil Nextphone","Oferta completa (móvil + fijo + internet)"))))</f>
        <v/>
      </c>
      <c r="Q3854">
        <f>$F3854+$H3854+$L3854</f>
        <v/>
      </c>
      <c r="R3854">
        <f>IFERROR(VLOOKUP($A3854,Registros!$B$2:$G$6000,6,0),IFERROR(VLOOKUP($D3854,Winback!$B$2:$C$300,2,0),""))</f>
        <v/>
      </c>
      <c r="S3854">
        <f>IF($E3854=1,"NP","")&amp;IF($G3854=1,"+MOV","")&amp;IF($I3854=1,"+CS","")&amp;IF($K3854=1,"+WB","")</f>
        <v/>
      </c>
      <c r="T3854">
        <f>$E3854+$G3854+$I3854+$K3854</f>
        <v/>
      </c>
    </row>
    <row r="3855">
      <c r="A3855" t="inlineStr">
        <is>
          <t>351385210000</t>
        </is>
      </c>
      <c r="B3855" t="inlineStr">
        <is>
          <t>35138521</t>
        </is>
      </c>
      <c r="C3855" t="inlineStr">
        <is>
          <t>JOHANA ARAUZ</t>
        </is>
      </c>
      <c r="D3855" t="inlineStr">
        <is>
          <t>JOHANAARAUZ</t>
        </is>
      </c>
      <c r="E3855">
        <f>IF(COUNTIFS(Registros!$A$2:$A$6000,"NP",Registros!$B$2:$B$6000,$A3855)&gt;0,1,0)</f>
        <v/>
      </c>
      <c r="F3855">
        <f>IF($E3855=1,SUMIFS(Registros!$F$2:$F$6000,Registros!$A$2:$A$6000,"NP",Registros!$B$2:$B$6000,$A3855),0)</f>
        <v/>
      </c>
      <c r="G3855">
        <f>IF(COUNTIFS(Registros!$A$2:$A$6000,"MOV",Registros!$B$2:$B$6000,$A3855)&gt;0,1,0)</f>
        <v/>
      </c>
      <c r="H3855">
        <f>IF($G3855=1,SUMIFS(Registros!$F$2:$F$6000,Registros!$A$2:$A$6000,"MOV",Registros!$B$2:$B$6000,$A3855),0)</f>
        <v/>
      </c>
      <c r="I3855">
        <f>IF(COUNTIFS(Registros!$A$2:$A$6000,"CS",Registros!$B$2:$B$6000,$A3855)&gt;0,1,0)</f>
        <v/>
      </c>
      <c r="J3855">
        <f>IF($I3855=1,SUMIFS(Registros!$I$2:$I$6000,Registros!$A$2:$A$6000,"CS",Registros!$B$2:$B$6000,$A3855),0)</f>
        <v/>
      </c>
      <c r="K3855">
        <f>IF(COUNTIFS(Winback!$K$2:$K$300,$D3855)&gt;0,1,0)</f>
        <v/>
      </c>
      <c r="L3855">
        <f>IF(AND($K3855=1,LEFT($A3855,3)="WB-"),SUMIFS(Winback!$D$2:$D$300,Winback!$K$2:$K$300,$D3855),0)</f>
        <v/>
      </c>
      <c r="M3855">
        <f>IF(OR($E3855=1,$G3855=1,SUMIFS(Registros!$J$2:$J$6000,Registros!$B$2:$B$6000,$A3855)&gt;0),1,0)</f>
        <v/>
      </c>
      <c r="N3855">
        <f>IF($J3855&gt;0,1,IF(COUNTIFS(Registros!$A$2:$A$6000,"CS",Registros!$B$2:$B$6000,$A3855,Registros!$K$2:$K$6000,"&lt;&gt;")&gt;0,1,0))</f>
        <v/>
      </c>
      <c r="O3855">
        <f>IF(AND($K3855=1,$E3855=0,$G3855=0,$I3855=0),"WINBACK",IF(AND($M3855=1,$N3855&gt;0),"CONVERGENTE",IF($M3855=1,"SOLO MÓVIL",IF($N3855&gt;0,"SOLO FIJO / INTERNET","SIN SERVICIOS"))))</f>
        <v/>
      </c>
      <c r="P3855">
        <f>IF($O3855="WINBACK","Recuperar (winback)",IF($O3855="CONVERGENTE","Upgrade / más líneas",IF($O3855="SOLO MÓVIL","Ofrecer fijo + internet (FLBBTV)",IF($O3855="SOLO FIJO / INTERNET","Ofrecer línea móvil Nextphone","Oferta completa (móvil + fijo + internet)"))))</f>
        <v/>
      </c>
      <c r="Q3855">
        <f>$F3855+$H3855+$L3855</f>
        <v/>
      </c>
      <c r="R3855">
        <f>IFERROR(VLOOKUP($A3855,Registros!$B$2:$G$6000,6,0),IFERROR(VLOOKUP($D3855,Winback!$B$2:$C$300,2,0),""))</f>
        <v/>
      </c>
      <c r="S3855">
        <f>IF($E3855=1,"NP","")&amp;IF($G3855=1,"+MOV","")&amp;IF($I3855=1,"+CS","")&amp;IF($K3855=1,"+WB","")</f>
        <v/>
      </c>
      <c r="T3855">
        <f>$E3855+$G3855+$I3855+$K3855</f>
        <v/>
      </c>
    </row>
    <row r="3856">
      <c r="A3856" t="inlineStr">
        <is>
          <t>354382750000</t>
        </is>
      </c>
      <c r="B3856" t="inlineStr">
        <is>
          <t>35438275</t>
        </is>
      </c>
      <c r="C3856" t="inlineStr">
        <is>
          <t>TANIUSKA GRACIA</t>
        </is>
      </c>
      <c r="D3856" t="inlineStr">
        <is>
          <t>TANIUSKAGRACIA</t>
        </is>
      </c>
      <c r="E3856">
        <f>IF(COUNTIFS(Registros!$A$2:$A$6000,"NP",Registros!$B$2:$B$6000,$A3856)&gt;0,1,0)</f>
        <v/>
      </c>
      <c r="F3856">
        <f>IF($E3856=1,SUMIFS(Registros!$F$2:$F$6000,Registros!$A$2:$A$6000,"NP",Registros!$B$2:$B$6000,$A3856),0)</f>
        <v/>
      </c>
      <c r="G3856">
        <f>IF(COUNTIFS(Registros!$A$2:$A$6000,"MOV",Registros!$B$2:$B$6000,$A3856)&gt;0,1,0)</f>
        <v/>
      </c>
      <c r="H3856">
        <f>IF($G3856=1,SUMIFS(Registros!$F$2:$F$6000,Registros!$A$2:$A$6000,"MOV",Registros!$B$2:$B$6000,$A3856),0)</f>
        <v/>
      </c>
      <c r="I3856">
        <f>IF(COUNTIFS(Registros!$A$2:$A$6000,"CS",Registros!$B$2:$B$6000,$A3856)&gt;0,1,0)</f>
        <v/>
      </c>
      <c r="J3856">
        <f>IF($I3856=1,SUMIFS(Registros!$I$2:$I$6000,Registros!$A$2:$A$6000,"CS",Registros!$B$2:$B$6000,$A3856),0)</f>
        <v/>
      </c>
      <c r="K3856">
        <f>IF(COUNTIFS(Winback!$K$2:$K$300,$D3856)&gt;0,1,0)</f>
        <v/>
      </c>
      <c r="L3856">
        <f>IF(AND($K3856=1,LEFT($A3856,3)="WB-"),SUMIFS(Winback!$D$2:$D$300,Winback!$K$2:$K$300,$D3856),0)</f>
        <v/>
      </c>
      <c r="M3856">
        <f>IF(OR($E3856=1,$G3856=1,SUMIFS(Registros!$J$2:$J$6000,Registros!$B$2:$B$6000,$A3856)&gt;0),1,0)</f>
        <v/>
      </c>
      <c r="N3856">
        <f>IF($J3856&gt;0,1,IF(COUNTIFS(Registros!$A$2:$A$6000,"CS",Registros!$B$2:$B$6000,$A3856,Registros!$K$2:$K$6000,"&lt;&gt;")&gt;0,1,0))</f>
        <v/>
      </c>
      <c r="O3856">
        <f>IF(AND($K3856=1,$E3856=0,$G3856=0,$I3856=0),"WINBACK",IF(AND($M3856=1,$N3856&gt;0),"CONVERGENTE",IF($M3856=1,"SOLO MÓVIL",IF($N3856&gt;0,"SOLO FIJO / INTERNET","SIN SERVICIOS"))))</f>
        <v/>
      </c>
      <c r="P3856">
        <f>IF($O3856="WINBACK","Recuperar (winback)",IF($O3856="CONVERGENTE","Upgrade / más líneas",IF($O3856="SOLO MÓVIL","Ofrecer fijo + internet (FLBBTV)",IF($O3856="SOLO FIJO / INTERNET","Ofrecer línea móvil Nextphone","Oferta completa (móvil + fijo + internet)"))))</f>
        <v/>
      </c>
      <c r="Q3856">
        <f>$F3856+$H3856+$L3856</f>
        <v/>
      </c>
      <c r="R3856">
        <f>IFERROR(VLOOKUP($A3856,Registros!$B$2:$G$6000,6,0),IFERROR(VLOOKUP($D3856,Winback!$B$2:$C$300,2,0),""))</f>
        <v/>
      </c>
      <c r="S3856">
        <f>IF($E3856=1,"NP","")&amp;IF($G3856=1,"+MOV","")&amp;IF($I3856=1,"+CS","")&amp;IF($K3856=1,"+WB","")</f>
        <v/>
      </c>
      <c r="T3856">
        <f>$E3856+$G3856+$I3856+$K3856</f>
        <v/>
      </c>
    </row>
    <row r="3857">
      <c r="A3857" t="inlineStr">
        <is>
          <t>352225790000</t>
        </is>
      </c>
      <c r="B3857" t="inlineStr">
        <is>
          <t>35222579</t>
        </is>
      </c>
      <c r="C3857" t="inlineStr">
        <is>
          <t>LUIS OSCAR GUERRA MORALES</t>
        </is>
      </c>
      <c r="D3857" t="inlineStr">
        <is>
          <t>LUISOSCARGUERRAMORALES</t>
        </is>
      </c>
      <c r="E3857">
        <f>IF(COUNTIFS(Registros!$A$2:$A$6000,"NP",Registros!$B$2:$B$6000,$A3857)&gt;0,1,0)</f>
        <v/>
      </c>
      <c r="F3857">
        <f>IF($E3857=1,SUMIFS(Registros!$F$2:$F$6000,Registros!$A$2:$A$6000,"NP",Registros!$B$2:$B$6000,$A3857),0)</f>
        <v/>
      </c>
      <c r="G3857">
        <f>IF(COUNTIFS(Registros!$A$2:$A$6000,"MOV",Registros!$B$2:$B$6000,$A3857)&gt;0,1,0)</f>
        <v/>
      </c>
      <c r="H3857">
        <f>IF($G3857=1,SUMIFS(Registros!$F$2:$F$6000,Registros!$A$2:$A$6000,"MOV",Registros!$B$2:$B$6000,$A3857),0)</f>
        <v/>
      </c>
      <c r="I3857">
        <f>IF(COUNTIFS(Registros!$A$2:$A$6000,"CS",Registros!$B$2:$B$6000,$A3857)&gt;0,1,0)</f>
        <v/>
      </c>
      <c r="J3857">
        <f>IF($I3857=1,SUMIFS(Registros!$I$2:$I$6000,Registros!$A$2:$A$6000,"CS",Registros!$B$2:$B$6000,$A3857),0)</f>
        <v/>
      </c>
      <c r="K3857">
        <f>IF(COUNTIFS(Winback!$K$2:$K$300,$D3857)&gt;0,1,0)</f>
        <v/>
      </c>
      <c r="L3857">
        <f>IF(AND($K3857=1,LEFT($A3857,3)="WB-"),SUMIFS(Winback!$D$2:$D$300,Winback!$K$2:$K$300,$D3857),0)</f>
        <v/>
      </c>
      <c r="M3857">
        <f>IF(OR($E3857=1,$G3857=1,SUMIFS(Registros!$J$2:$J$6000,Registros!$B$2:$B$6000,$A3857)&gt;0),1,0)</f>
        <v/>
      </c>
      <c r="N3857">
        <f>IF($J3857&gt;0,1,IF(COUNTIFS(Registros!$A$2:$A$6000,"CS",Registros!$B$2:$B$6000,$A3857,Registros!$K$2:$K$6000,"&lt;&gt;")&gt;0,1,0))</f>
        <v/>
      </c>
      <c r="O3857">
        <f>IF(AND($K3857=1,$E3857=0,$G3857=0,$I3857=0),"WINBACK",IF(AND($M3857=1,$N3857&gt;0),"CONVERGENTE",IF($M3857=1,"SOLO MÓVIL",IF($N3857&gt;0,"SOLO FIJO / INTERNET","SIN SERVICIOS"))))</f>
        <v/>
      </c>
      <c r="P3857">
        <f>IF($O3857="WINBACK","Recuperar (winback)",IF($O3857="CONVERGENTE","Upgrade / más líneas",IF($O3857="SOLO MÓVIL","Ofrecer fijo + internet (FLBBTV)",IF($O3857="SOLO FIJO / INTERNET","Ofrecer línea móvil Nextphone","Oferta completa (móvil + fijo + internet)"))))</f>
        <v/>
      </c>
      <c r="Q3857">
        <f>$F3857+$H3857+$L3857</f>
        <v/>
      </c>
      <c r="R3857">
        <f>IFERROR(VLOOKUP($A3857,Registros!$B$2:$G$6000,6,0),IFERROR(VLOOKUP($D3857,Winback!$B$2:$C$300,2,0),""))</f>
        <v/>
      </c>
      <c r="S3857">
        <f>IF($E3857=1,"NP","")&amp;IF($G3857=1,"+MOV","")&amp;IF($I3857=1,"+CS","")&amp;IF($K3857=1,"+WB","")</f>
        <v/>
      </c>
      <c r="T3857">
        <f>$E3857+$G3857+$I3857+$K3857</f>
        <v/>
      </c>
    </row>
    <row r="3858">
      <c r="A3858" t="inlineStr">
        <is>
          <t>352231590000</t>
        </is>
      </c>
      <c r="B3858" t="inlineStr">
        <is>
          <t>35223159</t>
        </is>
      </c>
      <c r="C3858" t="inlineStr">
        <is>
          <t>ROY ANTONY FUENTES MORALES</t>
        </is>
      </c>
      <c r="D3858" t="inlineStr">
        <is>
          <t>ROYANTONYFUENTESMORALES</t>
        </is>
      </c>
      <c r="E3858">
        <f>IF(COUNTIFS(Registros!$A$2:$A$6000,"NP",Registros!$B$2:$B$6000,$A3858)&gt;0,1,0)</f>
        <v/>
      </c>
      <c r="F3858">
        <f>IF($E3858=1,SUMIFS(Registros!$F$2:$F$6000,Registros!$A$2:$A$6000,"NP",Registros!$B$2:$B$6000,$A3858),0)</f>
        <v/>
      </c>
      <c r="G3858">
        <f>IF(COUNTIFS(Registros!$A$2:$A$6000,"MOV",Registros!$B$2:$B$6000,$A3858)&gt;0,1,0)</f>
        <v/>
      </c>
      <c r="H3858">
        <f>IF($G3858=1,SUMIFS(Registros!$F$2:$F$6000,Registros!$A$2:$A$6000,"MOV",Registros!$B$2:$B$6000,$A3858),0)</f>
        <v/>
      </c>
      <c r="I3858">
        <f>IF(COUNTIFS(Registros!$A$2:$A$6000,"CS",Registros!$B$2:$B$6000,$A3858)&gt;0,1,0)</f>
        <v/>
      </c>
      <c r="J3858">
        <f>IF($I3858=1,SUMIFS(Registros!$I$2:$I$6000,Registros!$A$2:$A$6000,"CS",Registros!$B$2:$B$6000,$A3858),0)</f>
        <v/>
      </c>
      <c r="K3858">
        <f>IF(COUNTIFS(Winback!$K$2:$K$300,$D3858)&gt;0,1,0)</f>
        <v/>
      </c>
      <c r="L3858">
        <f>IF(AND($K3858=1,LEFT($A3858,3)="WB-"),SUMIFS(Winback!$D$2:$D$300,Winback!$K$2:$K$300,$D3858),0)</f>
        <v/>
      </c>
      <c r="M3858">
        <f>IF(OR($E3858=1,$G3858=1,SUMIFS(Registros!$J$2:$J$6000,Registros!$B$2:$B$6000,$A3858)&gt;0),1,0)</f>
        <v/>
      </c>
      <c r="N3858">
        <f>IF($J3858&gt;0,1,IF(COUNTIFS(Registros!$A$2:$A$6000,"CS",Registros!$B$2:$B$6000,$A3858,Registros!$K$2:$K$6000,"&lt;&gt;")&gt;0,1,0))</f>
        <v/>
      </c>
      <c r="O3858">
        <f>IF(AND($K3858=1,$E3858=0,$G3858=0,$I3858=0),"WINBACK",IF(AND($M3858=1,$N3858&gt;0),"CONVERGENTE",IF($M3858=1,"SOLO MÓVIL",IF($N3858&gt;0,"SOLO FIJO / INTERNET","SIN SERVICIOS"))))</f>
        <v/>
      </c>
      <c r="P3858">
        <f>IF($O3858="WINBACK","Recuperar (winback)",IF($O3858="CONVERGENTE","Upgrade / más líneas",IF($O3858="SOLO MÓVIL","Ofrecer fijo + internet (FLBBTV)",IF($O3858="SOLO FIJO / INTERNET","Ofrecer línea móvil Nextphone","Oferta completa (móvil + fijo + internet)"))))</f>
        <v/>
      </c>
      <c r="Q3858">
        <f>$F3858+$H3858+$L3858</f>
        <v/>
      </c>
      <c r="R3858">
        <f>IFERROR(VLOOKUP($A3858,Registros!$B$2:$G$6000,6,0),IFERROR(VLOOKUP($D3858,Winback!$B$2:$C$300,2,0),""))</f>
        <v/>
      </c>
      <c r="S3858">
        <f>IF($E3858=1,"NP","")&amp;IF($G3858=1,"+MOV","")&amp;IF($I3858=1,"+CS","")&amp;IF($K3858=1,"+WB","")</f>
        <v/>
      </c>
      <c r="T3858">
        <f>$E3858+$G3858+$I3858+$K3858</f>
        <v/>
      </c>
    </row>
    <row r="3859">
      <c r="A3859" t="inlineStr">
        <is>
          <t>312221400000</t>
        </is>
      </c>
      <c r="B3859" t="inlineStr">
        <is>
          <t>31222140</t>
        </is>
      </c>
      <c r="C3859" t="inlineStr">
        <is>
          <t>PROGRESO,AD. NAC. DE I.,F. DE -</t>
        </is>
      </c>
      <c r="D3859" t="inlineStr">
        <is>
          <t>PROGRESOADNACDEIFDE</t>
        </is>
      </c>
      <c r="E3859">
        <f>IF(COUNTIFS(Registros!$A$2:$A$6000,"NP",Registros!$B$2:$B$6000,$A3859)&gt;0,1,0)</f>
        <v/>
      </c>
      <c r="F3859">
        <f>IF($E3859=1,SUMIFS(Registros!$F$2:$F$6000,Registros!$A$2:$A$6000,"NP",Registros!$B$2:$B$6000,$A3859),0)</f>
        <v/>
      </c>
      <c r="G3859">
        <f>IF(COUNTIFS(Registros!$A$2:$A$6000,"MOV",Registros!$B$2:$B$6000,$A3859)&gt;0,1,0)</f>
        <v/>
      </c>
      <c r="H3859">
        <f>IF($G3859=1,SUMIFS(Registros!$F$2:$F$6000,Registros!$A$2:$A$6000,"MOV",Registros!$B$2:$B$6000,$A3859),0)</f>
        <v/>
      </c>
      <c r="I3859">
        <f>IF(COUNTIFS(Registros!$A$2:$A$6000,"CS",Registros!$B$2:$B$6000,$A3859)&gt;0,1,0)</f>
        <v/>
      </c>
      <c r="J3859">
        <f>IF($I3859=1,SUMIFS(Registros!$I$2:$I$6000,Registros!$A$2:$A$6000,"CS",Registros!$B$2:$B$6000,$A3859),0)</f>
        <v/>
      </c>
      <c r="K3859">
        <f>IF(COUNTIFS(Winback!$K$2:$K$300,$D3859)&gt;0,1,0)</f>
        <v/>
      </c>
      <c r="L3859">
        <f>IF(AND($K3859=1,LEFT($A3859,3)="WB-"),SUMIFS(Winback!$D$2:$D$300,Winback!$K$2:$K$300,$D3859),0)</f>
        <v/>
      </c>
      <c r="M3859">
        <f>IF(OR($E3859=1,$G3859=1,SUMIFS(Registros!$J$2:$J$6000,Registros!$B$2:$B$6000,$A3859)&gt;0),1,0)</f>
        <v/>
      </c>
      <c r="N3859">
        <f>IF($J3859&gt;0,1,IF(COUNTIFS(Registros!$A$2:$A$6000,"CS",Registros!$B$2:$B$6000,$A3859,Registros!$K$2:$K$6000,"&lt;&gt;")&gt;0,1,0))</f>
        <v/>
      </c>
      <c r="O3859">
        <f>IF(AND($K3859=1,$E3859=0,$G3859=0,$I3859=0),"WINBACK",IF(AND($M3859=1,$N3859&gt;0),"CONVERGENTE",IF($M3859=1,"SOLO MÓVIL",IF($N3859&gt;0,"SOLO FIJO / INTERNET","SIN SERVICIOS"))))</f>
        <v/>
      </c>
      <c r="P3859">
        <f>IF($O3859="WINBACK","Recuperar (winback)",IF($O3859="CONVERGENTE","Upgrade / más líneas",IF($O3859="SOLO MÓVIL","Ofrecer fijo + internet (FLBBTV)",IF($O3859="SOLO FIJO / INTERNET","Ofrecer línea móvil Nextphone","Oferta completa (móvil + fijo + internet)"))))</f>
        <v/>
      </c>
      <c r="Q3859">
        <f>$F3859+$H3859+$L3859</f>
        <v/>
      </c>
      <c r="R3859">
        <f>IFERROR(VLOOKUP($A3859,Registros!$B$2:$G$6000,6,0),IFERROR(VLOOKUP($D3859,Winback!$B$2:$C$300,2,0),""))</f>
        <v/>
      </c>
      <c r="S3859">
        <f>IF($E3859=1,"NP","")&amp;IF($G3859=1,"+MOV","")&amp;IF($I3859=1,"+CS","")&amp;IF($K3859=1,"+WB","")</f>
        <v/>
      </c>
      <c r="T3859">
        <f>$E3859+$G3859+$I3859+$K3859</f>
        <v/>
      </c>
    </row>
    <row r="3860">
      <c r="A3860" t="inlineStr">
        <is>
          <t>356313530000</t>
        </is>
      </c>
      <c r="B3860" t="inlineStr">
        <is>
          <t>35631353</t>
        </is>
      </c>
      <c r="C3860" t="inlineStr">
        <is>
          <t>LINDA REYES</t>
        </is>
      </c>
      <c r="D3860" t="inlineStr">
        <is>
          <t>LINDAREYES</t>
        </is>
      </c>
      <c r="E3860">
        <f>IF(COUNTIFS(Registros!$A$2:$A$6000,"NP",Registros!$B$2:$B$6000,$A3860)&gt;0,1,0)</f>
        <v/>
      </c>
      <c r="F3860">
        <f>IF($E3860=1,SUMIFS(Registros!$F$2:$F$6000,Registros!$A$2:$A$6000,"NP",Registros!$B$2:$B$6000,$A3860),0)</f>
        <v/>
      </c>
      <c r="G3860">
        <f>IF(COUNTIFS(Registros!$A$2:$A$6000,"MOV",Registros!$B$2:$B$6000,$A3860)&gt;0,1,0)</f>
        <v/>
      </c>
      <c r="H3860">
        <f>IF($G3860=1,SUMIFS(Registros!$F$2:$F$6000,Registros!$A$2:$A$6000,"MOV",Registros!$B$2:$B$6000,$A3860),0)</f>
        <v/>
      </c>
      <c r="I3860">
        <f>IF(COUNTIFS(Registros!$A$2:$A$6000,"CS",Registros!$B$2:$B$6000,$A3860)&gt;0,1,0)</f>
        <v/>
      </c>
      <c r="J3860">
        <f>IF($I3860=1,SUMIFS(Registros!$I$2:$I$6000,Registros!$A$2:$A$6000,"CS",Registros!$B$2:$B$6000,$A3860),0)</f>
        <v/>
      </c>
      <c r="K3860">
        <f>IF(COUNTIFS(Winback!$K$2:$K$300,$D3860)&gt;0,1,0)</f>
        <v/>
      </c>
      <c r="L3860">
        <f>IF(AND($K3860=1,LEFT($A3860,3)="WB-"),SUMIFS(Winback!$D$2:$D$300,Winback!$K$2:$K$300,$D3860),0)</f>
        <v/>
      </c>
      <c r="M3860">
        <f>IF(OR($E3860=1,$G3860=1,SUMIFS(Registros!$J$2:$J$6000,Registros!$B$2:$B$6000,$A3860)&gt;0),1,0)</f>
        <v/>
      </c>
      <c r="N3860">
        <f>IF($J3860&gt;0,1,IF(COUNTIFS(Registros!$A$2:$A$6000,"CS",Registros!$B$2:$B$6000,$A3860,Registros!$K$2:$K$6000,"&lt;&gt;")&gt;0,1,0))</f>
        <v/>
      </c>
      <c r="O3860">
        <f>IF(AND($K3860=1,$E3860=0,$G3860=0,$I3860=0),"WINBACK",IF(AND($M3860=1,$N3860&gt;0),"CONVERGENTE",IF($M3860=1,"SOLO MÓVIL",IF($N3860&gt;0,"SOLO FIJO / INTERNET","SIN SERVICIOS"))))</f>
        <v/>
      </c>
      <c r="P3860">
        <f>IF($O3860="WINBACK","Recuperar (winback)",IF($O3860="CONVERGENTE","Upgrade / más líneas",IF($O3860="SOLO MÓVIL","Ofrecer fijo + internet (FLBBTV)",IF($O3860="SOLO FIJO / INTERNET","Ofrecer línea móvil Nextphone","Oferta completa (móvil + fijo + internet)"))))</f>
        <v/>
      </c>
      <c r="Q3860">
        <f>$F3860+$H3860+$L3860</f>
        <v/>
      </c>
      <c r="R3860">
        <f>IFERROR(VLOOKUP($A3860,Registros!$B$2:$G$6000,6,0),IFERROR(VLOOKUP($D3860,Winback!$B$2:$C$300,2,0),""))</f>
        <v/>
      </c>
      <c r="S3860">
        <f>IF($E3860=1,"NP","")&amp;IF($G3860=1,"+MOV","")&amp;IF($I3860=1,"+CS","")&amp;IF($K3860=1,"+WB","")</f>
        <v/>
      </c>
      <c r="T3860">
        <f>$E3860+$G3860+$I3860+$K3860</f>
        <v/>
      </c>
    </row>
    <row r="3861">
      <c r="A3861" t="inlineStr">
        <is>
          <t>369031890000</t>
        </is>
      </c>
      <c r="B3861" t="inlineStr">
        <is>
          <t>36903189</t>
        </is>
      </c>
      <c r="C3861" t="inlineStr">
        <is>
          <t>MARIELYS SALDAÑA</t>
        </is>
      </c>
      <c r="D3861" t="inlineStr">
        <is>
          <t>MARIELYSSALDANA</t>
        </is>
      </c>
      <c r="E3861">
        <f>IF(COUNTIFS(Registros!$A$2:$A$6000,"NP",Registros!$B$2:$B$6000,$A3861)&gt;0,1,0)</f>
        <v/>
      </c>
      <c r="F3861">
        <f>IF($E3861=1,SUMIFS(Registros!$F$2:$F$6000,Registros!$A$2:$A$6000,"NP",Registros!$B$2:$B$6000,$A3861),0)</f>
        <v/>
      </c>
      <c r="G3861">
        <f>IF(COUNTIFS(Registros!$A$2:$A$6000,"MOV",Registros!$B$2:$B$6000,$A3861)&gt;0,1,0)</f>
        <v/>
      </c>
      <c r="H3861">
        <f>IF($G3861=1,SUMIFS(Registros!$F$2:$F$6000,Registros!$A$2:$A$6000,"MOV",Registros!$B$2:$B$6000,$A3861),0)</f>
        <v/>
      </c>
      <c r="I3861">
        <f>IF(COUNTIFS(Registros!$A$2:$A$6000,"CS",Registros!$B$2:$B$6000,$A3861)&gt;0,1,0)</f>
        <v/>
      </c>
      <c r="J3861">
        <f>IF($I3861=1,SUMIFS(Registros!$I$2:$I$6000,Registros!$A$2:$A$6000,"CS",Registros!$B$2:$B$6000,$A3861),0)</f>
        <v/>
      </c>
      <c r="K3861">
        <f>IF(COUNTIFS(Winback!$K$2:$K$300,$D3861)&gt;0,1,0)</f>
        <v/>
      </c>
      <c r="L3861">
        <f>IF(AND($K3861=1,LEFT($A3861,3)="WB-"),SUMIFS(Winback!$D$2:$D$300,Winback!$K$2:$K$300,$D3861),0)</f>
        <v/>
      </c>
      <c r="M3861">
        <f>IF(OR($E3861=1,$G3861=1,SUMIFS(Registros!$J$2:$J$6000,Registros!$B$2:$B$6000,$A3861)&gt;0),1,0)</f>
        <v/>
      </c>
      <c r="N3861">
        <f>IF($J3861&gt;0,1,IF(COUNTIFS(Registros!$A$2:$A$6000,"CS",Registros!$B$2:$B$6000,$A3861,Registros!$K$2:$K$6000,"&lt;&gt;")&gt;0,1,0))</f>
        <v/>
      </c>
      <c r="O3861">
        <f>IF(AND($K3861=1,$E3861=0,$G3861=0,$I3861=0),"WINBACK",IF(AND($M3861=1,$N3861&gt;0),"CONVERGENTE",IF($M3861=1,"SOLO MÓVIL",IF($N3861&gt;0,"SOLO FIJO / INTERNET","SIN SERVICIOS"))))</f>
        <v/>
      </c>
      <c r="P3861">
        <f>IF($O3861="WINBACK","Recuperar (winback)",IF($O3861="CONVERGENTE","Upgrade / más líneas",IF($O3861="SOLO MÓVIL","Ofrecer fijo + internet (FLBBTV)",IF($O3861="SOLO FIJO / INTERNET","Ofrecer línea móvil Nextphone","Oferta completa (móvil + fijo + internet)"))))</f>
        <v/>
      </c>
      <c r="Q3861">
        <f>$F3861+$H3861+$L3861</f>
        <v/>
      </c>
      <c r="R3861">
        <f>IFERROR(VLOOKUP($A3861,Registros!$B$2:$G$6000,6,0),IFERROR(VLOOKUP($D3861,Winback!$B$2:$C$300,2,0),""))</f>
        <v/>
      </c>
      <c r="S3861">
        <f>IF($E3861=1,"NP","")&amp;IF($G3861=1,"+MOV","")&amp;IF($I3861=1,"+CS","")&amp;IF($K3861=1,"+WB","")</f>
        <v/>
      </c>
      <c r="T3861">
        <f>$E3861+$G3861+$I3861+$K3861</f>
        <v/>
      </c>
    </row>
    <row r="3862">
      <c r="A3862" t="inlineStr">
        <is>
          <t>352300300000</t>
        </is>
      </c>
      <c r="B3862" t="inlineStr">
        <is>
          <t>35230030</t>
        </is>
      </c>
      <c r="C3862" t="inlineStr">
        <is>
          <t>FRANKLIN AGUILAR</t>
        </is>
      </c>
      <c r="D3862" t="inlineStr">
        <is>
          <t>FRANKLINAGUILAR</t>
        </is>
      </c>
      <c r="E3862">
        <f>IF(COUNTIFS(Registros!$A$2:$A$6000,"NP",Registros!$B$2:$B$6000,$A3862)&gt;0,1,0)</f>
        <v/>
      </c>
      <c r="F3862">
        <f>IF($E3862=1,SUMIFS(Registros!$F$2:$F$6000,Registros!$A$2:$A$6000,"NP",Registros!$B$2:$B$6000,$A3862),0)</f>
        <v/>
      </c>
      <c r="G3862">
        <f>IF(COUNTIFS(Registros!$A$2:$A$6000,"MOV",Registros!$B$2:$B$6000,$A3862)&gt;0,1,0)</f>
        <v/>
      </c>
      <c r="H3862">
        <f>IF($G3862=1,SUMIFS(Registros!$F$2:$F$6000,Registros!$A$2:$A$6000,"MOV",Registros!$B$2:$B$6000,$A3862),0)</f>
        <v/>
      </c>
      <c r="I3862">
        <f>IF(COUNTIFS(Registros!$A$2:$A$6000,"CS",Registros!$B$2:$B$6000,$A3862)&gt;0,1,0)</f>
        <v/>
      </c>
      <c r="J3862">
        <f>IF($I3862=1,SUMIFS(Registros!$I$2:$I$6000,Registros!$A$2:$A$6000,"CS",Registros!$B$2:$B$6000,$A3862),0)</f>
        <v/>
      </c>
      <c r="K3862">
        <f>IF(COUNTIFS(Winback!$K$2:$K$300,$D3862)&gt;0,1,0)</f>
        <v/>
      </c>
      <c r="L3862">
        <f>IF(AND($K3862=1,LEFT($A3862,3)="WB-"),SUMIFS(Winback!$D$2:$D$300,Winback!$K$2:$K$300,$D3862),0)</f>
        <v/>
      </c>
      <c r="M3862">
        <f>IF(OR($E3862=1,$G3862=1,SUMIFS(Registros!$J$2:$J$6000,Registros!$B$2:$B$6000,$A3862)&gt;0),1,0)</f>
        <v/>
      </c>
      <c r="N3862">
        <f>IF($J3862&gt;0,1,IF(COUNTIFS(Registros!$A$2:$A$6000,"CS",Registros!$B$2:$B$6000,$A3862,Registros!$K$2:$K$6000,"&lt;&gt;")&gt;0,1,0))</f>
        <v/>
      </c>
      <c r="O3862">
        <f>IF(AND($K3862=1,$E3862=0,$G3862=0,$I3862=0),"WINBACK",IF(AND($M3862=1,$N3862&gt;0),"CONVERGENTE",IF($M3862=1,"SOLO MÓVIL",IF($N3862&gt;0,"SOLO FIJO / INTERNET","SIN SERVICIOS"))))</f>
        <v/>
      </c>
      <c r="P3862">
        <f>IF($O3862="WINBACK","Recuperar (winback)",IF($O3862="CONVERGENTE","Upgrade / más líneas",IF($O3862="SOLO MÓVIL","Ofrecer fijo + internet (FLBBTV)",IF($O3862="SOLO FIJO / INTERNET","Ofrecer línea móvil Nextphone","Oferta completa (móvil + fijo + internet)"))))</f>
        <v/>
      </c>
      <c r="Q3862">
        <f>$F3862+$H3862+$L3862</f>
        <v/>
      </c>
      <c r="R3862">
        <f>IFERROR(VLOOKUP($A3862,Registros!$B$2:$G$6000,6,0),IFERROR(VLOOKUP($D3862,Winback!$B$2:$C$300,2,0),""))</f>
        <v/>
      </c>
      <c r="S3862">
        <f>IF($E3862=1,"NP","")&amp;IF($G3862=1,"+MOV","")&amp;IF($I3862=1,"+CS","")&amp;IF($K3862=1,"+WB","")</f>
        <v/>
      </c>
      <c r="T3862">
        <f>$E3862+$G3862+$I3862+$K3862</f>
        <v/>
      </c>
    </row>
    <row r="3863">
      <c r="A3863" t="inlineStr">
        <is>
          <t>321565460000</t>
        </is>
      </c>
      <c r="B3863" t="inlineStr">
        <is>
          <t>32156546</t>
        </is>
      </c>
      <c r="C3863" t="inlineStr">
        <is>
          <t>Athena Capital</t>
        </is>
      </c>
      <c r="D3863" t="inlineStr">
        <is>
          <t>ATHENACAPITAL</t>
        </is>
      </c>
      <c r="E3863">
        <f>IF(COUNTIFS(Registros!$A$2:$A$6000,"NP",Registros!$B$2:$B$6000,$A3863)&gt;0,1,0)</f>
        <v/>
      </c>
      <c r="F3863">
        <f>IF($E3863=1,SUMIFS(Registros!$F$2:$F$6000,Registros!$A$2:$A$6000,"NP",Registros!$B$2:$B$6000,$A3863),0)</f>
        <v/>
      </c>
      <c r="G3863">
        <f>IF(COUNTIFS(Registros!$A$2:$A$6000,"MOV",Registros!$B$2:$B$6000,$A3863)&gt;0,1,0)</f>
        <v/>
      </c>
      <c r="H3863">
        <f>IF($G3863=1,SUMIFS(Registros!$F$2:$F$6000,Registros!$A$2:$A$6000,"MOV",Registros!$B$2:$B$6000,$A3863),0)</f>
        <v/>
      </c>
      <c r="I3863">
        <f>IF(COUNTIFS(Registros!$A$2:$A$6000,"CS",Registros!$B$2:$B$6000,$A3863)&gt;0,1,0)</f>
        <v/>
      </c>
      <c r="J3863">
        <f>IF($I3863=1,SUMIFS(Registros!$I$2:$I$6000,Registros!$A$2:$A$6000,"CS",Registros!$B$2:$B$6000,$A3863),0)</f>
        <v/>
      </c>
      <c r="K3863">
        <f>IF(COUNTIFS(Winback!$K$2:$K$300,$D3863)&gt;0,1,0)</f>
        <v/>
      </c>
      <c r="L3863">
        <f>IF(AND($K3863=1,LEFT($A3863,3)="WB-"),SUMIFS(Winback!$D$2:$D$300,Winback!$K$2:$K$300,$D3863),0)</f>
        <v/>
      </c>
      <c r="M3863">
        <f>IF(OR($E3863=1,$G3863=1,SUMIFS(Registros!$J$2:$J$6000,Registros!$B$2:$B$6000,$A3863)&gt;0),1,0)</f>
        <v/>
      </c>
      <c r="N3863">
        <f>IF($J3863&gt;0,1,IF(COUNTIFS(Registros!$A$2:$A$6000,"CS",Registros!$B$2:$B$6000,$A3863,Registros!$K$2:$K$6000,"&lt;&gt;")&gt;0,1,0))</f>
        <v/>
      </c>
      <c r="O3863">
        <f>IF(AND($K3863=1,$E3863=0,$G3863=0,$I3863=0),"WINBACK",IF(AND($M3863=1,$N3863&gt;0),"CONVERGENTE",IF($M3863=1,"SOLO MÓVIL",IF($N3863&gt;0,"SOLO FIJO / INTERNET","SIN SERVICIOS"))))</f>
        <v/>
      </c>
      <c r="P3863">
        <f>IF($O3863="WINBACK","Recuperar (winback)",IF($O3863="CONVERGENTE","Upgrade / más líneas",IF($O3863="SOLO MÓVIL","Ofrecer fijo + internet (FLBBTV)",IF($O3863="SOLO FIJO / INTERNET","Ofrecer línea móvil Nextphone","Oferta completa (móvil + fijo + internet)"))))</f>
        <v/>
      </c>
      <c r="Q3863">
        <f>$F3863+$H3863+$L3863</f>
        <v/>
      </c>
      <c r="R3863">
        <f>IFERROR(VLOOKUP($A3863,Registros!$B$2:$G$6000,6,0),IFERROR(VLOOKUP($D3863,Winback!$B$2:$C$300,2,0),""))</f>
        <v/>
      </c>
      <c r="S3863">
        <f>IF($E3863=1,"NP","")&amp;IF($G3863=1,"+MOV","")&amp;IF($I3863=1,"+CS","")&amp;IF($K3863=1,"+WB","")</f>
        <v/>
      </c>
      <c r="T3863">
        <f>$E3863+$G3863+$I3863+$K3863</f>
        <v/>
      </c>
    </row>
    <row r="3864">
      <c r="A3864" t="inlineStr">
        <is>
          <t>325276090000</t>
        </is>
      </c>
      <c r="B3864" t="inlineStr">
        <is>
          <t>32527609</t>
        </is>
      </c>
      <c r="C3864" t="inlineStr">
        <is>
          <t>HACIENDA MULT</t>
        </is>
      </c>
      <c r="D3864" t="inlineStr">
        <is>
          <t>HACIENDAMULT</t>
        </is>
      </c>
      <c r="E3864">
        <f>IF(COUNTIFS(Registros!$A$2:$A$6000,"NP",Registros!$B$2:$B$6000,$A3864)&gt;0,1,0)</f>
        <v/>
      </c>
      <c r="F3864">
        <f>IF($E3864=1,SUMIFS(Registros!$F$2:$F$6000,Registros!$A$2:$A$6000,"NP",Registros!$B$2:$B$6000,$A3864),0)</f>
        <v/>
      </c>
      <c r="G3864">
        <f>IF(COUNTIFS(Registros!$A$2:$A$6000,"MOV",Registros!$B$2:$B$6000,$A3864)&gt;0,1,0)</f>
        <v/>
      </c>
      <c r="H3864">
        <f>IF($G3864=1,SUMIFS(Registros!$F$2:$F$6000,Registros!$A$2:$A$6000,"MOV",Registros!$B$2:$B$6000,$A3864),0)</f>
        <v/>
      </c>
      <c r="I3864">
        <f>IF(COUNTIFS(Registros!$A$2:$A$6000,"CS",Registros!$B$2:$B$6000,$A3864)&gt;0,1,0)</f>
        <v/>
      </c>
      <c r="J3864">
        <f>IF($I3864=1,SUMIFS(Registros!$I$2:$I$6000,Registros!$A$2:$A$6000,"CS",Registros!$B$2:$B$6000,$A3864),0)</f>
        <v/>
      </c>
      <c r="K3864">
        <f>IF(COUNTIFS(Winback!$K$2:$K$300,$D3864)&gt;0,1,0)</f>
        <v/>
      </c>
      <c r="L3864">
        <f>IF(AND($K3864=1,LEFT($A3864,3)="WB-"),SUMIFS(Winback!$D$2:$D$300,Winback!$K$2:$K$300,$D3864),0)</f>
        <v/>
      </c>
      <c r="M3864">
        <f>IF(OR($E3864=1,$G3864=1,SUMIFS(Registros!$J$2:$J$6000,Registros!$B$2:$B$6000,$A3864)&gt;0),1,0)</f>
        <v/>
      </c>
      <c r="N3864">
        <f>IF($J3864&gt;0,1,IF(COUNTIFS(Registros!$A$2:$A$6000,"CS",Registros!$B$2:$B$6000,$A3864,Registros!$K$2:$K$6000,"&lt;&gt;")&gt;0,1,0))</f>
        <v/>
      </c>
      <c r="O3864">
        <f>IF(AND($K3864=1,$E3864=0,$G3864=0,$I3864=0),"WINBACK",IF(AND($M3864=1,$N3864&gt;0),"CONVERGENTE",IF($M3864=1,"SOLO MÓVIL",IF($N3864&gt;0,"SOLO FIJO / INTERNET","SIN SERVICIOS"))))</f>
        <v/>
      </c>
      <c r="P3864">
        <f>IF($O3864="WINBACK","Recuperar (winback)",IF($O3864="CONVERGENTE","Upgrade / más líneas",IF($O3864="SOLO MÓVIL","Ofrecer fijo + internet (FLBBTV)",IF($O3864="SOLO FIJO / INTERNET","Ofrecer línea móvil Nextphone","Oferta completa (móvil + fijo + internet)"))))</f>
        <v/>
      </c>
      <c r="Q3864">
        <f>$F3864+$H3864+$L3864</f>
        <v/>
      </c>
      <c r="R3864">
        <f>IFERROR(VLOOKUP($A3864,Registros!$B$2:$G$6000,6,0),IFERROR(VLOOKUP($D3864,Winback!$B$2:$C$300,2,0),""))</f>
        <v/>
      </c>
      <c r="S3864">
        <f>IF($E3864=1,"NP","")&amp;IF($G3864=1,"+MOV","")&amp;IF($I3864=1,"+CS","")&amp;IF($K3864=1,"+WB","")</f>
        <v/>
      </c>
      <c r="T3864">
        <f>$E3864+$G3864+$I3864+$K3864</f>
        <v/>
      </c>
    </row>
    <row r="3865">
      <c r="A3865" t="inlineStr">
        <is>
          <t>312227740000</t>
        </is>
      </c>
      <c r="B3865" t="inlineStr">
        <is>
          <t>31222774</t>
        </is>
      </c>
      <c r="C3865" t="inlineStr">
        <is>
          <t>RELLENO TRANSPORTE Y EQUIPO, S.A. -</t>
        </is>
      </c>
      <c r="D3865" t="inlineStr">
        <is>
          <t>RELLENOTRANSPORTEYEQUIPOSA</t>
        </is>
      </c>
      <c r="E3865">
        <f>IF(COUNTIFS(Registros!$A$2:$A$6000,"NP",Registros!$B$2:$B$6000,$A3865)&gt;0,1,0)</f>
        <v/>
      </c>
      <c r="F3865">
        <f>IF($E3865=1,SUMIFS(Registros!$F$2:$F$6000,Registros!$A$2:$A$6000,"NP",Registros!$B$2:$B$6000,$A3865),0)</f>
        <v/>
      </c>
      <c r="G3865">
        <f>IF(COUNTIFS(Registros!$A$2:$A$6000,"MOV",Registros!$B$2:$B$6000,$A3865)&gt;0,1,0)</f>
        <v/>
      </c>
      <c r="H3865">
        <f>IF($G3865=1,SUMIFS(Registros!$F$2:$F$6000,Registros!$A$2:$A$6000,"MOV",Registros!$B$2:$B$6000,$A3865),0)</f>
        <v/>
      </c>
      <c r="I3865">
        <f>IF(COUNTIFS(Registros!$A$2:$A$6000,"CS",Registros!$B$2:$B$6000,$A3865)&gt;0,1,0)</f>
        <v/>
      </c>
      <c r="J3865">
        <f>IF($I3865=1,SUMIFS(Registros!$I$2:$I$6000,Registros!$A$2:$A$6000,"CS",Registros!$B$2:$B$6000,$A3865),0)</f>
        <v/>
      </c>
      <c r="K3865">
        <f>IF(COUNTIFS(Winback!$K$2:$K$300,$D3865)&gt;0,1,0)</f>
        <v/>
      </c>
      <c r="L3865">
        <f>IF(AND($K3865=1,LEFT($A3865,3)="WB-"),SUMIFS(Winback!$D$2:$D$300,Winback!$K$2:$K$300,$D3865),0)</f>
        <v/>
      </c>
      <c r="M3865">
        <f>IF(OR($E3865=1,$G3865=1,SUMIFS(Registros!$J$2:$J$6000,Registros!$B$2:$B$6000,$A3865)&gt;0),1,0)</f>
        <v/>
      </c>
      <c r="N3865">
        <f>IF($J3865&gt;0,1,IF(COUNTIFS(Registros!$A$2:$A$6000,"CS",Registros!$B$2:$B$6000,$A3865,Registros!$K$2:$K$6000,"&lt;&gt;")&gt;0,1,0))</f>
        <v/>
      </c>
      <c r="O3865">
        <f>IF(AND($K3865=1,$E3865=0,$G3865=0,$I3865=0),"WINBACK",IF(AND($M3865=1,$N3865&gt;0),"CONVERGENTE",IF($M3865=1,"SOLO MÓVIL",IF($N3865&gt;0,"SOLO FIJO / INTERNET","SIN SERVICIOS"))))</f>
        <v/>
      </c>
      <c r="P3865">
        <f>IF($O3865="WINBACK","Recuperar (winback)",IF($O3865="CONVERGENTE","Upgrade / más líneas",IF($O3865="SOLO MÓVIL","Ofrecer fijo + internet (FLBBTV)",IF($O3865="SOLO FIJO / INTERNET","Ofrecer línea móvil Nextphone","Oferta completa (móvil + fijo + internet)"))))</f>
        <v/>
      </c>
      <c r="Q3865">
        <f>$F3865+$H3865+$L3865</f>
        <v/>
      </c>
      <c r="R3865">
        <f>IFERROR(VLOOKUP($A3865,Registros!$B$2:$G$6000,6,0),IFERROR(VLOOKUP($D3865,Winback!$B$2:$C$300,2,0),""))</f>
        <v/>
      </c>
      <c r="S3865">
        <f>IF($E3865=1,"NP","")&amp;IF($G3865=1,"+MOV","")&amp;IF($I3865=1,"+CS","")&amp;IF($K3865=1,"+WB","")</f>
        <v/>
      </c>
      <c r="T3865">
        <f>$E3865+$G3865+$I3865+$K3865</f>
        <v/>
      </c>
    </row>
    <row r="3866">
      <c r="A3866" t="inlineStr">
        <is>
          <t>355367460000</t>
        </is>
      </c>
      <c r="B3866" t="inlineStr">
        <is>
          <t>35536746</t>
        </is>
      </c>
      <c r="C3866" t="inlineStr">
        <is>
          <t>EDIL ADRIAN GOMEZ ARCE</t>
        </is>
      </c>
      <c r="D3866" t="inlineStr">
        <is>
          <t>EDILADRIANGOMEZARCE</t>
        </is>
      </c>
      <c r="E3866">
        <f>IF(COUNTIFS(Registros!$A$2:$A$6000,"NP",Registros!$B$2:$B$6000,$A3866)&gt;0,1,0)</f>
        <v/>
      </c>
      <c r="F3866">
        <f>IF($E3866=1,SUMIFS(Registros!$F$2:$F$6000,Registros!$A$2:$A$6000,"NP",Registros!$B$2:$B$6000,$A3866),0)</f>
        <v/>
      </c>
      <c r="G3866">
        <f>IF(COUNTIFS(Registros!$A$2:$A$6000,"MOV",Registros!$B$2:$B$6000,$A3866)&gt;0,1,0)</f>
        <v/>
      </c>
      <c r="H3866">
        <f>IF($G3866=1,SUMIFS(Registros!$F$2:$F$6000,Registros!$A$2:$A$6000,"MOV",Registros!$B$2:$B$6000,$A3866),0)</f>
        <v/>
      </c>
      <c r="I3866">
        <f>IF(COUNTIFS(Registros!$A$2:$A$6000,"CS",Registros!$B$2:$B$6000,$A3866)&gt;0,1,0)</f>
        <v/>
      </c>
      <c r="J3866">
        <f>IF($I3866=1,SUMIFS(Registros!$I$2:$I$6000,Registros!$A$2:$A$6000,"CS",Registros!$B$2:$B$6000,$A3866),0)</f>
        <v/>
      </c>
      <c r="K3866">
        <f>IF(COUNTIFS(Winback!$K$2:$K$300,$D3866)&gt;0,1,0)</f>
        <v/>
      </c>
      <c r="L3866">
        <f>IF(AND($K3866=1,LEFT($A3866,3)="WB-"),SUMIFS(Winback!$D$2:$D$300,Winback!$K$2:$K$300,$D3866),0)</f>
        <v/>
      </c>
      <c r="M3866">
        <f>IF(OR($E3866=1,$G3866=1,SUMIFS(Registros!$J$2:$J$6000,Registros!$B$2:$B$6000,$A3866)&gt;0),1,0)</f>
        <v/>
      </c>
      <c r="N3866">
        <f>IF($J3866&gt;0,1,IF(COUNTIFS(Registros!$A$2:$A$6000,"CS",Registros!$B$2:$B$6000,$A3866,Registros!$K$2:$K$6000,"&lt;&gt;")&gt;0,1,0))</f>
        <v/>
      </c>
      <c r="O3866">
        <f>IF(AND($K3866=1,$E3866=0,$G3866=0,$I3866=0),"WINBACK",IF(AND($M3866=1,$N3866&gt;0),"CONVERGENTE",IF($M3866=1,"SOLO MÓVIL",IF($N3866&gt;0,"SOLO FIJO / INTERNET","SIN SERVICIOS"))))</f>
        <v/>
      </c>
      <c r="P3866">
        <f>IF($O3866="WINBACK","Recuperar (winback)",IF($O3866="CONVERGENTE","Upgrade / más líneas",IF($O3866="SOLO MÓVIL","Ofrecer fijo + internet (FLBBTV)",IF($O3866="SOLO FIJO / INTERNET","Ofrecer línea móvil Nextphone","Oferta completa (móvil + fijo + internet)"))))</f>
        <v/>
      </c>
      <c r="Q3866">
        <f>$F3866+$H3866+$L3866</f>
        <v/>
      </c>
      <c r="R3866">
        <f>IFERROR(VLOOKUP($A3866,Registros!$B$2:$G$6000,6,0),IFERROR(VLOOKUP($D3866,Winback!$B$2:$C$300,2,0),""))</f>
        <v/>
      </c>
      <c r="S3866">
        <f>IF($E3866=1,"NP","")&amp;IF($G3866=1,"+MOV","")&amp;IF($I3866=1,"+CS","")&amp;IF($K3866=1,"+WB","")</f>
        <v/>
      </c>
      <c r="T3866">
        <f>$E3866+$G3866+$I3866+$K3866</f>
        <v/>
      </c>
    </row>
    <row r="3867">
      <c r="A3867" t="inlineStr">
        <is>
          <t>105042520000</t>
        </is>
      </c>
      <c r="B3867" t="inlineStr">
        <is>
          <t>10504252</t>
        </is>
      </c>
      <c r="C3867" t="inlineStr">
        <is>
          <t>VIELKA ICELA ALVAREZ</t>
        </is>
      </c>
      <c r="D3867" t="inlineStr">
        <is>
          <t>VIELKAICELAALVAREZ</t>
        </is>
      </c>
      <c r="E3867">
        <f>IF(COUNTIFS(Registros!$A$2:$A$6000,"NP",Registros!$B$2:$B$6000,$A3867)&gt;0,1,0)</f>
        <v/>
      </c>
      <c r="F3867">
        <f>IF($E3867=1,SUMIFS(Registros!$F$2:$F$6000,Registros!$A$2:$A$6000,"NP",Registros!$B$2:$B$6000,$A3867),0)</f>
        <v/>
      </c>
      <c r="G3867">
        <f>IF(COUNTIFS(Registros!$A$2:$A$6000,"MOV",Registros!$B$2:$B$6000,$A3867)&gt;0,1,0)</f>
        <v/>
      </c>
      <c r="H3867">
        <f>IF($G3867=1,SUMIFS(Registros!$F$2:$F$6000,Registros!$A$2:$A$6000,"MOV",Registros!$B$2:$B$6000,$A3867),0)</f>
        <v/>
      </c>
      <c r="I3867">
        <f>IF(COUNTIFS(Registros!$A$2:$A$6000,"CS",Registros!$B$2:$B$6000,$A3867)&gt;0,1,0)</f>
        <v/>
      </c>
      <c r="J3867">
        <f>IF($I3867=1,SUMIFS(Registros!$I$2:$I$6000,Registros!$A$2:$A$6000,"CS",Registros!$B$2:$B$6000,$A3867),0)</f>
        <v/>
      </c>
      <c r="K3867">
        <f>IF(COUNTIFS(Winback!$K$2:$K$300,$D3867)&gt;0,1,0)</f>
        <v/>
      </c>
      <c r="L3867">
        <f>IF(AND($K3867=1,LEFT($A3867,3)="WB-"),SUMIFS(Winback!$D$2:$D$300,Winback!$K$2:$K$300,$D3867),0)</f>
        <v/>
      </c>
      <c r="M3867">
        <f>IF(OR($E3867=1,$G3867=1,SUMIFS(Registros!$J$2:$J$6000,Registros!$B$2:$B$6000,$A3867)&gt;0),1,0)</f>
        <v/>
      </c>
      <c r="N3867">
        <f>IF($J3867&gt;0,1,IF(COUNTIFS(Registros!$A$2:$A$6000,"CS",Registros!$B$2:$B$6000,$A3867,Registros!$K$2:$K$6000,"&lt;&gt;")&gt;0,1,0))</f>
        <v/>
      </c>
      <c r="O3867">
        <f>IF(AND($K3867=1,$E3867=0,$G3867=0,$I3867=0),"WINBACK",IF(AND($M3867=1,$N3867&gt;0),"CONVERGENTE",IF($M3867=1,"SOLO MÓVIL",IF($N3867&gt;0,"SOLO FIJO / INTERNET","SIN SERVICIOS"))))</f>
        <v/>
      </c>
      <c r="P3867">
        <f>IF($O3867="WINBACK","Recuperar (winback)",IF($O3867="CONVERGENTE","Upgrade / más líneas",IF($O3867="SOLO MÓVIL","Ofrecer fijo + internet (FLBBTV)",IF($O3867="SOLO FIJO / INTERNET","Ofrecer línea móvil Nextphone","Oferta completa (móvil + fijo + internet)"))))</f>
        <v/>
      </c>
      <c r="Q3867">
        <f>$F3867+$H3867+$L3867</f>
        <v/>
      </c>
      <c r="R3867">
        <f>IFERROR(VLOOKUP($A3867,Registros!$B$2:$G$6000,6,0),IFERROR(VLOOKUP($D3867,Winback!$B$2:$C$300,2,0),""))</f>
        <v/>
      </c>
      <c r="S3867">
        <f>IF($E3867=1,"NP","")&amp;IF($G3867=1,"+MOV","")&amp;IF($I3867=1,"+CS","")&amp;IF($K3867=1,"+WB","")</f>
        <v/>
      </c>
      <c r="T3867">
        <f>$E3867+$G3867+$I3867+$K3867</f>
        <v/>
      </c>
    </row>
    <row r="3868">
      <c r="A3868" t="inlineStr">
        <is>
          <t>192079340000</t>
        </is>
      </c>
      <c r="B3868" t="inlineStr">
        <is>
          <t>19207934</t>
        </is>
      </c>
      <c r="C3868" t="inlineStr">
        <is>
          <t>VIGILANCIA Y VIDEO PROTECCION PA. CORP</t>
        </is>
      </c>
      <c r="D3868" t="inlineStr">
        <is>
          <t>VIGILANCIAYVIDEOPROTECCIONPACORP</t>
        </is>
      </c>
      <c r="E3868">
        <f>IF(COUNTIFS(Registros!$A$2:$A$6000,"NP",Registros!$B$2:$B$6000,$A3868)&gt;0,1,0)</f>
        <v/>
      </c>
      <c r="F3868">
        <f>IF($E3868=1,SUMIFS(Registros!$F$2:$F$6000,Registros!$A$2:$A$6000,"NP",Registros!$B$2:$B$6000,$A3868),0)</f>
        <v/>
      </c>
      <c r="G3868">
        <f>IF(COUNTIFS(Registros!$A$2:$A$6000,"MOV",Registros!$B$2:$B$6000,$A3868)&gt;0,1,0)</f>
        <v/>
      </c>
      <c r="H3868">
        <f>IF($G3868=1,SUMIFS(Registros!$F$2:$F$6000,Registros!$A$2:$A$6000,"MOV",Registros!$B$2:$B$6000,$A3868),0)</f>
        <v/>
      </c>
      <c r="I3868">
        <f>IF(COUNTIFS(Registros!$A$2:$A$6000,"CS",Registros!$B$2:$B$6000,$A3868)&gt;0,1,0)</f>
        <v/>
      </c>
      <c r="J3868">
        <f>IF($I3868=1,SUMIFS(Registros!$I$2:$I$6000,Registros!$A$2:$A$6000,"CS",Registros!$B$2:$B$6000,$A3868),0)</f>
        <v/>
      </c>
      <c r="K3868">
        <f>IF(COUNTIFS(Winback!$K$2:$K$300,$D3868)&gt;0,1,0)</f>
        <v/>
      </c>
      <c r="L3868">
        <f>IF(AND($K3868=1,LEFT($A3868,3)="WB-"),SUMIFS(Winback!$D$2:$D$300,Winback!$K$2:$K$300,$D3868),0)</f>
        <v/>
      </c>
      <c r="M3868">
        <f>IF(OR($E3868=1,$G3868=1,SUMIFS(Registros!$J$2:$J$6000,Registros!$B$2:$B$6000,$A3868)&gt;0),1,0)</f>
        <v/>
      </c>
      <c r="N3868">
        <f>IF($J3868&gt;0,1,IF(COUNTIFS(Registros!$A$2:$A$6000,"CS",Registros!$B$2:$B$6000,$A3868,Registros!$K$2:$K$6000,"&lt;&gt;")&gt;0,1,0))</f>
        <v/>
      </c>
      <c r="O3868">
        <f>IF(AND($K3868=1,$E3868=0,$G3868=0,$I3868=0),"WINBACK",IF(AND($M3868=1,$N3868&gt;0),"CONVERGENTE",IF($M3868=1,"SOLO MÓVIL",IF($N3868&gt;0,"SOLO FIJO / INTERNET","SIN SERVICIOS"))))</f>
        <v/>
      </c>
      <c r="P3868">
        <f>IF($O3868="WINBACK","Recuperar (winback)",IF($O3868="CONVERGENTE","Upgrade / más líneas",IF($O3868="SOLO MÓVIL","Ofrecer fijo + internet (FLBBTV)",IF($O3868="SOLO FIJO / INTERNET","Ofrecer línea móvil Nextphone","Oferta completa (móvil + fijo + internet)"))))</f>
        <v/>
      </c>
      <c r="Q3868">
        <f>$F3868+$H3868+$L3868</f>
        <v/>
      </c>
      <c r="R3868">
        <f>IFERROR(VLOOKUP($A3868,Registros!$B$2:$G$6000,6,0),IFERROR(VLOOKUP($D3868,Winback!$B$2:$C$300,2,0),""))</f>
        <v/>
      </c>
      <c r="S3868">
        <f>IF($E3868=1,"NP","")&amp;IF($G3868=1,"+MOV","")&amp;IF($I3868=1,"+CS","")&amp;IF($K3868=1,"+WB","")</f>
        <v/>
      </c>
      <c r="T3868">
        <f>$E3868+$G3868+$I3868+$K3868</f>
        <v/>
      </c>
    </row>
    <row r="3869">
      <c r="A3869" t="inlineStr">
        <is>
          <t>295088800000</t>
        </is>
      </c>
      <c r="B3869" t="inlineStr">
        <is>
          <t>29508880</t>
        </is>
      </c>
      <c r="C3869" t="inlineStr">
        <is>
          <t>VT WEALTH MANAGEMENT PANAMA; S.A.</t>
        </is>
      </c>
      <c r="D3869" t="inlineStr">
        <is>
          <t>VTWEALTHMANAGEMENTPANAMASA</t>
        </is>
      </c>
      <c r="E3869">
        <f>IF(COUNTIFS(Registros!$A$2:$A$6000,"NP",Registros!$B$2:$B$6000,$A3869)&gt;0,1,0)</f>
        <v/>
      </c>
      <c r="F3869">
        <f>IF($E3869=1,SUMIFS(Registros!$F$2:$F$6000,Registros!$A$2:$A$6000,"NP",Registros!$B$2:$B$6000,$A3869),0)</f>
        <v/>
      </c>
      <c r="G3869">
        <f>IF(COUNTIFS(Registros!$A$2:$A$6000,"MOV",Registros!$B$2:$B$6000,$A3869)&gt;0,1,0)</f>
        <v/>
      </c>
      <c r="H3869">
        <f>IF($G3869=1,SUMIFS(Registros!$F$2:$F$6000,Registros!$A$2:$A$6000,"MOV",Registros!$B$2:$B$6000,$A3869),0)</f>
        <v/>
      </c>
      <c r="I3869">
        <f>IF(COUNTIFS(Registros!$A$2:$A$6000,"CS",Registros!$B$2:$B$6000,$A3869)&gt;0,1,0)</f>
        <v/>
      </c>
      <c r="J3869">
        <f>IF($I3869=1,SUMIFS(Registros!$I$2:$I$6000,Registros!$A$2:$A$6000,"CS",Registros!$B$2:$B$6000,$A3869),0)</f>
        <v/>
      </c>
      <c r="K3869">
        <f>IF(COUNTIFS(Winback!$K$2:$K$300,$D3869)&gt;0,1,0)</f>
        <v/>
      </c>
      <c r="L3869">
        <f>IF(AND($K3869=1,LEFT($A3869,3)="WB-"),SUMIFS(Winback!$D$2:$D$300,Winback!$K$2:$K$300,$D3869),0)</f>
        <v/>
      </c>
      <c r="M3869">
        <f>IF(OR($E3869=1,$G3869=1,SUMIFS(Registros!$J$2:$J$6000,Registros!$B$2:$B$6000,$A3869)&gt;0),1,0)</f>
        <v/>
      </c>
      <c r="N3869">
        <f>IF($J3869&gt;0,1,IF(COUNTIFS(Registros!$A$2:$A$6000,"CS",Registros!$B$2:$B$6000,$A3869,Registros!$K$2:$K$6000,"&lt;&gt;")&gt;0,1,0))</f>
        <v/>
      </c>
      <c r="O3869">
        <f>IF(AND($K3869=1,$E3869=0,$G3869=0,$I3869=0),"WINBACK",IF(AND($M3869=1,$N3869&gt;0),"CONVERGENTE",IF($M3869=1,"SOLO MÓVIL",IF($N3869&gt;0,"SOLO FIJO / INTERNET","SIN SERVICIOS"))))</f>
        <v/>
      </c>
      <c r="P3869">
        <f>IF($O3869="WINBACK","Recuperar (winback)",IF($O3869="CONVERGENTE","Upgrade / más líneas",IF($O3869="SOLO MÓVIL","Ofrecer fijo + internet (FLBBTV)",IF($O3869="SOLO FIJO / INTERNET","Ofrecer línea móvil Nextphone","Oferta completa (móvil + fijo + internet)"))))</f>
        <v/>
      </c>
      <c r="Q3869">
        <f>$F3869+$H3869+$L3869</f>
        <v/>
      </c>
      <c r="R3869">
        <f>IFERROR(VLOOKUP($A3869,Registros!$B$2:$G$6000,6,0),IFERROR(VLOOKUP($D3869,Winback!$B$2:$C$300,2,0),""))</f>
        <v/>
      </c>
      <c r="S3869">
        <f>IF($E3869=1,"NP","")&amp;IF($G3869=1,"+MOV","")&amp;IF($I3869=1,"+CS","")&amp;IF($K3869=1,"+WB","")</f>
        <v/>
      </c>
      <c r="T3869">
        <f>$E3869+$G3869+$I3869+$K3869</f>
        <v/>
      </c>
    </row>
    <row r="3870">
      <c r="A3870" t="inlineStr">
        <is>
          <t>191059780000</t>
        </is>
      </c>
      <c r="B3870" t="inlineStr">
        <is>
          <t>19105978</t>
        </is>
      </c>
      <c r="C3870" t="inlineStr">
        <is>
          <t>WASHINGTON STORE; S.A.</t>
        </is>
      </c>
      <c r="D3870" t="inlineStr">
        <is>
          <t>WASHINGTONSTORESA</t>
        </is>
      </c>
      <c r="E3870">
        <f>IF(COUNTIFS(Registros!$A$2:$A$6000,"NP",Registros!$B$2:$B$6000,$A3870)&gt;0,1,0)</f>
        <v/>
      </c>
      <c r="F3870">
        <f>IF($E3870=1,SUMIFS(Registros!$F$2:$F$6000,Registros!$A$2:$A$6000,"NP",Registros!$B$2:$B$6000,$A3870),0)</f>
        <v/>
      </c>
      <c r="G3870">
        <f>IF(COUNTIFS(Registros!$A$2:$A$6000,"MOV",Registros!$B$2:$B$6000,$A3870)&gt;0,1,0)</f>
        <v/>
      </c>
      <c r="H3870">
        <f>IF($G3870=1,SUMIFS(Registros!$F$2:$F$6000,Registros!$A$2:$A$6000,"MOV",Registros!$B$2:$B$6000,$A3870),0)</f>
        <v/>
      </c>
      <c r="I3870">
        <f>IF(COUNTIFS(Registros!$A$2:$A$6000,"CS",Registros!$B$2:$B$6000,$A3870)&gt;0,1,0)</f>
        <v/>
      </c>
      <c r="J3870">
        <f>IF($I3870=1,SUMIFS(Registros!$I$2:$I$6000,Registros!$A$2:$A$6000,"CS",Registros!$B$2:$B$6000,$A3870),0)</f>
        <v/>
      </c>
      <c r="K3870">
        <f>IF(COUNTIFS(Winback!$K$2:$K$300,$D3870)&gt;0,1,0)</f>
        <v/>
      </c>
      <c r="L3870">
        <f>IF(AND($K3870=1,LEFT($A3870,3)="WB-"),SUMIFS(Winback!$D$2:$D$300,Winback!$K$2:$K$300,$D3870),0)</f>
        <v/>
      </c>
      <c r="M3870">
        <f>IF(OR($E3870=1,$G3870=1,SUMIFS(Registros!$J$2:$J$6000,Registros!$B$2:$B$6000,$A3870)&gt;0),1,0)</f>
        <v/>
      </c>
      <c r="N3870">
        <f>IF($J3870&gt;0,1,IF(COUNTIFS(Registros!$A$2:$A$6000,"CS",Registros!$B$2:$B$6000,$A3870,Registros!$K$2:$K$6000,"&lt;&gt;")&gt;0,1,0))</f>
        <v/>
      </c>
      <c r="O3870">
        <f>IF(AND($K3870=1,$E3870=0,$G3870=0,$I3870=0),"WINBACK",IF(AND($M3870=1,$N3870&gt;0),"CONVERGENTE",IF($M3870=1,"SOLO MÓVIL",IF($N3870&gt;0,"SOLO FIJO / INTERNET","SIN SERVICIOS"))))</f>
        <v/>
      </c>
      <c r="P3870">
        <f>IF($O3870="WINBACK","Recuperar (winback)",IF($O3870="CONVERGENTE","Upgrade / más líneas",IF($O3870="SOLO MÓVIL","Ofrecer fijo + internet (FLBBTV)",IF($O3870="SOLO FIJO / INTERNET","Ofrecer línea móvil Nextphone","Oferta completa (móvil + fijo + internet)"))))</f>
        <v/>
      </c>
      <c r="Q3870">
        <f>$F3870+$H3870+$L3870</f>
        <v/>
      </c>
      <c r="R3870">
        <f>IFERROR(VLOOKUP($A3870,Registros!$B$2:$G$6000,6,0),IFERROR(VLOOKUP($D3870,Winback!$B$2:$C$300,2,0),""))</f>
        <v/>
      </c>
      <c r="S3870">
        <f>IF($E3870=1,"NP","")&amp;IF($G3870=1,"+MOV","")&amp;IF($I3870=1,"+CS","")&amp;IF($K3870=1,"+WB","")</f>
        <v/>
      </c>
      <c r="T3870">
        <f>$E3870+$G3870+$I3870+$K3870</f>
        <v/>
      </c>
    </row>
    <row r="3871">
      <c r="A3871" t="inlineStr">
        <is>
          <t>801911730000</t>
        </is>
      </c>
      <c r="B3871" t="inlineStr">
        <is>
          <t>80191173</t>
        </is>
      </c>
      <c r="C3871" t="inlineStr">
        <is>
          <t>WELLNESS CLINICA CENTER Y ASOCIADOS</t>
        </is>
      </c>
      <c r="D3871" t="inlineStr">
        <is>
          <t>WELLNESSCLINICACENTERYASOCIADOS</t>
        </is>
      </c>
      <c r="E3871">
        <f>IF(COUNTIFS(Registros!$A$2:$A$6000,"NP",Registros!$B$2:$B$6000,$A3871)&gt;0,1,0)</f>
        <v/>
      </c>
      <c r="F3871">
        <f>IF($E3871=1,SUMIFS(Registros!$F$2:$F$6000,Registros!$A$2:$A$6000,"NP",Registros!$B$2:$B$6000,$A3871),0)</f>
        <v/>
      </c>
      <c r="G3871">
        <f>IF(COUNTIFS(Registros!$A$2:$A$6000,"MOV",Registros!$B$2:$B$6000,$A3871)&gt;0,1,0)</f>
        <v/>
      </c>
      <c r="H3871">
        <f>IF($G3871=1,SUMIFS(Registros!$F$2:$F$6000,Registros!$A$2:$A$6000,"MOV",Registros!$B$2:$B$6000,$A3871),0)</f>
        <v/>
      </c>
      <c r="I3871">
        <f>IF(COUNTIFS(Registros!$A$2:$A$6000,"CS",Registros!$B$2:$B$6000,$A3871)&gt;0,1,0)</f>
        <v/>
      </c>
      <c r="J3871">
        <f>IF($I3871=1,SUMIFS(Registros!$I$2:$I$6000,Registros!$A$2:$A$6000,"CS",Registros!$B$2:$B$6000,$A3871),0)</f>
        <v/>
      </c>
      <c r="K3871">
        <f>IF(COUNTIFS(Winback!$K$2:$K$300,$D3871)&gt;0,1,0)</f>
        <v/>
      </c>
      <c r="L3871">
        <f>IF(AND($K3871=1,LEFT($A3871,3)="WB-"),SUMIFS(Winback!$D$2:$D$300,Winback!$K$2:$K$300,$D3871),0)</f>
        <v/>
      </c>
      <c r="M3871">
        <f>IF(OR($E3871=1,$G3871=1,SUMIFS(Registros!$J$2:$J$6000,Registros!$B$2:$B$6000,$A3871)&gt;0),1,0)</f>
        <v/>
      </c>
      <c r="N3871">
        <f>IF($J3871&gt;0,1,IF(COUNTIFS(Registros!$A$2:$A$6000,"CS",Registros!$B$2:$B$6000,$A3871,Registros!$K$2:$K$6000,"&lt;&gt;")&gt;0,1,0))</f>
        <v/>
      </c>
      <c r="O3871">
        <f>IF(AND($K3871=1,$E3871=0,$G3871=0,$I3871=0),"WINBACK",IF(AND($M3871=1,$N3871&gt;0),"CONVERGENTE",IF($M3871=1,"SOLO MÓVIL",IF($N3871&gt;0,"SOLO FIJO / INTERNET","SIN SERVICIOS"))))</f>
        <v/>
      </c>
      <c r="P3871">
        <f>IF($O3871="WINBACK","Recuperar (winback)",IF($O3871="CONVERGENTE","Upgrade / más líneas",IF($O3871="SOLO MÓVIL","Ofrecer fijo + internet (FLBBTV)",IF($O3871="SOLO FIJO / INTERNET","Ofrecer línea móvil Nextphone","Oferta completa (móvil + fijo + internet)"))))</f>
        <v/>
      </c>
      <c r="Q3871">
        <f>$F3871+$H3871+$L3871</f>
        <v/>
      </c>
      <c r="R3871">
        <f>IFERROR(VLOOKUP($A3871,Registros!$B$2:$G$6000,6,0),IFERROR(VLOOKUP($D3871,Winback!$B$2:$C$300,2,0),""))</f>
        <v/>
      </c>
      <c r="S3871">
        <f>IF($E3871=1,"NP","")&amp;IF($G3871=1,"+MOV","")&amp;IF($I3871=1,"+CS","")&amp;IF($K3871=1,"+WB","")</f>
        <v/>
      </c>
      <c r="T3871">
        <f>$E3871+$G3871+$I3871+$K3871</f>
        <v/>
      </c>
    </row>
    <row r="3872">
      <c r="A3872" t="inlineStr">
        <is>
          <t>171042120000</t>
        </is>
      </c>
      <c r="B3872" t="inlineStr">
        <is>
          <t>17104212</t>
        </is>
      </c>
      <c r="C3872" t="inlineStr">
        <is>
          <t>WESTWOOD CAPITAL MARKETS; S.A.</t>
        </is>
      </c>
      <c r="D3872" t="inlineStr">
        <is>
          <t>WESTWOODCAPITALMARKETSSA</t>
        </is>
      </c>
      <c r="E3872">
        <f>IF(COUNTIFS(Registros!$A$2:$A$6000,"NP",Registros!$B$2:$B$6000,$A3872)&gt;0,1,0)</f>
        <v/>
      </c>
      <c r="F3872">
        <f>IF($E3872=1,SUMIFS(Registros!$F$2:$F$6000,Registros!$A$2:$A$6000,"NP",Registros!$B$2:$B$6000,$A3872),0)</f>
        <v/>
      </c>
      <c r="G3872">
        <f>IF(COUNTIFS(Registros!$A$2:$A$6000,"MOV",Registros!$B$2:$B$6000,$A3872)&gt;0,1,0)</f>
        <v/>
      </c>
      <c r="H3872">
        <f>IF($G3872=1,SUMIFS(Registros!$F$2:$F$6000,Registros!$A$2:$A$6000,"MOV",Registros!$B$2:$B$6000,$A3872),0)</f>
        <v/>
      </c>
      <c r="I3872">
        <f>IF(COUNTIFS(Registros!$A$2:$A$6000,"CS",Registros!$B$2:$B$6000,$A3872)&gt;0,1,0)</f>
        <v/>
      </c>
      <c r="J3872">
        <f>IF($I3872=1,SUMIFS(Registros!$I$2:$I$6000,Registros!$A$2:$A$6000,"CS",Registros!$B$2:$B$6000,$A3872),0)</f>
        <v/>
      </c>
      <c r="K3872">
        <f>IF(COUNTIFS(Winback!$K$2:$K$300,$D3872)&gt;0,1,0)</f>
        <v/>
      </c>
      <c r="L3872">
        <f>IF(AND($K3872=1,LEFT($A3872,3)="WB-"),SUMIFS(Winback!$D$2:$D$300,Winback!$K$2:$K$300,$D3872),0)</f>
        <v/>
      </c>
      <c r="M3872">
        <f>IF(OR($E3872=1,$G3872=1,SUMIFS(Registros!$J$2:$J$6000,Registros!$B$2:$B$6000,$A3872)&gt;0),1,0)</f>
        <v/>
      </c>
      <c r="N3872">
        <f>IF($J3872&gt;0,1,IF(COUNTIFS(Registros!$A$2:$A$6000,"CS",Registros!$B$2:$B$6000,$A3872,Registros!$K$2:$K$6000,"&lt;&gt;")&gt;0,1,0))</f>
        <v/>
      </c>
      <c r="O3872">
        <f>IF(AND($K3872=1,$E3872=0,$G3872=0,$I3872=0),"WINBACK",IF(AND($M3872=1,$N3872&gt;0),"CONVERGENTE",IF($M3872=1,"SOLO MÓVIL",IF($N3872&gt;0,"SOLO FIJO / INTERNET","SIN SERVICIOS"))))</f>
        <v/>
      </c>
      <c r="P3872">
        <f>IF($O3872="WINBACK","Recuperar (winback)",IF($O3872="CONVERGENTE","Upgrade / más líneas",IF($O3872="SOLO MÓVIL","Ofrecer fijo + internet (FLBBTV)",IF($O3872="SOLO FIJO / INTERNET","Ofrecer línea móvil Nextphone","Oferta completa (móvil + fijo + internet)"))))</f>
        <v/>
      </c>
      <c r="Q3872">
        <f>$F3872+$H3872+$L3872</f>
        <v/>
      </c>
      <c r="R3872">
        <f>IFERROR(VLOOKUP($A3872,Registros!$B$2:$G$6000,6,0),IFERROR(VLOOKUP($D3872,Winback!$B$2:$C$300,2,0),""))</f>
        <v/>
      </c>
      <c r="S3872">
        <f>IF($E3872=1,"NP","")&amp;IF($G3872=1,"+MOV","")&amp;IF($I3872=1,"+CS","")&amp;IF($K3872=1,"+WB","")</f>
        <v/>
      </c>
      <c r="T3872">
        <f>$E3872+$G3872+$I3872+$K3872</f>
        <v/>
      </c>
    </row>
    <row r="3873">
      <c r="A3873" t="inlineStr">
        <is>
          <t>801870830600</t>
        </is>
      </c>
      <c r="B3873" t="inlineStr">
        <is>
          <t>80187083</t>
        </is>
      </c>
      <c r="C3873" t="inlineStr">
        <is>
          <t>IMPORTADORA MADURO HALLMAN</t>
        </is>
      </c>
      <c r="D3873" t="inlineStr">
        <is>
          <t>IMPORTADORAMADUROHALLMAN</t>
        </is>
      </c>
      <c r="E3873">
        <f>IF(COUNTIFS(Registros!$A$2:$A$6000,"NP",Registros!$B$2:$B$6000,$A3873)&gt;0,1,0)</f>
        <v/>
      </c>
      <c r="F3873">
        <f>IF($E3873=1,SUMIFS(Registros!$F$2:$F$6000,Registros!$A$2:$A$6000,"NP",Registros!$B$2:$B$6000,$A3873),0)</f>
        <v/>
      </c>
      <c r="G3873">
        <f>IF(COUNTIFS(Registros!$A$2:$A$6000,"MOV",Registros!$B$2:$B$6000,$A3873)&gt;0,1,0)</f>
        <v/>
      </c>
      <c r="H3873">
        <f>IF($G3873=1,SUMIFS(Registros!$F$2:$F$6000,Registros!$A$2:$A$6000,"MOV",Registros!$B$2:$B$6000,$A3873),0)</f>
        <v/>
      </c>
      <c r="I3873">
        <f>IF(COUNTIFS(Registros!$A$2:$A$6000,"CS",Registros!$B$2:$B$6000,$A3873)&gt;0,1,0)</f>
        <v/>
      </c>
      <c r="J3873">
        <f>IF($I3873=1,SUMIFS(Registros!$I$2:$I$6000,Registros!$A$2:$A$6000,"CS",Registros!$B$2:$B$6000,$A3873),0)</f>
        <v/>
      </c>
      <c r="K3873">
        <f>IF(COUNTIFS(Winback!$K$2:$K$300,$D3873)&gt;0,1,0)</f>
        <v/>
      </c>
      <c r="L3873">
        <f>IF(AND($K3873=1,LEFT($A3873,3)="WB-"),SUMIFS(Winback!$D$2:$D$300,Winback!$K$2:$K$300,$D3873),0)</f>
        <v/>
      </c>
      <c r="M3873">
        <f>IF(OR($E3873=1,$G3873=1,SUMIFS(Registros!$J$2:$J$6000,Registros!$B$2:$B$6000,$A3873)&gt;0),1,0)</f>
        <v/>
      </c>
      <c r="N3873">
        <f>IF($J3873&gt;0,1,IF(COUNTIFS(Registros!$A$2:$A$6000,"CS",Registros!$B$2:$B$6000,$A3873,Registros!$K$2:$K$6000,"&lt;&gt;")&gt;0,1,0))</f>
        <v/>
      </c>
      <c r="O3873">
        <f>IF(AND($K3873=1,$E3873=0,$G3873=0,$I3873=0),"WINBACK",IF(AND($M3873=1,$N3873&gt;0),"CONVERGENTE",IF($M3873=1,"SOLO MÓVIL",IF($N3873&gt;0,"SOLO FIJO / INTERNET","SIN SERVICIOS"))))</f>
        <v/>
      </c>
      <c r="P3873">
        <f>IF($O3873="WINBACK","Recuperar (winback)",IF($O3873="CONVERGENTE","Upgrade / más líneas",IF($O3873="SOLO MÓVIL","Ofrecer fijo + internet (FLBBTV)",IF($O3873="SOLO FIJO / INTERNET","Ofrecer línea móvil Nextphone","Oferta completa (móvil + fijo + internet)"))))</f>
        <v/>
      </c>
      <c r="Q3873">
        <f>$F3873+$H3873+$L3873</f>
        <v/>
      </c>
      <c r="R3873">
        <f>IFERROR(VLOOKUP($A3873,Registros!$B$2:$G$6000,6,0),IFERROR(VLOOKUP($D3873,Winback!$B$2:$C$300,2,0),""))</f>
        <v/>
      </c>
      <c r="S3873">
        <f>IF($E3873=1,"NP","")&amp;IF($G3873=1,"+MOV","")&amp;IF($I3873=1,"+CS","")&amp;IF($K3873=1,"+WB","")</f>
        <v/>
      </c>
      <c r="T3873">
        <f>$E3873+$G3873+$I3873+$K3873</f>
        <v/>
      </c>
    </row>
    <row r="3874">
      <c r="A3874" t="inlineStr">
        <is>
          <t>801870830201</t>
        </is>
      </c>
      <c r="B3874" t="inlineStr">
        <is>
          <t>80187083</t>
        </is>
      </c>
      <c r="C3874" t="inlineStr">
        <is>
          <t>FELIJOS S A COMUNICACIONES</t>
        </is>
      </c>
      <c r="D3874" t="inlineStr">
        <is>
          <t>FELIJOSSACOMUNICACIONES</t>
        </is>
      </c>
      <c r="E3874">
        <f>IF(COUNTIFS(Registros!$A$2:$A$6000,"NP",Registros!$B$2:$B$6000,$A3874)&gt;0,1,0)</f>
        <v/>
      </c>
      <c r="F3874">
        <f>IF($E3874=1,SUMIFS(Registros!$F$2:$F$6000,Registros!$A$2:$A$6000,"NP",Registros!$B$2:$B$6000,$A3874),0)</f>
        <v/>
      </c>
      <c r="G3874">
        <f>IF(COUNTIFS(Registros!$A$2:$A$6000,"MOV",Registros!$B$2:$B$6000,$A3874)&gt;0,1,0)</f>
        <v/>
      </c>
      <c r="H3874">
        <f>IF($G3874=1,SUMIFS(Registros!$F$2:$F$6000,Registros!$A$2:$A$6000,"MOV",Registros!$B$2:$B$6000,$A3874),0)</f>
        <v/>
      </c>
      <c r="I3874">
        <f>IF(COUNTIFS(Registros!$A$2:$A$6000,"CS",Registros!$B$2:$B$6000,$A3874)&gt;0,1,0)</f>
        <v/>
      </c>
      <c r="J3874">
        <f>IF($I3874=1,SUMIFS(Registros!$I$2:$I$6000,Registros!$A$2:$A$6000,"CS",Registros!$B$2:$B$6000,$A3874),0)</f>
        <v/>
      </c>
      <c r="K3874">
        <f>IF(COUNTIFS(Winback!$K$2:$K$300,$D3874)&gt;0,1,0)</f>
        <v/>
      </c>
      <c r="L3874">
        <f>IF(AND($K3874=1,LEFT($A3874,3)="WB-"),SUMIFS(Winback!$D$2:$D$300,Winback!$K$2:$K$300,$D3874),0)</f>
        <v/>
      </c>
      <c r="M3874">
        <f>IF(OR($E3874=1,$G3874=1,SUMIFS(Registros!$J$2:$J$6000,Registros!$B$2:$B$6000,$A3874)&gt;0),1,0)</f>
        <v/>
      </c>
      <c r="N3874">
        <f>IF($J3874&gt;0,1,IF(COUNTIFS(Registros!$A$2:$A$6000,"CS",Registros!$B$2:$B$6000,$A3874,Registros!$K$2:$K$6000,"&lt;&gt;")&gt;0,1,0))</f>
        <v/>
      </c>
      <c r="O3874">
        <f>IF(AND($K3874=1,$E3874=0,$G3874=0,$I3874=0),"WINBACK",IF(AND($M3874=1,$N3874&gt;0),"CONVERGENTE",IF($M3874=1,"SOLO MÓVIL",IF($N3874&gt;0,"SOLO FIJO / INTERNET","SIN SERVICIOS"))))</f>
        <v/>
      </c>
      <c r="P3874">
        <f>IF($O3874="WINBACK","Recuperar (winback)",IF($O3874="CONVERGENTE","Upgrade / más líneas",IF($O3874="SOLO MÓVIL","Ofrecer fijo + internet (FLBBTV)",IF($O3874="SOLO FIJO / INTERNET","Ofrecer línea móvil Nextphone","Oferta completa (móvil + fijo + internet)"))))</f>
        <v/>
      </c>
      <c r="Q3874">
        <f>$F3874+$H3874+$L3874</f>
        <v/>
      </c>
      <c r="R3874">
        <f>IFERROR(VLOOKUP($A3874,Registros!$B$2:$G$6000,6,0),IFERROR(VLOOKUP($D3874,Winback!$B$2:$C$300,2,0),""))</f>
        <v/>
      </c>
      <c r="S3874">
        <f>IF($E3874=1,"NP","")&amp;IF($G3874=1,"+MOV","")&amp;IF($I3874=1,"+CS","")&amp;IF($K3874=1,"+WB","")</f>
        <v/>
      </c>
      <c r="T3874">
        <f>$E3874+$G3874+$I3874+$K3874</f>
        <v/>
      </c>
    </row>
    <row r="3875">
      <c r="A3875" t="inlineStr">
        <is>
          <t>299037810000</t>
        </is>
      </c>
      <c r="B3875" t="inlineStr">
        <is>
          <t>29903781</t>
        </is>
      </c>
      <c r="C3875" t="inlineStr">
        <is>
          <t>WONDERFUL MINDS S.A.</t>
        </is>
      </c>
      <c r="D3875" t="inlineStr">
        <is>
          <t>WONDERFULMINDSSA</t>
        </is>
      </c>
      <c r="E3875">
        <f>IF(COUNTIFS(Registros!$A$2:$A$6000,"NP",Registros!$B$2:$B$6000,$A3875)&gt;0,1,0)</f>
        <v/>
      </c>
      <c r="F3875">
        <f>IF($E3875=1,SUMIFS(Registros!$F$2:$F$6000,Registros!$A$2:$A$6000,"NP",Registros!$B$2:$B$6000,$A3875),0)</f>
        <v/>
      </c>
      <c r="G3875">
        <f>IF(COUNTIFS(Registros!$A$2:$A$6000,"MOV",Registros!$B$2:$B$6000,$A3875)&gt;0,1,0)</f>
        <v/>
      </c>
      <c r="H3875">
        <f>IF($G3875=1,SUMIFS(Registros!$F$2:$F$6000,Registros!$A$2:$A$6000,"MOV",Registros!$B$2:$B$6000,$A3875),0)</f>
        <v/>
      </c>
      <c r="I3875">
        <f>IF(COUNTIFS(Registros!$A$2:$A$6000,"CS",Registros!$B$2:$B$6000,$A3875)&gt;0,1,0)</f>
        <v/>
      </c>
      <c r="J3875">
        <f>IF($I3875=1,SUMIFS(Registros!$I$2:$I$6000,Registros!$A$2:$A$6000,"CS",Registros!$B$2:$B$6000,$A3875),0)</f>
        <v/>
      </c>
      <c r="K3875">
        <f>IF(COUNTIFS(Winback!$K$2:$K$300,$D3875)&gt;0,1,0)</f>
        <v/>
      </c>
      <c r="L3875">
        <f>IF(AND($K3875=1,LEFT($A3875,3)="WB-"),SUMIFS(Winback!$D$2:$D$300,Winback!$K$2:$K$300,$D3875),0)</f>
        <v/>
      </c>
      <c r="M3875">
        <f>IF(OR($E3875=1,$G3875=1,SUMIFS(Registros!$J$2:$J$6000,Registros!$B$2:$B$6000,$A3875)&gt;0),1,0)</f>
        <v/>
      </c>
      <c r="N3875">
        <f>IF($J3875&gt;0,1,IF(COUNTIFS(Registros!$A$2:$A$6000,"CS",Registros!$B$2:$B$6000,$A3875,Registros!$K$2:$K$6000,"&lt;&gt;")&gt;0,1,0))</f>
        <v/>
      </c>
      <c r="O3875">
        <f>IF(AND($K3875=1,$E3875=0,$G3875=0,$I3875=0),"WINBACK",IF(AND($M3875=1,$N3875&gt;0),"CONVERGENTE",IF($M3875=1,"SOLO MÓVIL",IF($N3875&gt;0,"SOLO FIJO / INTERNET","SIN SERVICIOS"))))</f>
        <v/>
      </c>
      <c r="P3875">
        <f>IF($O3875="WINBACK","Recuperar (winback)",IF($O3875="CONVERGENTE","Upgrade / más líneas",IF($O3875="SOLO MÓVIL","Ofrecer fijo + internet (FLBBTV)",IF($O3875="SOLO FIJO / INTERNET","Ofrecer línea móvil Nextphone","Oferta completa (móvil + fijo + internet)"))))</f>
        <v/>
      </c>
      <c r="Q3875">
        <f>$F3875+$H3875+$L3875</f>
        <v/>
      </c>
      <c r="R3875">
        <f>IFERROR(VLOOKUP($A3875,Registros!$B$2:$G$6000,6,0),IFERROR(VLOOKUP($D3875,Winback!$B$2:$C$300,2,0),""))</f>
        <v/>
      </c>
      <c r="S3875">
        <f>IF($E3875=1,"NP","")&amp;IF($G3875=1,"+MOV","")&amp;IF($I3875=1,"+CS","")&amp;IF($K3875=1,"+WB","")</f>
        <v/>
      </c>
      <c r="T3875">
        <f>$E3875+$G3875+$I3875+$K3875</f>
        <v/>
      </c>
    </row>
    <row r="3876">
      <c r="A3876" t="inlineStr">
        <is>
          <t>289015140000</t>
        </is>
      </c>
      <c r="B3876" t="inlineStr">
        <is>
          <t>28901514</t>
        </is>
      </c>
      <c r="C3876" t="inlineStr">
        <is>
          <t>XIUJUAN ZHONG</t>
        </is>
      </c>
      <c r="D3876" t="inlineStr">
        <is>
          <t>XIUJUANZHONG</t>
        </is>
      </c>
      <c r="E3876">
        <f>IF(COUNTIFS(Registros!$A$2:$A$6000,"NP",Registros!$B$2:$B$6000,$A3876)&gt;0,1,0)</f>
        <v/>
      </c>
      <c r="F3876">
        <f>IF($E3876=1,SUMIFS(Registros!$F$2:$F$6000,Registros!$A$2:$A$6000,"NP",Registros!$B$2:$B$6000,$A3876),0)</f>
        <v/>
      </c>
      <c r="G3876">
        <f>IF(COUNTIFS(Registros!$A$2:$A$6000,"MOV",Registros!$B$2:$B$6000,$A3876)&gt;0,1,0)</f>
        <v/>
      </c>
      <c r="H3876">
        <f>IF($G3876=1,SUMIFS(Registros!$F$2:$F$6000,Registros!$A$2:$A$6000,"MOV",Registros!$B$2:$B$6000,$A3876),0)</f>
        <v/>
      </c>
      <c r="I3876">
        <f>IF(COUNTIFS(Registros!$A$2:$A$6000,"CS",Registros!$B$2:$B$6000,$A3876)&gt;0,1,0)</f>
        <v/>
      </c>
      <c r="J3876">
        <f>IF($I3876=1,SUMIFS(Registros!$I$2:$I$6000,Registros!$A$2:$A$6000,"CS",Registros!$B$2:$B$6000,$A3876),0)</f>
        <v/>
      </c>
      <c r="K3876">
        <f>IF(COUNTIFS(Winback!$K$2:$K$300,$D3876)&gt;0,1,0)</f>
        <v/>
      </c>
      <c r="L3876">
        <f>IF(AND($K3876=1,LEFT($A3876,3)="WB-"),SUMIFS(Winback!$D$2:$D$300,Winback!$K$2:$K$300,$D3876),0)</f>
        <v/>
      </c>
      <c r="M3876">
        <f>IF(OR($E3876=1,$G3876=1,SUMIFS(Registros!$J$2:$J$6000,Registros!$B$2:$B$6000,$A3876)&gt;0),1,0)</f>
        <v/>
      </c>
      <c r="N3876">
        <f>IF($J3876&gt;0,1,IF(COUNTIFS(Registros!$A$2:$A$6000,"CS",Registros!$B$2:$B$6000,$A3876,Registros!$K$2:$K$6000,"&lt;&gt;")&gt;0,1,0))</f>
        <v/>
      </c>
      <c r="O3876">
        <f>IF(AND($K3876=1,$E3876=0,$G3876=0,$I3876=0),"WINBACK",IF(AND($M3876=1,$N3876&gt;0),"CONVERGENTE",IF($M3876=1,"SOLO MÓVIL",IF($N3876&gt;0,"SOLO FIJO / INTERNET","SIN SERVICIOS"))))</f>
        <v/>
      </c>
      <c r="P3876">
        <f>IF($O3876="WINBACK","Recuperar (winback)",IF($O3876="CONVERGENTE","Upgrade / más líneas",IF($O3876="SOLO MÓVIL","Ofrecer fijo + internet (FLBBTV)",IF($O3876="SOLO FIJO / INTERNET","Ofrecer línea móvil Nextphone","Oferta completa (móvil + fijo + internet)"))))</f>
        <v/>
      </c>
      <c r="Q3876">
        <f>$F3876+$H3876+$L3876</f>
        <v/>
      </c>
      <c r="R3876">
        <f>IFERROR(VLOOKUP($A3876,Registros!$B$2:$G$6000,6,0),IFERROR(VLOOKUP($D3876,Winback!$B$2:$C$300,2,0),""))</f>
        <v/>
      </c>
      <c r="S3876">
        <f>IF($E3876=1,"NP","")&amp;IF($G3876=1,"+MOV","")&amp;IF($I3876=1,"+CS","")&amp;IF($K3876=1,"+WB","")</f>
        <v/>
      </c>
      <c r="T3876">
        <f>$E3876+$G3876+$I3876+$K3876</f>
        <v/>
      </c>
    </row>
    <row r="3877">
      <c r="A3877" t="inlineStr">
        <is>
          <t>132025250000</t>
        </is>
      </c>
      <c r="B3877" t="inlineStr">
        <is>
          <t>13202525</t>
        </is>
      </c>
      <c r="C3877" t="inlineStr">
        <is>
          <t>YAMILETH DEL CARMEN SANCHEZ DE IBARRA</t>
        </is>
      </c>
      <c r="D3877" t="inlineStr">
        <is>
          <t>YAMILETHDELCARMENSANCHEZDEIBARRA</t>
        </is>
      </c>
      <c r="E3877">
        <f>IF(COUNTIFS(Registros!$A$2:$A$6000,"NP",Registros!$B$2:$B$6000,$A3877)&gt;0,1,0)</f>
        <v/>
      </c>
      <c r="F3877">
        <f>IF($E3877=1,SUMIFS(Registros!$F$2:$F$6000,Registros!$A$2:$A$6000,"NP",Registros!$B$2:$B$6000,$A3877),0)</f>
        <v/>
      </c>
      <c r="G3877">
        <f>IF(COUNTIFS(Registros!$A$2:$A$6000,"MOV",Registros!$B$2:$B$6000,$A3877)&gt;0,1,0)</f>
        <v/>
      </c>
      <c r="H3877">
        <f>IF($G3877=1,SUMIFS(Registros!$F$2:$F$6000,Registros!$A$2:$A$6000,"MOV",Registros!$B$2:$B$6000,$A3877),0)</f>
        <v/>
      </c>
      <c r="I3877">
        <f>IF(COUNTIFS(Registros!$A$2:$A$6000,"CS",Registros!$B$2:$B$6000,$A3877)&gt;0,1,0)</f>
        <v/>
      </c>
      <c r="J3877">
        <f>IF($I3877=1,SUMIFS(Registros!$I$2:$I$6000,Registros!$A$2:$A$6000,"CS",Registros!$B$2:$B$6000,$A3877),0)</f>
        <v/>
      </c>
      <c r="K3877">
        <f>IF(COUNTIFS(Winback!$K$2:$K$300,$D3877)&gt;0,1,0)</f>
        <v/>
      </c>
      <c r="L3877">
        <f>IF(AND($K3877=1,LEFT($A3877,3)="WB-"),SUMIFS(Winback!$D$2:$D$300,Winback!$K$2:$K$300,$D3877),0)</f>
        <v/>
      </c>
      <c r="M3877">
        <f>IF(OR($E3877=1,$G3877=1,SUMIFS(Registros!$J$2:$J$6000,Registros!$B$2:$B$6000,$A3877)&gt;0),1,0)</f>
        <v/>
      </c>
      <c r="N3877">
        <f>IF($J3877&gt;0,1,IF(COUNTIFS(Registros!$A$2:$A$6000,"CS",Registros!$B$2:$B$6000,$A3877,Registros!$K$2:$K$6000,"&lt;&gt;")&gt;0,1,0))</f>
        <v/>
      </c>
      <c r="O3877">
        <f>IF(AND($K3877=1,$E3877=0,$G3877=0,$I3877=0),"WINBACK",IF(AND($M3877=1,$N3877&gt;0),"CONVERGENTE",IF($M3877=1,"SOLO MÓVIL",IF($N3877&gt;0,"SOLO FIJO / INTERNET","SIN SERVICIOS"))))</f>
        <v/>
      </c>
      <c r="P3877">
        <f>IF($O3877="WINBACK","Recuperar (winback)",IF($O3877="CONVERGENTE","Upgrade / más líneas",IF($O3877="SOLO MÓVIL","Ofrecer fijo + internet (FLBBTV)",IF($O3877="SOLO FIJO / INTERNET","Ofrecer línea móvil Nextphone","Oferta completa (móvil + fijo + internet)"))))</f>
        <v/>
      </c>
      <c r="Q3877">
        <f>$F3877+$H3877+$L3877</f>
        <v/>
      </c>
      <c r="R3877">
        <f>IFERROR(VLOOKUP($A3877,Registros!$B$2:$G$6000,6,0),IFERROR(VLOOKUP($D3877,Winback!$B$2:$C$300,2,0),""))</f>
        <v/>
      </c>
      <c r="S3877">
        <f>IF($E3877=1,"NP","")&amp;IF($G3877=1,"+MOV","")&amp;IF($I3877=1,"+CS","")&amp;IF($K3877=1,"+WB","")</f>
        <v/>
      </c>
      <c r="T3877">
        <f>$E3877+$G3877+$I3877+$K3877</f>
        <v/>
      </c>
    </row>
    <row r="3878">
      <c r="A3878" t="inlineStr">
        <is>
          <t>105014240000</t>
        </is>
      </c>
      <c r="B3878" t="inlineStr">
        <is>
          <t>10501424</t>
        </is>
      </c>
      <c r="C3878" t="inlineStr">
        <is>
          <t>YENI MUDARRA</t>
        </is>
      </c>
      <c r="D3878" t="inlineStr">
        <is>
          <t>YENIMUDARRA</t>
        </is>
      </c>
      <c r="E3878">
        <f>IF(COUNTIFS(Registros!$A$2:$A$6000,"NP",Registros!$B$2:$B$6000,$A3878)&gt;0,1,0)</f>
        <v/>
      </c>
      <c r="F3878">
        <f>IF($E3878=1,SUMIFS(Registros!$F$2:$F$6000,Registros!$A$2:$A$6000,"NP",Registros!$B$2:$B$6000,$A3878),0)</f>
        <v/>
      </c>
      <c r="G3878">
        <f>IF(COUNTIFS(Registros!$A$2:$A$6000,"MOV",Registros!$B$2:$B$6000,$A3878)&gt;0,1,0)</f>
        <v/>
      </c>
      <c r="H3878">
        <f>IF($G3878=1,SUMIFS(Registros!$F$2:$F$6000,Registros!$A$2:$A$6000,"MOV",Registros!$B$2:$B$6000,$A3878),0)</f>
        <v/>
      </c>
      <c r="I3878">
        <f>IF(COUNTIFS(Registros!$A$2:$A$6000,"CS",Registros!$B$2:$B$6000,$A3878)&gt;0,1,0)</f>
        <v/>
      </c>
      <c r="J3878">
        <f>IF($I3878=1,SUMIFS(Registros!$I$2:$I$6000,Registros!$A$2:$A$6000,"CS",Registros!$B$2:$B$6000,$A3878),0)</f>
        <v/>
      </c>
      <c r="K3878">
        <f>IF(COUNTIFS(Winback!$K$2:$K$300,$D3878)&gt;0,1,0)</f>
        <v/>
      </c>
      <c r="L3878">
        <f>IF(AND($K3878=1,LEFT($A3878,3)="WB-"),SUMIFS(Winback!$D$2:$D$300,Winback!$K$2:$K$300,$D3878),0)</f>
        <v/>
      </c>
      <c r="M3878">
        <f>IF(OR($E3878=1,$G3878=1,SUMIFS(Registros!$J$2:$J$6000,Registros!$B$2:$B$6000,$A3878)&gt;0),1,0)</f>
        <v/>
      </c>
      <c r="N3878">
        <f>IF($J3878&gt;0,1,IF(COUNTIFS(Registros!$A$2:$A$6000,"CS",Registros!$B$2:$B$6000,$A3878,Registros!$K$2:$K$6000,"&lt;&gt;")&gt;0,1,0))</f>
        <v/>
      </c>
      <c r="O3878">
        <f>IF(AND($K3878=1,$E3878=0,$G3878=0,$I3878=0),"WINBACK",IF(AND($M3878=1,$N3878&gt;0),"CONVERGENTE",IF($M3878=1,"SOLO MÓVIL",IF($N3878&gt;0,"SOLO FIJO / INTERNET","SIN SERVICIOS"))))</f>
        <v/>
      </c>
      <c r="P3878">
        <f>IF($O3878="WINBACK","Recuperar (winback)",IF($O3878="CONVERGENTE","Upgrade / más líneas",IF($O3878="SOLO MÓVIL","Ofrecer fijo + internet (FLBBTV)",IF($O3878="SOLO FIJO / INTERNET","Ofrecer línea móvil Nextphone","Oferta completa (móvil + fijo + internet)"))))</f>
        <v/>
      </c>
      <c r="Q3878">
        <f>$F3878+$H3878+$L3878</f>
        <v/>
      </c>
      <c r="R3878">
        <f>IFERROR(VLOOKUP($A3878,Registros!$B$2:$G$6000,6,0),IFERROR(VLOOKUP($D3878,Winback!$B$2:$C$300,2,0),""))</f>
        <v/>
      </c>
      <c r="S3878">
        <f>IF($E3878=1,"NP","")&amp;IF($G3878=1,"+MOV","")&amp;IF($I3878=1,"+CS","")&amp;IF($K3878=1,"+WB","")</f>
        <v/>
      </c>
      <c r="T3878">
        <f>$E3878+$G3878+$I3878+$K3878</f>
        <v/>
      </c>
    </row>
    <row r="3879">
      <c r="A3879" t="inlineStr">
        <is>
          <t>327025490000</t>
        </is>
      </c>
      <c r="B3879" t="inlineStr">
        <is>
          <t>32702549</t>
        </is>
      </c>
      <c r="C3879" t="inlineStr">
        <is>
          <t>YETER 260; S.A.</t>
        </is>
      </c>
      <c r="D3879" t="inlineStr">
        <is>
          <t>YETER260SA</t>
        </is>
      </c>
      <c r="E3879">
        <f>IF(COUNTIFS(Registros!$A$2:$A$6000,"NP",Registros!$B$2:$B$6000,$A3879)&gt;0,1,0)</f>
        <v/>
      </c>
      <c r="F3879">
        <f>IF($E3879=1,SUMIFS(Registros!$F$2:$F$6000,Registros!$A$2:$A$6000,"NP",Registros!$B$2:$B$6000,$A3879),0)</f>
        <v/>
      </c>
      <c r="G3879">
        <f>IF(COUNTIFS(Registros!$A$2:$A$6000,"MOV",Registros!$B$2:$B$6000,$A3879)&gt;0,1,0)</f>
        <v/>
      </c>
      <c r="H3879">
        <f>IF($G3879=1,SUMIFS(Registros!$F$2:$F$6000,Registros!$A$2:$A$6000,"MOV",Registros!$B$2:$B$6000,$A3879),0)</f>
        <v/>
      </c>
      <c r="I3879">
        <f>IF(COUNTIFS(Registros!$A$2:$A$6000,"CS",Registros!$B$2:$B$6000,$A3879)&gt;0,1,0)</f>
        <v/>
      </c>
      <c r="J3879">
        <f>IF($I3879=1,SUMIFS(Registros!$I$2:$I$6000,Registros!$A$2:$A$6000,"CS",Registros!$B$2:$B$6000,$A3879),0)</f>
        <v/>
      </c>
      <c r="K3879">
        <f>IF(COUNTIFS(Winback!$K$2:$K$300,$D3879)&gt;0,1,0)</f>
        <v/>
      </c>
      <c r="L3879">
        <f>IF(AND($K3879=1,LEFT($A3879,3)="WB-"),SUMIFS(Winback!$D$2:$D$300,Winback!$K$2:$K$300,$D3879),0)</f>
        <v/>
      </c>
      <c r="M3879">
        <f>IF(OR($E3879=1,$G3879=1,SUMIFS(Registros!$J$2:$J$6000,Registros!$B$2:$B$6000,$A3879)&gt;0),1,0)</f>
        <v/>
      </c>
      <c r="N3879">
        <f>IF($J3879&gt;0,1,IF(COUNTIFS(Registros!$A$2:$A$6000,"CS",Registros!$B$2:$B$6000,$A3879,Registros!$K$2:$K$6000,"&lt;&gt;")&gt;0,1,0))</f>
        <v/>
      </c>
      <c r="O3879">
        <f>IF(AND($K3879=1,$E3879=0,$G3879=0,$I3879=0),"WINBACK",IF(AND($M3879=1,$N3879&gt;0),"CONVERGENTE",IF($M3879=1,"SOLO MÓVIL",IF($N3879&gt;0,"SOLO FIJO / INTERNET","SIN SERVICIOS"))))</f>
        <v/>
      </c>
      <c r="P3879">
        <f>IF($O3879="WINBACK","Recuperar (winback)",IF($O3879="CONVERGENTE","Upgrade / más líneas",IF($O3879="SOLO MÓVIL","Ofrecer fijo + internet (FLBBTV)",IF($O3879="SOLO FIJO / INTERNET","Ofrecer línea móvil Nextphone","Oferta completa (móvil + fijo + internet)"))))</f>
        <v/>
      </c>
      <c r="Q3879">
        <f>$F3879+$H3879+$L3879</f>
        <v/>
      </c>
      <c r="R3879">
        <f>IFERROR(VLOOKUP($A3879,Registros!$B$2:$G$6000,6,0),IFERROR(VLOOKUP($D3879,Winback!$B$2:$C$300,2,0),""))</f>
        <v/>
      </c>
      <c r="S3879">
        <f>IF($E3879=1,"NP","")&amp;IF($G3879=1,"+MOV","")&amp;IF($I3879=1,"+CS","")&amp;IF($K3879=1,"+WB","")</f>
        <v/>
      </c>
      <c r="T3879">
        <f>$E3879+$G3879+$I3879+$K3879</f>
        <v/>
      </c>
    </row>
    <row r="3880">
      <c r="A3880" t="inlineStr">
        <is>
          <t>303070070000</t>
        </is>
      </c>
      <c r="B3880" t="inlineStr">
        <is>
          <t>30307007</t>
        </is>
      </c>
      <c r="C3880" t="inlineStr">
        <is>
          <t>YOUCAI ZOU DE HOW</t>
        </is>
      </c>
      <c r="D3880" t="inlineStr">
        <is>
          <t>YOUCAIZOUDEHOW</t>
        </is>
      </c>
      <c r="E3880">
        <f>IF(COUNTIFS(Registros!$A$2:$A$6000,"NP",Registros!$B$2:$B$6000,$A3880)&gt;0,1,0)</f>
        <v/>
      </c>
      <c r="F3880">
        <f>IF($E3880=1,SUMIFS(Registros!$F$2:$F$6000,Registros!$A$2:$A$6000,"NP",Registros!$B$2:$B$6000,$A3880),0)</f>
        <v/>
      </c>
      <c r="G3880">
        <f>IF(COUNTIFS(Registros!$A$2:$A$6000,"MOV",Registros!$B$2:$B$6000,$A3880)&gt;0,1,0)</f>
        <v/>
      </c>
      <c r="H3880">
        <f>IF($G3880=1,SUMIFS(Registros!$F$2:$F$6000,Registros!$A$2:$A$6000,"MOV",Registros!$B$2:$B$6000,$A3880),0)</f>
        <v/>
      </c>
      <c r="I3880">
        <f>IF(COUNTIFS(Registros!$A$2:$A$6000,"CS",Registros!$B$2:$B$6000,$A3880)&gt;0,1,0)</f>
        <v/>
      </c>
      <c r="J3880">
        <f>IF($I3880=1,SUMIFS(Registros!$I$2:$I$6000,Registros!$A$2:$A$6000,"CS",Registros!$B$2:$B$6000,$A3880),0)</f>
        <v/>
      </c>
      <c r="K3880">
        <f>IF(COUNTIFS(Winback!$K$2:$K$300,$D3880)&gt;0,1,0)</f>
        <v/>
      </c>
      <c r="L3880">
        <f>IF(AND($K3880=1,LEFT($A3880,3)="WB-"),SUMIFS(Winback!$D$2:$D$300,Winback!$K$2:$K$300,$D3880),0)</f>
        <v/>
      </c>
      <c r="M3880">
        <f>IF(OR($E3880=1,$G3880=1,SUMIFS(Registros!$J$2:$J$6000,Registros!$B$2:$B$6000,$A3880)&gt;0),1,0)</f>
        <v/>
      </c>
      <c r="N3880">
        <f>IF($J3880&gt;0,1,IF(COUNTIFS(Registros!$A$2:$A$6000,"CS",Registros!$B$2:$B$6000,$A3880,Registros!$K$2:$K$6000,"&lt;&gt;")&gt;0,1,0))</f>
        <v/>
      </c>
      <c r="O3880">
        <f>IF(AND($K3880=1,$E3880=0,$G3880=0,$I3880=0),"WINBACK",IF(AND($M3880=1,$N3880&gt;0),"CONVERGENTE",IF($M3880=1,"SOLO MÓVIL",IF($N3880&gt;0,"SOLO FIJO / INTERNET","SIN SERVICIOS"))))</f>
        <v/>
      </c>
      <c r="P3880">
        <f>IF($O3880="WINBACK","Recuperar (winback)",IF($O3880="CONVERGENTE","Upgrade / más líneas",IF($O3880="SOLO MÓVIL","Ofrecer fijo + internet (FLBBTV)",IF($O3880="SOLO FIJO / INTERNET","Ofrecer línea móvil Nextphone","Oferta completa (móvil + fijo + internet)"))))</f>
        <v/>
      </c>
      <c r="Q3880">
        <f>$F3880+$H3880+$L3880</f>
        <v/>
      </c>
      <c r="R3880">
        <f>IFERROR(VLOOKUP($A3880,Registros!$B$2:$G$6000,6,0),IFERROR(VLOOKUP($D3880,Winback!$B$2:$C$300,2,0),""))</f>
        <v/>
      </c>
      <c r="S3880">
        <f>IF($E3880=1,"NP","")&amp;IF($G3880=1,"+MOV","")&amp;IF($I3880=1,"+CS","")&amp;IF($K3880=1,"+WB","")</f>
        <v/>
      </c>
      <c r="T3880">
        <f>$E3880+$G3880+$I3880+$K3880</f>
        <v/>
      </c>
    </row>
    <row r="3881">
      <c r="A3881" t="inlineStr">
        <is>
          <t>800736920000</t>
        </is>
      </c>
      <c r="B3881" t="inlineStr">
        <is>
          <t>80073692</t>
        </is>
      </c>
      <c r="C3881" t="inlineStr">
        <is>
          <t>ZAGA ENTERPRISE S.A</t>
        </is>
      </c>
      <c r="D3881" t="inlineStr">
        <is>
          <t>ZAGAENTERPRISESA</t>
        </is>
      </c>
      <c r="E3881">
        <f>IF(COUNTIFS(Registros!$A$2:$A$6000,"NP",Registros!$B$2:$B$6000,$A3881)&gt;0,1,0)</f>
        <v/>
      </c>
      <c r="F3881">
        <f>IF($E3881=1,SUMIFS(Registros!$F$2:$F$6000,Registros!$A$2:$A$6000,"NP",Registros!$B$2:$B$6000,$A3881),0)</f>
        <v/>
      </c>
      <c r="G3881">
        <f>IF(COUNTIFS(Registros!$A$2:$A$6000,"MOV",Registros!$B$2:$B$6000,$A3881)&gt;0,1,0)</f>
        <v/>
      </c>
      <c r="H3881">
        <f>IF($G3881=1,SUMIFS(Registros!$F$2:$F$6000,Registros!$A$2:$A$6000,"MOV",Registros!$B$2:$B$6000,$A3881),0)</f>
        <v/>
      </c>
      <c r="I3881">
        <f>IF(COUNTIFS(Registros!$A$2:$A$6000,"CS",Registros!$B$2:$B$6000,$A3881)&gt;0,1,0)</f>
        <v/>
      </c>
      <c r="J3881">
        <f>IF($I3881=1,SUMIFS(Registros!$I$2:$I$6000,Registros!$A$2:$A$6000,"CS",Registros!$B$2:$B$6000,$A3881),0)</f>
        <v/>
      </c>
      <c r="K3881">
        <f>IF(COUNTIFS(Winback!$K$2:$K$300,$D3881)&gt;0,1,0)</f>
        <v/>
      </c>
      <c r="L3881">
        <f>IF(AND($K3881=1,LEFT($A3881,3)="WB-"),SUMIFS(Winback!$D$2:$D$300,Winback!$K$2:$K$300,$D3881),0)</f>
        <v/>
      </c>
      <c r="M3881">
        <f>IF(OR($E3881=1,$G3881=1,SUMIFS(Registros!$J$2:$J$6000,Registros!$B$2:$B$6000,$A3881)&gt;0),1,0)</f>
        <v/>
      </c>
      <c r="N3881">
        <f>IF($J3881&gt;0,1,IF(COUNTIFS(Registros!$A$2:$A$6000,"CS",Registros!$B$2:$B$6000,$A3881,Registros!$K$2:$K$6000,"&lt;&gt;")&gt;0,1,0))</f>
        <v/>
      </c>
      <c r="O3881">
        <f>IF(AND($K3881=1,$E3881=0,$G3881=0,$I3881=0),"WINBACK",IF(AND($M3881=1,$N3881&gt;0),"CONVERGENTE",IF($M3881=1,"SOLO MÓVIL",IF($N3881&gt;0,"SOLO FIJO / INTERNET","SIN SERVICIOS"))))</f>
        <v/>
      </c>
      <c r="P3881">
        <f>IF($O3881="WINBACK","Recuperar (winback)",IF($O3881="CONVERGENTE","Upgrade / más líneas",IF($O3881="SOLO MÓVIL","Ofrecer fijo + internet (FLBBTV)",IF($O3881="SOLO FIJO / INTERNET","Ofrecer línea móvil Nextphone","Oferta completa (móvil + fijo + internet)"))))</f>
        <v/>
      </c>
      <c r="Q3881">
        <f>$F3881+$H3881+$L3881</f>
        <v/>
      </c>
      <c r="R3881">
        <f>IFERROR(VLOOKUP($A3881,Registros!$B$2:$G$6000,6,0),IFERROR(VLOOKUP($D3881,Winback!$B$2:$C$300,2,0),""))</f>
        <v/>
      </c>
      <c r="S3881">
        <f>IF($E3881=1,"NP","")&amp;IF($G3881=1,"+MOV","")&amp;IF($I3881=1,"+CS","")&amp;IF($K3881=1,"+WB","")</f>
        <v/>
      </c>
      <c r="T3881">
        <f>$E3881+$G3881+$I3881+$K3881</f>
        <v/>
      </c>
    </row>
    <row r="3882">
      <c r="A3882" t="inlineStr">
        <is>
          <t>289010400000</t>
        </is>
      </c>
      <c r="B3882" t="inlineStr">
        <is>
          <t>28901040</t>
        </is>
      </c>
      <c r="C3882" t="inlineStr">
        <is>
          <t>ZAZZ PANAMA; S.A</t>
        </is>
      </c>
      <c r="D3882" t="inlineStr">
        <is>
          <t>ZAZZPANAMASA</t>
        </is>
      </c>
      <c r="E3882">
        <f>IF(COUNTIFS(Registros!$A$2:$A$6000,"NP",Registros!$B$2:$B$6000,$A3882)&gt;0,1,0)</f>
        <v/>
      </c>
      <c r="F3882">
        <f>IF($E3882=1,SUMIFS(Registros!$F$2:$F$6000,Registros!$A$2:$A$6000,"NP",Registros!$B$2:$B$6000,$A3882),0)</f>
        <v/>
      </c>
      <c r="G3882">
        <f>IF(COUNTIFS(Registros!$A$2:$A$6000,"MOV",Registros!$B$2:$B$6000,$A3882)&gt;0,1,0)</f>
        <v/>
      </c>
      <c r="H3882">
        <f>IF($G3882=1,SUMIFS(Registros!$F$2:$F$6000,Registros!$A$2:$A$6000,"MOV",Registros!$B$2:$B$6000,$A3882),0)</f>
        <v/>
      </c>
      <c r="I3882">
        <f>IF(COUNTIFS(Registros!$A$2:$A$6000,"CS",Registros!$B$2:$B$6000,$A3882)&gt;0,1,0)</f>
        <v/>
      </c>
      <c r="J3882">
        <f>IF($I3882=1,SUMIFS(Registros!$I$2:$I$6000,Registros!$A$2:$A$6000,"CS",Registros!$B$2:$B$6000,$A3882),0)</f>
        <v/>
      </c>
      <c r="K3882">
        <f>IF(COUNTIFS(Winback!$K$2:$K$300,$D3882)&gt;0,1,0)</f>
        <v/>
      </c>
      <c r="L3882">
        <f>IF(AND($K3882=1,LEFT($A3882,3)="WB-"),SUMIFS(Winback!$D$2:$D$300,Winback!$K$2:$K$300,$D3882),0)</f>
        <v/>
      </c>
      <c r="M3882">
        <f>IF(OR($E3882=1,$G3882=1,SUMIFS(Registros!$J$2:$J$6000,Registros!$B$2:$B$6000,$A3882)&gt;0),1,0)</f>
        <v/>
      </c>
      <c r="N3882">
        <f>IF($J3882&gt;0,1,IF(COUNTIFS(Registros!$A$2:$A$6000,"CS",Registros!$B$2:$B$6000,$A3882,Registros!$K$2:$K$6000,"&lt;&gt;")&gt;0,1,0))</f>
        <v/>
      </c>
      <c r="O3882">
        <f>IF(AND($K3882=1,$E3882=0,$G3882=0,$I3882=0),"WINBACK",IF(AND($M3882=1,$N3882&gt;0),"CONVERGENTE",IF($M3882=1,"SOLO MÓVIL",IF($N3882&gt;0,"SOLO FIJO / INTERNET","SIN SERVICIOS"))))</f>
        <v/>
      </c>
      <c r="P3882">
        <f>IF($O3882="WINBACK","Recuperar (winback)",IF($O3882="CONVERGENTE","Upgrade / más líneas",IF($O3882="SOLO MÓVIL","Ofrecer fijo + internet (FLBBTV)",IF($O3882="SOLO FIJO / INTERNET","Ofrecer línea móvil Nextphone","Oferta completa (móvil + fijo + internet)"))))</f>
        <v/>
      </c>
      <c r="Q3882">
        <f>$F3882+$H3882+$L3882</f>
        <v/>
      </c>
      <c r="R3882">
        <f>IFERROR(VLOOKUP($A3882,Registros!$B$2:$G$6000,6,0),IFERROR(VLOOKUP($D3882,Winback!$B$2:$C$300,2,0),""))</f>
        <v/>
      </c>
      <c r="S3882">
        <f>IF($E3882=1,"NP","")&amp;IF($G3882=1,"+MOV","")&amp;IF($I3882=1,"+CS","")&amp;IF($K3882=1,"+WB","")</f>
        <v/>
      </c>
      <c r="T3882">
        <f>$E3882+$G3882+$I3882+$K3882</f>
        <v/>
      </c>
    </row>
    <row r="3883">
      <c r="A3883" t="inlineStr">
        <is>
          <t>322010100000</t>
        </is>
      </c>
      <c r="B3883" t="inlineStr">
        <is>
          <t>32201010</t>
        </is>
      </c>
      <c r="C3883" t="inlineStr">
        <is>
          <t>ZHIFENG GUAN</t>
        </is>
      </c>
      <c r="D3883" t="inlineStr">
        <is>
          <t>ZHIFENGGUAN</t>
        </is>
      </c>
      <c r="E3883">
        <f>IF(COUNTIFS(Registros!$A$2:$A$6000,"NP",Registros!$B$2:$B$6000,$A3883)&gt;0,1,0)</f>
        <v/>
      </c>
      <c r="F3883">
        <f>IF($E3883=1,SUMIFS(Registros!$F$2:$F$6000,Registros!$A$2:$A$6000,"NP",Registros!$B$2:$B$6000,$A3883),0)</f>
        <v/>
      </c>
      <c r="G3883">
        <f>IF(COUNTIFS(Registros!$A$2:$A$6000,"MOV",Registros!$B$2:$B$6000,$A3883)&gt;0,1,0)</f>
        <v/>
      </c>
      <c r="H3883">
        <f>IF($G3883=1,SUMIFS(Registros!$F$2:$F$6000,Registros!$A$2:$A$6000,"MOV",Registros!$B$2:$B$6000,$A3883),0)</f>
        <v/>
      </c>
      <c r="I3883">
        <f>IF(COUNTIFS(Registros!$A$2:$A$6000,"CS",Registros!$B$2:$B$6000,$A3883)&gt;0,1,0)</f>
        <v/>
      </c>
      <c r="J3883">
        <f>IF($I3883=1,SUMIFS(Registros!$I$2:$I$6000,Registros!$A$2:$A$6000,"CS",Registros!$B$2:$B$6000,$A3883),0)</f>
        <v/>
      </c>
      <c r="K3883">
        <f>IF(COUNTIFS(Winback!$K$2:$K$300,$D3883)&gt;0,1,0)</f>
        <v/>
      </c>
      <c r="L3883">
        <f>IF(AND($K3883=1,LEFT($A3883,3)="WB-"),SUMIFS(Winback!$D$2:$D$300,Winback!$K$2:$K$300,$D3883),0)</f>
        <v/>
      </c>
      <c r="M3883">
        <f>IF(OR($E3883=1,$G3883=1,SUMIFS(Registros!$J$2:$J$6000,Registros!$B$2:$B$6000,$A3883)&gt;0),1,0)</f>
        <v/>
      </c>
      <c r="N3883">
        <f>IF($J3883&gt;0,1,IF(COUNTIFS(Registros!$A$2:$A$6000,"CS",Registros!$B$2:$B$6000,$A3883,Registros!$K$2:$K$6000,"&lt;&gt;")&gt;0,1,0))</f>
        <v/>
      </c>
      <c r="O3883">
        <f>IF(AND($K3883=1,$E3883=0,$G3883=0,$I3883=0),"WINBACK",IF(AND($M3883=1,$N3883&gt;0),"CONVERGENTE",IF($M3883=1,"SOLO MÓVIL",IF($N3883&gt;0,"SOLO FIJO / INTERNET","SIN SERVICIOS"))))</f>
        <v/>
      </c>
      <c r="P3883">
        <f>IF($O3883="WINBACK","Recuperar (winback)",IF($O3883="CONVERGENTE","Upgrade / más líneas",IF($O3883="SOLO MÓVIL","Ofrecer fijo + internet (FLBBTV)",IF($O3883="SOLO FIJO / INTERNET","Ofrecer línea móvil Nextphone","Oferta completa (móvil + fijo + internet)"))))</f>
        <v/>
      </c>
      <c r="Q3883">
        <f>$F3883+$H3883+$L3883</f>
        <v/>
      </c>
      <c r="R3883">
        <f>IFERROR(VLOOKUP($A3883,Registros!$B$2:$G$6000,6,0),IFERROR(VLOOKUP($D3883,Winback!$B$2:$C$300,2,0),""))</f>
        <v/>
      </c>
      <c r="S3883">
        <f>IF($E3883=1,"NP","")&amp;IF($G3883=1,"+MOV","")&amp;IF($I3883=1,"+CS","")&amp;IF($K3883=1,"+WB","")</f>
        <v/>
      </c>
      <c r="T3883">
        <f>$E3883+$G3883+$I3883+$K3883</f>
        <v/>
      </c>
    </row>
    <row r="3884">
      <c r="A3884" t="inlineStr">
        <is>
          <t>178065190000</t>
        </is>
      </c>
      <c r="B3884" t="inlineStr">
        <is>
          <t>17806519</t>
        </is>
      </c>
      <c r="C3884" t="inlineStr">
        <is>
          <t>ZHILI PENG DE QIU</t>
        </is>
      </c>
      <c r="D3884" t="inlineStr">
        <is>
          <t>ZHILIPENGDEQIU</t>
        </is>
      </c>
      <c r="E3884">
        <f>IF(COUNTIFS(Registros!$A$2:$A$6000,"NP",Registros!$B$2:$B$6000,$A3884)&gt;0,1,0)</f>
        <v/>
      </c>
      <c r="F3884">
        <f>IF($E3884=1,SUMIFS(Registros!$F$2:$F$6000,Registros!$A$2:$A$6000,"NP",Registros!$B$2:$B$6000,$A3884),0)</f>
        <v/>
      </c>
      <c r="G3884">
        <f>IF(COUNTIFS(Registros!$A$2:$A$6000,"MOV",Registros!$B$2:$B$6000,$A3884)&gt;0,1,0)</f>
        <v/>
      </c>
      <c r="H3884">
        <f>IF($G3884=1,SUMIFS(Registros!$F$2:$F$6000,Registros!$A$2:$A$6000,"MOV",Registros!$B$2:$B$6000,$A3884),0)</f>
        <v/>
      </c>
      <c r="I3884">
        <f>IF(COUNTIFS(Registros!$A$2:$A$6000,"CS",Registros!$B$2:$B$6000,$A3884)&gt;0,1,0)</f>
        <v/>
      </c>
      <c r="J3884">
        <f>IF($I3884=1,SUMIFS(Registros!$I$2:$I$6000,Registros!$A$2:$A$6000,"CS",Registros!$B$2:$B$6000,$A3884),0)</f>
        <v/>
      </c>
      <c r="K3884">
        <f>IF(COUNTIFS(Winback!$K$2:$K$300,$D3884)&gt;0,1,0)</f>
        <v/>
      </c>
      <c r="L3884">
        <f>IF(AND($K3884=1,LEFT($A3884,3)="WB-"),SUMIFS(Winback!$D$2:$D$300,Winback!$K$2:$K$300,$D3884),0)</f>
        <v/>
      </c>
      <c r="M3884">
        <f>IF(OR($E3884=1,$G3884=1,SUMIFS(Registros!$J$2:$J$6000,Registros!$B$2:$B$6000,$A3884)&gt;0),1,0)</f>
        <v/>
      </c>
      <c r="N3884">
        <f>IF($J3884&gt;0,1,IF(COUNTIFS(Registros!$A$2:$A$6000,"CS",Registros!$B$2:$B$6000,$A3884,Registros!$K$2:$K$6000,"&lt;&gt;")&gt;0,1,0))</f>
        <v/>
      </c>
      <c r="O3884">
        <f>IF(AND($K3884=1,$E3884=0,$G3884=0,$I3884=0),"WINBACK",IF(AND($M3884=1,$N3884&gt;0),"CONVERGENTE",IF($M3884=1,"SOLO MÓVIL",IF($N3884&gt;0,"SOLO FIJO / INTERNET","SIN SERVICIOS"))))</f>
        <v/>
      </c>
      <c r="P3884">
        <f>IF($O3884="WINBACK","Recuperar (winback)",IF($O3884="CONVERGENTE","Upgrade / más líneas",IF($O3884="SOLO MÓVIL","Ofrecer fijo + internet (FLBBTV)",IF($O3884="SOLO FIJO / INTERNET","Ofrecer línea móvil Nextphone","Oferta completa (móvil + fijo + internet)"))))</f>
        <v/>
      </c>
      <c r="Q3884">
        <f>$F3884+$H3884+$L3884</f>
        <v/>
      </c>
      <c r="R3884">
        <f>IFERROR(VLOOKUP($A3884,Registros!$B$2:$G$6000,6,0),IFERROR(VLOOKUP($D3884,Winback!$B$2:$C$300,2,0),""))</f>
        <v/>
      </c>
      <c r="S3884">
        <f>IF($E3884=1,"NP","")&amp;IF($G3884=1,"+MOV","")&amp;IF($I3884=1,"+CS","")&amp;IF($K3884=1,"+WB","")</f>
        <v/>
      </c>
      <c r="T3884">
        <f>$E3884+$G3884+$I3884+$K3884</f>
        <v/>
      </c>
    </row>
    <row r="3885">
      <c r="A3885" t="inlineStr">
        <is>
          <t>319081470000</t>
        </is>
      </c>
      <c r="B3885" t="inlineStr">
        <is>
          <t>31908147</t>
        </is>
      </c>
      <c r="C3885" t="inlineStr">
        <is>
          <t>ZINIBUPER; S.A</t>
        </is>
      </c>
      <c r="D3885" t="inlineStr">
        <is>
          <t>ZINIBUPERSA</t>
        </is>
      </c>
      <c r="E3885">
        <f>IF(COUNTIFS(Registros!$A$2:$A$6000,"NP",Registros!$B$2:$B$6000,$A3885)&gt;0,1,0)</f>
        <v/>
      </c>
      <c r="F3885">
        <f>IF($E3885=1,SUMIFS(Registros!$F$2:$F$6000,Registros!$A$2:$A$6000,"NP",Registros!$B$2:$B$6000,$A3885),0)</f>
        <v/>
      </c>
      <c r="G3885">
        <f>IF(COUNTIFS(Registros!$A$2:$A$6000,"MOV",Registros!$B$2:$B$6000,$A3885)&gt;0,1,0)</f>
        <v/>
      </c>
      <c r="H3885">
        <f>IF($G3885=1,SUMIFS(Registros!$F$2:$F$6000,Registros!$A$2:$A$6000,"MOV",Registros!$B$2:$B$6000,$A3885),0)</f>
        <v/>
      </c>
      <c r="I3885">
        <f>IF(COUNTIFS(Registros!$A$2:$A$6000,"CS",Registros!$B$2:$B$6000,$A3885)&gt;0,1,0)</f>
        <v/>
      </c>
      <c r="J3885">
        <f>IF($I3885=1,SUMIFS(Registros!$I$2:$I$6000,Registros!$A$2:$A$6000,"CS",Registros!$B$2:$B$6000,$A3885),0)</f>
        <v/>
      </c>
      <c r="K3885">
        <f>IF(COUNTIFS(Winback!$K$2:$K$300,$D3885)&gt;0,1,0)</f>
        <v/>
      </c>
      <c r="L3885">
        <f>IF(AND($K3885=1,LEFT($A3885,3)="WB-"),SUMIFS(Winback!$D$2:$D$300,Winback!$K$2:$K$300,$D3885),0)</f>
        <v/>
      </c>
      <c r="M3885">
        <f>IF(OR($E3885=1,$G3885=1,SUMIFS(Registros!$J$2:$J$6000,Registros!$B$2:$B$6000,$A3885)&gt;0),1,0)</f>
        <v/>
      </c>
      <c r="N3885">
        <f>IF($J3885&gt;0,1,IF(COUNTIFS(Registros!$A$2:$A$6000,"CS",Registros!$B$2:$B$6000,$A3885,Registros!$K$2:$K$6000,"&lt;&gt;")&gt;0,1,0))</f>
        <v/>
      </c>
      <c r="O3885">
        <f>IF(AND($K3885=1,$E3885=0,$G3885=0,$I3885=0),"WINBACK",IF(AND($M3885=1,$N3885&gt;0),"CONVERGENTE",IF($M3885=1,"SOLO MÓVIL",IF($N3885&gt;0,"SOLO FIJO / INTERNET","SIN SERVICIOS"))))</f>
        <v/>
      </c>
      <c r="P3885">
        <f>IF($O3885="WINBACK","Recuperar (winback)",IF($O3885="CONVERGENTE","Upgrade / más líneas",IF($O3885="SOLO MÓVIL","Ofrecer fijo + internet (FLBBTV)",IF($O3885="SOLO FIJO / INTERNET","Ofrecer línea móvil Nextphone","Oferta completa (móvil + fijo + internet)"))))</f>
        <v/>
      </c>
      <c r="Q3885">
        <f>$F3885+$H3885+$L3885</f>
        <v/>
      </c>
      <c r="R3885">
        <f>IFERROR(VLOOKUP($A3885,Registros!$B$2:$G$6000,6,0),IFERROR(VLOOKUP($D3885,Winback!$B$2:$C$300,2,0),""))</f>
        <v/>
      </c>
      <c r="S3885">
        <f>IF($E3885=1,"NP","")&amp;IF($G3885=1,"+MOV","")&amp;IF($I3885=1,"+CS","")&amp;IF($K3885=1,"+WB","")</f>
        <v/>
      </c>
      <c r="T3885">
        <f>$E3885+$G3885+$I3885+$K3885</f>
        <v/>
      </c>
    </row>
    <row r="3886">
      <c r="A3886" t="inlineStr">
        <is>
          <t>234002540000</t>
        </is>
      </c>
      <c r="B3886" t="inlineStr">
        <is>
          <t>23400254</t>
        </is>
      </c>
      <c r="C3886" t="inlineStr">
        <is>
          <t>VIELKA VALENTINE ROMERO</t>
        </is>
      </c>
      <c r="D3886" t="inlineStr">
        <is>
          <t>VIELKAVALENTINEROMERO</t>
        </is>
      </c>
      <c r="E3886">
        <f>IF(COUNTIFS(Registros!$A$2:$A$6000,"NP",Registros!$B$2:$B$6000,$A3886)&gt;0,1,0)</f>
        <v/>
      </c>
      <c r="F3886">
        <f>IF($E3886=1,SUMIFS(Registros!$F$2:$F$6000,Registros!$A$2:$A$6000,"NP",Registros!$B$2:$B$6000,$A3886),0)</f>
        <v/>
      </c>
      <c r="G3886">
        <f>IF(COUNTIFS(Registros!$A$2:$A$6000,"MOV",Registros!$B$2:$B$6000,$A3886)&gt;0,1,0)</f>
        <v/>
      </c>
      <c r="H3886">
        <f>IF($G3886=1,SUMIFS(Registros!$F$2:$F$6000,Registros!$A$2:$A$6000,"MOV",Registros!$B$2:$B$6000,$A3886),0)</f>
        <v/>
      </c>
      <c r="I3886">
        <f>IF(COUNTIFS(Registros!$A$2:$A$6000,"CS",Registros!$B$2:$B$6000,$A3886)&gt;0,1,0)</f>
        <v/>
      </c>
      <c r="J3886">
        <f>IF($I3886=1,SUMIFS(Registros!$I$2:$I$6000,Registros!$A$2:$A$6000,"CS",Registros!$B$2:$B$6000,$A3886),0)</f>
        <v/>
      </c>
      <c r="K3886">
        <f>IF(COUNTIFS(Winback!$K$2:$K$300,$D3886)&gt;0,1,0)</f>
        <v/>
      </c>
      <c r="L3886">
        <f>IF(AND($K3886=1,LEFT($A3886,3)="WB-"),SUMIFS(Winback!$D$2:$D$300,Winback!$K$2:$K$300,$D3886),0)</f>
        <v/>
      </c>
      <c r="M3886">
        <f>IF(OR($E3886=1,$G3886=1,SUMIFS(Registros!$J$2:$J$6000,Registros!$B$2:$B$6000,$A3886)&gt;0),1,0)</f>
        <v/>
      </c>
      <c r="N3886">
        <f>IF($J3886&gt;0,1,IF(COUNTIFS(Registros!$A$2:$A$6000,"CS",Registros!$B$2:$B$6000,$A3886,Registros!$K$2:$K$6000,"&lt;&gt;")&gt;0,1,0))</f>
        <v/>
      </c>
      <c r="O3886">
        <f>IF(AND($K3886=1,$E3886=0,$G3886=0,$I3886=0),"WINBACK",IF(AND($M3886=1,$N3886&gt;0),"CONVERGENTE",IF($M3886=1,"SOLO MÓVIL",IF($N3886&gt;0,"SOLO FIJO / INTERNET","SIN SERVICIOS"))))</f>
        <v/>
      </c>
      <c r="P3886">
        <f>IF($O3886="WINBACK","Recuperar (winback)",IF($O3886="CONVERGENTE","Upgrade / más líneas",IF($O3886="SOLO MÓVIL","Ofrecer fijo + internet (FLBBTV)",IF($O3886="SOLO FIJO / INTERNET","Ofrecer línea móvil Nextphone","Oferta completa (móvil + fijo + internet)"))))</f>
        <v/>
      </c>
      <c r="Q3886">
        <f>$F3886+$H3886+$L3886</f>
        <v/>
      </c>
      <c r="R3886">
        <f>IFERROR(VLOOKUP($A3886,Registros!$B$2:$G$6000,6,0),IFERROR(VLOOKUP($D3886,Winback!$B$2:$C$300,2,0),""))</f>
        <v/>
      </c>
      <c r="S3886">
        <f>IF($E3886=1,"NP","")&amp;IF($G3886=1,"+MOV","")&amp;IF($I3886=1,"+CS","")&amp;IF($K3886=1,"+WB","")</f>
        <v/>
      </c>
      <c r="T3886">
        <f>$E3886+$G3886+$I3886+$K3886</f>
        <v/>
      </c>
    </row>
    <row r="3887">
      <c r="A3887" t="inlineStr">
        <is>
          <t>333069430000</t>
        </is>
      </c>
      <c r="B3887" t="inlineStr">
        <is>
          <t>33306943</t>
        </is>
      </c>
      <c r="C3887" t="inlineStr">
        <is>
          <t>VIMA FOODS PANAMA; S.A.</t>
        </is>
      </c>
      <c r="D3887" t="inlineStr">
        <is>
          <t>VIMAFOODSPANAMASA</t>
        </is>
      </c>
      <c r="E3887">
        <f>IF(COUNTIFS(Registros!$A$2:$A$6000,"NP",Registros!$B$2:$B$6000,$A3887)&gt;0,1,0)</f>
        <v/>
      </c>
      <c r="F3887">
        <f>IF($E3887=1,SUMIFS(Registros!$F$2:$F$6000,Registros!$A$2:$A$6000,"NP",Registros!$B$2:$B$6000,$A3887),0)</f>
        <v/>
      </c>
      <c r="G3887">
        <f>IF(COUNTIFS(Registros!$A$2:$A$6000,"MOV",Registros!$B$2:$B$6000,$A3887)&gt;0,1,0)</f>
        <v/>
      </c>
      <c r="H3887">
        <f>IF($G3887=1,SUMIFS(Registros!$F$2:$F$6000,Registros!$A$2:$A$6000,"MOV",Registros!$B$2:$B$6000,$A3887),0)</f>
        <v/>
      </c>
      <c r="I3887">
        <f>IF(COUNTIFS(Registros!$A$2:$A$6000,"CS",Registros!$B$2:$B$6000,$A3887)&gt;0,1,0)</f>
        <v/>
      </c>
      <c r="J3887">
        <f>IF($I3887=1,SUMIFS(Registros!$I$2:$I$6000,Registros!$A$2:$A$6000,"CS",Registros!$B$2:$B$6000,$A3887),0)</f>
        <v/>
      </c>
      <c r="K3887">
        <f>IF(COUNTIFS(Winback!$K$2:$K$300,$D3887)&gt;0,1,0)</f>
        <v/>
      </c>
      <c r="L3887">
        <f>IF(AND($K3887=1,LEFT($A3887,3)="WB-"),SUMIFS(Winback!$D$2:$D$300,Winback!$K$2:$K$300,$D3887),0)</f>
        <v/>
      </c>
      <c r="M3887">
        <f>IF(OR($E3887=1,$G3887=1,SUMIFS(Registros!$J$2:$J$6000,Registros!$B$2:$B$6000,$A3887)&gt;0),1,0)</f>
        <v/>
      </c>
      <c r="N3887">
        <f>IF($J3887&gt;0,1,IF(COUNTIFS(Registros!$A$2:$A$6000,"CS",Registros!$B$2:$B$6000,$A3887,Registros!$K$2:$K$6000,"&lt;&gt;")&gt;0,1,0))</f>
        <v/>
      </c>
      <c r="O3887">
        <f>IF(AND($K3887=1,$E3887=0,$G3887=0,$I3887=0),"WINBACK",IF(AND($M3887=1,$N3887&gt;0),"CONVERGENTE",IF($M3887=1,"SOLO MÓVIL",IF($N3887&gt;0,"SOLO FIJO / INTERNET","SIN SERVICIOS"))))</f>
        <v/>
      </c>
      <c r="P3887">
        <f>IF($O3887="WINBACK","Recuperar (winback)",IF($O3887="CONVERGENTE","Upgrade / más líneas",IF($O3887="SOLO MÓVIL","Ofrecer fijo + internet (FLBBTV)",IF($O3887="SOLO FIJO / INTERNET","Ofrecer línea móvil Nextphone","Oferta completa (móvil + fijo + internet)"))))</f>
        <v/>
      </c>
      <c r="Q3887">
        <f>$F3887+$H3887+$L3887</f>
        <v/>
      </c>
      <c r="R3887">
        <f>IFERROR(VLOOKUP($A3887,Registros!$B$2:$G$6000,6,0),IFERROR(VLOOKUP($D3887,Winback!$B$2:$C$300,2,0),""))</f>
        <v/>
      </c>
      <c r="S3887">
        <f>IF($E3887=1,"NP","")&amp;IF($G3887=1,"+MOV","")&amp;IF($I3887=1,"+CS","")&amp;IF($K3887=1,"+WB","")</f>
        <v/>
      </c>
      <c r="T3887">
        <f>$E3887+$G3887+$I3887+$K3887</f>
        <v/>
      </c>
    </row>
    <row r="3888">
      <c r="A3888" t="inlineStr">
        <is>
          <t>181066070000</t>
        </is>
      </c>
      <c r="B3888" t="inlineStr">
        <is>
          <t>18106607</t>
        </is>
      </c>
      <c r="C3888" t="inlineStr">
        <is>
          <t>VULCOR; S.A.</t>
        </is>
      </c>
      <c r="D3888" t="inlineStr">
        <is>
          <t>VULCORSA</t>
        </is>
      </c>
      <c r="E3888">
        <f>IF(COUNTIFS(Registros!$A$2:$A$6000,"NP",Registros!$B$2:$B$6000,$A3888)&gt;0,1,0)</f>
        <v/>
      </c>
      <c r="F3888">
        <f>IF($E3888=1,SUMIFS(Registros!$F$2:$F$6000,Registros!$A$2:$A$6000,"NP",Registros!$B$2:$B$6000,$A3888),0)</f>
        <v/>
      </c>
      <c r="G3888">
        <f>IF(COUNTIFS(Registros!$A$2:$A$6000,"MOV",Registros!$B$2:$B$6000,$A3888)&gt;0,1,0)</f>
        <v/>
      </c>
      <c r="H3888">
        <f>IF($G3888=1,SUMIFS(Registros!$F$2:$F$6000,Registros!$A$2:$A$6000,"MOV",Registros!$B$2:$B$6000,$A3888),0)</f>
        <v/>
      </c>
      <c r="I3888">
        <f>IF(COUNTIFS(Registros!$A$2:$A$6000,"CS",Registros!$B$2:$B$6000,$A3888)&gt;0,1,0)</f>
        <v/>
      </c>
      <c r="J3888">
        <f>IF($I3888=1,SUMIFS(Registros!$I$2:$I$6000,Registros!$A$2:$A$6000,"CS",Registros!$B$2:$B$6000,$A3888),0)</f>
        <v/>
      </c>
      <c r="K3888">
        <f>IF(COUNTIFS(Winback!$K$2:$K$300,$D3888)&gt;0,1,0)</f>
        <v/>
      </c>
      <c r="L3888">
        <f>IF(AND($K3888=1,LEFT($A3888,3)="WB-"),SUMIFS(Winback!$D$2:$D$300,Winback!$K$2:$K$300,$D3888),0)</f>
        <v/>
      </c>
      <c r="M3888">
        <f>IF(OR($E3888=1,$G3888=1,SUMIFS(Registros!$J$2:$J$6000,Registros!$B$2:$B$6000,$A3888)&gt;0),1,0)</f>
        <v/>
      </c>
      <c r="N3888">
        <f>IF($J3888&gt;0,1,IF(COUNTIFS(Registros!$A$2:$A$6000,"CS",Registros!$B$2:$B$6000,$A3888,Registros!$K$2:$K$6000,"&lt;&gt;")&gt;0,1,0))</f>
        <v/>
      </c>
      <c r="O3888">
        <f>IF(AND($K3888=1,$E3888=0,$G3888=0,$I3888=0),"WINBACK",IF(AND($M3888=1,$N3888&gt;0),"CONVERGENTE",IF($M3888=1,"SOLO MÓVIL",IF($N3888&gt;0,"SOLO FIJO / INTERNET","SIN SERVICIOS"))))</f>
        <v/>
      </c>
      <c r="P3888">
        <f>IF($O3888="WINBACK","Recuperar (winback)",IF($O3888="CONVERGENTE","Upgrade / más líneas",IF($O3888="SOLO MÓVIL","Ofrecer fijo + internet (FLBBTV)",IF($O3888="SOLO FIJO / INTERNET","Ofrecer línea móvil Nextphone","Oferta completa (móvil + fijo + internet)"))))</f>
        <v/>
      </c>
      <c r="Q3888">
        <f>$F3888+$H3888+$L3888</f>
        <v/>
      </c>
      <c r="R3888">
        <f>IFERROR(VLOOKUP($A3888,Registros!$B$2:$G$6000,6,0),IFERROR(VLOOKUP($D3888,Winback!$B$2:$C$300,2,0),""))</f>
        <v/>
      </c>
      <c r="S3888">
        <f>IF($E3888=1,"NP","")&amp;IF($G3888=1,"+MOV","")&amp;IF($I3888=1,"+CS","")&amp;IF($K3888=1,"+WB","")</f>
        <v/>
      </c>
      <c r="T3888">
        <f>$E3888+$G3888+$I3888+$K3888</f>
        <v/>
      </c>
    </row>
    <row r="3889">
      <c r="A3889" t="inlineStr">
        <is>
          <t>219050800000</t>
        </is>
      </c>
      <c r="B3889" t="inlineStr">
        <is>
          <t>21905080</t>
        </is>
      </c>
      <c r="C3889" t="inlineStr">
        <is>
          <t>WAY LIFE ADVANCE TECHNOLOGY</t>
        </is>
      </c>
      <c r="D3889" t="inlineStr">
        <is>
          <t>WAYLIFEADVANCETECHNOLOGY</t>
        </is>
      </c>
      <c r="E3889">
        <f>IF(COUNTIFS(Registros!$A$2:$A$6000,"NP",Registros!$B$2:$B$6000,$A3889)&gt;0,1,0)</f>
        <v/>
      </c>
      <c r="F3889">
        <f>IF($E3889=1,SUMIFS(Registros!$F$2:$F$6000,Registros!$A$2:$A$6000,"NP",Registros!$B$2:$B$6000,$A3889),0)</f>
        <v/>
      </c>
      <c r="G3889">
        <f>IF(COUNTIFS(Registros!$A$2:$A$6000,"MOV",Registros!$B$2:$B$6000,$A3889)&gt;0,1,0)</f>
        <v/>
      </c>
      <c r="H3889">
        <f>IF($G3889=1,SUMIFS(Registros!$F$2:$F$6000,Registros!$A$2:$A$6000,"MOV",Registros!$B$2:$B$6000,$A3889),0)</f>
        <v/>
      </c>
      <c r="I3889">
        <f>IF(COUNTIFS(Registros!$A$2:$A$6000,"CS",Registros!$B$2:$B$6000,$A3889)&gt;0,1,0)</f>
        <v/>
      </c>
      <c r="J3889">
        <f>IF($I3889=1,SUMIFS(Registros!$I$2:$I$6000,Registros!$A$2:$A$6000,"CS",Registros!$B$2:$B$6000,$A3889),0)</f>
        <v/>
      </c>
      <c r="K3889">
        <f>IF(COUNTIFS(Winback!$K$2:$K$300,$D3889)&gt;0,1,0)</f>
        <v/>
      </c>
      <c r="L3889">
        <f>IF(AND($K3889=1,LEFT($A3889,3)="WB-"),SUMIFS(Winback!$D$2:$D$300,Winback!$K$2:$K$300,$D3889),0)</f>
        <v/>
      </c>
      <c r="M3889">
        <f>IF(OR($E3889=1,$G3889=1,SUMIFS(Registros!$J$2:$J$6000,Registros!$B$2:$B$6000,$A3889)&gt;0),1,0)</f>
        <v/>
      </c>
      <c r="N3889">
        <f>IF($J3889&gt;0,1,IF(COUNTIFS(Registros!$A$2:$A$6000,"CS",Registros!$B$2:$B$6000,$A3889,Registros!$K$2:$K$6000,"&lt;&gt;")&gt;0,1,0))</f>
        <v/>
      </c>
      <c r="O3889">
        <f>IF(AND($K3889=1,$E3889=0,$G3889=0,$I3889=0),"WINBACK",IF(AND($M3889=1,$N3889&gt;0),"CONVERGENTE",IF($M3889=1,"SOLO MÓVIL",IF($N3889&gt;0,"SOLO FIJO / INTERNET","SIN SERVICIOS"))))</f>
        <v/>
      </c>
      <c r="P3889">
        <f>IF($O3889="WINBACK","Recuperar (winback)",IF($O3889="CONVERGENTE","Upgrade / más líneas",IF($O3889="SOLO MÓVIL","Ofrecer fijo + internet (FLBBTV)",IF($O3889="SOLO FIJO / INTERNET","Ofrecer línea móvil Nextphone","Oferta completa (móvil + fijo + internet)"))))</f>
        <v/>
      </c>
      <c r="Q3889">
        <f>$F3889+$H3889+$L3889</f>
        <v/>
      </c>
      <c r="R3889">
        <f>IFERROR(VLOOKUP($A3889,Registros!$B$2:$G$6000,6,0),IFERROR(VLOOKUP($D3889,Winback!$B$2:$C$300,2,0),""))</f>
        <v/>
      </c>
      <c r="S3889">
        <f>IF($E3889=1,"NP","")&amp;IF($G3889=1,"+MOV","")&amp;IF($I3889=1,"+CS","")&amp;IF($K3889=1,"+WB","")</f>
        <v/>
      </c>
      <c r="T3889">
        <f>$E3889+$G3889+$I3889+$K3889</f>
        <v/>
      </c>
    </row>
    <row r="3890">
      <c r="A3890" t="inlineStr">
        <is>
          <t>232003230000</t>
        </is>
      </c>
      <c r="B3890" t="inlineStr">
        <is>
          <t>23200323</t>
        </is>
      </c>
      <c r="C3890" t="inlineStr">
        <is>
          <t>WEQUIPS</t>
        </is>
      </c>
      <c r="D3890" t="inlineStr">
        <is>
          <t>WEQUIPS</t>
        </is>
      </c>
      <c r="E3890">
        <f>IF(COUNTIFS(Registros!$A$2:$A$6000,"NP",Registros!$B$2:$B$6000,$A3890)&gt;0,1,0)</f>
        <v/>
      </c>
      <c r="F3890">
        <f>IF($E3890=1,SUMIFS(Registros!$F$2:$F$6000,Registros!$A$2:$A$6000,"NP",Registros!$B$2:$B$6000,$A3890),0)</f>
        <v/>
      </c>
      <c r="G3890">
        <f>IF(COUNTIFS(Registros!$A$2:$A$6000,"MOV",Registros!$B$2:$B$6000,$A3890)&gt;0,1,0)</f>
        <v/>
      </c>
      <c r="H3890">
        <f>IF($G3890=1,SUMIFS(Registros!$F$2:$F$6000,Registros!$A$2:$A$6000,"MOV",Registros!$B$2:$B$6000,$A3890),0)</f>
        <v/>
      </c>
      <c r="I3890">
        <f>IF(COUNTIFS(Registros!$A$2:$A$6000,"CS",Registros!$B$2:$B$6000,$A3890)&gt;0,1,0)</f>
        <v/>
      </c>
      <c r="J3890">
        <f>IF($I3890=1,SUMIFS(Registros!$I$2:$I$6000,Registros!$A$2:$A$6000,"CS",Registros!$B$2:$B$6000,$A3890),0)</f>
        <v/>
      </c>
      <c r="K3890">
        <f>IF(COUNTIFS(Winback!$K$2:$K$300,$D3890)&gt;0,1,0)</f>
        <v/>
      </c>
      <c r="L3890">
        <f>IF(AND($K3890=1,LEFT($A3890,3)="WB-"),SUMIFS(Winback!$D$2:$D$300,Winback!$K$2:$K$300,$D3890),0)</f>
        <v/>
      </c>
      <c r="M3890">
        <f>IF(OR($E3890=1,$G3890=1,SUMIFS(Registros!$J$2:$J$6000,Registros!$B$2:$B$6000,$A3890)&gt;0),1,0)</f>
        <v/>
      </c>
      <c r="N3890">
        <f>IF($J3890&gt;0,1,IF(COUNTIFS(Registros!$A$2:$A$6000,"CS",Registros!$B$2:$B$6000,$A3890,Registros!$K$2:$K$6000,"&lt;&gt;")&gt;0,1,0))</f>
        <v/>
      </c>
      <c r="O3890">
        <f>IF(AND($K3890=1,$E3890=0,$G3890=0,$I3890=0),"WINBACK",IF(AND($M3890=1,$N3890&gt;0),"CONVERGENTE",IF($M3890=1,"SOLO MÓVIL",IF($N3890&gt;0,"SOLO FIJO / INTERNET","SIN SERVICIOS"))))</f>
        <v/>
      </c>
      <c r="P3890">
        <f>IF($O3890="WINBACK","Recuperar (winback)",IF($O3890="CONVERGENTE","Upgrade / más líneas",IF($O3890="SOLO MÓVIL","Ofrecer fijo + internet (FLBBTV)",IF($O3890="SOLO FIJO / INTERNET","Ofrecer línea móvil Nextphone","Oferta completa (móvil + fijo + internet)"))))</f>
        <v/>
      </c>
      <c r="Q3890">
        <f>$F3890+$H3890+$L3890</f>
        <v/>
      </c>
      <c r="R3890">
        <f>IFERROR(VLOOKUP($A3890,Registros!$B$2:$G$6000,6,0),IFERROR(VLOOKUP($D3890,Winback!$B$2:$C$300,2,0),""))</f>
        <v/>
      </c>
      <c r="S3890">
        <f>IF($E3890=1,"NP","")&amp;IF($G3890=1,"+MOV","")&amp;IF($I3890=1,"+CS","")&amp;IF($K3890=1,"+WB","")</f>
        <v/>
      </c>
      <c r="T3890">
        <f>$E3890+$G3890+$I3890+$K3890</f>
        <v/>
      </c>
    </row>
    <row r="3891">
      <c r="A3891" t="inlineStr">
        <is>
          <t>231003530000</t>
        </is>
      </c>
      <c r="B3891" t="inlineStr">
        <is>
          <t>23100353</t>
        </is>
      </c>
      <c r="C3891" t="inlineStr">
        <is>
          <t>WHARTON INDUSTRIES; INC.</t>
        </is>
      </c>
      <c r="D3891" t="inlineStr">
        <is>
          <t>WHARTONINDUSTRIESINC</t>
        </is>
      </c>
      <c r="E3891">
        <f>IF(COUNTIFS(Registros!$A$2:$A$6000,"NP",Registros!$B$2:$B$6000,$A3891)&gt;0,1,0)</f>
        <v/>
      </c>
      <c r="F3891">
        <f>IF($E3891=1,SUMIFS(Registros!$F$2:$F$6000,Registros!$A$2:$A$6000,"NP",Registros!$B$2:$B$6000,$A3891),0)</f>
        <v/>
      </c>
      <c r="G3891">
        <f>IF(COUNTIFS(Registros!$A$2:$A$6000,"MOV",Registros!$B$2:$B$6000,$A3891)&gt;0,1,0)</f>
        <v/>
      </c>
      <c r="H3891">
        <f>IF($G3891=1,SUMIFS(Registros!$F$2:$F$6000,Registros!$A$2:$A$6000,"MOV",Registros!$B$2:$B$6000,$A3891),0)</f>
        <v/>
      </c>
      <c r="I3891">
        <f>IF(COUNTIFS(Registros!$A$2:$A$6000,"CS",Registros!$B$2:$B$6000,$A3891)&gt;0,1,0)</f>
        <v/>
      </c>
      <c r="J3891">
        <f>IF($I3891=1,SUMIFS(Registros!$I$2:$I$6000,Registros!$A$2:$A$6000,"CS",Registros!$B$2:$B$6000,$A3891),0)</f>
        <v/>
      </c>
      <c r="K3891">
        <f>IF(COUNTIFS(Winback!$K$2:$K$300,$D3891)&gt;0,1,0)</f>
        <v/>
      </c>
      <c r="L3891">
        <f>IF(AND($K3891=1,LEFT($A3891,3)="WB-"),SUMIFS(Winback!$D$2:$D$300,Winback!$K$2:$K$300,$D3891),0)</f>
        <v/>
      </c>
      <c r="M3891">
        <f>IF(OR($E3891=1,$G3891=1,SUMIFS(Registros!$J$2:$J$6000,Registros!$B$2:$B$6000,$A3891)&gt;0),1,0)</f>
        <v/>
      </c>
      <c r="N3891">
        <f>IF($J3891&gt;0,1,IF(COUNTIFS(Registros!$A$2:$A$6000,"CS",Registros!$B$2:$B$6000,$A3891,Registros!$K$2:$K$6000,"&lt;&gt;")&gt;0,1,0))</f>
        <v/>
      </c>
      <c r="O3891">
        <f>IF(AND($K3891=1,$E3891=0,$G3891=0,$I3891=0),"WINBACK",IF(AND($M3891=1,$N3891&gt;0),"CONVERGENTE",IF($M3891=1,"SOLO MÓVIL",IF($N3891&gt;0,"SOLO FIJO / INTERNET","SIN SERVICIOS"))))</f>
        <v/>
      </c>
      <c r="P3891">
        <f>IF($O3891="WINBACK","Recuperar (winback)",IF($O3891="CONVERGENTE","Upgrade / más líneas",IF($O3891="SOLO MÓVIL","Ofrecer fijo + internet (FLBBTV)",IF($O3891="SOLO FIJO / INTERNET","Ofrecer línea móvil Nextphone","Oferta completa (móvil + fijo + internet)"))))</f>
        <v/>
      </c>
      <c r="Q3891">
        <f>$F3891+$H3891+$L3891</f>
        <v/>
      </c>
      <c r="R3891">
        <f>IFERROR(VLOOKUP($A3891,Registros!$B$2:$G$6000,6,0),IFERROR(VLOOKUP($D3891,Winback!$B$2:$C$300,2,0),""))</f>
        <v/>
      </c>
      <c r="S3891">
        <f>IF($E3891=1,"NP","")&amp;IF($G3891=1,"+MOV","")&amp;IF($I3891=1,"+CS","")&amp;IF($K3891=1,"+WB","")</f>
        <v/>
      </c>
      <c r="T3891">
        <f>$E3891+$G3891+$I3891+$K3891</f>
        <v/>
      </c>
    </row>
    <row r="3892">
      <c r="A3892" t="inlineStr">
        <is>
          <t>801870830601</t>
        </is>
      </c>
      <c r="B3892" t="inlineStr">
        <is>
          <t>80187083</t>
        </is>
      </c>
      <c r="C3892" t="inlineStr">
        <is>
          <t>IMPORTADORA MADURO HALLMAN FAX</t>
        </is>
      </c>
      <c r="D3892" t="inlineStr">
        <is>
          <t>IMPORTADORAMADUROHALLMANFAX</t>
        </is>
      </c>
      <c r="E3892">
        <f>IF(COUNTIFS(Registros!$A$2:$A$6000,"NP",Registros!$B$2:$B$6000,$A3892)&gt;0,1,0)</f>
        <v/>
      </c>
      <c r="F3892">
        <f>IF($E3892=1,SUMIFS(Registros!$F$2:$F$6000,Registros!$A$2:$A$6000,"NP",Registros!$B$2:$B$6000,$A3892),0)</f>
        <v/>
      </c>
      <c r="G3892">
        <f>IF(COUNTIFS(Registros!$A$2:$A$6000,"MOV",Registros!$B$2:$B$6000,$A3892)&gt;0,1,0)</f>
        <v/>
      </c>
      <c r="H3892">
        <f>IF($G3892=1,SUMIFS(Registros!$F$2:$F$6000,Registros!$A$2:$A$6000,"MOV",Registros!$B$2:$B$6000,$A3892),0)</f>
        <v/>
      </c>
      <c r="I3892">
        <f>IF(COUNTIFS(Registros!$A$2:$A$6000,"CS",Registros!$B$2:$B$6000,$A3892)&gt;0,1,0)</f>
        <v/>
      </c>
      <c r="J3892">
        <f>IF($I3892=1,SUMIFS(Registros!$I$2:$I$6000,Registros!$A$2:$A$6000,"CS",Registros!$B$2:$B$6000,$A3892),0)</f>
        <v/>
      </c>
      <c r="K3892">
        <f>IF(COUNTIFS(Winback!$K$2:$K$300,$D3892)&gt;0,1,0)</f>
        <v/>
      </c>
      <c r="L3892">
        <f>IF(AND($K3892=1,LEFT($A3892,3)="WB-"),SUMIFS(Winback!$D$2:$D$300,Winback!$K$2:$K$300,$D3892),0)</f>
        <v/>
      </c>
      <c r="M3892">
        <f>IF(OR($E3892=1,$G3892=1,SUMIFS(Registros!$J$2:$J$6000,Registros!$B$2:$B$6000,$A3892)&gt;0),1,0)</f>
        <v/>
      </c>
      <c r="N3892">
        <f>IF($J3892&gt;0,1,IF(COUNTIFS(Registros!$A$2:$A$6000,"CS",Registros!$B$2:$B$6000,$A3892,Registros!$K$2:$K$6000,"&lt;&gt;")&gt;0,1,0))</f>
        <v/>
      </c>
      <c r="O3892">
        <f>IF(AND($K3892=1,$E3892=0,$G3892=0,$I3892=0),"WINBACK",IF(AND($M3892=1,$N3892&gt;0),"CONVERGENTE",IF($M3892=1,"SOLO MÓVIL",IF($N3892&gt;0,"SOLO FIJO / INTERNET","SIN SERVICIOS"))))</f>
        <v/>
      </c>
      <c r="P3892">
        <f>IF($O3892="WINBACK","Recuperar (winback)",IF($O3892="CONVERGENTE","Upgrade / más líneas",IF($O3892="SOLO MÓVIL","Ofrecer fijo + internet (FLBBTV)",IF($O3892="SOLO FIJO / INTERNET","Ofrecer línea móvil Nextphone","Oferta completa (móvil + fijo + internet)"))))</f>
        <v/>
      </c>
      <c r="Q3892">
        <f>$F3892+$H3892+$L3892</f>
        <v/>
      </c>
      <c r="R3892">
        <f>IFERROR(VLOOKUP($A3892,Registros!$B$2:$G$6000,6,0),IFERROR(VLOOKUP($D3892,Winback!$B$2:$C$300,2,0),""))</f>
        <v/>
      </c>
      <c r="S3892">
        <f>IF($E3892=1,"NP","")&amp;IF($G3892=1,"+MOV","")&amp;IF($I3892=1,"+CS","")&amp;IF($K3892=1,"+WB","")</f>
        <v/>
      </c>
      <c r="T3892">
        <f>$E3892+$G3892+$I3892+$K3892</f>
        <v/>
      </c>
    </row>
    <row r="3893">
      <c r="A3893" t="inlineStr">
        <is>
          <t>801870830202</t>
        </is>
      </c>
      <c r="B3893" t="inlineStr">
        <is>
          <t>80187083</t>
        </is>
      </c>
      <c r="C3893" t="inlineStr">
        <is>
          <t>FELIJOS S A GERENCIA</t>
        </is>
      </c>
      <c r="D3893" t="inlineStr">
        <is>
          <t>FELIJOSSAGERENCIA</t>
        </is>
      </c>
      <c r="E3893">
        <f>IF(COUNTIFS(Registros!$A$2:$A$6000,"NP",Registros!$B$2:$B$6000,$A3893)&gt;0,1,0)</f>
        <v/>
      </c>
      <c r="F3893">
        <f>IF($E3893=1,SUMIFS(Registros!$F$2:$F$6000,Registros!$A$2:$A$6000,"NP",Registros!$B$2:$B$6000,$A3893),0)</f>
        <v/>
      </c>
      <c r="G3893">
        <f>IF(COUNTIFS(Registros!$A$2:$A$6000,"MOV",Registros!$B$2:$B$6000,$A3893)&gt;0,1,0)</f>
        <v/>
      </c>
      <c r="H3893">
        <f>IF($G3893=1,SUMIFS(Registros!$F$2:$F$6000,Registros!$A$2:$A$6000,"MOV",Registros!$B$2:$B$6000,$A3893),0)</f>
        <v/>
      </c>
      <c r="I3893">
        <f>IF(COUNTIFS(Registros!$A$2:$A$6000,"CS",Registros!$B$2:$B$6000,$A3893)&gt;0,1,0)</f>
        <v/>
      </c>
      <c r="J3893">
        <f>IF($I3893=1,SUMIFS(Registros!$I$2:$I$6000,Registros!$A$2:$A$6000,"CS",Registros!$B$2:$B$6000,$A3893),0)</f>
        <v/>
      </c>
      <c r="K3893">
        <f>IF(COUNTIFS(Winback!$K$2:$K$300,$D3893)&gt;0,1,0)</f>
        <v/>
      </c>
      <c r="L3893">
        <f>IF(AND($K3893=1,LEFT($A3893,3)="WB-"),SUMIFS(Winback!$D$2:$D$300,Winback!$K$2:$K$300,$D3893),0)</f>
        <v/>
      </c>
      <c r="M3893">
        <f>IF(OR($E3893=1,$G3893=1,SUMIFS(Registros!$J$2:$J$6000,Registros!$B$2:$B$6000,$A3893)&gt;0),1,0)</f>
        <v/>
      </c>
      <c r="N3893">
        <f>IF($J3893&gt;0,1,IF(COUNTIFS(Registros!$A$2:$A$6000,"CS",Registros!$B$2:$B$6000,$A3893,Registros!$K$2:$K$6000,"&lt;&gt;")&gt;0,1,0))</f>
        <v/>
      </c>
      <c r="O3893">
        <f>IF(AND($K3893=1,$E3893=0,$G3893=0,$I3893=0),"WINBACK",IF(AND($M3893=1,$N3893&gt;0),"CONVERGENTE",IF($M3893=1,"SOLO MÓVIL",IF($N3893&gt;0,"SOLO FIJO / INTERNET","SIN SERVICIOS"))))</f>
        <v/>
      </c>
      <c r="P3893">
        <f>IF($O3893="WINBACK","Recuperar (winback)",IF($O3893="CONVERGENTE","Upgrade / más líneas",IF($O3893="SOLO MÓVIL","Ofrecer fijo + internet (FLBBTV)",IF($O3893="SOLO FIJO / INTERNET","Ofrecer línea móvil Nextphone","Oferta completa (móvil + fijo + internet)"))))</f>
        <v/>
      </c>
      <c r="Q3893">
        <f>$F3893+$H3893+$L3893</f>
        <v/>
      </c>
      <c r="R3893">
        <f>IFERROR(VLOOKUP($A3893,Registros!$B$2:$G$6000,6,0),IFERROR(VLOOKUP($D3893,Winback!$B$2:$C$300,2,0),""))</f>
        <v/>
      </c>
      <c r="S3893">
        <f>IF($E3893=1,"NP","")&amp;IF($G3893=1,"+MOV","")&amp;IF($I3893=1,"+CS","")&amp;IF($K3893=1,"+WB","")</f>
        <v/>
      </c>
      <c r="T3893">
        <f>$E3893+$G3893+$I3893+$K3893</f>
        <v/>
      </c>
    </row>
    <row r="3894">
      <c r="A3894" t="inlineStr">
        <is>
          <t>800951340000</t>
        </is>
      </c>
      <c r="B3894" t="inlineStr">
        <is>
          <t>80095134</t>
        </is>
      </c>
      <c r="C3894" t="inlineStr">
        <is>
          <t>WONG M JORGE</t>
        </is>
      </c>
      <c r="D3894" t="inlineStr">
        <is>
          <t>WONGMJORGE</t>
        </is>
      </c>
      <c r="E3894">
        <f>IF(COUNTIFS(Registros!$A$2:$A$6000,"NP",Registros!$B$2:$B$6000,$A3894)&gt;0,1,0)</f>
        <v/>
      </c>
      <c r="F3894">
        <f>IF($E3894=1,SUMIFS(Registros!$F$2:$F$6000,Registros!$A$2:$A$6000,"NP",Registros!$B$2:$B$6000,$A3894),0)</f>
        <v/>
      </c>
      <c r="G3894">
        <f>IF(COUNTIFS(Registros!$A$2:$A$6000,"MOV",Registros!$B$2:$B$6000,$A3894)&gt;0,1,0)</f>
        <v/>
      </c>
      <c r="H3894">
        <f>IF($G3894=1,SUMIFS(Registros!$F$2:$F$6000,Registros!$A$2:$A$6000,"MOV",Registros!$B$2:$B$6000,$A3894),0)</f>
        <v/>
      </c>
      <c r="I3894">
        <f>IF(COUNTIFS(Registros!$A$2:$A$6000,"CS",Registros!$B$2:$B$6000,$A3894)&gt;0,1,0)</f>
        <v/>
      </c>
      <c r="J3894">
        <f>IF($I3894=1,SUMIFS(Registros!$I$2:$I$6000,Registros!$A$2:$A$6000,"CS",Registros!$B$2:$B$6000,$A3894),0)</f>
        <v/>
      </c>
      <c r="K3894">
        <f>IF(COUNTIFS(Winback!$K$2:$K$300,$D3894)&gt;0,1,0)</f>
        <v/>
      </c>
      <c r="L3894">
        <f>IF(AND($K3894=1,LEFT($A3894,3)="WB-"),SUMIFS(Winback!$D$2:$D$300,Winback!$K$2:$K$300,$D3894),0)</f>
        <v/>
      </c>
      <c r="M3894">
        <f>IF(OR($E3894=1,$G3894=1,SUMIFS(Registros!$J$2:$J$6000,Registros!$B$2:$B$6000,$A3894)&gt;0),1,0)</f>
        <v/>
      </c>
      <c r="N3894">
        <f>IF($J3894&gt;0,1,IF(COUNTIFS(Registros!$A$2:$A$6000,"CS",Registros!$B$2:$B$6000,$A3894,Registros!$K$2:$K$6000,"&lt;&gt;")&gt;0,1,0))</f>
        <v/>
      </c>
      <c r="O3894">
        <f>IF(AND($K3894=1,$E3894=0,$G3894=0,$I3894=0),"WINBACK",IF(AND($M3894=1,$N3894&gt;0),"CONVERGENTE",IF($M3894=1,"SOLO MÓVIL",IF($N3894&gt;0,"SOLO FIJO / INTERNET","SIN SERVICIOS"))))</f>
        <v/>
      </c>
      <c r="P3894">
        <f>IF($O3894="WINBACK","Recuperar (winback)",IF($O3894="CONVERGENTE","Upgrade / más líneas",IF($O3894="SOLO MÓVIL","Ofrecer fijo + internet (FLBBTV)",IF($O3894="SOLO FIJO / INTERNET","Ofrecer línea móvil Nextphone","Oferta completa (móvil + fijo + internet)"))))</f>
        <v/>
      </c>
      <c r="Q3894">
        <f>$F3894+$H3894+$L3894</f>
        <v/>
      </c>
      <c r="R3894">
        <f>IFERROR(VLOOKUP($A3894,Registros!$B$2:$G$6000,6,0),IFERROR(VLOOKUP($D3894,Winback!$B$2:$C$300,2,0),""))</f>
        <v/>
      </c>
      <c r="S3894">
        <f>IF($E3894=1,"NP","")&amp;IF($G3894=1,"+MOV","")&amp;IF($I3894=1,"+CS","")&amp;IF($K3894=1,"+WB","")</f>
        <v/>
      </c>
      <c r="T3894">
        <f>$E3894+$G3894+$I3894+$K3894</f>
        <v/>
      </c>
    </row>
    <row r="3895">
      <c r="A3895" t="inlineStr">
        <is>
          <t>221017270000</t>
        </is>
      </c>
      <c r="B3895" t="inlineStr">
        <is>
          <t>22101727</t>
        </is>
      </c>
      <c r="C3895" t="inlineStr">
        <is>
          <t>X-PRESS CONTAINER LINE PANAMA; S.A.</t>
        </is>
      </c>
      <c r="D3895" t="inlineStr">
        <is>
          <t>XPRESSCONTAINERLINEPANAMASA</t>
        </is>
      </c>
      <c r="E3895">
        <f>IF(COUNTIFS(Registros!$A$2:$A$6000,"NP",Registros!$B$2:$B$6000,$A3895)&gt;0,1,0)</f>
        <v/>
      </c>
      <c r="F3895">
        <f>IF($E3895=1,SUMIFS(Registros!$F$2:$F$6000,Registros!$A$2:$A$6000,"NP",Registros!$B$2:$B$6000,$A3895),0)</f>
        <v/>
      </c>
      <c r="G3895">
        <f>IF(COUNTIFS(Registros!$A$2:$A$6000,"MOV",Registros!$B$2:$B$6000,$A3895)&gt;0,1,0)</f>
        <v/>
      </c>
      <c r="H3895">
        <f>IF($G3895=1,SUMIFS(Registros!$F$2:$F$6000,Registros!$A$2:$A$6000,"MOV",Registros!$B$2:$B$6000,$A3895),0)</f>
        <v/>
      </c>
      <c r="I3895">
        <f>IF(COUNTIFS(Registros!$A$2:$A$6000,"CS",Registros!$B$2:$B$6000,$A3895)&gt;0,1,0)</f>
        <v/>
      </c>
      <c r="J3895">
        <f>IF($I3895=1,SUMIFS(Registros!$I$2:$I$6000,Registros!$A$2:$A$6000,"CS",Registros!$B$2:$B$6000,$A3895),0)</f>
        <v/>
      </c>
      <c r="K3895">
        <f>IF(COUNTIFS(Winback!$K$2:$K$300,$D3895)&gt;0,1,0)</f>
        <v/>
      </c>
      <c r="L3895">
        <f>IF(AND($K3895=1,LEFT($A3895,3)="WB-"),SUMIFS(Winback!$D$2:$D$300,Winback!$K$2:$K$300,$D3895),0)</f>
        <v/>
      </c>
      <c r="M3895">
        <f>IF(OR($E3895=1,$G3895=1,SUMIFS(Registros!$J$2:$J$6000,Registros!$B$2:$B$6000,$A3895)&gt;0),1,0)</f>
        <v/>
      </c>
      <c r="N3895">
        <f>IF($J3895&gt;0,1,IF(COUNTIFS(Registros!$A$2:$A$6000,"CS",Registros!$B$2:$B$6000,$A3895,Registros!$K$2:$K$6000,"&lt;&gt;")&gt;0,1,0))</f>
        <v/>
      </c>
      <c r="O3895">
        <f>IF(AND($K3895=1,$E3895=0,$G3895=0,$I3895=0),"WINBACK",IF(AND($M3895=1,$N3895&gt;0),"CONVERGENTE",IF($M3895=1,"SOLO MÓVIL",IF($N3895&gt;0,"SOLO FIJO / INTERNET","SIN SERVICIOS"))))</f>
        <v/>
      </c>
      <c r="P3895">
        <f>IF($O3895="WINBACK","Recuperar (winback)",IF($O3895="CONVERGENTE","Upgrade / más líneas",IF($O3895="SOLO MÓVIL","Ofrecer fijo + internet (FLBBTV)",IF($O3895="SOLO FIJO / INTERNET","Ofrecer línea móvil Nextphone","Oferta completa (móvil + fijo + internet)"))))</f>
        <v/>
      </c>
      <c r="Q3895">
        <f>$F3895+$H3895+$L3895</f>
        <v/>
      </c>
      <c r="R3895">
        <f>IFERROR(VLOOKUP($A3895,Registros!$B$2:$G$6000,6,0),IFERROR(VLOOKUP($D3895,Winback!$B$2:$C$300,2,0),""))</f>
        <v/>
      </c>
      <c r="S3895">
        <f>IF($E3895=1,"NP","")&amp;IF($G3895=1,"+MOV","")&amp;IF($I3895=1,"+CS","")&amp;IF($K3895=1,"+WB","")</f>
        <v/>
      </c>
      <c r="T3895">
        <f>$E3895+$G3895+$I3895+$K3895</f>
        <v/>
      </c>
    </row>
    <row r="3896">
      <c r="A3896" t="inlineStr">
        <is>
          <t>154034860000</t>
        </is>
      </c>
      <c r="B3896" t="inlineStr">
        <is>
          <t>15403486</t>
        </is>
      </c>
      <c r="C3896" t="inlineStr">
        <is>
          <t>YANSER ARCENIO TEJADA AGUILAR</t>
        </is>
      </c>
      <c r="D3896" t="inlineStr">
        <is>
          <t>YANSERARCENIOTEJADAAGUILAR</t>
        </is>
      </c>
      <c r="E3896">
        <f>IF(COUNTIFS(Registros!$A$2:$A$6000,"NP",Registros!$B$2:$B$6000,$A3896)&gt;0,1,0)</f>
        <v/>
      </c>
      <c r="F3896">
        <f>IF($E3896=1,SUMIFS(Registros!$F$2:$F$6000,Registros!$A$2:$A$6000,"NP",Registros!$B$2:$B$6000,$A3896),0)</f>
        <v/>
      </c>
      <c r="G3896">
        <f>IF(COUNTIFS(Registros!$A$2:$A$6000,"MOV",Registros!$B$2:$B$6000,$A3896)&gt;0,1,0)</f>
        <v/>
      </c>
      <c r="H3896">
        <f>IF($G3896=1,SUMIFS(Registros!$F$2:$F$6000,Registros!$A$2:$A$6000,"MOV",Registros!$B$2:$B$6000,$A3896),0)</f>
        <v/>
      </c>
      <c r="I3896">
        <f>IF(COUNTIFS(Registros!$A$2:$A$6000,"CS",Registros!$B$2:$B$6000,$A3896)&gt;0,1,0)</f>
        <v/>
      </c>
      <c r="J3896">
        <f>IF($I3896=1,SUMIFS(Registros!$I$2:$I$6000,Registros!$A$2:$A$6000,"CS",Registros!$B$2:$B$6000,$A3896),0)</f>
        <v/>
      </c>
      <c r="K3896">
        <f>IF(COUNTIFS(Winback!$K$2:$K$300,$D3896)&gt;0,1,0)</f>
        <v/>
      </c>
      <c r="L3896">
        <f>IF(AND($K3896=1,LEFT($A3896,3)="WB-"),SUMIFS(Winback!$D$2:$D$300,Winback!$K$2:$K$300,$D3896),0)</f>
        <v/>
      </c>
      <c r="M3896">
        <f>IF(OR($E3896=1,$G3896=1,SUMIFS(Registros!$J$2:$J$6000,Registros!$B$2:$B$6000,$A3896)&gt;0),1,0)</f>
        <v/>
      </c>
      <c r="N3896">
        <f>IF($J3896&gt;0,1,IF(COUNTIFS(Registros!$A$2:$A$6000,"CS",Registros!$B$2:$B$6000,$A3896,Registros!$K$2:$K$6000,"&lt;&gt;")&gt;0,1,0))</f>
        <v/>
      </c>
      <c r="O3896">
        <f>IF(AND($K3896=1,$E3896=0,$G3896=0,$I3896=0),"WINBACK",IF(AND($M3896=1,$N3896&gt;0),"CONVERGENTE",IF($M3896=1,"SOLO MÓVIL",IF($N3896&gt;0,"SOLO FIJO / INTERNET","SIN SERVICIOS"))))</f>
        <v/>
      </c>
      <c r="P3896">
        <f>IF($O3896="WINBACK","Recuperar (winback)",IF($O3896="CONVERGENTE","Upgrade / más líneas",IF($O3896="SOLO MÓVIL","Ofrecer fijo + internet (FLBBTV)",IF($O3896="SOLO FIJO / INTERNET","Ofrecer línea móvil Nextphone","Oferta completa (móvil + fijo + internet)"))))</f>
        <v/>
      </c>
      <c r="Q3896">
        <f>$F3896+$H3896+$L3896</f>
        <v/>
      </c>
      <c r="R3896">
        <f>IFERROR(VLOOKUP($A3896,Registros!$B$2:$G$6000,6,0),IFERROR(VLOOKUP($D3896,Winback!$B$2:$C$300,2,0),""))</f>
        <v/>
      </c>
      <c r="S3896">
        <f>IF($E3896=1,"NP","")&amp;IF($G3896=1,"+MOV","")&amp;IF($I3896=1,"+CS","")&amp;IF($K3896=1,"+WB","")</f>
        <v/>
      </c>
      <c r="T3896">
        <f>$E3896+$G3896+$I3896+$K3896</f>
        <v/>
      </c>
    </row>
    <row r="3897">
      <c r="A3897" t="inlineStr">
        <is>
          <t>802718130000</t>
        </is>
      </c>
      <c r="B3897" t="inlineStr">
        <is>
          <t>80271813</t>
        </is>
      </c>
      <c r="C3897" t="inlineStr">
        <is>
          <t>YENIA ISABEL MENDOZA TERAN</t>
        </is>
      </c>
      <c r="D3897" t="inlineStr">
        <is>
          <t>YENIAISABELMENDOZATERAN</t>
        </is>
      </c>
      <c r="E3897">
        <f>IF(COUNTIFS(Registros!$A$2:$A$6000,"NP",Registros!$B$2:$B$6000,$A3897)&gt;0,1,0)</f>
        <v/>
      </c>
      <c r="F3897">
        <f>IF($E3897=1,SUMIFS(Registros!$F$2:$F$6000,Registros!$A$2:$A$6000,"NP",Registros!$B$2:$B$6000,$A3897),0)</f>
        <v/>
      </c>
      <c r="G3897">
        <f>IF(COUNTIFS(Registros!$A$2:$A$6000,"MOV",Registros!$B$2:$B$6000,$A3897)&gt;0,1,0)</f>
        <v/>
      </c>
      <c r="H3897">
        <f>IF($G3897=1,SUMIFS(Registros!$F$2:$F$6000,Registros!$A$2:$A$6000,"MOV",Registros!$B$2:$B$6000,$A3897),0)</f>
        <v/>
      </c>
      <c r="I3897">
        <f>IF(COUNTIFS(Registros!$A$2:$A$6000,"CS",Registros!$B$2:$B$6000,$A3897)&gt;0,1,0)</f>
        <v/>
      </c>
      <c r="J3897">
        <f>IF($I3897=1,SUMIFS(Registros!$I$2:$I$6000,Registros!$A$2:$A$6000,"CS",Registros!$B$2:$B$6000,$A3897),0)</f>
        <v/>
      </c>
      <c r="K3897">
        <f>IF(COUNTIFS(Winback!$K$2:$K$300,$D3897)&gt;0,1,0)</f>
        <v/>
      </c>
      <c r="L3897">
        <f>IF(AND($K3897=1,LEFT($A3897,3)="WB-"),SUMIFS(Winback!$D$2:$D$300,Winback!$K$2:$K$300,$D3897),0)</f>
        <v/>
      </c>
      <c r="M3897">
        <f>IF(OR($E3897=1,$G3897=1,SUMIFS(Registros!$J$2:$J$6000,Registros!$B$2:$B$6000,$A3897)&gt;0),1,0)</f>
        <v/>
      </c>
      <c r="N3897">
        <f>IF($J3897&gt;0,1,IF(COUNTIFS(Registros!$A$2:$A$6000,"CS",Registros!$B$2:$B$6000,$A3897,Registros!$K$2:$K$6000,"&lt;&gt;")&gt;0,1,0))</f>
        <v/>
      </c>
      <c r="O3897">
        <f>IF(AND($K3897=1,$E3897=0,$G3897=0,$I3897=0),"WINBACK",IF(AND($M3897=1,$N3897&gt;0),"CONVERGENTE",IF($M3897=1,"SOLO MÓVIL",IF($N3897&gt;0,"SOLO FIJO / INTERNET","SIN SERVICIOS"))))</f>
        <v/>
      </c>
      <c r="P3897">
        <f>IF($O3897="WINBACK","Recuperar (winback)",IF($O3897="CONVERGENTE","Upgrade / más líneas",IF($O3897="SOLO MÓVIL","Ofrecer fijo + internet (FLBBTV)",IF($O3897="SOLO FIJO / INTERNET","Ofrecer línea móvil Nextphone","Oferta completa (móvil + fijo + internet)"))))</f>
        <v/>
      </c>
      <c r="Q3897">
        <f>$F3897+$H3897+$L3897</f>
        <v/>
      </c>
      <c r="R3897">
        <f>IFERROR(VLOOKUP($A3897,Registros!$B$2:$G$6000,6,0),IFERROR(VLOOKUP($D3897,Winback!$B$2:$C$300,2,0),""))</f>
        <v/>
      </c>
      <c r="S3897">
        <f>IF($E3897=1,"NP","")&amp;IF($G3897=1,"+MOV","")&amp;IF($I3897=1,"+CS","")&amp;IF($K3897=1,"+WB","")</f>
        <v/>
      </c>
      <c r="T3897">
        <f>$E3897+$G3897+$I3897+$K3897</f>
        <v/>
      </c>
    </row>
    <row r="3898">
      <c r="A3898" t="inlineStr">
        <is>
          <t>341348340000</t>
        </is>
      </c>
      <c r="B3898" t="inlineStr">
        <is>
          <t>34134834</t>
        </is>
      </c>
      <c r="C3898" t="inlineStr">
        <is>
          <t>YINYI LING DE LIN</t>
        </is>
      </c>
      <c r="D3898" t="inlineStr">
        <is>
          <t>YINYILINGDELIN</t>
        </is>
      </c>
      <c r="E3898">
        <f>IF(COUNTIFS(Registros!$A$2:$A$6000,"NP",Registros!$B$2:$B$6000,$A3898)&gt;0,1,0)</f>
        <v/>
      </c>
      <c r="F3898">
        <f>IF($E3898=1,SUMIFS(Registros!$F$2:$F$6000,Registros!$A$2:$A$6000,"NP",Registros!$B$2:$B$6000,$A3898),0)</f>
        <v/>
      </c>
      <c r="G3898">
        <f>IF(COUNTIFS(Registros!$A$2:$A$6000,"MOV",Registros!$B$2:$B$6000,$A3898)&gt;0,1,0)</f>
        <v/>
      </c>
      <c r="H3898">
        <f>IF($G3898=1,SUMIFS(Registros!$F$2:$F$6000,Registros!$A$2:$A$6000,"MOV",Registros!$B$2:$B$6000,$A3898),0)</f>
        <v/>
      </c>
      <c r="I3898">
        <f>IF(COUNTIFS(Registros!$A$2:$A$6000,"CS",Registros!$B$2:$B$6000,$A3898)&gt;0,1,0)</f>
        <v/>
      </c>
      <c r="J3898">
        <f>IF($I3898=1,SUMIFS(Registros!$I$2:$I$6000,Registros!$A$2:$A$6000,"CS",Registros!$B$2:$B$6000,$A3898),0)</f>
        <v/>
      </c>
      <c r="K3898">
        <f>IF(COUNTIFS(Winback!$K$2:$K$300,$D3898)&gt;0,1,0)</f>
        <v/>
      </c>
      <c r="L3898">
        <f>IF(AND($K3898=1,LEFT($A3898,3)="WB-"),SUMIFS(Winback!$D$2:$D$300,Winback!$K$2:$K$300,$D3898),0)</f>
        <v/>
      </c>
      <c r="M3898">
        <f>IF(OR($E3898=1,$G3898=1,SUMIFS(Registros!$J$2:$J$6000,Registros!$B$2:$B$6000,$A3898)&gt;0),1,0)</f>
        <v/>
      </c>
      <c r="N3898">
        <f>IF($J3898&gt;0,1,IF(COUNTIFS(Registros!$A$2:$A$6000,"CS",Registros!$B$2:$B$6000,$A3898,Registros!$K$2:$K$6000,"&lt;&gt;")&gt;0,1,0))</f>
        <v/>
      </c>
      <c r="O3898">
        <f>IF(AND($K3898=1,$E3898=0,$G3898=0,$I3898=0),"WINBACK",IF(AND($M3898=1,$N3898&gt;0),"CONVERGENTE",IF($M3898=1,"SOLO MÓVIL",IF($N3898&gt;0,"SOLO FIJO / INTERNET","SIN SERVICIOS"))))</f>
        <v/>
      </c>
      <c r="P3898">
        <f>IF($O3898="WINBACK","Recuperar (winback)",IF($O3898="CONVERGENTE","Upgrade / más líneas",IF($O3898="SOLO MÓVIL","Ofrecer fijo + internet (FLBBTV)",IF($O3898="SOLO FIJO / INTERNET","Ofrecer línea móvil Nextphone","Oferta completa (móvil + fijo + internet)"))))</f>
        <v/>
      </c>
      <c r="Q3898">
        <f>$F3898+$H3898+$L3898</f>
        <v/>
      </c>
      <c r="R3898">
        <f>IFERROR(VLOOKUP($A3898,Registros!$B$2:$G$6000,6,0),IFERROR(VLOOKUP($D3898,Winback!$B$2:$C$300,2,0),""))</f>
        <v/>
      </c>
      <c r="S3898">
        <f>IF($E3898=1,"NP","")&amp;IF($G3898=1,"+MOV","")&amp;IF($I3898=1,"+CS","")&amp;IF($K3898=1,"+WB","")</f>
        <v/>
      </c>
      <c r="T3898">
        <f>$E3898+$G3898+$I3898+$K3898</f>
        <v/>
      </c>
    </row>
    <row r="3899">
      <c r="A3899" t="inlineStr">
        <is>
          <t>346087350000</t>
        </is>
      </c>
      <c r="B3899" t="inlineStr">
        <is>
          <t>34608735</t>
        </is>
      </c>
      <c r="C3899" t="inlineStr">
        <is>
          <t>YSAMAR GABRIELA GUTIERREZ PARRA</t>
        </is>
      </c>
      <c r="D3899" t="inlineStr">
        <is>
          <t>YSAMARGABRIELAGUTIERREZPARRA</t>
        </is>
      </c>
      <c r="E3899">
        <f>IF(COUNTIFS(Registros!$A$2:$A$6000,"NP",Registros!$B$2:$B$6000,$A3899)&gt;0,1,0)</f>
        <v/>
      </c>
      <c r="F3899">
        <f>IF($E3899=1,SUMIFS(Registros!$F$2:$F$6000,Registros!$A$2:$A$6000,"NP",Registros!$B$2:$B$6000,$A3899),0)</f>
        <v/>
      </c>
      <c r="G3899">
        <f>IF(COUNTIFS(Registros!$A$2:$A$6000,"MOV",Registros!$B$2:$B$6000,$A3899)&gt;0,1,0)</f>
        <v/>
      </c>
      <c r="H3899">
        <f>IF($G3899=1,SUMIFS(Registros!$F$2:$F$6000,Registros!$A$2:$A$6000,"MOV",Registros!$B$2:$B$6000,$A3899),0)</f>
        <v/>
      </c>
      <c r="I3899">
        <f>IF(COUNTIFS(Registros!$A$2:$A$6000,"CS",Registros!$B$2:$B$6000,$A3899)&gt;0,1,0)</f>
        <v/>
      </c>
      <c r="J3899">
        <f>IF($I3899=1,SUMIFS(Registros!$I$2:$I$6000,Registros!$A$2:$A$6000,"CS",Registros!$B$2:$B$6000,$A3899),0)</f>
        <v/>
      </c>
      <c r="K3899">
        <f>IF(COUNTIFS(Winback!$K$2:$K$300,$D3899)&gt;0,1,0)</f>
        <v/>
      </c>
      <c r="L3899">
        <f>IF(AND($K3899=1,LEFT($A3899,3)="WB-"),SUMIFS(Winback!$D$2:$D$300,Winback!$K$2:$K$300,$D3899),0)</f>
        <v/>
      </c>
      <c r="M3899">
        <f>IF(OR($E3899=1,$G3899=1,SUMIFS(Registros!$J$2:$J$6000,Registros!$B$2:$B$6000,$A3899)&gt;0),1,0)</f>
        <v/>
      </c>
      <c r="N3899">
        <f>IF($J3899&gt;0,1,IF(COUNTIFS(Registros!$A$2:$A$6000,"CS",Registros!$B$2:$B$6000,$A3899,Registros!$K$2:$K$6000,"&lt;&gt;")&gt;0,1,0))</f>
        <v/>
      </c>
      <c r="O3899">
        <f>IF(AND($K3899=1,$E3899=0,$G3899=0,$I3899=0),"WINBACK",IF(AND($M3899=1,$N3899&gt;0),"CONVERGENTE",IF($M3899=1,"SOLO MÓVIL",IF($N3899&gt;0,"SOLO FIJO / INTERNET","SIN SERVICIOS"))))</f>
        <v/>
      </c>
      <c r="P3899">
        <f>IF($O3899="WINBACK","Recuperar (winback)",IF($O3899="CONVERGENTE","Upgrade / más líneas",IF($O3899="SOLO MÓVIL","Ofrecer fijo + internet (FLBBTV)",IF($O3899="SOLO FIJO / INTERNET","Ofrecer línea móvil Nextphone","Oferta completa (móvil + fijo + internet)"))))</f>
        <v/>
      </c>
      <c r="Q3899">
        <f>$F3899+$H3899+$L3899</f>
        <v/>
      </c>
      <c r="R3899">
        <f>IFERROR(VLOOKUP($A3899,Registros!$B$2:$G$6000,6,0),IFERROR(VLOOKUP($D3899,Winback!$B$2:$C$300,2,0),""))</f>
        <v/>
      </c>
      <c r="S3899">
        <f>IF($E3899=1,"NP","")&amp;IF($G3899=1,"+MOV","")&amp;IF($I3899=1,"+CS","")&amp;IF($K3899=1,"+WB","")</f>
        <v/>
      </c>
      <c r="T3899">
        <f>$E3899+$G3899+$I3899+$K3899</f>
        <v/>
      </c>
    </row>
    <row r="3900">
      <c r="A3900" t="inlineStr">
        <is>
          <t>328086910000</t>
        </is>
      </c>
      <c r="B3900" t="inlineStr">
        <is>
          <t>32808691</t>
        </is>
      </c>
      <c r="C3900" t="inlineStr">
        <is>
          <t>ZAHILIS LISTH VEGA BERNAL DE GONZALEZ</t>
        </is>
      </c>
      <c r="D3900" t="inlineStr">
        <is>
          <t>ZAHILISLISTHVEGABERNALDEGONZALEZ</t>
        </is>
      </c>
      <c r="E3900">
        <f>IF(COUNTIFS(Registros!$A$2:$A$6000,"NP",Registros!$B$2:$B$6000,$A3900)&gt;0,1,0)</f>
        <v/>
      </c>
      <c r="F3900">
        <f>IF($E3900=1,SUMIFS(Registros!$F$2:$F$6000,Registros!$A$2:$A$6000,"NP",Registros!$B$2:$B$6000,$A3900),0)</f>
        <v/>
      </c>
      <c r="G3900">
        <f>IF(COUNTIFS(Registros!$A$2:$A$6000,"MOV",Registros!$B$2:$B$6000,$A3900)&gt;0,1,0)</f>
        <v/>
      </c>
      <c r="H3900">
        <f>IF($G3900=1,SUMIFS(Registros!$F$2:$F$6000,Registros!$A$2:$A$6000,"MOV",Registros!$B$2:$B$6000,$A3900),0)</f>
        <v/>
      </c>
      <c r="I3900">
        <f>IF(COUNTIFS(Registros!$A$2:$A$6000,"CS",Registros!$B$2:$B$6000,$A3900)&gt;0,1,0)</f>
        <v/>
      </c>
      <c r="J3900">
        <f>IF($I3900=1,SUMIFS(Registros!$I$2:$I$6000,Registros!$A$2:$A$6000,"CS",Registros!$B$2:$B$6000,$A3900),0)</f>
        <v/>
      </c>
      <c r="K3900">
        <f>IF(COUNTIFS(Winback!$K$2:$K$300,$D3900)&gt;0,1,0)</f>
        <v/>
      </c>
      <c r="L3900">
        <f>IF(AND($K3900=1,LEFT($A3900,3)="WB-"),SUMIFS(Winback!$D$2:$D$300,Winback!$K$2:$K$300,$D3900),0)</f>
        <v/>
      </c>
      <c r="M3900">
        <f>IF(OR($E3900=1,$G3900=1,SUMIFS(Registros!$J$2:$J$6000,Registros!$B$2:$B$6000,$A3900)&gt;0),1,0)</f>
        <v/>
      </c>
      <c r="N3900">
        <f>IF($J3900&gt;0,1,IF(COUNTIFS(Registros!$A$2:$A$6000,"CS",Registros!$B$2:$B$6000,$A3900,Registros!$K$2:$K$6000,"&lt;&gt;")&gt;0,1,0))</f>
        <v/>
      </c>
      <c r="O3900">
        <f>IF(AND($K3900=1,$E3900=0,$G3900=0,$I3900=0),"WINBACK",IF(AND($M3900=1,$N3900&gt;0),"CONVERGENTE",IF($M3900=1,"SOLO MÓVIL",IF($N3900&gt;0,"SOLO FIJO / INTERNET","SIN SERVICIOS"))))</f>
        <v/>
      </c>
      <c r="P3900">
        <f>IF($O3900="WINBACK","Recuperar (winback)",IF($O3900="CONVERGENTE","Upgrade / más líneas",IF($O3900="SOLO MÓVIL","Ofrecer fijo + internet (FLBBTV)",IF($O3900="SOLO FIJO / INTERNET","Ofrecer línea móvil Nextphone","Oferta completa (móvil + fijo + internet)"))))</f>
        <v/>
      </c>
      <c r="Q3900">
        <f>$F3900+$H3900+$L3900</f>
        <v/>
      </c>
      <c r="R3900">
        <f>IFERROR(VLOOKUP($A3900,Registros!$B$2:$G$6000,6,0),IFERROR(VLOOKUP($D3900,Winback!$B$2:$C$300,2,0),""))</f>
        <v/>
      </c>
      <c r="S3900">
        <f>IF($E3900=1,"NP","")&amp;IF($G3900=1,"+MOV","")&amp;IF($I3900=1,"+CS","")&amp;IF($K3900=1,"+WB","")</f>
        <v/>
      </c>
      <c r="T3900">
        <f>$E3900+$G3900+$I3900+$K3900</f>
        <v/>
      </c>
    </row>
    <row r="3901">
      <c r="A3901" t="inlineStr">
        <is>
          <t>314039730000</t>
        </is>
      </c>
      <c r="B3901" t="inlineStr">
        <is>
          <t>31403973</t>
        </is>
      </c>
      <c r="C3901" t="inlineStr">
        <is>
          <t>ZENA FAST SERVICE SA</t>
        </is>
      </c>
      <c r="D3901" t="inlineStr">
        <is>
          <t>ZENAFASTSERVICESA</t>
        </is>
      </c>
      <c r="E3901">
        <f>IF(COUNTIFS(Registros!$A$2:$A$6000,"NP",Registros!$B$2:$B$6000,$A3901)&gt;0,1,0)</f>
        <v/>
      </c>
      <c r="F3901">
        <f>IF($E3901=1,SUMIFS(Registros!$F$2:$F$6000,Registros!$A$2:$A$6000,"NP",Registros!$B$2:$B$6000,$A3901),0)</f>
        <v/>
      </c>
      <c r="G3901">
        <f>IF(COUNTIFS(Registros!$A$2:$A$6000,"MOV",Registros!$B$2:$B$6000,$A3901)&gt;0,1,0)</f>
        <v/>
      </c>
      <c r="H3901">
        <f>IF($G3901=1,SUMIFS(Registros!$F$2:$F$6000,Registros!$A$2:$A$6000,"MOV",Registros!$B$2:$B$6000,$A3901),0)</f>
        <v/>
      </c>
      <c r="I3901">
        <f>IF(COUNTIFS(Registros!$A$2:$A$6000,"CS",Registros!$B$2:$B$6000,$A3901)&gt;0,1,0)</f>
        <v/>
      </c>
      <c r="J3901">
        <f>IF($I3901=1,SUMIFS(Registros!$I$2:$I$6000,Registros!$A$2:$A$6000,"CS",Registros!$B$2:$B$6000,$A3901),0)</f>
        <v/>
      </c>
      <c r="K3901">
        <f>IF(COUNTIFS(Winback!$K$2:$K$300,$D3901)&gt;0,1,0)</f>
        <v/>
      </c>
      <c r="L3901">
        <f>IF(AND($K3901=1,LEFT($A3901,3)="WB-"),SUMIFS(Winback!$D$2:$D$300,Winback!$K$2:$K$300,$D3901),0)</f>
        <v/>
      </c>
      <c r="M3901">
        <f>IF(OR($E3901=1,$G3901=1,SUMIFS(Registros!$J$2:$J$6000,Registros!$B$2:$B$6000,$A3901)&gt;0),1,0)</f>
        <v/>
      </c>
      <c r="N3901">
        <f>IF($J3901&gt;0,1,IF(COUNTIFS(Registros!$A$2:$A$6000,"CS",Registros!$B$2:$B$6000,$A3901,Registros!$K$2:$K$6000,"&lt;&gt;")&gt;0,1,0))</f>
        <v/>
      </c>
      <c r="O3901">
        <f>IF(AND($K3901=1,$E3901=0,$G3901=0,$I3901=0),"WINBACK",IF(AND($M3901=1,$N3901&gt;0),"CONVERGENTE",IF($M3901=1,"SOLO MÓVIL",IF($N3901&gt;0,"SOLO FIJO / INTERNET","SIN SERVICIOS"))))</f>
        <v/>
      </c>
      <c r="P3901">
        <f>IF($O3901="WINBACK","Recuperar (winback)",IF($O3901="CONVERGENTE","Upgrade / más líneas",IF($O3901="SOLO MÓVIL","Ofrecer fijo + internet (FLBBTV)",IF($O3901="SOLO FIJO / INTERNET","Ofrecer línea móvil Nextphone","Oferta completa (móvil + fijo + internet)"))))</f>
        <v/>
      </c>
      <c r="Q3901">
        <f>$F3901+$H3901+$L3901</f>
        <v/>
      </c>
      <c r="R3901">
        <f>IFERROR(VLOOKUP($A3901,Registros!$B$2:$G$6000,6,0),IFERROR(VLOOKUP($D3901,Winback!$B$2:$C$300,2,0),""))</f>
        <v/>
      </c>
      <c r="S3901">
        <f>IF($E3901=1,"NP","")&amp;IF($G3901=1,"+MOV","")&amp;IF($I3901=1,"+CS","")&amp;IF($K3901=1,"+WB","")</f>
        <v/>
      </c>
      <c r="T3901">
        <f>$E3901+$G3901+$I3901+$K3901</f>
        <v/>
      </c>
    </row>
    <row r="3902">
      <c r="A3902" t="inlineStr">
        <is>
          <t>328027790000</t>
        </is>
      </c>
      <c r="B3902" t="inlineStr">
        <is>
          <t>32802779</t>
        </is>
      </c>
      <c r="C3902" t="inlineStr">
        <is>
          <t>ZHIHUA CHENG</t>
        </is>
      </c>
      <c r="D3902" t="inlineStr">
        <is>
          <t>ZHIHUACHENG</t>
        </is>
      </c>
      <c r="E3902">
        <f>IF(COUNTIFS(Registros!$A$2:$A$6000,"NP",Registros!$B$2:$B$6000,$A3902)&gt;0,1,0)</f>
        <v/>
      </c>
      <c r="F3902">
        <f>IF($E3902=1,SUMIFS(Registros!$F$2:$F$6000,Registros!$A$2:$A$6000,"NP",Registros!$B$2:$B$6000,$A3902),0)</f>
        <v/>
      </c>
      <c r="G3902">
        <f>IF(COUNTIFS(Registros!$A$2:$A$6000,"MOV",Registros!$B$2:$B$6000,$A3902)&gt;0,1,0)</f>
        <v/>
      </c>
      <c r="H3902">
        <f>IF($G3902=1,SUMIFS(Registros!$F$2:$F$6000,Registros!$A$2:$A$6000,"MOV",Registros!$B$2:$B$6000,$A3902),0)</f>
        <v/>
      </c>
      <c r="I3902">
        <f>IF(COUNTIFS(Registros!$A$2:$A$6000,"CS",Registros!$B$2:$B$6000,$A3902)&gt;0,1,0)</f>
        <v/>
      </c>
      <c r="J3902">
        <f>IF($I3902=1,SUMIFS(Registros!$I$2:$I$6000,Registros!$A$2:$A$6000,"CS",Registros!$B$2:$B$6000,$A3902),0)</f>
        <v/>
      </c>
      <c r="K3902">
        <f>IF(COUNTIFS(Winback!$K$2:$K$300,$D3902)&gt;0,1,0)</f>
        <v/>
      </c>
      <c r="L3902">
        <f>IF(AND($K3902=1,LEFT($A3902,3)="WB-"),SUMIFS(Winback!$D$2:$D$300,Winback!$K$2:$K$300,$D3902),0)</f>
        <v/>
      </c>
      <c r="M3902">
        <f>IF(OR($E3902=1,$G3902=1,SUMIFS(Registros!$J$2:$J$6000,Registros!$B$2:$B$6000,$A3902)&gt;0),1,0)</f>
        <v/>
      </c>
      <c r="N3902">
        <f>IF($J3902&gt;0,1,IF(COUNTIFS(Registros!$A$2:$A$6000,"CS",Registros!$B$2:$B$6000,$A3902,Registros!$K$2:$K$6000,"&lt;&gt;")&gt;0,1,0))</f>
        <v/>
      </c>
      <c r="O3902">
        <f>IF(AND($K3902=1,$E3902=0,$G3902=0,$I3902=0),"WINBACK",IF(AND($M3902=1,$N3902&gt;0),"CONVERGENTE",IF($M3902=1,"SOLO MÓVIL",IF($N3902&gt;0,"SOLO FIJO / INTERNET","SIN SERVICIOS"))))</f>
        <v/>
      </c>
      <c r="P3902">
        <f>IF($O3902="WINBACK","Recuperar (winback)",IF($O3902="CONVERGENTE","Upgrade / más líneas",IF($O3902="SOLO MÓVIL","Ofrecer fijo + internet (FLBBTV)",IF($O3902="SOLO FIJO / INTERNET","Ofrecer línea móvil Nextphone","Oferta completa (móvil + fijo + internet)"))))</f>
        <v/>
      </c>
      <c r="Q3902">
        <f>$F3902+$H3902+$L3902</f>
        <v/>
      </c>
      <c r="R3902">
        <f>IFERROR(VLOOKUP($A3902,Registros!$B$2:$G$6000,6,0),IFERROR(VLOOKUP($D3902,Winback!$B$2:$C$300,2,0),""))</f>
        <v/>
      </c>
      <c r="S3902">
        <f>IF($E3902=1,"NP","")&amp;IF($G3902=1,"+MOV","")&amp;IF($I3902=1,"+CS","")&amp;IF($K3902=1,"+WB","")</f>
        <v/>
      </c>
      <c r="T3902">
        <f>$E3902+$G3902+$I3902+$K3902</f>
        <v/>
      </c>
    </row>
    <row r="3903">
      <c r="A3903" t="inlineStr">
        <is>
          <t>179029250000</t>
        </is>
      </c>
      <c r="B3903" t="inlineStr">
        <is>
          <t>17902925</t>
        </is>
      </c>
      <c r="C3903" t="inlineStr">
        <is>
          <t>ZHIXIAN QIU</t>
        </is>
      </c>
      <c r="D3903" t="inlineStr">
        <is>
          <t>ZHIXIANQIU</t>
        </is>
      </c>
      <c r="E3903">
        <f>IF(COUNTIFS(Registros!$A$2:$A$6000,"NP",Registros!$B$2:$B$6000,$A3903)&gt;0,1,0)</f>
        <v/>
      </c>
      <c r="F3903">
        <f>IF($E3903=1,SUMIFS(Registros!$F$2:$F$6000,Registros!$A$2:$A$6000,"NP",Registros!$B$2:$B$6000,$A3903),0)</f>
        <v/>
      </c>
      <c r="G3903">
        <f>IF(COUNTIFS(Registros!$A$2:$A$6000,"MOV",Registros!$B$2:$B$6000,$A3903)&gt;0,1,0)</f>
        <v/>
      </c>
      <c r="H3903">
        <f>IF($G3903=1,SUMIFS(Registros!$F$2:$F$6000,Registros!$A$2:$A$6000,"MOV",Registros!$B$2:$B$6000,$A3903),0)</f>
        <v/>
      </c>
      <c r="I3903">
        <f>IF(COUNTIFS(Registros!$A$2:$A$6000,"CS",Registros!$B$2:$B$6000,$A3903)&gt;0,1,0)</f>
        <v/>
      </c>
      <c r="J3903">
        <f>IF($I3903=1,SUMIFS(Registros!$I$2:$I$6000,Registros!$A$2:$A$6000,"CS",Registros!$B$2:$B$6000,$A3903),0)</f>
        <v/>
      </c>
      <c r="K3903">
        <f>IF(COUNTIFS(Winback!$K$2:$K$300,$D3903)&gt;0,1,0)</f>
        <v/>
      </c>
      <c r="L3903">
        <f>IF(AND($K3903=1,LEFT($A3903,3)="WB-"),SUMIFS(Winback!$D$2:$D$300,Winback!$K$2:$K$300,$D3903),0)</f>
        <v/>
      </c>
      <c r="M3903">
        <f>IF(OR($E3903=1,$G3903=1,SUMIFS(Registros!$J$2:$J$6000,Registros!$B$2:$B$6000,$A3903)&gt;0),1,0)</f>
        <v/>
      </c>
      <c r="N3903">
        <f>IF($J3903&gt;0,1,IF(COUNTIFS(Registros!$A$2:$A$6000,"CS",Registros!$B$2:$B$6000,$A3903,Registros!$K$2:$K$6000,"&lt;&gt;")&gt;0,1,0))</f>
        <v/>
      </c>
      <c r="O3903">
        <f>IF(AND($K3903=1,$E3903=0,$G3903=0,$I3903=0),"WINBACK",IF(AND($M3903=1,$N3903&gt;0),"CONVERGENTE",IF($M3903=1,"SOLO MÓVIL",IF($N3903&gt;0,"SOLO FIJO / INTERNET","SIN SERVICIOS"))))</f>
        <v/>
      </c>
      <c r="P3903">
        <f>IF($O3903="WINBACK","Recuperar (winback)",IF($O3903="CONVERGENTE","Upgrade / más líneas",IF($O3903="SOLO MÓVIL","Ofrecer fijo + internet (FLBBTV)",IF($O3903="SOLO FIJO / INTERNET","Ofrecer línea móvil Nextphone","Oferta completa (móvil + fijo + internet)"))))</f>
        <v/>
      </c>
      <c r="Q3903">
        <f>$F3903+$H3903+$L3903</f>
        <v/>
      </c>
      <c r="R3903">
        <f>IFERROR(VLOOKUP($A3903,Registros!$B$2:$G$6000,6,0),IFERROR(VLOOKUP($D3903,Winback!$B$2:$C$300,2,0),""))</f>
        <v/>
      </c>
      <c r="S3903">
        <f>IF($E3903=1,"NP","")&amp;IF($G3903=1,"+MOV","")&amp;IF($I3903=1,"+CS","")&amp;IF($K3903=1,"+WB","")</f>
        <v/>
      </c>
      <c r="T3903">
        <f>$E3903+$G3903+$I3903+$K3903</f>
        <v/>
      </c>
    </row>
    <row r="3904">
      <c r="A3904" t="inlineStr">
        <is>
          <t>803018920000</t>
        </is>
      </c>
      <c r="B3904" t="inlineStr">
        <is>
          <t>80301892</t>
        </is>
      </c>
      <c r="C3904" t="inlineStr">
        <is>
          <t>ZITA ALGANDONA SANGUILLEN</t>
        </is>
      </c>
      <c r="D3904" t="inlineStr">
        <is>
          <t>ZITAALGANDONASANGUILLEN</t>
        </is>
      </c>
      <c r="E3904">
        <f>IF(COUNTIFS(Registros!$A$2:$A$6000,"NP",Registros!$B$2:$B$6000,$A3904)&gt;0,1,0)</f>
        <v/>
      </c>
      <c r="F3904">
        <f>IF($E3904=1,SUMIFS(Registros!$F$2:$F$6000,Registros!$A$2:$A$6000,"NP",Registros!$B$2:$B$6000,$A3904),0)</f>
        <v/>
      </c>
      <c r="G3904">
        <f>IF(COUNTIFS(Registros!$A$2:$A$6000,"MOV",Registros!$B$2:$B$6000,$A3904)&gt;0,1,0)</f>
        <v/>
      </c>
      <c r="H3904">
        <f>IF($G3904=1,SUMIFS(Registros!$F$2:$F$6000,Registros!$A$2:$A$6000,"MOV",Registros!$B$2:$B$6000,$A3904),0)</f>
        <v/>
      </c>
      <c r="I3904">
        <f>IF(COUNTIFS(Registros!$A$2:$A$6000,"CS",Registros!$B$2:$B$6000,$A3904)&gt;0,1,0)</f>
        <v/>
      </c>
      <c r="J3904">
        <f>IF($I3904=1,SUMIFS(Registros!$I$2:$I$6000,Registros!$A$2:$A$6000,"CS",Registros!$B$2:$B$6000,$A3904),0)</f>
        <v/>
      </c>
      <c r="K3904">
        <f>IF(COUNTIFS(Winback!$K$2:$K$300,$D3904)&gt;0,1,0)</f>
        <v/>
      </c>
      <c r="L3904">
        <f>IF(AND($K3904=1,LEFT($A3904,3)="WB-"),SUMIFS(Winback!$D$2:$D$300,Winback!$K$2:$K$300,$D3904),0)</f>
        <v/>
      </c>
      <c r="M3904">
        <f>IF(OR($E3904=1,$G3904=1,SUMIFS(Registros!$J$2:$J$6000,Registros!$B$2:$B$6000,$A3904)&gt;0),1,0)</f>
        <v/>
      </c>
      <c r="N3904">
        <f>IF($J3904&gt;0,1,IF(COUNTIFS(Registros!$A$2:$A$6000,"CS",Registros!$B$2:$B$6000,$A3904,Registros!$K$2:$K$6000,"&lt;&gt;")&gt;0,1,0))</f>
        <v/>
      </c>
      <c r="O3904">
        <f>IF(AND($K3904=1,$E3904=0,$G3904=0,$I3904=0),"WINBACK",IF(AND($M3904=1,$N3904&gt;0),"CONVERGENTE",IF($M3904=1,"SOLO MÓVIL",IF($N3904&gt;0,"SOLO FIJO / INTERNET","SIN SERVICIOS"))))</f>
        <v/>
      </c>
      <c r="P3904">
        <f>IF($O3904="WINBACK","Recuperar (winback)",IF($O3904="CONVERGENTE","Upgrade / más líneas",IF($O3904="SOLO MÓVIL","Ofrecer fijo + internet (FLBBTV)",IF($O3904="SOLO FIJO / INTERNET","Ofrecer línea móvil Nextphone","Oferta completa (móvil + fijo + internet)"))))</f>
        <v/>
      </c>
      <c r="Q3904">
        <f>$F3904+$H3904+$L3904</f>
        <v/>
      </c>
      <c r="R3904">
        <f>IFERROR(VLOOKUP($A3904,Registros!$B$2:$G$6000,6,0),IFERROR(VLOOKUP($D3904,Winback!$B$2:$C$300,2,0),""))</f>
        <v/>
      </c>
      <c r="S3904">
        <f>IF($E3904=1,"NP","")&amp;IF($G3904=1,"+MOV","")&amp;IF($I3904=1,"+CS","")&amp;IF($K3904=1,"+WB","")</f>
        <v/>
      </c>
      <c r="T3904">
        <f>$E3904+$G3904+$I3904+$K3904</f>
        <v/>
      </c>
    </row>
    <row r="3905">
      <c r="A3905" t="inlineStr">
        <is>
          <t>234002540100</t>
        </is>
      </c>
      <c r="B3905" t="inlineStr">
        <is>
          <t>23400254</t>
        </is>
      </c>
      <c r="C3905" t="inlineStr">
        <is>
          <t>VIELKA VALENTINE ROMERO</t>
        </is>
      </c>
      <c r="D3905" t="inlineStr">
        <is>
          <t>VIELKAVALENTINEROMERO</t>
        </is>
      </c>
      <c r="E3905">
        <f>IF(COUNTIFS(Registros!$A$2:$A$6000,"NP",Registros!$B$2:$B$6000,$A3905)&gt;0,1,0)</f>
        <v/>
      </c>
      <c r="F3905">
        <f>IF($E3905=1,SUMIFS(Registros!$F$2:$F$6000,Registros!$A$2:$A$6000,"NP",Registros!$B$2:$B$6000,$A3905),0)</f>
        <v/>
      </c>
      <c r="G3905">
        <f>IF(COUNTIFS(Registros!$A$2:$A$6000,"MOV",Registros!$B$2:$B$6000,$A3905)&gt;0,1,0)</f>
        <v/>
      </c>
      <c r="H3905">
        <f>IF($G3905=1,SUMIFS(Registros!$F$2:$F$6000,Registros!$A$2:$A$6000,"MOV",Registros!$B$2:$B$6000,$A3905),0)</f>
        <v/>
      </c>
      <c r="I3905">
        <f>IF(COUNTIFS(Registros!$A$2:$A$6000,"CS",Registros!$B$2:$B$6000,$A3905)&gt;0,1,0)</f>
        <v/>
      </c>
      <c r="J3905">
        <f>IF($I3905=1,SUMIFS(Registros!$I$2:$I$6000,Registros!$A$2:$A$6000,"CS",Registros!$B$2:$B$6000,$A3905),0)</f>
        <v/>
      </c>
      <c r="K3905">
        <f>IF(COUNTIFS(Winback!$K$2:$K$300,$D3905)&gt;0,1,0)</f>
        <v/>
      </c>
      <c r="L3905">
        <f>IF(AND($K3905=1,LEFT($A3905,3)="WB-"),SUMIFS(Winback!$D$2:$D$300,Winback!$K$2:$K$300,$D3905),0)</f>
        <v/>
      </c>
      <c r="M3905">
        <f>IF(OR($E3905=1,$G3905=1,SUMIFS(Registros!$J$2:$J$6000,Registros!$B$2:$B$6000,$A3905)&gt;0),1,0)</f>
        <v/>
      </c>
      <c r="N3905">
        <f>IF($J3905&gt;0,1,IF(COUNTIFS(Registros!$A$2:$A$6000,"CS",Registros!$B$2:$B$6000,$A3905,Registros!$K$2:$K$6000,"&lt;&gt;")&gt;0,1,0))</f>
        <v/>
      </c>
      <c r="O3905">
        <f>IF(AND($K3905=1,$E3905=0,$G3905=0,$I3905=0),"WINBACK",IF(AND($M3905=1,$N3905&gt;0),"CONVERGENTE",IF($M3905=1,"SOLO MÓVIL",IF($N3905&gt;0,"SOLO FIJO / INTERNET","SIN SERVICIOS"))))</f>
        <v/>
      </c>
      <c r="P3905">
        <f>IF($O3905="WINBACK","Recuperar (winback)",IF($O3905="CONVERGENTE","Upgrade / más líneas",IF($O3905="SOLO MÓVIL","Ofrecer fijo + internet (FLBBTV)",IF($O3905="SOLO FIJO / INTERNET","Ofrecer línea móvil Nextphone","Oferta completa (móvil + fijo + internet)"))))</f>
        <v/>
      </c>
      <c r="Q3905">
        <f>$F3905+$H3905+$L3905</f>
        <v/>
      </c>
      <c r="R3905">
        <f>IFERROR(VLOOKUP($A3905,Registros!$B$2:$G$6000,6,0),IFERROR(VLOOKUP($D3905,Winback!$B$2:$C$300,2,0),""))</f>
        <v/>
      </c>
      <c r="S3905">
        <f>IF($E3905=1,"NP","")&amp;IF($G3905=1,"+MOV","")&amp;IF($I3905=1,"+CS","")&amp;IF($K3905=1,"+WB","")</f>
        <v/>
      </c>
      <c r="T3905">
        <f>$E3905+$G3905+$I3905+$K3905</f>
        <v/>
      </c>
    </row>
    <row r="3906">
      <c r="A3906" t="inlineStr">
        <is>
          <t>317019400000</t>
        </is>
      </c>
      <c r="B3906" t="inlineStr">
        <is>
          <t>31701940</t>
        </is>
      </c>
      <c r="C3906" t="inlineStr">
        <is>
          <t>VORTICE</t>
        </is>
      </c>
      <c r="D3906" t="inlineStr">
        <is>
          <t>VORTICE</t>
        </is>
      </c>
      <c r="E3906">
        <f>IF(COUNTIFS(Registros!$A$2:$A$6000,"NP",Registros!$B$2:$B$6000,$A3906)&gt;0,1,0)</f>
        <v/>
      </c>
      <c r="F3906">
        <f>IF($E3906=1,SUMIFS(Registros!$F$2:$F$6000,Registros!$A$2:$A$6000,"NP",Registros!$B$2:$B$6000,$A3906),0)</f>
        <v/>
      </c>
      <c r="G3906">
        <f>IF(COUNTIFS(Registros!$A$2:$A$6000,"MOV",Registros!$B$2:$B$6000,$A3906)&gt;0,1,0)</f>
        <v/>
      </c>
      <c r="H3906">
        <f>IF($G3906=1,SUMIFS(Registros!$F$2:$F$6000,Registros!$A$2:$A$6000,"MOV",Registros!$B$2:$B$6000,$A3906),0)</f>
        <v/>
      </c>
      <c r="I3906">
        <f>IF(COUNTIFS(Registros!$A$2:$A$6000,"CS",Registros!$B$2:$B$6000,$A3906)&gt;0,1,0)</f>
        <v/>
      </c>
      <c r="J3906">
        <f>IF($I3906=1,SUMIFS(Registros!$I$2:$I$6000,Registros!$A$2:$A$6000,"CS",Registros!$B$2:$B$6000,$A3906),0)</f>
        <v/>
      </c>
      <c r="K3906">
        <f>IF(COUNTIFS(Winback!$K$2:$K$300,$D3906)&gt;0,1,0)</f>
        <v/>
      </c>
      <c r="L3906">
        <f>IF(AND($K3906=1,LEFT($A3906,3)="WB-"),SUMIFS(Winback!$D$2:$D$300,Winback!$K$2:$K$300,$D3906),0)</f>
        <v/>
      </c>
      <c r="M3906">
        <f>IF(OR($E3906=1,$G3906=1,SUMIFS(Registros!$J$2:$J$6000,Registros!$B$2:$B$6000,$A3906)&gt;0),1,0)</f>
        <v/>
      </c>
      <c r="N3906">
        <f>IF($J3906&gt;0,1,IF(COUNTIFS(Registros!$A$2:$A$6000,"CS",Registros!$B$2:$B$6000,$A3906,Registros!$K$2:$K$6000,"&lt;&gt;")&gt;0,1,0))</f>
        <v/>
      </c>
      <c r="O3906">
        <f>IF(AND($K3906=1,$E3906=0,$G3906=0,$I3906=0),"WINBACK",IF(AND($M3906=1,$N3906&gt;0),"CONVERGENTE",IF($M3906=1,"SOLO MÓVIL",IF($N3906&gt;0,"SOLO FIJO / INTERNET","SIN SERVICIOS"))))</f>
        <v/>
      </c>
      <c r="P3906">
        <f>IF($O3906="WINBACK","Recuperar (winback)",IF($O3906="CONVERGENTE","Upgrade / más líneas",IF($O3906="SOLO MÓVIL","Ofrecer fijo + internet (FLBBTV)",IF($O3906="SOLO FIJO / INTERNET","Ofrecer línea móvil Nextphone","Oferta completa (móvil + fijo + internet)"))))</f>
        <v/>
      </c>
      <c r="Q3906">
        <f>$F3906+$H3906+$L3906</f>
        <v/>
      </c>
      <c r="R3906">
        <f>IFERROR(VLOOKUP($A3906,Registros!$B$2:$G$6000,6,0),IFERROR(VLOOKUP($D3906,Winback!$B$2:$C$300,2,0),""))</f>
        <v/>
      </c>
      <c r="S3906">
        <f>IF($E3906=1,"NP","")&amp;IF($G3906=1,"+MOV","")&amp;IF($I3906=1,"+CS","")&amp;IF($K3906=1,"+WB","")</f>
        <v/>
      </c>
      <c r="T3906">
        <f>$E3906+$G3906+$I3906+$K3906</f>
        <v/>
      </c>
    </row>
    <row r="3907">
      <c r="A3907" t="inlineStr">
        <is>
          <t>178028570000</t>
        </is>
      </c>
      <c r="B3907" t="inlineStr">
        <is>
          <t>17802857</t>
        </is>
      </c>
      <c r="C3907" t="inlineStr">
        <is>
          <t>WAIKO CORPORATION; INC.</t>
        </is>
      </c>
      <c r="D3907" t="inlineStr">
        <is>
          <t>WAIKOCORPORATIONINC</t>
        </is>
      </c>
      <c r="E3907">
        <f>IF(COUNTIFS(Registros!$A$2:$A$6000,"NP",Registros!$B$2:$B$6000,$A3907)&gt;0,1,0)</f>
        <v/>
      </c>
      <c r="F3907">
        <f>IF($E3907=1,SUMIFS(Registros!$F$2:$F$6000,Registros!$A$2:$A$6000,"NP",Registros!$B$2:$B$6000,$A3907),0)</f>
        <v/>
      </c>
      <c r="G3907">
        <f>IF(COUNTIFS(Registros!$A$2:$A$6000,"MOV",Registros!$B$2:$B$6000,$A3907)&gt;0,1,0)</f>
        <v/>
      </c>
      <c r="H3907">
        <f>IF($G3907=1,SUMIFS(Registros!$F$2:$F$6000,Registros!$A$2:$A$6000,"MOV",Registros!$B$2:$B$6000,$A3907),0)</f>
        <v/>
      </c>
      <c r="I3907">
        <f>IF(COUNTIFS(Registros!$A$2:$A$6000,"CS",Registros!$B$2:$B$6000,$A3907)&gt;0,1,0)</f>
        <v/>
      </c>
      <c r="J3907">
        <f>IF($I3907=1,SUMIFS(Registros!$I$2:$I$6000,Registros!$A$2:$A$6000,"CS",Registros!$B$2:$B$6000,$A3907),0)</f>
        <v/>
      </c>
      <c r="K3907">
        <f>IF(COUNTIFS(Winback!$K$2:$K$300,$D3907)&gt;0,1,0)</f>
        <v/>
      </c>
      <c r="L3907">
        <f>IF(AND($K3907=1,LEFT($A3907,3)="WB-"),SUMIFS(Winback!$D$2:$D$300,Winback!$K$2:$K$300,$D3907),0)</f>
        <v/>
      </c>
      <c r="M3907">
        <f>IF(OR($E3907=1,$G3907=1,SUMIFS(Registros!$J$2:$J$6000,Registros!$B$2:$B$6000,$A3907)&gt;0),1,0)</f>
        <v/>
      </c>
      <c r="N3907">
        <f>IF($J3907&gt;0,1,IF(COUNTIFS(Registros!$A$2:$A$6000,"CS",Registros!$B$2:$B$6000,$A3907,Registros!$K$2:$K$6000,"&lt;&gt;")&gt;0,1,0))</f>
        <v/>
      </c>
      <c r="O3907">
        <f>IF(AND($K3907=1,$E3907=0,$G3907=0,$I3907=0),"WINBACK",IF(AND($M3907=1,$N3907&gt;0),"CONVERGENTE",IF($M3907=1,"SOLO MÓVIL",IF($N3907&gt;0,"SOLO FIJO / INTERNET","SIN SERVICIOS"))))</f>
        <v/>
      </c>
      <c r="P3907">
        <f>IF($O3907="WINBACK","Recuperar (winback)",IF($O3907="CONVERGENTE","Upgrade / más líneas",IF($O3907="SOLO MÓVIL","Ofrecer fijo + internet (FLBBTV)",IF($O3907="SOLO FIJO / INTERNET","Ofrecer línea móvil Nextphone","Oferta completa (móvil + fijo + internet)"))))</f>
        <v/>
      </c>
      <c r="Q3907">
        <f>$F3907+$H3907+$L3907</f>
        <v/>
      </c>
      <c r="R3907">
        <f>IFERROR(VLOOKUP($A3907,Registros!$B$2:$G$6000,6,0),IFERROR(VLOOKUP($D3907,Winback!$B$2:$C$300,2,0),""))</f>
        <v/>
      </c>
      <c r="S3907">
        <f>IF($E3907=1,"NP","")&amp;IF($G3907=1,"+MOV","")&amp;IF($I3907=1,"+CS","")&amp;IF($K3907=1,"+WB","")</f>
        <v/>
      </c>
      <c r="T3907">
        <f>$E3907+$G3907+$I3907+$K3907</f>
        <v/>
      </c>
    </row>
    <row r="3908">
      <c r="A3908" t="inlineStr">
        <is>
          <t>175001550000</t>
        </is>
      </c>
      <c r="B3908" t="inlineStr">
        <is>
          <t>17500155</t>
        </is>
      </c>
      <c r="C3908" t="inlineStr">
        <is>
          <t>WEI XIONG WANG LIANG</t>
        </is>
      </c>
      <c r="D3908" t="inlineStr">
        <is>
          <t>WEIXIONGWANGLIANG</t>
        </is>
      </c>
      <c r="E3908">
        <f>IF(COUNTIFS(Registros!$A$2:$A$6000,"NP",Registros!$B$2:$B$6000,$A3908)&gt;0,1,0)</f>
        <v/>
      </c>
      <c r="F3908">
        <f>IF($E3908=1,SUMIFS(Registros!$F$2:$F$6000,Registros!$A$2:$A$6000,"NP",Registros!$B$2:$B$6000,$A3908),0)</f>
        <v/>
      </c>
      <c r="G3908">
        <f>IF(COUNTIFS(Registros!$A$2:$A$6000,"MOV",Registros!$B$2:$B$6000,$A3908)&gt;0,1,0)</f>
        <v/>
      </c>
      <c r="H3908">
        <f>IF($G3908=1,SUMIFS(Registros!$F$2:$F$6000,Registros!$A$2:$A$6000,"MOV",Registros!$B$2:$B$6000,$A3908),0)</f>
        <v/>
      </c>
      <c r="I3908">
        <f>IF(COUNTIFS(Registros!$A$2:$A$6000,"CS",Registros!$B$2:$B$6000,$A3908)&gt;0,1,0)</f>
        <v/>
      </c>
      <c r="J3908">
        <f>IF($I3908=1,SUMIFS(Registros!$I$2:$I$6000,Registros!$A$2:$A$6000,"CS",Registros!$B$2:$B$6000,$A3908),0)</f>
        <v/>
      </c>
      <c r="K3908">
        <f>IF(COUNTIFS(Winback!$K$2:$K$300,$D3908)&gt;0,1,0)</f>
        <v/>
      </c>
      <c r="L3908">
        <f>IF(AND($K3908=1,LEFT($A3908,3)="WB-"),SUMIFS(Winback!$D$2:$D$300,Winback!$K$2:$K$300,$D3908),0)</f>
        <v/>
      </c>
      <c r="M3908">
        <f>IF(OR($E3908=1,$G3908=1,SUMIFS(Registros!$J$2:$J$6000,Registros!$B$2:$B$6000,$A3908)&gt;0),1,0)</f>
        <v/>
      </c>
      <c r="N3908">
        <f>IF($J3908&gt;0,1,IF(COUNTIFS(Registros!$A$2:$A$6000,"CS",Registros!$B$2:$B$6000,$A3908,Registros!$K$2:$K$6000,"&lt;&gt;")&gt;0,1,0))</f>
        <v/>
      </c>
      <c r="O3908">
        <f>IF(AND($K3908=1,$E3908=0,$G3908=0,$I3908=0),"WINBACK",IF(AND($M3908=1,$N3908&gt;0),"CONVERGENTE",IF($M3908=1,"SOLO MÓVIL",IF($N3908&gt;0,"SOLO FIJO / INTERNET","SIN SERVICIOS"))))</f>
        <v/>
      </c>
      <c r="P3908">
        <f>IF($O3908="WINBACK","Recuperar (winback)",IF($O3908="CONVERGENTE","Upgrade / más líneas",IF($O3908="SOLO MÓVIL","Ofrecer fijo + internet (FLBBTV)",IF($O3908="SOLO FIJO / INTERNET","Ofrecer línea móvil Nextphone","Oferta completa (móvil + fijo + internet)"))))</f>
        <v/>
      </c>
      <c r="Q3908">
        <f>$F3908+$H3908+$L3908</f>
        <v/>
      </c>
      <c r="R3908">
        <f>IFERROR(VLOOKUP($A3908,Registros!$B$2:$G$6000,6,0),IFERROR(VLOOKUP($D3908,Winback!$B$2:$C$300,2,0),""))</f>
        <v/>
      </c>
      <c r="S3908">
        <f>IF($E3908=1,"NP","")&amp;IF($G3908=1,"+MOV","")&amp;IF($I3908=1,"+CS","")&amp;IF($K3908=1,"+WB","")</f>
        <v/>
      </c>
      <c r="T3908">
        <f>$E3908+$G3908+$I3908+$K3908</f>
        <v/>
      </c>
    </row>
    <row r="3909">
      <c r="A3909" t="inlineStr">
        <is>
          <t>217000640000</t>
        </is>
      </c>
      <c r="B3909" t="inlineStr">
        <is>
          <t>21700064</t>
        </is>
      </c>
      <c r="C3909" t="inlineStr">
        <is>
          <t>WESTFORD INTERNATIONAL; S.A.</t>
        </is>
      </c>
      <c r="D3909" t="inlineStr">
        <is>
          <t>WESTFORDINTERNATIONALSA</t>
        </is>
      </c>
      <c r="E3909">
        <f>IF(COUNTIFS(Registros!$A$2:$A$6000,"NP",Registros!$B$2:$B$6000,$A3909)&gt;0,1,0)</f>
        <v/>
      </c>
      <c r="F3909">
        <f>IF($E3909=1,SUMIFS(Registros!$F$2:$F$6000,Registros!$A$2:$A$6000,"NP",Registros!$B$2:$B$6000,$A3909),0)</f>
        <v/>
      </c>
      <c r="G3909">
        <f>IF(COUNTIFS(Registros!$A$2:$A$6000,"MOV",Registros!$B$2:$B$6000,$A3909)&gt;0,1,0)</f>
        <v/>
      </c>
      <c r="H3909">
        <f>IF($G3909=1,SUMIFS(Registros!$F$2:$F$6000,Registros!$A$2:$A$6000,"MOV",Registros!$B$2:$B$6000,$A3909),0)</f>
        <v/>
      </c>
      <c r="I3909">
        <f>IF(COUNTIFS(Registros!$A$2:$A$6000,"CS",Registros!$B$2:$B$6000,$A3909)&gt;0,1,0)</f>
        <v/>
      </c>
      <c r="J3909">
        <f>IF($I3909=1,SUMIFS(Registros!$I$2:$I$6000,Registros!$A$2:$A$6000,"CS",Registros!$B$2:$B$6000,$A3909),0)</f>
        <v/>
      </c>
      <c r="K3909">
        <f>IF(COUNTIFS(Winback!$K$2:$K$300,$D3909)&gt;0,1,0)</f>
        <v/>
      </c>
      <c r="L3909">
        <f>IF(AND($K3909=1,LEFT($A3909,3)="WB-"),SUMIFS(Winback!$D$2:$D$300,Winback!$K$2:$K$300,$D3909),0)</f>
        <v/>
      </c>
      <c r="M3909">
        <f>IF(OR($E3909=1,$G3909=1,SUMIFS(Registros!$J$2:$J$6000,Registros!$B$2:$B$6000,$A3909)&gt;0),1,0)</f>
        <v/>
      </c>
      <c r="N3909">
        <f>IF($J3909&gt;0,1,IF(COUNTIFS(Registros!$A$2:$A$6000,"CS",Registros!$B$2:$B$6000,$A3909,Registros!$K$2:$K$6000,"&lt;&gt;")&gt;0,1,0))</f>
        <v/>
      </c>
      <c r="O3909">
        <f>IF(AND($K3909=1,$E3909=0,$G3909=0,$I3909=0),"WINBACK",IF(AND($M3909=1,$N3909&gt;0),"CONVERGENTE",IF($M3909=1,"SOLO MÓVIL",IF($N3909&gt;0,"SOLO FIJO / INTERNET","SIN SERVICIOS"))))</f>
        <v/>
      </c>
      <c r="P3909">
        <f>IF($O3909="WINBACK","Recuperar (winback)",IF($O3909="CONVERGENTE","Upgrade / más líneas",IF($O3909="SOLO MÓVIL","Ofrecer fijo + internet (FLBBTV)",IF($O3909="SOLO FIJO / INTERNET","Ofrecer línea móvil Nextphone","Oferta completa (móvil + fijo + internet)"))))</f>
        <v/>
      </c>
      <c r="Q3909">
        <f>$F3909+$H3909+$L3909</f>
        <v/>
      </c>
      <c r="R3909">
        <f>IFERROR(VLOOKUP($A3909,Registros!$B$2:$G$6000,6,0),IFERROR(VLOOKUP($D3909,Winback!$B$2:$C$300,2,0),""))</f>
        <v/>
      </c>
      <c r="S3909">
        <f>IF($E3909=1,"NP","")&amp;IF($G3909=1,"+MOV","")&amp;IF($I3909=1,"+CS","")&amp;IF($K3909=1,"+WB","")</f>
        <v/>
      </c>
      <c r="T3909">
        <f>$E3909+$G3909+$I3909+$K3909</f>
        <v/>
      </c>
    </row>
    <row r="3910">
      <c r="A3910" t="inlineStr">
        <is>
          <t>322115390000</t>
        </is>
      </c>
      <c r="B3910" t="inlineStr">
        <is>
          <t>32211539</t>
        </is>
      </c>
      <c r="C3910" t="inlineStr">
        <is>
          <t>WILMER YOEL PINZON LEONES</t>
        </is>
      </c>
      <c r="D3910" t="inlineStr">
        <is>
          <t>WILMERYOELPINZONLEONES</t>
        </is>
      </c>
      <c r="E3910">
        <f>IF(COUNTIFS(Registros!$A$2:$A$6000,"NP",Registros!$B$2:$B$6000,$A3910)&gt;0,1,0)</f>
        <v/>
      </c>
      <c r="F3910">
        <f>IF($E3910=1,SUMIFS(Registros!$F$2:$F$6000,Registros!$A$2:$A$6000,"NP",Registros!$B$2:$B$6000,$A3910),0)</f>
        <v/>
      </c>
      <c r="G3910">
        <f>IF(COUNTIFS(Registros!$A$2:$A$6000,"MOV",Registros!$B$2:$B$6000,$A3910)&gt;0,1,0)</f>
        <v/>
      </c>
      <c r="H3910">
        <f>IF($G3910=1,SUMIFS(Registros!$F$2:$F$6000,Registros!$A$2:$A$6000,"MOV",Registros!$B$2:$B$6000,$A3910),0)</f>
        <v/>
      </c>
      <c r="I3910">
        <f>IF(COUNTIFS(Registros!$A$2:$A$6000,"CS",Registros!$B$2:$B$6000,$A3910)&gt;0,1,0)</f>
        <v/>
      </c>
      <c r="J3910">
        <f>IF($I3910=1,SUMIFS(Registros!$I$2:$I$6000,Registros!$A$2:$A$6000,"CS",Registros!$B$2:$B$6000,$A3910),0)</f>
        <v/>
      </c>
      <c r="K3910">
        <f>IF(COUNTIFS(Winback!$K$2:$K$300,$D3910)&gt;0,1,0)</f>
        <v/>
      </c>
      <c r="L3910">
        <f>IF(AND($K3910=1,LEFT($A3910,3)="WB-"),SUMIFS(Winback!$D$2:$D$300,Winback!$K$2:$K$300,$D3910),0)</f>
        <v/>
      </c>
      <c r="M3910">
        <f>IF(OR($E3910=1,$G3910=1,SUMIFS(Registros!$J$2:$J$6000,Registros!$B$2:$B$6000,$A3910)&gt;0),1,0)</f>
        <v/>
      </c>
      <c r="N3910">
        <f>IF($J3910&gt;0,1,IF(COUNTIFS(Registros!$A$2:$A$6000,"CS",Registros!$B$2:$B$6000,$A3910,Registros!$K$2:$K$6000,"&lt;&gt;")&gt;0,1,0))</f>
        <v/>
      </c>
      <c r="O3910">
        <f>IF(AND($K3910=1,$E3910=0,$G3910=0,$I3910=0),"WINBACK",IF(AND($M3910=1,$N3910&gt;0),"CONVERGENTE",IF($M3910=1,"SOLO MÓVIL",IF($N3910&gt;0,"SOLO FIJO / INTERNET","SIN SERVICIOS"))))</f>
        <v/>
      </c>
      <c r="P3910">
        <f>IF($O3910="WINBACK","Recuperar (winback)",IF($O3910="CONVERGENTE","Upgrade / más líneas",IF($O3910="SOLO MÓVIL","Ofrecer fijo + internet (FLBBTV)",IF($O3910="SOLO FIJO / INTERNET","Ofrecer línea móvil Nextphone","Oferta completa (móvil + fijo + internet)"))))</f>
        <v/>
      </c>
      <c r="Q3910">
        <f>$F3910+$H3910+$L3910</f>
        <v/>
      </c>
      <c r="R3910">
        <f>IFERROR(VLOOKUP($A3910,Registros!$B$2:$G$6000,6,0),IFERROR(VLOOKUP($D3910,Winback!$B$2:$C$300,2,0),""))</f>
        <v/>
      </c>
      <c r="S3910">
        <f>IF($E3910=1,"NP","")&amp;IF($G3910=1,"+MOV","")&amp;IF($I3910=1,"+CS","")&amp;IF($K3910=1,"+WB","")</f>
        <v/>
      </c>
      <c r="T3910">
        <f>$E3910+$G3910+$I3910+$K3910</f>
        <v/>
      </c>
    </row>
    <row r="3911">
      <c r="A3911" t="inlineStr">
        <is>
          <t>801870830200</t>
        </is>
      </c>
      <c r="B3911" t="inlineStr">
        <is>
          <t>80187083</t>
        </is>
      </c>
      <c r="C3911" t="inlineStr">
        <is>
          <t>FELIJOS S A CENTRAL TELEFONICA</t>
        </is>
      </c>
      <c r="D3911" t="inlineStr">
        <is>
          <t>FELIJOSSACENTRALTELEFONICA</t>
        </is>
      </c>
      <c r="E3911">
        <f>IF(COUNTIFS(Registros!$A$2:$A$6000,"NP",Registros!$B$2:$B$6000,$A3911)&gt;0,1,0)</f>
        <v/>
      </c>
      <c r="F3911">
        <f>IF($E3911=1,SUMIFS(Registros!$F$2:$F$6000,Registros!$A$2:$A$6000,"NP",Registros!$B$2:$B$6000,$A3911),0)</f>
        <v/>
      </c>
      <c r="G3911">
        <f>IF(COUNTIFS(Registros!$A$2:$A$6000,"MOV",Registros!$B$2:$B$6000,$A3911)&gt;0,1,0)</f>
        <v/>
      </c>
      <c r="H3911">
        <f>IF($G3911=1,SUMIFS(Registros!$F$2:$F$6000,Registros!$A$2:$A$6000,"MOV",Registros!$B$2:$B$6000,$A3911),0)</f>
        <v/>
      </c>
      <c r="I3911">
        <f>IF(COUNTIFS(Registros!$A$2:$A$6000,"CS",Registros!$B$2:$B$6000,$A3911)&gt;0,1,0)</f>
        <v/>
      </c>
      <c r="J3911">
        <f>IF($I3911=1,SUMIFS(Registros!$I$2:$I$6000,Registros!$A$2:$A$6000,"CS",Registros!$B$2:$B$6000,$A3911),0)</f>
        <v/>
      </c>
      <c r="K3911">
        <f>IF(COUNTIFS(Winback!$K$2:$K$300,$D3911)&gt;0,1,0)</f>
        <v/>
      </c>
      <c r="L3911">
        <f>IF(AND($K3911=1,LEFT($A3911,3)="WB-"),SUMIFS(Winback!$D$2:$D$300,Winback!$K$2:$K$300,$D3911),0)</f>
        <v/>
      </c>
      <c r="M3911">
        <f>IF(OR($E3911=1,$G3911=1,SUMIFS(Registros!$J$2:$J$6000,Registros!$B$2:$B$6000,$A3911)&gt;0),1,0)</f>
        <v/>
      </c>
      <c r="N3911">
        <f>IF($J3911&gt;0,1,IF(COUNTIFS(Registros!$A$2:$A$6000,"CS",Registros!$B$2:$B$6000,$A3911,Registros!$K$2:$K$6000,"&lt;&gt;")&gt;0,1,0))</f>
        <v/>
      </c>
      <c r="O3911">
        <f>IF(AND($K3911=1,$E3911=0,$G3911=0,$I3911=0),"WINBACK",IF(AND($M3911=1,$N3911&gt;0),"CONVERGENTE",IF($M3911=1,"SOLO MÓVIL",IF($N3911&gt;0,"SOLO FIJO / INTERNET","SIN SERVICIOS"))))</f>
        <v/>
      </c>
      <c r="P3911">
        <f>IF($O3911="WINBACK","Recuperar (winback)",IF($O3911="CONVERGENTE","Upgrade / más líneas",IF($O3911="SOLO MÓVIL","Ofrecer fijo + internet (FLBBTV)",IF($O3911="SOLO FIJO / INTERNET","Ofrecer línea móvil Nextphone","Oferta completa (móvil + fijo + internet)"))))</f>
        <v/>
      </c>
      <c r="Q3911">
        <f>$F3911+$H3911+$L3911</f>
        <v/>
      </c>
      <c r="R3911">
        <f>IFERROR(VLOOKUP($A3911,Registros!$B$2:$G$6000,6,0),IFERROR(VLOOKUP($D3911,Winback!$B$2:$C$300,2,0),""))</f>
        <v/>
      </c>
      <c r="S3911">
        <f>IF($E3911=1,"NP","")&amp;IF($G3911=1,"+MOV","")&amp;IF($I3911=1,"+CS","")&amp;IF($K3911=1,"+WB","")</f>
        <v/>
      </c>
      <c r="T3911">
        <f>$E3911+$G3911+$I3911+$K3911</f>
        <v/>
      </c>
    </row>
    <row r="3912">
      <c r="A3912" t="inlineStr">
        <is>
          <t>801870830000</t>
        </is>
      </c>
      <c r="B3912" t="inlineStr">
        <is>
          <t>80187083</t>
        </is>
      </c>
      <c r="C3912" t="inlineStr">
        <is>
          <t>IMPORTADORA MADURO S A</t>
        </is>
      </c>
      <c r="D3912" t="inlineStr">
        <is>
          <t>IMPORTADORAMADUROSA</t>
        </is>
      </c>
      <c r="E3912">
        <f>IF(COUNTIFS(Registros!$A$2:$A$6000,"NP",Registros!$B$2:$B$6000,$A3912)&gt;0,1,0)</f>
        <v/>
      </c>
      <c r="F3912">
        <f>IF($E3912=1,SUMIFS(Registros!$F$2:$F$6000,Registros!$A$2:$A$6000,"NP",Registros!$B$2:$B$6000,$A3912),0)</f>
        <v/>
      </c>
      <c r="G3912">
        <f>IF(COUNTIFS(Registros!$A$2:$A$6000,"MOV",Registros!$B$2:$B$6000,$A3912)&gt;0,1,0)</f>
        <v/>
      </c>
      <c r="H3912">
        <f>IF($G3912=1,SUMIFS(Registros!$F$2:$F$6000,Registros!$A$2:$A$6000,"MOV",Registros!$B$2:$B$6000,$A3912),0)</f>
        <v/>
      </c>
      <c r="I3912">
        <f>IF(COUNTIFS(Registros!$A$2:$A$6000,"CS",Registros!$B$2:$B$6000,$A3912)&gt;0,1,0)</f>
        <v/>
      </c>
      <c r="J3912">
        <f>IF($I3912=1,SUMIFS(Registros!$I$2:$I$6000,Registros!$A$2:$A$6000,"CS",Registros!$B$2:$B$6000,$A3912),0)</f>
        <v/>
      </c>
      <c r="K3912">
        <f>IF(COUNTIFS(Winback!$K$2:$K$300,$D3912)&gt;0,1,0)</f>
        <v/>
      </c>
      <c r="L3912">
        <f>IF(AND($K3912=1,LEFT($A3912,3)="WB-"),SUMIFS(Winback!$D$2:$D$300,Winback!$K$2:$K$300,$D3912),0)</f>
        <v/>
      </c>
      <c r="M3912">
        <f>IF(OR($E3912=1,$G3912=1,SUMIFS(Registros!$J$2:$J$6000,Registros!$B$2:$B$6000,$A3912)&gt;0),1,0)</f>
        <v/>
      </c>
      <c r="N3912">
        <f>IF($J3912&gt;0,1,IF(COUNTIFS(Registros!$A$2:$A$6000,"CS",Registros!$B$2:$B$6000,$A3912,Registros!$K$2:$K$6000,"&lt;&gt;")&gt;0,1,0))</f>
        <v/>
      </c>
      <c r="O3912">
        <f>IF(AND($K3912=1,$E3912=0,$G3912=0,$I3912=0),"WINBACK",IF(AND($M3912=1,$N3912&gt;0),"CONVERGENTE",IF($M3912=1,"SOLO MÓVIL",IF($N3912&gt;0,"SOLO FIJO / INTERNET","SIN SERVICIOS"))))</f>
        <v/>
      </c>
      <c r="P3912">
        <f>IF($O3912="WINBACK","Recuperar (winback)",IF($O3912="CONVERGENTE","Upgrade / más líneas",IF($O3912="SOLO MÓVIL","Ofrecer fijo + internet (FLBBTV)",IF($O3912="SOLO FIJO / INTERNET","Ofrecer línea móvil Nextphone","Oferta completa (móvil + fijo + internet)"))))</f>
        <v/>
      </c>
      <c r="Q3912">
        <f>$F3912+$H3912+$L3912</f>
        <v/>
      </c>
      <c r="R3912">
        <f>IFERROR(VLOOKUP($A3912,Registros!$B$2:$G$6000,6,0),IFERROR(VLOOKUP($D3912,Winback!$B$2:$C$300,2,0),""))</f>
        <v/>
      </c>
      <c r="S3912">
        <f>IF($E3912=1,"NP","")&amp;IF($G3912=1,"+MOV","")&amp;IF($I3912=1,"+CS","")&amp;IF($K3912=1,"+WB","")</f>
        <v/>
      </c>
      <c r="T3912">
        <f>$E3912+$G3912+$I3912+$K3912</f>
        <v/>
      </c>
    </row>
    <row r="3913">
      <c r="A3913" t="inlineStr">
        <is>
          <t>995089620000</t>
        </is>
      </c>
      <c r="B3913" t="inlineStr">
        <is>
          <t>99508962</t>
        </is>
      </c>
      <c r="C3913" t="inlineStr">
        <is>
          <t>X VET SERVICE CORP;S.A</t>
        </is>
      </c>
      <c r="D3913" t="inlineStr">
        <is>
          <t>XVETSERVICECORPSA</t>
        </is>
      </c>
      <c r="E3913">
        <f>IF(COUNTIFS(Registros!$A$2:$A$6000,"NP",Registros!$B$2:$B$6000,$A3913)&gt;0,1,0)</f>
        <v/>
      </c>
      <c r="F3913">
        <f>IF($E3913=1,SUMIFS(Registros!$F$2:$F$6000,Registros!$A$2:$A$6000,"NP",Registros!$B$2:$B$6000,$A3913),0)</f>
        <v/>
      </c>
      <c r="G3913">
        <f>IF(COUNTIFS(Registros!$A$2:$A$6000,"MOV",Registros!$B$2:$B$6000,$A3913)&gt;0,1,0)</f>
        <v/>
      </c>
      <c r="H3913">
        <f>IF($G3913=1,SUMIFS(Registros!$F$2:$F$6000,Registros!$A$2:$A$6000,"MOV",Registros!$B$2:$B$6000,$A3913),0)</f>
        <v/>
      </c>
      <c r="I3913">
        <f>IF(COUNTIFS(Registros!$A$2:$A$6000,"CS",Registros!$B$2:$B$6000,$A3913)&gt;0,1,0)</f>
        <v/>
      </c>
      <c r="J3913">
        <f>IF($I3913=1,SUMIFS(Registros!$I$2:$I$6000,Registros!$A$2:$A$6000,"CS",Registros!$B$2:$B$6000,$A3913),0)</f>
        <v/>
      </c>
      <c r="K3913">
        <f>IF(COUNTIFS(Winback!$K$2:$K$300,$D3913)&gt;0,1,0)</f>
        <v/>
      </c>
      <c r="L3913">
        <f>IF(AND($K3913=1,LEFT($A3913,3)="WB-"),SUMIFS(Winback!$D$2:$D$300,Winback!$K$2:$K$300,$D3913),0)</f>
        <v/>
      </c>
      <c r="M3913">
        <f>IF(OR($E3913=1,$G3913=1,SUMIFS(Registros!$J$2:$J$6000,Registros!$B$2:$B$6000,$A3913)&gt;0),1,0)</f>
        <v/>
      </c>
      <c r="N3913">
        <f>IF($J3913&gt;0,1,IF(COUNTIFS(Registros!$A$2:$A$6000,"CS",Registros!$B$2:$B$6000,$A3913,Registros!$K$2:$K$6000,"&lt;&gt;")&gt;0,1,0))</f>
        <v/>
      </c>
      <c r="O3913">
        <f>IF(AND($K3913=1,$E3913=0,$G3913=0,$I3913=0),"WINBACK",IF(AND($M3913=1,$N3913&gt;0),"CONVERGENTE",IF($M3913=1,"SOLO MÓVIL",IF($N3913&gt;0,"SOLO FIJO / INTERNET","SIN SERVICIOS"))))</f>
        <v/>
      </c>
      <c r="P3913">
        <f>IF($O3913="WINBACK","Recuperar (winback)",IF($O3913="CONVERGENTE","Upgrade / más líneas",IF($O3913="SOLO MÓVIL","Ofrecer fijo + internet (FLBBTV)",IF($O3913="SOLO FIJO / INTERNET","Ofrecer línea móvil Nextphone","Oferta completa (móvil + fijo + internet)"))))</f>
        <v/>
      </c>
      <c r="Q3913">
        <f>$F3913+$H3913+$L3913</f>
        <v/>
      </c>
      <c r="R3913">
        <f>IFERROR(VLOOKUP($A3913,Registros!$B$2:$G$6000,6,0),IFERROR(VLOOKUP($D3913,Winback!$B$2:$C$300,2,0),""))</f>
        <v/>
      </c>
      <c r="S3913">
        <f>IF($E3913=1,"NP","")&amp;IF($G3913=1,"+MOV","")&amp;IF($I3913=1,"+CS","")&amp;IF($K3913=1,"+WB","")</f>
        <v/>
      </c>
      <c r="T3913">
        <f>$E3913+$G3913+$I3913+$K3913</f>
        <v/>
      </c>
    </row>
    <row r="3914">
      <c r="A3914" t="inlineStr">
        <is>
          <t>335257500000</t>
        </is>
      </c>
      <c r="B3914" t="inlineStr">
        <is>
          <t>33525750</t>
        </is>
      </c>
      <c r="C3914" t="inlineStr">
        <is>
          <t>YALILE JUDITH FABRA</t>
        </is>
      </c>
      <c r="D3914" t="inlineStr">
        <is>
          <t>YALILEJUDITHFABRA</t>
        </is>
      </c>
      <c r="E3914">
        <f>IF(COUNTIFS(Registros!$A$2:$A$6000,"NP",Registros!$B$2:$B$6000,$A3914)&gt;0,1,0)</f>
        <v/>
      </c>
      <c r="F3914">
        <f>IF($E3914=1,SUMIFS(Registros!$F$2:$F$6000,Registros!$A$2:$A$6000,"NP",Registros!$B$2:$B$6000,$A3914),0)</f>
        <v/>
      </c>
      <c r="G3914">
        <f>IF(COUNTIFS(Registros!$A$2:$A$6000,"MOV",Registros!$B$2:$B$6000,$A3914)&gt;0,1,0)</f>
        <v/>
      </c>
      <c r="H3914">
        <f>IF($G3914=1,SUMIFS(Registros!$F$2:$F$6000,Registros!$A$2:$A$6000,"MOV",Registros!$B$2:$B$6000,$A3914),0)</f>
        <v/>
      </c>
      <c r="I3914">
        <f>IF(COUNTIFS(Registros!$A$2:$A$6000,"CS",Registros!$B$2:$B$6000,$A3914)&gt;0,1,0)</f>
        <v/>
      </c>
      <c r="J3914">
        <f>IF($I3914=1,SUMIFS(Registros!$I$2:$I$6000,Registros!$A$2:$A$6000,"CS",Registros!$B$2:$B$6000,$A3914),0)</f>
        <v/>
      </c>
      <c r="K3914">
        <f>IF(COUNTIFS(Winback!$K$2:$K$300,$D3914)&gt;0,1,0)</f>
        <v/>
      </c>
      <c r="L3914">
        <f>IF(AND($K3914=1,LEFT($A3914,3)="WB-"),SUMIFS(Winback!$D$2:$D$300,Winback!$K$2:$K$300,$D3914),0)</f>
        <v/>
      </c>
      <c r="M3914">
        <f>IF(OR($E3914=1,$G3914=1,SUMIFS(Registros!$J$2:$J$6000,Registros!$B$2:$B$6000,$A3914)&gt;0),1,0)</f>
        <v/>
      </c>
      <c r="N3914">
        <f>IF($J3914&gt;0,1,IF(COUNTIFS(Registros!$A$2:$A$6000,"CS",Registros!$B$2:$B$6000,$A3914,Registros!$K$2:$K$6000,"&lt;&gt;")&gt;0,1,0))</f>
        <v/>
      </c>
      <c r="O3914">
        <f>IF(AND($K3914=1,$E3914=0,$G3914=0,$I3914=0),"WINBACK",IF(AND($M3914=1,$N3914&gt;0),"CONVERGENTE",IF($M3914=1,"SOLO MÓVIL",IF($N3914&gt;0,"SOLO FIJO / INTERNET","SIN SERVICIOS"))))</f>
        <v/>
      </c>
      <c r="P3914">
        <f>IF($O3914="WINBACK","Recuperar (winback)",IF($O3914="CONVERGENTE","Upgrade / más líneas",IF($O3914="SOLO MÓVIL","Ofrecer fijo + internet (FLBBTV)",IF($O3914="SOLO FIJO / INTERNET","Ofrecer línea móvil Nextphone","Oferta completa (móvil + fijo + internet)"))))</f>
        <v/>
      </c>
      <c r="Q3914">
        <f>$F3914+$H3914+$L3914</f>
        <v/>
      </c>
      <c r="R3914">
        <f>IFERROR(VLOOKUP($A3914,Registros!$B$2:$G$6000,6,0),IFERROR(VLOOKUP($D3914,Winback!$B$2:$C$300,2,0),""))</f>
        <v/>
      </c>
      <c r="S3914">
        <f>IF($E3914=1,"NP","")&amp;IF($G3914=1,"+MOV","")&amp;IF($I3914=1,"+CS","")&amp;IF($K3914=1,"+WB","")</f>
        <v/>
      </c>
      <c r="T3914">
        <f>$E3914+$G3914+$I3914+$K3914</f>
        <v/>
      </c>
    </row>
    <row r="3915">
      <c r="A3915" t="inlineStr">
        <is>
          <t>337066210000</t>
        </is>
      </c>
      <c r="B3915" t="inlineStr">
        <is>
          <t>33706621</t>
        </is>
      </c>
      <c r="C3915" t="inlineStr">
        <is>
          <t>YEISTORE</t>
        </is>
      </c>
      <c r="D3915" t="inlineStr">
        <is>
          <t>YEISTORE</t>
        </is>
      </c>
      <c r="E3915">
        <f>IF(COUNTIFS(Registros!$A$2:$A$6000,"NP",Registros!$B$2:$B$6000,$A3915)&gt;0,1,0)</f>
        <v/>
      </c>
      <c r="F3915">
        <f>IF($E3915=1,SUMIFS(Registros!$F$2:$F$6000,Registros!$A$2:$A$6000,"NP",Registros!$B$2:$B$6000,$A3915),0)</f>
        <v/>
      </c>
      <c r="G3915">
        <f>IF(COUNTIFS(Registros!$A$2:$A$6000,"MOV",Registros!$B$2:$B$6000,$A3915)&gt;0,1,0)</f>
        <v/>
      </c>
      <c r="H3915">
        <f>IF($G3915=1,SUMIFS(Registros!$F$2:$F$6000,Registros!$A$2:$A$6000,"MOV",Registros!$B$2:$B$6000,$A3915),0)</f>
        <v/>
      </c>
      <c r="I3915">
        <f>IF(COUNTIFS(Registros!$A$2:$A$6000,"CS",Registros!$B$2:$B$6000,$A3915)&gt;0,1,0)</f>
        <v/>
      </c>
      <c r="J3915">
        <f>IF($I3915=1,SUMIFS(Registros!$I$2:$I$6000,Registros!$A$2:$A$6000,"CS",Registros!$B$2:$B$6000,$A3915),0)</f>
        <v/>
      </c>
      <c r="K3915">
        <f>IF(COUNTIFS(Winback!$K$2:$K$300,$D3915)&gt;0,1,0)</f>
        <v/>
      </c>
      <c r="L3915">
        <f>IF(AND($K3915=1,LEFT($A3915,3)="WB-"),SUMIFS(Winback!$D$2:$D$300,Winback!$K$2:$K$300,$D3915),0)</f>
        <v/>
      </c>
      <c r="M3915">
        <f>IF(OR($E3915=1,$G3915=1,SUMIFS(Registros!$J$2:$J$6000,Registros!$B$2:$B$6000,$A3915)&gt;0),1,0)</f>
        <v/>
      </c>
      <c r="N3915">
        <f>IF($J3915&gt;0,1,IF(COUNTIFS(Registros!$A$2:$A$6000,"CS",Registros!$B$2:$B$6000,$A3915,Registros!$K$2:$K$6000,"&lt;&gt;")&gt;0,1,0))</f>
        <v/>
      </c>
      <c r="O3915">
        <f>IF(AND($K3915=1,$E3915=0,$G3915=0,$I3915=0),"WINBACK",IF(AND($M3915=1,$N3915&gt;0),"CONVERGENTE",IF($M3915=1,"SOLO MÓVIL",IF($N3915&gt;0,"SOLO FIJO / INTERNET","SIN SERVICIOS"))))</f>
        <v/>
      </c>
      <c r="P3915">
        <f>IF($O3915="WINBACK","Recuperar (winback)",IF($O3915="CONVERGENTE","Upgrade / más líneas",IF($O3915="SOLO MÓVIL","Ofrecer fijo + internet (FLBBTV)",IF($O3915="SOLO FIJO / INTERNET","Ofrecer línea móvil Nextphone","Oferta completa (móvil + fijo + internet)"))))</f>
        <v/>
      </c>
      <c r="Q3915">
        <f>$F3915+$H3915+$L3915</f>
        <v/>
      </c>
      <c r="R3915">
        <f>IFERROR(VLOOKUP($A3915,Registros!$B$2:$G$6000,6,0),IFERROR(VLOOKUP($D3915,Winback!$B$2:$C$300,2,0),""))</f>
        <v/>
      </c>
      <c r="S3915">
        <f>IF($E3915=1,"NP","")&amp;IF($G3915=1,"+MOV","")&amp;IF($I3915=1,"+CS","")&amp;IF($K3915=1,"+WB","")</f>
        <v/>
      </c>
      <c r="T3915">
        <f>$E3915+$G3915+$I3915+$K3915</f>
        <v/>
      </c>
    </row>
    <row r="3916">
      <c r="A3916" t="inlineStr">
        <is>
          <t>217034840000</t>
        </is>
      </c>
      <c r="B3916" t="inlineStr">
        <is>
          <t>21703484</t>
        </is>
      </c>
      <c r="C3916" t="inlineStr">
        <is>
          <t>YENIFER NICOLE FARIÑA MC ALMON</t>
        </is>
      </c>
      <c r="D3916" t="inlineStr">
        <is>
          <t>YENIFERNICOLEFARINAMCALMON</t>
        </is>
      </c>
      <c r="E3916">
        <f>IF(COUNTIFS(Registros!$A$2:$A$6000,"NP",Registros!$B$2:$B$6000,$A3916)&gt;0,1,0)</f>
        <v/>
      </c>
      <c r="F3916">
        <f>IF($E3916=1,SUMIFS(Registros!$F$2:$F$6000,Registros!$A$2:$A$6000,"NP",Registros!$B$2:$B$6000,$A3916),0)</f>
        <v/>
      </c>
      <c r="G3916">
        <f>IF(COUNTIFS(Registros!$A$2:$A$6000,"MOV",Registros!$B$2:$B$6000,$A3916)&gt;0,1,0)</f>
        <v/>
      </c>
      <c r="H3916">
        <f>IF($G3916=1,SUMIFS(Registros!$F$2:$F$6000,Registros!$A$2:$A$6000,"MOV",Registros!$B$2:$B$6000,$A3916),0)</f>
        <v/>
      </c>
      <c r="I3916">
        <f>IF(COUNTIFS(Registros!$A$2:$A$6000,"CS",Registros!$B$2:$B$6000,$A3916)&gt;0,1,0)</f>
        <v/>
      </c>
      <c r="J3916">
        <f>IF($I3916=1,SUMIFS(Registros!$I$2:$I$6000,Registros!$A$2:$A$6000,"CS",Registros!$B$2:$B$6000,$A3916),0)</f>
        <v/>
      </c>
      <c r="K3916">
        <f>IF(COUNTIFS(Winback!$K$2:$K$300,$D3916)&gt;0,1,0)</f>
        <v/>
      </c>
      <c r="L3916">
        <f>IF(AND($K3916=1,LEFT($A3916,3)="WB-"),SUMIFS(Winback!$D$2:$D$300,Winback!$K$2:$K$300,$D3916),0)</f>
        <v/>
      </c>
      <c r="M3916">
        <f>IF(OR($E3916=1,$G3916=1,SUMIFS(Registros!$J$2:$J$6000,Registros!$B$2:$B$6000,$A3916)&gt;0),1,0)</f>
        <v/>
      </c>
      <c r="N3916">
        <f>IF($J3916&gt;0,1,IF(COUNTIFS(Registros!$A$2:$A$6000,"CS",Registros!$B$2:$B$6000,$A3916,Registros!$K$2:$K$6000,"&lt;&gt;")&gt;0,1,0))</f>
        <v/>
      </c>
      <c r="O3916">
        <f>IF(AND($K3916=1,$E3916=0,$G3916=0,$I3916=0),"WINBACK",IF(AND($M3916=1,$N3916&gt;0),"CONVERGENTE",IF($M3916=1,"SOLO MÓVIL",IF($N3916&gt;0,"SOLO FIJO / INTERNET","SIN SERVICIOS"))))</f>
        <v/>
      </c>
      <c r="P3916">
        <f>IF($O3916="WINBACK","Recuperar (winback)",IF($O3916="CONVERGENTE","Upgrade / más líneas",IF($O3916="SOLO MÓVIL","Ofrecer fijo + internet (FLBBTV)",IF($O3916="SOLO FIJO / INTERNET","Ofrecer línea móvil Nextphone","Oferta completa (móvil + fijo + internet)"))))</f>
        <v/>
      </c>
      <c r="Q3916">
        <f>$F3916+$H3916+$L3916</f>
        <v/>
      </c>
      <c r="R3916">
        <f>IFERROR(VLOOKUP($A3916,Registros!$B$2:$G$6000,6,0),IFERROR(VLOOKUP($D3916,Winback!$B$2:$C$300,2,0),""))</f>
        <v/>
      </c>
      <c r="S3916">
        <f>IF($E3916=1,"NP","")&amp;IF($G3916=1,"+MOV","")&amp;IF($I3916=1,"+CS","")&amp;IF($K3916=1,"+WB","")</f>
        <v/>
      </c>
      <c r="T3916">
        <f>$E3916+$G3916+$I3916+$K3916</f>
        <v/>
      </c>
    </row>
    <row r="3917">
      <c r="A3917" t="inlineStr">
        <is>
          <t>169024470000</t>
        </is>
      </c>
      <c r="B3917" t="inlineStr">
        <is>
          <t>16902447</t>
        </is>
      </c>
      <c r="C3917" t="inlineStr">
        <is>
          <t>YISELA YANELL CASTILLO GONZALEZ</t>
        </is>
      </c>
      <c r="D3917" t="inlineStr">
        <is>
          <t>YISELAYANELLCASTILLOGONZALEZ</t>
        </is>
      </c>
      <c r="E3917">
        <f>IF(COUNTIFS(Registros!$A$2:$A$6000,"NP",Registros!$B$2:$B$6000,$A3917)&gt;0,1,0)</f>
        <v/>
      </c>
      <c r="F3917">
        <f>IF($E3917=1,SUMIFS(Registros!$F$2:$F$6000,Registros!$A$2:$A$6000,"NP",Registros!$B$2:$B$6000,$A3917),0)</f>
        <v/>
      </c>
      <c r="G3917">
        <f>IF(COUNTIFS(Registros!$A$2:$A$6000,"MOV",Registros!$B$2:$B$6000,$A3917)&gt;0,1,0)</f>
        <v/>
      </c>
      <c r="H3917">
        <f>IF($G3917=1,SUMIFS(Registros!$F$2:$F$6000,Registros!$A$2:$A$6000,"MOV",Registros!$B$2:$B$6000,$A3917),0)</f>
        <v/>
      </c>
      <c r="I3917">
        <f>IF(COUNTIFS(Registros!$A$2:$A$6000,"CS",Registros!$B$2:$B$6000,$A3917)&gt;0,1,0)</f>
        <v/>
      </c>
      <c r="J3917">
        <f>IF($I3917=1,SUMIFS(Registros!$I$2:$I$6000,Registros!$A$2:$A$6000,"CS",Registros!$B$2:$B$6000,$A3917),0)</f>
        <v/>
      </c>
      <c r="K3917">
        <f>IF(COUNTIFS(Winback!$K$2:$K$300,$D3917)&gt;0,1,0)</f>
        <v/>
      </c>
      <c r="L3917">
        <f>IF(AND($K3917=1,LEFT($A3917,3)="WB-"),SUMIFS(Winback!$D$2:$D$300,Winback!$K$2:$K$300,$D3917),0)</f>
        <v/>
      </c>
      <c r="M3917">
        <f>IF(OR($E3917=1,$G3917=1,SUMIFS(Registros!$J$2:$J$6000,Registros!$B$2:$B$6000,$A3917)&gt;0),1,0)</f>
        <v/>
      </c>
      <c r="N3917">
        <f>IF($J3917&gt;0,1,IF(COUNTIFS(Registros!$A$2:$A$6000,"CS",Registros!$B$2:$B$6000,$A3917,Registros!$K$2:$K$6000,"&lt;&gt;")&gt;0,1,0))</f>
        <v/>
      </c>
      <c r="O3917">
        <f>IF(AND($K3917=1,$E3917=0,$G3917=0,$I3917=0),"WINBACK",IF(AND($M3917=1,$N3917&gt;0),"CONVERGENTE",IF($M3917=1,"SOLO MÓVIL",IF($N3917&gt;0,"SOLO FIJO / INTERNET","SIN SERVICIOS"))))</f>
        <v/>
      </c>
      <c r="P3917">
        <f>IF($O3917="WINBACK","Recuperar (winback)",IF($O3917="CONVERGENTE","Upgrade / más líneas",IF($O3917="SOLO MÓVIL","Ofrecer fijo + internet (FLBBTV)",IF($O3917="SOLO FIJO / INTERNET","Ofrecer línea móvil Nextphone","Oferta completa (móvil + fijo + internet)"))))</f>
        <v/>
      </c>
      <c r="Q3917">
        <f>$F3917+$H3917+$L3917</f>
        <v/>
      </c>
      <c r="R3917">
        <f>IFERROR(VLOOKUP($A3917,Registros!$B$2:$G$6000,6,0),IFERROR(VLOOKUP($D3917,Winback!$B$2:$C$300,2,0),""))</f>
        <v/>
      </c>
      <c r="S3917">
        <f>IF($E3917=1,"NP","")&amp;IF($G3917=1,"+MOV","")&amp;IF($I3917=1,"+CS","")&amp;IF($K3917=1,"+WB","")</f>
        <v/>
      </c>
      <c r="T3917">
        <f>$E3917+$G3917+$I3917+$K3917</f>
        <v/>
      </c>
    </row>
    <row r="3918">
      <c r="A3918" t="inlineStr">
        <is>
          <t>801375590000</t>
        </is>
      </c>
      <c r="B3918" t="inlineStr">
        <is>
          <t>80137559</t>
        </is>
      </c>
      <c r="C3918" t="inlineStr">
        <is>
          <t>YUEN WONG AZAEL ANTONIO</t>
        </is>
      </c>
      <c r="D3918" t="inlineStr">
        <is>
          <t>YUENWONGAZAELANTONIO</t>
        </is>
      </c>
      <c r="E3918">
        <f>IF(COUNTIFS(Registros!$A$2:$A$6000,"NP",Registros!$B$2:$B$6000,$A3918)&gt;0,1,0)</f>
        <v/>
      </c>
      <c r="F3918">
        <f>IF($E3918=1,SUMIFS(Registros!$F$2:$F$6000,Registros!$A$2:$A$6000,"NP",Registros!$B$2:$B$6000,$A3918),0)</f>
        <v/>
      </c>
      <c r="G3918">
        <f>IF(COUNTIFS(Registros!$A$2:$A$6000,"MOV",Registros!$B$2:$B$6000,$A3918)&gt;0,1,0)</f>
        <v/>
      </c>
      <c r="H3918">
        <f>IF($G3918=1,SUMIFS(Registros!$F$2:$F$6000,Registros!$A$2:$A$6000,"MOV",Registros!$B$2:$B$6000,$A3918),0)</f>
        <v/>
      </c>
      <c r="I3918">
        <f>IF(COUNTIFS(Registros!$A$2:$A$6000,"CS",Registros!$B$2:$B$6000,$A3918)&gt;0,1,0)</f>
        <v/>
      </c>
      <c r="J3918">
        <f>IF($I3918=1,SUMIFS(Registros!$I$2:$I$6000,Registros!$A$2:$A$6000,"CS",Registros!$B$2:$B$6000,$A3918),0)</f>
        <v/>
      </c>
      <c r="K3918">
        <f>IF(COUNTIFS(Winback!$K$2:$K$300,$D3918)&gt;0,1,0)</f>
        <v/>
      </c>
      <c r="L3918">
        <f>IF(AND($K3918=1,LEFT($A3918,3)="WB-"),SUMIFS(Winback!$D$2:$D$300,Winback!$K$2:$K$300,$D3918),0)</f>
        <v/>
      </c>
      <c r="M3918">
        <f>IF(OR($E3918=1,$G3918=1,SUMIFS(Registros!$J$2:$J$6000,Registros!$B$2:$B$6000,$A3918)&gt;0),1,0)</f>
        <v/>
      </c>
      <c r="N3918">
        <f>IF($J3918&gt;0,1,IF(COUNTIFS(Registros!$A$2:$A$6000,"CS",Registros!$B$2:$B$6000,$A3918,Registros!$K$2:$K$6000,"&lt;&gt;")&gt;0,1,0))</f>
        <v/>
      </c>
      <c r="O3918">
        <f>IF(AND($K3918=1,$E3918=0,$G3918=0,$I3918=0),"WINBACK",IF(AND($M3918=1,$N3918&gt;0),"CONVERGENTE",IF($M3918=1,"SOLO MÓVIL",IF($N3918&gt;0,"SOLO FIJO / INTERNET","SIN SERVICIOS"))))</f>
        <v/>
      </c>
      <c r="P3918">
        <f>IF($O3918="WINBACK","Recuperar (winback)",IF($O3918="CONVERGENTE","Upgrade / más líneas",IF($O3918="SOLO MÓVIL","Ofrecer fijo + internet (FLBBTV)",IF($O3918="SOLO FIJO / INTERNET","Ofrecer línea móvil Nextphone","Oferta completa (móvil + fijo + internet)"))))</f>
        <v/>
      </c>
      <c r="Q3918">
        <f>$F3918+$H3918+$L3918</f>
        <v/>
      </c>
      <c r="R3918">
        <f>IFERROR(VLOOKUP($A3918,Registros!$B$2:$G$6000,6,0),IFERROR(VLOOKUP($D3918,Winback!$B$2:$C$300,2,0),""))</f>
        <v/>
      </c>
      <c r="S3918">
        <f>IF($E3918=1,"NP","")&amp;IF($G3918=1,"+MOV","")&amp;IF($I3918=1,"+CS","")&amp;IF($K3918=1,"+WB","")</f>
        <v/>
      </c>
      <c r="T3918">
        <f>$E3918+$G3918+$I3918+$K3918</f>
        <v/>
      </c>
    </row>
    <row r="3919">
      <c r="A3919" t="inlineStr">
        <is>
          <t>283022590000</t>
        </is>
      </c>
      <c r="B3919" t="inlineStr">
        <is>
          <t>28302259</t>
        </is>
      </c>
      <c r="C3919" t="inlineStr">
        <is>
          <t>ZAXY DAVID; S.A</t>
        </is>
      </c>
      <c r="D3919" t="inlineStr">
        <is>
          <t>ZAXYDAVIDSA</t>
        </is>
      </c>
      <c r="E3919">
        <f>IF(COUNTIFS(Registros!$A$2:$A$6000,"NP",Registros!$B$2:$B$6000,$A3919)&gt;0,1,0)</f>
        <v/>
      </c>
      <c r="F3919">
        <f>IF($E3919=1,SUMIFS(Registros!$F$2:$F$6000,Registros!$A$2:$A$6000,"NP",Registros!$B$2:$B$6000,$A3919),0)</f>
        <v/>
      </c>
      <c r="G3919">
        <f>IF(COUNTIFS(Registros!$A$2:$A$6000,"MOV",Registros!$B$2:$B$6000,$A3919)&gt;0,1,0)</f>
        <v/>
      </c>
      <c r="H3919">
        <f>IF($G3919=1,SUMIFS(Registros!$F$2:$F$6000,Registros!$A$2:$A$6000,"MOV",Registros!$B$2:$B$6000,$A3919),0)</f>
        <v/>
      </c>
      <c r="I3919">
        <f>IF(COUNTIFS(Registros!$A$2:$A$6000,"CS",Registros!$B$2:$B$6000,$A3919)&gt;0,1,0)</f>
        <v/>
      </c>
      <c r="J3919">
        <f>IF($I3919=1,SUMIFS(Registros!$I$2:$I$6000,Registros!$A$2:$A$6000,"CS",Registros!$B$2:$B$6000,$A3919),0)</f>
        <v/>
      </c>
      <c r="K3919">
        <f>IF(COUNTIFS(Winback!$K$2:$K$300,$D3919)&gt;0,1,0)</f>
        <v/>
      </c>
      <c r="L3919">
        <f>IF(AND($K3919=1,LEFT($A3919,3)="WB-"),SUMIFS(Winback!$D$2:$D$300,Winback!$K$2:$K$300,$D3919),0)</f>
        <v/>
      </c>
      <c r="M3919">
        <f>IF(OR($E3919=1,$G3919=1,SUMIFS(Registros!$J$2:$J$6000,Registros!$B$2:$B$6000,$A3919)&gt;0),1,0)</f>
        <v/>
      </c>
      <c r="N3919">
        <f>IF($J3919&gt;0,1,IF(COUNTIFS(Registros!$A$2:$A$6000,"CS",Registros!$B$2:$B$6000,$A3919,Registros!$K$2:$K$6000,"&lt;&gt;")&gt;0,1,0))</f>
        <v/>
      </c>
      <c r="O3919">
        <f>IF(AND($K3919=1,$E3919=0,$G3919=0,$I3919=0),"WINBACK",IF(AND($M3919=1,$N3919&gt;0),"CONVERGENTE",IF($M3919=1,"SOLO MÓVIL",IF($N3919&gt;0,"SOLO FIJO / INTERNET","SIN SERVICIOS"))))</f>
        <v/>
      </c>
      <c r="P3919">
        <f>IF($O3919="WINBACK","Recuperar (winback)",IF($O3919="CONVERGENTE","Upgrade / más líneas",IF($O3919="SOLO MÓVIL","Ofrecer fijo + internet (FLBBTV)",IF($O3919="SOLO FIJO / INTERNET","Ofrecer línea móvil Nextphone","Oferta completa (móvil + fijo + internet)"))))</f>
        <v/>
      </c>
      <c r="Q3919">
        <f>$F3919+$H3919+$L3919</f>
        <v/>
      </c>
      <c r="R3919">
        <f>IFERROR(VLOOKUP($A3919,Registros!$B$2:$G$6000,6,0),IFERROR(VLOOKUP($D3919,Winback!$B$2:$C$300,2,0),""))</f>
        <v/>
      </c>
      <c r="S3919">
        <f>IF($E3919=1,"NP","")&amp;IF($G3919=1,"+MOV","")&amp;IF($I3919=1,"+CS","")&amp;IF($K3919=1,"+WB","")</f>
        <v/>
      </c>
      <c r="T3919">
        <f>$E3919+$G3919+$I3919+$K3919</f>
        <v/>
      </c>
    </row>
    <row r="3920">
      <c r="A3920" t="inlineStr">
        <is>
          <t>109045630000</t>
        </is>
      </c>
      <c r="B3920" t="inlineStr">
        <is>
          <t>10904563</t>
        </is>
      </c>
      <c r="C3920" t="inlineStr">
        <is>
          <t>ZHENG JI GANG</t>
        </is>
      </c>
      <c r="D3920" t="inlineStr">
        <is>
          <t>ZHENGJIGANG</t>
        </is>
      </c>
      <c r="E3920">
        <f>IF(COUNTIFS(Registros!$A$2:$A$6000,"NP",Registros!$B$2:$B$6000,$A3920)&gt;0,1,0)</f>
        <v/>
      </c>
      <c r="F3920">
        <f>IF($E3920=1,SUMIFS(Registros!$F$2:$F$6000,Registros!$A$2:$A$6000,"NP",Registros!$B$2:$B$6000,$A3920),0)</f>
        <v/>
      </c>
      <c r="G3920">
        <f>IF(COUNTIFS(Registros!$A$2:$A$6000,"MOV",Registros!$B$2:$B$6000,$A3920)&gt;0,1,0)</f>
        <v/>
      </c>
      <c r="H3920">
        <f>IF($G3920=1,SUMIFS(Registros!$F$2:$F$6000,Registros!$A$2:$A$6000,"MOV",Registros!$B$2:$B$6000,$A3920),0)</f>
        <v/>
      </c>
      <c r="I3920">
        <f>IF(COUNTIFS(Registros!$A$2:$A$6000,"CS",Registros!$B$2:$B$6000,$A3920)&gt;0,1,0)</f>
        <v/>
      </c>
      <c r="J3920">
        <f>IF($I3920=1,SUMIFS(Registros!$I$2:$I$6000,Registros!$A$2:$A$6000,"CS",Registros!$B$2:$B$6000,$A3920),0)</f>
        <v/>
      </c>
      <c r="K3920">
        <f>IF(COUNTIFS(Winback!$K$2:$K$300,$D3920)&gt;0,1,0)</f>
        <v/>
      </c>
      <c r="L3920">
        <f>IF(AND($K3920=1,LEFT($A3920,3)="WB-"),SUMIFS(Winback!$D$2:$D$300,Winback!$K$2:$K$300,$D3920),0)</f>
        <v/>
      </c>
      <c r="M3920">
        <f>IF(OR($E3920=1,$G3920=1,SUMIFS(Registros!$J$2:$J$6000,Registros!$B$2:$B$6000,$A3920)&gt;0),1,0)</f>
        <v/>
      </c>
      <c r="N3920">
        <f>IF($J3920&gt;0,1,IF(COUNTIFS(Registros!$A$2:$A$6000,"CS",Registros!$B$2:$B$6000,$A3920,Registros!$K$2:$K$6000,"&lt;&gt;")&gt;0,1,0))</f>
        <v/>
      </c>
      <c r="O3920">
        <f>IF(AND($K3920=1,$E3920=0,$G3920=0,$I3920=0),"WINBACK",IF(AND($M3920=1,$N3920&gt;0),"CONVERGENTE",IF($M3920=1,"SOLO MÓVIL",IF($N3920&gt;0,"SOLO FIJO / INTERNET","SIN SERVICIOS"))))</f>
        <v/>
      </c>
      <c r="P3920">
        <f>IF($O3920="WINBACK","Recuperar (winback)",IF($O3920="CONVERGENTE","Upgrade / más líneas",IF($O3920="SOLO MÓVIL","Ofrecer fijo + internet (FLBBTV)",IF($O3920="SOLO FIJO / INTERNET","Ofrecer línea móvil Nextphone","Oferta completa (móvil + fijo + internet)"))))</f>
        <v/>
      </c>
      <c r="Q3920">
        <f>$F3920+$H3920+$L3920</f>
        <v/>
      </c>
      <c r="R3920">
        <f>IFERROR(VLOOKUP($A3920,Registros!$B$2:$G$6000,6,0),IFERROR(VLOOKUP($D3920,Winback!$B$2:$C$300,2,0),""))</f>
        <v/>
      </c>
      <c r="S3920">
        <f>IF($E3920=1,"NP","")&amp;IF($G3920=1,"+MOV","")&amp;IF($I3920=1,"+CS","")&amp;IF($K3920=1,"+WB","")</f>
        <v/>
      </c>
      <c r="T3920">
        <f>$E3920+$G3920+$I3920+$K3920</f>
        <v/>
      </c>
    </row>
    <row r="3921">
      <c r="A3921" t="inlineStr">
        <is>
          <t>316020850000</t>
        </is>
      </c>
      <c r="B3921" t="inlineStr">
        <is>
          <t>31602085</t>
        </is>
      </c>
      <c r="C3921" t="inlineStr">
        <is>
          <t>ZHIHUI WU</t>
        </is>
      </c>
      <c r="D3921" t="inlineStr">
        <is>
          <t>ZHIHUIWU</t>
        </is>
      </c>
      <c r="E3921">
        <f>IF(COUNTIFS(Registros!$A$2:$A$6000,"NP",Registros!$B$2:$B$6000,$A3921)&gt;0,1,0)</f>
        <v/>
      </c>
      <c r="F3921">
        <f>IF($E3921=1,SUMIFS(Registros!$F$2:$F$6000,Registros!$A$2:$A$6000,"NP",Registros!$B$2:$B$6000,$A3921),0)</f>
        <v/>
      </c>
      <c r="G3921">
        <f>IF(COUNTIFS(Registros!$A$2:$A$6000,"MOV",Registros!$B$2:$B$6000,$A3921)&gt;0,1,0)</f>
        <v/>
      </c>
      <c r="H3921">
        <f>IF($G3921=1,SUMIFS(Registros!$F$2:$F$6000,Registros!$A$2:$A$6000,"MOV",Registros!$B$2:$B$6000,$A3921),0)</f>
        <v/>
      </c>
      <c r="I3921">
        <f>IF(COUNTIFS(Registros!$A$2:$A$6000,"CS",Registros!$B$2:$B$6000,$A3921)&gt;0,1,0)</f>
        <v/>
      </c>
      <c r="J3921">
        <f>IF($I3921=1,SUMIFS(Registros!$I$2:$I$6000,Registros!$A$2:$A$6000,"CS",Registros!$B$2:$B$6000,$A3921),0)</f>
        <v/>
      </c>
      <c r="K3921">
        <f>IF(COUNTIFS(Winback!$K$2:$K$300,$D3921)&gt;0,1,0)</f>
        <v/>
      </c>
      <c r="L3921">
        <f>IF(AND($K3921=1,LEFT($A3921,3)="WB-"),SUMIFS(Winback!$D$2:$D$300,Winback!$K$2:$K$300,$D3921),0)</f>
        <v/>
      </c>
      <c r="M3921">
        <f>IF(OR($E3921=1,$G3921=1,SUMIFS(Registros!$J$2:$J$6000,Registros!$B$2:$B$6000,$A3921)&gt;0),1,0)</f>
        <v/>
      </c>
      <c r="N3921">
        <f>IF($J3921&gt;0,1,IF(COUNTIFS(Registros!$A$2:$A$6000,"CS",Registros!$B$2:$B$6000,$A3921,Registros!$K$2:$K$6000,"&lt;&gt;")&gt;0,1,0))</f>
        <v/>
      </c>
      <c r="O3921">
        <f>IF(AND($K3921=1,$E3921=0,$G3921=0,$I3921=0),"WINBACK",IF(AND($M3921=1,$N3921&gt;0),"CONVERGENTE",IF($M3921=1,"SOLO MÓVIL",IF($N3921&gt;0,"SOLO FIJO / INTERNET","SIN SERVICIOS"))))</f>
        <v/>
      </c>
      <c r="P3921">
        <f>IF($O3921="WINBACK","Recuperar (winback)",IF($O3921="CONVERGENTE","Upgrade / más líneas",IF($O3921="SOLO MÓVIL","Ofrecer fijo + internet (FLBBTV)",IF($O3921="SOLO FIJO / INTERNET","Ofrecer línea móvil Nextphone","Oferta completa (móvil + fijo + internet)"))))</f>
        <v/>
      </c>
      <c r="Q3921">
        <f>$F3921+$H3921+$L3921</f>
        <v/>
      </c>
      <c r="R3921">
        <f>IFERROR(VLOOKUP($A3921,Registros!$B$2:$G$6000,6,0),IFERROR(VLOOKUP($D3921,Winback!$B$2:$C$300,2,0),""))</f>
        <v/>
      </c>
      <c r="S3921">
        <f>IF($E3921=1,"NP","")&amp;IF($G3921=1,"+MOV","")&amp;IF($I3921=1,"+CS","")&amp;IF($K3921=1,"+WB","")</f>
        <v/>
      </c>
      <c r="T3921">
        <f>$E3921+$G3921+$I3921+$K3921</f>
        <v/>
      </c>
    </row>
    <row r="3922">
      <c r="A3922" t="inlineStr">
        <is>
          <t>248014500000</t>
        </is>
      </c>
      <c r="B3922" t="inlineStr">
        <is>
          <t>24801450</t>
        </is>
      </c>
      <c r="C3922" t="inlineStr">
        <is>
          <t>XIMA GROUP S.A.</t>
        </is>
      </c>
      <c r="D3922" t="inlineStr">
        <is>
          <t>XIMAGROUPSA</t>
        </is>
      </c>
      <c r="E3922">
        <f>IF(COUNTIFS(Registros!$A$2:$A$6000,"NP",Registros!$B$2:$B$6000,$A3922)&gt;0,1,0)</f>
        <v/>
      </c>
      <c r="F3922">
        <f>IF($E3922=1,SUMIFS(Registros!$F$2:$F$6000,Registros!$A$2:$A$6000,"NP",Registros!$B$2:$B$6000,$A3922),0)</f>
        <v/>
      </c>
      <c r="G3922">
        <f>IF(COUNTIFS(Registros!$A$2:$A$6000,"MOV",Registros!$B$2:$B$6000,$A3922)&gt;0,1,0)</f>
        <v/>
      </c>
      <c r="H3922">
        <f>IF($G3922=1,SUMIFS(Registros!$F$2:$F$6000,Registros!$A$2:$A$6000,"MOV",Registros!$B$2:$B$6000,$A3922),0)</f>
        <v/>
      </c>
      <c r="I3922">
        <f>IF(COUNTIFS(Registros!$A$2:$A$6000,"CS",Registros!$B$2:$B$6000,$A3922)&gt;0,1,0)</f>
        <v/>
      </c>
      <c r="J3922">
        <f>IF($I3922=1,SUMIFS(Registros!$I$2:$I$6000,Registros!$A$2:$A$6000,"CS",Registros!$B$2:$B$6000,$A3922),0)</f>
        <v/>
      </c>
      <c r="K3922">
        <f>IF(COUNTIFS(Winback!$K$2:$K$300,$D3922)&gt;0,1,0)</f>
        <v/>
      </c>
      <c r="L3922">
        <f>IF(AND($K3922=1,LEFT($A3922,3)="WB-"),SUMIFS(Winback!$D$2:$D$300,Winback!$K$2:$K$300,$D3922),0)</f>
        <v/>
      </c>
      <c r="M3922">
        <f>IF(OR($E3922=1,$G3922=1,SUMIFS(Registros!$J$2:$J$6000,Registros!$B$2:$B$6000,$A3922)&gt;0),1,0)</f>
        <v/>
      </c>
      <c r="N3922">
        <f>IF($J3922&gt;0,1,IF(COUNTIFS(Registros!$A$2:$A$6000,"CS",Registros!$B$2:$B$6000,$A3922,Registros!$K$2:$K$6000,"&lt;&gt;")&gt;0,1,0))</f>
        <v/>
      </c>
      <c r="O3922">
        <f>IF(AND($K3922=1,$E3922=0,$G3922=0,$I3922=0),"WINBACK",IF(AND($M3922=1,$N3922&gt;0),"CONVERGENTE",IF($M3922=1,"SOLO MÓVIL",IF($N3922&gt;0,"SOLO FIJO / INTERNET","SIN SERVICIOS"))))</f>
        <v/>
      </c>
      <c r="P3922">
        <f>IF($O3922="WINBACK","Recuperar (winback)",IF($O3922="CONVERGENTE","Upgrade / más líneas",IF($O3922="SOLO MÓVIL","Ofrecer fijo + internet (FLBBTV)",IF($O3922="SOLO FIJO / INTERNET","Ofrecer línea móvil Nextphone","Oferta completa (móvil + fijo + internet)"))))</f>
        <v/>
      </c>
      <c r="Q3922">
        <f>$F3922+$H3922+$L3922</f>
        <v/>
      </c>
      <c r="R3922">
        <f>IFERROR(VLOOKUP($A3922,Registros!$B$2:$G$6000,6,0),IFERROR(VLOOKUP($D3922,Winback!$B$2:$C$300,2,0),""))</f>
        <v/>
      </c>
      <c r="S3922">
        <f>IF($E3922=1,"NP","")&amp;IF($G3922=1,"+MOV","")&amp;IF($I3922=1,"+CS","")&amp;IF($K3922=1,"+WB","")</f>
        <v/>
      </c>
      <c r="T3922">
        <f>$E3922+$G3922+$I3922+$K3922</f>
        <v/>
      </c>
    </row>
    <row r="3923">
      <c r="A3923" t="inlineStr">
        <is>
          <t>335026020000</t>
        </is>
      </c>
      <c r="B3923" t="inlineStr">
        <is>
          <t>33502602</t>
        </is>
      </c>
      <c r="C3923" t="inlineStr">
        <is>
          <t>VIELKA ESTHER SALCEDO CACERES VIUDA DE PRESTAN</t>
        </is>
      </c>
      <c r="D3923" t="inlineStr">
        <is>
          <t>VIELKAESTHERSALCEDOCACERESVIUDADEPRESTAN</t>
        </is>
      </c>
      <c r="E3923">
        <f>IF(COUNTIFS(Registros!$A$2:$A$6000,"NP",Registros!$B$2:$B$6000,$A3923)&gt;0,1,0)</f>
        <v/>
      </c>
      <c r="F3923">
        <f>IF($E3923=1,SUMIFS(Registros!$F$2:$F$6000,Registros!$A$2:$A$6000,"NP",Registros!$B$2:$B$6000,$A3923),0)</f>
        <v/>
      </c>
      <c r="G3923">
        <f>IF(COUNTIFS(Registros!$A$2:$A$6000,"MOV",Registros!$B$2:$B$6000,$A3923)&gt;0,1,0)</f>
        <v/>
      </c>
      <c r="H3923">
        <f>IF($G3923=1,SUMIFS(Registros!$F$2:$F$6000,Registros!$A$2:$A$6000,"MOV",Registros!$B$2:$B$6000,$A3923),0)</f>
        <v/>
      </c>
      <c r="I3923">
        <f>IF(COUNTIFS(Registros!$A$2:$A$6000,"CS",Registros!$B$2:$B$6000,$A3923)&gt;0,1,0)</f>
        <v/>
      </c>
      <c r="J3923">
        <f>IF($I3923=1,SUMIFS(Registros!$I$2:$I$6000,Registros!$A$2:$A$6000,"CS",Registros!$B$2:$B$6000,$A3923),0)</f>
        <v/>
      </c>
      <c r="K3923">
        <f>IF(COUNTIFS(Winback!$K$2:$K$300,$D3923)&gt;0,1,0)</f>
        <v/>
      </c>
      <c r="L3923">
        <f>IF(AND($K3923=1,LEFT($A3923,3)="WB-"),SUMIFS(Winback!$D$2:$D$300,Winback!$K$2:$K$300,$D3923),0)</f>
        <v/>
      </c>
      <c r="M3923">
        <f>IF(OR($E3923=1,$G3923=1,SUMIFS(Registros!$J$2:$J$6000,Registros!$B$2:$B$6000,$A3923)&gt;0),1,0)</f>
        <v/>
      </c>
      <c r="N3923">
        <f>IF($J3923&gt;0,1,IF(COUNTIFS(Registros!$A$2:$A$6000,"CS",Registros!$B$2:$B$6000,$A3923,Registros!$K$2:$K$6000,"&lt;&gt;")&gt;0,1,0))</f>
        <v/>
      </c>
      <c r="O3923">
        <f>IF(AND($K3923=1,$E3923=0,$G3923=0,$I3923=0),"WINBACK",IF(AND($M3923=1,$N3923&gt;0),"CONVERGENTE",IF($M3923=1,"SOLO MÓVIL",IF($N3923&gt;0,"SOLO FIJO / INTERNET","SIN SERVICIOS"))))</f>
        <v/>
      </c>
      <c r="P3923">
        <f>IF($O3923="WINBACK","Recuperar (winback)",IF($O3923="CONVERGENTE","Upgrade / más líneas",IF($O3923="SOLO MÓVIL","Ofrecer fijo + internet (FLBBTV)",IF($O3923="SOLO FIJO / INTERNET","Ofrecer línea móvil Nextphone","Oferta completa (móvil + fijo + internet)"))))</f>
        <v/>
      </c>
      <c r="Q3923">
        <f>$F3923+$H3923+$L3923</f>
        <v/>
      </c>
      <c r="R3923">
        <f>IFERROR(VLOOKUP($A3923,Registros!$B$2:$G$6000,6,0),IFERROR(VLOOKUP($D3923,Winback!$B$2:$C$300,2,0),""))</f>
        <v/>
      </c>
      <c r="S3923">
        <f>IF($E3923=1,"NP","")&amp;IF($G3923=1,"+MOV","")&amp;IF($I3923=1,"+CS","")&amp;IF($K3923=1,"+WB","")</f>
        <v/>
      </c>
      <c r="T3923">
        <f>$E3923+$G3923+$I3923+$K3923</f>
        <v/>
      </c>
    </row>
    <row r="3924">
      <c r="A3924" t="inlineStr">
        <is>
          <t>349343590000</t>
        </is>
      </c>
      <c r="B3924" t="inlineStr">
        <is>
          <t>34934359</t>
        </is>
      </c>
      <c r="C3924" t="inlineStr">
        <is>
          <t>VIELKA ISABEL PITTY MARTINEZ</t>
        </is>
      </c>
      <c r="D3924" t="inlineStr">
        <is>
          <t>VIELKAISABELPITTYMARTINEZ</t>
        </is>
      </c>
      <c r="E3924">
        <f>IF(COUNTIFS(Registros!$A$2:$A$6000,"NP",Registros!$B$2:$B$6000,$A3924)&gt;0,1,0)</f>
        <v/>
      </c>
      <c r="F3924">
        <f>IF($E3924=1,SUMIFS(Registros!$F$2:$F$6000,Registros!$A$2:$A$6000,"NP",Registros!$B$2:$B$6000,$A3924),0)</f>
        <v/>
      </c>
      <c r="G3924">
        <f>IF(COUNTIFS(Registros!$A$2:$A$6000,"MOV",Registros!$B$2:$B$6000,$A3924)&gt;0,1,0)</f>
        <v/>
      </c>
      <c r="H3924">
        <f>IF($G3924=1,SUMIFS(Registros!$F$2:$F$6000,Registros!$A$2:$A$6000,"MOV",Registros!$B$2:$B$6000,$A3924),0)</f>
        <v/>
      </c>
      <c r="I3924">
        <f>IF(COUNTIFS(Registros!$A$2:$A$6000,"CS",Registros!$B$2:$B$6000,$A3924)&gt;0,1,0)</f>
        <v/>
      </c>
      <c r="J3924">
        <f>IF($I3924=1,SUMIFS(Registros!$I$2:$I$6000,Registros!$A$2:$A$6000,"CS",Registros!$B$2:$B$6000,$A3924),0)</f>
        <v/>
      </c>
      <c r="K3924">
        <f>IF(COUNTIFS(Winback!$K$2:$K$300,$D3924)&gt;0,1,0)</f>
        <v/>
      </c>
      <c r="L3924">
        <f>IF(AND($K3924=1,LEFT($A3924,3)="WB-"),SUMIFS(Winback!$D$2:$D$300,Winback!$K$2:$K$300,$D3924),0)</f>
        <v/>
      </c>
      <c r="M3924">
        <f>IF(OR($E3924=1,$G3924=1,SUMIFS(Registros!$J$2:$J$6000,Registros!$B$2:$B$6000,$A3924)&gt;0),1,0)</f>
        <v/>
      </c>
      <c r="N3924">
        <f>IF($J3924&gt;0,1,IF(COUNTIFS(Registros!$A$2:$A$6000,"CS",Registros!$B$2:$B$6000,$A3924,Registros!$K$2:$K$6000,"&lt;&gt;")&gt;0,1,0))</f>
        <v/>
      </c>
      <c r="O3924">
        <f>IF(AND($K3924=1,$E3924=0,$G3924=0,$I3924=0),"WINBACK",IF(AND($M3924=1,$N3924&gt;0),"CONVERGENTE",IF($M3924=1,"SOLO MÓVIL",IF($N3924&gt;0,"SOLO FIJO / INTERNET","SIN SERVICIOS"))))</f>
        <v/>
      </c>
      <c r="P3924">
        <f>IF($O3924="WINBACK","Recuperar (winback)",IF($O3924="CONVERGENTE","Upgrade / más líneas",IF($O3924="SOLO MÓVIL","Ofrecer fijo + internet (FLBBTV)",IF($O3924="SOLO FIJO / INTERNET","Ofrecer línea móvil Nextphone","Oferta completa (móvil + fijo + internet)"))))</f>
        <v/>
      </c>
      <c r="Q3924">
        <f>$F3924+$H3924+$L3924</f>
        <v/>
      </c>
      <c r="R3924">
        <f>IFERROR(VLOOKUP($A3924,Registros!$B$2:$G$6000,6,0),IFERROR(VLOOKUP($D3924,Winback!$B$2:$C$300,2,0),""))</f>
        <v/>
      </c>
      <c r="S3924">
        <f>IF($E3924=1,"NP","")&amp;IF($G3924=1,"+MOV","")&amp;IF($I3924=1,"+CS","")&amp;IF($K3924=1,"+WB","")</f>
        <v/>
      </c>
      <c r="T3924">
        <f>$E3924+$G3924+$I3924+$K3924</f>
        <v/>
      </c>
    </row>
    <row r="3925">
      <c r="A3925" t="inlineStr">
        <is>
          <t>337063710000</t>
        </is>
      </c>
      <c r="B3925" t="inlineStr">
        <is>
          <t>33706371</t>
        </is>
      </c>
      <c r="C3925" t="inlineStr">
        <is>
          <t>VIELKA MARIA SALCEDO S DE LOAIZA</t>
        </is>
      </c>
      <c r="D3925" t="inlineStr">
        <is>
          <t>VIELKAMARIASALCEDOSDELOAIZA</t>
        </is>
      </c>
      <c r="E3925">
        <f>IF(COUNTIFS(Registros!$A$2:$A$6000,"NP",Registros!$B$2:$B$6000,$A3925)&gt;0,1,0)</f>
        <v/>
      </c>
      <c r="F3925">
        <f>IF($E3925=1,SUMIFS(Registros!$F$2:$F$6000,Registros!$A$2:$A$6000,"NP",Registros!$B$2:$B$6000,$A3925),0)</f>
        <v/>
      </c>
      <c r="G3925">
        <f>IF(COUNTIFS(Registros!$A$2:$A$6000,"MOV",Registros!$B$2:$B$6000,$A3925)&gt;0,1,0)</f>
        <v/>
      </c>
      <c r="H3925">
        <f>IF($G3925=1,SUMIFS(Registros!$F$2:$F$6000,Registros!$A$2:$A$6000,"MOV",Registros!$B$2:$B$6000,$A3925),0)</f>
        <v/>
      </c>
      <c r="I3925">
        <f>IF(COUNTIFS(Registros!$A$2:$A$6000,"CS",Registros!$B$2:$B$6000,$A3925)&gt;0,1,0)</f>
        <v/>
      </c>
      <c r="J3925">
        <f>IF($I3925=1,SUMIFS(Registros!$I$2:$I$6000,Registros!$A$2:$A$6000,"CS",Registros!$B$2:$B$6000,$A3925),0)</f>
        <v/>
      </c>
      <c r="K3925">
        <f>IF(COUNTIFS(Winback!$K$2:$K$300,$D3925)&gt;0,1,0)</f>
        <v/>
      </c>
      <c r="L3925">
        <f>IF(AND($K3925=1,LEFT($A3925,3)="WB-"),SUMIFS(Winback!$D$2:$D$300,Winback!$K$2:$K$300,$D3925),0)</f>
        <v/>
      </c>
      <c r="M3925">
        <f>IF(OR($E3925=1,$G3925=1,SUMIFS(Registros!$J$2:$J$6000,Registros!$B$2:$B$6000,$A3925)&gt;0),1,0)</f>
        <v/>
      </c>
      <c r="N3925">
        <f>IF($J3925&gt;0,1,IF(COUNTIFS(Registros!$A$2:$A$6000,"CS",Registros!$B$2:$B$6000,$A3925,Registros!$K$2:$K$6000,"&lt;&gt;")&gt;0,1,0))</f>
        <v/>
      </c>
      <c r="O3925">
        <f>IF(AND($K3925=1,$E3925=0,$G3925=0,$I3925=0),"WINBACK",IF(AND($M3925=1,$N3925&gt;0),"CONVERGENTE",IF($M3925=1,"SOLO MÓVIL",IF($N3925&gt;0,"SOLO FIJO / INTERNET","SIN SERVICIOS"))))</f>
        <v/>
      </c>
      <c r="P3925">
        <f>IF($O3925="WINBACK","Recuperar (winback)",IF($O3925="CONVERGENTE","Upgrade / más líneas",IF($O3925="SOLO MÓVIL","Ofrecer fijo + internet (FLBBTV)",IF($O3925="SOLO FIJO / INTERNET","Ofrecer línea móvil Nextphone","Oferta completa (móvil + fijo + internet)"))))</f>
        <v/>
      </c>
      <c r="Q3925">
        <f>$F3925+$H3925+$L3925</f>
        <v/>
      </c>
      <c r="R3925">
        <f>IFERROR(VLOOKUP($A3925,Registros!$B$2:$G$6000,6,0),IFERROR(VLOOKUP($D3925,Winback!$B$2:$C$300,2,0),""))</f>
        <v/>
      </c>
      <c r="S3925">
        <f>IF($E3925=1,"NP","")&amp;IF($G3925=1,"+MOV","")&amp;IF($I3925=1,"+CS","")&amp;IF($K3925=1,"+WB","")</f>
        <v/>
      </c>
      <c r="T3925">
        <f>$E3925+$G3925+$I3925+$K3925</f>
        <v/>
      </c>
    </row>
    <row r="3926">
      <c r="A3926" t="inlineStr">
        <is>
          <t>115023600000</t>
        </is>
      </c>
      <c r="B3926" t="inlineStr">
        <is>
          <t>11502360</t>
        </is>
      </c>
      <c r="C3926" t="inlineStr">
        <is>
          <t>VIELKA ROSERO PALACIO</t>
        </is>
      </c>
      <c r="D3926" t="inlineStr">
        <is>
          <t>VIELKAROSEROPALACIO</t>
        </is>
      </c>
      <c r="E3926">
        <f>IF(COUNTIFS(Registros!$A$2:$A$6000,"NP",Registros!$B$2:$B$6000,$A3926)&gt;0,1,0)</f>
        <v/>
      </c>
      <c r="F3926">
        <f>IF($E3926=1,SUMIFS(Registros!$F$2:$F$6000,Registros!$A$2:$A$6000,"NP",Registros!$B$2:$B$6000,$A3926),0)</f>
        <v/>
      </c>
      <c r="G3926">
        <f>IF(COUNTIFS(Registros!$A$2:$A$6000,"MOV",Registros!$B$2:$B$6000,$A3926)&gt;0,1,0)</f>
        <v/>
      </c>
      <c r="H3926">
        <f>IF($G3926=1,SUMIFS(Registros!$F$2:$F$6000,Registros!$A$2:$A$6000,"MOV",Registros!$B$2:$B$6000,$A3926),0)</f>
        <v/>
      </c>
      <c r="I3926">
        <f>IF(COUNTIFS(Registros!$A$2:$A$6000,"CS",Registros!$B$2:$B$6000,$A3926)&gt;0,1,0)</f>
        <v/>
      </c>
      <c r="J3926">
        <f>IF($I3926=1,SUMIFS(Registros!$I$2:$I$6000,Registros!$A$2:$A$6000,"CS",Registros!$B$2:$B$6000,$A3926),0)</f>
        <v/>
      </c>
      <c r="K3926">
        <f>IF(COUNTIFS(Winback!$K$2:$K$300,$D3926)&gt;0,1,0)</f>
        <v/>
      </c>
      <c r="L3926">
        <f>IF(AND($K3926=1,LEFT($A3926,3)="WB-"),SUMIFS(Winback!$D$2:$D$300,Winback!$K$2:$K$300,$D3926),0)</f>
        <v/>
      </c>
      <c r="M3926">
        <f>IF(OR($E3926=1,$G3926=1,SUMIFS(Registros!$J$2:$J$6000,Registros!$B$2:$B$6000,$A3926)&gt;0),1,0)</f>
        <v/>
      </c>
      <c r="N3926">
        <f>IF($J3926&gt;0,1,IF(COUNTIFS(Registros!$A$2:$A$6000,"CS",Registros!$B$2:$B$6000,$A3926,Registros!$K$2:$K$6000,"&lt;&gt;")&gt;0,1,0))</f>
        <v/>
      </c>
      <c r="O3926">
        <f>IF(AND($K3926=1,$E3926=0,$G3926=0,$I3926=0),"WINBACK",IF(AND($M3926=1,$N3926&gt;0),"CONVERGENTE",IF($M3926=1,"SOLO MÓVIL",IF($N3926&gt;0,"SOLO FIJO / INTERNET","SIN SERVICIOS"))))</f>
        <v/>
      </c>
      <c r="P3926">
        <f>IF($O3926="WINBACK","Recuperar (winback)",IF($O3926="CONVERGENTE","Upgrade / más líneas",IF($O3926="SOLO MÓVIL","Ofrecer fijo + internet (FLBBTV)",IF($O3926="SOLO FIJO / INTERNET","Ofrecer línea móvil Nextphone","Oferta completa (móvil + fijo + internet)"))))</f>
        <v/>
      </c>
      <c r="Q3926">
        <f>$F3926+$H3926+$L3926</f>
        <v/>
      </c>
      <c r="R3926">
        <f>IFERROR(VLOOKUP($A3926,Registros!$B$2:$G$6000,6,0),IFERROR(VLOOKUP($D3926,Winback!$B$2:$C$300,2,0),""))</f>
        <v/>
      </c>
      <c r="S3926">
        <f>IF($E3926=1,"NP","")&amp;IF($G3926=1,"+MOV","")&amp;IF($I3926=1,"+CS","")&amp;IF($K3926=1,"+WB","")</f>
        <v/>
      </c>
      <c r="T3926">
        <f>$E3926+$G3926+$I3926+$K3926</f>
        <v/>
      </c>
    </row>
    <row r="3927">
      <c r="A3927" t="inlineStr">
        <is>
          <t>354014870000</t>
        </is>
      </c>
      <c r="B3927" t="inlineStr">
        <is>
          <t>35401487</t>
        </is>
      </c>
      <c r="C3927" t="inlineStr">
        <is>
          <t>VIELKA VANESSA MARTINEZ OTERO</t>
        </is>
      </c>
      <c r="D3927" t="inlineStr">
        <is>
          <t>VIELKAVANESSAMARTINEZOTERO</t>
        </is>
      </c>
      <c r="E3927">
        <f>IF(COUNTIFS(Registros!$A$2:$A$6000,"NP",Registros!$B$2:$B$6000,$A3927)&gt;0,1,0)</f>
        <v/>
      </c>
      <c r="F3927">
        <f>IF($E3927=1,SUMIFS(Registros!$F$2:$F$6000,Registros!$A$2:$A$6000,"NP",Registros!$B$2:$B$6000,$A3927),0)</f>
        <v/>
      </c>
      <c r="G3927">
        <f>IF(COUNTIFS(Registros!$A$2:$A$6000,"MOV",Registros!$B$2:$B$6000,$A3927)&gt;0,1,0)</f>
        <v/>
      </c>
      <c r="H3927">
        <f>IF($G3927=1,SUMIFS(Registros!$F$2:$F$6000,Registros!$A$2:$A$6000,"MOV",Registros!$B$2:$B$6000,$A3927),0)</f>
        <v/>
      </c>
      <c r="I3927">
        <f>IF(COUNTIFS(Registros!$A$2:$A$6000,"CS",Registros!$B$2:$B$6000,$A3927)&gt;0,1,0)</f>
        <v/>
      </c>
      <c r="J3927">
        <f>IF($I3927=1,SUMIFS(Registros!$I$2:$I$6000,Registros!$A$2:$A$6000,"CS",Registros!$B$2:$B$6000,$A3927),0)</f>
        <v/>
      </c>
      <c r="K3927">
        <f>IF(COUNTIFS(Winback!$K$2:$K$300,$D3927)&gt;0,1,0)</f>
        <v/>
      </c>
      <c r="L3927">
        <f>IF(AND($K3927=1,LEFT($A3927,3)="WB-"),SUMIFS(Winback!$D$2:$D$300,Winback!$K$2:$K$300,$D3927),0)</f>
        <v/>
      </c>
      <c r="M3927">
        <f>IF(OR($E3927=1,$G3927=1,SUMIFS(Registros!$J$2:$J$6000,Registros!$B$2:$B$6000,$A3927)&gt;0),1,0)</f>
        <v/>
      </c>
      <c r="N3927">
        <f>IF($J3927&gt;0,1,IF(COUNTIFS(Registros!$A$2:$A$6000,"CS",Registros!$B$2:$B$6000,$A3927,Registros!$K$2:$K$6000,"&lt;&gt;")&gt;0,1,0))</f>
        <v/>
      </c>
      <c r="O3927">
        <f>IF(AND($K3927=1,$E3927=0,$G3927=0,$I3927=0),"WINBACK",IF(AND($M3927=1,$N3927&gt;0),"CONVERGENTE",IF($M3927=1,"SOLO MÓVIL",IF($N3927&gt;0,"SOLO FIJO / INTERNET","SIN SERVICIOS"))))</f>
        <v/>
      </c>
      <c r="P3927">
        <f>IF($O3927="WINBACK","Recuperar (winback)",IF($O3927="CONVERGENTE","Upgrade / más líneas",IF($O3927="SOLO MÓVIL","Ofrecer fijo + internet (FLBBTV)",IF($O3927="SOLO FIJO / INTERNET","Ofrecer línea móvil Nextphone","Oferta completa (móvil + fijo + internet)"))))</f>
        <v/>
      </c>
      <c r="Q3927">
        <f>$F3927+$H3927+$L3927</f>
        <v/>
      </c>
      <c r="R3927">
        <f>IFERROR(VLOOKUP($A3927,Registros!$B$2:$G$6000,6,0),IFERROR(VLOOKUP($D3927,Winback!$B$2:$C$300,2,0),""))</f>
        <v/>
      </c>
      <c r="S3927">
        <f>IF($E3927=1,"NP","")&amp;IF($G3927=1,"+MOV","")&amp;IF($I3927=1,"+CS","")&amp;IF($K3927=1,"+WB","")</f>
        <v/>
      </c>
      <c r="T3927">
        <f>$E3927+$G3927+$I3927+$K3927</f>
        <v/>
      </c>
    </row>
    <row r="3928">
      <c r="A3928" t="inlineStr">
        <is>
          <t>353053470000</t>
        </is>
      </c>
      <c r="B3928" t="inlineStr">
        <is>
          <t>35305347</t>
        </is>
      </c>
      <c r="C3928" t="inlineStr">
        <is>
          <t>VIELKA VICTORIA VILLARREAL ACOSTA</t>
        </is>
      </c>
      <c r="D3928" t="inlineStr">
        <is>
          <t>VIELKAVICTORIAVILLARREALACOSTA</t>
        </is>
      </c>
      <c r="E3928">
        <f>IF(COUNTIFS(Registros!$A$2:$A$6000,"NP",Registros!$B$2:$B$6000,$A3928)&gt;0,1,0)</f>
        <v/>
      </c>
      <c r="F3928">
        <f>IF($E3928=1,SUMIFS(Registros!$F$2:$F$6000,Registros!$A$2:$A$6000,"NP",Registros!$B$2:$B$6000,$A3928),0)</f>
        <v/>
      </c>
      <c r="G3928">
        <f>IF(COUNTIFS(Registros!$A$2:$A$6000,"MOV",Registros!$B$2:$B$6000,$A3928)&gt;0,1,0)</f>
        <v/>
      </c>
      <c r="H3928">
        <f>IF($G3928=1,SUMIFS(Registros!$F$2:$F$6000,Registros!$A$2:$A$6000,"MOV",Registros!$B$2:$B$6000,$A3928),0)</f>
        <v/>
      </c>
      <c r="I3928">
        <f>IF(COUNTIFS(Registros!$A$2:$A$6000,"CS",Registros!$B$2:$B$6000,$A3928)&gt;0,1,0)</f>
        <v/>
      </c>
      <c r="J3928">
        <f>IF($I3928=1,SUMIFS(Registros!$I$2:$I$6000,Registros!$A$2:$A$6000,"CS",Registros!$B$2:$B$6000,$A3928),0)</f>
        <v/>
      </c>
      <c r="K3928">
        <f>IF(COUNTIFS(Winback!$K$2:$K$300,$D3928)&gt;0,1,0)</f>
        <v/>
      </c>
      <c r="L3928">
        <f>IF(AND($K3928=1,LEFT($A3928,3)="WB-"),SUMIFS(Winback!$D$2:$D$300,Winback!$K$2:$K$300,$D3928),0)</f>
        <v/>
      </c>
      <c r="M3928">
        <f>IF(OR($E3928=1,$G3928=1,SUMIFS(Registros!$J$2:$J$6000,Registros!$B$2:$B$6000,$A3928)&gt;0),1,0)</f>
        <v/>
      </c>
      <c r="N3928">
        <f>IF($J3928&gt;0,1,IF(COUNTIFS(Registros!$A$2:$A$6000,"CS",Registros!$B$2:$B$6000,$A3928,Registros!$K$2:$K$6000,"&lt;&gt;")&gt;0,1,0))</f>
        <v/>
      </c>
      <c r="O3928">
        <f>IF(AND($K3928=1,$E3928=0,$G3928=0,$I3928=0),"WINBACK",IF(AND($M3928=1,$N3928&gt;0),"CONVERGENTE",IF($M3928=1,"SOLO MÓVIL",IF($N3928&gt;0,"SOLO FIJO / INTERNET","SIN SERVICIOS"))))</f>
        <v/>
      </c>
      <c r="P3928">
        <f>IF($O3928="WINBACK","Recuperar (winback)",IF($O3928="CONVERGENTE","Upgrade / más líneas",IF($O3928="SOLO MÓVIL","Ofrecer fijo + internet (FLBBTV)",IF($O3928="SOLO FIJO / INTERNET","Ofrecer línea móvil Nextphone","Oferta completa (móvil + fijo + internet)"))))</f>
        <v/>
      </c>
      <c r="Q3928">
        <f>$F3928+$H3928+$L3928</f>
        <v/>
      </c>
      <c r="R3928">
        <f>IFERROR(VLOOKUP($A3928,Registros!$B$2:$G$6000,6,0),IFERROR(VLOOKUP($D3928,Winback!$B$2:$C$300,2,0),""))</f>
        <v/>
      </c>
      <c r="S3928">
        <f>IF($E3928=1,"NP","")&amp;IF($G3928=1,"+MOV","")&amp;IF($I3928=1,"+CS","")&amp;IF($K3928=1,"+WB","")</f>
        <v/>
      </c>
      <c r="T3928">
        <f>$E3928+$G3928+$I3928+$K3928</f>
        <v/>
      </c>
    </row>
    <row r="3929">
      <c r="A3929" t="inlineStr">
        <is>
          <t>348369380000</t>
        </is>
      </c>
      <c r="B3929" t="inlineStr">
        <is>
          <t>34836938</t>
        </is>
      </c>
      <c r="C3929" t="inlineStr">
        <is>
          <t>VIELKYS YARABYS ABADIA HERNADEZ</t>
        </is>
      </c>
      <c r="D3929" t="inlineStr">
        <is>
          <t>VIELKYSYARABYSABADIAHERNADEZ</t>
        </is>
      </c>
      <c r="E3929">
        <f>IF(COUNTIFS(Registros!$A$2:$A$6000,"NP",Registros!$B$2:$B$6000,$A3929)&gt;0,1,0)</f>
        <v/>
      </c>
      <c r="F3929">
        <f>IF($E3929=1,SUMIFS(Registros!$F$2:$F$6000,Registros!$A$2:$A$6000,"NP",Registros!$B$2:$B$6000,$A3929),0)</f>
        <v/>
      </c>
      <c r="G3929">
        <f>IF(COUNTIFS(Registros!$A$2:$A$6000,"MOV",Registros!$B$2:$B$6000,$A3929)&gt;0,1,0)</f>
        <v/>
      </c>
      <c r="H3929">
        <f>IF($G3929=1,SUMIFS(Registros!$F$2:$F$6000,Registros!$A$2:$A$6000,"MOV",Registros!$B$2:$B$6000,$A3929),0)</f>
        <v/>
      </c>
      <c r="I3929">
        <f>IF(COUNTIFS(Registros!$A$2:$A$6000,"CS",Registros!$B$2:$B$6000,$A3929)&gt;0,1,0)</f>
        <v/>
      </c>
      <c r="J3929">
        <f>IF($I3929=1,SUMIFS(Registros!$I$2:$I$6000,Registros!$A$2:$A$6000,"CS",Registros!$B$2:$B$6000,$A3929),0)</f>
        <v/>
      </c>
      <c r="K3929">
        <f>IF(COUNTIFS(Winback!$K$2:$K$300,$D3929)&gt;0,1,0)</f>
        <v/>
      </c>
      <c r="L3929">
        <f>IF(AND($K3929=1,LEFT($A3929,3)="WB-"),SUMIFS(Winback!$D$2:$D$300,Winback!$K$2:$K$300,$D3929),0)</f>
        <v/>
      </c>
      <c r="M3929">
        <f>IF(OR($E3929=1,$G3929=1,SUMIFS(Registros!$J$2:$J$6000,Registros!$B$2:$B$6000,$A3929)&gt;0),1,0)</f>
        <v/>
      </c>
      <c r="N3929">
        <f>IF($J3929&gt;0,1,IF(COUNTIFS(Registros!$A$2:$A$6000,"CS",Registros!$B$2:$B$6000,$A3929,Registros!$K$2:$K$6000,"&lt;&gt;")&gt;0,1,0))</f>
        <v/>
      </c>
      <c r="O3929">
        <f>IF(AND($K3929=1,$E3929=0,$G3929=0,$I3929=0),"WINBACK",IF(AND($M3929=1,$N3929&gt;0),"CONVERGENTE",IF($M3929=1,"SOLO MÓVIL",IF($N3929&gt;0,"SOLO FIJO / INTERNET","SIN SERVICIOS"))))</f>
        <v/>
      </c>
      <c r="P3929">
        <f>IF($O3929="WINBACK","Recuperar (winback)",IF($O3929="CONVERGENTE","Upgrade / más líneas",IF($O3929="SOLO MÓVIL","Ofrecer fijo + internet (FLBBTV)",IF($O3929="SOLO FIJO / INTERNET","Ofrecer línea móvil Nextphone","Oferta completa (móvil + fijo + internet)"))))</f>
        <v/>
      </c>
      <c r="Q3929">
        <f>$F3929+$H3929+$L3929</f>
        <v/>
      </c>
      <c r="R3929">
        <f>IFERROR(VLOOKUP($A3929,Registros!$B$2:$G$6000,6,0),IFERROR(VLOOKUP($D3929,Winback!$B$2:$C$300,2,0),""))</f>
        <v/>
      </c>
      <c r="S3929">
        <f>IF($E3929=1,"NP","")&amp;IF($G3929=1,"+MOV","")&amp;IF($I3929=1,"+CS","")&amp;IF($K3929=1,"+WB","")</f>
        <v/>
      </c>
      <c r="T3929">
        <f>$E3929+$G3929+$I3929+$K3929</f>
        <v/>
      </c>
    </row>
    <row r="3930">
      <c r="A3930" t="inlineStr">
        <is>
          <t>246013500000</t>
        </is>
      </c>
      <c r="B3930" t="inlineStr">
        <is>
          <t>24601350</t>
        </is>
      </c>
      <c r="C3930" t="inlineStr">
        <is>
          <t>VIGA SOLUTIONS S.A.</t>
        </is>
      </c>
      <c r="D3930" t="inlineStr">
        <is>
          <t>VIGASOLUTIONSSA</t>
        </is>
      </c>
      <c r="E3930">
        <f>IF(COUNTIFS(Registros!$A$2:$A$6000,"NP",Registros!$B$2:$B$6000,$A3930)&gt;0,1,0)</f>
        <v/>
      </c>
      <c r="F3930">
        <f>IF($E3930=1,SUMIFS(Registros!$F$2:$F$6000,Registros!$A$2:$A$6000,"NP",Registros!$B$2:$B$6000,$A3930),0)</f>
        <v/>
      </c>
      <c r="G3930">
        <f>IF(COUNTIFS(Registros!$A$2:$A$6000,"MOV",Registros!$B$2:$B$6000,$A3930)&gt;0,1,0)</f>
        <v/>
      </c>
      <c r="H3930">
        <f>IF($G3930=1,SUMIFS(Registros!$F$2:$F$6000,Registros!$A$2:$A$6000,"MOV",Registros!$B$2:$B$6000,$A3930),0)</f>
        <v/>
      </c>
      <c r="I3930">
        <f>IF(COUNTIFS(Registros!$A$2:$A$6000,"CS",Registros!$B$2:$B$6000,$A3930)&gt;0,1,0)</f>
        <v/>
      </c>
      <c r="J3930">
        <f>IF($I3930=1,SUMIFS(Registros!$I$2:$I$6000,Registros!$A$2:$A$6000,"CS",Registros!$B$2:$B$6000,$A3930),0)</f>
        <v/>
      </c>
      <c r="K3930">
        <f>IF(COUNTIFS(Winback!$K$2:$K$300,$D3930)&gt;0,1,0)</f>
        <v/>
      </c>
      <c r="L3930">
        <f>IF(AND($K3930=1,LEFT($A3930,3)="WB-"),SUMIFS(Winback!$D$2:$D$300,Winback!$K$2:$K$300,$D3930),0)</f>
        <v/>
      </c>
      <c r="M3930">
        <f>IF(OR($E3930=1,$G3930=1,SUMIFS(Registros!$J$2:$J$6000,Registros!$B$2:$B$6000,$A3930)&gt;0),1,0)</f>
        <v/>
      </c>
      <c r="N3930">
        <f>IF($J3930&gt;0,1,IF(COUNTIFS(Registros!$A$2:$A$6000,"CS",Registros!$B$2:$B$6000,$A3930,Registros!$K$2:$K$6000,"&lt;&gt;")&gt;0,1,0))</f>
        <v/>
      </c>
      <c r="O3930">
        <f>IF(AND($K3930=1,$E3930=0,$G3930=0,$I3930=0),"WINBACK",IF(AND($M3930=1,$N3930&gt;0),"CONVERGENTE",IF($M3930=1,"SOLO MÓVIL",IF($N3930&gt;0,"SOLO FIJO / INTERNET","SIN SERVICIOS"))))</f>
        <v/>
      </c>
      <c r="P3930">
        <f>IF($O3930="WINBACK","Recuperar (winback)",IF($O3930="CONVERGENTE","Upgrade / más líneas",IF($O3930="SOLO MÓVIL","Ofrecer fijo + internet (FLBBTV)",IF($O3930="SOLO FIJO / INTERNET","Ofrecer línea móvil Nextphone","Oferta completa (móvil + fijo + internet)"))))</f>
        <v/>
      </c>
      <c r="Q3930">
        <f>$F3930+$H3930+$L3930</f>
        <v/>
      </c>
      <c r="R3930">
        <f>IFERROR(VLOOKUP($A3930,Registros!$B$2:$G$6000,6,0),IFERROR(VLOOKUP($D3930,Winback!$B$2:$C$300,2,0),""))</f>
        <v/>
      </c>
      <c r="S3930">
        <f>IF($E3930=1,"NP","")&amp;IF($G3930=1,"+MOV","")&amp;IF($I3930=1,"+CS","")&amp;IF($K3930=1,"+WB","")</f>
        <v/>
      </c>
      <c r="T3930">
        <f>$E3930+$G3930+$I3930+$K3930</f>
        <v/>
      </c>
    </row>
    <row r="3931">
      <c r="A3931" t="inlineStr">
        <is>
          <t>192079340100</t>
        </is>
      </c>
      <c r="B3931" t="inlineStr">
        <is>
          <t>19207934</t>
        </is>
      </c>
      <c r="C3931" t="inlineStr">
        <is>
          <t>VIGILANCIA Y VIDEO PROTECCION PA. CORP</t>
        </is>
      </c>
      <c r="D3931" t="inlineStr">
        <is>
          <t>VIGILANCIAYVIDEOPROTECCIONPACORP</t>
        </is>
      </c>
      <c r="E3931">
        <f>IF(COUNTIFS(Registros!$A$2:$A$6000,"NP",Registros!$B$2:$B$6000,$A3931)&gt;0,1,0)</f>
        <v/>
      </c>
      <c r="F3931">
        <f>IF($E3931=1,SUMIFS(Registros!$F$2:$F$6000,Registros!$A$2:$A$6000,"NP",Registros!$B$2:$B$6000,$A3931),0)</f>
        <v/>
      </c>
      <c r="G3931">
        <f>IF(COUNTIFS(Registros!$A$2:$A$6000,"MOV",Registros!$B$2:$B$6000,$A3931)&gt;0,1,0)</f>
        <v/>
      </c>
      <c r="H3931">
        <f>IF($G3931=1,SUMIFS(Registros!$F$2:$F$6000,Registros!$A$2:$A$6000,"MOV",Registros!$B$2:$B$6000,$A3931),0)</f>
        <v/>
      </c>
      <c r="I3931">
        <f>IF(COUNTIFS(Registros!$A$2:$A$6000,"CS",Registros!$B$2:$B$6000,$A3931)&gt;0,1,0)</f>
        <v/>
      </c>
      <c r="J3931">
        <f>IF($I3931=1,SUMIFS(Registros!$I$2:$I$6000,Registros!$A$2:$A$6000,"CS",Registros!$B$2:$B$6000,$A3931),0)</f>
        <v/>
      </c>
      <c r="K3931">
        <f>IF(COUNTIFS(Winback!$K$2:$K$300,$D3931)&gt;0,1,0)</f>
        <v/>
      </c>
      <c r="L3931">
        <f>IF(AND($K3931=1,LEFT($A3931,3)="WB-"),SUMIFS(Winback!$D$2:$D$300,Winback!$K$2:$K$300,$D3931),0)</f>
        <v/>
      </c>
      <c r="M3931">
        <f>IF(OR($E3931=1,$G3931=1,SUMIFS(Registros!$J$2:$J$6000,Registros!$B$2:$B$6000,$A3931)&gt;0),1,0)</f>
        <v/>
      </c>
      <c r="N3931">
        <f>IF($J3931&gt;0,1,IF(COUNTIFS(Registros!$A$2:$A$6000,"CS",Registros!$B$2:$B$6000,$A3931,Registros!$K$2:$K$6000,"&lt;&gt;")&gt;0,1,0))</f>
        <v/>
      </c>
      <c r="O3931">
        <f>IF(AND($K3931=1,$E3931=0,$G3931=0,$I3931=0),"WINBACK",IF(AND($M3931=1,$N3931&gt;0),"CONVERGENTE",IF($M3931=1,"SOLO MÓVIL",IF($N3931&gt;0,"SOLO FIJO / INTERNET","SIN SERVICIOS"))))</f>
        <v/>
      </c>
      <c r="P3931">
        <f>IF($O3931="WINBACK","Recuperar (winback)",IF($O3931="CONVERGENTE","Upgrade / más líneas",IF($O3931="SOLO MÓVIL","Ofrecer fijo + internet (FLBBTV)",IF($O3931="SOLO FIJO / INTERNET","Ofrecer línea móvil Nextphone","Oferta completa (móvil + fijo + internet)"))))</f>
        <v/>
      </c>
      <c r="Q3931">
        <f>$F3931+$H3931+$L3931</f>
        <v/>
      </c>
      <c r="R3931">
        <f>IFERROR(VLOOKUP($A3931,Registros!$B$2:$G$6000,6,0),IFERROR(VLOOKUP($D3931,Winback!$B$2:$C$300,2,0),""))</f>
        <v/>
      </c>
      <c r="S3931">
        <f>IF($E3931=1,"NP","")&amp;IF($G3931=1,"+MOV","")&amp;IF($I3931=1,"+CS","")&amp;IF($K3931=1,"+WB","")</f>
        <v/>
      </c>
      <c r="T3931">
        <f>$E3931+$G3931+$I3931+$K3931</f>
        <v/>
      </c>
    </row>
    <row r="3932">
      <c r="A3932" t="inlineStr">
        <is>
          <t>339065980000</t>
        </is>
      </c>
      <c r="B3932" t="inlineStr">
        <is>
          <t>33906598</t>
        </is>
      </c>
      <c r="C3932" t="inlineStr">
        <is>
          <t>VIKTORIA VLACHOU</t>
        </is>
      </c>
      <c r="D3932" t="inlineStr">
        <is>
          <t>VIKTORIAVLACHOU</t>
        </is>
      </c>
      <c r="E3932">
        <f>IF(COUNTIFS(Registros!$A$2:$A$6000,"NP",Registros!$B$2:$B$6000,$A3932)&gt;0,1,0)</f>
        <v/>
      </c>
      <c r="F3932">
        <f>IF($E3932=1,SUMIFS(Registros!$F$2:$F$6000,Registros!$A$2:$A$6000,"NP",Registros!$B$2:$B$6000,$A3932),0)</f>
        <v/>
      </c>
      <c r="G3932">
        <f>IF(COUNTIFS(Registros!$A$2:$A$6000,"MOV",Registros!$B$2:$B$6000,$A3932)&gt;0,1,0)</f>
        <v/>
      </c>
      <c r="H3932">
        <f>IF($G3932=1,SUMIFS(Registros!$F$2:$F$6000,Registros!$A$2:$A$6000,"MOV",Registros!$B$2:$B$6000,$A3932),0)</f>
        <v/>
      </c>
      <c r="I3932">
        <f>IF(COUNTIFS(Registros!$A$2:$A$6000,"CS",Registros!$B$2:$B$6000,$A3932)&gt;0,1,0)</f>
        <v/>
      </c>
      <c r="J3932">
        <f>IF($I3932=1,SUMIFS(Registros!$I$2:$I$6000,Registros!$A$2:$A$6000,"CS",Registros!$B$2:$B$6000,$A3932),0)</f>
        <v/>
      </c>
      <c r="K3932">
        <f>IF(COUNTIFS(Winback!$K$2:$K$300,$D3932)&gt;0,1,0)</f>
        <v/>
      </c>
      <c r="L3932">
        <f>IF(AND($K3932=1,LEFT($A3932,3)="WB-"),SUMIFS(Winback!$D$2:$D$300,Winback!$K$2:$K$300,$D3932),0)</f>
        <v/>
      </c>
      <c r="M3932">
        <f>IF(OR($E3932=1,$G3932=1,SUMIFS(Registros!$J$2:$J$6000,Registros!$B$2:$B$6000,$A3932)&gt;0),1,0)</f>
        <v/>
      </c>
      <c r="N3932">
        <f>IF($J3932&gt;0,1,IF(COUNTIFS(Registros!$A$2:$A$6000,"CS",Registros!$B$2:$B$6000,$A3932,Registros!$K$2:$K$6000,"&lt;&gt;")&gt;0,1,0))</f>
        <v/>
      </c>
      <c r="O3932">
        <f>IF(AND($K3932=1,$E3932=0,$G3932=0,$I3932=0),"WINBACK",IF(AND($M3932=1,$N3932&gt;0),"CONVERGENTE",IF($M3932=1,"SOLO MÓVIL",IF($N3932&gt;0,"SOLO FIJO / INTERNET","SIN SERVICIOS"))))</f>
        <v/>
      </c>
      <c r="P3932">
        <f>IF($O3932="WINBACK","Recuperar (winback)",IF($O3932="CONVERGENTE","Upgrade / más líneas",IF($O3932="SOLO MÓVIL","Ofrecer fijo + internet (FLBBTV)",IF($O3932="SOLO FIJO / INTERNET","Ofrecer línea móvil Nextphone","Oferta completa (móvil + fijo + internet)"))))</f>
        <v/>
      </c>
      <c r="Q3932">
        <f>$F3932+$H3932+$L3932</f>
        <v/>
      </c>
      <c r="R3932">
        <f>IFERROR(VLOOKUP($A3932,Registros!$B$2:$G$6000,6,0),IFERROR(VLOOKUP($D3932,Winback!$B$2:$C$300,2,0),""))</f>
        <v/>
      </c>
      <c r="S3932">
        <f>IF($E3932=1,"NP","")&amp;IF($G3932=1,"+MOV","")&amp;IF($I3932=1,"+CS","")&amp;IF($K3932=1,"+WB","")</f>
        <v/>
      </c>
      <c r="T3932">
        <f>$E3932+$G3932+$I3932+$K3932</f>
        <v/>
      </c>
    </row>
    <row r="3933">
      <c r="A3933" t="inlineStr">
        <is>
          <t>328120020000</t>
        </is>
      </c>
      <c r="B3933" t="inlineStr">
        <is>
          <t>32812002</t>
        </is>
      </c>
      <c r="C3933" t="inlineStr">
        <is>
          <t>VILCHEZ HOSPINA S A (VILHOSPSA)</t>
        </is>
      </c>
      <c r="D3933" t="inlineStr">
        <is>
          <t>VILCHEZHOSPINASAVILHOSPSA</t>
        </is>
      </c>
      <c r="E3933">
        <f>IF(COUNTIFS(Registros!$A$2:$A$6000,"NP",Registros!$B$2:$B$6000,$A3933)&gt;0,1,0)</f>
        <v/>
      </c>
      <c r="F3933">
        <f>IF($E3933=1,SUMIFS(Registros!$F$2:$F$6000,Registros!$A$2:$A$6000,"NP",Registros!$B$2:$B$6000,$A3933),0)</f>
        <v/>
      </c>
      <c r="G3933">
        <f>IF(COUNTIFS(Registros!$A$2:$A$6000,"MOV",Registros!$B$2:$B$6000,$A3933)&gt;0,1,0)</f>
        <v/>
      </c>
      <c r="H3933">
        <f>IF($G3933=1,SUMIFS(Registros!$F$2:$F$6000,Registros!$A$2:$A$6000,"MOV",Registros!$B$2:$B$6000,$A3933),0)</f>
        <v/>
      </c>
      <c r="I3933">
        <f>IF(COUNTIFS(Registros!$A$2:$A$6000,"CS",Registros!$B$2:$B$6000,$A3933)&gt;0,1,0)</f>
        <v/>
      </c>
      <c r="J3933">
        <f>IF($I3933=1,SUMIFS(Registros!$I$2:$I$6000,Registros!$A$2:$A$6000,"CS",Registros!$B$2:$B$6000,$A3933),0)</f>
        <v/>
      </c>
      <c r="K3933">
        <f>IF(COUNTIFS(Winback!$K$2:$K$300,$D3933)&gt;0,1,0)</f>
        <v/>
      </c>
      <c r="L3933">
        <f>IF(AND($K3933=1,LEFT($A3933,3)="WB-"),SUMIFS(Winback!$D$2:$D$300,Winback!$K$2:$K$300,$D3933),0)</f>
        <v/>
      </c>
      <c r="M3933">
        <f>IF(OR($E3933=1,$G3933=1,SUMIFS(Registros!$J$2:$J$6000,Registros!$B$2:$B$6000,$A3933)&gt;0),1,0)</f>
        <v/>
      </c>
      <c r="N3933">
        <f>IF($J3933&gt;0,1,IF(COUNTIFS(Registros!$A$2:$A$6000,"CS",Registros!$B$2:$B$6000,$A3933,Registros!$K$2:$K$6000,"&lt;&gt;")&gt;0,1,0))</f>
        <v/>
      </c>
      <c r="O3933">
        <f>IF(AND($K3933=1,$E3933=0,$G3933=0,$I3933=0),"WINBACK",IF(AND($M3933=1,$N3933&gt;0),"CONVERGENTE",IF($M3933=1,"SOLO MÓVIL",IF($N3933&gt;0,"SOLO FIJO / INTERNET","SIN SERVICIOS"))))</f>
        <v/>
      </c>
      <c r="P3933">
        <f>IF($O3933="WINBACK","Recuperar (winback)",IF($O3933="CONVERGENTE","Upgrade / más líneas",IF($O3933="SOLO MÓVIL","Ofrecer fijo + internet (FLBBTV)",IF($O3933="SOLO FIJO / INTERNET","Ofrecer línea móvil Nextphone","Oferta completa (móvil + fijo + internet)"))))</f>
        <v/>
      </c>
      <c r="Q3933">
        <f>$F3933+$H3933+$L3933</f>
        <v/>
      </c>
      <c r="R3933">
        <f>IFERROR(VLOOKUP($A3933,Registros!$B$2:$G$6000,6,0),IFERROR(VLOOKUP($D3933,Winback!$B$2:$C$300,2,0),""))</f>
        <v/>
      </c>
      <c r="S3933">
        <f>IF($E3933=1,"NP","")&amp;IF($G3933=1,"+MOV","")&amp;IF($I3933=1,"+CS","")&amp;IF($K3933=1,"+WB","")</f>
        <v/>
      </c>
      <c r="T3933">
        <f>$E3933+$G3933+$I3933+$K3933</f>
        <v/>
      </c>
    </row>
    <row r="3934">
      <c r="A3934" t="inlineStr">
        <is>
          <t>343401150000</t>
        </is>
      </c>
      <c r="B3934" t="inlineStr">
        <is>
          <t>34340115</t>
        </is>
      </c>
      <c r="C3934" t="inlineStr">
        <is>
          <t>VILLA ALEJANDRA S.A.</t>
        </is>
      </c>
      <c r="D3934" t="inlineStr">
        <is>
          <t>VILLAALEJANDRASA</t>
        </is>
      </c>
      <c r="E3934">
        <f>IF(COUNTIFS(Registros!$A$2:$A$6000,"NP",Registros!$B$2:$B$6000,$A3934)&gt;0,1,0)</f>
        <v/>
      </c>
      <c r="F3934">
        <f>IF($E3934=1,SUMIFS(Registros!$F$2:$F$6000,Registros!$A$2:$A$6000,"NP",Registros!$B$2:$B$6000,$A3934),0)</f>
        <v/>
      </c>
      <c r="G3934">
        <f>IF(COUNTIFS(Registros!$A$2:$A$6000,"MOV",Registros!$B$2:$B$6000,$A3934)&gt;0,1,0)</f>
        <v/>
      </c>
      <c r="H3934">
        <f>IF($G3934=1,SUMIFS(Registros!$F$2:$F$6000,Registros!$A$2:$A$6000,"MOV",Registros!$B$2:$B$6000,$A3934),0)</f>
        <v/>
      </c>
      <c r="I3934">
        <f>IF(COUNTIFS(Registros!$A$2:$A$6000,"CS",Registros!$B$2:$B$6000,$A3934)&gt;0,1,0)</f>
        <v/>
      </c>
      <c r="J3934">
        <f>IF($I3934=1,SUMIFS(Registros!$I$2:$I$6000,Registros!$A$2:$A$6000,"CS",Registros!$B$2:$B$6000,$A3934),0)</f>
        <v/>
      </c>
      <c r="K3934">
        <f>IF(COUNTIFS(Winback!$K$2:$K$300,$D3934)&gt;0,1,0)</f>
        <v/>
      </c>
      <c r="L3934">
        <f>IF(AND($K3934=1,LEFT($A3934,3)="WB-"),SUMIFS(Winback!$D$2:$D$300,Winback!$K$2:$K$300,$D3934),0)</f>
        <v/>
      </c>
      <c r="M3934">
        <f>IF(OR($E3934=1,$G3934=1,SUMIFS(Registros!$J$2:$J$6000,Registros!$B$2:$B$6000,$A3934)&gt;0),1,0)</f>
        <v/>
      </c>
      <c r="N3934">
        <f>IF($J3934&gt;0,1,IF(COUNTIFS(Registros!$A$2:$A$6000,"CS",Registros!$B$2:$B$6000,$A3934,Registros!$K$2:$K$6000,"&lt;&gt;")&gt;0,1,0))</f>
        <v/>
      </c>
      <c r="O3934">
        <f>IF(AND($K3934=1,$E3934=0,$G3934=0,$I3934=0),"WINBACK",IF(AND($M3934=1,$N3934&gt;0),"CONVERGENTE",IF($M3934=1,"SOLO MÓVIL",IF($N3934&gt;0,"SOLO FIJO / INTERNET","SIN SERVICIOS"))))</f>
        <v/>
      </c>
      <c r="P3934">
        <f>IF($O3934="WINBACK","Recuperar (winback)",IF($O3934="CONVERGENTE","Upgrade / más líneas",IF($O3934="SOLO MÓVIL","Ofrecer fijo + internet (FLBBTV)",IF($O3934="SOLO FIJO / INTERNET","Ofrecer línea móvil Nextphone","Oferta completa (móvil + fijo + internet)"))))</f>
        <v/>
      </c>
      <c r="Q3934">
        <f>$F3934+$H3934+$L3934</f>
        <v/>
      </c>
      <c r="R3934">
        <f>IFERROR(VLOOKUP($A3934,Registros!$B$2:$G$6000,6,0),IFERROR(VLOOKUP($D3934,Winback!$B$2:$C$300,2,0),""))</f>
        <v/>
      </c>
      <c r="S3934">
        <f>IF($E3934=1,"NP","")&amp;IF($G3934=1,"+MOV","")&amp;IF($I3934=1,"+CS","")&amp;IF($K3934=1,"+WB","")</f>
        <v/>
      </c>
      <c r="T3934">
        <f>$E3934+$G3934+$I3934+$K3934</f>
        <v/>
      </c>
    </row>
    <row r="3935">
      <c r="A3935" t="inlineStr">
        <is>
          <t>115029770000</t>
        </is>
      </c>
      <c r="B3935" t="inlineStr">
        <is>
          <t>11502977</t>
        </is>
      </c>
      <c r="C3935" t="inlineStr">
        <is>
          <t>VILLA DELGA S A</t>
        </is>
      </c>
      <c r="D3935" t="inlineStr">
        <is>
          <t>VILLADELGASA</t>
        </is>
      </c>
      <c r="E3935">
        <f>IF(COUNTIFS(Registros!$A$2:$A$6000,"NP",Registros!$B$2:$B$6000,$A3935)&gt;0,1,0)</f>
        <v/>
      </c>
      <c r="F3935">
        <f>IF($E3935=1,SUMIFS(Registros!$F$2:$F$6000,Registros!$A$2:$A$6000,"NP",Registros!$B$2:$B$6000,$A3935),0)</f>
        <v/>
      </c>
      <c r="G3935">
        <f>IF(COUNTIFS(Registros!$A$2:$A$6000,"MOV",Registros!$B$2:$B$6000,$A3935)&gt;0,1,0)</f>
        <v/>
      </c>
      <c r="H3935">
        <f>IF($G3935=1,SUMIFS(Registros!$F$2:$F$6000,Registros!$A$2:$A$6000,"MOV",Registros!$B$2:$B$6000,$A3935),0)</f>
        <v/>
      </c>
      <c r="I3935">
        <f>IF(COUNTIFS(Registros!$A$2:$A$6000,"CS",Registros!$B$2:$B$6000,$A3935)&gt;0,1,0)</f>
        <v/>
      </c>
      <c r="J3935">
        <f>IF($I3935=1,SUMIFS(Registros!$I$2:$I$6000,Registros!$A$2:$A$6000,"CS",Registros!$B$2:$B$6000,$A3935),0)</f>
        <v/>
      </c>
      <c r="K3935">
        <f>IF(COUNTIFS(Winback!$K$2:$K$300,$D3935)&gt;0,1,0)</f>
        <v/>
      </c>
      <c r="L3935">
        <f>IF(AND($K3935=1,LEFT($A3935,3)="WB-"),SUMIFS(Winback!$D$2:$D$300,Winback!$K$2:$K$300,$D3935),0)</f>
        <v/>
      </c>
      <c r="M3935">
        <f>IF(OR($E3935=1,$G3935=1,SUMIFS(Registros!$J$2:$J$6000,Registros!$B$2:$B$6000,$A3935)&gt;0),1,0)</f>
        <v/>
      </c>
      <c r="N3935">
        <f>IF($J3935&gt;0,1,IF(COUNTIFS(Registros!$A$2:$A$6000,"CS",Registros!$B$2:$B$6000,$A3935,Registros!$K$2:$K$6000,"&lt;&gt;")&gt;0,1,0))</f>
        <v/>
      </c>
      <c r="O3935">
        <f>IF(AND($K3935=1,$E3935=0,$G3935=0,$I3935=0),"WINBACK",IF(AND($M3935=1,$N3935&gt;0),"CONVERGENTE",IF($M3935=1,"SOLO MÓVIL",IF($N3935&gt;0,"SOLO FIJO / INTERNET","SIN SERVICIOS"))))</f>
        <v/>
      </c>
      <c r="P3935">
        <f>IF($O3935="WINBACK","Recuperar (winback)",IF($O3935="CONVERGENTE","Upgrade / más líneas",IF($O3935="SOLO MÓVIL","Ofrecer fijo + internet (FLBBTV)",IF($O3935="SOLO FIJO / INTERNET","Ofrecer línea móvil Nextphone","Oferta completa (móvil + fijo + internet)"))))</f>
        <v/>
      </c>
      <c r="Q3935">
        <f>$F3935+$H3935+$L3935</f>
        <v/>
      </c>
      <c r="R3935">
        <f>IFERROR(VLOOKUP($A3935,Registros!$B$2:$G$6000,6,0),IFERROR(VLOOKUP($D3935,Winback!$B$2:$C$300,2,0),""))</f>
        <v/>
      </c>
      <c r="S3935">
        <f>IF($E3935=1,"NP","")&amp;IF($G3935=1,"+MOV","")&amp;IF($I3935=1,"+CS","")&amp;IF($K3935=1,"+WB","")</f>
        <v/>
      </c>
      <c r="T3935">
        <f>$E3935+$G3935+$I3935+$K3935</f>
        <v/>
      </c>
    </row>
    <row r="3936">
      <c r="A3936" t="inlineStr">
        <is>
          <t>128004160000</t>
        </is>
      </c>
      <c r="B3936" t="inlineStr">
        <is>
          <t>12800416</t>
        </is>
      </c>
      <c r="C3936" t="inlineStr">
        <is>
          <t>VILLA ESPERANZA S A</t>
        </is>
      </c>
      <c r="D3936" t="inlineStr">
        <is>
          <t>VILLAESPERANZASA</t>
        </is>
      </c>
      <c r="E3936">
        <f>IF(COUNTIFS(Registros!$A$2:$A$6000,"NP",Registros!$B$2:$B$6000,$A3936)&gt;0,1,0)</f>
        <v/>
      </c>
      <c r="F3936">
        <f>IF($E3936=1,SUMIFS(Registros!$F$2:$F$6000,Registros!$A$2:$A$6000,"NP",Registros!$B$2:$B$6000,$A3936),0)</f>
        <v/>
      </c>
      <c r="G3936">
        <f>IF(COUNTIFS(Registros!$A$2:$A$6000,"MOV",Registros!$B$2:$B$6000,$A3936)&gt;0,1,0)</f>
        <v/>
      </c>
      <c r="H3936">
        <f>IF($G3936=1,SUMIFS(Registros!$F$2:$F$6000,Registros!$A$2:$A$6000,"MOV",Registros!$B$2:$B$6000,$A3936),0)</f>
        <v/>
      </c>
      <c r="I3936">
        <f>IF(COUNTIFS(Registros!$A$2:$A$6000,"CS",Registros!$B$2:$B$6000,$A3936)&gt;0,1,0)</f>
        <v/>
      </c>
      <c r="J3936">
        <f>IF($I3936=1,SUMIFS(Registros!$I$2:$I$6000,Registros!$A$2:$A$6000,"CS",Registros!$B$2:$B$6000,$A3936),0)</f>
        <v/>
      </c>
      <c r="K3936">
        <f>IF(COUNTIFS(Winback!$K$2:$K$300,$D3936)&gt;0,1,0)</f>
        <v/>
      </c>
      <c r="L3936">
        <f>IF(AND($K3936=1,LEFT($A3936,3)="WB-"),SUMIFS(Winback!$D$2:$D$300,Winback!$K$2:$K$300,$D3936),0)</f>
        <v/>
      </c>
      <c r="M3936">
        <f>IF(OR($E3936=1,$G3936=1,SUMIFS(Registros!$J$2:$J$6000,Registros!$B$2:$B$6000,$A3936)&gt;0),1,0)</f>
        <v/>
      </c>
      <c r="N3936">
        <f>IF($J3936&gt;0,1,IF(COUNTIFS(Registros!$A$2:$A$6000,"CS",Registros!$B$2:$B$6000,$A3936,Registros!$K$2:$K$6000,"&lt;&gt;")&gt;0,1,0))</f>
        <v/>
      </c>
      <c r="O3936">
        <f>IF(AND($K3936=1,$E3936=0,$G3936=0,$I3936=0),"WINBACK",IF(AND($M3936=1,$N3936&gt;0),"CONVERGENTE",IF($M3936=1,"SOLO MÓVIL",IF($N3936&gt;0,"SOLO FIJO / INTERNET","SIN SERVICIOS"))))</f>
        <v/>
      </c>
      <c r="P3936">
        <f>IF($O3936="WINBACK","Recuperar (winback)",IF($O3936="CONVERGENTE","Upgrade / más líneas",IF($O3936="SOLO MÓVIL","Ofrecer fijo + internet (FLBBTV)",IF($O3936="SOLO FIJO / INTERNET","Ofrecer línea móvil Nextphone","Oferta completa (móvil + fijo + internet)"))))</f>
        <v/>
      </c>
      <c r="Q3936">
        <f>$F3936+$H3936+$L3936</f>
        <v/>
      </c>
      <c r="R3936">
        <f>IFERROR(VLOOKUP($A3936,Registros!$B$2:$G$6000,6,0),IFERROR(VLOOKUP($D3936,Winback!$B$2:$C$300,2,0),""))</f>
        <v/>
      </c>
      <c r="S3936">
        <f>IF($E3936=1,"NP","")&amp;IF($G3936=1,"+MOV","")&amp;IF($I3936=1,"+CS","")&amp;IF($K3936=1,"+WB","")</f>
        <v/>
      </c>
      <c r="T3936">
        <f>$E3936+$G3936+$I3936+$K3936</f>
        <v/>
      </c>
    </row>
    <row r="3937">
      <c r="A3937" t="inlineStr">
        <is>
          <t>128004160100</t>
        </is>
      </c>
      <c r="B3937" t="inlineStr">
        <is>
          <t>12800416</t>
        </is>
      </c>
      <c r="C3937" t="inlineStr">
        <is>
          <t>VILLA ESPERANZA S.A.</t>
        </is>
      </c>
      <c r="D3937" t="inlineStr">
        <is>
          <t>VILLAESPERANZASA</t>
        </is>
      </c>
      <c r="E3937">
        <f>IF(COUNTIFS(Registros!$A$2:$A$6000,"NP",Registros!$B$2:$B$6000,$A3937)&gt;0,1,0)</f>
        <v/>
      </c>
      <c r="F3937">
        <f>IF($E3937=1,SUMIFS(Registros!$F$2:$F$6000,Registros!$A$2:$A$6000,"NP",Registros!$B$2:$B$6000,$A3937),0)</f>
        <v/>
      </c>
      <c r="G3937">
        <f>IF(COUNTIFS(Registros!$A$2:$A$6000,"MOV",Registros!$B$2:$B$6000,$A3937)&gt;0,1,0)</f>
        <v/>
      </c>
      <c r="H3937">
        <f>IF($G3937=1,SUMIFS(Registros!$F$2:$F$6000,Registros!$A$2:$A$6000,"MOV",Registros!$B$2:$B$6000,$A3937),0)</f>
        <v/>
      </c>
      <c r="I3937">
        <f>IF(COUNTIFS(Registros!$A$2:$A$6000,"CS",Registros!$B$2:$B$6000,$A3937)&gt;0,1,0)</f>
        <v/>
      </c>
      <c r="J3937">
        <f>IF($I3937=1,SUMIFS(Registros!$I$2:$I$6000,Registros!$A$2:$A$6000,"CS",Registros!$B$2:$B$6000,$A3937),0)</f>
        <v/>
      </c>
      <c r="K3937">
        <f>IF(COUNTIFS(Winback!$K$2:$K$300,$D3937)&gt;0,1,0)</f>
        <v/>
      </c>
      <c r="L3937">
        <f>IF(AND($K3937=1,LEFT($A3937,3)="WB-"),SUMIFS(Winback!$D$2:$D$300,Winback!$K$2:$K$300,$D3937),0)</f>
        <v/>
      </c>
      <c r="M3937">
        <f>IF(OR($E3937=1,$G3937=1,SUMIFS(Registros!$J$2:$J$6000,Registros!$B$2:$B$6000,$A3937)&gt;0),1,0)</f>
        <v/>
      </c>
      <c r="N3937">
        <f>IF($J3937&gt;0,1,IF(COUNTIFS(Registros!$A$2:$A$6000,"CS",Registros!$B$2:$B$6000,$A3937,Registros!$K$2:$K$6000,"&lt;&gt;")&gt;0,1,0))</f>
        <v/>
      </c>
      <c r="O3937">
        <f>IF(AND($K3937=1,$E3937=0,$G3937=0,$I3937=0),"WINBACK",IF(AND($M3937=1,$N3937&gt;0),"CONVERGENTE",IF($M3937=1,"SOLO MÓVIL",IF($N3937&gt;0,"SOLO FIJO / INTERNET","SIN SERVICIOS"))))</f>
        <v/>
      </c>
      <c r="P3937">
        <f>IF($O3937="WINBACK","Recuperar (winback)",IF($O3937="CONVERGENTE","Upgrade / más líneas",IF($O3937="SOLO MÓVIL","Ofrecer fijo + internet (FLBBTV)",IF($O3937="SOLO FIJO / INTERNET","Ofrecer línea móvil Nextphone","Oferta completa (móvil + fijo + internet)"))))</f>
        <v/>
      </c>
      <c r="Q3937">
        <f>$F3937+$H3937+$L3937</f>
        <v/>
      </c>
      <c r="R3937">
        <f>IFERROR(VLOOKUP($A3937,Registros!$B$2:$G$6000,6,0),IFERROR(VLOOKUP($D3937,Winback!$B$2:$C$300,2,0),""))</f>
        <v/>
      </c>
      <c r="S3937">
        <f>IF($E3937=1,"NP","")&amp;IF($G3937=1,"+MOV","")&amp;IF($I3937=1,"+CS","")&amp;IF($K3937=1,"+WB","")</f>
        <v/>
      </c>
      <c r="T3937">
        <f>$E3937+$G3937+$I3937+$K3937</f>
        <v/>
      </c>
    </row>
    <row r="3938">
      <c r="A3938" t="inlineStr">
        <is>
          <t>346247400000</t>
        </is>
      </c>
      <c r="B3938" t="inlineStr">
        <is>
          <t>34624740</t>
        </is>
      </c>
      <c r="C3938" t="inlineStr">
        <is>
          <t>VILLA LOGISTICS; S.A</t>
        </is>
      </c>
      <c r="D3938" t="inlineStr">
        <is>
          <t>VILLALOGISTICSSA</t>
        </is>
      </c>
      <c r="E3938">
        <f>IF(COUNTIFS(Registros!$A$2:$A$6000,"NP",Registros!$B$2:$B$6000,$A3938)&gt;0,1,0)</f>
        <v/>
      </c>
      <c r="F3938">
        <f>IF($E3938=1,SUMIFS(Registros!$F$2:$F$6000,Registros!$A$2:$A$6000,"NP",Registros!$B$2:$B$6000,$A3938),0)</f>
        <v/>
      </c>
      <c r="G3938">
        <f>IF(COUNTIFS(Registros!$A$2:$A$6000,"MOV",Registros!$B$2:$B$6000,$A3938)&gt;0,1,0)</f>
        <v/>
      </c>
      <c r="H3938">
        <f>IF($G3938=1,SUMIFS(Registros!$F$2:$F$6000,Registros!$A$2:$A$6000,"MOV",Registros!$B$2:$B$6000,$A3938),0)</f>
        <v/>
      </c>
      <c r="I3938">
        <f>IF(COUNTIFS(Registros!$A$2:$A$6000,"CS",Registros!$B$2:$B$6000,$A3938)&gt;0,1,0)</f>
        <v/>
      </c>
      <c r="J3938">
        <f>IF($I3938=1,SUMIFS(Registros!$I$2:$I$6000,Registros!$A$2:$A$6000,"CS",Registros!$B$2:$B$6000,$A3938),0)</f>
        <v/>
      </c>
      <c r="K3938">
        <f>IF(COUNTIFS(Winback!$K$2:$K$300,$D3938)&gt;0,1,0)</f>
        <v/>
      </c>
      <c r="L3938">
        <f>IF(AND($K3938=1,LEFT($A3938,3)="WB-"),SUMIFS(Winback!$D$2:$D$300,Winback!$K$2:$K$300,$D3938),0)</f>
        <v/>
      </c>
      <c r="M3938">
        <f>IF(OR($E3938=1,$G3938=1,SUMIFS(Registros!$J$2:$J$6000,Registros!$B$2:$B$6000,$A3938)&gt;0),1,0)</f>
        <v/>
      </c>
      <c r="N3938">
        <f>IF($J3938&gt;0,1,IF(COUNTIFS(Registros!$A$2:$A$6000,"CS",Registros!$B$2:$B$6000,$A3938,Registros!$K$2:$K$6000,"&lt;&gt;")&gt;0,1,0))</f>
        <v/>
      </c>
      <c r="O3938">
        <f>IF(AND($K3938=1,$E3938=0,$G3938=0,$I3938=0),"WINBACK",IF(AND($M3938=1,$N3938&gt;0),"CONVERGENTE",IF($M3938=1,"SOLO MÓVIL",IF($N3938&gt;0,"SOLO FIJO / INTERNET","SIN SERVICIOS"))))</f>
        <v/>
      </c>
      <c r="P3938">
        <f>IF($O3938="WINBACK","Recuperar (winback)",IF($O3938="CONVERGENTE","Upgrade / más líneas",IF($O3938="SOLO MÓVIL","Ofrecer fijo + internet (FLBBTV)",IF($O3938="SOLO FIJO / INTERNET","Ofrecer línea móvil Nextphone","Oferta completa (móvil + fijo + internet)"))))</f>
        <v/>
      </c>
      <c r="Q3938">
        <f>$F3938+$H3938+$L3938</f>
        <v/>
      </c>
      <c r="R3938">
        <f>IFERROR(VLOOKUP($A3938,Registros!$B$2:$G$6000,6,0),IFERROR(VLOOKUP($D3938,Winback!$B$2:$C$300,2,0),""))</f>
        <v/>
      </c>
      <c r="S3938">
        <f>IF($E3938=1,"NP","")&amp;IF($G3938=1,"+MOV","")&amp;IF($I3938=1,"+CS","")&amp;IF($K3938=1,"+WB","")</f>
        <v/>
      </c>
      <c r="T3938">
        <f>$E3938+$G3938+$I3938+$K3938</f>
        <v/>
      </c>
    </row>
    <row r="3939">
      <c r="A3939" t="inlineStr">
        <is>
          <t>802432510000</t>
        </is>
      </c>
      <c r="B3939" t="inlineStr">
        <is>
          <t>80243251</t>
        </is>
      </c>
      <c r="C3939" t="inlineStr">
        <is>
          <t>VILLALAZ AURA DE</t>
        </is>
      </c>
      <c r="D3939" t="inlineStr">
        <is>
          <t>VILLALAZAURADE</t>
        </is>
      </c>
      <c r="E3939">
        <f>IF(COUNTIFS(Registros!$A$2:$A$6000,"NP",Registros!$B$2:$B$6000,$A3939)&gt;0,1,0)</f>
        <v/>
      </c>
      <c r="F3939">
        <f>IF($E3939=1,SUMIFS(Registros!$F$2:$F$6000,Registros!$A$2:$A$6000,"NP",Registros!$B$2:$B$6000,$A3939),0)</f>
        <v/>
      </c>
      <c r="G3939">
        <f>IF(COUNTIFS(Registros!$A$2:$A$6000,"MOV",Registros!$B$2:$B$6000,$A3939)&gt;0,1,0)</f>
        <v/>
      </c>
      <c r="H3939">
        <f>IF($G3939=1,SUMIFS(Registros!$F$2:$F$6000,Registros!$A$2:$A$6000,"MOV",Registros!$B$2:$B$6000,$A3939),0)</f>
        <v/>
      </c>
      <c r="I3939">
        <f>IF(COUNTIFS(Registros!$A$2:$A$6000,"CS",Registros!$B$2:$B$6000,$A3939)&gt;0,1,0)</f>
        <v/>
      </c>
      <c r="J3939">
        <f>IF($I3939=1,SUMIFS(Registros!$I$2:$I$6000,Registros!$A$2:$A$6000,"CS",Registros!$B$2:$B$6000,$A3939),0)</f>
        <v/>
      </c>
      <c r="K3939">
        <f>IF(COUNTIFS(Winback!$K$2:$K$300,$D3939)&gt;0,1,0)</f>
        <v/>
      </c>
      <c r="L3939">
        <f>IF(AND($K3939=1,LEFT($A3939,3)="WB-"),SUMIFS(Winback!$D$2:$D$300,Winback!$K$2:$K$300,$D3939),0)</f>
        <v/>
      </c>
      <c r="M3939">
        <f>IF(OR($E3939=1,$G3939=1,SUMIFS(Registros!$J$2:$J$6000,Registros!$B$2:$B$6000,$A3939)&gt;0),1,0)</f>
        <v/>
      </c>
      <c r="N3939">
        <f>IF($J3939&gt;0,1,IF(COUNTIFS(Registros!$A$2:$A$6000,"CS",Registros!$B$2:$B$6000,$A3939,Registros!$K$2:$K$6000,"&lt;&gt;")&gt;0,1,0))</f>
        <v/>
      </c>
      <c r="O3939">
        <f>IF(AND($K3939=1,$E3939=0,$G3939=0,$I3939=0),"WINBACK",IF(AND($M3939=1,$N3939&gt;0),"CONVERGENTE",IF($M3939=1,"SOLO MÓVIL",IF($N3939&gt;0,"SOLO FIJO / INTERNET","SIN SERVICIOS"))))</f>
        <v/>
      </c>
      <c r="P3939">
        <f>IF($O3939="WINBACK","Recuperar (winback)",IF($O3939="CONVERGENTE","Upgrade / más líneas",IF($O3939="SOLO MÓVIL","Ofrecer fijo + internet (FLBBTV)",IF($O3939="SOLO FIJO / INTERNET","Ofrecer línea móvil Nextphone","Oferta completa (móvil + fijo + internet)"))))</f>
        <v/>
      </c>
      <c r="Q3939">
        <f>$F3939+$H3939+$L3939</f>
        <v/>
      </c>
      <c r="R3939">
        <f>IFERROR(VLOOKUP($A3939,Registros!$B$2:$G$6000,6,0),IFERROR(VLOOKUP($D3939,Winback!$B$2:$C$300,2,0),""))</f>
        <v/>
      </c>
      <c r="S3939">
        <f>IF($E3939=1,"NP","")&amp;IF($G3939=1,"+MOV","")&amp;IF($I3939=1,"+CS","")&amp;IF($K3939=1,"+WB","")</f>
        <v/>
      </c>
      <c r="T3939">
        <f>$E3939+$G3939+$I3939+$K3939</f>
        <v/>
      </c>
    </row>
    <row r="3940">
      <c r="A3940" t="inlineStr">
        <is>
          <t>358120520000</t>
        </is>
      </c>
      <c r="B3940" t="inlineStr">
        <is>
          <t>35812052</t>
        </is>
      </c>
      <c r="C3940" t="inlineStr">
        <is>
          <t>VILMA ANGELA MASK BLADES DE FORTE</t>
        </is>
      </c>
      <c r="D3940" t="inlineStr">
        <is>
          <t>VILMAANGELAMASKBLADESDEFORTE</t>
        </is>
      </c>
      <c r="E3940">
        <f>IF(COUNTIFS(Registros!$A$2:$A$6000,"NP",Registros!$B$2:$B$6000,$A3940)&gt;0,1,0)</f>
        <v/>
      </c>
      <c r="F3940">
        <f>IF($E3940=1,SUMIFS(Registros!$F$2:$F$6000,Registros!$A$2:$A$6000,"NP",Registros!$B$2:$B$6000,$A3940),0)</f>
        <v/>
      </c>
      <c r="G3940">
        <f>IF(COUNTIFS(Registros!$A$2:$A$6000,"MOV",Registros!$B$2:$B$6000,$A3940)&gt;0,1,0)</f>
        <v/>
      </c>
      <c r="H3940">
        <f>IF($G3940=1,SUMIFS(Registros!$F$2:$F$6000,Registros!$A$2:$A$6000,"MOV",Registros!$B$2:$B$6000,$A3940),0)</f>
        <v/>
      </c>
      <c r="I3940">
        <f>IF(COUNTIFS(Registros!$A$2:$A$6000,"CS",Registros!$B$2:$B$6000,$A3940)&gt;0,1,0)</f>
        <v/>
      </c>
      <c r="J3940">
        <f>IF($I3940=1,SUMIFS(Registros!$I$2:$I$6000,Registros!$A$2:$A$6000,"CS",Registros!$B$2:$B$6000,$A3940),0)</f>
        <v/>
      </c>
      <c r="K3940">
        <f>IF(COUNTIFS(Winback!$K$2:$K$300,$D3940)&gt;0,1,0)</f>
        <v/>
      </c>
      <c r="L3940">
        <f>IF(AND($K3940=1,LEFT($A3940,3)="WB-"),SUMIFS(Winback!$D$2:$D$300,Winback!$K$2:$K$300,$D3940),0)</f>
        <v/>
      </c>
      <c r="M3940">
        <f>IF(OR($E3940=1,$G3940=1,SUMIFS(Registros!$J$2:$J$6000,Registros!$B$2:$B$6000,$A3940)&gt;0),1,0)</f>
        <v/>
      </c>
      <c r="N3940">
        <f>IF($J3940&gt;0,1,IF(COUNTIFS(Registros!$A$2:$A$6000,"CS",Registros!$B$2:$B$6000,$A3940,Registros!$K$2:$K$6000,"&lt;&gt;")&gt;0,1,0))</f>
        <v/>
      </c>
      <c r="O3940">
        <f>IF(AND($K3940=1,$E3940=0,$G3940=0,$I3940=0),"WINBACK",IF(AND($M3940=1,$N3940&gt;0),"CONVERGENTE",IF($M3940=1,"SOLO MÓVIL",IF($N3940&gt;0,"SOLO FIJO / INTERNET","SIN SERVICIOS"))))</f>
        <v/>
      </c>
      <c r="P3940">
        <f>IF($O3940="WINBACK","Recuperar (winback)",IF($O3940="CONVERGENTE","Upgrade / más líneas",IF($O3940="SOLO MÓVIL","Ofrecer fijo + internet (FLBBTV)",IF($O3940="SOLO FIJO / INTERNET","Ofrecer línea móvil Nextphone","Oferta completa (móvil + fijo + internet)"))))</f>
        <v/>
      </c>
      <c r="Q3940">
        <f>$F3940+$H3940+$L3940</f>
        <v/>
      </c>
      <c r="R3940">
        <f>IFERROR(VLOOKUP($A3940,Registros!$B$2:$G$6000,6,0),IFERROR(VLOOKUP($D3940,Winback!$B$2:$C$300,2,0),""))</f>
        <v/>
      </c>
      <c r="S3940">
        <f>IF($E3940=1,"NP","")&amp;IF($G3940=1,"+MOV","")&amp;IF($I3940=1,"+CS","")&amp;IF($K3940=1,"+WB","")</f>
        <v/>
      </c>
      <c r="T3940">
        <f>$E3940+$G3940+$I3940+$K3940</f>
        <v/>
      </c>
    </row>
    <row r="3941">
      <c r="A3941" t="inlineStr">
        <is>
          <t>346353640100</t>
        </is>
      </c>
      <c r="B3941" t="inlineStr">
        <is>
          <t>34635364</t>
        </is>
      </c>
      <c r="C3941" t="inlineStr">
        <is>
          <t>VILMA MIREYA RODRIGUEZ VALLEJOS</t>
        </is>
      </c>
      <c r="D3941" t="inlineStr">
        <is>
          <t>VILMAMIREYARODRIGUEZVALLEJOS</t>
        </is>
      </c>
      <c r="E3941">
        <f>IF(COUNTIFS(Registros!$A$2:$A$6000,"NP",Registros!$B$2:$B$6000,$A3941)&gt;0,1,0)</f>
        <v/>
      </c>
      <c r="F3941">
        <f>IF($E3941=1,SUMIFS(Registros!$F$2:$F$6000,Registros!$A$2:$A$6000,"NP",Registros!$B$2:$B$6000,$A3941),0)</f>
        <v/>
      </c>
      <c r="G3941">
        <f>IF(COUNTIFS(Registros!$A$2:$A$6000,"MOV",Registros!$B$2:$B$6000,$A3941)&gt;0,1,0)</f>
        <v/>
      </c>
      <c r="H3941">
        <f>IF($G3941=1,SUMIFS(Registros!$F$2:$F$6000,Registros!$A$2:$A$6000,"MOV",Registros!$B$2:$B$6000,$A3941),0)</f>
        <v/>
      </c>
      <c r="I3941">
        <f>IF(COUNTIFS(Registros!$A$2:$A$6000,"CS",Registros!$B$2:$B$6000,$A3941)&gt;0,1,0)</f>
        <v/>
      </c>
      <c r="J3941">
        <f>IF($I3941=1,SUMIFS(Registros!$I$2:$I$6000,Registros!$A$2:$A$6000,"CS",Registros!$B$2:$B$6000,$A3941),0)</f>
        <v/>
      </c>
      <c r="K3941">
        <f>IF(COUNTIFS(Winback!$K$2:$K$300,$D3941)&gt;0,1,0)</f>
        <v/>
      </c>
      <c r="L3941">
        <f>IF(AND($K3941=1,LEFT($A3941,3)="WB-"),SUMIFS(Winback!$D$2:$D$300,Winback!$K$2:$K$300,$D3941),0)</f>
        <v/>
      </c>
      <c r="M3941">
        <f>IF(OR($E3941=1,$G3941=1,SUMIFS(Registros!$J$2:$J$6000,Registros!$B$2:$B$6000,$A3941)&gt;0),1,0)</f>
        <v/>
      </c>
      <c r="N3941">
        <f>IF($J3941&gt;0,1,IF(COUNTIFS(Registros!$A$2:$A$6000,"CS",Registros!$B$2:$B$6000,$A3941,Registros!$K$2:$K$6000,"&lt;&gt;")&gt;0,1,0))</f>
        <v/>
      </c>
      <c r="O3941">
        <f>IF(AND($K3941=1,$E3941=0,$G3941=0,$I3941=0),"WINBACK",IF(AND($M3941=1,$N3941&gt;0),"CONVERGENTE",IF($M3941=1,"SOLO MÓVIL",IF($N3941&gt;0,"SOLO FIJO / INTERNET","SIN SERVICIOS"))))</f>
        <v/>
      </c>
      <c r="P3941">
        <f>IF($O3941="WINBACK","Recuperar (winback)",IF($O3941="CONVERGENTE","Upgrade / más líneas",IF($O3941="SOLO MÓVIL","Ofrecer fijo + internet (FLBBTV)",IF($O3941="SOLO FIJO / INTERNET","Ofrecer línea móvil Nextphone","Oferta completa (móvil + fijo + internet)"))))</f>
        <v/>
      </c>
      <c r="Q3941">
        <f>$F3941+$H3941+$L3941</f>
        <v/>
      </c>
      <c r="R3941">
        <f>IFERROR(VLOOKUP($A3941,Registros!$B$2:$G$6000,6,0),IFERROR(VLOOKUP($D3941,Winback!$B$2:$C$300,2,0),""))</f>
        <v/>
      </c>
      <c r="S3941">
        <f>IF($E3941=1,"NP","")&amp;IF($G3941=1,"+MOV","")&amp;IF($I3941=1,"+CS","")&amp;IF($K3941=1,"+WB","")</f>
        <v/>
      </c>
      <c r="T3941">
        <f>$E3941+$G3941+$I3941+$K3941</f>
        <v/>
      </c>
    </row>
    <row r="3942">
      <c r="A3942" t="inlineStr">
        <is>
          <t>346353640200</t>
        </is>
      </c>
      <c r="B3942" t="inlineStr">
        <is>
          <t>34635364</t>
        </is>
      </c>
      <c r="C3942" t="inlineStr">
        <is>
          <t>VILMA MIREYA RODRIGUEZ VALLEJOS</t>
        </is>
      </c>
      <c r="D3942" t="inlineStr">
        <is>
          <t>VILMAMIREYARODRIGUEZVALLEJOS</t>
        </is>
      </c>
      <c r="E3942">
        <f>IF(COUNTIFS(Registros!$A$2:$A$6000,"NP",Registros!$B$2:$B$6000,$A3942)&gt;0,1,0)</f>
        <v/>
      </c>
      <c r="F3942">
        <f>IF($E3942=1,SUMIFS(Registros!$F$2:$F$6000,Registros!$A$2:$A$6000,"NP",Registros!$B$2:$B$6000,$A3942),0)</f>
        <v/>
      </c>
      <c r="G3942">
        <f>IF(COUNTIFS(Registros!$A$2:$A$6000,"MOV",Registros!$B$2:$B$6000,$A3942)&gt;0,1,0)</f>
        <v/>
      </c>
      <c r="H3942">
        <f>IF($G3942=1,SUMIFS(Registros!$F$2:$F$6000,Registros!$A$2:$A$6000,"MOV",Registros!$B$2:$B$6000,$A3942),0)</f>
        <v/>
      </c>
      <c r="I3942">
        <f>IF(COUNTIFS(Registros!$A$2:$A$6000,"CS",Registros!$B$2:$B$6000,$A3942)&gt;0,1,0)</f>
        <v/>
      </c>
      <c r="J3942">
        <f>IF($I3942=1,SUMIFS(Registros!$I$2:$I$6000,Registros!$A$2:$A$6000,"CS",Registros!$B$2:$B$6000,$A3942),0)</f>
        <v/>
      </c>
      <c r="K3942">
        <f>IF(COUNTIFS(Winback!$K$2:$K$300,$D3942)&gt;0,1,0)</f>
        <v/>
      </c>
      <c r="L3942">
        <f>IF(AND($K3942=1,LEFT($A3942,3)="WB-"),SUMIFS(Winback!$D$2:$D$300,Winback!$K$2:$K$300,$D3942),0)</f>
        <v/>
      </c>
      <c r="M3942">
        <f>IF(OR($E3942=1,$G3942=1,SUMIFS(Registros!$J$2:$J$6000,Registros!$B$2:$B$6000,$A3942)&gt;0),1,0)</f>
        <v/>
      </c>
      <c r="N3942">
        <f>IF($J3942&gt;0,1,IF(COUNTIFS(Registros!$A$2:$A$6000,"CS",Registros!$B$2:$B$6000,$A3942,Registros!$K$2:$K$6000,"&lt;&gt;")&gt;0,1,0))</f>
        <v/>
      </c>
      <c r="O3942">
        <f>IF(AND($K3942=1,$E3942=0,$G3942=0,$I3942=0),"WINBACK",IF(AND($M3942=1,$N3942&gt;0),"CONVERGENTE",IF($M3942=1,"SOLO MÓVIL",IF($N3942&gt;0,"SOLO FIJO / INTERNET","SIN SERVICIOS"))))</f>
        <v/>
      </c>
      <c r="P3942">
        <f>IF($O3942="WINBACK","Recuperar (winback)",IF($O3942="CONVERGENTE","Upgrade / más líneas",IF($O3942="SOLO MÓVIL","Ofrecer fijo + internet (FLBBTV)",IF($O3942="SOLO FIJO / INTERNET","Ofrecer línea móvil Nextphone","Oferta completa (móvil + fijo + internet)"))))</f>
        <v/>
      </c>
      <c r="Q3942">
        <f>$F3942+$H3942+$L3942</f>
        <v/>
      </c>
      <c r="R3942">
        <f>IFERROR(VLOOKUP($A3942,Registros!$B$2:$G$6000,6,0),IFERROR(VLOOKUP($D3942,Winback!$B$2:$C$300,2,0),""))</f>
        <v/>
      </c>
      <c r="S3942">
        <f>IF($E3942=1,"NP","")&amp;IF($G3942=1,"+MOV","")&amp;IF($I3942=1,"+CS","")&amp;IF($K3942=1,"+WB","")</f>
        <v/>
      </c>
      <c r="T3942">
        <f>$E3942+$G3942+$I3942+$K3942</f>
        <v/>
      </c>
    </row>
    <row r="3943">
      <c r="A3943" t="inlineStr">
        <is>
          <t>346353640000</t>
        </is>
      </c>
      <c r="B3943" t="inlineStr">
        <is>
          <t>34635364</t>
        </is>
      </c>
      <c r="C3943" t="inlineStr">
        <is>
          <t>VILMA MIREYA RODRIGUEZ VALLEJOS</t>
        </is>
      </c>
      <c r="D3943" t="inlineStr">
        <is>
          <t>VILMAMIREYARODRIGUEZVALLEJOS</t>
        </is>
      </c>
      <c r="E3943">
        <f>IF(COUNTIFS(Registros!$A$2:$A$6000,"NP",Registros!$B$2:$B$6000,$A3943)&gt;0,1,0)</f>
        <v/>
      </c>
      <c r="F3943">
        <f>IF($E3943=1,SUMIFS(Registros!$F$2:$F$6000,Registros!$A$2:$A$6000,"NP",Registros!$B$2:$B$6000,$A3943),0)</f>
        <v/>
      </c>
      <c r="G3943">
        <f>IF(COUNTIFS(Registros!$A$2:$A$6000,"MOV",Registros!$B$2:$B$6000,$A3943)&gt;0,1,0)</f>
        <v/>
      </c>
      <c r="H3943">
        <f>IF($G3943=1,SUMIFS(Registros!$F$2:$F$6000,Registros!$A$2:$A$6000,"MOV",Registros!$B$2:$B$6000,$A3943),0)</f>
        <v/>
      </c>
      <c r="I3943">
        <f>IF(COUNTIFS(Registros!$A$2:$A$6000,"CS",Registros!$B$2:$B$6000,$A3943)&gt;0,1,0)</f>
        <v/>
      </c>
      <c r="J3943">
        <f>IF($I3943=1,SUMIFS(Registros!$I$2:$I$6000,Registros!$A$2:$A$6000,"CS",Registros!$B$2:$B$6000,$A3943),0)</f>
        <v/>
      </c>
      <c r="K3943">
        <f>IF(COUNTIFS(Winback!$K$2:$K$300,$D3943)&gt;0,1,0)</f>
        <v/>
      </c>
      <c r="L3943">
        <f>IF(AND($K3943=1,LEFT($A3943,3)="WB-"),SUMIFS(Winback!$D$2:$D$300,Winback!$K$2:$K$300,$D3943),0)</f>
        <v/>
      </c>
      <c r="M3943">
        <f>IF(OR($E3943=1,$G3943=1,SUMIFS(Registros!$J$2:$J$6000,Registros!$B$2:$B$6000,$A3943)&gt;0),1,0)</f>
        <v/>
      </c>
      <c r="N3943">
        <f>IF($J3943&gt;0,1,IF(COUNTIFS(Registros!$A$2:$A$6000,"CS",Registros!$B$2:$B$6000,$A3943,Registros!$K$2:$K$6000,"&lt;&gt;")&gt;0,1,0))</f>
        <v/>
      </c>
      <c r="O3943">
        <f>IF(AND($K3943=1,$E3943=0,$G3943=0,$I3943=0),"WINBACK",IF(AND($M3943=1,$N3943&gt;0),"CONVERGENTE",IF($M3943=1,"SOLO MÓVIL",IF($N3943&gt;0,"SOLO FIJO / INTERNET","SIN SERVICIOS"))))</f>
        <v/>
      </c>
      <c r="P3943">
        <f>IF($O3943="WINBACK","Recuperar (winback)",IF($O3943="CONVERGENTE","Upgrade / más líneas",IF($O3943="SOLO MÓVIL","Ofrecer fijo + internet (FLBBTV)",IF($O3943="SOLO FIJO / INTERNET","Ofrecer línea móvil Nextphone","Oferta completa (móvil + fijo + internet)"))))</f>
        <v/>
      </c>
      <c r="Q3943">
        <f>$F3943+$H3943+$L3943</f>
        <v/>
      </c>
      <c r="R3943">
        <f>IFERROR(VLOOKUP($A3943,Registros!$B$2:$G$6000,6,0),IFERROR(VLOOKUP($D3943,Winback!$B$2:$C$300,2,0),""))</f>
        <v/>
      </c>
      <c r="S3943">
        <f>IF($E3943=1,"NP","")&amp;IF($G3943=1,"+MOV","")&amp;IF($I3943=1,"+CS","")&amp;IF($K3943=1,"+WB","")</f>
        <v/>
      </c>
      <c r="T3943">
        <f>$E3943+$G3943+$I3943+$K3943</f>
        <v/>
      </c>
    </row>
    <row r="3944">
      <c r="A3944" t="inlineStr">
        <is>
          <t>324048120000</t>
        </is>
      </c>
      <c r="B3944" t="inlineStr">
        <is>
          <t>32404812</t>
        </is>
      </c>
      <c r="C3944" t="inlineStr">
        <is>
          <t>VILMA RAQUEL TEJEIRA DUARTES</t>
        </is>
      </c>
      <c r="D3944" t="inlineStr">
        <is>
          <t>VILMARAQUELTEJEIRADUARTES</t>
        </is>
      </c>
      <c r="E3944">
        <f>IF(COUNTIFS(Registros!$A$2:$A$6000,"NP",Registros!$B$2:$B$6000,$A3944)&gt;0,1,0)</f>
        <v/>
      </c>
      <c r="F3944">
        <f>IF($E3944=1,SUMIFS(Registros!$F$2:$F$6000,Registros!$A$2:$A$6000,"NP",Registros!$B$2:$B$6000,$A3944),0)</f>
        <v/>
      </c>
      <c r="G3944">
        <f>IF(COUNTIFS(Registros!$A$2:$A$6000,"MOV",Registros!$B$2:$B$6000,$A3944)&gt;0,1,0)</f>
        <v/>
      </c>
      <c r="H3944">
        <f>IF($G3944=1,SUMIFS(Registros!$F$2:$F$6000,Registros!$A$2:$A$6000,"MOV",Registros!$B$2:$B$6000,$A3944),0)</f>
        <v/>
      </c>
      <c r="I3944">
        <f>IF(COUNTIFS(Registros!$A$2:$A$6000,"CS",Registros!$B$2:$B$6000,$A3944)&gt;0,1,0)</f>
        <v/>
      </c>
      <c r="J3944">
        <f>IF($I3944=1,SUMIFS(Registros!$I$2:$I$6000,Registros!$A$2:$A$6000,"CS",Registros!$B$2:$B$6000,$A3944),0)</f>
        <v/>
      </c>
      <c r="K3944">
        <f>IF(COUNTIFS(Winback!$K$2:$K$300,$D3944)&gt;0,1,0)</f>
        <v/>
      </c>
      <c r="L3944">
        <f>IF(AND($K3944=1,LEFT($A3944,3)="WB-"),SUMIFS(Winback!$D$2:$D$300,Winback!$K$2:$K$300,$D3944),0)</f>
        <v/>
      </c>
      <c r="M3944">
        <f>IF(OR($E3944=1,$G3944=1,SUMIFS(Registros!$J$2:$J$6000,Registros!$B$2:$B$6000,$A3944)&gt;0),1,0)</f>
        <v/>
      </c>
      <c r="N3944">
        <f>IF($J3944&gt;0,1,IF(COUNTIFS(Registros!$A$2:$A$6000,"CS",Registros!$B$2:$B$6000,$A3944,Registros!$K$2:$K$6000,"&lt;&gt;")&gt;0,1,0))</f>
        <v/>
      </c>
      <c r="O3944">
        <f>IF(AND($K3944=1,$E3944=0,$G3944=0,$I3944=0),"WINBACK",IF(AND($M3944=1,$N3944&gt;0),"CONVERGENTE",IF($M3944=1,"SOLO MÓVIL",IF($N3944&gt;0,"SOLO FIJO / INTERNET","SIN SERVICIOS"))))</f>
        <v/>
      </c>
      <c r="P3944">
        <f>IF($O3944="WINBACK","Recuperar (winback)",IF($O3944="CONVERGENTE","Upgrade / más líneas",IF($O3944="SOLO MÓVIL","Ofrecer fijo + internet (FLBBTV)",IF($O3944="SOLO FIJO / INTERNET","Ofrecer línea móvil Nextphone","Oferta completa (móvil + fijo + internet)"))))</f>
        <v/>
      </c>
      <c r="Q3944">
        <f>$F3944+$H3944+$L3944</f>
        <v/>
      </c>
      <c r="R3944">
        <f>IFERROR(VLOOKUP($A3944,Registros!$B$2:$G$6000,6,0),IFERROR(VLOOKUP($D3944,Winback!$B$2:$C$300,2,0),""))</f>
        <v/>
      </c>
      <c r="S3944">
        <f>IF($E3944=1,"NP","")&amp;IF($G3944=1,"+MOV","")&amp;IF($I3944=1,"+CS","")&amp;IF($K3944=1,"+WB","")</f>
        <v/>
      </c>
      <c r="T3944">
        <f>$E3944+$G3944+$I3944+$K3944</f>
        <v/>
      </c>
    </row>
    <row r="3945">
      <c r="A3945" t="inlineStr">
        <is>
          <t>357086830000</t>
        </is>
      </c>
      <c r="B3945" t="inlineStr">
        <is>
          <t>35708683</t>
        </is>
      </c>
      <c r="C3945" t="inlineStr">
        <is>
          <t>VILMA SULEIKA DELGADO PEREZ DE RODRIGUEZ</t>
        </is>
      </c>
      <c r="D3945" t="inlineStr">
        <is>
          <t>VILMASULEIKADELGADOPEREZDERODRIGUEZ</t>
        </is>
      </c>
      <c r="E3945">
        <f>IF(COUNTIFS(Registros!$A$2:$A$6000,"NP",Registros!$B$2:$B$6000,$A3945)&gt;0,1,0)</f>
        <v/>
      </c>
      <c r="F3945">
        <f>IF($E3945=1,SUMIFS(Registros!$F$2:$F$6000,Registros!$A$2:$A$6000,"NP",Registros!$B$2:$B$6000,$A3945),0)</f>
        <v/>
      </c>
      <c r="G3945">
        <f>IF(COUNTIFS(Registros!$A$2:$A$6000,"MOV",Registros!$B$2:$B$6000,$A3945)&gt;0,1,0)</f>
        <v/>
      </c>
      <c r="H3945">
        <f>IF($G3945=1,SUMIFS(Registros!$F$2:$F$6000,Registros!$A$2:$A$6000,"MOV",Registros!$B$2:$B$6000,$A3945),0)</f>
        <v/>
      </c>
      <c r="I3945">
        <f>IF(COUNTIFS(Registros!$A$2:$A$6000,"CS",Registros!$B$2:$B$6000,$A3945)&gt;0,1,0)</f>
        <v/>
      </c>
      <c r="J3945">
        <f>IF($I3945=1,SUMIFS(Registros!$I$2:$I$6000,Registros!$A$2:$A$6000,"CS",Registros!$B$2:$B$6000,$A3945),0)</f>
        <v/>
      </c>
      <c r="K3945">
        <f>IF(COUNTIFS(Winback!$K$2:$K$300,$D3945)&gt;0,1,0)</f>
        <v/>
      </c>
      <c r="L3945">
        <f>IF(AND($K3945=1,LEFT($A3945,3)="WB-"),SUMIFS(Winback!$D$2:$D$300,Winback!$K$2:$K$300,$D3945),0)</f>
        <v/>
      </c>
      <c r="M3945">
        <f>IF(OR($E3945=1,$G3945=1,SUMIFS(Registros!$J$2:$J$6000,Registros!$B$2:$B$6000,$A3945)&gt;0),1,0)</f>
        <v/>
      </c>
      <c r="N3945">
        <f>IF($J3945&gt;0,1,IF(COUNTIFS(Registros!$A$2:$A$6000,"CS",Registros!$B$2:$B$6000,$A3945,Registros!$K$2:$K$6000,"&lt;&gt;")&gt;0,1,0))</f>
        <v/>
      </c>
      <c r="O3945">
        <f>IF(AND($K3945=1,$E3945=0,$G3945=0,$I3945=0),"WINBACK",IF(AND($M3945=1,$N3945&gt;0),"CONVERGENTE",IF($M3945=1,"SOLO MÓVIL",IF($N3945&gt;0,"SOLO FIJO / INTERNET","SIN SERVICIOS"))))</f>
        <v/>
      </c>
      <c r="P3945">
        <f>IF($O3945="WINBACK","Recuperar (winback)",IF($O3945="CONVERGENTE","Upgrade / más líneas",IF($O3945="SOLO MÓVIL","Ofrecer fijo + internet (FLBBTV)",IF($O3945="SOLO FIJO / INTERNET","Ofrecer línea móvil Nextphone","Oferta completa (móvil + fijo + internet)"))))</f>
        <v/>
      </c>
      <c r="Q3945">
        <f>$F3945+$H3945+$L3945</f>
        <v/>
      </c>
      <c r="R3945">
        <f>IFERROR(VLOOKUP($A3945,Registros!$B$2:$G$6000,6,0),IFERROR(VLOOKUP($D3945,Winback!$B$2:$C$300,2,0),""))</f>
        <v/>
      </c>
      <c r="S3945">
        <f>IF($E3945=1,"NP","")&amp;IF($G3945=1,"+MOV","")&amp;IF($I3945=1,"+CS","")&amp;IF($K3945=1,"+WB","")</f>
        <v/>
      </c>
      <c r="T3945">
        <f>$E3945+$G3945+$I3945+$K3945</f>
        <v/>
      </c>
    </row>
    <row r="3946">
      <c r="A3946" t="inlineStr">
        <is>
          <t>214064230000</t>
        </is>
      </c>
      <c r="B3946" t="inlineStr">
        <is>
          <t>21406423</t>
        </is>
      </c>
      <c r="C3946" t="inlineStr">
        <is>
          <t>VILSA S.A.</t>
        </is>
      </c>
      <c r="D3946" t="inlineStr">
        <is>
          <t>VILSASA</t>
        </is>
      </c>
      <c r="E3946">
        <f>IF(COUNTIFS(Registros!$A$2:$A$6000,"NP",Registros!$B$2:$B$6000,$A3946)&gt;0,1,0)</f>
        <v/>
      </c>
      <c r="F3946">
        <f>IF($E3946=1,SUMIFS(Registros!$F$2:$F$6000,Registros!$A$2:$A$6000,"NP",Registros!$B$2:$B$6000,$A3946),0)</f>
        <v/>
      </c>
      <c r="G3946">
        <f>IF(COUNTIFS(Registros!$A$2:$A$6000,"MOV",Registros!$B$2:$B$6000,$A3946)&gt;0,1,0)</f>
        <v/>
      </c>
      <c r="H3946">
        <f>IF($G3946=1,SUMIFS(Registros!$F$2:$F$6000,Registros!$A$2:$A$6000,"MOV",Registros!$B$2:$B$6000,$A3946),0)</f>
        <v/>
      </c>
      <c r="I3946">
        <f>IF(COUNTIFS(Registros!$A$2:$A$6000,"CS",Registros!$B$2:$B$6000,$A3946)&gt;0,1,0)</f>
        <v/>
      </c>
      <c r="J3946">
        <f>IF($I3946=1,SUMIFS(Registros!$I$2:$I$6000,Registros!$A$2:$A$6000,"CS",Registros!$B$2:$B$6000,$A3946),0)</f>
        <v/>
      </c>
      <c r="K3946">
        <f>IF(COUNTIFS(Winback!$K$2:$K$300,$D3946)&gt;0,1,0)</f>
        <v/>
      </c>
      <c r="L3946">
        <f>IF(AND($K3946=1,LEFT($A3946,3)="WB-"),SUMIFS(Winback!$D$2:$D$300,Winback!$K$2:$K$300,$D3946),0)</f>
        <v/>
      </c>
      <c r="M3946">
        <f>IF(OR($E3946=1,$G3946=1,SUMIFS(Registros!$J$2:$J$6000,Registros!$B$2:$B$6000,$A3946)&gt;0),1,0)</f>
        <v/>
      </c>
      <c r="N3946">
        <f>IF($J3946&gt;0,1,IF(COUNTIFS(Registros!$A$2:$A$6000,"CS",Registros!$B$2:$B$6000,$A3946,Registros!$K$2:$K$6000,"&lt;&gt;")&gt;0,1,0))</f>
        <v/>
      </c>
      <c r="O3946">
        <f>IF(AND($K3946=1,$E3946=0,$G3946=0,$I3946=0),"WINBACK",IF(AND($M3946=1,$N3946&gt;0),"CONVERGENTE",IF($M3946=1,"SOLO MÓVIL",IF($N3946&gt;0,"SOLO FIJO / INTERNET","SIN SERVICIOS"))))</f>
        <v/>
      </c>
      <c r="P3946">
        <f>IF($O3946="WINBACK","Recuperar (winback)",IF($O3946="CONVERGENTE","Upgrade / más líneas",IF($O3946="SOLO MÓVIL","Ofrecer fijo + internet (FLBBTV)",IF($O3946="SOLO FIJO / INTERNET","Ofrecer línea móvil Nextphone","Oferta completa (móvil + fijo + internet)"))))</f>
        <v/>
      </c>
      <c r="Q3946">
        <f>$F3946+$H3946+$L3946</f>
        <v/>
      </c>
      <c r="R3946">
        <f>IFERROR(VLOOKUP($A3946,Registros!$B$2:$G$6000,6,0),IFERROR(VLOOKUP($D3946,Winback!$B$2:$C$300,2,0),""))</f>
        <v/>
      </c>
      <c r="S3946">
        <f>IF($E3946=1,"NP","")&amp;IF($G3946=1,"+MOV","")&amp;IF($I3946=1,"+CS","")&amp;IF($K3946=1,"+WB","")</f>
        <v/>
      </c>
      <c r="T3946">
        <f>$E3946+$G3946+$I3946+$K3946</f>
        <v/>
      </c>
    </row>
    <row r="3947">
      <c r="A3947" t="inlineStr">
        <is>
          <t>304080710000</t>
        </is>
      </c>
      <c r="B3947" t="inlineStr">
        <is>
          <t>30408071</t>
        </is>
      </c>
      <c r="C3947" t="inlineStr">
        <is>
          <t>VIMORI; S.A.</t>
        </is>
      </c>
      <c r="D3947" t="inlineStr">
        <is>
          <t>VIMORISA</t>
        </is>
      </c>
      <c r="E3947">
        <f>IF(COUNTIFS(Registros!$A$2:$A$6000,"NP",Registros!$B$2:$B$6000,$A3947)&gt;0,1,0)</f>
        <v/>
      </c>
      <c r="F3947">
        <f>IF($E3947=1,SUMIFS(Registros!$F$2:$F$6000,Registros!$A$2:$A$6000,"NP",Registros!$B$2:$B$6000,$A3947),0)</f>
        <v/>
      </c>
      <c r="G3947">
        <f>IF(COUNTIFS(Registros!$A$2:$A$6000,"MOV",Registros!$B$2:$B$6000,$A3947)&gt;0,1,0)</f>
        <v/>
      </c>
      <c r="H3947">
        <f>IF($G3947=1,SUMIFS(Registros!$F$2:$F$6000,Registros!$A$2:$A$6000,"MOV",Registros!$B$2:$B$6000,$A3947),0)</f>
        <v/>
      </c>
      <c r="I3947">
        <f>IF(COUNTIFS(Registros!$A$2:$A$6000,"CS",Registros!$B$2:$B$6000,$A3947)&gt;0,1,0)</f>
        <v/>
      </c>
      <c r="J3947">
        <f>IF($I3947=1,SUMIFS(Registros!$I$2:$I$6000,Registros!$A$2:$A$6000,"CS",Registros!$B$2:$B$6000,$A3947),0)</f>
        <v/>
      </c>
      <c r="K3947">
        <f>IF(COUNTIFS(Winback!$K$2:$K$300,$D3947)&gt;0,1,0)</f>
        <v/>
      </c>
      <c r="L3947">
        <f>IF(AND($K3947=1,LEFT($A3947,3)="WB-"),SUMIFS(Winback!$D$2:$D$300,Winback!$K$2:$K$300,$D3947),0)</f>
        <v/>
      </c>
      <c r="M3947">
        <f>IF(OR($E3947=1,$G3947=1,SUMIFS(Registros!$J$2:$J$6000,Registros!$B$2:$B$6000,$A3947)&gt;0),1,0)</f>
        <v/>
      </c>
      <c r="N3947">
        <f>IF($J3947&gt;0,1,IF(COUNTIFS(Registros!$A$2:$A$6000,"CS",Registros!$B$2:$B$6000,$A3947,Registros!$K$2:$K$6000,"&lt;&gt;")&gt;0,1,0))</f>
        <v/>
      </c>
      <c r="O3947">
        <f>IF(AND($K3947=1,$E3947=0,$G3947=0,$I3947=0),"WINBACK",IF(AND($M3947=1,$N3947&gt;0),"CONVERGENTE",IF($M3947=1,"SOLO MÓVIL",IF($N3947&gt;0,"SOLO FIJO / INTERNET","SIN SERVICIOS"))))</f>
        <v/>
      </c>
      <c r="P3947">
        <f>IF($O3947="WINBACK","Recuperar (winback)",IF($O3947="CONVERGENTE","Upgrade / más líneas",IF($O3947="SOLO MÓVIL","Ofrecer fijo + internet (FLBBTV)",IF($O3947="SOLO FIJO / INTERNET","Ofrecer línea móvil Nextphone","Oferta completa (móvil + fijo + internet)"))))</f>
        <v/>
      </c>
      <c r="Q3947">
        <f>$F3947+$H3947+$L3947</f>
        <v/>
      </c>
      <c r="R3947">
        <f>IFERROR(VLOOKUP($A3947,Registros!$B$2:$G$6000,6,0),IFERROR(VLOOKUP($D3947,Winback!$B$2:$C$300,2,0),""))</f>
        <v/>
      </c>
      <c r="S3947">
        <f>IF($E3947=1,"NP","")&amp;IF($G3947=1,"+MOV","")&amp;IF($I3947=1,"+CS","")&amp;IF($K3947=1,"+WB","")</f>
        <v/>
      </c>
      <c r="T3947">
        <f>$E3947+$G3947+$I3947+$K3947</f>
        <v/>
      </c>
    </row>
    <row r="3948">
      <c r="A3948" t="inlineStr">
        <is>
          <t>345011420000</t>
        </is>
      </c>
      <c r="B3948" t="inlineStr">
        <is>
          <t>34501142</t>
        </is>
      </c>
      <c r="C3948" t="inlineStr">
        <is>
          <t>VINA VASHALI PATEL MARTINEZ</t>
        </is>
      </c>
      <c r="D3948" t="inlineStr">
        <is>
          <t>VINAVASHALIPATELMARTINEZ</t>
        </is>
      </c>
      <c r="E3948">
        <f>IF(COUNTIFS(Registros!$A$2:$A$6000,"NP",Registros!$B$2:$B$6000,$A3948)&gt;0,1,0)</f>
        <v/>
      </c>
      <c r="F3948">
        <f>IF($E3948=1,SUMIFS(Registros!$F$2:$F$6000,Registros!$A$2:$A$6000,"NP",Registros!$B$2:$B$6000,$A3948),0)</f>
        <v/>
      </c>
      <c r="G3948">
        <f>IF(COUNTIFS(Registros!$A$2:$A$6000,"MOV",Registros!$B$2:$B$6000,$A3948)&gt;0,1,0)</f>
        <v/>
      </c>
      <c r="H3948">
        <f>IF($G3948=1,SUMIFS(Registros!$F$2:$F$6000,Registros!$A$2:$A$6000,"MOV",Registros!$B$2:$B$6000,$A3948),0)</f>
        <v/>
      </c>
      <c r="I3948">
        <f>IF(COUNTIFS(Registros!$A$2:$A$6000,"CS",Registros!$B$2:$B$6000,$A3948)&gt;0,1,0)</f>
        <v/>
      </c>
      <c r="J3948">
        <f>IF($I3948=1,SUMIFS(Registros!$I$2:$I$6000,Registros!$A$2:$A$6000,"CS",Registros!$B$2:$B$6000,$A3948),0)</f>
        <v/>
      </c>
      <c r="K3948">
        <f>IF(COUNTIFS(Winback!$K$2:$K$300,$D3948)&gt;0,1,0)</f>
        <v/>
      </c>
      <c r="L3948">
        <f>IF(AND($K3948=1,LEFT($A3948,3)="WB-"),SUMIFS(Winback!$D$2:$D$300,Winback!$K$2:$K$300,$D3948),0)</f>
        <v/>
      </c>
      <c r="M3948">
        <f>IF(OR($E3948=1,$G3948=1,SUMIFS(Registros!$J$2:$J$6000,Registros!$B$2:$B$6000,$A3948)&gt;0),1,0)</f>
        <v/>
      </c>
      <c r="N3948">
        <f>IF($J3948&gt;0,1,IF(COUNTIFS(Registros!$A$2:$A$6000,"CS",Registros!$B$2:$B$6000,$A3948,Registros!$K$2:$K$6000,"&lt;&gt;")&gt;0,1,0))</f>
        <v/>
      </c>
      <c r="O3948">
        <f>IF(AND($K3948=1,$E3948=0,$G3948=0,$I3948=0),"WINBACK",IF(AND($M3948=1,$N3948&gt;0),"CONVERGENTE",IF($M3948=1,"SOLO MÓVIL",IF($N3948&gt;0,"SOLO FIJO / INTERNET","SIN SERVICIOS"))))</f>
        <v/>
      </c>
      <c r="P3948">
        <f>IF($O3948="WINBACK","Recuperar (winback)",IF($O3948="CONVERGENTE","Upgrade / más líneas",IF($O3948="SOLO MÓVIL","Ofrecer fijo + internet (FLBBTV)",IF($O3948="SOLO FIJO / INTERNET","Ofrecer línea móvil Nextphone","Oferta completa (móvil + fijo + internet)"))))</f>
        <v/>
      </c>
      <c r="Q3948">
        <f>$F3948+$H3948+$L3948</f>
        <v/>
      </c>
      <c r="R3948">
        <f>IFERROR(VLOOKUP($A3948,Registros!$B$2:$G$6000,6,0),IFERROR(VLOOKUP($D3948,Winback!$B$2:$C$300,2,0),""))</f>
        <v/>
      </c>
      <c r="S3948">
        <f>IF($E3948=1,"NP","")&amp;IF($G3948=1,"+MOV","")&amp;IF($I3948=1,"+CS","")&amp;IF($K3948=1,"+WB","")</f>
        <v/>
      </c>
      <c r="T3948">
        <f>$E3948+$G3948+$I3948+$K3948</f>
        <v/>
      </c>
    </row>
    <row r="3949">
      <c r="A3949" t="inlineStr">
        <is>
          <t>328124230000</t>
        </is>
      </c>
      <c r="B3949" t="inlineStr">
        <is>
          <t>32812423</t>
        </is>
      </c>
      <c r="C3949" t="inlineStr">
        <is>
          <t>VIODELDA DE JESUS MENDOZA</t>
        </is>
      </c>
      <c r="D3949" t="inlineStr">
        <is>
          <t>VIODELDADEJESUSMENDOZA</t>
        </is>
      </c>
      <c r="E3949">
        <f>IF(COUNTIFS(Registros!$A$2:$A$6000,"NP",Registros!$B$2:$B$6000,$A3949)&gt;0,1,0)</f>
        <v/>
      </c>
      <c r="F3949">
        <f>IF($E3949=1,SUMIFS(Registros!$F$2:$F$6000,Registros!$A$2:$A$6000,"NP",Registros!$B$2:$B$6000,$A3949),0)</f>
        <v/>
      </c>
      <c r="G3949">
        <f>IF(COUNTIFS(Registros!$A$2:$A$6000,"MOV",Registros!$B$2:$B$6000,$A3949)&gt;0,1,0)</f>
        <v/>
      </c>
      <c r="H3949">
        <f>IF($G3949=1,SUMIFS(Registros!$F$2:$F$6000,Registros!$A$2:$A$6000,"MOV",Registros!$B$2:$B$6000,$A3949),0)</f>
        <v/>
      </c>
      <c r="I3949">
        <f>IF(COUNTIFS(Registros!$A$2:$A$6000,"CS",Registros!$B$2:$B$6000,$A3949)&gt;0,1,0)</f>
        <v/>
      </c>
      <c r="J3949">
        <f>IF($I3949=1,SUMIFS(Registros!$I$2:$I$6000,Registros!$A$2:$A$6000,"CS",Registros!$B$2:$B$6000,$A3949),0)</f>
        <v/>
      </c>
      <c r="K3949">
        <f>IF(COUNTIFS(Winback!$K$2:$K$300,$D3949)&gt;0,1,0)</f>
        <v/>
      </c>
      <c r="L3949">
        <f>IF(AND($K3949=1,LEFT($A3949,3)="WB-"),SUMIFS(Winback!$D$2:$D$300,Winback!$K$2:$K$300,$D3949),0)</f>
        <v/>
      </c>
      <c r="M3949">
        <f>IF(OR($E3949=1,$G3949=1,SUMIFS(Registros!$J$2:$J$6000,Registros!$B$2:$B$6000,$A3949)&gt;0),1,0)</f>
        <v/>
      </c>
      <c r="N3949">
        <f>IF($J3949&gt;0,1,IF(COUNTIFS(Registros!$A$2:$A$6000,"CS",Registros!$B$2:$B$6000,$A3949,Registros!$K$2:$K$6000,"&lt;&gt;")&gt;0,1,0))</f>
        <v/>
      </c>
      <c r="O3949">
        <f>IF(AND($K3949=1,$E3949=0,$G3949=0,$I3949=0),"WINBACK",IF(AND($M3949=1,$N3949&gt;0),"CONVERGENTE",IF($M3949=1,"SOLO MÓVIL",IF($N3949&gt;0,"SOLO FIJO / INTERNET","SIN SERVICIOS"))))</f>
        <v/>
      </c>
      <c r="P3949">
        <f>IF($O3949="WINBACK","Recuperar (winback)",IF($O3949="CONVERGENTE","Upgrade / más líneas",IF($O3949="SOLO MÓVIL","Ofrecer fijo + internet (FLBBTV)",IF($O3949="SOLO FIJO / INTERNET","Ofrecer línea móvil Nextphone","Oferta completa (móvil + fijo + internet)"))))</f>
        <v/>
      </c>
      <c r="Q3949">
        <f>$F3949+$H3949+$L3949</f>
        <v/>
      </c>
      <c r="R3949">
        <f>IFERROR(VLOOKUP($A3949,Registros!$B$2:$G$6000,6,0),IFERROR(VLOOKUP($D3949,Winback!$B$2:$C$300,2,0),""))</f>
        <v/>
      </c>
      <c r="S3949">
        <f>IF($E3949=1,"NP","")&amp;IF($G3949=1,"+MOV","")&amp;IF($I3949=1,"+CS","")&amp;IF($K3949=1,"+WB","")</f>
        <v/>
      </c>
      <c r="T3949">
        <f>$E3949+$G3949+$I3949+$K3949</f>
        <v/>
      </c>
    </row>
    <row r="3950">
      <c r="A3950" t="inlineStr">
        <is>
          <t>347387510100</t>
        </is>
      </c>
      <c r="B3950" t="inlineStr">
        <is>
          <t>34738751</t>
        </is>
      </c>
      <c r="C3950" t="inlineStr">
        <is>
          <t>VIOLETA DIAZ FERNANDEZ</t>
        </is>
      </c>
      <c r="D3950" t="inlineStr">
        <is>
          <t>VIOLETADIAZFERNANDEZ</t>
        </is>
      </c>
      <c r="E3950">
        <f>IF(COUNTIFS(Registros!$A$2:$A$6000,"NP",Registros!$B$2:$B$6000,$A3950)&gt;0,1,0)</f>
        <v/>
      </c>
      <c r="F3950">
        <f>IF($E3950=1,SUMIFS(Registros!$F$2:$F$6000,Registros!$A$2:$A$6000,"NP",Registros!$B$2:$B$6000,$A3950),0)</f>
        <v/>
      </c>
      <c r="G3950">
        <f>IF(COUNTIFS(Registros!$A$2:$A$6000,"MOV",Registros!$B$2:$B$6000,$A3950)&gt;0,1,0)</f>
        <v/>
      </c>
      <c r="H3950">
        <f>IF($G3950=1,SUMIFS(Registros!$F$2:$F$6000,Registros!$A$2:$A$6000,"MOV",Registros!$B$2:$B$6000,$A3950),0)</f>
        <v/>
      </c>
      <c r="I3950">
        <f>IF(COUNTIFS(Registros!$A$2:$A$6000,"CS",Registros!$B$2:$B$6000,$A3950)&gt;0,1,0)</f>
        <v/>
      </c>
      <c r="J3950">
        <f>IF($I3950=1,SUMIFS(Registros!$I$2:$I$6000,Registros!$A$2:$A$6000,"CS",Registros!$B$2:$B$6000,$A3950),0)</f>
        <v/>
      </c>
      <c r="K3950">
        <f>IF(COUNTIFS(Winback!$K$2:$K$300,$D3950)&gt;0,1,0)</f>
        <v/>
      </c>
      <c r="L3950">
        <f>IF(AND($K3950=1,LEFT($A3950,3)="WB-"),SUMIFS(Winback!$D$2:$D$300,Winback!$K$2:$K$300,$D3950),0)</f>
        <v/>
      </c>
      <c r="M3950">
        <f>IF(OR($E3950=1,$G3950=1,SUMIFS(Registros!$J$2:$J$6000,Registros!$B$2:$B$6000,$A3950)&gt;0),1,0)</f>
        <v/>
      </c>
      <c r="N3950">
        <f>IF($J3950&gt;0,1,IF(COUNTIFS(Registros!$A$2:$A$6000,"CS",Registros!$B$2:$B$6000,$A3950,Registros!$K$2:$K$6000,"&lt;&gt;")&gt;0,1,0))</f>
        <v/>
      </c>
      <c r="O3950">
        <f>IF(AND($K3950=1,$E3950=0,$G3950=0,$I3950=0),"WINBACK",IF(AND($M3950=1,$N3950&gt;0),"CONVERGENTE",IF($M3950=1,"SOLO MÓVIL",IF($N3950&gt;0,"SOLO FIJO / INTERNET","SIN SERVICIOS"))))</f>
        <v/>
      </c>
      <c r="P3950">
        <f>IF($O3950="WINBACK","Recuperar (winback)",IF($O3950="CONVERGENTE","Upgrade / más líneas",IF($O3950="SOLO MÓVIL","Ofrecer fijo + internet (FLBBTV)",IF($O3950="SOLO FIJO / INTERNET","Ofrecer línea móvil Nextphone","Oferta completa (móvil + fijo + internet)"))))</f>
        <v/>
      </c>
      <c r="Q3950">
        <f>$F3950+$H3950+$L3950</f>
        <v/>
      </c>
      <c r="R3950">
        <f>IFERROR(VLOOKUP($A3950,Registros!$B$2:$G$6000,6,0),IFERROR(VLOOKUP($D3950,Winback!$B$2:$C$300,2,0),""))</f>
        <v/>
      </c>
      <c r="S3950">
        <f>IF($E3950=1,"NP","")&amp;IF($G3950=1,"+MOV","")&amp;IF($I3950=1,"+CS","")&amp;IF($K3950=1,"+WB","")</f>
        <v/>
      </c>
      <c r="T3950">
        <f>$E3950+$G3950+$I3950+$K3950</f>
        <v/>
      </c>
    </row>
    <row r="3951">
      <c r="A3951" t="inlineStr">
        <is>
          <t>344334170000</t>
        </is>
      </c>
      <c r="B3951" t="inlineStr">
        <is>
          <t>34433417</t>
        </is>
      </c>
      <c r="C3951" t="inlineStr">
        <is>
          <t>VIOLETA GUADALUPE PINEDA ESPINALES</t>
        </is>
      </c>
      <c r="D3951" t="inlineStr">
        <is>
          <t>VIOLETAGUADALUPEPINEDAESPINALES</t>
        </is>
      </c>
      <c r="E3951">
        <f>IF(COUNTIFS(Registros!$A$2:$A$6000,"NP",Registros!$B$2:$B$6000,$A3951)&gt;0,1,0)</f>
        <v/>
      </c>
      <c r="F3951">
        <f>IF($E3951=1,SUMIFS(Registros!$F$2:$F$6000,Registros!$A$2:$A$6000,"NP",Registros!$B$2:$B$6000,$A3951),0)</f>
        <v/>
      </c>
      <c r="G3951">
        <f>IF(COUNTIFS(Registros!$A$2:$A$6000,"MOV",Registros!$B$2:$B$6000,$A3951)&gt;0,1,0)</f>
        <v/>
      </c>
      <c r="H3951">
        <f>IF($G3951=1,SUMIFS(Registros!$F$2:$F$6000,Registros!$A$2:$A$6000,"MOV",Registros!$B$2:$B$6000,$A3951),0)</f>
        <v/>
      </c>
      <c r="I3951">
        <f>IF(COUNTIFS(Registros!$A$2:$A$6000,"CS",Registros!$B$2:$B$6000,$A3951)&gt;0,1,0)</f>
        <v/>
      </c>
      <c r="J3951">
        <f>IF($I3951=1,SUMIFS(Registros!$I$2:$I$6000,Registros!$A$2:$A$6000,"CS",Registros!$B$2:$B$6000,$A3951),0)</f>
        <v/>
      </c>
      <c r="K3951">
        <f>IF(COUNTIFS(Winback!$K$2:$K$300,$D3951)&gt;0,1,0)</f>
        <v/>
      </c>
      <c r="L3951">
        <f>IF(AND($K3951=1,LEFT($A3951,3)="WB-"),SUMIFS(Winback!$D$2:$D$300,Winback!$K$2:$K$300,$D3951),0)</f>
        <v/>
      </c>
      <c r="M3951">
        <f>IF(OR($E3951=1,$G3951=1,SUMIFS(Registros!$J$2:$J$6000,Registros!$B$2:$B$6000,$A3951)&gt;0),1,0)</f>
        <v/>
      </c>
      <c r="N3951">
        <f>IF($J3951&gt;0,1,IF(COUNTIFS(Registros!$A$2:$A$6000,"CS",Registros!$B$2:$B$6000,$A3951,Registros!$K$2:$K$6000,"&lt;&gt;")&gt;0,1,0))</f>
        <v/>
      </c>
      <c r="O3951">
        <f>IF(AND($K3951=1,$E3951=0,$G3951=0,$I3951=0),"WINBACK",IF(AND($M3951=1,$N3951&gt;0),"CONVERGENTE",IF($M3951=1,"SOLO MÓVIL",IF($N3951&gt;0,"SOLO FIJO / INTERNET","SIN SERVICIOS"))))</f>
        <v/>
      </c>
      <c r="P3951">
        <f>IF($O3951="WINBACK","Recuperar (winback)",IF($O3951="CONVERGENTE","Upgrade / más líneas",IF($O3951="SOLO MÓVIL","Ofrecer fijo + internet (FLBBTV)",IF($O3951="SOLO FIJO / INTERNET","Ofrecer línea móvil Nextphone","Oferta completa (móvil + fijo + internet)"))))</f>
        <v/>
      </c>
      <c r="Q3951">
        <f>$F3951+$H3951+$L3951</f>
        <v/>
      </c>
      <c r="R3951">
        <f>IFERROR(VLOOKUP($A3951,Registros!$B$2:$G$6000,6,0),IFERROR(VLOOKUP($D3951,Winback!$B$2:$C$300,2,0),""))</f>
        <v/>
      </c>
      <c r="S3951">
        <f>IF($E3951=1,"NP","")&amp;IF($G3951=1,"+MOV","")&amp;IF($I3951=1,"+CS","")&amp;IF($K3951=1,"+WB","")</f>
        <v/>
      </c>
      <c r="T3951">
        <f>$E3951+$G3951+$I3951+$K3951</f>
        <v/>
      </c>
    </row>
    <row r="3952">
      <c r="A3952" t="inlineStr">
        <is>
          <t>317066970000</t>
        </is>
      </c>
      <c r="B3952" t="inlineStr">
        <is>
          <t>31706697</t>
        </is>
      </c>
      <c r="C3952" t="inlineStr">
        <is>
          <t>VIPALA; S.A.</t>
        </is>
      </c>
      <c r="D3952" t="inlineStr">
        <is>
          <t>VIPALASA</t>
        </is>
      </c>
      <c r="E3952">
        <f>IF(COUNTIFS(Registros!$A$2:$A$6000,"NP",Registros!$B$2:$B$6000,$A3952)&gt;0,1,0)</f>
        <v/>
      </c>
      <c r="F3952">
        <f>IF($E3952=1,SUMIFS(Registros!$F$2:$F$6000,Registros!$A$2:$A$6000,"NP",Registros!$B$2:$B$6000,$A3952),0)</f>
        <v/>
      </c>
      <c r="G3952">
        <f>IF(COUNTIFS(Registros!$A$2:$A$6000,"MOV",Registros!$B$2:$B$6000,$A3952)&gt;0,1,0)</f>
        <v/>
      </c>
      <c r="H3952">
        <f>IF($G3952=1,SUMIFS(Registros!$F$2:$F$6000,Registros!$A$2:$A$6000,"MOV",Registros!$B$2:$B$6000,$A3952),0)</f>
        <v/>
      </c>
      <c r="I3952">
        <f>IF(COUNTIFS(Registros!$A$2:$A$6000,"CS",Registros!$B$2:$B$6000,$A3952)&gt;0,1,0)</f>
        <v/>
      </c>
      <c r="J3952">
        <f>IF($I3952=1,SUMIFS(Registros!$I$2:$I$6000,Registros!$A$2:$A$6000,"CS",Registros!$B$2:$B$6000,$A3952),0)</f>
        <v/>
      </c>
      <c r="K3952">
        <f>IF(COUNTIFS(Winback!$K$2:$K$300,$D3952)&gt;0,1,0)</f>
        <v/>
      </c>
      <c r="L3952">
        <f>IF(AND($K3952=1,LEFT($A3952,3)="WB-"),SUMIFS(Winback!$D$2:$D$300,Winback!$K$2:$K$300,$D3952),0)</f>
        <v/>
      </c>
      <c r="M3952">
        <f>IF(OR($E3952=1,$G3952=1,SUMIFS(Registros!$J$2:$J$6000,Registros!$B$2:$B$6000,$A3952)&gt;0),1,0)</f>
        <v/>
      </c>
      <c r="N3952">
        <f>IF($J3952&gt;0,1,IF(COUNTIFS(Registros!$A$2:$A$6000,"CS",Registros!$B$2:$B$6000,$A3952,Registros!$K$2:$K$6000,"&lt;&gt;")&gt;0,1,0))</f>
        <v/>
      </c>
      <c r="O3952">
        <f>IF(AND($K3952=1,$E3952=0,$G3952=0,$I3952=0),"WINBACK",IF(AND($M3952=1,$N3952&gt;0),"CONVERGENTE",IF($M3952=1,"SOLO MÓVIL",IF($N3952&gt;0,"SOLO FIJO / INTERNET","SIN SERVICIOS"))))</f>
        <v/>
      </c>
      <c r="P3952">
        <f>IF($O3952="WINBACK","Recuperar (winback)",IF($O3952="CONVERGENTE","Upgrade / más líneas",IF($O3952="SOLO MÓVIL","Ofrecer fijo + internet (FLBBTV)",IF($O3952="SOLO FIJO / INTERNET","Ofrecer línea móvil Nextphone","Oferta completa (móvil + fijo + internet)"))))</f>
        <v/>
      </c>
      <c r="Q3952">
        <f>$F3952+$H3952+$L3952</f>
        <v/>
      </c>
      <c r="R3952">
        <f>IFERROR(VLOOKUP($A3952,Registros!$B$2:$G$6000,6,0),IFERROR(VLOOKUP($D3952,Winback!$B$2:$C$300,2,0),""))</f>
        <v/>
      </c>
      <c r="S3952">
        <f>IF($E3952=1,"NP","")&amp;IF($G3952=1,"+MOV","")&amp;IF($I3952=1,"+CS","")&amp;IF($K3952=1,"+WB","")</f>
        <v/>
      </c>
      <c r="T3952">
        <f>$E3952+$G3952+$I3952+$K3952</f>
        <v/>
      </c>
    </row>
    <row r="3953">
      <c r="A3953" t="inlineStr">
        <is>
          <t>334337420000</t>
        </is>
      </c>
      <c r="B3953" t="inlineStr">
        <is>
          <t>33433742</t>
        </is>
      </c>
      <c r="C3953" t="inlineStr">
        <is>
          <t>VIRAL AGENCIA DIGITAL S.A</t>
        </is>
      </c>
      <c r="D3953" t="inlineStr">
        <is>
          <t>VIRALAGENCIADIGITALSA</t>
        </is>
      </c>
      <c r="E3953">
        <f>IF(COUNTIFS(Registros!$A$2:$A$6000,"NP",Registros!$B$2:$B$6000,$A3953)&gt;0,1,0)</f>
        <v/>
      </c>
      <c r="F3953">
        <f>IF($E3953=1,SUMIFS(Registros!$F$2:$F$6000,Registros!$A$2:$A$6000,"NP",Registros!$B$2:$B$6000,$A3953),0)</f>
        <v/>
      </c>
      <c r="G3953">
        <f>IF(COUNTIFS(Registros!$A$2:$A$6000,"MOV",Registros!$B$2:$B$6000,$A3953)&gt;0,1,0)</f>
        <v/>
      </c>
      <c r="H3953">
        <f>IF($G3953=1,SUMIFS(Registros!$F$2:$F$6000,Registros!$A$2:$A$6000,"MOV",Registros!$B$2:$B$6000,$A3953),0)</f>
        <v/>
      </c>
      <c r="I3953">
        <f>IF(COUNTIFS(Registros!$A$2:$A$6000,"CS",Registros!$B$2:$B$6000,$A3953)&gt;0,1,0)</f>
        <v/>
      </c>
      <c r="J3953">
        <f>IF($I3953=1,SUMIFS(Registros!$I$2:$I$6000,Registros!$A$2:$A$6000,"CS",Registros!$B$2:$B$6000,$A3953),0)</f>
        <v/>
      </c>
      <c r="K3953">
        <f>IF(COUNTIFS(Winback!$K$2:$K$300,$D3953)&gt;0,1,0)</f>
        <v/>
      </c>
      <c r="L3953">
        <f>IF(AND($K3953=1,LEFT($A3953,3)="WB-"),SUMIFS(Winback!$D$2:$D$300,Winback!$K$2:$K$300,$D3953),0)</f>
        <v/>
      </c>
      <c r="M3953">
        <f>IF(OR($E3953=1,$G3953=1,SUMIFS(Registros!$J$2:$J$6000,Registros!$B$2:$B$6000,$A3953)&gt;0),1,0)</f>
        <v/>
      </c>
      <c r="N3953">
        <f>IF($J3953&gt;0,1,IF(COUNTIFS(Registros!$A$2:$A$6000,"CS",Registros!$B$2:$B$6000,$A3953,Registros!$K$2:$K$6000,"&lt;&gt;")&gt;0,1,0))</f>
        <v/>
      </c>
      <c r="O3953">
        <f>IF(AND($K3953=1,$E3953=0,$G3953=0,$I3953=0),"WINBACK",IF(AND($M3953=1,$N3953&gt;0),"CONVERGENTE",IF($M3953=1,"SOLO MÓVIL",IF($N3953&gt;0,"SOLO FIJO / INTERNET","SIN SERVICIOS"))))</f>
        <v/>
      </c>
      <c r="P3953">
        <f>IF($O3953="WINBACK","Recuperar (winback)",IF($O3953="CONVERGENTE","Upgrade / más líneas",IF($O3953="SOLO MÓVIL","Ofrecer fijo + internet (FLBBTV)",IF($O3953="SOLO FIJO / INTERNET","Ofrecer línea móvil Nextphone","Oferta completa (móvil + fijo + internet)"))))</f>
        <v/>
      </c>
      <c r="Q3953">
        <f>$F3953+$H3953+$L3953</f>
        <v/>
      </c>
      <c r="R3953">
        <f>IFERROR(VLOOKUP($A3953,Registros!$B$2:$G$6000,6,0),IFERROR(VLOOKUP($D3953,Winback!$B$2:$C$300,2,0),""))</f>
        <v/>
      </c>
      <c r="S3953">
        <f>IF($E3953=1,"NP","")&amp;IF($G3953=1,"+MOV","")&amp;IF($I3953=1,"+CS","")&amp;IF($K3953=1,"+WB","")</f>
        <v/>
      </c>
      <c r="T3953">
        <f>$E3953+$G3953+$I3953+$K3953</f>
        <v/>
      </c>
    </row>
    <row r="3954">
      <c r="A3954" t="inlineStr">
        <is>
          <t>356065940000</t>
        </is>
      </c>
      <c r="B3954" t="inlineStr">
        <is>
          <t>35606594</t>
        </is>
      </c>
      <c r="C3954" t="inlineStr">
        <is>
          <t>VIRGILIA GRACIELA PEREZ VALENCIA</t>
        </is>
      </c>
      <c r="D3954" t="inlineStr">
        <is>
          <t>VIRGILIAGRACIELAPEREZVALENCIA</t>
        </is>
      </c>
      <c r="E3954">
        <f>IF(COUNTIFS(Registros!$A$2:$A$6000,"NP",Registros!$B$2:$B$6000,$A3954)&gt;0,1,0)</f>
        <v/>
      </c>
      <c r="F3954">
        <f>IF($E3954=1,SUMIFS(Registros!$F$2:$F$6000,Registros!$A$2:$A$6000,"NP",Registros!$B$2:$B$6000,$A3954),0)</f>
        <v/>
      </c>
      <c r="G3954">
        <f>IF(COUNTIFS(Registros!$A$2:$A$6000,"MOV",Registros!$B$2:$B$6000,$A3954)&gt;0,1,0)</f>
        <v/>
      </c>
      <c r="H3954">
        <f>IF($G3954=1,SUMIFS(Registros!$F$2:$F$6000,Registros!$A$2:$A$6000,"MOV",Registros!$B$2:$B$6000,$A3954),0)</f>
        <v/>
      </c>
      <c r="I3954">
        <f>IF(COUNTIFS(Registros!$A$2:$A$6000,"CS",Registros!$B$2:$B$6000,$A3954)&gt;0,1,0)</f>
        <v/>
      </c>
      <c r="J3954">
        <f>IF($I3954=1,SUMIFS(Registros!$I$2:$I$6000,Registros!$A$2:$A$6000,"CS",Registros!$B$2:$B$6000,$A3954),0)</f>
        <v/>
      </c>
      <c r="K3954">
        <f>IF(COUNTIFS(Winback!$K$2:$K$300,$D3954)&gt;0,1,0)</f>
        <v/>
      </c>
      <c r="L3954">
        <f>IF(AND($K3954=1,LEFT($A3954,3)="WB-"),SUMIFS(Winback!$D$2:$D$300,Winback!$K$2:$K$300,$D3954),0)</f>
        <v/>
      </c>
      <c r="M3954">
        <f>IF(OR($E3954=1,$G3954=1,SUMIFS(Registros!$J$2:$J$6000,Registros!$B$2:$B$6000,$A3954)&gt;0),1,0)</f>
        <v/>
      </c>
      <c r="N3954">
        <f>IF($J3954&gt;0,1,IF(COUNTIFS(Registros!$A$2:$A$6000,"CS",Registros!$B$2:$B$6000,$A3954,Registros!$K$2:$K$6000,"&lt;&gt;")&gt;0,1,0))</f>
        <v/>
      </c>
      <c r="O3954">
        <f>IF(AND($K3954=1,$E3954=0,$G3954=0,$I3954=0),"WINBACK",IF(AND($M3954=1,$N3954&gt;0),"CONVERGENTE",IF($M3954=1,"SOLO MÓVIL",IF($N3954&gt;0,"SOLO FIJO / INTERNET","SIN SERVICIOS"))))</f>
        <v/>
      </c>
      <c r="P3954">
        <f>IF($O3954="WINBACK","Recuperar (winback)",IF($O3954="CONVERGENTE","Upgrade / más líneas",IF($O3954="SOLO MÓVIL","Ofrecer fijo + internet (FLBBTV)",IF($O3954="SOLO FIJO / INTERNET","Ofrecer línea móvil Nextphone","Oferta completa (móvil + fijo + internet)"))))</f>
        <v/>
      </c>
      <c r="Q3954">
        <f>$F3954+$H3954+$L3954</f>
        <v/>
      </c>
      <c r="R3954">
        <f>IFERROR(VLOOKUP($A3954,Registros!$B$2:$G$6000,6,0),IFERROR(VLOOKUP($D3954,Winback!$B$2:$C$300,2,0),""))</f>
        <v/>
      </c>
      <c r="S3954">
        <f>IF($E3954=1,"NP","")&amp;IF($G3954=1,"+MOV","")&amp;IF($I3954=1,"+CS","")&amp;IF($K3954=1,"+WB","")</f>
        <v/>
      </c>
      <c r="T3954">
        <f>$E3954+$G3954+$I3954+$K3954</f>
        <v/>
      </c>
    </row>
    <row r="3955">
      <c r="A3955" t="inlineStr">
        <is>
          <t>353024720000</t>
        </is>
      </c>
      <c r="B3955" t="inlineStr">
        <is>
          <t>35302472</t>
        </is>
      </c>
      <c r="C3955" t="inlineStr">
        <is>
          <t>VIRGILIO HUMBERTO SMITH BROWN</t>
        </is>
      </c>
      <c r="D3955" t="inlineStr">
        <is>
          <t>VIRGILIOHUMBERTOSMITHBROWN</t>
        </is>
      </c>
      <c r="E3955">
        <f>IF(COUNTIFS(Registros!$A$2:$A$6000,"NP",Registros!$B$2:$B$6000,$A3955)&gt;0,1,0)</f>
        <v/>
      </c>
      <c r="F3955">
        <f>IF($E3955=1,SUMIFS(Registros!$F$2:$F$6000,Registros!$A$2:$A$6000,"NP",Registros!$B$2:$B$6000,$A3955),0)</f>
        <v/>
      </c>
      <c r="G3955">
        <f>IF(COUNTIFS(Registros!$A$2:$A$6000,"MOV",Registros!$B$2:$B$6000,$A3955)&gt;0,1,0)</f>
        <v/>
      </c>
      <c r="H3955">
        <f>IF($G3955=1,SUMIFS(Registros!$F$2:$F$6000,Registros!$A$2:$A$6000,"MOV",Registros!$B$2:$B$6000,$A3955),0)</f>
        <v/>
      </c>
      <c r="I3955">
        <f>IF(COUNTIFS(Registros!$A$2:$A$6000,"CS",Registros!$B$2:$B$6000,$A3955)&gt;0,1,0)</f>
        <v/>
      </c>
      <c r="J3955">
        <f>IF($I3955=1,SUMIFS(Registros!$I$2:$I$6000,Registros!$A$2:$A$6000,"CS",Registros!$B$2:$B$6000,$A3955),0)</f>
        <v/>
      </c>
      <c r="K3955">
        <f>IF(COUNTIFS(Winback!$K$2:$K$300,$D3955)&gt;0,1,0)</f>
        <v/>
      </c>
      <c r="L3955">
        <f>IF(AND($K3955=1,LEFT($A3955,3)="WB-"),SUMIFS(Winback!$D$2:$D$300,Winback!$K$2:$K$300,$D3955),0)</f>
        <v/>
      </c>
      <c r="M3955">
        <f>IF(OR($E3955=1,$G3955=1,SUMIFS(Registros!$J$2:$J$6000,Registros!$B$2:$B$6000,$A3955)&gt;0),1,0)</f>
        <v/>
      </c>
      <c r="N3955">
        <f>IF($J3955&gt;0,1,IF(COUNTIFS(Registros!$A$2:$A$6000,"CS",Registros!$B$2:$B$6000,$A3955,Registros!$K$2:$K$6000,"&lt;&gt;")&gt;0,1,0))</f>
        <v/>
      </c>
      <c r="O3955">
        <f>IF(AND($K3955=1,$E3955=0,$G3955=0,$I3955=0),"WINBACK",IF(AND($M3955=1,$N3955&gt;0),"CONVERGENTE",IF($M3955=1,"SOLO MÓVIL",IF($N3955&gt;0,"SOLO FIJO / INTERNET","SIN SERVICIOS"))))</f>
        <v/>
      </c>
      <c r="P3955">
        <f>IF($O3955="WINBACK","Recuperar (winback)",IF($O3955="CONVERGENTE","Upgrade / más líneas",IF($O3955="SOLO MÓVIL","Ofrecer fijo + internet (FLBBTV)",IF($O3955="SOLO FIJO / INTERNET","Ofrecer línea móvil Nextphone","Oferta completa (móvil + fijo + internet)"))))</f>
        <v/>
      </c>
      <c r="Q3955">
        <f>$F3955+$H3955+$L3955</f>
        <v/>
      </c>
      <c r="R3955">
        <f>IFERROR(VLOOKUP($A3955,Registros!$B$2:$G$6000,6,0),IFERROR(VLOOKUP($D3955,Winback!$B$2:$C$300,2,0),""))</f>
        <v/>
      </c>
      <c r="S3955">
        <f>IF($E3955=1,"NP","")&amp;IF($G3955=1,"+MOV","")&amp;IF($I3955=1,"+CS","")&amp;IF($K3955=1,"+WB","")</f>
        <v/>
      </c>
      <c r="T3955">
        <f>$E3955+$G3955+$I3955+$K3955</f>
        <v/>
      </c>
    </row>
    <row r="3956">
      <c r="A3956" t="inlineStr">
        <is>
          <t>359042220000</t>
        </is>
      </c>
      <c r="B3956" t="inlineStr">
        <is>
          <t>35904222</t>
        </is>
      </c>
      <c r="C3956" t="inlineStr">
        <is>
          <t>VIRGINIA ANAYS ABREGO ESPINOSA</t>
        </is>
      </c>
      <c r="D3956" t="inlineStr">
        <is>
          <t>VIRGINIAANAYSABREGOESPINOSA</t>
        </is>
      </c>
      <c r="E3956">
        <f>IF(COUNTIFS(Registros!$A$2:$A$6000,"NP",Registros!$B$2:$B$6000,$A3956)&gt;0,1,0)</f>
        <v/>
      </c>
      <c r="F3956">
        <f>IF($E3956=1,SUMIFS(Registros!$F$2:$F$6000,Registros!$A$2:$A$6000,"NP",Registros!$B$2:$B$6000,$A3956),0)</f>
        <v/>
      </c>
      <c r="G3956">
        <f>IF(COUNTIFS(Registros!$A$2:$A$6000,"MOV",Registros!$B$2:$B$6000,$A3956)&gt;0,1,0)</f>
        <v/>
      </c>
      <c r="H3956">
        <f>IF($G3956=1,SUMIFS(Registros!$F$2:$F$6000,Registros!$A$2:$A$6000,"MOV",Registros!$B$2:$B$6000,$A3956),0)</f>
        <v/>
      </c>
      <c r="I3956">
        <f>IF(COUNTIFS(Registros!$A$2:$A$6000,"CS",Registros!$B$2:$B$6000,$A3956)&gt;0,1,0)</f>
        <v/>
      </c>
      <c r="J3956">
        <f>IF($I3956=1,SUMIFS(Registros!$I$2:$I$6000,Registros!$A$2:$A$6000,"CS",Registros!$B$2:$B$6000,$A3956),0)</f>
        <v/>
      </c>
      <c r="K3956">
        <f>IF(COUNTIFS(Winback!$K$2:$K$300,$D3956)&gt;0,1,0)</f>
        <v/>
      </c>
      <c r="L3956">
        <f>IF(AND($K3956=1,LEFT($A3956,3)="WB-"),SUMIFS(Winback!$D$2:$D$300,Winback!$K$2:$K$300,$D3956),0)</f>
        <v/>
      </c>
      <c r="M3956">
        <f>IF(OR($E3956=1,$G3956=1,SUMIFS(Registros!$J$2:$J$6000,Registros!$B$2:$B$6000,$A3956)&gt;0),1,0)</f>
        <v/>
      </c>
      <c r="N3956">
        <f>IF($J3956&gt;0,1,IF(COUNTIFS(Registros!$A$2:$A$6000,"CS",Registros!$B$2:$B$6000,$A3956,Registros!$K$2:$K$6000,"&lt;&gt;")&gt;0,1,0))</f>
        <v/>
      </c>
      <c r="O3956">
        <f>IF(AND($K3956=1,$E3956=0,$G3956=0,$I3956=0),"WINBACK",IF(AND($M3956=1,$N3956&gt;0),"CONVERGENTE",IF($M3956=1,"SOLO MÓVIL",IF($N3956&gt;0,"SOLO FIJO / INTERNET","SIN SERVICIOS"))))</f>
        <v/>
      </c>
      <c r="P3956">
        <f>IF($O3956="WINBACK","Recuperar (winback)",IF($O3956="CONVERGENTE","Upgrade / más líneas",IF($O3956="SOLO MÓVIL","Ofrecer fijo + internet (FLBBTV)",IF($O3956="SOLO FIJO / INTERNET","Ofrecer línea móvil Nextphone","Oferta completa (móvil + fijo + internet)"))))</f>
        <v/>
      </c>
      <c r="Q3956">
        <f>$F3956+$H3956+$L3956</f>
        <v/>
      </c>
      <c r="R3956">
        <f>IFERROR(VLOOKUP($A3956,Registros!$B$2:$G$6000,6,0),IFERROR(VLOOKUP($D3956,Winback!$B$2:$C$300,2,0),""))</f>
        <v/>
      </c>
      <c r="S3956">
        <f>IF($E3956=1,"NP","")&amp;IF($G3956=1,"+MOV","")&amp;IF($I3956=1,"+CS","")&amp;IF($K3956=1,"+WB","")</f>
        <v/>
      </c>
      <c r="T3956">
        <f>$E3956+$G3956+$I3956+$K3956</f>
        <v/>
      </c>
    </row>
    <row r="3957">
      <c r="A3957" t="inlineStr">
        <is>
          <t>345156520000</t>
        </is>
      </c>
      <c r="B3957" t="inlineStr">
        <is>
          <t>34515652</t>
        </is>
      </c>
      <c r="C3957" t="inlineStr">
        <is>
          <t>VIRGINIA COSTANZA PROFETA</t>
        </is>
      </c>
      <c r="D3957" t="inlineStr">
        <is>
          <t>VIRGINIACOSTANZAPROFETA</t>
        </is>
      </c>
      <c r="E3957">
        <f>IF(COUNTIFS(Registros!$A$2:$A$6000,"NP",Registros!$B$2:$B$6000,$A3957)&gt;0,1,0)</f>
        <v/>
      </c>
      <c r="F3957">
        <f>IF($E3957=1,SUMIFS(Registros!$F$2:$F$6000,Registros!$A$2:$A$6000,"NP",Registros!$B$2:$B$6000,$A3957),0)</f>
        <v/>
      </c>
      <c r="G3957">
        <f>IF(COUNTIFS(Registros!$A$2:$A$6000,"MOV",Registros!$B$2:$B$6000,$A3957)&gt;0,1,0)</f>
        <v/>
      </c>
      <c r="H3957">
        <f>IF($G3957=1,SUMIFS(Registros!$F$2:$F$6000,Registros!$A$2:$A$6000,"MOV",Registros!$B$2:$B$6000,$A3957),0)</f>
        <v/>
      </c>
      <c r="I3957">
        <f>IF(COUNTIFS(Registros!$A$2:$A$6000,"CS",Registros!$B$2:$B$6000,$A3957)&gt;0,1,0)</f>
        <v/>
      </c>
      <c r="J3957">
        <f>IF($I3957=1,SUMIFS(Registros!$I$2:$I$6000,Registros!$A$2:$A$6000,"CS",Registros!$B$2:$B$6000,$A3957),0)</f>
        <v/>
      </c>
      <c r="K3957">
        <f>IF(COUNTIFS(Winback!$K$2:$K$300,$D3957)&gt;0,1,0)</f>
        <v/>
      </c>
      <c r="L3957">
        <f>IF(AND($K3957=1,LEFT($A3957,3)="WB-"),SUMIFS(Winback!$D$2:$D$300,Winback!$K$2:$K$300,$D3957),0)</f>
        <v/>
      </c>
      <c r="M3957">
        <f>IF(OR($E3957=1,$G3957=1,SUMIFS(Registros!$J$2:$J$6000,Registros!$B$2:$B$6000,$A3957)&gt;0),1,0)</f>
        <v/>
      </c>
      <c r="N3957">
        <f>IF($J3957&gt;0,1,IF(COUNTIFS(Registros!$A$2:$A$6000,"CS",Registros!$B$2:$B$6000,$A3957,Registros!$K$2:$K$6000,"&lt;&gt;")&gt;0,1,0))</f>
        <v/>
      </c>
      <c r="O3957">
        <f>IF(AND($K3957=1,$E3957=0,$G3957=0,$I3957=0),"WINBACK",IF(AND($M3957=1,$N3957&gt;0),"CONVERGENTE",IF($M3957=1,"SOLO MÓVIL",IF($N3957&gt;0,"SOLO FIJO / INTERNET","SIN SERVICIOS"))))</f>
        <v/>
      </c>
      <c r="P3957">
        <f>IF($O3957="WINBACK","Recuperar (winback)",IF($O3957="CONVERGENTE","Upgrade / más líneas",IF($O3957="SOLO MÓVIL","Ofrecer fijo + internet (FLBBTV)",IF($O3957="SOLO FIJO / INTERNET","Ofrecer línea móvil Nextphone","Oferta completa (móvil + fijo + internet)"))))</f>
        <v/>
      </c>
      <c r="Q3957">
        <f>$F3957+$H3957+$L3957</f>
        <v/>
      </c>
      <c r="R3957">
        <f>IFERROR(VLOOKUP($A3957,Registros!$B$2:$G$6000,6,0),IFERROR(VLOOKUP($D3957,Winback!$B$2:$C$300,2,0),""))</f>
        <v/>
      </c>
      <c r="S3957">
        <f>IF($E3957=1,"NP","")&amp;IF($G3957=1,"+MOV","")&amp;IF($I3957=1,"+CS","")&amp;IF($K3957=1,"+WB","")</f>
        <v/>
      </c>
      <c r="T3957">
        <f>$E3957+$G3957+$I3957+$K3957</f>
        <v/>
      </c>
    </row>
    <row r="3958">
      <c r="A3958" t="inlineStr">
        <is>
          <t>349251670000</t>
        </is>
      </c>
      <c r="B3958" t="inlineStr">
        <is>
          <t>34925167</t>
        </is>
      </c>
      <c r="C3958" t="inlineStr">
        <is>
          <t>VIRGINIA COSTANZA PROFETA</t>
        </is>
      </c>
      <c r="D3958" t="inlineStr">
        <is>
          <t>VIRGINIACOSTANZAPROFETA</t>
        </is>
      </c>
      <c r="E3958">
        <f>IF(COUNTIFS(Registros!$A$2:$A$6000,"NP",Registros!$B$2:$B$6000,$A3958)&gt;0,1,0)</f>
        <v/>
      </c>
      <c r="F3958">
        <f>IF($E3958=1,SUMIFS(Registros!$F$2:$F$6000,Registros!$A$2:$A$6000,"NP",Registros!$B$2:$B$6000,$A3958),0)</f>
        <v/>
      </c>
      <c r="G3958">
        <f>IF(COUNTIFS(Registros!$A$2:$A$6000,"MOV",Registros!$B$2:$B$6000,$A3958)&gt;0,1,0)</f>
        <v/>
      </c>
      <c r="H3958">
        <f>IF($G3958=1,SUMIFS(Registros!$F$2:$F$6000,Registros!$A$2:$A$6000,"MOV",Registros!$B$2:$B$6000,$A3958),0)</f>
        <v/>
      </c>
      <c r="I3958">
        <f>IF(COUNTIFS(Registros!$A$2:$A$6000,"CS",Registros!$B$2:$B$6000,$A3958)&gt;0,1,0)</f>
        <v/>
      </c>
      <c r="J3958">
        <f>IF($I3958=1,SUMIFS(Registros!$I$2:$I$6000,Registros!$A$2:$A$6000,"CS",Registros!$B$2:$B$6000,$A3958),0)</f>
        <v/>
      </c>
      <c r="K3958">
        <f>IF(COUNTIFS(Winback!$K$2:$K$300,$D3958)&gt;0,1,0)</f>
        <v/>
      </c>
      <c r="L3958">
        <f>IF(AND($K3958=1,LEFT($A3958,3)="WB-"),SUMIFS(Winback!$D$2:$D$300,Winback!$K$2:$K$300,$D3958),0)</f>
        <v/>
      </c>
      <c r="M3958">
        <f>IF(OR($E3958=1,$G3958=1,SUMIFS(Registros!$J$2:$J$6000,Registros!$B$2:$B$6000,$A3958)&gt;0),1,0)</f>
        <v/>
      </c>
      <c r="N3958">
        <f>IF($J3958&gt;0,1,IF(COUNTIFS(Registros!$A$2:$A$6000,"CS",Registros!$B$2:$B$6000,$A3958,Registros!$K$2:$K$6000,"&lt;&gt;")&gt;0,1,0))</f>
        <v/>
      </c>
      <c r="O3958">
        <f>IF(AND($K3958=1,$E3958=0,$G3958=0,$I3958=0),"WINBACK",IF(AND($M3958=1,$N3958&gt;0),"CONVERGENTE",IF($M3958=1,"SOLO MÓVIL",IF($N3958&gt;0,"SOLO FIJO / INTERNET","SIN SERVICIOS"))))</f>
        <v/>
      </c>
      <c r="P3958">
        <f>IF($O3958="WINBACK","Recuperar (winback)",IF($O3958="CONVERGENTE","Upgrade / más líneas",IF($O3958="SOLO MÓVIL","Ofrecer fijo + internet (FLBBTV)",IF($O3958="SOLO FIJO / INTERNET","Ofrecer línea móvil Nextphone","Oferta completa (móvil + fijo + internet)"))))</f>
        <v/>
      </c>
      <c r="Q3958">
        <f>$F3958+$H3958+$L3958</f>
        <v/>
      </c>
      <c r="R3958">
        <f>IFERROR(VLOOKUP($A3958,Registros!$B$2:$G$6000,6,0),IFERROR(VLOOKUP($D3958,Winback!$B$2:$C$300,2,0),""))</f>
        <v/>
      </c>
      <c r="S3958">
        <f>IF($E3958=1,"NP","")&amp;IF($G3958=1,"+MOV","")&amp;IF($I3958=1,"+CS","")&amp;IF($K3958=1,"+WB","")</f>
        <v/>
      </c>
      <c r="T3958">
        <f>$E3958+$G3958+$I3958+$K3958</f>
        <v/>
      </c>
    </row>
    <row r="3959">
      <c r="A3959" t="inlineStr">
        <is>
          <t>322101280000</t>
        </is>
      </c>
      <c r="B3959" t="inlineStr">
        <is>
          <t>32210128</t>
        </is>
      </c>
      <c r="C3959" t="inlineStr">
        <is>
          <t>VIRGINIA LICIA CAMPOS ALABARCA</t>
        </is>
      </c>
      <c r="D3959" t="inlineStr">
        <is>
          <t>VIRGINIALICIACAMPOSALABARCA</t>
        </is>
      </c>
      <c r="E3959">
        <f>IF(COUNTIFS(Registros!$A$2:$A$6000,"NP",Registros!$B$2:$B$6000,$A3959)&gt;0,1,0)</f>
        <v/>
      </c>
      <c r="F3959">
        <f>IF($E3959=1,SUMIFS(Registros!$F$2:$F$6000,Registros!$A$2:$A$6000,"NP",Registros!$B$2:$B$6000,$A3959),0)</f>
        <v/>
      </c>
      <c r="G3959">
        <f>IF(COUNTIFS(Registros!$A$2:$A$6000,"MOV",Registros!$B$2:$B$6000,$A3959)&gt;0,1,0)</f>
        <v/>
      </c>
      <c r="H3959">
        <f>IF($G3959=1,SUMIFS(Registros!$F$2:$F$6000,Registros!$A$2:$A$6000,"MOV",Registros!$B$2:$B$6000,$A3959),0)</f>
        <v/>
      </c>
      <c r="I3959">
        <f>IF(COUNTIFS(Registros!$A$2:$A$6000,"CS",Registros!$B$2:$B$6000,$A3959)&gt;0,1,0)</f>
        <v/>
      </c>
      <c r="J3959">
        <f>IF($I3959=1,SUMIFS(Registros!$I$2:$I$6000,Registros!$A$2:$A$6000,"CS",Registros!$B$2:$B$6000,$A3959),0)</f>
        <v/>
      </c>
      <c r="K3959">
        <f>IF(COUNTIFS(Winback!$K$2:$K$300,$D3959)&gt;0,1,0)</f>
        <v/>
      </c>
      <c r="L3959">
        <f>IF(AND($K3959=1,LEFT($A3959,3)="WB-"),SUMIFS(Winback!$D$2:$D$300,Winback!$K$2:$K$300,$D3959),0)</f>
        <v/>
      </c>
      <c r="M3959">
        <f>IF(OR($E3959=1,$G3959=1,SUMIFS(Registros!$J$2:$J$6000,Registros!$B$2:$B$6000,$A3959)&gt;0),1,0)</f>
        <v/>
      </c>
      <c r="N3959">
        <f>IF($J3959&gt;0,1,IF(COUNTIFS(Registros!$A$2:$A$6000,"CS",Registros!$B$2:$B$6000,$A3959,Registros!$K$2:$K$6000,"&lt;&gt;")&gt;0,1,0))</f>
        <v/>
      </c>
      <c r="O3959">
        <f>IF(AND($K3959=1,$E3959=0,$G3959=0,$I3959=0),"WINBACK",IF(AND($M3959=1,$N3959&gt;0),"CONVERGENTE",IF($M3959=1,"SOLO MÓVIL",IF($N3959&gt;0,"SOLO FIJO / INTERNET","SIN SERVICIOS"))))</f>
        <v/>
      </c>
      <c r="P3959">
        <f>IF($O3959="WINBACK","Recuperar (winback)",IF($O3959="CONVERGENTE","Upgrade / más líneas",IF($O3959="SOLO MÓVIL","Ofrecer fijo + internet (FLBBTV)",IF($O3959="SOLO FIJO / INTERNET","Ofrecer línea móvil Nextphone","Oferta completa (móvil + fijo + internet)"))))</f>
        <v/>
      </c>
      <c r="Q3959">
        <f>$F3959+$H3959+$L3959</f>
        <v/>
      </c>
      <c r="R3959">
        <f>IFERROR(VLOOKUP($A3959,Registros!$B$2:$G$6000,6,0),IFERROR(VLOOKUP($D3959,Winback!$B$2:$C$300,2,0),""))</f>
        <v/>
      </c>
      <c r="S3959">
        <f>IF($E3959=1,"NP","")&amp;IF($G3959=1,"+MOV","")&amp;IF($I3959=1,"+CS","")&amp;IF($K3959=1,"+WB","")</f>
        <v/>
      </c>
      <c r="T3959">
        <f>$E3959+$G3959+$I3959+$K3959</f>
        <v/>
      </c>
    </row>
    <row r="3960">
      <c r="A3960" t="inlineStr">
        <is>
          <t>353080910000</t>
        </is>
      </c>
      <c r="B3960" t="inlineStr">
        <is>
          <t>35308091</t>
        </is>
      </c>
      <c r="C3960" t="inlineStr">
        <is>
          <t>VIRGINIA MIRANDA CARPINTERO</t>
        </is>
      </c>
      <c r="D3960" t="inlineStr">
        <is>
          <t>VIRGINIAMIRANDACARPINTERO</t>
        </is>
      </c>
      <c r="E3960">
        <f>IF(COUNTIFS(Registros!$A$2:$A$6000,"NP",Registros!$B$2:$B$6000,$A3960)&gt;0,1,0)</f>
        <v/>
      </c>
      <c r="F3960">
        <f>IF($E3960=1,SUMIFS(Registros!$F$2:$F$6000,Registros!$A$2:$A$6000,"NP",Registros!$B$2:$B$6000,$A3960),0)</f>
        <v/>
      </c>
      <c r="G3960">
        <f>IF(COUNTIFS(Registros!$A$2:$A$6000,"MOV",Registros!$B$2:$B$6000,$A3960)&gt;0,1,0)</f>
        <v/>
      </c>
      <c r="H3960">
        <f>IF($G3960=1,SUMIFS(Registros!$F$2:$F$6000,Registros!$A$2:$A$6000,"MOV",Registros!$B$2:$B$6000,$A3960),0)</f>
        <v/>
      </c>
      <c r="I3960">
        <f>IF(COUNTIFS(Registros!$A$2:$A$6000,"CS",Registros!$B$2:$B$6000,$A3960)&gt;0,1,0)</f>
        <v/>
      </c>
      <c r="J3960">
        <f>IF($I3960=1,SUMIFS(Registros!$I$2:$I$6000,Registros!$A$2:$A$6000,"CS",Registros!$B$2:$B$6000,$A3960),0)</f>
        <v/>
      </c>
      <c r="K3960">
        <f>IF(COUNTIFS(Winback!$K$2:$K$300,$D3960)&gt;0,1,0)</f>
        <v/>
      </c>
      <c r="L3960">
        <f>IF(AND($K3960=1,LEFT($A3960,3)="WB-"),SUMIFS(Winback!$D$2:$D$300,Winback!$K$2:$K$300,$D3960),0)</f>
        <v/>
      </c>
      <c r="M3960">
        <f>IF(OR($E3960=1,$G3960=1,SUMIFS(Registros!$J$2:$J$6000,Registros!$B$2:$B$6000,$A3960)&gt;0),1,0)</f>
        <v/>
      </c>
      <c r="N3960">
        <f>IF($J3960&gt;0,1,IF(COUNTIFS(Registros!$A$2:$A$6000,"CS",Registros!$B$2:$B$6000,$A3960,Registros!$K$2:$K$6000,"&lt;&gt;")&gt;0,1,0))</f>
        <v/>
      </c>
      <c r="O3960">
        <f>IF(AND($K3960=1,$E3960=0,$G3960=0,$I3960=0),"WINBACK",IF(AND($M3960=1,$N3960&gt;0),"CONVERGENTE",IF($M3960=1,"SOLO MÓVIL",IF($N3960&gt;0,"SOLO FIJO / INTERNET","SIN SERVICIOS"))))</f>
        <v/>
      </c>
      <c r="P3960">
        <f>IF($O3960="WINBACK","Recuperar (winback)",IF($O3960="CONVERGENTE","Upgrade / más líneas",IF($O3960="SOLO MÓVIL","Ofrecer fijo + internet (FLBBTV)",IF($O3960="SOLO FIJO / INTERNET","Ofrecer línea móvil Nextphone","Oferta completa (móvil + fijo + internet)"))))</f>
        <v/>
      </c>
      <c r="Q3960">
        <f>$F3960+$H3960+$L3960</f>
        <v/>
      </c>
      <c r="R3960">
        <f>IFERROR(VLOOKUP($A3960,Registros!$B$2:$G$6000,6,0),IFERROR(VLOOKUP($D3960,Winback!$B$2:$C$300,2,0),""))</f>
        <v/>
      </c>
      <c r="S3960">
        <f>IF($E3960=1,"NP","")&amp;IF($G3960=1,"+MOV","")&amp;IF($I3960=1,"+CS","")&amp;IF($K3960=1,"+WB","")</f>
        <v/>
      </c>
      <c r="T3960">
        <f>$E3960+$G3960+$I3960+$K3960</f>
        <v/>
      </c>
    </row>
    <row r="3961">
      <c r="A3961" t="inlineStr">
        <is>
          <t>355042280000</t>
        </is>
      </c>
      <c r="B3961" t="inlineStr">
        <is>
          <t>35504228</t>
        </is>
      </c>
      <c r="C3961" t="inlineStr">
        <is>
          <t>VIRGINIA YENIRETH PUENTES GUILLEN</t>
        </is>
      </c>
      <c r="D3961" t="inlineStr">
        <is>
          <t>VIRGINIAYENIRETHPUENTESGUILLEN</t>
        </is>
      </c>
      <c r="E3961">
        <f>IF(COUNTIFS(Registros!$A$2:$A$6000,"NP",Registros!$B$2:$B$6000,$A3961)&gt;0,1,0)</f>
        <v/>
      </c>
      <c r="F3961">
        <f>IF($E3961=1,SUMIFS(Registros!$F$2:$F$6000,Registros!$A$2:$A$6000,"NP",Registros!$B$2:$B$6000,$A3961),0)</f>
        <v/>
      </c>
      <c r="G3961">
        <f>IF(COUNTIFS(Registros!$A$2:$A$6000,"MOV",Registros!$B$2:$B$6000,$A3961)&gt;0,1,0)</f>
        <v/>
      </c>
      <c r="H3961">
        <f>IF($G3961=1,SUMIFS(Registros!$F$2:$F$6000,Registros!$A$2:$A$6000,"MOV",Registros!$B$2:$B$6000,$A3961),0)</f>
        <v/>
      </c>
      <c r="I3961">
        <f>IF(COUNTIFS(Registros!$A$2:$A$6000,"CS",Registros!$B$2:$B$6000,$A3961)&gt;0,1,0)</f>
        <v/>
      </c>
      <c r="J3961">
        <f>IF($I3961=1,SUMIFS(Registros!$I$2:$I$6000,Registros!$A$2:$A$6000,"CS",Registros!$B$2:$B$6000,$A3961),0)</f>
        <v/>
      </c>
      <c r="K3961">
        <f>IF(COUNTIFS(Winback!$K$2:$K$300,$D3961)&gt;0,1,0)</f>
        <v/>
      </c>
      <c r="L3961">
        <f>IF(AND($K3961=1,LEFT($A3961,3)="WB-"),SUMIFS(Winback!$D$2:$D$300,Winback!$K$2:$K$300,$D3961),0)</f>
        <v/>
      </c>
      <c r="M3961">
        <f>IF(OR($E3961=1,$G3961=1,SUMIFS(Registros!$J$2:$J$6000,Registros!$B$2:$B$6000,$A3961)&gt;0),1,0)</f>
        <v/>
      </c>
      <c r="N3961">
        <f>IF($J3961&gt;0,1,IF(COUNTIFS(Registros!$A$2:$A$6000,"CS",Registros!$B$2:$B$6000,$A3961,Registros!$K$2:$K$6000,"&lt;&gt;")&gt;0,1,0))</f>
        <v/>
      </c>
      <c r="O3961">
        <f>IF(AND($K3961=1,$E3961=0,$G3961=0,$I3961=0),"WINBACK",IF(AND($M3961=1,$N3961&gt;0),"CONVERGENTE",IF($M3961=1,"SOLO MÓVIL",IF($N3961&gt;0,"SOLO FIJO / INTERNET","SIN SERVICIOS"))))</f>
        <v/>
      </c>
      <c r="P3961">
        <f>IF($O3961="WINBACK","Recuperar (winback)",IF($O3961="CONVERGENTE","Upgrade / más líneas",IF($O3961="SOLO MÓVIL","Ofrecer fijo + internet (FLBBTV)",IF($O3961="SOLO FIJO / INTERNET","Ofrecer línea móvil Nextphone","Oferta completa (móvil + fijo + internet)"))))</f>
        <v/>
      </c>
      <c r="Q3961">
        <f>$F3961+$H3961+$L3961</f>
        <v/>
      </c>
      <c r="R3961">
        <f>IFERROR(VLOOKUP($A3961,Registros!$B$2:$G$6000,6,0),IFERROR(VLOOKUP($D3961,Winback!$B$2:$C$300,2,0),""))</f>
        <v/>
      </c>
      <c r="S3961">
        <f>IF($E3961=1,"NP","")&amp;IF($G3961=1,"+MOV","")&amp;IF($I3961=1,"+CS","")&amp;IF($K3961=1,"+WB","")</f>
        <v/>
      </c>
      <c r="T3961">
        <f>$E3961+$G3961+$I3961+$K3961</f>
        <v/>
      </c>
    </row>
    <row r="3962">
      <c r="A3962" t="inlineStr">
        <is>
          <t>331257380000</t>
        </is>
      </c>
      <c r="B3962" t="inlineStr">
        <is>
          <t>33125738</t>
        </is>
      </c>
      <c r="C3962" t="inlineStr">
        <is>
          <t>VIRIGILIO ANTONIO ECHEVERS</t>
        </is>
      </c>
      <c r="D3962" t="inlineStr">
        <is>
          <t>VIRIGILIOANTONIOECHEVERS</t>
        </is>
      </c>
      <c r="E3962">
        <f>IF(COUNTIFS(Registros!$A$2:$A$6000,"NP",Registros!$B$2:$B$6000,$A3962)&gt;0,1,0)</f>
        <v/>
      </c>
      <c r="F3962">
        <f>IF($E3962=1,SUMIFS(Registros!$F$2:$F$6000,Registros!$A$2:$A$6000,"NP",Registros!$B$2:$B$6000,$A3962),0)</f>
        <v/>
      </c>
      <c r="G3962">
        <f>IF(COUNTIFS(Registros!$A$2:$A$6000,"MOV",Registros!$B$2:$B$6000,$A3962)&gt;0,1,0)</f>
        <v/>
      </c>
      <c r="H3962">
        <f>IF($G3962=1,SUMIFS(Registros!$F$2:$F$6000,Registros!$A$2:$A$6000,"MOV",Registros!$B$2:$B$6000,$A3962),0)</f>
        <v/>
      </c>
      <c r="I3962">
        <f>IF(COUNTIFS(Registros!$A$2:$A$6000,"CS",Registros!$B$2:$B$6000,$A3962)&gt;0,1,0)</f>
        <v/>
      </c>
      <c r="J3962">
        <f>IF($I3962=1,SUMIFS(Registros!$I$2:$I$6000,Registros!$A$2:$A$6000,"CS",Registros!$B$2:$B$6000,$A3962),0)</f>
        <v/>
      </c>
      <c r="K3962">
        <f>IF(COUNTIFS(Winback!$K$2:$K$300,$D3962)&gt;0,1,0)</f>
        <v/>
      </c>
      <c r="L3962">
        <f>IF(AND($K3962=1,LEFT($A3962,3)="WB-"),SUMIFS(Winback!$D$2:$D$300,Winback!$K$2:$K$300,$D3962),0)</f>
        <v/>
      </c>
      <c r="M3962">
        <f>IF(OR($E3962=1,$G3962=1,SUMIFS(Registros!$J$2:$J$6000,Registros!$B$2:$B$6000,$A3962)&gt;0),1,0)</f>
        <v/>
      </c>
      <c r="N3962">
        <f>IF($J3962&gt;0,1,IF(COUNTIFS(Registros!$A$2:$A$6000,"CS",Registros!$B$2:$B$6000,$A3962,Registros!$K$2:$K$6000,"&lt;&gt;")&gt;0,1,0))</f>
        <v/>
      </c>
      <c r="O3962">
        <f>IF(AND($K3962=1,$E3962=0,$G3962=0,$I3962=0),"WINBACK",IF(AND($M3962=1,$N3962&gt;0),"CONVERGENTE",IF($M3962=1,"SOLO MÓVIL",IF($N3962&gt;0,"SOLO FIJO / INTERNET","SIN SERVICIOS"))))</f>
        <v/>
      </c>
      <c r="P3962">
        <f>IF($O3962="WINBACK","Recuperar (winback)",IF($O3962="CONVERGENTE","Upgrade / más líneas",IF($O3962="SOLO MÓVIL","Ofrecer fijo + internet (FLBBTV)",IF($O3962="SOLO FIJO / INTERNET","Ofrecer línea móvil Nextphone","Oferta completa (móvil + fijo + internet)"))))</f>
        <v/>
      </c>
      <c r="Q3962">
        <f>$F3962+$H3962+$L3962</f>
        <v/>
      </c>
      <c r="R3962">
        <f>IFERROR(VLOOKUP($A3962,Registros!$B$2:$G$6000,6,0),IFERROR(VLOOKUP($D3962,Winback!$B$2:$C$300,2,0),""))</f>
        <v/>
      </c>
      <c r="S3962">
        <f>IF($E3962=1,"NP","")&amp;IF($G3962=1,"+MOV","")&amp;IF($I3962=1,"+CS","")&amp;IF($K3962=1,"+WB","")</f>
        <v/>
      </c>
      <c r="T3962">
        <f>$E3962+$G3962+$I3962+$K3962</f>
        <v/>
      </c>
    </row>
    <row r="3963">
      <c r="A3963" t="inlineStr">
        <is>
          <t>354060830000</t>
        </is>
      </c>
      <c r="B3963" t="inlineStr">
        <is>
          <t>35406083</t>
        </is>
      </c>
      <c r="C3963" t="inlineStr">
        <is>
          <t>VIRMAR IMPORT &amp; EXPORT S.A.</t>
        </is>
      </c>
      <c r="D3963" t="inlineStr">
        <is>
          <t>VIRMARIMPORTEXPORTSA</t>
        </is>
      </c>
      <c r="E3963">
        <f>IF(COUNTIFS(Registros!$A$2:$A$6000,"NP",Registros!$B$2:$B$6000,$A3963)&gt;0,1,0)</f>
        <v/>
      </c>
      <c r="F3963">
        <f>IF($E3963=1,SUMIFS(Registros!$F$2:$F$6000,Registros!$A$2:$A$6000,"NP",Registros!$B$2:$B$6000,$A3963),0)</f>
        <v/>
      </c>
      <c r="G3963">
        <f>IF(COUNTIFS(Registros!$A$2:$A$6000,"MOV",Registros!$B$2:$B$6000,$A3963)&gt;0,1,0)</f>
        <v/>
      </c>
      <c r="H3963">
        <f>IF($G3963=1,SUMIFS(Registros!$F$2:$F$6000,Registros!$A$2:$A$6000,"MOV",Registros!$B$2:$B$6000,$A3963),0)</f>
        <v/>
      </c>
      <c r="I3963">
        <f>IF(COUNTIFS(Registros!$A$2:$A$6000,"CS",Registros!$B$2:$B$6000,$A3963)&gt;0,1,0)</f>
        <v/>
      </c>
      <c r="J3963">
        <f>IF($I3963=1,SUMIFS(Registros!$I$2:$I$6000,Registros!$A$2:$A$6000,"CS",Registros!$B$2:$B$6000,$A3963),0)</f>
        <v/>
      </c>
      <c r="K3963">
        <f>IF(COUNTIFS(Winback!$K$2:$K$300,$D3963)&gt;0,1,0)</f>
        <v/>
      </c>
      <c r="L3963">
        <f>IF(AND($K3963=1,LEFT($A3963,3)="WB-"),SUMIFS(Winback!$D$2:$D$300,Winback!$K$2:$K$300,$D3963),0)</f>
        <v/>
      </c>
      <c r="M3963">
        <f>IF(OR($E3963=1,$G3963=1,SUMIFS(Registros!$J$2:$J$6000,Registros!$B$2:$B$6000,$A3963)&gt;0),1,0)</f>
        <v/>
      </c>
      <c r="N3963">
        <f>IF($J3963&gt;0,1,IF(COUNTIFS(Registros!$A$2:$A$6000,"CS",Registros!$B$2:$B$6000,$A3963,Registros!$K$2:$K$6000,"&lt;&gt;")&gt;0,1,0))</f>
        <v/>
      </c>
      <c r="O3963">
        <f>IF(AND($K3963=1,$E3963=0,$G3963=0,$I3963=0),"WINBACK",IF(AND($M3963=1,$N3963&gt;0),"CONVERGENTE",IF($M3963=1,"SOLO MÓVIL",IF($N3963&gt;0,"SOLO FIJO / INTERNET","SIN SERVICIOS"))))</f>
        <v/>
      </c>
      <c r="P3963">
        <f>IF($O3963="WINBACK","Recuperar (winback)",IF($O3963="CONVERGENTE","Upgrade / más líneas",IF($O3963="SOLO MÓVIL","Ofrecer fijo + internet (FLBBTV)",IF($O3963="SOLO FIJO / INTERNET","Ofrecer línea móvil Nextphone","Oferta completa (móvil + fijo + internet)"))))</f>
        <v/>
      </c>
      <c r="Q3963">
        <f>$F3963+$H3963+$L3963</f>
        <v/>
      </c>
      <c r="R3963">
        <f>IFERROR(VLOOKUP($A3963,Registros!$B$2:$G$6000,6,0),IFERROR(VLOOKUP($D3963,Winback!$B$2:$C$300,2,0),""))</f>
        <v/>
      </c>
      <c r="S3963">
        <f>IF($E3963=1,"NP","")&amp;IF($G3963=1,"+MOV","")&amp;IF($I3963=1,"+CS","")&amp;IF($K3963=1,"+WB","")</f>
        <v/>
      </c>
      <c r="T3963">
        <f>$E3963+$G3963+$I3963+$K3963</f>
        <v/>
      </c>
    </row>
    <row r="3964">
      <c r="A3964" t="inlineStr">
        <is>
          <t>338255350000</t>
        </is>
      </c>
      <c r="B3964" t="inlineStr">
        <is>
          <t>33825535</t>
        </is>
      </c>
      <c r="C3964" t="inlineStr">
        <is>
          <t>VIRNA ATENCIO</t>
        </is>
      </c>
      <c r="D3964" t="inlineStr">
        <is>
          <t>VIRNAATENCIO</t>
        </is>
      </c>
      <c r="E3964">
        <f>IF(COUNTIFS(Registros!$A$2:$A$6000,"NP",Registros!$B$2:$B$6000,$A3964)&gt;0,1,0)</f>
        <v/>
      </c>
      <c r="F3964">
        <f>IF($E3964=1,SUMIFS(Registros!$F$2:$F$6000,Registros!$A$2:$A$6000,"NP",Registros!$B$2:$B$6000,$A3964),0)</f>
        <v/>
      </c>
      <c r="G3964">
        <f>IF(COUNTIFS(Registros!$A$2:$A$6000,"MOV",Registros!$B$2:$B$6000,$A3964)&gt;0,1,0)</f>
        <v/>
      </c>
      <c r="H3964">
        <f>IF($G3964=1,SUMIFS(Registros!$F$2:$F$6000,Registros!$A$2:$A$6000,"MOV",Registros!$B$2:$B$6000,$A3964),0)</f>
        <v/>
      </c>
      <c r="I3964">
        <f>IF(COUNTIFS(Registros!$A$2:$A$6000,"CS",Registros!$B$2:$B$6000,$A3964)&gt;0,1,0)</f>
        <v/>
      </c>
      <c r="J3964">
        <f>IF($I3964=1,SUMIFS(Registros!$I$2:$I$6000,Registros!$A$2:$A$6000,"CS",Registros!$B$2:$B$6000,$A3964),0)</f>
        <v/>
      </c>
      <c r="K3964">
        <f>IF(COUNTIFS(Winback!$K$2:$K$300,$D3964)&gt;0,1,0)</f>
        <v/>
      </c>
      <c r="L3964">
        <f>IF(AND($K3964=1,LEFT($A3964,3)="WB-"),SUMIFS(Winback!$D$2:$D$300,Winback!$K$2:$K$300,$D3964),0)</f>
        <v/>
      </c>
      <c r="M3964">
        <f>IF(OR($E3964=1,$G3964=1,SUMIFS(Registros!$J$2:$J$6000,Registros!$B$2:$B$6000,$A3964)&gt;0),1,0)</f>
        <v/>
      </c>
      <c r="N3964">
        <f>IF($J3964&gt;0,1,IF(COUNTIFS(Registros!$A$2:$A$6000,"CS",Registros!$B$2:$B$6000,$A3964,Registros!$K$2:$K$6000,"&lt;&gt;")&gt;0,1,0))</f>
        <v/>
      </c>
      <c r="O3964">
        <f>IF(AND($K3964=1,$E3964=0,$G3964=0,$I3964=0),"WINBACK",IF(AND($M3964=1,$N3964&gt;0),"CONVERGENTE",IF($M3964=1,"SOLO MÓVIL",IF($N3964&gt;0,"SOLO FIJO / INTERNET","SIN SERVICIOS"))))</f>
        <v/>
      </c>
      <c r="P3964">
        <f>IF($O3964="WINBACK","Recuperar (winback)",IF($O3964="CONVERGENTE","Upgrade / más líneas",IF($O3964="SOLO MÓVIL","Ofrecer fijo + internet (FLBBTV)",IF($O3964="SOLO FIJO / INTERNET","Ofrecer línea móvil Nextphone","Oferta completa (móvil + fijo + internet)"))))</f>
        <v/>
      </c>
      <c r="Q3964">
        <f>$F3964+$H3964+$L3964</f>
        <v/>
      </c>
      <c r="R3964">
        <f>IFERROR(VLOOKUP($A3964,Registros!$B$2:$G$6000,6,0),IFERROR(VLOOKUP($D3964,Winback!$B$2:$C$300,2,0),""))</f>
        <v/>
      </c>
      <c r="S3964">
        <f>IF($E3964=1,"NP","")&amp;IF($G3964=1,"+MOV","")&amp;IF($I3964=1,"+CS","")&amp;IF($K3964=1,"+WB","")</f>
        <v/>
      </c>
      <c r="T3964">
        <f>$E3964+$G3964+$I3964+$K3964</f>
        <v/>
      </c>
    </row>
    <row r="3965">
      <c r="A3965" t="inlineStr">
        <is>
          <t>800459180000</t>
        </is>
      </c>
      <c r="B3965" t="inlineStr">
        <is>
          <t>80045918</t>
        </is>
      </c>
      <c r="C3965" t="inlineStr">
        <is>
          <t>VIRZI L FELIPE A</t>
        </is>
      </c>
      <c r="D3965" t="inlineStr">
        <is>
          <t>VIRZILFELIPEA</t>
        </is>
      </c>
      <c r="E3965">
        <f>IF(COUNTIFS(Registros!$A$2:$A$6000,"NP",Registros!$B$2:$B$6000,$A3965)&gt;0,1,0)</f>
        <v/>
      </c>
      <c r="F3965">
        <f>IF($E3965=1,SUMIFS(Registros!$F$2:$F$6000,Registros!$A$2:$A$6000,"NP",Registros!$B$2:$B$6000,$A3965),0)</f>
        <v/>
      </c>
      <c r="G3965">
        <f>IF(COUNTIFS(Registros!$A$2:$A$6000,"MOV",Registros!$B$2:$B$6000,$A3965)&gt;0,1,0)</f>
        <v/>
      </c>
      <c r="H3965">
        <f>IF($G3965=1,SUMIFS(Registros!$F$2:$F$6000,Registros!$A$2:$A$6000,"MOV",Registros!$B$2:$B$6000,$A3965),0)</f>
        <v/>
      </c>
      <c r="I3965">
        <f>IF(COUNTIFS(Registros!$A$2:$A$6000,"CS",Registros!$B$2:$B$6000,$A3965)&gt;0,1,0)</f>
        <v/>
      </c>
      <c r="J3965">
        <f>IF($I3965=1,SUMIFS(Registros!$I$2:$I$6000,Registros!$A$2:$A$6000,"CS",Registros!$B$2:$B$6000,$A3965),0)</f>
        <v/>
      </c>
      <c r="K3965">
        <f>IF(COUNTIFS(Winback!$K$2:$K$300,$D3965)&gt;0,1,0)</f>
        <v/>
      </c>
      <c r="L3965">
        <f>IF(AND($K3965=1,LEFT($A3965,3)="WB-"),SUMIFS(Winback!$D$2:$D$300,Winback!$K$2:$K$300,$D3965),0)</f>
        <v/>
      </c>
      <c r="M3965">
        <f>IF(OR($E3965=1,$G3965=1,SUMIFS(Registros!$J$2:$J$6000,Registros!$B$2:$B$6000,$A3965)&gt;0),1,0)</f>
        <v/>
      </c>
      <c r="N3965">
        <f>IF($J3965&gt;0,1,IF(COUNTIFS(Registros!$A$2:$A$6000,"CS",Registros!$B$2:$B$6000,$A3965,Registros!$K$2:$K$6000,"&lt;&gt;")&gt;0,1,0))</f>
        <v/>
      </c>
      <c r="O3965">
        <f>IF(AND($K3965=1,$E3965=0,$G3965=0,$I3965=0),"WINBACK",IF(AND($M3965=1,$N3965&gt;0),"CONVERGENTE",IF($M3965=1,"SOLO MÓVIL",IF($N3965&gt;0,"SOLO FIJO / INTERNET","SIN SERVICIOS"))))</f>
        <v/>
      </c>
      <c r="P3965">
        <f>IF($O3965="WINBACK","Recuperar (winback)",IF($O3965="CONVERGENTE","Upgrade / más líneas",IF($O3965="SOLO MÓVIL","Ofrecer fijo + internet (FLBBTV)",IF($O3965="SOLO FIJO / INTERNET","Ofrecer línea móvil Nextphone","Oferta completa (móvil + fijo + internet)"))))</f>
        <v/>
      </c>
      <c r="Q3965">
        <f>$F3965+$H3965+$L3965</f>
        <v/>
      </c>
      <c r="R3965">
        <f>IFERROR(VLOOKUP($A3965,Registros!$B$2:$G$6000,6,0),IFERROR(VLOOKUP($D3965,Winback!$B$2:$C$300,2,0),""))</f>
        <v/>
      </c>
      <c r="S3965">
        <f>IF($E3965=1,"NP","")&amp;IF($G3965=1,"+MOV","")&amp;IF($I3965=1,"+CS","")&amp;IF($K3965=1,"+WB","")</f>
        <v/>
      </c>
      <c r="T3965">
        <f>$E3965+$G3965+$I3965+$K3965</f>
        <v/>
      </c>
    </row>
    <row r="3966">
      <c r="A3966" t="inlineStr">
        <is>
          <t>344162830000</t>
        </is>
      </c>
      <c r="B3966" t="inlineStr">
        <is>
          <t>34416283</t>
        </is>
      </c>
      <c r="C3966" t="inlineStr">
        <is>
          <t>VISA PROCESSING EXPRESS</t>
        </is>
      </c>
      <c r="D3966" t="inlineStr">
        <is>
          <t>VISAPROCESSINGEXPRESS</t>
        </is>
      </c>
      <c r="E3966">
        <f>IF(COUNTIFS(Registros!$A$2:$A$6000,"NP",Registros!$B$2:$B$6000,$A3966)&gt;0,1,0)</f>
        <v/>
      </c>
      <c r="F3966">
        <f>IF($E3966=1,SUMIFS(Registros!$F$2:$F$6000,Registros!$A$2:$A$6000,"NP",Registros!$B$2:$B$6000,$A3966),0)</f>
        <v/>
      </c>
      <c r="G3966">
        <f>IF(COUNTIFS(Registros!$A$2:$A$6000,"MOV",Registros!$B$2:$B$6000,$A3966)&gt;0,1,0)</f>
        <v/>
      </c>
      <c r="H3966">
        <f>IF($G3966=1,SUMIFS(Registros!$F$2:$F$6000,Registros!$A$2:$A$6000,"MOV",Registros!$B$2:$B$6000,$A3966),0)</f>
        <v/>
      </c>
      <c r="I3966">
        <f>IF(COUNTIFS(Registros!$A$2:$A$6000,"CS",Registros!$B$2:$B$6000,$A3966)&gt;0,1,0)</f>
        <v/>
      </c>
      <c r="J3966">
        <f>IF($I3966=1,SUMIFS(Registros!$I$2:$I$6000,Registros!$A$2:$A$6000,"CS",Registros!$B$2:$B$6000,$A3966),0)</f>
        <v/>
      </c>
      <c r="K3966">
        <f>IF(COUNTIFS(Winback!$K$2:$K$300,$D3966)&gt;0,1,0)</f>
        <v/>
      </c>
      <c r="L3966">
        <f>IF(AND($K3966=1,LEFT($A3966,3)="WB-"),SUMIFS(Winback!$D$2:$D$300,Winback!$K$2:$K$300,$D3966),0)</f>
        <v/>
      </c>
      <c r="M3966">
        <f>IF(OR($E3966=1,$G3966=1,SUMIFS(Registros!$J$2:$J$6000,Registros!$B$2:$B$6000,$A3966)&gt;0),1,0)</f>
        <v/>
      </c>
      <c r="N3966">
        <f>IF($J3966&gt;0,1,IF(COUNTIFS(Registros!$A$2:$A$6000,"CS",Registros!$B$2:$B$6000,$A3966,Registros!$K$2:$K$6000,"&lt;&gt;")&gt;0,1,0))</f>
        <v/>
      </c>
      <c r="O3966">
        <f>IF(AND($K3966=1,$E3966=0,$G3966=0,$I3966=0),"WINBACK",IF(AND($M3966=1,$N3966&gt;0),"CONVERGENTE",IF($M3966=1,"SOLO MÓVIL",IF($N3966&gt;0,"SOLO FIJO / INTERNET","SIN SERVICIOS"))))</f>
        <v/>
      </c>
      <c r="P3966">
        <f>IF($O3966="WINBACK","Recuperar (winback)",IF($O3966="CONVERGENTE","Upgrade / más líneas",IF($O3966="SOLO MÓVIL","Ofrecer fijo + internet (FLBBTV)",IF($O3966="SOLO FIJO / INTERNET","Ofrecer línea móvil Nextphone","Oferta completa (móvil + fijo + internet)"))))</f>
        <v/>
      </c>
      <c r="Q3966">
        <f>$F3966+$H3966+$L3966</f>
        <v/>
      </c>
      <c r="R3966">
        <f>IFERROR(VLOOKUP($A3966,Registros!$B$2:$G$6000,6,0),IFERROR(VLOOKUP($D3966,Winback!$B$2:$C$300,2,0),""))</f>
        <v/>
      </c>
      <c r="S3966">
        <f>IF($E3966=1,"NP","")&amp;IF($G3966=1,"+MOV","")&amp;IF($I3966=1,"+CS","")&amp;IF($K3966=1,"+WB","")</f>
        <v/>
      </c>
      <c r="T3966">
        <f>$E3966+$G3966+$I3966+$K3966</f>
        <v/>
      </c>
    </row>
    <row r="3967">
      <c r="A3967" t="inlineStr">
        <is>
          <t>335303620000</t>
        </is>
      </c>
      <c r="B3967" t="inlineStr">
        <is>
          <t>33530362</t>
        </is>
      </c>
      <c r="C3967" t="inlineStr">
        <is>
          <t>VISARA &amp; CO. SA</t>
        </is>
      </c>
      <c r="D3967" t="inlineStr">
        <is>
          <t>VISARACOSA</t>
        </is>
      </c>
      <c r="E3967">
        <f>IF(COUNTIFS(Registros!$A$2:$A$6000,"NP",Registros!$B$2:$B$6000,$A3967)&gt;0,1,0)</f>
        <v/>
      </c>
      <c r="F3967">
        <f>IF($E3967=1,SUMIFS(Registros!$F$2:$F$6000,Registros!$A$2:$A$6000,"NP",Registros!$B$2:$B$6000,$A3967),0)</f>
        <v/>
      </c>
      <c r="G3967">
        <f>IF(COUNTIFS(Registros!$A$2:$A$6000,"MOV",Registros!$B$2:$B$6000,$A3967)&gt;0,1,0)</f>
        <v/>
      </c>
      <c r="H3967">
        <f>IF($G3967=1,SUMIFS(Registros!$F$2:$F$6000,Registros!$A$2:$A$6000,"MOV",Registros!$B$2:$B$6000,$A3967),0)</f>
        <v/>
      </c>
      <c r="I3967">
        <f>IF(COUNTIFS(Registros!$A$2:$A$6000,"CS",Registros!$B$2:$B$6000,$A3967)&gt;0,1,0)</f>
        <v/>
      </c>
      <c r="J3967">
        <f>IF($I3967=1,SUMIFS(Registros!$I$2:$I$6000,Registros!$A$2:$A$6000,"CS",Registros!$B$2:$B$6000,$A3967),0)</f>
        <v/>
      </c>
      <c r="K3967">
        <f>IF(COUNTIFS(Winback!$K$2:$K$300,$D3967)&gt;0,1,0)</f>
        <v/>
      </c>
      <c r="L3967">
        <f>IF(AND($K3967=1,LEFT($A3967,3)="WB-"),SUMIFS(Winback!$D$2:$D$300,Winback!$K$2:$K$300,$D3967),0)</f>
        <v/>
      </c>
      <c r="M3967">
        <f>IF(OR($E3967=1,$G3967=1,SUMIFS(Registros!$J$2:$J$6000,Registros!$B$2:$B$6000,$A3967)&gt;0),1,0)</f>
        <v/>
      </c>
      <c r="N3967">
        <f>IF($J3967&gt;0,1,IF(COUNTIFS(Registros!$A$2:$A$6000,"CS",Registros!$B$2:$B$6000,$A3967,Registros!$K$2:$K$6000,"&lt;&gt;")&gt;0,1,0))</f>
        <v/>
      </c>
      <c r="O3967">
        <f>IF(AND($K3967=1,$E3967=0,$G3967=0,$I3967=0),"WINBACK",IF(AND($M3967=1,$N3967&gt;0),"CONVERGENTE",IF($M3967=1,"SOLO MÓVIL",IF($N3967&gt;0,"SOLO FIJO / INTERNET","SIN SERVICIOS"))))</f>
        <v/>
      </c>
      <c r="P3967">
        <f>IF($O3967="WINBACK","Recuperar (winback)",IF($O3967="CONVERGENTE","Upgrade / más líneas",IF($O3967="SOLO MÓVIL","Ofrecer fijo + internet (FLBBTV)",IF($O3967="SOLO FIJO / INTERNET","Ofrecer línea móvil Nextphone","Oferta completa (móvil + fijo + internet)"))))</f>
        <v/>
      </c>
      <c r="Q3967">
        <f>$F3967+$H3967+$L3967</f>
        <v/>
      </c>
      <c r="R3967">
        <f>IFERROR(VLOOKUP($A3967,Registros!$B$2:$G$6000,6,0),IFERROR(VLOOKUP($D3967,Winback!$B$2:$C$300,2,0),""))</f>
        <v/>
      </c>
      <c r="S3967">
        <f>IF($E3967=1,"NP","")&amp;IF($G3967=1,"+MOV","")&amp;IF($I3967=1,"+CS","")&amp;IF($K3967=1,"+WB","")</f>
        <v/>
      </c>
      <c r="T3967">
        <f>$E3967+$G3967+$I3967+$K3967</f>
        <v/>
      </c>
    </row>
    <row r="3968">
      <c r="A3968" t="inlineStr">
        <is>
          <t>341331720000</t>
        </is>
      </c>
      <c r="B3968" t="inlineStr">
        <is>
          <t>34133172</t>
        </is>
      </c>
      <c r="C3968" t="inlineStr">
        <is>
          <t>VISION CLINIC BY CLIOPT</t>
        </is>
      </c>
      <c r="D3968" t="inlineStr">
        <is>
          <t>VISIONCLINICBYCLIOPT</t>
        </is>
      </c>
      <c r="E3968">
        <f>IF(COUNTIFS(Registros!$A$2:$A$6000,"NP",Registros!$B$2:$B$6000,$A3968)&gt;0,1,0)</f>
        <v/>
      </c>
      <c r="F3968">
        <f>IF($E3968=1,SUMIFS(Registros!$F$2:$F$6000,Registros!$A$2:$A$6000,"NP",Registros!$B$2:$B$6000,$A3968),0)</f>
        <v/>
      </c>
      <c r="G3968">
        <f>IF(COUNTIFS(Registros!$A$2:$A$6000,"MOV",Registros!$B$2:$B$6000,$A3968)&gt;0,1,0)</f>
        <v/>
      </c>
      <c r="H3968">
        <f>IF($G3968=1,SUMIFS(Registros!$F$2:$F$6000,Registros!$A$2:$A$6000,"MOV",Registros!$B$2:$B$6000,$A3968),0)</f>
        <v/>
      </c>
      <c r="I3968">
        <f>IF(COUNTIFS(Registros!$A$2:$A$6000,"CS",Registros!$B$2:$B$6000,$A3968)&gt;0,1,0)</f>
        <v/>
      </c>
      <c r="J3968">
        <f>IF($I3968=1,SUMIFS(Registros!$I$2:$I$6000,Registros!$A$2:$A$6000,"CS",Registros!$B$2:$B$6000,$A3968),0)</f>
        <v/>
      </c>
      <c r="K3968">
        <f>IF(COUNTIFS(Winback!$K$2:$K$300,$D3968)&gt;0,1,0)</f>
        <v/>
      </c>
      <c r="L3968">
        <f>IF(AND($K3968=1,LEFT($A3968,3)="WB-"),SUMIFS(Winback!$D$2:$D$300,Winback!$K$2:$K$300,$D3968),0)</f>
        <v/>
      </c>
      <c r="M3968">
        <f>IF(OR($E3968=1,$G3968=1,SUMIFS(Registros!$J$2:$J$6000,Registros!$B$2:$B$6000,$A3968)&gt;0),1,0)</f>
        <v/>
      </c>
      <c r="N3968">
        <f>IF($J3968&gt;0,1,IF(COUNTIFS(Registros!$A$2:$A$6000,"CS",Registros!$B$2:$B$6000,$A3968,Registros!$K$2:$K$6000,"&lt;&gt;")&gt;0,1,0))</f>
        <v/>
      </c>
      <c r="O3968">
        <f>IF(AND($K3968=1,$E3968=0,$G3968=0,$I3968=0),"WINBACK",IF(AND($M3968=1,$N3968&gt;0),"CONVERGENTE",IF($M3968=1,"SOLO MÓVIL",IF($N3968&gt;0,"SOLO FIJO / INTERNET","SIN SERVICIOS"))))</f>
        <v/>
      </c>
      <c r="P3968">
        <f>IF($O3968="WINBACK","Recuperar (winback)",IF($O3968="CONVERGENTE","Upgrade / más líneas",IF($O3968="SOLO MÓVIL","Ofrecer fijo + internet (FLBBTV)",IF($O3968="SOLO FIJO / INTERNET","Ofrecer línea móvil Nextphone","Oferta completa (móvil + fijo + internet)"))))</f>
        <v/>
      </c>
      <c r="Q3968">
        <f>$F3968+$H3968+$L3968</f>
        <v/>
      </c>
      <c r="R3968">
        <f>IFERROR(VLOOKUP($A3968,Registros!$B$2:$G$6000,6,0),IFERROR(VLOOKUP($D3968,Winback!$B$2:$C$300,2,0),""))</f>
        <v/>
      </c>
      <c r="S3968">
        <f>IF($E3968=1,"NP","")&amp;IF($G3968=1,"+MOV","")&amp;IF($I3968=1,"+CS","")&amp;IF($K3968=1,"+WB","")</f>
        <v/>
      </c>
      <c r="T3968">
        <f>$E3968+$G3968+$I3968+$K3968</f>
        <v/>
      </c>
    </row>
    <row r="3969">
      <c r="A3969" t="inlineStr">
        <is>
          <t>354064060000</t>
        </is>
      </c>
      <c r="B3969" t="inlineStr">
        <is>
          <t>35406406</t>
        </is>
      </c>
      <c r="C3969" t="inlineStr">
        <is>
          <t>VISION CRUZ; INC</t>
        </is>
      </c>
      <c r="D3969" t="inlineStr">
        <is>
          <t>VISIONCRUZINC</t>
        </is>
      </c>
      <c r="E3969">
        <f>IF(COUNTIFS(Registros!$A$2:$A$6000,"NP",Registros!$B$2:$B$6000,$A3969)&gt;0,1,0)</f>
        <v/>
      </c>
      <c r="F3969">
        <f>IF($E3969=1,SUMIFS(Registros!$F$2:$F$6000,Registros!$A$2:$A$6000,"NP",Registros!$B$2:$B$6000,$A3969),0)</f>
        <v/>
      </c>
      <c r="G3969">
        <f>IF(COUNTIFS(Registros!$A$2:$A$6000,"MOV",Registros!$B$2:$B$6000,$A3969)&gt;0,1,0)</f>
        <v/>
      </c>
      <c r="H3969">
        <f>IF($G3969=1,SUMIFS(Registros!$F$2:$F$6000,Registros!$A$2:$A$6000,"MOV",Registros!$B$2:$B$6000,$A3969),0)</f>
        <v/>
      </c>
      <c r="I3969">
        <f>IF(COUNTIFS(Registros!$A$2:$A$6000,"CS",Registros!$B$2:$B$6000,$A3969)&gt;0,1,0)</f>
        <v/>
      </c>
      <c r="J3969">
        <f>IF($I3969=1,SUMIFS(Registros!$I$2:$I$6000,Registros!$A$2:$A$6000,"CS",Registros!$B$2:$B$6000,$A3969),0)</f>
        <v/>
      </c>
      <c r="K3969">
        <f>IF(COUNTIFS(Winback!$K$2:$K$300,$D3969)&gt;0,1,0)</f>
        <v/>
      </c>
      <c r="L3969">
        <f>IF(AND($K3969=1,LEFT($A3969,3)="WB-"),SUMIFS(Winback!$D$2:$D$300,Winback!$K$2:$K$300,$D3969),0)</f>
        <v/>
      </c>
      <c r="M3969">
        <f>IF(OR($E3969=1,$G3969=1,SUMIFS(Registros!$J$2:$J$6000,Registros!$B$2:$B$6000,$A3969)&gt;0),1,0)</f>
        <v/>
      </c>
      <c r="N3969">
        <f>IF($J3969&gt;0,1,IF(COUNTIFS(Registros!$A$2:$A$6000,"CS",Registros!$B$2:$B$6000,$A3969,Registros!$K$2:$K$6000,"&lt;&gt;")&gt;0,1,0))</f>
        <v/>
      </c>
      <c r="O3969">
        <f>IF(AND($K3969=1,$E3969=0,$G3969=0,$I3969=0),"WINBACK",IF(AND($M3969=1,$N3969&gt;0),"CONVERGENTE",IF($M3969=1,"SOLO MÓVIL",IF($N3969&gt;0,"SOLO FIJO / INTERNET","SIN SERVICIOS"))))</f>
        <v/>
      </c>
      <c r="P3969">
        <f>IF($O3969="WINBACK","Recuperar (winback)",IF($O3969="CONVERGENTE","Upgrade / más líneas",IF($O3969="SOLO MÓVIL","Ofrecer fijo + internet (FLBBTV)",IF($O3969="SOLO FIJO / INTERNET","Ofrecer línea móvil Nextphone","Oferta completa (móvil + fijo + internet)"))))</f>
        <v/>
      </c>
      <c r="Q3969">
        <f>$F3969+$H3969+$L3969</f>
        <v/>
      </c>
      <c r="R3969">
        <f>IFERROR(VLOOKUP($A3969,Registros!$B$2:$G$6000,6,0),IFERROR(VLOOKUP($D3969,Winback!$B$2:$C$300,2,0),""))</f>
        <v/>
      </c>
      <c r="S3969">
        <f>IF($E3969=1,"NP","")&amp;IF($G3969=1,"+MOV","")&amp;IF($I3969=1,"+CS","")&amp;IF($K3969=1,"+WB","")</f>
        <v/>
      </c>
      <c r="T3969">
        <f>$E3969+$G3969+$I3969+$K3969</f>
        <v/>
      </c>
    </row>
    <row r="3970">
      <c r="A3970" t="inlineStr">
        <is>
          <t>352027040000</t>
        </is>
      </c>
      <c r="B3970" t="inlineStr">
        <is>
          <t>35202704</t>
        </is>
      </c>
      <c r="C3970" t="inlineStr">
        <is>
          <t>VISION DENTAL S.A.</t>
        </is>
      </c>
      <c r="D3970" t="inlineStr">
        <is>
          <t>VISIONDENTALSA</t>
        </is>
      </c>
      <c r="E3970">
        <f>IF(COUNTIFS(Registros!$A$2:$A$6000,"NP",Registros!$B$2:$B$6000,$A3970)&gt;0,1,0)</f>
        <v/>
      </c>
      <c r="F3970">
        <f>IF($E3970=1,SUMIFS(Registros!$F$2:$F$6000,Registros!$A$2:$A$6000,"NP",Registros!$B$2:$B$6000,$A3970),0)</f>
        <v/>
      </c>
      <c r="G3970">
        <f>IF(COUNTIFS(Registros!$A$2:$A$6000,"MOV",Registros!$B$2:$B$6000,$A3970)&gt;0,1,0)</f>
        <v/>
      </c>
      <c r="H3970">
        <f>IF($G3970=1,SUMIFS(Registros!$F$2:$F$6000,Registros!$A$2:$A$6000,"MOV",Registros!$B$2:$B$6000,$A3970),0)</f>
        <v/>
      </c>
      <c r="I3970">
        <f>IF(COUNTIFS(Registros!$A$2:$A$6000,"CS",Registros!$B$2:$B$6000,$A3970)&gt;0,1,0)</f>
        <v/>
      </c>
      <c r="J3970">
        <f>IF($I3970=1,SUMIFS(Registros!$I$2:$I$6000,Registros!$A$2:$A$6000,"CS",Registros!$B$2:$B$6000,$A3970),0)</f>
        <v/>
      </c>
      <c r="K3970">
        <f>IF(COUNTIFS(Winback!$K$2:$K$300,$D3970)&gt;0,1,0)</f>
        <v/>
      </c>
      <c r="L3970">
        <f>IF(AND($K3970=1,LEFT($A3970,3)="WB-"),SUMIFS(Winback!$D$2:$D$300,Winback!$K$2:$K$300,$D3970),0)</f>
        <v/>
      </c>
      <c r="M3970">
        <f>IF(OR($E3970=1,$G3970=1,SUMIFS(Registros!$J$2:$J$6000,Registros!$B$2:$B$6000,$A3970)&gt;0),1,0)</f>
        <v/>
      </c>
      <c r="N3970">
        <f>IF($J3970&gt;0,1,IF(COUNTIFS(Registros!$A$2:$A$6000,"CS",Registros!$B$2:$B$6000,$A3970,Registros!$K$2:$K$6000,"&lt;&gt;")&gt;0,1,0))</f>
        <v/>
      </c>
      <c r="O3970">
        <f>IF(AND($K3970=1,$E3970=0,$G3970=0,$I3970=0),"WINBACK",IF(AND($M3970=1,$N3970&gt;0),"CONVERGENTE",IF($M3970=1,"SOLO MÓVIL",IF($N3970&gt;0,"SOLO FIJO / INTERNET","SIN SERVICIOS"))))</f>
        <v/>
      </c>
      <c r="P3970">
        <f>IF($O3970="WINBACK","Recuperar (winback)",IF($O3970="CONVERGENTE","Upgrade / más líneas",IF($O3970="SOLO MÓVIL","Ofrecer fijo + internet (FLBBTV)",IF($O3970="SOLO FIJO / INTERNET","Ofrecer línea móvil Nextphone","Oferta completa (móvil + fijo + internet)"))))</f>
        <v/>
      </c>
      <c r="Q3970">
        <f>$F3970+$H3970+$L3970</f>
        <v/>
      </c>
      <c r="R3970">
        <f>IFERROR(VLOOKUP($A3970,Registros!$B$2:$G$6000,6,0),IFERROR(VLOOKUP($D3970,Winback!$B$2:$C$300,2,0),""))</f>
        <v/>
      </c>
      <c r="S3970">
        <f>IF($E3970=1,"NP","")&amp;IF($G3970=1,"+MOV","")&amp;IF($I3970=1,"+CS","")&amp;IF($K3970=1,"+WB","")</f>
        <v/>
      </c>
      <c r="T3970">
        <f>$E3970+$G3970+$I3970+$K3970</f>
        <v/>
      </c>
    </row>
    <row r="3971">
      <c r="A3971" t="inlineStr">
        <is>
          <t>333063560000</t>
        </is>
      </c>
      <c r="B3971" t="inlineStr">
        <is>
          <t>33306356</t>
        </is>
      </c>
      <c r="C3971" t="inlineStr">
        <is>
          <t>VISIONARY CONCEPTS SA</t>
        </is>
      </c>
      <c r="D3971" t="inlineStr">
        <is>
          <t>VISIONARYCONCEPTSSA</t>
        </is>
      </c>
      <c r="E3971">
        <f>IF(COUNTIFS(Registros!$A$2:$A$6000,"NP",Registros!$B$2:$B$6000,$A3971)&gt;0,1,0)</f>
        <v/>
      </c>
      <c r="F3971">
        <f>IF($E3971=1,SUMIFS(Registros!$F$2:$F$6000,Registros!$A$2:$A$6000,"NP",Registros!$B$2:$B$6000,$A3971),0)</f>
        <v/>
      </c>
      <c r="G3971">
        <f>IF(COUNTIFS(Registros!$A$2:$A$6000,"MOV",Registros!$B$2:$B$6000,$A3971)&gt;0,1,0)</f>
        <v/>
      </c>
      <c r="H3971">
        <f>IF($G3971=1,SUMIFS(Registros!$F$2:$F$6000,Registros!$A$2:$A$6000,"MOV",Registros!$B$2:$B$6000,$A3971),0)</f>
        <v/>
      </c>
      <c r="I3971">
        <f>IF(COUNTIFS(Registros!$A$2:$A$6000,"CS",Registros!$B$2:$B$6000,$A3971)&gt;0,1,0)</f>
        <v/>
      </c>
      <c r="J3971">
        <f>IF($I3971=1,SUMIFS(Registros!$I$2:$I$6000,Registros!$A$2:$A$6000,"CS",Registros!$B$2:$B$6000,$A3971),0)</f>
        <v/>
      </c>
      <c r="K3971">
        <f>IF(COUNTIFS(Winback!$K$2:$K$300,$D3971)&gt;0,1,0)</f>
        <v/>
      </c>
      <c r="L3971">
        <f>IF(AND($K3971=1,LEFT($A3971,3)="WB-"),SUMIFS(Winback!$D$2:$D$300,Winback!$K$2:$K$300,$D3971),0)</f>
        <v/>
      </c>
      <c r="M3971">
        <f>IF(OR($E3971=1,$G3971=1,SUMIFS(Registros!$J$2:$J$6000,Registros!$B$2:$B$6000,$A3971)&gt;0),1,0)</f>
        <v/>
      </c>
      <c r="N3971">
        <f>IF($J3971&gt;0,1,IF(COUNTIFS(Registros!$A$2:$A$6000,"CS",Registros!$B$2:$B$6000,$A3971,Registros!$K$2:$K$6000,"&lt;&gt;")&gt;0,1,0))</f>
        <v/>
      </c>
      <c r="O3971">
        <f>IF(AND($K3971=1,$E3971=0,$G3971=0,$I3971=0),"WINBACK",IF(AND($M3971=1,$N3971&gt;0),"CONVERGENTE",IF($M3971=1,"SOLO MÓVIL",IF($N3971&gt;0,"SOLO FIJO / INTERNET","SIN SERVICIOS"))))</f>
        <v/>
      </c>
      <c r="P3971">
        <f>IF($O3971="WINBACK","Recuperar (winback)",IF($O3971="CONVERGENTE","Upgrade / más líneas",IF($O3971="SOLO MÓVIL","Ofrecer fijo + internet (FLBBTV)",IF($O3971="SOLO FIJO / INTERNET","Ofrecer línea móvil Nextphone","Oferta completa (móvil + fijo + internet)"))))</f>
        <v/>
      </c>
      <c r="Q3971">
        <f>$F3971+$H3971+$L3971</f>
        <v/>
      </c>
      <c r="R3971">
        <f>IFERROR(VLOOKUP($A3971,Registros!$B$2:$G$6000,6,0),IFERROR(VLOOKUP($D3971,Winback!$B$2:$C$300,2,0),""))</f>
        <v/>
      </c>
      <c r="S3971">
        <f>IF($E3971=1,"NP","")&amp;IF($G3971=1,"+MOV","")&amp;IF($I3971=1,"+CS","")&amp;IF($K3971=1,"+WB","")</f>
        <v/>
      </c>
      <c r="T3971">
        <f>$E3971+$G3971+$I3971+$K3971</f>
        <v/>
      </c>
    </row>
    <row r="3972">
      <c r="A3972" t="inlineStr">
        <is>
          <t>323057870000</t>
        </is>
      </c>
      <c r="B3972" t="inlineStr">
        <is>
          <t>32305787</t>
        </is>
      </c>
      <c r="C3972" t="inlineStr">
        <is>
          <t>VISITE PANAMA TOUR</t>
        </is>
      </c>
      <c r="D3972" t="inlineStr">
        <is>
          <t>VISITEPANAMATOUR</t>
        </is>
      </c>
      <c r="E3972">
        <f>IF(COUNTIFS(Registros!$A$2:$A$6000,"NP",Registros!$B$2:$B$6000,$A3972)&gt;0,1,0)</f>
        <v/>
      </c>
      <c r="F3972">
        <f>IF($E3972=1,SUMIFS(Registros!$F$2:$F$6000,Registros!$A$2:$A$6000,"NP",Registros!$B$2:$B$6000,$A3972),0)</f>
        <v/>
      </c>
      <c r="G3972">
        <f>IF(COUNTIFS(Registros!$A$2:$A$6000,"MOV",Registros!$B$2:$B$6000,$A3972)&gt;0,1,0)</f>
        <v/>
      </c>
      <c r="H3972">
        <f>IF($G3972=1,SUMIFS(Registros!$F$2:$F$6000,Registros!$A$2:$A$6000,"MOV",Registros!$B$2:$B$6000,$A3972),0)</f>
        <v/>
      </c>
      <c r="I3972">
        <f>IF(COUNTIFS(Registros!$A$2:$A$6000,"CS",Registros!$B$2:$B$6000,$A3972)&gt;0,1,0)</f>
        <v/>
      </c>
      <c r="J3972">
        <f>IF($I3972=1,SUMIFS(Registros!$I$2:$I$6000,Registros!$A$2:$A$6000,"CS",Registros!$B$2:$B$6000,$A3972),0)</f>
        <v/>
      </c>
      <c r="K3972">
        <f>IF(COUNTIFS(Winback!$K$2:$K$300,$D3972)&gt;0,1,0)</f>
        <v/>
      </c>
      <c r="L3972">
        <f>IF(AND($K3972=1,LEFT($A3972,3)="WB-"),SUMIFS(Winback!$D$2:$D$300,Winback!$K$2:$K$300,$D3972),0)</f>
        <v/>
      </c>
      <c r="M3972">
        <f>IF(OR($E3972=1,$G3972=1,SUMIFS(Registros!$J$2:$J$6000,Registros!$B$2:$B$6000,$A3972)&gt;0),1,0)</f>
        <v/>
      </c>
      <c r="N3972">
        <f>IF($J3972&gt;0,1,IF(COUNTIFS(Registros!$A$2:$A$6000,"CS",Registros!$B$2:$B$6000,$A3972,Registros!$K$2:$K$6000,"&lt;&gt;")&gt;0,1,0))</f>
        <v/>
      </c>
      <c r="O3972">
        <f>IF(AND($K3972=1,$E3972=0,$G3972=0,$I3972=0),"WINBACK",IF(AND($M3972=1,$N3972&gt;0),"CONVERGENTE",IF($M3972=1,"SOLO MÓVIL",IF($N3972&gt;0,"SOLO FIJO / INTERNET","SIN SERVICIOS"))))</f>
        <v/>
      </c>
      <c r="P3972">
        <f>IF($O3972="WINBACK","Recuperar (winback)",IF($O3972="CONVERGENTE","Upgrade / más líneas",IF($O3972="SOLO MÓVIL","Ofrecer fijo + internet (FLBBTV)",IF($O3972="SOLO FIJO / INTERNET","Ofrecer línea móvil Nextphone","Oferta completa (móvil + fijo + internet)"))))</f>
        <v/>
      </c>
      <c r="Q3972">
        <f>$F3972+$H3972+$L3972</f>
        <v/>
      </c>
      <c r="R3972">
        <f>IFERROR(VLOOKUP($A3972,Registros!$B$2:$G$6000,6,0),IFERROR(VLOOKUP($D3972,Winback!$B$2:$C$300,2,0),""))</f>
        <v/>
      </c>
      <c r="S3972">
        <f>IF($E3972=1,"NP","")&amp;IF($G3972=1,"+MOV","")&amp;IF($I3972=1,"+CS","")&amp;IF($K3972=1,"+WB","")</f>
        <v/>
      </c>
      <c r="T3972">
        <f>$E3972+$G3972+$I3972+$K3972</f>
        <v/>
      </c>
    </row>
    <row r="3973">
      <c r="A3973" t="inlineStr">
        <is>
          <t>345383430000</t>
        </is>
      </c>
      <c r="B3973" t="inlineStr">
        <is>
          <t>34538343</t>
        </is>
      </c>
      <c r="C3973" t="inlineStr">
        <is>
          <t>VISTA HERMOSA INVERTIONS INC</t>
        </is>
      </c>
      <c r="D3973" t="inlineStr">
        <is>
          <t>VISTAHERMOSAINVERTIONSINC</t>
        </is>
      </c>
      <c r="E3973">
        <f>IF(COUNTIFS(Registros!$A$2:$A$6000,"NP",Registros!$B$2:$B$6000,$A3973)&gt;0,1,0)</f>
        <v/>
      </c>
      <c r="F3973">
        <f>IF($E3973=1,SUMIFS(Registros!$F$2:$F$6000,Registros!$A$2:$A$6000,"NP",Registros!$B$2:$B$6000,$A3973),0)</f>
        <v/>
      </c>
      <c r="G3973">
        <f>IF(COUNTIFS(Registros!$A$2:$A$6000,"MOV",Registros!$B$2:$B$6000,$A3973)&gt;0,1,0)</f>
        <v/>
      </c>
      <c r="H3973">
        <f>IF($G3973=1,SUMIFS(Registros!$F$2:$F$6000,Registros!$A$2:$A$6000,"MOV",Registros!$B$2:$B$6000,$A3973),0)</f>
        <v/>
      </c>
      <c r="I3973">
        <f>IF(COUNTIFS(Registros!$A$2:$A$6000,"CS",Registros!$B$2:$B$6000,$A3973)&gt;0,1,0)</f>
        <v/>
      </c>
      <c r="J3973">
        <f>IF($I3973=1,SUMIFS(Registros!$I$2:$I$6000,Registros!$A$2:$A$6000,"CS",Registros!$B$2:$B$6000,$A3973),0)</f>
        <v/>
      </c>
      <c r="K3973">
        <f>IF(COUNTIFS(Winback!$K$2:$K$300,$D3973)&gt;0,1,0)</f>
        <v/>
      </c>
      <c r="L3973">
        <f>IF(AND($K3973=1,LEFT($A3973,3)="WB-"),SUMIFS(Winback!$D$2:$D$300,Winback!$K$2:$K$300,$D3973),0)</f>
        <v/>
      </c>
      <c r="M3973">
        <f>IF(OR($E3973=1,$G3973=1,SUMIFS(Registros!$J$2:$J$6000,Registros!$B$2:$B$6000,$A3973)&gt;0),1,0)</f>
        <v/>
      </c>
      <c r="N3973">
        <f>IF($J3973&gt;0,1,IF(COUNTIFS(Registros!$A$2:$A$6000,"CS",Registros!$B$2:$B$6000,$A3973,Registros!$K$2:$K$6000,"&lt;&gt;")&gt;0,1,0))</f>
        <v/>
      </c>
      <c r="O3973">
        <f>IF(AND($K3973=1,$E3973=0,$G3973=0,$I3973=0),"WINBACK",IF(AND($M3973=1,$N3973&gt;0),"CONVERGENTE",IF($M3973=1,"SOLO MÓVIL",IF($N3973&gt;0,"SOLO FIJO / INTERNET","SIN SERVICIOS"))))</f>
        <v/>
      </c>
      <c r="P3973">
        <f>IF($O3973="WINBACK","Recuperar (winback)",IF($O3973="CONVERGENTE","Upgrade / más líneas",IF($O3973="SOLO MÓVIL","Ofrecer fijo + internet (FLBBTV)",IF($O3973="SOLO FIJO / INTERNET","Ofrecer línea móvil Nextphone","Oferta completa (móvil + fijo + internet)"))))</f>
        <v/>
      </c>
      <c r="Q3973">
        <f>$F3973+$H3973+$L3973</f>
        <v/>
      </c>
      <c r="R3973">
        <f>IFERROR(VLOOKUP($A3973,Registros!$B$2:$G$6000,6,0),IFERROR(VLOOKUP($D3973,Winback!$B$2:$C$300,2,0),""))</f>
        <v/>
      </c>
      <c r="S3973">
        <f>IF($E3973=1,"NP","")&amp;IF($G3973=1,"+MOV","")&amp;IF($I3973=1,"+CS","")&amp;IF($K3973=1,"+WB","")</f>
        <v/>
      </c>
      <c r="T3973">
        <f>$E3973+$G3973+$I3973+$K3973</f>
        <v/>
      </c>
    </row>
    <row r="3974">
      <c r="A3974" t="inlineStr">
        <is>
          <t>204093560000</t>
        </is>
      </c>
      <c r="B3974" t="inlineStr">
        <is>
          <t>20409356</t>
        </is>
      </c>
      <c r="C3974" t="inlineStr">
        <is>
          <t>VISTA PRO</t>
        </is>
      </c>
      <c r="D3974" t="inlineStr">
        <is>
          <t>VISTAPRO</t>
        </is>
      </c>
      <c r="E3974">
        <f>IF(COUNTIFS(Registros!$A$2:$A$6000,"NP",Registros!$B$2:$B$6000,$A3974)&gt;0,1,0)</f>
        <v/>
      </c>
      <c r="F3974">
        <f>IF($E3974=1,SUMIFS(Registros!$F$2:$F$6000,Registros!$A$2:$A$6000,"NP",Registros!$B$2:$B$6000,$A3974),0)</f>
        <v/>
      </c>
      <c r="G3974">
        <f>IF(COUNTIFS(Registros!$A$2:$A$6000,"MOV",Registros!$B$2:$B$6000,$A3974)&gt;0,1,0)</f>
        <v/>
      </c>
      <c r="H3974">
        <f>IF($G3974=1,SUMIFS(Registros!$F$2:$F$6000,Registros!$A$2:$A$6000,"MOV",Registros!$B$2:$B$6000,$A3974),0)</f>
        <v/>
      </c>
      <c r="I3974">
        <f>IF(COUNTIFS(Registros!$A$2:$A$6000,"CS",Registros!$B$2:$B$6000,$A3974)&gt;0,1,0)</f>
        <v/>
      </c>
      <c r="J3974">
        <f>IF($I3974=1,SUMIFS(Registros!$I$2:$I$6000,Registros!$A$2:$A$6000,"CS",Registros!$B$2:$B$6000,$A3974),0)</f>
        <v/>
      </c>
      <c r="K3974">
        <f>IF(COUNTIFS(Winback!$K$2:$K$300,$D3974)&gt;0,1,0)</f>
        <v/>
      </c>
      <c r="L3974">
        <f>IF(AND($K3974=1,LEFT($A3974,3)="WB-"),SUMIFS(Winback!$D$2:$D$300,Winback!$K$2:$K$300,$D3974),0)</f>
        <v/>
      </c>
      <c r="M3974">
        <f>IF(OR($E3974=1,$G3974=1,SUMIFS(Registros!$J$2:$J$6000,Registros!$B$2:$B$6000,$A3974)&gt;0),1,0)</f>
        <v/>
      </c>
      <c r="N3974">
        <f>IF($J3974&gt;0,1,IF(COUNTIFS(Registros!$A$2:$A$6000,"CS",Registros!$B$2:$B$6000,$A3974,Registros!$K$2:$K$6000,"&lt;&gt;")&gt;0,1,0))</f>
        <v/>
      </c>
      <c r="O3974">
        <f>IF(AND($K3974=1,$E3974=0,$G3974=0,$I3974=0),"WINBACK",IF(AND($M3974=1,$N3974&gt;0),"CONVERGENTE",IF($M3974=1,"SOLO MÓVIL",IF($N3974&gt;0,"SOLO FIJO / INTERNET","SIN SERVICIOS"))))</f>
        <v/>
      </c>
      <c r="P3974">
        <f>IF($O3974="WINBACK","Recuperar (winback)",IF($O3974="CONVERGENTE","Upgrade / más líneas",IF($O3974="SOLO MÓVIL","Ofrecer fijo + internet (FLBBTV)",IF($O3974="SOLO FIJO / INTERNET","Ofrecer línea móvil Nextphone","Oferta completa (móvil + fijo + internet)"))))</f>
        <v/>
      </c>
      <c r="Q3974">
        <f>$F3974+$H3974+$L3974</f>
        <v/>
      </c>
      <c r="R3974">
        <f>IFERROR(VLOOKUP($A3974,Registros!$B$2:$G$6000,6,0),IFERROR(VLOOKUP($D3974,Winback!$B$2:$C$300,2,0),""))</f>
        <v/>
      </c>
      <c r="S3974">
        <f>IF($E3974=1,"NP","")&amp;IF($G3974=1,"+MOV","")&amp;IF($I3974=1,"+CS","")&amp;IF($K3974=1,"+WB","")</f>
        <v/>
      </c>
      <c r="T3974">
        <f>$E3974+$G3974+$I3974+$K3974</f>
        <v/>
      </c>
    </row>
    <row r="3975">
      <c r="A3975" t="inlineStr">
        <is>
          <t>248005120000</t>
        </is>
      </c>
      <c r="B3975" t="inlineStr">
        <is>
          <t>24800512</t>
        </is>
      </c>
      <c r="C3975" t="inlineStr">
        <is>
          <t>VISTA REALTY S.A</t>
        </is>
      </c>
      <c r="D3975" t="inlineStr">
        <is>
          <t>VISTAREALTYSA</t>
        </is>
      </c>
      <c r="E3975">
        <f>IF(COUNTIFS(Registros!$A$2:$A$6000,"NP",Registros!$B$2:$B$6000,$A3975)&gt;0,1,0)</f>
        <v/>
      </c>
      <c r="F3975">
        <f>IF($E3975=1,SUMIFS(Registros!$F$2:$F$6000,Registros!$A$2:$A$6000,"NP",Registros!$B$2:$B$6000,$A3975),0)</f>
        <v/>
      </c>
      <c r="G3975">
        <f>IF(COUNTIFS(Registros!$A$2:$A$6000,"MOV",Registros!$B$2:$B$6000,$A3975)&gt;0,1,0)</f>
        <v/>
      </c>
      <c r="H3975">
        <f>IF($G3975=1,SUMIFS(Registros!$F$2:$F$6000,Registros!$A$2:$A$6000,"MOV",Registros!$B$2:$B$6000,$A3975),0)</f>
        <v/>
      </c>
      <c r="I3975">
        <f>IF(COUNTIFS(Registros!$A$2:$A$6000,"CS",Registros!$B$2:$B$6000,$A3975)&gt;0,1,0)</f>
        <v/>
      </c>
      <c r="J3975">
        <f>IF($I3975=1,SUMIFS(Registros!$I$2:$I$6000,Registros!$A$2:$A$6000,"CS",Registros!$B$2:$B$6000,$A3975),0)</f>
        <v/>
      </c>
      <c r="K3975">
        <f>IF(COUNTIFS(Winback!$K$2:$K$300,$D3975)&gt;0,1,0)</f>
        <v/>
      </c>
      <c r="L3975">
        <f>IF(AND($K3975=1,LEFT($A3975,3)="WB-"),SUMIFS(Winback!$D$2:$D$300,Winback!$K$2:$K$300,$D3975),0)</f>
        <v/>
      </c>
      <c r="M3975">
        <f>IF(OR($E3975=1,$G3975=1,SUMIFS(Registros!$J$2:$J$6000,Registros!$B$2:$B$6000,$A3975)&gt;0),1,0)</f>
        <v/>
      </c>
      <c r="N3975">
        <f>IF($J3975&gt;0,1,IF(COUNTIFS(Registros!$A$2:$A$6000,"CS",Registros!$B$2:$B$6000,$A3975,Registros!$K$2:$K$6000,"&lt;&gt;")&gt;0,1,0))</f>
        <v/>
      </c>
      <c r="O3975">
        <f>IF(AND($K3975=1,$E3975=0,$G3975=0,$I3975=0),"WINBACK",IF(AND($M3975=1,$N3975&gt;0),"CONVERGENTE",IF($M3975=1,"SOLO MÓVIL",IF($N3975&gt;0,"SOLO FIJO / INTERNET","SIN SERVICIOS"))))</f>
        <v/>
      </c>
      <c r="P3975">
        <f>IF($O3975="WINBACK","Recuperar (winback)",IF($O3975="CONVERGENTE","Upgrade / más líneas",IF($O3975="SOLO MÓVIL","Ofrecer fijo + internet (FLBBTV)",IF($O3975="SOLO FIJO / INTERNET","Ofrecer línea móvil Nextphone","Oferta completa (móvil + fijo + internet)"))))</f>
        <v/>
      </c>
      <c r="Q3975">
        <f>$F3975+$H3975+$L3975</f>
        <v/>
      </c>
      <c r="R3975">
        <f>IFERROR(VLOOKUP($A3975,Registros!$B$2:$G$6000,6,0),IFERROR(VLOOKUP($D3975,Winback!$B$2:$C$300,2,0),""))</f>
        <v/>
      </c>
      <c r="S3975">
        <f>IF($E3975=1,"NP","")&amp;IF($G3975=1,"+MOV","")&amp;IF($I3975=1,"+CS","")&amp;IF($K3975=1,"+WB","")</f>
        <v/>
      </c>
      <c r="T3975">
        <f>$E3975+$G3975+$I3975+$K3975</f>
        <v/>
      </c>
    </row>
    <row r="3976">
      <c r="A3976" t="inlineStr">
        <is>
          <t>801750220000</t>
        </is>
      </c>
      <c r="B3976" t="inlineStr">
        <is>
          <t>80175022</t>
        </is>
      </c>
      <c r="C3976" t="inlineStr">
        <is>
          <t>VISTANA INTERNATIONAL PANAMA S A</t>
        </is>
      </c>
      <c r="D3976" t="inlineStr">
        <is>
          <t>VISTANAINTERNATIONALPANAMASA</t>
        </is>
      </c>
      <c r="E3976">
        <f>IF(COUNTIFS(Registros!$A$2:$A$6000,"NP",Registros!$B$2:$B$6000,$A3976)&gt;0,1,0)</f>
        <v/>
      </c>
      <c r="F3976">
        <f>IF($E3976=1,SUMIFS(Registros!$F$2:$F$6000,Registros!$A$2:$A$6000,"NP",Registros!$B$2:$B$6000,$A3976),0)</f>
        <v/>
      </c>
      <c r="G3976">
        <f>IF(COUNTIFS(Registros!$A$2:$A$6000,"MOV",Registros!$B$2:$B$6000,$A3976)&gt;0,1,0)</f>
        <v/>
      </c>
      <c r="H3976">
        <f>IF($G3976=1,SUMIFS(Registros!$F$2:$F$6000,Registros!$A$2:$A$6000,"MOV",Registros!$B$2:$B$6000,$A3976),0)</f>
        <v/>
      </c>
      <c r="I3976">
        <f>IF(COUNTIFS(Registros!$A$2:$A$6000,"CS",Registros!$B$2:$B$6000,$A3976)&gt;0,1,0)</f>
        <v/>
      </c>
      <c r="J3976">
        <f>IF($I3976=1,SUMIFS(Registros!$I$2:$I$6000,Registros!$A$2:$A$6000,"CS",Registros!$B$2:$B$6000,$A3976),0)</f>
        <v/>
      </c>
      <c r="K3976">
        <f>IF(COUNTIFS(Winback!$K$2:$K$300,$D3976)&gt;0,1,0)</f>
        <v/>
      </c>
      <c r="L3976">
        <f>IF(AND($K3976=1,LEFT($A3976,3)="WB-"),SUMIFS(Winback!$D$2:$D$300,Winback!$K$2:$K$300,$D3976),0)</f>
        <v/>
      </c>
      <c r="M3976">
        <f>IF(OR($E3976=1,$G3976=1,SUMIFS(Registros!$J$2:$J$6000,Registros!$B$2:$B$6000,$A3976)&gt;0),1,0)</f>
        <v/>
      </c>
      <c r="N3976">
        <f>IF($J3976&gt;0,1,IF(COUNTIFS(Registros!$A$2:$A$6000,"CS",Registros!$B$2:$B$6000,$A3976,Registros!$K$2:$K$6000,"&lt;&gt;")&gt;0,1,0))</f>
        <v/>
      </c>
      <c r="O3976">
        <f>IF(AND($K3976=1,$E3976=0,$G3976=0,$I3976=0),"WINBACK",IF(AND($M3976=1,$N3976&gt;0),"CONVERGENTE",IF($M3976=1,"SOLO MÓVIL",IF($N3976&gt;0,"SOLO FIJO / INTERNET","SIN SERVICIOS"))))</f>
        <v/>
      </c>
      <c r="P3976">
        <f>IF($O3976="WINBACK","Recuperar (winback)",IF($O3976="CONVERGENTE","Upgrade / más líneas",IF($O3976="SOLO MÓVIL","Ofrecer fijo + internet (FLBBTV)",IF($O3976="SOLO FIJO / INTERNET","Ofrecer línea móvil Nextphone","Oferta completa (móvil + fijo + internet)"))))</f>
        <v/>
      </c>
      <c r="Q3976">
        <f>$F3976+$H3976+$L3976</f>
        <v/>
      </c>
      <c r="R3976">
        <f>IFERROR(VLOOKUP($A3976,Registros!$B$2:$G$6000,6,0),IFERROR(VLOOKUP($D3976,Winback!$B$2:$C$300,2,0),""))</f>
        <v/>
      </c>
      <c r="S3976">
        <f>IF($E3976=1,"NP","")&amp;IF($G3976=1,"+MOV","")&amp;IF($I3976=1,"+CS","")&amp;IF($K3976=1,"+WB","")</f>
        <v/>
      </c>
      <c r="T3976">
        <f>$E3976+$G3976+$I3976+$K3976</f>
        <v/>
      </c>
    </row>
    <row r="3977">
      <c r="A3977" t="inlineStr">
        <is>
          <t>289011870000</t>
        </is>
      </c>
      <c r="B3977" t="inlineStr">
        <is>
          <t>28901187</t>
        </is>
      </c>
      <c r="C3977" t="inlineStr">
        <is>
          <t>VISUALTEK LATIN S.A.</t>
        </is>
      </c>
      <c r="D3977" t="inlineStr">
        <is>
          <t>VISUALTEKLATINSA</t>
        </is>
      </c>
      <c r="E3977">
        <f>IF(COUNTIFS(Registros!$A$2:$A$6000,"NP",Registros!$B$2:$B$6000,$A3977)&gt;0,1,0)</f>
        <v/>
      </c>
      <c r="F3977">
        <f>IF($E3977=1,SUMIFS(Registros!$F$2:$F$6000,Registros!$A$2:$A$6000,"NP",Registros!$B$2:$B$6000,$A3977),0)</f>
        <v/>
      </c>
      <c r="G3977">
        <f>IF(COUNTIFS(Registros!$A$2:$A$6000,"MOV",Registros!$B$2:$B$6000,$A3977)&gt;0,1,0)</f>
        <v/>
      </c>
      <c r="H3977">
        <f>IF($G3977=1,SUMIFS(Registros!$F$2:$F$6000,Registros!$A$2:$A$6000,"MOV",Registros!$B$2:$B$6000,$A3977),0)</f>
        <v/>
      </c>
      <c r="I3977">
        <f>IF(COUNTIFS(Registros!$A$2:$A$6000,"CS",Registros!$B$2:$B$6000,$A3977)&gt;0,1,0)</f>
        <v/>
      </c>
      <c r="J3977">
        <f>IF($I3977=1,SUMIFS(Registros!$I$2:$I$6000,Registros!$A$2:$A$6000,"CS",Registros!$B$2:$B$6000,$A3977),0)</f>
        <v/>
      </c>
      <c r="K3977">
        <f>IF(COUNTIFS(Winback!$K$2:$K$300,$D3977)&gt;0,1,0)</f>
        <v/>
      </c>
      <c r="L3977">
        <f>IF(AND($K3977=1,LEFT($A3977,3)="WB-"),SUMIFS(Winback!$D$2:$D$300,Winback!$K$2:$K$300,$D3977),0)</f>
        <v/>
      </c>
      <c r="M3977">
        <f>IF(OR($E3977=1,$G3977=1,SUMIFS(Registros!$J$2:$J$6000,Registros!$B$2:$B$6000,$A3977)&gt;0),1,0)</f>
        <v/>
      </c>
      <c r="N3977">
        <f>IF($J3977&gt;0,1,IF(COUNTIFS(Registros!$A$2:$A$6000,"CS",Registros!$B$2:$B$6000,$A3977,Registros!$K$2:$K$6000,"&lt;&gt;")&gt;0,1,0))</f>
        <v/>
      </c>
      <c r="O3977">
        <f>IF(AND($K3977=1,$E3977=0,$G3977=0,$I3977=0),"WINBACK",IF(AND($M3977=1,$N3977&gt;0),"CONVERGENTE",IF($M3977=1,"SOLO MÓVIL",IF($N3977&gt;0,"SOLO FIJO / INTERNET","SIN SERVICIOS"))))</f>
        <v/>
      </c>
      <c r="P3977">
        <f>IF($O3977="WINBACK","Recuperar (winback)",IF($O3977="CONVERGENTE","Upgrade / más líneas",IF($O3977="SOLO MÓVIL","Ofrecer fijo + internet (FLBBTV)",IF($O3977="SOLO FIJO / INTERNET","Ofrecer línea móvil Nextphone","Oferta completa (móvil + fijo + internet)"))))</f>
        <v/>
      </c>
      <c r="Q3977">
        <f>$F3977+$H3977+$L3977</f>
        <v/>
      </c>
      <c r="R3977">
        <f>IFERROR(VLOOKUP($A3977,Registros!$B$2:$G$6000,6,0),IFERROR(VLOOKUP($D3977,Winback!$B$2:$C$300,2,0),""))</f>
        <v/>
      </c>
      <c r="S3977">
        <f>IF($E3977=1,"NP","")&amp;IF($G3977=1,"+MOV","")&amp;IF($I3977=1,"+CS","")&amp;IF($K3977=1,"+WB","")</f>
        <v/>
      </c>
      <c r="T3977">
        <f>$E3977+$G3977+$I3977+$K3977</f>
        <v/>
      </c>
    </row>
    <row r="3978">
      <c r="A3978" t="inlineStr">
        <is>
          <t>341416620000</t>
        </is>
      </c>
      <c r="B3978" t="inlineStr">
        <is>
          <t>34141662</t>
        </is>
      </c>
      <c r="C3978" t="inlineStr">
        <is>
          <t>VITA FIT .</t>
        </is>
      </c>
      <c r="D3978" t="inlineStr">
        <is>
          <t>VITAFIT</t>
        </is>
      </c>
      <c r="E3978">
        <f>IF(COUNTIFS(Registros!$A$2:$A$6000,"NP",Registros!$B$2:$B$6000,$A3978)&gt;0,1,0)</f>
        <v/>
      </c>
      <c r="F3978">
        <f>IF($E3978=1,SUMIFS(Registros!$F$2:$F$6000,Registros!$A$2:$A$6000,"NP",Registros!$B$2:$B$6000,$A3978),0)</f>
        <v/>
      </c>
      <c r="G3978">
        <f>IF(COUNTIFS(Registros!$A$2:$A$6000,"MOV",Registros!$B$2:$B$6000,$A3978)&gt;0,1,0)</f>
        <v/>
      </c>
      <c r="H3978">
        <f>IF($G3978=1,SUMIFS(Registros!$F$2:$F$6000,Registros!$A$2:$A$6000,"MOV",Registros!$B$2:$B$6000,$A3978),0)</f>
        <v/>
      </c>
      <c r="I3978">
        <f>IF(COUNTIFS(Registros!$A$2:$A$6000,"CS",Registros!$B$2:$B$6000,$A3978)&gt;0,1,0)</f>
        <v/>
      </c>
      <c r="J3978">
        <f>IF($I3978=1,SUMIFS(Registros!$I$2:$I$6000,Registros!$A$2:$A$6000,"CS",Registros!$B$2:$B$6000,$A3978),0)</f>
        <v/>
      </c>
      <c r="K3978">
        <f>IF(COUNTIFS(Winback!$K$2:$K$300,$D3978)&gt;0,1,0)</f>
        <v/>
      </c>
      <c r="L3978">
        <f>IF(AND($K3978=1,LEFT($A3978,3)="WB-"),SUMIFS(Winback!$D$2:$D$300,Winback!$K$2:$K$300,$D3978),0)</f>
        <v/>
      </c>
      <c r="M3978">
        <f>IF(OR($E3978=1,$G3978=1,SUMIFS(Registros!$J$2:$J$6000,Registros!$B$2:$B$6000,$A3978)&gt;0),1,0)</f>
        <v/>
      </c>
      <c r="N3978">
        <f>IF($J3978&gt;0,1,IF(COUNTIFS(Registros!$A$2:$A$6000,"CS",Registros!$B$2:$B$6000,$A3978,Registros!$K$2:$K$6000,"&lt;&gt;")&gt;0,1,0))</f>
        <v/>
      </c>
      <c r="O3978">
        <f>IF(AND($K3978=1,$E3978=0,$G3978=0,$I3978=0),"WINBACK",IF(AND($M3978=1,$N3978&gt;0),"CONVERGENTE",IF($M3978=1,"SOLO MÓVIL",IF($N3978&gt;0,"SOLO FIJO / INTERNET","SIN SERVICIOS"))))</f>
        <v/>
      </c>
      <c r="P3978">
        <f>IF($O3978="WINBACK","Recuperar (winback)",IF($O3978="CONVERGENTE","Upgrade / más líneas",IF($O3978="SOLO MÓVIL","Ofrecer fijo + internet (FLBBTV)",IF($O3978="SOLO FIJO / INTERNET","Ofrecer línea móvil Nextphone","Oferta completa (móvil + fijo + internet)"))))</f>
        <v/>
      </c>
      <c r="Q3978">
        <f>$F3978+$H3978+$L3978</f>
        <v/>
      </c>
      <c r="R3978">
        <f>IFERROR(VLOOKUP($A3978,Registros!$B$2:$G$6000,6,0),IFERROR(VLOOKUP($D3978,Winback!$B$2:$C$300,2,0),""))</f>
        <v/>
      </c>
      <c r="S3978">
        <f>IF($E3978=1,"NP","")&amp;IF($G3978=1,"+MOV","")&amp;IF($I3978=1,"+CS","")&amp;IF($K3978=1,"+WB","")</f>
        <v/>
      </c>
      <c r="T3978">
        <f>$E3978+$G3978+$I3978+$K3978</f>
        <v/>
      </c>
    </row>
    <row r="3979">
      <c r="A3979" t="inlineStr">
        <is>
          <t>333009330000</t>
        </is>
      </c>
      <c r="B3979" t="inlineStr">
        <is>
          <t>33300933</t>
        </is>
      </c>
      <c r="C3979" t="inlineStr">
        <is>
          <t>VITA FRESH VITA FRESH</t>
        </is>
      </c>
      <c r="D3979" t="inlineStr">
        <is>
          <t>VITAFRESHVITAFRESH</t>
        </is>
      </c>
      <c r="E3979">
        <f>IF(COUNTIFS(Registros!$A$2:$A$6000,"NP",Registros!$B$2:$B$6000,$A3979)&gt;0,1,0)</f>
        <v/>
      </c>
      <c r="F3979">
        <f>IF($E3979=1,SUMIFS(Registros!$F$2:$F$6000,Registros!$A$2:$A$6000,"NP",Registros!$B$2:$B$6000,$A3979),0)</f>
        <v/>
      </c>
      <c r="G3979">
        <f>IF(COUNTIFS(Registros!$A$2:$A$6000,"MOV",Registros!$B$2:$B$6000,$A3979)&gt;0,1,0)</f>
        <v/>
      </c>
      <c r="H3979">
        <f>IF($G3979=1,SUMIFS(Registros!$F$2:$F$6000,Registros!$A$2:$A$6000,"MOV",Registros!$B$2:$B$6000,$A3979),0)</f>
        <v/>
      </c>
      <c r="I3979">
        <f>IF(COUNTIFS(Registros!$A$2:$A$6000,"CS",Registros!$B$2:$B$6000,$A3979)&gt;0,1,0)</f>
        <v/>
      </c>
      <c r="J3979">
        <f>IF($I3979=1,SUMIFS(Registros!$I$2:$I$6000,Registros!$A$2:$A$6000,"CS",Registros!$B$2:$B$6000,$A3979),0)</f>
        <v/>
      </c>
      <c r="K3979">
        <f>IF(COUNTIFS(Winback!$K$2:$K$300,$D3979)&gt;0,1,0)</f>
        <v/>
      </c>
      <c r="L3979">
        <f>IF(AND($K3979=1,LEFT($A3979,3)="WB-"),SUMIFS(Winback!$D$2:$D$300,Winback!$K$2:$K$300,$D3979),0)</f>
        <v/>
      </c>
      <c r="M3979">
        <f>IF(OR($E3979=1,$G3979=1,SUMIFS(Registros!$J$2:$J$6000,Registros!$B$2:$B$6000,$A3979)&gt;0),1,0)</f>
        <v/>
      </c>
      <c r="N3979">
        <f>IF($J3979&gt;0,1,IF(COUNTIFS(Registros!$A$2:$A$6000,"CS",Registros!$B$2:$B$6000,$A3979,Registros!$K$2:$K$6000,"&lt;&gt;")&gt;0,1,0))</f>
        <v/>
      </c>
      <c r="O3979">
        <f>IF(AND($K3979=1,$E3979=0,$G3979=0,$I3979=0),"WINBACK",IF(AND($M3979=1,$N3979&gt;0),"CONVERGENTE",IF($M3979=1,"SOLO MÓVIL",IF($N3979&gt;0,"SOLO FIJO / INTERNET","SIN SERVICIOS"))))</f>
        <v/>
      </c>
      <c r="P3979">
        <f>IF($O3979="WINBACK","Recuperar (winback)",IF($O3979="CONVERGENTE","Upgrade / más líneas",IF($O3979="SOLO MÓVIL","Ofrecer fijo + internet (FLBBTV)",IF($O3979="SOLO FIJO / INTERNET","Ofrecer línea móvil Nextphone","Oferta completa (móvil + fijo + internet)"))))</f>
        <v/>
      </c>
      <c r="Q3979">
        <f>$F3979+$H3979+$L3979</f>
        <v/>
      </c>
      <c r="R3979">
        <f>IFERROR(VLOOKUP($A3979,Registros!$B$2:$G$6000,6,0),IFERROR(VLOOKUP($D3979,Winback!$B$2:$C$300,2,0),""))</f>
        <v/>
      </c>
      <c r="S3979">
        <f>IF($E3979=1,"NP","")&amp;IF($G3979=1,"+MOV","")&amp;IF($I3979=1,"+CS","")&amp;IF($K3979=1,"+WB","")</f>
        <v/>
      </c>
      <c r="T3979">
        <f>$E3979+$G3979+$I3979+$K3979</f>
        <v/>
      </c>
    </row>
    <row r="3980">
      <c r="A3980" t="inlineStr">
        <is>
          <t>344340090100</t>
        </is>
      </c>
      <c r="B3980" t="inlineStr">
        <is>
          <t>34434009</t>
        </is>
      </c>
      <c r="C3980" t="inlineStr">
        <is>
          <t>VITAE SERVICIOS 360; S.A.</t>
        </is>
      </c>
      <c r="D3980" t="inlineStr">
        <is>
          <t>VITAESERVICIOS360SA</t>
        </is>
      </c>
      <c r="E3980">
        <f>IF(COUNTIFS(Registros!$A$2:$A$6000,"NP",Registros!$B$2:$B$6000,$A3980)&gt;0,1,0)</f>
        <v/>
      </c>
      <c r="F3980">
        <f>IF($E3980=1,SUMIFS(Registros!$F$2:$F$6000,Registros!$A$2:$A$6000,"NP",Registros!$B$2:$B$6000,$A3980),0)</f>
        <v/>
      </c>
      <c r="G3980">
        <f>IF(COUNTIFS(Registros!$A$2:$A$6000,"MOV",Registros!$B$2:$B$6000,$A3980)&gt;0,1,0)</f>
        <v/>
      </c>
      <c r="H3980">
        <f>IF($G3980=1,SUMIFS(Registros!$F$2:$F$6000,Registros!$A$2:$A$6000,"MOV",Registros!$B$2:$B$6000,$A3980),0)</f>
        <v/>
      </c>
      <c r="I3980">
        <f>IF(COUNTIFS(Registros!$A$2:$A$6000,"CS",Registros!$B$2:$B$6000,$A3980)&gt;0,1,0)</f>
        <v/>
      </c>
      <c r="J3980">
        <f>IF($I3980=1,SUMIFS(Registros!$I$2:$I$6000,Registros!$A$2:$A$6000,"CS",Registros!$B$2:$B$6000,$A3980),0)</f>
        <v/>
      </c>
      <c r="K3980">
        <f>IF(COUNTIFS(Winback!$K$2:$K$300,$D3980)&gt;0,1,0)</f>
        <v/>
      </c>
      <c r="L3980">
        <f>IF(AND($K3980=1,LEFT($A3980,3)="WB-"),SUMIFS(Winback!$D$2:$D$300,Winback!$K$2:$K$300,$D3980),0)</f>
        <v/>
      </c>
      <c r="M3980">
        <f>IF(OR($E3980=1,$G3980=1,SUMIFS(Registros!$J$2:$J$6000,Registros!$B$2:$B$6000,$A3980)&gt;0),1,0)</f>
        <v/>
      </c>
      <c r="N3980">
        <f>IF($J3980&gt;0,1,IF(COUNTIFS(Registros!$A$2:$A$6000,"CS",Registros!$B$2:$B$6000,$A3980,Registros!$K$2:$K$6000,"&lt;&gt;")&gt;0,1,0))</f>
        <v/>
      </c>
      <c r="O3980">
        <f>IF(AND($K3980=1,$E3980=0,$G3980=0,$I3980=0),"WINBACK",IF(AND($M3980=1,$N3980&gt;0),"CONVERGENTE",IF($M3980=1,"SOLO MÓVIL",IF($N3980&gt;0,"SOLO FIJO / INTERNET","SIN SERVICIOS"))))</f>
        <v/>
      </c>
      <c r="P3980">
        <f>IF($O3980="WINBACK","Recuperar (winback)",IF($O3980="CONVERGENTE","Upgrade / más líneas",IF($O3980="SOLO MÓVIL","Ofrecer fijo + internet (FLBBTV)",IF($O3980="SOLO FIJO / INTERNET","Ofrecer línea móvil Nextphone","Oferta completa (móvil + fijo + internet)"))))</f>
        <v/>
      </c>
      <c r="Q3980">
        <f>$F3980+$H3980+$L3980</f>
        <v/>
      </c>
      <c r="R3980">
        <f>IFERROR(VLOOKUP($A3980,Registros!$B$2:$G$6000,6,0),IFERROR(VLOOKUP($D3980,Winback!$B$2:$C$300,2,0),""))</f>
        <v/>
      </c>
      <c r="S3980">
        <f>IF($E3980=1,"NP","")&amp;IF($G3980=1,"+MOV","")&amp;IF($I3980=1,"+CS","")&amp;IF($K3980=1,"+WB","")</f>
        <v/>
      </c>
      <c r="T3980">
        <f>$E3980+$G3980+$I3980+$K3980</f>
        <v/>
      </c>
    </row>
    <row r="3981">
      <c r="A3981" t="inlineStr">
        <is>
          <t>347135530000</t>
        </is>
      </c>
      <c r="B3981" t="inlineStr">
        <is>
          <t>34713553</t>
        </is>
      </c>
      <c r="C3981" t="inlineStr">
        <is>
          <t>VITAL ESTTETIC &amp; SPA</t>
        </is>
      </c>
      <c r="D3981" t="inlineStr">
        <is>
          <t>VITALESTTETICSPA</t>
        </is>
      </c>
      <c r="E3981">
        <f>IF(COUNTIFS(Registros!$A$2:$A$6000,"NP",Registros!$B$2:$B$6000,$A3981)&gt;0,1,0)</f>
        <v/>
      </c>
      <c r="F3981">
        <f>IF($E3981=1,SUMIFS(Registros!$F$2:$F$6000,Registros!$A$2:$A$6000,"NP",Registros!$B$2:$B$6000,$A3981),0)</f>
        <v/>
      </c>
      <c r="G3981">
        <f>IF(COUNTIFS(Registros!$A$2:$A$6000,"MOV",Registros!$B$2:$B$6000,$A3981)&gt;0,1,0)</f>
        <v/>
      </c>
      <c r="H3981">
        <f>IF($G3981=1,SUMIFS(Registros!$F$2:$F$6000,Registros!$A$2:$A$6000,"MOV",Registros!$B$2:$B$6000,$A3981),0)</f>
        <v/>
      </c>
      <c r="I3981">
        <f>IF(COUNTIFS(Registros!$A$2:$A$6000,"CS",Registros!$B$2:$B$6000,$A3981)&gt;0,1,0)</f>
        <v/>
      </c>
      <c r="J3981">
        <f>IF($I3981=1,SUMIFS(Registros!$I$2:$I$6000,Registros!$A$2:$A$6000,"CS",Registros!$B$2:$B$6000,$A3981),0)</f>
        <v/>
      </c>
      <c r="K3981">
        <f>IF(COUNTIFS(Winback!$K$2:$K$300,$D3981)&gt;0,1,0)</f>
        <v/>
      </c>
      <c r="L3981">
        <f>IF(AND($K3981=1,LEFT($A3981,3)="WB-"),SUMIFS(Winback!$D$2:$D$300,Winback!$K$2:$K$300,$D3981),0)</f>
        <v/>
      </c>
      <c r="M3981">
        <f>IF(OR($E3981=1,$G3981=1,SUMIFS(Registros!$J$2:$J$6000,Registros!$B$2:$B$6000,$A3981)&gt;0),1,0)</f>
        <v/>
      </c>
      <c r="N3981">
        <f>IF($J3981&gt;0,1,IF(COUNTIFS(Registros!$A$2:$A$6000,"CS",Registros!$B$2:$B$6000,$A3981,Registros!$K$2:$K$6000,"&lt;&gt;")&gt;0,1,0))</f>
        <v/>
      </c>
      <c r="O3981">
        <f>IF(AND($K3981=1,$E3981=0,$G3981=0,$I3981=0),"WINBACK",IF(AND($M3981=1,$N3981&gt;0),"CONVERGENTE",IF($M3981=1,"SOLO MÓVIL",IF($N3981&gt;0,"SOLO FIJO / INTERNET","SIN SERVICIOS"))))</f>
        <v/>
      </c>
      <c r="P3981">
        <f>IF($O3981="WINBACK","Recuperar (winback)",IF($O3981="CONVERGENTE","Upgrade / más líneas",IF($O3981="SOLO MÓVIL","Ofrecer fijo + internet (FLBBTV)",IF($O3981="SOLO FIJO / INTERNET","Ofrecer línea móvil Nextphone","Oferta completa (móvil + fijo + internet)"))))</f>
        <v/>
      </c>
      <c r="Q3981">
        <f>$F3981+$H3981+$L3981</f>
        <v/>
      </c>
      <c r="R3981">
        <f>IFERROR(VLOOKUP($A3981,Registros!$B$2:$G$6000,6,0),IFERROR(VLOOKUP($D3981,Winback!$B$2:$C$300,2,0),""))</f>
        <v/>
      </c>
      <c r="S3981">
        <f>IF($E3981=1,"NP","")&amp;IF($G3981=1,"+MOV","")&amp;IF($I3981=1,"+CS","")&amp;IF($K3981=1,"+WB","")</f>
        <v/>
      </c>
      <c r="T3981">
        <f>$E3981+$G3981+$I3981+$K3981</f>
        <v/>
      </c>
    </row>
    <row r="3982">
      <c r="A3982" t="inlineStr">
        <is>
          <t>285048750000</t>
        </is>
      </c>
      <c r="B3982" t="inlineStr">
        <is>
          <t>28504875</t>
        </is>
      </c>
      <c r="C3982" t="inlineStr">
        <is>
          <t>VITAL FASHION; S.A</t>
        </is>
      </c>
      <c r="D3982" t="inlineStr">
        <is>
          <t>VITALFASHIONSA</t>
        </is>
      </c>
      <c r="E3982">
        <f>IF(COUNTIFS(Registros!$A$2:$A$6000,"NP",Registros!$B$2:$B$6000,$A3982)&gt;0,1,0)</f>
        <v/>
      </c>
      <c r="F3982">
        <f>IF($E3982=1,SUMIFS(Registros!$F$2:$F$6000,Registros!$A$2:$A$6000,"NP",Registros!$B$2:$B$6000,$A3982),0)</f>
        <v/>
      </c>
      <c r="G3982">
        <f>IF(COUNTIFS(Registros!$A$2:$A$6000,"MOV",Registros!$B$2:$B$6000,$A3982)&gt;0,1,0)</f>
        <v/>
      </c>
      <c r="H3982">
        <f>IF($G3982=1,SUMIFS(Registros!$F$2:$F$6000,Registros!$A$2:$A$6000,"MOV",Registros!$B$2:$B$6000,$A3982),0)</f>
        <v/>
      </c>
      <c r="I3982">
        <f>IF(COUNTIFS(Registros!$A$2:$A$6000,"CS",Registros!$B$2:$B$6000,$A3982)&gt;0,1,0)</f>
        <v/>
      </c>
      <c r="J3982">
        <f>IF($I3982=1,SUMIFS(Registros!$I$2:$I$6000,Registros!$A$2:$A$6000,"CS",Registros!$B$2:$B$6000,$A3982),0)</f>
        <v/>
      </c>
      <c r="K3982">
        <f>IF(COUNTIFS(Winback!$K$2:$K$300,$D3982)&gt;0,1,0)</f>
        <v/>
      </c>
      <c r="L3982">
        <f>IF(AND($K3982=1,LEFT($A3982,3)="WB-"),SUMIFS(Winback!$D$2:$D$300,Winback!$K$2:$K$300,$D3982),0)</f>
        <v/>
      </c>
      <c r="M3982">
        <f>IF(OR($E3982=1,$G3982=1,SUMIFS(Registros!$J$2:$J$6000,Registros!$B$2:$B$6000,$A3982)&gt;0),1,0)</f>
        <v/>
      </c>
      <c r="N3982">
        <f>IF($J3982&gt;0,1,IF(COUNTIFS(Registros!$A$2:$A$6000,"CS",Registros!$B$2:$B$6000,$A3982,Registros!$K$2:$K$6000,"&lt;&gt;")&gt;0,1,0))</f>
        <v/>
      </c>
      <c r="O3982">
        <f>IF(AND($K3982=1,$E3982=0,$G3982=0,$I3982=0),"WINBACK",IF(AND($M3982=1,$N3982&gt;0),"CONVERGENTE",IF($M3982=1,"SOLO MÓVIL",IF($N3982&gt;0,"SOLO FIJO / INTERNET","SIN SERVICIOS"))))</f>
        <v/>
      </c>
      <c r="P3982">
        <f>IF($O3982="WINBACK","Recuperar (winback)",IF($O3982="CONVERGENTE","Upgrade / más líneas",IF($O3982="SOLO MÓVIL","Ofrecer fijo + internet (FLBBTV)",IF($O3982="SOLO FIJO / INTERNET","Ofrecer línea móvil Nextphone","Oferta completa (móvil + fijo + internet)"))))</f>
        <v/>
      </c>
      <c r="Q3982">
        <f>$F3982+$H3982+$L3982</f>
        <v/>
      </c>
      <c r="R3982">
        <f>IFERROR(VLOOKUP($A3982,Registros!$B$2:$G$6000,6,0),IFERROR(VLOOKUP($D3982,Winback!$B$2:$C$300,2,0),""))</f>
        <v/>
      </c>
      <c r="S3982">
        <f>IF($E3982=1,"NP","")&amp;IF($G3982=1,"+MOV","")&amp;IF($I3982=1,"+CS","")&amp;IF($K3982=1,"+WB","")</f>
        <v/>
      </c>
      <c r="T3982">
        <f>$E3982+$G3982+$I3982+$K3982</f>
        <v/>
      </c>
    </row>
    <row r="3983">
      <c r="A3983" t="inlineStr">
        <is>
          <t>327076600100</t>
        </is>
      </c>
      <c r="B3983" t="inlineStr">
        <is>
          <t>32707660</t>
        </is>
      </c>
      <c r="C3983" t="inlineStr">
        <is>
          <t>VITAL MED CLINIC S A</t>
        </is>
      </c>
      <c r="D3983" t="inlineStr">
        <is>
          <t>VITALMEDCLINICSA</t>
        </is>
      </c>
      <c r="E3983">
        <f>IF(COUNTIFS(Registros!$A$2:$A$6000,"NP",Registros!$B$2:$B$6000,$A3983)&gt;0,1,0)</f>
        <v/>
      </c>
      <c r="F3983">
        <f>IF($E3983=1,SUMIFS(Registros!$F$2:$F$6000,Registros!$A$2:$A$6000,"NP",Registros!$B$2:$B$6000,$A3983),0)</f>
        <v/>
      </c>
      <c r="G3983">
        <f>IF(COUNTIFS(Registros!$A$2:$A$6000,"MOV",Registros!$B$2:$B$6000,$A3983)&gt;0,1,0)</f>
        <v/>
      </c>
      <c r="H3983">
        <f>IF($G3983=1,SUMIFS(Registros!$F$2:$F$6000,Registros!$A$2:$A$6000,"MOV",Registros!$B$2:$B$6000,$A3983),0)</f>
        <v/>
      </c>
      <c r="I3983">
        <f>IF(COUNTIFS(Registros!$A$2:$A$6000,"CS",Registros!$B$2:$B$6000,$A3983)&gt;0,1,0)</f>
        <v/>
      </c>
      <c r="J3983">
        <f>IF($I3983=1,SUMIFS(Registros!$I$2:$I$6000,Registros!$A$2:$A$6000,"CS",Registros!$B$2:$B$6000,$A3983),0)</f>
        <v/>
      </c>
      <c r="K3983">
        <f>IF(COUNTIFS(Winback!$K$2:$K$300,$D3983)&gt;0,1,0)</f>
        <v/>
      </c>
      <c r="L3983">
        <f>IF(AND($K3983=1,LEFT($A3983,3)="WB-"),SUMIFS(Winback!$D$2:$D$300,Winback!$K$2:$K$300,$D3983),0)</f>
        <v/>
      </c>
      <c r="M3983">
        <f>IF(OR($E3983=1,$G3983=1,SUMIFS(Registros!$J$2:$J$6000,Registros!$B$2:$B$6000,$A3983)&gt;0),1,0)</f>
        <v/>
      </c>
      <c r="N3983">
        <f>IF($J3983&gt;0,1,IF(COUNTIFS(Registros!$A$2:$A$6000,"CS",Registros!$B$2:$B$6000,$A3983,Registros!$K$2:$K$6000,"&lt;&gt;")&gt;0,1,0))</f>
        <v/>
      </c>
      <c r="O3983">
        <f>IF(AND($K3983=1,$E3983=0,$G3983=0,$I3983=0),"WINBACK",IF(AND($M3983=1,$N3983&gt;0),"CONVERGENTE",IF($M3983=1,"SOLO MÓVIL",IF($N3983&gt;0,"SOLO FIJO / INTERNET","SIN SERVICIOS"))))</f>
        <v/>
      </c>
      <c r="P3983">
        <f>IF($O3983="WINBACK","Recuperar (winback)",IF($O3983="CONVERGENTE","Upgrade / más líneas",IF($O3983="SOLO MÓVIL","Ofrecer fijo + internet (FLBBTV)",IF($O3983="SOLO FIJO / INTERNET","Ofrecer línea móvil Nextphone","Oferta completa (móvil + fijo + internet)"))))</f>
        <v/>
      </c>
      <c r="Q3983">
        <f>$F3983+$H3983+$L3983</f>
        <v/>
      </c>
      <c r="R3983">
        <f>IFERROR(VLOOKUP($A3983,Registros!$B$2:$G$6000,6,0),IFERROR(VLOOKUP($D3983,Winback!$B$2:$C$300,2,0),""))</f>
        <v/>
      </c>
      <c r="S3983">
        <f>IF($E3983=1,"NP","")&amp;IF($G3983=1,"+MOV","")&amp;IF($I3983=1,"+CS","")&amp;IF($K3983=1,"+WB","")</f>
        <v/>
      </c>
      <c r="T3983">
        <f>$E3983+$G3983+$I3983+$K3983</f>
        <v/>
      </c>
    </row>
    <row r="3984">
      <c r="A3984" t="inlineStr">
        <is>
          <t>327076600000</t>
        </is>
      </c>
      <c r="B3984" t="inlineStr">
        <is>
          <t>32707660</t>
        </is>
      </c>
      <c r="C3984" t="inlineStr">
        <is>
          <t>VITAL MED CLINIC S A</t>
        </is>
      </c>
      <c r="D3984" t="inlineStr">
        <is>
          <t>VITALMEDCLINICSA</t>
        </is>
      </c>
      <c r="E3984">
        <f>IF(COUNTIFS(Registros!$A$2:$A$6000,"NP",Registros!$B$2:$B$6000,$A3984)&gt;0,1,0)</f>
        <v/>
      </c>
      <c r="F3984">
        <f>IF($E3984=1,SUMIFS(Registros!$F$2:$F$6000,Registros!$A$2:$A$6000,"NP",Registros!$B$2:$B$6000,$A3984),0)</f>
        <v/>
      </c>
      <c r="G3984">
        <f>IF(COUNTIFS(Registros!$A$2:$A$6000,"MOV",Registros!$B$2:$B$6000,$A3984)&gt;0,1,0)</f>
        <v/>
      </c>
      <c r="H3984">
        <f>IF($G3984=1,SUMIFS(Registros!$F$2:$F$6000,Registros!$A$2:$A$6000,"MOV",Registros!$B$2:$B$6000,$A3984),0)</f>
        <v/>
      </c>
      <c r="I3984">
        <f>IF(COUNTIFS(Registros!$A$2:$A$6000,"CS",Registros!$B$2:$B$6000,$A3984)&gt;0,1,0)</f>
        <v/>
      </c>
      <c r="J3984">
        <f>IF($I3984=1,SUMIFS(Registros!$I$2:$I$6000,Registros!$A$2:$A$6000,"CS",Registros!$B$2:$B$6000,$A3984),0)</f>
        <v/>
      </c>
      <c r="K3984">
        <f>IF(COUNTIFS(Winback!$K$2:$K$300,$D3984)&gt;0,1,0)</f>
        <v/>
      </c>
      <c r="L3984">
        <f>IF(AND($K3984=1,LEFT($A3984,3)="WB-"),SUMIFS(Winback!$D$2:$D$300,Winback!$K$2:$K$300,$D3984),0)</f>
        <v/>
      </c>
      <c r="M3984">
        <f>IF(OR($E3984=1,$G3984=1,SUMIFS(Registros!$J$2:$J$6000,Registros!$B$2:$B$6000,$A3984)&gt;0),1,0)</f>
        <v/>
      </c>
      <c r="N3984">
        <f>IF($J3984&gt;0,1,IF(COUNTIFS(Registros!$A$2:$A$6000,"CS",Registros!$B$2:$B$6000,$A3984,Registros!$K$2:$K$6000,"&lt;&gt;")&gt;0,1,0))</f>
        <v/>
      </c>
      <c r="O3984">
        <f>IF(AND($K3984=1,$E3984=0,$G3984=0,$I3984=0),"WINBACK",IF(AND($M3984=1,$N3984&gt;0),"CONVERGENTE",IF($M3984=1,"SOLO MÓVIL",IF($N3984&gt;0,"SOLO FIJO / INTERNET","SIN SERVICIOS"))))</f>
        <v/>
      </c>
      <c r="P3984">
        <f>IF($O3984="WINBACK","Recuperar (winback)",IF($O3984="CONVERGENTE","Upgrade / más líneas",IF($O3984="SOLO MÓVIL","Ofrecer fijo + internet (FLBBTV)",IF($O3984="SOLO FIJO / INTERNET","Ofrecer línea móvil Nextphone","Oferta completa (móvil + fijo + internet)"))))</f>
        <v/>
      </c>
      <c r="Q3984">
        <f>$F3984+$H3984+$L3984</f>
        <v/>
      </c>
      <c r="R3984">
        <f>IFERROR(VLOOKUP($A3984,Registros!$B$2:$G$6000,6,0),IFERROR(VLOOKUP($D3984,Winback!$B$2:$C$300,2,0),""))</f>
        <v/>
      </c>
      <c r="S3984">
        <f>IF($E3984=1,"NP","")&amp;IF($G3984=1,"+MOV","")&amp;IF($I3984=1,"+CS","")&amp;IF($K3984=1,"+WB","")</f>
        <v/>
      </c>
      <c r="T3984">
        <f>$E3984+$G3984+$I3984+$K3984</f>
        <v/>
      </c>
    </row>
    <row r="3985">
      <c r="A3985" t="inlineStr">
        <is>
          <t>342013890000</t>
        </is>
      </c>
      <c r="B3985" t="inlineStr">
        <is>
          <t>34201389</t>
        </is>
      </c>
      <c r="C3985" t="inlineStr">
        <is>
          <t>VITALIFE PANAMA; S.A.</t>
        </is>
      </c>
      <c r="D3985" t="inlineStr">
        <is>
          <t>VITALIFEPANAMASA</t>
        </is>
      </c>
      <c r="E3985">
        <f>IF(COUNTIFS(Registros!$A$2:$A$6000,"NP",Registros!$B$2:$B$6000,$A3985)&gt;0,1,0)</f>
        <v/>
      </c>
      <c r="F3985">
        <f>IF($E3985=1,SUMIFS(Registros!$F$2:$F$6000,Registros!$A$2:$A$6000,"NP",Registros!$B$2:$B$6000,$A3985),0)</f>
        <v/>
      </c>
      <c r="G3985">
        <f>IF(COUNTIFS(Registros!$A$2:$A$6000,"MOV",Registros!$B$2:$B$6000,$A3985)&gt;0,1,0)</f>
        <v/>
      </c>
      <c r="H3985">
        <f>IF($G3985=1,SUMIFS(Registros!$F$2:$F$6000,Registros!$A$2:$A$6000,"MOV",Registros!$B$2:$B$6000,$A3985),0)</f>
        <v/>
      </c>
      <c r="I3985">
        <f>IF(COUNTIFS(Registros!$A$2:$A$6000,"CS",Registros!$B$2:$B$6000,$A3985)&gt;0,1,0)</f>
        <v/>
      </c>
      <c r="J3985">
        <f>IF($I3985=1,SUMIFS(Registros!$I$2:$I$6000,Registros!$A$2:$A$6000,"CS",Registros!$B$2:$B$6000,$A3985),0)</f>
        <v/>
      </c>
      <c r="K3985">
        <f>IF(COUNTIFS(Winback!$K$2:$K$300,$D3985)&gt;0,1,0)</f>
        <v/>
      </c>
      <c r="L3985">
        <f>IF(AND($K3985=1,LEFT($A3985,3)="WB-"),SUMIFS(Winback!$D$2:$D$300,Winback!$K$2:$K$300,$D3985),0)</f>
        <v/>
      </c>
      <c r="M3985">
        <f>IF(OR($E3985=1,$G3985=1,SUMIFS(Registros!$J$2:$J$6000,Registros!$B$2:$B$6000,$A3985)&gt;0),1,0)</f>
        <v/>
      </c>
      <c r="N3985">
        <f>IF($J3985&gt;0,1,IF(COUNTIFS(Registros!$A$2:$A$6000,"CS",Registros!$B$2:$B$6000,$A3985,Registros!$K$2:$K$6000,"&lt;&gt;")&gt;0,1,0))</f>
        <v/>
      </c>
      <c r="O3985">
        <f>IF(AND($K3985=1,$E3985=0,$G3985=0,$I3985=0),"WINBACK",IF(AND($M3985=1,$N3985&gt;0),"CONVERGENTE",IF($M3985=1,"SOLO MÓVIL",IF($N3985&gt;0,"SOLO FIJO / INTERNET","SIN SERVICIOS"))))</f>
        <v/>
      </c>
      <c r="P3985">
        <f>IF($O3985="WINBACK","Recuperar (winback)",IF($O3985="CONVERGENTE","Upgrade / más líneas",IF($O3985="SOLO MÓVIL","Ofrecer fijo + internet (FLBBTV)",IF($O3985="SOLO FIJO / INTERNET","Ofrecer línea móvil Nextphone","Oferta completa (móvil + fijo + internet)"))))</f>
        <v/>
      </c>
      <c r="Q3985">
        <f>$F3985+$H3985+$L3985</f>
        <v/>
      </c>
      <c r="R3985">
        <f>IFERROR(VLOOKUP($A3985,Registros!$B$2:$G$6000,6,0),IFERROR(VLOOKUP($D3985,Winback!$B$2:$C$300,2,0),""))</f>
        <v/>
      </c>
      <c r="S3985">
        <f>IF($E3985=1,"NP","")&amp;IF($G3985=1,"+MOV","")&amp;IF($I3985=1,"+CS","")&amp;IF($K3985=1,"+WB","")</f>
        <v/>
      </c>
      <c r="T3985">
        <f>$E3985+$G3985+$I3985+$K3985</f>
        <v/>
      </c>
    </row>
    <row r="3986">
      <c r="A3986" t="inlineStr">
        <is>
          <t>339272600000</t>
        </is>
      </c>
      <c r="B3986" t="inlineStr">
        <is>
          <t>33927260</t>
        </is>
      </c>
      <c r="C3986" t="inlineStr">
        <is>
          <t>VIVA PANAMA DUTY FREE</t>
        </is>
      </c>
      <c r="D3986" t="inlineStr">
        <is>
          <t>VIVAPANAMADUTYFREE</t>
        </is>
      </c>
      <c r="E3986">
        <f>IF(COUNTIFS(Registros!$A$2:$A$6000,"NP",Registros!$B$2:$B$6000,$A3986)&gt;0,1,0)</f>
        <v/>
      </c>
      <c r="F3986">
        <f>IF($E3986=1,SUMIFS(Registros!$F$2:$F$6000,Registros!$A$2:$A$6000,"NP",Registros!$B$2:$B$6000,$A3986),0)</f>
        <v/>
      </c>
      <c r="G3986">
        <f>IF(COUNTIFS(Registros!$A$2:$A$6000,"MOV",Registros!$B$2:$B$6000,$A3986)&gt;0,1,0)</f>
        <v/>
      </c>
      <c r="H3986">
        <f>IF($G3986=1,SUMIFS(Registros!$F$2:$F$6000,Registros!$A$2:$A$6000,"MOV",Registros!$B$2:$B$6000,$A3986),0)</f>
        <v/>
      </c>
      <c r="I3986">
        <f>IF(COUNTIFS(Registros!$A$2:$A$6000,"CS",Registros!$B$2:$B$6000,$A3986)&gt;0,1,0)</f>
        <v/>
      </c>
      <c r="J3986">
        <f>IF($I3986=1,SUMIFS(Registros!$I$2:$I$6000,Registros!$A$2:$A$6000,"CS",Registros!$B$2:$B$6000,$A3986),0)</f>
        <v/>
      </c>
      <c r="K3986">
        <f>IF(COUNTIFS(Winback!$K$2:$K$300,$D3986)&gt;0,1,0)</f>
        <v/>
      </c>
      <c r="L3986">
        <f>IF(AND($K3986=1,LEFT($A3986,3)="WB-"),SUMIFS(Winback!$D$2:$D$300,Winback!$K$2:$K$300,$D3986),0)</f>
        <v/>
      </c>
      <c r="M3986">
        <f>IF(OR($E3986=1,$G3986=1,SUMIFS(Registros!$J$2:$J$6000,Registros!$B$2:$B$6000,$A3986)&gt;0),1,0)</f>
        <v/>
      </c>
      <c r="N3986">
        <f>IF($J3986&gt;0,1,IF(COUNTIFS(Registros!$A$2:$A$6000,"CS",Registros!$B$2:$B$6000,$A3986,Registros!$K$2:$K$6000,"&lt;&gt;")&gt;0,1,0))</f>
        <v/>
      </c>
      <c r="O3986">
        <f>IF(AND($K3986=1,$E3986=0,$G3986=0,$I3986=0),"WINBACK",IF(AND($M3986=1,$N3986&gt;0),"CONVERGENTE",IF($M3986=1,"SOLO MÓVIL",IF($N3986&gt;0,"SOLO FIJO / INTERNET","SIN SERVICIOS"))))</f>
        <v/>
      </c>
      <c r="P3986">
        <f>IF($O3986="WINBACK","Recuperar (winback)",IF($O3986="CONVERGENTE","Upgrade / más líneas",IF($O3986="SOLO MÓVIL","Ofrecer fijo + internet (FLBBTV)",IF($O3986="SOLO FIJO / INTERNET","Ofrecer línea móvil Nextphone","Oferta completa (móvil + fijo + internet)"))))</f>
        <v/>
      </c>
      <c r="Q3986">
        <f>$F3986+$H3986+$L3986</f>
        <v/>
      </c>
      <c r="R3986">
        <f>IFERROR(VLOOKUP($A3986,Registros!$B$2:$G$6000,6,0),IFERROR(VLOOKUP($D3986,Winback!$B$2:$C$300,2,0),""))</f>
        <v/>
      </c>
      <c r="S3986">
        <f>IF($E3986=1,"NP","")&amp;IF($G3986=1,"+MOV","")&amp;IF($I3986=1,"+CS","")&amp;IF($K3986=1,"+WB","")</f>
        <v/>
      </c>
      <c r="T3986">
        <f>$E3986+$G3986+$I3986+$K3986</f>
        <v/>
      </c>
    </row>
    <row r="3987">
      <c r="A3987" t="inlineStr">
        <is>
          <t>327044970000</t>
        </is>
      </c>
      <c r="B3987" t="inlineStr">
        <is>
          <t>32704497</t>
        </is>
      </c>
      <c r="C3987" t="inlineStr">
        <is>
          <t>VIVERO MAXIMA</t>
        </is>
      </c>
      <c r="D3987" t="inlineStr">
        <is>
          <t>VIVEROMAXIMA</t>
        </is>
      </c>
      <c r="E3987">
        <f>IF(COUNTIFS(Registros!$A$2:$A$6000,"NP",Registros!$B$2:$B$6000,$A3987)&gt;0,1,0)</f>
        <v/>
      </c>
      <c r="F3987">
        <f>IF($E3987=1,SUMIFS(Registros!$F$2:$F$6000,Registros!$A$2:$A$6000,"NP",Registros!$B$2:$B$6000,$A3987),0)</f>
        <v/>
      </c>
      <c r="G3987">
        <f>IF(COUNTIFS(Registros!$A$2:$A$6000,"MOV",Registros!$B$2:$B$6000,$A3987)&gt;0,1,0)</f>
        <v/>
      </c>
      <c r="H3987">
        <f>IF($G3987=1,SUMIFS(Registros!$F$2:$F$6000,Registros!$A$2:$A$6000,"MOV",Registros!$B$2:$B$6000,$A3987),0)</f>
        <v/>
      </c>
      <c r="I3987">
        <f>IF(COUNTIFS(Registros!$A$2:$A$6000,"CS",Registros!$B$2:$B$6000,$A3987)&gt;0,1,0)</f>
        <v/>
      </c>
      <c r="J3987">
        <f>IF($I3987=1,SUMIFS(Registros!$I$2:$I$6000,Registros!$A$2:$A$6000,"CS",Registros!$B$2:$B$6000,$A3987),0)</f>
        <v/>
      </c>
      <c r="K3987">
        <f>IF(COUNTIFS(Winback!$K$2:$K$300,$D3987)&gt;0,1,0)</f>
        <v/>
      </c>
      <c r="L3987">
        <f>IF(AND($K3987=1,LEFT($A3987,3)="WB-"),SUMIFS(Winback!$D$2:$D$300,Winback!$K$2:$K$300,$D3987),0)</f>
        <v/>
      </c>
      <c r="M3987">
        <f>IF(OR($E3987=1,$G3987=1,SUMIFS(Registros!$J$2:$J$6000,Registros!$B$2:$B$6000,$A3987)&gt;0),1,0)</f>
        <v/>
      </c>
      <c r="N3987">
        <f>IF($J3987&gt;0,1,IF(COUNTIFS(Registros!$A$2:$A$6000,"CS",Registros!$B$2:$B$6000,$A3987,Registros!$K$2:$K$6000,"&lt;&gt;")&gt;0,1,0))</f>
        <v/>
      </c>
      <c r="O3987">
        <f>IF(AND($K3987=1,$E3987=0,$G3987=0,$I3987=0),"WINBACK",IF(AND($M3987=1,$N3987&gt;0),"CONVERGENTE",IF($M3987=1,"SOLO MÓVIL",IF($N3987&gt;0,"SOLO FIJO / INTERNET","SIN SERVICIOS"))))</f>
        <v/>
      </c>
      <c r="P3987">
        <f>IF($O3987="WINBACK","Recuperar (winback)",IF($O3987="CONVERGENTE","Upgrade / más líneas",IF($O3987="SOLO MÓVIL","Ofrecer fijo + internet (FLBBTV)",IF($O3987="SOLO FIJO / INTERNET","Ofrecer línea móvil Nextphone","Oferta completa (móvil + fijo + internet)"))))</f>
        <v/>
      </c>
      <c r="Q3987">
        <f>$F3987+$H3987+$L3987</f>
        <v/>
      </c>
      <c r="R3987">
        <f>IFERROR(VLOOKUP($A3987,Registros!$B$2:$G$6000,6,0),IFERROR(VLOOKUP($D3987,Winback!$B$2:$C$300,2,0),""))</f>
        <v/>
      </c>
      <c r="S3987">
        <f>IF($E3987=1,"NP","")&amp;IF($G3987=1,"+MOV","")&amp;IF($I3987=1,"+CS","")&amp;IF($K3987=1,"+WB","")</f>
        <v/>
      </c>
      <c r="T3987">
        <f>$E3987+$G3987+$I3987+$K3987</f>
        <v/>
      </c>
    </row>
    <row r="3988">
      <c r="A3988" t="inlineStr">
        <is>
          <t>337027910000</t>
        </is>
      </c>
      <c r="B3988" t="inlineStr">
        <is>
          <t>33702791</t>
        </is>
      </c>
      <c r="C3988" t="inlineStr">
        <is>
          <t>VIVERO SARA CELY 2</t>
        </is>
      </c>
      <c r="D3988" t="inlineStr">
        <is>
          <t>VIVEROSARACELY2</t>
        </is>
      </c>
      <c r="E3988">
        <f>IF(COUNTIFS(Registros!$A$2:$A$6000,"NP",Registros!$B$2:$B$6000,$A3988)&gt;0,1,0)</f>
        <v/>
      </c>
      <c r="F3988">
        <f>IF($E3988=1,SUMIFS(Registros!$F$2:$F$6000,Registros!$A$2:$A$6000,"NP",Registros!$B$2:$B$6000,$A3988),0)</f>
        <v/>
      </c>
      <c r="G3988">
        <f>IF(COUNTIFS(Registros!$A$2:$A$6000,"MOV",Registros!$B$2:$B$6000,$A3988)&gt;0,1,0)</f>
        <v/>
      </c>
      <c r="H3988">
        <f>IF($G3988=1,SUMIFS(Registros!$F$2:$F$6000,Registros!$A$2:$A$6000,"MOV",Registros!$B$2:$B$6000,$A3988),0)</f>
        <v/>
      </c>
      <c r="I3988">
        <f>IF(COUNTIFS(Registros!$A$2:$A$6000,"CS",Registros!$B$2:$B$6000,$A3988)&gt;0,1,0)</f>
        <v/>
      </c>
      <c r="J3988">
        <f>IF($I3988=1,SUMIFS(Registros!$I$2:$I$6000,Registros!$A$2:$A$6000,"CS",Registros!$B$2:$B$6000,$A3988),0)</f>
        <v/>
      </c>
      <c r="K3988">
        <f>IF(COUNTIFS(Winback!$K$2:$K$300,$D3988)&gt;0,1,0)</f>
        <v/>
      </c>
      <c r="L3988">
        <f>IF(AND($K3988=1,LEFT($A3988,3)="WB-"),SUMIFS(Winback!$D$2:$D$300,Winback!$K$2:$K$300,$D3988),0)</f>
        <v/>
      </c>
      <c r="M3988">
        <f>IF(OR($E3988=1,$G3988=1,SUMIFS(Registros!$J$2:$J$6000,Registros!$B$2:$B$6000,$A3988)&gt;0),1,0)</f>
        <v/>
      </c>
      <c r="N3988">
        <f>IF($J3988&gt;0,1,IF(COUNTIFS(Registros!$A$2:$A$6000,"CS",Registros!$B$2:$B$6000,$A3988,Registros!$K$2:$K$6000,"&lt;&gt;")&gt;0,1,0))</f>
        <v/>
      </c>
      <c r="O3988">
        <f>IF(AND($K3988=1,$E3988=0,$G3988=0,$I3988=0),"WINBACK",IF(AND($M3988=1,$N3988&gt;0),"CONVERGENTE",IF($M3988=1,"SOLO MÓVIL",IF($N3988&gt;0,"SOLO FIJO / INTERNET","SIN SERVICIOS"))))</f>
        <v/>
      </c>
      <c r="P3988">
        <f>IF($O3988="WINBACK","Recuperar (winback)",IF($O3988="CONVERGENTE","Upgrade / más líneas",IF($O3988="SOLO MÓVIL","Ofrecer fijo + internet (FLBBTV)",IF($O3988="SOLO FIJO / INTERNET","Ofrecer línea móvil Nextphone","Oferta completa (móvil + fijo + internet)"))))</f>
        <v/>
      </c>
      <c r="Q3988">
        <f>$F3988+$H3988+$L3988</f>
        <v/>
      </c>
      <c r="R3988">
        <f>IFERROR(VLOOKUP($A3988,Registros!$B$2:$G$6000,6,0),IFERROR(VLOOKUP($D3988,Winback!$B$2:$C$300,2,0),""))</f>
        <v/>
      </c>
      <c r="S3988">
        <f>IF($E3988=1,"NP","")&amp;IF($G3988=1,"+MOV","")&amp;IF($I3988=1,"+CS","")&amp;IF($K3988=1,"+WB","")</f>
        <v/>
      </c>
      <c r="T3988">
        <f>$E3988+$G3988+$I3988+$K3988</f>
        <v/>
      </c>
    </row>
    <row r="3989">
      <c r="A3989" t="inlineStr">
        <is>
          <t>136026080000</t>
        </is>
      </c>
      <c r="B3989" t="inlineStr">
        <is>
          <t>13602608</t>
        </is>
      </c>
      <c r="C3989" t="inlineStr">
        <is>
          <t>VIVIAN FASHKA DE KUZNIECKY</t>
        </is>
      </c>
      <c r="D3989" t="inlineStr">
        <is>
          <t>VIVIANFASHKADEKUZNIECKY</t>
        </is>
      </c>
      <c r="E3989">
        <f>IF(COUNTIFS(Registros!$A$2:$A$6000,"NP",Registros!$B$2:$B$6000,$A3989)&gt;0,1,0)</f>
        <v/>
      </c>
      <c r="F3989">
        <f>IF($E3989=1,SUMIFS(Registros!$F$2:$F$6000,Registros!$A$2:$A$6000,"NP",Registros!$B$2:$B$6000,$A3989),0)</f>
        <v/>
      </c>
      <c r="G3989">
        <f>IF(COUNTIFS(Registros!$A$2:$A$6000,"MOV",Registros!$B$2:$B$6000,$A3989)&gt;0,1,0)</f>
        <v/>
      </c>
      <c r="H3989">
        <f>IF($G3989=1,SUMIFS(Registros!$F$2:$F$6000,Registros!$A$2:$A$6000,"MOV",Registros!$B$2:$B$6000,$A3989),0)</f>
        <v/>
      </c>
      <c r="I3989">
        <f>IF(COUNTIFS(Registros!$A$2:$A$6000,"CS",Registros!$B$2:$B$6000,$A3989)&gt;0,1,0)</f>
        <v/>
      </c>
      <c r="J3989">
        <f>IF($I3989=1,SUMIFS(Registros!$I$2:$I$6000,Registros!$A$2:$A$6000,"CS",Registros!$B$2:$B$6000,$A3989),0)</f>
        <v/>
      </c>
      <c r="K3989">
        <f>IF(COUNTIFS(Winback!$K$2:$K$300,$D3989)&gt;0,1,0)</f>
        <v/>
      </c>
      <c r="L3989">
        <f>IF(AND($K3989=1,LEFT($A3989,3)="WB-"),SUMIFS(Winback!$D$2:$D$300,Winback!$K$2:$K$300,$D3989),0)</f>
        <v/>
      </c>
      <c r="M3989">
        <f>IF(OR($E3989=1,$G3989=1,SUMIFS(Registros!$J$2:$J$6000,Registros!$B$2:$B$6000,$A3989)&gt;0),1,0)</f>
        <v/>
      </c>
      <c r="N3989">
        <f>IF($J3989&gt;0,1,IF(COUNTIFS(Registros!$A$2:$A$6000,"CS",Registros!$B$2:$B$6000,$A3989,Registros!$K$2:$K$6000,"&lt;&gt;")&gt;0,1,0))</f>
        <v/>
      </c>
      <c r="O3989">
        <f>IF(AND($K3989=1,$E3989=0,$G3989=0,$I3989=0),"WINBACK",IF(AND($M3989=1,$N3989&gt;0),"CONVERGENTE",IF($M3989=1,"SOLO MÓVIL",IF($N3989&gt;0,"SOLO FIJO / INTERNET","SIN SERVICIOS"))))</f>
        <v/>
      </c>
      <c r="P3989">
        <f>IF($O3989="WINBACK","Recuperar (winback)",IF($O3989="CONVERGENTE","Upgrade / más líneas",IF($O3989="SOLO MÓVIL","Ofrecer fijo + internet (FLBBTV)",IF($O3989="SOLO FIJO / INTERNET","Ofrecer línea móvil Nextphone","Oferta completa (móvil + fijo + internet)"))))</f>
        <v/>
      </c>
      <c r="Q3989">
        <f>$F3989+$H3989+$L3989</f>
        <v/>
      </c>
      <c r="R3989">
        <f>IFERROR(VLOOKUP($A3989,Registros!$B$2:$G$6000,6,0),IFERROR(VLOOKUP($D3989,Winback!$B$2:$C$300,2,0),""))</f>
        <v/>
      </c>
      <c r="S3989">
        <f>IF($E3989=1,"NP","")&amp;IF($G3989=1,"+MOV","")&amp;IF($I3989=1,"+CS","")&amp;IF($K3989=1,"+WB","")</f>
        <v/>
      </c>
      <c r="T3989">
        <f>$E3989+$G3989+$I3989+$K3989</f>
        <v/>
      </c>
    </row>
    <row r="3990">
      <c r="A3990" t="inlineStr">
        <is>
          <t>357074120000</t>
        </is>
      </c>
      <c r="B3990" t="inlineStr">
        <is>
          <t>35707412</t>
        </is>
      </c>
      <c r="C3990" t="inlineStr">
        <is>
          <t>VIVIAN HITZEL VILLAVERDE VILLALAZ</t>
        </is>
      </c>
      <c r="D3990" t="inlineStr">
        <is>
          <t>VIVIANHITZELVILLAVERDEVILLALAZ</t>
        </is>
      </c>
      <c r="E3990">
        <f>IF(COUNTIFS(Registros!$A$2:$A$6000,"NP",Registros!$B$2:$B$6000,$A3990)&gt;0,1,0)</f>
        <v/>
      </c>
      <c r="F3990">
        <f>IF($E3990=1,SUMIFS(Registros!$F$2:$F$6000,Registros!$A$2:$A$6000,"NP",Registros!$B$2:$B$6000,$A3990),0)</f>
        <v/>
      </c>
      <c r="G3990">
        <f>IF(COUNTIFS(Registros!$A$2:$A$6000,"MOV",Registros!$B$2:$B$6000,$A3990)&gt;0,1,0)</f>
        <v/>
      </c>
      <c r="H3990">
        <f>IF($G3990=1,SUMIFS(Registros!$F$2:$F$6000,Registros!$A$2:$A$6000,"MOV",Registros!$B$2:$B$6000,$A3990),0)</f>
        <v/>
      </c>
      <c r="I3990">
        <f>IF(COUNTIFS(Registros!$A$2:$A$6000,"CS",Registros!$B$2:$B$6000,$A3990)&gt;0,1,0)</f>
        <v/>
      </c>
      <c r="J3990">
        <f>IF($I3990=1,SUMIFS(Registros!$I$2:$I$6000,Registros!$A$2:$A$6000,"CS",Registros!$B$2:$B$6000,$A3990),0)</f>
        <v/>
      </c>
      <c r="K3990">
        <f>IF(COUNTIFS(Winback!$K$2:$K$300,$D3990)&gt;0,1,0)</f>
        <v/>
      </c>
      <c r="L3990">
        <f>IF(AND($K3990=1,LEFT($A3990,3)="WB-"),SUMIFS(Winback!$D$2:$D$300,Winback!$K$2:$K$300,$D3990),0)</f>
        <v/>
      </c>
      <c r="M3990">
        <f>IF(OR($E3990=1,$G3990=1,SUMIFS(Registros!$J$2:$J$6000,Registros!$B$2:$B$6000,$A3990)&gt;0),1,0)</f>
        <v/>
      </c>
      <c r="N3990">
        <f>IF($J3990&gt;0,1,IF(COUNTIFS(Registros!$A$2:$A$6000,"CS",Registros!$B$2:$B$6000,$A3990,Registros!$K$2:$K$6000,"&lt;&gt;")&gt;0,1,0))</f>
        <v/>
      </c>
      <c r="O3990">
        <f>IF(AND($K3990=1,$E3990=0,$G3990=0,$I3990=0),"WINBACK",IF(AND($M3990=1,$N3990&gt;0),"CONVERGENTE",IF($M3990=1,"SOLO MÓVIL",IF($N3990&gt;0,"SOLO FIJO / INTERNET","SIN SERVICIOS"))))</f>
        <v/>
      </c>
      <c r="P3990">
        <f>IF($O3990="WINBACK","Recuperar (winback)",IF($O3990="CONVERGENTE","Upgrade / más líneas",IF($O3990="SOLO MÓVIL","Ofrecer fijo + internet (FLBBTV)",IF($O3990="SOLO FIJO / INTERNET","Ofrecer línea móvil Nextphone","Oferta completa (móvil + fijo + internet)"))))</f>
        <v/>
      </c>
      <c r="Q3990">
        <f>$F3990+$H3990+$L3990</f>
        <v/>
      </c>
      <c r="R3990">
        <f>IFERROR(VLOOKUP($A3990,Registros!$B$2:$G$6000,6,0),IFERROR(VLOOKUP($D3990,Winback!$B$2:$C$300,2,0),""))</f>
        <v/>
      </c>
      <c r="S3990">
        <f>IF($E3990=1,"NP","")&amp;IF($G3990=1,"+MOV","")&amp;IF($I3990=1,"+CS","")&amp;IF($K3990=1,"+WB","")</f>
        <v/>
      </c>
      <c r="T3990">
        <f>$E3990+$G3990+$I3990+$K3990</f>
        <v/>
      </c>
    </row>
    <row r="3991">
      <c r="A3991" t="inlineStr">
        <is>
          <t>328076390000</t>
        </is>
      </c>
      <c r="B3991" t="inlineStr">
        <is>
          <t>32807639</t>
        </is>
      </c>
      <c r="C3991" t="inlineStr">
        <is>
          <t>VIVIAN MARIE LANGMAN ARANGO</t>
        </is>
      </c>
      <c r="D3991" t="inlineStr">
        <is>
          <t>VIVIANMARIELANGMANARANGO</t>
        </is>
      </c>
      <c r="E3991">
        <f>IF(COUNTIFS(Registros!$A$2:$A$6000,"NP",Registros!$B$2:$B$6000,$A3991)&gt;0,1,0)</f>
        <v/>
      </c>
      <c r="F3991">
        <f>IF($E3991=1,SUMIFS(Registros!$F$2:$F$6000,Registros!$A$2:$A$6000,"NP",Registros!$B$2:$B$6000,$A3991),0)</f>
        <v/>
      </c>
      <c r="G3991">
        <f>IF(COUNTIFS(Registros!$A$2:$A$6000,"MOV",Registros!$B$2:$B$6000,$A3991)&gt;0,1,0)</f>
        <v/>
      </c>
      <c r="H3991">
        <f>IF($G3991=1,SUMIFS(Registros!$F$2:$F$6000,Registros!$A$2:$A$6000,"MOV",Registros!$B$2:$B$6000,$A3991),0)</f>
        <v/>
      </c>
      <c r="I3991">
        <f>IF(COUNTIFS(Registros!$A$2:$A$6000,"CS",Registros!$B$2:$B$6000,$A3991)&gt;0,1,0)</f>
        <v/>
      </c>
      <c r="J3991">
        <f>IF($I3991=1,SUMIFS(Registros!$I$2:$I$6000,Registros!$A$2:$A$6000,"CS",Registros!$B$2:$B$6000,$A3991),0)</f>
        <v/>
      </c>
      <c r="K3991">
        <f>IF(COUNTIFS(Winback!$K$2:$K$300,$D3991)&gt;0,1,0)</f>
        <v/>
      </c>
      <c r="L3991">
        <f>IF(AND($K3991=1,LEFT($A3991,3)="WB-"),SUMIFS(Winback!$D$2:$D$300,Winback!$K$2:$K$300,$D3991),0)</f>
        <v/>
      </c>
      <c r="M3991">
        <f>IF(OR($E3991=1,$G3991=1,SUMIFS(Registros!$J$2:$J$6000,Registros!$B$2:$B$6000,$A3991)&gt;0),1,0)</f>
        <v/>
      </c>
      <c r="N3991">
        <f>IF($J3991&gt;0,1,IF(COUNTIFS(Registros!$A$2:$A$6000,"CS",Registros!$B$2:$B$6000,$A3991,Registros!$K$2:$K$6000,"&lt;&gt;")&gt;0,1,0))</f>
        <v/>
      </c>
      <c r="O3991">
        <f>IF(AND($K3991=1,$E3991=0,$G3991=0,$I3991=0),"WINBACK",IF(AND($M3991=1,$N3991&gt;0),"CONVERGENTE",IF($M3991=1,"SOLO MÓVIL",IF($N3991&gt;0,"SOLO FIJO / INTERNET","SIN SERVICIOS"))))</f>
        <v/>
      </c>
      <c r="P3991">
        <f>IF($O3991="WINBACK","Recuperar (winback)",IF($O3991="CONVERGENTE","Upgrade / más líneas",IF($O3991="SOLO MÓVIL","Ofrecer fijo + internet (FLBBTV)",IF($O3991="SOLO FIJO / INTERNET","Ofrecer línea móvil Nextphone","Oferta completa (móvil + fijo + internet)"))))</f>
        <v/>
      </c>
      <c r="Q3991">
        <f>$F3991+$H3991+$L3991</f>
        <v/>
      </c>
      <c r="R3991">
        <f>IFERROR(VLOOKUP($A3991,Registros!$B$2:$G$6000,6,0),IFERROR(VLOOKUP($D3991,Winback!$B$2:$C$300,2,0),""))</f>
        <v/>
      </c>
      <c r="S3991">
        <f>IF($E3991=1,"NP","")&amp;IF($G3991=1,"+MOV","")&amp;IF($I3991=1,"+CS","")&amp;IF($K3991=1,"+WB","")</f>
        <v/>
      </c>
      <c r="T3991">
        <f>$E3991+$G3991+$I3991+$K3991</f>
        <v/>
      </c>
    </row>
    <row r="3992">
      <c r="A3992" t="inlineStr">
        <is>
          <t>336081900000</t>
        </is>
      </c>
      <c r="B3992" t="inlineStr">
        <is>
          <t>33608190</t>
        </is>
      </c>
      <c r="C3992" t="inlineStr">
        <is>
          <t>VIVIAN VERONICA PEREZ SALAZAR</t>
        </is>
      </c>
      <c r="D3992" t="inlineStr">
        <is>
          <t>VIVIANVERONICAPEREZSALAZAR</t>
        </is>
      </c>
      <c r="E3992">
        <f>IF(COUNTIFS(Registros!$A$2:$A$6000,"NP",Registros!$B$2:$B$6000,$A3992)&gt;0,1,0)</f>
        <v/>
      </c>
      <c r="F3992">
        <f>IF($E3992=1,SUMIFS(Registros!$F$2:$F$6000,Registros!$A$2:$A$6000,"NP",Registros!$B$2:$B$6000,$A3992),0)</f>
        <v/>
      </c>
      <c r="G3992">
        <f>IF(COUNTIFS(Registros!$A$2:$A$6000,"MOV",Registros!$B$2:$B$6000,$A3992)&gt;0,1,0)</f>
        <v/>
      </c>
      <c r="H3992">
        <f>IF($G3992=1,SUMIFS(Registros!$F$2:$F$6000,Registros!$A$2:$A$6000,"MOV",Registros!$B$2:$B$6000,$A3992),0)</f>
        <v/>
      </c>
      <c r="I3992">
        <f>IF(COUNTIFS(Registros!$A$2:$A$6000,"CS",Registros!$B$2:$B$6000,$A3992)&gt;0,1,0)</f>
        <v/>
      </c>
      <c r="J3992">
        <f>IF($I3992=1,SUMIFS(Registros!$I$2:$I$6000,Registros!$A$2:$A$6000,"CS",Registros!$B$2:$B$6000,$A3992),0)</f>
        <v/>
      </c>
      <c r="K3992">
        <f>IF(COUNTIFS(Winback!$K$2:$K$300,$D3992)&gt;0,1,0)</f>
        <v/>
      </c>
      <c r="L3992">
        <f>IF(AND($K3992=1,LEFT($A3992,3)="WB-"),SUMIFS(Winback!$D$2:$D$300,Winback!$K$2:$K$300,$D3992),0)</f>
        <v/>
      </c>
      <c r="M3992">
        <f>IF(OR($E3992=1,$G3992=1,SUMIFS(Registros!$J$2:$J$6000,Registros!$B$2:$B$6000,$A3992)&gt;0),1,0)</f>
        <v/>
      </c>
      <c r="N3992">
        <f>IF($J3992&gt;0,1,IF(COUNTIFS(Registros!$A$2:$A$6000,"CS",Registros!$B$2:$B$6000,$A3992,Registros!$K$2:$K$6000,"&lt;&gt;")&gt;0,1,0))</f>
        <v/>
      </c>
      <c r="O3992">
        <f>IF(AND($K3992=1,$E3992=0,$G3992=0,$I3992=0),"WINBACK",IF(AND($M3992=1,$N3992&gt;0),"CONVERGENTE",IF($M3992=1,"SOLO MÓVIL",IF($N3992&gt;0,"SOLO FIJO / INTERNET","SIN SERVICIOS"))))</f>
        <v/>
      </c>
      <c r="P3992">
        <f>IF($O3992="WINBACK","Recuperar (winback)",IF($O3992="CONVERGENTE","Upgrade / más líneas",IF($O3992="SOLO MÓVIL","Ofrecer fijo + internet (FLBBTV)",IF($O3992="SOLO FIJO / INTERNET","Ofrecer línea móvil Nextphone","Oferta completa (móvil + fijo + internet)"))))</f>
        <v/>
      </c>
      <c r="Q3992">
        <f>$F3992+$H3992+$L3992</f>
        <v/>
      </c>
      <c r="R3992">
        <f>IFERROR(VLOOKUP($A3992,Registros!$B$2:$G$6000,6,0),IFERROR(VLOOKUP($D3992,Winback!$B$2:$C$300,2,0),""))</f>
        <v/>
      </c>
      <c r="S3992">
        <f>IF($E3992=1,"NP","")&amp;IF($G3992=1,"+MOV","")&amp;IF($I3992=1,"+CS","")&amp;IF($K3992=1,"+WB","")</f>
        <v/>
      </c>
      <c r="T3992">
        <f>$E3992+$G3992+$I3992+$K3992</f>
        <v/>
      </c>
    </row>
    <row r="3993">
      <c r="A3993" t="inlineStr">
        <is>
          <t>349373060000</t>
        </is>
      </c>
      <c r="B3993" t="inlineStr">
        <is>
          <t>34937306</t>
        </is>
      </c>
      <c r="C3993" t="inlineStr">
        <is>
          <t>VIVIANA BEAUTY SALON</t>
        </is>
      </c>
      <c r="D3993" t="inlineStr">
        <is>
          <t>VIVIANABEAUTYSALON</t>
        </is>
      </c>
      <c r="E3993">
        <f>IF(COUNTIFS(Registros!$A$2:$A$6000,"NP",Registros!$B$2:$B$6000,$A3993)&gt;0,1,0)</f>
        <v/>
      </c>
      <c r="F3993">
        <f>IF($E3993=1,SUMIFS(Registros!$F$2:$F$6000,Registros!$A$2:$A$6000,"NP",Registros!$B$2:$B$6000,$A3993),0)</f>
        <v/>
      </c>
      <c r="G3993">
        <f>IF(COUNTIFS(Registros!$A$2:$A$6000,"MOV",Registros!$B$2:$B$6000,$A3993)&gt;0,1,0)</f>
        <v/>
      </c>
      <c r="H3993">
        <f>IF($G3993=1,SUMIFS(Registros!$F$2:$F$6000,Registros!$A$2:$A$6000,"MOV",Registros!$B$2:$B$6000,$A3993),0)</f>
        <v/>
      </c>
      <c r="I3993">
        <f>IF(COUNTIFS(Registros!$A$2:$A$6000,"CS",Registros!$B$2:$B$6000,$A3993)&gt;0,1,0)</f>
        <v/>
      </c>
      <c r="J3993">
        <f>IF($I3993=1,SUMIFS(Registros!$I$2:$I$6000,Registros!$A$2:$A$6000,"CS",Registros!$B$2:$B$6000,$A3993),0)</f>
        <v/>
      </c>
      <c r="K3993">
        <f>IF(COUNTIFS(Winback!$K$2:$K$300,$D3993)&gt;0,1,0)</f>
        <v/>
      </c>
      <c r="L3993">
        <f>IF(AND($K3993=1,LEFT($A3993,3)="WB-"),SUMIFS(Winback!$D$2:$D$300,Winback!$K$2:$K$300,$D3993),0)</f>
        <v/>
      </c>
      <c r="M3993">
        <f>IF(OR($E3993=1,$G3993=1,SUMIFS(Registros!$J$2:$J$6000,Registros!$B$2:$B$6000,$A3993)&gt;0),1,0)</f>
        <v/>
      </c>
      <c r="N3993">
        <f>IF($J3993&gt;0,1,IF(COUNTIFS(Registros!$A$2:$A$6000,"CS",Registros!$B$2:$B$6000,$A3993,Registros!$K$2:$K$6000,"&lt;&gt;")&gt;0,1,0))</f>
        <v/>
      </c>
      <c r="O3993">
        <f>IF(AND($K3993=1,$E3993=0,$G3993=0,$I3993=0),"WINBACK",IF(AND($M3993=1,$N3993&gt;0),"CONVERGENTE",IF($M3993=1,"SOLO MÓVIL",IF($N3993&gt;0,"SOLO FIJO / INTERNET","SIN SERVICIOS"))))</f>
        <v/>
      </c>
      <c r="P3993">
        <f>IF($O3993="WINBACK","Recuperar (winback)",IF($O3993="CONVERGENTE","Upgrade / más líneas",IF($O3993="SOLO MÓVIL","Ofrecer fijo + internet (FLBBTV)",IF($O3993="SOLO FIJO / INTERNET","Ofrecer línea móvil Nextphone","Oferta completa (móvil + fijo + internet)"))))</f>
        <v/>
      </c>
      <c r="Q3993">
        <f>$F3993+$H3993+$L3993</f>
        <v/>
      </c>
      <c r="R3993">
        <f>IFERROR(VLOOKUP($A3993,Registros!$B$2:$G$6000,6,0),IFERROR(VLOOKUP($D3993,Winback!$B$2:$C$300,2,0),""))</f>
        <v/>
      </c>
      <c r="S3993">
        <f>IF($E3993=1,"NP","")&amp;IF($G3993=1,"+MOV","")&amp;IF($I3993=1,"+CS","")&amp;IF($K3993=1,"+WB","")</f>
        <v/>
      </c>
      <c r="T3993">
        <f>$E3993+$G3993+$I3993+$K3993</f>
        <v/>
      </c>
    </row>
    <row r="3994">
      <c r="A3994" t="inlineStr">
        <is>
          <t>206081790000</t>
        </is>
      </c>
      <c r="B3994" t="inlineStr">
        <is>
          <t>20608179</t>
        </is>
      </c>
      <c r="C3994" t="inlineStr">
        <is>
          <t>VIVIANA BLAS OVIEDO (DULCES VIVI)</t>
        </is>
      </c>
      <c r="D3994" t="inlineStr">
        <is>
          <t>VIVIANABLASOVIEDODULCESVIVI</t>
        </is>
      </c>
      <c r="E3994">
        <f>IF(COUNTIFS(Registros!$A$2:$A$6000,"NP",Registros!$B$2:$B$6000,$A3994)&gt;0,1,0)</f>
        <v/>
      </c>
      <c r="F3994">
        <f>IF($E3994=1,SUMIFS(Registros!$F$2:$F$6000,Registros!$A$2:$A$6000,"NP",Registros!$B$2:$B$6000,$A3994),0)</f>
        <v/>
      </c>
      <c r="G3994">
        <f>IF(COUNTIFS(Registros!$A$2:$A$6000,"MOV",Registros!$B$2:$B$6000,$A3994)&gt;0,1,0)</f>
        <v/>
      </c>
      <c r="H3994">
        <f>IF($G3994=1,SUMIFS(Registros!$F$2:$F$6000,Registros!$A$2:$A$6000,"MOV",Registros!$B$2:$B$6000,$A3994),0)</f>
        <v/>
      </c>
      <c r="I3994">
        <f>IF(COUNTIFS(Registros!$A$2:$A$6000,"CS",Registros!$B$2:$B$6000,$A3994)&gt;0,1,0)</f>
        <v/>
      </c>
      <c r="J3994">
        <f>IF($I3994=1,SUMIFS(Registros!$I$2:$I$6000,Registros!$A$2:$A$6000,"CS",Registros!$B$2:$B$6000,$A3994),0)</f>
        <v/>
      </c>
      <c r="K3994">
        <f>IF(COUNTIFS(Winback!$K$2:$K$300,$D3994)&gt;0,1,0)</f>
        <v/>
      </c>
      <c r="L3994">
        <f>IF(AND($K3994=1,LEFT($A3994,3)="WB-"),SUMIFS(Winback!$D$2:$D$300,Winback!$K$2:$K$300,$D3994),0)</f>
        <v/>
      </c>
      <c r="M3994">
        <f>IF(OR($E3994=1,$G3994=1,SUMIFS(Registros!$J$2:$J$6000,Registros!$B$2:$B$6000,$A3994)&gt;0),1,0)</f>
        <v/>
      </c>
      <c r="N3994">
        <f>IF($J3994&gt;0,1,IF(COUNTIFS(Registros!$A$2:$A$6000,"CS",Registros!$B$2:$B$6000,$A3994,Registros!$K$2:$K$6000,"&lt;&gt;")&gt;0,1,0))</f>
        <v/>
      </c>
      <c r="O3994">
        <f>IF(AND($K3994=1,$E3994=0,$G3994=0,$I3994=0),"WINBACK",IF(AND($M3994=1,$N3994&gt;0),"CONVERGENTE",IF($M3994=1,"SOLO MÓVIL",IF($N3994&gt;0,"SOLO FIJO / INTERNET","SIN SERVICIOS"))))</f>
        <v/>
      </c>
      <c r="P3994">
        <f>IF($O3994="WINBACK","Recuperar (winback)",IF($O3994="CONVERGENTE","Upgrade / más líneas",IF($O3994="SOLO MÓVIL","Ofrecer fijo + internet (FLBBTV)",IF($O3994="SOLO FIJO / INTERNET","Ofrecer línea móvil Nextphone","Oferta completa (móvil + fijo + internet)"))))</f>
        <v/>
      </c>
      <c r="Q3994">
        <f>$F3994+$H3994+$L3994</f>
        <v/>
      </c>
      <c r="R3994">
        <f>IFERROR(VLOOKUP($A3994,Registros!$B$2:$G$6000,6,0),IFERROR(VLOOKUP($D3994,Winback!$B$2:$C$300,2,0),""))</f>
        <v/>
      </c>
      <c r="S3994">
        <f>IF($E3994=1,"NP","")&amp;IF($G3994=1,"+MOV","")&amp;IF($I3994=1,"+CS","")&amp;IF($K3994=1,"+WB","")</f>
        <v/>
      </c>
      <c r="T3994">
        <f>$E3994+$G3994+$I3994+$K3994</f>
        <v/>
      </c>
    </row>
    <row r="3995">
      <c r="A3995" t="inlineStr">
        <is>
          <t>354084590000</t>
        </is>
      </c>
      <c r="B3995" t="inlineStr">
        <is>
          <t>35408459</t>
        </is>
      </c>
      <c r="C3995" t="inlineStr">
        <is>
          <t>VIVIANA DEL PILAR QUIROZ</t>
        </is>
      </c>
      <c r="D3995" t="inlineStr">
        <is>
          <t>VIVIANADELPILARQUIROZ</t>
        </is>
      </c>
      <c r="E3995">
        <f>IF(COUNTIFS(Registros!$A$2:$A$6000,"NP",Registros!$B$2:$B$6000,$A3995)&gt;0,1,0)</f>
        <v/>
      </c>
      <c r="F3995">
        <f>IF($E3995=1,SUMIFS(Registros!$F$2:$F$6000,Registros!$A$2:$A$6000,"NP",Registros!$B$2:$B$6000,$A3995),0)</f>
        <v/>
      </c>
      <c r="G3995">
        <f>IF(COUNTIFS(Registros!$A$2:$A$6000,"MOV",Registros!$B$2:$B$6000,$A3995)&gt;0,1,0)</f>
        <v/>
      </c>
      <c r="H3995">
        <f>IF($G3995=1,SUMIFS(Registros!$F$2:$F$6000,Registros!$A$2:$A$6000,"MOV",Registros!$B$2:$B$6000,$A3995),0)</f>
        <v/>
      </c>
      <c r="I3995">
        <f>IF(COUNTIFS(Registros!$A$2:$A$6000,"CS",Registros!$B$2:$B$6000,$A3995)&gt;0,1,0)</f>
        <v/>
      </c>
      <c r="J3995">
        <f>IF($I3995=1,SUMIFS(Registros!$I$2:$I$6000,Registros!$A$2:$A$6000,"CS",Registros!$B$2:$B$6000,$A3995),0)</f>
        <v/>
      </c>
      <c r="K3995">
        <f>IF(COUNTIFS(Winback!$K$2:$K$300,$D3995)&gt;0,1,0)</f>
        <v/>
      </c>
      <c r="L3995">
        <f>IF(AND($K3995=1,LEFT($A3995,3)="WB-"),SUMIFS(Winback!$D$2:$D$300,Winback!$K$2:$K$300,$D3995),0)</f>
        <v/>
      </c>
      <c r="M3995">
        <f>IF(OR($E3995=1,$G3995=1,SUMIFS(Registros!$J$2:$J$6000,Registros!$B$2:$B$6000,$A3995)&gt;0),1,0)</f>
        <v/>
      </c>
      <c r="N3995">
        <f>IF($J3995&gt;0,1,IF(COUNTIFS(Registros!$A$2:$A$6000,"CS",Registros!$B$2:$B$6000,$A3995,Registros!$K$2:$K$6000,"&lt;&gt;")&gt;0,1,0))</f>
        <v/>
      </c>
      <c r="O3995">
        <f>IF(AND($K3995=1,$E3995=0,$G3995=0,$I3995=0),"WINBACK",IF(AND($M3995=1,$N3995&gt;0),"CONVERGENTE",IF($M3995=1,"SOLO MÓVIL",IF($N3995&gt;0,"SOLO FIJO / INTERNET","SIN SERVICIOS"))))</f>
        <v/>
      </c>
      <c r="P3995">
        <f>IF($O3995="WINBACK","Recuperar (winback)",IF($O3995="CONVERGENTE","Upgrade / más líneas",IF($O3995="SOLO MÓVIL","Ofrecer fijo + internet (FLBBTV)",IF($O3995="SOLO FIJO / INTERNET","Ofrecer línea móvil Nextphone","Oferta completa (móvil + fijo + internet)"))))</f>
        <v/>
      </c>
      <c r="Q3995">
        <f>$F3995+$H3995+$L3995</f>
        <v/>
      </c>
      <c r="R3995">
        <f>IFERROR(VLOOKUP($A3995,Registros!$B$2:$G$6000,6,0),IFERROR(VLOOKUP($D3995,Winback!$B$2:$C$300,2,0),""))</f>
        <v/>
      </c>
      <c r="S3995">
        <f>IF($E3995=1,"NP","")&amp;IF($G3995=1,"+MOV","")&amp;IF($I3995=1,"+CS","")&amp;IF($K3995=1,"+WB","")</f>
        <v/>
      </c>
      <c r="T3995">
        <f>$E3995+$G3995+$I3995+$K3995</f>
        <v/>
      </c>
    </row>
    <row r="3996">
      <c r="A3996" t="inlineStr">
        <is>
          <t>341352790000</t>
        </is>
      </c>
      <c r="B3996" t="inlineStr">
        <is>
          <t>34135279</t>
        </is>
      </c>
      <c r="C3996" t="inlineStr">
        <is>
          <t>VIVIANA MARIA DOMINGUEZ DELGADO</t>
        </is>
      </c>
      <c r="D3996" t="inlineStr">
        <is>
          <t>VIVIANAMARIADOMINGUEZDELGADO</t>
        </is>
      </c>
      <c r="E3996">
        <f>IF(COUNTIFS(Registros!$A$2:$A$6000,"NP",Registros!$B$2:$B$6000,$A3996)&gt;0,1,0)</f>
        <v/>
      </c>
      <c r="F3996">
        <f>IF($E3996=1,SUMIFS(Registros!$F$2:$F$6000,Registros!$A$2:$A$6000,"NP",Registros!$B$2:$B$6000,$A3996),0)</f>
        <v/>
      </c>
      <c r="G3996">
        <f>IF(COUNTIFS(Registros!$A$2:$A$6000,"MOV",Registros!$B$2:$B$6000,$A3996)&gt;0,1,0)</f>
        <v/>
      </c>
      <c r="H3996">
        <f>IF($G3996=1,SUMIFS(Registros!$F$2:$F$6000,Registros!$A$2:$A$6000,"MOV",Registros!$B$2:$B$6000,$A3996),0)</f>
        <v/>
      </c>
      <c r="I3996">
        <f>IF(COUNTIFS(Registros!$A$2:$A$6000,"CS",Registros!$B$2:$B$6000,$A3996)&gt;0,1,0)</f>
        <v/>
      </c>
      <c r="J3996">
        <f>IF($I3996=1,SUMIFS(Registros!$I$2:$I$6000,Registros!$A$2:$A$6000,"CS",Registros!$B$2:$B$6000,$A3996),0)</f>
        <v/>
      </c>
      <c r="K3996">
        <f>IF(COUNTIFS(Winback!$K$2:$K$300,$D3996)&gt;0,1,0)</f>
        <v/>
      </c>
      <c r="L3996">
        <f>IF(AND($K3996=1,LEFT($A3996,3)="WB-"),SUMIFS(Winback!$D$2:$D$300,Winback!$K$2:$K$300,$D3996),0)</f>
        <v/>
      </c>
      <c r="M3996">
        <f>IF(OR($E3996=1,$G3996=1,SUMIFS(Registros!$J$2:$J$6000,Registros!$B$2:$B$6000,$A3996)&gt;0),1,0)</f>
        <v/>
      </c>
      <c r="N3996">
        <f>IF($J3996&gt;0,1,IF(COUNTIFS(Registros!$A$2:$A$6000,"CS",Registros!$B$2:$B$6000,$A3996,Registros!$K$2:$K$6000,"&lt;&gt;")&gt;0,1,0))</f>
        <v/>
      </c>
      <c r="O3996">
        <f>IF(AND($K3996=1,$E3996=0,$G3996=0,$I3996=0),"WINBACK",IF(AND($M3996=1,$N3996&gt;0),"CONVERGENTE",IF($M3996=1,"SOLO MÓVIL",IF($N3996&gt;0,"SOLO FIJO / INTERNET","SIN SERVICIOS"))))</f>
        <v/>
      </c>
      <c r="P3996">
        <f>IF($O3996="WINBACK","Recuperar (winback)",IF($O3996="CONVERGENTE","Upgrade / más líneas",IF($O3996="SOLO MÓVIL","Ofrecer fijo + internet (FLBBTV)",IF($O3996="SOLO FIJO / INTERNET","Ofrecer línea móvil Nextphone","Oferta completa (móvil + fijo + internet)"))))</f>
        <v/>
      </c>
      <c r="Q3996">
        <f>$F3996+$H3996+$L3996</f>
        <v/>
      </c>
      <c r="R3996">
        <f>IFERROR(VLOOKUP($A3996,Registros!$B$2:$G$6000,6,0),IFERROR(VLOOKUP($D3996,Winback!$B$2:$C$300,2,0),""))</f>
        <v/>
      </c>
      <c r="S3996">
        <f>IF($E3996=1,"NP","")&amp;IF($G3996=1,"+MOV","")&amp;IF($I3996=1,"+CS","")&amp;IF($K3996=1,"+WB","")</f>
        <v/>
      </c>
      <c r="T3996">
        <f>$E3996+$G3996+$I3996+$K3996</f>
        <v/>
      </c>
    </row>
    <row r="3997">
      <c r="A3997" t="inlineStr">
        <is>
          <t>342260040000</t>
        </is>
      </c>
      <c r="B3997" t="inlineStr">
        <is>
          <t>34226004</t>
        </is>
      </c>
      <c r="C3997" t="inlineStr">
        <is>
          <t>VIVIANA MARY DE LA HOZ SANCHEZ</t>
        </is>
      </c>
      <c r="D3997" t="inlineStr">
        <is>
          <t>VIVIANAMARYDELAHOZSANCHEZ</t>
        </is>
      </c>
      <c r="E3997">
        <f>IF(COUNTIFS(Registros!$A$2:$A$6000,"NP",Registros!$B$2:$B$6000,$A3997)&gt;0,1,0)</f>
        <v/>
      </c>
      <c r="F3997">
        <f>IF($E3997=1,SUMIFS(Registros!$F$2:$F$6000,Registros!$A$2:$A$6000,"NP",Registros!$B$2:$B$6000,$A3997),0)</f>
        <v/>
      </c>
      <c r="G3997">
        <f>IF(COUNTIFS(Registros!$A$2:$A$6000,"MOV",Registros!$B$2:$B$6000,$A3997)&gt;0,1,0)</f>
        <v/>
      </c>
      <c r="H3997">
        <f>IF($G3997=1,SUMIFS(Registros!$F$2:$F$6000,Registros!$A$2:$A$6000,"MOV",Registros!$B$2:$B$6000,$A3997),0)</f>
        <v/>
      </c>
      <c r="I3997">
        <f>IF(COUNTIFS(Registros!$A$2:$A$6000,"CS",Registros!$B$2:$B$6000,$A3997)&gt;0,1,0)</f>
        <v/>
      </c>
      <c r="J3997">
        <f>IF($I3997=1,SUMIFS(Registros!$I$2:$I$6000,Registros!$A$2:$A$6000,"CS",Registros!$B$2:$B$6000,$A3997),0)</f>
        <v/>
      </c>
      <c r="K3997">
        <f>IF(COUNTIFS(Winback!$K$2:$K$300,$D3997)&gt;0,1,0)</f>
        <v/>
      </c>
      <c r="L3997">
        <f>IF(AND($K3997=1,LEFT($A3997,3)="WB-"),SUMIFS(Winback!$D$2:$D$300,Winback!$K$2:$K$300,$D3997),0)</f>
        <v/>
      </c>
      <c r="M3997">
        <f>IF(OR($E3997=1,$G3997=1,SUMIFS(Registros!$J$2:$J$6000,Registros!$B$2:$B$6000,$A3997)&gt;0),1,0)</f>
        <v/>
      </c>
      <c r="N3997">
        <f>IF($J3997&gt;0,1,IF(COUNTIFS(Registros!$A$2:$A$6000,"CS",Registros!$B$2:$B$6000,$A3997,Registros!$K$2:$K$6000,"&lt;&gt;")&gt;0,1,0))</f>
        <v/>
      </c>
      <c r="O3997">
        <f>IF(AND($K3997=1,$E3997=0,$G3997=0,$I3997=0),"WINBACK",IF(AND($M3997=1,$N3997&gt;0),"CONVERGENTE",IF($M3997=1,"SOLO MÓVIL",IF($N3997&gt;0,"SOLO FIJO / INTERNET","SIN SERVICIOS"))))</f>
        <v/>
      </c>
      <c r="P3997">
        <f>IF($O3997="WINBACK","Recuperar (winback)",IF($O3997="CONVERGENTE","Upgrade / más líneas",IF($O3997="SOLO MÓVIL","Ofrecer fijo + internet (FLBBTV)",IF($O3997="SOLO FIJO / INTERNET","Ofrecer línea móvil Nextphone","Oferta completa (móvil + fijo + internet)"))))</f>
        <v/>
      </c>
      <c r="Q3997">
        <f>$F3997+$H3997+$L3997</f>
        <v/>
      </c>
      <c r="R3997">
        <f>IFERROR(VLOOKUP($A3997,Registros!$B$2:$G$6000,6,0),IFERROR(VLOOKUP($D3997,Winback!$B$2:$C$300,2,0),""))</f>
        <v/>
      </c>
      <c r="S3997">
        <f>IF($E3997=1,"NP","")&amp;IF($G3997=1,"+MOV","")&amp;IF($I3997=1,"+CS","")&amp;IF($K3997=1,"+WB","")</f>
        <v/>
      </c>
      <c r="T3997">
        <f>$E3997+$G3997+$I3997+$K3997</f>
        <v/>
      </c>
    </row>
    <row r="3998">
      <c r="A3998" t="inlineStr">
        <is>
          <t>336247600000</t>
        </is>
      </c>
      <c r="B3998" t="inlineStr">
        <is>
          <t>33624760</t>
        </is>
      </c>
      <c r="C3998" t="inlineStr">
        <is>
          <t>VIVIANA PATRICIA VALENCIA CALVO</t>
        </is>
      </c>
      <c r="D3998" t="inlineStr">
        <is>
          <t>VIVIANAPATRICIAVALENCIACALVO</t>
        </is>
      </c>
      <c r="E3998">
        <f>IF(COUNTIFS(Registros!$A$2:$A$6000,"NP",Registros!$B$2:$B$6000,$A3998)&gt;0,1,0)</f>
        <v/>
      </c>
      <c r="F3998">
        <f>IF($E3998=1,SUMIFS(Registros!$F$2:$F$6000,Registros!$A$2:$A$6000,"NP",Registros!$B$2:$B$6000,$A3998),0)</f>
        <v/>
      </c>
      <c r="G3998">
        <f>IF(COUNTIFS(Registros!$A$2:$A$6000,"MOV",Registros!$B$2:$B$6000,$A3998)&gt;0,1,0)</f>
        <v/>
      </c>
      <c r="H3998">
        <f>IF($G3998=1,SUMIFS(Registros!$F$2:$F$6000,Registros!$A$2:$A$6000,"MOV",Registros!$B$2:$B$6000,$A3998),0)</f>
        <v/>
      </c>
      <c r="I3998">
        <f>IF(COUNTIFS(Registros!$A$2:$A$6000,"CS",Registros!$B$2:$B$6000,$A3998)&gt;0,1,0)</f>
        <v/>
      </c>
      <c r="J3998">
        <f>IF($I3998=1,SUMIFS(Registros!$I$2:$I$6000,Registros!$A$2:$A$6000,"CS",Registros!$B$2:$B$6000,$A3998),0)</f>
        <v/>
      </c>
      <c r="K3998">
        <f>IF(COUNTIFS(Winback!$K$2:$K$300,$D3998)&gt;0,1,0)</f>
        <v/>
      </c>
      <c r="L3998">
        <f>IF(AND($K3998=1,LEFT($A3998,3)="WB-"),SUMIFS(Winback!$D$2:$D$300,Winback!$K$2:$K$300,$D3998),0)</f>
        <v/>
      </c>
      <c r="M3998">
        <f>IF(OR($E3998=1,$G3998=1,SUMIFS(Registros!$J$2:$J$6000,Registros!$B$2:$B$6000,$A3998)&gt;0),1,0)</f>
        <v/>
      </c>
      <c r="N3998">
        <f>IF($J3998&gt;0,1,IF(COUNTIFS(Registros!$A$2:$A$6000,"CS",Registros!$B$2:$B$6000,$A3998,Registros!$K$2:$K$6000,"&lt;&gt;")&gt;0,1,0))</f>
        <v/>
      </c>
      <c r="O3998">
        <f>IF(AND($K3998=1,$E3998=0,$G3998=0,$I3998=0),"WINBACK",IF(AND($M3998=1,$N3998&gt;0),"CONVERGENTE",IF($M3998=1,"SOLO MÓVIL",IF($N3998&gt;0,"SOLO FIJO / INTERNET","SIN SERVICIOS"))))</f>
        <v/>
      </c>
      <c r="P3998">
        <f>IF($O3998="WINBACK","Recuperar (winback)",IF($O3998="CONVERGENTE","Upgrade / más líneas",IF($O3998="SOLO MÓVIL","Ofrecer fijo + internet (FLBBTV)",IF($O3998="SOLO FIJO / INTERNET","Ofrecer línea móvil Nextphone","Oferta completa (móvil + fijo + internet)"))))</f>
        <v/>
      </c>
      <c r="Q3998">
        <f>$F3998+$H3998+$L3998</f>
        <v/>
      </c>
      <c r="R3998">
        <f>IFERROR(VLOOKUP($A3998,Registros!$B$2:$G$6000,6,0),IFERROR(VLOOKUP($D3998,Winback!$B$2:$C$300,2,0),""))</f>
        <v/>
      </c>
      <c r="S3998">
        <f>IF($E3998=1,"NP","")&amp;IF($G3998=1,"+MOV","")&amp;IF($I3998=1,"+CS","")&amp;IF($K3998=1,"+WB","")</f>
        <v/>
      </c>
      <c r="T3998">
        <f>$E3998+$G3998+$I3998+$K3998</f>
        <v/>
      </c>
    </row>
    <row r="3999">
      <c r="A3999" t="inlineStr">
        <is>
          <t>802956450000</t>
        </is>
      </c>
      <c r="B3999" t="inlineStr">
        <is>
          <t>80295645</t>
        </is>
      </c>
      <c r="C3999" t="inlineStr">
        <is>
          <t>VIVIQUEL; S.A.</t>
        </is>
      </c>
      <c r="D3999" t="inlineStr">
        <is>
          <t>VIVIQUELSA</t>
        </is>
      </c>
      <c r="E3999">
        <f>IF(COUNTIFS(Registros!$A$2:$A$6000,"NP",Registros!$B$2:$B$6000,$A3999)&gt;0,1,0)</f>
        <v/>
      </c>
      <c r="F3999">
        <f>IF($E3999=1,SUMIFS(Registros!$F$2:$F$6000,Registros!$A$2:$A$6000,"NP",Registros!$B$2:$B$6000,$A3999),0)</f>
        <v/>
      </c>
      <c r="G3999">
        <f>IF(COUNTIFS(Registros!$A$2:$A$6000,"MOV",Registros!$B$2:$B$6000,$A3999)&gt;0,1,0)</f>
        <v/>
      </c>
      <c r="H3999">
        <f>IF($G3999=1,SUMIFS(Registros!$F$2:$F$6000,Registros!$A$2:$A$6000,"MOV",Registros!$B$2:$B$6000,$A3999),0)</f>
        <v/>
      </c>
      <c r="I3999">
        <f>IF(COUNTIFS(Registros!$A$2:$A$6000,"CS",Registros!$B$2:$B$6000,$A3999)&gt;0,1,0)</f>
        <v/>
      </c>
      <c r="J3999">
        <f>IF($I3999=1,SUMIFS(Registros!$I$2:$I$6000,Registros!$A$2:$A$6000,"CS",Registros!$B$2:$B$6000,$A3999),0)</f>
        <v/>
      </c>
      <c r="K3999">
        <f>IF(COUNTIFS(Winback!$K$2:$K$300,$D3999)&gt;0,1,0)</f>
        <v/>
      </c>
      <c r="L3999">
        <f>IF(AND($K3999=1,LEFT($A3999,3)="WB-"),SUMIFS(Winback!$D$2:$D$300,Winback!$K$2:$K$300,$D3999),0)</f>
        <v/>
      </c>
      <c r="M3999">
        <f>IF(OR($E3999=1,$G3999=1,SUMIFS(Registros!$J$2:$J$6000,Registros!$B$2:$B$6000,$A3999)&gt;0),1,0)</f>
        <v/>
      </c>
      <c r="N3999">
        <f>IF($J3999&gt;0,1,IF(COUNTIFS(Registros!$A$2:$A$6000,"CS",Registros!$B$2:$B$6000,$A3999,Registros!$K$2:$K$6000,"&lt;&gt;")&gt;0,1,0))</f>
        <v/>
      </c>
      <c r="O3999">
        <f>IF(AND($K3999=1,$E3999=0,$G3999=0,$I3999=0),"WINBACK",IF(AND($M3999=1,$N3999&gt;0),"CONVERGENTE",IF($M3999=1,"SOLO MÓVIL",IF($N3999&gt;0,"SOLO FIJO / INTERNET","SIN SERVICIOS"))))</f>
        <v/>
      </c>
      <c r="P3999">
        <f>IF($O3999="WINBACK","Recuperar (winback)",IF($O3999="CONVERGENTE","Upgrade / más líneas",IF($O3999="SOLO MÓVIL","Ofrecer fijo + internet (FLBBTV)",IF($O3999="SOLO FIJO / INTERNET","Ofrecer línea móvil Nextphone","Oferta completa (móvil + fijo + internet)"))))</f>
        <v/>
      </c>
      <c r="Q3999">
        <f>$F3999+$H3999+$L3999</f>
        <v/>
      </c>
      <c r="R3999">
        <f>IFERROR(VLOOKUP($A3999,Registros!$B$2:$G$6000,6,0),IFERROR(VLOOKUP($D3999,Winback!$B$2:$C$300,2,0),""))</f>
        <v/>
      </c>
      <c r="S3999">
        <f>IF($E3999=1,"NP","")&amp;IF($G3999=1,"+MOV","")&amp;IF($I3999=1,"+CS","")&amp;IF($K3999=1,"+WB","")</f>
        <v/>
      </c>
      <c r="T3999">
        <f>$E3999+$G3999+$I3999+$K3999</f>
        <v/>
      </c>
    </row>
    <row r="4000">
      <c r="A4000" t="inlineStr">
        <is>
          <t>341285050000</t>
        </is>
      </c>
      <c r="B4000" t="inlineStr">
        <is>
          <t>34128505</t>
        </is>
      </c>
      <c r="C4000" t="inlineStr">
        <is>
          <t>VL INDUSTRIAL S.A.</t>
        </is>
      </c>
      <c r="D4000" t="inlineStr">
        <is>
          <t>VLINDUSTRIALSA</t>
        </is>
      </c>
      <c r="E4000">
        <f>IF(COUNTIFS(Registros!$A$2:$A$6000,"NP",Registros!$B$2:$B$6000,$A4000)&gt;0,1,0)</f>
        <v/>
      </c>
      <c r="F4000">
        <f>IF($E4000=1,SUMIFS(Registros!$F$2:$F$6000,Registros!$A$2:$A$6000,"NP",Registros!$B$2:$B$6000,$A4000),0)</f>
        <v/>
      </c>
      <c r="G4000">
        <f>IF(COUNTIFS(Registros!$A$2:$A$6000,"MOV",Registros!$B$2:$B$6000,$A4000)&gt;0,1,0)</f>
        <v/>
      </c>
      <c r="H4000">
        <f>IF($G4000=1,SUMIFS(Registros!$F$2:$F$6000,Registros!$A$2:$A$6000,"MOV",Registros!$B$2:$B$6000,$A4000),0)</f>
        <v/>
      </c>
      <c r="I4000">
        <f>IF(COUNTIFS(Registros!$A$2:$A$6000,"CS",Registros!$B$2:$B$6000,$A4000)&gt;0,1,0)</f>
        <v/>
      </c>
      <c r="J4000">
        <f>IF($I4000=1,SUMIFS(Registros!$I$2:$I$6000,Registros!$A$2:$A$6000,"CS",Registros!$B$2:$B$6000,$A4000),0)</f>
        <v/>
      </c>
      <c r="K4000">
        <f>IF(COUNTIFS(Winback!$K$2:$K$300,$D4000)&gt;0,1,0)</f>
        <v/>
      </c>
      <c r="L4000">
        <f>IF(AND($K4000=1,LEFT($A4000,3)="WB-"),SUMIFS(Winback!$D$2:$D$300,Winback!$K$2:$K$300,$D4000),0)</f>
        <v/>
      </c>
      <c r="M4000">
        <f>IF(OR($E4000=1,$G4000=1,SUMIFS(Registros!$J$2:$J$6000,Registros!$B$2:$B$6000,$A4000)&gt;0),1,0)</f>
        <v/>
      </c>
      <c r="N4000">
        <f>IF($J4000&gt;0,1,IF(COUNTIFS(Registros!$A$2:$A$6000,"CS",Registros!$B$2:$B$6000,$A4000,Registros!$K$2:$K$6000,"&lt;&gt;")&gt;0,1,0))</f>
        <v/>
      </c>
      <c r="O4000">
        <f>IF(AND($K4000=1,$E4000=0,$G4000=0,$I4000=0),"WINBACK",IF(AND($M4000=1,$N4000&gt;0),"CONVERGENTE",IF($M4000=1,"SOLO MÓVIL",IF($N4000&gt;0,"SOLO FIJO / INTERNET","SIN SERVICIOS"))))</f>
        <v/>
      </c>
      <c r="P4000">
        <f>IF($O4000="WINBACK","Recuperar (winback)",IF($O4000="CONVERGENTE","Upgrade / más líneas",IF($O4000="SOLO MÓVIL","Ofrecer fijo + internet (FLBBTV)",IF($O4000="SOLO FIJO / INTERNET","Ofrecer línea móvil Nextphone","Oferta completa (móvil + fijo + internet)"))))</f>
        <v/>
      </c>
      <c r="Q4000">
        <f>$F4000+$H4000+$L4000</f>
        <v/>
      </c>
      <c r="R4000">
        <f>IFERROR(VLOOKUP($A4000,Registros!$B$2:$G$6000,6,0),IFERROR(VLOOKUP($D4000,Winback!$B$2:$C$300,2,0),""))</f>
        <v/>
      </c>
      <c r="S4000">
        <f>IF($E4000=1,"NP","")&amp;IF($G4000=1,"+MOV","")&amp;IF($I4000=1,"+CS","")&amp;IF($K4000=1,"+WB","")</f>
        <v/>
      </c>
      <c r="T4000">
        <f>$E4000+$G4000+$I4000+$K4000</f>
        <v/>
      </c>
    </row>
    <row r="4001">
      <c r="A4001" t="inlineStr">
        <is>
          <t>342338290000</t>
        </is>
      </c>
      <c r="B4001" t="inlineStr">
        <is>
          <t>34233829</t>
        </is>
      </c>
      <c r="C4001" t="inlineStr">
        <is>
          <t>VLADIMIR AMILKA MARTINEZ CHAVARRIA</t>
        </is>
      </c>
      <c r="D4001" t="inlineStr">
        <is>
          <t>VLADIMIRAMILKAMARTINEZCHAVARRIA</t>
        </is>
      </c>
      <c r="E4001">
        <f>IF(COUNTIFS(Registros!$A$2:$A$6000,"NP",Registros!$B$2:$B$6000,$A4001)&gt;0,1,0)</f>
        <v/>
      </c>
      <c r="F4001">
        <f>IF($E4001=1,SUMIFS(Registros!$F$2:$F$6000,Registros!$A$2:$A$6000,"NP",Registros!$B$2:$B$6000,$A4001),0)</f>
        <v/>
      </c>
      <c r="G4001">
        <f>IF(COUNTIFS(Registros!$A$2:$A$6000,"MOV",Registros!$B$2:$B$6000,$A4001)&gt;0,1,0)</f>
        <v/>
      </c>
      <c r="H4001">
        <f>IF($G4001=1,SUMIFS(Registros!$F$2:$F$6000,Registros!$A$2:$A$6000,"MOV",Registros!$B$2:$B$6000,$A4001),0)</f>
        <v/>
      </c>
      <c r="I4001">
        <f>IF(COUNTIFS(Registros!$A$2:$A$6000,"CS",Registros!$B$2:$B$6000,$A4001)&gt;0,1,0)</f>
        <v/>
      </c>
      <c r="J4001">
        <f>IF($I4001=1,SUMIFS(Registros!$I$2:$I$6000,Registros!$A$2:$A$6000,"CS",Registros!$B$2:$B$6000,$A4001),0)</f>
        <v/>
      </c>
      <c r="K4001">
        <f>IF(COUNTIFS(Winback!$K$2:$K$300,$D4001)&gt;0,1,0)</f>
        <v/>
      </c>
      <c r="L4001">
        <f>IF(AND($K4001=1,LEFT($A4001,3)="WB-"),SUMIFS(Winback!$D$2:$D$300,Winback!$K$2:$K$300,$D4001),0)</f>
        <v/>
      </c>
      <c r="M4001">
        <f>IF(OR($E4001=1,$G4001=1,SUMIFS(Registros!$J$2:$J$6000,Registros!$B$2:$B$6000,$A4001)&gt;0),1,0)</f>
        <v/>
      </c>
      <c r="N4001">
        <f>IF($J4001&gt;0,1,IF(COUNTIFS(Registros!$A$2:$A$6000,"CS",Registros!$B$2:$B$6000,$A4001,Registros!$K$2:$K$6000,"&lt;&gt;")&gt;0,1,0))</f>
        <v/>
      </c>
      <c r="O4001">
        <f>IF(AND($K4001=1,$E4001=0,$G4001=0,$I4001=0),"WINBACK",IF(AND($M4001=1,$N4001&gt;0),"CONVERGENTE",IF($M4001=1,"SOLO MÓVIL",IF($N4001&gt;0,"SOLO FIJO / INTERNET","SIN SERVICIOS"))))</f>
        <v/>
      </c>
      <c r="P4001">
        <f>IF($O4001="WINBACK","Recuperar (winback)",IF($O4001="CONVERGENTE","Upgrade / más líneas",IF($O4001="SOLO MÓVIL","Ofrecer fijo + internet (FLBBTV)",IF($O4001="SOLO FIJO / INTERNET","Ofrecer línea móvil Nextphone","Oferta completa (móvil + fijo + internet)"))))</f>
        <v/>
      </c>
      <c r="Q4001">
        <f>$F4001+$H4001+$L4001</f>
        <v/>
      </c>
      <c r="R4001">
        <f>IFERROR(VLOOKUP($A4001,Registros!$B$2:$G$6000,6,0),IFERROR(VLOOKUP($D4001,Winback!$B$2:$C$300,2,0),""))</f>
        <v/>
      </c>
      <c r="S4001">
        <f>IF($E4001=1,"NP","")&amp;IF($G4001=1,"+MOV","")&amp;IF($I4001=1,"+CS","")&amp;IF($K4001=1,"+WB","")</f>
        <v/>
      </c>
      <c r="T4001">
        <f>$E4001+$G4001+$I4001+$K4001</f>
        <v/>
      </c>
    </row>
    <row r="4002">
      <c r="A4002" t="inlineStr">
        <is>
          <t>347358310000</t>
        </is>
      </c>
      <c r="B4002" t="inlineStr">
        <is>
          <t>34735831</t>
        </is>
      </c>
      <c r="C4002" t="inlineStr">
        <is>
          <t>VLADIMIR ELEAZAR AVILA CORTES</t>
        </is>
      </c>
      <c r="D4002" t="inlineStr">
        <is>
          <t>VLADIMIRELEAZARAVILACORTES</t>
        </is>
      </c>
      <c r="E4002">
        <f>IF(COUNTIFS(Registros!$A$2:$A$6000,"NP",Registros!$B$2:$B$6000,$A4002)&gt;0,1,0)</f>
        <v/>
      </c>
      <c r="F4002">
        <f>IF($E4002=1,SUMIFS(Registros!$F$2:$F$6000,Registros!$A$2:$A$6000,"NP",Registros!$B$2:$B$6000,$A4002),0)</f>
        <v/>
      </c>
      <c r="G4002">
        <f>IF(COUNTIFS(Registros!$A$2:$A$6000,"MOV",Registros!$B$2:$B$6000,$A4002)&gt;0,1,0)</f>
        <v/>
      </c>
      <c r="H4002">
        <f>IF($G4002=1,SUMIFS(Registros!$F$2:$F$6000,Registros!$A$2:$A$6000,"MOV",Registros!$B$2:$B$6000,$A4002),0)</f>
        <v/>
      </c>
      <c r="I4002">
        <f>IF(COUNTIFS(Registros!$A$2:$A$6000,"CS",Registros!$B$2:$B$6000,$A4002)&gt;0,1,0)</f>
        <v/>
      </c>
      <c r="J4002">
        <f>IF($I4002=1,SUMIFS(Registros!$I$2:$I$6000,Registros!$A$2:$A$6000,"CS",Registros!$B$2:$B$6000,$A4002),0)</f>
        <v/>
      </c>
      <c r="K4002">
        <f>IF(COUNTIFS(Winback!$K$2:$K$300,$D4002)&gt;0,1,0)</f>
        <v/>
      </c>
      <c r="L4002">
        <f>IF(AND($K4002=1,LEFT($A4002,3)="WB-"),SUMIFS(Winback!$D$2:$D$300,Winback!$K$2:$K$300,$D4002),0)</f>
        <v/>
      </c>
      <c r="M4002">
        <f>IF(OR($E4002=1,$G4002=1,SUMIFS(Registros!$J$2:$J$6000,Registros!$B$2:$B$6000,$A4002)&gt;0),1,0)</f>
        <v/>
      </c>
      <c r="N4002">
        <f>IF($J4002&gt;0,1,IF(COUNTIFS(Registros!$A$2:$A$6000,"CS",Registros!$B$2:$B$6000,$A4002,Registros!$K$2:$K$6000,"&lt;&gt;")&gt;0,1,0))</f>
        <v/>
      </c>
      <c r="O4002">
        <f>IF(AND($K4002=1,$E4002=0,$G4002=0,$I4002=0),"WINBACK",IF(AND($M4002=1,$N4002&gt;0),"CONVERGENTE",IF($M4002=1,"SOLO MÓVIL",IF($N4002&gt;0,"SOLO FIJO / INTERNET","SIN SERVICIOS"))))</f>
        <v/>
      </c>
      <c r="P4002">
        <f>IF($O4002="WINBACK","Recuperar (winback)",IF($O4002="CONVERGENTE","Upgrade / más líneas",IF($O4002="SOLO MÓVIL","Ofrecer fijo + internet (FLBBTV)",IF($O4002="SOLO FIJO / INTERNET","Ofrecer línea móvil Nextphone","Oferta completa (móvil + fijo + internet)"))))</f>
        <v/>
      </c>
      <c r="Q4002">
        <f>$F4002+$H4002+$L4002</f>
        <v/>
      </c>
      <c r="R4002">
        <f>IFERROR(VLOOKUP($A4002,Registros!$B$2:$G$6000,6,0),IFERROR(VLOOKUP($D4002,Winback!$B$2:$C$300,2,0),""))</f>
        <v/>
      </c>
      <c r="S4002">
        <f>IF($E4002=1,"NP","")&amp;IF($G4002=1,"+MOV","")&amp;IF($I4002=1,"+CS","")&amp;IF($K4002=1,"+WB","")</f>
        <v/>
      </c>
      <c r="T4002">
        <f>$E4002+$G4002+$I4002+$K4002</f>
        <v/>
      </c>
    </row>
    <row r="4003">
      <c r="A4003" t="inlineStr">
        <is>
          <t>344263230000</t>
        </is>
      </c>
      <c r="B4003" t="inlineStr">
        <is>
          <t>34426323</t>
        </is>
      </c>
      <c r="C4003" t="inlineStr">
        <is>
          <t>VLADIMIR MORAO</t>
        </is>
      </c>
      <c r="D4003" t="inlineStr">
        <is>
          <t>VLADIMIRMORAO</t>
        </is>
      </c>
      <c r="E4003">
        <f>IF(COUNTIFS(Registros!$A$2:$A$6000,"NP",Registros!$B$2:$B$6000,$A4003)&gt;0,1,0)</f>
        <v/>
      </c>
      <c r="F4003">
        <f>IF($E4003=1,SUMIFS(Registros!$F$2:$F$6000,Registros!$A$2:$A$6000,"NP",Registros!$B$2:$B$6000,$A4003),0)</f>
        <v/>
      </c>
      <c r="G4003">
        <f>IF(COUNTIFS(Registros!$A$2:$A$6000,"MOV",Registros!$B$2:$B$6000,$A4003)&gt;0,1,0)</f>
        <v/>
      </c>
      <c r="H4003">
        <f>IF($G4003=1,SUMIFS(Registros!$F$2:$F$6000,Registros!$A$2:$A$6000,"MOV",Registros!$B$2:$B$6000,$A4003),0)</f>
        <v/>
      </c>
      <c r="I4003">
        <f>IF(COUNTIFS(Registros!$A$2:$A$6000,"CS",Registros!$B$2:$B$6000,$A4003)&gt;0,1,0)</f>
        <v/>
      </c>
      <c r="J4003">
        <f>IF($I4003=1,SUMIFS(Registros!$I$2:$I$6000,Registros!$A$2:$A$6000,"CS",Registros!$B$2:$B$6000,$A4003),0)</f>
        <v/>
      </c>
      <c r="K4003">
        <f>IF(COUNTIFS(Winback!$K$2:$K$300,$D4003)&gt;0,1,0)</f>
        <v/>
      </c>
      <c r="L4003">
        <f>IF(AND($K4003=1,LEFT($A4003,3)="WB-"),SUMIFS(Winback!$D$2:$D$300,Winback!$K$2:$K$300,$D4003),0)</f>
        <v/>
      </c>
      <c r="M4003">
        <f>IF(OR($E4003=1,$G4003=1,SUMIFS(Registros!$J$2:$J$6000,Registros!$B$2:$B$6000,$A4003)&gt;0),1,0)</f>
        <v/>
      </c>
      <c r="N4003">
        <f>IF($J4003&gt;0,1,IF(COUNTIFS(Registros!$A$2:$A$6000,"CS",Registros!$B$2:$B$6000,$A4003,Registros!$K$2:$K$6000,"&lt;&gt;")&gt;0,1,0))</f>
        <v/>
      </c>
      <c r="O4003">
        <f>IF(AND($K4003=1,$E4003=0,$G4003=0,$I4003=0),"WINBACK",IF(AND($M4003=1,$N4003&gt;0),"CONVERGENTE",IF($M4003=1,"SOLO MÓVIL",IF($N4003&gt;0,"SOLO FIJO / INTERNET","SIN SERVICIOS"))))</f>
        <v/>
      </c>
      <c r="P4003">
        <f>IF($O4003="WINBACK","Recuperar (winback)",IF($O4003="CONVERGENTE","Upgrade / más líneas",IF($O4003="SOLO MÓVIL","Ofrecer fijo + internet (FLBBTV)",IF($O4003="SOLO FIJO / INTERNET","Ofrecer línea móvil Nextphone","Oferta completa (móvil + fijo + internet)"))))</f>
        <v/>
      </c>
      <c r="Q4003">
        <f>$F4003+$H4003+$L4003</f>
        <v/>
      </c>
      <c r="R4003">
        <f>IFERROR(VLOOKUP($A4003,Registros!$B$2:$G$6000,6,0),IFERROR(VLOOKUP($D4003,Winback!$B$2:$C$300,2,0),""))</f>
        <v/>
      </c>
      <c r="S4003">
        <f>IF($E4003=1,"NP","")&amp;IF($G4003=1,"+MOV","")&amp;IF($I4003=1,"+CS","")&amp;IF($K4003=1,"+WB","")</f>
        <v/>
      </c>
      <c r="T4003">
        <f>$E4003+$G4003+$I4003+$K4003</f>
        <v/>
      </c>
    </row>
    <row r="4004">
      <c r="A4004" t="inlineStr">
        <is>
          <t>356005120000</t>
        </is>
      </c>
      <c r="B4004" t="inlineStr">
        <is>
          <t>35600512</t>
        </is>
      </c>
      <c r="C4004" t="inlineStr">
        <is>
          <t>VLADIMIR SERRANO MORALES</t>
        </is>
      </c>
      <c r="D4004" t="inlineStr">
        <is>
          <t>VLADIMIRSERRANOMORALES</t>
        </is>
      </c>
      <c r="E4004">
        <f>IF(COUNTIFS(Registros!$A$2:$A$6000,"NP",Registros!$B$2:$B$6000,$A4004)&gt;0,1,0)</f>
        <v/>
      </c>
      <c r="F4004">
        <f>IF($E4004=1,SUMIFS(Registros!$F$2:$F$6000,Registros!$A$2:$A$6000,"NP",Registros!$B$2:$B$6000,$A4004),0)</f>
        <v/>
      </c>
      <c r="G4004">
        <f>IF(COUNTIFS(Registros!$A$2:$A$6000,"MOV",Registros!$B$2:$B$6000,$A4004)&gt;0,1,0)</f>
        <v/>
      </c>
      <c r="H4004">
        <f>IF($G4004=1,SUMIFS(Registros!$F$2:$F$6000,Registros!$A$2:$A$6000,"MOV",Registros!$B$2:$B$6000,$A4004),0)</f>
        <v/>
      </c>
      <c r="I4004">
        <f>IF(COUNTIFS(Registros!$A$2:$A$6000,"CS",Registros!$B$2:$B$6000,$A4004)&gt;0,1,0)</f>
        <v/>
      </c>
      <c r="J4004">
        <f>IF($I4004=1,SUMIFS(Registros!$I$2:$I$6000,Registros!$A$2:$A$6000,"CS",Registros!$B$2:$B$6000,$A4004),0)</f>
        <v/>
      </c>
      <c r="K4004">
        <f>IF(COUNTIFS(Winback!$K$2:$K$300,$D4004)&gt;0,1,0)</f>
        <v/>
      </c>
      <c r="L4004">
        <f>IF(AND($K4004=1,LEFT($A4004,3)="WB-"),SUMIFS(Winback!$D$2:$D$300,Winback!$K$2:$K$300,$D4004),0)</f>
        <v/>
      </c>
      <c r="M4004">
        <f>IF(OR($E4004=1,$G4004=1,SUMIFS(Registros!$J$2:$J$6000,Registros!$B$2:$B$6000,$A4004)&gt;0),1,0)</f>
        <v/>
      </c>
      <c r="N4004">
        <f>IF($J4004&gt;0,1,IF(COUNTIFS(Registros!$A$2:$A$6000,"CS",Registros!$B$2:$B$6000,$A4004,Registros!$K$2:$K$6000,"&lt;&gt;")&gt;0,1,0))</f>
        <v/>
      </c>
      <c r="O4004">
        <f>IF(AND($K4004=1,$E4004=0,$G4004=0,$I4004=0),"WINBACK",IF(AND($M4004=1,$N4004&gt;0),"CONVERGENTE",IF($M4004=1,"SOLO MÓVIL",IF($N4004&gt;0,"SOLO FIJO / INTERNET","SIN SERVICIOS"))))</f>
        <v/>
      </c>
      <c r="P4004">
        <f>IF($O4004="WINBACK","Recuperar (winback)",IF($O4004="CONVERGENTE","Upgrade / más líneas",IF($O4004="SOLO MÓVIL","Ofrecer fijo + internet (FLBBTV)",IF($O4004="SOLO FIJO / INTERNET","Ofrecer línea móvil Nextphone","Oferta completa (móvil + fijo + internet)"))))</f>
        <v/>
      </c>
      <c r="Q4004">
        <f>$F4004+$H4004+$L4004</f>
        <v/>
      </c>
      <c r="R4004">
        <f>IFERROR(VLOOKUP($A4004,Registros!$B$2:$G$6000,6,0),IFERROR(VLOOKUP($D4004,Winback!$B$2:$C$300,2,0),""))</f>
        <v/>
      </c>
      <c r="S4004">
        <f>IF($E4004=1,"NP","")&amp;IF($G4004=1,"+MOV","")&amp;IF($I4004=1,"+CS","")&amp;IF($K4004=1,"+WB","")</f>
        <v/>
      </c>
      <c r="T4004">
        <f>$E4004+$G4004+$I4004+$K4004</f>
        <v/>
      </c>
    </row>
    <row r="4005">
      <c r="A4005" t="inlineStr">
        <is>
          <t>332083860000</t>
        </is>
      </c>
      <c r="B4005" t="inlineStr">
        <is>
          <t>33208386</t>
        </is>
      </c>
      <c r="C4005" t="inlineStr">
        <is>
          <t>VLIM INVESTMENTS; CORP</t>
        </is>
      </c>
      <c r="D4005" t="inlineStr">
        <is>
          <t>VLIMINVESTMENTSCORP</t>
        </is>
      </c>
      <c r="E4005">
        <f>IF(COUNTIFS(Registros!$A$2:$A$6000,"NP",Registros!$B$2:$B$6000,$A4005)&gt;0,1,0)</f>
        <v/>
      </c>
      <c r="F4005">
        <f>IF($E4005=1,SUMIFS(Registros!$F$2:$F$6000,Registros!$A$2:$A$6000,"NP",Registros!$B$2:$B$6000,$A4005),0)</f>
        <v/>
      </c>
      <c r="G4005">
        <f>IF(COUNTIFS(Registros!$A$2:$A$6000,"MOV",Registros!$B$2:$B$6000,$A4005)&gt;0,1,0)</f>
        <v/>
      </c>
      <c r="H4005">
        <f>IF($G4005=1,SUMIFS(Registros!$F$2:$F$6000,Registros!$A$2:$A$6000,"MOV",Registros!$B$2:$B$6000,$A4005),0)</f>
        <v/>
      </c>
      <c r="I4005">
        <f>IF(COUNTIFS(Registros!$A$2:$A$6000,"CS",Registros!$B$2:$B$6000,$A4005)&gt;0,1,0)</f>
        <v/>
      </c>
      <c r="J4005">
        <f>IF($I4005=1,SUMIFS(Registros!$I$2:$I$6000,Registros!$A$2:$A$6000,"CS",Registros!$B$2:$B$6000,$A4005),0)</f>
        <v/>
      </c>
      <c r="K4005">
        <f>IF(COUNTIFS(Winback!$K$2:$K$300,$D4005)&gt;0,1,0)</f>
        <v/>
      </c>
      <c r="L4005">
        <f>IF(AND($K4005=1,LEFT($A4005,3)="WB-"),SUMIFS(Winback!$D$2:$D$300,Winback!$K$2:$K$300,$D4005),0)</f>
        <v/>
      </c>
      <c r="M4005">
        <f>IF(OR($E4005=1,$G4005=1,SUMIFS(Registros!$J$2:$J$6000,Registros!$B$2:$B$6000,$A4005)&gt;0),1,0)</f>
        <v/>
      </c>
      <c r="N4005">
        <f>IF($J4005&gt;0,1,IF(COUNTIFS(Registros!$A$2:$A$6000,"CS",Registros!$B$2:$B$6000,$A4005,Registros!$K$2:$K$6000,"&lt;&gt;")&gt;0,1,0))</f>
        <v/>
      </c>
      <c r="O4005">
        <f>IF(AND($K4005=1,$E4005=0,$G4005=0,$I4005=0),"WINBACK",IF(AND($M4005=1,$N4005&gt;0),"CONVERGENTE",IF($M4005=1,"SOLO MÓVIL",IF($N4005&gt;0,"SOLO FIJO / INTERNET","SIN SERVICIOS"))))</f>
        <v/>
      </c>
      <c r="P4005">
        <f>IF($O4005="WINBACK","Recuperar (winback)",IF($O4005="CONVERGENTE","Upgrade / más líneas",IF($O4005="SOLO MÓVIL","Ofrecer fijo + internet (FLBBTV)",IF($O4005="SOLO FIJO / INTERNET","Ofrecer línea móvil Nextphone","Oferta completa (móvil + fijo + internet)"))))</f>
        <v/>
      </c>
      <c r="Q4005">
        <f>$F4005+$H4005+$L4005</f>
        <v/>
      </c>
      <c r="R4005">
        <f>IFERROR(VLOOKUP($A4005,Registros!$B$2:$G$6000,6,0),IFERROR(VLOOKUP($D4005,Winback!$B$2:$C$300,2,0),""))</f>
        <v/>
      </c>
      <c r="S4005">
        <f>IF($E4005=1,"NP","")&amp;IF($G4005=1,"+MOV","")&amp;IF($I4005=1,"+CS","")&amp;IF($K4005=1,"+WB","")</f>
        <v/>
      </c>
      <c r="T4005">
        <f>$E4005+$G4005+$I4005+$K4005</f>
        <v/>
      </c>
    </row>
    <row r="4006">
      <c r="A4006" t="inlineStr">
        <is>
          <t>212052500000</t>
        </is>
      </c>
      <c r="B4006" t="inlineStr">
        <is>
          <t>21205250</t>
        </is>
      </c>
      <c r="C4006" t="inlineStr">
        <is>
          <t>VM ENTERPRISES S.A.</t>
        </is>
      </c>
      <c r="D4006" t="inlineStr">
        <is>
          <t>VMENTERPRISESSA</t>
        </is>
      </c>
      <c r="E4006">
        <f>IF(COUNTIFS(Registros!$A$2:$A$6000,"NP",Registros!$B$2:$B$6000,$A4006)&gt;0,1,0)</f>
        <v/>
      </c>
      <c r="F4006">
        <f>IF($E4006=1,SUMIFS(Registros!$F$2:$F$6000,Registros!$A$2:$A$6000,"NP",Registros!$B$2:$B$6000,$A4006),0)</f>
        <v/>
      </c>
      <c r="G4006">
        <f>IF(COUNTIFS(Registros!$A$2:$A$6000,"MOV",Registros!$B$2:$B$6000,$A4006)&gt;0,1,0)</f>
        <v/>
      </c>
      <c r="H4006">
        <f>IF($G4006=1,SUMIFS(Registros!$F$2:$F$6000,Registros!$A$2:$A$6000,"MOV",Registros!$B$2:$B$6000,$A4006),0)</f>
        <v/>
      </c>
      <c r="I4006">
        <f>IF(COUNTIFS(Registros!$A$2:$A$6000,"CS",Registros!$B$2:$B$6000,$A4006)&gt;0,1,0)</f>
        <v/>
      </c>
      <c r="J4006">
        <f>IF($I4006=1,SUMIFS(Registros!$I$2:$I$6000,Registros!$A$2:$A$6000,"CS",Registros!$B$2:$B$6000,$A4006),0)</f>
        <v/>
      </c>
      <c r="K4006">
        <f>IF(COUNTIFS(Winback!$K$2:$K$300,$D4006)&gt;0,1,0)</f>
        <v/>
      </c>
      <c r="L4006">
        <f>IF(AND($K4006=1,LEFT($A4006,3)="WB-"),SUMIFS(Winback!$D$2:$D$300,Winback!$K$2:$K$300,$D4006),0)</f>
        <v/>
      </c>
      <c r="M4006">
        <f>IF(OR($E4006=1,$G4006=1,SUMIFS(Registros!$J$2:$J$6000,Registros!$B$2:$B$6000,$A4006)&gt;0),1,0)</f>
        <v/>
      </c>
      <c r="N4006">
        <f>IF($J4006&gt;0,1,IF(COUNTIFS(Registros!$A$2:$A$6000,"CS",Registros!$B$2:$B$6000,$A4006,Registros!$K$2:$K$6000,"&lt;&gt;")&gt;0,1,0))</f>
        <v/>
      </c>
      <c r="O4006">
        <f>IF(AND($K4006=1,$E4006=0,$G4006=0,$I4006=0),"WINBACK",IF(AND($M4006=1,$N4006&gt;0),"CONVERGENTE",IF($M4006=1,"SOLO MÓVIL",IF($N4006&gt;0,"SOLO FIJO / INTERNET","SIN SERVICIOS"))))</f>
        <v/>
      </c>
      <c r="P4006">
        <f>IF($O4006="WINBACK","Recuperar (winback)",IF($O4006="CONVERGENTE","Upgrade / más líneas",IF($O4006="SOLO MÓVIL","Ofrecer fijo + internet (FLBBTV)",IF($O4006="SOLO FIJO / INTERNET","Ofrecer línea móvil Nextphone","Oferta completa (móvil + fijo + internet)"))))</f>
        <v/>
      </c>
      <c r="Q4006">
        <f>$F4006+$H4006+$L4006</f>
        <v/>
      </c>
      <c r="R4006">
        <f>IFERROR(VLOOKUP($A4006,Registros!$B$2:$G$6000,6,0),IFERROR(VLOOKUP($D4006,Winback!$B$2:$C$300,2,0),""))</f>
        <v/>
      </c>
      <c r="S4006">
        <f>IF($E4006=1,"NP","")&amp;IF($G4006=1,"+MOV","")&amp;IF($I4006=1,"+CS","")&amp;IF($K4006=1,"+WB","")</f>
        <v/>
      </c>
      <c r="T4006">
        <f>$E4006+$G4006+$I4006+$K4006</f>
        <v/>
      </c>
    </row>
    <row r="4007">
      <c r="A4007" t="inlineStr">
        <is>
          <t>318029120000</t>
        </is>
      </c>
      <c r="B4007" t="inlineStr">
        <is>
          <t>31802912</t>
        </is>
      </c>
      <c r="C4007" t="inlineStr">
        <is>
          <t>VMC IMPORT &amp; EXPORT S A</t>
        </is>
      </c>
      <c r="D4007" t="inlineStr">
        <is>
          <t>VMCIMPORTEXPORTSA</t>
        </is>
      </c>
      <c r="E4007">
        <f>IF(COUNTIFS(Registros!$A$2:$A$6000,"NP",Registros!$B$2:$B$6000,$A4007)&gt;0,1,0)</f>
        <v/>
      </c>
      <c r="F4007">
        <f>IF($E4007=1,SUMIFS(Registros!$F$2:$F$6000,Registros!$A$2:$A$6000,"NP",Registros!$B$2:$B$6000,$A4007),0)</f>
        <v/>
      </c>
      <c r="G4007">
        <f>IF(COUNTIFS(Registros!$A$2:$A$6000,"MOV",Registros!$B$2:$B$6000,$A4007)&gt;0,1,0)</f>
        <v/>
      </c>
      <c r="H4007">
        <f>IF($G4007=1,SUMIFS(Registros!$F$2:$F$6000,Registros!$A$2:$A$6000,"MOV",Registros!$B$2:$B$6000,$A4007),0)</f>
        <v/>
      </c>
      <c r="I4007">
        <f>IF(COUNTIFS(Registros!$A$2:$A$6000,"CS",Registros!$B$2:$B$6000,$A4007)&gt;0,1,0)</f>
        <v/>
      </c>
      <c r="J4007">
        <f>IF($I4007=1,SUMIFS(Registros!$I$2:$I$6000,Registros!$A$2:$A$6000,"CS",Registros!$B$2:$B$6000,$A4007),0)</f>
        <v/>
      </c>
      <c r="K4007">
        <f>IF(COUNTIFS(Winback!$K$2:$K$300,$D4007)&gt;0,1,0)</f>
        <v/>
      </c>
      <c r="L4007">
        <f>IF(AND($K4007=1,LEFT($A4007,3)="WB-"),SUMIFS(Winback!$D$2:$D$300,Winback!$K$2:$K$300,$D4007),0)</f>
        <v/>
      </c>
      <c r="M4007">
        <f>IF(OR($E4007=1,$G4007=1,SUMIFS(Registros!$J$2:$J$6000,Registros!$B$2:$B$6000,$A4007)&gt;0),1,0)</f>
        <v/>
      </c>
      <c r="N4007">
        <f>IF($J4007&gt;0,1,IF(COUNTIFS(Registros!$A$2:$A$6000,"CS",Registros!$B$2:$B$6000,$A4007,Registros!$K$2:$K$6000,"&lt;&gt;")&gt;0,1,0))</f>
        <v/>
      </c>
      <c r="O4007">
        <f>IF(AND($K4007=1,$E4007=0,$G4007=0,$I4007=0),"WINBACK",IF(AND($M4007=1,$N4007&gt;0),"CONVERGENTE",IF($M4007=1,"SOLO MÓVIL",IF($N4007&gt;0,"SOLO FIJO / INTERNET","SIN SERVICIOS"))))</f>
        <v/>
      </c>
      <c r="P4007">
        <f>IF($O4007="WINBACK","Recuperar (winback)",IF($O4007="CONVERGENTE","Upgrade / más líneas",IF($O4007="SOLO MÓVIL","Ofrecer fijo + internet (FLBBTV)",IF($O4007="SOLO FIJO / INTERNET","Ofrecer línea móvil Nextphone","Oferta completa (móvil + fijo + internet)"))))</f>
        <v/>
      </c>
      <c r="Q4007">
        <f>$F4007+$H4007+$L4007</f>
        <v/>
      </c>
      <c r="R4007">
        <f>IFERROR(VLOOKUP($A4007,Registros!$B$2:$G$6000,6,0),IFERROR(VLOOKUP($D4007,Winback!$B$2:$C$300,2,0),""))</f>
        <v/>
      </c>
      <c r="S4007">
        <f>IF($E4007=1,"NP","")&amp;IF($G4007=1,"+MOV","")&amp;IF($I4007=1,"+CS","")&amp;IF($K4007=1,"+WB","")</f>
        <v/>
      </c>
      <c r="T4007">
        <f>$E4007+$G4007+$I4007+$K4007</f>
        <v/>
      </c>
    </row>
    <row r="4008">
      <c r="A4008" t="inlineStr">
        <is>
          <t>344070740000</t>
        </is>
      </c>
      <c r="B4008" t="inlineStr">
        <is>
          <t>34407074</t>
        </is>
      </c>
      <c r="C4008" t="inlineStr">
        <is>
          <t>VMV ART STORE SA</t>
        </is>
      </c>
      <c r="D4008" t="inlineStr">
        <is>
          <t>VMVARTSTORESA</t>
        </is>
      </c>
      <c r="E4008">
        <f>IF(COUNTIFS(Registros!$A$2:$A$6000,"NP",Registros!$B$2:$B$6000,$A4008)&gt;0,1,0)</f>
        <v/>
      </c>
      <c r="F4008">
        <f>IF($E4008=1,SUMIFS(Registros!$F$2:$F$6000,Registros!$A$2:$A$6000,"NP",Registros!$B$2:$B$6000,$A4008),0)</f>
        <v/>
      </c>
      <c r="G4008">
        <f>IF(COUNTIFS(Registros!$A$2:$A$6000,"MOV",Registros!$B$2:$B$6000,$A4008)&gt;0,1,0)</f>
        <v/>
      </c>
      <c r="H4008">
        <f>IF($G4008=1,SUMIFS(Registros!$F$2:$F$6000,Registros!$A$2:$A$6000,"MOV",Registros!$B$2:$B$6000,$A4008),0)</f>
        <v/>
      </c>
      <c r="I4008">
        <f>IF(COUNTIFS(Registros!$A$2:$A$6000,"CS",Registros!$B$2:$B$6000,$A4008)&gt;0,1,0)</f>
        <v/>
      </c>
      <c r="J4008">
        <f>IF($I4008=1,SUMIFS(Registros!$I$2:$I$6000,Registros!$A$2:$A$6000,"CS",Registros!$B$2:$B$6000,$A4008),0)</f>
        <v/>
      </c>
      <c r="K4008">
        <f>IF(COUNTIFS(Winback!$K$2:$K$300,$D4008)&gt;0,1,0)</f>
        <v/>
      </c>
      <c r="L4008">
        <f>IF(AND($K4008=1,LEFT($A4008,3)="WB-"),SUMIFS(Winback!$D$2:$D$300,Winback!$K$2:$K$300,$D4008),0)</f>
        <v/>
      </c>
      <c r="M4008">
        <f>IF(OR($E4008=1,$G4008=1,SUMIFS(Registros!$J$2:$J$6000,Registros!$B$2:$B$6000,$A4008)&gt;0),1,0)</f>
        <v/>
      </c>
      <c r="N4008">
        <f>IF($J4008&gt;0,1,IF(COUNTIFS(Registros!$A$2:$A$6000,"CS",Registros!$B$2:$B$6000,$A4008,Registros!$K$2:$K$6000,"&lt;&gt;")&gt;0,1,0))</f>
        <v/>
      </c>
      <c r="O4008">
        <f>IF(AND($K4008=1,$E4008=0,$G4008=0,$I4008=0),"WINBACK",IF(AND($M4008=1,$N4008&gt;0),"CONVERGENTE",IF($M4008=1,"SOLO MÓVIL",IF($N4008&gt;0,"SOLO FIJO / INTERNET","SIN SERVICIOS"))))</f>
        <v/>
      </c>
      <c r="P4008">
        <f>IF($O4008="WINBACK","Recuperar (winback)",IF($O4008="CONVERGENTE","Upgrade / más líneas",IF($O4008="SOLO MÓVIL","Ofrecer fijo + internet (FLBBTV)",IF($O4008="SOLO FIJO / INTERNET","Ofrecer línea móvil Nextphone","Oferta completa (móvil + fijo + internet)"))))</f>
        <v/>
      </c>
      <c r="Q4008">
        <f>$F4008+$H4008+$L4008</f>
        <v/>
      </c>
      <c r="R4008">
        <f>IFERROR(VLOOKUP($A4008,Registros!$B$2:$G$6000,6,0),IFERROR(VLOOKUP($D4008,Winback!$B$2:$C$300,2,0),""))</f>
        <v/>
      </c>
      <c r="S4008">
        <f>IF($E4008=1,"NP","")&amp;IF($G4008=1,"+MOV","")&amp;IF($I4008=1,"+CS","")&amp;IF($K4008=1,"+WB","")</f>
        <v/>
      </c>
      <c r="T4008">
        <f>$E4008+$G4008+$I4008+$K4008</f>
        <v/>
      </c>
    </row>
    <row r="4009">
      <c r="A4009" t="inlineStr">
        <is>
          <t>328112270000</t>
        </is>
      </c>
      <c r="B4009" t="inlineStr">
        <is>
          <t>32811227</t>
        </is>
      </c>
      <c r="C4009" t="inlineStr">
        <is>
          <t>VOICE &amp; DATA COMMUNICATIONS EQUIPMENTS CORP</t>
        </is>
      </c>
      <c r="D4009" t="inlineStr">
        <is>
          <t>VOICEDATACOMMUNICATIONSEQUIPMENTSCORP</t>
        </is>
      </c>
      <c r="E4009">
        <f>IF(COUNTIFS(Registros!$A$2:$A$6000,"NP",Registros!$B$2:$B$6000,$A4009)&gt;0,1,0)</f>
        <v/>
      </c>
      <c r="F4009">
        <f>IF($E4009=1,SUMIFS(Registros!$F$2:$F$6000,Registros!$A$2:$A$6000,"NP",Registros!$B$2:$B$6000,$A4009),0)</f>
        <v/>
      </c>
      <c r="G4009">
        <f>IF(COUNTIFS(Registros!$A$2:$A$6000,"MOV",Registros!$B$2:$B$6000,$A4009)&gt;0,1,0)</f>
        <v/>
      </c>
      <c r="H4009">
        <f>IF($G4009=1,SUMIFS(Registros!$F$2:$F$6000,Registros!$A$2:$A$6000,"MOV",Registros!$B$2:$B$6000,$A4009),0)</f>
        <v/>
      </c>
      <c r="I4009">
        <f>IF(COUNTIFS(Registros!$A$2:$A$6000,"CS",Registros!$B$2:$B$6000,$A4009)&gt;0,1,0)</f>
        <v/>
      </c>
      <c r="J4009">
        <f>IF($I4009=1,SUMIFS(Registros!$I$2:$I$6000,Registros!$A$2:$A$6000,"CS",Registros!$B$2:$B$6000,$A4009),0)</f>
        <v/>
      </c>
      <c r="K4009">
        <f>IF(COUNTIFS(Winback!$K$2:$K$300,$D4009)&gt;0,1,0)</f>
        <v/>
      </c>
      <c r="L4009">
        <f>IF(AND($K4009=1,LEFT($A4009,3)="WB-"),SUMIFS(Winback!$D$2:$D$300,Winback!$K$2:$K$300,$D4009),0)</f>
        <v/>
      </c>
      <c r="M4009">
        <f>IF(OR($E4009=1,$G4009=1,SUMIFS(Registros!$J$2:$J$6000,Registros!$B$2:$B$6000,$A4009)&gt;0),1,0)</f>
        <v/>
      </c>
      <c r="N4009">
        <f>IF($J4009&gt;0,1,IF(COUNTIFS(Registros!$A$2:$A$6000,"CS",Registros!$B$2:$B$6000,$A4009,Registros!$K$2:$K$6000,"&lt;&gt;")&gt;0,1,0))</f>
        <v/>
      </c>
      <c r="O4009">
        <f>IF(AND($K4009=1,$E4009=0,$G4009=0,$I4009=0),"WINBACK",IF(AND($M4009=1,$N4009&gt;0),"CONVERGENTE",IF($M4009=1,"SOLO MÓVIL",IF($N4009&gt;0,"SOLO FIJO / INTERNET","SIN SERVICIOS"))))</f>
        <v/>
      </c>
      <c r="P4009">
        <f>IF($O4009="WINBACK","Recuperar (winback)",IF($O4009="CONVERGENTE","Upgrade / más líneas",IF($O4009="SOLO MÓVIL","Ofrecer fijo + internet (FLBBTV)",IF($O4009="SOLO FIJO / INTERNET","Ofrecer línea móvil Nextphone","Oferta completa (móvil + fijo + internet)"))))</f>
        <v/>
      </c>
      <c r="Q4009">
        <f>$F4009+$H4009+$L4009</f>
        <v/>
      </c>
      <c r="R4009">
        <f>IFERROR(VLOOKUP($A4009,Registros!$B$2:$G$6000,6,0),IFERROR(VLOOKUP($D4009,Winback!$B$2:$C$300,2,0),""))</f>
        <v/>
      </c>
      <c r="S4009">
        <f>IF($E4009=1,"NP","")&amp;IF($G4009=1,"+MOV","")&amp;IF($I4009=1,"+CS","")&amp;IF($K4009=1,"+WB","")</f>
        <v/>
      </c>
      <c r="T4009">
        <f>$E4009+$G4009+$I4009+$K4009</f>
        <v/>
      </c>
    </row>
    <row r="4010">
      <c r="A4010" t="inlineStr">
        <is>
          <t>237014630000</t>
        </is>
      </c>
      <c r="B4010" t="inlineStr">
        <is>
          <t>23701463</t>
        </is>
      </c>
      <c r="C4010" t="inlineStr">
        <is>
          <t>VOITH TURBO S.A. DE C.V</t>
        </is>
      </c>
      <c r="D4010" t="inlineStr">
        <is>
          <t>VOITHTURBOSADECV</t>
        </is>
      </c>
      <c r="E4010">
        <f>IF(COUNTIFS(Registros!$A$2:$A$6000,"NP",Registros!$B$2:$B$6000,$A4010)&gt;0,1,0)</f>
        <v/>
      </c>
      <c r="F4010">
        <f>IF($E4010=1,SUMIFS(Registros!$F$2:$F$6000,Registros!$A$2:$A$6000,"NP",Registros!$B$2:$B$6000,$A4010),0)</f>
        <v/>
      </c>
      <c r="G4010">
        <f>IF(COUNTIFS(Registros!$A$2:$A$6000,"MOV",Registros!$B$2:$B$6000,$A4010)&gt;0,1,0)</f>
        <v/>
      </c>
      <c r="H4010">
        <f>IF($G4010=1,SUMIFS(Registros!$F$2:$F$6000,Registros!$A$2:$A$6000,"MOV",Registros!$B$2:$B$6000,$A4010),0)</f>
        <v/>
      </c>
      <c r="I4010">
        <f>IF(COUNTIFS(Registros!$A$2:$A$6000,"CS",Registros!$B$2:$B$6000,$A4010)&gt;0,1,0)</f>
        <v/>
      </c>
      <c r="J4010">
        <f>IF($I4010=1,SUMIFS(Registros!$I$2:$I$6000,Registros!$A$2:$A$6000,"CS",Registros!$B$2:$B$6000,$A4010),0)</f>
        <v/>
      </c>
      <c r="K4010">
        <f>IF(COUNTIFS(Winback!$K$2:$K$300,$D4010)&gt;0,1,0)</f>
        <v/>
      </c>
      <c r="L4010">
        <f>IF(AND($K4010=1,LEFT($A4010,3)="WB-"),SUMIFS(Winback!$D$2:$D$300,Winback!$K$2:$K$300,$D4010),0)</f>
        <v/>
      </c>
      <c r="M4010">
        <f>IF(OR($E4010=1,$G4010=1,SUMIFS(Registros!$J$2:$J$6000,Registros!$B$2:$B$6000,$A4010)&gt;0),1,0)</f>
        <v/>
      </c>
      <c r="N4010">
        <f>IF($J4010&gt;0,1,IF(COUNTIFS(Registros!$A$2:$A$6000,"CS",Registros!$B$2:$B$6000,$A4010,Registros!$K$2:$K$6000,"&lt;&gt;")&gt;0,1,0))</f>
        <v/>
      </c>
      <c r="O4010">
        <f>IF(AND($K4010=1,$E4010=0,$G4010=0,$I4010=0),"WINBACK",IF(AND($M4010=1,$N4010&gt;0),"CONVERGENTE",IF($M4010=1,"SOLO MÓVIL",IF($N4010&gt;0,"SOLO FIJO / INTERNET","SIN SERVICIOS"))))</f>
        <v/>
      </c>
      <c r="P4010">
        <f>IF($O4010="WINBACK","Recuperar (winback)",IF($O4010="CONVERGENTE","Upgrade / más líneas",IF($O4010="SOLO MÓVIL","Ofrecer fijo + internet (FLBBTV)",IF($O4010="SOLO FIJO / INTERNET","Ofrecer línea móvil Nextphone","Oferta completa (móvil + fijo + internet)"))))</f>
        <v/>
      </c>
      <c r="Q4010">
        <f>$F4010+$H4010+$L4010</f>
        <v/>
      </c>
      <c r="R4010">
        <f>IFERROR(VLOOKUP($A4010,Registros!$B$2:$G$6000,6,0),IFERROR(VLOOKUP($D4010,Winback!$B$2:$C$300,2,0),""))</f>
        <v/>
      </c>
      <c r="S4010">
        <f>IF($E4010=1,"NP","")&amp;IF($G4010=1,"+MOV","")&amp;IF($I4010=1,"+CS","")&amp;IF($K4010=1,"+WB","")</f>
        <v/>
      </c>
      <c r="T4010">
        <f>$E4010+$G4010+$I4010+$K4010</f>
        <v/>
      </c>
    </row>
    <row r="4011">
      <c r="A4011" t="inlineStr">
        <is>
          <t>325001430000</t>
        </is>
      </c>
      <c r="B4011" t="inlineStr">
        <is>
          <t>32500143</t>
        </is>
      </c>
      <c r="C4011" t="inlineStr">
        <is>
          <t>VOLCAN ECO TOURS SOCIEDAD ANONIMA</t>
        </is>
      </c>
      <c r="D4011" t="inlineStr">
        <is>
          <t>VOLCANECOTOURSSOCIEDADANONIMA</t>
        </is>
      </c>
      <c r="E4011">
        <f>IF(COUNTIFS(Registros!$A$2:$A$6000,"NP",Registros!$B$2:$B$6000,$A4011)&gt;0,1,0)</f>
        <v/>
      </c>
      <c r="F4011">
        <f>IF($E4011=1,SUMIFS(Registros!$F$2:$F$6000,Registros!$A$2:$A$6000,"NP",Registros!$B$2:$B$6000,$A4011),0)</f>
        <v/>
      </c>
      <c r="G4011">
        <f>IF(COUNTIFS(Registros!$A$2:$A$6000,"MOV",Registros!$B$2:$B$6000,$A4011)&gt;0,1,0)</f>
        <v/>
      </c>
      <c r="H4011">
        <f>IF($G4011=1,SUMIFS(Registros!$F$2:$F$6000,Registros!$A$2:$A$6000,"MOV",Registros!$B$2:$B$6000,$A4011),0)</f>
        <v/>
      </c>
      <c r="I4011">
        <f>IF(COUNTIFS(Registros!$A$2:$A$6000,"CS",Registros!$B$2:$B$6000,$A4011)&gt;0,1,0)</f>
        <v/>
      </c>
      <c r="J4011">
        <f>IF($I4011=1,SUMIFS(Registros!$I$2:$I$6000,Registros!$A$2:$A$6000,"CS",Registros!$B$2:$B$6000,$A4011),0)</f>
        <v/>
      </c>
      <c r="K4011">
        <f>IF(COUNTIFS(Winback!$K$2:$K$300,$D4011)&gt;0,1,0)</f>
        <v/>
      </c>
      <c r="L4011">
        <f>IF(AND($K4011=1,LEFT($A4011,3)="WB-"),SUMIFS(Winback!$D$2:$D$300,Winback!$K$2:$K$300,$D4011),0)</f>
        <v/>
      </c>
      <c r="M4011">
        <f>IF(OR($E4011=1,$G4011=1,SUMIFS(Registros!$J$2:$J$6000,Registros!$B$2:$B$6000,$A4011)&gt;0),1,0)</f>
        <v/>
      </c>
      <c r="N4011">
        <f>IF($J4011&gt;0,1,IF(COUNTIFS(Registros!$A$2:$A$6000,"CS",Registros!$B$2:$B$6000,$A4011,Registros!$K$2:$K$6000,"&lt;&gt;")&gt;0,1,0))</f>
        <v/>
      </c>
      <c r="O4011">
        <f>IF(AND($K4011=1,$E4011=0,$G4011=0,$I4011=0),"WINBACK",IF(AND($M4011=1,$N4011&gt;0),"CONVERGENTE",IF($M4011=1,"SOLO MÓVIL",IF($N4011&gt;0,"SOLO FIJO / INTERNET","SIN SERVICIOS"))))</f>
        <v/>
      </c>
      <c r="P4011">
        <f>IF($O4011="WINBACK","Recuperar (winback)",IF($O4011="CONVERGENTE","Upgrade / más líneas",IF($O4011="SOLO MÓVIL","Ofrecer fijo + internet (FLBBTV)",IF($O4011="SOLO FIJO / INTERNET","Ofrecer línea móvil Nextphone","Oferta completa (móvil + fijo + internet)"))))</f>
        <v/>
      </c>
      <c r="Q4011">
        <f>$F4011+$H4011+$L4011</f>
        <v/>
      </c>
      <c r="R4011">
        <f>IFERROR(VLOOKUP($A4011,Registros!$B$2:$G$6000,6,0),IFERROR(VLOOKUP($D4011,Winback!$B$2:$C$300,2,0),""))</f>
        <v/>
      </c>
      <c r="S4011">
        <f>IF($E4011=1,"NP","")&amp;IF($G4011=1,"+MOV","")&amp;IF($I4011=1,"+CS","")&amp;IF($K4011=1,"+WB","")</f>
        <v/>
      </c>
      <c r="T4011">
        <f>$E4011+$G4011+$I4011+$K4011</f>
        <v/>
      </c>
    </row>
    <row r="4012">
      <c r="A4012" t="inlineStr">
        <is>
          <t>349374190000</t>
        </is>
      </c>
      <c r="B4012" t="inlineStr">
        <is>
          <t>34937419</t>
        </is>
      </c>
      <c r="C4012" t="inlineStr">
        <is>
          <t>VOLCAN RESORT CORPORATION</t>
        </is>
      </c>
      <c r="D4012" t="inlineStr">
        <is>
          <t>VOLCANRESORTCORPORATION</t>
        </is>
      </c>
      <c r="E4012">
        <f>IF(COUNTIFS(Registros!$A$2:$A$6000,"NP",Registros!$B$2:$B$6000,$A4012)&gt;0,1,0)</f>
        <v/>
      </c>
      <c r="F4012">
        <f>IF($E4012=1,SUMIFS(Registros!$F$2:$F$6000,Registros!$A$2:$A$6000,"NP",Registros!$B$2:$B$6000,$A4012),0)</f>
        <v/>
      </c>
      <c r="G4012">
        <f>IF(COUNTIFS(Registros!$A$2:$A$6000,"MOV",Registros!$B$2:$B$6000,$A4012)&gt;0,1,0)</f>
        <v/>
      </c>
      <c r="H4012">
        <f>IF($G4012=1,SUMIFS(Registros!$F$2:$F$6000,Registros!$A$2:$A$6000,"MOV",Registros!$B$2:$B$6000,$A4012),0)</f>
        <v/>
      </c>
      <c r="I4012">
        <f>IF(COUNTIFS(Registros!$A$2:$A$6000,"CS",Registros!$B$2:$B$6000,$A4012)&gt;0,1,0)</f>
        <v/>
      </c>
      <c r="J4012">
        <f>IF($I4012=1,SUMIFS(Registros!$I$2:$I$6000,Registros!$A$2:$A$6000,"CS",Registros!$B$2:$B$6000,$A4012),0)</f>
        <v/>
      </c>
      <c r="K4012">
        <f>IF(COUNTIFS(Winback!$K$2:$K$300,$D4012)&gt;0,1,0)</f>
        <v/>
      </c>
      <c r="L4012">
        <f>IF(AND($K4012=1,LEFT($A4012,3)="WB-"),SUMIFS(Winback!$D$2:$D$300,Winback!$K$2:$K$300,$D4012),0)</f>
        <v/>
      </c>
      <c r="M4012">
        <f>IF(OR($E4012=1,$G4012=1,SUMIFS(Registros!$J$2:$J$6000,Registros!$B$2:$B$6000,$A4012)&gt;0),1,0)</f>
        <v/>
      </c>
      <c r="N4012">
        <f>IF($J4012&gt;0,1,IF(COUNTIFS(Registros!$A$2:$A$6000,"CS",Registros!$B$2:$B$6000,$A4012,Registros!$K$2:$K$6000,"&lt;&gt;")&gt;0,1,0))</f>
        <v/>
      </c>
      <c r="O4012">
        <f>IF(AND($K4012=1,$E4012=0,$G4012=0,$I4012=0),"WINBACK",IF(AND($M4012=1,$N4012&gt;0),"CONVERGENTE",IF($M4012=1,"SOLO MÓVIL",IF($N4012&gt;0,"SOLO FIJO / INTERNET","SIN SERVICIOS"))))</f>
        <v/>
      </c>
      <c r="P4012">
        <f>IF($O4012="WINBACK","Recuperar (winback)",IF($O4012="CONVERGENTE","Upgrade / más líneas",IF($O4012="SOLO MÓVIL","Ofrecer fijo + internet (FLBBTV)",IF($O4012="SOLO FIJO / INTERNET","Ofrecer línea móvil Nextphone","Oferta completa (móvil + fijo + internet)"))))</f>
        <v/>
      </c>
      <c r="Q4012">
        <f>$F4012+$H4012+$L4012</f>
        <v/>
      </c>
      <c r="R4012">
        <f>IFERROR(VLOOKUP($A4012,Registros!$B$2:$G$6000,6,0),IFERROR(VLOOKUP($D4012,Winback!$B$2:$C$300,2,0),""))</f>
        <v/>
      </c>
      <c r="S4012">
        <f>IF($E4012=1,"NP","")&amp;IF($G4012=1,"+MOV","")&amp;IF($I4012=1,"+CS","")&amp;IF($K4012=1,"+WB","")</f>
        <v/>
      </c>
      <c r="T4012">
        <f>$E4012+$G4012+$I4012+$K4012</f>
        <v/>
      </c>
    </row>
    <row r="4013">
      <c r="A4013" t="inlineStr">
        <is>
          <t>326038240000</t>
        </is>
      </c>
      <c r="B4013" t="inlineStr">
        <is>
          <t>32603824</t>
        </is>
      </c>
      <c r="C4013" t="inlineStr">
        <is>
          <t>VOLT OESTE; S.A.</t>
        </is>
      </c>
      <c r="D4013" t="inlineStr">
        <is>
          <t>VOLTOESTESA</t>
        </is>
      </c>
      <c r="E4013">
        <f>IF(COUNTIFS(Registros!$A$2:$A$6000,"NP",Registros!$B$2:$B$6000,$A4013)&gt;0,1,0)</f>
        <v/>
      </c>
      <c r="F4013">
        <f>IF($E4013=1,SUMIFS(Registros!$F$2:$F$6000,Registros!$A$2:$A$6000,"NP",Registros!$B$2:$B$6000,$A4013),0)</f>
        <v/>
      </c>
      <c r="G4013">
        <f>IF(COUNTIFS(Registros!$A$2:$A$6000,"MOV",Registros!$B$2:$B$6000,$A4013)&gt;0,1,0)</f>
        <v/>
      </c>
      <c r="H4013">
        <f>IF($G4013=1,SUMIFS(Registros!$F$2:$F$6000,Registros!$A$2:$A$6000,"MOV",Registros!$B$2:$B$6000,$A4013),0)</f>
        <v/>
      </c>
      <c r="I4013">
        <f>IF(COUNTIFS(Registros!$A$2:$A$6000,"CS",Registros!$B$2:$B$6000,$A4013)&gt;0,1,0)</f>
        <v/>
      </c>
      <c r="J4013">
        <f>IF($I4013=1,SUMIFS(Registros!$I$2:$I$6000,Registros!$A$2:$A$6000,"CS",Registros!$B$2:$B$6000,$A4013),0)</f>
        <v/>
      </c>
      <c r="K4013">
        <f>IF(COUNTIFS(Winback!$K$2:$K$300,$D4013)&gt;0,1,0)</f>
        <v/>
      </c>
      <c r="L4013">
        <f>IF(AND($K4013=1,LEFT($A4013,3)="WB-"),SUMIFS(Winback!$D$2:$D$300,Winback!$K$2:$K$300,$D4013),0)</f>
        <v/>
      </c>
      <c r="M4013">
        <f>IF(OR($E4013=1,$G4013=1,SUMIFS(Registros!$J$2:$J$6000,Registros!$B$2:$B$6000,$A4013)&gt;0),1,0)</f>
        <v/>
      </c>
      <c r="N4013">
        <f>IF($J4013&gt;0,1,IF(COUNTIFS(Registros!$A$2:$A$6000,"CS",Registros!$B$2:$B$6000,$A4013,Registros!$K$2:$K$6000,"&lt;&gt;")&gt;0,1,0))</f>
        <v/>
      </c>
      <c r="O4013">
        <f>IF(AND($K4013=1,$E4013=0,$G4013=0,$I4013=0),"WINBACK",IF(AND($M4013=1,$N4013&gt;0),"CONVERGENTE",IF($M4013=1,"SOLO MÓVIL",IF($N4013&gt;0,"SOLO FIJO / INTERNET","SIN SERVICIOS"))))</f>
        <v/>
      </c>
      <c r="P4013">
        <f>IF($O4013="WINBACK","Recuperar (winback)",IF($O4013="CONVERGENTE","Upgrade / más líneas",IF($O4013="SOLO MÓVIL","Ofrecer fijo + internet (FLBBTV)",IF($O4013="SOLO FIJO / INTERNET","Ofrecer línea móvil Nextphone","Oferta completa (móvil + fijo + internet)"))))</f>
        <v/>
      </c>
      <c r="Q4013">
        <f>$F4013+$H4013+$L4013</f>
        <v/>
      </c>
      <c r="R4013">
        <f>IFERROR(VLOOKUP($A4013,Registros!$B$2:$G$6000,6,0),IFERROR(VLOOKUP($D4013,Winback!$B$2:$C$300,2,0),""))</f>
        <v/>
      </c>
      <c r="S4013">
        <f>IF($E4013=1,"NP","")&amp;IF($G4013=1,"+MOV","")&amp;IF($I4013=1,"+CS","")&amp;IF($K4013=1,"+WB","")</f>
        <v/>
      </c>
      <c r="T4013">
        <f>$E4013+$G4013+$I4013+$K4013</f>
        <v/>
      </c>
    </row>
    <row r="4014">
      <c r="A4014" t="inlineStr">
        <is>
          <t>317019400100</t>
        </is>
      </c>
      <c r="B4014" t="inlineStr">
        <is>
          <t>31701940</t>
        </is>
      </c>
      <c r="C4014" t="inlineStr">
        <is>
          <t>VORTICE</t>
        </is>
      </c>
      <c r="D4014" t="inlineStr">
        <is>
          <t>VORTICE</t>
        </is>
      </c>
      <c r="E4014">
        <f>IF(COUNTIFS(Registros!$A$2:$A$6000,"NP",Registros!$B$2:$B$6000,$A4014)&gt;0,1,0)</f>
        <v/>
      </c>
      <c r="F4014">
        <f>IF($E4014=1,SUMIFS(Registros!$F$2:$F$6000,Registros!$A$2:$A$6000,"NP",Registros!$B$2:$B$6000,$A4014),0)</f>
        <v/>
      </c>
      <c r="G4014">
        <f>IF(COUNTIFS(Registros!$A$2:$A$6000,"MOV",Registros!$B$2:$B$6000,$A4014)&gt;0,1,0)</f>
        <v/>
      </c>
      <c r="H4014">
        <f>IF($G4014=1,SUMIFS(Registros!$F$2:$F$6000,Registros!$A$2:$A$6000,"MOV",Registros!$B$2:$B$6000,$A4014),0)</f>
        <v/>
      </c>
      <c r="I4014">
        <f>IF(COUNTIFS(Registros!$A$2:$A$6000,"CS",Registros!$B$2:$B$6000,$A4014)&gt;0,1,0)</f>
        <v/>
      </c>
      <c r="J4014">
        <f>IF($I4014=1,SUMIFS(Registros!$I$2:$I$6000,Registros!$A$2:$A$6000,"CS",Registros!$B$2:$B$6000,$A4014),0)</f>
        <v/>
      </c>
      <c r="K4014">
        <f>IF(COUNTIFS(Winback!$K$2:$K$300,$D4014)&gt;0,1,0)</f>
        <v/>
      </c>
      <c r="L4014">
        <f>IF(AND($K4014=1,LEFT($A4014,3)="WB-"),SUMIFS(Winback!$D$2:$D$300,Winback!$K$2:$K$300,$D4014),0)</f>
        <v/>
      </c>
      <c r="M4014">
        <f>IF(OR($E4014=1,$G4014=1,SUMIFS(Registros!$J$2:$J$6000,Registros!$B$2:$B$6000,$A4014)&gt;0),1,0)</f>
        <v/>
      </c>
      <c r="N4014">
        <f>IF($J4014&gt;0,1,IF(COUNTIFS(Registros!$A$2:$A$6000,"CS",Registros!$B$2:$B$6000,$A4014,Registros!$K$2:$K$6000,"&lt;&gt;")&gt;0,1,0))</f>
        <v/>
      </c>
      <c r="O4014">
        <f>IF(AND($K4014=1,$E4014=0,$G4014=0,$I4014=0),"WINBACK",IF(AND($M4014=1,$N4014&gt;0),"CONVERGENTE",IF($M4014=1,"SOLO MÓVIL",IF($N4014&gt;0,"SOLO FIJO / INTERNET","SIN SERVICIOS"))))</f>
        <v/>
      </c>
      <c r="P4014">
        <f>IF($O4014="WINBACK","Recuperar (winback)",IF($O4014="CONVERGENTE","Upgrade / más líneas",IF($O4014="SOLO MÓVIL","Ofrecer fijo + internet (FLBBTV)",IF($O4014="SOLO FIJO / INTERNET","Ofrecer línea móvil Nextphone","Oferta completa (móvil + fijo + internet)"))))</f>
        <v/>
      </c>
      <c r="Q4014">
        <f>$F4014+$H4014+$L4014</f>
        <v/>
      </c>
      <c r="R4014">
        <f>IFERROR(VLOOKUP($A4014,Registros!$B$2:$G$6000,6,0),IFERROR(VLOOKUP($D4014,Winback!$B$2:$C$300,2,0),""))</f>
        <v/>
      </c>
      <c r="S4014">
        <f>IF($E4014=1,"NP","")&amp;IF($G4014=1,"+MOV","")&amp;IF($I4014=1,"+CS","")&amp;IF($K4014=1,"+WB","")</f>
        <v/>
      </c>
      <c r="T4014">
        <f>$E4014+$G4014+$I4014+$K4014</f>
        <v/>
      </c>
    </row>
    <row r="4015">
      <c r="A4015" t="inlineStr">
        <is>
          <t>295092740000</t>
        </is>
      </c>
      <c r="B4015" t="inlineStr">
        <is>
          <t>29509274</t>
        </is>
      </c>
      <c r="C4015" t="inlineStr">
        <is>
          <t>VOZOCIAL S;A.</t>
        </is>
      </c>
      <c r="D4015" t="inlineStr">
        <is>
          <t>VOZOCIALSA</t>
        </is>
      </c>
      <c r="E4015">
        <f>IF(COUNTIFS(Registros!$A$2:$A$6000,"NP",Registros!$B$2:$B$6000,$A4015)&gt;0,1,0)</f>
        <v/>
      </c>
      <c r="F4015">
        <f>IF($E4015=1,SUMIFS(Registros!$F$2:$F$6000,Registros!$A$2:$A$6000,"NP",Registros!$B$2:$B$6000,$A4015),0)</f>
        <v/>
      </c>
      <c r="G4015">
        <f>IF(COUNTIFS(Registros!$A$2:$A$6000,"MOV",Registros!$B$2:$B$6000,$A4015)&gt;0,1,0)</f>
        <v/>
      </c>
      <c r="H4015">
        <f>IF($G4015=1,SUMIFS(Registros!$F$2:$F$6000,Registros!$A$2:$A$6000,"MOV",Registros!$B$2:$B$6000,$A4015),0)</f>
        <v/>
      </c>
      <c r="I4015">
        <f>IF(COUNTIFS(Registros!$A$2:$A$6000,"CS",Registros!$B$2:$B$6000,$A4015)&gt;0,1,0)</f>
        <v/>
      </c>
      <c r="J4015">
        <f>IF($I4015=1,SUMIFS(Registros!$I$2:$I$6000,Registros!$A$2:$A$6000,"CS",Registros!$B$2:$B$6000,$A4015),0)</f>
        <v/>
      </c>
      <c r="K4015">
        <f>IF(COUNTIFS(Winback!$K$2:$K$300,$D4015)&gt;0,1,0)</f>
        <v/>
      </c>
      <c r="L4015">
        <f>IF(AND($K4015=1,LEFT($A4015,3)="WB-"),SUMIFS(Winback!$D$2:$D$300,Winback!$K$2:$K$300,$D4015),0)</f>
        <v/>
      </c>
      <c r="M4015">
        <f>IF(OR($E4015=1,$G4015=1,SUMIFS(Registros!$J$2:$J$6000,Registros!$B$2:$B$6000,$A4015)&gt;0),1,0)</f>
        <v/>
      </c>
      <c r="N4015">
        <f>IF($J4015&gt;0,1,IF(COUNTIFS(Registros!$A$2:$A$6000,"CS",Registros!$B$2:$B$6000,$A4015,Registros!$K$2:$K$6000,"&lt;&gt;")&gt;0,1,0))</f>
        <v/>
      </c>
      <c r="O4015">
        <f>IF(AND($K4015=1,$E4015=0,$G4015=0,$I4015=0),"WINBACK",IF(AND($M4015=1,$N4015&gt;0),"CONVERGENTE",IF($M4015=1,"SOLO MÓVIL",IF($N4015&gt;0,"SOLO FIJO / INTERNET","SIN SERVICIOS"))))</f>
        <v/>
      </c>
      <c r="P4015">
        <f>IF($O4015="WINBACK","Recuperar (winback)",IF($O4015="CONVERGENTE","Upgrade / más líneas",IF($O4015="SOLO MÓVIL","Ofrecer fijo + internet (FLBBTV)",IF($O4015="SOLO FIJO / INTERNET","Ofrecer línea móvil Nextphone","Oferta completa (móvil + fijo + internet)"))))</f>
        <v/>
      </c>
      <c r="Q4015">
        <f>$F4015+$H4015+$L4015</f>
        <v/>
      </c>
      <c r="R4015">
        <f>IFERROR(VLOOKUP($A4015,Registros!$B$2:$G$6000,6,0),IFERROR(VLOOKUP($D4015,Winback!$B$2:$C$300,2,0),""))</f>
        <v/>
      </c>
      <c r="S4015">
        <f>IF($E4015=1,"NP","")&amp;IF($G4015=1,"+MOV","")&amp;IF($I4015=1,"+CS","")&amp;IF($K4015=1,"+WB","")</f>
        <v/>
      </c>
      <c r="T4015">
        <f>$E4015+$G4015+$I4015+$K4015</f>
        <v/>
      </c>
    </row>
    <row r="4016">
      <c r="A4016" t="inlineStr">
        <is>
          <t>333043160000</t>
        </is>
      </c>
      <c r="B4016" t="inlineStr">
        <is>
          <t>33304316</t>
        </is>
      </c>
      <c r="C4016" t="inlineStr">
        <is>
          <t>VICTOR MANUEL PINTO PRADO</t>
        </is>
      </c>
      <c r="D4016" t="inlineStr">
        <is>
          <t>VICTORMANUELPINTOPRADO</t>
        </is>
      </c>
      <c r="E4016">
        <f>IF(COUNTIFS(Registros!$A$2:$A$6000,"NP",Registros!$B$2:$B$6000,$A4016)&gt;0,1,0)</f>
        <v/>
      </c>
      <c r="F4016">
        <f>IF($E4016=1,SUMIFS(Registros!$F$2:$F$6000,Registros!$A$2:$A$6000,"NP",Registros!$B$2:$B$6000,$A4016),0)</f>
        <v/>
      </c>
      <c r="G4016">
        <f>IF(COUNTIFS(Registros!$A$2:$A$6000,"MOV",Registros!$B$2:$B$6000,$A4016)&gt;0,1,0)</f>
        <v/>
      </c>
      <c r="H4016">
        <f>IF($G4016=1,SUMIFS(Registros!$F$2:$F$6000,Registros!$A$2:$A$6000,"MOV",Registros!$B$2:$B$6000,$A4016),0)</f>
        <v/>
      </c>
      <c r="I4016">
        <f>IF(COUNTIFS(Registros!$A$2:$A$6000,"CS",Registros!$B$2:$B$6000,$A4016)&gt;0,1,0)</f>
        <v/>
      </c>
      <c r="J4016">
        <f>IF($I4016=1,SUMIFS(Registros!$I$2:$I$6000,Registros!$A$2:$A$6000,"CS",Registros!$B$2:$B$6000,$A4016),0)</f>
        <v/>
      </c>
      <c r="K4016">
        <f>IF(COUNTIFS(Winback!$K$2:$K$300,$D4016)&gt;0,1,0)</f>
        <v/>
      </c>
      <c r="L4016">
        <f>IF(AND($K4016=1,LEFT($A4016,3)="WB-"),SUMIFS(Winback!$D$2:$D$300,Winback!$K$2:$K$300,$D4016),0)</f>
        <v/>
      </c>
      <c r="M4016">
        <f>IF(OR($E4016=1,$G4016=1,SUMIFS(Registros!$J$2:$J$6000,Registros!$B$2:$B$6000,$A4016)&gt;0),1,0)</f>
        <v/>
      </c>
      <c r="N4016">
        <f>IF($J4016&gt;0,1,IF(COUNTIFS(Registros!$A$2:$A$6000,"CS",Registros!$B$2:$B$6000,$A4016,Registros!$K$2:$K$6000,"&lt;&gt;")&gt;0,1,0))</f>
        <v/>
      </c>
      <c r="O4016">
        <f>IF(AND($K4016=1,$E4016=0,$G4016=0,$I4016=0),"WINBACK",IF(AND($M4016=1,$N4016&gt;0),"CONVERGENTE",IF($M4016=1,"SOLO MÓVIL",IF($N4016&gt;0,"SOLO FIJO / INTERNET","SIN SERVICIOS"))))</f>
        <v/>
      </c>
      <c r="P4016">
        <f>IF($O4016="WINBACK","Recuperar (winback)",IF($O4016="CONVERGENTE","Upgrade / más líneas",IF($O4016="SOLO MÓVIL","Ofrecer fijo + internet (FLBBTV)",IF($O4016="SOLO FIJO / INTERNET","Ofrecer línea móvil Nextphone","Oferta completa (móvil + fijo + internet)"))))</f>
        <v/>
      </c>
      <c r="Q4016">
        <f>$F4016+$H4016+$L4016</f>
        <v/>
      </c>
      <c r="R4016">
        <f>IFERROR(VLOOKUP($A4016,Registros!$B$2:$G$6000,6,0),IFERROR(VLOOKUP($D4016,Winback!$B$2:$C$300,2,0),""))</f>
        <v/>
      </c>
      <c r="S4016">
        <f>IF($E4016=1,"NP","")&amp;IF($G4016=1,"+MOV","")&amp;IF($I4016=1,"+CS","")&amp;IF($K4016=1,"+WB","")</f>
        <v/>
      </c>
      <c r="T4016">
        <f>$E4016+$G4016+$I4016+$K4016</f>
        <v/>
      </c>
    </row>
    <row r="4017">
      <c r="A4017" t="inlineStr">
        <is>
          <t>307083010000</t>
        </is>
      </c>
      <c r="B4017" t="inlineStr">
        <is>
          <t>30708301</t>
        </is>
      </c>
      <c r="C4017" t="inlineStr">
        <is>
          <t>VPP; S.A.</t>
        </is>
      </c>
      <c r="D4017" t="inlineStr">
        <is>
          <t>VPPSA</t>
        </is>
      </c>
      <c r="E4017">
        <f>IF(COUNTIFS(Registros!$A$2:$A$6000,"NP",Registros!$B$2:$B$6000,$A4017)&gt;0,1,0)</f>
        <v/>
      </c>
      <c r="F4017">
        <f>IF($E4017=1,SUMIFS(Registros!$F$2:$F$6000,Registros!$A$2:$A$6000,"NP",Registros!$B$2:$B$6000,$A4017),0)</f>
        <v/>
      </c>
      <c r="G4017">
        <f>IF(COUNTIFS(Registros!$A$2:$A$6000,"MOV",Registros!$B$2:$B$6000,$A4017)&gt;0,1,0)</f>
        <v/>
      </c>
      <c r="H4017">
        <f>IF($G4017=1,SUMIFS(Registros!$F$2:$F$6000,Registros!$A$2:$A$6000,"MOV",Registros!$B$2:$B$6000,$A4017),0)</f>
        <v/>
      </c>
      <c r="I4017">
        <f>IF(COUNTIFS(Registros!$A$2:$A$6000,"CS",Registros!$B$2:$B$6000,$A4017)&gt;0,1,0)</f>
        <v/>
      </c>
      <c r="J4017">
        <f>IF($I4017=1,SUMIFS(Registros!$I$2:$I$6000,Registros!$A$2:$A$6000,"CS",Registros!$B$2:$B$6000,$A4017),0)</f>
        <v/>
      </c>
      <c r="K4017">
        <f>IF(COUNTIFS(Winback!$K$2:$K$300,$D4017)&gt;0,1,0)</f>
        <v/>
      </c>
      <c r="L4017">
        <f>IF(AND($K4017=1,LEFT($A4017,3)="WB-"),SUMIFS(Winback!$D$2:$D$300,Winback!$K$2:$K$300,$D4017),0)</f>
        <v/>
      </c>
      <c r="M4017">
        <f>IF(OR($E4017=1,$G4017=1,SUMIFS(Registros!$J$2:$J$6000,Registros!$B$2:$B$6000,$A4017)&gt;0),1,0)</f>
        <v/>
      </c>
      <c r="N4017">
        <f>IF($J4017&gt;0,1,IF(COUNTIFS(Registros!$A$2:$A$6000,"CS",Registros!$B$2:$B$6000,$A4017,Registros!$K$2:$K$6000,"&lt;&gt;")&gt;0,1,0))</f>
        <v/>
      </c>
      <c r="O4017">
        <f>IF(AND($K4017=1,$E4017=0,$G4017=0,$I4017=0),"WINBACK",IF(AND($M4017=1,$N4017&gt;0),"CONVERGENTE",IF($M4017=1,"SOLO MÓVIL",IF($N4017&gt;0,"SOLO FIJO / INTERNET","SIN SERVICIOS"))))</f>
        <v/>
      </c>
      <c r="P4017">
        <f>IF($O4017="WINBACK","Recuperar (winback)",IF($O4017="CONVERGENTE","Upgrade / más líneas",IF($O4017="SOLO MÓVIL","Ofrecer fijo + internet (FLBBTV)",IF($O4017="SOLO FIJO / INTERNET","Ofrecer línea móvil Nextphone","Oferta completa (móvil + fijo + internet)"))))</f>
        <v/>
      </c>
      <c r="Q4017">
        <f>$F4017+$H4017+$L4017</f>
        <v/>
      </c>
      <c r="R4017">
        <f>IFERROR(VLOOKUP($A4017,Registros!$B$2:$G$6000,6,0),IFERROR(VLOOKUP($D4017,Winback!$B$2:$C$300,2,0),""))</f>
        <v/>
      </c>
      <c r="S4017">
        <f>IF($E4017=1,"NP","")&amp;IF($G4017=1,"+MOV","")&amp;IF($I4017=1,"+CS","")&amp;IF($K4017=1,"+WB","")</f>
        <v/>
      </c>
      <c r="T4017">
        <f>$E4017+$G4017+$I4017+$K4017</f>
        <v/>
      </c>
    </row>
    <row r="4018">
      <c r="A4018" t="inlineStr">
        <is>
          <t>301055190000</t>
        </is>
      </c>
      <c r="B4018" t="inlineStr">
        <is>
          <t>30105519</t>
        </is>
      </c>
      <c r="C4018" t="inlineStr">
        <is>
          <t>VRNTAS Y SERVICIOS RUEDA; S.A.</t>
        </is>
      </c>
      <c r="D4018" t="inlineStr">
        <is>
          <t>VRNTASYSERVICIOSRUEDASA</t>
        </is>
      </c>
      <c r="E4018">
        <f>IF(COUNTIFS(Registros!$A$2:$A$6000,"NP",Registros!$B$2:$B$6000,$A4018)&gt;0,1,0)</f>
        <v/>
      </c>
      <c r="F4018">
        <f>IF($E4018=1,SUMIFS(Registros!$F$2:$F$6000,Registros!$A$2:$A$6000,"NP",Registros!$B$2:$B$6000,$A4018),0)</f>
        <v/>
      </c>
      <c r="G4018">
        <f>IF(COUNTIFS(Registros!$A$2:$A$6000,"MOV",Registros!$B$2:$B$6000,$A4018)&gt;0,1,0)</f>
        <v/>
      </c>
      <c r="H4018">
        <f>IF($G4018=1,SUMIFS(Registros!$F$2:$F$6000,Registros!$A$2:$A$6000,"MOV",Registros!$B$2:$B$6000,$A4018),0)</f>
        <v/>
      </c>
      <c r="I4018">
        <f>IF(COUNTIFS(Registros!$A$2:$A$6000,"CS",Registros!$B$2:$B$6000,$A4018)&gt;0,1,0)</f>
        <v/>
      </c>
      <c r="J4018">
        <f>IF($I4018=1,SUMIFS(Registros!$I$2:$I$6000,Registros!$A$2:$A$6000,"CS",Registros!$B$2:$B$6000,$A4018),0)</f>
        <v/>
      </c>
      <c r="K4018">
        <f>IF(COUNTIFS(Winback!$K$2:$K$300,$D4018)&gt;0,1,0)</f>
        <v/>
      </c>
      <c r="L4018">
        <f>IF(AND($K4018=1,LEFT($A4018,3)="WB-"),SUMIFS(Winback!$D$2:$D$300,Winback!$K$2:$K$300,$D4018),0)</f>
        <v/>
      </c>
      <c r="M4018">
        <f>IF(OR($E4018=1,$G4018=1,SUMIFS(Registros!$J$2:$J$6000,Registros!$B$2:$B$6000,$A4018)&gt;0),1,0)</f>
        <v/>
      </c>
      <c r="N4018">
        <f>IF($J4018&gt;0,1,IF(COUNTIFS(Registros!$A$2:$A$6000,"CS",Registros!$B$2:$B$6000,$A4018,Registros!$K$2:$K$6000,"&lt;&gt;")&gt;0,1,0))</f>
        <v/>
      </c>
      <c r="O4018">
        <f>IF(AND($K4018=1,$E4018=0,$G4018=0,$I4018=0),"WINBACK",IF(AND($M4018=1,$N4018&gt;0),"CONVERGENTE",IF($M4018=1,"SOLO MÓVIL",IF($N4018&gt;0,"SOLO FIJO / INTERNET","SIN SERVICIOS"))))</f>
        <v/>
      </c>
      <c r="P4018">
        <f>IF($O4018="WINBACK","Recuperar (winback)",IF($O4018="CONVERGENTE","Upgrade / más líneas",IF($O4018="SOLO MÓVIL","Ofrecer fijo + internet (FLBBTV)",IF($O4018="SOLO FIJO / INTERNET","Ofrecer línea móvil Nextphone","Oferta completa (móvil + fijo + internet)"))))</f>
        <v/>
      </c>
      <c r="Q4018">
        <f>$F4018+$H4018+$L4018</f>
        <v/>
      </c>
      <c r="R4018">
        <f>IFERROR(VLOOKUP($A4018,Registros!$B$2:$G$6000,6,0),IFERROR(VLOOKUP($D4018,Winback!$B$2:$C$300,2,0),""))</f>
        <v/>
      </c>
      <c r="S4018">
        <f>IF($E4018=1,"NP","")&amp;IF($G4018=1,"+MOV","")&amp;IF($I4018=1,"+CS","")&amp;IF($K4018=1,"+WB","")</f>
        <v/>
      </c>
      <c r="T4018">
        <f>$E4018+$G4018+$I4018+$K4018</f>
        <v/>
      </c>
    </row>
    <row r="4019">
      <c r="A4019" t="inlineStr">
        <is>
          <t>311003860000</t>
        </is>
      </c>
      <c r="B4019" t="inlineStr">
        <is>
          <t>31100386</t>
        </is>
      </c>
      <c r="C4019" t="inlineStr">
        <is>
          <t>W Z &amp; J CORPORATION; INC.</t>
        </is>
      </c>
      <c r="D4019" t="inlineStr">
        <is>
          <t>WZJCORPORATIONINC</t>
        </is>
      </c>
      <c r="E4019">
        <f>IF(COUNTIFS(Registros!$A$2:$A$6000,"NP",Registros!$B$2:$B$6000,$A4019)&gt;0,1,0)</f>
        <v/>
      </c>
      <c r="F4019">
        <f>IF($E4019=1,SUMIFS(Registros!$F$2:$F$6000,Registros!$A$2:$A$6000,"NP",Registros!$B$2:$B$6000,$A4019),0)</f>
        <v/>
      </c>
      <c r="G4019">
        <f>IF(COUNTIFS(Registros!$A$2:$A$6000,"MOV",Registros!$B$2:$B$6000,$A4019)&gt;0,1,0)</f>
        <v/>
      </c>
      <c r="H4019">
        <f>IF($G4019=1,SUMIFS(Registros!$F$2:$F$6000,Registros!$A$2:$A$6000,"MOV",Registros!$B$2:$B$6000,$A4019),0)</f>
        <v/>
      </c>
      <c r="I4019">
        <f>IF(COUNTIFS(Registros!$A$2:$A$6000,"CS",Registros!$B$2:$B$6000,$A4019)&gt;0,1,0)</f>
        <v/>
      </c>
      <c r="J4019">
        <f>IF($I4019=1,SUMIFS(Registros!$I$2:$I$6000,Registros!$A$2:$A$6000,"CS",Registros!$B$2:$B$6000,$A4019),0)</f>
        <v/>
      </c>
      <c r="K4019">
        <f>IF(COUNTIFS(Winback!$K$2:$K$300,$D4019)&gt;0,1,0)</f>
        <v/>
      </c>
      <c r="L4019">
        <f>IF(AND($K4019=1,LEFT($A4019,3)="WB-"),SUMIFS(Winback!$D$2:$D$300,Winback!$K$2:$K$300,$D4019),0)</f>
        <v/>
      </c>
      <c r="M4019">
        <f>IF(OR($E4019=1,$G4019=1,SUMIFS(Registros!$J$2:$J$6000,Registros!$B$2:$B$6000,$A4019)&gt;0),1,0)</f>
        <v/>
      </c>
      <c r="N4019">
        <f>IF($J4019&gt;0,1,IF(COUNTIFS(Registros!$A$2:$A$6000,"CS",Registros!$B$2:$B$6000,$A4019,Registros!$K$2:$K$6000,"&lt;&gt;")&gt;0,1,0))</f>
        <v/>
      </c>
      <c r="O4019">
        <f>IF(AND($K4019=1,$E4019=0,$G4019=0,$I4019=0),"WINBACK",IF(AND($M4019=1,$N4019&gt;0),"CONVERGENTE",IF($M4019=1,"SOLO MÓVIL",IF($N4019&gt;0,"SOLO FIJO / INTERNET","SIN SERVICIOS"))))</f>
        <v/>
      </c>
      <c r="P4019">
        <f>IF($O4019="WINBACK","Recuperar (winback)",IF($O4019="CONVERGENTE","Upgrade / más líneas",IF($O4019="SOLO MÓVIL","Ofrecer fijo + internet (FLBBTV)",IF($O4019="SOLO FIJO / INTERNET","Ofrecer línea móvil Nextphone","Oferta completa (móvil + fijo + internet)"))))</f>
        <v/>
      </c>
      <c r="Q4019">
        <f>$F4019+$H4019+$L4019</f>
        <v/>
      </c>
      <c r="R4019">
        <f>IFERROR(VLOOKUP($A4019,Registros!$B$2:$G$6000,6,0),IFERROR(VLOOKUP($D4019,Winback!$B$2:$C$300,2,0),""))</f>
        <v/>
      </c>
      <c r="S4019">
        <f>IF($E4019=1,"NP","")&amp;IF($G4019=1,"+MOV","")&amp;IF($I4019=1,"+CS","")&amp;IF($K4019=1,"+WB","")</f>
        <v/>
      </c>
      <c r="T4019">
        <f>$E4019+$G4019+$I4019+$K4019</f>
        <v/>
      </c>
    </row>
    <row r="4020">
      <c r="A4020" t="inlineStr">
        <is>
          <t>289060110000</t>
        </is>
      </c>
      <c r="B4020" t="inlineStr">
        <is>
          <t>28906011</t>
        </is>
      </c>
      <c r="C4020" t="inlineStr">
        <is>
          <t>W&amp;C INVESTMENT INC</t>
        </is>
      </c>
      <c r="D4020" t="inlineStr">
        <is>
          <t>WCINVESTMENTINC</t>
        </is>
      </c>
      <c r="E4020">
        <f>IF(COUNTIFS(Registros!$A$2:$A$6000,"NP",Registros!$B$2:$B$6000,$A4020)&gt;0,1,0)</f>
        <v/>
      </c>
      <c r="F4020">
        <f>IF($E4020=1,SUMIFS(Registros!$F$2:$F$6000,Registros!$A$2:$A$6000,"NP",Registros!$B$2:$B$6000,$A4020),0)</f>
        <v/>
      </c>
      <c r="G4020">
        <f>IF(COUNTIFS(Registros!$A$2:$A$6000,"MOV",Registros!$B$2:$B$6000,$A4020)&gt;0,1,0)</f>
        <v/>
      </c>
      <c r="H4020">
        <f>IF($G4020=1,SUMIFS(Registros!$F$2:$F$6000,Registros!$A$2:$A$6000,"MOV",Registros!$B$2:$B$6000,$A4020),0)</f>
        <v/>
      </c>
      <c r="I4020">
        <f>IF(COUNTIFS(Registros!$A$2:$A$6000,"CS",Registros!$B$2:$B$6000,$A4020)&gt;0,1,0)</f>
        <v/>
      </c>
      <c r="J4020">
        <f>IF($I4020=1,SUMIFS(Registros!$I$2:$I$6000,Registros!$A$2:$A$6000,"CS",Registros!$B$2:$B$6000,$A4020),0)</f>
        <v/>
      </c>
      <c r="K4020">
        <f>IF(COUNTIFS(Winback!$K$2:$K$300,$D4020)&gt;0,1,0)</f>
        <v/>
      </c>
      <c r="L4020">
        <f>IF(AND($K4020=1,LEFT($A4020,3)="WB-"),SUMIFS(Winback!$D$2:$D$300,Winback!$K$2:$K$300,$D4020),0)</f>
        <v/>
      </c>
      <c r="M4020">
        <f>IF(OR($E4020=1,$G4020=1,SUMIFS(Registros!$J$2:$J$6000,Registros!$B$2:$B$6000,$A4020)&gt;0),1,0)</f>
        <v/>
      </c>
      <c r="N4020">
        <f>IF($J4020&gt;0,1,IF(COUNTIFS(Registros!$A$2:$A$6000,"CS",Registros!$B$2:$B$6000,$A4020,Registros!$K$2:$K$6000,"&lt;&gt;")&gt;0,1,0))</f>
        <v/>
      </c>
      <c r="O4020">
        <f>IF(AND($K4020=1,$E4020=0,$G4020=0,$I4020=0),"WINBACK",IF(AND($M4020=1,$N4020&gt;0),"CONVERGENTE",IF($M4020=1,"SOLO MÓVIL",IF($N4020&gt;0,"SOLO FIJO / INTERNET","SIN SERVICIOS"))))</f>
        <v/>
      </c>
      <c r="P4020">
        <f>IF($O4020="WINBACK","Recuperar (winback)",IF($O4020="CONVERGENTE","Upgrade / más líneas",IF($O4020="SOLO MÓVIL","Ofrecer fijo + internet (FLBBTV)",IF($O4020="SOLO FIJO / INTERNET","Ofrecer línea móvil Nextphone","Oferta completa (móvil + fijo + internet)"))))</f>
        <v/>
      </c>
      <c r="Q4020">
        <f>$F4020+$H4020+$L4020</f>
        <v/>
      </c>
      <c r="R4020">
        <f>IFERROR(VLOOKUP($A4020,Registros!$B$2:$G$6000,6,0),IFERROR(VLOOKUP($D4020,Winback!$B$2:$C$300,2,0),""))</f>
        <v/>
      </c>
      <c r="S4020">
        <f>IF($E4020=1,"NP","")&amp;IF($G4020=1,"+MOV","")&amp;IF($I4020=1,"+CS","")&amp;IF($K4020=1,"+WB","")</f>
        <v/>
      </c>
      <c r="T4020">
        <f>$E4020+$G4020+$I4020+$K4020</f>
        <v/>
      </c>
    </row>
    <row r="4021">
      <c r="A4021" t="inlineStr">
        <is>
          <t>194062920000</t>
        </is>
      </c>
      <c r="B4021" t="inlineStr">
        <is>
          <t>19406292</t>
        </is>
      </c>
      <c r="C4021" t="inlineStr">
        <is>
          <t>W. ANDREWS &amp; COMPANY; S.A.</t>
        </is>
      </c>
      <c r="D4021" t="inlineStr">
        <is>
          <t>WANDREWSCOMPANYSA</t>
        </is>
      </c>
      <c r="E4021">
        <f>IF(COUNTIFS(Registros!$A$2:$A$6000,"NP",Registros!$B$2:$B$6000,$A4021)&gt;0,1,0)</f>
        <v/>
      </c>
      <c r="F4021">
        <f>IF($E4021=1,SUMIFS(Registros!$F$2:$F$6000,Registros!$A$2:$A$6000,"NP",Registros!$B$2:$B$6000,$A4021),0)</f>
        <v/>
      </c>
      <c r="G4021">
        <f>IF(COUNTIFS(Registros!$A$2:$A$6000,"MOV",Registros!$B$2:$B$6000,$A4021)&gt;0,1,0)</f>
        <v/>
      </c>
      <c r="H4021">
        <f>IF($G4021=1,SUMIFS(Registros!$F$2:$F$6000,Registros!$A$2:$A$6000,"MOV",Registros!$B$2:$B$6000,$A4021),0)</f>
        <v/>
      </c>
      <c r="I4021">
        <f>IF(COUNTIFS(Registros!$A$2:$A$6000,"CS",Registros!$B$2:$B$6000,$A4021)&gt;0,1,0)</f>
        <v/>
      </c>
      <c r="J4021">
        <f>IF($I4021=1,SUMIFS(Registros!$I$2:$I$6000,Registros!$A$2:$A$6000,"CS",Registros!$B$2:$B$6000,$A4021),0)</f>
        <v/>
      </c>
      <c r="K4021">
        <f>IF(COUNTIFS(Winback!$K$2:$K$300,$D4021)&gt;0,1,0)</f>
        <v/>
      </c>
      <c r="L4021">
        <f>IF(AND($K4021=1,LEFT($A4021,3)="WB-"),SUMIFS(Winback!$D$2:$D$300,Winback!$K$2:$K$300,$D4021),0)</f>
        <v/>
      </c>
      <c r="M4021">
        <f>IF(OR($E4021=1,$G4021=1,SUMIFS(Registros!$J$2:$J$6000,Registros!$B$2:$B$6000,$A4021)&gt;0),1,0)</f>
        <v/>
      </c>
      <c r="N4021">
        <f>IF($J4021&gt;0,1,IF(COUNTIFS(Registros!$A$2:$A$6000,"CS",Registros!$B$2:$B$6000,$A4021,Registros!$K$2:$K$6000,"&lt;&gt;")&gt;0,1,0))</f>
        <v/>
      </c>
      <c r="O4021">
        <f>IF(AND($K4021=1,$E4021=0,$G4021=0,$I4021=0),"WINBACK",IF(AND($M4021=1,$N4021&gt;0),"CONVERGENTE",IF($M4021=1,"SOLO MÓVIL",IF($N4021&gt;0,"SOLO FIJO / INTERNET","SIN SERVICIOS"))))</f>
        <v/>
      </c>
      <c r="P4021">
        <f>IF($O4021="WINBACK","Recuperar (winback)",IF($O4021="CONVERGENTE","Upgrade / más líneas",IF($O4021="SOLO MÓVIL","Ofrecer fijo + internet (FLBBTV)",IF($O4021="SOLO FIJO / INTERNET","Ofrecer línea móvil Nextphone","Oferta completa (móvil + fijo + internet)"))))</f>
        <v/>
      </c>
      <c r="Q4021">
        <f>$F4021+$H4021+$L4021</f>
        <v/>
      </c>
      <c r="R4021">
        <f>IFERROR(VLOOKUP($A4021,Registros!$B$2:$G$6000,6,0),IFERROR(VLOOKUP($D4021,Winback!$B$2:$C$300,2,0),""))</f>
        <v/>
      </c>
      <c r="S4021">
        <f>IF($E4021=1,"NP","")&amp;IF($G4021=1,"+MOV","")&amp;IF($I4021=1,"+CS","")&amp;IF($K4021=1,"+WB","")</f>
        <v/>
      </c>
      <c r="T4021">
        <f>$E4021+$G4021+$I4021+$K4021</f>
        <v/>
      </c>
    </row>
    <row r="4022">
      <c r="A4022" t="inlineStr">
        <is>
          <t>305082640000</t>
        </is>
      </c>
      <c r="B4022" t="inlineStr">
        <is>
          <t>30508264</t>
        </is>
      </c>
      <c r="C4022" t="inlineStr">
        <is>
          <t>WA INC</t>
        </is>
      </c>
      <c r="D4022" t="inlineStr">
        <is>
          <t>WAINC</t>
        </is>
      </c>
      <c r="E4022">
        <f>IF(COUNTIFS(Registros!$A$2:$A$6000,"NP",Registros!$B$2:$B$6000,$A4022)&gt;0,1,0)</f>
        <v/>
      </c>
      <c r="F4022">
        <f>IF($E4022=1,SUMIFS(Registros!$F$2:$F$6000,Registros!$A$2:$A$6000,"NP",Registros!$B$2:$B$6000,$A4022),0)</f>
        <v/>
      </c>
      <c r="G4022">
        <f>IF(COUNTIFS(Registros!$A$2:$A$6000,"MOV",Registros!$B$2:$B$6000,$A4022)&gt;0,1,0)</f>
        <v/>
      </c>
      <c r="H4022">
        <f>IF($G4022=1,SUMIFS(Registros!$F$2:$F$6000,Registros!$A$2:$A$6000,"MOV",Registros!$B$2:$B$6000,$A4022),0)</f>
        <v/>
      </c>
      <c r="I4022">
        <f>IF(COUNTIFS(Registros!$A$2:$A$6000,"CS",Registros!$B$2:$B$6000,$A4022)&gt;0,1,0)</f>
        <v/>
      </c>
      <c r="J4022">
        <f>IF($I4022=1,SUMIFS(Registros!$I$2:$I$6000,Registros!$A$2:$A$6000,"CS",Registros!$B$2:$B$6000,$A4022),0)</f>
        <v/>
      </c>
      <c r="K4022">
        <f>IF(COUNTIFS(Winback!$K$2:$K$300,$D4022)&gt;0,1,0)</f>
        <v/>
      </c>
      <c r="L4022">
        <f>IF(AND($K4022=1,LEFT($A4022,3)="WB-"),SUMIFS(Winback!$D$2:$D$300,Winback!$K$2:$K$300,$D4022),0)</f>
        <v/>
      </c>
      <c r="M4022">
        <f>IF(OR($E4022=1,$G4022=1,SUMIFS(Registros!$J$2:$J$6000,Registros!$B$2:$B$6000,$A4022)&gt;0),1,0)</f>
        <v/>
      </c>
      <c r="N4022">
        <f>IF($J4022&gt;0,1,IF(COUNTIFS(Registros!$A$2:$A$6000,"CS",Registros!$B$2:$B$6000,$A4022,Registros!$K$2:$K$6000,"&lt;&gt;")&gt;0,1,0))</f>
        <v/>
      </c>
      <c r="O4022">
        <f>IF(AND($K4022=1,$E4022=0,$G4022=0,$I4022=0),"WINBACK",IF(AND($M4022=1,$N4022&gt;0),"CONVERGENTE",IF($M4022=1,"SOLO MÓVIL",IF($N4022&gt;0,"SOLO FIJO / INTERNET","SIN SERVICIOS"))))</f>
        <v/>
      </c>
      <c r="P4022">
        <f>IF($O4022="WINBACK","Recuperar (winback)",IF($O4022="CONVERGENTE","Upgrade / más líneas",IF($O4022="SOLO MÓVIL","Ofrecer fijo + internet (FLBBTV)",IF($O4022="SOLO FIJO / INTERNET","Ofrecer línea móvil Nextphone","Oferta completa (móvil + fijo + internet)"))))</f>
        <v/>
      </c>
      <c r="Q4022">
        <f>$F4022+$H4022+$L4022</f>
        <v/>
      </c>
      <c r="R4022">
        <f>IFERROR(VLOOKUP($A4022,Registros!$B$2:$G$6000,6,0),IFERROR(VLOOKUP($D4022,Winback!$B$2:$C$300,2,0),""))</f>
        <v/>
      </c>
      <c r="S4022">
        <f>IF($E4022=1,"NP","")&amp;IF($G4022=1,"+MOV","")&amp;IF($I4022=1,"+CS","")&amp;IF($K4022=1,"+WB","")</f>
        <v/>
      </c>
      <c r="T4022">
        <f>$E4022+$G4022+$I4022+$K4022</f>
        <v/>
      </c>
    </row>
    <row r="4023">
      <c r="A4023" t="inlineStr">
        <is>
          <t>318084220000</t>
        </is>
      </c>
      <c r="B4023" t="inlineStr">
        <is>
          <t>31808422</t>
        </is>
      </c>
      <c r="C4023" t="inlineStr">
        <is>
          <t>WADIE S A</t>
        </is>
      </c>
      <c r="D4023" t="inlineStr">
        <is>
          <t>WADIESA</t>
        </is>
      </c>
      <c r="E4023">
        <f>IF(COUNTIFS(Registros!$A$2:$A$6000,"NP",Registros!$B$2:$B$6000,$A4023)&gt;0,1,0)</f>
        <v/>
      </c>
      <c r="F4023">
        <f>IF($E4023=1,SUMIFS(Registros!$F$2:$F$6000,Registros!$A$2:$A$6000,"NP",Registros!$B$2:$B$6000,$A4023),0)</f>
        <v/>
      </c>
      <c r="G4023">
        <f>IF(COUNTIFS(Registros!$A$2:$A$6000,"MOV",Registros!$B$2:$B$6000,$A4023)&gt;0,1,0)</f>
        <v/>
      </c>
      <c r="H4023">
        <f>IF($G4023=1,SUMIFS(Registros!$F$2:$F$6000,Registros!$A$2:$A$6000,"MOV",Registros!$B$2:$B$6000,$A4023),0)</f>
        <v/>
      </c>
      <c r="I4023">
        <f>IF(COUNTIFS(Registros!$A$2:$A$6000,"CS",Registros!$B$2:$B$6000,$A4023)&gt;0,1,0)</f>
        <v/>
      </c>
      <c r="J4023">
        <f>IF($I4023=1,SUMIFS(Registros!$I$2:$I$6000,Registros!$A$2:$A$6000,"CS",Registros!$B$2:$B$6000,$A4023),0)</f>
        <v/>
      </c>
      <c r="K4023">
        <f>IF(COUNTIFS(Winback!$K$2:$K$300,$D4023)&gt;0,1,0)</f>
        <v/>
      </c>
      <c r="L4023">
        <f>IF(AND($K4023=1,LEFT($A4023,3)="WB-"),SUMIFS(Winback!$D$2:$D$300,Winback!$K$2:$K$300,$D4023),0)</f>
        <v/>
      </c>
      <c r="M4023">
        <f>IF(OR($E4023=1,$G4023=1,SUMIFS(Registros!$J$2:$J$6000,Registros!$B$2:$B$6000,$A4023)&gt;0),1,0)</f>
        <v/>
      </c>
      <c r="N4023">
        <f>IF($J4023&gt;0,1,IF(COUNTIFS(Registros!$A$2:$A$6000,"CS",Registros!$B$2:$B$6000,$A4023,Registros!$K$2:$K$6000,"&lt;&gt;")&gt;0,1,0))</f>
        <v/>
      </c>
      <c r="O4023">
        <f>IF(AND($K4023=1,$E4023=0,$G4023=0,$I4023=0),"WINBACK",IF(AND($M4023=1,$N4023&gt;0),"CONVERGENTE",IF($M4023=1,"SOLO MÓVIL",IF($N4023&gt;0,"SOLO FIJO / INTERNET","SIN SERVICIOS"))))</f>
        <v/>
      </c>
      <c r="P4023">
        <f>IF($O4023="WINBACK","Recuperar (winback)",IF($O4023="CONVERGENTE","Upgrade / más líneas",IF($O4023="SOLO MÓVIL","Ofrecer fijo + internet (FLBBTV)",IF($O4023="SOLO FIJO / INTERNET","Ofrecer línea móvil Nextphone","Oferta completa (móvil + fijo + internet)"))))</f>
        <v/>
      </c>
      <c r="Q4023">
        <f>$F4023+$H4023+$L4023</f>
        <v/>
      </c>
      <c r="R4023">
        <f>IFERROR(VLOOKUP($A4023,Registros!$B$2:$G$6000,6,0),IFERROR(VLOOKUP($D4023,Winback!$B$2:$C$300,2,0),""))</f>
        <v/>
      </c>
      <c r="S4023">
        <f>IF($E4023=1,"NP","")&amp;IF($G4023=1,"+MOV","")&amp;IF($I4023=1,"+CS","")&amp;IF($K4023=1,"+WB","")</f>
        <v/>
      </c>
      <c r="T4023">
        <f>$E4023+$G4023+$I4023+$K4023</f>
        <v/>
      </c>
    </row>
    <row r="4024">
      <c r="A4024" t="inlineStr">
        <is>
          <t>336257680000</t>
        </is>
      </c>
      <c r="B4024" t="inlineStr">
        <is>
          <t>33625768</t>
        </is>
      </c>
      <c r="C4024" t="inlineStr">
        <is>
          <t>WAFA INTL ;S.A.</t>
        </is>
      </c>
      <c r="D4024" t="inlineStr">
        <is>
          <t>WAFAINTLSA</t>
        </is>
      </c>
      <c r="E4024">
        <f>IF(COUNTIFS(Registros!$A$2:$A$6000,"NP",Registros!$B$2:$B$6000,$A4024)&gt;0,1,0)</f>
        <v/>
      </c>
      <c r="F4024">
        <f>IF($E4024=1,SUMIFS(Registros!$F$2:$F$6000,Registros!$A$2:$A$6000,"NP",Registros!$B$2:$B$6000,$A4024),0)</f>
        <v/>
      </c>
      <c r="G4024">
        <f>IF(COUNTIFS(Registros!$A$2:$A$6000,"MOV",Registros!$B$2:$B$6000,$A4024)&gt;0,1,0)</f>
        <v/>
      </c>
      <c r="H4024">
        <f>IF($G4024=1,SUMIFS(Registros!$F$2:$F$6000,Registros!$A$2:$A$6000,"MOV",Registros!$B$2:$B$6000,$A4024),0)</f>
        <v/>
      </c>
      <c r="I4024">
        <f>IF(COUNTIFS(Registros!$A$2:$A$6000,"CS",Registros!$B$2:$B$6000,$A4024)&gt;0,1,0)</f>
        <v/>
      </c>
      <c r="J4024">
        <f>IF($I4024=1,SUMIFS(Registros!$I$2:$I$6000,Registros!$A$2:$A$6000,"CS",Registros!$B$2:$B$6000,$A4024),0)</f>
        <v/>
      </c>
      <c r="K4024">
        <f>IF(COUNTIFS(Winback!$K$2:$K$300,$D4024)&gt;0,1,0)</f>
        <v/>
      </c>
      <c r="L4024">
        <f>IF(AND($K4024=1,LEFT($A4024,3)="WB-"),SUMIFS(Winback!$D$2:$D$300,Winback!$K$2:$K$300,$D4024),0)</f>
        <v/>
      </c>
      <c r="M4024">
        <f>IF(OR($E4024=1,$G4024=1,SUMIFS(Registros!$J$2:$J$6000,Registros!$B$2:$B$6000,$A4024)&gt;0),1,0)</f>
        <v/>
      </c>
      <c r="N4024">
        <f>IF($J4024&gt;0,1,IF(COUNTIFS(Registros!$A$2:$A$6000,"CS",Registros!$B$2:$B$6000,$A4024,Registros!$K$2:$K$6000,"&lt;&gt;")&gt;0,1,0))</f>
        <v/>
      </c>
      <c r="O4024">
        <f>IF(AND($K4024=1,$E4024=0,$G4024=0,$I4024=0),"WINBACK",IF(AND($M4024=1,$N4024&gt;0),"CONVERGENTE",IF($M4024=1,"SOLO MÓVIL",IF($N4024&gt;0,"SOLO FIJO / INTERNET","SIN SERVICIOS"))))</f>
        <v/>
      </c>
      <c r="P4024">
        <f>IF($O4024="WINBACK","Recuperar (winback)",IF($O4024="CONVERGENTE","Upgrade / más líneas",IF($O4024="SOLO MÓVIL","Ofrecer fijo + internet (FLBBTV)",IF($O4024="SOLO FIJO / INTERNET","Ofrecer línea móvil Nextphone","Oferta completa (móvil + fijo + internet)"))))</f>
        <v/>
      </c>
      <c r="Q4024">
        <f>$F4024+$H4024+$L4024</f>
        <v/>
      </c>
      <c r="R4024">
        <f>IFERROR(VLOOKUP($A4024,Registros!$B$2:$G$6000,6,0),IFERROR(VLOOKUP($D4024,Winback!$B$2:$C$300,2,0),""))</f>
        <v/>
      </c>
      <c r="S4024">
        <f>IF($E4024=1,"NP","")&amp;IF($G4024=1,"+MOV","")&amp;IF($I4024=1,"+CS","")&amp;IF($K4024=1,"+WB","")</f>
        <v/>
      </c>
      <c r="T4024">
        <f>$E4024+$G4024+$I4024+$K4024</f>
        <v/>
      </c>
    </row>
    <row r="4025">
      <c r="A4025" t="inlineStr">
        <is>
          <t>801228440000</t>
        </is>
      </c>
      <c r="B4025" t="inlineStr">
        <is>
          <t>80122844</t>
        </is>
      </c>
      <c r="C4025" t="inlineStr">
        <is>
          <t>WAH TOU MAN NG.</t>
        </is>
      </c>
      <c r="D4025" t="inlineStr">
        <is>
          <t>WAHTOUMANNG</t>
        </is>
      </c>
      <c r="E4025">
        <f>IF(COUNTIFS(Registros!$A$2:$A$6000,"NP",Registros!$B$2:$B$6000,$A4025)&gt;0,1,0)</f>
        <v/>
      </c>
      <c r="F4025">
        <f>IF($E4025=1,SUMIFS(Registros!$F$2:$F$6000,Registros!$A$2:$A$6000,"NP",Registros!$B$2:$B$6000,$A4025),0)</f>
        <v/>
      </c>
      <c r="G4025">
        <f>IF(COUNTIFS(Registros!$A$2:$A$6000,"MOV",Registros!$B$2:$B$6000,$A4025)&gt;0,1,0)</f>
        <v/>
      </c>
      <c r="H4025">
        <f>IF($G4025=1,SUMIFS(Registros!$F$2:$F$6000,Registros!$A$2:$A$6000,"MOV",Registros!$B$2:$B$6000,$A4025),0)</f>
        <v/>
      </c>
      <c r="I4025">
        <f>IF(COUNTIFS(Registros!$A$2:$A$6000,"CS",Registros!$B$2:$B$6000,$A4025)&gt;0,1,0)</f>
        <v/>
      </c>
      <c r="J4025">
        <f>IF($I4025=1,SUMIFS(Registros!$I$2:$I$6000,Registros!$A$2:$A$6000,"CS",Registros!$B$2:$B$6000,$A4025),0)</f>
        <v/>
      </c>
      <c r="K4025">
        <f>IF(COUNTIFS(Winback!$K$2:$K$300,$D4025)&gt;0,1,0)</f>
        <v/>
      </c>
      <c r="L4025">
        <f>IF(AND($K4025=1,LEFT($A4025,3)="WB-"),SUMIFS(Winback!$D$2:$D$300,Winback!$K$2:$K$300,$D4025),0)</f>
        <v/>
      </c>
      <c r="M4025">
        <f>IF(OR($E4025=1,$G4025=1,SUMIFS(Registros!$J$2:$J$6000,Registros!$B$2:$B$6000,$A4025)&gt;0),1,0)</f>
        <v/>
      </c>
      <c r="N4025">
        <f>IF($J4025&gt;0,1,IF(COUNTIFS(Registros!$A$2:$A$6000,"CS",Registros!$B$2:$B$6000,$A4025,Registros!$K$2:$K$6000,"&lt;&gt;")&gt;0,1,0))</f>
        <v/>
      </c>
      <c r="O4025">
        <f>IF(AND($K4025=1,$E4025=0,$G4025=0,$I4025=0),"WINBACK",IF(AND($M4025=1,$N4025&gt;0),"CONVERGENTE",IF($M4025=1,"SOLO MÓVIL",IF($N4025&gt;0,"SOLO FIJO / INTERNET","SIN SERVICIOS"))))</f>
        <v/>
      </c>
      <c r="P4025">
        <f>IF($O4025="WINBACK","Recuperar (winback)",IF($O4025="CONVERGENTE","Upgrade / más líneas",IF($O4025="SOLO MÓVIL","Ofrecer fijo + internet (FLBBTV)",IF($O4025="SOLO FIJO / INTERNET","Ofrecer línea móvil Nextphone","Oferta completa (móvil + fijo + internet)"))))</f>
        <v/>
      </c>
      <c r="Q4025">
        <f>$F4025+$H4025+$L4025</f>
        <v/>
      </c>
      <c r="R4025">
        <f>IFERROR(VLOOKUP($A4025,Registros!$B$2:$G$6000,6,0),IFERROR(VLOOKUP($D4025,Winback!$B$2:$C$300,2,0),""))</f>
        <v/>
      </c>
      <c r="S4025">
        <f>IF($E4025=1,"NP","")&amp;IF($G4025=1,"+MOV","")&amp;IF($I4025=1,"+CS","")&amp;IF($K4025=1,"+WB","")</f>
        <v/>
      </c>
      <c r="T4025">
        <f>$E4025+$G4025+$I4025+$K4025</f>
        <v/>
      </c>
    </row>
    <row r="4026">
      <c r="A4026" t="inlineStr">
        <is>
          <t>298073160000</t>
        </is>
      </c>
      <c r="B4026" t="inlineStr">
        <is>
          <t>29807316</t>
        </is>
      </c>
      <c r="C4026" t="inlineStr">
        <is>
          <t>WAI HON LOO DE ZHANG</t>
        </is>
      </c>
      <c r="D4026" t="inlineStr">
        <is>
          <t>WAIHONLOODEZHANG</t>
        </is>
      </c>
      <c r="E4026">
        <f>IF(COUNTIFS(Registros!$A$2:$A$6000,"NP",Registros!$B$2:$B$6000,$A4026)&gt;0,1,0)</f>
        <v/>
      </c>
      <c r="F4026">
        <f>IF($E4026=1,SUMIFS(Registros!$F$2:$F$6000,Registros!$A$2:$A$6000,"NP",Registros!$B$2:$B$6000,$A4026),0)</f>
        <v/>
      </c>
      <c r="G4026">
        <f>IF(COUNTIFS(Registros!$A$2:$A$6000,"MOV",Registros!$B$2:$B$6000,$A4026)&gt;0,1,0)</f>
        <v/>
      </c>
      <c r="H4026">
        <f>IF($G4026=1,SUMIFS(Registros!$F$2:$F$6000,Registros!$A$2:$A$6000,"MOV",Registros!$B$2:$B$6000,$A4026),0)</f>
        <v/>
      </c>
      <c r="I4026">
        <f>IF(COUNTIFS(Registros!$A$2:$A$6000,"CS",Registros!$B$2:$B$6000,$A4026)&gt;0,1,0)</f>
        <v/>
      </c>
      <c r="J4026">
        <f>IF($I4026=1,SUMIFS(Registros!$I$2:$I$6000,Registros!$A$2:$A$6000,"CS",Registros!$B$2:$B$6000,$A4026),0)</f>
        <v/>
      </c>
      <c r="K4026">
        <f>IF(COUNTIFS(Winback!$K$2:$K$300,$D4026)&gt;0,1,0)</f>
        <v/>
      </c>
      <c r="L4026">
        <f>IF(AND($K4026=1,LEFT($A4026,3)="WB-"),SUMIFS(Winback!$D$2:$D$300,Winback!$K$2:$K$300,$D4026),0)</f>
        <v/>
      </c>
      <c r="M4026">
        <f>IF(OR($E4026=1,$G4026=1,SUMIFS(Registros!$J$2:$J$6000,Registros!$B$2:$B$6000,$A4026)&gt;0),1,0)</f>
        <v/>
      </c>
      <c r="N4026">
        <f>IF($J4026&gt;0,1,IF(COUNTIFS(Registros!$A$2:$A$6000,"CS",Registros!$B$2:$B$6000,$A4026,Registros!$K$2:$K$6000,"&lt;&gt;")&gt;0,1,0))</f>
        <v/>
      </c>
      <c r="O4026">
        <f>IF(AND($K4026=1,$E4026=0,$G4026=0,$I4026=0),"WINBACK",IF(AND($M4026=1,$N4026&gt;0),"CONVERGENTE",IF($M4026=1,"SOLO MÓVIL",IF($N4026&gt;0,"SOLO FIJO / INTERNET","SIN SERVICIOS"))))</f>
        <v/>
      </c>
      <c r="P4026">
        <f>IF($O4026="WINBACK","Recuperar (winback)",IF($O4026="CONVERGENTE","Upgrade / más líneas",IF($O4026="SOLO MÓVIL","Ofrecer fijo + internet (FLBBTV)",IF($O4026="SOLO FIJO / INTERNET","Ofrecer línea móvil Nextphone","Oferta completa (móvil + fijo + internet)"))))</f>
        <v/>
      </c>
      <c r="Q4026">
        <f>$F4026+$H4026+$L4026</f>
        <v/>
      </c>
      <c r="R4026">
        <f>IFERROR(VLOOKUP($A4026,Registros!$B$2:$G$6000,6,0),IFERROR(VLOOKUP($D4026,Winback!$B$2:$C$300,2,0),""))</f>
        <v/>
      </c>
      <c r="S4026">
        <f>IF($E4026=1,"NP","")&amp;IF($G4026=1,"+MOV","")&amp;IF($I4026=1,"+CS","")&amp;IF($K4026=1,"+WB","")</f>
        <v/>
      </c>
      <c r="T4026">
        <f>$E4026+$G4026+$I4026+$K4026</f>
        <v/>
      </c>
    </row>
    <row r="4027">
      <c r="A4027" t="inlineStr">
        <is>
          <t>348053110200</t>
        </is>
      </c>
      <c r="B4027" t="inlineStr">
        <is>
          <t>34805311</t>
        </is>
      </c>
      <c r="C4027" t="inlineStr">
        <is>
          <t>WAI KI VICKY LAI</t>
        </is>
      </c>
      <c r="D4027" t="inlineStr">
        <is>
          <t>WAIKIVICKYLAI</t>
        </is>
      </c>
      <c r="E4027">
        <f>IF(COUNTIFS(Registros!$A$2:$A$6000,"NP",Registros!$B$2:$B$6000,$A4027)&gt;0,1,0)</f>
        <v/>
      </c>
      <c r="F4027">
        <f>IF($E4027=1,SUMIFS(Registros!$F$2:$F$6000,Registros!$A$2:$A$6000,"NP",Registros!$B$2:$B$6000,$A4027),0)</f>
        <v/>
      </c>
      <c r="G4027">
        <f>IF(COUNTIFS(Registros!$A$2:$A$6000,"MOV",Registros!$B$2:$B$6000,$A4027)&gt;0,1,0)</f>
        <v/>
      </c>
      <c r="H4027">
        <f>IF($G4027=1,SUMIFS(Registros!$F$2:$F$6000,Registros!$A$2:$A$6000,"MOV",Registros!$B$2:$B$6000,$A4027),0)</f>
        <v/>
      </c>
      <c r="I4027">
        <f>IF(COUNTIFS(Registros!$A$2:$A$6000,"CS",Registros!$B$2:$B$6000,$A4027)&gt;0,1,0)</f>
        <v/>
      </c>
      <c r="J4027">
        <f>IF($I4027=1,SUMIFS(Registros!$I$2:$I$6000,Registros!$A$2:$A$6000,"CS",Registros!$B$2:$B$6000,$A4027),0)</f>
        <v/>
      </c>
      <c r="K4027">
        <f>IF(COUNTIFS(Winback!$K$2:$K$300,$D4027)&gt;0,1,0)</f>
        <v/>
      </c>
      <c r="L4027">
        <f>IF(AND($K4027=1,LEFT($A4027,3)="WB-"),SUMIFS(Winback!$D$2:$D$300,Winback!$K$2:$K$300,$D4027),0)</f>
        <v/>
      </c>
      <c r="M4027">
        <f>IF(OR($E4027=1,$G4027=1,SUMIFS(Registros!$J$2:$J$6000,Registros!$B$2:$B$6000,$A4027)&gt;0),1,0)</f>
        <v/>
      </c>
      <c r="N4027">
        <f>IF($J4027&gt;0,1,IF(COUNTIFS(Registros!$A$2:$A$6000,"CS",Registros!$B$2:$B$6000,$A4027,Registros!$K$2:$K$6000,"&lt;&gt;")&gt;0,1,0))</f>
        <v/>
      </c>
      <c r="O4027">
        <f>IF(AND($K4027=1,$E4027=0,$G4027=0,$I4027=0),"WINBACK",IF(AND($M4027=1,$N4027&gt;0),"CONVERGENTE",IF($M4027=1,"SOLO MÓVIL",IF($N4027&gt;0,"SOLO FIJO / INTERNET","SIN SERVICIOS"))))</f>
        <v/>
      </c>
      <c r="P4027">
        <f>IF($O4027="WINBACK","Recuperar (winback)",IF($O4027="CONVERGENTE","Upgrade / más líneas",IF($O4027="SOLO MÓVIL","Ofrecer fijo + internet (FLBBTV)",IF($O4027="SOLO FIJO / INTERNET","Ofrecer línea móvil Nextphone","Oferta completa (móvil + fijo + internet)"))))</f>
        <v/>
      </c>
      <c r="Q4027">
        <f>$F4027+$H4027+$L4027</f>
        <v/>
      </c>
      <c r="R4027">
        <f>IFERROR(VLOOKUP($A4027,Registros!$B$2:$G$6000,6,0),IFERROR(VLOOKUP($D4027,Winback!$B$2:$C$300,2,0),""))</f>
        <v/>
      </c>
      <c r="S4027">
        <f>IF($E4027=1,"NP","")&amp;IF($G4027=1,"+MOV","")&amp;IF($I4027=1,"+CS","")&amp;IF($K4027=1,"+WB","")</f>
        <v/>
      </c>
      <c r="T4027">
        <f>$E4027+$G4027+$I4027+$K4027</f>
        <v/>
      </c>
    </row>
    <row r="4028">
      <c r="A4028" t="inlineStr">
        <is>
          <t>121017180100</t>
        </is>
      </c>
      <c r="B4028" t="inlineStr">
        <is>
          <t>12101718</t>
        </is>
      </c>
      <c r="C4028" t="inlineStr">
        <is>
          <t>WAI TONG CHAM CHEN</t>
        </is>
      </c>
      <c r="D4028" t="inlineStr">
        <is>
          <t>WAITONGCHAMCHEN</t>
        </is>
      </c>
      <c r="E4028">
        <f>IF(COUNTIFS(Registros!$A$2:$A$6000,"NP",Registros!$B$2:$B$6000,$A4028)&gt;0,1,0)</f>
        <v/>
      </c>
      <c r="F4028">
        <f>IF($E4028=1,SUMIFS(Registros!$F$2:$F$6000,Registros!$A$2:$A$6000,"NP",Registros!$B$2:$B$6000,$A4028),0)</f>
        <v/>
      </c>
      <c r="G4028">
        <f>IF(COUNTIFS(Registros!$A$2:$A$6000,"MOV",Registros!$B$2:$B$6000,$A4028)&gt;0,1,0)</f>
        <v/>
      </c>
      <c r="H4028">
        <f>IF($G4028=1,SUMIFS(Registros!$F$2:$F$6000,Registros!$A$2:$A$6000,"MOV",Registros!$B$2:$B$6000,$A4028),0)</f>
        <v/>
      </c>
      <c r="I4028">
        <f>IF(COUNTIFS(Registros!$A$2:$A$6000,"CS",Registros!$B$2:$B$6000,$A4028)&gt;0,1,0)</f>
        <v/>
      </c>
      <c r="J4028">
        <f>IF($I4028=1,SUMIFS(Registros!$I$2:$I$6000,Registros!$A$2:$A$6000,"CS",Registros!$B$2:$B$6000,$A4028),0)</f>
        <v/>
      </c>
      <c r="K4028">
        <f>IF(COUNTIFS(Winback!$K$2:$K$300,$D4028)&gt;0,1,0)</f>
        <v/>
      </c>
      <c r="L4028">
        <f>IF(AND($K4028=1,LEFT($A4028,3)="WB-"),SUMIFS(Winback!$D$2:$D$300,Winback!$K$2:$K$300,$D4028),0)</f>
        <v/>
      </c>
      <c r="M4028">
        <f>IF(OR($E4028=1,$G4028=1,SUMIFS(Registros!$J$2:$J$6000,Registros!$B$2:$B$6000,$A4028)&gt;0),1,0)</f>
        <v/>
      </c>
      <c r="N4028">
        <f>IF($J4028&gt;0,1,IF(COUNTIFS(Registros!$A$2:$A$6000,"CS",Registros!$B$2:$B$6000,$A4028,Registros!$K$2:$K$6000,"&lt;&gt;")&gt;0,1,0))</f>
        <v/>
      </c>
      <c r="O4028">
        <f>IF(AND($K4028=1,$E4028=0,$G4028=0,$I4028=0),"WINBACK",IF(AND($M4028=1,$N4028&gt;0),"CONVERGENTE",IF($M4028=1,"SOLO MÓVIL",IF($N4028&gt;0,"SOLO FIJO / INTERNET","SIN SERVICIOS"))))</f>
        <v/>
      </c>
      <c r="P4028">
        <f>IF($O4028="WINBACK","Recuperar (winback)",IF($O4028="CONVERGENTE","Upgrade / más líneas",IF($O4028="SOLO MÓVIL","Ofrecer fijo + internet (FLBBTV)",IF($O4028="SOLO FIJO / INTERNET","Ofrecer línea móvil Nextphone","Oferta completa (móvil + fijo + internet)"))))</f>
        <v/>
      </c>
      <c r="Q4028">
        <f>$F4028+$H4028+$L4028</f>
        <v/>
      </c>
      <c r="R4028">
        <f>IFERROR(VLOOKUP($A4028,Registros!$B$2:$G$6000,6,0),IFERROR(VLOOKUP($D4028,Winback!$B$2:$C$300,2,0),""))</f>
        <v/>
      </c>
      <c r="S4028">
        <f>IF($E4028=1,"NP","")&amp;IF($G4028=1,"+MOV","")&amp;IF($I4028=1,"+CS","")&amp;IF($K4028=1,"+WB","")</f>
        <v/>
      </c>
      <c r="T4028">
        <f>$E4028+$G4028+$I4028+$K4028</f>
        <v/>
      </c>
    </row>
    <row r="4029">
      <c r="A4029" t="inlineStr">
        <is>
          <t>121017180000</t>
        </is>
      </c>
      <c r="B4029" t="inlineStr">
        <is>
          <t>12101718</t>
        </is>
      </c>
      <c r="C4029" t="inlineStr">
        <is>
          <t>WAI TONG CHAM CHEN</t>
        </is>
      </c>
      <c r="D4029" t="inlineStr">
        <is>
          <t>WAITONGCHAMCHEN</t>
        </is>
      </c>
      <c r="E4029">
        <f>IF(COUNTIFS(Registros!$A$2:$A$6000,"NP",Registros!$B$2:$B$6000,$A4029)&gt;0,1,0)</f>
        <v/>
      </c>
      <c r="F4029">
        <f>IF($E4029=1,SUMIFS(Registros!$F$2:$F$6000,Registros!$A$2:$A$6000,"NP",Registros!$B$2:$B$6000,$A4029),0)</f>
        <v/>
      </c>
      <c r="G4029">
        <f>IF(COUNTIFS(Registros!$A$2:$A$6000,"MOV",Registros!$B$2:$B$6000,$A4029)&gt;0,1,0)</f>
        <v/>
      </c>
      <c r="H4029">
        <f>IF($G4029=1,SUMIFS(Registros!$F$2:$F$6000,Registros!$A$2:$A$6000,"MOV",Registros!$B$2:$B$6000,$A4029),0)</f>
        <v/>
      </c>
      <c r="I4029">
        <f>IF(COUNTIFS(Registros!$A$2:$A$6000,"CS",Registros!$B$2:$B$6000,$A4029)&gt;0,1,0)</f>
        <v/>
      </c>
      <c r="J4029">
        <f>IF($I4029=1,SUMIFS(Registros!$I$2:$I$6000,Registros!$A$2:$A$6000,"CS",Registros!$B$2:$B$6000,$A4029),0)</f>
        <v/>
      </c>
      <c r="K4029">
        <f>IF(COUNTIFS(Winback!$K$2:$K$300,$D4029)&gt;0,1,0)</f>
        <v/>
      </c>
      <c r="L4029">
        <f>IF(AND($K4029=1,LEFT($A4029,3)="WB-"),SUMIFS(Winback!$D$2:$D$300,Winback!$K$2:$K$300,$D4029),0)</f>
        <v/>
      </c>
      <c r="M4029">
        <f>IF(OR($E4029=1,$G4029=1,SUMIFS(Registros!$J$2:$J$6000,Registros!$B$2:$B$6000,$A4029)&gt;0),1,0)</f>
        <v/>
      </c>
      <c r="N4029">
        <f>IF($J4029&gt;0,1,IF(COUNTIFS(Registros!$A$2:$A$6000,"CS",Registros!$B$2:$B$6000,$A4029,Registros!$K$2:$K$6000,"&lt;&gt;")&gt;0,1,0))</f>
        <v/>
      </c>
      <c r="O4029">
        <f>IF(AND($K4029=1,$E4029=0,$G4029=0,$I4029=0),"WINBACK",IF(AND($M4029=1,$N4029&gt;0),"CONVERGENTE",IF($M4029=1,"SOLO MÓVIL",IF($N4029&gt;0,"SOLO FIJO / INTERNET","SIN SERVICIOS"))))</f>
        <v/>
      </c>
      <c r="P4029">
        <f>IF($O4029="WINBACK","Recuperar (winback)",IF($O4029="CONVERGENTE","Upgrade / más líneas",IF($O4029="SOLO MÓVIL","Ofrecer fijo + internet (FLBBTV)",IF($O4029="SOLO FIJO / INTERNET","Ofrecer línea móvil Nextphone","Oferta completa (móvil + fijo + internet)"))))</f>
        <v/>
      </c>
      <c r="Q4029">
        <f>$F4029+$H4029+$L4029</f>
        <v/>
      </c>
      <c r="R4029">
        <f>IFERROR(VLOOKUP($A4029,Registros!$B$2:$G$6000,6,0),IFERROR(VLOOKUP($D4029,Winback!$B$2:$C$300,2,0),""))</f>
        <v/>
      </c>
      <c r="S4029">
        <f>IF($E4029=1,"NP","")&amp;IF($G4029=1,"+MOV","")&amp;IF($I4029=1,"+CS","")&amp;IF($K4029=1,"+WB","")</f>
        <v/>
      </c>
      <c r="T4029">
        <f>$E4029+$G4029+$I4029+$K4029</f>
        <v/>
      </c>
    </row>
    <row r="4030">
      <c r="A4030" t="inlineStr">
        <is>
          <t>179097790000</t>
        </is>
      </c>
      <c r="B4030" t="inlineStr">
        <is>
          <t>17909779</t>
        </is>
      </c>
      <c r="C4030" t="inlineStr">
        <is>
          <t>WAI TONG CHAM CHEN</t>
        </is>
      </c>
      <c r="D4030" t="inlineStr">
        <is>
          <t>WAITONGCHAMCHEN</t>
        </is>
      </c>
      <c r="E4030">
        <f>IF(COUNTIFS(Registros!$A$2:$A$6000,"NP",Registros!$B$2:$B$6000,$A4030)&gt;0,1,0)</f>
        <v/>
      </c>
      <c r="F4030">
        <f>IF($E4030=1,SUMIFS(Registros!$F$2:$F$6000,Registros!$A$2:$A$6000,"NP",Registros!$B$2:$B$6000,$A4030),0)</f>
        <v/>
      </c>
      <c r="G4030">
        <f>IF(COUNTIFS(Registros!$A$2:$A$6000,"MOV",Registros!$B$2:$B$6000,$A4030)&gt;0,1,0)</f>
        <v/>
      </c>
      <c r="H4030">
        <f>IF($G4030=1,SUMIFS(Registros!$F$2:$F$6000,Registros!$A$2:$A$6000,"MOV",Registros!$B$2:$B$6000,$A4030),0)</f>
        <v/>
      </c>
      <c r="I4030">
        <f>IF(COUNTIFS(Registros!$A$2:$A$6000,"CS",Registros!$B$2:$B$6000,$A4030)&gt;0,1,0)</f>
        <v/>
      </c>
      <c r="J4030">
        <f>IF($I4030=1,SUMIFS(Registros!$I$2:$I$6000,Registros!$A$2:$A$6000,"CS",Registros!$B$2:$B$6000,$A4030),0)</f>
        <v/>
      </c>
      <c r="K4030">
        <f>IF(COUNTIFS(Winback!$K$2:$K$300,$D4030)&gt;0,1,0)</f>
        <v/>
      </c>
      <c r="L4030">
        <f>IF(AND($K4030=1,LEFT($A4030,3)="WB-"),SUMIFS(Winback!$D$2:$D$300,Winback!$K$2:$K$300,$D4030),0)</f>
        <v/>
      </c>
      <c r="M4030">
        <f>IF(OR($E4030=1,$G4030=1,SUMIFS(Registros!$J$2:$J$6000,Registros!$B$2:$B$6000,$A4030)&gt;0),1,0)</f>
        <v/>
      </c>
      <c r="N4030">
        <f>IF($J4030&gt;0,1,IF(COUNTIFS(Registros!$A$2:$A$6000,"CS",Registros!$B$2:$B$6000,$A4030,Registros!$K$2:$K$6000,"&lt;&gt;")&gt;0,1,0))</f>
        <v/>
      </c>
      <c r="O4030">
        <f>IF(AND($K4030=1,$E4030=0,$G4030=0,$I4030=0),"WINBACK",IF(AND($M4030=1,$N4030&gt;0),"CONVERGENTE",IF($M4030=1,"SOLO MÓVIL",IF($N4030&gt;0,"SOLO FIJO / INTERNET","SIN SERVICIOS"))))</f>
        <v/>
      </c>
      <c r="P4030">
        <f>IF($O4030="WINBACK","Recuperar (winback)",IF($O4030="CONVERGENTE","Upgrade / más líneas",IF($O4030="SOLO MÓVIL","Ofrecer fijo + internet (FLBBTV)",IF($O4030="SOLO FIJO / INTERNET","Ofrecer línea móvil Nextphone","Oferta completa (móvil + fijo + internet)"))))</f>
        <v/>
      </c>
      <c r="Q4030">
        <f>$F4030+$H4030+$L4030</f>
        <v/>
      </c>
      <c r="R4030">
        <f>IFERROR(VLOOKUP($A4030,Registros!$B$2:$G$6000,6,0),IFERROR(VLOOKUP($D4030,Winback!$B$2:$C$300,2,0),""))</f>
        <v/>
      </c>
      <c r="S4030">
        <f>IF($E4030=1,"NP","")&amp;IF($G4030=1,"+MOV","")&amp;IF($I4030=1,"+CS","")&amp;IF($K4030=1,"+WB","")</f>
        <v/>
      </c>
      <c r="T4030">
        <f>$E4030+$G4030+$I4030+$K4030</f>
        <v/>
      </c>
    </row>
    <row r="4031">
      <c r="A4031" t="inlineStr">
        <is>
          <t>221024800000</t>
        </is>
      </c>
      <c r="B4031" t="inlineStr">
        <is>
          <t>22102480</t>
        </is>
      </c>
      <c r="C4031" t="inlineStr">
        <is>
          <t>WAI YEE NG HONG</t>
        </is>
      </c>
      <c r="D4031" t="inlineStr">
        <is>
          <t>WAIYEENGHONG</t>
        </is>
      </c>
      <c r="E4031">
        <f>IF(COUNTIFS(Registros!$A$2:$A$6000,"NP",Registros!$B$2:$B$6000,$A4031)&gt;0,1,0)</f>
        <v/>
      </c>
      <c r="F4031">
        <f>IF($E4031=1,SUMIFS(Registros!$F$2:$F$6000,Registros!$A$2:$A$6000,"NP",Registros!$B$2:$B$6000,$A4031),0)</f>
        <v/>
      </c>
      <c r="G4031">
        <f>IF(COUNTIFS(Registros!$A$2:$A$6000,"MOV",Registros!$B$2:$B$6000,$A4031)&gt;0,1,0)</f>
        <v/>
      </c>
      <c r="H4031">
        <f>IF($G4031=1,SUMIFS(Registros!$F$2:$F$6000,Registros!$A$2:$A$6000,"MOV",Registros!$B$2:$B$6000,$A4031),0)</f>
        <v/>
      </c>
      <c r="I4031">
        <f>IF(COUNTIFS(Registros!$A$2:$A$6000,"CS",Registros!$B$2:$B$6000,$A4031)&gt;0,1,0)</f>
        <v/>
      </c>
      <c r="J4031">
        <f>IF($I4031=1,SUMIFS(Registros!$I$2:$I$6000,Registros!$A$2:$A$6000,"CS",Registros!$B$2:$B$6000,$A4031),0)</f>
        <v/>
      </c>
      <c r="K4031">
        <f>IF(COUNTIFS(Winback!$K$2:$K$300,$D4031)&gt;0,1,0)</f>
        <v/>
      </c>
      <c r="L4031">
        <f>IF(AND($K4031=1,LEFT($A4031,3)="WB-"),SUMIFS(Winback!$D$2:$D$300,Winback!$K$2:$K$300,$D4031),0)</f>
        <v/>
      </c>
      <c r="M4031">
        <f>IF(OR($E4031=1,$G4031=1,SUMIFS(Registros!$J$2:$J$6000,Registros!$B$2:$B$6000,$A4031)&gt;0),1,0)</f>
        <v/>
      </c>
      <c r="N4031">
        <f>IF($J4031&gt;0,1,IF(COUNTIFS(Registros!$A$2:$A$6000,"CS",Registros!$B$2:$B$6000,$A4031,Registros!$K$2:$K$6000,"&lt;&gt;")&gt;0,1,0))</f>
        <v/>
      </c>
      <c r="O4031">
        <f>IF(AND($K4031=1,$E4031=0,$G4031=0,$I4031=0),"WINBACK",IF(AND($M4031=1,$N4031&gt;0),"CONVERGENTE",IF($M4031=1,"SOLO MÓVIL",IF($N4031&gt;0,"SOLO FIJO / INTERNET","SIN SERVICIOS"))))</f>
        <v/>
      </c>
      <c r="P4031">
        <f>IF($O4031="WINBACK","Recuperar (winback)",IF($O4031="CONVERGENTE","Upgrade / más líneas",IF($O4031="SOLO MÓVIL","Ofrecer fijo + internet (FLBBTV)",IF($O4031="SOLO FIJO / INTERNET","Ofrecer línea móvil Nextphone","Oferta completa (móvil + fijo + internet)"))))</f>
        <v/>
      </c>
      <c r="Q4031">
        <f>$F4031+$H4031+$L4031</f>
        <v/>
      </c>
      <c r="R4031">
        <f>IFERROR(VLOOKUP($A4031,Registros!$B$2:$G$6000,6,0),IFERROR(VLOOKUP($D4031,Winback!$B$2:$C$300,2,0),""))</f>
        <v/>
      </c>
      <c r="S4031">
        <f>IF($E4031=1,"NP","")&amp;IF($G4031=1,"+MOV","")&amp;IF($I4031=1,"+CS","")&amp;IF($K4031=1,"+WB","")</f>
        <v/>
      </c>
      <c r="T4031">
        <f>$E4031+$G4031+$I4031+$K4031</f>
        <v/>
      </c>
    </row>
    <row r="4032">
      <c r="A4032" t="inlineStr">
        <is>
          <t>341240690000</t>
        </is>
      </c>
      <c r="B4032" t="inlineStr">
        <is>
          <t>34124069</t>
        </is>
      </c>
      <c r="C4032" t="inlineStr">
        <is>
          <t>WAI YIU CHONG</t>
        </is>
      </c>
      <c r="D4032" t="inlineStr">
        <is>
          <t>WAIYIUCHONG</t>
        </is>
      </c>
      <c r="E4032">
        <f>IF(COUNTIFS(Registros!$A$2:$A$6000,"NP",Registros!$B$2:$B$6000,$A4032)&gt;0,1,0)</f>
        <v/>
      </c>
      <c r="F4032">
        <f>IF($E4032=1,SUMIFS(Registros!$F$2:$F$6000,Registros!$A$2:$A$6000,"NP",Registros!$B$2:$B$6000,$A4032),0)</f>
        <v/>
      </c>
      <c r="G4032">
        <f>IF(COUNTIFS(Registros!$A$2:$A$6000,"MOV",Registros!$B$2:$B$6000,$A4032)&gt;0,1,0)</f>
        <v/>
      </c>
      <c r="H4032">
        <f>IF($G4032=1,SUMIFS(Registros!$F$2:$F$6000,Registros!$A$2:$A$6000,"MOV",Registros!$B$2:$B$6000,$A4032),0)</f>
        <v/>
      </c>
      <c r="I4032">
        <f>IF(COUNTIFS(Registros!$A$2:$A$6000,"CS",Registros!$B$2:$B$6000,$A4032)&gt;0,1,0)</f>
        <v/>
      </c>
      <c r="J4032">
        <f>IF($I4032=1,SUMIFS(Registros!$I$2:$I$6000,Registros!$A$2:$A$6000,"CS",Registros!$B$2:$B$6000,$A4032),0)</f>
        <v/>
      </c>
      <c r="K4032">
        <f>IF(COUNTIFS(Winback!$K$2:$K$300,$D4032)&gt;0,1,0)</f>
        <v/>
      </c>
      <c r="L4032">
        <f>IF(AND($K4032=1,LEFT($A4032,3)="WB-"),SUMIFS(Winback!$D$2:$D$300,Winback!$K$2:$K$300,$D4032),0)</f>
        <v/>
      </c>
      <c r="M4032">
        <f>IF(OR($E4032=1,$G4032=1,SUMIFS(Registros!$J$2:$J$6000,Registros!$B$2:$B$6000,$A4032)&gt;0),1,0)</f>
        <v/>
      </c>
      <c r="N4032">
        <f>IF($J4032&gt;0,1,IF(COUNTIFS(Registros!$A$2:$A$6000,"CS",Registros!$B$2:$B$6000,$A4032,Registros!$K$2:$K$6000,"&lt;&gt;")&gt;0,1,0))</f>
        <v/>
      </c>
      <c r="O4032">
        <f>IF(AND($K4032=1,$E4032=0,$G4032=0,$I4032=0),"WINBACK",IF(AND($M4032=1,$N4032&gt;0),"CONVERGENTE",IF($M4032=1,"SOLO MÓVIL",IF($N4032&gt;0,"SOLO FIJO / INTERNET","SIN SERVICIOS"))))</f>
        <v/>
      </c>
      <c r="P4032">
        <f>IF($O4032="WINBACK","Recuperar (winback)",IF($O4032="CONVERGENTE","Upgrade / más líneas",IF($O4032="SOLO MÓVIL","Ofrecer fijo + internet (FLBBTV)",IF($O4032="SOLO FIJO / INTERNET","Ofrecer línea móvil Nextphone","Oferta completa (móvil + fijo + internet)"))))</f>
        <v/>
      </c>
      <c r="Q4032">
        <f>$F4032+$H4032+$L4032</f>
        <v/>
      </c>
      <c r="R4032">
        <f>IFERROR(VLOOKUP($A4032,Registros!$B$2:$G$6000,6,0),IFERROR(VLOOKUP($D4032,Winback!$B$2:$C$300,2,0),""))</f>
        <v/>
      </c>
      <c r="S4032">
        <f>IF($E4032=1,"NP","")&amp;IF($G4032=1,"+MOV","")&amp;IF($I4032=1,"+CS","")&amp;IF($K4032=1,"+WB","")</f>
        <v/>
      </c>
      <c r="T4032">
        <f>$E4032+$G4032+$I4032+$K4032</f>
        <v/>
      </c>
    </row>
    <row r="4033">
      <c r="A4033" t="inlineStr">
        <is>
          <t>346446390000</t>
        </is>
      </c>
      <c r="B4033" t="inlineStr">
        <is>
          <t>34644639</t>
        </is>
      </c>
      <c r="C4033" t="inlineStr">
        <is>
          <t>WAJIH ABDEL KHALEK MAHMOD AHMAD SHAKER</t>
        </is>
      </c>
      <c r="D4033" t="inlineStr">
        <is>
          <t>WAJIHABDELKHALEKMAHMODAHMADSHAKER</t>
        </is>
      </c>
      <c r="E4033">
        <f>IF(COUNTIFS(Registros!$A$2:$A$6000,"NP",Registros!$B$2:$B$6000,$A4033)&gt;0,1,0)</f>
        <v/>
      </c>
      <c r="F4033">
        <f>IF($E4033=1,SUMIFS(Registros!$F$2:$F$6000,Registros!$A$2:$A$6000,"NP",Registros!$B$2:$B$6000,$A4033),0)</f>
        <v/>
      </c>
      <c r="G4033">
        <f>IF(COUNTIFS(Registros!$A$2:$A$6000,"MOV",Registros!$B$2:$B$6000,$A4033)&gt;0,1,0)</f>
        <v/>
      </c>
      <c r="H4033">
        <f>IF($G4033=1,SUMIFS(Registros!$F$2:$F$6000,Registros!$A$2:$A$6000,"MOV",Registros!$B$2:$B$6000,$A4033),0)</f>
        <v/>
      </c>
      <c r="I4033">
        <f>IF(COUNTIFS(Registros!$A$2:$A$6000,"CS",Registros!$B$2:$B$6000,$A4033)&gt;0,1,0)</f>
        <v/>
      </c>
      <c r="J4033">
        <f>IF($I4033=1,SUMIFS(Registros!$I$2:$I$6000,Registros!$A$2:$A$6000,"CS",Registros!$B$2:$B$6000,$A4033),0)</f>
        <v/>
      </c>
      <c r="K4033">
        <f>IF(COUNTIFS(Winback!$K$2:$K$300,$D4033)&gt;0,1,0)</f>
        <v/>
      </c>
      <c r="L4033">
        <f>IF(AND($K4033=1,LEFT($A4033,3)="WB-"),SUMIFS(Winback!$D$2:$D$300,Winback!$K$2:$K$300,$D4033),0)</f>
        <v/>
      </c>
      <c r="M4033">
        <f>IF(OR($E4033=1,$G4033=1,SUMIFS(Registros!$J$2:$J$6000,Registros!$B$2:$B$6000,$A4033)&gt;0),1,0)</f>
        <v/>
      </c>
      <c r="N4033">
        <f>IF($J4033&gt;0,1,IF(COUNTIFS(Registros!$A$2:$A$6000,"CS",Registros!$B$2:$B$6000,$A4033,Registros!$K$2:$K$6000,"&lt;&gt;")&gt;0,1,0))</f>
        <v/>
      </c>
      <c r="O4033">
        <f>IF(AND($K4033=1,$E4033=0,$G4033=0,$I4033=0),"WINBACK",IF(AND($M4033=1,$N4033&gt;0),"CONVERGENTE",IF($M4033=1,"SOLO MÓVIL",IF($N4033&gt;0,"SOLO FIJO / INTERNET","SIN SERVICIOS"))))</f>
        <v/>
      </c>
      <c r="P4033">
        <f>IF($O4033="WINBACK","Recuperar (winback)",IF($O4033="CONVERGENTE","Upgrade / más líneas",IF($O4033="SOLO MÓVIL","Ofrecer fijo + internet (FLBBTV)",IF($O4033="SOLO FIJO / INTERNET","Ofrecer línea móvil Nextphone","Oferta completa (móvil + fijo + internet)"))))</f>
        <v/>
      </c>
      <c r="Q4033">
        <f>$F4033+$H4033+$L4033</f>
        <v/>
      </c>
      <c r="R4033">
        <f>IFERROR(VLOOKUP($A4033,Registros!$B$2:$G$6000,6,0),IFERROR(VLOOKUP($D4033,Winback!$B$2:$C$300,2,0),""))</f>
        <v/>
      </c>
      <c r="S4033">
        <f>IF($E4033=1,"NP","")&amp;IF($G4033=1,"+MOV","")&amp;IF($I4033=1,"+CS","")&amp;IF($K4033=1,"+WB","")</f>
        <v/>
      </c>
      <c r="T4033">
        <f>$E4033+$G4033+$I4033+$K4033</f>
        <v/>
      </c>
    </row>
    <row r="4034">
      <c r="A4034" t="inlineStr">
        <is>
          <t>355119490000</t>
        </is>
      </c>
      <c r="B4034" t="inlineStr">
        <is>
          <t>35511949</t>
        </is>
      </c>
      <c r="C4034" t="inlineStr">
        <is>
          <t>WALBERTO JOEL CEDEÑO PIMENTEL</t>
        </is>
      </c>
      <c r="D4034" t="inlineStr">
        <is>
          <t>WALBERTOJOELCEDENOPIMENTEL</t>
        </is>
      </c>
      <c r="E4034">
        <f>IF(COUNTIFS(Registros!$A$2:$A$6000,"NP",Registros!$B$2:$B$6000,$A4034)&gt;0,1,0)</f>
        <v/>
      </c>
      <c r="F4034">
        <f>IF($E4034=1,SUMIFS(Registros!$F$2:$F$6000,Registros!$A$2:$A$6000,"NP",Registros!$B$2:$B$6000,$A4034),0)</f>
        <v/>
      </c>
      <c r="G4034">
        <f>IF(COUNTIFS(Registros!$A$2:$A$6000,"MOV",Registros!$B$2:$B$6000,$A4034)&gt;0,1,0)</f>
        <v/>
      </c>
      <c r="H4034">
        <f>IF($G4034=1,SUMIFS(Registros!$F$2:$F$6000,Registros!$A$2:$A$6000,"MOV",Registros!$B$2:$B$6000,$A4034),0)</f>
        <v/>
      </c>
      <c r="I4034">
        <f>IF(COUNTIFS(Registros!$A$2:$A$6000,"CS",Registros!$B$2:$B$6000,$A4034)&gt;0,1,0)</f>
        <v/>
      </c>
      <c r="J4034">
        <f>IF($I4034=1,SUMIFS(Registros!$I$2:$I$6000,Registros!$A$2:$A$6000,"CS",Registros!$B$2:$B$6000,$A4034),0)</f>
        <v/>
      </c>
      <c r="K4034">
        <f>IF(COUNTIFS(Winback!$K$2:$K$300,$D4034)&gt;0,1,0)</f>
        <v/>
      </c>
      <c r="L4034">
        <f>IF(AND($K4034=1,LEFT($A4034,3)="WB-"),SUMIFS(Winback!$D$2:$D$300,Winback!$K$2:$K$300,$D4034),0)</f>
        <v/>
      </c>
      <c r="M4034">
        <f>IF(OR($E4034=1,$G4034=1,SUMIFS(Registros!$J$2:$J$6000,Registros!$B$2:$B$6000,$A4034)&gt;0),1,0)</f>
        <v/>
      </c>
      <c r="N4034">
        <f>IF($J4034&gt;0,1,IF(COUNTIFS(Registros!$A$2:$A$6000,"CS",Registros!$B$2:$B$6000,$A4034,Registros!$K$2:$K$6000,"&lt;&gt;")&gt;0,1,0))</f>
        <v/>
      </c>
      <c r="O4034">
        <f>IF(AND($K4034=1,$E4034=0,$G4034=0,$I4034=0),"WINBACK",IF(AND($M4034=1,$N4034&gt;0),"CONVERGENTE",IF($M4034=1,"SOLO MÓVIL",IF($N4034&gt;0,"SOLO FIJO / INTERNET","SIN SERVICIOS"))))</f>
        <v/>
      </c>
      <c r="P4034">
        <f>IF($O4034="WINBACK","Recuperar (winback)",IF($O4034="CONVERGENTE","Upgrade / más líneas",IF($O4034="SOLO MÓVIL","Ofrecer fijo + internet (FLBBTV)",IF($O4034="SOLO FIJO / INTERNET","Ofrecer línea móvil Nextphone","Oferta completa (móvil + fijo + internet)"))))</f>
        <v/>
      </c>
      <c r="Q4034">
        <f>$F4034+$H4034+$L4034</f>
        <v/>
      </c>
      <c r="R4034">
        <f>IFERROR(VLOOKUP($A4034,Registros!$B$2:$G$6000,6,0),IFERROR(VLOOKUP($D4034,Winback!$B$2:$C$300,2,0),""))</f>
        <v/>
      </c>
      <c r="S4034">
        <f>IF($E4034=1,"NP","")&amp;IF($G4034=1,"+MOV","")&amp;IF($I4034=1,"+CS","")&amp;IF($K4034=1,"+WB","")</f>
        <v/>
      </c>
      <c r="T4034">
        <f>$E4034+$G4034+$I4034+$K4034</f>
        <v/>
      </c>
    </row>
    <row r="4035">
      <c r="A4035" t="inlineStr">
        <is>
          <t>333055060000</t>
        </is>
      </c>
      <c r="B4035" t="inlineStr">
        <is>
          <t>33305506</t>
        </is>
      </c>
      <c r="C4035" t="inlineStr">
        <is>
          <t>WALQUIRIA DENYS ROMERO ROJAS</t>
        </is>
      </c>
      <c r="D4035" t="inlineStr">
        <is>
          <t>WALQUIRIADENYSROMEROROJAS</t>
        </is>
      </c>
      <c r="E4035">
        <f>IF(COUNTIFS(Registros!$A$2:$A$6000,"NP",Registros!$B$2:$B$6000,$A4035)&gt;0,1,0)</f>
        <v/>
      </c>
      <c r="F4035">
        <f>IF($E4035=1,SUMIFS(Registros!$F$2:$F$6000,Registros!$A$2:$A$6000,"NP",Registros!$B$2:$B$6000,$A4035),0)</f>
        <v/>
      </c>
      <c r="G4035">
        <f>IF(COUNTIFS(Registros!$A$2:$A$6000,"MOV",Registros!$B$2:$B$6000,$A4035)&gt;0,1,0)</f>
        <v/>
      </c>
      <c r="H4035">
        <f>IF($G4035=1,SUMIFS(Registros!$F$2:$F$6000,Registros!$A$2:$A$6000,"MOV",Registros!$B$2:$B$6000,$A4035),0)</f>
        <v/>
      </c>
      <c r="I4035">
        <f>IF(COUNTIFS(Registros!$A$2:$A$6000,"CS",Registros!$B$2:$B$6000,$A4035)&gt;0,1,0)</f>
        <v/>
      </c>
      <c r="J4035">
        <f>IF($I4035=1,SUMIFS(Registros!$I$2:$I$6000,Registros!$A$2:$A$6000,"CS",Registros!$B$2:$B$6000,$A4035),0)</f>
        <v/>
      </c>
      <c r="K4035">
        <f>IF(COUNTIFS(Winback!$K$2:$K$300,$D4035)&gt;0,1,0)</f>
        <v/>
      </c>
      <c r="L4035">
        <f>IF(AND($K4035=1,LEFT($A4035,3)="WB-"),SUMIFS(Winback!$D$2:$D$300,Winback!$K$2:$K$300,$D4035),0)</f>
        <v/>
      </c>
      <c r="M4035">
        <f>IF(OR($E4035=1,$G4035=1,SUMIFS(Registros!$J$2:$J$6000,Registros!$B$2:$B$6000,$A4035)&gt;0),1,0)</f>
        <v/>
      </c>
      <c r="N4035">
        <f>IF($J4035&gt;0,1,IF(COUNTIFS(Registros!$A$2:$A$6000,"CS",Registros!$B$2:$B$6000,$A4035,Registros!$K$2:$K$6000,"&lt;&gt;")&gt;0,1,0))</f>
        <v/>
      </c>
      <c r="O4035">
        <f>IF(AND($K4035=1,$E4035=0,$G4035=0,$I4035=0),"WINBACK",IF(AND($M4035=1,$N4035&gt;0),"CONVERGENTE",IF($M4035=1,"SOLO MÓVIL",IF($N4035&gt;0,"SOLO FIJO / INTERNET","SIN SERVICIOS"))))</f>
        <v/>
      </c>
      <c r="P4035">
        <f>IF($O4035="WINBACK","Recuperar (winback)",IF($O4035="CONVERGENTE","Upgrade / más líneas",IF($O4035="SOLO MÓVIL","Ofrecer fijo + internet (FLBBTV)",IF($O4035="SOLO FIJO / INTERNET","Ofrecer línea móvil Nextphone","Oferta completa (móvil + fijo + internet)"))))</f>
        <v/>
      </c>
      <c r="Q4035">
        <f>$F4035+$H4035+$L4035</f>
        <v/>
      </c>
      <c r="R4035">
        <f>IFERROR(VLOOKUP($A4035,Registros!$B$2:$G$6000,6,0),IFERROR(VLOOKUP($D4035,Winback!$B$2:$C$300,2,0),""))</f>
        <v/>
      </c>
      <c r="S4035">
        <f>IF($E4035=1,"NP","")&amp;IF($G4035=1,"+MOV","")&amp;IF($I4035=1,"+CS","")&amp;IF($K4035=1,"+WB","")</f>
        <v/>
      </c>
      <c r="T4035">
        <f>$E4035+$G4035+$I4035+$K4035</f>
        <v/>
      </c>
    </row>
    <row r="4036">
      <c r="A4036" t="inlineStr">
        <is>
          <t>335313110000</t>
        </is>
      </c>
      <c r="B4036" t="inlineStr">
        <is>
          <t>33531311</t>
        </is>
      </c>
      <c r="C4036" t="inlineStr">
        <is>
          <t>WALTER BRAUCHLE ARAUZ</t>
        </is>
      </c>
      <c r="D4036" t="inlineStr">
        <is>
          <t>WALTERBRAUCHLEARAUZ</t>
        </is>
      </c>
      <c r="E4036">
        <f>IF(COUNTIFS(Registros!$A$2:$A$6000,"NP",Registros!$B$2:$B$6000,$A4036)&gt;0,1,0)</f>
        <v/>
      </c>
      <c r="F4036">
        <f>IF($E4036=1,SUMIFS(Registros!$F$2:$F$6000,Registros!$A$2:$A$6000,"NP",Registros!$B$2:$B$6000,$A4036),0)</f>
        <v/>
      </c>
      <c r="G4036">
        <f>IF(COUNTIFS(Registros!$A$2:$A$6000,"MOV",Registros!$B$2:$B$6000,$A4036)&gt;0,1,0)</f>
        <v/>
      </c>
      <c r="H4036">
        <f>IF($G4036=1,SUMIFS(Registros!$F$2:$F$6000,Registros!$A$2:$A$6000,"MOV",Registros!$B$2:$B$6000,$A4036),0)</f>
        <v/>
      </c>
      <c r="I4036">
        <f>IF(COUNTIFS(Registros!$A$2:$A$6000,"CS",Registros!$B$2:$B$6000,$A4036)&gt;0,1,0)</f>
        <v/>
      </c>
      <c r="J4036">
        <f>IF($I4036=1,SUMIFS(Registros!$I$2:$I$6000,Registros!$A$2:$A$6000,"CS",Registros!$B$2:$B$6000,$A4036),0)</f>
        <v/>
      </c>
      <c r="K4036">
        <f>IF(COUNTIFS(Winback!$K$2:$K$300,$D4036)&gt;0,1,0)</f>
        <v/>
      </c>
      <c r="L4036">
        <f>IF(AND($K4036=1,LEFT($A4036,3)="WB-"),SUMIFS(Winback!$D$2:$D$300,Winback!$K$2:$K$300,$D4036),0)</f>
        <v/>
      </c>
      <c r="M4036">
        <f>IF(OR($E4036=1,$G4036=1,SUMIFS(Registros!$J$2:$J$6000,Registros!$B$2:$B$6000,$A4036)&gt;0),1,0)</f>
        <v/>
      </c>
      <c r="N4036">
        <f>IF($J4036&gt;0,1,IF(COUNTIFS(Registros!$A$2:$A$6000,"CS",Registros!$B$2:$B$6000,$A4036,Registros!$K$2:$K$6000,"&lt;&gt;")&gt;0,1,0))</f>
        <v/>
      </c>
      <c r="O4036">
        <f>IF(AND($K4036=1,$E4036=0,$G4036=0,$I4036=0),"WINBACK",IF(AND($M4036=1,$N4036&gt;0),"CONVERGENTE",IF($M4036=1,"SOLO MÓVIL",IF($N4036&gt;0,"SOLO FIJO / INTERNET","SIN SERVICIOS"))))</f>
        <v/>
      </c>
      <c r="P4036">
        <f>IF($O4036="WINBACK","Recuperar (winback)",IF($O4036="CONVERGENTE","Upgrade / más líneas",IF($O4036="SOLO MÓVIL","Ofrecer fijo + internet (FLBBTV)",IF($O4036="SOLO FIJO / INTERNET","Ofrecer línea móvil Nextphone","Oferta completa (móvil + fijo + internet)"))))</f>
        <v/>
      </c>
      <c r="Q4036">
        <f>$F4036+$H4036+$L4036</f>
        <v/>
      </c>
      <c r="R4036">
        <f>IFERROR(VLOOKUP($A4036,Registros!$B$2:$G$6000,6,0),IFERROR(VLOOKUP($D4036,Winback!$B$2:$C$300,2,0),""))</f>
        <v/>
      </c>
      <c r="S4036">
        <f>IF($E4036=1,"NP","")&amp;IF($G4036=1,"+MOV","")&amp;IF($I4036=1,"+CS","")&amp;IF($K4036=1,"+WB","")</f>
        <v/>
      </c>
      <c r="T4036">
        <f>$E4036+$G4036+$I4036+$K4036</f>
        <v/>
      </c>
    </row>
    <row r="4037">
      <c r="A4037" t="inlineStr">
        <is>
          <t>331042220000</t>
        </is>
      </c>
      <c r="B4037" t="inlineStr">
        <is>
          <t>33104222</t>
        </is>
      </c>
      <c r="C4037" t="inlineStr">
        <is>
          <t>WALTER FABIAN ALVAREZ / CORTE ARGENTINO</t>
        </is>
      </c>
      <c r="D4037" t="inlineStr">
        <is>
          <t>WALTERFABIANALVAREZCORTEARGENTINO</t>
        </is>
      </c>
      <c r="E4037">
        <f>IF(COUNTIFS(Registros!$A$2:$A$6000,"NP",Registros!$B$2:$B$6000,$A4037)&gt;0,1,0)</f>
        <v/>
      </c>
      <c r="F4037">
        <f>IF($E4037=1,SUMIFS(Registros!$F$2:$F$6000,Registros!$A$2:$A$6000,"NP",Registros!$B$2:$B$6000,$A4037),0)</f>
        <v/>
      </c>
      <c r="G4037">
        <f>IF(COUNTIFS(Registros!$A$2:$A$6000,"MOV",Registros!$B$2:$B$6000,$A4037)&gt;0,1,0)</f>
        <v/>
      </c>
      <c r="H4037">
        <f>IF($G4037=1,SUMIFS(Registros!$F$2:$F$6000,Registros!$A$2:$A$6000,"MOV",Registros!$B$2:$B$6000,$A4037),0)</f>
        <v/>
      </c>
      <c r="I4037">
        <f>IF(COUNTIFS(Registros!$A$2:$A$6000,"CS",Registros!$B$2:$B$6000,$A4037)&gt;0,1,0)</f>
        <v/>
      </c>
      <c r="J4037">
        <f>IF($I4037=1,SUMIFS(Registros!$I$2:$I$6000,Registros!$A$2:$A$6000,"CS",Registros!$B$2:$B$6000,$A4037),0)</f>
        <v/>
      </c>
      <c r="K4037">
        <f>IF(COUNTIFS(Winback!$K$2:$K$300,$D4037)&gt;0,1,0)</f>
        <v/>
      </c>
      <c r="L4037">
        <f>IF(AND($K4037=1,LEFT($A4037,3)="WB-"),SUMIFS(Winback!$D$2:$D$300,Winback!$K$2:$K$300,$D4037),0)</f>
        <v/>
      </c>
      <c r="M4037">
        <f>IF(OR($E4037=1,$G4037=1,SUMIFS(Registros!$J$2:$J$6000,Registros!$B$2:$B$6000,$A4037)&gt;0),1,0)</f>
        <v/>
      </c>
      <c r="N4037">
        <f>IF($J4037&gt;0,1,IF(COUNTIFS(Registros!$A$2:$A$6000,"CS",Registros!$B$2:$B$6000,$A4037,Registros!$K$2:$K$6000,"&lt;&gt;")&gt;0,1,0))</f>
        <v/>
      </c>
      <c r="O4037">
        <f>IF(AND($K4037=1,$E4037=0,$G4037=0,$I4037=0),"WINBACK",IF(AND($M4037=1,$N4037&gt;0),"CONVERGENTE",IF($M4037=1,"SOLO MÓVIL",IF($N4037&gt;0,"SOLO FIJO / INTERNET","SIN SERVICIOS"))))</f>
        <v/>
      </c>
      <c r="P4037">
        <f>IF($O4037="WINBACK","Recuperar (winback)",IF($O4037="CONVERGENTE","Upgrade / más líneas",IF($O4037="SOLO MÓVIL","Ofrecer fijo + internet (FLBBTV)",IF($O4037="SOLO FIJO / INTERNET","Ofrecer línea móvil Nextphone","Oferta completa (móvil + fijo + internet)"))))</f>
        <v/>
      </c>
      <c r="Q4037">
        <f>$F4037+$H4037+$L4037</f>
        <v/>
      </c>
      <c r="R4037">
        <f>IFERROR(VLOOKUP($A4037,Registros!$B$2:$G$6000,6,0),IFERROR(VLOOKUP($D4037,Winback!$B$2:$C$300,2,0),""))</f>
        <v/>
      </c>
      <c r="S4037">
        <f>IF($E4037=1,"NP","")&amp;IF($G4037=1,"+MOV","")&amp;IF($I4037=1,"+CS","")&amp;IF($K4037=1,"+WB","")</f>
        <v/>
      </c>
      <c r="T4037">
        <f>$E4037+$G4037+$I4037+$K4037</f>
        <v/>
      </c>
    </row>
    <row r="4038">
      <c r="A4038" t="inlineStr">
        <is>
          <t>322041370000</t>
        </is>
      </c>
      <c r="B4038" t="inlineStr">
        <is>
          <t>32204137</t>
        </is>
      </c>
      <c r="C4038" t="inlineStr">
        <is>
          <t>WALTER MONTENEGRO SILVAS</t>
        </is>
      </c>
      <c r="D4038" t="inlineStr">
        <is>
          <t>WALTERMONTENEGROSILVAS</t>
        </is>
      </c>
      <c r="E4038">
        <f>IF(COUNTIFS(Registros!$A$2:$A$6000,"NP",Registros!$B$2:$B$6000,$A4038)&gt;0,1,0)</f>
        <v/>
      </c>
      <c r="F4038">
        <f>IF($E4038=1,SUMIFS(Registros!$F$2:$F$6000,Registros!$A$2:$A$6000,"NP",Registros!$B$2:$B$6000,$A4038),0)</f>
        <v/>
      </c>
      <c r="G4038">
        <f>IF(COUNTIFS(Registros!$A$2:$A$6000,"MOV",Registros!$B$2:$B$6000,$A4038)&gt;0,1,0)</f>
        <v/>
      </c>
      <c r="H4038">
        <f>IF($G4038=1,SUMIFS(Registros!$F$2:$F$6000,Registros!$A$2:$A$6000,"MOV",Registros!$B$2:$B$6000,$A4038),0)</f>
        <v/>
      </c>
      <c r="I4038">
        <f>IF(COUNTIFS(Registros!$A$2:$A$6000,"CS",Registros!$B$2:$B$6000,$A4038)&gt;0,1,0)</f>
        <v/>
      </c>
      <c r="J4038">
        <f>IF($I4038=1,SUMIFS(Registros!$I$2:$I$6000,Registros!$A$2:$A$6000,"CS",Registros!$B$2:$B$6000,$A4038),0)</f>
        <v/>
      </c>
      <c r="K4038">
        <f>IF(COUNTIFS(Winback!$K$2:$K$300,$D4038)&gt;0,1,0)</f>
        <v/>
      </c>
      <c r="L4038">
        <f>IF(AND($K4038=1,LEFT($A4038,3)="WB-"),SUMIFS(Winback!$D$2:$D$300,Winback!$K$2:$K$300,$D4038),0)</f>
        <v/>
      </c>
      <c r="M4038">
        <f>IF(OR($E4038=1,$G4038=1,SUMIFS(Registros!$J$2:$J$6000,Registros!$B$2:$B$6000,$A4038)&gt;0),1,0)</f>
        <v/>
      </c>
      <c r="N4038">
        <f>IF($J4038&gt;0,1,IF(COUNTIFS(Registros!$A$2:$A$6000,"CS",Registros!$B$2:$B$6000,$A4038,Registros!$K$2:$K$6000,"&lt;&gt;")&gt;0,1,0))</f>
        <v/>
      </c>
      <c r="O4038">
        <f>IF(AND($K4038=1,$E4038=0,$G4038=0,$I4038=0),"WINBACK",IF(AND($M4038=1,$N4038&gt;0),"CONVERGENTE",IF($M4038=1,"SOLO MÓVIL",IF($N4038&gt;0,"SOLO FIJO / INTERNET","SIN SERVICIOS"))))</f>
        <v/>
      </c>
      <c r="P4038">
        <f>IF($O4038="WINBACK","Recuperar (winback)",IF($O4038="CONVERGENTE","Upgrade / más líneas",IF($O4038="SOLO MÓVIL","Ofrecer fijo + internet (FLBBTV)",IF($O4038="SOLO FIJO / INTERNET","Ofrecer línea móvil Nextphone","Oferta completa (móvil + fijo + internet)"))))</f>
        <v/>
      </c>
      <c r="Q4038">
        <f>$F4038+$H4038+$L4038</f>
        <v/>
      </c>
      <c r="R4038">
        <f>IFERROR(VLOOKUP($A4038,Registros!$B$2:$G$6000,6,0),IFERROR(VLOOKUP($D4038,Winback!$B$2:$C$300,2,0),""))</f>
        <v/>
      </c>
      <c r="S4038">
        <f>IF($E4038=1,"NP","")&amp;IF($G4038=1,"+MOV","")&amp;IF($I4038=1,"+CS","")&amp;IF($K4038=1,"+WB","")</f>
        <v/>
      </c>
      <c r="T4038">
        <f>$E4038+$G4038+$I4038+$K4038</f>
        <v/>
      </c>
    </row>
    <row r="4039">
      <c r="A4039" t="inlineStr">
        <is>
          <t>157042240000</t>
        </is>
      </c>
      <c r="B4039" t="inlineStr">
        <is>
          <t>15704224</t>
        </is>
      </c>
      <c r="C4039" t="inlineStr">
        <is>
          <t>WAN TRADING CORP S.A.</t>
        </is>
      </c>
      <c r="D4039" t="inlineStr">
        <is>
          <t>WANTRADINGCORPSA</t>
        </is>
      </c>
      <c r="E4039">
        <f>IF(COUNTIFS(Registros!$A$2:$A$6000,"NP",Registros!$B$2:$B$6000,$A4039)&gt;0,1,0)</f>
        <v/>
      </c>
      <c r="F4039">
        <f>IF($E4039=1,SUMIFS(Registros!$F$2:$F$6000,Registros!$A$2:$A$6000,"NP",Registros!$B$2:$B$6000,$A4039),0)</f>
        <v/>
      </c>
      <c r="G4039">
        <f>IF(COUNTIFS(Registros!$A$2:$A$6000,"MOV",Registros!$B$2:$B$6000,$A4039)&gt;0,1,0)</f>
        <v/>
      </c>
      <c r="H4039">
        <f>IF($G4039=1,SUMIFS(Registros!$F$2:$F$6000,Registros!$A$2:$A$6000,"MOV",Registros!$B$2:$B$6000,$A4039),0)</f>
        <v/>
      </c>
      <c r="I4039">
        <f>IF(COUNTIFS(Registros!$A$2:$A$6000,"CS",Registros!$B$2:$B$6000,$A4039)&gt;0,1,0)</f>
        <v/>
      </c>
      <c r="J4039">
        <f>IF($I4039=1,SUMIFS(Registros!$I$2:$I$6000,Registros!$A$2:$A$6000,"CS",Registros!$B$2:$B$6000,$A4039),0)</f>
        <v/>
      </c>
      <c r="K4039">
        <f>IF(COUNTIFS(Winback!$K$2:$K$300,$D4039)&gt;0,1,0)</f>
        <v/>
      </c>
      <c r="L4039">
        <f>IF(AND($K4039=1,LEFT($A4039,3)="WB-"),SUMIFS(Winback!$D$2:$D$300,Winback!$K$2:$K$300,$D4039),0)</f>
        <v/>
      </c>
      <c r="M4039">
        <f>IF(OR($E4039=1,$G4039=1,SUMIFS(Registros!$J$2:$J$6000,Registros!$B$2:$B$6000,$A4039)&gt;0),1,0)</f>
        <v/>
      </c>
      <c r="N4039">
        <f>IF($J4039&gt;0,1,IF(COUNTIFS(Registros!$A$2:$A$6000,"CS",Registros!$B$2:$B$6000,$A4039,Registros!$K$2:$K$6000,"&lt;&gt;")&gt;0,1,0))</f>
        <v/>
      </c>
      <c r="O4039">
        <f>IF(AND($K4039=1,$E4039=0,$G4039=0,$I4039=0),"WINBACK",IF(AND($M4039=1,$N4039&gt;0),"CONVERGENTE",IF($M4039=1,"SOLO MÓVIL",IF($N4039&gt;0,"SOLO FIJO / INTERNET","SIN SERVICIOS"))))</f>
        <v/>
      </c>
      <c r="P4039">
        <f>IF($O4039="WINBACK","Recuperar (winback)",IF($O4039="CONVERGENTE","Upgrade / más líneas",IF($O4039="SOLO MÓVIL","Ofrecer fijo + internet (FLBBTV)",IF($O4039="SOLO FIJO / INTERNET","Ofrecer línea móvil Nextphone","Oferta completa (móvil + fijo + internet)"))))</f>
        <v/>
      </c>
      <c r="Q4039">
        <f>$F4039+$H4039+$L4039</f>
        <v/>
      </c>
      <c r="R4039">
        <f>IFERROR(VLOOKUP($A4039,Registros!$B$2:$G$6000,6,0),IFERROR(VLOOKUP($D4039,Winback!$B$2:$C$300,2,0),""))</f>
        <v/>
      </c>
      <c r="S4039">
        <f>IF($E4039=1,"NP","")&amp;IF($G4039=1,"+MOV","")&amp;IF($I4039=1,"+CS","")&amp;IF($K4039=1,"+WB","")</f>
        <v/>
      </c>
      <c r="T4039">
        <f>$E4039+$G4039+$I4039+$K4039</f>
        <v/>
      </c>
    </row>
    <row r="4040">
      <c r="A4040" t="inlineStr">
        <is>
          <t>347360150000</t>
        </is>
      </c>
      <c r="B4040" t="inlineStr">
        <is>
          <t>34736015</t>
        </is>
      </c>
      <c r="C4040" t="inlineStr">
        <is>
          <t>WANDER &amp; YOO DEVELOPMENT CORP 26E</t>
        </is>
      </c>
      <c r="D4040" t="inlineStr">
        <is>
          <t>WANDERYOODEVELOPMENTCORP26E</t>
        </is>
      </c>
      <c r="E4040">
        <f>IF(COUNTIFS(Registros!$A$2:$A$6000,"NP",Registros!$B$2:$B$6000,$A4040)&gt;0,1,0)</f>
        <v/>
      </c>
      <c r="F4040">
        <f>IF($E4040=1,SUMIFS(Registros!$F$2:$F$6000,Registros!$A$2:$A$6000,"NP",Registros!$B$2:$B$6000,$A4040),0)</f>
        <v/>
      </c>
      <c r="G4040">
        <f>IF(COUNTIFS(Registros!$A$2:$A$6000,"MOV",Registros!$B$2:$B$6000,$A4040)&gt;0,1,0)</f>
        <v/>
      </c>
      <c r="H4040">
        <f>IF($G4040=1,SUMIFS(Registros!$F$2:$F$6000,Registros!$A$2:$A$6000,"MOV",Registros!$B$2:$B$6000,$A4040),0)</f>
        <v/>
      </c>
      <c r="I4040">
        <f>IF(COUNTIFS(Registros!$A$2:$A$6000,"CS",Registros!$B$2:$B$6000,$A4040)&gt;0,1,0)</f>
        <v/>
      </c>
      <c r="J4040">
        <f>IF($I4040=1,SUMIFS(Registros!$I$2:$I$6000,Registros!$A$2:$A$6000,"CS",Registros!$B$2:$B$6000,$A4040),0)</f>
        <v/>
      </c>
      <c r="K4040">
        <f>IF(COUNTIFS(Winback!$K$2:$K$300,$D4040)&gt;0,1,0)</f>
        <v/>
      </c>
      <c r="L4040">
        <f>IF(AND($K4040=1,LEFT($A4040,3)="WB-"),SUMIFS(Winback!$D$2:$D$300,Winback!$K$2:$K$300,$D4040),0)</f>
        <v/>
      </c>
      <c r="M4040">
        <f>IF(OR($E4040=1,$G4040=1,SUMIFS(Registros!$J$2:$J$6000,Registros!$B$2:$B$6000,$A4040)&gt;0),1,0)</f>
        <v/>
      </c>
      <c r="N4040">
        <f>IF($J4040&gt;0,1,IF(COUNTIFS(Registros!$A$2:$A$6000,"CS",Registros!$B$2:$B$6000,$A4040,Registros!$K$2:$K$6000,"&lt;&gt;")&gt;0,1,0))</f>
        <v/>
      </c>
      <c r="O4040">
        <f>IF(AND($K4040=1,$E4040=0,$G4040=0,$I4040=0),"WINBACK",IF(AND($M4040=1,$N4040&gt;0),"CONVERGENTE",IF($M4040=1,"SOLO MÓVIL",IF($N4040&gt;0,"SOLO FIJO / INTERNET","SIN SERVICIOS"))))</f>
        <v/>
      </c>
      <c r="P4040">
        <f>IF($O4040="WINBACK","Recuperar (winback)",IF($O4040="CONVERGENTE","Upgrade / más líneas",IF($O4040="SOLO MÓVIL","Ofrecer fijo + internet (FLBBTV)",IF($O4040="SOLO FIJO / INTERNET","Ofrecer línea móvil Nextphone","Oferta completa (móvil + fijo + internet)"))))</f>
        <v/>
      </c>
      <c r="Q4040">
        <f>$F4040+$H4040+$L4040</f>
        <v/>
      </c>
      <c r="R4040">
        <f>IFERROR(VLOOKUP($A4040,Registros!$B$2:$G$6000,6,0),IFERROR(VLOOKUP($D4040,Winback!$B$2:$C$300,2,0),""))</f>
        <v/>
      </c>
      <c r="S4040">
        <f>IF($E4040=1,"NP","")&amp;IF($G4040=1,"+MOV","")&amp;IF($I4040=1,"+CS","")&amp;IF($K4040=1,"+WB","")</f>
        <v/>
      </c>
      <c r="T4040">
        <f>$E4040+$G4040+$I4040+$K4040</f>
        <v/>
      </c>
    </row>
    <row r="4041">
      <c r="A4041" t="inlineStr">
        <is>
          <t>337075150000</t>
        </is>
      </c>
      <c r="B4041" t="inlineStr">
        <is>
          <t>33707515</t>
        </is>
      </c>
      <c r="C4041" t="inlineStr">
        <is>
          <t>WANDERS &amp; YOO DEVELOPMENT ;CORP.</t>
        </is>
      </c>
      <c r="D4041" t="inlineStr">
        <is>
          <t>WANDERSYOODEVELOPMENTCORP</t>
        </is>
      </c>
      <c r="E4041">
        <f>IF(COUNTIFS(Registros!$A$2:$A$6000,"NP",Registros!$B$2:$B$6000,$A4041)&gt;0,1,0)</f>
        <v/>
      </c>
      <c r="F4041">
        <f>IF($E4041=1,SUMIFS(Registros!$F$2:$F$6000,Registros!$A$2:$A$6000,"NP",Registros!$B$2:$B$6000,$A4041),0)</f>
        <v/>
      </c>
      <c r="G4041">
        <f>IF(COUNTIFS(Registros!$A$2:$A$6000,"MOV",Registros!$B$2:$B$6000,$A4041)&gt;0,1,0)</f>
        <v/>
      </c>
      <c r="H4041">
        <f>IF($G4041=1,SUMIFS(Registros!$F$2:$F$6000,Registros!$A$2:$A$6000,"MOV",Registros!$B$2:$B$6000,$A4041),0)</f>
        <v/>
      </c>
      <c r="I4041">
        <f>IF(COUNTIFS(Registros!$A$2:$A$6000,"CS",Registros!$B$2:$B$6000,$A4041)&gt;0,1,0)</f>
        <v/>
      </c>
      <c r="J4041">
        <f>IF($I4041=1,SUMIFS(Registros!$I$2:$I$6000,Registros!$A$2:$A$6000,"CS",Registros!$B$2:$B$6000,$A4041),0)</f>
        <v/>
      </c>
      <c r="K4041">
        <f>IF(COUNTIFS(Winback!$K$2:$K$300,$D4041)&gt;0,1,0)</f>
        <v/>
      </c>
      <c r="L4041">
        <f>IF(AND($K4041=1,LEFT($A4041,3)="WB-"),SUMIFS(Winback!$D$2:$D$300,Winback!$K$2:$K$300,$D4041),0)</f>
        <v/>
      </c>
      <c r="M4041">
        <f>IF(OR($E4041=1,$G4041=1,SUMIFS(Registros!$J$2:$J$6000,Registros!$B$2:$B$6000,$A4041)&gt;0),1,0)</f>
        <v/>
      </c>
      <c r="N4041">
        <f>IF($J4041&gt;0,1,IF(COUNTIFS(Registros!$A$2:$A$6000,"CS",Registros!$B$2:$B$6000,$A4041,Registros!$K$2:$K$6000,"&lt;&gt;")&gt;0,1,0))</f>
        <v/>
      </c>
      <c r="O4041">
        <f>IF(AND($K4041=1,$E4041=0,$G4041=0,$I4041=0),"WINBACK",IF(AND($M4041=1,$N4041&gt;0),"CONVERGENTE",IF($M4041=1,"SOLO MÓVIL",IF($N4041&gt;0,"SOLO FIJO / INTERNET","SIN SERVICIOS"))))</f>
        <v/>
      </c>
      <c r="P4041">
        <f>IF($O4041="WINBACK","Recuperar (winback)",IF($O4041="CONVERGENTE","Upgrade / más líneas",IF($O4041="SOLO MÓVIL","Ofrecer fijo + internet (FLBBTV)",IF($O4041="SOLO FIJO / INTERNET","Ofrecer línea móvil Nextphone","Oferta completa (móvil + fijo + internet)"))))</f>
        <v/>
      </c>
      <c r="Q4041">
        <f>$F4041+$H4041+$L4041</f>
        <v/>
      </c>
      <c r="R4041">
        <f>IFERROR(VLOOKUP($A4041,Registros!$B$2:$G$6000,6,0),IFERROR(VLOOKUP($D4041,Winback!$B$2:$C$300,2,0),""))</f>
        <v/>
      </c>
      <c r="S4041">
        <f>IF($E4041=1,"NP","")&amp;IF($G4041=1,"+MOV","")&amp;IF($I4041=1,"+CS","")&amp;IF($K4041=1,"+WB","")</f>
        <v/>
      </c>
      <c r="T4041">
        <f>$E4041+$G4041+$I4041+$K4041</f>
        <v/>
      </c>
    </row>
    <row r="4042">
      <c r="A4042" t="inlineStr">
        <is>
          <t>322057880000</t>
        </is>
      </c>
      <c r="B4042" t="inlineStr">
        <is>
          <t>32205788</t>
        </is>
      </c>
      <c r="C4042" t="inlineStr">
        <is>
          <t>WANDERS &amp; YOO DEVELOPMENT CORP</t>
        </is>
      </c>
      <c r="D4042" t="inlineStr">
        <is>
          <t>WANDERSYOODEVELOPMENTCORP</t>
        </is>
      </c>
      <c r="E4042">
        <f>IF(COUNTIFS(Registros!$A$2:$A$6000,"NP",Registros!$B$2:$B$6000,$A4042)&gt;0,1,0)</f>
        <v/>
      </c>
      <c r="F4042">
        <f>IF($E4042=1,SUMIFS(Registros!$F$2:$F$6000,Registros!$A$2:$A$6000,"NP",Registros!$B$2:$B$6000,$A4042),0)</f>
        <v/>
      </c>
      <c r="G4042">
        <f>IF(COUNTIFS(Registros!$A$2:$A$6000,"MOV",Registros!$B$2:$B$6000,$A4042)&gt;0,1,0)</f>
        <v/>
      </c>
      <c r="H4042">
        <f>IF($G4042=1,SUMIFS(Registros!$F$2:$F$6000,Registros!$A$2:$A$6000,"MOV",Registros!$B$2:$B$6000,$A4042),0)</f>
        <v/>
      </c>
      <c r="I4042">
        <f>IF(COUNTIFS(Registros!$A$2:$A$6000,"CS",Registros!$B$2:$B$6000,$A4042)&gt;0,1,0)</f>
        <v/>
      </c>
      <c r="J4042">
        <f>IF($I4042=1,SUMIFS(Registros!$I$2:$I$6000,Registros!$A$2:$A$6000,"CS",Registros!$B$2:$B$6000,$A4042),0)</f>
        <v/>
      </c>
      <c r="K4042">
        <f>IF(COUNTIFS(Winback!$K$2:$K$300,$D4042)&gt;0,1,0)</f>
        <v/>
      </c>
      <c r="L4042">
        <f>IF(AND($K4042=1,LEFT($A4042,3)="WB-"),SUMIFS(Winback!$D$2:$D$300,Winback!$K$2:$K$300,$D4042),0)</f>
        <v/>
      </c>
      <c r="M4042">
        <f>IF(OR($E4042=1,$G4042=1,SUMIFS(Registros!$J$2:$J$6000,Registros!$B$2:$B$6000,$A4042)&gt;0),1,0)</f>
        <v/>
      </c>
      <c r="N4042">
        <f>IF($J4042&gt;0,1,IF(COUNTIFS(Registros!$A$2:$A$6000,"CS",Registros!$B$2:$B$6000,$A4042,Registros!$K$2:$K$6000,"&lt;&gt;")&gt;0,1,0))</f>
        <v/>
      </c>
      <c r="O4042">
        <f>IF(AND($K4042=1,$E4042=0,$G4042=0,$I4042=0),"WINBACK",IF(AND($M4042=1,$N4042&gt;0),"CONVERGENTE",IF($M4042=1,"SOLO MÓVIL",IF($N4042&gt;0,"SOLO FIJO / INTERNET","SIN SERVICIOS"))))</f>
        <v/>
      </c>
      <c r="P4042">
        <f>IF($O4042="WINBACK","Recuperar (winback)",IF($O4042="CONVERGENTE","Upgrade / más líneas",IF($O4042="SOLO MÓVIL","Ofrecer fijo + internet (FLBBTV)",IF($O4042="SOLO FIJO / INTERNET","Ofrecer línea móvil Nextphone","Oferta completa (móvil + fijo + internet)"))))</f>
        <v/>
      </c>
      <c r="Q4042">
        <f>$F4042+$H4042+$L4042</f>
        <v/>
      </c>
      <c r="R4042">
        <f>IFERROR(VLOOKUP($A4042,Registros!$B$2:$G$6000,6,0),IFERROR(VLOOKUP($D4042,Winback!$B$2:$C$300,2,0),""))</f>
        <v/>
      </c>
      <c r="S4042">
        <f>IF($E4042=1,"NP","")&amp;IF($G4042=1,"+MOV","")&amp;IF($I4042=1,"+CS","")&amp;IF($K4042=1,"+WB","")</f>
        <v/>
      </c>
      <c r="T4042">
        <f>$E4042+$G4042+$I4042+$K4042</f>
        <v/>
      </c>
    </row>
    <row r="4043">
      <c r="A4043" t="inlineStr">
        <is>
          <t>335079760000</t>
        </is>
      </c>
      <c r="B4043" t="inlineStr">
        <is>
          <t>33507976</t>
        </is>
      </c>
      <c r="C4043" t="inlineStr">
        <is>
          <t>WANDERS &amp; YOO DEVELOPMENT; CORP.</t>
        </is>
      </c>
      <c r="D4043" t="inlineStr">
        <is>
          <t>WANDERSYOODEVELOPMENTCORP</t>
        </is>
      </c>
      <c r="E4043">
        <f>IF(COUNTIFS(Registros!$A$2:$A$6000,"NP",Registros!$B$2:$B$6000,$A4043)&gt;0,1,0)</f>
        <v/>
      </c>
      <c r="F4043">
        <f>IF($E4043=1,SUMIFS(Registros!$F$2:$F$6000,Registros!$A$2:$A$6000,"NP",Registros!$B$2:$B$6000,$A4043),0)</f>
        <v/>
      </c>
      <c r="G4043">
        <f>IF(COUNTIFS(Registros!$A$2:$A$6000,"MOV",Registros!$B$2:$B$6000,$A4043)&gt;0,1,0)</f>
        <v/>
      </c>
      <c r="H4043">
        <f>IF($G4043=1,SUMIFS(Registros!$F$2:$F$6000,Registros!$A$2:$A$6000,"MOV",Registros!$B$2:$B$6000,$A4043),0)</f>
        <v/>
      </c>
      <c r="I4043">
        <f>IF(COUNTIFS(Registros!$A$2:$A$6000,"CS",Registros!$B$2:$B$6000,$A4043)&gt;0,1,0)</f>
        <v/>
      </c>
      <c r="J4043">
        <f>IF($I4043=1,SUMIFS(Registros!$I$2:$I$6000,Registros!$A$2:$A$6000,"CS",Registros!$B$2:$B$6000,$A4043),0)</f>
        <v/>
      </c>
      <c r="K4043">
        <f>IF(COUNTIFS(Winback!$K$2:$K$300,$D4043)&gt;0,1,0)</f>
        <v/>
      </c>
      <c r="L4043">
        <f>IF(AND($K4043=1,LEFT($A4043,3)="WB-"),SUMIFS(Winback!$D$2:$D$300,Winback!$K$2:$K$300,$D4043),0)</f>
        <v/>
      </c>
      <c r="M4043">
        <f>IF(OR($E4043=1,$G4043=1,SUMIFS(Registros!$J$2:$J$6000,Registros!$B$2:$B$6000,$A4043)&gt;0),1,0)</f>
        <v/>
      </c>
      <c r="N4043">
        <f>IF($J4043&gt;0,1,IF(COUNTIFS(Registros!$A$2:$A$6000,"CS",Registros!$B$2:$B$6000,$A4043,Registros!$K$2:$K$6000,"&lt;&gt;")&gt;0,1,0))</f>
        <v/>
      </c>
      <c r="O4043">
        <f>IF(AND($K4043=1,$E4043=0,$G4043=0,$I4043=0),"WINBACK",IF(AND($M4043=1,$N4043&gt;0),"CONVERGENTE",IF($M4043=1,"SOLO MÓVIL",IF($N4043&gt;0,"SOLO FIJO / INTERNET","SIN SERVICIOS"))))</f>
        <v/>
      </c>
      <c r="P4043">
        <f>IF($O4043="WINBACK","Recuperar (winback)",IF($O4043="CONVERGENTE","Upgrade / más líneas",IF($O4043="SOLO MÓVIL","Ofrecer fijo + internet (FLBBTV)",IF($O4043="SOLO FIJO / INTERNET","Ofrecer línea móvil Nextphone","Oferta completa (móvil + fijo + internet)"))))</f>
        <v/>
      </c>
      <c r="Q4043">
        <f>$F4043+$H4043+$L4043</f>
        <v/>
      </c>
      <c r="R4043">
        <f>IFERROR(VLOOKUP($A4043,Registros!$B$2:$G$6000,6,0),IFERROR(VLOOKUP($D4043,Winback!$B$2:$C$300,2,0),""))</f>
        <v/>
      </c>
      <c r="S4043">
        <f>IF($E4043=1,"NP","")&amp;IF($G4043=1,"+MOV","")&amp;IF($I4043=1,"+CS","")&amp;IF($K4043=1,"+WB","")</f>
        <v/>
      </c>
      <c r="T4043">
        <f>$E4043+$G4043+$I4043+$K4043</f>
        <v/>
      </c>
    </row>
    <row r="4044">
      <c r="A4044" t="inlineStr">
        <is>
          <t>347188600000</t>
        </is>
      </c>
      <c r="B4044" t="inlineStr">
        <is>
          <t>34718860</t>
        </is>
      </c>
      <c r="C4044" t="inlineStr">
        <is>
          <t>WANLI CHENG</t>
        </is>
      </c>
      <c r="D4044" t="inlineStr">
        <is>
          <t>WANLICHENG</t>
        </is>
      </c>
      <c r="E4044">
        <f>IF(COUNTIFS(Registros!$A$2:$A$6000,"NP",Registros!$B$2:$B$6000,$A4044)&gt;0,1,0)</f>
        <v/>
      </c>
      <c r="F4044">
        <f>IF($E4044=1,SUMIFS(Registros!$F$2:$F$6000,Registros!$A$2:$A$6000,"NP",Registros!$B$2:$B$6000,$A4044),0)</f>
        <v/>
      </c>
      <c r="G4044">
        <f>IF(COUNTIFS(Registros!$A$2:$A$6000,"MOV",Registros!$B$2:$B$6000,$A4044)&gt;0,1,0)</f>
        <v/>
      </c>
      <c r="H4044">
        <f>IF($G4044=1,SUMIFS(Registros!$F$2:$F$6000,Registros!$A$2:$A$6000,"MOV",Registros!$B$2:$B$6000,$A4044),0)</f>
        <v/>
      </c>
      <c r="I4044">
        <f>IF(COUNTIFS(Registros!$A$2:$A$6000,"CS",Registros!$B$2:$B$6000,$A4044)&gt;0,1,0)</f>
        <v/>
      </c>
      <c r="J4044">
        <f>IF($I4044=1,SUMIFS(Registros!$I$2:$I$6000,Registros!$A$2:$A$6000,"CS",Registros!$B$2:$B$6000,$A4044),0)</f>
        <v/>
      </c>
      <c r="K4044">
        <f>IF(COUNTIFS(Winback!$K$2:$K$300,$D4044)&gt;0,1,0)</f>
        <v/>
      </c>
      <c r="L4044">
        <f>IF(AND($K4044=1,LEFT($A4044,3)="WB-"),SUMIFS(Winback!$D$2:$D$300,Winback!$K$2:$K$300,$D4044),0)</f>
        <v/>
      </c>
      <c r="M4044">
        <f>IF(OR($E4044=1,$G4044=1,SUMIFS(Registros!$J$2:$J$6000,Registros!$B$2:$B$6000,$A4044)&gt;0),1,0)</f>
        <v/>
      </c>
      <c r="N4044">
        <f>IF($J4044&gt;0,1,IF(COUNTIFS(Registros!$A$2:$A$6000,"CS",Registros!$B$2:$B$6000,$A4044,Registros!$K$2:$K$6000,"&lt;&gt;")&gt;0,1,0))</f>
        <v/>
      </c>
      <c r="O4044">
        <f>IF(AND($K4044=1,$E4044=0,$G4044=0,$I4044=0),"WINBACK",IF(AND($M4044=1,$N4044&gt;0),"CONVERGENTE",IF($M4044=1,"SOLO MÓVIL",IF($N4044&gt;0,"SOLO FIJO / INTERNET","SIN SERVICIOS"))))</f>
        <v/>
      </c>
      <c r="P4044">
        <f>IF($O4044="WINBACK","Recuperar (winback)",IF($O4044="CONVERGENTE","Upgrade / más líneas",IF($O4044="SOLO MÓVIL","Ofrecer fijo + internet (FLBBTV)",IF($O4044="SOLO FIJO / INTERNET","Ofrecer línea móvil Nextphone","Oferta completa (móvil + fijo + internet)"))))</f>
        <v/>
      </c>
      <c r="Q4044">
        <f>$F4044+$H4044+$L4044</f>
        <v/>
      </c>
      <c r="R4044">
        <f>IFERROR(VLOOKUP($A4044,Registros!$B$2:$G$6000,6,0),IFERROR(VLOOKUP($D4044,Winback!$B$2:$C$300,2,0),""))</f>
        <v/>
      </c>
      <c r="S4044">
        <f>IF($E4044=1,"NP","")&amp;IF($G4044=1,"+MOV","")&amp;IF($I4044=1,"+CS","")&amp;IF($K4044=1,"+WB","")</f>
        <v/>
      </c>
      <c r="T4044">
        <f>$E4044+$G4044+$I4044+$K4044</f>
        <v/>
      </c>
    </row>
    <row r="4045">
      <c r="A4045" t="inlineStr">
        <is>
          <t>346078110000</t>
        </is>
      </c>
      <c r="B4045" t="inlineStr">
        <is>
          <t>34607811</t>
        </is>
      </c>
      <c r="C4045" t="inlineStr">
        <is>
          <t>WANTAO ZHU</t>
        </is>
      </c>
      <c r="D4045" t="inlineStr">
        <is>
          <t>WANTAOZHU</t>
        </is>
      </c>
      <c r="E4045">
        <f>IF(COUNTIFS(Registros!$A$2:$A$6000,"NP",Registros!$B$2:$B$6000,$A4045)&gt;0,1,0)</f>
        <v/>
      </c>
      <c r="F4045">
        <f>IF($E4045=1,SUMIFS(Registros!$F$2:$F$6000,Registros!$A$2:$A$6000,"NP",Registros!$B$2:$B$6000,$A4045),0)</f>
        <v/>
      </c>
      <c r="G4045">
        <f>IF(COUNTIFS(Registros!$A$2:$A$6000,"MOV",Registros!$B$2:$B$6000,$A4045)&gt;0,1,0)</f>
        <v/>
      </c>
      <c r="H4045">
        <f>IF($G4045=1,SUMIFS(Registros!$F$2:$F$6000,Registros!$A$2:$A$6000,"MOV",Registros!$B$2:$B$6000,$A4045),0)</f>
        <v/>
      </c>
      <c r="I4045">
        <f>IF(COUNTIFS(Registros!$A$2:$A$6000,"CS",Registros!$B$2:$B$6000,$A4045)&gt;0,1,0)</f>
        <v/>
      </c>
      <c r="J4045">
        <f>IF($I4045=1,SUMIFS(Registros!$I$2:$I$6000,Registros!$A$2:$A$6000,"CS",Registros!$B$2:$B$6000,$A4045),0)</f>
        <v/>
      </c>
      <c r="K4045">
        <f>IF(COUNTIFS(Winback!$K$2:$K$300,$D4045)&gt;0,1,0)</f>
        <v/>
      </c>
      <c r="L4045">
        <f>IF(AND($K4045=1,LEFT($A4045,3)="WB-"),SUMIFS(Winback!$D$2:$D$300,Winback!$K$2:$K$300,$D4045),0)</f>
        <v/>
      </c>
      <c r="M4045">
        <f>IF(OR($E4045=1,$G4045=1,SUMIFS(Registros!$J$2:$J$6000,Registros!$B$2:$B$6000,$A4045)&gt;0),1,0)</f>
        <v/>
      </c>
      <c r="N4045">
        <f>IF($J4045&gt;0,1,IF(COUNTIFS(Registros!$A$2:$A$6000,"CS",Registros!$B$2:$B$6000,$A4045,Registros!$K$2:$K$6000,"&lt;&gt;")&gt;0,1,0))</f>
        <v/>
      </c>
      <c r="O4045">
        <f>IF(AND($K4045=1,$E4045=0,$G4045=0,$I4045=0),"WINBACK",IF(AND($M4045=1,$N4045&gt;0),"CONVERGENTE",IF($M4045=1,"SOLO MÓVIL",IF($N4045&gt;0,"SOLO FIJO / INTERNET","SIN SERVICIOS"))))</f>
        <v/>
      </c>
      <c r="P4045">
        <f>IF($O4045="WINBACK","Recuperar (winback)",IF($O4045="CONVERGENTE","Upgrade / más líneas",IF($O4045="SOLO MÓVIL","Ofrecer fijo + internet (FLBBTV)",IF($O4045="SOLO FIJO / INTERNET","Ofrecer línea móvil Nextphone","Oferta completa (móvil + fijo + internet)"))))</f>
        <v/>
      </c>
      <c r="Q4045">
        <f>$F4045+$H4045+$L4045</f>
        <v/>
      </c>
      <c r="R4045">
        <f>IFERROR(VLOOKUP($A4045,Registros!$B$2:$G$6000,6,0),IFERROR(VLOOKUP($D4045,Winback!$B$2:$C$300,2,0),""))</f>
        <v/>
      </c>
      <c r="S4045">
        <f>IF($E4045=1,"NP","")&amp;IF($G4045=1,"+MOV","")&amp;IF($I4045=1,"+CS","")&amp;IF($K4045=1,"+WB","")</f>
        <v/>
      </c>
      <c r="T4045">
        <f>$E4045+$G4045+$I4045+$K4045</f>
        <v/>
      </c>
    </row>
    <row r="4046">
      <c r="A4046" t="inlineStr">
        <is>
          <t>353005200000</t>
        </is>
      </c>
      <c r="B4046" t="inlineStr">
        <is>
          <t>35300520</t>
        </is>
      </c>
      <c r="C4046" t="inlineStr">
        <is>
          <t>WANTAO ZHU</t>
        </is>
      </c>
      <c r="D4046" t="inlineStr">
        <is>
          <t>WANTAOZHU</t>
        </is>
      </c>
      <c r="E4046">
        <f>IF(COUNTIFS(Registros!$A$2:$A$6000,"NP",Registros!$B$2:$B$6000,$A4046)&gt;0,1,0)</f>
        <v/>
      </c>
      <c r="F4046">
        <f>IF($E4046=1,SUMIFS(Registros!$F$2:$F$6000,Registros!$A$2:$A$6000,"NP",Registros!$B$2:$B$6000,$A4046),0)</f>
        <v/>
      </c>
      <c r="G4046">
        <f>IF(COUNTIFS(Registros!$A$2:$A$6000,"MOV",Registros!$B$2:$B$6000,$A4046)&gt;0,1,0)</f>
        <v/>
      </c>
      <c r="H4046">
        <f>IF($G4046=1,SUMIFS(Registros!$F$2:$F$6000,Registros!$A$2:$A$6000,"MOV",Registros!$B$2:$B$6000,$A4046),0)</f>
        <v/>
      </c>
      <c r="I4046">
        <f>IF(COUNTIFS(Registros!$A$2:$A$6000,"CS",Registros!$B$2:$B$6000,$A4046)&gt;0,1,0)</f>
        <v/>
      </c>
      <c r="J4046">
        <f>IF($I4046=1,SUMIFS(Registros!$I$2:$I$6000,Registros!$A$2:$A$6000,"CS",Registros!$B$2:$B$6000,$A4046),0)</f>
        <v/>
      </c>
      <c r="K4046">
        <f>IF(COUNTIFS(Winback!$K$2:$K$300,$D4046)&gt;0,1,0)</f>
        <v/>
      </c>
      <c r="L4046">
        <f>IF(AND($K4046=1,LEFT($A4046,3)="WB-"),SUMIFS(Winback!$D$2:$D$300,Winback!$K$2:$K$300,$D4046),0)</f>
        <v/>
      </c>
      <c r="M4046">
        <f>IF(OR($E4046=1,$G4046=1,SUMIFS(Registros!$J$2:$J$6000,Registros!$B$2:$B$6000,$A4046)&gt;0),1,0)</f>
        <v/>
      </c>
      <c r="N4046">
        <f>IF($J4046&gt;0,1,IF(COUNTIFS(Registros!$A$2:$A$6000,"CS",Registros!$B$2:$B$6000,$A4046,Registros!$K$2:$K$6000,"&lt;&gt;")&gt;0,1,0))</f>
        <v/>
      </c>
      <c r="O4046">
        <f>IF(AND($K4046=1,$E4046=0,$G4046=0,$I4046=0),"WINBACK",IF(AND($M4046=1,$N4046&gt;0),"CONVERGENTE",IF($M4046=1,"SOLO MÓVIL",IF($N4046&gt;0,"SOLO FIJO / INTERNET","SIN SERVICIOS"))))</f>
        <v/>
      </c>
      <c r="P4046">
        <f>IF($O4046="WINBACK","Recuperar (winback)",IF($O4046="CONVERGENTE","Upgrade / más líneas",IF($O4046="SOLO MÓVIL","Ofrecer fijo + internet (FLBBTV)",IF($O4046="SOLO FIJO / INTERNET","Ofrecer línea móvil Nextphone","Oferta completa (móvil + fijo + internet)"))))</f>
        <v/>
      </c>
      <c r="Q4046">
        <f>$F4046+$H4046+$L4046</f>
        <v/>
      </c>
      <c r="R4046">
        <f>IFERROR(VLOOKUP($A4046,Registros!$B$2:$G$6000,6,0),IFERROR(VLOOKUP($D4046,Winback!$B$2:$C$300,2,0),""))</f>
        <v/>
      </c>
      <c r="S4046">
        <f>IF($E4046=1,"NP","")&amp;IF($G4046=1,"+MOV","")&amp;IF($I4046=1,"+CS","")&amp;IF($K4046=1,"+WB","")</f>
        <v/>
      </c>
      <c r="T4046">
        <f>$E4046+$G4046+$I4046+$K4046</f>
        <v/>
      </c>
    </row>
    <row r="4047">
      <c r="A4047" t="inlineStr">
        <is>
          <t>346406270000</t>
        </is>
      </c>
      <c r="B4047" t="inlineStr">
        <is>
          <t>34640627</t>
        </is>
      </c>
      <c r="C4047" t="inlineStr">
        <is>
          <t>WAO VENAO INC</t>
        </is>
      </c>
      <c r="D4047" t="inlineStr">
        <is>
          <t>WAOVENAOINC</t>
        </is>
      </c>
      <c r="E4047">
        <f>IF(COUNTIFS(Registros!$A$2:$A$6000,"NP",Registros!$B$2:$B$6000,$A4047)&gt;0,1,0)</f>
        <v/>
      </c>
      <c r="F4047">
        <f>IF($E4047=1,SUMIFS(Registros!$F$2:$F$6000,Registros!$A$2:$A$6000,"NP",Registros!$B$2:$B$6000,$A4047),0)</f>
        <v/>
      </c>
      <c r="G4047">
        <f>IF(COUNTIFS(Registros!$A$2:$A$6000,"MOV",Registros!$B$2:$B$6000,$A4047)&gt;0,1,0)</f>
        <v/>
      </c>
      <c r="H4047">
        <f>IF($G4047=1,SUMIFS(Registros!$F$2:$F$6000,Registros!$A$2:$A$6000,"MOV",Registros!$B$2:$B$6000,$A4047),0)</f>
        <v/>
      </c>
      <c r="I4047">
        <f>IF(COUNTIFS(Registros!$A$2:$A$6000,"CS",Registros!$B$2:$B$6000,$A4047)&gt;0,1,0)</f>
        <v/>
      </c>
      <c r="J4047">
        <f>IF($I4047=1,SUMIFS(Registros!$I$2:$I$6000,Registros!$A$2:$A$6000,"CS",Registros!$B$2:$B$6000,$A4047),0)</f>
        <v/>
      </c>
      <c r="K4047">
        <f>IF(COUNTIFS(Winback!$K$2:$K$300,$D4047)&gt;0,1,0)</f>
        <v/>
      </c>
      <c r="L4047">
        <f>IF(AND($K4047=1,LEFT($A4047,3)="WB-"),SUMIFS(Winback!$D$2:$D$300,Winback!$K$2:$K$300,$D4047),0)</f>
        <v/>
      </c>
      <c r="M4047">
        <f>IF(OR($E4047=1,$G4047=1,SUMIFS(Registros!$J$2:$J$6000,Registros!$B$2:$B$6000,$A4047)&gt;0),1,0)</f>
        <v/>
      </c>
      <c r="N4047">
        <f>IF($J4047&gt;0,1,IF(COUNTIFS(Registros!$A$2:$A$6000,"CS",Registros!$B$2:$B$6000,$A4047,Registros!$K$2:$K$6000,"&lt;&gt;")&gt;0,1,0))</f>
        <v/>
      </c>
      <c r="O4047">
        <f>IF(AND($K4047=1,$E4047=0,$G4047=0,$I4047=0),"WINBACK",IF(AND($M4047=1,$N4047&gt;0),"CONVERGENTE",IF($M4047=1,"SOLO MÓVIL",IF($N4047&gt;0,"SOLO FIJO / INTERNET","SIN SERVICIOS"))))</f>
        <v/>
      </c>
      <c r="P4047">
        <f>IF($O4047="WINBACK","Recuperar (winback)",IF($O4047="CONVERGENTE","Upgrade / más líneas",IF($O4047="SOLO MÓVIL","Ofrecer fijo + internet (FLBBTV)",IF($O4047="SOLO FIJO / INTERNET","Ofrecer línea móvil Nextphone","Oferta completa (móvil + fijo + internet)"))))</f>
        <v/>
      </c>
      <c r="Q4047">
        <f>$F4047+$H4047+$L4047</f>
        <v/>
      </c>
      <c r="R4047">
        <f>IFERROR(VLOOKUP($A4047,Registros!$B$2:$G$6000,6,0),IFERROR(VLOOKUP($D4047,Winback!$B$2:$C$300,2,0),""))</f>
        <v/>
      </c>
      <c r="S4047">
        <f>IF($E4047=1,"NP","")&amp;IF($G4047=1,"+MOV","")&amp;IF($I4047=1,"+CS","")&amp;IF($K4047=1,"+WB","")</f>
        <v/>
      </c>
      <c r="T4047">
        <f>$E4047+$G4047+$I4047+$K4047</f>
        <v/>
      </c>
    </row>
    <row r="4048">
      <c r="A4048" t="inlineStr">
        <is>
          <t>351054570000</t>
        </is>
      </c>
      <c r="B4048" t="inlineStr">
        <is>
          <t>35105457</t>
        </is>
      </c>
      <c r="C4048" t="inlineStr">
        <is>
          <t>WARTER RAYNER MARTINEZ JIMENEZ</t>
        </is>
      </c>
      <c r="D4048" t="inlineStr">
        <is>
          <t>WARTERRAYNERMARTINEZJIMENEZ</t>
        </is>
      </c>
      <c r="E4048">
        <f>IF(COUNTIFS(Registros!$A$2:$A$6000,"NP",Registros!$B$2:$B$6000,$A4048)&gt;0,1,0)</f>
        <v/>
      </c>
      <c r="F4048">
        <f>IF($E4048=1,SUMIFS(Registros!$F$2:$F$6000,Registros!$A$2:$A$6000,"NP",Registros!$B$2:$B$6000,$A4048),0)</f>
        <v/>
      </c>
      <c r="G4048">
        <f>IF(COUNTIFS(Registros!$A$2:$A$6000,"MOV",Registros!$B$2:$B$6000,$A4048)&gt;0,1,0)</f>
        <v/>
      </c>
      <c r="H4048">
        <f>IF($G4048=1,SUMIFS(Registros!$F$2:$F$6000,Registros!$A$2:$A$6000,"MOV",Registros!$B$2:$B$6000,$A4048),0)</f>
        <v/>
      </c>
      <c r="I4048">
        <f>IF(COUNTIFS(Registros!$A$2:$A$6000,"CS",Registros!$B$2:$B$6000,$A4048)&gt;0,1,0)</f>
        <v/>
      </c>
      <c r="J4048">
        <f>IF($I4048=1,SUMIFS(Registros!$I$2:$I$6000,Registros!$A$2:$A$6000,"CS",Registros!$B$2:$B$6000,$A4048),0)</f>
        <v/>
      </c>
      <c r="K4048">
        <f>IF(COUNTIFS(Winback!$K$2:$K$300,$D4048)&gt;0,1,0)</f>
        <v/>
      </c>
      <c r="L4048">
        <f>IF(AND($K4048=1,LEFT($A4048,3)="WB-"),SUMIFS(Winback!$D$2:$D$300,Winback!$K$2:$K$300,$D4048),0)</f>
        <v/>
      </c>
      <c r="M4048">
        <f>IF(OR($E4048=1,$G4048=1,SUMIFS(Registros!$J$2:$J$6000,Registros!$B$2:$B$6000,$A4048)&gt;0),1,0)</f>
        <v/>
      </c>
      <c r="N4048">
        <f>IF($J4048&gt;0,1,IF(COUNTIFS(Registros!$A$2:$A$6000,"CS",Registros!$B$2:$B$6000,$A4048,Registros!$K$2:$K$6000,"&lt;&gt;")&gt;0,1,0))</f>
        <v/>
      </c>
      <c r="O4048">
        <f>IF(AND($K4048=1,$E4048=0,$G4048=0,$I4048=0),"WINBACK",IF(AND($M4048=1,$N4048&gt;0),"CONVERGENTE",IF($M4048=1,"SOLO MÓVIL",IF($N4048&gt;0,"SOLO FIJO / INTERNET","SIN SERVICIOS"))))</f>
        <v/>
      </c>
      <c r="P4048">
        <f>IF($O4048="WINBACK","Recuperar (winback)",IF($O4048="CONVERGENTE","Upgrade / más líneas",IF($O4048="SOLO MÓVIL","Ofrecer fijo + internet (FLBBTV)",IF($O4048="SOLO FIJO / INTERNET","Ofrecer línea móvil Nextphone","Oferta completa (móvil + fijo + internet)"))))</f>
        <v/>
      </c>
      <c r="Q4048">
        <f>$F4048+$H4048+$L4048</f>
        <v/>
      </c>
      <c r="R4048">
        <f>IFERROR(VLOOKUP($A4048,Registros!$B$2:$G$6000,6,0),IFERROR(VLOOKUP($D4048,Winback!$B$2:$C$300,2,0),""))</f>
        <v/>
      </c>
      <c r="S4048">
        <f>IF($E4048=1,"NP","")&amp;IF($G4048=1,"+MOV","")&amp;IF($I4048=1,"+CS","")&amp;IF($K4048=1,"+WB","")</f>
        <v/>
      </c>
      <c r="T4048">
        <f>$E4048+$G4048+$I4048+$K4048</f>
        <v/>
      </c>
    </row>
    <row r="4049">
      <c r="A4049" t="inlineStr">
        <is>
          <t>352091600000</t>
        </is>
      </c>
      <c r="B4049" t="inlineStr">
        <is>
          <t>35209160</t>
        </is>
      </c>
      <c r="C4049" t="inlineStr">
        <is>
          <t>WASHINGTON STORE SA</t>
        </is>
      </c>
      <c r="D4049" t="inlineStr">
        <is>
          <t>WASHINGTONSTORESA</t>
        </is>
      </c>
      <c r="E4049">
        <f>IF(COUNTIFS(Registros!$A$2:$A$6000,"NP",Registros!$B$2:$B$6000,$A4049)&gt;0,1,0)</f>
        <v/>
      </c>
      <c r="F4049">
        <f>IF($E4049=1,SUMIFS(Registros!$F$2:$F$6000,Registros!$A$2:$A$6000,"NP",Registros!$B$2:$B$6000,$A4049),0)</f>
        <v/>
      </c>
      <c r="G4049">
        <f>IF(COUNTIFS(Registros!$A$2:$A$6000,"MOV",Registros!$B$2:$B$6000,$A4049)&gt;0,1,0)</f>
        <v/>
      </c>
      <c r="H4049">
        <f>IF($G4049=1,SUMIFS(Registros!$F$2:$F$6000,Registros!$A$2:$A$6000,"MOV",Registros!$B$2:$B$6000,$A4049),0)</f>
        <v/>
      </c>
      <c r="I4049">
        <f>IF(COUNTIFS(Registros!$A$2:$A$6000,"CS",Registros!$B$2:$B$6000,$A4049)&gt;0,1,0)</f>
        <v/>
      </c>
      <c r="J4049">
        <f>IF($I4049=1,SUMIFS(Registros!$I$2:$I$6000,Registros!$A$2:$A$6000,"CS",Registros!$B$2:$B$6000,$A4049),0)</f>
        <v/>
      </c>
      <c r="K4049">
        <f>IF(COUNTIFS(Winback!$K$2:$K$300,$D4049)&gt;0,1,0)</f>
        <v/>
      </c>
      <c r="L4049">
        <f>IF(AND($K4049=1,LEFT($A4049,3)="WB-"),SUMIFS(Winback!$D$2:$D$300,Winback!$K$2:$K$300,$D4049),0)</f>
        <v/>
      </c>
      <c r="M4049">
        <f>IF(OR($E4049=1,$G4049=1,SUMIFS(Registros!$J$2:$J$6000,Registros!$B$2:$B$6000,$A4049)&gt;0),1,0)</f>
        <v/>
      </c>
      <c r="N4049">
        <f>IF($J4049&gt;0,1,IF(COUNTIFS(Registros!$A$2:$A$6000,"CS",Registros!$B$2:$B$6000,$A4049,Registros!$K$2:$K$6000,"&lt;&gt;")&gt;0,1,0))</f>
        <v/>
      </c>
      <c r="O4049">
        <f>IF(AND($K4049=1,$E4049=0,$G4049=0,$I4049=0),"WINBACK",IF(AND($M4049=1,$N4049&gt;0),"CONVERGENTE",IF($M4049=1,"SOLO MÓVIL",IF($N4049&gt;0,"SOLO FIJO / INTERNET","SIN SERVICIOS"))))</f>
        <v/>
      </c>
      <c r="P4049">
        <f>IF($O4049="WINBACK","Recuperar (winback)",IF($O4049="CONVERGENTE","Upgrade / más líneas",IF($O4049="SOLO MÓVIL","Ofrecer fijo + internet (FLBBTV)",IF($O4049="SOLO FIJO / INTERNET","Ofrecer línea móvil Nextphone","Oferta completa (móvil + fijo + internet)"))))</f>
        <v/>
      </c>
      <c r="Q4049">
        <f>$F4049+$H4049+$L4049</f>
        <v/>
      </c>
      <c r="R4049">
        <f>IFERROR(VLOOKUP($A4049,Registros!$B$2:$G$6000,6,0),IFERROR(VLOOKUP($D4049,Winback!$B$2:$C$300,2,0),""))</f>
        <v/>
      </c>
      <c r="S4049">
        <f>IF($E4049=1,"NP","")&amp;IF($G4049=1,"+MOV","")&amp;IF($I4049=1,"+CS","")&amp;IF($K4049=1,"+WB","")</f>
        <v/>
      </c>
      <c r="T4049">
        <f>$E4049+$G4049+$I4049+$K4049</f>
        <v/>
      </c>
    </row>
    <row r="4050">
      <c r="A4050" t="inlineStr">
        <is>
          <t>800949160000</t>
        </is>
      </c>
      <c r="B4050" t="inlineStr">
        <is>
          <t>80094916</t>
        </is>
      </c>
      <c r="C4050" t="inlineStr">
        <is>
          <t>WATSON; ANIBAL ENRIQUE</t>
        </is>
      </c>
      <c r="D4050" t="inlineStr">
        <is>
          <t>WATSONANIBALENRIQUE</t>
        </is>
      </c>
      <c r="E4050">
        <f>IF(COUNTIFS(Registros!$A$2:$A$6000,"NP",Registros!$B$2:$B$6000,$A4050)&gt;0,1,0)</f>
        <v/>
      </c>
      <c r="F4050">
        <f>IF($E4050=1,SUMIFS(Registros!$F$2:$F$6000,Registros!$A$2:$A$6000,"NP",Registros!$B$2:$B$6000,$A4050),0)</f>
        <v/>
      </c>
      <c r="G4050">
        <f>IF(COUNTIFS(Registros!$A$2:$A$6000,"MOV",Registros!$B$2:$B$6000,$A4050)&gt;0,1,0)</f>
        <v/>
      </c>
      <c r="H4050">
        <f>IF($G4050=1,SUMIFS(Registros!$F$2:$F$6000,Registros!$A$2:$A$6000,"MOV",Registros!$B$2:$B$6000,$A4050),0)</f>
        <v/>
      </c>
      <c r="I4050">
        <f>IF(COUNTIFS(Registros!$A$2:$A$6000,"CS",Registros!$B$2:$B$6000,$A4050)&gt;0,1,0)</f>
        <v/>
      </c>
      <c r="J4050">
        <f>IF($I4050=1,SUMIFS(Registros!$I$2:$I$6000,Registros!$A$2:$A$6000,"CS",Registros!$B$2:$B$6000,$A4050),0)</f>
        <v/>
      </c>
      <c r="K4050">
        <f>IF(COUNTIFS(Winback!$K$2:$K$300,$D4050)&gt;0,1,0)</f>
        <v/>
      </c>
      <c r="L4050">
        <f>IF(AND($K4050=1,LEFT($A4050,3)="WB-"),SUMIFS(Winback!$D$2:$D$300,Winback!$K$2:$K$300,$D4050),0)</f>
        <v/>
      </c>
      <c r="M4050">
        <f>IF(OR($E4050=1,$G4050=1,SUMIFS(Registros!$J$2:$J$6000,Registros!$B$2:$B$6000,$A4050)&gt;0),1,0)</f>
        <v/>
      </c>
      <c r="N4050">
        <f>IF($J4050&gt;0,1,IF(COUNTIFS(Registros!$A$2:$A$6000,"CS",Registros!$B$2:$B$6000,$A4050,Registros!$K$2:$K$6000,"&lt;&gt;")&gt;0,1,0))</f>
        <v/>
      </c>
      <c r="O4050">
        <f>IF(AND($K4050=1,$E4050=0,$G4050=0,$I4050=0),"WINBACK",IF(AND($M4050=1,$N4050&gt;0),"CONVERGENTE",IF($M4050=1,"SOLO MÓVIL",IF($N4050&gt;0,"SOLO FIJO / INTERNET","SIN SERVICIOS"))))</f>
        <v/>
      </c>
      <c r="P4050">
        <f>IF($O4050="WINBACK","Recuperar (winback)",IF($O4050="CONVERGENTE","Upgrade / más líneas",IF($O4050="SOLO MÓVIL","Ofrecer fijo + internet (FLBBTV)",IF($O4050="SOLO FIJO / INTERNET","Ofrecer línea móvil Nextphone","Oferta completa (móvil + fijo + internet)"))))</f>
        <v/>
      </c>
      <c r="Q4050">
        <f>$F4050+$H4050+$L4050</f>
        <v/>
      </c>
      <c r="R4050">
        <f>IFERROR(VLOOKUP($A4050,Registros!$B$2:$G$6000,6,0),IFERROR(VLOOKUP($D4050,Winback!$B$2:$C$300,2,0),""))</f>
        <v/>
      </c>
      <c r="S4050">
        <f>IF($E4050=1,"NP","")&amp;IF($G4050=1,"+MOV","")&amp;IF($I4050=1,"+CS","")&amp;IF($K4050=1,"+WB","")</f>
        <v/>
      </c>
      <c r="T4050">
        <f>$E4050+$G4050+$I4050+$K4050</f>
        <v/>
      </c>
    </row>
    <row r="4051">
      <c r="A4051" t="inlineStr">
        <is>
          <t>219050800100</t>
        </is>
      </c>
      <c r="B4051" t="inlineStr">
        <is>
          <t>21905080</t>
        </is>
      </c>
      <c r="C4051" t="inlineStr">
        <is>
          <t>WAY LIFE ADVANCE TECHNOLOGY/TUMBA MUERTO</t>
        </is>
      </c>
      <c r="D4051" t="inlineStr">
        <is>
          <t>WAYLIFEADVANCETECHNOLOGYTUMBAMUERTO</t>
        </is>
      </c>
      <c r="E4051">
        <f>IF(COUNTIFS(Registros!$A$2:$A$6000,"NP",Registros!$B$2:$B$6000,$A4051)&gt;0,1,0)</f>
        <v/>
      </c>
      <c r="F4051">
        <f>IF($E4051=1,SUMIFS(Registros!$F$2:$F$6000,Registros!$A$2:$A$6000,"NP",Registros!$B$2:$B$6000,$A4051),0)</f>
        <v/>
      </c>
      <c r="G4051">
        <f>IF(COUNTIFS(Registros!$A$2:$A$6000,"MOV",Registros!$B$2:$B$6000,$A4051)&gt;0,1,0)</f>
        <v/>
      </c>
      <c r="H4051">
        <f>IF($G4051=1,SUMIFS(Registros!$F$2:$F$6000,Registros!$A$2:$A$6000,"MOV",Registros!$B$2:$B$6000,$A4051),0)</f>
        <v/>
      </c>
      <c r="I4051">
        <f>IF(COUNTIFS(Registros!$A$2:$A$6000,"CS",Registros!$B$2:$B$6000,$A4051)&gt;0,1,0)</f>
        <v/>
      </c>
      <c r="J4051">
        <f>IF($I4051=1,SUMIFS(Registros!$I$2:$I$6000,Registros!$A$2:$A$6000,"CS",Registros!$B$2:$B$6000,$A4051),0)</f>
        <v/>
      </c>
      <c r="K4051">
        <f>IF(COUNTIFS(Winback!$K$2:$K$300,$D4051)&gt;0,1,0)</f>
        <v/>
      </c>
      <c r="L4051">
        <f>IF(AND($K4051=1,LEFT($A4051,3)="WB-"),SUMIFS(Winback!$D$2:$D$300,Winback!$K$2:$K$300,$D4051),0)</f>
        <v/>
      </c>
      <c r="M4051">
        <f>IF(OR($E4051=1,$G4051=1,SUMIFS(Registros!$J$2:$J$6000,Registros!$B$2:$B$6000,$A4051)&gt;0),1,0)</f>
        <v/>
      </c>
      <c r="N4051">
        <f>IF($J4051&gt;0,1,IF(COUNTIFS(Registros!$A$2:$A$6000,"CS",Registros!$B$2:$B$6000,$A4051,Registros!$K$2:$K$6000,"&lt;&gt;")&gt;0,1,0))</f>
        <v/>
      </c>
      <c r="O4051">
        <f>IF(AND($K4051=1,$E4051=0,$G4051=0,$I4051=0),"WINBACK",IF(AND($M4051=1,$N4051&gt;0),"CONVERGENTE",IF($M4051=1,"SOLO MÓVIL",IF($N4051&gt;0,"SOLO FIJO / INTERNET","SIN SERVICIOS"))))</f>
        <v/>
      </c>
      <c r="P4051">
        <f>IF($O4051="WINBACK","Recuperar (winback)",IF($O4051="CONVERGENTE","Upgrade / más líneas",IF($O4051="SOLO MÓVIL","Ofrecer fijo + internet (FLBBTV)",IF($O4051="SOLO FIJO / INTERNET","Ofrecer línea móvil Nextphone","Oferta completa (móvil + fijo + internet)"))))</f>
        <v/>
      </c>
      <c r="Q4051">
        <f>$F4051+$H4051+$L4051</f>
        <v/>
      </c>
      <c r="R4051">
        <f>IFERROR(VLOOKUP($A4051,Registros!$B$2:$G$6000,6,0),IFERROR(VLOOKUP($D4051,Winback!$B$2:$C$300,2,0),""))</f>
        <v/>
      </c>
      <c r="S4051">
        <f>IF($E4051=1,"NP","")&amp;IF($G4051=1,"+MOV","")&amp;IF($I4051=1,"+CS","")&amp;IF($K4051=1,"+WB","")</f>
        <v/>
      </c>
      <c r="T4051">
        <f>$E4051+$G4051+$I4051+$K4051</f>
        <v/>
      </c>
    </row>
    <row r="4052">
      <c r="A4052" t="inlineStr">
        <is>
          <t>315059880000</t>
        </is>
      </c>
      <c r="B4052" t="inlineStr">
        <is>
          <t>31505988</t>
        </is>
      </c>
      <c r="C4052" t="inlineStr">
        <is>
          <t>WE YAN TONG</t>
        </is>
      </c>
      <c r="D4052" t="inlineStr">
        <is>
          <t>WEYANTONG</t>
        </is>
      </c>
      <c r="E4052">
        <f>IF(COUNTIFS(Registros!$A$2:$A$6000,"NP",Registros!$B$2:$B$6000,$A4052)&gt;0,1,0)</f>
        <v/>
      </c>
      <c r="F4052">
        <f>IF($E4052=1,SUMIFS(Registros!$F$2:$F$6000,Registros!$A$2:$A$6000,"NP",Registros!$B$2:$B$6000,$A4052),0)</f>
        <v/>
      </c>
      <c r="G4052">
        <f>IF(COUNTIFS(Registros!$A$2:$A$6000,"MOV",Registros!$B$2:$B$6000,$A4052)&gt;0,1,0)</f>
        <v/>
      </c>
      <c r="H4052">
        <f>IF($G4052=1,SUMIFS(Registros!$F$2:$F$6000,Registros!$A$2:$A$6000,"MOV",Registros!$B$2:$B$6000,$A4052),0)</f>
        <v/>
      </c>
      <c r="I4052">
        <f>IF(COUNTIFS(Registros!$A$2:$A$6000,"CS",Registros!$B$2:$B$6000,$A4052)&gt;0,1,0)</f>
        <v/>
      </c>
      <c r="J4052">
        <f>IF($I4052=1,SUMIFS(Registros!$I$2:$I$6000,Registros!$A$2:$A$6000,"CS",Registros!$B$2:$B$6000,$A4052),0)</f>
        <v/>
      </c>
      <c r="K4052">
        <f>IF(COUNTIFS(Winback!$K$2:$K$300,$D4052)&gt;0,1,0)</f>
        <v/>
      </c>
      <c r="L4052">
        <f>IF(AND($K4052=1,LEFT($A4052,3)="WB-"),SUMIFS(Winback!$D$2:$D$300,Winback!$K$2:$K$300,$D4052),0)</f>
        <v/>
      </c>
      <c r="M4052">
        <f>IF(OR($E4052=1,$G4052=1,SUMIFS(Registros!$J$2:$J$6000,Registros!$B$2:$B$6000,$A4052)&gt;0),1,0)</f>
        <v/>
      </c>
      <c r="N4052">
        <f>IF($J4052&gt;0,1,IF(COUNTIFS(Registros!$A$2:$A$6000,"CS",Registros!$B$2:$B$6000,$A4052,Registros!$K$2:$K$6000,"&lt;&gt;")&gt;0,1,0))</f>
        <v/>
      </c>
      <c r="O4052">
        <f>IF(AND($K4052=1,$E4052=0,$G4052=0,$I4052=0),"WINBACK",IF(AND($M4052=1,$N4052&gt;0),"CONVERGENTE",IF($M4052=1,"SOLO MÓVIL",IF($N4052&gt;0,"SOLO FIJO / INTERNET","SIN SERVICIOS"))))</f>
        <v/>
      </c>
      <c r="P4052">
        <f>IF($O4052="WINBACK","Recuperar (winback)",IF($O4052="CONVERGENTE","Upgrade / más líneas",IF($O4052="SOLO MÓVIL","Ofrecer fijo + internet (FLBBTV)",IF($O4052="SOLO FIJO / INTERNET","Ofrecer línea móvil Nextphone","Oferta completa (móvil + fijo + internet)"))))</f>
        <v/>
      </c>
      <c r="Q4052">
        <f>$F4052+$H4052+$L4052</f>
        <v/>
      </c>
      <c r="R4052">
        <f>IFERROR(VLOOKUP($A4052,Registros!$B$2:$G$6000,6,0),IFERROR(VLOOKUP($D4052,Winback!$B$2:$C$300,2,0),""))</f>
        <v/>
      </c>
      <c r="S4052">
        <f>IF($E4052=1,"NP","")&amp;IF($G4052=1,"+MOV","")&amp;IF($I4052=1,"+CS","")&amp;IF($K4052=1,"+WB","")</f>
        <v/>
      </c>
      <c r="T4052">
        <f>$E4052+$G4052+$I4052+$K4052</f>
        <v/>
      </c>
    </row>
    <row r="4053">
      <c r="A4053" t="inlineStr">
        <is>
          <t>358106330000</t>
        </is>
      </c>
      <c r="B4053" t="inlineStr">
        <is>
          <t>35810633</t>
        </is>
      </c>
      <c r="C4053" t="inlineStr">
        <is>
          <t>WEI FENG LU DENG</t>
        </is>
      </c>
      <c r="D4053" t="inlineStr">
        <is>
          <t>WEIFENGLUDENG</t>
        </is>
      </c>
      <c r="E4053">
        <f>IF(COUNTIFS(Registros!$A$2:$A$6000,"NP",Registros!$B$2:$B$6000,$A4053)&gt;0,1,0)</f>
        <v/>
      </c>
      <c r="F4053">
        <f>IF($E4053=1,SUMIFS(Registros!$F$2:$F$6000,Registros!$A$2:$A$6000,"NP",Registros!$B$2:$B$6000,$A4053),0)</f>
        <v/>
      </c>
      <c r="G4053">
        <f>IF(COUNTIFS(Registros!$A$2:$A$6000,"MOV",Registros!$B$2:$B$6000,$A4053)&gt;0,1,0)</f>
        <v/>
      </c>
      <c r="H4053">
        <f>IF($G4053=1,SUMIFS(Registros!$F$2:$F$6000,Registros!$A$2:$A$6000,"MOV",Registros!$B$2:$B$6000,$A4053),0)</f>
        <v/>
      </c>
      <c r="I4053">
        <f>IF(COUNTIFS(Registros!$A$2:$A$6000,"CS",Registros!$B$2:$B$6000,$A4053)&gt;0,1,0)</f>
        <v/>
      </c>
      <c r="J4053">
        <f>IF($I4053=1,SUMIFS(Registros!$I$2:$I$6000,Registros!$A$2:$A$6000,"CS",Registros!$B$2:$B$6000,$A4053),0)</f>
        <v/>
      </c>
      <c r="K4053">
        <f>IF(COUNTIFS(Winback!$K$2:$K$300,$D4053)&gt;0,1,0)</f>
        <v/>
      </c>
      <c r="L4053">
        <f>IF(AND($K4053=1,LEFT($A4053,3)="WB-"),SUMIFS(Winback!$D$2:$D$300,Winback!$K$2:$K$300,$D4053),0)</f>
        <v/>
      </c>
      <c r="M4053">
        <f>IF(OR($E4053=1,$G4053=1,SUMIFS(Registros!$J$2:$J$6000,Registros!$B$2:$B$6000,$A4053)&gt;0),1,0)</f>
        <v/>
      </c>
      <c r="N4053">
        <f>IF($J4053&gt;0,1,IF(COUNTIFS(Registros!$A$2:$A$6000,"CS",Registros!$B$2:$B$6000,$A4053,Registros!$K$2:$K$6000,"&lt;&gt;")&gt;0,1,0))</f>
        <v/>
      </c>
      <c r="O4053">
        <f>IF(AND($K4053=1,$E4053=0,$G4053=0,$I4053=0),"WINBACK",IF(AND($M4053=1,$N4053&gt;0),"CONVERGENTE",IF($M4053=1,"SOLO MÓVIL",IF($N4053&gt;0,"SOLO FIJO / INTERNET","SIN SERVICIOS"))))</f>
        <v/>
      </c>
      <c r="P4053">
        <f>IF($O4053="WINBACK","Recuperar (winback)",IF($O4053="CONVERGENTE","Upgrade / más líneas",IF($O4053="SOLO MÓVIL","Ofrecer fijo + internet (FLBBTV)",IF($O4053="SOLO FIJO / INTERNET","Ofrecer línea móvil Nextphone","Oferta completa (móvil + fijo + internet)"))))</f>
        <v/>
      </c>
      <c r="Q4053">
        <f>$F4053+$H4053+$L4053</f>
        <v/>
      </c>
      <c r="R4053">
        <f>IFERROR(VLOOKUP($A4053,Registros!$B$2:$G$6000,6,0),IFERROR(VLOOKUP($D4053,Winback!$B$2:$C$300,2,0),""))</f>
        <v/>
      </c>
      <c r="S4053">
        <f>IF($E4053=1,"NP","")&amp;IF($G4053=1,"+MOV","")&amp;IF($I4053=1,"+CS","")&amp;IF($K4053=1,"+WB","")</f>
        <v/>
      </c>
      <c r="T4053">
        <f>$E4053+$G4053+$I4053+$K4053</f>
        <v/>
      </c>
    </row>
    <row r="4054">
      <c r="A4054" t="inlineStr">
        <is>
          <t>329099170000</t>
        </is>
      </c>
      <c r="B4054" t="inlineStr">
        <is>
          <t>32909917</t>
        </is>
      </c>
      <c r="C4054" t="inlineStr">
        <is>
          <t>WEI GUANG WEN</t>
        </is>
      </c>
      <c r="D4054" t="inlineStr">
        <is>
          <t>WEIGUANGWEN</t>
        </is>
      </c>
      <c r="E4054">
        <f>IF(COUNTIFS(Registros!$A$2:$A$6000,"NP",Registros!$B$2:$B$6000,$A4054)&gt;0,1,0)</f>
        <v/>
      </c>
      <c r="F4054">
        <f>IF($E4054=1,SUMIFS(Registros!$F$2:$F$6000,Registros!$A$2:$A$6000,"NP",Registros!$B$2:$B$6000,$A4054),0)</f>
        <v/>
      </c>
      <c r="G4054">
        <f>IF(COUNTIFS(Registros!$A$2:$A$6000,"MOV",Registros!$B$2:$B$6000,$A4054)&gt;0,1,0)</f>
        <v/>
      </c>
      <c r="H4054">
        <f>IF($G4054=1,SUMIFS(Registros!$F$2:$F$6000,Registros!$A$2:$A$6000,"MOV",Registros!$B$2:$B$6000,$A4054),0)</f>
        <v/>
      </c>
      <c r="I4054">
        <f>IF(COUNTIFS(Registros!$A$2:$A$6000,"CS",Registros!$B$2:$B$6000,$A4054)&gt;0,1,0)</f>
        <v/>
      </c>
      <c r="J4054">
        <f>IF($I4054=1,SUMIFS(Registros!$I$2:$I$6000,Registros!$A$2:$A$6000,"CS",Registros!$B$2:$B$6000,$A4054),0)</f>
        <v/>
      </c>
      <c r="K4054">
        <f>IF(COUNTIFS(Winback!$K$2:$K$300,$D4054)&gt;0,1,0)</f>
        <v/>
      </c>
      <c r="L4054">
        <f>IF(AND($K4054=1,LEFT($A4054,3)="WB-"),SUMIFS(Winback!$D$2:$D$300,Winback!$K$2:$K$300,$D4054),0)</f>
        <v/>
      </c>
      <c r="M4054">
        <f>IF(OR($E4054=1,$G4054=1,SUMIFS(Registros!$J$2:$J$6000,Registros!$B$2:$B$6000,$A4054)&gt;0),1,0)</f>
        <v/>
      </c>
      <c r="N4054">
        <f>IF($J4054&gt;0,1,IF(COUNTIFS(Registros!$A$2:$A$6000,"CS",Registros!$B$2:$B$6000,$A4054,Registros!$K$2:$K$6000,"&lt;&gt;")&gt;0,1,0))</f>
        <v/>
      </c>
      <c r="O4054">
        <f>IF(AND($K4054=1,$E4054=0,$G4054=0,$I4054=0),"WINBACK",IF(AND($M4054=1,$N4054&gt;0),"CONVERGENTE",IF($M4054=1,"SOLO MÓVIL",IF($N4054&gt;0,"SOLO FIJO / INTERNET","SIN SERVICIOS"))))</f>
        <v/>
      </c>
      <c r="P4054">
        <f>IF($O4054="WINBACK","Recuperar (winback)",IF($O4054="CONVERGENTE","Upgrade / más líneas",IF($O4054="SOLO MÓVIL","Ofrecer fijo + internet (FLBBTV)",IF($O4054="SOLO FIJO / INTERNET","Ofrecer línea móvil Nextphone","Oferta completa (móvil + fijo + internet)"))))</f>
        <v/>
      </c>
      <c r="Q4054">
        <f>$F4054+$H4054+$L4054</f>
        <v/>
      </c>
      <c r="R4054">
        <f>IFERROR(VLOOKUP($A4054,Registros!$B$2:$G$6000,6,0),IFERROR(VLOOKUP($D4054,Winback!$B$2:$C$300,2,0),""))</f>
        <v/>
      </c>
      <c r="S4054">
        <f>IF($E4054=1,"NP","")&amp;IF($G4054=1,"+MOV","")&amp;IF($I4054=1,"+CS","")&amp;IF($K4054=1,"+WB","")</f>
        <v/>
      </c>
      <c r="T4054">
        <f>$E4054+$G4054+$I4054+$K4054</f>
        <v/>
      </c>
    </row>
    <row r="4055">
      <c r="A4055" t="inlineStr">
        <is>
          <t>349010320000</t>
        </is>
      </c>
      <c r="B4055" t="inlineStr">
        <is>
          <t>34901032</t>
        </is>
      </c>
      <c r="C4055" t="inlineStr">
        <is>
          <t>WEI QIANG ZHONG</t>
        </is>
      </c>
      <c r="D4055" t="inlineStr">
        <is>
          <t>WEIQIANGZHONG</t>
        </is>
      </c>
      <c r="E4055">
        <f>IF(COUNTIFS(Registros!$A$2:$A$6000,"NP",Registros!$B$2:$B$6000,$A4055)&gt;0,1,0)</f>
        <v/>
      </c>
      <c r="F4055">
        <f>IF($E4055=1,SUMIFS(Registros!$F$2:$F$6000,Registros!$A$2:$A$6000,"NP",Registros!$B$2:$B$6000,$A4055),0)</f>
        <v/>
      </c>
      <c r="G4055">
        <f>IF(COUNTIFS(Registros!$A$2:$A$6000,"MOV",Registros!$B$2:$B$6000,$A4055)&gt;0,1,0)</f>
        <v/>
      </c>
      <c r="H4055">
        <f>IF($G4055=1,SUMIFS(Registros!$F$2:$F$6000,Registros!$A$2:$A$6000,"MOV",Registros!$B$2:$B$6000,$A4055),0)</f>
        <v/>
      </c>
      <c r="I4055">
        <f>IF(COUNTIFS(Registros!$A$2:$A$6000,"CS",Registros!$B$2:$B$6000,$A4055)&gt;0,1,0)</f>
        <v/>
      </c>
      <c r="J4055">
        <f>IF($I4055=1,SUMIFS(Registros!$I$2:$I$6000,Registros!$A$2:$A$6000,"CS",Registros!$B$2:$B$6000,$A4055),0)</f>
        <v/>
      </c>
      <c r="K4055">
        <f>IF(COUNTIFS(Winback!$K$2:$K$300,$D4055)&gt;0,1,0)</f>
        <v/>
      </c>
      <c r="L4055">
        <f>IF(AND($K4055=1,LEFT($A4055,3)="WB-"),SUMIFS(Winback!$D$2:$D$300,Winback!$K$2:$K$300,$D4055),0)</f>
        <v/>
      </c>
      <c r="M4055">
        <f>IF(OR($E4055=1,$G4055=1,SUMIFS(Registros!$J$2:$J$6000,Registros!$B$2:$B$6000,$A4055)&gt;0),1,0)</f>
        <v/>
      </c>
      <c r="N4055">
        <f>IF($J4055&gt;0,1,IF(COUNTIFS(Registros!$A$2:$A$6000,"CS",Registros!$B$2:$B$6000,$A4055,Registros!$K$2:$K$6000,"&lt;&gt;")&gt;0,1,0))</f>
        <v/>
      </c>
      <c r="O4055">
        <f>IF(AND($K4055=1,$E4055=0,$G4055=0,$I4055=0),"WINBACK",IF(AND($M4055=1,$N4055&gt;0),"CONVERGENTE",IF($M4055=1,"SOLO MÓVIL",IF($N4055&gt;0,"SOLO FIJO / INTERNET","SIN SERVICIOS"))))</f>
        <v/>
      </c>
      <c r="P4055">
        <f>IF($O4055="WINBACK","Recuperar (winback)",IF($O4055="CONVERGENTE","Upgrade / más líneas",IF($O4055="SOLO MÓVIL","Ofrecer fijo + internet (FLBBTV)",IF($O4055="SOLO FIJO / INTERNET","Ofrecer línea móvil Nextphone","Oferta completa (móvil + fijo + internet)"))))</f>
        <v/>
      </c>
      <c r="Q4055">
        <f>$F4055+$H4055+$L4055</f>
        <v/>
      </c>
      <c r="R4055">
        <f>IFERROR(VLOOKUP($A4055,Registros!$B$2:$G$6000,6,0),IFERROR(VLOOKUP($D4055,Winback!$B$2:$C$300,2,0),""))</f>
        <v/>
      </c>
      <c r="S4055">
        <f>IF($E4055=1,"NP","")&amp;IF($G4055=1,"+MOV","")&amp;IF($I4055=1,"+CS","")&amp;IF($K4055=1,"+WB","")</f>
        <v/>
      </c>
      <c r="T4055">
        <f>$E4055+$G4055+$I4055+$K4055</f>
        <v/>
      </c>
    </row>
    <row r="4056">
      <c r="A4056" t="inlineStr">
        <is>
          <t>335089130000</t>
        </is>
      </c>
      <c r="B4056" t="inlineStr">
        <is>
          <t>33508913</t>
        </is>
      </c>
      <c r="C4056" t="inlineStr">
        <is>
          <t>WEI QIONG ZHU</t>
        </is>
      </c>
      <c r="D4056" t="inlineStr">
        <is>
          <t>WEIQIONGZHU</t>
        </is>
      </c>
      <c r="E4056">
        <f>IF(COUNTIFS(Registros!$A$2:$A$6000,"NP",Registros!$B$2:$B$6000,$A4056)&gt;0,1,0)</f>
        <v/>
      </c>
      <c r="F4056">
        <f>IF($E4056=1,SUMIFS(Registros!$F$2:$F$6000,Registros!$A$2:$A$6000,"NP",Registros!$B$2:$B$6000,$A4056),0)</f>
        <v/>
      </c>
      <c r="G4056">
        <f>IF(COUNTIFS(Registros!$A$2:$A$6000,"MOV",Registros!$B$2:$B$6000,$A4056)&gt;0,1,0)</f>
        <v/>
      </c>
      <c r="H4056">
        <f>IF($G4056=1,SUMIFS(Registros!$F$2:$F$6000,Registros!$A$2:$A$6000,"MOV",Registros!$B$2:$B$6000,$A4056),0)</f>
        <v/>
      </c>
      <c r="I4056">
        <f>IF(COUNTIFS(Registros!$A$2:$A$6000,"CS",Registros!$B$2:$B$6000,$A4056)&gt;0,1,0)</f>
        <v/>
      </c>
      <c r="J4056">
        <f>IF($I4056=1,SUMIFS(Registros!$I$2:$I$6000,Registros!$A$2:$A$6000,"CS",Registros!$B$2:$B$6000,$A4056),0)</f>
        <v/>
      </c>
      <c r="K4056">
        <f>IF(COUNTIFS(Winback!$K$2:$K$300,$D4056)&gt;0,1,0)</f>
        <v/>
      </c>
      <c r="L4056">
        <f>IF(AND($K4056=1,LEFT($A4056,3)="WB-"),SUMIFS(Winback!$D$2:$D$300,Winback!$K$2:$K$300,$D4056),0)</f>
        <v/>
      </c>
      <c r="M4056">
        <f>IF(OR($E4056=1,$G4056=1,SUMIFS(Registros!$J$2:$J$6000,Registros!$B$2:$B$6000,$A4056)&gt;0),1,0)</f>
        <v/>
      </c>
      <c r="N4056">
        <f>IF($J4056&gt;0,1,IF(COUNTIFS(Registros!$A$2:$A$6000,"CS",Registros!$B$2:$B$6000,$A4056,Registros!$K$2:$K$6000,"&lt;&gt;")&gt;0,1,0))</f>
        <v/>
      </c>
      <c r="O4056">
        <f>IF(AND($K4056=1,$E4056=0,$G4056=0,$I4056=0),"WINBACK",IF(AND($M4056=1,$N4056&gt;0),"CONVERGENTE",IF($M4056=1,"SOLO MÓVIL",IF($N4056&gt;0,"SOLO FIJO / INTERNET","SIN SERVICIOS"))))</f>
        <v/>
      </c>
      <c r="P4056">
        <f>IF($O4056="WINBACK","Recuperar (winback)",IF($O4056="CONVERGENTE","Upgrade / más líneas",IF($O4056="SOLO MÓVIL","Ofrecer fijo + internet (FLBBTV)",IF($O4056="SOLO FIJO / INTERNET","Ofrecer línea móvil Nextphone","Oferta completa (móvil + fijo + internet)"))))</f>
        <v/>
      </c>
      <c r="Q4056">
        <f>$F4056+$H4056+$L4056</f>
        <v/>
      </c>
      <c r="R4056">
        <f>IFERROR(VLOOKUP($A4056,Registros!$B$2:$G$6000,6,0),IFERROR(VLOOKUP($D4056,Winback!$B$2:$C$300,2,0),""))</f>
        <v/>
      </c>
      <c r="S4056">
        <f>IF($E4056=1,"NP","")&amp;IF($G4056=1,"+MOV","")&amp;IF($I4056=1,"+CS","")&amp;IF($K4056=1,"+WB","")</f>
        <v/>
      </c>
      <c r="T4056">
        <f>$E4056+$G4056+$I4056+$K4056</f>
        <v/>
      </c>
    </row>
    <row r="4057">
      <c r="A4057" t="inlineStr">
        <is>
          <t>337035530000</t>
        </is>
      </c>
      <c r="B4057" t="inlineStr">
        <is>
          <t>33703553</t>
        </is>
      </c>
      <c r="C4057" t="inlineStr">
        <is>
          <t>WEI XIONG FU</t>
        </is>
      </c>
      <c r="D4057" t="inlineStr">
        <is>
          <t>WEIXIONGFU</t>
        </is>
      </c>
      <c r="E4057">
        <f>IF(COUNTIFS(Registros!$A$2:$A$6000,"NP",Registros!$B$2:$B$6000,$A4057)&gt;0,1,0)</f>
        <v/>
      </c>
      <c r="F4057">
        <f>IF($E4057=1,SUMIFS(Registros!$F$2:$F$6000,Registros!$A$2:$A$6000,"NP",Registros!$B$2:$B$6000,$A4057),0)</f>
        <v/>
      </c>
      <c r="G4057">
        <f>IF(COUNTIFS(Registros!$A$2:$A$6000,"MOV",Registros!$B$2:$B$6000,$A4057)&gt;0,1,0)</f>
        <v/>
      </c>
      <c r="H4057">
        <f>IF($G4057=1,SUMIFS(Registros!$F$2:$F$6000,Registros!$A$2:$A$6000,"MOV",Registros!$B$2:$B$6000,$A4057),0)</f>
        <v/>
      </c>
      <c r="I4057">
        <f>IF(COUNTIFS(Registros!$A$2:$A$6000,"CS",Registros!$B$2:$B$6000,$A4057)&gt;0,1,0)</f>
        <v/>
      </c>
      <c r="J4057">
        <f>IF($I4057=1,SUMIFS(Registros!$I$2:$I$6000,Registros!$A$2:$A$6000,"CS",Registros!$B$2:$B$6000,$A4057),0)</f>
        <v/>
      </c>
      <c r="K4057">
        <f>IF(COUNTIFS(Winback!$K$2:$K$300,$D4057)&gt;0,1,0)</f>
        <v/>
      </c>
      <c r="L4057">
        <f>IF(AND($K4057=1,LEFT($A4057,3)="WB-"),SUMIFS(Winback!$D$2:$D$300,Winback!$K$2:$K$300,$D4057),0)</f>
        <v/>
      </c>
      <c r="M4057">
        <f>IF(OR($E4057=1,$G4057=1,SUMIFS(Registros!$J$2:$J$6000,Registros!$B$2:$B$6000,$A4057)&gt;0),1,0)</f>
        <v/>
      </c>
      <c r="N4057">
        <f>IF($J4057&gt;0,1,IF(COUNTIFS(Registros!$A$2:$A$6000,"CS",Registros!$B$2:$B$6000,$A4057,Registros!$K$2:$K$6000,"&lt;&gt;")&gt;0,1,0))</f>
        <v/>
      </c>
      <c r="O4057">
        <f>IF(AND($K4057=1,$E4057=0,$G4057=0,$I4057=0),"WINBACK",IF(AND($M4057=1,$N4057&gt;0),"CONVERGENTE",IF($M4057=1,"SOLO MÓVIL",IF($N4057&gt;0,"SOLO FIJO / INTERNET","SIN SERVICIOS"))))</f>
        <v/>
      </c>
      <c r="P4057">
        <f>IF($O4057="WINBACK","Recuperar (winback)",IF($O4057="CONVERGENTE","Upgrade / más líneas",IF($O4057="SOLO MÓVIL","Ofrecer fijo + internet (FLBBTV)",IF($O4057="SOLO FIJO / INTERNET","Ofrecer línea móvil Nextphone","Oferta completa (móvil + fijo + internet)"))))</f>
        <v/>
      </c>
      <c r="Q4057">
        <f>$F4057+$H4057+$L4057</f>
        <v/>
      </c>
      <c r="R4057">
        <f>IFERROR(VLOOKUP($A4057,Registros!$B$2:$G$6000,6,0),IFERROR(VLOOKUP($D4057,Winback!$B$2:$C$300,2,0),""))</f>
        <v/>
      </c>
      <c r="S4057">
        <f>IF($E4057=1,"NP","")&amp;IF($G4057=1,"+MOV","")&amp;IF($I4057=1,"+CS","")&amp;IF($K4057=1,"+WB","")</f>
        <v/>
      </c>
      <c r="T4057">
        <f>$E4057+$G4057+$I4057+$K4057</f>
        <v/>
      </c>
    </row>
    <row r="4058">
      <c r="A4058" t="inlineStr">
        <is>
          <t>336256170000</t>
        </is>
      </c>
      <c r="B4058" t="inlineStr">
        <is>
          <t>33625617</t>
        </is>
      </c>
      <c r="C4058" t="inlineStr">
        <is>
          <t>WEI ZHAN LUO HOU</t>
        </is>
      </c>
      <c r="D4058" t="inlineStr">
        <is>
          <t>WEIZHANLUOHOU</t>
        </is>
      </c>
      <c r="E4058">
        <f>IF(COUNTIFS(Registros!$A$2:$A$6000,"NP",Registros!$B$2:$B$6000,$A4058)&gt;0,1,0)</f>
        <v/>
      </c>
      <c r="F4058">
        <f>IF($E4058=1,SUMIFS(Registros!$F$2:$F$6000,Registros!$A$2:$A$6000,"NP",Registros!$B$2:$B$6000,$A4058),0)</f>
        <v/>
      </c>
      <c r="G4058">
        <f>IF(COUNTIFS(Registros!$A$2:$A$6000,"MOV",Registros!$B$2:$B$6000,$A4058)&gt;0,1,0)</f>
        <v/>
      </c>
      <c r="H4058">
        <f>IF($G4058=1,SUMIFS(Registros!$F$2:$F$6000,Registros!$A$2:$A$6000,"MOV",Registros!$B$2:$B$6000,$A4058),0)</f>
        <v/>
      </c>
      <c r="I4058">
        <f>IF(COUNTIFS(Registros!$A$2:$A$6000,"CS",Registros!$B$2:$B$6000,$A4058)&gt;0,1,0)</f>
        <v/>
      </c>
      <c r="J4058">
        <f>IF($I4058=1,SUMIFS(Registros!$I$2:$I$6000,Registros!$A$2:$A$6000,"CS",Registros!$B$2:$B$6000,$A4058),0)</f>
        <v/>
      </c>
      <c r="K4058">
        <f>IF(COUNTIFS(Winback!$K$2:$K$300,$D4058)&gt;0,1,0)</f>
        <v/>
      </c>
      <c r="L4058">
        <f>IF(AND($K4058=1,LEFT($A4058,3)="WB-"),SUMIFS(Winback!$D$2:$D$300,Winback!$K$2:$K$300,$D4058),0)</f>
        <v/>
      </c>
      <c r="M4058">
        <f>IF(OR($E4058=1,$G4058=1,SUMIFS(Registros!$J$2:$J$6000,Registros!$B$2:$B$6000,$A4058)&gt;0),1,0)</f>
        <v/>
      </c>
      <c r="N4058">
        <f>IF($J4058&gt;0,1,IF(COUNTIFS(Registros!$A$2:$A$6000,"CS",Registros!$B$2:$B$6000,$A4058,Registros!$K$2:$K$6000,"&lt;&gt;")&gt;0,1,0))</f>
        <v/>
      </c>
      <c r="O4058">
        <f>IF(AND($K4058=1,$E4058=0,$G4058=0,$I4058=0),"WINBACK",IF(AND($M4058=1,$N4058&gt;0),"CONVERGENTE",IF($M4058=1,"SOLO MÓVIL",IF($N4058&gt;0,"SOLO FIJO / INTERNET","SIN SERVICIOS"))))</f>
        <v/>
      </c>
      <c r="P4058">
        <f>IF($O4058="WINBACK","Recuperar (winback)",IF($O4058="CONVERGENTE","Upgrade / más líneas",IF($O4058="SOLO MÓVIL","Ofrecer fijo + internet (FLBBTV)",IF($O4058="SOLO FIJO / INTERNET","Ofrecer línea móvil Nextphone","Oferta completa (móvil + fijo + internet)"))))</f>
        <v/>
      </c>
      <c r="Q4058">
        <f>$F4058+$H4058+$L4058</f>
        <v/>
      </c>
      <c r="R4058">
        <f>IFERROR(VLOOKUP($A4058,Registros!$B$2:$G$6000,6,0),IFERROR(VLOOKUP($D4058,Winback!$B$2:$C$300,2,0),""))</f>
        <v/>
      </c>
      <c r="S4058">
        <f>IF($E4058=1,"NP","")&amp;IF($G4058=1,"+MOV","")&amp;IF($I4058=1,"+CS","")&amp;IF($K4058=1,"+WB","")</f>
        <v/>
      </c>
      <c r="T4058">
        <f>$E4058+$G4058+$I4058+$K4058</f>
        <v/>
      </c>
    </row>
    <row r="4059">
      <c r="A4059" t="inlineStr">
        <is>
          <t>345281730000</t>
        </is>
      </c>
      <c r="B4059" t="inlineStr">
        <is>
          <t>34528173</t>
        </is>
      </c>
      <c r="C4059" t="inlineStr">
        <is>
          <t>WEIAN LUO</t>
        </is>
      </c>
      <c r="D4059" t="inlineStr">
        <is>
          <t>WEIANLUO</t>
        </is>
      </c>
      <c r="E4059">
        <f>IF(COUNTIFS(Registros!$A$2:$A$6000,"NP",Registros!$B$2:$B$6000,$A4059)&gt;0,1,0)</f>
        <v/>
      </c>
      <c r="F4059">
        <f>IF($E4059=1,SUMIFS(Registros!$F$2:$F$6000,Registros!$A$2:$A$6000,"NP",Registros!$B$2:$B$6000,$A4059),0)</f>
        <v/>
      </c>
      <c r="G4059">
        <f>IF(COUNTIFS(Registros!$A$2:$A$6000,"MOV",Registros!$B$2:$B$6000,$A4059)&gt;0,1,0)</f>
        <v/>
      </c>
      <c r="H4059">
        <f>IF($G4059=1,SUMIFS(Registros!$F$2:$F$6000,Registros!$A$2:$A$6000,"MOV",Registros!$B$2:$B$6000,$A4059),0)</f>
        <v/>
      </c>
      <c r="I4059">
        <f>IF(COUNTIFS(Registros!$A$2:$A$6000,"CS",Registros!$B$2:$B$6000,$A4059)&gt;0,1,0)</f>
        <v/>
      </c>
      <c r="J4059">
        <f>IF($I4059=1,SUMIFS(Registros!$I$2:$I$6000,Registros!$A$2:$A$6000,"CS",Registros!$B$2:$B$6000,$A4059),0)</f>
        <v/>
      </c>
      <c r="K4059">
        <f>IF(COUNTIFS(Winback!$K$2:$K$300,$D4059)&gt;0,1,0)</f>
        <v/>
      </c>
      <c r="L4059">
        <f>IF(AND($K4059=1,LEFT($A4059,3)="WB-"),SUMIFS(Winback!$D$2:$D$300,Winback!$K$2:$K$300,$D4059),0)</f>
        <v/>
      </c>
      <c r="M4059">
        <f>IF(OR($E4059=1,$G4059=1,SUMIFS(Registros!$J$2:$J$6000,Registros!$B$2:$B$6000,$A4059)&gt;0),1,0)</f>
        <v/>
      </c>
      <c r="N4059">
        <f>IF($J4059&gt;0,1,IF(COUNTIFS(Registros!$A$2:$A$6000,"CS",Registros!$B$2:$B$6000,$A4059,Registros!$K$2:$K$6000,"&lt;&gt;")&gt;0,1,0))</f>
        <v/>
      </c>
      <c r="O4059">
        <f>IF(AND($K4059=1,$E4059=0,$G4059=0,$I4059=0),"WINBACK",IF(AND($M4059=1,$N4059&gt;0),"CONVERGENTE",IF($M4059=1,"SOLO MÓVIL",IF($N4059&gt;0,"SOLO FIJO / INTERNET","SIN SERVICIOS"))))</f>
        <v/>
      </c>
      <c r="P4059">
        <f>IF($O4059="WINBACK","Recuperar (winback)",IF($O4059="CONVERGENTE","Upgrade / más líneas",IF($O4059="SOLO MÓVIL","Ofrecer fijo + internet (FLBBTV)",IF($O4059="SOLO FIJO / INTERNET","Ofrecer línea móvil Nextphone","Oferta completa (móvil + fijo + internet)"))))</f>
        <v/>
      </c>
      <c r="Q4059">
        <f>$F4059+$H4059+$L4059</f>
        <v/>
      </c>
      <c r="R4059">
        <f>IFERROR(VLOOKUP($A4059,Registros!$B$2:$G$6000,6,0),IFERROR(VLOOKUP($D4059,Winback!$B$2:$C$300,2,0),""))</f>
        <v/>
      </c>
      <c r="S4059">
        <f>IF($E4059=1,"NP","")&amp;IF($G4059=1,"+MOV","")&amp;IF($I4059=1,"+CS","")&amp;IF($K4059=1,"+WB","")</f>
        <v/>
      </c>
      <c r="T4059">
        <f>$E4059+$G4059+$I4059+$K4059</f>
        <v/>
      </c>
    </row>
    <row r="4060">
      <c r="A4060" t="inlineStr">
        <is>
          <t>228002380000</t>
        </is>
      </c>
      <c r="B4060" t="inlineStr">
        <is>
          <t>22800238</t>
        </is>
      </c>
      <c r="C4060" t="inlineStr">
        <is>
          <t>WEIBIN ZHUO</t>
        </is>
      </c>
      <c r="D4060" t="inlineStr">
        <is>
          <t>WEIBINZHUO</t>
        </is>
      </c>
      <c r="E4060">
        <f>IF(COUNTIFS(Registros!$A$2:$A$6000,"NP",Registros!$B$2:$B$6000,$A4060)&gt;0,1,0)</f>
        <v/>
      </c>
      <c r="F4060">
        <f>IF($E4060=1,SUMIFS(Registros!$F$2:$F$6000,Registros!$A$2:$A$6000,"NP",Registros!$B$2:$B$6000,$A4060),0)</f>
        <v/>
      </c>
      <c r="G4060">
        <f>IF(COUNTIFS(Registros!$A$2:$A$6000,"MOV",Registros!$B$2:$B$6000,$A4060)&gt;0,1,0)</f>
        <v/>
      </c>
      <c r="H4060">
        <f>IF($G4060=1,SUMIFS(Registros!$F$2:$F$6000,Registros!$A$2:$A$6000,"MOV",Registros!$B$2:$B$6000,$A4060),0)</f>
        <v/>
      </c>
      <c r="I4060">
        <f>IF(COUNTIFS(Registros!$A$2:$A$6000,"CS",Registros!$B$2:$B$6000,$A4060)&gt;0,1,0)</f>
        <v/>
      </c>
      <c r="J4060">
        <f>IF($I4060=1,SUMIFS(Registros!$I$2:$I$6000,Registros!$A$2:$A$6000,"CS",Registros!$B$2:$B$6000,$A4060),0)</f>
        <v/>
      </c>
      <c r="K4060">
        <f>IF(COUNTIFS(Winback!$K$2:$K$300,$D4060)&gt;0,1,0)</f>
        <v/>
      </c>
      <c r="L4060">
        <f>IF(AND($K4060=1,LEFT($A4060,3)="WB-"),SUMIFS(Winback!$D$2:$D$300,Winback!$K$2:$K$300,$D4060),0)</f>
        <v/>
      </c>
      <c r="M4060">
        <f>IF(OR($E4060=1,$G4060=1,SUMIFS(Registros!$J$2:$J$6000,Registros!$B$2:$B$6000,$A4060)&gt;0),1,0)</f>
        <v/>
      </c>
      <c r="N4060">
        <f>IF($J4060&gt;0,1,IF(COUNTIFS(Registros!$A$2:$A$6000,"CS",Registros!$B$2:$B$6000,$A4060,Registros!$K$2:$K$6000,"&lt;&gt;")&gt;0,1,0))</f>
        <v/>
      </c>
      <c r="O4060">
        <f>IF(AND($K4060=1,$E4060=0,$G4060=0,$I4060=0),"WINBACK",IF(AND($M4060=1,$N4060&gt;0),"CONVERGENTE",IF($M4060=1,"SOLO MÓVIL",IF($N4060&gt;0,"SOLO FIJO / INTERNET","SIN SERVICIOS"))))</f>
        <v/>
      </c>
      <c r="P4060">
        <f>IF($O4060="WINBACK","Recuperar (winback)",IF($O4060="CONVERGENTE","Upgrade / más líneas",IF($O4060="SOLO MÓVIL","Ofrecer fijo + internet (FLBBTV)",IF($O4060="SOLO FIJO / INTERNET","Ofrecer línea móvil Nextphone","Oferta completa (móvil + fijo + internet)"))))</f>
        <v/>
      </c>
      <c r="Q4060">
        <f>$F4060+$H4060+$L4060</f>
        <v/>
      </c>
      <c r="R4060">
        <f>IFERROR(VLOOKUP($A4060,Registros!$B$2:$G$6000,6,0),IFERROR(VLOOKUP($D4060,Winback!$B$2:$C$300,2,0),""))</f>
        <v/>
      </c>
      <c r="S4060">
        <f>IF($E4060=1,"NP","")&amp;IF($G4060=1,"+MOV","")&amp;IF($I4060=1,"+CS","")&amp;IF($K4060=1,"+WB","")</f>
        <v/>
      </c>
      <c r="T4060">
        <f>$E4060+$G4060+$I4060+$K4060</f>
        <v/>
      </c>
    </row>
    <row r="4061">
      <c r="A4061" t="inlineStr">
        <is>
          <t>331020560000</t>
        </is>
      </c>
      <c r="B4061" t="inlineStr">
        <is>
          <t>33102056</t>
        </is>
      </c>
      <c r="C4061" t="inlineStr">
        <is>
          <t>WEICHAO ZHANG</t>
        </is>
      </c>
      <c r="D4061" t="inlineStr">
        <is>
          <t>WEICHAOZHANG</t>
        </is>
      </c>
      <c r="E4061">
        <f>IF(COUNTIFS(Registros!$A$2:$A$6000,"NP",Registros!$B$2:$B$6000,$A4061)&gt;0,1,0)</f>
        <v/>
      </c>
      <c r="F4061">
        <f>IF($E4061=1,SUMIFS(Registros!$F$2:$F$6000,Registros!$A$2:$A$6000,"NP",Registros!$B$2:$B$6000,$A4061),0)</f>
        <v/>
      </c>
      <c r="G4061">
        <f>IF(COUNTIFS(Registros!$A$2:$A$6000,"MOV",Registros!$B$2:$B$6000,$A4061)&gt;0,1,0)</f>
        <v/>
      </c>
      <c r="H4061">
        <f>IF($G4061=1,SUMIFS(Registros!$F$2:$F$6000,Registros!$A$2:$A$6000,"MOV",Registros!$B$2:$B$6000,$A4061),0)</f>
        <v/>
      </c>
      <c r="I4061">
        <f>IF(COUNTIFS(Registros!$A$2:$A$6000,"CS",Registros!$B$2:$B$6000,$A4061)&gt;0,1,0)</f>
        <v/>
      </c>
      <c r="J4061">
        <f>IF($I4061=1,SUMIFS(Registros!$I$2:$I$6000,Registros!$A$2:$A$6000,"CS",Registros!$B$2:$B$6000,$A4061),0)</f>
        <v/>
      </c>
      <c r="K4061">
        <f>IF(COUNTIFS(Winback!$K$2:$K$300,$D4061)&gt;0,1,0)</f>
        <v/>
      </c>
      <c r="L4061">
        <f>IF(AND($K4061=1,LEFT($A4061,3)="WB-"),SUMIFS(Winback!$D$2:$D$300,Winback!$K$2:$K$300,$D4061),0)</f>
        <v/>
      </c>
      <c r="M4061">
        <f>IF(OR($E4061=1,$G4061=1,SUMIFS(Registros!$J$2:$J$6000,Registros!$B$2:$B$6000,$A4061)&gt;0),1,0)</f>
        <v/>
      </c>
      <c r="N4061">
        <f>IF($J4061&gt;0,1,IF(COUNTIFS(Registros!$A$2:$A$6000,"CS",Registros!$B$2:$B$6000,$A4061,Registros!$K$2:$K$6000,"&lt;&gt;")&gt;0,1,0))</f>
        <v/>
      </c>
      <c r="O4061">
        <f>IF(AND($K4061=1,$E4061=0,$G4061=0,$I4061=0),"WINBACK",IF(AND($M4061=1,$N4061&gt;0),"CONVERGENTE",IF($M4061=1,"SOLO MÓVIL",IF($N4061&gt;0,"SOLO FIJO / INTERNET","SIN SERVICIOS"))))</f>
        <v/>
      </c>
      <c r="P4061">
        <f>IF($O4061="WINBACK","Recuperar (winback)",IF($O4061="CONVERGENTE","Upgrade / más líneas",IF($O4061="SOLO MÓVIL","Ofrecer fijo + internet (FLBBTV)",IF($O4061="SOLO FIJO / INTERNET","Ofrecer línea móvil Nextphone","Oferta completa (móvil + fijo + internet)"))))</f>
        <v/>
      </c>
      <c r="Q4061">
        <f>$F4061+$H4061+$L4061</f>
        <v/>
      </c>
      <c r="R4061">
        <f>IFERROR(VLOOKUP($A4061,Registros!$B$2:$G$6000,6,0),IFERROR(VLOOKUP($D4061,Winback!$B$2:$C$300,2,0),""))</f>
        <v/>
      </c>
      <c r="S4061">
        <f>IF($E4061=1,"NP","")&amp;IF($G4061=1,"+MOV","")&amp;IF($I4061=1,"+CS","")&amp;IF($K4061=1,"+WB","")</f>
        <v/>
      </c>
      <c r="T4061">
        <f>$E4061+$G4061+$I4061+$K4061</f>
        <v/>
      </c>
    </row>
    <row r="4062">
      <c r="A4062" t="inlineStr">
        <is>
          <t>351031880000</t>
        </is>
      </c>
      <c r="B4062" t="inlineStr">
        <is>
          <t>35103188</t>
        </is>
      </c>
      <c r="C4062" t="inlineStr">
        <is>
          <t>WEIDONG FENG</t>
        </is>
      </c>
      <c r="D4062" t="inlineStr">
        <is>
          <t>WEIDONGFENG</t>
        </is>
      </c>
      <c r="E4062">
        <f>IF(COUNTIFS(Registros!$A$2:$A$6000,"NP",Registros!$B$2:$B$6000,$A4062)&gt;0,1,0)</f>
        <v/>
      </c>
      <c r="F4062">
        <f>IF($E4062=1,SUMIFS(Registros!$F$2:$F$6000,Registros!$A$2:$A$6000,"NP",Registros!$B$2:$B$6000,$A4062),0)</f>
        <v/>
      </c>
      <c r="G4062">
        <f>IF(COUNTIFS(Registros!$A$2:$A$6000,"MOV",Registros!$B$2:$B$6000,$A4062)&gt;0,1,0)</f>
        <v/>
      </c>
      <c r="H4062">
        <f>IF($G4062=1,SUMIFS(Registros!$F$2:$F$6000,Registros!$A$2:$A$6000,"MOV",Registros!$B$2:$B$6000,$A4062),0)</f>
        <v/>
      </c>
      <c r="I4062">
        <f>IF(COUNTIFS(Registros!$A$2:$A$6000,"CS",Registros!$B$2:$B$6000,$A4062)&gt;0,1,0)</f>
        <v/>
      </c>
      <c r="J4062">
        <f>IF($I4062=1,SUMIFS(Registros!$I$2:$I$6000,Registros!$A$2:$A$6000,"CS",Registros!$B$2:$B$6000,$A4062),0)</f>
        <v/>
      </c>
      <c r="K4062">
        <f>IF(COUNTIFS(Winback!$K$2:$K$300,$D4062)&gt;0,1,0)</f>
        <v/>
      </c>
      <c r="L4062">
        <f>IF(AND($K4062=1,LEFT($A4062,3)="WB-"),SUMIFS(Winback!$D$2:$D$300,Winback!$K$2:$K$300,$D4062),0)</f>
        <v/>
      </c>
      <c r="M4062">
        <f>IF(OR($E4062=1,$G4062=1,SUMIFS(Registros!$J$2:$J$6000,Registros!$B$2:$B$6000,$A4062)&gt;0),1,0)</f>
        <v/>
      </c>
      <c r="N4062">
        <f>IF($J4062&gt;0,1,IF(COUNTIFS(Registros!$A$2:$A$6000,"CS",Registros!$B$2:$B$6000,$A4062,Registros!$K$2:$K$6000,"&lt;&gt;")&gt;0,1,0))</f>
        <v/>
      </c>
      <c r="O4062">
        <f>IF(AND($K4062=1,$E4062=0,$G4062=0,$I4062=0),"WINBACK",IF(AND($M4062=1,$N4062&gt;0),"CONVERGENTE",IF($M4062=1,"SOLO MÓVIL",IF($N4062&gt;0,"SOLO FIJO / INTERNET","SIN SERVICIOS"))))</f>
        <v/>
      </c>
      <c r="P4062">
        <f>IF($O4062="WINBACK","Recuperar (winback)",IF($O4062="CONVERGENTE","Upgrade / más líneas",IF($O4062="SOLO MÓVIL","Ofrecer fijo + internet (FLBBTV)",IF($O4062="SOLO FIJO / INTERNET","Ofrecer línea móvil Nextphone","Oferta completa (móvil + fijo + internet)"))))</f>
        <v/>
      </c>
      <c r="Q4062">
        <f>$F4062+$H4062+$L4062</f>
        <v/>
      </c>
      <c r="R4062">
        <f>IFERROR(VLOOKUP($A4062,Registros!$B$2:$G$6000,6,0),IFERROR(VLOOKUP($D4062,Winback!$B$2:$C$300,2,0),""))</f>
        <v/>
      </c>
      <c r="S4062">
        <f>IF($E4062=1,"NP","")&amp;IF($G4062=1,"+MOV","")&amp;IF($I4062=1,"+CS","")&amp;IF($K4062=1,"+WB","")</f>
        <v/>
      </c>
      <c r="T4062">
        <f>$E4062+$G4062+$I4062+$K4062</f>
        <v/>
      </c>
    </row>
    <row r="4063">
      <c r="A4063" t="inlineStr">
        <is>
          <t>324104380000</t>
        </is>
      </c>
      <c r="B4063" t="inlineStr">
        <is>
          <t>32410438</t>
        </is>
      </c>
      <c r="C4063" t="inlineStr">
        <is>
          <t>WEIFENG YE</t>
        </is>
      </c>
      <c r="D4063" t="inlineStr">
        <is>
          <t>WEIFENGYE</t>
        </is>
      </c>
      <c r="E4063">
        <f>IF(COUNTIFS(Registros!$A$2:$A$6000,"NP",Registros!$B$2:$B$6000,$A4063)&gt;0,1,0)</f>
        <v/>
      </c>
      <c r="F4063">
        <f>IF($E4063=1,SUMIFS(Registros!$F$2:$F$6000,Registros!$A$2:$A$6000,"NP",Registros!$B$2:$B$6000,$A4063),0)</f>
        <v/>
      </c>
      <c r="G4063">
        <f>IF(COUNTIFS(Registros!$A$2:$A$6000,"MOV",Registros!$B$2:$B$6000,$A4063)&gt;0,1,0)</f>
        <v/>
      </c>
      <c r="H4063">
        <f>IF($G4063=1,SUMIFS(Registros!$F$2:$F$6000,Registros!$A$2:$A$6000,"MOV",Registros!$B$2:$B$6000,$A4063),0)</f>
        <v/>
      </c>
      <c r="I4063">
        <f>IF(COUNTIFS(Registros!$A$2:$A$6000,"CS",Registros!$B$2:$B$6000,$A4063)&gt;0,1,0)</f>
        <v/>
      </c>
      <c r="J4063">
        <f>IF($I4063=1,SUMIFS(Registros!$I$2:$I$6000,Registros!$A$2:$A$6000,"CS",Registros!$B$2:$B$6000,$A4063),0)</f>
        <v/>
      </c>
      <c r="K4063">
        <f>IF(COUNTIFS(Winback!$K$2:$K$300,$D4063)&gt;0,1,0)</f>
        <v/>
      </c>
      <c r="L4063">
        <f>IF(AND($K4063=1,LEFT($A4063,3)="WB-"),SUMIFS(Winback!$D$2:$D$300,Winback!$K$2:$K$300,$D4063),0)</f>
        <v/>
      </c>
      <c r="M4063">
        <f>IF(OR($E4063=1,$G4063=1,SUMIFS(Registros!$J$2:$J$6000,Registros!$B$2:$B$6000,$A4063)&gt;0),1,0)</f>
        <v/>
      </c>
      <c r="N4063">
        <f>IF($J4063&gt;0,1,IF(COUNTIFS(Registros!$A$2:$A$6000,"CS",Registros!$B$2:$B$6000,$A4063,Registros!$K$2:$K$6000,"&lt;&gt;")&gt;0,1,0))</f>
        <v/>
      </c>
      <c r="O4063">
        <f>IF(AND($K4063=1,$E4063=0,$G4063=0,$I4063=0),"WINBACK",IF(AND($M4063=1,$N4063&gt;0),"CONVERGENTE",IF($M4063=1,"SOLO MÓVIL",IF($N4063&gt;0,"SOLO FIJO / INTERNET","SIN SERVICIOS"))))</f>
        <v/>
      </c>
      <c r="P4063">
        <f>IF($O4063="WINBACK","Recuperar (winback)",IF($O4063="CONVERGENTE","Upgrade / más líneas",IF($O4063="SOLO MÓVIL","Ofrecer fijo + internet (FLBBTV)",IF($O4063="SOLO FIJO / INTERNET","Ofrecer línea móvil Nextphone","Oferta completa (móvil + fijo + internet)"))))</f>
        <v/>
      </c>
      <c r="Q4063">
        <f>$F4063+$H4063+$L4063</f>
        <v/>
      </c>
      <c r="R4063">
        <f>IFERROR(VLOOKUP($A4063,Registros!$B$2:$G$6000,6,0),IFERROR(VLOOKUP($D4063,Winback!$B$2:$C$300,2,0),""))</f>
        <v/>
      </c>
      <c r="S4063">
        <f>IF($E4063=1,"NP","")&amp;IF($G4063=1,"+MOV","")&amp;IF($I4063=1,"+CS","")&amp;IF($K4063=1,"+WB","")</f>
        <v/>
      </c>
      <c r="T4063">
        <f>$E4063+$G4063+$I4063+$K4063</f>
        <v/>
      </c>
    </row>
    <row r="4064">
      <c r="A4064" t="inlineStr">
        <is>
          <t>347185540000</t>
        </is>
      </c>
      <c r="B4064" t="inlineStr">
        <is>
          <t>34718554</t>
        </is>
      </c>
      <c r="C4064" t="inlineStr">
        <is>
          <t>WEIFENG ZHONG</t>
        </is>
      </c>
      <c r="D4064" t="inlineStr">
        <is>
          <t>WEIFENGZHONG</t>
        </is>
      </c>
      <c r="E4064">
        <f>IF(COUNTIFS(Registros!$A$2:$A$6000,"NP",Registros!$B$2:$B$6000,$A4064)&gt;0,1,0)</f>
        <v/>
      </c>
      <c r="F4064">
        <f>IF($E4064=1,SUMIFS(Registros!$F$2:$F$6000,Registros!$A$2:$A$6000,"NP",Registros!$B$2:$B$6000,$A4064),0)</f>
        <v/>
      </c>
      <c r="G4064">
        <f>IF(COUNTIFS(Registros!$A$2:$A$6000,"MOV",Registros!$B$2:$B$6000,$A4064)&gt;0,1,0)</f>
        <v/>
      </c>
      <c r="H4064">
        <f>IF($G4064=1,SUMIFS(Registros!$F$2:$F$6000,Registros!$A$2:$A$6000,"MOV",Registros!$B$2:$B$6000,$A4064),0)</f>
        <v/>
      </c>
      <c r="I4064">
        <f>IF(COUNTIFS(Registros!$A$2:$A$6000,"CS",Registros!$B$2:$B$6000,$A4064)&gt;0,1,0)</f>
        <v/>
      </c>
      <c r="J4064">
        <f>IF($I4064=1,SUMIFS(Registros!$I$2:$I$6000,Registros!$A$2:$A$6000,"CS",Registros!$B$2:$B$6000,$A4064),0)</f>
        <v/>
      </c>
      <c r="K4064">
        <f>IF(COUNTIFS(Winback!$K$2:$K$300,$D4064)&gt;0,1,0)</f>
        <v/>
      </c>
      <c r="L4064">
        <f>IF(AND($K4064=1,LEFT($A4064,3)="WB-"),SUMIFS(Winback!$D$2:$D$300,Winback!$K$2:$K$300,$D4064),0)</f>
        <v/>
      </c>
      <c r="M4064">
        <f>IF(OR($E4064=1,$G4064=1,SUMIFS(Registros!$J$2:$J$6000,Registros!$B$2:$B$6000,$A4064)&gt;0),1,0)</f>
        <v/>
      </c>
      <c r="N4064">
        <f>IF($J4064&gt;0,1,IF(COUNTIFS(Registros!$A$2:$A$6000,"CS",Registros!$B$2:$B$6000,$A4064,Registros!$K$2:$K$6000,"&lt;&gt;")&gt;0,1,0))</f>
        <v/>
      </c>
      <c r="O4064">
        <f>IF(AND($K4064=1,$E4064=0,$G4064=0,$I4064=0),"WINBACK",IF(AND($M4064=1,$N4064&gt;0),"CONVERGENTE",IF($M4064=1,"SOLO MÓVIL",IF($N4064&gt;0,"SOLO FIJO / INTERNET","SIN SERVICIOS"))))</f>
        <v/>
      </c>
      <c r="P4064">
        <f>IF($O4064="WINBACK","Recuperar (winback)",IF($O4064="CONVERGENTE","Upgrade / más líneas",IF($O4064="SOLO MÓVIL","Ofrecer fijo + internet (FLBBTV)",IF($O4064="SOLO FIJO / INTERNET","Ofrecer línea móvil Nextphone","Oferta completa (móvil + fijo + internet)"))))</f>
        <v/>
      </c>
      <c r="Q4064">
        <f>$F4064+$H4064+$L4064</f>
        <v/>
      </c>
      <c r="R4064">
        <f>IFERROR(VLOOKUP($A4064,Registros!$B$2:$G$6000,6,0),IFERROR(VLOOKUP($D4064,Winback!$B$2:$C$300,2,0),""))</f>
        <v/>
      </c>
      <c r="S4064">
        <f>IF($E4064=1,"NP","")&amp;IF($G4064=1,"+MOV","")&amp;IF($I4064=1,"+CS","")&amp;IF($K4064=1,"+WB","")</f>
        <v/>
      </c>
      <c r="T4064">
        <f>$E4064+$G4064+$I4064+$K4064</f>
        <v/>
      </c>
    </row>
    <row r="4065">
      <c r="A4065" t="inlineStr">
        <is>
          <t>334090140000</t>
        </is>
      </c>
      <c r="B4065" t="inlineStr">
        <is>
          <t>33409014</t>
        </is>
      </c>
      <c r="C4065" t="inlineStr">
        <is>
          <t>WEIHANG ZHANG</t>
        </is>
      </c>
      <c r="D4065" t="inlineStr">
        <is>
          <t>WEIHANGZHANG</t>
        </is>
      </c>
      <c r="E4065">
        <f>IF(COUNTIFS(Registros!$A$2:$A$6000,"NP",Registros!$B$2:$B$6000,$A4065)&gt;0,1,0)</f>
        <v/>
      </c>
      <c r="F4065">
        <f>IF($E4065=1,SUMIFS(Registros!$F$2:$F$6000,Registros!$A$2:$A$6000,"NP",Registros!$B$2:$B$6000,$A4065),0)</f>
        <v/>
      </c>
      <c r="G4065">
        <f>IF(COUNTIFS(Registros!$A$2:$A$6000,"MOV",Registros!$B$2:$B$6000,$A4065)&gt;0,1,0)</f>
        <v/>
      </c>
      <c r="H4065">
        <f>IF($G4065=1,SUMIFS(Registros!$F$2:$F$6000,Registros!$A$2:$A$6000,"MOV",Registros!$B$2:$B$6000,$A4065),0)</f>
        <v/>
      </c>
      <c r="I4065">
        <f>IF(COUNTIFS(Registros!$A$2:$A$6000,"CS",Registros!$B$2:$B$6000,$A4065)&gt;0,1,0)</f>
        <v/>
      </c>
      <c r="J4065">
        <f>IF($I4065=1,SUMIFS(Registros!$I$2:$I$6000,Registros!$A$2:$A$6000,"CS",Registros!$B$2:$B$6000,$A4065),0)</f>
        <v/>
      </c>
      <c r="K4065">
        <f>IF(COUNTIFS(Winback!$K$2:$K$300,$D4065)&gt;0,1,0)</f>
        <v/>
      </c>
      <c r="L4065">
        <f>IF(AND($K4065=1,LEFT($A4065,3)="WB-"),SUMIFS(Winback!$D$2:$D$300,Winback!$K$2:$K$300,$D4065),0)</f>
        <v/>
      </c>
      <c r="M4065">
        <f>IF(OR($E4065=1,$G4065=1,SUMIFS(Registros!$J$2:$J$6000,Registros!$B$2:$B$6000,$A4065)&gt;0),1,0)</f>
        <v/>
      </c>
      <c r="N4065">
        <f>IF($J4065&gt;0,1,IF(COUNTIFS(Registros!$A$2:$A$6000,"CS",Registros!$B$2:$B$6000,$A4065,Registros!$K$2:$K$6000,"&lt;&gt;")&gt;0,1,0))</f>
        <v/>
      </c>
      <c r="O4065">
        <f>IF(AND($K4065=1,$E4065=0,$G4065=0,$I4065=0),"WINBACK",IF(AND($M4065=1,$N4065&gt;0),"CONVERGENTE",IF($M4065=1,"SOLO MÓVIL",IF($N4065&gt;0,"SOLO FIJO / INTERNET","SIN SERVICIOS"))))</f>
        <v/>
      </c>
      <c r="P4065">
        <f>IF($O4065="WINBACK","Recuperar (winback)",IF($O4065="CONVERGENTE","Upgrade / más líneas",IF($O4065="SOLO MÓVIL","Ofrecer fijo + internet (FLBBTV)",IF($O4065="SOLO FIJO / INTERNET","Ofrecer línea móvil Nextphone","Oferta completa (móvil + fijo + internet)"))))</f>
        <v/>
      </c>
      <c r="Q4065">
        <f>$F4065+$H4065+$L4065</f>
        <v/>
      </c>
      <c r="R4065">
        <f>IFERROR(VLOOKUP($A4065,Registros!$B$2:$G$6000,6,0),IFERROR(VLOOKUP($D4065,Winback!$B$2:$C$300,2,0),""))</f>
        <v/>
      </c>
      <c r="S4065">
        <f>IF($E4065=1,"NP","")&amp;IF($G4065=1,"+MOV","")&amp;IF($I4065=1,"+CS","")&amp;IF($K4065=1,"+WB","")</f>
        <v/>
      </c>
      <c r="T4065">
        <f>$E4065+$G4065+$I4065+$K4065</f>
        <v/>
      </c>
    </row>
    <row r="4066">
      <c r="A4066" t="inlineStr">
        <is>
          <t>347077810000</t>
        </is>
      </c>
      <c r="B4066" t="inlineStr">
        <is>
          <t>34707781</t>
        </is>
      </c>
      <c r="C4066" t="inlineStr">
        <is>
          <t>WEIHUI LUO</t>
        </is>
      </c>
      <c r="D4066" t="inlineStr">
        <is>
          <t>WEIHUILUO</t>
        </is>
      </c>
      <c r="E4066">
        <f>IF(COUNTIFS(Registros!$A$2:$A$6000,"NP",Registros!$B$2:$B$6000,$A4066)&gt;0,1,0)</f>
        <v/>
      </c>
      <c r="F4066">
        <f>IF($E4066=1,SUMIFS(Registros!$F$2:$F$6000,Registros!$A$2:$A$6000,"NP",Registros!$B$2:$B$6000,$A4066),0)</f>
        <v/>
      </c>
      <c r="G4066">
        <f>IF(COUNTIFS(Registros!$A$2:$A$6000,"MOV",Registros!$B$2:$B$6000,$A4066)&gt;0,1,0)</f>
        <v/>
      </c>
      <c r="H4066">
        <f>IF($G4066=1,SUMIFS(Registros!$F$2:$F$6000,Registros!$A$2:$A$6000,"MOV",Registros!$B$2:$B$6000,$A4066),0)</f>
        <v/>
      </c>
      <c r="I4066">
        <f>IF(COUNTIFS(Registros!$A$2:$A$6000,"CS",Registros!$B$2:$B$6000,$A4066)&gt;0,1,0)</f>
        <v/>
      </c>
      <c r="J4066">
        <f>IF($I4066=1,SUMIFS(Registros!$I$2:$I$6000,Registros!$A$2:$A$6000,"CS",Registros!$B$2:$B$6000,$A4066),0)</f>
        <v/>
      </c>
      <c r="K4066">
        <f>IF(COUNTIFS(Winback!$K$2:$K$300,$D4066)&gt;0,1,0)</f>
        <v/>
      </c>
      <c r="L4066">
        <f>IF(AND($K4066=1,LEFT($A4066,3)="WB-"),SUMIFS(Winback!$D$2:$D$300,Winback!$K$2:$K$300,$D4066),0)</f>
        <v/>
      </c>
      <c r="M4066">
        <f>IF(OR($E4066=1,$G4066=1,SUMIFS(Registros!$J$2:$J$6000,Registros!$B$2:$B$6000,$A4066)&gt;0),1,0)</f>
        <v/>
      </c>
      <c r="N4066">
        <f>IF($J4066&gt;0,1,IF(COUNTIFS(Registros!$A$2:$A$6000,"CS",Registros!$B$2:$B$6000,$A4066,Registros!$K$2:$K$6000,"&lt;&gt;")&gt;0,1,0))</f>
        <v/>
      </c>
      <c r="O4066">
        <f>IF(AND($K4066=1,$E4066=0,$G4066=0,$I4066=0),"WINBACK",IF(AND($M4066=1,$N4066&gt;0),"CONVERGENTE",IF($M4066=1,"SOLO MÓVIL",IF($N4066&gt;0,"SOLO FIJO / INTERNET","SIN SERVICIOS"))))</f>
        <v/>
      </c>
      <c r="P4066">
        <f>IF($O4066="WINBACK","Recuperar (winback)",IF($O4066="CONVERGENTE","Upgrade / más líneas",IF($O4066="SOLO MÓVIL","Ofrecer fijo + internet (FLBBTV)",IF($O4066="SOLO FIJO / INTERNET","Ofrecer línea móvil Nextphone","Oferta completa (móvil + fijo + internet)"))))</f>
        <v/>
      </c>
      <c r="Q4066">
        <f>$F4066+$H4066+$L4066</f>
        <v/>
      </c>
      <c r="R4066">
        <f>IFERROR(VLOOKUP($A4066,Registros!$B$2:$G$6000,6,0),IFERROR(VLOOKUP($D4066,Winback!$B$2:$C$300,2,0),""))</f>
        <v/>
      </c>
      <c r="S4066">
        <f>IF($E4066=1,"NP","")&amp;IF($G4066=1,"+MOV","")&amp;IF($I4066=1,"+CS","")&amp;IF($K4066=1,"+WB","")</f>
        <v/>
      </c>
      <c r="T4066">
        <f>$E4066+$G4066+$I4066+$K4066</f>
        <v/>
      </c>
    </row>
    <row r="4067">
      <c r="A4067" t="inlineStr">
        <is>
          <t>346424600000</t>
        </is>
      </c>
      <c r="B4067" t="inlineStr">
        <is>
          <t>34642460</t>
        </is>
      </c>
      <c r="C4067" t="inlineStr">
        <is>
          <t>WEIJAN ZHUO</t>
        </is>
      </c>
      <c r="D4067" t="inlineStr">
        <is>
          <t>WEIJANZHUO</t>
        </is>
      </c>
      <c r="E4067">
        <f>IF(COUNTIFS(Registros!$A$2:$A$6000,"NP",Registros!$B$2:$B$6000,$A4067)&gt;0,1,0)</f>
        <v/>
      </c>
      <c r="F4067">
        <f>IF($E4067=1,SUMIFS(Registros!$F$2:$F$6000,Registros!$A$2:$A$6000,"NP",Registros!$B$2:$B$6000,$A4067),0)</f>
        <v/>
      </c>
      <c r="G4067">
        <f>IF(COUNTIFS(Registros!$A$2:$A$6000,"MOV",Registros!$B$2:$B$6000,$A4067)&gt;0,1,0)</f>
        <v/>
      </c>
      <c r="H4067">
        <f>IF($G4067=1,SUMIFS(Registros!$F$2:$F$6000,Registros!$A$2:$A$6000,"MOV",Registros!$B$2:$B$6000,$A4067),0)</f>
        <v/>
      </c>
      <c r="I4067">
        <f>IF(COUNTIFS(Registros!$A$2:$A$6000,"CS",Registros!$B$2:$B$6000,$A4067)&gt;0,1,0)</f>
        <v/>
      </c>
      <c r="J4067">
        <f>IF($I4067=1,SUMIFS(Registros!$I$2:$I$6000,Registros!$A$2:$A$6000,"CS",Registros!$B$2:$B$6000,$A4067),0)</f>
        <v/>
      </c>
      <c r="K4067">
        <f>IF(COUNTIFS(Winback!$K$2:$K$300,$D4067)&gt;0,1,0)</f>
        <v/>
      </c>
      <c r="L4067">
        <f>IF(AND($K4067=1,LEFT($A4067,3)="WB-"),SUMIFS(Winback!$D$2:$D$300,Winback!$K$2:$K$300,$D4067),0)</f>
        <v/>
      </c>
      <c r="M4067">
        <f>IF(OR($E4067=1,$G4067=1,SUMIFS(Registros!$J$2:$J$6000,Registros!$B$2:$B$6000,$A4067)&gt;0),1,0)</f>
        <v/>
      </c>
      <c r="N4067">
        <f>IF($J4067&gt;0,1,IF(COUNTIFS(Registros!$A$2:$A$6000,"CS",Registros!$B$2:$B$6000,$A4067,Registros!$K$2:$K$6000,"&lt;&gt;")&gt;0,1,0))</f>
        <v/>
      </c>
      <c r="O4067">
        <f>IF(AND($K4067=1,$E4067=0,$G4067=0,$I4067=0),"WINBACK",IF(AND($M4067=1,$N4067&gt;0),"CONVERGENTE",IF($M4067=1,"SOLO MÓVIL",IF($N4067&gt;0,"SOLO FIJO / INTERNET","SIN SERVICIOS"))))</f>
        <v/>
      </c>
      <c r="P4067">
        <f>IF($O4067="WINBACK","Recuperar (winback)",IF($O4067="CONVERGENTE","Upgrade / más líneas",IF($O4067="SOLO MÓVIL","Ofrecer fijo + internet (FLBBTV)",IF($O4067="SOLO FIJO / INTERNET","Ofrecer línea móvil Nextphone","Oferta completa (móvil + fijo + internet)"))))</f>
        <v/>
      </c>
      <c r="Q4067">
        <f>$F4067+$H4067+$L4067</f>
        <v/>
      </c>
      <c r="R4067">
        <f>IFERROR(VLOOKUP($A4067,Registros!$B$2:$G$6000,6,0),IFERROR(VLOOKUP($D4067,Winback!$B$2:$C$300,2,0),""))</f>
        <v/>
      </c>
      <c r="S4067">
        <f>IF($E4067=1,"NP","")&amp;IF($G4067=1,"+MOV","")&amp;IF($I4067=1,"+CS","")&amp;IF($K4067=1,"+WB","")</f>
        <v/>
      </c>
      <c r="T4067">
        <f>$E4067+$G4067+$I4067+$K4067</f>
        <v/>
      </c>
    </row>
    <row r="4068">
      <c r="A4068" t="inlineStr">
        <is>
          <t>327085520000</t>
        </is>
      </c>
      <c r="B4068" t="inlineStr">
        <is>
          <t>32708552</t>
        </is>
      </c>
      <c r="C4068" t="inlineStr">
        <is>
          <t>WEIJIAN CUI</t>
        </is>
      </c>
      <c r="D4068" t="inlineStr">
        <is>
          <t>WEIJIANCUI</t>
        </is>
      </c>
      <c r="E4068">
        <f>IF(COUNTIFS(Registros!$A$2:$A$6000,"NP",Registros!$B$2:$B$6000,$A4068)&gt;0,1,0)</f>
        <v/>
      </c>
      <c r="F4068">
        <f>IF($E4068=1,SUMIFS(Registros!$F$2:$F$6000,Registros!$A$2:$A$6000,"NP",Registros!$B$2:$B$6000,$A4068),0)</f>
        <v/>
      </c>
      <c r="G4068">
        <f>IF(COUNTIFS(Registros!$A$2:$A$6000,"MOV",Registros!$B$2:$B$6000,$A4068)&gt;0,1,0)</f>
        <v/>
      </c>
      <c r="H4068">
        <f>IF($G4068=1,SUMIFS(Registros!$F$2:$F$6000,Registros!$A$2:$A$6000,"MOV",Registros!$B$2:$B$6000,$A4068),0)</f>
        <v/>
      </c>
      <c r="I4068">
        <f>IF(COUNTIFS(Registros!$A$2:$A$6000,"CS",Registros!$B$2:$B$6000,$A4068)&gt;0,1,0)</f>
        <v/>
      </c>
      <c r="J4068">
        <f>IF($I4068=1,SUMIFS(Registros!$I$2:$I$6000,Registros!$A$2:$A$6000,"CS",Registros!$B$2:$B$6000,$A4068),0)</f>
        <v/>
      </c>
      <c r="K4068">
        <f>IF(COUNTIFS(Winback!$K$2:$K$300,$D4068)&gt;0,1,0)</f>
        <v/>
      </c>
      <c r="L4068">
        <f>IF(AND($K4068=1,LEFT($A4068,3)="WB-"),SUMIFS(Winback!$D$2:$D$300,Winback!$K$2:$K$300,$D4068),0)</f>
        <v/>
      </c>
      <c r="M4068">
        <f>IF(OR($E4068=1,$G4068=1,SUMIFS(Registros!$J$2:$J$6000,Registros!$B$2:$B$6000,$A4068)&gt;0),1,0)</f>
        <v/>
      </c>
      <c r="N4068">
        <f>IF($J4068&gt;0,1,IF(COUNTIFS(Registros!$A$2:$A$6000,"CS",Registros!$B$2:$B$6000,$A4068,Registros!$K$2:$K$6000,"&lt;&gt;")&gt;0,1,0))</f>
        <v/>
      </c>
      <c r="O4068">
        <f>IF(AND($K4068=1,$E4068=0,$G4068=0,$I4068=0),"WINBACK",IF(AND($M4068=1,$N4068&gt;0),"CONVERGENTE",IF($M4068=1,"SOLO MÓVIL",IF($N4068&gt;0,"SOLO FIJO / INTERNET","SIN SERVICIOS"))))</f>
        <v/>
      </c>
      <c r="P4068">
        <f>IF($O4068="WINBACK","Recuperar (winback)",IF($O4068="CONVERGENTE","Upgrade / más líneas",IF($O4068="SOLO MÓVIL","Ofrecer fijo + internet (FLBBTV)",IF($O4068="SOLO FIJO / INTERNET","Ofrecer línea móvil Nextphone","Oferta completa (móvil + fijo + internet)"))))</f>
        <v/>
      </c>
      <c r="Q4068">
        <f>$F4068+$H4068+$L4068</f>
        <v/>
      </c>
      <c r="R4068">
        <f>IFERROR(VLOOKUP($A4068,Registros!$B$2:$G$6000,6,0),IFERROR(VLOOKUP($D4068,Winback!$B$2:$C$300,2,0),""))</f>
        <v/>
      </c>
      <c r="S4068">
        <f>IF($E4068=1,"NP","")&amp;IF($G4068=1,"+MOV","")&amp;IF($I4068=1,"+CS","")&amp;IF($K4068=1,"+WB","")</f>
        <v/>
      </c>
      <c r="T4068">
        <f>$E4068+$G4068+$I4068+$K4068</f>
        <v/>
      </c>
    </row>
    <row r="4069">
      <c r="A4069" t="inlineStr">
        <is>
          <t>331294910000</t>
        </is>
      </c>
      <c r="B4069" t="inlineStr">
        <is>
          <t>33129491</t>
        </is>
      </c>
      <c r="C4069" t="inlineStr">
        <is>
          <t>WEIJIE WU</t>
        </is>
      </c>
      <c r="D4069" t="inlineStr">
        <is>
          <t>WEIJIEWU</t>
        </is>
      </c>
      <c r="E4069">
        <f>IF(COUNTIFS(Registros!$A$2:$A$6000,"NP",Registros!$B$2:$B$6000,$A4069)&gt;0,1,0)</f>
        <v/>
      </c>
      <c r="F4069">
        <f>IF($E4069=1,SUMIFS(Registros!$F$2:$F$6000,Registros!$A$2:$A$6000,"NP",Registros!$B$2:$B$6000,$A4069),0)</f>
        <v/>
      </c>
      <c r="G4069">
        <f>IF(COUNTIFS(Registros!$A$2:$A$6000,"MOV",Registros!$B$2:$B$6000,$A4069)&gt;0,1,0)</f>
        <v/>
      </c>
      <c r="H4069">
        <f>IF($G4069=1,SUMIFS(Registros!$F$2:$F$6000,Registros!$A$2:$A$6000,"MOV",Registros!$B$2:$B$6000,$A4069),0)</f>
        <v/>
      </c>
      <c r="I4069">
        <f>IF(COUNTIFS(Registros!$A$2:$A$6000,"CS",Registros!$B$2:$B$6000,$A4069)&gt;0,1,0)</f>
        <v/>
      </c>
      <c r="J4069">
        <f>IF($I4069=1,SUMIFS(Registros!$I$2:$I$6000,Registros!$A$2:$A$6000,"CS",Registros!$B$2:$B$6000,$A4069),0)</f>
        <v/>
      </c>
      <c r="K4069">
        <f>IF(COUNTIFS(Winback!$K$2:$K$300,$D4069)&gt;0,1,0)</f>
        <v/>
      </c>
      <c r="L4069">
        <f>IF(AND($K4069=1,LEFT($A4069,3)="WB-"),SUMIFS(Winback!$D$2:$D$300,Winback!$K$2:$K$300,$D4069),0)</f>
        <v/>
      </c>
      <c r="M4069">
        <f>IF(OR($E4069=1,$G4069=1,SUMIFS(Registros!$J$2:$J$6000,Registros!$B$2:$B$6000,$A4069)&gt;0),1,0)</f>
        <v/>
      </c>
      <c r="N4069">
        <f>IF($J4069&gt;0,1,IF(COUNTIFS(Registros!$A$2:$A$6000,"CS",Registros!$B$2:$B$6000,$A4069,Registros!$K$2:$K$6000,"&lt;&gt;")&gt;0,1,0))</f>
        <v/>
      </c>
      <c r="O4069">
        <f>IF(AND($K4069=1,$E4069=0,$G4069=0,$I4069=0),"WINBACK",IF(AND($M4069=1,$N4069&gt;0),"CONVERGENTE",IF($M4069=1,"SOLO MÓVIL",IF($N4069&gt;0,"SOLO FIJO / INTERNET","SIN SERVICIOS"))))</f>
        <v/>
      </c>
      <c r="P4069">
        <f>IF($O4069="WINBACK","Recuperar (winback)",IF($O4069="CONVERGENTE","Upgrade / más líneas",IF($O4069="SOLO MÓVIL","Ofrecer fijo + internet (FLBBTV)",IF($O4069="SOLO FIJO / INTERNET","Ofrecer línea móvil Nextphone","Oferta completa (móvil + fijo + internet)"))))</f>
        <v/>
      </c>
      <c r="Q4069">
        <f>$F4069+$H4069+$L4069</f>
        <v/>
      </c>
      <c r="R4069">
        <f>IFERROR(VLOOKUP($A4069,Registros!$B$2:$G$6000,6,0),IFERROR(VLOOKUP($D4069,Winback!$B$2:$C$300,2,0),""))</f>
        <v/>
      </c>
      <c r="S4069">
        <f>IF($E4069=1,"NP","")&amp;IF($G4069=1,"+MOV","")&amp;IF($I4069=1,"+CS","")&amp;IF($K4069=1,"+WB","")</f>
        <v/>
      </c>
      <c r="T4069">
        <f>$E4069+$G4069+$I4069+$K4069</f>
        <v/>
      </c>
    </row>
    <row r="4070">
      <c r="A4070" t="inlineStr">
        <is>
          <t>354056920000</t>
        </is>
      </c>
      <c r="B4070" t="inlineStr">
        <is>
          <t>35405692</t>
        </is>
      </c>
      <c r="C4070" t="inlineStr">
        <is>
          <t>WEIJIE ZHANG</t>
        </is>
      </c>
      <c r="D4070" t="inlineStr">
        <is>
          <t>WEIJIEZHANG</t>
        </is>
      </c>
      <c r="E4070">
        <f>IF(COUNTIFS(Registros!$A$2:$A$6000,"NP",Registros!$B$2:$B$6000,$A4070)&gt;0,1,0)</f>
        <v/>
      </c>
      <c r="F4070">
        <f>IF($E4070=1,SUMIFS(Registros!$F$2:$F$6000,Registros!$A$2:$A$6000,"NP",Registros!$B$2:$B$6000,$A4070),0)</f>
        <v/>
      </c>
      <c r="G4070">
        <f>IF(COUNTIFS(Registros!$A$2:$A$6000,"MOV",Registros!$B$2:$B$6000,$A4070)&gt;0,1,0)</f>
        <v/>
      </c>
      <c r="H4070">
        <f>IF($G4070=1,SUMIFS(Registros!$F$2:$F$6000,Registros!$A$2:$A$6000,"MOV",Registros!$B$2:$B$6000,$A4070),0)</f>
        <v/>
      </c>
      <c r="I4070">
        <f>IF(COUNTIFS(Registros!$A$2:$A$6000,"CS",Registros!$B$2:$B$6000,$A4070)&gt;0,1,0)</f>
        <v/>
      </c>
      <c r="J4070">
        <f>IF($I4070=1,SUMIFS(Registros!$I$2:$I$6000,Registros!$A$2:$A$6000,"CS",Registros!$B$2:$B$6000,$A4070),0)</f>
        <v/>
      </c>
      <c r="K4070">
        <f>IF(COUNTIFS(Winback!$K$2:$K$300,$D4070)&gt;0,1,0)</f>
        <v/>
      </c>
      <c r="L4070">
        <f>IF(AND($K4070=1,LEFT($A4070,3)="WB-"),SUMIFS(Winback!$D$2:$D$300,Winback!$K$2:$K$300,$D4070),0)</f>
        <v/>
      </c>
      <c r="M4070">
        <f>IF(OR($E4070=1,$G4070=1,SUMIFS(Registros!$J$2:$J$6000,Registros!$B$2:$B$6000,$A4070)&gt;0),1,0)</f>
        <v/>
      </c>
      <c r="N4070">
        <f>IF($J4070&gt;0,1,IF(COUNTIFS(Registros!$A$2:$A$6000,"CS",Registros!$B$2:$B$6000,$A4070,Registros!$K$2:$K$6000,"&lt;&gt;")&gt;0,1,0))</f>
        <v/>
      </c>
      <c r="O4070">
        <f>IF(AND($K4070=1,$E4070=0,$G4070=0,$I4070=0),"WINBACK",IF(AND($M4070=1,$N4070&gt;0),"CONVERGENTE",IF($M4070=1,"SOLO MÓVIL",IF($N4070&gt;0,"SOLO FIJO / INTERNET","SIN SERVICIOS"))))</f>
        <v/>
      </c>
      <c r="P4070">
        <f>IF($O4070="WINBACK","Recuperar (winback)",IF($O4070="CONVERGENTE","Upgrade / más líneas",IF($O4070="SOLO MÓVIL","Ofrecer fijo + internet (FLBBTV)",IF($O4070="SOLO FIJO / INTERNET","Ofrecer línea móvil Nextphone","Oferta completa (móvil + fijo + internet)"))))</f>
        <v/>
      </c>
      <c r="Q4070">
        <f>$F4070+$H4070+$L4070</f>
        <v/>
      </c>
      <c r="R4070">
        <f>IFERROR(VLOOKUP($A4070,Registros!$B$2:$G$6000,6,0),IFERROR(VLOOKUP($D4070,Winback!$B$2:$C$300,2,0),""))</f>
        <v/>
      </c>
      <c r="S4070">
        <f>IF($E4070=1,"NP","")&amp;IF($G4070=1,"+MOV","")&amp;IF($I4070=1,"+CS","")&amp;IF($K4070=1,"+WB","")</f>
        <v/>
      </c>
      <c r="T4070">
        <f>$E4070+$G4070+$I4070+$K4070</f>
        <v/>
      </c>
    </row>
    <row r="4071">
      <c r="A4071" t="inlineStr">
        <is>
          <t>328098180000</t>
        </is>
      </c>
      <c r="B4071" t="inlineStr">
        <is>
          <t>32809818</t>
        </is>
      </c>
      <c r="C4071" t="inlineStr">
        <is>
          <t>WEIJIE ZHONG</t>
        </is>
      </c>
      <c r="D4071" t="inlineStr">
        <is>
          <t>WEIJIEZHONG</t>
        </is>
      </c>
      <c r="E4071">
        <f>IF(COUNTIFS(Registros!$A$2:$A$6000,"NP",Registros!$B$2:$B$6000,$A4071)&gt;0,1,0)</f>
        <v/>
      </c>
      <c r="F4071">
        <f>IF($E4071=1,SUMIFS(Registros!$F$2:$F$6000,Registros!$A$2:$A$6000,"NP",Registros!$B$2:$B$6000,$A4071),0)</f>
        <v/>
      </c>
      <c r="G4071">
        <f>IF(COUNTIFS(Registros!$A$2:$A$6000,"MOV",Registros!$B$2:$B$6000,$A4071)&gt;0,1,0)</f>
        <v/>
      </c>
      <c r="H4071">
        <f>IF($G4071=1,SUMIFS(Registros!$F$2:$F$6000,Registros!$A$2:$A$6000,"MOV",Registros!$B$2:$B$6000,$A4071),0)</f>
        <v/>
      </c>
      <c r="I4071">
        <f>IF(COUNTIFS(Registros!$A$2:$A$6000,"CS",Registros!$B$2:$B$6000,$A4071)&gt;0,1,0)</f>
        <v/>
      </c>
      <c r="J4071">
        <f>IF($I4071=1,SUMIFS(Registros!$I$2:$I$6000,Registros!$A$2:$A$6000,"CS",Registros!$B$2:$B$6000,$A4071),0)</f>
        <v/>
      </c>
      <c r="K4071">
        <f>IF(COUNTIFS(Winback!$K$2:$K$300,$D4071)&gt;0,1,0)</f>
        <v/>
      </c>
      <c r="L4071">
        <f>IF(AND($K4071=1,LEFT($A4071,3)="WB-"),SUMIFS(Winback!$D$2:$D$300,Winback!$K$2:$K$300,$D4071),0)</f>
        <v/>
      </c>
      <c r="M4071">
        <f>IF(OR($E4071=1,$G4071=1,SUMIFS(Registros!$J$2:$J$6000,Registros!$B$2:$B$6000,$A4071)&gt;0),1,0)</f>
        <v/>
      </c>
      <c r="N4071">
        <f>IF($J4071&gt;0,1,IF(COUNTIFS(Registros!$A$2:$A$6000,"CS",Registros!$B$2:$B$6000,$A4071,Registros!$K$2:$K$6000,"&lt;&gt;")&gt;0,1,0))</f>
        <v/>
      </c>
      <c r="O4071">
        <f>IF(AND($K4071=1,$E4071=0,$G4071=0,$I4071=0),"WINBACK",IF(AND($M4071=1,$N4071&gt;0),"CONVERGENTE",IF($M4071=1,"SOLO MÓVIL",IF($N4071&gt;0,"SOLO FIJO / INTERNET","SIN SERVICIOS"))))</f>
        <v/>
      </c>
      <c r="P4071">
        <f>IF($O4071="WINBACK","Recuperar (winback)",IF($O4071="CONVERGENTE","Upgrade / más líneas",IF($O4071="SOLO MÓVIL","Ofrecer fijo + internet (FLBBTV)",IF($O4071="SOLO FIJO / INTERNET","Ofrecer línea móvil Nextphone","Oferta completa (móvil + fijo + internet)"))))</f>
        <v/>
      </c>
      <c r="Q4071">
        <f>$F4071+$H4071+$L4071</f>
        <v/>
      </c>
      <c r="R4071">
        <f>IFERROR(VLOOKUP($A4071,Registros!$B$2:$G$6000,6,0),IFERROR(VLOOKUP($D4071,Winback!$B$2:$C$300,2,0),""))</f>
        <v/>
      </c>
      <c r="S4071">
        <f>IF($E4071=1,"NP","")&amp;IF($G4071=1,"+MOV","")&amp;IF($I4071=1,"+CS","")&amp;IF($K4071=1,"+WB","")</f>
        <v/>
      </c>
      <c r="T4071">
        <f>$E4071+$G4071+$I4071+$K4071</f>
        <v/>
      </c>
    </row>
    <row r="4072">
      <c r="A4072" t="inlineStr">
        <is>
          <t>358085300000</t>
        </is>
      </c>
      <c r="B4072" t="inlineStr">
        <is>
          <t>35808530</t>
        </is>
      </c>
      <c r="C4072" t="inlineStr">
        <is>
          <t>WEIJUN LUO</t>
        </is>
      </c>
      <c r="D4072" t="inlineStr">
        <is>
          <t>WEIJUNLUO</t>
        </is>
      </c>
      <c r="E4072">
        <f>IF(COUNTIFS(Registros!$A$2:$A$6000,"NP",Registros!$B$2:$B$6000,$A4072)&gt;0,1,0)</f>
        <v/>
      </c>
      <c r="F4072">
        <f>IF($E4072=1,SUMIFS(Registros!$F$2:$F$6000,Registros!$A$2:$A$6000,"NP",Registros!$B$2:$B$6000,$A4072),0)</f>
        <v/>
      </c>
      <c r="G4072">
        <f>IF(COUNTIFS(Registros!$A$2:$A$6000,"MOV",Registros!$B$2:$B$6000,$A4072)&gt;0,1,0)</f>
        <v/>
      </c>
      <c r="H4072">
        <f>IF($G4072=1,SUMIFS(Registros!$F$2:$F$6000,Registros!$A$2:$A$6000,"MOV",Registros!$B$2:$B$6000,$A4072),0)</f>
        <v/>
      </c>
      <c r="I4072">
        <f>IF(COUNTIFS(Registros!$A$2:$A$6000,"CS",Registros!$B$2:$B$6000,$A4072)&gt;0,1,0)</f>
        <v/>
      </c>
      <c r="J4072">
        <f>IF($I4072=1,SUMIFS(Registros!$I$2:$I$6000,Registros!$A$2:$A$6000,"CS",Registros!$B$2:$B$6000,$A4072),0)</f>
        <v/>
      </c>
      <c r="K4072">
        <f>IF(COUNTIFS(Winback!$K$2:$K$300,$D4072)&gt;0,1,0)</f>
        <v/>
      </c>
      <c r="L4072">
        <f>IF(AND($K4072=1,LEFT($A4072,3)="WB-"),SUMIFS(Winback!$D$2:$D$300,Winback!$K$2:$K$300,$D4072),0)</f>
        <v/>
      </c>
      <c r="M4072">
        <f>IF(OR($E4072=1,$G4072=1,SUMIFS(Registros!$J$2:$J$6000,Registros!$B$2:$B$6000,$A4072)&gt;0),1,0)</f>
        <v/>
      </c>
      <c r="N4072">
        <f>IF($J4072&gt;0,1,IF(COUNTIFS(Registros!$A$2:$A$6000,"CS",Registros!$B$2:$B$6000,$A4072,Registros!$K$2:$K$6000,"&lt;&gt;")&gt;0,1,0))</f>
        <v/>
      </c>
      <c r="O4072">
        <f>IF(AND($K4072=1,$E4072=0,$G4072=0,$I4072=0),"WINBACK",IF(AND($M4072=1,$N4072&gt;0),"CONVERGENTE",IF($M4072=1,"SOLO MÓVIL",IF($N4072&gt;0,"SOLO FIJO / INTERNET","SIN SERVICIOS"))))</f>
        <v/>
      </c>
      <c r="P4072">
        <f>IF($O4072="WINBACK","Recuperar (winback)",IF($O4072="CONVERGENTE","Upgrade / más líneas",IF($O4072="SOLO MÓVIL","Ofrecer fijo + internet (FLBBTV)",IF($O4072="SOLO FIJO / INTERNET","Ofrecer línea móvil Nextphone","Oferta completa (móvil + fijo + internet)"))))</f>
        <v/>
      </c>
      <c r="Q4072">
        <f>$F4072+$H4072+$L4072</f>
        <v/>
      </c>
      <c r="R4072">
        <f>IFERROR(VLOOKUP($A4072,Registros!$B$2:$G$6000,6,0),IFERROR(VLOOKUP($D4072,Winback!$B$2:$C$300,2,0),""))</f>
        <v/>
      </c>
      <c r="S4072">
        <f>IF($E4072=1,"NP","")&amp;IF($G4072=1,"+MOV","")&amp;IF($I4072=1,"+CS","")&amp;IF($K4072=1,"+WB","")</f>
        <v/>
      </c>
      <c r="T4072">
        <f>$E4072+$G4072+$I4072+$K4072</f>
        <v/>
      </c>
    </row>
    <row r="4073">
      <c r="A4073" t="inlineStr">
        <is>
          <t>339041430000</t>
        </is>
      </c>
      <c r="B4073" t="inlineStr">
        <is>
          <t>33904143</t>
        </is>
      </c>
      <c r="C4073" t="inlineStr">
        <is>
          <t>WEIJUN WANG</t>
        </is>
      </c>
      <c r="D4073" t="inlineStr">
        <is>
          <t>WEIJUNWANG</t>
        </is>
      </c>
      <c r="E4073">
        <f>IF(COUNTIFS(Registros!$A$2:$A$6000,"NP",Registros!$B$2:$B$6000,$A4073)&gt;0,1,0)</f>
        <v/>
      </c>
      <c r="F4073">
        <f>IF($E4073=1,SUMIFS(Registros!$F$2:$F$6000,Registros!$A$2:$A$6000,"NP",Registros!$B$2:$B$6000,$A4073),0)</f>
        <v/>
      </c>
      <c r="G4073">
        <f>IF(COUNTIFS(Registros!$A$2:$A$6000,"MOV",Registros!$B$2:$B$6000,$A4073)&gt;0,1,0)</f>
        <v/>
      </c>
      <c r="H4073">
        <f>IF($G4073=1,SUMIFS(Registros!$F$2:$F$6000,Registros!$A$2:$A$6000,"MOV",Registros!$B$2:$B$6000,$A4073),0)</f>
        <v/>
      </c>
      <c r="I4073">
        <f>IF(COUNTIFS(Registros!$A$2:$A$6000,"CS",Registros!$B$2:$B$6000,$A4073)&gt;0,1,0)</f>
        <v/>
      </c>
      <c r="J4073">
        <f>IF($I4073=1,SUMIFS(Registros!$I$2:$I$6000,Registros!$A$2:$A$6000,"CS",Registros!$B$2:$B$6000,$A4073),0)</f>
        <v/>
      </c>
      <c r="K4073">
        <f>IF(COUNTIFS(Winback!$K$2:$K$300,$D4073)&gt;0,1,0)</f>
        <v/>
      </c>
      <c r="L4073">
        <f>IF(AND($K4073=1,LEFT($A4073,3)="WB-"),SUMIFS(Winback!$D$2:$D$300,Winback!$K$2:$K$300,$D4073),0)</f>
        <v/>
      </c>
      <c r="M4073">
        <f>IF(OR($E4073=1,$G4073=1,SUMIFS(Registros!$J$2:$J$6000,Registros!$B$2:$B$6000,$A4073)&gt;0),1,0)</f>
        <v/>
      </c>
      <c r="N4073">
        <f>IF($J4073&gt;0,1,IF(COUNTIFS(Registros!$A$2:$A$6000,"CS",Registros!$B$2:$B$6000,$A4073,Registros!$K$2:$K$6000,"&lt;&gt;")&gt;0,1,0))</f>
        <v/>
      </c>
      <c r="O4073">
        <f>IF(AND($K4073=1,$E4073=0,$G4073=0,$I4073=0),"WINBACK",IF(AND($M4073=1,$N4073&gt;0),"CONVERGENTE",IF($M4073=1,"SOLO MÓVIL",IF($N4073&gt;0,"SOLO FIJO / INTERNET","SIN SERVICIOS"))))</f>
        <v/>
      </c>
      <c r="P4073">
        <f>IF($O4073="WINBACK","Recuperar (winback)",IF($O4073="CONVERGENTE","Upgrade / más líneas",IF($O4073="SOLO MÓVIL","Ofrecer fijo + internet (FLBBTV)",IF($O4073="SOLO FIJO / INTERNET","Ofrecer línea móvil Nextphone","Oferta completa (móvil + fijo + internet)"))))</f>
        <v/>
      </c>
      <c r="Q4073">
        <f>$F4073+$H4073+$L4073</f>
        <v/>
      </c>
      <c r="R4073">
        <f>IFERROR(VLOOKUP($A4073,Registros!$B$2:$G$6000,6,0),IFERROR(VLOOKUP($D4073,Winback!$B$2:$C$300,2,0),""))</f>
        <v/>
      </c>
      <c r="S4073">
        <f>IF($E4073=1,"NP","")&amp;IF($G4073=1,"+MOV","")&amp;IF($I4073=1,"+CS","")&amp;IF($K4073=1,"+WB","")</f>
        <v/>
      </c>
      <c r="T4073">
        <f>$E4073+$G4073+$I4073+$K4073</f>
        <v/>
      </c>
    </row>
    <row r="4074">
      <c r="A4074" t="inlineStr">
        <is>
          <t>132040560000</t>
        </is>
      </c>
      <c r="B4074" t="inlineStr">
        <is>
          <t>13204056</t>
        </is>
      </c>
      <c r="C4074" t="inlineStr">
        <is>
          <t>WEIL ART INC</t>
        </is>
      </c>
      <c r="D4074" t="inlineStr">
        <is>
          <t>WEILARTINC</t>
        </is>
      </c>
      <c r="E4074">
        <f>IF(COUNTIFS(Registros!$A$2:$A$6000,"NP",Registros!$B$2:$B$6000,$A4074)&gt;0,1,0)</f>
        <v/>
      </c>
      <c r="F4074">
        <f>IF($E4074=1,SUMIFS(Registros!$F$2:$F$6000,Registros!$A$2:$A$6000,"NP",Registros!$B$2:$B$6000,$A4074),0)</f>
        <v/>
      </c>
      <c r="G4074">
        <f>IF(COUNTIFS(Registros!$A$2:$A$6000,"MOV",Registros!$B$2:$B$6000,$A4074)&gt;0,1,0)</f>
        <v/>
      </c>
      <c r="H4074">
        <f>IF($G4074=1,SUMIFS(Registros!$F$2:$F$6000,Registros!$A$2:$A$6000,"MOV",Registros!$B$2:$B$6000,$A4074),0)</f>
        <v/>
      </c>
      <c r="I4074">
        <f>IF(COUNTIFS(Registros!$A$2:$A$6000,"CS",Registros!$B$2:$B$6000,$A4074)&gt;0,1,0)</f>
        <v/>
      </c>
      <c r="J4074">
        <f>IF($I4074=1,SUMIFS(Registros!$I$2:$I$6000,Registros!$A$2:$A$6000,"CS",Registros!$B$2:$B$6000,$A4074),0)</f>
        <v/>
      </c>
      <c r="K4074">
        <f>IF(COUNTIFS(Winback!$K$2:$K$300,$D4074)&gt;0,1,0)</f>
        <v/>
      </c>
      <c r="L4074">
        <f>IF(AND($K4074=1,LEFT($A4074,3)="WB-"),SUMIFS(Winback!$D$2:$D$300,Winback!$K$2:$K$300,$D4074),0)</f>
        <v/>
      </c>
      <c r="M4074">
        <f>IF(OR($E4074=1,$G4074=1,SUMIFS(Registros!$J$2:$J$6000,Registros!$B$2:$B$6000,$A4074)&gt;0),1,0)</f>
        <v/>
      </c>
      <c r="N4074">
        <f>IF($J4074&gt;0,1,IF(COUNTIFS(Registros!$A$2:$A$6000,"CS",Registros!$B$2:$B$6000,$A4074,Registros!$K$2:$K$6000,"&lt;&gt;")&gt;0,1,0))</f>
        <v/>
      </c>
      <c r="O4074">
        <f>IF(AND($K4074=1,$E4074=0,$G4074=0,$I4074=0),"WINBACK",IF(AND($M4074=1,$N4074&gt;0),"CONVERGENTE",IF($M4074=1,"SOLO MÓVIL",IF($N4074&gt;0,"SOLO FIJO / INTERNET","SIN SERVICIOS"))))</f>
        <v/>
      </c>
      <c r="P4074">
        <f>IF($O4074="WINBACK","Recuperar (winback)",IF($O4074="CONVERGENTE","Upgrade / más líneas",IF($O4074="SOLO MÓVIL","Ofrecer fijo + internet (FLBBTV)",IF($O4074="SOLO FIJO / INTERNET","Ofrecer línea móvil Nextphone","Oferta completa (móvil + fijo + internet)"))))</f>
        <v/>
      </c>
      <c r="Q4074">
        <f>$F4074+$H4074+$L4074</f>
        <v/>
      </c>
      <c r="R4074">
        <f>IFERROR(VLOOKUP($A4074,Registros!$B$2:$G$6000,6,0),IFERROR(VLOOKUP($D4074,Winback!$B$2:$C$300,2,0),""))</f>
        <v/>
      </c>
      <c r="S4074">
        <f>IF($E4074=1,"NP","")&amp;IF($G4074=1,"+MOV","")&amp;IF($I4074=1,"+CS","")&amp;IF($K4074=1,"+WB","")</f>
        <v/>
      </c>
      <c r="T4074">
        <f>$E4074+$G4074+$I4074+$K4074</f>
        <v/>
      </c>
    </row>
    <row r="4075">
      <c r="A4075" t="inlineStr">
        <is>
          <t>332275870000</t>
        </is>
      </c>
      <c r="B4075" t="inlineStr">
        <is>
          <t>33227587</t>
        </is>
      </c>
      <c r="C4075" t="inlineStr">
        <is>
          <t>WEILI PAN</t>
        </is>
      </c>
      <c r="D4075" t="inlineStr">
        <is>
          <t>WEILIPAN</t>
        </is>
      </c>
      <c r="E4075">
        <f>IF(COUNTIFS(Registros!$A$2:$A$6000,"NP",Registros!$B$2:$B$6000,$A4075)&gt;0,1,0)</f>
        <v/>
      </c>
      <c r="F4075">
        <f>IF($E4075=1,SUMIFS(Registros!$F$2:$F$6000,Registros!$A$2:$A$6000,"NP",Registros!$B$2:$B$6000,$A4075),0)</f>
        <v/>
      </c>
      <c r="G4075">
        <f>IF(COUNTIFS(Registros!$A$2:$A$6000,"MOV",Registros!$B$2:$B$6000,$A4075)&gt;0,1,0)</f>
        <v/>
      </c>
      <c r="H4075">
        <f>IF($G4075=1,SUMIFS(Registros!$F$2:$F$6000,Registros!$A$2:$A$6000,"MOV",Registros!$B$2:$B$6000,$A4075),0)</f>
        <v/>
      </c>
      <c r="I4075">
        <f>IF(COUNTIFS(Registros!$A$2:$A$6000,"CS",Registros!$B$2:$B$6000,$A4075)&gt;0,1,0)</f>
        <v/>
      </c>
      <c r="J4075">
        <f>IF($I4075=1,SUMIFS(Registros!$I$2:$I$6000,Registros!$A$2:$A$6000,"CS",Registros!$B$2:$B$6000,$A4075),0)</f>
        <v/>
      </c>
      <c r="K4075">
        <f>IF(COUNTIFS(Winback!$K$2:$K$300,$D4075)&gt;0,1,0)</f>
        <v/>
      </c>
      <c r="L4075">
        <f>IF(AND($K4075=1,LEFT($A4075,3)="WB-"),SUMIFS(Winback!$D$2:$D$300,Winback!$K$2:$K$300,$D4075),0)</f>
        <v/>
      </c>
      <c r="M4075">
        <f>IF(OR($E4075=1,$G4075=1,SUMIFS(Registros!$J$2:$J$6000,Registros!$B$2:$B$6000,$A4075)&gt;0),1,0)</f>
        <v/>
      </c>
      <c r="N4075">
        <f>IF($J4075&gt;0,1,IF(COUNTIFS(Registros!$A$2:$A$6000,"CS",Registros!$B$2:$B$6000,$A4075,Registros!$K$2:$K$6000,"&lt;&gt;")&gt;0,1,0))</f>
        <v/>
      </c>
      <c r="O4075">
        <f>IF(AND($K4075=1,$E4075=0,$G4075=0,$I4075=0),"WINBACK",IF(AND($M4075=1,$N4075&gt;0),"CONVERGENTE",IF($M4075=1,"SOLO MÓVIL",IF($N4075&gt;0,"SOLO FIJO / INTERNET","SIN SERVICIOS"))))</f>
        <v/>
      </c>
      <c r="P4075">
        <f>IF($O4075="WINBACK","Recuperar (winback)",IF($O4075="CONVERGENTE","Upgrade / más líneas",IF($O4075="SOLO MÓVIL","Ofrecer fijo + internet (FLBBTV)",IF($O4075="SOLO FIJO / INTERNET","Ofrecer línea móvil Nextphone","Oferta completa (móvil + fijo + internet)"))))</f>
        <v/>
      </c>
      <c r="Q4075">
        <f>$F4075+$H4075+$L4075</f>
        <v/>
      </c>
      <c r="R4075">
        <f>IFERROR(VLOOKUP($A4075,Registros!$B$2:$G$6000,6,0),IFERROR(VLOOKUP($D4075,Winback!$B$2:$C$300,2,0),""))</f>
        <v/>
      </c>
      <c r="S4075">
        <f>IF($E4075=1,"NP","")&amp;IF($G4075=1,"+MOV","")&amp;IF($I4075=1,"+CS","")&amp;IF($K4075=1,"+WB","")</f>
        <v/>
      </c>
      <c r="T4075">
        <f>$E4075+$G4075+$I4075+$K4075</f>
        <v/>
      </c>
    </row>
    <row r="4076">
      <c r="A4076" t="inlineStr">
        <is>
          <t>323104300000</t>
        </is>
      </c>
      <c r="B4076" t="inlineStr">
        <is>
          <t>32310430</t>
        </is>
      </c>
      <c r="C4076" t="inlineStr">
        <is>
          <t>WEILIN LUO</t>
        </is>
      </c>
      <c r="D4076" t="inlineStr">
        <is>
          <t>WEILINLUO</t>
        </is>
      </c>
      <c r="E4076">
        <f>IF(COUNTIFS(Registros!$A$2:$A$6000,"NP",Registros!$B$2:$B$6000,$A4076)&gt;0,1,0)</f>
        <v/>
      </c>
      <c r="F4076">
        <f>IF($E4076=1,SUMIFS(Registros!$F$2:$F$6000,Registros!$A$2:$A$6000,"NP",Registros!$B$2:$B$6000,$A4076),0)</f>
        <v/>
      </c>
      <c r="G4076">
        <f>IF(COUNTIFS(Registros!$A$2:$A$6000,"MOV",Registros!$B$2:$B$6000,$A4076)&gt;0,1,0)</f>
        <v/>
      </c>
      <c r="H4076">
        <f>IF($G4076=1,SUMIFS(Registros!$F$2:$F$6000,Registros!$A$2:$A$6000,"MOV",Registros!$B$2:$B$6000,$A4076),0)</f>
        <v/>
      </c>
      <c r="I4076">
        <f>IF(COUNTIFS(Registros!$A$2:$A$6000,"CS",Registros!$B$2:$B$6000,$A4076)&gt;0,1,0)</f>
        <v/>
      </c>
      <c r="J4076">
        <f>IF($I4076=1,SUMIFS(Registros!$I$2:$I$6000,Registros!$A$2:$A$6000,"CS",Registros!$B$2:$B$6000,$A4076),0)</f>
        <v/>
      </c>
      <c r="K4076">
        <f>IF(COUNTIFS(Winback!$K$2:$K$300,$D4076)&gt;0,1,0)</f>
        <v/>
      </c>
      <c r="L4076">
        <f>IF(AND($K4076=1,LEFT($A4076,3)="WB-"),SUMIFS(Winback!$D$2:$D$300,Winback!$K$2:$K$300,$D4076),0)</f>
        <v/>
      </c>
      <c r="M4076">
        <f>IF(OR($E4076=1,$G4076=1,SUMIFS(Registros!$J$2:$J$6000,Registros!$B$2:$B$6000,$A4076)&gt;0),1,0)</f>
        <v/>
      </c>
      <c r="N4076">
        <f>IF($J4076&gt;0,1,IF(COUNTIFS(Registros!$A$2:$A$6000,"CS",Registros!$B$2:$B$6000,$A4076,Registros!$K$2:$K$6000,"&lt;&gt;")&gt;0,1,0))</f>
        <v/>
      </c>
      <c r="O4076">
        <f>IF(AND($K4076=1,$E4076=0,$G4076=0,$I4076=0),"WINBACK",IF(AND($M4076=1,$N4076&gt;0),"CONVERGENTE",IF($M4076=1,"SOLO MÓVIL",IF($N4076&gt;0,"SOLO FIJO / INTERNET","SIN SERVICIOS"))))</f>
        <v/>
      </c>
      <c r="P4076">
        <f>IF($O4076="WINBACK","Recuperar (winback)",IF($O4076="CONVERGENTE","Upgrade / más líneas",IF($O4076="SOLO MÓVIL","Ofrecer fijo + internet (FLBBTV)",IF($O4076="SOLO FIJO / INTERNET","Ofrecer línea móvil Nextphone","Oferta completa (móvil + fijo + internet)"))))</f>
        <v/>
      </c>
      <c r="Q4076">
        <f>$F4076+$H4076+$L4076</f>
        <v/>
      </c>
      <c r="R4076">
        <f>IFERROR(VLOOKUP($A4076,Registros!$B$2:$G$6000,6,0),IFERROR(VLOOKUP($D4076,Winback!$B$2:$C$300,2,0),""))</f>
        <v/>
      </c>
      <c r="S4076">
        <f>IF($E4076=1,"NP","")&amp;IF($G4076=1,"+MOV","")&amp;IF($I4076=1,"+CS","")&amp;IF($K4076=1,"+WB","")</f>
        <v/>
      </c>
      <c r="T4076">
        <f>$E4076+$G4076+$I4076+$K4076</f>
        <v/>
      </c>
    </row>
    <row r="4077">
      <c r="A4077" t="inlineStr">
        <is>
          <t>338086660000</t>
        </is>
      </c>
      <c r="B4077" t="inlineStr">
        <is>
          <t>33808666</t>
        </is>
      </c>
      <c r="C4077" t="inlineStr">
        <is>
          <t>WEILIN WEN</t>
        </is>
      </c>
      <c r="D4077" t="inlineStr">
        <is>
          <t>WEILINWEN</t>
        </is>
      </c>
      <c r="E4077">
        <f>IF(COUNTIFS(Registros!$A$2:$A$6000,"NP",Registros!$B$2:$B$6000,$A4077)&gt;0,1,0)</f>
        <v/>
      </c>
      <c r="F4077">
        <f>IF($E4077=1,SUMIFS(Registros!$F$2:$F$6000,Registros!$A$2:$A$6000,"NP",Registros!$B$2:$B$6000,$A4077),0)</f>
        <v/>
      </c>
      <c r="G4077">
        <f>IF(COUNTIFS(Registros!$A$2:$A$6000,"MOV",Registros!$B$2:$B$6000,$A4077)&gt;0,1,0)</f>
        <v/>
      </c>
      <c r="H4077">
        <f>IF($G4077=1,SUMIFS(Registros!$F$2:$F$6000,Registros!$A$2:$A$6000,"MOV",Registros!$B$2:$B$6000,$A4077),0)</f>
        <v/>
      </c>
      <c r="I4077">
        <f>IF(COUNTIFS(Registros!$A$2:$A$6000,"CS",Registros!$B$2:$B$6000,$A4077)&gt;0,1,0)</f>
        <v/>
      </c>
      <c r="J4077">
        <f>IF($I4077=1,SUMIFS(Registros!$I$2:$I$6000,Registros!$A$2:$A$6000,"CS",Registros!$B$2:$B$6000,$A4077),0)</f>
        <v/>
      </c>
      <c r="K4077">
        <f>IF(COUNTIFS(Winback!$K$2:$K$300,$D4077)&gt;0,1,0)</f>
        <v/>
      </c>
      <c r="L4077">
        <f>IF(AND($K4077=1,LEFT($A4077,3)="WB-"),SUMIFS(Winback!$D$2:$D$300,Winback!$K$2:$K$300,$D4077),0)</f>
        <v/>
      </c>
      <c r="M4077">
        <f>IF(OR($E4077=1,$G4077=1,SUMIFS(Registros!$J$2:$J$6000,Registros!$B$2:$B$6000,$A4077)&gt;0),1,0)</f>
        <v/>
      </c>
      <c r="N4077">
        <f>IF($J4077&gt;0,1,IF(COUNTIFS(Registros!$A$2:$A$6000,"CS",Registros!$B$2:$B$6000,$A4077,Registros!$K$2:$K$6000,"&lt;&gt;")&gt;0,1,0))</f>
        <v/>
      </c>
      <c r="O4077">
        <f>IF(AND($K4077=1,$E4077=0,$G4077=0,$I4077=0),"WINBACK",IF(AND($M4077=1,$N4077&gt;0),"CONVERGENTE",IF($M4077=1,"SOLO MÓVIL",IF($N4077&gt;0,"SOLO FIJO / INTERNET","SIN SERVICIOS"))))</f>
        <v/>
      </c>
      <c r="P4077">
        <f>IF($O4077="WINBACK","Recuperar (winback)",IF($O4077="CONVERGENTE","Upgrade / más líneas",IF($O4077="SOLO MÓVIL","Ofrecer fijo + internet (FLBBTV)",IF($O4077="SOLO FIJO / INTERNET","Ofrecer línea móvil Nextphone","Oferta completa (móvil + fijo + internet)"))))</f>
        <v/>
      </c>
      <c r="Q4077">
        <f>$F4077+$H4077+$L4077</f>
        <v/>
      </c>
      <c r="R4077">
        <f>IFERROR(VLOOKUP($A4077,Registros!$B$2:$G$6000,6,0),IFERROR(VLOOKUP($D4077,Winback!$B$2:$C$300,2,0),""))</f>
        <v/>
      </c>
      <c r="S4077">
        <f>IF($E4077=1,"NP","")&amp;IF($G4077=1,"+MOV","")&amp;IF($I4077=1,"+CS","")&amp;IF($K4077=1,"+WB","")</f>
        <v/>
      </c>
      <c r="T4077">
        <f>$E4077+$G4077+$I4077+$K4077</f>
        <v/>
      </c>
    </row>
    <row r="4078">
      <c r="A4078" t="inlineStr">
        <is>
          <t>331058720000</t>
        </is>
      </c>
      <c r="B4078" t="inlineStr">
        <is>
          <t>33105872</t>
        </is>
      </c>
      <c r="C4078" t="inlineStr">
        <is>
          <t>WEILING PAN</t>
        </is>
      </c>
      <c r="D4078" t="inlineStr">
        <is>
          <t>WEILINGPAN</t>
        </is>
      </c>
      <c r="E4078">
        <f>IF(COUNTIFS(Registros!$A$2:$A$6000,"NP",Registros!$B$2:$B$6000,$A4078)&gt;0,1,0)</f>
        <v/>
      </c>
      <c r="F4078">
        <f>IF($E4078=1,SUMIFS(Registros!$F$2:$F$6000,Registros!$A$2:$A$6000,"NP",Registros!$B$2:$B$6000,$A4078),0)</f>
        <v/>
      </c>
      <c r="G4078">
        <f>IF(COUNTIFS(Registros!$A$2:$A$6000,"MOV",Registros!$B$2:$B$6000,$A4078)&gt;0,1,0)</f>
        <v/>
      </c>
      <c r="H4078">
        <f>IF($G4078=1,SUMIFS(Registros!$F$2:$F$6000,Registros!$A$2:$A$6000,"MOV",Registros!$B$2:$B$6000,$A4078),0)</f>
        <v/>
      </c>
      <c r="I4078">
        <f>IF(COUNTIFS(Registros!$A$2:$A$6000,"CS",Registros!$B$2:$B$6000,$A4078)&gt;0,1,0)</f>
        <v/>
      </c>
      <c r="J4078">
        <f>IF($I4078=1,SUMIFS(Registros!$I$2:$I$6000,Registros!$A$2:$A$6000,"CS",Registros!$B$2:$B$6000,$A4078),0)</f>
        <v/>
      </c>
      <c r="K4078">
        <f>IF(COUNTIFS(Winback!$K$2:$K$300,$D4078)&gt;0,1,0)</f>
        <v/>
      </c>
      <c r="L4078">
        <f>IF(AND($K4078=1,LEFT($A4078,3)="WB-"),SUMIFS(Winback!$D$2:$D$300,Winback!$K$2:$K$300,$D4078),0)</f>
        <v/>
      </c>
      <c r="M4078">
        <f>IF(OR($E4078=1,$G4078=1,SUMIFS(Registros!$J$2:$J$6000,Registros!$B$2:$B$6000,$A4078)&gt;0),1,0)</f>
        <v/>
      </c>
      <c r="N4078">
        <f>IF($J4078&gt;0,1,IF(COUNTIFS(Registros!$A$2:$A$6000,"CS",Registros!$B$2:$B$6000,$A4078,Registros!$K$2:$K$6000,"&lt;&gt;")&gt;0,1,0))</f>
        <v/>
      </c>
      <c r="O4078">
        <f>IF(AND($K4078=1,$E4078=0,$G4078=0,$I4078=0),"WINBACK",IF(AND($M4078=1,$N4078&gt;0),"CONVERGENTE",IF($M4078=1,"SOLO MÓVIL",IF($N4078&gt;0,"SOLO FIJO / INTERNET","SIN SERVICIOS"))))</f>
        <v/>
      </c>
      <c r="P4078">
        <f>IF($O4078="WINBACK","Recuperar (winback)",IF($O4078="CONVERGENTE","Upgrade / más líneas",IF($O4078="SOLO MÓVIL","Ofrecer fijo + internet (FLBBTV)",IF($O4078="SOLO FIJO / INTERNET","Ofrecer línea móvil Nextphone","Oferta completa (móvil + fijo + internet)"))))</f>
        <v/>
      </c>
      <c r="Q4078">
        <f>$F4078+$H4078+$L4078</f>
        <v/>
      </c>
      <c r="R4078">
        <f>IFERROR(VLOOKUP($A4078,Registros!$B$2:$G$6000,6,0),IFERROR(VLOOKUP($D4078,Winback!$B$2:$C$300,2,0),""))</f>
        <v/>
      </c>
      <c r="S4078">
        <f>IF($E4078=1,"NP","")&amp;IF($G4078=1,"+MOV","")&amp;IF($I4078=1,"+CS","")&amp;IF($K4078=1,"+WB","")</f>
        <v/>
      </c>
      <c r="T4078">
        <f>$E4078+$G4078+$I4078+$K4078</f>
        <v/>
      </c>
    </row>
    <row r="4079">
      <c r="A4079" t="inlineStr">
        <is>
          <t>353024160000</t>
        </is>
      </c>
      <c r="B4079" t="inlineStr">
        <is>
          <t>35302416</t>
        </is>
      </c>
      <c r="C4079" t="inlineStr">
        <is>
          <t>WEILING PAN</t>
        </is>
      </c>
      <c r="D4079" t="inlineStr">
        <is>
          <t>WEILINGPAN</t>
        </is>
      </c>
      <c r="E4079">
        <f>IF(COUNTIFS(Registros!$A$2:$A$6000,"NP",Registros!$B$2:$B$6000,$A4079)&gt;0,1,0)</f>
        <v/>
      </c>
      <c r="F4079">
        <f>IF($E4079=1,SUMIFS(Registros!$F$2:$F$6000,Registros!$A$2:$A$6000,"NP",Registros!$B$2:$B$6000,$A4079),0)</f>
        <v/>
      </c>
      <c r="G4079">
        <f>IF(COUNTIFS(Registros!$A$2:$A$6000,"MOV",Registros!$B$2:$B$6000,$A4079)&gt;0,1,0)</f>
        <v/>
      </c>
      <c r="H4079">
        <f>IF($G4079=1,SUMIFS(Registros!$F$2:$F$6000,Registros!$A$2:$A$6000,"MOV",Registros!$B$2:$B$6000,$A4079),0)</f>
        <v/>
      </c>
      <c r="I4079">
        <f>IF(COUNTIFS(Registros!$A$2:$A$6000,"CS",Registros!$B$2:$B$6000,$A4079)&gt;0,1,0)</f>
        <v/>
      </c>
      <c r="J4079">
        <f>IF($I4079=1,SUMIFS(Registros!$I$2:$I$6000,Registros!$A$2:$A$6000,"CS",Registros!$B$2:$B$6000,$A4079),0)</f>
        <v/>
      </c>
      <c r="K4079">
        <f>IF(COUNTIFS(Winback!$K$2:$K$300,$D4079)&gt;0,1,0)</f>
        <v/>
      </c>
      <c r="L4079">
        <f>IF(AND($K4079=1,LEFT($A4079,3)="WB-"),SUMIFS(Winback!$D$2:$D$300,Winback!$K$2:$K$300,$D4079),0)</f>
        <v/>
      </c>
      <c r="M4079">
        <f>IF(OR($E4079=1,$G4079=1,SUMIFS(Registros!$J$2:$J$6000,Registros!$B$2:$B$6000,$A4079)&gt;0),1,0)</f>
        <v/>
      </c>
      <c r="N4079">
        <f>IF($J4079&gt;0,1,IF(COUNTIFS(Registros!$A$2:$A$6000,"CS",Registros!$B$2:$B$6000,$A4079,Registros!$K$2:$K$6000,"&lt;&gt;")&gt;0,1,0))</f>
        <v/>
      </c>
      <c r="O4079">
        <f>IF(AND($K4079=1,$E4079=0,$G4079=0,$I4079=0),"WINBACK",IF(AND($M4079=1,$N4079&gt;0),"CONVERGENTE",IF($M4079=1,"SOLO MÓVIL",IF($N4079&gt;0,"SOLO FIJO / INTERNET","SIN SERVICIOS"))))</f>
        <v/>
      </c>
      <c r="P4079">
        <f>IF($O4079="WINBACK","Recuperar (winback)",IF($O4079="CONVERGENTE","Upgrade / más líneas",IF($O4079="SOLO MÓVIL","Ofrecer fijo + internet (FLBBTV)",IF($O4079="SOLO FIJO / INTERNET","Ofrecer línea móvil Nextphone","Oferta completa (móvil + fijo + internet)"))))</f>
        <v/>
      </c>
      <c r="Q4079">
        <f>$F4079+$H4079+$L4079</f>
        <v/>
      </c>
      <c r="R4079">
        <f>IFERROR(VLOOKUP($A4079,Registros!$B$2:$G$6000,6,0),IFERROR(VLOOKUP($D4079,Winback!$B$2:$C$300,2,0),""))</f>
        <v/>
      </c>
      <c r="S4079">
        <f>IF($E4079=1,"NP","")&amp;IF($G4079=1,"+MOV","")&amp;IF($I4079=1,"+CS","")&amp;IF($K4079=1,"+WB","")</f>
        <v/>
      </c>
      <c r="T4079">
        <f>$E4079+$G4079+$I4079+$K4079</f>
        <v/>
      </c>
    </row>
    <row r="4080">
      <c r="A4080" t="inlineStr">
        <is>
          <t>332321670000</t>
        </is>
      </c>
      <c r="B4080" t="inlineStr">
        <is>
          <t>33232167</t>
        </is>
      </c>
      <c r="C4080" t="inlineStr">
        <is>
          <t>WEIMING ZHANG</t>
        </is>
      </c>
      <c r="D4080" t="inlineStr">
        <is>
          <t>WEIMINGZHANG</t>
        </is>
      </c>
      <c r="E4080">
        <f>IF(COUNTIFS(Registros!$A$2:$A$6000,"NP",Registros!$B$2:$B$6000,$A4080)&gt;0,1,0)</f>
        <v/>
      </c>
      <c r="F4080">
        <f>IF($E4080=1,SUMIFS(Registros!$F$2:$F$6000,Registros!$A$2:$A$6000,"NP",Registros!$B$2:$B$6000,$A4080),0)</f>
        <v/>
      </c>
      <c r="G4080">
        <f>IF(COUNTIFS(Registros!$A$2:$A$6000,"MOV",Registros!$B$2:$B$6000,$A4080)&gt;0,1,0)</f>
        <v/>
      </c>
      <c r="H4080">
        <f>IF($G4080=1,SUMIFS(Registros!$F$2:$F$6000,Registros!$A$2:$A$6000,"MOV",Registros!$B$2:$B$6000,$A4080),0)</f>
        <v/>
      </c>
      <c r="I4080">
        <f>IF(COUNTIFS(Registros!$A$2:$A$6000,"CS",Registros!$B$2:$B$6000,$A4080)&gt;0,1,0)</f>
        <v/>
      </c>
      <c r="J4080">
        <f>IF($I4080=1,SUMIFS(Registros!$I$2:$I$6000,Registros!$A$2:$A$6000,"CS",Registros!$B$2:$B$6000,$A4080),0)</f>
        <v/>
      </c>
      <c r="K4080">
        <f>IF(COUNTIFS(Winback!$K$2:$K$300,$D4080)&gt;0,1,0)</f>
        <v/>
      </c>
      <c r="L4080">
        <f>IF(AND($K4080=1,LEFT($A4080,3)="WB-"),SUMIFS(Winback!$D$2:$D$300,Winback!$K$2:$K$300,$D4080),0)</f>
        <v/>
      </c>
      <c r="M4080">
        <f>IF(OR($E4080=1,$G4080=1,SUMIFS(Registros!$J$2:$J$6000,Registros!$B$2:$B$6000,$A4080)&gt;0),1,0)</f>
        <v/>
      </c>
      <c r="N4080">
        <f>IF($J4080&gt;0,1,IF(COUNTIFS(Registros!$A$2:$A$6000,"CS",Registros!$B$2:$B$6000,$A4080,Registros!$K$2:$K$6000,"&lt;&gt;")&gt;0,1,0))</f>
        <v/>
      </c>
      <c r="O4080">
        <f>IF(AND($K4080=1,$E4080=0,$G4080=0,$I4080=0),"WINBACK",IF(AND($M4080=1,$N4080&gt;0),"CONVERGENTE",IF($M4080=1,"SOLO MÓVIL",IF($N4080&gt;0,"SOLO FIJO / INTERNET","SIN SERVICIOS"))))</f>
        <v/>
      </c>
      <c r="P4080">
        <f>IF($O4080="WINBACK","Recuperar (winback)",IF($O4080="CONVERGENTE","Upgrade / más líneas",IF($O4080="SOLO MÓVIL","Ofrecer fijo + internet (FLBBTV)",IF($O4080="SOLO FIJO / INTERNET","Ofrecer línea móvil Nextphone","Oferta completa (móvil + fijo + internet)"))))</f>
        <v/>
      </c>
      <c r="Q4080">
        <f>$F4080+$H4080+$L4080</f>
        <v/>
      </c>
      <c r="R4080">
        <f>IFERROR(VLOOKUP($A4080,Registros!$B$2:$G$6000,6,0),IFERROR(VLOOKUP($D4080,Winback!$B$2:$C$300,2,0),""))</f>
        <v/>
      </c>
      <c r="S4080">
        <f>IF($E4080=1,"NP","")&amp;IF($G4080=1,"+MOV","")&amp;IF($I4080=1,"+CS","")&amp;IF($K4080=1,"+WB","")</f>
        <v/>
      </c>
      <c r="T4080">
        <f>$E4080+$G4080+$I4080+$K4080</f>
        <v/>
      </c>
    </row>
    <row r="4081">
      <c r="A4081" t="inlineStr">
        <is>
          <t>345462240000</t>
        </is>
      </c>
      <c r="B4081" t="inlineStr">
        <is>
          <t>34546224</t>
        </is>
      </c>
      <c r="C4081" t="inlineStr">
        <is>
          <t>WEINAN LUO</t>
        </is>
      </c>
      <c r="D4081" t="inlineStr">
        <is>
          <t>WEINANLUO</t>
        </is>
      </c>
      <c r="E4081">
        <f>IF(COUNTIFS(Registros!$A$2:$A$6000,"NP",Registros!$B$2:$B$6000,$A4081)&gt;0,1,0)</f>
        <v/>
      </c>
      <c r="F4081">
        <f>IF($E4081=1,SUMIFS(Registros!$F$2:$F$6000,Registros!$A$2:$A$6000,"NP",Registros!$B$2:$B$6000,$A4081),0)</f>
        <v/>
      </c>
      <c r="G4081">
        <f>IF(COUNTIFS(Registros!$A$2:$A$6000,"MOV",Registros!$B$2:$B$6000,$A4081)&gt;0,1,0)</f>
        <v/>
      </c>
      <c r="H4081">
        <f>IF($G4081=1,SUMIFS(Registros!$F$2:$F$6000,Registros!$A$2:$A$6000,"MOV",Registros!$B$2:$B$6000,$A4081),0)</f>
        <v/>
      </c>
      <c r="I4081">
        <f>IF(COUNTIFS(Registros!$A$2:$A$6000,"CS",Registros!$B$2:$B$6000,$A4081)&gt;0,1,0)</f>
        <v/>
      </c>
      <c r="J4081">
        <f>IF($I4081=1,SUMIFS(Registros!$I$2:$I$6000,Registros!$A$2:$A$6000,"CS",Registros!$B$2:$B$6000,$A4081),0)</f>
        <v/>
      </c>
      <c r="K4081">
        <f>IF(COUNTIFS(Winback!$K$2:$K$300,$D4081)&gt;0,1,0)</f>
        <v/>
      </c>
      <c r="L4081">
        <f>IF(AND($K4081=1,LEFT($A4081,3)="WB-"),SUMIFS(Winback!$D$2:$D$300,Winback!$K$2:$K$300,$D4081),0)</f>
        <v/>
      </c>
      <c r="M4081">
        <f>IF(OR($E4081=1,$G4081=1,SUMIFS(Registros!$J$2:$J$6000,Registros!$B$2:$B$6000,$A4081)&gt;0),1,0)</f>
        <v/>
      </c>
      <c r="N4081">
        <f>IF($J4081&gt;0,1,IF(COUNTIFS(Registros!$A$2:$A$6000,"CS",Registros!$B$2:$B$6000,$A4081,Registros!$K$2:$K$6000,"&lt;&gt;")&gt;0,1,0))</f>
        <v/>
      </c>
      <c r="O4081">
        <f>IF(AND($K4081=1,$E4081=0,$G4081=0,$I4081=0),"WINBACK",IF(AND($M4081=1,$N4081&gt;0),"CONVERGENTE",IF($M4081=1,"SOLO MÓVIL",IF($N4081&gt;0,"SOLO FIJO / INTERNET","SIN SERVICIOS"))))</f>
        <v/>
      </c>
      <c r="P4081">
        <f>IF($O4081="WINBACK","Recuperar (winback)",IF($O4081="CONVERGENTE","Upgrade / más líneas",IF($O4081="SOLO MÓVIL","Ofrecer fijo + internet (FLBBTV)",IF($O4081="SOLO FIJO / INTERNET","Ofrecer línea móvil Nextphone","Oferta completa (móvil + fijo + internet)"))))</f>
        <v/>
      </c>
      <c r="Q4081">
        <f>$F4081+$H4081+$L4081</f>
        <v/>
      </c>
      <c r="R4081">
        <f>IFERROR(VLOOKUP($A4081,Registros!$B$2:$G$6000,6,0),IFERROR(VLOOKUP($D4081,Winback!$B$2:$C$300,2,0),""))</f>
        <v/>
      </c>
      <c r="S4081">
        <f>IF($E4081=1,"NP","")&amp;IF($G4081=1,"+MOV","")&amp;IF($I4081=1,"+CS","")&amp;IF($K4081=1,"+WB","")</f>
        <v/>
      </c>
      <c r="T4081">
        <f>$E4081+$G4081+$I4081+$K4081</f>
        <v/>
      </c>
    </row>
    <row r="4082">
      <c r="A4082" t="inlineStr">
        <is>
          <t>335075980000</t>
        </is>
      </c>
      <c r="B4082" t="inlineStr">
        <is>
          <t>33507598</t>
        </is>
      </c>
      <c r="C4082" t="inlineStr">
        <is>
          <t>WEINAN ZHONG</t>
        </is>
      </c>
      <c r="D4082" t="inlineStr">
        <is>
          <t>WEINANZHONG</t>
        </is>
      </c>
      <c r="E4082">
        <f>IF(COUNTIFS(Registros!$A$2:$A$6000,"NP",Registros!$B$2:$B$6000,$A4082)&gt;0,1,0)</f>
        <v/>
      </c>
      <c r="F4082">
        <f>IF($E4082=1,SUMIFS(Registros!$F$2:$F$6000,Registros!$A$2:$A$6000,"NP",Registros!$B$2:$B$6000,$A4082),0)</f>
        <v/>
      </c>
      <c r="G4082">
        <f>IF(COUNTIFS(Registros!$A$2:$A$6000,"MOV",Registros!$B$2:$B$6000,$A4082)&gt;0,1,0)</f>
        <v/>
      </c>
      <c r="H4082">
        <f>IF($G4082=1,SUMIFS(Registros!$F$2:$F$6000,Registros!$A$2:$A$6000,"MOV",Registros!$B$2:$B$6000,$A4082),0)</f>
        <v/>
      </c>
      <c r="I4082">
        <f>IF(COUNTIFS(Registros!$A$2:$A$6000,"CS",Registros!$B$2:$B$6000,$A4082)&gt;0,1,0)</f>
        <v/>
      </c>
      <c r="J4082">
        <f>IF($I4082=1,SUMIFS(Registros!$I$2:$I$6000,Registros!$A$2:$A$6000,"CS",Registros!$B$2:$B$6000,$A4082),0)</f>
        <v/>
      </c>
      <c r="K4082">
        <f>IF(COUNTIFS(Winback!$K$2:$K$300,$D4082)&gt;0,1,0)</f>
        <v/>
      </c>
      <c r="L4082">
        <f>IF(AND($K4082=1,LEFT($A4082,3)="WB-"),SUMIFS(Winback!$D$2:$D$300,Winback!$K$2:$K$300,$D4082),0)</f>
        <v/>
      </c>
      <c r="M4082">
        <f>IF(OR($E4082=1,$G4082=1,SUMIFS(Registros!$J$2:$J$6000,Registros!$B$2:$B$6000,$A4082)&gt;0),1,0)</f>
        <v/>
      </c>
      <c r="N4082">
        <f>IF($J4082&gt;0,1,IF(COUNTIFS(Registros!$A$2:$A$6000,"CS",Registros!$B$2:$B$6000,$A4082,Registros!$K$2:$K$6000,"&lt;&gt;")&gt;0,1,0))</f>
        <v/>
      </c>
      <c r="O4082">
        <f>IF(AND($K4082=1,$E4082=0,$G4082=0,$I4082=0),"WINBACK",IF(AND($M4082=1,$N4082&gt;0),"CONVERGENTE",IF($M4082=1,"SOLO MÓVIL",IF($N4082&gt;0,"SOLO FIJO / INTERNET","SIN SERVICIOS"))))</f>
        <v/>
      </c>
      <c r="P4082">
        <f>IF($O4082="WINBACK","Recuperar (winback)",IF($O4082="CONVERGENTE","Upgrade / más líneas",IF($O4082="SOLO MÓVIL","Ofrecer fijo + internet (FLBBTV)",IF($O4082="SOLO FIJO / INTERNET","Ofrecer línea móvil Nextphone","Oferta completa (móvil + fijo + internet)"))))</f>
        <v/>
      </c>
      <c r="Q4082">
        <f>$F4082+$H4082+$L4082</f>
        <v/>
      </c>
      <c r="R4082">
        <f>IFERROR(VLOOKUP($A4082,Registros!$B$2:$G$6000,6,0),IFERROR(VLOOKUP($D4082,Winback!$B$2:$C$300,2,0),""))</f>
        <v/>
      </c>
      <c r="S4082">
        <f>IF($E4082=1,"NP","")&amp;IF($G4082=1,"+MOV","")&amp;IF($I4082=1,"+CS","")&amp;IF($K4082=1,"+WB","")</f>
        <v/>
      </c>
      <c r="T4082">
        <f>$E4082+$G4082+$I4082+$K4082</f>
        <v/>
      </c>
    </row>
    <row r="4083">
      <c r="A4083" t="inlineStr">
        <is>
          <t>344330910000</t>
        </is>
      </c>
      <c r="B4083" t="inlineStr">
        <is>
          <t>34433091</t>
        </is>
      </c>
      <c r="C4083" t="inlineStr">
        <is>
          <t>WEINNOVA CORP</t>
        </is>
      </c>
      <c r="D4083" t="inlineStr">
        <is>
          <t>WEINNOVACORP</t>
        </is>
      </c>
      <c r="E4083">
        <f>IF(COUNTIFS(Registros!$A$2:$A$6000,"NP",Registros!$B$2:$B$6000,$A4083)&gt;0,1,0)</f>
        <v/>
      </c>
      <c r="F4083">
        <f>IF($E4083=1,SUMIFS(Registros!$F$2:$F$6000,Registros!$A$2:$A$6000,"NP",Registros!$B$2:$B$6000,$A4083),0)</f>
        <v/>
      </c>
      <c r="G4083">
        <f>IF(COUNTIFS(Registros!$A$2:$A$6000,"MOV",Registros!$B$2:$B$6000,$A4083)&gt;0,1,0)</f>
        <v/>
      </c>
      <c r="H4083">
        <f>IF($G4083=1,SUMIFS(Registros!$F$2:$F$6000,Registros!$A$2:$A$6000,"MOV",Registros!$B$2:$B$6000,$A4083),0)</f>
        <v/>
      </c>
      <c r="I4083">
        <f>IF(COUNTIFS(Registros!$A$2:$A$6000,"CS",Registros!$B$2:$B$6000,$A4083)&gt;0,1,0)</f>
        <v/>
      </c>
      <c r="J4083">
        <f>IF($I4083=1,SUMIFS(Registros!$I$2:$I$6000,Registros!$A$2:$A$6000,"CS",Registros!$B$2:$B$6000,$A4083),0)</f>
        <v/>
      </c>
      <c r="K4083">
        <f>IF(COUNTIFS(Winback!$K$2:$K$300,$D4083)&gt;0,1,0)</f>
        <v/>
      </c>
      <c r="L4083">
        <f>IF(AND($K4083=1,LEFT($A4083,3)="WB-"),SUMIFS(Winback!$D$2:$D$300,Winback!$K$2:$K$300,$D4083),0)</f>
        <v/>
      </c>
      <c r="M4083">
        <f>IF(OR($E4083=1,$G4083=1,SUMIFS(Registros!$J$2:$J$6000,Registros!$B$2:$B$6000,$A4083)&gt;0),1,0)</f>
        <v/>
      </c>
      <c r="N4083">
        <f>IF($J4083&gt;0,1,IF(COUNTIFS(Registros!$A$2:$A$6000,"CS",Registros!$B$2:$B$6000,$A4083,Registros!$K$2:$K$6000,"&lt;&gt;")&gt;0,1,0))</f>
        <v/>
      </c>
      <c r="O4083">
        <f>IF(AND($K4083=1,$E4083=0,$G4083=0,$I4083=0),"WINBACK",IF(AND($M4083=1,$N4083&gt;0),"CONVERGENTE",IF($M4083=1,"SOLO MÓVIL",IF($N4083&gt;0,"SOLO FIJO / INTERNET","SIN SERVICIOS"))))</f>
        <v/>
      </c>
      <c r="P4083">
        <f>IF($O4083="WINBACK","Recuperar (winback)",IF($O4083="CONVERGENTE","Upgrade / más líneas",IF($O4083="SOLO MÓVIL","Ofrecer fijo + internet (FLBBTV)",IF($O4083="SOLO FIJO / INTERNET","Ofrecer línea móvil Nextphone","Oferta completa (móvil + fijo + internet)"))))</f>
        <v/>
      </c>
      <c r="Q4083">
        <f>$F4083+$H4083+$L4083</f>
        <v/>
      </c>
      <c r="R4083">
        <f>IFERROR(VLOOKUP($A4083,Registros!$B$2:$G$6000,6,0),IFERROR(VLOOKUP($D4083,Winback!$B$2:$C$300,2,0),""))</f>
        <v/>
      </c>
      <c r="S4083">
        <f>IF($E4083=1,"NP","")&amp;IF($G4083=1,"+MOV","")&amp;IF($I4083=1,"+CS","")&amp;IF($K4083=1,"+WB","")</f>
        <v/>
      </c>
      <c r="T4083">
        <f>$E4083+$G4083+$I4083+$K4083</f>
        <v/>
      </c>
    </row>
    <row r="4084">
      <c r="A4084" t="inlineStr">
        <is>
          <t>333026110000</t>
        </is>
      </c>
      <c r="B4084" t="inlineStr">
        <is>
          <t>33302611</t>
        </is>
      </c>
      <c r="C4084" t="inlineStr">
        <is>
          <t>WEINZHENG LUO</t>
        </is>
      </c>
      <c r="D4084" t="inlineStr">
        <is>
          <t>WEINZHENGLUO</t>
        </is>
      </c>
      <c r="E4084">
        <f>IF(COUNTIFS(Registros!$A$2:$A$6000,"NP",Registros!$B$2:$B$6000,$A4084)&gt;0,1,0)</f>
        <v/>
      </c>
      <c r="F4084">
        <f>IF($E4084=1,SUMIFS(Registros!$F$2:$F$6000,Registros!$A$2:$A$6000,"NP",Registros!$B$2:$B$6000,$A4084),0)</f>
        <v/>
      </c>
      <c r="G4084">
        <f>IF(COUNTIFS(Registros!$A$2:$A$6000,"MOV",Registros!$B$2:$B$6000,$A4084)&gt;0,1,0)</f>
        <v/>
      </c>
      <c r="H4084">
        <f>IF($G4084=1,SUMIFS(Registros!$F$2:$F$6000,Registros!$A$2:$A$6000,"MOV",Registros!$B$2:$B$6000,$A4084),0)</f>
        <v/>
      </c>
      <c r="I4084">
        <f>IF(COUNTIFS(Registros!$A$2:$A$6000,"CS",Registros!$B$2:$B$6000,$A4084)&gt;0,1,0)</f>
        <v/>
      </c>
      <c r="J4084">
        <f>IF($I4084=1,SUMIFS(Registros!$I$2:$I$6000,Registros!$A$2:$A$6000,"CS",Registros!$B$2:$B$6000,$A4084),0)</f>
        <v/>
      </c>
      <c r="K4084">
        <f>IF(COUNTIFS(Winback!$K$2:$K$300,$D4084)&gt;0,1,0)</f>
        <v/>
      </c>
      <c r="L4084">
        <f>IF(AND($K4084=1,LEFT($A4084,3)="WB-"),SUMIFS(Winback!$D$2:$D$300,Winback!$K$2:$K$300,$D4084),0)</f>
        <v/>
      </c>
      <c r="M4084">
        <f>IF(OR($E4084=1,$G4084=1,SUMIFS(Registros!$J$2:$J$6000,Registros!$B$2:$B$6000,$A4084)&gt;0),1,0)</f>
        <v/>
      </c>
      <c r="N4084">
        <f>IF($J4084&gt;0,1,IF(COUNTIFS(Registros!$A$2:$A$6000,"CS",Registros!$B$2:$B$6000,$A4084,Registros!$K$2:$K$6000,"&lt;&gt;")&gt;0,1,0))</f>
        <v/>
      </c>
      <c r="O4084">
        <f>IF(AND($K4084=1,$E4084=0,$G4084=0,$I4084=0),"WINBACK",IF(AND($M4084=1,$N4084&gt;0),"CONVERGENTE",IF($M4084=1,"SOLO MÓVIL",IF($N4084&gt;0,"SOLO FIJO / INTERNET","SIN SERVICIOS"))))</f>
        <v/>
      </c>
      <c r="P4084">
        <f>IF($O4084="WINBACK","Recuperar (winback)",IF($O4084="CONVERGENTE","Upgrade / más líneas",IF($O4084="SOLO MÓVIL","Ofrecer fijo + internet (FLBBTV)",IF($O4084="SOLO FIJO / INTERNET","Ofrecer línea móvil Nextphone","Oferta completa (móvil + fijo + internet)"))))</f>
        <v/>
      </c>
      <c r="Q4084">
        <f>$F4084+$H4084+$L4084</f>
        <v/>
      </c>
      <c r="R4084">
        <f>IFERROR(VLOOKUP($A4084,Registros!$B$2:$G$6000,6,0),IFERROR(VLOOKUP($D4084,Winback!$B$2:$C$300,2,0),""))</f>
        <v/>
      </c>
      <c r="S4084">
        <f>IF($E4084=1,"NP","")&amp;IF($G4084=1,"+MOV","")&amp;IF($I4084=1,"+CS","")&amp;IF($K4084=1,"+WB","")</f>
        <v/>
      </c>
      <c r="T4084">
        <f>$E4084+$G4084+$I4084+$K4084</f>
        <v/>
      </c>
    </row>
    <row r="4085">
      <c r="A4085" t="inlineStr">
        <is>
          <t>325085480000</t>
        </is>
      </c>
      <c r="B4085" t="inlineStr">
        <is>
          <t>32508548</t>
        </is>
      </c>
      <c r="C4085" t="inlineStr">
        <is>
          <t>WEIQIANG QIU</t>
        </is>
      </c>
      <c r="D4085" t="inlineStr">
        <is>
          <t>WEIQIANGQIU</t>
        </is>
      </c>
      <c r="E4085">
        <f>IF(COUNTIFS(Registros!$A$2:$A$6000,"NP",Registros!$B$2:$B$6000,$A4085)&gt;0,1,0)</f>
        <v/>
      </c>
      <c r="F4085">
        <f>IF($E4085=1,SUMIFS(Registros!$F$2:$F$6000,Registros!$A$2:$A$6000,"NP",Registros!$B$2:$B$6000,$A4085),0)</f>
        <v/>
      </c>
      <c r="G4085">
        <f>IF(COUNTIFS(Registros!$A$2:$A$6000,"MOV",Registros!$B$2:$B$6000,$A4085)&gt;0,1,0)</f>
        <v/>
      </c>
      <c r="H4085">
        <f>IF($G4085=1,SUMIFS(Registros!$F$2:$F$6000,Registros!$A$2:$A$6000,"MOV",Registros!$B$2:$B$6000,$A4085),0)</f>
        <v/>
      </c>
      <c r="I4085">
        <f>IF(COUNTIFS(Registros!$A$2:$A$6000,"CS",Registros!$B$2:$B$6000,$A4085)&gt;0,1,0)</f>
        <v/>
      </c>
      <c r="J4085">
        <f>IF($I4085=1,SUMIFS(Registros!$I$2:$I$6000,Registros!$A$2:$A$6000,"CS",Registros!$B$2:$B$6000,$A4085),0)</f>
        <v/>
      </c>
      <c r="K4085">
        <f>IF(COUNTIFS(Winback!$K$2:$K$300,$D4085)&gt;0,1,0)</f>
        <v/>
      </c>
      <c r="L4085">
        <f>IF(AND($K4085=1,LEFT($A4085,3)="WB-"),SUMIFS(Winback!$D$2:$D$300,Winback!$K$2:$K$300,$D4085),0)</f>
        <v/>
      </c>
      <c r="M4085">
        <f>IF(OR($E4085=1,$G4085=1,SUMIFS(Registros!$J$2:$J$6000,Registros!$B$2:$B$6000,$A4085)&gt;0),1,0)</f>
        <v/>
      </c>
      <c r="N4085">
        <f>IF($J4085&gt;0,1,IF(COUNTIFS(Registros!$A$2:$A$6000,"CS",Registros!$B$2:$B$6000,$A4085,Registros!$K$2:$K$6000,"&lt;&gt;")&gt;0,1,0))</f>
        <v/>
      </c>
      <c r="O4085">
        <f>IF(AND($K4085=1,$E4085=0,$G4085=0,$I4085=0),"WINBACK",IF(AND($M4085=1,$N4085&gt;0),"CONVERGENTE",IF($M4085=1,"SOLO MÓVIL",IF($N4085&gt;0,"SOLO FIJO / INTERNET","SIN SERVICIOS"))))</f>
        <v/>
      </c>
      <c r="P4085">
        <f>IF($O4085="WINBACK","Recuperar (winback)",IF($O4085="CONVERGENTE","Upgrade / más líneas",IF($O4085="SOLO MÓVIL","Ofrecer fijo + internet (FLBBTV)",IF($O4085="SOLO FIJO / INTERNET","Ofrecer línea móvil Nextphone","Oferta completa (móvil + fijo + internet)"))))</f>
        <v/>
      </c>
      <c r="Q4085">
        <f>$F4085+$H4085+$L4085</f>
        <v/>
      </c>
      <c r="R4085">
        <f>IFERROR(VLOOKUP($A4085,Registros!$B$2:$G$6000,6,0),IFERROR(VLOOKUP($D4085,Winback!$B$2:$C$300,2,0),""))</f>
        <v/>
      </c>
      <c r="S4085">
        <f>IF($E4085=1,"NP","")&amp;IF($G4085=1,"+MOV","")&amp;IF($I4085=1,"+CS","")&amp;IF($K4085=1,"+WB","")</f>
        <v/>
      </c>
      <c r="T4085">
        <f>$E4085+$G4085+$I4085+$K4085</f>
        <v/>
      </c>
    </row>
    <row r="4086">
      <c r="A4086" t="inlineStr">
        <is>
          <t>314090320000</t>
        </is>
      </c>
      <c r="B4086" t="inlineStr">
        <is>
          <t>31409032</t>
        </is>
      </c>
      <c r="C4086" t="inlineStr">
        <is>
          <t>WEIQIANG YE</t>
        </is>
      </c>
      <c r="D4086" t="inlineStr">
        <is>
          <t>WEIQIANGYE</t>
        </is>
      </c>
      <c r="E4086">
        <f>IF(COUNTIFS(Registros!$A$2:$A$6000,"NP",Registros!$B$2:$B$6000,$A4086)&gt;0,1,0)</f>
        <v/>
      </c>
      <c r="F4086">
        <f>IF($E4086=1,SUMIFS(Registros!$F$2:$F$6000,Registros!$A$2:$A$6000,"NP",Registros!$B$2:$B$6000,$A4086),0)</f>
        <v/>
      </c>
      <c r="G4086">
        <f>IF(COUNTIFS(Registros!$A$2:$A$6000,"MOV",Registros!$B$2:$B$6000,$A4086)&gt;0,1,0)</f>
        <v/>
      </c>
      <c r="H4086">
        <f>IF($G4086=1,SUMIFS(Registros!$F$2:$F$6000,Registros!$A$2:$A$6000,"MOV",Registros!$B$2:$B$6000,$A4086),0)</f>
        <v/>
      </c>
      <c r="I4086">
        <f>IF(COUNTIFS(Registros!$A$2:$A$6000,"CS",Registros!$B$2:$B$6000,$A4086)&gt;0,1,0)</f>
        <v/>
      </c>
      <c r="J4086">
        <f>IF($I4086=1,SUMIFS(Registros!$I$2:$I$6000,Registros!$A$2:$A$6000,"CS",Registros!$B$2:$B$6000,$A4086),0)</f>
        <v/>
      </c>
      <c r="K4086">
        <f>IF(COUNTIFS(Winback!$K$2:$K$300,$D4086)&gt;0,1,0)</f>
        <v/>
      </c>
      <c r="L4086">
        <f>IF(AND($K4086=1,LEFT($A4086,3)="WB-"),SUMIFS(Winback!$D$2:$D$300,Winback!$K$2:$K$300,$D4086),0)</f>
        <v/>
      </c>
      <c r="M4086">
        <f>IF(OR($E4086=1,$G4086=1,SUMIFS(Registros!$J$2:$J$6000,Registros!$B$2:$B$6000,$A4086)&gt;0),1,0)</f>
        <v/>
      </c>
      <c r="N4086">
        <f>IF($J4086&gt;0,1,IF(COUNTIFS(Registros!$A$2:$A$6000,"CS",Registros!$B$2:$B$6000,$A4086,Registros!$K$2:$K$6000,"&lt;&gt;")&gt;0,1,0))</f>
        <v/>
      </c>
      <c r="O4086">
        <f>IF(AND($K4086=1,$E4086=0,$G4086=0,$I4086=0),"WINBACK",IF(AND($M4086=1,$N4086&gt;0),"CONVERGENTE",IF($M4086=1,"SOLO MÓVIL",IF($N4086&gt;0,"SOLO FIJO / INTERNET","SIN SERVICIOS"))))</f>
        <v/>
      </c>
      <c r="P4086">
        <f>IF($O4086="WINBACK","Recuperar (winback)",IF($O4086="CONVERGENTE","Upgrade / más líneas",IF($O4086="SOLO MÓVIL","Ofrecer fijo + internet (FLBBTV)",IF($O4086="SOLO FIJO / INTERNET","Ofrecer línea móvil Nextphone","Oferta completa (móvil + fijo + internet)"))))</f>
        <v/>
      </c>
      <c r="Q4086">
        <f>$F4086+$H4086+$L4086</f>
        <v/>
      </c>
      <c r="R4086">
        <f>IFERROR(VLOOKUP($A4086,Registros!$B$2:$G$6000,6,0),IFERROR(VLOOKUP($D4086,Winback!$B$2:$C$300,2,0),""))</f>
        <v/>
      </c>
      <c r="S4086">
        <f>IF($E4086=1,"NP","")&amp;IF($G4086=1,"+MOV","")&amp;IF($I4086=1,"+CS","")&amp;IF($K4086=1,"+WB","")</f>
        <v/>
      </c>
      <c r="T4086">
        <f>$E4086+$G4086+$I4086+$K4086</f>
        <v/>
      </c>
    </row>
    <row r="4087">
      <c r="A4087" t="inlineStr">
        <is>
          <t>325093230000</t>
        </is>
      </c>
      <c r="B4087" t="inlineStr">
        <is>
          <t>32509323</t>
        </is>
      </c>
      <c r="C4087" t="inlineStr">
        <is>
          <t>WEIQIAO LU</t>
        </is>
      </c>
      <c r="D4087" t="inlineStr">
        <is>
          <t>WEIQIAOLU</t>
        </is>
      </c>
      <c r="E4087">
        <f>IF(COUNTIFS(Registros!$A$2:$A$6000,"NP",Registros!$B$2:$B$6000,$A4087)&gt;0,1,0)</f>
        <v/>
      </c>
      <c r="F4087">
        <f>IF($E4087=1,SUMIFS(Registros!$F$2:$F$6000,Registros!$A$2:$A$6000,"NP",Registros!$B$2:$B$6000,$A4087),0)</f>
        <v/>
      </c>
      <c r="G4087">
        <f>IF(COUNTIFS(Registros!$A$2:$A$6000,"MOV",Registros!$B$2:$B$6000,$A4087)&gt;0,1,0)</f>
        <v/>
      </c>
      <c r="H4087">
        <f>IF($G4087=1,SUMIFS(Registros!$F$2:$F$6000,Registros!$A$2:$A$6000,"MOV",Registros!$B$2:$B$6000,$A4087),0)</f>
        <v/>
      </c>
      <c r="I4087">
        <f>IF(COUNTIFS(Registros!$A$2:$A$6000,"CS",Registros!$B$2:$B$6000,$A4087)&gt;0,1,0)</f>
        <v/>
      </c>
      <c r="J4087">
        <f>IF($I4087=1,SUMIFS(Registros!$I$2:$I$6000,Registros!$A$2:$A$6000,"CS",Registros!$B$2:$B$6000,$A4087),0)</f>
        <v/>
      </c>
      <c r="K4087">
        <f>IF(COUNTIFS(Winback!$K$2:$K$300,$D4087)&gt;0,1,0)</f>
        <v/>
      </c>
      <c r="L4087">
        <f>IF(AND($K4087=1,LEFT($A4087,3)="WB-"),SUMIFS(Winback!$D$2:$D$300,Winback!$K$2:$K$300,$D4087),0)</f>
        <v/>
      </c>
      <c r="M4087">
        <f>IF(OR($E4087=1,$G4087=1,SUMIFS(Registros!$J$2:$J$6000,Registros!$B$2:$B$6000,$A4087)&gt;0),1,0)</f>
        <v/>
      </c>
      <c r="N4087">
        <f>IF($J4087&gt;0,1,IF(COUNTIFS(Registros!$A$2:$A$6000,"CS",Registros!$B$2:$B$6000,$A4087,Registros!$K$2:$K$6000,"&lt;&gt;")&gt;0,1,0))</f>
        <v/>
      </c>
      <c r="O4087">
        <f>IF(AND($K4087=1,$E4087=0,$G4087=0,$I4087=0),"WINBACK",IF(AND($M4087=1,$N4087&gt;0),"CONVERGENTE",IF($M4087=1,"SOLO MÓVIL",IF($N4087&gt;0,"SOLO FIJO / INTERNET","SIN SERVICIOS"))))</f>
        <v/>
      </c>
      <c r="P4087">
        <f>IF($O4087="WINBACK","Recuperar (winback)",IF($O4087="CONVERGENTE","Upgrade / más líneas",IF($O4087="SOLO MÓVIL","Ofrecer fijo + internet (FLBBTV)",IF($O4087="SOLO FIJO / INTERNET","Ofrecer línea móvil Nextphone","Oferta completa (móvil + fijo + internet)"))))</f>
        <v/>
      </c>
      <c r="Q4087">
        <f>$F4087+$H4087+$L4087</f>
        <v/>
      </c>
      <c r="R4087">
        <f>IFERROR(VLOOKUP($A4087,Registros!$B$2:$G$6000,6,0),IFERROR(VLOOKUP($D4087,Winback!$B$2:$C$300,2,0),""))</f>
        <v/>
      </c>
      <c r="S4087">
        <f>IF($E4087=1,"NP","")&amp;IF($G4087=1,"+MOV","")&amp;IF($I4087=1,"+CS","")&amp;IF($K4087=1,"+WB","")</f>
        <v/>
      </c>
      <c r="T4087">
        <f>$E4087+$G4087+$I4087+$K4087</f>
        <v/>
      </c>
    </row>
    <row r="4088">
      <c r="A4088" t="inlineStr">
        <is>
          <t>332244050000</t>
        </is>
      </c>
      <c r="B4088" t="inlineStr">
        <is>
          <t>33224405</t>
        </is>
      </c>
      <c r="C4088" t="inlineStr">
        <is>
          <t>WEIQIU LUO</t>
        </is>
      </c>
      <c r="D4088" t="inlineStr">
        <is>
          <t>WEIQIULUO</t>
        </is>
      </c>
      <c r="E4088">
        <f>IF(COUNTIFS(Registros!$A$2:$A$6000,"NP",Registros!$B$2:$B$6000,$A4088)&gt;0,1,0)</f>
        <v/>
      </c>
      <c r="F4088">
        <f>IF($E4088=1,SUMIFS(Registros!$F$2:$F$6000,Registros!$A$2:$A$6000,"NP",Registros!$B$2:$B$6000,$A4088),0)</f>
        <v/>
      </c>
      <c r="G4088">
        <f>IF(COUNTIFS(Registros!$A$2:$A$6000,"MOV",Registros!$B$2:$B$6000,$A4088)&gt;0,1,0)</f>
        <v/>
      </c>
      <c r="H4088">
        <f>IF($G4088=1,SUMIFS(Registros!$F$2:$F$6000,Registros!$A$2:$A$6000,"MOV",Registros!$B$2:$B$6000,$A4088),0)</f>
        <v/>
      </c>
      <c r="I4088">
        <f>IF(COUNTIFS(Registros!$A$2:$A$6000,"CS",Registros!$B$2:$B$6000,$A4088)&gt;0,1,0)</f>
        <v/>
      </c>
      <c r="J4088">
        <f>IF($I4088=1,SUMIFS(Registros!$I$2:$I$6000,Registros!$A$2:$A$6000,"CS",Registros!$B$2:$B$6000,$A4088),0)</f>
        <v/>
      </c>
      <c r="K4088">
        <f>IF(COUNTIFS(Winback!$K$2:$K$300,$D4088)&gt;0,1,0)</f>
        <v/>
      </c>
      <c r="L4088">
        <f>IF(AND($K4088=1,LEFT($A4088,3)="WB-"),SUMIFS(Winback!$D$2:$D$300,Winback!$K$2:$K$300,$D4088),0)</f>
        <v/>
      </c>
      <c r="M4088">
        <f>IF(OR($E4088=1,$G4088=1,SUMIFS(Registros!$J$2:$J$6000,Registros!$B$2:$B$6000,$A4088)&gt;0),1,0)</f>
        <v/>
      </c>
      <c r="N4088">
        <f>IF($J4088&gt;0,1,IF(COUNTIFS(Registros!$A$2:$A$6000,"CS",Registros!$B$2:$B$6000,$A4088,Registros!$K$2:$K$6000,"&lt;&gt;")&gt;0,1,0))</f>
        <v/>
      </c>
      <c r="O4088">
        <f>IF(AND($K4088=1,$E4088=0,$G4088=0,$I4088=0),"WINBACK",IF(AND($M4088=1,$N4088&gt;0),"CONVERGENTE",IF($M4088=1,"SOLO MÓVIL",IF($N4088&gt;0,"SOLO FIJO / INTERNET","SIN SERVICIOS"))))</f>
        <v/>
      </c>
      <c r="P4088">
        <f>IF($O4088="WINBACK","Recuperar (winback)",IF($O4088="CONVERGENTE","Upgrade / más líneas",IF($O4088="SOLO MÓVIL","Ofrecer fijo + internet (FLBBTV)",IF($O4088="SOLO FIJO / INTERNET","Ofrecer línea móvil Nextphone","Oferta completa (móvil + fijo + internet)"))))</f>
        <v/>
      </c>
      <c r="Q4088">
        <f>$F4088+$H4088+$L4088</f>
        <v/>
      </c>
      <c r="R4088">
        <f>IFERROR(VLOOKUP($A4088,Registros!$B$2:$G$6000,6,0),IFERROR(VLOOKUP($D4088,Winback!$B$2:$C$300,2,0),""))</f>
        <v/>
      </c>
      <c r="S4088">
        <f>IF($E4088=1,"NP","")&amp;IF($G4088=1,"+MOV","")&amp;IF($I4088=1,"+CS","")&amp;IF($K4088=1,"+WB","")</f>
        <v/>
      </c>
      <c r="T4088">
        <f>$E4088+$G4088+$I4088+$K4088</f>
        <v/>
      </c>
    </row>
    <row r="4089">
      <c r="A4089" t="inlineStr">
        <is>
          <t>337078190000</t>
        </is>
      </c>
      <c r="B4089" t="inlineStr">
        <is>
          <t>33707819</t>
        </is>
      </c>
      <c r="C4089" t="inlineStr">
        <is>
          <t>WEIQUAN WU</t>
        </is>
      </c>
      <c r="D4089" t="inlineStr">
        <is>
          <t>WEIQUANWU</t>
        </is>
      </c>
      <c r="E4089">
        <f>IF(COUNTIFS(Registros!$A$2:$A$6000,"NP",Registros!$B$2:$B$6000,$A4089)&gt;0,1,0)</f>
        <v/>
      </c>
      <c r="F4089">
        <f>IF($E4089=1,SUMIFS(Registros!$F$2:$F$6000,Registros!$A$2:$A$6000,"NP",Registros!$B$2:$B$6000,$A4089),0)</f>
        <v/>
      </c>
      <c r="G4089">
        <f>IF(COUNTIFS(Registros!$A$2:$A$6000,"MOV",Registros!$B$2:$B$6000,$A4089)&gt;0,1,0)</f>
        <v/>
      </c>
      <c r="H4089">
        <f>IF($G4089=1,SUMIFS(Registros!$F$2:$F$6000,Registros!$A$2:$A$6000,"MOV",Registros!$B$2:$B$6000,$A4089),0)</f>
        <v/>
      </c>
      <c r="I4089">
        <f>IF(COUNTIFS(Registros!$A$2:$A$6000,"CS",Registros!$B$2:$B$6000,$A4089)&gt;0,1,0)</f>
        <v/>
      </c>
      <c r="J4089">
        <f>IF($I4089=1,SUMIFS(Registros!$I$2:$I$6000,Registros!$A$2:$A$6000,"CS",Registros!$B$2:$B$6000,$A4089),0)</f>
        <v/>
      </c>
      <c r="K4089">
        <f>IF(COUNTIFS(Winback!$K$2:$K$300,$D4089)&gt;0,1,0)</f>
        <v/>
      </c>
      <c r="L4089">
        <f>IF(AND($K4089=1,LEFT($A4089,3)="WB-"),SUMIFS(Winback!$D$2:$D$300,Winback!$K$2:$K$300,$D4089),0)</f>
        <v/>
      </c>
      <c r="M4089">
        <f>IF(OR($E4089=1,$G4089=1,SUMIFS(Registros!$J$2:$J$6000,Registros!$B$2:$B$6000,$A4089)&gt;0),1,0)</f>
        <v/>
      </c>
      <c r="N4089">
        <f>IF($J4089&gt;0,1,IF(COUNTIFS(Registros!$A$2:$A$6000,"CS",Registros!$B$2:$B$6000,$A4089,Registros!$K$2:$K$6000,"&lt;&gt;")&gt;0,1,0))</f>
        <v/>
      </c>
      <c r="O4089">
        <f>IF(AND($K4089=1,$E4089=0,$G4089=0,$I4089=0),"WINBACK",IF(AND($M4089=1,$N4089&gt;0),"CONVERGENTE",IF($M4089=1,"SOLO MÓVIL",IF($N4089&gt;0,"SOLO FIJO / INTERNET","SIN SERVICIOS"))))</f>
        <v/>
      </c>
      <c r="P4089">
        <f>IF($O4089="WINBACK","Recuperar (winback)",IF($O4089="CONVERGENTE","Upgrade / más líneas",IF($O4089="SOLO MÓVIL","Ofrecer fijo + internet (FLBBTV)",IF($O4089="SOLO FIJO / INTERNET","Ofrecer línea móvil Nextphone","Oferta completa (móvil + fijo + internet)"))))</f>
        <v/>
      </c>
      <c r="Q4089">
        <f>$F4089+$H4089+$L4089</f>
        <v/>
      </c>
      <c r="R4089">
        <f>IFERROR(VLOOKUP($A4089,Registros!$B$2:$G$6000,6,0),IFERROR(VLOOKUP($D4089,Winback!$B$2:$C$300,2,0),""))</f>
        <v/>
      </c>
      <c r="S4089">
        <f>IF($E4089=1,"NP","")&amp;IF($G4089=1,"+MOV","")&amp;IF($I4089=1,"+CS","")&amp;IF($K4089=1,"+WB","")</f>
        <v/>
      </c>
      <c r="T4089">
        <f>$E4089+$G4089+$I4089+$K4089</f>
        <v/>
      </c>
    </row>
    <row r="4090">
      <c r="A4090" t="inlineStr">
        <is>
          <t>321045890000</t>
        </is>
      </c>
      <c r="B4090" t="inlineStr">
        <is>
          <t>32104589</t>
        </is>
      </c>
      <c r="C4090" t="inlineStr">
        <is>
          <t>WEIRONG CHEN</t>
        </is>
      </c>
      <c r="D4090" t="inlineStr">
        <is>
          <t>WEIRONGCHEN</t>
        </is>
      </c>
      <c r="E4090">
        <f>IF(COUNTIFS(Registros!$A$2:$A$6000,"NP",Registros!$B$2:$B$6000,$A4090)&gt;0,1,0)</f>
        <v/>
      </c>
      <c r="F4090">
        <f>IF($E4090=1,SUMIFS(Registros!$F$2:$F$6000,Registros!$A$2:$A$6000,"NP",Registros!$B$2:$B$6000,$A4090),0)</f>
        <v/>
      </c>
      <c r="G4090">
        <f>IF(COUNTIFS(Registros!$A$2:$A$6000,"MOV",Registros!$B$2:$B$6000,$A4090)&gt;0,1,0)</f>
        <v/>
      </c>
      <c r="H4090">
        <f>IF($G4090=1,SUMIFS(Registros!$F$2:$F$6000,Registros!$A$2:$A$6000,"MOV",Registros!$B$2:$B$6000,$A4090),0)</f>
        <v/>
      </c>
      <c r="I4090">
        <f>IF(COUNTIFS(Registros!$A$2:$A$6000,"CS",Registros!$B$2:$B$6000,$A4090)&gt;0,1,0)</f>
        <v/>
      </c>
      <c r="J4090">
        <f>IF($I4090=1,SUMIFS(Registros!$I$2:$I$6000,Registros!$A$2:$A$6000,"CS",Registros!$B$2:$B$6000,$A4090),0)</f>
        <v/>
      </c>
      <c r="K4090">
        <f>IF(COUNTIFS(Winback!$K$2:$K$300,$D4090)&gt;0,1,0)</f>
        <v/>
      </c>
      <c r="L4090">
        <f>IF(AND($K4090=1,LEFT($A4090,3)="WB-"),SUMIFS(Winback!$D$2:$D$300,Winback!$K$2:$K$300,$D4090),0)</f>
        <v/>
      </c>
      <c r="M4090">
        <f>IF(OR($E4090=1,$G4090=1,SUMIFS(Registros!$J$2:$J$6000,Registros!$B$2:$B$6000,$A4090)&gt;0),1,0)</f>
        <v/>
      </c>
      <c r="N4090">
        <f>IF($J4090&gt;0,1,IF(COUNTIFS(Registros!$A$2:$A$6000,"CS",Registros!$B$2:$B$6000,$A4090,Registros!$K$2:$K$6000,"&lt;&gt;")&gt;0,1,0))</f>
        <v/>
      </c>
      <c r="O4090">
        <f>IF(AND($K4090=1,$E4090=0,$G4090=0,$I4090=0),"WINBACK",IF(AND($M4090=1,$N4090&gt;0),"CONVERGENTE",IF($M4090=1,"SOLO MÓVIL",IF($N4090&gt;0,"SOLO FIJO / INTERNET","SIN SERVICIOS"))))</f>
        <v/>
      </c>
      <c r="P4090">
        <f>IF($O4090="WINBACK","Recuperar (winback)",IF($O4090="CONVERGENTE","Upgrade / más líneas",IF($O4090="SOLO MÓVIL","Ofrecer fijo + internet (FLBBTV)",IF($O4090="SOLO FIJO / INTERNET","Ofrecer línea móvil Nextphone","Oferta completa (móvil + fijo + internet)"))))</f>
        <v/>
      </c>
      <c r="Q4090">
        <f>$F4090+$H4090+$L4090</f>
        <v/>
      </c>
      <c r="R4090">
        <f>IFERROR(VLOOKUP($A4090,Registros!$B$2:$G$6000,6,0),IFERROR(VLOOKUP($D4090,Winback!$B$2:$C$300,2,0),""))</f>
        <v/>
      </c>
      <c r="S4090">
        <f>IF($E4090=1,"NP","")&amp;IF($G4090=1,"+MOV","")&amp;IF($I4090=1,"+CS","")&amp;IF($K4090=1,"+WB","")</f>
        <v/>
      </c>
      <c r="T4090">
        <f>$E4090+$G4090+$I4090+$K4090</f>
        <v/>
      </c>
    </row>
    <row r="4091">
      <c r="A4091" t="inlineStr">
        <is>
          <t>341270970000</t>
        </is>
      </c>
      <c r="B4091" t="inlineStr">
        <is>
          <t>34127097</t>
        </is>
      </c>
      <c r="C4091" t="inlineStr">
        <is>
          <t>WEITANG LUO</t>
        </is>
      </c>
      <c r="D4091" t="inlineStr">
        <is>
          <t>WEITANGLUO</t>
        </is>
      </c>
      <c r="E4091">
        <f>IF(COUNTIFS(Registros!$A$2:$A$6000,"NP",Registros!$B$2:$B$6000,$A4091)&gt;0,1,0)</f>
        <v/>
      </c>
      <c r="F4091">
        <f>IF($E4091=1,SUMIFS(Registros!$F$2:$F$6000,Registros!$A$2:$A$6000,"NP",Registros!$B$2:$B$6000,$A4091),0)</f>
        <v/>
      </c>
      <c r="G4091">
        <f>IF(COUNTIFS(Registros!$A$2:$A$6000,"MOV",Registros!$B$2:$B$6000,$A4091)&gt;0,1,0)</f>
        <v/>
      </c>
      <c r="H4091">
        <f>IF($G4091=1,SUMIFS(Registros!$F$2:$F$6000,Registros!$A$2:$A$6000,"MOV",Registros!$B$2:$B$6000,$A4091),0)</f>
        <v/>
      </c>
      <c r="I4091">
        <f>IF(COUNTIFS(Registros!$A$2:$A$6000,"CS",Registros!$B$2:$B$6000,$A4091)&gt;0,1,0)</f>
        <v/>
      </c>
      <c r="J4091">
        <f>IF($I4091=1,SUMIFS(Registros!$I$2:$I$6000,Registros!$A$2:$A$6000,"CS",Registros!$B$2:$B$6000,$A4091),0)</f>
        <v/>
      </c>
      <c r="K4091">
        <f>IF(COUNTIFS(Winback!$K$2:$K$300,$D4091)&gt;0,1,0)</f>
        <v/>
      </c>
      <c r="L4091">
        <f>IF(AND($K4091=1,LEFT($A4091,3)="WB-"),SUMIFS(Winback!$D$2:$D$300,Winback!$K$2:$K$300,$D4091),0)</f>
        <v/>
      </c>
      <c r="M4091">
        <f>IF(OR($E4091=1,$G4091=1,SUMIFS(Registros!$J$2:$J$6000,Registros!$B$2:$B$6000,$A4091)&gt;0),1,0)</f>
        <v/>
      </c>
      <c r="N4091">
        <f>IF($J4091&gt;0,1,IF(COUNTIFS(Registros!$A$2:$A$6000,"CS",Registros!$B$2:$B$6000,$A4091,Registros!$K$2:$K$6000,"&lt;&gt;")&gt;0,1,0))</f>
        <v/>
      </c>
      <c r="O4091">
        <f>IF(AND($K4091=1,$E4091=0,$G4091=0,$I4091=0),"WINBACK",IF(AND($M4091=1,$N4091&gt;0),"CONVERGENTE",IF($M4091=1,"SOLO MÓVIL",IF($N4091&gt;0,"SOLO FIJO / INTERNET","SIN SERVICIOS"))))</f>
        <v/>
      </c>
      <c r="P4091">
        <f>IF($O4091="WINBACK","Recuperar (winback)",IF($O4091="CONVERGENTE","Upgrade / más líneas",IF($O4091="SOLO MÓVIL","Ofrecer fijo + internet (FLBBTV)",IF($O4091="SOLO FIJO / INTERNET","Ofrecer línea móvil Nextphone","Oferta completa (móvil + fijo + internet)"))))</f>
        <v/>
      </c>
      <c r="Q4091">
        <f>$F4091+$H4091+$L4091</f>
        <v/>
      </c>
      <c r="R4091">
        <f>IFERROR(VLOOKUP($A4091,Registros!$B$2:$G$6000,6,0),IFERROR(VLOOKUP($D4091,Winback!$B$2:$C$300,2,0),""))</f>
        <v/>
      </c>
      <c r="S4091">
        <f>IF($E4091=1,"NP","")&amp;IF($G4091=1,"+MOV","")&amp;IF($I4091=1,"+CS","")&amp;IF($K4091=1,"+WB","")</f>
        <v/>
      </c>
      <c r="T4091">
        <f>$E4091+$G4091+$I4091+$K4091</f>
        <v/>
      </c>
    </row>
    <row r="4092">
      <c r="A4092" t="inlineStr">
        <is>
          <t>347446630000</t>
        </is>
      </c>
      <c r="B4092" t="inlineStr">
        <is>
          <t>34744663</t>
        </is>
      </c>
      <c r="C4092" t="inlineStr">
        <is>
          <t>WEITENG (PANAMA) LTD S.A.</t>
        </is>
      </c>
      <c r="D4092" t="inlineStr">
        <is>
          <t>WEITENGPANAMALTDSA</t>
        </is>
      </c>
      <c r="E4092">
        <f>IF(COUNTIFS(Registros!$A$2:$A$6000,"NP",Registros!$B$2:$B$6000,$A4092)&gt;0,1,0)</f>
        <v/>
      </c>
      <c r="F4092">
        <f>IF($E4092=1,SUMIFS(Registros!$F$2:$F$6000,Registros!$A$2:$A$6000,"NP",Registros!$B$2:$B$6000,$A4092),0)</f>
        <v/>
      </c>
      <c r="G4092">
        <f>IF(COUNTIFS(Registros!$A$2:$A$6000,"MOV",Registros!$B$2:$B$6000,$A4092)&gt;0,1,0)</f>
        <v/>
      </c>
      <c r="H4092">
        <f>IF($G4092=1,SUMIFS(Registros!$F$2:$F$6000,Registros!$A$2:$A$6000,"MOV",Registros!$B$2:$B$6000,$A4092),0)</f>
        <v/>
      </c>
      <c r="I4092">
        <f>IF(COUNTIFS(Registros!$A$2:$A$6000,"CS",Registros!$B$2:$B$6000,$A4092)&gt;0,1,0)</f>
        <v/>
      </c>
      <c r="J4092">
        <f>IF($I4092=1,SUMIFS(Registros!$I$2:$I$6000,Registros!$A$2:$A$6000,"CS",Registros!$B$2:$B$6000,$A4092),0)</f>
        <v/>
      </c>
      <c r="K4092">
        <f>IF(COUNTIFS(Winback!$K$2:$K$300,$D4092)&gt;0,1,0)</f>
        <v/>
      </c>
      <c r="L4092">
        <f>IF(AND($K4092=1,LEFT($A4092,3)="WB-"),SUMIFS(Winback!$D$2:$D$300,Winback!$K$2:$K$300,$D4092),0)</f>
        <v/>
      </c>
      <c r="M4092">
        <f>IF(OR($E4092=1,$G4092=1,SUMIFS(Registros!$J$2:$J$6000,Registros!$B$2:$B$6000,$A4092)&gt;0),1,0)</f>
        <v/>
      </c>
      <c r="N4092">
        <f>IF($J4092&gt;0,1,IF(COUNTIFS(Registros!$A$2:$A$6000,"CS",Registros!$B$2:$B$6000,$A4092,Registros!$K$2:$K$6000,"&lt;&gt;")&gt;0,1,0))</f>
        <v/>
      </c>
      <c r="O4092">
        <f>IF(AND($K4092=1,$E4092=0,$G4092=0,$I4092=0),"WINBACK",IF(AND($M4092=1,$N4092&gt;0),"CONVERGENTE",IF($M4092=1,"SOLO MÓVIL",IF($N4092&gt;0,"SOLO FIJO / INTERNET","SIN SERVICIOS"))))</f>
        <v/>
      </c>
      <c r="P4092">
        <f>IF($O4092="WINBACK","Recuperar (winback)",IF($O4092="CONVERGENTE","Upgrade / más líneas",IF($O4092="SOLO MÓVIL","Ofrecer fijo + internet (FLBBTV)",IF($O4092="SOLO FIJO / INTERNET","Ofrecer línea móvil Nextphone","Oferta completa (móvil + fijo + internet)"))))</f>
        <v/>
      </c>
      <c r="Q4092">
        <f>$F4092+$H4092+$L4092</f>
        <v/>
      </c>
      <c r="R4092">
        <f>IFERROR(VLOOKUP($A4092,Registros!$B$2:$G$6000,6,0),IFERROR(VLOOKUP($D4092,Winback!$B$2:$C$300,2,0),""))</f>
        <v/>
      </c>
      <c r="S4092">
        <f>IF($E4092=1,"NP","")&amp;IF($G4092=1,"+MOV","")&amp;IF($I4092=1,"+CS","")&amp;IF($K4092=1,"+WB","")</f>
        <v/>
      </c>
      <c r="T4092">
        <f>$E4092+$G4092+$I4092+$K4092</f>
        <v/>
      </c>
    </row>
    <row r="4093">
      <c r="A4093" t="inlineStr">
        <is>
          <t>327099830000</t>
        </is>
      </c>
      <c r="B4093" t="inlineStr">
        <is>
          <t>32709983</t>
        </is>
      </c>
      <c r="C4093" t="inlineStr">
        <is>
          <t>WEITUAN ZHUO</t>
        </is>
      </c>
      <c r="D4093" t="inlineStr">
        <is>
          <t>WEITUANZHUO</t>
        </is>
      </c>
      <c r="E4093">
        <f>IF(COUNTIFS(Registros!$A$2:$A$6000,"NP",Registros!$B$2:$B$6000,$A4093)&gt;0,1,0)</f>
        <v/>
      </c>
      <c r="F4093">
        <f>IF($E4093=1,SUMIFS(Registros!$F$2:$F$6000,Registros!$A$2:$A$6000,"NP",Registros!$B$2:$B$6000,$A4093),0)</f>
        <v/>
      </c>
      <c r="G4093">
        <f>IF(COUNTIFS(Registros!$A$2:$A$6000,"MOV",Registros!$B$2:$B$6000,$A4093)&gt;0,1,0)</f>
        <v/>
      </c>
      <c r="H4093">
        <f>IF($G4093=1,SUMIFS(Registros!$F$2:$F$6000,Registros!$A$2:$A$6000,"MOV",Registros!$B$2:$B$6000,$A4093),0)</f>
        <v/>
      </c>
      <c r="I4093">
        <f>IF(COUNTIFS(Registros!$A$2:$A$6000,"CS",Registros!$B$2:$B$6000,$A4093)&gt;0,1,0)</f>
        <v/>
      </c>
      <c r="J4093">
        <f>IF($I4093=1,SUMIFS(Registros!$I$2:$I$6000,Registros!$A$2:$A$6000,"CS",Registros!$B$2:$B$6000,$A4093),0)</f>
        <v/>
      </c>
      <c r="K4093">
        <f>IF(COUNTIFS(Winback!$K$2:$K$300,$D4093)&gt;0,1,0)</f>
        <v/>
      </c>
      <c r="L4093">
        <f>IF(AND($K4093=1,LEFT($A4093,3)="WB-"),SUMIFS(Winback!$D$2:$D$300,Winback!$K$2:$K$300,$D4093),0)</f>
        <v/>
      </c>
      <c r="M4093">
        <f>IF(OR($E4093=1,$G4093=1,SUMIFS(Registros!$J$2:$J$6000,Registros!$B$2:$B$6000,$A4093)&gt;0),1,0)</f>
        <v/>
      </c>
      <c r="N4093">
        <f>IF($J4093&gt;0,1,IF(COUNTIFS(Registros!$A$2:$A$6000,"CS",Registros!$B$2:$B$6000,$A4093,Registros!$K$2:$K$6000,"&lt;&gt;")&gt;0,1,0))</f>
        <v/>
      </c>
      <c r="O4093">
        <f>IF(AND($K4093=1,$E4093=0,$G4093=0,$I4093=0),"WINBACK",IF(AND($M4093=1,$N4093&gt;0),"CONVERGENTE",IF($M4093=1,"SOLO MÓVIL",IF($N4093&gt;0,"SOLO FIJO / INTERNET","SIN SERVICIOS"))))</f>
        <v/>
      </c>
      <c r="P4093">
        <f>IF($O4093="WINBACK","Recuperar (winback)",IF($O4093="CONVERGENTE","Upgrade / más líneas",IF($O4093="SOLO MÓVIL","Ofrecer fijo + internet (FLBBTV)",IF($O4093="SOLO FIJO / INTERNET","Ofrecer línea móvil Nextphone","Oferta completa (móvil + fijo + internet)"))))</f>
        <v/>
      </c>
      <c r="Q4093">
        <f>$F4093+$H4093+$L4093</f>
        <v/>
      </c>
      <c r="R4093">
        <f>IFERROR(VLOOKUP($A4093,Registros!$B$2:$G$6000,6,0),IFERROR(VLOOKUP($D4093,Winback!$B$2:$C$300,2,0),""))</f>
        <v/>
      </c>
      <c r="S4093">
        <f>IF($E4093=1,"NP","")&amp;IF($G4093=1,"+MOV","")&amp;IF($I4093=1,"+CS","")&amp;IF($K4093=1,"+WB","")</f>
        <v/>
      </c>
      <c r="T4093">
        <f>$E4093+$G4093+$I4093+$K4093</f>
        <v/>
      </c>
    </row>
    <row r="4094">
      <c r="A4094" t="inlineStr">
        <is>
          <t>352087160000</t>
        </is>
      </c>
      <c r="B4094" t="inlineStr">
        <is>
          <t>35208716</t>
        </is>
      </c>
      <c r="C4094" t="inlineStr">
        <is>
          <t>WEIXI ZHONG</t>
        </is>
      </c>
      <c r="D4094" t="inlineStr">
        <is>
          <t>WEIXIZHONG</t>
        </is>
      </c>
      <c r="E4094">
        <f>IF(COUNTIFS(Registros!$A$2:$A$6000,"NP",Registros!$B$2:$B$6000,$A4094)&gt;0,1,0)</f>
        <v/>
      </c>
      <c r="F4094">
        <f>IF($E4094=1,SUMIFS(Registros!$F$2:$F$6000,Registros!$A$2:$A$6000,"NP",Registros!$B$2:$B$6000,$A4094),0)</f>
        <v/>
      </c>
      <c r="G4094">
        <f>IF(COUNTIFS(Registros!$A$2:$A$6000,"MOV",Registros!$B$2:$B$6000,$A4094)&gt;0,1,0)</f>
        <v/>
      </c>
      <c r="H4094">
        <f>IF($G4094=1,SUMIFS(Registros!$F$2:$F$6000,Registros!$A$2:$A$6000,"MOV",Registros!$B$2:$B$6000,$A4094),0)</f>
        <v/>
      </c>
      <c r="I4094">
        <f>IF(COUNTIFS(Registros!$A$2:$A$6000,"CS",Registros!$B$2:$B$6000,$A4094)&gt;0,1,0)</f>
        <v/>
      </c>
      <c r="J4094">
        <f>IF($I4094=1,SUMIFS(Registros!$I$2:$I$6000,Registros!$A$2:$A$6000,"CS",Registros!$B$2:$B$6000,$A4094),0)</f>
        <v/>
      </c>
      <c r="K4094">
        <f>IF(COUNTIFS(Winback!$K$2:$K$300,$D4094)&gt;0,1,0)</f>
        <v/>
      </c>
      <c r="L4094">
        <f>IF(AND($K4094=1,LEFT($A4094,3)="WB-"),SUMIFS(Winback!$D$2:$D$300,Winback!$K$2:$K$300,$D4094),0)</f>
        <v/>
      </c>
      <c r="M4094">
        <f>IF(OR($E4094=1,$G4094=1,SUMIFS(Registros!$J$2:$J$6000,Registros!$B$2:$B$6000,$A4094)&gt;0),1,0)</f>
        <v/>
      </c>
      <c r="N4094">
        <f>IF($J4094&gt;0,1,IF(COUNTIFS(Registros!$A$2:$A$6000,"CS",Registros!$B$2:$B$6000,$A4094,Registros!$K$2:$K$6000,"&lt;&gt;")&gt;0,1,0))</f>
        <v/>
      </c>
      <c r="O4094">
        <f>IF(AND($K4094=1,$E4094=0,$G4094=0,$I4094=0),"WINBACK",IF(AND($M4094=1,$N4094&gt;0),"CONVERGENTE",IF($M4094=1,"SOLO MÓVIL",IF($N4094&gt;0,"SOLO FIJO / INTERNET","SIN SERVICIOS"))))</f>
        <v/>
      </c>
      <c r="P4094">
        <f>IF($O4094="WINBACK","Recuperar (winback)",IF($O4094="CONVERGENTE","Upgrade / más líneas",IF($O4094="SOLO MÓVIL","Ofrecer fijo + internet (FLBBTV)",IF($O4094="SOLO FIJO / INTERNET","Ofrecer línea móvil Nextphone","Oferta completa (móvil + fijo + internet)"))))</f>
        <v/>
      </c>
      <c r="Q4094">
        <f>$F4094+$H4094+$L4094</f>
        <v/>
      </c>
      <c r="R4094">
        <f>IFERROR(VLOOKUP($A4094,Registros!$B$2:$G$6000,6,0),IFERROR(VLOOKUP($D4094,Winback!$B$2:$C$300,2,0),""))</f>
        <v/>
      </c>
      <c r="S4094">
        <f>IF($E4094=1,"NP","")&amp;IF($G4094=1,"+MOV","")&amp;IF($I4094=1,"+CS","")&amp;IF($K4094=1,"+WB","")</f>
        <v/>
      </c>
      <c r="T4094">
        <f>$E4094+$G4094+$I4094+$K4094</f>
        <v/>
      </c>
    </row>
    <row r="4095">
      <c r="A4095" t="inlineStr">
        <is>
          <t>337069840000</t>
        </is>
      </c>
      <c r="B4095" t="inlineStr">
        <is>
          <t>33706984</t>
        </is>
      </c>
      <c r="C4095" t="inlineStr">
        <is>
          <t>WEIXIAN PAN</t>
        </is>
      </c>
      <c r="D4095" t="inlineStr">
        <is>
          <t>WEIXIANPAN</t>
        </is>
      </c>
      <c r="E4095">
        <f>IF(COUNTIFS(Registros!$A$2:$A$6000,"NP",Registros!$B$2:$B$6000,$A4095)&gt;0,1,0)</f>
        <v/>
      </c>
      <c r="F4095">
        <f>IF($E4095=1,SUMIFS(Registros!$F$2:$F$6000,Registros!$A$2:$A$6000,"NP",Registros!$B$2:$B$6000,$A4095),0)</f>
        <v/>
      </c>
      <c r="G4095">
        <f>IF(COUNTIFS(Registros!$A$2:$A$6000,"MOV",Registros!$B$2:$B$6000,$A4095)&gt;0,1,0)</f>
        <v/>
      </c>
      <c r="H4095">
        <f>IF($G4095=1,SUMIFS(Registros!$F$2:$F$6000,Registros!$A$2:$A$6000,"MOV",Registros!$B$2:$B$6000,$A4095),0)</f>
        <v/>
      </c>
      <c r="I4095">
        <f>IF(COUNTIFS(Registros!$A$2:$A$6000,"CS",Registros!$B$2:$B$6000,$A4095)&gt;0,1,0)</f>
        <v/>
      </c>
      <c r="J4095">
        <f>IF($I4095=1,SUMIFS(Registros!$I$2:$I$6000,Registros!$A$2:$A$6000,"CS",Registros!$B$2:$B$6000,$A4095),0)</f>
        <v/>
      </c>
      <c r="K4095">
        <f>IF(COUNTIFS(Winback!$K$2:$K$300,$D4095)&gt;0,1,0)</f>
        <v/>
      </c>
      <c r="L4095">
        <f>IF(AND($K4095=1,LEFT($A4095,3)="WB-"),SUMIFS(Winback!$D$2:$D$300,Winback!$K$2:$K$300,$D4095),0)</f>
        <v/>
      </c>
      <c r="M4095">
        <f>IF(OR($E4095=1,$G4095=1,SUMIFS(Registros!$J$2:$J$6000,Registros!$B$2:$B$6000,$A4095)&gt;0),1,0)</f>
        <v/>
      </c>
      <c r="N4095">
        <f>IF($J4095&gt;0,1,IF(COUNTIFS(Registros!$A$2:$A$6000,"CS",Registros!$B$2:$B$6000,$A4095,Registros!$K$2:$K$6000,"&lt;&gt;")&gt;0,1,0))</f>
        <v/>
      </c>
      <c r="O4095">
        <f>IF(AND($K4095=1,$E4095=0,$G4095=0,$I4095=0),"WINBACK",IF(AND($M4095=1,$N4095&gt;0),"CONVERGENTE",IF($M4095=1,"SOLO MÓVIL",IF($N4095&gt;0,"SOLO FIJO / INTERNET","SIN SERVICIOS"))))</f>
        <v/>
      </c>
      <c r="P4095">
        <f>IF($O4095="WINBACK","Recuperar (winback)",IF($O4095="CONVERGENTE","Upgrade / más líneas",IF($O4095="SOLO MÓVIL","Ofrecer fijo + internet (FLBBTV)",IF($O4095="SOLO FIJO / INTERNET","Ofrecer línea móvil Nextphone","Oferta completa (móvil + fijo + internet)"))))</f>
        <v/>
      </c>
      <c r="Q4095">
        <f>$F4095+$H4095+$L4095</f>
        <v/>
      </c>
      <c r="R4095">
        <f>IFERROR(VLOOKUP($A4095,Registros!$B$2:$G$6000,6,0),IFERROR(VLOOKUP($D4095,Winback!$B$2:$C$300,2,0),""))</f>
        <v/>
      </c>
      <c r="S4095">
        <f>IF($E4095=1,"NP","")&amp;IF($G4095=1,"+MOV","")&amp;IF($I4095=1,"+CS","")&amp;IF($K4095=1,"+WB","")</f>
        <v/>
      </c>
      <c r="T4095">
        <f>$E4095+$G4095+$I4095+$K4095</f>
        <v/>
      </c>
    </row>
    <row r="4096">
      <c r="A4096" t="inlineStr">
        <is>
          <t>311032980000</t>
        </is>
      </c>
      <c r="B4096" t="inlineStr">
        <is>
          <t>31103298</t>
        </is>
      </c>
      <c r="C4096" t="inlineStr">
        <is>
          <t>WEIXIANG LIAO ZHANG</t>
        </is>
      </c>
      <c r="D4096" t="inlineStr">
        <is>
          <t>WEIXIANGLIAOZHANG</t>
        </is>
      </c>
      <c r="E4096">
        <f>IF(COUNTIFS(Registros!$A$2:$A$6000,"NP",Registros!$B$2:$B$6000,$A4096)&gt;0,1,0)</f>
        <v/>
      </c>
      <c r="F4096">
        <f>IF($E4096=1,SUMIFS(Registros!$F$2:$F$6000,Registros!$A$2:$A$6000,"NP",Registros!$B$2:$B$6000,$A4096),0)</f>
        <v/>
      </c>
      <c r="G4096">
        <f>IF(COUNTIFS(Registros!$A$2:$A$6000,"MOV",Registros!$B$2:$B$6000,$A4096)&gt;0,1,0)</f>
        <v/>
      </c>
      <c r="H4096">
        <f>IF($G4096=1,SUMIFS(Registros!$F$2:$F$6000,Registros!$A$2:$A$6000,"MOV",Registros!$B$2:$B$6000,$A4096),0)</f>
        <v/>
      </c>
      <c r="I4096">
        <f>IF(COUNTIFS(Registros!$A$2:$A$6000,"CS",Registros!$B$2:$B$6000,$A4096)&gt;0,1,0)</f>
        <v/>
      </c>
      <c r="J4096">
        <f>IF($I4096=1,SUMIFS(Registros!$I$2:$I$6000,Registros!$A$2:$A$6000,"CS",Registros!$B$2:$B$6000,$A4096),0)</f>
        <v/>
      </c>
      <c r="K4096">
        <f>IF(COUNTIFS(Winback!$K$2:$K$300,$D4096)&gt;0,1,0)</f>
        <v/>
      </c>
      <c r="L4096">
        <f>IF(AND($K4096=1,LEFT($A4096,3)="WB-"),SUMIFS(Winback!$D$2:$D$300,Winback!$K$2:$K$300,$D4096),0)</f>
        <v/>
      </c>
      <c r="M4096">
        <f>IF(OR($E4096=1,$G4096=1,SUMIFS(Registros!$J$2:$J$6000,Registros!$B$2:$B$6000,$A4096)&gt;0),1,0)</f>
        <v/>
      </c>
      <c r="N4096">
        <f>IF($J4096&gt;0,1,IF(COUNTIFS(Registros!$A$2:$A$6000,"CS",Registros!$B$2:$B$6000,$A4096,Registros!$K$2:$K$6000,"&lt;&gt;")&gt;0,1,0))</f>
        <v/>
      </c>
      <c r="O4096">
        <f>IF(AND($K4096=1,$E4096=0,$G4096=0,$I4096=0),"WINBACK",IF(AND($M4096=1,$N4096&gt;0),"CONVERGENTE",IF($M4096=1,"SOLO MÓVIL",IF($N4096&gt;0,"SOLO FIJO / INTERNET","SIN SERVICIOS"))))</f>
        <v/>
      </c>
      <c r="P4096">
        <f>IF($O4096="WINBACK","Recuperar (winback)",IF($O4096="CONVERGENTE","Upgrade / más líneas",IF($O4096="SOLO MÓVIL","Ofrecer fijo + internet (FLBBTV)",IF($O4096="SOLO FIJO / INTERNET","Ofrecer línea móvil Nextphone","Oferta completa (móvil + fijo + internet)"))))</f>
        <v/>
      </c>
      <c r="Q4096">
        <f>$F4096+$H4096+$L4096</f>
        <v/>
      </c>
      <c r="R4096">
        <f>IFERROR(VLOOKUP($A4096,Registros!$B$2:$G$6000,6,0),IFERROR(VLOOKUP($D4096,Winback!$B$2:$C$300,2,0),""))</f>
        <v/>
      </c>
      <c r="S4096">
        <f>IF($E4096=1,"NP","")&amp;IF($G4096=1,"+MOV","")&amp;IF($I4096=1,"+CS","")&amp;IF($K4096=1,"+WB","")</f>
        <v/>
      </c>
      <c r="T4096">
        <f>$E4096+$G4096+$I4096+$K4096</f>
        <v/>
      </c>
    </row>
    <row r="4097">
      <c r="A4097" t="inlineStr">
        <is>
          <t>347031580000</t>
        </is>
      </c>
      <c r="B4097" t="inlineStr">
        <is>
          <t>34703158</t>
        </is>
      </c>
      <c r="C4097" t="inlineStr">
        <is>
          <t>WEIXIANG TANG</t>
        </is>
      </c>
      <c r="D4097" t="inlineStr">
        <is>
          <t>WEIXIANGTANG</t>
        </is>
      </c>
      <c r="E4097">
        <f>IF(COUNTIFS(Registros!$A$2:$A$6000,"NP",Registros!$B$2:$B$6000,$A4097)&gt;0,1,0)</f>
        <v/>
      </c>
      <c r="F4097">
        <f>IF($E4097=1,SUMIFS(Registros!$F$2:$F$6000,Registros!$A$2:$A$6000,"NP",Registros!$B$2:$B$6000,$A4097),0)</f>
        <v/>
      </c>
      <c r="G4097">
        <f>IF(COUNTIFS(Registros!$A$2:$A$6000,"MOV",Registros!$B$2:$B$6000,$A4097)&gt;0,1,0)</f>
        <v/>
      </c>
      <c r="H4097">
        <f>IF($G4097=1,SUMIFS(Registros!$F$2:$F$6000,Registros!$A$2:$A$6000,"MOV",Registros!$B$2:$B$6000,$A4097),0)</f>
        <v/>
      </c>
      <c r="I4097">
        <f>IF(COUNTIFS(Registros!$A$2:$A$6000,"CS",Registros!$B$2:$B$6000,$A4097)&gt;0,1,0)</f>
        <v/>
      </c>
      <c r="J4097">
        <f>IF($I4097=1,SUMIFS(Registros!$I$2:$I$6000,Registros!$A$2:$A$6000,"CS",Registros!$B$2:$B$6000,$A4097),0)</f>
        <v/>
      </c>
      <c r="K4097">
        <f>IF(COUNTIFS(Winback!$K$2:$K$300,$D4097)&gt;0,1,0)</f>
        <v/>
      </c>
      <c r="L4097">
        <f>IF(AND($K4097=1,LEFT($A4097,3)="WB-"),SUMIFS(Winback!$D$2:$D$300,Winback!$K$2:$K$300,$D4097),0)</f>
        <v/>
      </c>
      <c r="M4097">
        <f>IF(OR($E4097=1,$G4097=1,SUMIFS(Registros!$J$2:$J$6000,Registros!$B$2:$B$6000,$A4097)&gt;0),1,0)</f>
        <v/>
      </c>
      <c r="N4097">
        <f>IF($J4097&gt;0,1,IF(COUNTIFS(Registros!$A$2:$A$6000,"CS",Registros!$B$2:$B$6000,$A4097,Registros!$K$2:$K$6000,"&lt;&gt;")&gt;0,1,0))</f>
        <v/>
      </c>
      <c r="O4097">
        <f>IF(AND($K4097=1,$E4097=0,$G4097=0,$I4097=0),"WINBACK",IF(AND($M4097=1,$N4097&gt;0),"CONVERGENTE",IF($M4097=1,"SOLO MÓVIL",IF($N4097&gt;0,"SOLO FIJO / INTERNET","SIN SERVICIOS"))))</f>
        <v/>
      </c>
      <c r="P4097">
        <f>IF($O4097="WINBACK","Recuperar (winback)",IF($O4097="CONVERGENTE","Upgrade / más líneas",IF($O4097="SOLO MÓVIL","Ofrecer fijo + internet (FLBBTV)",IF($O4097="SOLO FIJO / INTERNET","Ofrecer línea móvil Nextphone","Oferta completa (móvil + fijo + internet)"))))</f>
        <v/>
      </c>
      <c r="Q4097">
        <f>$F4097+$H4097+$L4097</f>
        <v/>
      </c>
      <c r="R4097">
        <f>IFERROR(VLOOKUP($A4097,Registros!$B$2:$G$6000,6,0),IFERROR(VLOOKUP($D4097,Winback!$B$2:$C$300,2,0),""))</f>
        <v/>
      </c>
      <c r="S4097">
        <f>IF($E4097=1,"NP","")&amp;IF($G4097=1,"+MOV","")&amp;IF($I4097=1,"+CS","")&amp;IF($K4097=1,"+WB","")</f>
        <v/>
      </c>
      <c r="T4097">
        <f>$E4097+$G4097+$I4097+$K4097</f>
        <v/>
      </c>
    </row>
    <row r="4098">
      <c r="A4098" t="inlineStr">
        <is>
          <t>355060720000</t>
        </is>
      </c>
      <c r="B4098" t="inlineStr">
        <is>
          <t>35506072</t>
        </is>
      </c>
      <c r="C4098" t="inlineStr">
        <is>
          <t>WEIXING QIU</t>
        </is>
      </c>
      <c r="D4098" t="inlineStr">
        <is>
          <t>WEIXINGQIU</t>
        </is>
      </c>
      <c r="E4098">
        <f>IF(COUNTIFS(Registros!$A$2:$A$6000,"NP",Registros!$B$2:$B$6000,$A4098)&gt;0,1,0)</f>
        <v/>
      </c>
      <c r="F4098">
        <f>IF($E4098=1,SUMIFS(Registros!$F$2:$F$6000,Registros!$A$2:$A$6000,"NP",Registros!$B$2:$B$6000,$A4098),0)</f>
        <v/>
      </c>
      <c r="G4098">
        <f>IF(COUNTIFS(Registros!$A$2:$A$6000,"MOV",Registros!$B$2:$B$6000,$A4098)&gt;0,1,0)</f>
        <v/>
      </c>
      <c r="H4098">
        <f>IF($G4098=1,SUMIFS(Registros!$F$2:$F$6000,Registros!$A$2:$A$6000,"MOV",Registros!$B$2:$B$6000,$A4098),0)</f>
        <v/>
      </c>
      <c r="I4098">
        <f>IF(COUNTIFS(Registros!$A$2:$A$6000,"CS",Registros!$B$2:$B$6000,$A4098)&gt;0,1,0)</f>
        <v/>
      </c>
      <c r="J4098">
        <f>IF($I4098=1,SUMIFS(Registros!$I$2:$I$6000,Registros!$A$2:$A$6000,"CS",Registros!$B$2:$B$6000,$A4098),0)</f>
        <v/>
      </c>
      <c r="K4098">
        <f>IF(COUNTIFS(Winback!$K$2:$K$300,$D4098)&gt;0,1,0)</f>
        <v/>
      </c>
      <c r="L4098">
        <f>IF(AND($K4098=1,LEFT($A4098,3)="WB-"),SUMIFS(Winback!$D$2:$D$300,Winback!$K$2:$K$300,$D4098),0)</f>
        <v/>
      </c>
      <c r="M4098">
        <f>IF(OR($E4098=1,$G4098=1,SUMIFS(Registros!$J$2:$J$6000,Registros!$B$2:$B$6000,$A4098)&gt;0),1,0)</f>
        <v/>
      </c>
      <c r="N4098">
        <f>IF($J4098&gt;0,1,IF(COUNTIFS(Registros!$A$2:$A$6000,"CS",Registros!$B$2:$B$6000,$A4098,Registros!$K$2:$K$6000,"&lt;&gt;")&gt;0,1,0))</f>
        <v/>
      </c>
      <c r="O4098">
        <f>IF(AND($K4098=1,$E4098=0,$G4098=0,$I4098=0),"WINBACK",IF(AND($M4098=1,$N4098&gt;0),"CONVERGENTE",IF($M4098=1,"SOLO MÓVIL",IF($N4098&gt;0,"SOLO FIJO / INTERNET","SIN SERVICIOS"))))</f>
        <v/>
      </c>
      <c r="P4098">
        <f>IF($O4098="WINBACK","Recuperar (winback)",IF($O4098="CONVERGENTE","Upgrade / más líneas",IF($O4098="SOLO MÓVIL","Ofrecer fijo + internet (FLBBTV)",IF($O4098="SOLO FIJO / INTERNET","Ofrecer línea móvil Nextphone","Oferta completa (móvil + fijo + internet)"))))</f>
        <v/>
      </c>
      <c r="Q4098">
        <f>$F4098+$H4098+$L4098</f>
        <v/>
      </c>
      <c r="R4098">
        <f>IFERROR(VLOOKUP($A4098,Registros!$B$2:$G$6000,6,0),IFERROR(VLOOKUP($D4098,Winback!$B$2:$C$300,2,0),""))</f>
        <v/>
      </c>
      <c r="S4098">
        <f>IF($E4098=1,"NP","")&amp;IF($G4098=1,"+MOV","")&amp;IF($I4098=1,"+CS","")&amp;IF($K4098=1,"+WB","")</f>
        <v/>
      </c>
      <c r="T4098">
        <f>$E4098+$G4098+$I4098+$K4098</f>
        <v/>
      </c>
    </row>
    <row r="4099">
      <c r="A4099" t="inlineStr">
        <is>
          <t>347458480000</t>
        </is>
      </c>
      <c r="B4099" t="inlineStr">
        <is>
          <t>34745848</t>
        </is>
      </c>
      <c r="C4099" t="inlineStr">
        <is>
          <t>WEIXING XIAN</t>
        </is>
      </c>
      <c r="D4099" t="inlineStr">
        <is>
          <t>WEIXINGXIAN</t>
        </is>
      </c>
      <c r="E4099">
        <f>IF(COUNTIFS(Registros!$A$2:$A$6000,"NP",Registros!$B$2:$B$6000,$A4099)&gt;0,1,0)</f>
        <v/>
      </c>
      <c r="F4099">
        <f>IF($E4099=1,SUMIFS(Registros!$F$2:$F$6000,Registros!$A$2:$A$6000,"NP",Registros!$B$2:$B$6000,$A4099),0)</f>
        <v/>
      </c>
      <c r="G4099">
        <f>IF(COUNTIFS(Registros!$A$2:$A$6000,"MOV",Registros!$B$2:$B$6000,$A4099)&gt;0,1,0)</f>
        <v/>
      </c>
      <c r="H4099">
        <f>IF($G4099=1,SUMIFS(Registros!$F$2:$F$6000,Registros!$A$2:$A$6000,"MOV",Registros!$B$2:$B$6000,$A4099),0)</f>
        <v/>
      </c>
      <c r="I4099">
        <f>IF(COUNTIFS(Registros!$A$2:$A$6000,"CS",Registros!$B$2:$B$6000,$A4099)&gt;0,1,0)</f>
        <v/>
      </c>
      <c r="J4099">
        <f>IF($I4099=1,SUMIFS(Registros!$I$2:$I$6000,Registros!$A$2:$A$6000,"CS",Registros!$B$2:$B$6000,$A4099),0)</f>
        <v/>
      </c>
      <c r="K4099">
        <f>IF(COUNTIFS(Winback!$K$2:$K$300,$D4099)&gt;0,1,0)</f>
        <v/>
      </c>
      <c r="L4099">
        <f>IF(AND($K4099=1,LEFT($A4099,3)="WB-"),SUMIFS(Winback!$D$2:$D$300,Winback!$K$2:$K$300,$D4099),0)</f>
        <v/>
      </c>
      <c r="M4099">
        <f>IF(OR($E4099=1,$G4099=1,SUMIFS(Registros!$J$2:$J$6000,Registros!$B$2:$B$6000,$A4099)&gt;0),1,0)</f>
        <v/>
      </c>
      <c r="N4099">
        <f>IF($J4099&gt;0,1,IF(COUNTIFS(Registros!$A$2:$A$6000,"CS",Registros!$B$2:$B$6000,$A4099,Registros!$K$2:$K$6000,"&lt;&gt;")&gt;0,1,0))</f>
        <v/>
      </c>
      <c r="O4099">
        <f>IF(AND($K4099=1,$E4099=0,$G4099=0,$I4099=0),"WINBACK",IF(AND($M4099=1,$N4099&gt;0),"CONVERGENTE",IF($M4099=1,"SOLO MÓVIL",IF($N4099&gt;0,"SOLO FIJO / INTERNET","SIN SERVICIOS"))))</f>
        <v/>
      </c>
      <c r="P4099">
        <f>IF($O4099="WINBACK","Recuperar (winback)",IF($O4099="CONVERGENTE","Upgrade / más líneas",IF($O4099="SOLO MÓVIL","Ofrecer fijo + internet (FLBBTV)",IF($O4099="SOLO FIJO / INTERNET","Ofrecer línea móvil Nextphone","Oferta completa (móvil + fijo + internet)"))))</f>
        <v/>
      </c>
      <c r="Q4099">
        <f>$F4099+$H4099+$L4099</f>
        <v/>
      </c>
      <c r="R4099">
        <f>IFERROR(VLOOKUP($A4099,Registros!$B$2:$G$6000,6,0),IFERROR(VLOOKUP($D4099,Winback!$B$2:$C$300,2,0),""))</f>
        <v/>
      </c>
      <c r="S4099">
        <f>IF($E4099=1,"NP","")&amp;IF($G4099=1,"+MOV","")&amp;IF($I4099=1,"+CS","")&amp;IF($K4099=1,"+WB","")</f>
        <v/>
      </c>
      <c r="T4099">
        <f>$E4099+$G4099+$I4099+$K4099</f>
        <v/>
      </c>
    </row>
    <row r="4100">
      <c r="A4100" t="inlineStr">
        <is>
          <t>281017490000</t>
        </is>
      </c>
      <c r="B4100" t="inlineStr">
        <is>
          <t>28101749</t>
        </is>
      </c>
      <c r="C4100" t="inlineStr">
        <is>
          <t>MINI SUPER ANGELA NICE / WEIXING HOU</t>
        </is>
      </c>
      <c r="D4100" t="inlineStr">
        <is>
          <t>MINISUPERANGELANICEWEIXINGHOU</t>
        </is>
      </c>
      <c r="E4100">
        <f>IF(COUNTIFS(Registros!$A$2:$A$6000,"NP",Registros!$B$2:$B$6000,$A4100)&gt;0,1,0)</f>
        <v/>
      </c>
      <c r="F4100">
        <f>IF($E4100=1,SUMIFS(Registros!$F$2:$F$6000,Registros!$A$2:$A$6000,"NP",Registros!$B$2:$B$6000,$A4100),0)</f>
        <v/>
      </c>
      <c r="G4100">
        <f>IF(COUNTIFS(Registros!$A$2:$A$6000,"MOV",Registros!$B$2:$B$6000,$A4100)&gt;0,1,0)</f>
        <v/>
      </c>
      <c r="H4100">
        <f>IF($G4100=1,SUMIFS(Registros!$F$2:$F$6000,Registros!$A$2:$A$6000,"MOV",Registros!$B$2:$B$6000,$A4100),0)</f>
        <v/>
      </c>
      <c r="I4100">
        <f>IF(COUNTIFS(Registros!$A$2:$A$6000,"CS",Registros!$B$2:$B$6000,$A4100)&gt;0,1,0)</f>
        <v/>
      </c>
      <c r="J4100">
        <f>IF($I4100=1,SUMIFS(Registros!$I$2:$I$6000,Registros!$A$2:$A$6000,"CS",Registros!$B$2:$B$6000,$A4100),0)</f>
        <v/>
      </c>
      <c r="K4100">
        <f>IF(COUNTIFS(Winback!$K$2:$K$300,$D4100)&gt;0,1,0)</f>
        <v/>
      </c>
      <c r="L4100">
        <f>IF(AND($K4100=1,LEFT($A4100,3)="WB-"),SUMIFS(Winback!$D$2:$D$300,Winback!$K$2:$K$300,$D4100),0)</f>
        <v/>
      </c>
      <c r="M4100">
        <f>IF(OR($E4100=1,$G4100=1,SUMIFS(Registros!$J$2:$J$6000,Registros!$B$2:$B$6000,$A4100)&gt;0),1,0)</f>
        <v/>
      </c>
      <c r="N4100">
        <f>IF($J4100&gt;0,1,IF(COUNTIFS(Registros!$A$2:$A$6000,"CS",Registros!$B$2:$B$6000,$A4100,Registros!$K$2:$K$6000,"&lt;&gt;")&gt;0,1,0))</f>
        <v/>
      </c>
      <c r="O4100">
        <f>IF(AND($K4100=1,$E4100=0,$G4100=0,$I4100=0),"WINBACK",IF(AND($M4100=1,$N4100&gt;0),"CONVERGENTE",IF($M4100=1,"SOLO MÓVIL",IF($N4100&gt;0,"SOLO FIJO / INTERNET","SIN SERVICIOS"))))</f>
        <v/>
      </c>
      <c r="P4100">
        <f>IF($O4100="WINBACK","Recuperar (winback)",IF($O4100="CONVERGENTE","Upgrade / más líneas",IF($O4100="SOLO MÓVIL","Ofrecer fijo + internet (FLBBTV)",IF($O4100="SOLO FIJO / INTERNET","Ofrecer línea móvil Nextphone","Oferta completa (móvil + fijo + internet)"))))</f>
        <v/>
      </c>
      <c r="Q4100">
        <f>$F4100+$H4100+$L4100</f>
        <v/>
      </c>
      <c r="R4100">
        <f>IFERROR(VLOOKUP($A4100,Registros!$B$2:$G$6000,6,0),IFERROR(VLOOKUP($D4100,Winback!$B$2:$C$300,2,0),""))</f>
        <v/>
      </c>
      <c r="S4100">
        <f>IF($E4100=1,"NP","")&amp;IF($G4100=1,"+MOV","")&amp;IF($I4100=1,"+CS","")&amp;IF($K4100=1,"+WB","")</f>
        <v/>
      </c>
      <c r="T4100">
        <f>$E4100+$G4100+$I4100+$K4100</f>
        <v/>
      </c>
    </row>
    <row r="4101">
      <c r="A4101" t="inlineStr">
        <is>
          <t>332261710000</t>
        </is>
      </c>
      <c r="B4101" t="inlineStr">
        <is>
          <t>33226171</t>
        </is>
      </c>
      <c r="C4101" t="inlineStr">
        <is>
          <t>WEIXIONG QIU</t>
        </is>
      </c>
      <c r="D4101" t="inlineStr">
        <is>
          <t>WEIXIONGQIU</t>
        </is>
      </c>
      <c r="E4101">
        <f>IF(COUNTIFS(Registros!$A$2:$A$6000,"NP",Registros!$B$2:$B$6000,$A4101)&gt;0,1,0)</f>
        <v/>
      </c>
      <c r="F4101">
        <f>IF($E4101=1,SUMIFS(Registros!$F$2:$F$6000,Registros!$A$2:$A$6000,"NP",Registros!$B$2:$B$6000,$A4101),0)</f>
        <v/>
      </c>
      <c r="G4101">
        <f>IF(COUNTIFS(Registros!$A$2:$A$6000,"MOV",Registros!$B$2:$B$6000,$A4101)&gt;0,1,0)</f>
        <v/>
      </c>
      <c r="H4101">
        <f>IF($G4101=1,SUMIFS(Registros!$F$2:$F$6000,Registros!$A$2:$A$6000,"MOV",Registros!$B$2:$B$6000,$A4101),0)</f>
        <v/>
      </c>
      <c r="I4101">
        <f>IF(COUNTIFS(Registros!$A$2:$A$6000,"CS",Registros!$B$2:$B$6000,$A4101)&gt;0,1,0)</f>
        <v/>
      </c>
      <c r="J4101">
        <f>IF($I4101=1,SUMIFS(Registros!$I$2:$I$6000,Registros!$A$2:$A$6000,"CS",Registros!$B$2:$B$6000,$A4101),0)</f>
        <v/>
      </c>
      <c r="K4101">
        <f>IF(COUNTIFS(Winback!$K$2:$K$300,$D4101)&gt;0,1,0)</f>
        <v/>
      </c>
      <c r="L4101">
        <f>IF(AND($K4101=1,LEFT($A4101,3)="WB-"),SUMIFS(Winback!$D$2:$D$300,Winback!$K$2:$K$300,$D4101),0)</f>
        <v/>
      </c>
      <c r="M4101">
        <f>IF(OR($E4101=1,$G4101=1,SUMIFS(Registros!$J$2:$J$6000,Registros!$B$2:$B$6000,$A4101)&gt;0),1,0)</f>
        <v/>
      </c>
      <c r="N4101">
        <f>IF($J4101&gt;0,1,IF(COUNTIFS(Registros!$A$2:$A$6000,"CS",Registros!$B$2:$B$6000,$A4101,Registros!$K$2:$K$6000,"&lt;&gt;")&gt;0,1,0))</f>
        <v/>
      </c>
      <c r="O4101">
        <f>IF(AND($K4101=1,$E4101=0,$G4101=0,$I4101=0),"WINBACK",IF(AND($M4101=1,$N4101&gt;0),"CONVERGENTE",IF($M4101=1,"SOLO MÓVIL",IF($N4101&gt;0,"SOLO FIJO / INTERNET","SIN SERVICIOS"))))</f>
        <v/>
      </c>
      <c r="P4101">
        <f>IF($O4101="WINBACK","Recuperar (winback)",IF($O4101="CONVERGENTE","Upgrade / más líneas",IF($O4101="SOLO MÓVIL","Ofrecer fijo + internet (FLBBTV)",IF($O4101="SOLO FIJO / INTERNET","Ofrecer línea móvil Nextphone","Oferta completa (móvil + fijo + internet)"))))</f>
        <v/>
      </c>
      <c r="Q4101">
        <f>$F4101+$H4101+$L4101</f>
        <v/>
      </c>
      <c r="R4101">
        <f>IFERROR(VLOOKUP($A4101,Registros!$B$2:$G$6000,6,0),IFERROR(VLOOKUP($D4101,Winback!$B$2:$C$300,2,0),""))</f>
        <v/>
      </c>
      <c r="S4101">
        <f>IF($E4101=1,"NP","")&amp;IF($G4101=1,"+MOV","")&amp;IF($I4101=1,"+CS","")&amp;IF($K4101=1,"+WB","")</f>
        <v/>
      </c>
      <c r="T4101">
        <f>$E4101+$G4101+$I4101+$K4101</f>
        <v/>
      </c>
    </row>
    <row r="4102">
      <c r="A4102" t="inlineStr">
        <is>
          <t>305015940000</t>
        </is>
      </c>
      <c r="B4102" t="inlineStr">
        <is>
          <t>30501594</t>
        </is>
      </c>
      <c r="C4102" t="inlineStr">
        <is>
          <t>WEIXIONG XIAN / LAVAMATICO</t>
        </is>
      </c>
      <c r="D4102" t="inlineStr">
        <is>
          <t>WEIXIONGXIANLAVAMATICO</t>
        </is>
      </c>
      <c r="E4102">
        <f>IF(COUNTIFS(Registros!$A$2:$A$6000,"NP",Registros!$B$2:$B$6000,$A4102)&gt;0,1,0)</f>
        <v/>
      </c>
      <c r="F4102">
        <f>IF($E4102=1,SUMIFS(Registros!$F$2:$F$6000,Registros!$A$2:$A$6000,"NP",Registros!$B$2:$B$6000,$A4102),0)</f>
        <v/>
      </c>
      <c r="G4102">
        <f>IF(COUNTIFS(Registros!$A$2:$A$6000,"MOV",Registros!$B$2:$B$6000,$A4102)&gt;0,1,0)</f>
        <v/>
      </c>
      <c r="H4102">
        <f>IF($G4102=1,SUMIFS(Registros!$F$2:$F$6000,Registros!$A$2:$A$6000,"MOV",Registros!$B$2:$B$6000,$A4102),0)</f>
        <v/>
      </c>
      <c r="I4102">
        <f>IF(COUNTIFS(Registros!$A$2:$A$6000,"CS",Registros!$B$2:$B$6000,$A4102)&gt;0,1,0)</f>
        <v/>
      </c>
      <c r="J4102">
        <f>IF($I4102=1,SUMIFS(Registros!$I$2:$I$6000,Registros!$A$2:$A$6000,"CS",Registros!$B$2:$B$6000,$A4102),0)</f>
        <v/>
      </c>
      <c r="K4102">
        <f>IF(COUNTIFS(Winback!$K$2:$K$300,$D4102)&gt;0,1,0)</f>
        <v/>
      </c>
      <c r="L4102">
        <f>IF(AND($K4102=1,LEFT($A4102,3)="WB-"),SUMIFS(Winback!$D$2:$D$300,Winback!$K$2:$K$300,$D4102),0)</f>
        <v/>
      </c>
      <c r="M4102">
        <f>IF(OR($E4102=1,$G4102=1,SUMIFS(Registros!$J$2:$J$6000,Registros!$B$2:$B$6000,$A4102)&gt;0),1,0)</f>
        <v/>
      </c>
      <c r="N4102">
        <f>IF($J4102&gt;0,1,IF(COUNTIFS(Registros!$A$2:$A$6000,"CS",Registros!$B$2:$B$6000,$A4102,Registros!$K$2:$K$6000,"&lt;&gt;")&gt;0,1,0))</f>
        <v/>
      </c>
      <c r="O4102">
        <f>IF(AND($K4102=1,$E4102=0,$G4102=0,$I4102=0),"WINBACK",IF(AND($M4102=1,$N4102&gt;0),"CONVERGENTE",IF($M4102=1,"SOLO MÓVIL",IF($N4102&gt;0,"SOLO FIJO / INTERNET","SIN SERVICIOS"))))</f>
        <v/>
      </c>
      <c r="P4102">
        <f>IF($O4102="WINBACK","Recuperar (winback)",IF($O4102="CONVERGENTE","Upgrade / más líneas",IF($O4102="SOLO MÓVIL","Ofrecer fijo + internet (FLBBTV)",IF($O4102="SOLO FIJO / INTERNET","Ofrecer línea móvil Nextphone","Oferta completa (móvil + fijo + internet)"))))</f>
        <v/>
      </c>
      <c r="Q4102">
        <f>$F4102+$H4102+$L4102</f>
        <v/>
      </c>
      <c r="R4102">
        <f>IFERROR(VLOOKUP($A4102,Registros!$B$2:$G$6000,6,0),IFERROR(VLOOKUP($D4102,Winback!$B$2:$C$300,2,0),""))</f>
        <v/>
      </c>
      <c r="S4102">
        <f>IF($E4102=1,"NP","")&amp;IF($G4102=1,"+MOV","")&amp;IF($I4102=1,"+CS","")&amp;IF($K4102=1,"+WB","")</f>
        <v/>
      </c>
      <c r="T4102">
        <f>$E4102+$G4102+$I4102+$K4102</f>
        <v/>
      </c>
    </row>
    <row r="4103">
      <c r="A4103" t="inlineStr">
        <is>
          <t>346329380000</t>
        </is>
      </c>
      <c r="B4103" t="inlineStr">
        <is>
          <t>34632938</t>
        </is>
      </c>
      <c r="C4103" t="inlineStr">
        <is>
          <t>WEIYUAN WU</t>
        </is>
      </c>
      <c r="D4103" t="inlineStr">
        <is>
          <t>WEIYUANWU</t>
        </is>
      </c>
      <c r="E4103">
        <f>IF(COUNTIFS(Registros!$A$2:$A$6000,"NP",Registros!$B$2:$B$6000,$A4103)&gt;0,1,0)</f>
        <v/>
      </c>
      <c r="F4103">
        <f>IF($E4103=1,SUMIFS(Registros!$F$2:$F$6000,Registros!$A$2:$A$6000,"NP",Registros!$B$2:$B$6000,$A4103),0)</f>
        <v/>
      </c>
      <c r="G4103">
        <f>IF(COUNTIFS(Registros!$A$2:$A$6000,"MOV",Registros!$B$2:$B$6000,$A4103)&gt;0,1,0)</f>
        <v/>
      </c>
      <c r="H4103">
        <f>IF($G4103=1,SUMIFS(Registros!$F$2:$F$6000,Registros!$A$2:$A$6000,"MOV",Registros!$B$2:$B$6000,$A4103),0)</f>
        <v/>
      </c>
      <c r="I4103">
        <f>IF(COUNTIFS(Registros!$A$2:$A$6000,"CS",Registros!$B$2:$B$6000,$A4103)&gt;0,1,0)</f>
        <v/>
      </c>
      <c r="J4103">
        <f>IF($I4103=1,SUMIFS(Registros!$I$2:$I$6000,Registros!$A$2:$A$6000,"CS",Registros!$B$2:$B$6000,$A4103),0)</f>
        <v/>
      </c>
      <c r="K4103">
        <f>IF(COUNTIFS(Winback!$K$2:$K$300,$D4103)&gt;0,1,0)</f>
        <v/>
      </c>
      <c r="L4103">
        <f>IF(AND($K4103=1,LEFT($A4103,3)="WB-"),SUMIFS(Winback!$D$2:$D$300,Winback!$K$2:$K$300,$D4103),0)</f>
        <v/>
      </c>
      <c r="M4103">
        <f>IF(OR($E4103=1,$G4103=1,SUMIFS(Registros!$J$2:$J$6000,Registros!$B$2:$B$6000,$A4103)&gt;0),1,0)</f>
        <v/>
      </c>
      <c r="N4103">
        <f>IF($J4103&gt;0,1,IF(COUNTIFS(Registros!$A$2:$A$6000,"CS",Registros!$B$2:$B$6000,$A4103,Registros!$K$2:$K$6000,"&lt;&gt;")&gt;0,1,0))</f>
        <v/>
      </c>
      <c r="O4103">
        <f>IF(AND($K4103=1,$E4103=0,$G4103=0,$I4103=0),"WINBACK",IF(AND($M4103=1,$N4103&gt;0),"CONVERGENTE",IF($M4103=1,"SOLO MÓVIL",IF($N4103&gt;0,"SOLO FIJO / INTERNET","SIN SERVICIOS"))))</f>
        <v/>
      </c>
      <c r="P4103">
        <f>IF($O4103="WINBACK","Recuperar (winback)",IF($O4103="CONVERGENTE","Upgrade / más líneas",IF($O4103="SOLO MÓVIL","Ofrecer fijo + internet (FLBBTV)",IF($O4103="SOLO FIJO / INTERNET","Ofrecer línea móvil Nextphone","Oferta completa (móvil + fijo + internet)"))))</f>
        <v/>
      </c>
      <c r="Q4103">
        <f>$F4103+$H4103+$L4103</f>
        <v/>
      </c>
      <c r="R4103">
        <f>IFERROR(VLOOKUP($A4103,Registros!$B$2:$G$6000,6,0),IFERROR(VLOOKUP($D4103,Winback!$B$2:$C$300,2,0),""))</f>
        <v/>
      </c>
      <c r="S4103">
        <f>IF($E4103=1,"NP","")&amp;IF($G4103=1,"+MOV","")&amp;IF($I4103=1,"+CS","")&amp;IF($K4103=1,"+WB","")</f>
        <v/>
      </c>
      <c r="T4103">
        <f>$E4103+$G4103+$I4103+$K4103</f>
        <v/>
      </c>
    </row>
    <row r="4104">
      <c r="A4104" t="inlineStr">
        <is>
          <t>342430740000</t>
        </is>
      </c>
      <c r="B4104" t="inlineStr">
        <is>
          <t>34243074</t>
        </is>
      </c>
      <c r="C4104" t="inlineStr">
        <is>
          <t>WEIYUAN ZHANG</t>
        </is>
      </c>
      <c r="D4104" t="inlineStr">
        <is>
          <t>WEIYUANZHANG</t>
        </is>
      </c>
      <c r="E4104">
        <f>IF(COUNTIFS(Registros!$A$2:$A$6000,"NP",Registros!$B$2:$B$6000,$A4104)&gt;0,1,0)</f>
        <v/>
      </c>
      <c r="F4104">
        <f>IF($E4104=1,SUMIFS(Registros!$F$2:$F$6000,Registros!$A$2:$A$6000,"NP",Registros!$B$2:$B$6000,$A4104),0)</f>
        <v/>
      </c>
      <c r="G4104">
        <f>IF(COUNTIFS(Registros!$A$2:$A$6000,"MOV",Registros!$B$2:$B$6000,$A4104)&gt;0,1,0)</f>
        <v/>
      </c>
      <c r="H4104">
        <f>IF($G4104=1,SUMIFS(Registros!$F$2:$F$6000,Registros!$A$2:$A$6000,"MOV",Registros!$B$2:$B$6000,$A4104),0)</f>
        <v/>
      </c>
      <c r="I4104">
        <f>IF(COUNTIFS(Registros!$A$2:$A$6000,"CS",Registros!$B$2:$B$6000,$A4104)&gt;0,1,0)</f>
        <v/>
      </c>
      <c r="J4104">
        <f>IF($I4104=1,SUMIFS(Registros!$I$2:$I$6000,Registros!$A$2:$A$6000,"CS",Registros!$B$2:$B$6000,$A4104),0)</f>
        <v/>
      </c>
      <c r="K4104">
        <f>IF(COUNTIFS(Winback!$K$2:$K$300,$D4104)&gt;0,1,0)</f>
        <v/>
      </c>
      <c r="L4104">
        <f>IF(AND($K4104=1,LEFT($A4104,3)="WB-"),SUMIFS(Winback!$D$2:$D$300,Winback!$K$2:$K$300,$D4104),0)</f>
        <v/>
      </c>
      <c r="M4104">
        <f>IF(OR($E4104=1,$G4104=1,SUMIFS(Registros!$J$2:$J$6000,Registros!$B$2:$B$6000,$A4104)&gt;0),1,0)</f>
        <v/>
      </c>
      <c r="N4104">
        <f>IF($J4104&gt;0,1,IF(COUNTIFS(Registros!$A$2:$A$6000,"CS",Registros!$B$2:$B$6000,$A4104,Registros!$K$2:$K$6000,"&lt;&gt;")&gt;0,1,0))</f>
        <v/>
      </c>
      <c r="O4104">
        <f>IF(AND($K4104=1,$E4104=0,$G4104=0,$I4104=0),"WINBACK",IF(AND($M4104=1,$N4104&gt;0),"CONVERGENTE",IF($M4104=1,"SOLO MÓVIL",IF($N4104&gt;0,"SOLO FIJO / INTERNET","SIN SERVICIOS"))))</f>
        <v/>
      </c>
      <c r="P4104">
        <f>IF($O4104="WINBACK","Recuperar (winback)",IF($O4104="CONVERGENTE","Upgrade / más líneas",IF($O4104="SOLO MÓVIL","Ofrecer fijo + internet (FLBBTV)",IF($O4104="SOLO FIJO / INTERNET","Ofrecer línea móvil Nextphone","Oferta completa (móvil + fijo + internet)"))))</f>
        <v/>
      </c>
      <c r="Q4104">
        <f>$F4104+$H4104+$L4104</f>
        <v/>
      </c>
      <c r="R4104">
        <f>IFERROR(VLOOKUP($A4104,Registros!$B$2:$G$6000,6,0),IFERROR(VLOOKUP($D4104,Winback!$B$2:$C$300,2,0),""))</f>
        <v/>
      </c>
      <c r="S4104">
        <f>IF($E4104=1,"NP","")&amp;IF($G4104=1,"+MOV","")&amp;IF($I4104=1,"+CS","")&amp;IF($K4104=1,"+WB","")</f>
        <v/>
      </c>
      <c r="T4104">
        <f>$E4104+$G4104+$I4104+$K4104</f>
        <v/>
      </c>
    </row>
    <row r="4105">
      <c r="A4105" t="inlineStr">
        <is>
          <t>245013330000</t>
        </is>
      </c>
      <c r="B4105" t="inlineStr">
        <is>
          <t>24501333</t>
        </is>
      </c>
      <c r="C4105" t="inlineStr">
        <is>
          <t>WEL MING HOU LIN</t>
        </is>
      </c>
      <c r="D4105" t="inlineStr">
        <is>
          <t>WELMINGHOULIN</t>
        </is>
      </c>
      <c r="E4105">
        <f>IF(COUNTIFS(Registros!$A$2:$A$6000,"NP",Registros!$B$2:$B$6000,$A4105)&gt;0,1,0)</f>
        <v/>
      </c>
      <c r="F4105">
        <f>IF($E4105=1,SUMIFS(Registros!$F$2:$F$6000,Registros!$A$2:$A$6000,"NP",Registros!$B$2:$B$6000,$A4105),0)</f>
        <v/>
      </c>
      <c r="G4105">
        <f>IF(COUNTIFS(Registros!$A$2:$A$6000,"MOV",Registros!$B$2:$B$6000,$A4105)&gt;0,1,0)</f>
        <v/>
      </c>
      <c r="H4105">
        <f>IF($G4105=1,SUMIFS(Registros!$F$2:$F$6000,Registros!$A$2:$A$6000,"MOV",Registros!$B$2:$B$6000,$A4105),0)</f>
        <v/>
      </c>
      <c r="I4105">
        <f>IF(COUNTIFS(Registros!$A$2:$A$6000,"CS",Registros!$B$2:$B$6000,$A4105)&gt;0,1,0)</f>
        <v/>
      </c>
      <c r="J4105">
        <f>IF($I4105=1,SUMIFS(Registros!$I$2:$I$6000,Registros!$A$2:$A$6000,"CS",Registros!$B$2:$B$6000,$A4105),0)</f>
        <v/>
      </c>
      <c r="K4105">
        <f>IF(COUNTIFS(Winback!$K$2:$K$300,$D4105)&gt;0,1,0)</f>
        <v/>
      </c>
      <c r="L4105">
        <f>IF(AND($K4105=1,LEFT($A4105,3)="WB-"),SUMIFS(Winback!$D$2:$D$300,Winback!$K$2:$K$300,$D4105),0)</f>
        <v/>
      </c>
      <c r="M4105">
        <f>IF(OR($E4105=1,$G4105=1,SUMIFS(Registros!$J$2:$J$6000,Registros!$B$2:$B$6000,$A4105)&gt;0),1,0)</f>
        <v/>
      </c>
      <c r="N4105">
        <f>IF($J4105&gt;0,1,IF(COUNTIFS(Registros!$A$2:$A$6000,"CS",Registros!$B$2:$B$6000,$A4105,Registros!$K$2:$K$6000,"&lt;&gt;")&gt;0,1,0))</f>
        <v/>
      </c>
      <c r="O4105">
        <f>IF(AND($K4105=1,$E4105=0,$G4105=0,$I4105=0),"WINBACK",IF(AND($M4105=1,$N4105&gt;0),"CONVERGENTE",IF($M4105=1,"SOLO MÓVIL",IF($N4105&gt;0,"SOLO FIJO / INTERNET","SIN SERVICIOS"))))</f>
        <v/>
      </c>
      <c r="P4105">
        <f>IF($O4105="WINBACK","Recuperar (winback)",IF($O4105="CONVERGENTE","Upgrade / más líneas",IF($O4105="SOLO MÓVIL","Ofrecer fijo + internet (FLBBTV)",IF($O4105="SOLO FIJO / INTERNET","Ofrecer línea móvil Nextphone","Oferta completa (móvil + fijo + internet)"))))</f>
        <v/>
      </c>
      <c r="Q4105">
        <f>$F4105+$H4105+$L4105</f>
        <v/>
      </c>
      <c r="R4105">
        <f>IFERROR(VLOOKUP($A4105,Registros!$B$2:$G$6000,6,0),IFERROR(VLOOKUP($D4105,Winback!$B$2:$C$300,2,0),""))</f>
        <v/>
      </c>
      <c r="S4105">
        <f>IF($E4105=1,"NP","")&amp;IF($G4105=1,"+MOV","")&amp;IF($I4105=1,"+CS","")&amp;IF($K4105=1,"+WB","")</f>
        <v/>
      </c>
      <c r="T4105">
        <f>$E4105+$G4105+$I4105+$K4105</f>
        <v/>
      </c>
    </row>
    <row r="4106">
      <c r="A4106" t="inlineStr">
        <is>
          <t>327103540000</t>
        </is>
      </c>
      <c r="B4106" t="inlineStr">
        <is>
          <t>32710354</t>
        </is>
      </c>
      <c r="C4106" t="inlineStr">
        <is>
          <t>WEN CHAO MO</t>
        </is>
      </c>
      <c r="D4106" t="inlineStr">
        <is>
          <t>WENCHAOMO</t>
        </is>
      </c>
      <c r="E4106">
        <f>IF(COUNTIFS(Registros!$A$2:$A$6000,"NP",Registros!$B$2:$B$6000,$A4106)&gt;0,1,0)</f>
        <v/>
      </c>
      <c r="F4106">
        <f>IF($E4106=1,SUMIFS(Registros!$F$2:$F$6000,Registros!$A$2:$A$6000,"NP",Registros!$B$2:$B$6000,$A4106),0)</f>
        <v/>
      </c>
      <c r="G4106">
        <f>IF(COUNTIFS(Registros!$A$2:$A$6000,"MOV",Registros!$B$2:$B$6000,$A4106)&gt;0,1,0)</f>
        <v/>
      </c>
      <c r="H4106">
        <f>IF($G4106=1,SUMIFS(Registros!$F$2:$F$6000,Registros!$A$2:$A$6000,"MOV",Registros!$B$2:$B$6000,$A4106),0)</f>
        <v/>
      </c>
      <c r="I4106">
        <f>IF(COUNTIFS(Registros!$A$2:$A$6000,"CS",Registros!$B$2:$B$6000,$A4106)&gt;0,1,0)</f>
        <v/>
      </c>
      <c r="J4106">
        <f>IF($I4106=1,SUMIFS(Registros!$I$2:$I$6000,Registros!$A$2:$A$6000,"CS",Registros!$B$2:$B$6000,$A4106),0)</f>
        <v/>
      </c>
      <c r="K4106">
        <f>IF(COUNTIFS(Winback!$K$2:$K$300,$D4106)&gt;0,1,0)</f>
        <v/>
      </c>
      <c r="L4106">
        <f>IF(AND($K4106=1,LEFT($A4106,3)="WB-"),SUMIFS(Winback!$D$2:$D$300,Winback!$K$2:$K$300,$D4106),0)</f>
        <v/>
      </c>
      <c r="M4106">
        <f>IF(OR($E4106=1,$G4106=1,SUMIFS(Registros!$J$2:$J$6000,Registros!$B$2:$B$6000,$A4106)&gt;0),1,0)</f>
        <v/>
      </c>
      <c r="N4106">
        <f>IF($J4106&gt;0,1,IF(COUNTIFS(Registros!$A$2:$A$6000,"CS",Registros!$B$2:$B$6000,$A4106,Registros!$K$2:$K$6000,"&lt;&gt;")&gt;0,1,0))</f>
        <v/>
      </c>
      <c r="O4106">
        <f>IF(AND($K4106=1,$E4106=0,$G4106=0,$I4106=0),"WINBACK",IF(AND($M4106=1,$N4106&gt;0),"CONVERGENTE",IF($M4106=1,"SOLO MÓVIL",IF($N4106&gt;0,"SOLO FIJO / INTERNET","SIN SERVICIOS"))))</f>
        <v/>
      </c>
      <c r="P4106">
        <f>IF($O4106="WINBACK","Recuperar (winback)",IF($O4106="CONVERGENTE","Upgrade / más líneas",IF($O4106="SOLO MÓVIL","Ofrecer fijo + internet (FLBBTV)",IF($O4106="SOLO FIJO / INTERNET","Ofrecer línea móvil Nextphone","Oferta completa (móvil + fijo + internet)"))))</f>
        <v/>
      </c>
      <c r="Q4106">
        <f>$F4106+$H4106+$L4106</f>
        <v/>
      </c>
      <c r="R4106">
        <f>IFERROR(VLOOKUP($A4106,Registros!$B$2:$G$6000,6,0),IFERROR(VLOOKUP($D4106,Winback!$B$2:$C$300,2,0),""))</f>
        <v/>
      </c>
      <c r="S4106">
        <f>IF($E4106=1,"NP","")&amp;IF($G4106=1,"+MOV","")&amp;IF($I4106=1,"+CS","")&amp;IF($K4106=1,"+WB","")</f>
        <v/>
      </c>
      <c r="T4106">
        <f>$E4106+$G4106+$I4106+$K4106</f>
        <v/>
      </c>
    </row>
    <row r="4107">
      <c r="A4107" t="inlineStr">
        <is>
          <t>328103800000</t>
        </is>
      </c>
      <c r="B4107" t="inlineStr">
        <is>
          <t>32810380</t>
        </is>
      </c>
      <c r="C4107" t="inlineStr">
        <is>
          <t>WEN CHAO MO</t>
        </is>
      </c>
      <c r="D4107" t="inlineStr">
        <is>
          <t>WENCHAOMO</t>
        </is>
      </c>
      <c r="E4107">
        <f>IF(COUNTIFS(Registros!$A$2:$A$6000,"NP",Registros!$B$2:$B$6000,$A4107)&gt;0,1,0)</f>
        <v/>
      </c>
      <c r="F4107">
        <f>IF($E4107=1,SUMIFS(Registros!$F$2:$F$6000,Registros!$A$2:$A$6000,"NP",Registros!$B$2:$B$6000,$A4107),0)</f>
        <v/>
      </c>
      <c r="G4107">
        <f>IF(COUNTIFS(Registros!$A$2:$A$6000,"MOV",Registros!$B$2:$B$6000,$A4107)&gt;0,1,0)</f>
        <v/>
      </c>
      <c r="H4107">
        <f>IF($G4107=1,SUMIFS(Registros!$F$2:$F$6000,Registros!$A$2:$A$6000,"MOV",Registros!$B$2:$B$6000,$A4107),0)</f>
        <v/>
      </c>
      <c r="I4107">
        <f>IF(COUNTIFS(Registros!$A$2:$A$6000,"CS",Registros!$B$2:$B$6000,$A4107)&gt;0,1,0)</f>
        <v/>
      </c>
      <c r="J4107">
        <f>IF($I4107=1,SUMIFS(Registros!$I$2:$I$6000,Registros!$A$2:$A$6000,"CS",Registros!$B$2:$B$6000,$A4107),0)</f>
        <v/>
      </c>
      <c r="K4107">
        <f>IF(COUNTIFS(Winback!$K$2:$K$300,$D4107)&gt;0,1,0)</f>
        <v/>
      </c>
      <c r="L4107">
        <f>IF(AND($K4107=1,LEFT($A4107,3)="WB-"),SUMIFS(Winback!$D$2:$D$300,Winback!$K$2:$K$300,$D4107),0)</f>
        <v/>
      </c>
      <c r="M4107">
        <f>IF(OR($E4107=1,$G4107=1,SUMIFS(Registros!$J$2:$J$6000,Registros!$B$2:$B$6000,$A4107)&gt;0),1,0)</f>
        <v/>
      </c>
      <c r="N4107">
        <f>IF($J4107&gt;0,1,IF(COUNTIFS(Registros!$A$2:$A$6000,"CS",Registros!$B$2:$B$6000,$A4107,Registros!$K$2:$K$6000,"&lt;&gt;")&gt;0,1,0))</f>
        <v/>
      </c>
      <c r="O4107">
        <f>IF(AND($K4107=1,$E4107=0,$G4107=0,$I4107=0),"WINBACK",IF(AND($M4107=1,$N4107&gt;0),"CONVERGENTE",IF($M4107=1,"SOLO MÓVIL",IF($N4107&gt;0,"SOLO FIJO / INTERNET","SIN SERVICIOS"))))</f>
        <v/>
      </c>
      <c r="P4107">
        <f>IF($O4107="WINBACK","Recuperar (winback)",IF($O4107="CONVERGENTE","Upgrade / más líneas",IF($O4107="SOLO MÓVIL","Ofrecer fijo + internet (FLBBTV)",IF($O4107="SOLO FIJO / INTERNET","Ofrecer línea móvil Nextphone","Oferta completa (móvil + fijo + internet)"))))</f>
        <v/>
      </c>
      <c r="Q4107">
        <f>$F4107+$H4107+$L4107</f>
        <v/>
      </c>
      <c r="R4107">
        <f>IFERROR(VLOOKUP($A4107,Registros!$B$2:$G$6000,6,0),IFERROR(VLOOKUP($D4107,Winback!$B$2:$C$300,2,0),""))</f>
        <v/>
      </c>
      <c r="S4107">
        <f>IF($E4107=1,"NP","")&amp;IF($G4107=1,"+MOV","")&amp;IF($I4107=1,"+CS","")&amp;IF($K4107=1,"+WB","")</f>
        <v/>
      </c>
      <c r="T4107">
        <f>$E4107+$G4107+$I4107+$K4107</f>
        <v/>
      </c>
    </row>
    <row r="4108">
      <c r="A4108" t="inlineStr">
        <is>
          <t>345427700000</t>
        </is>
      </c>
      <c r="B4108" t="inlineStr">
        <is>
          <t>34542770</t>
        </is>
      </c>
      <c r="C4108" t="inlineStr">
        <is>
          <t>WEN LOU QIU HON</t>
        </is>
      </c>
      <c r="D4108" t="inlineStr">
        <is>
          <t>WENLOUQIUHON</t>
        </is>
      </c>
      <c r="E4108">
        <f>IF(COUNTIFS(Registros!$A$2:$A$6000,"NP",Registros!$B$2:$B$6000,$A4108)&gt;0,1,0)</f>
        <v/>
      </c>
      <c r="F4108">
        <f>IF($E4108=1,SUMIFS(Registros!$F$2:$F$6000,Registros!$A$2:$A$6000,"NP",Registros!$B$2:$B$6000,$A4108),0)</f>
        <v/>
      </c>
      <c r="G4108">
        <f>IF(COUNTIFS(Registros!$A$2:$A$6000,"MOV",Registros!$B$2:$B$6000,$A4108)&gt;0,1,0)</f>
        <v/>
      </c>
      <c r="H4108">
        <f>IF($G4108=1,SUMIFS(Registros!$F$2:$F$6000,Registros!$A$2:$A$6000,"MOV",Registros!$B$2:$B$6000,$A4108),0)</f>
        <v/>
      </c>
      <c r="I4108">
        <f>IF(COUNTIFS(Registros!$A$2:$A$6000,"CS",Registros!$B$2:$B$6000,$A4108)&gt;0,1,0)</f>
        <v/>
      </c>
      <c r="J4108">
        <f>IF($I4108=1,SUMIFS(Registros!$I$2:$I$6000,Registros!$A$2:$A$6000,"CS",Registros!$B$2:$B$6000,$A4108),0)</f>
        <v/>
      </c>
      <c r="K4108">
        <f>IF(COUNTIFS(Winback!$K$2:$K$300,$D4108)&gt;0,1,0)</f>
        <v/>
      </c>
      <c r="L4108">
        <f>IF(AND($K4108=1,LEFT($A4108,3)="WB-"),SUMIFS(Winback!$D$2:$D$300,Winback!$K$2:$K$300,$D4108),0)</f>
        <v/>
      </c>
      <c r="M4108">
        <f>IF(OR($E4108=1,$G4108=1,SUMIFS(Registros!$J$2:$J$6000,Registros!$B$2:$B$6000,$A4108)&gt;0),1,0)</f>
        <v/>
      </c>
      <c r="N4108">
        <f>IF($J4108&gt;0,1,IF(COUNTIFS(Registros!$A$2:$A$6000,"CS",Registros!$B$2:$B$6000,$A4108,Registros!$K$2:$K$6000,"&lt;&gt;")&gt;0,1,0))</f>
        <v/>
      </c>
      <c r="O4108">
        <f>IF(AND($K4108=1,$E4108=0,$G4108=0,$I4108=0),"WINBACK",IF(AND($M4108=1,$N4108&gt;0),"CONVERGENTE",IF($M4108=1,"SOLO MÓVIL",IF($N4108&gt;0,"SOLO FIJO / INTERNET","SIN SERVICIOS"))))</f>
        <v/>
      </c>
      <c r="P4108">
        <f>IF($O4108="WINBACK","Recuperar (winback)",IF($O4108="CONVERGENTE","Upgrade / más líneas",IF($O4108="SOLO MÓVIL","Ofrecer fijo + internet (FLBBTV)",IF($O4108="SOLO FIJO / INTERNET","Ofrecer línea móvil Nextphone","Oferta completa (móvil + fijo + internet)"))))</f>
        <v/>
      </c>
      <c r="Q4108">
        <f>$F4108+$H4108+$L4108</f>
        <v/>
      </c>
      <c r="R4108">
        <f>IFERROR(VLOOKUP($A4108,Registros!$B$2:$G$6000,6,0),IFERROR(VLOOKUP($D4108,Winback!$B$2:$C$300,2,0),""))</f>
        <v/>
      </c>
      <c r="S4108">
        <f>IF($E4108=1,"NP","")&amp;IF($G4108=1,"+MOV","")&amp;IF($I4108=1,"+CS","")&amp;IF($K4108=1,"+WB","")</f>
        <v/>
      </c>
      <c r="T4108">
        <f>$E4108+$G4108+$I4108+$K4108</f>
        <v/>
      </c>
    </row>
    <row r="4109">
      <c r="A4109" t="inlineStr">
        <is>
          <t>339046070000</t>
        </is>
      </c>
      <c r="B4109" t="inlineStr">
        <is>
          <t>33904607</t>
        </is>
      </c>
      <c r="C4109" t="inlineStr">
        <is>
          <t>WEN WEI WU FUNG</t>
        </is>
      </c>
      <c r="D4109" t="inlineStr">
        <is>
          <t>WENWEIWUFUNG</t>
        </is>
      </c>
      <c r="E4109">
        <f>IF(COUNTIFS(Registros!$A$2:$A$6000,"NP",Registros!$B$2:$B$6000,$A4109)&gt;0,1,0)</f>
        <v/>
      </c>
      <c r="F4109">
        <f>IF($E4109=1,SUMIFS(Registros!$F$2:$F$6000,Registros!$A$2:$A$6000,"NP",Registros!$B$2:$B$6000,$A4109),0)</f>
        <v/>
      </c>
      <c r="G4109">
        <f>IF(COUNTIFS(Registros!$A$2:$A$6000,"MOV",Registros!$B$2:$B$6000,$A4109)&gt;0,1,0)</f>
        <v/>
      </c>
      <c r="H4109">
        <f>IF($G4109=1,SUMIFS(Registros!$F$2:$F$6000,Registros!$A$2:$A$6000,"MOV",Registros!$B$2:$B$6000,$A4109),0)</f>
        <v/>
      </c>
      <c r="I4109">
        <f>IF(COUNTIFS(Registros!$A$2:$A$6000,"CS",Registros!$B$2:$B$6000,$A4109)&gt;0,1,0)</f>
        <v/>
      </c>
      <c r="J4109">
        <f>IF($I4109=1,SUMIFS(Registros!$I$2:$I$6000,Registros!$A$2:$A$6000,"CS",Registros!$B$2:$B$6000,$A4109),0)</f>
        <v/>
      </c>
      <c r="K4109">
        <f>IF(COUNTIFS(Winback!$K$2:$K$300,$D4109)&gt;0,1,0)</f>
        <v/>
      </c>
      <c r="L4109">
        <f>IF(AND($K4109=1,LEFT($A4109,3)="WB-"),SUMIFS(Winback!$D$2:$D$300,Winback!$K$2:$K$300,$D4109),0)</f>
        <v/>
      </c>
      <c r="M4109">
        <f>IF(OR($E4109=1,$G4109=1,SUMIFS(Registros!$J$2:$J$6000,Registros!$B$2:$B$6000,$A4109)&gt;0),1,0)</f>
        <v/>
      </c>
      <c r="N4109">
        <f>IF($J4109&gt;0,1,IF(COUNTIFS(Registros!$A$2:$A$6000,"CS",Registros!$B$2:$B$6000,$A4109,Registros!$K$2:$K$6000,"&lt;&gt;")&gt;0,1,0))</f>
        <v/>
      </c>
      <c r="O4109">
        <f>IF(AND($K4109=1,$E4109=0,$G4109=0,$I4109=0),"WINBACK",IF(AND($M4109=1,$N4109&gt;0),"CONVERGENTE",IF($M4109=1,"SOLO MÓVIL",IF($N4109&gt;0,"SOLO FIJO / INTERNET","SIN SERVICIOS"))))</f>
        <v/>
      </c>
      <c r="P4109">
        <f>IF($O4109="WINBACK","Recuperar (winback)",IF($O4109="CONVERGENTE","Upgrade / más líneas",IF($O4109="SOLO MÓVIL","Ofrecer fijo + internet (FLBBTV)",IF($O4109="SOLO FIJO / INTERNET","Ofrecer línea móvil Nextphone","Oferta completa (móvil + fijo + internet)"))))</f>
        <v/>
      </c>
      <c r="Q4109">
        <f>$F4109+$H4109+$L4109</f>
        <v/>
      </c>
      <c r="R4109">
        <f>IFERROR(VLOOKUP($A4109,Registros!$B$2:$G$6000,6,0),IFERROR(VLOOKUP($D4109,Winback!$B$2:$C$300,2,0),""))</f>
        <v/>
      </c>
      <c r="S4109">
        <f>IF($E4109=1,"NP","")&amp;IF($G4109=1,"+MOV","")&amp;IF($I4109=1,"+CS","")&amp;IF($K4109=1,"+WB","")</f>
        <v/>
      </c>
      <c r="T4109">
        <f>$E4109+$G4109+$I4109+$K4109</f>
        <v/>
      </c>
    </row>
    <row r="4110">
      <c r="A4110" t="inlineStr">
        <is>
          <t>247035590000</t>
        </is>
      </c>
      <c r="B4110" t="inlineStr">
        <is>
          <t>24703559</t>
        </is>
      </c>
      <c r="C4110" t="inlineStr">
        <is>
          <t>MARIBEL WEN ZHANG</t>
        </is>
      </c>
      <c r="D4110" t="inlineStr">
        <is>
          <t>MARIBELWENZHANG</t>
        </is>
      </c>
      <c r="E4110">
        <f>IF(COUNTIFS(Registros!$A$2:$A$6000,"NP",Registros!$B$2:$B$6000,$A4110)&gt;0,1,0)</f>
        <v/>
      </c>
      <c r="F4110">
        <f>IF($E4110=1,SUMIFS(Registros!$F$2:$F$6000,Registros!$A$2:$A$6000,"NP",Registros!$B$2:$B$6000,$A4110),0)</f>
        <v/>
      </c>
      <c r="G4110">
        <f>IF(COUNTIFS(Registros!$A$2:$A$6000,"MOV",Registros!$B$2:$B$6000,$A4110)&gt;0,1,0)</f>
        <v/>
      </c>
      <c r="H4110">
        <f>IF($G4110=1,SUMIFS(Registros!$F$2:$F$6000,Registros!$A$2:$A$6000,"MOV",Registros!$B$2:$B$6000,$A4110),0)</f>
        <v/>
      </c>
      <c r="I4110">
        <f>IF(COUNTIFS(Registros!$A$2:$A$6000,"CS",Registros!$B$2:$B$6000,$A4110)&gt;0,1,0)</f>
        <v/>
      </c>
      <c r="J4110">
        <f>IF($I4110=1,SUMIFS(Registros!$I$2:$I$6000,Registros!$A$2:$A$6000,"CS",Registros!$B$2:$B$6000,$A4110),0)</f>
        <v/>
      </c>
      <c r="K4110">
        <f>IF(COUNTIFS(Winback!$K$2:$K$300,$D4110)&gt;0,1,0)</f>
        <v/>
      </c>
      <c r="L4110">
        <f>IF(AND($K4110=1,LEFT($A4110,3)="WB-"),SUMIFS(Winback!$D$2:$D$300,Winback!$K$2:$K$300,$D4110),0)</f>
        <v/>
      </c>
      <c r="M4110">
        <f>IF(OR($E4110=1,$G4110=1,SUMIFS(Registros!$J$2:$J$6000,Registros!$B$2:$B$6000,$A4110)&gt;0),1,0)</f>
        <v/>
      </c>
      <c r="N4110">
        <f>IF($J4110&gt;0,1,IF(COUNTIFS(Registros!$A$2:$A$6000,"CS",Registros!$B$2:$B$6000,$A4110,Registros!$K$2:$K$6000,"&lt;&gt;")&gt;0,1,0))</f>
        <v/>
      </c>
      <c r="O4110">
        <f>IF(AND($K4110=1,$E4110=0,$G4110=0,$I4110=0),"WINBACK",IF(AND($M4110=1,$N4110&gt;0),"CONVERGENTE",IF($M4110=1,"SOLO MÓVIL",IF($N4110&gt;0,"SOLO FIJO / INTERNET","SIN SERVICIOS"))))</f>
        <v/>
      </c>
      <c r="P4110">
        <f>IF($O4110="WINBACK","Recuperar (winback)",IF($O4110="CONVERGENTE","Upgrade / más líneas",IF($O4110="SOLO MÓVIL","Ofrecer fijo + internet (FLBBTV)",IF($O4110="SOLO FIJO / INTERNET","Ofrecer línea móvil Nextphone","Oferta completa (móvil + fijo + internet)"))))</f>
        <v/>
      </c>
      <c r="Q4110">
        <f>$F4110+$H4110+$L4110</f>
        <v/>
      </c>
      <c r="R4110">
        <f>IFERROR(VLOOKUP($A4110,Registros!$B$2:$G$6000,6,0),IFERROR(VLOOKUP($D4110,Winback!$B$2:$C$300,2,0),""))</f>
        <v/>
      </c>
      <c r="S4110">
        <f>IF($E4110=1,"NP","")&amp;IF($G4110=1,"+MOV","")&amp;IF($I4110=1,"+CS","")&amp;IF($K4110=1,"+WB","")</f>
        <v/>
      </c>
      <c r="T4110">
        <f>$E4110+$G4110+$I4110+$K4110</f>
        <v/>
      </c>
    </row>
    <row r="4111">
      <c r="A4111" t="inlineStr">
        <is>
          <t>338029980000</t>
        </is>
      </c>
      <c r="B4111" t="inlineStr">
        <is>
          <t>33802998</t>
        </is>
      </c>
      <c r="C4111" t="inlineStr">
        <is>
          <t>WENCHAO QIU WU</t>
        </is>
      </c>
      <c r="D4111" t="inlineStr">
        <is>
          <t>WENCHAOQIUWU</t>
        </is>
      </c>
      <c r="E4111">
        <f>IF(COUNTIFS(Registros!$A$2:$A$6000,"NP",Registros!$B$2:$B$6000,$A4111)&gt;0,1,0)</f>
        <v/>
      </c>
      <c r="F4111">
        <f>IF($E4111=1,SUMIFS(Registros!$F$2:$F$6000,Registros!$A$2:$A$6000,"NP",Registros!$B$2:$B$6000,$A4111),0)</f>
        <v/>
      </c>
      <c r="G4111">
        <f>IF(COUNTIFS(Registros!$A$2:$A$6000,"MOV",Registros!$B$2:$B$6000,$A4111)&gt;0,1,0)</f>
        <v/>
      </c>
      <c r="H4111">
        <f>IF($G4111=1,SUMIFS(Registros!$F$2:$F$6000,Registros!$A$2:$A$6000,"MOV",Registros!$B$2:$B$6000,$A4111),0)</f>
        <v/>
      </c>
      <c r="I4111">
        <f>IF(COUNTIFS(Registros!$A$2:$A$6000,"CS",Registros!$B$2:$B$6000,$A4111)&gt;0,1,0)</f>
        <v/>
      </c>
      <c r="J4111">
        <f>IF($I4111=1,SUMIFS(Registros!$I$2:$I$6000,Registros!$A$2:$A$6000,"CS",Registros!$B$2:$B$6000,$A4111),0)</f>
        <v/>
      </c>
      <c r="K4111">
        <f>IF(COUNTIFS(Winback!$K$2:$K$300,$D4111)&gt;0,1,0)</f>
        <v/>
      </c>
      <c r="L4111">
        <f>IF(AND($K4111=1,LEFT($A4111,3)="WB-"),SUMIFS(Winback!$D$2:$D$300,Winback!$K$2:$K$300,$D4111),0)</f>
        <v/>
      </c>
      <c r="M4111">
        <f>IF(OR($E4111=1,$G4111=1,SUMIFS(Registros!$J$2:$J$6000,Registros!$B$2:$B$6000,$A4111)&gt;0),1,0)</f>
        <v/>
      </c>
      <c r="N4111">
        <f>IF($J4111&gt;0,1,IF(COUNTIFS(Registros!$A$2:$A$6000,"CS",Registros!$B$2:$B$6000,$A4111,Registros!$K$2:$K$6000,"&lt;&gt;")&gt;0,1,0))</f>
        <v/>
      </c>
      <c r="O4111">
        <f>IF(AND($K4111=1,$E4111=0,$G4111=0,$I4111=0),"WINBACK",IF(AND($M4111=1,$N4111&gt;0),"CONVERGENTE",IF($M4111=1,"SOLO MÓVIL",IF($N4111&gt;0,"SOLO FIJO / INTERNET","SIN SERVICIOS"))))</f>
        <v/>
      </c>
      <c r="P4111">
        <f>IF($O4111="WINBACK","Recuperar (winback)",IF($O4111="CONVERGENTE","Upgrade / más líneas",IF($O4111="SOLO MÓVIL","Ofrecer fijo + internet (FLBBTV)",IF($O4111="SOLO FIJO / INTERNET","Ofrecer línea móvil Nextphone","Oferta completa (móvil + fijo + internet)"))))</f>
        <v/>
      </c>
      <c r="Q4111">
        <f>$F4111+$H4111+$L4111</f>
        <v/>
      </c>
      <c r="R4111">
        <f>IFERROR(VLOOKUP($A4111,Registros!$B$2:$G$6000,6,0),IFERROR(VLOOKUP($D4111,Winback!$B$2:$C$300,2,0),""))</f>
        <v/>
      </c>
      <c r="S4111">
        <f>IF($E4111=1,"NP","")&amp;IF($G4111=1,"+MOV","")&amp;IF($I4111=1,"+CS","")&amp;IF($K4111=1,"+WB","")</f>
        <v/>
      </c>
      <c r="T4111">
        <f>$E4111+$G4111+$I4111+$K4111</f>
        <v/>
      </c>
    </row>
    <row r="4112">
      <c r="A4112" t="inlineStr">
        <is>
          <t>296010210000</t>
        </is>
      </c>
      <c r="B4112" t="inlineStr">
        <is>
          <t>29601021</t>
        </is>
      </c>
      <c r="C4112" t="inlineStr">
        <is>
          <t>WENCHAO WU</t>
        </is>
      </c>
      <c r="D4112" t="inlineStr">
        <is>
          <t>WENCHAOWU</t>
        </is>
      </c>
      <c r="E4112">
        <f>IF(COUNTIFS(Registros!$A$2:$A$6000,"NP",Registros!$B$2:$B$6000,$A4112)&gt;0,1,0)</f>
        <v/>
      </c>
      <c r="F4112">
        <f>IF($E4112=1,SUMIFS(Registros!$F$2:$F$6000,Registros!$A$2:$A$6000,"NP",Registros!$B$2:$B$6000,$A4112),0)</f>
        <v/>
      </c>
      <c r="G4112">
        <f>IF(COUNTIFS(Registros!$A$2:$A$6000,"MOV",Registros!$B$2:$B$6000,$A4112)&gt;0,1,0)</f>
        <v/>
      </c>
      <c r="H4112">
        <f>IF($G4112=1,SUMIFS(Registros!$F$2:$F$6000,Registros!$A$2:$A$6000,"MOV",Registros!$B$2:$B$6000,$A4112),0)</f>
        <v/>
      </c>
      <c r="I4112">
        <f>IF(COUNTIFS(Registros!$A$2:$A$6000,"CS",Registros!$B$2:$B$6000,$A4112)&gt;0,1,0)</f>
        <v/>
      </c>
      <c r="J4112">
        <f>IF($I4112=1,SUMIFS(Registros!$I$2:$I$6000,Registros!$A$2:$A$6000,"CS",Registros!$B$2:$B$6000,$A4112),0)</f>
        <v/>
      </c>
      <c r="K4112">
        <f>IF(COUNTIFS(Winback!$K$2:$K$300,$D4112)&gt;0,1,0)</f>
        <v/>
      </c>
      <c r="L4112">
        <f>IF(AND($K4112=1,LEFT($A4112,3)="WB-"),SUMIFS(Winback!$D$2:$D$300,Winback!$K$2:$K$300,$D4112),0)</f>
        <v/>
      </c>
      <c r="M4112">
        <f>IF(OR($E4112=1,$G4112=1,SUMIFS(Registros!$J$2:$J$6000,Registros!$B$2:$B$6000,$A4112)&gt;0),1,0)</f>
        <v/>
      </c>
      <c r="N4112">
        <f>IF($J4112&gt;0,1,IF(COUNTIFS(Registros!$A$2:$A$6000,"CS",Registros!$B$2:$B$6000,$A4112,Registros!$K$2:$K$6000,"&lt;&gt;")&gt;0,1,0))</f>
        <v/>
      </c>
      <c r="O4112">
        <f>IF(AND($K4112=1,$E4112=0,$G4112=0,$I4112=0),"WINBACK",IF(AND($M4112=1,$N4112&gt;0),"CONVERGENTE",IF($M4112=1,"SOLO MÓVIL",IF($N4112&gt;0,"SOLO FIJO / INTERNET","SIN SERVICIOS"))))</f>
        <v/>
      </c>
      <c r="P4112">
        <f>IF($O4112="WINBACK","Recuperar (winback)",IF($O4112="CONVERGENTE","Upgrade / más líneas",IF($O4112="SOLO MÓVIL","Ofrecer fijo + internet (FLBBTV)",IF($O4112="SOLO FIJO / INTERNET","Ofrecer línea móvil Nextphone","Oferta completa (móvil + fijo + internet)"))))</f>
        <v/>
      </c>
      <c r="Q4112">
        <f>$F4112+$H4112+$L4112</f>
        <v/>
      </c>
      <c r="R4112">
        <f>IFERROR(VLOOKUP($A4112,Registros!$B$2:$G$6000,6,0),IFERROR(VLOOKUP($D4112,Winback!$B$2:$C$300,2,0),""))</f>
        <v/>
      </c>
      <c r="S4112">
        <f>IF($E4112=1,"NP","")&amp;IF($G4112=1,"+MOV","")&amp;IF($I4112=1,"+CS","")&amp;IF($K4112=1,"+WB","")</f>
        <v/>
      </c>
      <c r="T4112">
        <f>$E4112+$G4112+$I4112+$K4112</f>
        <v/>
      </c>
    </row>
    <row r="4113">
      <c r="A4113" t="inlineStr">
        <is>
          <t>316088210000</t>
        </is>
      </c>
      <c r="B4113" t="inlineStr">
        <is>
          <t>31608821</t>
        </is>
      </c>
      <c r="C4113" t="inlineStr">
        <is>
          <t>WENDY CAROLINA GONZALEZ HERNANDEZ</t>
        </is>
      </c>
      <c r="D4113" t="inlineStr">
        <is>
          <t>WENDYCAROLINAGONZALEZHERNANDEZ</t>
        </is>
      </c>
      <c r="E4113">
        <f>IF(COUNTIFS(Registros!$A$2:$A$6000,"NP",Registros!$B$2:$B$6000,$A4113)&gt;0,1,0)</f>
        <v/>
      </c>
      <c r="F4113">
        <f>IF($E4113=1,SUMIFS(Registros!$F$2:$F$6000,Registros!$A$2:$A$6000,"NP",Registros!$B$2:$B$6000,$A4113),0)</f>
        <v/>
      </c>
      <c r="G4113">
        <f>IF(COUNTIFS(Registros!$A$2:$A$6000,"MOV",Registros!$B$2:$B$6000,$A4113)&gt;0,1,0)</f>
        <v/>
      </c>
      <c r="H4113">
        <f>IF($G4113=1,SUMIFS(Registros!$F$2:$F$6000,Registros!$A$2:$A$6000,"MOV",Registros!$B$2:$B$6000,$A4113),0)</f>
        <v/>
      </c>
      <c r="I4113">
        <f>IF(COUNTIFS(Registros!$A$2:$A$6000,"CS",Registros!$B$2:$B$6000,$A4113)&gt;0,1,0)</f>
        <v/>
      </c>
      <c r="J4113">
        <f>IF($I4113=1,SUMIFS(Registros!$I$2:$I$6000,Registros!$A$2:$A$6000,"CS",Registros!$B$2:$B$6000,$A4113),0)</f>
        <v/>
      </c>
      <c r="K4113">
        <f>IF(COUNTIFS(Winback!$K$2:$K$300,$D4113)&gt;0,1,0)</f>
        <v/>
      </c>
      <c r="L4113">
        <f>IF(AND($K4113=1,LEFT($A4113,3)="WB-"),SUMIFS(Winback!$D$2:$D$300,Winback!$K$2:$K$300,$D4113),0)</f>
        <v/>
      </c>
      <c r="M4113">
        <f>IF(OR($E4113=1,$G4113=1,SUMIFS(Registros!$J$2:$J$6000,Registros!$B$2:$B$6000,$A4113)&gt;0),1,0)</f>
        <v/>
      </c>
      <c r="N4113">
        <f>IF($J4113&gt;0,1,IF(COUNTIFS(Registros!$A$2:$A$6000,"CS",Registros!$B$2:$B$6000,$A4113,Registros!$K$2:$K$6000,"&lt;&gt;")&gt;0,1,0))</f>
        <v/>
      </c>
      <c r="O4113">
        <f>IF(AND($K4113=1,$E4113=0,$G4113=0,$I4113=0),"WINBACK",IF(AND($M4113=1,$N4113&gt;0),"CONVERGENTE",IF($M4113=1,"SOLO MÓVIL",IF($N4113&gt;0,"SOLO FIJO / INTERNET","SIN SERVICIOS"))))</f>
        <v/>
      </c>
      <c r="P4113">
        <f>IF($O4113="WINBACK","Recuperar (winback)",IF($O4113="CONVERGENTE","Upgrade / más líneas",IF($O4113="SOLO MÓVIL","Ofrecer fijo + internet (FLBBTV)",IF($O4113="SOLO FIJO / INTERNET","Ofrecer línea móvil Nextphone","Oferta completa (móvil + fijo + internet)"))))</f>
        <v/>
      </c>
      <c r="Q4113">
        <f>$F4113+$H4113+$L4113</f>
        <v/>
      </c>
      <c r="R4113">
        <f>IFERROR(VLOOKUP($A4113,Registros!$B$2:$G$6000,6,0),IFERROR(VLOOKUP($D4113,Winback!$B$2:$C$300,2,0),""))</f>
        <v/>
      </c>
      <c r="S4113">
        <f>IF($E4113=1,"NP","")&amp;IF($G4113=1,"+MOV","")&amp;IF($I4113=1,"+CS","")&amp;IF($K4113=1,"+WB","")</f>
        <v/>
      </c>
      <c r="T4113">
        <f>$E4113+$G4113+$I4113+$K4113</f>
        <v/>
      </c>
    </row>
    <row r="4114">
      <c r="A4114" t="inlineStr">
        <is>
          <t>345245100000</t>
        </is>
      </c>
      <c r="B4114" t="inlineStr">
        <is>
          <t>34524510</t>
        </is>
      </c>
      <c r="C4114" t="inlineStr">
        <is>
          <t>WENDY CHAN ZHANG</t>
        </is>
      </c>
      <c r="D4114" t="inlineStr">
        <is>
          <t>WENDYCHANZHANG</t>
        </is>
      </c>
      <c r="E4114">
        <f>IF(COUNTIFS(Registros!$A$2:$A$6000,"NP",Registros!$B$2:$B$6000,$A4114)&gt;0,1,0)</f>
        <v/>
      </c>
      <c r="F4114">
        <f>IF($E4114=1,SUMIFS(Registros!$F$2:$F$6000,Registros!$A$2:$A$6000,"NP",Registros!$B$2:$B$6000,$A4114),0)</f>
        <v/>
      </c>
      <c r="G4114">
        <f>IF(COUNTIFS(Registros!$A$2:$A$6000,"MOV",Registros!$B$2:$B$6000,$A4114)&gt;0,1,0)</f>
        <v/>
      </c>
      <c r="H4114">
        <f>IF($G4114=1,SUMIFS(Registros!$F$2:$F$6000,Registros!$A$2:$A$6000,"MOV",Registros!$B$2:$B$6000,$A4114),0)</f>
        <v/>
      </c>
      <c r="I4114">
        <f>IF(COUNTIFS(Registros!$A$2:$A$6000,"CS",Registros!$B$2:$B$6000,$A4114)&gt;0,1,0)</f>
        <v/>
      </c>
      <c r="J4114">
        <f>IF($I4114=1,SUMIFS(Registros!$I$2:$I$6000,Registros!$A$2:$A$6000,"CS",Registros!$B$2:$B$6000,$A4114),0)</f>
        <v/>
      </c>
      <c r="K4114">
        <f>IF(COUNTIFS(Winback!$K$2:$K$300,$D4114)&gt;0,1,0)</f>
        <v/>
      </c>
      <c r="L4114">
        <f>IF(AND($K4114=1,LEFT($A4114,3)="WB-"),SUMIFS(Winback!$D$2:$D$300,Winback!$K$2:$K$300,$D4114),0)</f>
        <v/>
      </c>
      <c r="M4114">
        <f>IF(OR($E4114=1,$G4114=1,SUMIFS(Registros!$J$2:$J$6000,Registros!$B$2:$B$6000,$A4114)&gt;0),1,0)</f>
        <v/>
      </c>
      <c r="N4114">
        <f>IF($J4114&gt;0,1,IF(COUNTIFS(Registros!$A$2:$A$6000,"CS",Registros!$B$2:$B$6000,$A4114,Registros!$K$2:$K$6000,"&lt;&gt;")&gt;0,1,0))</f>
        <v/>
      </c>
      <c r="O4114">
        <f>IF(AND($K4114=1,$E4114=0,$G4114=0,$I4114=0),"WINBACK",IF(AND($M4114=1,$N4114&gt;0),"CONVERGENTE",IF($M4114=1,"SOLO MÓVIL",IF($N4114&gt;0,"SOLO FIJO / INTERNET","SIN SERVICIOS"))))</f>
        <v/>
      </c>
      <c r="P4114">
        <f>IF($O4114="WINBACK","Recuperar (winback)",IF($O4114="CONVERGENTE","Upgrade / más líneas",IF($O4114="SOLO MÓVIL","Ofrecer fijo + internet (FLBBTV)",IF($O4114="SOLO FIJO / INTERNET","Ofrecer línea móvil Nextphone","Oferta completa (móvil + fijo + internet)"))))</f>
        <v/>
      </c>
      <c r="Q4114">
        <f>$F4114+$H4114+$L4114</f>
        <v/>
      </c>
      <c r="R4114">
        <f>IFERROR(VLOOKUP($A4114,Registros!$B$2:$G$6000,6,0),IFERROR(VLOOKUP($D4114,Winback!$B$2:$C$300,2,0),""))</f>
        <v/>
      </c>
      <c r="S4114">
        <f>IF($E4114=1,"NP","")&amp;IF($G4114=1,"+MOV","")&amp;IF($I4114=1,"+CS","")&amp;IF($K4114=1,"+WB","")</f>
        <v/>
      </c>
      <c r="T4114">
        <f>$E4114+$G4114+$I4114+$K4114</f>
        <v/>
      </c>
    </row>
    <row r="4115">
      <c r="A4115" t="inlineStr">
        <is>
          <t>349377650000</t>
        </is>
      </c>
      <c r="B4115" t="inlineStr">
        <is>
          <t>34937765</t>
        </is>
      </c>
      <c r="C4115" t="inlineStr">
        <is>
          <t>WENDY DIOGELINA SANCHEZ ALCANTARA</t>
        </is>
      </c>
      <c r="D4115" t="inlineStr">
        <is>
          <t>WENDYDIOGELINASANCHEZALCANTARA</t>
        </is>
      </c>
      <c r="E4115">
        <f>IF(COUNTIFS(Registros!$A$2:$A$6000,"NP",Registros!$B$2:$B$6000,$A4115)&gt;0,1,0)</f>
        <v/>
      </c>
      <c r="F4115">
        <f>IF($E4115=1,SUMIFS(Registros!$F$2:$F$6000,Registros!$A$2:$A$6000,"NP",Registros!$B$2:$B$6000,$A4115),0)</f>
        <v/>
      </c>
      <c r="G4115">
        <f>IF(COUNTIFS(Registros!$A$2:$A$6000,"MOV",Registros!$B$2:$B$6000,$A4115)&gt;0,1,0)</f>
        <v/>
      </c>
      <c r="H4115">
        <f>IF($G4115=1,SUMIFS(Registros!$F$2:$F$6000,Registros!$A$2:$A$6000,"MOV",Registros!$B$2:$B$6000,$A4115),0)</f>
        <v/>
      </c>
      <c r="I4115">
        <f>IF(COUNTIFS(Registros!$A$2:$A$6000,"CS",Registros!$B$2:$B$6000,$A4115)&gt;0,1,0)</f>
        <v/>
      </c>
      <c r="J4115">
        <f>IF($I4115=1,SUMIFS(Registros!$I$2:$I$6000,Registros!$A$2:$A$6000,"CS",Registros!$B$2:$B$6000,$A4115),0)</f>
        <v/>
      </c>
      <c r="K4115">
        <f>IF(COUNTIFS(Winback!$K$2:$K$300,$D4115)&gt;0,1,0)</f>
        <v/>
      </c>
      <c r="L4115">
        <f>IF(AND($K4115=1,LEFT($A4115,3)="WB-"),SUMIFS(Winback!$D$2:$D$300,Winback!$K$2:$K$300,$D4115),0)</f>
        <v/>
      </c>
      <c r="M4115">
        <f>IF(OR($E4115=1,$G4115=1,SUMIFS(Registros!$J$2:$J$6000,Registros!$B$2:$B$6000,$A4115)&gt;0),1,0)</f>
        <v/>
      </c>
      <c r="N4115">
        <f>IF($J4115&gt;0,1,IF(COUNTIFS(Registros!$A$2:$A$6000,"CS",Registros!$B$2:$B$6000,$A4115,Registros!$K$2:$K$6000,"&lt;&gt;")&gt;0,1,0))</f>
        <v/>
      </c>
      <c r="O4115">
        <f>IF(AND($K4115=1,$E4115=0,$G4115=0,$I4115=0),"WINBACK",IF(AND($M4115=1,$N4115&gt;0),"CONVERGENTE",IF($M4115=1,"SOLO MÓVIL",IF($N4115&gt;0,"SOLO FIJO / INTERNET","SIN SERVICIOS"))))</f>
        <v/>
      </c>
      <c r="P4115">
        <f>IF($O4115="WINBACK","Recuperar (winback)",IF($O4115="CONVERGENTE","Upgrade / más líneas",IF($O4115="SOLO MÓVIL","Ofrecer fijo + internet (FLBBTV)",IF($O4115="SOLO FIJO / INTERNET","Ofrecer línea móvil Nextphone","Oferta completa (móvil + fijo + internet)"))))</f>
        <v/>
      </c>
      <c r="Q4115">
        <f>$F4115+$H4115+$L4115</f>
        <v/>
      </c>
      <c r="R4115">
        <f>IFERROR(VLOOKUP($A4115,Registros!$B$2:$G$6000,6,0),IFERROR(VLOOKUP($D4115,Winback!$B$2:$C$300,2,0),""))</f>
        <v/>
      </c>
      <c r="S4115">
        <f>IF($E4115=1,"NP","")&amp;IF($G4115=1,"+MOV","")&amp;IF($I4115=1,"+CS","")&amp;IF($K4115=1,"+WB","")</f>
        <v/>
      </c>
      <c r="T4115">
        <f>$E4115+$G4115+$I4115+$K4115</f>
        <v/>
      </c>
    </row>
    <row r="4116">
      <c r="A4116" t="inlineStr">
        <is>
          <t>331020640000</t>
        </is>
      </c>
      <c r="B4116" t="inlineStr">
        <is>
          <t>33102064</t>
        </is>
      </c>
      <c r="C4116" t="inlineStr">
        <is>
          <t>WENDY GISELLE ESPINOSA CARRERA</t>
        </is>
      </c>
      <c r="D4116" t="inlineStr">
        <is>
          <t>WENDYGISELLEESPINOSACARRERA</t>
        </is>
      </c>
      <c r="E4116">
        <f>IF(COUNTIFS(Registros!$A$2:$A$6000,"NP",Registros!$B$2:$B$6000,$A4116)&gt;0,1,0)</f>
        <v/>
      </c>
      <c r="F4116">
        <f>IF($E4116=1,SUMIFS(Registros!$F$2:$F$6000,Registros!$A$2:$A$6000,"NP",Registros!$B$2:$B$6000,$A4116),0)</f>
        <v/>
      </c>
      <c r="G4116">
        <f>IF(COUNTIFS(Registros!$A$2:$A$6000,"MOV",Registros!$B$2:$B$6000,$A4116)&gt;0,1,0)</f>
        <v/>
      </c>
      <c r="H4116">
        <f>IF($G4116=1,SUMIFS(Registros!$F$2:$F$6000,Registros!$A$2:$A$6000,"MOV",Registros!$B$2:$B$6000,$A4116),0)</f>
        <v/>
      </c>
      <c r="I4116">
        <f>IF(COUNTIFS(Registros!$A$2:$A$6000,"CS",Registros!$B$2:$B$6000,$A4116)&gt;0,1,0)</f>
        <v/>
      </c>
      <c r="J4116">
        <f>IF($I4116=1,SUMIFS(Registros!$I$2:$I$6000,Registros!$A$2:$A$6000,"CS",Registros!$B$2:$B$6000,$A4116),0)</f>
        <v/>
      </c>
      <c r="K4116">
        <f>IF(COUNTIFS(Winback!$K$2:$K$300,$D4116)&gt;0,1,0)</f>
        <v/>
      </c>
      <c r="L4116">
        <f>IF(AND($K4116=1,LEFT($A4116,3)="WB-"),SUMIFS(Winback!$D$2:$D$300,Winback!$K$2:$K$300,$D4116),0)</f>
        <v/>
      </c>
      <c r="M4116">
        <f>IF(OR($E4116=1,$G4116=1,SUMIFS(Registros!$J$2:$J$6000,Registros!$B$2:$B$6000,$A4116)&gt;0),1,0)</f>
        <v/>
      </c>
      <c r="N4116">
        <f>IF($J4116&gt;0,1,IF(COUNTIFS(Registros!$A$2:$A$6000,"CS",Registros!$B$2:$B$6000,$A4116,Registros!$K$2:$K$6000,"&lt;&gt;")&gt;0,1,0))</f>
        <v/>
      </c>
      <c r="O4116">
        <f>IF(AND($K4116=1,$E4116=0,$G4116=0,$I4116=0),"WINBACK",IF(AND($M4116=1,$N4116&gt;0),"CONVERGENTE",IF($M4116=1,"SOLO MÓVIL",IF($N4116&gt;0,"SOLO FIJO / INTERNET","SIN SERVICIOS"))))</f>
        <v/>
      </c>
      <c r="P4116">
        <f>IF($O4116="WINBACK","Recuperar (winback)",IF($O4116="CONVERGENTE","Upgrade / más líneas",IF($O4116="SOLO MÓVIL","Ofrecer fijo + internet (FLBBTV)",IF($O4116="SOLO FIJO / INTERNET","Ofrecer línea móvil Nextphone","Oferta completa (móvil + fijo + internet)"))))</f>
        <v/>
      </c>
      <c r="Q4116">
        <f>$F4116+$H4116+$L4116</f>
        <v/>
      </c>
      <c r="R4116">
        <f>IFERROR(VLOOKUP($A4116,Registros!$B$2:$G$6000,6,0),IFERROR(VLOOKUP($D4116,Winback!$B$2:$C$300,2,0),""))</f>
        <v/>
      </c>
      <c r="S4116">
        <f>IF($E4116=1,"NP","")&amp;IF($G4116=1,"+MOV","")&amp;IF($I4116=1,"+CS","")&amp;IF($K4116=1,"+WB","")</f>
        <v/>
      </c>
      <c r="T4116">
        <f>$E4116+$G4116+$I4116+$K4116</f>
        <v/>
      </c>
    </row>
    <row r="4117">
      <c r="A4117" t="inlineStr">
        <is>
          <t>353031900000</t>
        </is>
      </c>
      <c r="B4117" t="inlineStr">
        <is>
          <t>35303190</t>
        </is>
      </c>
      <c r="C4117" t="inlineStr">
        <is>
          <t>WENDY JURANY ORTIZ DEL VALLE</t>
        </is>
      </c>
      <c r="D4117" t="inlineStr">
        <is>
          <t>WENDYJURANYORTIZDELVALLE</t>
        </is>
      </c>
      <c r="E4117">
        <f>IF(COUNTIFS(Registros!$A$2:$A$6000,"NP",Registros!$B$2:$B$6000,$A4117)&gt;0,1,0)</f>
        <v/>
      </c>
      <c r="F4117">
        <f>IF($E4117=1,SUMIFS(Registros!$F$2:$F$6000,Registros!$A$2:$A$6000,"NP",Registros!$B$2:$B$6000,$A4117),0)</f>
        <v/>
      </c>
      <c r="G4117">
        <f>IF(COUNTIFS(Registros!$A$2:$A$6000,"MOV",Registros!$B$2:$B$6000,$A4117)&gt;0,1,0)</f>
        <v/>
      </c>
      <c r="H4117">
        <f>IF($G4117=1,SUMIFS(Registros!$F$2:$F$6000,Registros!$A$2:$A$6000,"MOV",Registros!$B$2:$B$6000,$A4117),0)</f>
        <v/>
      </c>
      <c r="I4117">
        <f>IF(COUNTIFS(Registros!$A$2:$A$6000,"CS",Registros!$B$2:$B$6000,$A4117)&gt;0,1,0)</f>
        <v/>
      </c>
      <c r="J4117">
        <f>IF($I4117=1,SUMIFS(Registros!$I$2:$I$6000,Registros!$A$2:$A$6000,"CS",Registros!$B$2:$B$6000,$A4117),0)</f>
        <v/>
      </c>
      <c r="K4117">
        <f>IF(COUNTIFS(Winback!$K$2:$K$300,$D4117)&gt;0,1,0)</f>
        <v/>
      </c>
      <c r="L4117">
        <f>IF(AND($K4117=1,LEFT($A4117,3)="WB-"),SUMIFS(Winback!$D$2:$D$300,Winback!$K$2:$K$300,$D4117),0)</f>
        <v/>
      </c>
      <c r="M4117">
        <f>IF(OR($E4117=1,$G4117=1,SUMIFS(Registros!$J$2:$J$6000,Registros!$B$2:$B$6000,$A4117)&gt;0),1,0)</f>
        <v/>
      </c>
      <c r="N4117">
        <f>IF($J4117&gt;0,1,IF(COUNTIFS(Registros!$A$2:$A$6000,"CS",Registros!$B$2:$B$6000,$A4117,Registros!$K$2:$K$6000,"&lt;&gt;")&gt;0,1,0))</f>
        <v/>
      </c>
      <c r="O4117">
        <f>IF(AND($K4117=1,$E4117=0,$G4117=0,$I4117=0),"WINBACK",IF(AND($M4117=1,$N4117&gt;0),"CONVERGENTE",IF($M4117=1,"SOLO MÓVIL",IF($N4117&gt;0,"SOLO FIJO / INTERNET","SIN SERVICIOS"))))</f>
        <v/>
      </c>
      <c r="P4117">
        <f>IF($O4117="WINBACK","Recuperar (winback)",IF($O4117="CONVERGENTE","Upgrade / más líneas",IF($O4117="SOLO MÓVIL","Ofrecer fijo + internet (FLBBTV)",IF($O4117="SOLO FIJO / INTERNET","Ofrecer línea móvil Nextphone","Oferta completa (móvil + fijo + internet)"))))</f>
        <v/>
      </c>
      <c r="Q4117">
        <f>$F4117+$H4117+$L4117</f>
        <v/>
      </c>
      <c r="R4117">
        <f>IFERROR(VLOOKUP($A4117,Registros!$B$2:$G$6000,6,0),IFERROR(VLOOKUP($D4117,Winback!$B$2:$C$300,2,0),""))</f>
        <v/>
      </c>
      <c r="S4117">
        <f>IF($E4117=1,"NP","")&amp;IF($G4117=1,"+MOV","")&amp;IF($I4117=1,"+CS","")&amp;IF($K4117=1,"+WB","")</f>
        <v/>
      </c>
      <c r="T4117">
        <f>$E4117+$G4117+$I4117+$K4117</f>
        <v/>
      </c>
    </row>
    <row r="4118">
      <c r="A4118" t="inlineStr">
        <is>
          <t>349451760000</t>
        </is>
      </c>
      <c r="B4118" t="inlineStr">
        <is>
          <t>34945176</t>
        </is>
      </c>
      <c r="C4118" t="inlineStr">
        <is>
          <t>WENDY LINETH FUENTES GUERRA DE STAFF</t>
        </is>
      </c>
      <c r="D4118" t="inlineStr">
        <is>
          <t>WENDYLINETHFUENTESGUERRADESTAFF</t>
        </is>
      </c>
      <c r="E4118">
        <f>IF(COUNTIFS(Registros!$A$2:$A$6000,"NP",Registros!$B$2:$B$6000,$A4118)&gt;0,1,0)</f>
        <v/>
      </c>
      <c r="F4118">
        <f>IF($E4118=1,SUMIFS(Registros!$F$2:$F$6000,Registros!$A$2:$A$6000,"NP",Registros!$B$2:$B$6000,$A4118),0)</f>
        <v/>
      </c>
      <c r="G4118">
        <f>IF(COUNTIFS(Registros!$A$2:$A$6000,"MOV",Registros!$B$2:$B$6000,$A4118)&gt;0,1,0)</f>
        <v/>
      </c>
      <c r="H4118">
        <f>IF($G4118=1,SUMIFS(Registros!$F$2:$F$6000,Registros!$A$2:$A$6000,"MOV",Registros!$B$2:$B$6000,$A4118),0)</f>
        <v/>
      </c>
      <c r="I4118">
        <f>IF(COUNTIFS(Registros!$A$2:$A$6000,"CS",Registros!$B$2:$B$6000,$A4118)&gt;0,1,0)</f>
        <v/>
      </c>
      <c r="J4118">
        <f>IF($I4118=1,SUMIFS(Registros!$I$2:$I$6000,Registros!$A$2:$A$6000,"CS",Registros!$B$2:$B$6000,$A4118),0)</f>
        <v/>
      </c>
      <c r="K4118">
        <f>IF(COUNTIFS(Winback!$K$2:$K$300,$D4118)&gt;0,1,0)</f>
        <v/>
      </c>
      <c r="L4118">
        <f>IF(AND($K4118=1,LEFT($A4118,3)="WB-"),SUMIFS(Winback!$D$2:$D$300,Winback!$K$2:$K$300,$D4118),0)</f>
        <v/>
      </c>
      <c r="M4118">
        <f>IF(OR($E4118=1,$G4118=1,SUMIFS(Registros!$J$2:$J$6000,Registros!$B$2:$B$6000,$A4118)&gt;0),1,0)</f>
        <v/>
      </c>
      <c r="N4118">
        <f>IF($J4118&gt;0,1,IF(COUNTIFS(Registros!$A$2:$A$6000,"CS",Registros!$B$2:$B$6000,$A4118,Registros!$K$2:$K$6000,"&lt;&gt;")&gt;0,1,0))</f>
        <v/>
      </c>
      <c r="O4118">
        <f>IF(AND($K4118=1,$E4118=0,$G4118=0,$I4118=0),"WINBACK",IF(AND($M4118=1,$N4118&gt;0),"CONVERGENTE",IF($M4118=1,"SOLO MÓVIL",IF($N4118&gt;0,"SOLO FIJO / INTERNET","SIN SERVICIOS"))))</f>
        <v/>
      </c>
      <c r="P4118">
        <f>IF($O4118="WINBACK","Recuperar (winback)",IF($O4118="CONVERGENTE","Upgrade / más líneas",IF($O4118="SOLO MÓVIL","Ofrecer fijo + internet (FLBBTV)",IF($O4118="SOLO FIJO / INTERNET","Ofrecer línea móvil Nextphone","Oferta completa (móvil + fijo + internet)"))))</f>
        <v/>
      </c>
      <c r="Q4118">
        <f>$F4118+$H4118+$L4118</f>
        <v/>
      </c>
      <c r="R4118">
        <f>IFERROR(VLOOKUP($A4118,Registros!$B$2:$G$6000,6,0),IFERROR(VLOOKUP($D4118,Winback!$B$2:$C$300,2,0),""))</f>
        <v/>
      </c>
      <c r="S4118">
        <f>IF($E4118=1,"NP","")&amp;IF($G4118=1,"+MOV","")&amp;IF($I4118=1,"+CS","")&amp;IF($K4118=1,"+WB","")</f>
        <v/>
      </c>
      <c r="T4118">
        <f>$E4118+$G4118+$I4118+$K4118</f>
        <v/>
      </c>
    </row>
    <row r="4119">
      <c r="A4119" t="inlineStr">
        <is>
          <t>337002040000</t>
        </is>
      </c>
      <c r="B4119" t="inlineStr">
        <is>
          <t>33700204</t>
        </is>
      </c>
      <c r="C4119" t="inlineStr">
        <is>
          <t>WENDY YUAN WU</t>
        </is>
      </c>
      <c r="D4119" t="inlineStr">
        <is>
          <t>WENDYYUANWU</t>
        </is>
      </c>
      <c r="E4119">
        <f>IF(COUNTIFS(Registros!$A$2:$A$6000,"NP",Registros!$B$2:$B$6000,$A4119)&gt;0,1,0)</f>
        <v/>
      </c>
      <c r="F4119">
        <f>IF($E4119=1,SUMIFS(Registros!$F$2:$F$6000,Registros!$A$2:$A$6000,"NP",Registros!$B$2:$B$6000,$A4119),0)</f>
        <v/>
      </c>
      <c r="G4119">
        <f>IF(COUNTIFS(Registros!$A$2:$A$6000,"MOV",Registros!$B$2:$B$6000,$A4119)&gt;0,1,0)</f>
        <v/>
      </c>
      <c r="H4119">
        <f>IF($G4119=1,SUMIFS(Registros!$F$2:$F$6000,Registros!$A$2:$A$6000,"MOV",Registros!$B$2:$B$6000,$A4119),0)</f>
        <v/>
      </c>
      <c r="I4119">
        <f>IF(COUNTIFS(Registros!$A$2:$A$6000,"CS",Registros!$B$2:$B$6000,$A4119)&gt;0,1,0)</f>
        <v/>
      </c>
      <c r="J4119">
        <f>IF($I4119=1,SUMIFS(Registros!$I$2:$I$6000,Registros!$A$2:$A$6000,"CS",Registros!$B$2:$B$6000,$A4119),0)</f>
        <v/>
      </c>
      <c r="K4119">
        <f>IF(COUNTIFS(Winback!$K$2:$K$300,$D4119)&gt;0,1,0)</f>
        <v/>
      </c>
      <c r="L4119">
        <f>IF(AND($K4119=1,LEFT($A4119,3)="WB-"),SUMIFS(Winback!$D$2:$D$300,Winback!$K$2:$K$300,$D4119),0)</f>
        <v/>
      </c>
      <c r="M4119">
        <f>IF(OR($E4119=1,$G4119=1,SUMIFS(Registros!$J$2:$J$6000,Registros!$B$2:$B$6000,$A4119)&gt;0),1,0)</f>
        <v/>
      </c>
      <c r="N4119">
        <f>IF($J4119&gt;0,1,IF(COUNTIFS(Registros!$A$2:$A$6000,"CS",Registros!$B$2:$B$6000,$A4119,Registros!$K$2:$K$6000,"&lt;&gt;")&gt;0,1,0))</f>
        <v/>
      </c>
      <c r="O4119">
        <f>IF(AND($K4119=1,$E4119=0,$G4119=0,$I4119=0),"WINBACK",IF(AND($M4119=1,$N4119&gt;0),"CONVERGENTE",IF($M4119=1,"SOLO MÓVIL",IF($N4119&gt;0,"SOLO FIJO / INTERNET","SIN SERVICIOS"))))</f>
        <v/>
      </c>
      <c r="P4119">
        <f>IF($O4119="WINBACK","Recuperar (winback)",IF($O4119="CONVERGENTE","Upgrade / más líneas",IF($O4119="SOLO MÓVIL","Ofrecer fijo + internet (FLBBTV)",IF($O4119="SOLO FIJO / INTERNET","Ofrecer línea móvil Nextphone","Oferta completa (móvil + fijo + internet)"))))</f>
        <v/>
      </c>
      <c r="Q4119">
        <f>$F4119+$H4119+$L4119</f>
        <v/>
      </c>
      <c r="R4119">
        <f>IFERROR(VLOOKUP($A4119,Registros!$B$2:$G$6000,6,0),IFERROR(VLOOKUP($D4119,Winback!$B$2:$C$300,2,0),""))</f>
        <v/>
      </c>
      <c r="S4119">
        <f>IF($E4119=1,"NP","")&amp;IF($G4119=1,"+MOV","")&amp;IF($I4119=1,"+CS","")&amp;IF($K4119=1,"+WB","")</f>
        <v/>
      </c>
      <c r="T4119">
        <f>$E4119+$G4119+$I4119+$K4119</f>
        <v/>
      </c>
    </row>
    <row r="4120">
      <c r="A4120" t="inlineStr">
        <is>
          <t>325017130000</t>
        </is>
      </c>
      <c r="B4120" t="inlineStr">
        <is>
          <t>32501713</t>
        </is>
      </c>
      <c r="C4120" t="inlineStr">
        <is>
          <t>WENGHENG QIU</t>
        </is>
      </c>
      <c r="D4120" t="inlineStr">
        <is>
          <t>WENGHENGQIU</t>
        </is>
      </c>
      <c r="E4120">
        <f>IF(COUNTIFS(Registros!$A$2:$A$6000,"NP",Registros!$B$2:$B$6000,$A4120)&gt;0,1,0)</f>
        <v/>
      </c>
      <c r="F4120">
        <f>IF($E4120=1,SUMIFS(Registros!$F$2:$F$6000,Registros!$A$2:$A$6000,"NP",Registros!$B$2:$B$6000,$A4120),0)</f>
        <v/>
      </c>
      <c r="G4120">
        <f>IF(COUNTIFS(Registros!$A$2:$A$6000,"MOV",Registros!$B$2:$B$6000,$A4120)&gt;0,1,0)</f>
        <v/>
      </c>
      <c r="H4120">
        <f>IF($G4120=1,SUMIFS(Registros!$F$2:$F$6000,Registros!$A$2:$A$6000,"MOV",Registros!$B$2:$B$6000,$A4120),0)</f>
        <v/>
      </c>
      <c r="I4120">
        <f>IF(COUNTIFS(Registros!$A$2:$A$6000,"CS",Registros!$B$2:$B$6000,$A4120)&gt;0,1,0)</f>
        <v/>
      </c>
      <c r="J4120">
        <f>IF($I4120=1,SUMIFS(Registros!$I$2:$I$6000,Registros!$A$2:$A$6000,"CS",Registros!$B$2:$B$6000,$A4120),0)</f>
        <v/>
      </c>
      <c r="K4120">
        <f>IF(COUNTIFS(Winback!$K$2:$K$300,$D4120)&gt;0,1,0)</f>
        <v/>
      </c>
      <c r="L4120">
        <f>IF(AND($K4120=1,LEFT($A4120,3)="WB-"),SUMIFS(Winback!$D$2:$D$300,Winback!$K$2:$K$300,$D4120),0)</f>
        <v/>
      </c>
      <c r="M4120">
        <f>IF(OR($E4120=1,$G4120=1,SUMIFS(Registros!$J$2:$J$6000,Registros!$B$2:$B$6000,$A4120)&gt;0),1,0)</f>
        <v/>
      </c>
      <c r="N4120">
        <f>IF($J4120&gt;0,1,IF(COUNTIFS(Registros!$A$2:$A$6000,"CS",Registros!$B$2:$B$6000,$A4120,Registros!$K$2:$K$6000,"&lt;&gt;")&gt;0,1,0))</f>
        <v/>
      </c>
      <c r="O4120">
        <f>IF(AND($K4120=1,$E4120=0,$G4120=0,$I4120=0),"WINBACK",IF(AND($M4120=1,$N4120&gt;0),"CONVERGENTE",IF($M4120=1,"SOLO MÓVIL",IF($N4120&gt;0,"SOLO FIJO / INTERNET","SIN SERVICIOS"))))</f>
        <v/>
      </c>
      <c r="P4120">
        <f>IF($O4120="WINBACK","Recuperar (winback)",IF($O4120="CONVERGENTE","Upgrade / más líneas",IF($O4120="SOLO MÓVIL","Ofrecer fijo + internet (FLBBTV)",IF($O4120="SOLO FIJO / INTERNET","Ofrecer línea móvil Nextphone","Oferta completa (móvil + fijo + internet)"))))</f>
        <v/>
      </c>
      <c r="Q4120">
        <f>$F4120+$H4120+$L4120</f>
        <v/>
      </c>
      <c r="R4120">
        <f>IFERROR(VLOOKUP($A4120,Registros!$B$2:$G$6000,6,0),IFERROR(VLOOKUP($D4120,Winback!$B$2:$C$300,2,0),""))</f>
        <v/>
      </c>
      <c r="S4120">
        <f>IF($E4120=1,"NP","")&amp;IF($G4120=1,"+MOV","")&amp;IF($I4120=1,"+CS","")&amp;IF($K4120=1,"+WB","")</f>
        <v/>
      </c>
      <c r="T4120">
        <f>$E4120+$G4120+$I4120+$K4120</f>
        <v/>
      </c>
    </row>
    <row r="4121">
      <c r="A4121" t="inlineStr">
        <is>
          <t>345044510000</t>
        </is>
      </c>
      <c r="B4121" t="inlineStr">
        <is>
          <t>34504451</t>
        </is>
      </c>
      <c r="C4121" t="inlineStr">
        <is>
          <t>WENHAI HOU</t>
        </is>
      </c>
      <c r="D4121" t="inlineStr">
        <is>
          <t>WENHAIHOU</t>
        </is>
      </c>
      <c r="E4121">
        <f>IF(COUNTIFS(Registros!$A$2:$A$6000,"NP",Registros!$B$2:$B$6000,$A4121)&gt;0,1,0)</f>
        <v/>
      </c>
      <c r="F4121">
        <f>IF($E4121=1,SUMIFS(Registros!$F$2:$F$6000,Registros!$A$2:$A$6000,"NP",Registros!$B$2:$B$6000,$A4121),0)</f>
        <v/>
      </c>
      <c r="G4121">
        <f>IF(COUNTIFS(Registros!$A$2:$A$6000,"MOV",Registros!$B$2:$B$6000,$A4121)&gt;0,1,0)</f>
        <v/>
      </c>
      <c r="H4121">
        <f>IF($G4121=1,SUMIFS(Registros!$F$2:$F$6000,Registros!$A$2:$A$6000,"MOV",Registros!$B$2:$B$6000,$A4121),0)</f>
        <v/>
      </c>
      <c r="I4121">
        <f>IF(COUNTIFS(Registros!$A$2:$A$6000,"CS",Registros!$B$2:$B$6000,$A4121)&gt;0,1,0)</f>
        <v/>
      </c>
      <c r="J4121">
        <f>IF($I4121=1,SUMIFS(Registros!$I$2:$I$6000,Registros!$A$2:$A$6000,"CS",Registros!$B$2:$B$6000,$A4121),0)</f>
        <v/>
      </c>
      <c r="K4121">
        <f>IF(COUNTIFS(Winback!$K$2:$K$300,$D4121)&gt;0,1,0)</f>
        <v/>
      </c>
      <c r="L4121">
        <f>IF(AND($K4121=1,LEFT($A4121,3)="WB-"),SUMIFS(Winback!$D$2:$D$300,Winback!$K$2:$K$300,$D4121),0)</f>
        <v/>
      </c>
      <c r="M4121">
        <f>IF(OR($E4121=1,$G4121=1,SUMIFS(Registros!$J$2:$J$6000,Registros!$B$2:$B$6000,$A4121)&gt;0),1,0)</f>
        <v/>
      </c>
      <c r="N4121">
        <f>IF($J4121&gt;0,1,IF(COUNTIFS(Registros!$A$2:$A$6000,"CS",Registros!$B$2:$B$6000,$A4121,Registros!$K$2:$K$6000,"&lt;&gt;")&gt;0,1,0))</f>
        <v/>
      </c>
      <c r="O4121">
        <f>IF(AND($K4121=1,$E4121=0,$G4121=0,$I4121=0),"WINBACK",IF(AND($M4121=1,$N4121&gt;0),"CONVERGENTE",IF($M4121=1,"SOLO MÓVIL",IF($N4121&gt;0,"SOLO FIJO / INTERNET","SIN SERVICIOS"))))</f>
        <v/>
      </c>
      <c r="P4121">
        <f>IF($O4121="WINBACK","Recuperar (winback)",IF($O4121="CONVERGENTE","Upgrade / más líneas",IF($O4121="SOLO MÓVIL","Ofrecer fijo + internet (FLBBTV)",IF($O4121="SOLO FIJO / INTERNET","Ofrecer línea móvil Nextphone","Oferta completa (móvil + fijo + internet)"))))</f>
        <v/>
      </c>
      <c r="Q4121">
        <f>$F4121+$H4121+$L4121</f>
        <v/>
      </c>
      <c r="R4121">
        <f>IFERROR(VLOOKUP($A4121,Registros!$B$2:$G$6000,6,0),IFERROR(VLOOKUP($D4121,Winback!$B$2:$C$300,2,0),""))</f>
        <v/>
      </c>
      <c r="S4121">
        <f>IF($E4121=1,"NP","")&amp;IF($G4121=1,"+MOV","")&amp;IF($I4121=1,"+CS","")&amp;IF($K4121=1,"+WB","")</f>
        <v/>
      </c>
      <c r="T4121">
        <f>$E4121+$G4121+$I4121+$K4121</f>
        <v/>
      </c>
    </row>
    <row r="4122">
      <c r="A4122" t="inlineStr">
        <is>
          <t>333256530000</t>
        </is>
      </c>
      <c r="B4122" t="inlineStr">
        <is>
          <t>33325653</t>
        </is>
      </c>
      <c r="C4122" t="inlineStr">
        <is>
          <t>WENHAI WU</t>
        </is>
      </c>
      <c r="D4122" t="inlineStr">
        <is>
          <t>WENHAIWU</t>
        </is>
      </c>
      <c r="E4122">
        <f>IF(COUNTIFS(Registros!$A$2:$A$6000,"NP",Registros!$B$2:$B$6000,$A4122)&gt;0,1,0)</f>
        <v/>
      </c>
      <c r="F4122">
        <f>IF($E4122=1,SUMIFS(Registros!$F$2:$F$6000,Registros!$A$2:$A$6000,"NP",Registros!$B$2:$B$6000,$A4122),0)</f>
        <v/>
      </c>
      <c r="G4122">
        <f>IF(COUNTIFS(Registros!$A$2:$A$6000,"MOV",Registros!$B$2:$B$6000,$A4122)&gt;0,1,0)</f>
        <v/>
      </c>
      <c r="H4122">
        <f>IF($G4122=1,SUMIFS(Registros!$F$2:$F$6000,Registros!$A$2:$A$6000,"MOV",Registros!$B$2:$B$6000,$A4122),0)</f>
        <v/>
      </c>
      <c r="I4122">
        <f>IF(COUNTIFS(Registros!$A$2:$A$6000,"CS",Registros!$B$2:$B$6000,$A4122)&gt;0,1,0)</f>
        <v/>
      </c>
      <c r="J4122">
        <f>IF($I4122=1,SUMIFS(Registros!$I$2:$I$6000,Registros!$A$2:$A$6000,"CS",Registros!$B$2:$B$6000,$A4122),0)</f>
        <v/>
      </c>
      <c r="K4122">
        <f>IF(COUNTIFS(Winback!$K$2:$K$300,$D4122)&gt;0,1,0)</f>
        <v/>
      </c>
      <c r="L4122">
        <f>IF(AND($K4122=1,LEFT($A4122,3)="WB-"),SUMIFS(Winback!$D$2:$D$300,Winback!$K$2:$K$300,$D4122),0)</f>
        <v/>
      </c>
      <c r="M4122">
        <f>IF(OR($E4122=1,$G4122=1,SUMIFS(Registros!$J$2:$J$6000,Registros!$B$2:$B$6000,$A4122)&gt;0),1,0)</f>
        <v/>
      </c>
      <c r="N4122">
        <f>IF($J4122&gt;0,1,IF(COUNTIFS(Registros!$A$2:$A$6000,"CS",Registros!$B$2:$B$6000,$A4122,Registros!$K$2:$K$6000,"&lt;&gt;")&gt;0,1,0))</f>
        <v/>
      </c>
      <c r="O4122">
        <f>IF(AND($K4122=1,$E4122=0,$G4122=0,$I4122=0),"WINBACK",IF(AND($M4122=1,$N4122&gt;0),"CONVERGENTE",IF($M4122=1,"SOLO MÓVIL",IF($N4122&gt;0,"SOLO FIJO / INTERNET","SIN SERVICIOS"))))</f>
        <v/>
      </c>
      <c r="P4122">
        <f>IF($O4122="WINBACK","Recuperar (winback)",IF($O4122="CONVERGENTE","Upgrade / más líneas",IF($O4122="SOLO MÓVIL","Ofrecer fijo + internet (FLBBTV)",IF($O4122="SOLO FIJO / INTERNET","Ofrecer línea móvil Nextphone","Oferta completa (móvil + fijo + internet)"))))</f>
        <v/>
      </c>
      <c r="Q4122">
        <f>$F4122+$H4122+$L4122</f>
        <v/>
      </c>
      <c r="R4122">
        <f>IFERROR(VLOOKUP($A4122,Registros!$B$2:$G$6000,6,0),IFERROR(VLOOKUP($D4122,Winback!$B$2:$C$300,2,0),""))</f>
        <v/>
      </c>
      <c r="S4122">
        <f>IF($E4122=1,"NP","")&amp;IF($G4122=1,"+MOV","")&amp;IF($I4122=1,"+CS","")&amp;IF($K4122=1,"+WB","")</f>
        <v/>
      </c>
      <c r="T4122">
        <f>$E4122+$G4122+$I4122+$K4122</f>
        <v/>
      </c>
    </row>
    <row r="4123">
      <c r="A4123" t="inlineStr">
        <is>
          <t>322056470000</t>
        </is>
      </c>
      <c r="B4123" t="inlineStr">
        <is>
          <t>32205647</t>
        </is>
      </c>
      <c r="C4123" t="inlineStr">
        <is>
          <t>WENHAI ZHU LIAO</t>
        </is>
      </c>
      <c r="D4123" t="inlineStr">
        <is>
          <t>WENHAIZHULIAO</t>
        </is>
      </c>
      <c r="E4123">
        <f>IF(COUNTIFS(Registros!$A$2:$A$6000,"NP",Registros!$B$2:$B$6000,$A4123)&gt;0,1,0)</f>
        <v/>
      </c>
      <c r="F4123">
        <f>IF($E4123=1,SUMIFS(Registros!$F$2:$F$6000,Registros!$A$2:$A$6000,"NP",Registros!$B$2:$B$6000,$A4123),0)</f>
        <v/>
      </c>
      <c r="G4123">
        <f>IF(COUNTIFS(Registros!$A$2:$A$6000,"MOV",Registros!$B$2:$B$6000,$A4123)&gt;0,1,0)</f>
        <v/>
      </c>
      <c r="H4123">
        <f>IF($G4123=1,SUMIFS(Registros!$F$2:$F$6000,Registros!$A$2:$A$6000,"MOV",Registros!$B$2:$B$6000,$A4123),0)</f>
        <v/>
      </c>
      <c r="I4123">
        <f>IF(COUNTIFS(Registros!$A$2:$A$6000,"CS",Registros!$B$2:$B$6000,$A4123)&gt;0,1,0)</f>
        <v/>
      </c>
      <c r="J4123">
        <f>IF($I4123=1,SUMIFS(Registros!$I$2:$I$6000,Registros!$A$2:$A$6000,"CS",Registros!$B$2:$B$6000,$A4123),0)</f>
        <v/>
      </c>
      <c r="K4123">
        <f>IF(COUNTIFS(Winback!$K$2:$K$300,$D4123)&gt;0,1,0)</f>
        <v/>
      </c>
      <c r="L4123">
        <f>IF(AND($K4123=1,LEFT($A4123,3)="WB-"),SUMIFS(Winback!$D$2:$D$300,Winback!$K$2:$K$300,$D4123),0)</f>
        <v/>
      </c>
      <c r="M4123">
        <f>IF(OR($E4123=1,$G4123=1,SUMIFS(Registros!$J$2:$J$6000,Registros!$B$2:$B$6000,$A4123)&gt;0),1,0)</f>
        <v/>
      </c>
      <c r="N4123">
        <f>IF($J4123&gt;0,1,IF(COUNTIFS(Registros!$A$2:$A$6000,"CS",Registros!$B$2:$B$6000,$A4123,Registros!$K$2:$K$6000,"&lt;&gt;")&gt;0,1,0))</f>
        <v/>
      </c>
      <c r="O4123">
        <f>IF(AND($K4123=1,$E4123=0,$G4123=0,$I4123=0),"WINBACK",IF(AND($M4123=1,$N4123&gt;0),"CONVERGENTE",IF($M4123=1,"SOLO MÓVIL",IF($N4123&gt;0,"SOLO FIJO / INTERNET","SIN SERVICIOS"))))</f>
        <v/>
      </c>
      <c r="P4123">
        <f>IF($O4123="WINBACK","Recuperar (winback)",IF($O4123="CONVERGENTE","Upgrade / más líneas",IF($O4123="SOLO MÓVIL","Ofrecer fijo + internet (FLBBTV)",IF($O4123="SOLO FIJO / INTERNET","Ofrecer línea móvil Nextphone","Oferta completa (móvil + fijo + internet)"))))</f>
        <v/>
      </c>
      <c r="Q4123">
        <f>$F4123+$H4123+$L4123</f>
        <v/>
      </c>
      <c r="R4123">
        <f>IFERROR(VLOOKUP($A4123,Registros!$B$2:$G$6000,6,0),IFERROR(VLOOKUP($D4123,Winback!$B$2:$C$300,2,0),""))</f>
        <v/>
      </c>
      <c r="S4123">
        <f>IF($E4123=1,"NP","")&amp;IF($G4123=1,"+MOV","")&amp;IF($I4123=1,"+CS","")&amp;IF($K4123=1,"+WB","")</f>
        <v/>
      </c>
      <c r="T4123">
        <f>$E4123+$G4123+$I4123+$K4123</f>
        <v/>
      </c>
    </row>
    <row r="4124">
      <c r="A4124" t="inlineStr">
        <is>
          <t>301040120000</t>
        </is>
      </c>
      <c r="B4124" t="inlineStr">
        <is>
          <t>30104012</t>
        </is>
      </c>
      <c r="C4124" t="inlineStr">
        <is>
          <t>WENHAOWANG</t>
        </is>
      </c>
      <c r="D4124" t="inlineStr">
        <is>
          <t>WENHAOWANG</t>
        </is>
      </c>
      <c r="E4124">
        <f>IF(COUNTIFS(Registros!$A$2:$A$6000,"NP",Registros!$B$2:$B$6000,$A4124)&gt;0,1,0)</f>
        <v/>
      </c>
      <c r="F4124">
        <f>IF($E4124=1,SUMIFS(Registros!$F$2:$F$6000,Registros!$A$2:$A$6000,"NP",Registros!$B$2:$B$6000,$A4124),0)</f>
        <v/>
      </c>
      <c r="G4124">
        <f>IF(COUNTIFS(Registros!$A$2:$A$6000,"MOV",Registros!$B$2:$B$6000,$A4124)&gt;0,1,0)</f>
        <v/>
      </c>
      <c r="H4124">
        <f>IF($G4124=1,SUMIFS(Registros!$F$2:$F$6000,Registros!$A$2:$A$6000,"MOV",Registros!$B$2:$B$6000,$A4124),0)</f>
        <v/>
      </c>
      <c r="I4124">
        <f>IF(COUNTIFS(Registros!$A$2:$A$6000,"CS",Registros!$B$2:$B$6000,$A4124)&gt;0,1,0)</f>
        <v/>
      </c>
      <c r="J4124">
        <f>IF($I4124=1,SUMIFS(Registros!$I$2:$I$6000,Registros!$A$2:$A$6000,"CS",Registros!$B$2:$B$6000,$A4124),0)</f>
        <v/>
      </c>
      <c r="K4124">
        <f>IF(COUNTIFS(Winback!$K$2:$K$300,$D4124)&gt;0,1,0)</f>
        <v/>
      </c>
      <c r="L4124">
        <f>IF(AND($K4124=1,LEFT($A4124,3)="WB-"),SUMIFS(Winback!$D$2:$D$300,Winback!$K$2:$K$300,$D4124),0)</f>
        <v/>
      </c>
      <c r="M4124">
        <f>IF(OR($E4124=1,$G4124=1,SUMIFS(Registros!$J$2:$J$6000,Registros!$B$2:$B$6000,$A4124)&gt;0),1,0)</f>
        <v/>
      </c>
      <c r="N4124">
        <f>IF($J4124&gt;0,1,IF(COUNTIFS(Registros!$A$2:$A$6000,"CS",Registros!$B$2:$B$6000,$A4124,Registros!$K$2:$K$6000,"&lt;&gt;")&gt;0,1,0))</f>
        <v/>
      </c>
      <c r="O4124">
        <f>IF(AND($K4124=1,$E4124=0,$G4124=0,$I4124=0),"WINBACK",IF(AND($M4124=1,$N4124&gt;0),"CONVERGENTE",IF($M4124=1,"SOLO MÓVIL",IF($N4124&gt;0,"SOLO FIJO / INTERNET","SIN SERVICIOS"))))</f>
        <v/>
      </c>
      <c r="P4124">
        <f>IF($O4124="WINBACK","Recuperar (winback)",IF($O4124="CONVERGENTE","Upgrade / más líneas",IF($O4124="SOLO MÓVIL","Ofrecer fijo + internet (FLBBTV)",IF($O4124="SOLO FIJO / INTERNET","Ofrecer línea móvil Nextphone","Oferta completa (móvil + fijo + internet)"))))</f>
        <v/>
      </c>
      <c r="Q4124">
        <f>$F4124+$H4124+$L4124</f>
        <v/>
      </c>
      <c r="R4124">
        <f>IFERROR(VLOOKUP($A4124,Registros!$B$2:$G$6000,6,0),IFERROR(VLOOKUP($D4124,Winback!$B$2:$C$300,2,0),""))</f>
        <v/>
      </c>
      <c r="S4124">
        <f>IF($E4124=1,"NP","")&amp;IF($G4124=1,"+MOV","")&amp;IF($I4124=1,"+CS","")&amp;IF($K4124=1,"+WB","")</f>
        <v/>
      </c>
      <c r="T4124">
        <f>$E4124+$G4124+$I4124+$K4124</f>
        <v/>
      </c>
    </row>
    <row r="4125">
      <c r="A4125" t="inlineStr">
        <is>
          <t>321080920000</t>
        </is>
      </c>
      <c r="B4125" t="inlineStr">
        <is>
          <t>32108092</t>
        </is>
      </c>
      <c r="C4125" t="inlineStr">
        <is>
          <t>WENHUI WU</t>
        </is>
      </c>
      <c r="D4125" t="inlineStr">
        <is>
          <t>WENHUIWU</t>
        </is>
      </c>
      <c r="E4125">
        <f>IF(COUNTIFS(Registros!$A$2:$A$6000,"NP",Registros!$B$2:$B$6000,$A4125)&gt;0,1,0)</f>
        <v/>
      </c>
      <c r="F4125">
        <f>IF($E4125=1,SUMIFS(Registros!$F$2:$F$6000,Registros!$A$2:$A$6000,"NP",Registros!$B$2:$B$6000,$A4125),0)</f>
        <v/>
      </c>
      <c r="G4125">
        <f>IF(COUNTIFS(Registros!$A$2:$A$6000,"MOV",Registros!$B$2:$B$6000,$A4125)&gt;0,1,0)</f>
        <v/>
      </c>
      <c r="H4125">
        <f>IF($G4125=1,SUMIFS(Registros!$F$2:$F$6000,Registros!$A$2:$A$6000,"MOV",Registros!$B$2:$B$6000,$A4125),0)</f>
        <v/>
      </c>
      <c r="I4125">
        <f>IF(COUNTIFS(Registros!$A$2:$A$6000,"CS",Registros!$B$2:$B$6000,$A4125)&gt;0,1,0)</f>
        <v/>
      </c>
      <c r="J4125">
        <f>IF($I4125=1,SUMIFS(Registros!$I$2:$I$6000,Registros!$A$2:$A$6000,"CS",Registros!$B$2:$B$6000,$A4125),0)</f>
        <v/>
      </c>
      <c r="K4125">
        <f>IF(COUNTIFS(Winback!$K$2:$K$300,$D4125)&gt;0,1,0)</f>
        <v/>
      </c>
      <c r="L4125">
        <f>IF(AND($K4125=1,LEFT($A4125,3)="WB-"),SUMIFS(Winback!$D$2:$D$300,Winback!$K$2:$K$300,$D4125),0)</f>
        <v/>
      </c>
      <c r="M4125">
        <f>IF(OR($E4125=1,$G4125=1,SUMIFS(Registros!$J$2:$J$6000,Registros!$B$2:$B$6000,$A4125)&gt;0),1,0)</f>
        <v/>
      </c>
      <c r="N4125">
        <f>IF($J4125&gt;0,1,IF(COUNTIFS(Registros!$A$2:$A$6000,"CS",Registros!$B$2:$B$6000,$A4125,Registros!$K$2:$K$6000,"&lt;&gt;")&gt;0,1,0))</f>
        <v/>
      </c>
      <c r="O4125">
        <f>IF(AND($K4125=1,$E4125=0,$G4125=0,$I4125=0),"WINBACK",IF(AND($M4125=1,$N4125&gt;0),"CONVERGENTE",IF($M4125=1,"SOLO MÓVIL",IF($N4125&gt;0,"SOLO FIJO / INTERNET","SIN SERVICIOS"))))</f>
        <v/>
      </c>
      <c r="P4125">
        <f>IF($O4125="WINBACK","Recuperar (winback)",IF($O4125="CONVERGENTE","Upgrade / más líneas",IF($O4125="SOLO MÓVIL","Ofrecer fijo + internet (FLBBTV)",IF($O4125="SOLO FIJO / INTERNET","Ofrecer línea móvil Nextphone","Oferta completa (móvil + fijo + internet)"))))</f>
        <v/>
      </c>
      <c r="Q4125">
        <f>$F4125+$H4125+$L4125</f>
        <v/>
      </c>
      <c r="R4125">
        <f>IFERROR(VLOOKUP($A4125,Registros!$B$2:$G$6000,6,0),IFERROR(VLOOKUP($D4125,Winback!$B$2:$C$300,2,0),""))</f>
        <v/>
      </c>
      <c r="S4125">
        <f>IF($E4125=1,"NP","")&amp;IF($G4125=1,"+MOV","")&amp;IF($I4125=1,"+CS","")&amp;IF($K4125=1,"+WB","")</f>
        <v/>
      </c>
      <c r="T4125">
        <f>$E4125+$G4125+$I4125+$K4125</f>
        <v/>
      </c>
    </row>
    <row r="4126">
      <c r="A4126" t="inlineStr">
        <is>
          <t>322108040000</t>
        </is>
      </c>
      <c r="B4126" t="inlineStr">
        <is>
          <t>32210804</t>
        </is>
      </c>
      <c r="C4126" t="inlineStr">
        <is>
          <t>WENJIE CHEN</t>
        </is>
      </c>
      <c r="D4126" t="inlineStr">
        <is>
          <t>WENJIECHEN</t>
        </is>
      </c>
      <c r="E4126">
        <f>IF(COUNTIFS(Registros!$A$2:$A$6000,"NP",Registros!$B$2:$B$6000,$A4126)&gt;0,1,0)</f>
        <v/>
      </c>
      <c r="F4126">
        <f>IF($E4126=1,SUMIFS(Registros!$F$2:$F$6000,Registros!$A$2:$A$6000,"NP",Registros!$B$2:$B$6000,$A4126),0)</f>
        <v/>
      </c>
      <c r="G4126">
        <f>IF(COUNTIFS(Registros!$A$2:$A$6000,"MOV",Registros!$B$2:$B$6000,$A4126)&gt;0,1,0)</f>
        <v/>
      </c>
      <c r="H4126">
        <f>IF($G4126=1,SUMIFS(Registros!$F$2:$F$6000,Registros!$A$2:$A$6000,"MOV",Registros!$B$2:$B$6000,$A4126),0)</f>
        <v/>
      </c>
      <c r="I4126">
        <f>IF(COUNTIFS(Registros!$A$2:$A$6000,"CS",Registros!$B$2:$B$6000,$A4126)&gt;0,1,0)</f>
        <v/>
      </c>
      <c r="J4126">
        <f>IF($I4126=1,SUMIFS(Registros!$I$2:$I$6000,Registros!$A$2:$A$6000,"CS",Registros!$B$2:$B$6000,$A4126),0)</f>
        <v/>
      </c>
      <c r="K4126">
        <f>IF(COUNTIFS(Winback!$K$2:$K$300,$D4126)&gt;0,1,0)</f>
        <v/>
      </c>
      <c r="L4126">
        <f>IF(AND($K4126=1,LEFT($A4126,3)="WB-"),SUMIFS(Winback!$D$2:$D$300,Winback!$K$2:$K$300,$D4126),0)</f>
        <v/>
      </c>
      <c r="M4126">
        <f>IF(OR($E4126=1,$G4126=1,SUMIFS(Registros!$J$2:$J$6000,Registros!$B$2:$B$6000,$A4126)&gt;0),1,0)</f>
        <v/>
      </c>
      <c r="N4126">
        <f>IF($J4126&gt;0,1,IF(COUNTIFS(Registros!$A$2:$A$6000,"CS",Registros!$B$2:$B$6000,$A4126,Registros!$K$2:$K$6000,"&lt;&gt;")&gt;0,1,0))</f>
        <v/>
      </c>
      <c r="O4126">
        <f>IF(AND($K4126=1,$E4126=0,$G4126=0,$I4126=0),"WINBACK",IF(AND($M4126=1,$N4126&gt;0),"CONVERGENTE",IF($M4126=1,"SOLO MÓVIL",IF($N4126&gt;0,"SOLO FIJO / INTERNET","SIN SERVICIOS"))))</f>
        <v/>
      </c>
      <c r="P4126">
        <f>IF($O4126="WINBACK","Recuperar (winback)",IF($O4126="CONVERGENTE","Upgrade / más líneas",IF($O4126="SOLO MÓVIL","Ofrecer fijo + internet (FLBBTV)",IF($O4126="SOLO FIJO / INTERNET","Ofrecer línea móvil Nextphone","Oferta completa (móvil + fijo + internet)"))))</f>
        <v/>
      </c>
      <c r="Q4126">
        <f>$F4126+$H4126+$L4126</f>
        <v/>
      </c>
      <c r="R4126">
        <f>IFERROR(VLOOKUP($A4126,Registros!$B$2:$G$6000,6,0),IFERROR(VLOOKUP($D4126,Winback!$B$2:$C$300,2,0),""))</f>
        <v/>
      </c>
      <c r="S4126">
        <f>IF($E4126=1,"NP","")&amp;IF($G4126=1,"+MOV","")&amp;IF($I4126=1,"+CS","")&amp;IF($K4126=1,"+WB","")</f>
        <v/>
      </c>
      <c r="T4126">
        <f>$E4126+$G4126+$I4126+$K4126</f>
        <v/>
      </c>
    </row>
    <row r="4127">
      <c r="A4127" t="inlineStr">
        <is>
          <t>354090100000</t>
        </is>
      </c>
      <c r="B4127" t="inlineStr">
        <is>
          <t>35409010</t>
        </is>
      </c>
      <c r="C4127" t="inlineStr">
        <is>
          <t>WENJUN QIU</t>
        </is>
      </c>
      <c r="D4127" t="inlineStr">
        <is>
          <t>WENJUNQIU</t>
        </is>
      </c>
      <c r="E4127">
        <f>IF(COUNTIFS(Registros!$A$2:$A$6000,"NP",Registros!$B$2:$B$6000,$A4127)&gt;0,1,0)</f>
        <v/>
      </c>
      <c r="F4127">
        <f>IF($E4127=1,SUMIFS(Registros!$F$2:$F$6000,Registros!$A$2:$A$6000,"NP",Registros!$B$2:$B$6000,$A4127),0)</f>
        <v/>
      </c>
      <c r="G4127">
        <f>IF(COUNTIFS(Registros!$A$2:$A$6000,"MOV",Registros!$B$2:$B$6000,$A4127)&gt;0,1,0)</f>
        <v/>
      </c>
      <c r="H4127">
        <f>IF($G4127=1,SUMIFS(Registros!$F$2:$F$6000,Registros!$A$2:$A$6000,"MOV",Registros!$B$2:$B$6000,$A4127),0)</f>
        <v/>
      </c>
      <c r="I4127">
        <f>IF(COUNTIFS(Registros!$A$2:$A$6000,"CS",Registros!$B$2:$B$6000,$A4127)&gt;0,1,0)</f>
        <v/>
      </c>
      <c r="J4127">
        <f>IF($I4127=1,SUMIFS(Registros!$I$2:$I$6000,Registros!$A$2:$A$6000,"CS",Registros!$B$2:$B$6000,$A4127),0)</f>
        <v/>
      </c>
      <c r="K4127">
        <f>IF(COUNTIFS(Winback!$K$2:$K$300,$D4127)&gt;0,1,0)</f>
        <v/>
      </c>
      <c r="L4127">
        <f>IF(AND($K4127=1,LEFT($A4127,3)="WB-"),SUMIFS(Winback!$D$2:$D$300,Winback!$K$2:$K$300,$D4127),0)</f>
        <v/>
      </c>
      <c r="M4127">
        <f>IF(OR($E4127=1,$G4127=1,SUMIFS(Registros!$J$2:$J$6000,Registros!$B$2:$B$6000,$A4127)&gt;0),1,0)</f>
        <v/>
      </c>
      <c r="N4127">
        <f>IF($J4127&gt;0,1,IF(COUNTIFS(Registros!$A$2:$A$6000,"CS",Registros!$B$2:$B$6000,$A4127,Registros!$K$2:$K$6000,"&lt;&gt;")&gt;0,1,0))</f>
        <v/>
      </c>
      <c r="O4127">
        <f>IF(AND($K4127=1,$E4127=0,$G4127=0,$I4127=0),"WINBACK",IF(AND($M4127=1,$N4127&gt;0),"CONVERGENTE",IF($M4127=1,"SOLO MÓVIL",IF($N4127&gt;0,"SOLO FIJO / INTERNET","SIN SERVICIOS"))))</f>
        <v/>
      </c>
      <c r="P4127">
        <f>IF($O4127="WINBACK","Recuperar (winback)",IF($O4127="CONVERGENTE","Upgrade / más líneas",IF($O4127="SOLO MÓVIL","Ofrecer fijo + internet (FLBBTV)",IF($O4127="SOLO FIJO / INTERNET","Ofrecer línea móvil Nextphone","Oferta completa (móvil + fijo + internet)"))))</f>
        <v/>
      </c>
      <c r="Q4127">
        <f>$F4127+$H4127+$L4127</f>
        <v/>
      </c>
      <c r="R4127">
        <f>IFERROR(VLOOKUP($A4127,Registros!$B$2:$G$6000,6,0),IFERROR(VLOOKUP($D4127,Winback!$B$2:$C$300,2,0),""))</f>
        <v/>
      </c>
      <c r="S4127">
        <f>IF($E4127=1,"NP","")&amp;IF($G4127=1,"+MOV","")&amp;IF($I4127=1,"+CS","")&amp;IF($K4127=1,"+WB","")</f>
        <v/>
      </c>
      <c r="T4127">
        <f>$E4127+$G4127+$I4127+$K4127</f>
        <v/>
      </c>
    </row>
    <row r="4128">
      <c r="A4128" t="inlineStr">
        <is>
          <t>206082290000</t>
        </is>
      </c>
      <c r="B4128" t="inlineStr">
        <is>
          <t>20608229</t>
        </is>
      </c>
      <c r="C4128" t="inlineStr">
        <is>
          <t>WENJUN QIU</t>
        </is>
      </c>
      <c r="D4128" t="inlineStr">
        <is>
          <t>WENJUNQIU</t>
        </is>
      </c>
      <c r="E4128">
        <f>IF(COUNTIFS(Registros!$A$2:$A$6000,"NP",Registros!$B$2:$B$6000,$A4128)&gt;0,1,0)</f>
        <v/>
      </c>
      <c r="F4128">
        <f>IF($E4128=1,SUMIFS(Registros!$F$2:$F$6000,Registros!$A$2:$A$6000,"NP",Registros!$B$2:$B$6000,$A4128),0)</f>
        <v/>
      </c>
      <c r="G4128">
        <f>IF(COUNTIFS(Registros!$A$2:$A$6000,"MOV",Registros!$B$2:$B$6000,$A4128)&gt;0,1,0)</f>
        <v/>
      </c>
      <c r="H4128">
        <f>IF($G4128=1,SUMIFS(Registros!$F$2:$F$6000,Registros!$A$2:$A$6000,"MOV",Registros!$B$2:$B$6000,$A4128),0)</f>
        <v/>
      </c>
      <c r="I4128">
        <f>IF(COUNTIFS(Registros!$A$2:$A$6000,"CS",Registros!$B$2:$B$6000,$A4128)&gt;0,1,0)</f>
        <v/>
      </c>
      <c r="J4128">
        <f>IF($I4128=1,SUMIFS(Registros!$I$2:$I$6000,Registros!$A$2:$A$6000,"CS",Registros!$B$2:$B$6000,$A4128),0)</f>
        <v/>
      </c>
      <c r="K4128">
        <f>IF(COUNTIFS(Winback!$K$2:$K$300,$D4128)&gt;0,1,0)</f>
        <v/>
      </c>
      <c r="L4128">
        <f>IF(AND($K4128=1,LEFT($A4128,3)="WB-"),SUMIFS(Winback!$D$2:$D$300,Winback!$K$2:$K$300,$D4128),0)</f>
        <v/>
      </c>
      <c r="M4128">
        <f>IF(OR($E4128=1,$G4128=1,SUMIFS(Registros!$J$2:$J$6000,Registros!$B$2:$B$6000,$A4128)&gt;0),1,0)</f>
        <v/>
      </c>
      <c r="N4128">
        <f>IF($J4128&gt;0,1,IF(COUNTIFS(Registros!$A$2:$A$6000,"CS",Registros!$B$2:$B$6000,$A4128,Registros!$K$2:$K$6000,"&lt;&gt;")&gt;0,1,0))</f>
        <v/>
      </c>
      <c r="O4128">
        <f>IF(AND($K4128=1,$E4128=0,$G4128=0,$I4128=0),"WINBACK",IF(AND($M4128=1,$N4128&gt;0),"CONVERGENTE",IF($M4128=1,"SOLO MÓVIL",IF($N4128&gt;0,"SOLO FIJO / INTERNET","SIN SERVICIOS"))))</f>
        <v/>
      </c>
      <c r="P4128">
        <f>IF($O4128="WINBACK","Recuperar (winback)",IF($O4128="CONVERGENTE","Upgrade / más líneas",IF($O4128="SOLO MÓVIL","Ofrecer fijo + internet (FLBBTV)",IF($O4128="SOLO FIJO / INTERNET","Ofrecer línea móvil Nextphone","Oferta completa (móvil + fijo + internet)"))))</f>
        <v/>
      </c>
      <c r="Q4128">
        <f>$F4128+$H4128+$L4128</f>
        <v/>
      </c>
      <c r="R4128">
        <f>IFERROR(VLOOKUP($A4128,Registros!$B$2:$G$6000,6,0),IFERROR(VLOOKUP($D4128,Winback!$B$2:$C$300,2,0),""))</f>
        <v/>
      </c>
      <c r="S4128">
        <f>IF($E4128=1,"NP","")&amp;IF($G4128=1,"+MOV","")&amp;IF($I4128=1,"+CS","")&amp;IF($K4128=1,"+WB","")</f>
        <v/>
      </c>
      <c r="T4128">
        <f>$E4128+$G4128+$I4128+$K4128</f>
        <v/>
      </c>
    </row>
    <row r="4129">
      <c r="A4129" t="inlineStr">
        <is>
          <t>328118570000</t>
        </is>
      </c>
      <c r="B4129" t="inlineStr">
        <is>
          <t>32811857</t>
        </is>
      </c>
      <c r="C4129" t="inlineStr">
        <is>
          <t>WENLONG LUO</t>
        </is>
      </c>
      <c r="D4129" t="inlineStr">
        <is>
          <t>WENLONGLUO</t>
        </is>
      </c>
      <c r="E4129">
        <f>IF(COUNTIFS(Registros!$A$2:$A$6000,"NP",Registros!$B$2:$B$6000,$A4129)&gt;0,1,0)</f>
        <v/>
      </c>
      <c r="F4129">
        <f>IF($E4129=1,SUMIFS(Registros!$F$2:$F$6000,Registros!$A$2:$A$6000,"NP",Registros!$B$2:$B$6000,$A4129),0)</f>
        <v/>
      </c>
      <c r="G4129">
        <f>IF(COUNTIFS(Registros!$A$2:$A$6000,"MOV",Registros!$B$2:$B$6000,$A4129)&gt;0,1,0)</f>
        <v/>
      </c>
      <c r="H4129">
        <f>IF($G4129=1,SUMIFS(Registros!$F$2:$F$6000,Registros!$A$2:$A$6000,"MOV",Registros!$B$2:$B$6000,$A4129),0)</f>
        <v/>
      </c>
      <c r="I4129">
        <f>IF(COUNTIFS(Registros!$A$2:$A$6000,"CS",Registros!$B$2:$B$6000,$A4129)&gt;0,1,0)</f>
        <v/>
      </c>
      <c r="J4129">
        <f>IF($I4129=1,SUMIFS(Registros!$I$2:$I$6000,Registros!$A$2:$A$6000,"CS",Registros!$B$2:$B$6000,$A4129),0)</f>
        <v/>
      </c>
      <c r="K4129">
        <f>IF(COUNTIFS(Winback!$K$2:$K$300,$D4129)&gt;0,1,0)</f>
        <v/>
      </c>
      <c r="L4129">
        <f>IF(AND($K4129=1,LEFT($A4129,3)="WB-"),SUMIFS(Winback!$D$2:$D$300,Winback!$K$2:$K$300,$D4129),0)</f>
        <v/>
      </c>
      <c r="M4129">
        <f>IF(OR($E4129=1,$G4129=1,SUMIFS(Registros!$J$2:$J$6000,Registros!$B$2:$B$6000,$A4129)&gt;0),1,0)</f>
        <v/>
      </c>
      <c r="N4129">
        <f>IF($J4129&gt;0,1,IF(COUNTIFS(Registros!$A$2:$A$6000,"CS",Registros!$B$2:$B$6000,$A4129,Registros!$K$2:$K$6000,"&lt;&gt;")&gt;0,1,0))</f>
        <v/>
      </c>
      <c r="O4129">
        <f>IF(AND($K4129=1,$E4129=0,$G4129=0,$I4129=0),"WINBACK",IF(AND($M4129=1,$N4129&gt;0),"CONVERGENTE",IF($M4129=1,"SOLO MÓVIL",IF($N4129&gt;0,"SOLO FIJO / INTERNET","SIN SERVICIOS"))))</f>
        <v/>
      </c>
      <c r="P4129">
        <f>IF($O4129="WINBACK","Recuperar (winback)",IF($O4129="CONVERGENTE","Upgrade / más líneas",IF($O4129="SOLO MÓVIL","Ofrecer fijo + internet (FLBBTV)",IF($O4129="SOLO FIJO / INTERNET","Ofrecer línea móvil Nextphone","Oferta completa (móvil + fijo + internet)"))))</f>
        <v/>
      </c>
      <c r="Q4129">
        <f>$F4129+$H4129+$L4129</f>
        <v/>
      </c>
      <c r="R4129">
        <f>IFERROR(VLOOKUP($A4129,Registros!$B$2:$G$6000,6,0),IFERROR(VLOOKUP($D4129,Winback!$B$2:$C$300,2,0),""))</f>
        <v/>
      </c>
      <c r="S4129">
        <f>IF($E4129=1,"NP","")&amp;IF($G4129=1,"+MOV","")&amp;IF($I4129=1,"+CS","")&amp;IF($K4129=1,"+WB","")</f>
        <v/>
      </c>
      <c r="T4129">
        <f>$E4129+$G4129+$I4129+$K4129</f>
        <v/>
      </c>
    </row>
    <row r="4130">
      <c r="A4130" t="inlineStr">
        <is>
          <t>344458460000</t>
        </is>
      </c>
      <c r="B4130" t="inlineStr">
        <is>
          <t>34445846</t>
        </is>
      </c>
      <c r="C4130" t="inlineStr">
        <is>
          <t>WENQIANG CAI</t>
        </is>
      </c>
      <c r="D4130" t="inlineStr">
        <is>
          <t>WENQIANGCAI</t>
        </is>
      </c>
      <c r="E4130">
        <f>IF(COUNTIFS(Registros!$A$2:$A$6000,"NP",Registros!$B$2:$B$6000,$A4130)&gt;0,1,0)</f>
        <v/>
      </c>
      <c r="F4130">
        <f>IF($E4130=1,SUMIFS(Registros!$F$2:$F$6000,Registros!$A$2:$A$6000,"NP",Registros!$B$2:$B$6000,$A4130),0)</f>
        <v/>
      </c>
      <c r="G4130">
        <f>IF(COUNTIFS(Registros!$A$2:$A$6000,"MOV",Registros!$B$2:$B$6000,$A4130)&gt;0,1,0)</f>
        <v/>
      </c>
      <c r="H4130">
        <f>IF($G4130=1,SUMIFS(Registros!$F$2:$F$6000,Registros!$A$2:$A$6000,"MOV",Registros!$B$2:$B$6000,$A4130),0)</f>
        <v/>
      </c>
      <c r="I4130">
        <f>IF(COUNTIFS(Registros!$A$2:$A$6000,"CS",Registros!$B$2:$B$6000,$A4130)&gt;0,1,0)</f>
        <v/>
      </c>
      <c r="J4130">
        <f>IF($I4130=1,SUMIFS(Registros!$I$2:$I$6000,Registros!$A$2:$A$6000,"CS",Registros!$B$2:$B$6000,$A4130),0)</f>
        <v/>
      </c>
      <c r="K4130">
        <f>IF(COUNTIFS(Winback!$K$2:$K$300,$D4130)&gt;0,1,0)</f>
        <v/>
      </c>
      <c r="L4130">
        <f>IF(AND($K4130=1,LEFT($A4130,3)="WB-"),SUMIFS(Winback!$D$2:$D$300,Winback!$K$2:$K$300,$D4130),0)</f>
        <v/>
      </c>
      <c r="M4130">
        <f>IF(OR($E4130=1,$G4130=1,SUMIFS(Registros!$J$2:$J$6000,Registros!$B$2:$B$6000,$A4130)&gt;0),1,0)</f>
        <v/>
      </c>
      <c r="N4130">
        <f>IF($J4130&gt;0,1,IF(COUNTIFS(Registros!$A$2:$A$6000,"CS",Registros!$B$2:$B$6000,$A4130,Registros!$K$2:$K$6000,"&lt;&gt;")&gt;0,1,0))</f>
        <v/>
      </c>
      <c r="O4130">
        <f>IF(AND($K4130=1,$E4130=0,$G4130=0,$I4130=0),"WINBACK",IF(AND($M4130=1,$N4130&gt;0),"CONVERGENTE",IF($M4130=1,"SOLO MÓVIL",IF($N4130&gt;0,"SOLO FIJO / INTERNET","SIN SERVICIOS"))))</f>
        <v/>
      </c>
      <c r="P4130">
        <f>IF($O4130="WINBACK","Recuperar (winback)",IF($O4130="CONVERGENTE","Upgrade / más líneas",IF($O4130="SOLO MÓVIL","Ofrecer fijo + internet (FLBBTV)",IF($O4130="SOLO FIJO / INTERNET","Ofrecer línea móvil Nextphone","Oferta completa (móvil + fijo + internet)"))))</f>
        <v/>
      </c>
      <c r="Q4130">
        <f>$F4130+$H4130+$L4130</f>
        <v/>
      </c>
      <c r="R4130">
        <f>IFERROR(VLOOKUP($A4130,Registros!$B$2:$G$6000,6,0),IFERROR(VLOOKUP($D4130,Winback!$B$2:$C$300,2,0),""))</f>
        <v/>
      </c>
      <c r="S4130">
        <f>IF($E4130=1,"NP","")&amp;IF($G4130=1,"+MOV","")&amp;IF($I4130=1,"+CS","")&amp;IF($K4130=1,"+WB","")</f>
        <v/>
      </c>
      <c r="T4130">
        <f>$E4130+$G4130+$I4130+$K4130</f>
        <v/>
      </c>
    </row>
    <row r="4131">
      <c r="A4131" t="inlineStr">
        <is>
          <t>339019010000</t>
        </is>
      </c>
      <c r="B4131" t="inlineStr">
        <is>
          <t>33901901</t>
        </is>
      </c>
      <c r="C4131" t="inlineStr">
        <is>
          <t>WENS OMEGA LOGISTICS INC.</t>
        </is>
      </c>
      <c r="D4131" t="inlineStr">
        <is>
          <t>WENSOMEGALOGISTICSINC</t>
        </is>
      </c>
      <c r="E4131">
        <f>IF(COUNTIFS(Registros!$A$2:$A$6000,"NP",Registros!$B$2:$B$6000,$A4131)&gt;0,1,0)</f>
        <v/>
      </c>
      <c r="F4131">
        <f>IF($E4131=1,SUMIFS(Registros!$F$2:$F$6000,Registros!$A$2:$A$6000,"NP",Registros!$B$2:$B$6000,$A4131),0)</f>
        <v/>
      </c>
      <c r="G4131">
        <f>IF(COUNTIFS(Registros!$A$2:$A$6000,"MOV",Registros!$B$2:$B$6000,$A4131)&gt;0,1,0)</f>
        <v/>
      </c>
      <c r="H4131">
        <f>IF($G4131=1,SUMIFS(Registros!$F$2:$F$6000,Registros!$A$2:$A$6000,"MOV",Registros!$B$2:$B$6000,$A4131),0)</f>
        <v/>
      </c>
      <c r="I4131">
        <f>IF(COUNTIFS(Registros!$A$2:$A$6000,"CS",Registros!$B$2:$B$6000,$A4131)&gt;0,1,0)</f>
        <v/>
      </c>
      <c r="J4131">
        <f>IF($I4131=1,SUMIFS(Registros!$I$2:$I$6000,Registros!$A$2:$A$6000,"CS",Registros!$B$2:$B$6000,$A4131),0)</f>
        <v/>
      </c>
      <c r="K4131">
        <f>IF(COUNTIFS(Winback!$K$2:$K$300,$D4131)&gt;0,1,0)</f>
        <v/>
      </c>
      <c r="L4131">
        <f>IF(AND($K4131=1,LEFT($A4131,3)="WB-"),SUMIFS(Winback!$D$2:$D$300,Winback!$K$2:$K$300,$D4131),0)</f>
        <v/>
      </c>
      <c r="M4131">
        <f>IF(OR($E4131=1,$G4131=1,SUMIFS(Registros!$J$2:$J$6000,Registros!$B$2:$B$6000,$A4131)&gt;0),1,0)</f>
        <v/>
      </c>
      <c r="N4131">
        <f>IF($J4131&gt;0,1,IF(COUNTIFS(Registros!$A$2:$A$6000,"CS",Registros!$B$2:$B$6000,$A4131,Registros!$K$2:$K$6000,"&lt;&gt;")&gt;0,1,0))</f>
        <v/>
      </c>
      <c r="O4131">
        <f>IF(AND($K4131=1,$E4131=0,$G4131=0,$I4131=0),"WINBACK",IF(AND($M4131=1,$N4131&gt;0),"CONVERGENTE",IF($M4131=1,"SOLO MÓVIL",IF($N4131&gt;0,"SOLO FIJO / INTERNET","SIN SERVICIOS"))))</f>
        <v/>
      </c>
      <c r="P4131">
        <f>IF($O4131="WINBACK","Recuperar (winback)",IF($O4131="CONVERGENTE","Upgrade / más líneas",IF($O4131="SOLO MÓVIL","Ofrecer fijo + internet (FLBBTV)",IF($O4131="SOLO FIJO / INTERNET","Ofrecer línea móvil Nextphone","Oferta completa (móvil + fijo + internet)"))))</f>
        <v/>
      </c>
      <c r="Q4131">
        <f>$F4131+$H4131+$L4131</f>
        <v/>
      </c>
      <c r="R4131">
        <f>IFERROR(VLOOKUP($A4131,Registros!$B$2:$G$6000,6,0),IFERROR(VLOOKUP($D4131,Winback!$B$2:$C$300,2,0),""))</f>
        <v/>
      </c>
      <c r="S4131">
        <f>IF($E4131=1,"NP","")&amp;IF($G4131=1,"+MOV","")&amp;IF($I4131=1,"+CS","")&amp;IF($K4131=1,"+WB","")</f>
        <v/>
      </c>
      <c r="T4131">
        <f>$E4131+$G4131+$I4131+$K4131</f>
        <v/>
      </c>
    </row>
    <row r="4132">
      <c r="A4132" t="inlineStr">
        <is>
          <t>338077360000</t>
        </is>
      </c>
      <c r="B4132" t="inlineStr">
        <is>
          <t>33807736</t>
        </is>
      </c>
      <c r="C4132" t="inlineStr">
        <is>
          <t>WENZHENG FANG</t>
        </is>
      </c>
      <c r="D4132" t="inlineStr">
        <is>
          <t>WENZHENGFANG</t>
        </is>
      </c>
      <c r="E4132">
        <f>IF(COUNTIFS(Registros!$A$2:$A$6000,"NP",Registros!$B$2:$B$6000,$A4132)&gt;0,1,0)</f>
        <v/>
      </c>
      <c r="F4132">
        <f>IF($E4132=1,SUMIFS(Registros!$F$2:$F$6000,Registros!$A$2:$A$6000,"NP",Registros!$B$2:$B$6000,$A4132),0)</f>
        <v/>
      </c>
      <c r="G4132">
        <f>IF(COUNTIFS(Registros!$A$2:$A$6000,"MOV",Registros!$B$2:$B$6000,$A4132)&gt;0,1,0)</f>
        <v/>
      </c>
      <c r="H4132">
        <f>IF($G4132=1,SUMIFS(Registros!$F$2:$F$6000,Registros!$A$2:$A$6000,"MOV",Registros!$B$2:$B$6000,$A4132),0)</f>
        <v/>
      </c>
      <c r="I4132">
        <f>IF(COUNTIFS(Registros!$A$2:$A$6000,"CS",Registros!$B$2:$B$6000,$A4132)&gt;0,1,0)</f>
        <v/>
      </c>
      <c r="J4132">
        <f>IF($I4132=1,SUMIFS(Registros!$I$2:$I$6000,Registros!$A$2:$A$6000,"CS",Registros!$B$2:$B$6000,$A4132),0)</f>
        <v/>
      </c>
      <c r="K4132">
        <f>IF(COUNTIFS(Winback!$K$2:$K$300,$D4132)&gt;0,1,0)</f>
        <v/>
      </c>
      <c r="L4132">
        <f>IF(AND($K4132=1,LEFT($A4132,3)="WB-"),SUMIFS(Winback!$D$2:$D$300,Winback!$K$2:$K$300,$D4132),0)</f>
        <v/>
      </c>
      <c r="M4132">
        <f>IF(OR($E4132=1,$G4132=1,SUMIFS(Registros!$J$2:$J$6000,Registros!$B$2:$B$6000,$A4132)&gt;0),1,0)</f>
        <v/>
      </c>
      <c r="N4132">
        <f>IF($J4132&gt;0,1,IF(COUNTIFS(Registros!$A$2:$A$6000,"CS",Registros!$B$2:$B$6000,$A4132,Registros!$K$2:$K$6000,"&lt;&gt;")&gt;0,1,0))</f>
        <v/>
      </c>
      <c r="O4132">
        <f>IF(AND($K4132=1,$E4132=0,$G4132=0,$I4132=0),"WINBACK",IF(AND($M4132=1,$N4132&gt;0),"CONVERGENTE",IF($M4132=1,"SOLO MÓVIL",IF($N4132&gt;0,"SOLO FIJO / INTERNET","SIN SERVICIOS"))))</f>
        <v/>
      </c>
      <c r="P4132">
        <f>IF($O4132="WINBACK","Recuperar (winback)",IF($O4132="CONVERGENTE","Upgrade / más líneas",IF($O4132="SOLO MÓVIL","Ofrecer fijo + internet (FLBBTV)",IF($O4132="SOLO FIJO / INTERNET","Ofrecer línea móvil Nextphone","Oferta completa (móvil + fijo + internet)"))))</f>
        <v/>
      </c>
      <c r="Q4132">
        <f>$F4132+$H4132+$L4132</f>
        <v/>
      </c>
      <c r="R4132">
        <f>IFERROR(VLOOKUP($A4132,Registros!$B$2:$G$6000,6,0),IFERROR(VLOOKUP($D4132,Winback!$B$2:$C$300,2,0),""))</f>
        <v/>
      </c>
      <c r="S4132">
        <f>IF($E4132=1,"NP","")&amp;IF($G4132=1,"+MOV","")&amp;IF($I4132=1,"+CS","")&amp;IF($K4132=1,"+WB","")</f>
        <v/>
      </c>
      <c r="T4132">
        <f>$E4132+$G4132+$I4132+$K4132</f>
        <v/>
      </c>
    </row>
    <row r="4133">
      <c r="A4133" t="inlineStr">
        <is>
          <t>328100470000</t>
        </is>
      </c>
      <c r="B4133" t="inlineStr">
        <is>
          <t>32810047</t>
        </is>
      </c>
      <c r="C4133" t="inlineStr">
        <is>
          <t>WENZHI LUO</t>
        </is>
      </c>
      <c r="D4133" t="inlineStr">
        <is>
          <t>WENZHILUO</t>
        </is>
      </c>
      <c r="E4133">
        <f>IF(COUNTIFS(Registros!$A$2:$A$6000,"NP",Registros!$B$2:$B$6000,$A4133)&gt;0,1,0)</f>
        <v/>
      </c>
      <c r="F4133">
        <f>IF($E4133=1,SUMIFS(Registros!$F$2:$F$6000,Registros!$A$2:$A$6000,"NP",Registros!$B$2:$B$6000,$A4133),0)</f>
        <v/>
      </c>
      <c r="G4133">
        <f>IF(COUNTIFS(Registros!$A$2:$A$6000,"MOV",Registros!$B$2:$B$6000,$A4133)&gt;0,1,0)</f>
        <v/>
      </c>
      <c r="H4133">
        <f>IF($G4133=1,SUMIFS(Registros!$F$2:$F$6000,Registros!$A$2:$A$6000,"MOV",Registros!$B$2:$B$6000,$A4133),0)</f>
        <v/>
      </c>
      <c r="I4133">
        <f>IF(COUNTIFS(Registros!$A$2:$A$6000,"CS",Registros!$B$2:$B$6000,$A4133)&gt;0,1,0)</f>
        <v/>
      </c>
      <c r="J4133">
        <f>IF($I4133=1,SUMIFS(Registros!$I$2:$I$6000,Registros!$A$2:$A$6000,"CS",Registros!$B$2:$B$6000,$A4133),0)</f>
        <v/>
      </c>
      <c r="K4133">
        <f>IF(COUNTIFS(Winback!$K$2:$K$300,$D4133)&gt;0,1,0)</f>
        <v/>
      </c>
      <c r="L4133">
        <f>IF(AND($K4133=1,LEFT($A4133,3)="WB-"),SUMIFS(Winback!$D$2:$D$300,Winback!$K$2:$K$300,$D4133),0)</f>
        <v/>
      </c>
      <c r="M4133">
        <f>IF(OR($E4133=1,$G4133=1,SUMIFS(Registros!$J$2:$J$6000,Registros!$B$2:$B$6000,$A4133)&gt;0),1,0)</f>
        <v/>
      </c>
      <c r="N4133">
        <f>IF($J4133&gt;0,1,IF(COUNTIFS(Registros!$A$2:$A$6000,"CS",Registros!$B$2:$B$6000,$A4133,Registros!$K$2:$K$6000,"&lt;&gt;")&gt;0,1,0))</f>
        <v/>
      </c>
      <c r="O4133">
        <f>IF(AND($K4133=1,$E4133=0,$G4133=0,$I4133=0),"WINBACK",IF(AND($M4133=1,$N4133&gt;0),"CONVERGENTE",IF($M4133=1,"SOLO MÓVIL",IF($N4133&gt;0,"SOLO FIJO / INTERNET","SIN SERVICIOS"))))</f>
        <v/>
      </c>
      <c r="P4133">
        <f>IF($O4133="WINBACK","Recuperar (winback)",IF($O4133="CONVERGENTE","Upgrade / más líneas",IF($O4133="SOLO MÓVIL","Ofrecer fijo + internet (FLBBTV)",IF($O4133="SOLO FIJO / INTERNET","Ofrecer línea móvil Nextphone","Oferta completa (móvil + fijo + internet)"))))</f>
        <v/>
      </c>
      <c r="Q4133">
        <f>$F4133+$H4133+$L4133</f>
        <v/>
      </c>
      <c r="R4133">
        <f>IFERROR(VLOOKUP($A4133,Registros!$B$2:$G$6000,6,0),IFERROR(VLOOKUP($D4133,Winback!$B$2:$C$300,2,0),""))</f>
        <v/>
      </c>
      <c r="S4133">
        <f>IF($E4133=1,"NP","")&amp;IF($G4133=1,"+MOV","")&amp;IF($I4133=1,"+CS","")&amp;IF($K4133=1,"+WB","")</f>
        <v/>
      </c>
      <c r="T4133">
        <f>$E4133+$G4133+$I4133+$K4133</f>
        <v/>
      </c>
    </row>
    <row r="4134">
      <c r="A4134" t="inlineStr">
        <is>
          <t>346021550000</t>
        </is>
      </c>
      <c r="B4134" t="inlineStr">
        <is>
          <t>34602155</t>
        </is>
      </c>
      <c r="C4134" t="inlineStr">
        <is>
          <t>WERNER RIVAROLI</t>
        </is>
      </c>
      <c r="D4134" t="inlineStr">
        <is>
          <t>WERNERRIVAROLI</t>
        </is>
      </c>
      <c r="E4134">
        <f>IF(COUNTIFS(Registros!$A$2:$A$6000,"NP",Registros!$B$2:$B$6000,$A4134)&gt;0,1,0)</f>
        <v/>
      </c>
      <c r="F4134">
        <f>IF($E4134=1,SUMIFS(Registros!$F$2:$F$6000,Registros!$A$2:$A$6000,"NP",Registros!$B$2:$B$6000,$A4134),0)</f>
        <v/>
      </c>
      <c r="G4134">
        <f>IF(COUNTIFS(Registros!$A$2:$A$6000,"MOV",Registros!$B$2:$B$6000,$A4134)&gt;0,1,0)</f>
        <v/>
      </c>
      <c r="H4134">
        <f>IF($G4134=1,SUMIFS(Registros!$F$2:$F$6000,Registros!$A$2:$A$6000,"MOV",Registros!$B$2:$B$6000,$A4134),0)</f>
        <v/>
      </c>
      <c r="I4134">
        <f>IF(COUNTIFS(Registros!$A$2:$A$6000,"CS",Registros!$B$2:$B$6000,$A4134)&gt;0,1,0)</f>
        <v/>
      </c>
      <c r="J4134">
        <f>IF($I4134=1,SUMIFS(Registros!$I$2:$I$6000,Registros!$A$2:$A$6000,"CS",Registros!$B$2:$B$6000,$A4134),0)</f>
        <v/>
      </c>
      <c r="K4134">
        <f>IF(COUNTIFS(Winback!$K$2:$K$300,$D4134)&gt;0,1,0)</f>
        <v/>
      </c>
      <c r="L4134">
        <f>IF(AND($K4134=1,LEFT($A4134,3)="WB-"),SUMIFS(Winback!$D$2:$D$300,Winback!$K$2:$K$300,$D4134),0)</f>
        <v/>
      </c>
      <c r="M4134">
        <f>IF(OR($E4134=1,$G4134=1,SUMIFS(Registros!$J$2:$J$6000,Registros!$B$2:$B$6000,$A4134)&gt;0),1,0)</f>
        <v/>
      </c>
      <c r="N4134">
        <f>IF($J4134&gt;0,1,IF(COUNTIFS(Registros!$A$2:$A$6000,"CS",Registros!$B$2:$B$6000,$A4134,Registros!$K$2:$K$6000,"&lt;&gt;")&gt;0,1,0))</f>
        <v/>
      </c>
      <c r="O4134">
        <f>IF(AND($K4134=1,$E4134=0,$G4134=0,$I4134=0),"WINBACK",IF(AND($M4134=1,$N4134&gt;0),"CONVERGENTE",IF($M4134=1,"SOLO MÓVIL",IF($N4134&gt;0,"SOLO FIJO / INTERNET","SIN SERVICIOS"))))</f>
        <v/>
      </c>
      <c r="P4134">
        <f>IF($O4134="WINBACK","Recuperar (winback)",IF($O4134="CONVERGENTE","Upgrade / más líneas",IF($O4134="SOLO MÓVIL","Ofrecer fijo + internet (FLBBTV)",IF($O4134="SOLO FIJO / INTERNET","Ofrecer línea móvil Nextphone","Oferta completa (móvil + fijo + internet)"))))</f>
        <v/>
      </c>
      <c r="Q4134">
        <f>$F4134+$H4134+$L4134</f>
        <v/>
      </c>
      <c r="R4134">
        <f>IFERROR(VLOOKUP($A4134,Registros!$B$2:$G$6000,6,0),IFERROR(VLOOKUP($D4134,Winback!$B$2:$C$300,2,0),""))</f>
        <v/>
      </c>
      <c r="S4134">
        <f>IF($E4134=1,"NP","")&amp;IF($G4134=1,"+MOV","")&amp;IF($I4134=1,"+CS","")&amp;IF($K4134=1,"+WB","")</f>
        <v/>
      </c>
      <c r="T4134">
        <f>$E4134+$G4134+$I4134+$K4134</f>
        <v/>
      </c>
    </row>
    <row r="4135">
      <c r="A4135" t="inlineStr">
        <is>
          <t>246010240000</t>
        </is>
      </c>
      <c r="B4135" t="inlineStr">
        <is>
          <t>24601024</t>
        </is>
      </c>
      <c r="C4135" t="inlineStr">
        <is>
          <t>SAMIR MOHAMMAD YOUSEF JABER</t>
        </is>
      </c>
      <c r="D4135" t="inlineStr">
        <is>
          <t>SAMIRMOHAMMADYOUSEFJABER</t>
        </is>
      </c>
      <c r="E4135">
        <f>IF(COUNTIFS(Registros!$A$2:$A$6000,"NP",Registros!$B$2:$B$6000,$A4135)&gt;0,1,0)</f>
        <v/>
      </c>
      <c r="F4135">
        <f>IF($E4135=1,SUMIFS(Registros!$F$2:$F$6000,Registros!$A$2:$A$6000,"NP",Registros!$B$2:$B$6000,$A4135),0)</f>
        <v/>
      </c>
      <c r="G4135">
        <f>IF(COUNTIFS(Registros!$A$2:$A$6000,"MOV",Registros!$B$2:$B$6000,$A4135)&gt;0,1,0)</f>
        <v/>
      </c>
      <c r="H4135">
        <f>IF($G4135=1,SUMIFS(Registros!$F$2:$F$6000,Registros!$A$2:$A$6000,"MOV",Registros!$B$2:$B$6000,$A4135),0)</f>
        <v/>
      </c>
      <c r="I4135">
        <f>IF(COUNTIFS(Registros!$A$2:$A$6000,"CS",Registros!$B$2:$B$6000,$A4135)&gt;0,1,0)</f>
        <v/>
      </c>
      <c r="J4135">
        <f>IF($I4135=1,SUMIFS(Registros!$I$2:$I$6000,Registros!$A$2:$A$6000,"CS",Registros!$B$2:$B$6000,$A4135),0)</f>
        <v/>
      </c>
      <c r="K4135">
        <f>IF(COUNTIFS(Winback!$K$2:$K$300,$D4135)&gt;0,1,0)</f>
        <v/>
      </c>
      <c r="L4135">
        <f>IF(AND($K4135=1,LEFT($A4135,3)="WB-"),SUMIFS(Winback!$D$2:$D$300,Winback!$K$2:$K$300,$D4135),0)</f>
        <v/>
      </c>
      <c r="M4135">
        <f>IF(OR($E4135=1,$G4135=1,SUMIFS(Registros!$J$2:$J$6000,Registros!$B$2:$B$6000,$A4135)&gt;0),1,0)</f>
        <v/>
      </c>
      <c r="N4135">
        <f>IF($J4135&gt;0,1,IF(COUNTIFS(Registros!$A$2:$A$6000,"CS",Registros!$B$2:$B$6000,$A4135,Registros!$K$2:$K$6000,"&lt;&gt;")&gt;0,1,0))</f>
        <v/>
      </c>
      <c r="O4135">
        <f>IF(AND($K4135=1,$E4135=0,$G4135=0,$I4135=0),"WINBACK",IF(AND($M4135=1,$N4135&gt;0),"CONVERGENTE",IF($M4135=1,"SOLO MÓVIL",IF($N4135&gt;0,"SOLO FIJO / INTERNET","SIN SERVICIOS"))))</f>
        <v/>
      </c>
      <c r="P4135">
        <f>IF($O4135="WINBACK","Recuperar (winback)",IF($O4135="CONVERGENTE","Upgrade / más líneas",IF($O4135="SOLO MÓVIL","Ofrecer fijo + internet (FLBBTV)",IF($O4135="SOLO FIJO / INTERNET","Ofrecer línea móvil Nextphone","Oferta completa (móvil + fijo + internet)"))))</f>
        <v/>
      </c>
      <c r="Q4135">
        <f>$F4135+$H4135+$L4135</f>
        <v/>
      </c>
      <c r="R4135">
        <f>IFERROR(VLOOKUP($A4135,Registros!$B$2:$G$6000,6,0),IFERROR(VLOOKUP($D4135,Winback!$B$2:$C$300,2,0),""))</f>
        <v/>
      </c>
      <c r="S4135">
        <f>IF($E4135=1,"NP","")&amp;IF($G4135=1,"+MOV","")&amp;IF($I4135=1,"+CS","")&amp;IF($K4135=1,"+WB","")</f>
        <v/>
      </c>
      <c r="T4135">
        <f>$E4135+$G4135+$I4135+$K4135</f>
        <v/>
      </c>
    </row>
    <row r="4136">
      <c r="A4136" t="inlineStr">
        <is>
          <t>292094000000</t>
        </is>
      </c>
      <c r="B4136" t="inlineStr">
        <is>
          <t>29209400</t>
        </is>
      </c>
      <c r="C4136" t="inlineStr">
        <is>
          <t>WESTWERK CONSTRUCTION AND CONSULTING INC</t>
        </is>
      </c>
      <c r="D4136" t="inlineStr">
        <is>
          <t>WESTWERKCONSTRUCTIONANDCONSULTINGINC</t>
        </is>
      </c>
      <c r="E4136">
        <f>IF(COUNTIFS(Registros!$A$2:$A$6000,"NP",Registros!$B$2:$B$6000,$A4136)&gt;0,1,0)</f>
        <v/>
      </c>
      <c r="F4136">
        <f>IF($E4136=1,SUMIFS(Registros!$F$2:$F$6000,Registros!$A$2:$A$6000,"NP",Registros!$B$2:$B$6000,$A4136),0)</f>
        <v/>
      </c>
      <c r="G4136">
        <f>IF(COUNTIFS(Registros!$A$2:$A$6000,"MOV",Registros!$B$2:$B$6000,$A4136)&gt;0,1,0)</f>
        <v/>
      </c>
      <c r="H4136">
        <f>IF($G4136=1,SUMIFS(Registros!$F$2:$F$6000,Registros!$A$2:$A$6000,"MOV",Registros!$B$2:$B$6000,$A4136),0)</f>
        <v/>
      </c>
      <c r="I4136">
        <f>IF(COUNTIFS(Registros!$A$2:$A$6000,"CS",Registros!$B$2:$B$6000,$A4136)&gt;0,1,0)</f>
        <v/>
      </c>
      <c r="J4136">
        <f>IF($I4136=1,SUMIFS(Registros!$I$2:$I$6000,Registros!$A$2:$A$6000,"CS",Registros!$B$2:$B$6000,$A4136),0)</f>
        <v/>
      </c>
      <c r="K4136">
        <f>IF(COUNTIFS(Winback!$K$2:$K$300,$D4136)&gt;0,1,0)</f>
        <v/>
      </c>
      <c r="L4136">
        <f>IF(AND($K4136=1,LEFT($A4136,3)="WB-"),SUMIFS(Winback!$D$2:$D$300,Winback!$K$2:$K$300,$D4136),0)</f>
        <v/>
      </c>
      <c r="M4136">
        <f>IF(OR($E4136=1,$G4136=1,SUMIFS(Registros!$J$2:$J$6000,Registros!$B$2:$B$6000,$A4136)&gt;0),1,0)</f>
        <v/>
      </c>
      <c r="N4136">
        <f>IF($J4136&gt;0,1,IF(COUNTIFS(Registros!$A$2:$A$6000,"CS",Registros!$B$2:$B$6000,$A4136,Registros!$K$2:$K$6000,"&lt;&gt;")&gt;0,1,0))</f>
        <v/>
      </c>
      <c r="O4136">
        <f>IF(AND($K4136=1,$E4136=0,$G4136=0,$I4136=0),"WINBACK",IF(AND($M4136=1,$N4136&gt;0),"CONVERGENTE",IF($M4136=1,"SOLO MÓVIL",IF($N4136&gt;0,"SOLO FIJO / INTERNET","SIN SERVICIOS"))))</f>
        <v/>
      </c>
      <c r="P4136">
        <f>IF($O4136="WINBACK","Recuperar (winback)",IF($O4136="CONVERGENTE","Upgrade / más líneas",IF($O4136="SOLO MÓVIL","Ofrecer fijo + internet (FLBBTV)",IF($O4136="SOLO FIJO / INTERNET","Ofrecer línea móvil Nextphone","Oferta completa (móvil + fijo + internet)"))))</f>
        <v/>
      </c>
      <c r="Q4136">
        <f>$F4136+$H4136+$L4136</f>
        <v/>
      </c>
      <c r="R4136">
        <f>IFERROR(VLOOKUP($A4136,Registros!$B$2:$G$6000,6,0),IFERROR(VLOOKUP($D4136,Winback!$B$2:$C$300,2,0),""))</f>
        <v/>
      </c>
      <c r="S4136">
        <f>IF($E4136=1,"NP","")&amp;IF($G4136=1,"+MOV","")&amp;IF($I4136=1,"+CS","")&amp;IF($K4136=1,"+WB","")</f>
        <v/>
      </c>
      <c r="T4136">
        <f>$E4136+$G4136+$I4136+$K4136</f>
        <v/>
      </c>
    </row>
    <row r="4137">
      <c r="A4137" t="inlineStr">
        <is>
          <t>171042120100</t>
        </is>
      </c>
      <c r="B4137" t="inlineStr">
        <is>
          <t>17104212</t>
        </is>
      </c>
      <c r="C4137" t="inlineStr">
        <is>
          <t>WESTWOOD CAPITAL MARKETS(PROYECTO)</t>
        </is>
      </c>
      <c r="D4137" t="inlineStr">
        <is>
          <t>WESTWOODCAPITALMARKETSPROYECTO</t>
        </is>
      </c>
      <c r="E4137">
        <f>IF(COUNTIFS(Registros!$A$2:$A$6000,"NP",Registros!$B$2:$B$6000,$A4137)&gt;0,1,0)</f>
        <v/>
      </c>
      <c r="F4137">
        <f>IF($E4137=1,SUMIFS(Registros!$F$2:$F$6000,Registros!$A$2:$A$6000,"NP",Registros!$B$2:$B$6000,$A4137),0)</f>
        <v/>
      </c>
      <c r="G4137">
        <f>IF(COUNTIFS(Registros!$A$2:$A$6000,"MOV",Registros!$B$2:$B$6000,$A4137)&gt;0,1,0)</f>
        <v/>
      </c>
      <c r="H4137">
        <f>IF($G4137=1,SUMIFS(Registros!$F$2:$F$6000,Registros!$A$2:$A$6000,"MOV",Registros!$B$2:$B$6000,$A4137),0)</f>
        <v/>
      </c>
      <c r="I4137">
        <f>IF(COUNTIFS(Registros!$A$2:$A$6000,"CS",Registros!$B$2:$B$6000,$A4137)&gt;0,1,0)</f>
        <v/>
      </c>
      <c r="J4137">
        <f>IF($I4137=1,SUMIFS(Registros!$I$2:$I$6000,Registros!$A$2:$A$6000,"CS",Registros!$B$2:$B$6000,$A4137),0)</f>
        <v/>
      </c>
      <c r="K4137">
        <f>IF(COUNTIFS(Winback!$K$2:$K$300,$D4137)&gt;0,1,0)</f>
        <v/>
      </c>
      <c r="L4137">
        <f>IF(AND($K4137=1,LEFT($A4137,3)="WB-"),SUMIFS(Winback!$D$2:$D$300,Winback!$K$2:$K$300,$D4137),0)</f>
        <v/>
      </c>
      <c r="M4137">
        <f>IF(OR($E4137=1,$G4137=1,SUMIFS(Registros!$J$2:$J$6000,Registros!$B$2:$B$6000,$A4137)&gt;0),1,0)</f>
        <v/>
      </c>
      <c r="N4137">
        <f>IF($J4137&gt;0,1,IF(COUNTIFS(Registros!$A$2:$A$6000,"CS",Registros!$B$2:$B$6000,$A4137,Registros!$K$2:$K$6000,"&lt;&gt;")&gt;0,1,0))</f>
        <v/>
      </c>
      <c r="O4137">
        <f>IF(AND($K4137=1,$E4137=0,$G4137=0,$I4137=0),"WINBACK",IF(AND($M4137=1,$N4137&gt;0),"CONVERGENTE",IF($M4137=1,"SOLO MÓVIL",IF($N4137&gt;0,"SOLO FIJO / INTERNET","SIN SERVICIOS"))))</f>
        <v/>
      </c>
      <c r="P4137">
        <f>IF($O4137="WINBACK","Recuperar (winback)",IF($O4137="CONVERGENTE","Upgrade / más líneas",IF($O4137="SOLO MÓVIL","Ofrecer fijo + internet (FLBBTV)",IF($O4137="SOLO FIJO / INTERNET","Ofrecer línea móvil Nextphone","Oferta completa (móvil + fijo + internet)"))))</f>
        <v/>
      </c>
      <c r="Q4137">
        <f>$F4137+$H4137+$L4137</f>
        <v/>
      </c>
      <c r="R4137">
        <f>IFERROR(VLOOKUP($A4137,Registros!$B$2:$G$6000,6,0),IFERROR(VLOOKUP($D4137,Winback!$B$2:$C$300,2,0),""))</f>
        <v/>
      </c>
      <c r="S4137">
        <f>IF($E4137=1,"NP","")&amp;IF($G4137=1,"+MOV","")&amp;IF($I4137=1,"+CS","")&amp;IF($K4137=1,"+WB","")</f>
        <v/>
      </c>
      <c r="T4137">
        <f>$E4137+$G4137+$I4137+$K4137</f>
        <v/>
      </c>
    </row>
    <row r="4138">
      <c r="A4138" t="inlineStr">
        <is>
          <t>334083730000</t>
        </is>
      </c>
      <c r="B4138" t="inlineStr">
        <is>
          <t>33408373</t>
        </is>
      </c>
      <c r="C4138" t="inlineStr">
        <is>
          <t>WIGNY QIU HOU</t>
        </is>
      </c>
      <c r="D4138" t="inlineStr">
        <is>
          <t>WIGNYQIUHOU</t>
        </is>
      </c>
      <c r="E4138">
        <f>IF(COUNTIFS(Registros!$A$2:$A$6000,"NP",Registros!$B$2:$B$6000,$A4138)&gt;0,1,0)</f>
        <v/>
      </c>
      <c r="F4138">
        <f>IF($E4138=1,SUMIFS(Registros!$F$2:$F$6000,Registros!$A$2:$A$6000,"NP",Registros!$B$2:$B$6000,$A4138),0)</f>
        <v/>
      </c>
      <c r="G4138">
        <f>IF(COUNTIFS(Registros!$A$2:$A$6000,"MOV",Registros!$B$2:$B$6000,$A4138)&gt;0,1,0)</f>
        <v/>
      </c>
      <c r="H4138">
        <f>IF($G4138=1,SUMIFS(Registros!$F$2:$F$6000,Registros!$A$2:$A$6000,"MOV",Registros!$B$2:$B$6000,$A4138),0)</f>
        <v/>
      </c>
      <c r="I4138">
        <f>IF(COUNTIFS(Registros!$A$2:$A$6000,"CS",Registros!$B$2:$B$6000,$A4138)&gt;0,1,0)</f>
        <v/>
      </c>
      <c r="J4138">
        <f>IF($I4138=1,SUMIFS(Registros!$I$2:$I$6000,Registros!$A$2:$A$6000,"CS",Registros!$B$2:$B$6000,$A4138),0)</f>
        <v/>
      </c>
      <c r="K4138">
        <f>IF(COUNTIFS(Winback!$K$2:$K$300,$D4138)&gt;0,1,0)</f>
        <v/>
      </c>
      <c r="L4138">
        <f>IF(AND($K4138=1,LEFT($A4138,3)="WB-"),SUMIFS(Winback!$D$2:$D$300,Winback!$K$2:$K$300,$D4138),0)</f>
        <v/>
      </c>
      <c r="M4138">
        <f>IF(OR($E4138=1,$G4138=1,SUMIFS(Registros!$J$2:$J$6000,Registros!$B$2:$B$6000,$A4138)&gt;0),1,0)</f>
        <v/>
      </c>
      <c r="N4138">
        <f>IF($J4138&gt;0,1,IF(COUNTIFS(Registros!$A$2:$A$6000,"CS",Registros!$B$2:$B$6000,$A4138,Registros!$K$2:$K$6000,"&lt;&gt;")&gt;0,1,0))</f>
        <v/>
      </c>
      <c r="O4138">
        <f>IF(AND($K4138=1,$E4138=0,$G4138=0,$I4138=0),"WINBACK",IF(AND($M4138=1,$N4138&gt;0),"CONVERGENTE",IF($M4138=1,"SOLO MÓVIL",IF($N4138&gt;0,"SOLO FIJO / INTERNET","SIN SERVICIOS"))))</f>
        <v/>
      </c>
      <c r="P4138">
        <f>IF($O4138="WINBACK","Recuperar (winback)",IF($O4138="CONVERGENTE","Upgrade / más líneas",IF($O4138="SOLO MÓVIL","Ofrecer fijo + internet (FLBBTV)",IF($O4138="SOLO FIJO / INTERNET","Ofrecer línea móvil Nextphone","Oferta completa (móvil + fijo + internet)"))))</f>
        <v/>
      </c>
      <c r="Q4138">
        <f>$F4138+$H4138+$L4138</f>
        <v/>
      </c>
      <c r="R4138">
        <f>IFERROR(VLOOKUP($A4138,Registros!$B$2:$G$6000,6,0),IFERROR(VLOOKUP($D4138,Winback!$B$2:$C$300,2,0),""))</f>
        <v/>
      </c>
      <c r="S4138">
        <f>IF($E4138=1,"NP","")&amp;IF($G4138=1,"+MOV","")&amp;IF($I4138=1,"+CS","")&amp;IF($K4138=1,"+WB","")</f>
        <v/>
      </c>
      <c r="T4138">
        <f>$E4138+$G4138+$I4138+$K4138</f>
        <v/>
      </c>
    </row>
    <row r="4139">
      <c r="A4139" t="inlineStr">
        <is>
          <t>359078240000</t>
        </is>
      </c>
      <c r="B4139" t="inlineStr">
        <is>
          <t>35907824</t>
        </is>
      </c>
      <c r="C4139" t="inlineStr">
        <is>
          <t>WIJOCA; INC.</t>
        </is>
      </c>
      <c r="D4139" t="inlineStr">
        <is>
          <t>WIJOCAINC</t>
        </is>
      </c>
      <c r="E4139">
        <f>IF(COUNTIFS(Registros!$A$2:$A$6000,"NP",Registros!$B$2:$B$6000,$A4139)&gt;0,1,0)</f>
        <v/>
      </c>
      <c r="F4139">
        <f>IF($E4139=1,SUMIFS(Registros!$F$2:$F$6000,Registros!$A$2:$A$6000,"NP",Registros!$B$2:$B$6000,$A4139),0)</f>
        <v/>
      </c>
      <c r="G4139">
        <f>IF(COUNTIFS(Registros!$A$2:$A$6000,"MOV",Registros!$B$2:$B$6000,$A4139)&gt;0,1,0)</f>
        <v/>
      </c>
      <c r="H4139">
        <f>IF($G4139=1,SUMIFS(Registros!$F$2:$F$6000,Registros!$A$2:$A$6000,"MOV",Registros!$B$2:$B$6000,$A4139),0)</f>
        <v/>
      </c>
      <c r="I4139">
        <f>IF(COUNTIFS(Registros!$A$2:$A$6000,"CS",Registros!$B$2:$B$6000,$A4139)&gt;0,1,0)</f>
        <v/>
      </c>
      <c r="J4139">
        <f>IF($I4139=1,SUMIFS(Registros!$I$2:$I$6000,Registros!$A$2:$A$6000,"CS",Registros!$B$2:$B$6000,$A4139),0)</f>
        <v/>
      </c>
      <c r="K4139">
        <f>IF(COUNTIFS(Winback!$K$2:$K$300,$D4139)&gt;0,1,0)</f>
        <v/>
      </c>
      <c r="L4139">
        <f>IF(AND($K4139=1,LEFT($A4139,3)="WB-"),SUMIFS(Winback!$D$2:$D$300,Winback!$K$2:$K$300,$D4139),0)</f>
        <v/>
      </c>
      <c r="M4139">
        <f>IF(OR($E4139=1,$G4139=1,SUMIFS(Registros!$J$2:$J$6000,Registros!$B$2:$B$6000,$A4139)&gt;0),1,0)</f>
        <v/>
      </c>
      <c r="N4139">
        <f>IF($J4139&gt;0,1,IF(COUNTIFS(Registros!$A$2:$A$6000,"CS",Registros!$B$2:$B$6000,$A4139,Registros!$K$2:$K$6000,"&lt;&gt;")&gt;0,1,0))</f>
        <v/>
      </c>
      <c r="O4139">
        <f>IF(AND($K4139=1,$E4139=0,$G4139=0,$I4139=0),"WINBACK",IF(AND($M4139=1,$N4139&gt;0),"CONVERGENTE",IF($M4139=1,"SOLO MÓVIL",IF($N4139&gt;0,"SOLO FIJO / INTERNET","SIN SERVICIOS"))))</f>
        <v/>
      </c>
      <c r="P4139">
        <f>IF($O4139="WINBACK","Recuperar (winback)",IF($O4139="CONVERGENTE","Upgrade / más líneas",IF($O4139="SOLO MÓVIL","Ofrecer fijo + internet (FLBBTV)",IF($O4139="SOLO FIJO / INTERNET","Ofrecer línea móvil Nextphone","Oferta completa (móvil + fijo + internet)"))))</f>
        <v/>
      </c>
      <c r="Q4139">
        <f>$F4139+$H4139+$L4139</f>
        <v/>
      </c>
      <c r="R4139">
        <f>IFERROR(VLOOKUP($A4139,Registros!$B$2:$G$6000,6,0),IFERROR(VLOOKUP($D4139,Winback!$B$2:$C$300,2,0),""))</f>
        <v/>
      </c>
      <c r="S4139">
        <f>IF($E4139=1,"NP","")&amp;IF($G4139=1,"+MOV","")&amp;IF($I4139=1,"+CS","")&amp;IF($K4139=1,"+WB","")</f>
        <v/>
      </c>
      <c r="T4139">
        <f>$E4139+$G4139+$I4139+$K4139</f>
        <v/>
      </c>
    </row>
    <row r="4140">
      <c r="A4140" t="inlineStr">
        <is>
          <t>357057620000</t>
        </is>
      </c>
      <c r="B4140" t="inlineStr">
        <is>
          <t>35705762</t>
        </is>
      </c>
      <c r="C4140" t="inlineStr">
        <is>
          <t>WIKEN ZHU LUO</t>
        </is>
      </c>
      <c r="D4140" t="inlineStr">
        <is>
          <t>WIKENZHULUO</t>
        </is>
      </c>
      <c r="E4140">
        <f>IF(COUNTIFS(Registros!$A$2:$A$6000,"NP",Registros!$B$2:$B$6000,$A4140)&gt;0,1,0)</f>
        <v/>
      </c>
      <c r="F4140">
        <f>IF($E4140=1,SUMIFS(Registros!$F$2:$F$6000,Registros!$A$2:$A$6000,"NP",Registros!$B$2:$B$6000,$A4140),0)</f>
        <v/>
      </c>
      <c r="G4140">
        <f>IF(COUNTIFS(Registros!$A$2:$A$6000,"MOV",Registros!$B$2:$B$6000,$A4140)&gt;0,1,0)</f>
        <v/>
      </c>
      <c r="H4140">
        <f>IF($G4140=1,SUMIFS(Registros!$F$2:$F$6000,Registros!$A$2:$A$6000,"MOV",Registros!$B$2:$B$6000,$A4140),0)</f>
        <v/>
      </c>
      <c r="I4140">
        <f>IF(COUNTIFS(Registros!$A$2:$A$6000,"CS",Registros!$B$2:$B$6000,$A4140)&gt;0,1,0)</f>
        <v/>
      </c>
      <c r="J4140">
        <f>IF($I4140=1,SUMIFS(Registros!$I$2:$I$6000,Registros!$A$2:$A$6000,"CS",Registros!$B$2:$B$6000,$A4140),0)</f>
        <v/>
      </c>
      <c r="K4140">
        <f>IF(COUNTIFS(Winback!$K$2:$K$300,$D4140)&gt;0,1,0)</f>
        <v/>
      </c>
      <c r="L4140">
        <f>IF(AND($K4140=1,LEFT($A4140,3)="WB-"),SUMIFS(Winback!$D$2:$D$300,Winback!$K$2:$K$300,$D4140),0)</f>
        <v/>
      </c>
      <c r="M4140">
        <f>IF(OR($E4140=1,$G4140=1,SUMIFS(Registros!$J$2:$J$6000,Registros!$B$2:$B$6000,$A4140)&gt;0),1,0)</f>
        <v/>
      </c>
      <c r="N4140">
        <f>IF($J4140&gt;0,1,IF(COUNTIFS(Registros!$A$2:$A$6000,"CS",Registros!$B$2:$B$6000,$A4140,Registros!$K$2:$K$6000,"&lt;&gt;")&gt;0,1,0))</f>
        <v/>
      </c>
      <c r="O4140">
        <f>IF(AND($K4140=1,$E4140=0,$G4140=0,$I4140=0),"WINBACK",IF(AND($M4140=1,$N4140&gt;0),"CONVERGENTE",IF($M4140=1,"SOLO MÓVIL",IF($N4140&gt;0,"SOLO FIJO / INTERNET","SIN SERVICIOS"))))</f>
        <v/>
      </c>
      <c r="P4140">
        <f>IF($O4140="WINBACK","Recuperar (winback)",IF($O4140="CONVERGENTE","Upgrade / más líneas",IF($O4140="SOLO MÓVIL","Ofrecer fijo + internet (FLBBTV)",IF($O4140="SOLO FIJO / INTERNET","Ofrecer línea móvil Nextphone","Oferta completa (móvil + fijo + internet)"))))</f>
        <v/>
      </c>
      <c r="Q4140">
        <f>$F4140+$H4140+$L4140</f>
        <v/>
      </c>
      <c r="R4140">
        <f>IFERROR(VLOOKUP($A4140,Registros!$B$2:$G$6000,6,0),IFERROR(VLOOKUP($D4140,Winback!$B$2:$C$300,2,0),""))</f>
        <v/>
      </c>
      <c r="S4140">
        <f>IF($E4140=1,"NP","")&amp;IF($G4140=1,"+MOV","")&amp;IF($I4140=1,"+CS","")&amp;IF($K4140=1,"+WB","")</f>
        <v/>
      </c>
      <c r="T4140">
        <f>$E4140+$G4140+$I4140+$K4140</f>
        <v/>
      </c>
    </row>
    <row r="4141">
      <c r="A4141" t="inlineStr">
        <is>
          <t>347272430000</t>
        </is>
      </c>
      <c r="B4141" t="inlineStr">
        <is>
          <t>34727243</t>
        </is>
      </c>
      <c r="C4141" t="inlineStr">
        <is>
          <t>WILBER PULIDO DARTAYET</t>
        </is>
      </c>
      <c r="D4141" t="inlineStr">
        <is>
          <t>WILBERPULIDODARTAYET</t>
        </is>
      </c>
      <c r="E4141">
        <f>IF(COUNTIFS(Registros!$A$2:$A$6000,"NP",Registros!$B$2:$B$6000,$A4141)&gt;0,1,0)</f>
        <v/>
      </c>
      <c r="F4141">
        <f>IF($E4141=1,SUMIFS(Registros!$F$2:$F$6000,Registros!$A$2:$A$6000,"NP",Registros!$B$2:$B$6000,$A4141),0)</f>
        <v/>
      </c>
      <c r="G4141">
        <f>IF(COUNTIFS(Registros!$A$2:$A$6000,"MOV",Registros!$B$2:$B$6000,$A4141)&gt;0,1,0)</f>
        <v/>
      </c>
      <c r="H4141">
        <f>IF($G4141=1,SUMIFS(Registros!$F$2:$F$6000,Registros!$A$2:$A$6000,"MOV",Registros!$B$2:$B$6000,$A4141),0)</f>
        <v/>
      </c>
      <c r="I4141">
        <f>IF(COUNTIFS(Registros!$A$2:$A$6000,"CS",Registros!$B$2:$B$6000,$A4141)&gt;0,1,0)</f>
        <v/>
      </c>
      <c r="J4141">
        <f>IF($I4141=1,SUMIFS(Registros!$I$2:$I$6000,Registros!$A$2:$A$6000,"CS",Registros!$B$2:$B$6000,$A4141),0)</f>
        <v/>
      </c>
      <c r="K4141">
        <f>IF(COUNTIFS(Winback!$K$2:$K$300,$D4141)&gt;0,1,0)</f>
        <v/>
      </c>
      <c r="L4141">
        <f>IF(AND($K4141=1,LEFT($A4141,3)="WB-"),SUMIFS(Winback!$D$2:$D$300,Winback!$K$2:$K$300,$D4141),0)</f>
        <v/>
      </c>
      <c r="M4141">
        <f>IF(OR($E4141=1,$G4141=1,SUMIFS(Registros!$J$2:$J$6000,Registros!$B$2:$B$6000,$A4141)&gt;0),1,0)</f>
        <v/>
      </c>
      <c r="N4141">
        <f>IF($J4141&gt;0,1,IF(COUNTIFS(Registros!$A$2:$A$6000,"CS",Registros!$B$2:$B$6000,$A4141,Registros!$K$2:$K$6000,"&lt;&gt;")&gt;0,1,0))</f>
        <v/>
      </c>
      <c r="O4141">
        <f>IF(AND($K4141=1,$E4141=0,$G4141=0,$I4141=0),"WINBACK",IF(AND($M4141=1,$N4141&gt;0),"CONVERGENTE",IF($M4141=1,"SOLO MÓVIL",IF($N4141&gt;0,"SOLO FIJO / INTERNET","SIN SERVICIOS"))))</f>
        <v/>
      </c>
      <c r="P4141">
        <f>IF($O4141="WINBACK","Recuperar (winback)",IF($O4141="CONVERGENTE","Upgrade / más líneas",IF($O4141="SOLO MÓVIL","Ofrecer fijo + internet (FLBBTV)",IF($O4141="SOLO FIJO / INTERNET","Ofrecer línea móvil Nextphone","Oferta completa (móvil + fijo + internet)"))))</f>
        <v/>
      </c>
      <c r="Q4141">
        <f>$F4141+$H4141+$L4141</f>
        <v/>
      </c>
      <c r="R4141">
        <f>IFERROR(VLOOKUP($A4141,Registros!$B$2:$G$6000,6,0),IFERROR(VLOOKUP($D4141,Winback!$B$2:$C$300,2,0),""))</f>
        <v/>
      </c>
      <c r="S4141">
        <f>IF($E4141=1,"NP","")&amp;IF($G4141=1,"+MOV","")&amp;IF($I4141=1,"+CS","")&amp;IF($K4141=1,"+WB","")</f>
        <v/>
      </c>
      <c r="T4141">
        <f>$E4141+$G4141+$I4141+$K4141</f>
        <v/>
      </c>
    </row>
    <row r="4142">
      <c r="A4142" t="inlineStr">
        <is>
          <t>201047700000</t>
        </is>
      </c>
      <c r="B4142" t="inlineStr">
        <is>
          <t>20104770</t>
        </is>
      </c>
      <c r="C4142" t="inlineStr">
        <is>
          <t>WILBERTO SANTOS MONJARAS</t>
        </is>
      </c>
      <c r="D4142" t="inlineStr">
        <is>
          <t>WILBERTOSANTOSMONJARAS</t>
        </is>
      </c>
      <c r="E4142">
        <f>IF(COUNTIFS(Registros!$A$2:$A$6000,"NP",Registros!$B$2:$B$6000,$A4142)&gt;0,1,0)</f>
        <v/>
      </c>
      <c r="F4142">
        <f>IF($E4142=1,SUMIFS(Registros!$F$2:$F$6000,Registros!$A$2:$A$6000,"NP",Registros!$B$2:$B$6000,$A4142),0)</f>
        <v/>
      </c>
      <c r="G4142">
        <f>IF(COUNTIFS(Registros!$A$2:$A$6000,"MOV",Registros!$B$2:$B$6000,$A4142)&gt;0,1,0)</f>
        <v/>
      </c>
      <c r="H4142">
        <f>IF($G4142=1,SUMIFS(Registros!$F$2:$F$6000,Registros!$A$2:$A$6000,"MOV",Registros!$B$2:$B$6000,$A4142),0)</f>
        <v/>
      </c>
      <c r="I4142">
        <f>IF(COUNTIFS(Registros!$A$2:$A$6000,"CS",Registros!$B$2:$B$6000,$A4142)&gt;0,1,0)</f>
        <v/>
      </c>
      <c r="J4142">
        <f>IF($I4142=1,SUMIFS(Registros!$I$2:$I$6000,Registros!$A$2:$A$6000,"CS",Registros!$B$2:$B$6000,$A4142),0)</f>
        <v/>
      </c>
      <c r="K4142">
        <f>IF(COUNTIFS(Winback!$K$2:$K$300,$D4142)&gt;0,1,0)</f>
        <v/>
      </c>
      <c r="L4142">
        <f>IF(AND($K4142=1,LEFT($A4142,3)="WB-"),SUMIFS(Winback!$D$2:$D$300,Winback!$K$2:$K$300,$D4142),0)</f>
        <v/>
      </c>
      <c r="M4142">
        <f>IF(OR($E4142=1,$G4142=1,SUMIFS(Registros!$J$2:$J$6000,Registros!$B$2:$B$6000,$A4142)&gt;0),1,0)</f>
        <v/>
      </c>
      <c r="N4142">
        <f>IF($J4142&gt;0,1,IF(COUNTIFS(Registros!$A$2:$A$6000,"CS",Registros!$B$2:$B$6000,$A4142,Registros!$K$2:$K$6000,"&lt;&gt;")&gt;0,1,0))</f>
        <v/>
      </c>
      <c r="O4142">
        <f>IF(AND($K4142=1,$E4142=0,$G4142=0,$I4142=0),"WINBACK",IF(AND($M4142=1,$N4142&gt;0),"CONVERGENTE",IF($M4142=1,"SOLO MÓVIL",IF($N4142&gt;0,"SOLO FIJO / INTERNET","SIN SERVICIOS"))))</f>
        <v/>
      </c>
      <c r="P4142">
        <f>IF($O4142="WINBACK","Recuperar (winback)",IF($O4142="CONVERGENTE","Upgrade / más líneas",IF($O4142="SOLO MÓVIL","Ofrecer fijo + internet (FLBBTV)",IF($O4142="SOLO FIJO / INTERNET","Ofrecer línea móvil Nextphone","Oferta completa (móvil + fijo + internet)"))))</f>
        <v/>
      </c>
      <c r="Q4142">
        <f>$F4142+$H4142+$L4142</f>
        <v/>
      </c>
      <c r="R4142">
        <f>IFERROR(VLOOKUP($A4142,Registros!$B$2:$G$6000,6,0),IFERROR(VLOOKUP($D4142,Winback!$B$2:$C$300,2,0),""))</f>
        <v/>
      </c>
      <c r="S4142">
        <f>IF($E4142=1,"NP","")&amp;IF($G4142=1,"+MOV","")&amp;IF($I4142=1,"+CS","")&amp;IF($K4142=1,"+WB","")</f>
        <v/>
      </c>
      <c r="T4142">
        <f>$E4142+$G4142+$I4142+$K4142</f>
        <v/>
      </c>
    </row>
    <row r="4143">
      <c r="A4143" t="inlineStr">
        <is>
          <t>342263710000</t>
        </is>
      </c>
      <c r="B4143" t="inlineStr">
        <is>
          <t>34226371</t>
        </is>
      </c>
      <c r="C4143" t="inlineStr">
        <is>
          <t>WILDER JOSE RIVERA QUIROZ</t>
        </is>
      </c>
      <c r="D4143" t="inlineStr">
        <is>
          <t>WILDERJOSERIVERAQUIROZ</t>
        </is>
      </c>
      <c r="E4143">
        <f>IF(COUNTIFS(Registros!$A$2:$A$6000,"NP",Registros!$B$2:$B$6000,$A4143)&gt;0,1,0)</f>
        <v/>
      </c>
      <c r="F4143">
        <f>IF($E4143=1,SUMIFS(Registros!$F$2:$F$6000,Registros!$A$2:$A$6000,"NP",Registros!$B$2:$B$6000,$A4143),0)</f>
        <v/>
      </c>
      <c r="G4143">
        <f>IF(COUNTIFS(Registros!$A$2:$A$6000,"MOV",Registros!$B$2:$B$6000,$A4143)&gt;0,1,0)</f>
        <v/>
      </c>
      <c r="H4143">
        <f>IF($G4143=1,SUMIFS(Registros!$F$2:$F$6000,Registros!$A$2:$A$6000,"MOV",Registros!$B$2:$B$6000,$A4143),0)</f>
        <v/>
      </c>
      <c r="I4143">
        <f>IF(COUNTIFS(Registros!$A$2:$A$6000,"CS",Registros!$B$2:$B$6000,$A4143)&gt;0,1,0)</f>
        <v/>
      </c>
      <c r="J4143">
        <f>IF($I4143=1,SUMIFS(Registros!$I$2:$I$6000,Registros!$A$2:$A$6000,"CS",Registros!$B$2:$B$6000,$A4143),0)</f>
        <v/>
      </c>
      <c r="K4143">
        <f>IF(COUNTIFS(Winback!$K$2:$K$300,$D4143)&gt;0,1,0)</f>
        <v/>
      </c>
      <c r="L4143">
        <f>IF(AND($K4143=1,LEFT($A4143,3)="WB-"),SUMIFS(Winback!$D$2:$D$300,Winback!$K$2:$K$300,$D4143),0)</f>
        <v/>
      </c>
      <c r="M4143">
        <f>IF(OR($E4143=1,$G4143=1,SUMIFS(Registros!$J$2:$J$6000,Registros!$B$2:$B$6000,$A4143)&gt;0),1,0)</f>
        <v/>
      </c>
      <c r="N4143">
        <f>IF($J4143&gt;0,1,IF(COUNTIFS(Registros!$A$2:$A$6000,"CS",Registros!$B$2:$B$6000,$A4143,Registros!$K$2:$K$6000,"&lt;&gt;")&gt;0,1,0))</f>
        <v/>
      </c>
      <c r="O4143">
        <f>IF(AND($K4143=1,$E4143=0,$G4143=0,$I4143=0),"WINBACK",IF(AND($M4143=1,$N4143&gt;0),"CONVERGENTE",IF($M4143=1,"SOLO MÓVIL",IF($N4143&gt;0,"SOLO FIJO / INTERNET","SIN SERVICIOS"))))</f>
        <v/>
      </c>
      <c r="P4143">
        <f>IF($O4143="WINBACK","Recuperar (winback)",IF($O4143="CONVERGENTE","Upgrade / más líneas",IF($O4143="SOLO MÓVIL","Ofrecer fijo + internet (FLBBTV)",IF($O4143="SOLO FIJO / INTERNET","Ofrecer línea móvil Nextphone","Oferta completa (móvil + fijo + internet)"))))</f>
        <v/>
      </c>
      <c r="Q4143">
        <f>$F4143+$H4143+$L4143</f>
        <v/>
      </c>
      <c r="R4143">
        <f>IFERROR(VLOOKUP($A4143,Registros!$B$2:$G$6000,6,0),IFERROR(VLOOKUP($D4143,Winback!$B$2:$C$300,2,0),""))</f>
        <v/>
      </c>
      <c r="S4143">
        <f>IF($E4143=1,"NP","")&amp;IF($G4143=1,"+MOV","")&amp;IF($I4143=1,"+CS","")&amp;IF($K4143=1,"+WB","")</f>
        <v/>
      </c>
      <c r="T4143">
        <f>$E4143+$G4143+$I4143+$K4143</f>
        <v/>
      </c>
    </row>
    <row r="4144">
      <c r="A4144" t="inlineStr">
        <is>
          <t>349037990000</t>
        </is>
      </c>
      <c r="B4144" t="inlineStr">
        <is>
          <t>34903799</t>
        </is>
      </c>
      <c r="C4144" t="inlineStr">
        <is>
          <t>WILDERMAN DELGADILLO GUTIERREZ</t>
        </is>
      </c>
      <c r="D4144" t="inlineStr">
        <is>
          <t>WILDERMANDELGADILLOGUTIERREZ</t>
        </is>
      </c>
      <c r="E4144">
        <f>IF(COUNTIFS(Registros!$A$2:$A$6000,"NP",Registros!$B$2:$B$6000,$A4144)&gt;0,1,0)</f>
        <v/>
      </c>
      <c r="F4144">
        <f>IF($E4144=1,SUMIFS(Registros!$F$2:$F$6000,Registros!$A$2:$A$6000,"NP",Registros!$B$2:$B$6000,$A4144),0)</f>
        <v/>
      </c>
      <c r="G4144">
        <f>IF(COUNTIFS(Registros!$A$2:$A$6000,"MOV",Registros!$B$2:$B$6000,$A4144)&gt;0,1,0)</f>
        <v/>
      </c>
      <c r="H4144">
        <f>IF($G4144=1,SUMIFS(Registros!$F$2:$F$6000,Registros!$A$2:$A$6000,"MOV",Registros!$B$2:$B$6000,$A4144),0)</f>
        <v/>
      </c>
      <c r="I4144">
        <f>IF(COUNTIFS(Registros!$A$2:$A$6000,"CS",Registros!$B$2:$B$6000,$A4144)&gt;0,1,0)</f>
        <v/>
      </c>
      <c r="J4144">
        <f>IF($I4144=1,SUMIFS(Registros!$I$2:$I$6000,Registros!$A$2:$A$6000,"CS",Registros!$B$2:$B$6000,$A4144),0)</f>
        <v/>
      </c>
      <c r="K4144">
        <f>IF(COUNTIFS(Winback!$K$2:$K$300,$D4144)&gt;0,1,0)</f>
        <v/>
      </c>
      <c r="L4144">
        <f>IF(AND($K4144=1,LEFT($A4144,3)="WB-"),SUMIFS(Winback!$D$2:$D$300,Winback!$K$2:$K$300,$D4144),0)</f>
        <v/>
      </c>
      <c r="M4144">
        <f>IF(OR($E4144=1,$G4144=1,SUMIFS(Registros!$J$2:$J$6000,Registros!$B$2:$B$6000,$A4144)&gt;0),1,0)</f>
        <v/>
      </c>
      <c r="N4144">
        <f>IF($J4144&gt;0,1,IF(COUNTIFS(Registros!$A$2:$A$6000,"CS",Registros!$B$2:$B$6000,$A4144,Registros!$K$2:$K$6000,"&lt;&gt;")&gt;0,1,0))</f>
        <v/>
      </c>
      <c r="O4144">
        <f>IF(AND($K4144=1,$E4144=0,$G4144=0,$I4144=0),"WINBACK",IF(AND($M4144=1,$N4144&gt;0),"CONVERGENTE",IF($M4144=1,"SOLO MÓVIL",IF($N4144&gt;0,"SOLO FIJO / INTERNET","SIN SERVICIOS"))))</f>
        <v/>
      </c>
      <c r="P4144">
        <f>IF($O4144="WINBACK","Recuperar (winback)",IF($O4144="CONVERGENTE","Upgrade / más líneas",IF($O4144="SOLO MÓVIL","Ofrecer fijo + internet (FLBBTV)",IF($O4144="SOLO FIJO / INTERNET","Ofrecer línea móvil Nextphone","Oferta completa (móvil + fijo + internet)"))))</f>
        <v/>
      </c>
      <c r="Q4144">
        <f>$F4144+$H4144+$L4144</f>
        <v/>
      </c>
      <c r="R4144">
        <f>IFERROR(VLOOKUP($A4144,Registros!$B$2:$G$6000,6,0),IFERROR(VLOOKUP($D4144,Winback!$B$2:$C$300,2,0),""))</f>
        <v/>
      </c>
      <c r="S4144">
        <f>IF($E4144=1,"NP","")&amp;IF($G4144=1,"+MOV","")&amp;IF($I4144=1,"+CS","")&amp;IF($K4144=1,"+WB","")</f>
        <v/>
      </c>
      <c r="T4144">
        <f>$E4144+$G4144+$I4144+$K4144</f>
        <v/>
      </c>
    </row>
    <row r="4145">
      <c r="A4145" t="inlineStr">
        <is>
          <t>355043540000</t>
        </is>
      </c>
      <c r="B4145" t="inlineStr">
        <is>
          <t>35504354</t>
        </is>
      </c>
      <c r="C4145" t="inlineStr">
        <is>
          <t>WILDLIFEWORK PANAMA S.A.</t>
        </is>
      </c>
      <c r="D4145" t="inlineStr">
        <is>
          <t>WILDLIFEWORKPANAMASA</t>
        </is>
      </c>
      <c r="E4145">
        <f>IF(COUNTIFS(Registros!$A$2:$A$6000,"NP",Registros!$B$2:$B$6000,$A4145)&gt;0,1,0)</f>
        <v/>
      </c>
      <c r="F4145">
        <f>IF($E4145=1,SUMIFS(Registros!$F$2:$F$6000,Registros!$A$2:$A$6000,"NP",Registros!$B$2:$B$6000,$A4145),0)</f>
        <v/>
      </c>
      <c r="G4145">
        <f>IF(COUNTIFS(Registros!$A$2:$A$6000,"MOV",Registros!$B$2:$B$6000,$A4145)&gt;0,1,0)</f>
        <v/>
      </c>
      <c r="H4145">
        <f>IF($G4145=1,SUMIFS(Registros!$F$2:$F$6000,Registros!$A$2:$A$6000,"MOV",Registros!$B$2:$B$6000,$A4145),0)</f>
        <v/>
      </c>
      <c r="I4145">
        <f>IF(COUNTIFS(Registros!$A$2:$A$6000,"CS",Registros!$B$2:$B$6000,$A4145)&gt;0,1,0)</f>
        <v/>
      </c>
      <c r="J4145">
        <f>IF($I4145=1,SUMIFS(Registros!$I$2:$I$6000,Registros!$A$2:$A$6000,"CS",Registros!$B$2:$B$6000,$A4145),0)</f>
        <v/>
      </c>
      <c r="K4145">
        <f>IF(COUNTIFS(Winback!$K$2:$K$300,$D4145)&gt;0,1,0)</f>
        <v/>
      </c>
      <c r="L4145">
        <f>IF(AND($K4145=1,LEFT($A4145,3)="WB-"),SUMIFS(Winback!$D$2:$D$300,Winback!$K$2:$K$300,$D4145),0)</f>
        <v/>
      </c>
      <c r="M4145">
        <f>IF(OR($E4145=1,$G4145=1,SUMIFS(Registros!$J$2:$J$6000,Registros!$B$2:$B$6000,$A4145)&gt;0),1,0)</f>
        <v/>
      </c>
      <c r="N4145">
        <f>IF($J4145&gt;0,1,IF(COUNTIFS(Registros!$A$2:$A$6000,"CS",Registros!$B$2:$B$6000,$A4145,Registros!$K$2:$K$6000,"&lt;&gt;")&gt;0,1,0))</f>
        <v/>
      </c>
      <c r="O4145">
        <f>IF(AND($K4145=1,$E4145=0,$G4145=0,$I4145=0),"WINBACK",IF(AND($M4145=1,$N4145&gt;0),"CONVERGENTE",IF($M4145=1,"SOLO MÓVIL",IF($N4145&gt;0,"SOLO FIJO / INTERNET","SIN SERVICIOS"))))</f>
        <v/>
      </c>
      <c r="P4145">
        <f>IF($O4145="WINBACK","Recuperar (winback)",IF($O4145="CONVERGENTE","Upgrade / más líneas",IF($O4145="SOLO MÓVIL","Ofrecer fijo + internet (FLBBTV)",IF($O4145="SOLO FIJO / INTERNET","Ofrecer línea móvil Nextphone","Oferta completa (móvil + fijo + internet)"))))</f>
        <v/>
      </c>
      <c r="Q4145">
        <f>$F4145+$H4145+$L4145</f>
        <v/>
      </c>
      <c r="R4145">
        <f>IFERROR(VLOOKUP($A4145,Registros!$B$2:$G$6000,6,0),IFERROR(VLOOKUP($D4145,Winback!$B$2:$C$300,2,0),""))</f>
        <v/>
      </c>
      <c r="S4145">
        <f>IF($E4145=1,"NP","")&amp;IF($G4145=1,"+MOV","")&amp;IF($I4145=1,"+CS","")&amp;IF($K4145=1,"+WB","")</f>
        <v/>
      </c>
      <c r="T4145">
        <f>$E4145+$G4145+$I4145+$K4145</f>
        <v/>
      </c>
    </row>
    <row r="4146">
      <c r="A4146" t="inlineStr">
        <is>
          <t>359022630000</t>
        </is>
      </c>
      <c r="B4146" t="inlineStr">
        <is>
          <t>35902263</t>
        </is>
      </c>
      <c r="C4146" t="inlineStr">
        <is>
          <t>WILEINYS BETANIA VILLAMIZAR HERNANDEZ</t>
        </is>
      </c>
      <c r="D4146" t="inlineStr">
        <is>
          <t>WILEINYSBETANIAVILLAMIZARHERNANDEZ</t>
        </is>
      </c>
      <c r="E4146">
        <f>IF(COUNTIFS(Registros!$A$2:$A$6000,"NP",Registros!$B$2:$B$6000,$A4146)&gt;0,1,0)</f>
        <v/>
      </c>
      <c r="F4146">
        <f>IF($E4146=1,SUMIFS(Registros!$F$2:$F$6000,Registros!$A$2:$A$6000,"NP",Registros!$B$2:$B$6000,$A4146),0)</f>
        <v/>
      </c>
      <c r="G4146">
        <f>IF(COUNTIFS(Registros!$A$2:$A$6000,"MOV",Registros!$B$2:$B$6000,$A4146)&gt;0,1,0)</f>
        <v/>
      </c>
      <c r="H4146">
        <f>IF($G4146=1,SUMIFS(Registros!$F$2:$F$6000,Registros!$A$2:$A$6000,"MOV",Registros!$B$2:$B$6000,$A4146),0)</f>
        <v/>
      </c>
      <c r="I4146">
        <f>IF(COUNTIFS(Registros!$A$2:$A$6000,"CS",Registros!$B$2:$B$6000,$A4146)&gt;0,1,0)</f>
        <v/>
      </c>
      <c r="J4146">
        <f>IF($I4146=1,SUMIFS(Registros!$I$2:$I$6000,Registros!$A$2:$A$6000,"CS",Registros!$B$2:$B$6000,$A4146),0)</f>
        <v/>
      </c>
      <c r="K4146">
        <f>IF(COUNTIFS(Winback!$K$2:$K$300,$D4146)&gt;0,1,0)</f>
        <v/>
      </c>
      <c r="L4146">
        <f>IF(AND($K4146=1,LEFT($A4146,3)="WB-"),SUMIFS(Winback!$D$2:$D$300,Winback!$K$2:$K$300,$D4146),0)</f>
        <v/>
      </c>
      <c r="M4146">
        <f>IF(OR($E4146=1,$G4146=1,SUMIFS(Registros!$J$2:$J$6000,Registros!$B$2:$B$6000,$A4146)&gt;0),1,0)</f>
        <v/>
      </c>
      <c r="N4146">
        <f>IF($J4146&gt;0,1,IF(COUNTIFS(Registros!$A$2:$A$6000,"CS",Registros!$B$2:$B$6000,$A4146,Registros!$K$2:$K$6000,"&lt;&gt;")&gt;0,1,0))</f>
        <v/>
      </c>
      <c r="O4146">
        <f>IF(AND($K4146=1,$E4146=0,$G4146=0,$I4146=0),"WINBACK",IF(AND($M4146=1,$N4146&gt;0),"CONVERGENTE",IF($M4146=1,"SOLO MÓVIL",IF($N4146&gt;0,"SOLO FIJO / INTERNET","SIN SERVICIOS"))))</f>
        <v/>
      </c>
      <c r="P4146">
        <f>IF($O4146="WINBACK","Recuperar (winback)",IF($O4146="CONVERGENTE","Upgrade / más líneas",IF($O4146="SOLO MÓVIL","Ofrecer fijo + internet (FLBBTV)",IF($O4146="SOLO FIJO / INTERNET","Ofrecer línea móvil Nextphone","Oferta completa (móvil + fijo + internet)"))))</f>
        <v/>
      </c>
      <c r="Q4146">
        <f>$F4146+$H4146+$L4146</f>
        <v/>
      </c>
      <c r="R4146">
        <f>IFERROR(VLOOKUP($A4146,Registros!$B$2:$G$6000,6,0),IFERROR(VLOOKUP($D4146,Winback!$B$2:$C$300,2,0),""))</f>
        <v/>
      </c>
      <c r="S4146">
        <f>IF($E4146=1,"NP","")&amp;IF($G4146=1,"+MOV","")&amp;IF($I4146=1,"+CS","")&amp;IF($K4146=1,"+WB","")</f>
        <v/>
      </c>
      <c r="T4146">
        <f>$E4146+$G4146+$I4146+$K4146</f>
        <v/>
      </c>
    </row>
    <row r="4147">
      <c r="A4147" t="inlineStr">
        <is>
          <t>313023660000</t>
        </is>
      </c>
      <c r="B4147" t="inlineStr">
        <is>
          <t>31302366</t>
        </is>
      </c>
      <c r="C4147" t="inlineStr">
        <is>
          <t>WILFREDO AMILCAR LESCURE CASTILLO</t>
        </is>
      </c>
      <c r="D4147" t="inlineStr">
        <is>
          <t>WILFREDOAMILCARLESCURECASTILLO</t>
        </is>
      </c>
      <c r="E4147">
        <f>IF(COUNTIFS(Registros!$A$2:$A$6000,"NP",Registros!$B$2:$B$6000,$A4147)&gt;0,1,0)</f>
        <v/>
      </c>
      <c r="F4147">
        <f>IF($E4147=1,SUMIFS(Registros!$F$2:$F$6000,Registros!$A$2:$A$6000,"NP",Registros!$B$2:$B$6000,$A4147),0)</f>
        <v/>
      </c>
      <c r="G4147">
        <f>IF(COUNTIFS(Registros!$A$2:$A$6000,"MOV",Registros!$B$2:$B$6000,$A4147)&gt;0,1,0)</f>
        <v/>
      </c>
      <c r="H4147">
        <f>IF($G4147=1,SUMIFS(Registros!$F$2:$F$6000,Registros!$A$2:$A$6000,"MOV",Registros!$B$2:$B$6000,$A4147),0)</f>
        <v/>
      </c>
      <c r="I4147">
        <f>IF(COUNTIFS(Registros!$A$2:$A$6000,"CS",Registros!$B$2:$B$6000,$A4147)&gt;0,1,0)</f>
        <v/>
      </c>
      <c r="J4147">
        <f>IF($I4147=1,SUMIFS(Registros!$I$2:$I$6000,Registros!$A$2:$A$6000,"CS",Registros!$B$2:$B$6000,$A4147),0)</f>
        <v/>
      </c>
      <c r="K4147">
        <f>IF(COUNTIFS(Winback!$K$2:$K$300,$D4147)&gt;0,1,0)</f>
        <v/>
      </c>
      <c r="L4147">
        <f>IF(AND($K4147=1,LEFT($A4147,3)="WB-"),SUMIFS(Winback!$D$2:$D$300,Winback!$K$2:$K$300,$D4147),0)</f>
        <v/>
      </c>
      <c r="M4147">
        <f>IF(OR($E4147=1,$G4147=1,SUMIFS(Registros!$J$2:$J$6000,Registros!$B$2:$B$6000,$A4147)&gt;0),1,0)</f>
        <v/>
      </c>
      <c r="N4147">
        <f>IF($J4147&gt;0,1,IF(COUNTIFS(Registros!$A$2:$A$6000,"CS",Registros!$B$2:$B$6000,$A4147,Registros!$K$2:$K$6000,"&lt;&gt;")&gt;0,1,0))</f>
        <v/>
      </c>
      <c r="O4147">
        <f>IF(AND($K4147=1,$E4147=0,$G4147=0,$I4147=0),"WINBACK",IF(AND($M4147=1,$N4147&gt;0),"CONVERGENTE",IF($M4147=1,"SOLO MÓVIL",IF($N4147&gt;0,"SOLO FIJO / INTERNET","SIN SERVICIOS"))))</f>
        <v/>
      </c>
      <c r="P4147">
        <f>IF($O4147="WINBACK","Recuperar (winback)",IF($O4147="CONVERGENTE","Upgrade / más líneas",IF($O4147="SOLO MÓVIL","Ofrecer fijo + internet (FLBBTV)",IF($O4147="SOLO FIJO / INTERNET","Ofrecer línea móvil Nextphone","Oferta completa (móvil + fijo + internet)"))))</f>
        <v/>
      </c>
      <c r="Q4147">
        <f>$F4147+$H4147+$L4147</f>
        <v/>
      </c>
      <c r="R4147">
        <f>IFERROR(VLOOKUP($A4147,Registros!$B$2:$G$6000,6,0),IFERROR(VLOOKUP($D4147,Winback!$B$2:$C$300,2,0),""))</f>
        <v/>
      </c>
      <c r="S4147">
        <f>IF($E4147=1,"NP","")&amp;IF($G4147=1,"+MOV","")&amp;IF($I4147=1,"+CS","")&amp;IF($K4147=1,"+WB","")</f>
        <v/>
      </c>
      <c r="T4147">
        <f>$E4147+$G4147+$I4147+$K4147</f>
        <v/>
      </c>
    </row>
    <row r="4148">
      <c r="A4148" t="inlineStr">
        <is>
          <t>312089740100</t>
        </is>
      </c>
      <c r="B4148" t="inlineStr">
        <is>
          <t>31208974</t>
        </is>
      </c>
      <c r="C4148" t="inlineStr">
        <is>
          <t>WILFREDO CABALLERO SERRANO</t>
        </is>
      </c>
      <c r="D4148" t="inlineStr">
        <is>
          <t>WILFREDOCABALLEROSERRANO</t>
        </is>
      </c>
      <c r="E4148">
        <f>IF(COUNTIFS(Registros!$A$2:$A$6000,"NP",Registros!$B$2:$B$6000,$A4148)&gt;0,1,0)</f>
        <v/>
      </c>
      <c r="F4148">
        <f>IF($E4148=1,SUMIFS(Registros!$F$2:$F$6000,Registros!$A$2:$A$6000,"NP",Registros!$B$2:$B$6000,$A4148),0)</f>
        <v/>
      </c>
      <c r="G4148">
        <f>IF(COUNTIFS(Registros!$A$2:$A$6000,"MOV",Registros!$B$2:$B$6000,$A4148)&gt;0,1,0)</f>
        <v/>
      </c>
      <c r="H4148">
        <f>IF($G4148=1,SUMIFS(Registros!$F$2:$F$6000,Registros!$A$2:$A$6000,"MOV",Registros!$B$2:$B$6000,$A4148),0)</f>
        <v/>
      </c>
      <c r="I4148">
        <f>IF(COUNTIFS(Registros!$A$2:$A$6000,"CS",Registros!$B$2:$B$6000,$A4148)&gt;0,1,0)</f>
        <v/>
      </c>
      <c r="J4148">
        <f>IF($I4148=1,SUMIFS(Registros!$I$2:$I$6000,Registros!$A$2:$A$6000,"CS",Registros!$B$2:$B$6000,$A4148),0)</f>
        <v/>
      </c>
      <c r="K4148">
        <f>IF(COUNTIFS(Winback!$K$2:$K$300,$D4148)&gt;0,1,0)</f>
        <v/>
      </c>
      <c r="L4148">
        <f>IF(AND($K4148=1,LEFT($A4148,3)="WB-"),SUMIFS(Winback!$D$2:$D$300,Winback!$K$2:$K$300,$D4148),0)</f>
        <v/>
      </c>
      <c r="M4148">
        <f>IF(OR($E4148=1,$G4148=1,SUMIFS(Registros!$J$2:$J$6000,Registros!$B$2:$B$6000,$A4148)&gt;0),1,0)</f>
        <v/>
      </c>
      <c r="N4148">
        <f>IF($J4148&gt;0,1,IF(COUNTIFS(Registros!$A$2:$A$6000,"CS",Registros!$B$2:$B$6000,$A4148,Registros!$K$2:$K$6000,"&lt;&gt;")&gt;0,1,0))</f>
        <v/>
      </c>
      <c r="O4148">
        <f>IF(AND($K4148=1,$E4148=0,$G4148=0,$I4148=0),"WINBACK",IF(AND($M4148=1,$N4148&gt;0),"CONVERGENTE",IF($M4148=1,"SOLO MÓVIL",IF($N4148&gt;0,"SOLO FIJO / INTERNET","SIN SERVICIOS"))))</f>
        <v/>
      </c>
      <c r="P4148">
        <f>IF($O4148="WINBACK","Recuperar (winback)",IF($O4148="CONVERGENTE","Upgrade / más líneas",IF($O4148="SOLO MÓVIL","Ofrecer fijo + internet (FLBBTV)",IF($O4148="SOLO FIJO / INTERNET","Ofrecer línea móvil Nextphone","Oferta completa (móvil + fijo + internet)"))))</f>
        <v/>
      </c>
      <c r="Q4148">
        <f>$F4148+$H4148+$L4148</f>
        <v/>
      </c>
      <c r="R4148">
        <f>IFERROR(VLOOKUP($A4148,Registros!$B$2:$G$6000,6,0),IFERROR(VLOOKUP($D4148,Winback!$B$2:$C$300,2,0),""))</f>
        <v/>
      </c>
      <c r="S4148">
        <f>IF($E4148=1,"NP","")&amp;IF($G4148=1,"+MOV","")&amp;IF($I4148=1,"+CS","")&amp;IF($K4148=1,"+WB","")</f>
        <v/>
      </c>
      <c r="T4148">
        <f>$E4148+$G4148+$I4148+$K4148</f>
        <v/>
      </c>
    </row>
    <row r="4149">
      <c r="A4149" t="inlineStr">
        <is>
          <t>312089740200</t>
        </is>
      </c>
      <c r="B4149" t="inlineStr">
        <is>
          <t>31208974</t>
        </is>
      </c>
      <c r="C4149" t="inlineStr">
        <is>
          <t>WILFREDO CABALLERO SERRANO</t>
        </is>
      </c>
      <c r="D4149" t="inlineStr">
        <is>
          <t>WILFREDOCABALLEROSERRANO</t>
        </is>
      </c>
      <c r="E4149">
        <f>IF(COUNTIFS(Registros!$A$2:$A$6000,"NP",Registros!$B$2:$B$6000,$A4149)&gt;0,1,0)</f>
        <v/>
      </c>
      <c r="F4149">
        <f>IF($E4149=1,SUMIFS(Registros!$F$2:$F$6000,Registros!$A$2:$A$6000,"NP",Registros!$B$2:$B$6000,$A4149),0)</f>
        <v/>
      </c>
      <c r="G4149">
        <f>IF(COUNTIFS(Registros!$A$2:$A$6000,"MOV",Registros!$B$2:$B$6000,$A4149)&gt;0,1,0)</f>
        <v/>
      </c>
      <c r="H4149">
        <f>IF($G4149=1,SUMIFS(Registros!$F$2:$F$6000,Registros!$A$2:$A$6000,"MOV",Registros!$B$2:$B$6000,$A4149),0)</f>
        <v/>
      </c>
      <c r="I4149">
        <f>IF(COUNTIFS(Registros!$A$2:$A$6000,"CS",Registros!$B$2:$B$6000,$A4149)&gt;0,1,0)</f>
        <v/>
      </c>
      <c r="J4149">
        <f>IF($I4149=1,SUMIFS(Registros!$I$2:$I$6000,Registros!$A$2:$A$6000,"CS",Registros!$B$2:$B$6000,$A4149),0)</f>
        <v/>
      </c>
      <c r="K4149">
        <f>IF(COUNTIFS(Winback!$K$2:$K$300,$D4149)&gt;0,1,0)</f>
        <v/>
      </c>
      <c r="L4149">
        <f>IF(AND($K4149=1,LEFT($A4149,3)="WB-"),SUMIFS(Winback!$D$2:$D$300,Winback!$K$2:$K$300,$D4149),0)</f>
        <v/>
      </c>
      <c r="M4149">
        <f>IF(OR($E4149=1,$G4149=1,SUMIFS(Registros!$J$2:$J$6000,Registros!$B$2:$B$6000,$A4149)&gt;0),1,0)</f>
        <v/>
      </c>
      <c r="N4149">
        <f>IF($J4149&gt;0,1,IF(COUNTIFS(Registros!$A$2:$A$6000,"CS",Registros!$B$2:$B$6000,$A4149,Registros!$K$2:$K$6000,"&lt;&gt;")&gt;0,1,0))</f>
        <v/>
      </c>
      <c r="O4149">
        <f>IF(AND($K4149=1,$E4149=0,$G4149=0,$I4149=0),"WINBACK",IF(AND($M4149=1,$N4149&gt;0),"CONVERGENTE",IF($M4149=1,"SOLO MÓVIL",IF($N4149&gt;0,"SOLO FIJO / INTERNET","SIN SERVICIOS"))))</f>
        <v/>
      </c>
      <c r="P4149">
        <f>IF($O4149="WINBACK","Recuperar (winback)",IF($O4149="CONVERGENTE","Upgrade / más líneas",IF($O4149="SOLO MÓVIL","Ofrecer fijo + internet (FLBBTV)",IF($O4149="SOLO FIJO / INTERNET","Ofrecer línea móvil Nextphone","Oferta completa (móvil + fijo + internet)"))))</f>
        <v/>
      </c>
      <c r="Q4149">
        <f>$F4149+$H4149+$L4149</f>
        <v/>
      </c>
      <c r="R4149">
        <f>IFERROR(VLOOKUP($A4149,Registros!$B$2:$G$6000,6,0),IFERROR(VLOOKUP($D4149,Winback!$B$2:$C$300,2,0),""))</f>
        <v/>
      </c>
      <c r="S4149">
        <f>IF($E4149=1,"NP","")&amp;IF($G4149=1,"+MOV","")&amp;IF($I4149=1,"+CS","")&amp;IF($K4149=1,"+WB","")</f>
        <v/>
      </c>
      <c r="T4149">
        <f>$E4149+$G4149+$I4149+$K4149</f>
        <v/>
      </c>
    </row>
    <row r="4150">
      <c r="A4150" t="inlineStr">
        <is>
          <t>312089740000</t>
        </is>
      </c>
      <c r="B4150" t="inlineStr">
        <is>
          <t>31208974</t>
        </is>
      </c>
      <c r="C4150" t="inlineStr">
        <is>
          <t>WILFREDO CABALLERO SERRANO</t>
        </is>
      </c>
      <c r="D4150" t="inlineStr">
        <is>
          <t>WILFREDOCABALLEROSERRANO</t>
        </is>
      </c>
      <c r="E4150">
        <f>IF(COUNTIFS(Registros!$A$2:$A$6000,"NP",Registros!$B$2:$B$6000,$A4150)&gt;0,1,0)</f>
        <v/>
      </c>
      <c r="F4150">
        <f>IF($E4150=1,SUMIFS(Registros!$F$2:$F$6000,Registros!$A$2:$A$6000,"NP",Registros!$B$2:$B$6000,$A4150),0)</f>
        <v/>
      </c>
      <c r="G4150">
        <f>IF(COUNTIFS(Registros!$A$2:$A$6000,"MOV",Registros!$B$2:$B$6000,$A4150)&gt;0,1,0)</f>
        <v/>
      </c>
      <c r="H4150">
        <f>IF($G4150=1,SUMIFS(Registros!$F$2:$F$6000,Registros!$A$2:$A$6000,"MOV",Registros!$B$2:$B$6000,$A4150),0)</f>
        <v/>
      </c>
      <c r="I4150">
        <f>IF(COUNTIFS(Registros!$A$2:$A$6000,"CS",Registros!$B$2:$B$6000,$A4150)&gt;0,1,0)</f>
        <v/>
      </c>
      <c r="J4150">
        <f>IF($I4150=1,SUMIFS(Registros!$I$2:$I$6000,Registros!$A$2:$A$6000,"CS",Registros!$B$2:$B$6000,$A4150),0)</f>
        <v/>
      </c>
      <c r="K4150">
        <f>IF(COUNTIFS(Winback!$K$2:$K$300,$D4150)&gt;0,1,0)</f>
        <v/>
      </c>
      <c r="L4150">
        <f>IF(AND($K4150=1,LEFT($A4150,3)="WB-"),SUMIFS(Winback!$D$2:$D$300,Winback!$K$2:$K$300,$D4150),0)</f>
        <v/>
      </c>
      <c r="M4150">
        <f>IF(OR($E4150=1,$G4150=1,SUMIFS(Registros!$J$2:$J$6000,Registros!$B$2:$B$6000,$A4150)&gt;0),1,0)</f>
        <v/>
      </c>
      <c r="N4150">
        <f>IF($J4150&gt;0,1,IF(COUNTIFS(Registros!$A$2:$A$6000,"CS",Registros!$B$2:$B$6000,$A4150,Registros!$K$2:$K$6000,"&lt;&gt;")&gt;0,1,0))</f>
        <v/>
      </c>
      <c r="O4150">
        <f>IF(AND($K4150=1,$E4150=0,$G4150=0,$I4150=0),"WINBACK",IF(AND($M4150=1,$N4150&gt;0),"CONVERGENTE",IF($M4150=1,"SOLO MÓVIL",IF($N4150&gt;0,"SOLO FIJO / INTERNET","SIN SERVICIOS"))))</f>
        <v/>
      </c>
      <c r="P4150">
        <f>IF($O4150="WINBACK","Recuperar (winback)",IF($O4150="CONVERGENTE","Upgrade / más líneas",IF($O4150="SOLO MÓVIL","Ofrecer fijo + internet (FLBBTV)",IF($O4150="SOLO FIJO / INTERNET","Ofrecer línea móvil Nextphone","Oferta completa (móvil + fijo + internet)"))))</f>
        <v/>
      </c>
      <c r="Q4150">
        <f>$F4150+$H4150+$L4150</f>
        <v/>
      </c>
      <c r="R4150">
        <f>IFERROR(VLOOKUP($A4150,Registros!$B$2:$G$6000,6,0),IFERROR(VLOOKUP($D4150,Winback!$B$2:$C$300,2,0),""))</f>
        <v/>
      </c>
      <c r="S4150">
        <f>IF($E4150=1,"NP","")&amp;IF($G4150=1,"+MOV","")&amp;IF($I4150=1,"+CS","")&amp;IF($K4150=1,"+WB","")</f>
        <v/>
      </c>
      <c r="T4150">
        <f>$E4150+$G4150+$I4150+$K4150</f>
        <v/>
      </c>
    </row>
    <row r="4151">
      <c r="A4151" t="inlineStr">
        <is>
          <t>336334820000</t>
        </is>
      </c>
      <c r="B4151" t="inlineStr">
        <is>
          <t>33633482</t>
        </is>
      </c>
      <c r="C4151" t="inlineStr">
        <is>
          <t>WILFREDO DIAZ GONZALEZ</t>
        </is>
      </c>
      <c r="D4151" t="inlineStr">
        <is>
          <t>WILFREDODIAZGONZALEZ</t>
        </is>
      </c>
      <c r="E4151">
        <f>IF(COUNTIFS(Registros!$A$2:$A$6000,"NP",Registros!$B$2:$B$6000,$A4151)&gt;0,1,0)</f>
        <v/>
      </c>
      <c r="F4151">
        <f>IF($E4151=1,SUMIFS(Registros!$F$2:$F$6000,Registros!$A$2:$A$6000,"NP",Registros!$B$2:$B$6000,$A4151),0)</f>
        <v/>
      </c>
      <c r="G4151">
        <f>IF(COUNTIFS(Registros!$A$2:$A$6000,"MOV",Registros!$B$2:$B$6000,$A4151)&gt;0,1,0)</f>
        <v/>
      </c>
      <c r="H4151">
        <f>IF($G4151=1,SUMIFS(Registros!$F$2:$F$6000,Registros!$A$2:$A$6000,"MOV",Registros!$B$2:$B$6000,$A4151),0)</f>
        <v/>
      </c>
      <c r="I4151">
        <f>IF(COUNTIFS(Registros!$A$2:$A$6000,"CS",Registros!$B$2:$B$6000,$A4151)&gt;0,1,0)</f>
        <v/>
      </c>
      <c r="J4151">
        <f>IF($I4151=1,SUMIFS(Registros!$I$2:$I$6000,Registros!$A$2:$A$6000,"CS",Registros!$B$2:$B$6000,$A4151),0)</f>
        <v/>
      </c>
      <c r="K4151">
        <f>IF(COUNTIFS(Winback!$K$2:$K$300,$D4151)&gt;0,1,0)</f>
        <v/>
      </c>
      <c r="L4151">
        <f>IF(AND($K4151=1,LEFT($A4151,3)="WB-"),SUMIFS(Winback!$D$2:$D$300,Winback!$K$2:$K$300,$D4151),0)</f>
        <v/>
      </c>
      <c r="M4151">
        <f>IF(OR($E4151=1,$G4151=1,SUMIFS(Registros!$J$2:$J$6000,Registros!$B$2:$B$6000,$A4151)&gt;0),1,0)</f>
        <v/>
      </c>
      <c r="N4151">
        <f>IF($J4151&gt;0,1,IF(COUNTIFS(Registros!$A$2:$A$6000,"CS",Registros!$B$2:$B$6000,$A4151,Registros!$K$2:$K$6000,"&lt;&gt;")&gt;0,1,0))</f>
        <v/>
      </c>
      <c r="O4151">
        <f>IF(AND($K4151=1,$E4151=0,$G4151=0,$I4151=0),"WINBACK",IF(AND($M4151=1,$N4151&gt;0),"CONVERGENTE",IF($M4151=1,"SOLO MÓVIL",IF($N4151&gt;0,"SOLO FIJO / INTERNET","SIN SERVICIOS"))))</f>
        <v/>
      </c>
      <c r="P4151">
        <f>IF($O4151="WINBACK","Recuperar (winback)",IF($O4151="CONVERGENTE","Upgrade / más líneas",IF($O4151="SOLO MÓVIL","Ofrecer fijo + internet (FLBBTV)",IF($O4151="SOLO FIJO / INTERNET","Ofrecer línea móvil Nextphone","Oferta completa (móvil + fijo + internet)"))))</f>
        <v/>
      </c>
      <c r="Q4151">
        <f>$F4151+$H4151+$L4151</f>
        <v/>
      </c>
      <c r="R4151">
        <f>IFERROR(VLOOKUP($A4151,Registros!$B$2:$G$6000,6,0),IFERROR(VLOOKUP($D4151,Winback!$B$2:$C$300,2,0),""))</f>
        <v/>
      </c>
      <c r="S4151">
        <f>IF($E4151=1,"NP","")&amp;IF($G4151=1,"+MOV","")&amp;IF($I4151=1,"+CS","")&amp;IF($K4151=1,"+WB","")</f>
        <v/>
      </c>
      <c r="T4151">
        <f>$E4151+$G4151+$I4151+$K4151</f>
        <v/>
      </c>
    </row>
    <row r="4152">
      <c r="A4152" t="inlineStr">
        <is>
          <t>351027150000</t>
        </is>
      </c>
      <c r="B4152" t="inlineStr">
        <is>
          <t>35102715</t>
        </is>
      </c>
      <c r="C4152" t="inlineStr">
        <is>
          <t>WILFREDO GONZALEZ DE GRACIA</t>
        </is>
      </c>
      <c r="D4152" t="inlineStr">
        <is>
          <t>WILFREDOGONZALEZDEGRACIA</t>
        </is>
      </c>
      <c r="E4152">
        <f>IF(COUNTIFS(Registros!$A$2:$A$6000,"NP",Registros!$B$2:$B$6000,$A4152)&gt;0,1,0)</f>
        <v/>
      </c>
      <c r="F4152">
        <f>IF($E4152=1,SUMIFS(Registros!$F$2:$F$6000,Registros!$A$2:$A$6000,"NP",Registros!$B$2:$B$6000,$A4152),0)</f>
        <v/>
      </c>
      <c r="G4152">
        <f>IF(COUNTIFS(Registros!$A$2:$A$6000,"MOV",Registros!$B$2:$B$6000,$A4152)&gt;0,1,0)</f>
        <v/>
      </c>
      <c r="H4152">
        <f>IF($G4152=1,SUMIFS(Registros!$F$2:$F$6000,Registros!$A$2:$A$6000,"MOV",Registros!$B$2:$B$6000,$A4152),0)</f>
        <v/>
      </c>
      <c r="I4152">
        <f>IF(COUNTIFS(Registros!$A$2:$A$6000,"CS",Registros!$B$2:$B$6000,$A4152)&gt;0,1,0)</f>
        <v/>
      </c>
      <c r="J4152">
        <f>IF($I4152=1,SUMIFS(Registros!$I$2:$I$6000,Registros!$A$2:$A$6000,"CS",Registros!$B$2:$B$6000,$A4152),0)</f>
        <v/>
      </c>
      <c r="K4152">
        <f>IF(COUNTIFS(Winback!$K$2:$K$300,$D4152)&gt;0,1,0)</f>
        <v/>
      </c>
      <c r="L4152">
        <f>IF(AND($K4152=1,LEFT($A4152,3)="WB-"),SUMIFS(Winback!$D$2:$D$300,Winback!$K$2:$K$300,$D4152),0)</f>
        <v/>
      </c>
      <c r="M4152">
        <f>IF(OR($E4152=1,$G4152=1,SUMIFS(Registros!$J$2:$J$6000,Registros!$B$2:$B$6000,$A4152)&gt;0),1,0)</f>
        <v/>
      </c>
      <c r="N4152">
        <f>IF($J4152&gt;0,1,IF(COUNTIFS(Registros!$A$2:$A$6000,"CS",Registros!$B$2:$B$6000,$A4152,Registros!$K$2:$K$6000,"&lt;&gt;")&gt;0,1,0))</f>
        <v/>
      </c>
      <c r="O4152">
        <f>IF(AND($K4152=1,$E4152=0,$G4152=0,$I4152=0),"WINBACK",IF(AND($M4152=1,$N4152&gt;0),"CONVERGENTE",IF($M4152=1,"SOLO MÓVIL",IF($N4152&gt;0,"SOLO FIJO / INTERNET","SIN SERVICIOS"))))</f>
        <v/>
      </c>
      <c r="P4152">
        <f>IF($O4152="WINBACK","Recuperar (winback)",IF($O4152="CONVERGENTE","Upgrade / más líneas",IF($O4152="SOLO MÓVIL","Ofrecer fijo + internet (FLBBTV)",IF($O4152="SOLO FIJO / INTERNET","Ofrecer línea móvil Nextphone","Oferta completa (móvil + fijo + internet)"))))</f>
        <v/>
      </c>
      <c r="Q4152">
        <f>$F4152+$H4152+$L4152</f>
        <v/>
      </c>
      <c r="R4152">
        <f>IFERROR(VLOOKUP($A4152,Registros!$B$2:$G$6000,6,0),IFERROR(VLOOKUP($D4152,Winback!$B$2:$C$300,2,0),""))</f>
        <v/>
      </c>
      <c r="S4152">
        <f>IF($E4152=1,"NP","")&amp;IF($G4152=1,"+MOV","")&amp;IF($I4152=1,"+CS","")&amp;IF($K4152=1,"+WB","")</f>
        <v/>
      </c>
      <c r="T4152">
        <f>$E4152+$G4152+$I4152+$K4152</f>
        <v/>
      </c>
    </row>
    <row r="4153">
      <c r="A4153" t="inlineStr">
        <is>
          <t>329055610000</t>
        </is>
      </c>
      <c r="B4153" t="inlineStr">
        <is>
          <t>32905561</t>
        </is>
      </c>
      <c r="C4153" t="inlineStr">
        <is>
          <t>WILFREDO JOSE SIERRA QUINTERO</t>
        </is>
      </c>
      <c r="D4153" t="inlineStr">
        <is>
          <t>WILFREDOJOSESIERRAQUINTERO</t>
        </is>
      </c>
      <c r="E4153">
        <f>IF(COUNTIFS(Registros!$A$2:$A$6000,"NP",Registros!$B$2:$B$6000,$A4153)&gt;0,1,0)</f>
        <v/>
      </c>
      <c r="F4153">
        <f>IF($E4153=1,SUMIFS(Registros!$F$2:$F$6000,Registros!$A$2:$A$6000,"NP",Registros!$B$2:$B$6000,$A4153),0)</f>
        <v/>
      </c>
      <c r="G4153">
        <f>IF(COUNTIFS(Registros!$A$2:$A$6000,"MOV",Registros!$B$2:$B$6000,$A4153)&gt;0,1,0)</f>
        <v/>
      </c>
      <c r="H4153">
        <f>IF($G4153=1,SUMIFS(Registros!$F$2:$F$6000,Registros!$A$2:$A$6000,"MOV",Registros!$B$2:$B$6000,$A4153),0)</f>
        <v/>
      </c>
      <c r="I4153">
        <f>IF(COUNTIFS(Registros!$A$2:$A$6000,"CS",Registros!$B$2:$B$6000,$A4153)&gt;0,1,0)</f>
        <v/>
      </c>
      <c r="J4153">
        <f>IF($I4153=1,SUMIFS(Registros!$I$2:$I$6000,Registros!$A$2:$A$6000,"CS",Registros!$B$2:$B$6000,$A4153),0)</f>
        <v/>
      </c>
      <c r="K4153">
        <f>IF(COUNTIFS(Winback!$K$2:$K$300,$D4153)&gt;0,1,0)</f>
        <v/>
      </c>
      <c r="L4153">
        <f>IF(AND($K4153=1,LEFT($A4153,3)="WB-"),SUMIFS(Winback!$D$2:$D$300,Winback!$K$2:$K$300,$D4153),0)</f>
        <v/>
      </c>
      <c r="M4153">
        <f>IF(OR($E4153=1,$G4153=1,SUMIFS(Registros!$J$2:$J$6000,Registros!$B$2:$B$6000,$A4153)&gt;0),1,0)</f>
        <v/>
      </c>
      <c r="N4153">
        <f>IF($J4153&gt;0,1,IF(COUNTIFS(Registros!$A$2:$A$6000,"CS",Registros!$B$2:$B$6000,$A4153,Registros!$K$2:$K$6000,"&lt;&gt;")&gt;0,1,0))</f>
        <v/>
      </c>
      <c r="O4153">
        <f>IF(AND($K4153=1,$E4153=0,$G4153=0,$I4153=0),"WINBACK",IF(AND($M4153=1,$N4153&gt;0),"CONVERGENTE",IF($M4153=1,"SOLO MÓVIL",IF($N4153&gt;0,"SOLO FIJO / INTERNET","SIN SERVICIOS"))))</f>
        <v/>
      </c>
      <c r="P4153">
        <f>IF($O4153="WINBACK","Recuperar (winback)",IF($O4153="CONVERGENTE","Upgrade / más líneas",IF($O4153="SOLO MÓVIL","Ofrecer fijo + internet (FLBBTV)",IF($O4153="SOLO FIJO / INTERNET","Ofrecer línea móvil Nextphone","Oferta completa (móvil + fijo + internet)"))))</f>
        <v/>
      </c>
      <c r="Q4153">
        <f>$F4153+$H4153+$L4153</f>
        <v/>
      </c>
      <c r="R4153">
        <f>IFERROR(VLOOKUP($A4153,Registros!$B$2:$G$6000,6,0),IFERROR(VLOOKUP($D4153,Winback!$B$2:$C$300,2,0),""))</f>
        <v/>
      </c>
      <c r="S4153">
        <f>IF($E4153=1,"NP","")&amp;IF($G4153=1,"+MOV","")&amp;IF($I4153=1,"+CS","")&amp;IF($K4153=1,"+WB","")</f>
        <v/>
      </c>
      <c r="T4153">
        <f>$E4153+$G4153+$I4153+$K4153</f>
        <v/>
      </c>
    </row>
    <row r="4154">
      <c r="A4154" t="inlineStr">
        <is>
          <t>355066340000</t>
        </is>
      </c>
      <c r="B4154" t="inlineStr">
        <is>
          <t>35506634</t>
        </is>
      </c>
      <c r="C4154" t="inlineStr">
        <is>
          <t>WILFREDO MIRANDA PATRIÑO</t>
        </is>
      </c>
      <c r="D4154" t="inlineStr">
        <is>
          <t>WILFREDOMIRANDAPATRINO</t>
        </is>
      </c>
      <c r="E4154">
        <f>IF(COUNTIFS(Registros!$A$2:$A$6000,"NP",Registros!$B$2:$B$6000,$A4154)&gt;0,1,0)</f>
        <v/>
      </c>
      <c r="F4154">
        <f>IF($E4154=1,SUMIFS(Registros!$F$2:$F$6000,Registros!$A$2:$A$6000,"NP",Registros!$B$2:$B$6000,$A4154),0)</f>
        <v/>
      </c>
      <c r="G4154">
        <f>IF(COUNTIFS(Registros!$A$2:$A$6000,"MOV",Registros!$B$2:$B$6000,$A4154)&gt;0,1,0)</f>
        <v/>
      </c>
      <c r="H4154">
        <f>IF($G4154=1,SUMIFS(Registros!$F$2:$F$6000,Registros!$A$2:$A$6000,"MOV",Registros!$B$2:$B$6000,$A4154),0)</f>
        <v/>
      </c>
      <c r="I4154">
        <f>IF(COUNTIFS(Registros!$A$2:$A$6000,"CS",Registros!$B$2:$B$6000,$A4154)&gt;0,1,0)</f>
        <v/>
      </c>
      <c r="J4154">
        <f>IF($I4154=1,SUMIFS(Registros!$I$2:$I$6000,Registros!$A$2:$A$6000,"CS",Registros!$B$2:$B$6000,$A4154),0)</f>
        <v/>
      </c>
      <c r="K4154">
        <f>IF(COUNTIFS(Winback!$K$2:$K$300,$D4154)&gt;0,1,0)</f>
        <v/>
      </c>
      <c r="L4154">
        <f>IF(AND($K4154=1,LEFT($A4154,3)="WB-"),SUMIFS(Winback!$D$2:$D$300,Winback!$K$2:$K$300,$D4154),0)</f>
        <v/>
      </c>
      <c r="M4154">
        <f>IF(OR($E4154=1,$G4154=1,SUMIFS(Registros!$J$2:$J$6000,Registros!$B$2:$B$6000,$A4154)&gt;0),1,0)</f>
        <v/>
      </c>
      <c r="N4154">
        <f>IF($J4154&gt;0,1,IF(COUNTIFS(Registros!$A$2:$A$6000,"CS",Registros!$B$2:$B$6000,$A4154,Registros!$K$2:$K$6000,"&lt;&gt;")&gt;0,1,0))</f>
        <v/>
      </c>
      <c r="O4154">
        <f>IF(AND($K4154=1,$E4154=0,$G4154=0,$I4154=0),"WINBACK",IF(AND($M4154=1,$N4154&gt;0),"CONVERGENTE",IF($M4154=1,"SOLO MÓVIL",IF($N4154&gt;0,"SOLO FIJO / INTERNET","SIN SERVICIOS"))))</f>
        <v/>
      </c>
      <c r="P4154">
        <f>IF($O4154="WINBACK","Recuperar (winback)",IF($O4154="CONVERGENTE","Upgrade / más líneas",IF($O4154="SOLO MÓVIL","Ofrecer fijo + internet (FLBBTV)",IF($O4154="SOLO FIJO / INTERNET","Ofrecer línea móvil Nextphone","Oferta completa (móvil + fijo + internet)"))))</f>
        <v/>
      </c>
      <c r="Q4154">
        <f>$F4154+$H4154+$L4154</f>
        <v/>
      </c>
      <c r="R4154">
        <f>IFERROR(VLOOKUP($A4154,Registros!$B$2:$G$6000,6,0),IFERROR(VLOOKUP($D4154,Winback!$B$2:$C$300,2,0),""))</f>
        <v/>
      </c>
      <c r="S4154">
        <f>IF($E4154=1,"NP","")&amp;IF($G4154=1,"+MOV","")&amp;IF($I4154=1,"+CS","")&amp;IF($K4154=1,"+WB","")</f>
        <v/>
      </c>
      <c r="T4154">
        <f>$E4154+$G4154+$I4154+$K4154</f>
        <v/>
      </c>
    </row>
    <row r="4155">
      <c r="A4155" t="inlineStr">
        <is>
          <t>211054300000</t>
        </is>
      </c>
      <c r="B4155" t="inlineStr">
        <is>
          <t>21105430</t>
        </is>
      </c>
      <c r="C4155" t="inlineStr">
        <is>
          <t>WILFREDO OSCAR VALDEZ LOPEZ</t>
        </is>
      </c>
      <c r="D4155" t="inlineStr">
        <is>
          <t>WILFREDOOSCARVALDEZLOPEZ</t>
        </is>
      </c>
      <c r="E4155">
        <f>IF(COUNTIFS(Registros!$A$2:$A$6000,"NP",Registros!$B$2:$B$6000,$A4155)&gt;0,1,0)</f>
        <v/>
      </c>
      <c r="F4155">
        <f>IF($E4155=1,SUMIFS(Registros!$F$2:$F$6000,Registros!$A$2:$A$6000,"NP",Registros!$B$2:$B$6000,$A4155),0)</f>
        <v/>
      </c>
      <c r="G4155">
        <f>IF(COUNTIFS(Registros!$A$2:$A$6000,"MOV",Registros!$B$2:$B$6000,$A4155)&gt;0,1,0)</f>
        <v/>
      </c>
      <c r="H4155">
        <f>IF($G4155=1,SUMIFS(Registros!$F$2:$F$6000,Registros!$A$2:$A$6000,"MOV",Registros!$B$2:$B$6000,$A4155),0)</f>
        <v/>
      </c>
      <c r="I4155">
        <f>IF(COUNTIFS(Registros!$A$2:$A$6000,"CS",Registros!$B$2:$B$6000,$A4155)&gt;0,1,0)</f>
        <v/>
      </c>
      <c r="J4155">
        <f>IF($I4155=1,SUMIFS(Registros!$I$2:$I$6000,Registros!$A$2:$A$6000,"CS",Registros!$B$2:$B$6000,$A4155),0)</f>
        <v/>
      </c>
      <c r="K4155">
        <f>IF(COUNTIFS(Winback!$K$2:$K$300,$D4155)&gt;0,1,0)</f>
        <v/>
      </c>
      <c r="L4155">
        <f>IF(AND($K4155=1,LEFT($A4155,3)="WB-"),SUMIFS(Winback!$D$2:$D$300,Winback!$K$2:$K$300,$D4155),0)</f>
        <v/>
      </c>
      <c r="M4155">
        <f>IF(OR($E4155=1,$G4155=1,SUMIFS(Registros!$J$2:$J$6000,Registros!$B$2:$B$6000,$A4155)&gt;0),1,0)</f>
        <v/>
      </c>
      <c r="N4155">
        <f>IF($J4155&gt;0,1,IF(COUNTIFS(Registros!$A$2:$A$6000,"CS",Registros!$B$2:$B$6000,$A4155,Registros!$K$2:$K$6000,"&lt;&gt;")&gt;0,1,0))</f>
        <v/>
      </c>
      <c r="O4155">
        <f>IF(AND($K4155=1,$E4155=0,$G4155=0,$I4155=0),"WINBACK",IF(AND($M4155=1,$N4155&gt;0),"CONVERGENTE",IF($M4155=1,"SOLO MÓVIL",IF($N4155&gt;0,"SOLO FIJO / INTERNET","SIN SERVICIOS"))))</f>
        <v/>
      </c>
      <c r="P4155">
        <f>IF($O4155="WINBACK","Recuperar (winback)",IF($O4155="CONVERGENTE","Upgrade / más líneas",IF($O4155="SOLO MÓVIL","Ofrecer fijo + internet (FLBBTV)",IF($O4155="SOLO FIJO / INTERNET","Ofrecer línea móvil Nextphone","Oferta completa (móvil + fijo + internet)"))))</f>
        <v/>
      </c>
      <c r="Q4155">
        <f>$F4155+$H4155+$L4155</f>
        <v/>
      </c>
      <c r="R4155">
        <f>IFERROR(VLOOKUP($A4155,Registros!$B$2:$G$6000,6,0),IFERROR(VLOOKUP($D4155,Winback!$B$2:$C$300,2,0),""))</f>
        <v/>
      </c>
      <c r="S4155">
        <f>IF($E4155=1,"NP","")&amp;IF($G4155=1,"+MOV","")&amp;IF($I4155=1,"+CS","")&amp;IF($K4155=1,"+WB","")</f>
        <v/>
      </c>
      <c r="T4155">
        <f>$E4155+$G4155+$I4155+$K4155</f>
        <v/>
      </c>
    </row>
    <row r="4156">
      <c r="A4156" t="inlineStr">
        <is>
          <t>341439100000</t>
        </is>
      </c>
      <c r="B4156" t="inlineStr">
        <is>
          <t>34143910</t>
        </is>
      </c>
      <c r="C4156" t="inlineStr">
        <is>
          <t>WILFRIDO LANDAU PITTI</t>
        </is>
      </c>
      <c r="D4156" t="inlineStr">
        <is>
          <t>WILFRIDOLANDAUPITTI</t>
        </is>
      </c>
      <c r="E4156">
        <f>IF(COUNTIFS(Registros!$A$2:$A$6000,"NP",Registros!$B$2:$B$6000,$A4156)&gt;0,1,0)</f>
        <v/>
      </c>
      <c r="F4156">
        <f>IF($E4156=1,SUMIFS(Registros!$F$2:$F$6000,Registros!$A$2:$A$6000,"NP",Registros!$B$2:$B$6000,$A4156),0)</f>
        <v/>
      </c>
      <c r="G4156">
        <f>IF(COUNTIFS(Registros!$A$2:$A$6000,"MOV",Registros!$B$2:$B$6000,$A4156)&gt;0,1,0)</f>
        <v/>
      </c>
      <c r="H4156">
        <f>IF($G4156=1,SUMIFS(Registros!$F$2:$F$6000,Registros!$A$2:$A$6000,"MOV",Registros!$B$2:$B$6000,$A4156),0)</f>
        <v/>
      </c>
      <c r="I4156">
        <f>IF(COUNTIFS(Registros!$A$2:$A$6000,"CS",Registros!$B$2:$B$6000,$A4156)&gt;0,1,0)</f>
        <v/>
      </c>
      <c r="J4156">
        <f>IF($I4156=1,SUMIFS(Registros!$I$2:$I$6000,Registros!$A$2:$A$6000,"CS",Registros!$B$2:$B$6000,$A4156),0)</f>
        <v/>
      </c>
      <c r="K4156">
        <f>IF(COUNTIFS(Winback!$K$2:$K$300,$D4156)&gt;0,1,0)</f>
        <v/>
      </c>
      <c r="L4156">
        <f>IF(AND($K4156=1,LEFT($A4156,3)="WB-"),SUMIFS(Winback!$D$2:$D$300,Winback!$K$2:$K$300,$D4156),0)</f>
        <v/>
      </c>
      <c r="M4156">
        <f>IF(OR($E4156=1,$G4156=1,SUMIFS(Registros!$J$2:$J$6000,Registros!$B$2:$B$6000,$A4156)&gt;0),1,0)</f>
        <v/>
      </c>
      <c r="N4156">
        <f>IF($J4156&gt;0,1,IF(COUNTIFS(Registros!$A$2:$A$6000,"CS",Registros!$B$2:$B$6000,$A4156,Registros!$K$2:$K$6000,"&lt;&gt;")&gt;0,1,0))</f>
        <v/>
      </c>
      <c r="O4156">
        <f>IF(AND($K4156=1,$E4156=0,$G4156=0,$I4156=0),"WINBACK",IF(AND($M4156=1,$N4156&gt;0),"CONVERGENTE",IF($M4156=1,"SOLO MÓVIL",IF($N4156&gt;0,"SOLO FIJO / INTERNET","SIN SERVICIOS"))))</f>
        <v/>
      </c>
      <c r="P4156">
        <f>IF($O4156="WINBACK","Recuperar (winback)",IF($O4156="CONVERGENTE","Upgrade / más líneas",IF($O4156="SOLO MÓVIL","Ofrecer fijo + internet (FLBBTV)",IF($O4156="SOLO FIJO / INTERNET","Ofrecer línea móvil Nextphone","Oferta completa (móvil + fijo + internet)"))))</f>
        <v/>
      </c>
      <c r="Q4156">
        <f>$F4156+$H4156+$L4156</f>
        <v/>
      </c>
      <c r="R4156">
        <f>IFERROR(VLOOKUP($A4156,Registros!$B$2:$G$6000,6,0),IFERROR(VLOOKUP($D4156,Winback!$B$2:$C$300,2,0),""))</f>
        <v/>
      </c>
      <c r="S4156">
        <f>IF($E4156=1,"NP","")&amp;IF($G4156=1,"+MOV","")&amp;IF($I4156=1,"+CS","")&amp;IF($K4156=1,"+WB","")</f>
        <v/>
      </c>
      <c r="T4156">
        <f>$E4156+$G4156+$I4156+$K4156</f>
        <v/>
      </c>
    </row>
    <row r="4157">
      <c r="A4157" t="inlineStr">
        <is>
          <t>323085980000</t>
        </is>
      </c>
      <c r="B4157" t="inlineStr">
        <is>
          <t>32308598</t>
        </is>
      </c>
      <c r="C4157" t="inlineStr">
        <is>
          <t>WILGARTE</t>
        </is>
      </c>
      <c r="D4157" t="inlineStr">
        <is>
          <t>WILGARTE</t>
        </is>
      </c>
      <c r="E4157">
        <f>IF(COUNTIFS(Registros!$A$2:$A$6000,"NP",Registros!$B$2:$B$6000,$A4157)&gt;0,1,0)</f>
        <v/>
      </c>
      <c r="F4157">
        <f>IF($E4157=1,SUMIFS(Registros!$F$2:$F$6000,Registros!$A$2:$A$6000,"NP",Registros!$B$2:$B$6000,$A4157),0)</f>
        <v/>
      </c>
      <c r="G4157">
        <f>IF(COUNTIFS(Registros!$A$2:$A$6000,"MOV",Registros!$B$2:$B$6000,$A4157)&gt;0,1,0)</f>
        <v/>
      </c>
      <c r="H4157">
        <f>IF($G4157=1,SUMIFS(Registros!$F$2:$F$6000,Registros!$A$2:$A$6000,"MOV",Registros!$B$2:$B$6000,$A4157),0)</f>
        <v/>
      </c>
      <c r="I4157">
        <f>IF(COUNTIFS(Registros!$A$2:$A$6000,"CS",Registros!$B$2:$B$6000,$A4157)&gt;0,1,0)</f>
        <v/>
      </c>
      <c r="J4157">
        <f>IF($I4157=1,SUMIFS(Registros!$I$2:$I$6000,Registros!$A$2:$A$6000,"CS",Registros!$B$2:$B$6000,$A4157),0)</f>
        <v/>
      </c>
      <c r="K4157">
        <f>IF(COUNTIFS(Winback!$K$2:$K$300,$D4157)&gt;0,1,0)</f>
        <v/>
      </c>
      <c r="L4157">
        <f>IF(AND($K4157=1,LEFT($A4157,3)="WB-"),SUMIFS(Winback!$D$2:$D$300,Winback!$K$2:$K$300,$D4157),0)</f>
        <v/>
      </c>
      <c r="M4157">
        <f>IF(OR($E4157=1,$G4157=1,SUMIFS(Registros!$J$2:$J$6000,Registros!$B$2:$B$6000,$A4157)&gt;0),1,0)</f>
        <v/>
      </c>
      <c r="N4157">
        <f>IF($J4157&gt;0,1,IF(COUNTIFS(Registros!$A$2:$A$6000,"CS",Registros!$B$2:$B$6000,$A4157,Registros!$K$2:$K$6000,"&lt;&gt;")&gt;0,1,0))</f>
        <v/>
      </c>
      <c r="O4157">
        <f>IF(AND($K4157=1,$E4157=0,$G4157=0,$I4157=0),"WINBACK",IF(AND($M4157=1,$N4157&gt;0),"CONVERGENTE",IF($M4157=1,"SOLO MÓVIL",IF($N4157&gt;0,"SOLO FIJO / INTERNET","SIN SERVICIOS"))))</f>
        <v/>
      </c>
      <c r="P4157">
        <f>IF($O4157="WINBACK","Recuperar (winback)",IF($O4157="CONVERGENTE","Upgrade / más líneas",IF($O4157="SOLO MÓVIL","Ofrecer fijo + internet (FLBBTV)",IF($O4157="SOLO FIJO / INTERNET","Ofrecer línea móvil Nextphone","Oferta completa (móvil + fijo + internet)"))))</f>
        <v/>
      </c>
      <c r="Q4157">
        <f>$F4157+$H4157+$L4157</f>
        <v/>
      </c>
      <c r="R4157">
        <f>IFERROR(VLOOKUP($A4157,Registros!$B$2:$G$6000,6,0),IFERROR(VLOOKUP($D4157,Winback!$B$2:$C$300,2,0),""))</f>
        <v/>
      </c>
      <c r="S4157">
        <f>IF($E4157=1,"NP","")&amp;IF($G4157=1,"+MOV","")&amp;IF($I4157=1,"+CS","")&amp;IF($K4157=1,"+WB","")</f>
        <v/>
      </c>
      <c r="T4157">
        <f>$E4157+$G4157+$I4157+$K4157</f>
        <v/>
      </c>
    </row>
    <row r="4158">
      <c r="A4158" t="inlineStr">
        <is>
          <t>336012160000</t>
        </is>
      </c>
      <c r="B4158" t="inlineStr">
        <is>
          <t>33601216</t>
        </is>
      </c>
      <c r="C4158" t="inlineStr">
        <is>
          <t>WILLIAM ALBERTO CHU HUANG</t>
        </is>
      </c>
      <c r="D4158" t="inlineStr">
        <is>
          <t>WILLIAMALBERTOCHUHUANG</t>
        </is>
      </c>
      <c r="E4158">
        <f>IF(COUNTIFS(Registros!$A$2:$A$6000,"NP",Registros!$B$2:$B$6000,$A4158)&gt;0,1,0)</f>
        <v/>
      </c>
      <c r="F4158">
        <f>IF($E4158=1,SUMIFS(Registros!$F$2:$F$6000,Registros!$A$2:$A$6000,"NP",Registros!$B$2:$B$6000,$A4158),0)</f>
        <v/>
      </c>
      <c r="G4158">
        <f>IF(COUNTIFS(Registros!$A$2:$A$6000,"MOV",Registros!$B$2:$B$6000,$A4158)&gt;0,1,0)</f>
        <v/>
      </c>
      <c r="H4158">
        <f>IF($G4158=1,SUMIFS(Registros!$F$2:$F$6000,Registros!$A$2:$A$6000,"MOV",Registros!$B$2:$B$6000,$A4158),0)</f>
        <v/>
      </c>
      <c r="I4158">
        <f>IF(COUNTIFS(Registros!$A$2:$A$6000,"CS",Registros!$B$2:$B$6000,$A4158)&gt;0,1,0)</f>
        <v/>
      </c>
      <c r="J4158">
        <f>IF($I4158=1,SUMIFS(Registros!$I$2:$I$6000,Registros!$A$2:$A$6000,"CS",Registros!$B$2:$B$6000,$A4158),0)</f>
        <v/>
      </c>
      <c r="K4158">
        <f>IF(COUNTIFS(Winback!$K$2:$K$300,$D4158)&gt;0,1,0)</f>
        <v/>
      </c>
      <c r="L4158">
        <f>IF(AND($K4158=1,LEFT($A4158,3)="WB-"),SUMIFS(Winback!$D$2:$D$300,Winback!$K$2:$K$300,$D4158),0)</f>
        <v/>
      </c>
      <c r="M4158">
        <f>IF(OR($E4158=1,$G4158=1,SUMIFS(Registros!$J$2:$J$6000,Registros!$B$2:$B$6000,$A4158)&gt;0),1,0)</f>
        <v/>
      </c>
      <c r="N4158">
        <f>IF($J4158&gt;0,1,IF(COUNTIFS(Registros!$A$2:$A$6000,"CS",Registros!$B$2:$B$6000,$A4158,Registros!$K$2:$K$6000,"&lt;&gt;")&gt;0,1,0))</f>
        <v/>
      </c>
      <c r="O4158">
        <f>IF(AND($K4158=1,$E4158=0,$G4158=0,$I4158=0),"WINBACK",IF(AND($M4158=1,$N4158&gt;0),"CONVERGENTE",IF($M4158=1,"SOLO MÓVIL",IF($N4158&gt;0,"SOLO FIJO / INTERNET","SIN SERVICIOS"))))</f>
        <v/>
      </c>
      <c r="P4158">
        <f>IF($O4158="WINBACK","Recuperar (winback)",IF($O4158="CONVERGENTE","Upgrade / más líneas",IF($O4158="SOLO MÓVIL","Ofrecer fijo + internet (FLBBTV)",IF($O4158="SOLO FIJO / INTERNET","Ofrecer línea móvil Nextphone","Oferta completa (móvil + fijo + internet)"))))</f>
        <v/>
      </c>
      <c r="Q4158">
        <f>$F4158+$H4158+$L4158</f>
        <v/>
      </c>
      <c r="R4158">
        <f>IFERROR(VLOOKUP($A4158,Registros!$B$2:$G$6000,6,0),IFERROR(VLOOKUP($D4158,Winback!$B$2:$C$300,2,0),""))</f>
        <v/>
      </c>
      <c r="S4158">
        <f>IF($E4158=1,"NP","")&amp;IF($G4158=1,"+MOV","")&amp;IF($I4158=1,"+CS","")&amp;IF($K4158=1,"+WB","")</f>
        <v/>
      </c>
      <c r="T4158">
        <f>$E4158+$G4158+$I4158+$K4158</f>
        <v/>
      </c>
    </row>
    <row r="4159">
      <c r="A4159" t="inlineStr">
        <is>
          <t>356050890000</t>
        </is>
      </c>
      <c r="B4159" t="inlineStr">
        <is>
          <t>35605089</t>
        </is>
      </c>
      <c r="C4159" t="inlineStr">
        <is>
          <t>WILLIAM ARMANDO CASTAÑEDA URQUIJO</t>
        </is>
      </c>
      <c r="D4159" t="inlineStr">
        <is>
          <t>WILLIAMARMANDOCASTANEDAURQUIJO</t>
        </is>
      </c>
      <c r="E4159">
        <f>IF(COUNTIFS(Registros!$A$2:$A$6000,"NP",Registros!$B$2:$B$6000,$A4159)&gt;0,1,0)</f>
        <v/>
      </c>
      <c r="F4159">
        <f>IF($E4159=1,SUMIFS(Registros!$F$2:$F$6000,Registros!$A$2:$A$6000,"NP",Registros!$B$2:$B$6000,$A4159),0)</f>
        <v/>
      </c>
      <c r="G4159">
        <f>IF(COUNTIFS(Registros!$A$2:$A$6000,"MOV",Registros!$B$2:$B$6000,$A4159)&gt;0,1,0)</f>
        <v/>
      </c>
      <c r="H4159">
        <f>IF($G4159=1,SUMIFS(Registros!$F$2:$F$6000,Registros!$A$2:$A$6000,"MOV",Registros!$B$2:$B$6000,$A4159),0)</f>
        <v/>
      </c>
      <c r="I4159">
        <f>IF(COUNTIFS(Registros!$A$2:$A$6000,"CS",Registros!$B$2:$B$6000,$A4159)&gt;0,1,0)</f>
        <v/>
      </c>
      <c r="J4159">
        <f>IF($I4159=1,SUMIFS(Registros!$I$2:$I$6000,Registros!$A$2:$A$6000,"CS",Registros!$B$2:$B$6000,$A4159),0)</f>
        <v/>
      </c>
      <c r="K4159">
        <f>IF(COUNTIFS(Winback!$K$2:$K$300,$D4159)&gt;0,1,0)</f>
        <v/>
      </c>
      <c r="L4159">
        <f>IF(AND($K4159=1,LEFT($A4159,3)="WB-"),SUMIFS(Winback!$D$2:$D$300,Winback!$K$2:$K$300,$D4159),0)</f>
        <v/>
      </c>
      <c r="M4159">
        <f>IF(OR($E4159=1,$G4159=1,SUMIFS(Registros!$J$2:$J$6000,Registros!$B$2:$B$6000,$A4159)&gt;0),1,0)</f>
        <v/>
      </c>
      <c r="N4159">
        <f>IF($J4159&gt;0,1,IF(COUNTIFS(Registros!$A$2:$A$6000,"CS",Registros!$B$2:$B$6000,$A4159,Registros!$K$2:$K$6000,"&lt;&gt;")&gt;0,1,0))</f>
        <v/>
      </c>
      <c r="O4159">
        <f>IF(AND($K4159=1,$E4159=0,$G4159=0,$I4159=0),"WINBACK",IF(AND($M4159=1,$N4159&gt;0),"CONVERGENTE",IF($M4159=1,"SOLO MÓVIL",IF($N4159&gt;0,"SOLO FIJO / INTERNET","SIN SERVICIOS"))))</f>
        <v/>
      </c>
      <c r="P4159">
        <f>IF($O4159="WINBACK","Recuperar (winback)",IF($O4159="CONVERGENTE","Upgrade / más líneas",IF($O4159="SOLO MÓVIL","Ofrecer fijo + internet (FLBBTV)",IF($O4159="SOLO FIJO / INTERNET","Ofrecer línea móvil Nextphone","Oferta completa (móvil + fijo + internet)"))))</f>
        <v/>
      </c>
      <c r="Q4159">
        <f>$F4159+$H4159+$L4159</f>
        <v/>
      </c>
      <c r="R4159">
        <f>IFERROR(VLOOKUP($A4159,Registros!$B$2:$G$6000,6,0),IFERROR(VLOOKUP($D4159,Winback!$B$2:$C$300,2,0),""))</f>
        <v/>
      </c>
      <c r="S4159">
        <f>IF($E4159=1,"NP","")&amp;IF($G4159=1,"+MOV","")&amp;IF($I4159=1,"+CS","")&amp;IF($K4159=1,"+WB","")</f>
        <v/>
      </c>
      <c r="T4159">
        <f>$E4159+$G4159+$I4159+$K4159</f>
        <v/>
      </c>
    </row>
    <row r="4160">
      <c r="A4160" t="inlineStr">
        <is>
          <t>347448250000</t>
        </is>
      </c>
      <c r="B4160" t="inlineStr">
        <is>
          <t>34744825</t>
        </is>
      </c>
      <c r="C4160" t="inlineStr">
        <is>
          <t>WILLIAM ENRIQUE AROSEMENA AYALA</t>
        </is>
      </c>
      <c r="D4160" t="inlineStr">
        <is>
          <t>WILLIAMENRIQUEAROSEMENAAYALA</t>
        </is>
      </c>
      <c r="E4160">
        <f>IF(COUNTIFS(Registros!$A$2:$A$6000,"NP",Registros!$B$2:$B$6000,$A4160)&gt;0,1,0)</f>
        <v/>
      </c>
      <c r="F4160">
        <f>IF($E4160=1,SUMIFS(Registros!$F$2:$F$6000,Registros!$A$2:$A$6000,"NP",Registros!$B$2:$B$6000,$A4160),0)</f>
        <v/>
      </c>
      <c r="G4160">
        <f>IF(COUNTIFS(Registros!$A$2:$A$6000,"MOV",Registros!$B$2:$B$6000,$A4160)&gt;0,1,0)</f>
        <v/>
      </c>
      <c r="H4160">
        <f>IF($G4160=1,SUMIFS(Registros!$F$2:$F$6000,Registros!$A$2:$A$6000,"MOV",Registros!$B$2:$B$6000,$A4160),0)</f>
        <v/>
      </c>
      <c r="I4160">
        <f>IF(COUNTIFS(Registros!$A$2:$A$6000,"CS",Registros!$B$2:$B$6000,$A4160)&gt;0,1,0)</f>
        <v/>
      </c>
      <c r="J4160">
        <f>IF($I4160=1,SUMIFS(Registros!$I$2:$I$6000,Registros!$A$2:$A$6000,"CS",Registros!$B$2:$B$6000,$A4160),0)</f>
        <v/>
      </c>
      <c r="K4160">
        <f>IF(COUNTIFS(Winback!$K$2:$K$300,$D4160)&gt;0,1,0)</f>
        <v/>
      </c>
      <c r="L4160">
        <f>IF(AND($K4160=1,LEFT($A4160,3)="WB-"),SUMIFS(Winback!$D$2:$D$300,Winback!$K$2:$K$300,$D4160),0)</f>
        <v/>
      </c>
      <c r="M4160">
        <f>IF(OR($E4160=1,$G4160=1,SUMIFS(Registros!$J$2:$J$6000,Registros!$B$2:$B$6000,$A4160)&gt;0),1,0)</f>
        <v/>
      </c>
      <c r="N4160">
        <f>IF($J4160&gt;0,1,IF(COUNTIFS(Registros!$A$2:$A$6000,"CS",Registros!$B$2:$B$6000,$A4160,Registros!$K$2:$K$6000,"&lt;&gt;")&gt;0,1,0))</f>
        <v/>
      </c>
      <c r="O4160">
        <f>IF(AND($K4160=1,$E4160=0,$G4160=0,$I4160=0),"WINBACK",IF(AND($M4160=1,$N4160&gt;0),"CONVERGENTE",IF($M4160=1,"SOLO MÓVIL",IF($N4160&gt;0,"SOLO FIJO / INTERNET","SIN SERVICIOS"))))</f>
        <v/>
      </c>
      <c r="P4160">
        <f>IF($O4160="WINBACK","Recuperar (winback)",IF($O4160="CONVERGENTE","Upgrade / más líneas",IF($O4160="SOLO MÓVIL","Ofrecer fijo + internet (FLBBTV)",IF($O4160="SOLO FIJO / INTERNET","Ofrecer línea móvil Nextphone","Oferta completa (móvil + fijo + internet)"))))</f>
        <v/>
      </c>
      <c r="Q4160">
        <f>$F4160+$H4160+$L4160</f>
        <v/>
      </c>
      <c r="R4160">
        <f>IFERROR(VLOOKUP($A4160,Registros!$B$2:$G$6000,6,0),IFERROR(VLOOKUP($D4160,Winback!$B$2:$C$300,2,0),""))</f>
        <v/>
      </c>
      <c r="S4160">
        <f>IF($E4160=1,"NP","")&amp;IF($G4160=1,"+MOV","")&amp;IF($I4160=1,"+CS","")&amp;IF($K4160=1,"+WB","")</f>
        <v/>
      </c>
      <c r="T4160">
        <f>$E4160+$G4160+$I4160+$K4160</f>
        <v/>
      </c>
    </row>
    <row r="4161">
      <c r="A4161" t="inlineStr">
        <is>
          <t>328027830000</t>
        </is>
      </c>
      <c r="B4161" t="inlineStr">
        <is>
          <t>32802783</t>
        </is>
      </c>
      <c r="C4161" t="inlineStr">
        <is>
          <t>WILLIAM GUILLERMO GUO FENG</t>
        </is>
      </c>
      <c r="D4161" t="inlineStr">
        <is>
          <t>WILLIAMGUILLERMOGUOFENG</t>
        </is>
      </c>
      <c r="E4161">
        <f>IF(COUNTIFS(Registros!$A$2:$A$6000,"NP",Registros!$B$2:$B$6000,$A4161)&gt;0,1,0)</f>
        <v/>
      </c>
      <c r="F4161">
        <f>IF($E4161=1,SUMIFS(Registros!$F$2:$F$6000,Registros!$A$2:$A$6000,"NP",Registros!$B$2:$B$6000,$A4161),0)</f>
        <v/>
      </c>
      <c r="G4161">
        <f>IF(COUNTIFS(Registros!$A$2:$A$6000,"MOV",Registros!$B$2:$B$6000,$A4161)&gt;0,1,0)</f>
        <v/>
      </c>
      <c r="H4161">
        <f>IF($G4161=1,SUMIFS(Registros!$F$2:$F$6000,Registros!$A$2:$A$6000,"MOV",Registros!$B$2:$B$6000,$A4161),0)</f>
        <v/>
      </c>
      <c r="I4161">
        <f>IF(COUNTIFS(Registros!$A$2:$A$6000,"CS",Registros!$B$2:$B$6000,$A4161)&gt;0,1,0)</f>
        <v/>
      </c>
      <c r="J4161">
        <f>IF($I4161=1,SUMIFS(Registros!$I$2:$I$6000,Registros!$A$2:$A$6000,"CS",Registros!$B$2:$B$6000,$A4161),0)</f>
        <v/>
      </c>
      <c r="K4161">
        <f>IF(COUNTIFS(Winback!$K$2:$K$300,$D4161)&gt;0,1,0)</f>
        <v/>
      </c>
      <c r="L4161">
        <f>IF(AND($K4161=1,LEFT($A4161,3)="WB-"),SUMIFS(Winback!$D$2:$D$300,Winback!$K$2:$K$300,$D4161),0)</f>
        <v/>
      </c>
      <c r="M4161">
        <f>IF(OR($E4161=1,$G4161=1,SUMIFS(Registros!$J$2:$J$6000,Registros!$B$2:$B$6000,$A4161)&gt;0),1,0)</f>
        <v/>
      </c>
      <c r="N4161">
        <f>IF($J4161&gt;0,1,IF(COUNTIFS(Registros!$A$2:$A$6000,"CS",Registros!$B$2:$B$6000,$A4161,Registros!$K$2:$K$6000,"&lt;&gt;")&gt;0,1,0))</f>
        <v/>
      </c>
      <c r="O4161">
        <f>IF(AND($K4161=1,$E4161=0,$G4161=0,$I4161=0),"WINBACK",IF(AND($M4161=1,$N4161&gt;0),"CONVERGENTE",IF($M4161=1,"SOLO MÓVIL",IF($N4161&gt;0,"SOLO FIJO / INTERNET","SIN SERVICIOS"))))</f>
        <v/>
      </c>
      <c r="P4161">
        <f>IF($O4161="WINBACK","Recuperar (winback)",IF($O4161="CONVERGENTE","Upgrade / más líneas",IF($O4161="SOLO MÓVIL","Ofrecer fijo + internet (FLBBTV)",IF($O4161="SOLO FIJO / INTERNET","Ofrecer línea móvil Nextphone","Oferta completa (móvil + fijo + internet)"))))</f>
        <v/>
      </c>
      <c r="Q4161">
        <f>$F4161+$H4161+$L4161</f>
        <v/>
      </c>
      <c r="R4161">
        <f>IFERROR(VLOOKUP($A4161,Registros!$B$2:$G$6000,6,0),IFERROR(VLOOKUP($D4161,Winback!$B$2:$C$300,2,0),""))</f>
        <v/>
      </c>
      <c r="S4161">
        <f>IF($E4161=1,"NP","")&amp;IF($G4161=1,"+MOV","")&amp;IF($I4161=1,"+CS","")&amp;IF($K4161=1,"+WB","")</f>
        <v/>
      </c>
      <c r="T4161">
        <f>$E4161+$G4161+$I4161+$K4161</f>
        <v/>
      </c>
    </row>
    <row r="4162">
      <c r="A4162" t="inlineStr">
        <is>
          <t>355019580000</t>
        </is>
      </c>
      <c r="B4162" t="inlineStr">
        <is>
          <t>35501958</t>
        </is>
      </c>
      <c r="C4162" t="inlineStr">
        <is>
          <t>WILLIAM KELSO CARRERA</t>
        </is>
      </c>
      <c r="D4162" t="inlineStr">
        <is>
          <t>WILLIAMKELSOCARRERA</t>
        </is>
      </c>
      <c r="E4162">
        <f>IF(COUNTIFS(Registros!$A$2:$A$6000,"NP",Registros!$B$2:$B$6000,$A4162)&gt;0,1,0)</f>
        <v/>
      </c>
      <c r="F4162">
        <f>IF($E4162=1,SUMIFS(Registros!$F$2:$F$6000,Registros!$A$2:$A$6000,"NP",Registros!$B$2:$B$6000,$A4162),0)</f>
        <v/>
      </c>
      <c r="G4162">
        <f>IF(COUNTIFS(Registros!$A$2:$A$6000,"MOV",Registros!$B$2:$B$6000,$A4162)&gt;0,1,0)</f>
        <v/>
      </c>
      <c r="H4162">
        <f>IF($G4162=1,SUMIFS(Registros!$F$2:$F$6000,Registros!$A$2:$A$6000,"MOV",Registros!$B$2:$B$6000,$A4162),0)</f>
        <v/>
      </c>
      <c r="I4162">
        <f>IF(COUNTIFS(Registros!$A$2:$A$6000,"CS",Registros!$B$2:$B$6000,$A4162)&gt;0,1,0)</f>
        <v/>
      </c>
      <c r="J4162">
        <f>IF($I4162=1,SUMIFS(Registros!$I$2:$I$6000,Registros!$A$2:$A$6000,"CS",Registros!$B$2:$B$6000,$A4162),0)</f>
        <v/>
      </c>
      <c r="K4162">
        <f>IF(COUNTIFS(Winback!$K$2:$K$300,$D4162)&gt;0,1,0)</f>
        <v/>
      </c>
      <c r="L4162">
        <f>IF(AND($K4162=1,LEFT($A4162,3)="WB-"),SUMIFS(Winback!$D$2:$D$300,Winback!$K$2:$K$300,$D4162),0)</f>
        <v/>
      </c>
      <c r="M4162">
        <f>IF(OR($E4162=1,$G4162=1,SUMIFS(Registros!$J$2:$J$6000,Registros!$B$2:$B$6000,$A4162)&gt;0),1,0)</f>
        <v/>
      </c>
      <c r="N4162">
        <f>IF($J4162&gt;0,1,IF(COUNTIFS(Registros!$A$2:$A$6000,"CS",Registros!$B$2:$B$6000,$A4162,Registros!$K$2:$K$6000,"&lt;&gt;")&gt;0,1,0))</f>
        <v/>
      </c>
      <c r="O4162">
        <f>IF(AND($K4162=1,$E4162=0,$G4162=0,$I4162=0),"WINBACK",IF(AND($M4162=1,$N4162&gt;0),"CONVERGENTE",IF($M4162=1,"SOLO MÓVIL",IF($N4162&gt;0,"SOLO FIJO / INTERNET","SIN SERVICIOS"))))</f>
        <v/>
      </c>
      <c r="P4162">
        <f>IF($O4162="WINBACK","Recuperar (winback)",IF($O4162="CONVERGENTE","Upgrade / más líneas",IF($O4162="SOLO MÓVIL","Ofrecer fijo + internet (FLBBTV)",IF($O4162="SOLO FIJO / INTERNET","Ofrecer línea móvil Nextphone","Oferta completa (móvil + fijo + internet)"))))</f>
        <v/>
      </c>
      <c r="Q4162">
        <f>$F4162+$H4162+$L4162</f>
        <v/>
      </c>
      <c r="R4162">
        <f>IFERROR(VLOOKUP($A4162,Registros!$B$2:$G$6000,6,0),IFERROR(VLOOKUP($D4162,Winback!$B$2:$C$300,2,0),""))</f>
        <v/>
      </c>
      <c r="S4162">
        <f>IF($E4162=1,"NP","")&amp;IF($G4162=1,"+MOV","")&amp;IF($I4162=1,"+CS","")&amp;IF($K4162=1,"+WB","")</f>
        <v/>
      </c>
      <c r="T4162">
        <f>$E4162+$G4162+$I4162+$K4162</f>
        <v/>
      </c>
    </row>
    <row r="4163">
      <c r="A4163" t="inlineStr">
        <is>
          <t>173046170000</t>
        </is>
      </c>
      <c r="B4163" t="inlineStr">
        <is>
          <t>17304617</t>
        </is>
      </c>
      <c r="C4163" t="inlineStr">
        <is>
          <t>WILLIAM RAMIREZ ARAGON</t>
        </is>
      </c>
      <c r="D4163" t="inlineStr">
        <is>
          <t>WILLIAMRAMIREZARAGON</t>
        </is>
      </c>
      <c r="E4163">
        <f>IF(COUNTIFS(Registros!$A$2:$A$6000,"NP",Registros!$B$2:$B$6000,$A4163)&gt;0,1,0)</f>
        <v/>
      </c>
      <c r="F4163">
        <f>IF($E4163=1,SUMIFS(Registros!$F$2:$F$6000,Registros!$A$2:$A$6000,"NP",Registros!$B$2:$B$6000,$A4163),0)</f>
        <v/>
      </c>
      <c r="G4163">
        <f>IF(COUNTIFS(Registros!$A$2:$A$6000,"MOV",Registros!$B$2:$B$6000,$A4163)&gt;0,1,0)</f>
        <v/>
      </c>
      <c r="H4163">
        <f>IF($G4163=1,SUMIFS(Registros!$F$2:$F$6000,Registros!$A$2:$A$6000,"MOV",Registros!$B$2:$B$6000,$A4163),0)</f>
        <v/>
      </c>
      <c r="I4163">
        <f>IF(COUNTIFS(Registros!$A$2:$A$6000,"CS",Registros!$B$2:$B$6000,$A4163)&gt;0,1,0)</f>
        <v/>
      </c>
      <c r="J4163">
        <f>IF($I4163=1,SUMIFS(Registros!$I$2:$I$6000,Registros!$A$2:$A$6000,"CS",Registros!$B$2:$B$6000,$A4163),0)</f>
        <v/>
      </c>
      <c r="K4163">
        <f>IF(COUNTIFS(Winback!$K$2:$K$300,$D4163)&gt;0,1,0)</f>
        <v/>
      </c>
      <c r="L4163">
        <f>IF(AND($K4163=1,LEFT($A4163,3)="WB-"),SUMIFS(Winback!$D$2:$D$300,Winback!$K$2:$K$300,$D4163),0)</f>
        <v/>
      </c>
      <c r="M4163">
        <f>IF(OR($E4163=1,$G4163=1,SUMIFS(Registros!$J$2:$J$6000,Registros!$B$2:$B$6000,$A4163)&gt;0),1,0)</f>
        <v/>
      </c>
      <c r="N4163">
        <f>IF($J4163&gt;0,1,IF(COUNTIFS(Registros!$A$2:$A$6000,"CS",Registros!$B$2:$B$6000,$A4163,Registros!$K$2:$K$6000,"&lt;&gt;")&gt;0,1,0))</f>
        <v/>
      </c>
      <c r="O4163">
        <f>IF(AND($K4163=1,$E4163=0,$G4163=0,$I4163=0),"WINBACK",IF(AND($M4163=1,$N4163&gt;0),"CONVERGENTE",IF($M4163=1,"SOLO MÓVIL",IF($N4163&gt;0,"SOLO FIJO / INTERNET","SIN SERVICIOS"))))</f>
        <v/>
      </c>
      <c r="P4163">
        <f>IF($O4163="WINBACK","Recuperar (winback)",IF($O4163="CONVERGENTE","Upgrade / más líneas",IF($O4163="SOLO MÓVIL","Ofrecer fijo + internet (FLBBTV)",IF($O4163="SOLO FIJO / INTERNET","Ofrecer línea móvil Nextphone","Oferta completa (móvil + fijo + internet)"))))</f>
        <v/>
      </c>
      <c r="Q4163">
        <f>$F4163+$H4163+$L4163</f>
        <v/>
      </c>
      <c r="R4163">
        <f>IFERROR(VLOOKUP($A4163,Registros!$B$2:$G$6000,6,0),IFERROR(VLOOKUP($D4163,Winback!$B$2:$C$300,2,0),""))</f>
        <v/>
      </c>
      <c r="S4163">
        <f>IF($E4163=1,"NP","")&amp;IF($G4163=1,"+MOV","")&amp;IF($I4163=1,"+CS","")&amp;IF($K4163=1,"+WB","")</f>
        <v/>
      </c>
      <c r="T4163">
        <f>$E4163+$G4163+$I4163+$K4163</f>
        <v/>
      </c>
    </row>
    <row r="4164">
      <c r="A4164" t="inlineStr">
        <is>
          <t>327110810000</t>
        </is>
      </c>
      <c r="B4164" t="inlineStr">
        <is>
          <t>32711081</t>
        </is>
      </c>
      <c r="C4164" t="inlineStr">
        <is>
          <t>WILLIAMS CHARLES COVELENS</t>
        </is>
      </c>
      <c r="D4164" t="inlineStr">
        <is>
          <t>WILLIAMSCHARLESCOVELENS</t>
        </is>
      </c>
      <c r="E4164">
        <f>IF(COUNTIFS(Registros!$A$2:$A$6000,"NP",Registros!$B$2:$B$6000,$A4164)&gt;0,1,0)</f>
        <v/>
      </c>
      <c r="F4164">
        <f>IF($E4164=1,SUMIFS(Registros!$F$2:$F$6000,Registros!$A$2:$A$6000,"NP",Registros!$B$2:$B$6000,$A4164),0)</f>
        <v/>
      </c>
      <c r="G4164">
        <f>IF(COUNTIFS(Registros!$A$2:$A$6000,"MOV",Registros!$B$2:$B$6000,$A4164)&gt;0,1,0)</f>
        <v/>
      </c>
      <c r="H4164">
        <f>IF($G4164=1,SUMIFS(Registros!$F$2:$F$6000,Registros!$A$2:$A$6000,"MOV",Registros!$B$2:$B$6000,$A4164),0)</f>
        <v/>
      </c>
      <c r="I4164">
        <f>IF(COUNTIFS(Registros!$A$2:$A$6000,"CS",Registros!$B$2:$B$6000,$A4164)&gt;0,1,0)</f>
        <v/>
      </c>
      <c r="J4164">
        <f>IF($I4164=1,SUMIFS(Registros!$I$2:$I$6000,Registros!$A$2:$A$6000,"CS",Registros!$B$2:$B$6000,$A4164),0)</f>
        <v/>
      </c>
      <c r="K4164">
        <f>IF(COUNTIFS(Winback!$K$2:$K$300,$D4164)&gt;0,1,0)</f>
        <v/>
      </c>
      <c r="L4164">
        <f>IF(AND($K4164=1,LEFT($A4164,3)="WB-"),SUMIFS(Winback!$D$2:$D$300,Winback!$K$2:$K$300,$D4164),0)</f>
        <v/>
      </c>
      <c r="M4164">
        <f>IF(OR($E4164=1,$G4164=1,SUMIFS(Registros!$J$2:$J$6000,Registros!$B$2:$B$6000,$A4164)&gt;0),1,0)</f>
        <v/>
      </c>
      <c r="N4164">
        <f>IF($J4164&gt;0,1,IF(COUNTIFS(Registros!$A$2:$A$6000,"CS",Registros!$B$2:$B$6000,$A4164,Registros!$K$2:$K$6000,"&lt;&gt;")&gt;0,1,0))</f>
        <v/>
      </c>
      <c r="O4164">
        <f>IF(AND($K4164=1,$E4164=0,$G4164=0,$I4164=0),"WINBACK",IF(AND($M4164=1,$N4164&gt;0),"CONVERGENTE",IF($M4164=1,"SOLO MÓVIL",IF($N4164&gt;0,"SOLO FIJO / INTERNET","SIN SERVICIOS"))))</f>
        <v/>
      </c>
      <c r="P4164">
        <f>IF($O4164="WINBACK","Recuperar (winback)",IF($O4164="CONVERGENTE","Upgrade / más líneas",IF($O4164="SOLO MÓVIL","Ofrecer fijo + internet (FLBBTV)",IF($O4164="SOLO FIJO / INTERNET","Ofrecer línea móvil Nextphone","Oferta completa (móvil + fijo + internet)"))))</f>
        <v/>
      </c>
      <c r="Q4164">
        <f>$F4164+$H4164+$L4164</f>
        <v/>
      </c>
      <c r="R4164">
        <f>IFERROR(VLOOKUP($A4164,Registros!$B$2:$G$6000,6,0),IFERROR(VLOOKUP($D4164,Winback!$B$2:$C$300,2,0),""))</f>
        <v/>
      </c>
      <c r="S4164">
        <f>IF($E4164=1,"NP","")&amp;IF($G4164=1,"+MOV","")&amp;IF($I4164=1,"+CS","")&amp;IF($K4164=1,"+WB","")</f>
        <v/>
      </c>
      <c r="T4164">
        <f>$E4164+$G4164+$I4164+$K4164</f>
        <v/>
      </c>
    </row>
    <row r="4165">
      <c r="A4165" t="inlineStr">
        <is>
          <t>339068980000</t>
        </is>
      </c>
      <c r="B4165" t="inlineStr">
        <is>
          <t>33906898</t>
        </is>
      </c>
      <c r="C4165" t="inlineStr">
        <is>
          <t>WILLIAMS HONG KUANG</t>
        </is>
      </c>
      <c r="D4165" t="inlineStr">
        <is>
          <t>WILLIAMSHONGKUANG</t>
        </is>
      </c>
      <c r="E4165">
        <f>IF(COUNTIFS(Registros!$A$2:$A$6000,"NP",Registros!$B$2:$B$6000,$A4165)&gt;0,1,0)</f>
        <v/>
      </c>
      <c r="F4165">
        <f>IF($E4165=1,SUMIFS(Registros!$F$2:$F$6000,Registros!$A$2:$A$6000,"NP",Registros!$B$2:$B$6000,$A4165),0)</f>
        <v/>
      </c>
      <c r="G4165">
        <f>IF(COUNTIFS(Registros!$A$2:$A$6000,"MOV",Registros!$B$2:$B$6000,$A4165)&gt;0,1,0)</f>
        <v/>
      </c>
      <c r="H4165">
        <f>IF($G4165=1,SUMIFS(Registros!$F$2:$F$6000,Registros!$A$2:$A$6000,"MOV",Registros!$B$2:$B$6000,$A4165),0)</f>
        <v/>
      </c>
      <c r="I4165">
        <f>IF(COUNTIFS(Registros!$A$2:$A$6000,"CS",Registros!$B$2:$B$6000,$A4165)&gt;0,1,0)</f>
        <v/>
      </c>
      <c r="J4165">
        <f>IF($I4165=1,SUMIFS(Registros!$I$2:$I$6000,Registros!$A$2:$A$6000,"CS",Registros!$B$2:$B$6000,$A4165),0)</f>
        <v/>
      </c>
      <c r="K4165">
        <f>IF(COUNTIFS(Winback!$K$2:$K$300,$D4165)&gt;0,1,0)</f>
        <v/>
      </c>
      <c r="L4165">
        <f>IF(AND($K4165=1,LEFT($A4165,3)="WB-"),SUMIFS(Winback!$D$2:$D$300,Winback!$K$2:$K$300,$D4165),0)</f>
        <v/>
      </c>
      <c r="M4165">
        <f>IF(OR($E4165=1,$G4165=1,SUMIFS(Registros!$J$2:$J$6000,Registros!$B$2:$B$6000,$A4165)&gt;0),1,0)</f>
        <v/>
      </c>
      <c r="N4165">
        <f>IF($J4165&gt;0,1,IF(COUNTIFS(Registros!$A$2:$A$6000,"CS",Registros!$B$2:$B$6000,$A4165,Registros!$K$2:$K$6000,"&lt;&gt;")&gt;0,1,0))</f>
        <v/>
      </c>
      <c r="O4165">
        <f>IF(AND($K4165=1,$E4165=0,$G4165=0,$I4165=0),"WINBACK",IF(AND($M4165=1,$N4165&gt;0),"CONVERGENTE",IF($M4165=1,"SOLO MÓVIL",IF($N4165&gt;0,"SOLO FIJO / INTERNET","SIN SERVICIOS"))))</f>
        <v/>
      </c>
      <c r="P4165">
        <f>IF($O4165="WINBACK","Recuperar (winback)",IF($O4165="CONVERGENTE","Upgrade / más líneas",IF($O4165="SOLO MÓVIL","Ofrecer fijo + internet (FLBBTV)",IF($O4165="SOLO FIJO / INTERNET","Ofrecer línea móvil Nextphone","Oferta completa (móvil + fijo + internet)"))))</f>
        <v/>
      </c>
      <c r="Q4165">
        <f>$F4165+$H4165+$L4165</f>
        <v/>
      </c>
      <c r="R4165">
        <f>IFERROR(VLOOKUP($A4165,Registros!$B$2:$G$6000,6,0),IFERROR(VLOOKUP($D4165,Winback!$B$2:$C$300,2,0),""))</f>
        <v/>
      </c>
      <c r="S4165">
        <f>IF($E4165=1,"NP","")&amp;IF($G4165=1,"+MOV","")&amp;IF($I4165=1,"+CS","")&amp;IF($K4165=1,"+WB","")</f>
        <v/>
      </c>
      <c r="T4165">
        <f>$E4165+$G4165+$I4165+$K4165</f>
        <v/>
      </c>
    </row>
    <row r="4166">
      <c r="A4166" t="inlineStr">
        <is>
          <t>353116430000</t>
        </is>
      </c>
      <c r="B4166" t="inlineStr">
        <is>
          <t>35311643</t>
        </is>
      </c>
      <c r="C4166" t="inlineStr">
        <is>
          <t>WILLIAMS JAHIR GARCIA PEÑALBA</t>
        </is>
      </c>
      <c r="D4166" t="inlineStr">
        <is>
          <t>WILLIAMSJAHIRGARCIAPENALBA</t>
        </is>
      </c>
      <c r="E4166">
        <f>IF(COUNTIFS(Registros!$A$2:$A$6000,"NP",Registros!$B$2:$B$6000,$A4166)&gt;0,1,0)</f>
        <v/>
      </c>
      <c r="F4166">
        <f>IF($E4166=1,SUMIFS(Registros!$F$2:$F$6000,Registros!$A$2:$A$6000,"NP",Registros!$B$2:$B$6000,$A4166),0)</f>
        <v/>
      </c>
      <c r="G4166">
        <f>IF(COUNTIFS(Registros!$A$2:$A$6000,"MOV",Registros!$B$2:$B$6000,$A4166)&gt;0,1,0)</f>
        <v/>
      </c>
      <c r="H4166">
        <f>IF($G4166=1,SUMIFS(Registros!$F$2:$F$6000,Registros!$A$2:$A$6000,"MOV",Registros!$B$2:$B$6000,$A4166),0)</f>
        <v/>
      </c>
      <c r="I4166">
        <f>IF(COUNTIFS(Registros!$A$2:$A$6000,"CS",Registros!$B$2:$B$6000,$A4166)&gt;0,1,0)</f>
        <v/>
      </c>
      <c r="J4166">
        <f>IF($I4166=1,SUMIFS(Registros!$I$2:$I$6000,Registros!$A$2:$A$6000,"CS",Registros!$B$2:$B$6000,$A4166),0)</f>
        <v/>
      </c>
      <c r="K4166">
        <f>IF(COUNTIFS(Winback!$K$2:$K$300,$D4166)&gt;0,1,0)</f>
        <v/>
      </c>
      <c r="L4166">
        <f>IF(AND($K4166=1,LEFT($A4166,3)="WB-"),SUMIFS(Winback!$D$2:$D$300,Winback!$K$2:$K$300,$D4166),0)</f>
        <v/>
      </c>
      <c r="M4166">
        <f>IF(OR($E4166=1,$G4166=1,SUMIFS(Registros!$J$2:$J$6000,Registros!$B$2:$B$6000,$A4166)&gt;0),1,0)</f>
        <v/>
      </c>
      <c r="N4166">
        <f>IF($J4166&gt;0,1,IF(COUNTIFS(Registros!$A$2:$A$6000,"CS",Registros!$B$2:$B$6000,$A4166,Registros!$K$2:$K$6000,"&lt;&gt;")&gt;0,1,0))</f>
        <v/>
      </c>
      <c r="O4166">
        <f>IF(AND($K4166=1,$E4166=0,$G4166=0,$I4166=0),"WINBACK",IF(AND($M4166=1,$N4166&gt;0),"CONVERGENTE",IF($M4166=1,"SOLO MÓVIL",IF($N4166&gt;0,"SOLO FIJO / INTERNET","SIN SERVICIOS"))))</f>
        <v/>
      </c>
      <c r="P4166">
        <f>IF($O4166="WINBACK","Recuperar (winback)",IF($O4166="CONVERGENTE","Upgrade / más líneas",IF($O4166="SOLO MÓVIL","Ofrecer fijo + internet (FLBBTV)",IF($O4166="SOLO FIJO / INTERNET","Ofrecer línea móvil Nextphone","Oferta completa (móvil + fijo + internet)"))))</f>
        <v/>
      </c>
      <c r="Q4166">
        <f>$F4166+$H4166+$L4166</f>
        <v/>
      </c>
      <c r="R4166">
        <f>IFERROR(VLOOKUP($A4166,Registros!$B$2:$G$6000,6,0),IFERROR(VLOOKUP($D4166,Winback!$B$2:$C$300,2,0),""))</f>
        <v/>
      </c>
      <c r="S4166">
        <f>IF($E4166=1,"NP","")&amp;IF($G4166=1,"+MOV","")&amp;IF($I4166=1,"+CS","")&amp;IF($K4166=1,"+WB","")</f>
        <v/>
      </c>
      <c r="T4166">
        <f>$E4166+$G4166+$I4166+$K4166</f>
        <v/>
      </c>
    </row>
    <row r="4167">
      <c r="A4167" t="inlineStr">
        <is>
          <t>354108840000</t>
        </is>
      </c>
      <c r="B4167" t="inlineStr">
        <is>
          <t>35410884</t>
        </is>
      </c>
      <c r="C4167" t="inlineStr">
        <is>
          <t>WILLIAMS JAHIR GARCIA PEÑALBA</t>
        </is>
      </c>
      <c r="D4167" t="inlineStr">
        <is>
          <t>WILLIAMSJAHIRGARCIAPENALBA</t>
        </is>
      </c>
      <c r="E4167">
        <f>IF(COUNTIFS(Registros!$A$2:$A$6000,"NP",Registros!$B$2:$B$6000,$A4167)&gt;0,1,0)</f>
        <v/>
      </c>
      <c r="F4167">
        <f>IF($E4167=1,SUMIFS(Registros!$F$2:$F$6000,Registros!$A$2:$A$6000,"NP",Registros!$B$2:$B$6000,$A4167),0)</f>
        <v/>
      </c>
      <c r="G4167">
        <f>IF(COUNTIFS(Registros!$A$2:$A$6000,"MOV",Registros!$B$2:$B$6000,$A4167)&gt;0,1,0)</f>
        <v/>
      </c>
      <c r="H4167">
        <f>IF($G4167=1,SUMIFS(Registros!$F$2:$F$6000,Registros!$A$2:$A$6000,"MOV",Registros!$B$2:$B$6000,$A4167),0)</f>
        <v/>
      </c>
      <c r="I4167">
        <f>IF(COUNTIFS(Registros!$A$2:$A$6000,"CS",Registros!$B$2:$B$6000,$A4167)&gt;0,1,0)</f>
        <v/>
      </c>
      <c r="J4167">
        <f>IF($I4167=1,SUMIFS(Registros!$I$2:$I$6000,Registros!$A$2:$A$6000,"CS",Registros!$B$2:$B$6000,$A4167),0)</f>
        <v/>
      </c>
      <c r="K4167">
        <f>IF(COUNTIFS(Winback!$K$2:$K$300,$D4167)&gt;0,1,0)</f>
        <v/>
      </c>
      <c r="L4167">
        <f>IF(AND($K4167=1,LEFT($A4167,3)="WB-"),SUMIFS(Winback!$D$2:$D$300,Winback!$K$2:$K$300,$D4167),0)</f>
        <v/>
      </c>
      <c r="M4167">
        <f>IF(OR($E4167=1,$G4167=1,SUMIFS(Registros!$J$2:$J$6000,Registros!$B$2:$B$6000,$A4167)&gt;0),1,0)</f>
        <v/>
      </c>
      <c r="N4167">
        <f>IF($J4167&gt;0,1,IF(COUNTIFS(Registros!$A$2:$A$6000,"CS",Registros!$B$2:$B$6000,$A4167,Registros!$K$2:$K$6000,"&lt;&gt;")&gt;0,1,0))</f>
        <v/>
      </c>
      <c r="O4167">
        <f>IF(AND($K4167=1,$E4167=0,$G4167=0,$I4167=0),"WINBACK",IF(AND($M4167=1,$N4167&gt;0),"CONVERGENTE",IF($M4167=1,"SOLO MÓVIL",IF($N4167&gt;0,"SOLO FIJO / INTERNET","SIN SERVICIOS"))))</f>
        <v/>
      </c>
      <c r="P4167">
        <f>IF($O4167="WINBACK","Recuperar (winback)",IF($O4167="CONVERGENTE","Upgrade / más líneas",IF($O4167="SOLO MÓVIL","Ofrecer fijo + internet (FLBBTV)",IF($O4167="SOLO FIJO / INTERNET","Ofrecer línea móvil Nextphone","Oferta completa (móvil + fijo + internet)"))))</f>
        <v/>
      </c>
      <c r="Q4167">
        <f>$F4167+$H4167+$L4167</f>
        <v/>
      </c>
      <c r="R4167">
        <f>IFERROR(VLOOKUP($A4167,Registros!$B$2:$G$6000,6,0),IFERROR(VLOOKUP($D4167,Winback!$B$2:$C$300,2,0),""))</f>
        <v/>
      </c>
      <c r="S4167">
        <f>IF($E4167=1,"NP","")&amp;IF($G4167=1,"+MOV","")&amp;IF($I4167=1,"+CS","")&amp;IF($K4167=1,"+WB","")</f>
        <v/>
      </c>
      <c r="T4167">
        <f>$E4167+$G4167+$I4167+$K4167</f>
        <v/>
      </c>
    </row>
    <row r="4168">
      <c r="A4168" t="inlineStr">
        <is>
          <t>351096410000</t>
        </is>
      </c>
      <c r="B4168" t="inlineStr">
        <is>
          <t>35109641</t>
        </is>
      </c>
      <c r="C4168" t="inlineStr">
        <is>
          <t>WILLIAMS JOHAN LUGO PUERTO</t>
        </is>
      </c>
      <c r="D4168" t="inlineStr">
        <is>
          <t>WILLIAMSJOHANLUGOPUERTO</t>
        </is>
      </c>
      <c r="E4168">
        <f>IF(COUNTIFS(Registros!$A$2:$A$6000,"NP",Registros!$B$2:$B$6000,$A4168)&gt;0,1,0)</f>
        <v/>
      </c>
      <c r="F4168">
        <f>IF($E4168=1,SUMIFS(Registros!$F$2:$F$6000,Registros!$A$2:$A$6000,"NP",Registros!$B$2:$B$6000,$A4168),0)</f>
        <v/>
      </c>
      <c r="G4168">
        <f>IF(COUNTIFS(Registros!$A$2:$A$6000,"MOV",Registros!$B$2:$B$6000,$A4168)&gt;0,1,0)</f>
        <v/>
      </c>
      <c r="H4168">
        <f>IF($G4168=1,SUMIFS(Registros!$F$2:$F$6000,Registros!$A$2:$A$6000,"MOV",Registros!$B$2:$B$6000,$A4168),0)</f>
        <v/>
      </c>
      <c r="I4168">
        <f>IF(COUNTIFS(Registros!$A$2:$A$6000,"CS",Registros!$B$2:$B$6000,$A4168)&gt;0,1,0)</f>
        <v/>
      </c>
      <c r="J4168">
        <f>IF($I4168=1,SUMIFS(Registros!$I$2:$I$6000,Registros!$A$2:$A$6000,"CS",Registros!$B$2:$B$6000,$A4168),0)</f>
        <v/>
      </c>
      <c r="K4168">
        <f>IF(COUNTIFS(Winback!$K$2:$K$300,$D4168)&gt;0,1,0)</f>
        <v/>
      </c>
      <c r="L4168">
        <f>IF(AND($K4168=1,LEFT($A4168,3)="WB-"),SUMIFS(Winback!$D$2:$D$300,Winback!$K$2:$K$300,$D4168),0)</f>
        <v/>
      </c>
      <c r="M4168">
        <f>IF(OR($E4168=1,$G4168=1,SUMIFS(Registros!$J$2:$J$6000,Registros!$B$2:$B$6000,$A4168)&gt;0),1,0)</f>
        <v/>
      </c>
      <c r="N4168">
        <f>IF($J4168&gt;0,1,IF(COUNTIFS(Registros!$A$2:$A$6000,"CS",Registros!$B$2:$B$6000,$A4168,Registros!$K$2:$K$6000,"&lt;&gt;")&gt;0,1,0))</f>
        <v/>
      </c>
      <c r="O4168">
        <f>IF(AND($K4168=1,$E4168=0,$G4168=0,$I4168=0),"WINBACK",IF(AND($M4168=1,$N4168&gt;0),"CONVERGENTE",IF($M4168=1,"SOLO MÓVIL",IF($N4168&gt;0,"SOLO FIJO / INTERNET","SIN SERVICIOS"))))</f>
        <v/>
      </c>
      <c r="P4168">
        <f>IF($O4168="WINBACK","Recuperar (winback)",IF($O4168="CONVERGENTE","Upgrade / más líneas",IF($O4168="SOLO MÓVIL","Ofrecer fijo + internet (FLBBTV)",IF($O4168="SOLO FIJO / INTERNET","Ofrecer línea móvil Nextphone","Oferta completa (móvil + fijo + internet)"))))</f>
        <v/>
      </c>
      <c r="Q4168">
        <f>$F4168+$H4168+$L4168</f>
        <v/>
      </c>
      <c r="R4168">
        <f>IFERROR(VLOOKUP($A4168,Registros!$B$2:$G$6000,6,0),IFERROR(VLOOKUP($D4168,Winback!$B$2:$C$300,2,0),""))</f>
        <v/>
      </c>
      <c r="S4168">
        <f>IF($E4168=1,"NP","")&amp;IF($G4168=1,"+MOV","")&amp;IF($I4168=1,"+CS","")&amp;IF($K4168=1,"+WB","")</f>
        <v/>
      </c>
      <c r="T4168">
        <f>$E4168+$G4168+$I4168+$K4168</f>
        <v/>
      </c>
    </row>
    <row r="4169">
      <c r="A4169" t="inlineStr">
        <is>
          <t>344271570000</t>
        </is>
      </c>
      <c r="B4169" t="inlineStr">
        <is>
          <t>34427157</t>
        </is>
      </c>
      <c r="C4169" t="inlineStr">
        <is>
          <t>WILLIAMS SAMIR PIMENTEL BULTRON</t>
        </is>
      </c>
      <c r="D4169" t="inlineStr">
        <is>
          <t>WILLIAMSSAMIRPIMENTELBULTRON</t>
        </is>
      </c>
      <c r="E4169">
        <f>IF(COUNTIFS(Registros!$A$2:$A$6000,"NP",Registros!$B$2:$B$6000,$A4169)&gt;0,1,0)</f>
        <v/>
      </c>
      <c r="F4169">
        <f>IF($E4169=1,SUMIFS(Registros!$F$2:$F$6000,Registros!$A$2:$A$6000,"NP",Registros!$B$2:$B$6000,$A4169),0)</f>
        <v/>
      </c>
      <c r="G4169">
        <f>IF(COUNTIFS(Registros!$A$2:$A$6000,"MOV",Registros!$B$2:$B$6000,$A4169)&gt;0,1,0)</f>
        <v/>
      </c>
      <c r="H4169">
        <f>IF($G4169=1,SUMIFS(Registros!$F$2:$F$6000,Registros!$A$2:$A$6000,"MOV",Registros!$B$2:$B$6000,$A4169),0)</f>
        <v/>
      </c>
      <c r="I4169">
        <f>IF(COUNTIFS(Registros!$A$2:$A$6000,"CS",Registros!$B$2:$B$6000,$A4169)&gt;0,1,0)</f>
        <v/>
      </c>
      <c r="J4169">
        <f>IF($I4169=1,SUMIFS(Registros!$I$2:$I$6000,Registros!$A$2:$A$6000,"CS",Registros!$B$2:$B$6000,$A4169),0)</f>
        <v/>
      </c>
      <c r="K4169">
        <f>IF(COUNTIFS(Winback!$K$2:$K$300,$D4169)&gt;0,1,0)</f>
        <v/>
      </c>
      <c r="L4169">
        <f>IF(AND($K4169=1,LEFT($A4169,3)="WB-"),SUMIFS(Winback!$D$2:$D$300,Winback!$K$2:$K$300,$D4169),0)</f>
        <v/>
      </c>
      <c r="M4169">
        <f>IF(OR($E4169=1,$G4169=1,SUMIFS(Registros!$J$2:$J$6000,Registros!$B$2:$B$6000,$A4169)&gt;0),1,0)</f>
        <v/>
      </c>
      <c r="N4169">
        <f>IF($J4169&gt;0,1,IF(COUNTIFS(Registros!$A$2:$A$6000,"CS",Registros!$B$2:$B$6000,$A4169,Registros!$K$2:$K$6000,"&lt;&gt;")&gt;0,1,0))</f>
        <v/>
      </c>
      <c r="O4169">
        <f>IF(AND($K4169=1,$E4169=0,$G4169=0,$I4169=0),"WINBACK",IF(AND($M4169=1,$N4169&gt;0),"CONVERGENTE",IF($M4169=1,"SOLO MÓVIL",IF($N4169&gt;0,"SOLO FIJO / INTERNET","SIN SERVICIOS"))))</f>
        <v/>
      </c>
      <c r="P4169">
        <f>IF($O4169="WINBACK","Recuperar (winback)",IF($O4169="CONVERGENTE","Upgrade / más líneas",IF($O4169="SOLO MÓVIL","Ofrecer fijo + internet (FLBBTV)",IF($O4169="SOLO FIJO / INTERNET","Ofrecer línea móvil Nextphone","Oferta completa (móvil + fijo + internet)"))))</f>
        <v/>
      </c>
      <c r="Q4169">
        <f>$F4169+$H4169+$L4169</f>
        <v/>
      </c>
      <c r="R4169">
        <f>IFERROR(VLOOKUP($A4169,Registros!$B$2:$G$6000,6,0),IFERROR(VLOOKUP($D4169,Winback!$B$2:$C$300,2,0),""))</f>
        <v/>
      </c>
      <c r="S4169">
        <f>IF($E4169=1,"NP","")&amp;IF($G4169=1,"+MOV","")&amp;IF($I4169=1,"+CS","")&amp;IF($K4169=1,"+WB","")</f>
        <v/>
      </c>
      <c r="T4169">
        <f>$E4169+$G4169+$I4169+$K4169</f>
        <v/>
      </c>
    </row>
    <row r="4170">
      <c r="A4170" t="inlineStr">
        <is>
          <t>352065330000</t>
        </is>
      </c>
      <c r="B4170" t="inlineStr">
        <is>
          <t>35206533</t>
        </is>
      </c>
      <c r="C4170" t="inlineStr">
        <is>
          <t>WILLIAMS STEWART CORREA SEQUERA</t>
        </is>
      </c>
      <c r="D4170" t="inlineStr">
        <is>
          <t>WILLIAMSSTEWARTCORREASEQUERA</t>
        </is>
      </c>
      <c r="E4170">
        <f>IF(COUNTIFS(Registros!$A$2:$A$6000,"NP",Registros!$B$2:$B$6000,$A4170)&gt;0,1,0)</f>
        <v/>
      </c>
      <c r="F4170">
        <f>IF($E4170=1,SUMIFS(Registros!$F$2:$F$6000,Registros!$A$2:$A$6000,"NP",Registros!$B$2:$B$6000,$A4170),0)</f>
        <v/>
      </c>
      <c r="G4170">
        <f>IF(COUNTIFS(Registros!$A$2:$A$6000,"MOV",Registros!$B$2:$B$6000,$A4170)&gt;0,1,0)</f>
        <v/>
      </c>
      <c r="H4170">
        <f>IF($G4170=1,SUMIFS(Registros!$F$2:$F$6000,Registros!$A$2:$A$6000,"MOV",Registros!$B$2:$B$6000,$A4170),0)</f>
        <v/>
      </c>
      <c r="I4170">
        <f>IF(COUNTIFS(Registros!$A$2:$A$6000,"CS",Registros!$B$2:$B$6000,$A4170)&gt;0,1,0)</f>
        <v/>
      </c>
      <c r="J4170">
        <f>IF($I4170=1,SUMIFS(Registros!$I$2:$I$6000,Registros!$A$2:$A$6000,"CS",Registros!$B$2:$B$6000,$A4170),0)</f>
        <v/>
      </c>
      <c r="K4170">
        <f>IF(COUNTIFS(Winback!$K$2:$K$300,$D4170)&gt;0,1,0)</f>
        <v/>
      </c>
      <c r="L4170">
        <f>IF(AND($K4170=1,LEFT($A4170,3)="WB-"),SUMIFS(Winback!$D$2:$D$300,Winback!$K$2:$K$300,$D4170),0)</f>
        <v/>
      </c>
      <c r="M4170">
        <f>IF(OR($E4170=1,$G4170=1,SUMIFS(Registros!$J$2:$J$6000,Registros!$B$2:$B$6000,$A4170)&gt;0),1,0)</f>
        <v/>
      </c>
      <c r="N4170">
        <f>IF($J4170&gt;0,1,IF(COUNTIFS(Registros!$A$2:$A$6000,"CS",Registros!$B$2:$B$6000,$A4170,Registros!$K$2:$K$6000,"&lt;&gt;")&gt;0,1,0))</f>
        <v/>
      </c>
      <c r="O4170">
        <f>IF(AND($K4170=1,$E4170=0,$G4170=0,$I4170=0),"WINBACK",IF(AND($M4170=1,$N4170&gt;0),"CONVERGENTE",IF($M4170=1,"SOLO MÓVIL",IF($N4170&gt;0,"SOLO FIJO / INTERNET","SIN SERVICIOS"))))</f>
        <v/>
      </c>
      <c r="P4170">
        <f>IF($O4170="WINBACK","Recuperar (winback)",IF($O4170="CONVERGENTE","Upgrade / más líneas",IF($O4170="SOLO MÓVIL","Ofrecer fijo + internet (FLBBTV)",IF($O4170="SOLO FIJO / INTERNET","Ofrecer línea móvil Nextphone","Oferta completa (móvil + fijo + internet)"))))</f>
        <v/>
      </c>
      <c r="Q4170">
        <f>$F4170+$H4170+$L4170</f>
        <v/>
      </c>
      <c r="R4170">
        <f>IFERROR(VLOOKUP($A4170,Registros!$B$2:$G$6000,6,0),IFERROR(VLOOKUP($D4170,Winback!$B$2:$C$300,2,0),""))</f>
        <v/>
      </c>
      <c r="S4170">
        <f>IF($E4170=1,"NP","")&amp;IF($G4170=1,"+MOV","")&amp;IF($I4170=1,"+CS","")&amp;IF($K4170=1,"+WB","")</f>
        <v/>
      </c>
      <c r="T4170">
        <f>$E4170+$G4170+$I4170+$K4170</f>
        <v/>
      </c>
    </row>
    <row r="4171">
      <c r="A4171" t="inlineStr">
        <is>
          <t>331312840000</t>
        </is>
      </c>
      <c r="B4171" t="inlineStr">
        <is>
          <t>33131284</t>
        </is>
      </c>
      <c r="C4171" t="inlineStr">
        <is>
          <t>WILLIAN WEIZHEN FENG NG</t>
        </is>
      </c>
      <c r="D4171" t="inlineStr">
        <is>
          <t>WILLIANWEIZHENFENGNG</t>
        </is>
      </c>
      <c r="E4171">
        <f>IF(COUNTIFS(Registros!$A$2:$A$6000,"NP",Registros!$B$2:$B$6000,$A4171)&gt;0,1,0)</f>
        <v/>
      </c>
      <c r="F4171">
        <f>IF($E4171=1,SUMIFS(Registros!$F$2:$F$6000,Registros!$A$2:$A$6000,"NP",Registros!$B$2:$B$6000,$A4171),0)</f>
        <v/>
      </c>
      <c r="G4171">
        <f>IF(COUNTIFS(Registros!$A$2:$A$6000,"MOV",Registros!$B$2:$B$6000,$A4171)&gt;0,1,0)</f>
        <v/>
      </c>
      <c r="H4171">
        <f>IF($G4171=1,SUMIFS(Registros!$F$2:$F$6000,Registros!$A$2:$A$6000,"MOV",Registros!$B$2:$B$6000,$A4171),0)</f>
        <v/>
      </c>
      <c r="I4171">
        <f>IF(COUNTIFS(Registros!$A$2:$A$6000,"CS",Registros!$B$2:$B$6000,$A4171)&gt;0,1,0)</f>
        <v/>
      </c>
      <c r="J4171">
        <f>IF($I4171=1,SUMIFS(Registros!$I$2:$I$6000,Registros!$A$2:$A$6000,"CS",Registros!$B$2:$B$6000,$A4171),0)</f>
        <v/>
      </c>
      <c r="K4171">
        <f>IF(COUNTIFS(Winback!$K$2:$K$300,$D4171)&gt;0,1,0)</f>
        <v/>
      </c>
      <c r="L4171">
        <f>IF(AND($K4171=1,LEFT($A4171,3)="WB-"),SUMIFS(Winback!$D$2:$D$300,Winback!$K$2:$K$300,$D4171),0)</f>
        <v/>
      </c>
      <c r="M4171">
        <f>IF(OR($E4171=1,$G4171=1,SUMIFS(Registros!$J$2:$J$6000,Registros!$B$2:$B$6000,$A4171)&gt;0),1,0)</f>
        <v/>
      </c>
      <c r="N4171">
        <f>IF($J4171&gt;0,1,IF(COUNTIFS(Registros!$A$2:$A$6000,"CS",Registros!$B$2:$B$6000,$A4171,Registros!$K$2:$K$6000,"&lt;&gt;")&gt;0,1,0))</f>
        <v/>
      </c>
      <c r="O4171">
        <f>IF(AND($K4171=1,$E4171=0,$G4171=0,$I4171=0),"WINBACK",IF(AND($M4171=1,$N4171&gt;0),"CONVERGENTE",IF($M4171=1,"SOLO MÓVIL",IF($N4171&gt;0,"SOLO FIJO / INTERNET","SIN SERVICIOS"))))</f>
        <v/>
      </c>
      <c r="P4171">
        <f>IF($O4171="WINBACK","Recuperar (winback)",IF($O4171="CONVERGENTE","Upgrade / más líneas",IF($O4171="SOLO MÓVIL","Ofrecer fijo + internet (FLBBTV)",IF($O4171="SOLO FIJO / INTERNET","Ofrecer línea móvil Nextphone","Oferta completa (móvil + fijo + internet)"))))</f>
        <v/>
      </c>
      <c r="Q4171">
        <f>$F4171+$H4171+$L4171</f>
        <v/>
      </c>
      <c r="R4171">
        <f>IFERROR(VLOOKUP($A4171,Registros!$B$2:$G$6000,6,0),IFERROR(VLOOKUP($D4171,Winback!$B$2:$C$300,2,0),""))</f>
        <v/>
      </c>
      <c r="S4171">
        <f>IF($E4171=1,"NP","")&amp;IF($G4171=1,"+MOV","")&amp;IF($I4171=1,"+CS","")&amp;IF($K4171=1,"+WB","")</f>
        <v/>
      </c>
      <c r="T4171">
        <f>$E4171+$G4171+$I4171+$K4171</f>
        <v/>
      </c>
    </row>
    <row r="4172">
      <c r="A4172" t="inlineStr">
        <is>
          <t>303054850000</t>
        </is>
      </c>
      <c r="B4172" t="inlineStr">
        <is>
          <t>30305485</t>
        </is>
      </c>
      <c r="C4172" t="inlineStr">
        <is>
          <t>WILLMAR FOUNDATION</t>
        </is>
      </c>
      <c r="D4172" t="inlineStr">
        <is>
          <t>WILLMARFOUNDATION</t>
        </is>
      </c>
      <c r="E4172">
        <f>IF(COUNTIFS(Registros!$A$2:$A$6000,"NP",Registros!$B$2:$B$6000,$A4172)&gt;0,1,0)</f>
        <v/>
      </c>
      <c r="F4172">
        <f>IF($E4172=1,SUMIFS(Registros!$F$2:$F$6000,Registros!$A$2:$A$6000,"NP",Registros!$B$2:$B$6000,$A4172),0)</f>
        <v/>
      </c>
      <c r="G4172">
        <f>IF(COUNTIFS(Registros!$A$2:$A$6000,"MOV",Registros!$B$2:$B$6000,$A4172)&gt;0,1,0)</f>
        <v/>
      </c>
      <c r="H4172">
        <f>IF($G4172=1,SUMIFS(Registros!$F$2:$F$6000,Registros!$A$2:$A$6000,"MOV",Registros!$B$2:$B$6000,$A4172),0)</f>
        <v/>
      </c>
      <c r="I4172">
        <f>IF(COUNTIFS(Registros!$A$2:$A$6000,"CS",Registros!$B$2:$B$6000,$A4172)&gt;0,1,0)</f>
        <v/>
      </c>
      <c r="J4172">
        <f>IF($I4172=1,SUMIFS(Registros!$I$2:$I$6000,Registros!$A$2:$A$6000,"CS",Registros!$B$2:$B$6000,$A4172),0)</f>
        <v/>
      </c>
      <c r="K4172">
        <f>IF(COUNTIFS(Winback!$K$2:$K$300,$D4172)&gt;0,1,0)</f>
        <v/>
      </c>
      <c r="L4172">
        <f>IF(AND($K4172=1,LEFT($A4172,3)="WB-"),SUMIFS(Winback!$D$2:$D$300,Winback!$K$2:$K$300,$D4172),0)</f>
        <v/>
      </c>
      <c r="M4172">
        <f>IF(OR($E4172=1,$G4172=1,SUMIFS(Registros!$J$2:$J$6000,Registros!$B$2:$B$6000,$A4172)&gt;0),1,0)</f>
        <v/>
      </c>
      <c r="N4172">
        <f>IF($J4172&gt;0,1,IF(COUNTIFS(Registros!$A$2:$A$6000,"CS",Registros!$B$2:$B$6000,$A4172,Registros!$K$2:$K$6000,"&lt;&gt;")&gt;0,1,0))</f>
        <v/>
      </c>
      <c r="O4172">
        <f>IF(AND($K4172=1,$E4172=0,$G4172=0,$I4172=0),"WINBACK",IF(AND($M4172=1,$N4172&gt;0),"CONVERGENTE",IF($M4172=1,"SOLO MÓVIL",IF($N4172&gt;0,"SOLO FIJO / INTERNET","SIN SERVICIOS"))))</f>
        <v/>
      </c>
      <c r="P4172">
        <f>IF($O4172="WINBACK","Recuperar (winback)",IF($O4172="CONVERGENTE","Upgrade / más líneas",IF($O4172="SOLO MÓVIL","Ofrecer fijo + internet (FLBBTV)",IF($O4172="SOLO FIJO / INTERNET","Ofrecer línea móvil Nextphone","Oferta completa (móvil + fijo + internet)"))))</f>
        <v/>
      </c>
      <c r="Q4172">
        <f>$F4172+$H4172+$L4172</f>
        <v/>
      </c>
      <c r="R4172">
        <f>IFERROR(VLOOKUP($A4172,Registros!$B$2:$G$6000,6,0),IFERROR(VLOOKUP($D4172,Winback!$B$2:$C$300,2,0),""))</f>
        <v/>
      </c>
      <c r="S4172">
        <f>IF($E4172=1,"NP","")&amp;IF($G4172=1,"+MOV","")&amp;IF($I4172=1,"+CS","")&amp;IF($K4172=1,"+WB","")</f>
        <v/>
      </c>
      <c r="T4172">
        <f>$E4172+$G4172+$I4172+$K4172</f>
        <v/>
      </c>
    </row>
    <row r="4173">
      <c r="A4173" t="inlineStr">
        <is>
          <t>353090690000</t>
        </is>
      </c>
      <c r="B4173" t="inlineStr">
        <is>
          <t>35309069</t>
        </is>
      </c>
      <c r="C4173" t="inlineStr">
        <is>
          <t>WILLY CAR WASH</t>
        </is>
      </c>
      <c r="D4173" t="inlineStr">
        <is>
          <t>WILLYCARWASH</t>
        </is>
      </c>
      <c r="E4173">
        <f>IF(COUNTIFS(Registros!$A$2:$A$6000,"NP",Registros!$B$2:$B$6000,$A4173)&gt;0,1,0)</f>
        <v/>
      </c>
      <c r="F4173">
        <f>IF($E4173=1,SUMIFS(Registros!$F$2:$F$6000,Registros!$A$2:$A$6000,"NP",Registros!$B$2:$B$6000,$A4173),0)</f>
        <v/>
      </c>
      <c r="G4173">
        <f>IF(COUNTIFS(Registros!$A$2:$A$6000,"MOV",Registros!$B$2:$B$6000,$A4173)&gt;0,1,0)</f>
        <v/>
      </c>
      <c r="H4173">
        <f>IF($G4173=1,SUMIFS(Registros!$F$2:$F$6000,Registros!$A$2:$A$6000,"MOV",Registros!$B$2:$B$6000,$A4173),0)</f>
        <v/>
      </c>
      <c r="I4173">
        <f>IF(COUNTIFS(Registros!$A$2:$A$6000,"CS",Registros!$B$2:$B$6000,$A4173)&gt;0,1,0)</f>
        <v/>
      </c>
      <c r="J4173">
        <f>IF($I4173=1,SUMIFS(Registros!$I$2:$I$6000,Registros!$A$2:$A$6000,"CS",Registros!$B$2:$B$6000,$A4173),0)</f>
        <v/>
      </c>
      <c r="K4173">
        <f>IF(COUNTIFS(Winback!$K$2:$K$300,$D4173)&gt;0,1,0)</f>
        <v/>
      </c>
      <c r="L4173">
        <f>IF(AND($K4173=1,LEFT($A4173,3)="WB-"),SUMIFS(Winback!$D$2:$D$300,Winback!$K$2:$K$300,$D4173),0)</f>
        <v/>
      </c>
      <c r="M4173">
        <f>IF(OR($E4173=1,$G4173=1,SUMIFS(Registros!$J$2:$J$6000,Registros!$B$2:$B$6000,$A4173)&gt;0),1,0)</f>
        <v/>
      </c>
      <c r="N4173">
        <f>IF($J4173&gt;0,1,IF(COUNTIFS(Registros!$A$2:$A$6000,"CS",Registros!$B$2:$B$6000,$A4173,Registros!$K$2:$K$6000,"&lt;&gt;")&gt;0,1,0))</f>
        <v/>
      </c>
      <c r="O4173">
        <f>IF(AND($K4173=1,$E4173=0,$G4173=0,$I4173=0),"WINBACK",IF(AND($M4173=1,$N4173&gt;0),"CONVERGENTE",IF($M4173=1,"SOLO MÓVIL",IF($N4173&gt;0,"SOLO FIJO / INTERNET","SIN SERVICIOS"))))</f>
        <v/>
      </c>
      <c r="P4173">
        <f>IF($O4173="WINBACK","Recuperar (winback)",IF($O4173="CONVERGENTE","Upgrade / más líneas",IF($O4173="SOLO MÓVIL","Ofrecer fijo + internet (FLBBTV)",IF($O4173="SOLO FIJO / INTERNET","Ofrecer línea móvil Nextphone","Oferta completa (móvil + fijo + internet)"))))</f>
        <v/>
      </c>
      <c r="Q4173">
        <f>$F4173+$H4173+$L4173</f>
        <v/>
      </c>
      <c r="R4173">
        <f>IFERROR(VLOOKUP($A4173,Registros!$B$2:$G$6000,6,0),IFERROR(VLOOKUP($D4173,Winback!$B$2:$C$300,2,0),""))</f>
        <v/>
      </c>
      <c r="S4173">
        <f>IF($E4173=1,"NP","")&amp;IF($G4173=1,"+MOV","")&amp;IF($I4173=1,"+CS","")&amp;IF($K4173=1,"+WB","")</f>
        <v/>
      </c>
      <c r="T4173">
        <f>$E4173+$G4173+$I4173+$K4173</f>
        <v/>
      </c>
    </row>
    <row r="4174">
      <c r="A4174" t="inlineStr">
        <is>
          <t>344057830000</t>
        </is>
      </c>
      <c r="B4174" t="inlineStr">
        <is>
          <t>34405783</t>
        </is>
      </c>
      <c r="C4174" t="inlineStr">
        <is>
          <t>WILLY LIU HOU</t>
        </is>
      </c>
      <c r="D4174" t="inlineStr">
        <is>
          <t>WILLYLIUHOU</t>
        </is>
      </c>
      <c r="E4174">
        <f>IF(COUNTIFS(Registros!$A$2:$A$6000,"NP",Registros!$B$2:$B$6000,$A4174)&gt;0,1,0)</f>
        <v/>
      </c>
      <c r="F4174">
        <f>IF($E4174=1,SUMIFS(Registros!$F$2:$F$6000,Registros!$A$2:$A$6000,"NP",Registros!$B$2:$B$6000,$A4174),0)</f>
        <v/>
      </c>
      <c r="G4174">
        <f>IF(COUNTIFS(Registros!$A$2:$A$6000,"MOV",Registros!$B$2:$B$6000,$A4174)&gt;0,1,0)</f>
        <v/>
      </c>
      <c r="H4174">
        <f>IF($G4174=1,SUMIFS(Registros!$F$2:$F$6000,Registros!$A$2:$A$6000,"MOV",Registros!$B$2:$B$6000,$A4174),0)</f>
        <v/>
      </c>
      <c r="I4174">
        <f>IF(COUNTIFS(Registros!$A$2:$A$6000,"CS",Registros!$B$2:$B$6000,$A4174)&gt;0,1,0)</f>
        <v/>
      </c>
      <c r="J4174">
        <f>IF($I4174=1,SUMIFS(Registros!$I$2:$I$6000,Registros!$A$2:$A$6000,"CS",Registros!$B$2:$B$6000,$A4174),0)</f>
        <v/>
      </c>
      <c r="K4174">
        <f>IF(COUNTIFS(Winback!$K$2:$K$300,$D4174)&gt;0,1,0)</f>
        <v/>
      </c>
      <c r="L4174">
        <f>IF(AND($K4174=1,LEFT($A4174,3)="WB-"),SUMIFS(Winback!$D$2:$D$300,Winback!$K$2:$K$300,$D4174),0)</f>
        <v/>
      </c>
      <c r="M4174">
        <f>IF(OR($E4174=1,$G4174=1,SUMIFS(Registros!$J$2:$J$6000,Registros!$B$2:$B$6000,$A4174)&gt;0),1,0)</f>
        <v/>
      </c>
      <c r="N4174">
        <f>IF($J4174&gt;0,1,IF(COUNTIFS(Registros!$A$2:$A$6000,"CS",Registros!$B$2:$B$6000,$A4174,Registros!$K$2:$K$6000,"&lt;&gt;")&gt;0,1,0))</f>
        <v/>
      </c>
      <c r="O4174">
        <f>IF(AND($K4174=1,$E4174=0,$G4174=0,$I4174=0),"WINBACK",IF(AND($M4174=1,$N4174&gt;0),"CONVERGENTE",IF($M4174=1,"SOLO MÓVIL",IF($N4174&gt;0,"SOLO FIJO / INTERNET","SIN SERVICIOS"))))</f>
        <v/>
      </c>
      <c r="P4174">
        <f>IF($O4174="WINBACK","Recuperar (winback)",IF($O4174="CONVERGENTE","Upgrade / más líneas",IF($O4174="SOLO MÓVIL","Ofrecer fijo + internet (FLBBTV)",IF($O4174="SOLO FIJO / INTERNET","Ofrecer línea móvil Nextphone","Oferta completa (móvil + fijo + internet)"))))</f>
        <v/>
      </c>
      <c r="Q4174">
        <f>$F4174+$H4174+$L4174</f>
        <v/>
      </c>
      <c r="R4174">
        <f>IFERROR(VLOOKUP($A4174,Registros!$B$2:$G$6000,6,0),IFERROR(VLOOKUP($D4174,Winback!$B$2:$C$300,2,0),""))</f>
        <v/>
      </c>
      <c r="S4174">
        <f>IF($E4174=1,"NP","")&amp;IF($G4174=1,"+MOV","")&amp;IF($I4174=1,"+CS","")&amp;IF($K4174=1,"+WB","")</f>
        <v/>
      </c>
      <c r="T4174">
        <f>$E4174+$G4174+$I4174+$K4174</f>
        <v/>
      </c>
    </row>
    <row r="4175">
      <c r="A4175" t="inlineStr">
        <is>
          <t>359013090000</t>
        </is>
      </c>
      <c r="B4175" t="inlineStr">
        <is>
          <t>35901309</t>
        </is>
      </c>
      <c r="C4175" t="inlineStr">
        <is>
          <t>WILLY QUI WING</t>
        </is>
      </c>
      <c r="D4175" t="inlineStr">
        <is>
          <t>WILLYQUIWING</t>
        </is>
      </c>
      <c r="E4175">
        <f>IF(COUNTIFS(Registros!$A$2:$A$6000,"NP",Registros!$B$2:$B$6000,$A4175)&gt;0,1,0)</f>
        <v/>
      </c>
      <c r="F4175">
        <f>IF($E4175=1,SUMIFS(Registros!$F$2:$F$6000,Registros!$A$2:$A$6000,"NP",Registros!$B$2:$B$6000,$A4175),0)</f>
        <v/>
      </c>
      <c r="G4175">
        <f>IF(COUNTIFS(Registros!$A$2:$A$6000,"MOV",Registros!$B$2:$B$6000,$A4175)&gt;0,1,0)</f>
        <v/>
      </c>
      <c r="H4175">
        <f>IF($G4175=1,SUMIFS(Registros!$F$2:$F$6000,Registros!$A$2:$A$6000,"MOV",Registros!$B$2:$B$6000,$A4175),0)</f>
        <v/>
      </c>
      <c r="I4175">
        <f>IF(COUNTIFS(Registros!$A$2:$A$6000,"CS",Registros!$B$2:$B$6000,$A4175)&gt;0,1,0)</f>
        <v/>
      </c>
      <c r="J4175">
        <f>IF($I4175=1,SUMIFS(Registros!$I$2:$I$6000,Registros!$A$2:$A$6000,"CS",Registros!$B$2:$B$6000,$A4175),0)</f>
        <v/>
      </c>
      <c r="K4175">
        <f>IF(COUNTIFS(Winback!$K$2:$K$300,$D4175)&gt;0,1,0)</f>
        <v/>
      </c>
      <c r="L4175">
        <f>IF(AND($K4175=1,LEFT($A4175,3)="WB-"),SUMIFS(Winback!$D$2:$D$300,Winback!$K$2:$K$300,$D4175),0)</f>
        <v/>
      </c>
      <c r="M4175">
        <f>IF(OR($E4175=1,$G4175=1,SUMIFS(Registros!$J$2:$J$6000,Registros!$B$2:$B$6000,$A4175)&gt;0),1,0)</f>
        <v/>
      </c>
      <c r="N4175">
        <f>IF($J4175&gt;0,1,IF(COUNTIFS(Registros!$A$2:$A$6000,"CS",Registros!$B$2:$B$6000,$A4175,Registros!$K$2:$K$6000,"&lt;&gt;")&gt;0,1,0))</f>
        <v/>
      </c>
      <c r="O4175">
        <f>IF(AND($K4175=1,$E4175=0,$G4175=0,$I4175=0),"WINBACK",IF(AND($M4175=1,$N4175&gt;0),"CONVERGENTE",IF($M4175=1,"SOLO MÓVIL",IF($N4175&gt;0,"SOLO FIJO / INTERNET","SIN SERVICIOS"))))</f>
        <v/>
      </c>
      <c r="P4175">
        <f>IF($O4175="WINBACK","Recuperar (winback)",IF($O4175="CONVERGENTE","Upgrade / más líneas",IF($O4175="SOLO MÓVIL","Ofrecer fijo + internet (FLBBTV)",IF($O4175="SOLO FIJO / INTERNET","Ofrecer línea móvil Nextphone","Oferta completa (móvil + fijo + internet)"))))</f>
        <v/>
      </c>
      <c r="Q4175">
        <f>$F4175+$H4175+$L4175</f>
        <v/>
      </c>
      <c r="R4175">
        <f>IFERROR(VLOOKUP($A4175,Registros!$B$2:$G$6000,6,0),IFERROR(VLOOKUP($D4175,Winback!$B$2:$C$300,2,0),""))</f>
        <v/>
      </c>
      <c r="S4175">
        <f>IF($E4175=1,"NP","")&amp;IF($G4175=1,"+MOV","")&amp;IF($I4175=1,"+CS","")&amp;IF($K4175=1,"+WB","")</f>
        <v/>
      </c>
      <c r="T4175">
        <f>$E4175+$G4175+$I4175+$K4175</f>
        <v/>
      </c>
    </row>
    <row r="4176">
      <c r="A4176" t="inlineStr">
        <is>
          <t>323045590000</t>
        </is>
      </c>
      <c r="B4176" t="inlineStr">
        <is>
          <t>32304559</t>
        </is>
      </c>
      <c r="C4176" t="inlineStr">
        <is>
          <t>WILMER ALONSO ORTEGA ARIZA</t>
        </is>
      </c>
      <c r="D4176" t="inlineStr">
        <is>
          <t>WILMERALONSOORTEGAARIZA</t>
        </is>
      </c>
      <c r="E4176">
        <f>IF(COUNTIFS(Registros!$A$2:$A$6000,"NP",Registros!$B$2:$B$6000,$A4176)&gt;0,1,0)</f>
        <v/>
      </c>
      <c r="F4176">
        <f>IF($E4176=1,SUMIFS(Registros!$F$2:$F$6000,Registros!$A$2:$A$6000,"NP",Registros!$B$2:$B$6000,$A4176),0)</f>
        <v/>
      </c>
      <c r="G4176">
        <f>IF(COUNTIFS(Registros!$A$2:$A$6000,"MOV",Registros!$B$2:$B$6000,$A4176)&gt;0,1,0)</f>
        <v/>
      </c>
      <c r="H4176">
        <f>IF($G4176=1,SUMIFS(Registros!$F$2:$F$6000,Registros!$A$2:$A$6000,"MOV",Registros!$B$2:$B$6000,$A4176),0)</f>
        <v/>
      </c>
      <c r="I4176">
        <f>IF(COUNTIFS(Registros!$A$2:$A$6000,"CS",Registros!$B$2:$B$6000,$A4176)&gt;0,1,0)</f>
        <v/>
      </c>
      <c r="J4176">
        <f>IF($I4176=1,SUMIFS(Registros!$I$2:$I$6000,Registros!$A$2:$A$6000,"CS",Registros!$B$2:$B$6000,$A4176),0)</f>
        <v/>
      </c>
      <c r="K4176">
        <f>IF(COUNTIFS(Winback!$K$2:$K$300,$D4176)&gt;0,1,0)</f>
        <v/>
      </c>
      <c r="L4176">
        <f>IF(AND($K4176=1,LEFT($A4176,3)="WB-"),SUMIFS(Winback!$D$2:$D$300,Winback!$K$2:$K$300,$D4176),0)</f>
        <v/>
      </c>
      <c r="M4176">
        <f>IF(OR($E4176=1,$G4176=1,SUMIFS(Registros!$J$2:$J$6000,Registros!$B$2:$B$6000,$A4176)&gt;0),1,0)</f>
        <v/>
      </c>
      <c r="N4176">
        <f>IF($J4176&gt;0,1,IF(COUNTIFS(Registros!$A$2:$A$6000,"CS",Registros!$B$2:$B$6000,$A4176,Registros!$K$2:$K$6000,"&lt;&gt;")&gt;0,1,0))</f>
        <v/>
      </c>
      <c r="O4176">
        <f>IF(AND($K4176=1,$E4176=0,$G4176=0,$I4176=0),"WINBACK",IF(AND($M4176=1,$N4176&gt;0),"CONVERGENTE",IF($M4176=1,"SOLO MÓVIL",IF($N4176&gt;0,"SOLO FIJO / INTERNET","SIN SERVICIOS"))))</f>
        <v/>
      </c>
      <c r="P4176">
        <f>IF($O4176="WINBACK","Recuperar (winback)",IF($O4176="CONVERGENTE","Upgrade / más líneas",IF($O4176="SOLO MÓVIL","Ofrecer fijo + internet (FLBBTV)",IF($O4176="SOLO FIJO / INTERNET","Ofrecer línea móvil Nextphone","Oferta completa (móvil + fijo + internet)"))))</f>
        <v/>
      </c>
      <c r="Q4176">
        <f>$F4176+$H4176+$L4176</f>
        <v/>
      </c>
      <c r="R4176">
        <f>IFERROR(VLOOKUP($A4176,Registros!$B$2:$G$6000,6,0),IFERROR(VLOOKUP($D4176,Winback!$B$2:$C$300,2,0),""))</f>
        <v/>
      </c>
      <c r="S4176">
        <f>IF($E4176=1,"NP","")&amp;IF($G4176=1,"+MOV","")&amp;IF($I4176=1,"+CS","")&amp;IF($K4176=1,"+WB","")</f>
        <v/>
      </c>
      <c r="T4176">
        <f>$E4176+$G4176+$I4176+$K4176</f>
        <v/>
      </c>
    </row>
    <row r="4177">
      <c r="A4177" t="inlineStr">
        <is>
          <t>344383620000</t>
        </is>
      </c>
      <c r="B4177" t="inlineStr">
        <is>
          <t>34438362</t>
        </is>
      </c>
      <c r="C4177" t="inlineStr">
        <is>
          <t>WILMER CAMUENDO</t>
        </is>
      </c>
      <c r="D4177" t="inlineStr">
        <is>
          <t>WILMERCAMUENDO</t>
        </is>
      </c>
      <c r="E4177">
        <f>IF(COUNTIFS(Registros!$A$2:$A$6000,"NP",Registros!$B$2:$B$6000,$A4177)&gt;0,1,0)</f>
        <v/>
      </c>
      <c r="F4177">
        <f>IF($E4177=1,SUMIFS(Registros!$F$2:$F$6000,Registros!$A$2:$A$6000,"NP",Registros!$B$2:$B$6000,$A4177),0)</f>
        <v/>
      </c>
      <c r="G4177">
        <f>IF(COUNTIFS(Registros!$A$2:$A$6000,"MOV",Registros!$B$2:$B$6000,$A4177)&gt;0,1,0)</f>
        <v/>
      </c>
      <c r="H4177">
        <f>IF($G4177=1,SUMIFS(Registros!$F$2:$F$6000,Registros!$A$2:$A$6000,"MOV",Registros!$B$2:$B$6000,$A4177),0)</f>
        <v/>
      </c>
      <c r="I4177">
        <f>IF(COUNTIFS(Registros!$A$2:$A$6000,"CS",Registros!$B$2:$B$6000,$A4177)&gt;0,1,0)</f>
        <v/>
      </c>
      <c r="J4177">
        <f>IF($I4177=1,SUMIFS(Registros!$I$2:$I$6000,Registros!$A$2:$A$6000,"CS",Registros!$B$2:$B$6000,$A4177),0)</f>
        <v/>
      </c>
      <c r="K4177">
        <f>IF(COUNTIFS(Winback!$K$2:$K$300,$D4177)&gt;0,1,0)</f>
        <v/>
      </c>
      <c r="L4177">
        <f>IF(AND($K4177=1,LEFT($A4177,3)="WB-"),SUMIFS(Winback!$D$2:$D$300,Winback!$K$2:$K$300,$D4177),0)</f>
        <v/>
      </c>
      <c r="M4177">
        <f>IF(OR($E4177=1,$G4177=1,SUMIFS(Registros!$J$2:$J$6000,Registros!$B$2:$B$6000,$A4177)&gt;0),1,0)</f>
        <v/>
      </c>
      <c r="N4177">
        <f>IF($J4177&gt;0,1,IF(COUNTIFS(Registros!$A$2:$A$6000,"CS",Registros!$B$2:$B$6000,$A4177,Registros!$K$2:$K$6000,"&lt;&gt;")&gt;0,1,0))</f>
        <v/>
      </c>
      <c r="O4177">
        <f>IF(AND($K4177=1,$E4177=0,$G4177=0,$I4177=0),"WINBACK",IF(AND($M4177=1,$N4177&gt;0),"CONVERGENTE",IF($M4177=1,"SOLO MÓVIL",IF($N4177&gt;0,"SOLO FIJO / INTERNET","SIN SERVICIOS"))))</f>
        <v/>
      </c>
      <c r="P4177">
        <f>IF($O4177="WINBACK","Recuperar (winback)",IF($O4177="CONVERGENTE","Upgrade / más líneas",IF($O4177="SOLO MÓVIL","Ofrecer fijo + internet (FLBBTV)",IF($O4177="SOLO FIJO / INTERNET","Ofrecer línea móvil Nextphone","Oferta completa (móvil + fijo + internet)"))))</f>
        <v/>
      </c>
      <c r="Q4177">
        <f>$F4177+$H4177+$L4177</f>
        <v/>
      </c>
      <c r="R4177">
        <f>IFERROR(VLOOKUP($A4177,Registros!$B$2:$G$6000,6,0),IFERROR(VLOOKUP($D4177,Winback!$B$2:$C$300,2,0),""))</f>
        <v/>
      </c>
      <c r="S4177">
        <f>IF($E4177=1,"NP","")&amp;IF($G4177=1,"+MOV","")&amp;IF($I4177=1,"+CS","")&amp;IF($K4177=1,"+WB","")</f>
        <v/>
      </c>
      <c r="T4177">
        <f>$E4177+$G4177+$I4177+$K4177</f>
        <v/>
      </c>
    </row>
    <row r="4178">
      <c r="A4178" t="inlineStr">
        <is>
          <t>328085460000</t>
        </is>
      </c>
      <c r="B4178" t="inlineStr">
        <is>
          <t>32808546</t>
        </is>
      </c>
      <c r="C4178" t="inlineStr">
        <is>
          <t>WILMER GIOVANNY CAMUENDO</t>
        </is>
      </c>
      <c r="D4178" t="inlineStr">
        <is>
          <t>WILMERGIOVANNYCAMUENDO</t>
        </is>
      </c>
      <c r="E4178">
        <f>IF(COUNTIFS(Registros!$A$2:$A$6000,"NP",Registros!$B$2:$B$6000,$A4178)&gt;0,1,0)</f>
        <v/>
      </c>
      <c r="F4178">
        <f>IF($E4178=1,SUMIFS(Registros!$F$2:$F$6000,Registros!$A$2:$A$6000,"NP",Registros!$B$2:$B$6000,$A4178),0)</f>
        <v/>
      </c>
      <c r="G4178">
        <f>IF(COUNTIFS(Registros!$A$2:$A$6000,"MOV",Registros!$B$2:$B$6000,$A4178)&gt;0,1,0)</f>
        <v/>
      </c>
      <c r="H4178">
        <f>IF($G4178=1,SUMIFS(Registros!$F$2:$F$6000,Registros!$A$2:$A$6000,"MOV",Registros!$B$2:$B$6000,$A4178),0)</f>
        <v/>
      </c>
      <c r="I4178">
        <f>IF(COUNTIFS(Registros!$A$2:$A$6000,"CS",Registros!$B$2:$B$6000,$A4178)&gt;0,1,0)</f>
        <v/>
      </c>
      <c r="J4178">
        <f>IF($I4178=1,SUMIFS(Registros!$I$2:$I$6000,Registros!$A$2:$A$6000,"CS",Registros!$B$2:$B$6000,$A4178),0)</f>
        <v/>
      </c>
      <c r="K4178">
        <f>IF(COUNTIFS(Winback!$K$2:$K$300,$D4178)&gt;0,1,0)</f>
        <v/>
      </c>
      <c r="L4178">
        <f>IF(AND($K4178=1,LEFT($A4178,3)="WB-"),SUMIFS(Winback!$D$2:$D$300,Winback!$K$2:$K$300,$D4178),0)</f>
        <v/>
      </c>
      <c r="M4178">
        <f>IF(OR($E4178=1,$G4178=1,SUMIFS(Registros!$J$2:$J$6000,Registros!$B$2:$B$6000,$A4178)&gt;0),1,0)</f>
        <v/>
      </c>
      <c r="N4178">
        <f>IF($J4178&gt;0,1,IF(COUNTIFS(Registros!$A$2:$A$6000,"CS",Registros!$B$2:$B$6000,$A4178,Registros!$K$2:$K$6000,"&lt;&gt;")&gt;0,1,0))</f>
        <v/>
      </c>
      <c r="O4178">
        <f>IF(AND($K4178=1,$E4178=0,$G4178=0,$I4178=0),"WINBACK",IF(AND($M4178=1,$N4178&gt;0),"CONVERGENTE",IF($M4178=1,"SOLO MÓVIL",IF($N4178&gt;0,"SOLO FIJO / INTERNET","SIN SERVICIOS"))))</f>
        <v/>
      </c>
      <c r="P4178">
        <f>IF($O4178="WINBACK","Recuperar (winback)",IF($O4178="CONVERGENTE","Upgrade / más líneas",IF($O4178="SOLO MÓVIL","Ofrecer fijo + internet (FLBBTV)",IF($O4178="SOLO FIJO / INTERNET","Ofrecer línea móvil Nextphone","Oferta completa (móvil + fijo + internet)"))))</f>
        <v/>
      </c>
      <c r="Q4178">
        <f>$F4178+$H4178+$L4178</f>
        <v/>
      </c>
      <c r="R4178">
        <f>IFERROR(VLOOKUP($A4178,Registros!$B$2:$G$6000,6,0),IFERROR(VLOOKUP($D4178,Winback!$B$2:$C$300,2,0),""))</f>
        <v/>
      </c>
      <c r="S4178">
        <f>IF($E4178=1,"NP","")&amp;IF($G4178=1,"+MOV","")&amp;IF($I4178=1,"+CS","")&amp;IF($K4178=1,"+WB","")</f>
        <v/>
      </c>
      <c r="T4178">
        <f>$E4178+$G4178+$I4178+$K4178</f>
        <v/>
      </c>
    </row>
    <row r="4179">
      <c r="A4179" t="inlineStr">
        <is>
          <t>335296880000</t>
        </is>
      </c>
      <c r="B4179" t="inlineStr">
        <is>
          <t>33529688</t>
        </is>
      </c>
      <c r="C4179" t="inlineStr">
        <is>
          <t>WILMER GONZALEZ COBA</t>
        </is>
      </c>
      <c r="D4179" t="inlineStr">
        <is>
          <t>WILMERGONZALEZCOBA</t>
        </is>
      </c>
      <c r="E4179">
        <f>IF(COUNTIFS(Registros!$A$2:$A$6000,"NP",Registros!$B$2:$B$6000,$A4179)&gt;0,1,0)</f>
        <v/>
      </c>
      <c r="F4179">
        <f>IF($E4179=1,SUMIFS(Registros!$F$2:$F$6000,Registros!$A$2:$A$6000,"NP",Registros!$B$2:$B$6000,$A4179),0)</f>
        <v/>
      </c>
      <c r="G4179">
        <f>IF(COUNTIFS(Registros!$A$2:$A$6000,"MOV",Registros!$B$2:$B$6000,$A4179)&gt;0,1,0)</f>
        <v/>
      </c>
      <c r="H4179">
        <f>IF($G4179=1,SUMIFS(Registros!$F$2:$F$6000,Registros!$A$2:$A$6000,"MOV",Registros!$B$2:$B$6000,$A4179),0)</f>
        <v/>
      </c>
      <c r="I4179">
        <f>IF(COUNTIFS(Registros!$A$2:$A$6000,"CS",Registros!$B$2:$B$6000,$A4179)&gt;0,1,0)</f>
        <v/>
      </c>
      <c r="J4179">
        <f>IF($I4179=1,SUMIFS(Registros!$I$2:$I$6000,Registros!$A$2:$A$6000,"CS",Registros!$B$2:$B$6000,$A4179),0)</f>
        <v/>
      </c>
      <c r="K4179">
        <f>IF(COUNTIFS(Winback!$K$2:$K$300,$D4179)&gt;0,1,0)</f>
        <v/>
      </c>
      <c r="L4179">
        <f>IF(AND($K4179=1,LEFT($A4179,3)="WB-"),SUMIFS(Winback!$D$2:$D$300,Winback!$K$2:$K$300,$D4179),0)</f>
        <v/>
      </c>
      <c r="M4179">
        <f>IF(OR($E4179=1,$G4179=1,SUMIFS(Registros!$J$2:$J$6000,Registros!$B$2:$B$6000,$A4179)&gt;0),1,0)</f>
        <v/>
      </c>
      <c r="N4179">
        <f>IF($J4179&gt;0,1,IF(COUNTIFS(Registros!$A$2:$A$6000,"CS",Registros!$B$2:$B$6000,$A4179,Registros!$K$2:$K$6000,"&lt;&gt;")&gt;0,1,0))</f>
        <v/>
      </c>
      <c r="O4179">
        <f>IF(AND($K4179=1,$E4179=0,$G4179=0,$I4179=0),"WINBACK",IF(AND($M4179=1,$N4179&gt;0),"CONVERGENTE",IF($M4179=1,"SOLO MÓVIL",IF($N4179&gt;0,"SOLO FIJO / INTERNET","SIN SERVICIOS"))))</f>
        <v/>
      </c>
      <c r="P4179">
        <f>IF($O4179="WINBACK","Recuperar (winback)",IF($O4179="CONVERGENTE","Upgrade / más líneas",IF($O4179="SOLO MÓVIL","Ofrecer fijo + internet (FLBBTV)",IF($O4179="SOLO FIJO / INTERNET","Ofrecer línea móvil Nextphone","Oferta completa (móvil + fijo + internet)"))))</f>
        <v/>
      </c>
      <c r="Q4179">
        <f>$F4179+$H4179+$L4179</f>
        <v/>
      </c>
      <c r="R4179">
        <f>IFERROR(VLOOKUP($A4179,Registros!$B$2:$G$6000,6,0),IFERROR(VLOOKUP($D4179,Winback!$B$2:$C$300,2,0),""))</f>
        <v/>
      </c>
      <c r="S4179">
        <f>IF($E4179=1,"NP","")&amp;IF($G4179=1,"+MOV","")&amp;IF($I4179=1,"+CS","")&amp;IF($K4179=1,"+WB","")</f>
        <v/>
      </c>
      <c r="T4179">
        <f>$E4179+$G4179+$I4179+$K4179</f>
        <v/>
      </c>
    </row>
    <row r="4180">
      <c r="A4180" t="inlineStr">
        <is>
          <t>335270500000</t>
        </is>
      </c>
      <c r="B4180" t="inlineStr">
        <is>
          <t>33527050</t>
        </is>
      </c>
      <c r="C4180" t="inlineStr">
        <is>
          <t>WILMER RENE MORA JAIMES</t>
        </is>
      </c>
      <c r="D4180" t="inlineStr">
        <is>
          <t>WILMERRENEMORAJAIMES</t>
        </is>
      </c>
      <c r="E4180">
        <f>IF(COUNTIFS(Registros!$A$2:$A$6000,"NP",Registros!$B$2:$B$6000,$A4180)&gt;0,1,0)</f>
        <v/>
      </c>
      <c r="F4180">
        <f>IF($E4180=1,SUMIFS(Registros!$F$2:$F$6000,Registros!$A$2:$A$6000,"NP",Registros!$B$2:$B$6000,$A4180),0)</f>
        <v/>
      </c>
      <c r="G4180">
        <f>IF(COUNTIFS(Registros!$A$2:$A$6000,"MOV",Registros!$B$2:$B$6000,$A4180)&gt;0,1,0)</f>
        <v/>
      </c>
      <c r="H4180">
        <f>IF($G4180=1,SUMIFS(Registros!$F$2:$F$6000,Registros!$A$2:$A$6000,"MOV",Registros!$B$2:$B$6000,$A4180),0)</f>
        <v/>
      </c>
      <c r="I4180">
        <f>IF(COUNTIFS(Registros!$A$2:$A$6000,"CS",Registros!$B$2:$B$6000,$A4180)&gt;0,1,0)</f>
        <v/>
      </c>
      <c r="J4180">
        <f>IF($I4180=1,SUMIFS(Registros!$I$2:$I$6000,Registros!$A$2:$A$6000,"CS",Registros!$B$2:$B$6000,$A4180),0)</f>
        <v/>
      </c>
      <c r="K4180">
        <f>IF(COUNTIFS(Winback!$K$2:$K$300,$D4180)&gt;0,1,0)</f>
        <v/>
      </c>
      <c r="L4180">
        <f>IF(AND($K4180=1,LEFT($A4180,3)="WB-"),SUMIFS(Winback!$D$2:$D$300,Winback!$K$2:$K$300,$D4180),0)</f>
        <v/>
      </c>
      <c r="M4180">
        <f>IF(OR($E4180=1,$G4180=1,SUMIFS(Registros!$J$2:$J$6000,Registros!$B$2:$B$6000,$A4180)&gt;0),1,0)</f>
        <v/>
      </c>
      <c r="N4180">
        <f>IF($J4180&gt;0,1,IF(COUNTIFS(Registros!$A$2:$A$6000,"CS",Registros!$B$2:$B$6000,$A4180,Registros!$K$2:$K$6000,"&lt;&gt;")&gt;0,1,0))</f>
        <v/>
      </c>
      <c r="O4180">
        <f>IF(AND($K4180=1,$E4180=0,$G4180=0,$I4180=0),"WINBACK",IF(AND($M4180=1,$N4180&gt;0),"CONVERGENTE",IF($M4180=1,"SOLO MÓVIL",IF($N4180&gt;0,"SOLO FIJO / INTERNET","SIN SERVICIOS"))))</f>
        <v/>
      </c>
      <c r="P4180">
        <f>IF($O4180="WINBACK","Recuperar (winback)",IF($O4180="CONVERGENTE","Upgrade / más líneas",IF($O4180="SOLO MÓVIL","Ofrecer fijo + internet (FLBBTV)",IF($O4180="SOLO FIJO / INTERNET","Ofrecer línea móvil Nextphone","Oferta completa (móvil + fijo + internet)"))))</f>
        <v/>
      </c>
      <c r="Q4180">
        <f>$F4180+$H4180+$L4180</f>
        <v/>
      </c>
      <c r="R4180">
        <f>IFERROR(VLOOKUP($A4180,Registros!$B$2:$G$6000,6,0),IFERROR(VLOOKUP($D4180,Winback!$B$2:$C$300,2,0),""))</f>
        <v/>
      </c>
      <c r="S4180">
        <f>IF($E4180=1,"NP","")&amp;IF($G4180=1,"+MOV","")&amp;IF($I4180=1,"+CS","")&amp;IF($K4180=1,"+WB","")</f>
        <v/>
      </c>
      <c r="T4180">
        <f>$E4180+$G4180+$I4180+$K4180</f>
        <v/>
      </c>
    </row>
    <row r="4181">
      <c r="A4181" t="inlineStr">
        <is>
          <t>331043510000</t>
        </is>
      </c>
      <c r="B4181" t="inlineStr">
        <is>
          <t>33104351</t>
        </is>
      </c>
      <c r="C4181" t="inlineStr">
        <is>
          <t>WILMERDESIGNER</t>
        </is>
      </c>
      <c r="D4181" t="inlineStr">
        <is>
          <t>WILMERDESIGNER</t>
        </is>
      </c>
      <c r="E4181">
        <f>IF(COUNTIFS(Registros!$A$2:$A$6000,"NP",Registros!$B$2:$B$6000,$A4181)&gt;0,1,0)</f>
        <v/>
      </c>
      <c r="F4181">
        <f>IF($E4181=1,SUMIFS(Registros!$F$2:$F$6000,Registros!$A$2:$A$6000,"NP",Registros!$B$2:$B$6000,$A4181),0)</f>
        <v/>
      </c>
      <c r="G4181">
        <f>IF(COUNTIFS(Registros!$A$2:$A$6000,"MOV",Registros!$B$2:$B$6000,$A4181)&gt;0,1,0)</f>
        <v/>
      </c>
      <c r="H4181">
        <f>IF($G4181=1,SUMIFS(Registros!$F$2:$F$6000,Registros!$A$2:$A$6000,"MOV",Registros!$B$2:$B$6000,$A4181),0)</f>
        <v/>
      </c>
      <c r="I4181">
        <f>IF(COUNTIFS(Registros!$A$2:$A$6000,"CS",Registros!$B$2:$B$6000,$A4181)&gt;0,1,0)</f>
        <v/>
      </c>
      <c r="J4181">
        <f>IF($I4181=1,SUMIFS(Registros!$I$2:$I$6000,Registros!$A$2:$A$6000,"CS",Registros!$B$2:$B$6000,$A4181),0)</f>
        <v/>
      </c>
      <c r="K4181">
        <f>IF(COUNTIFS(Winback!$K$2:$K$300,$D4181)&gt;0,1,0)</f>
        <v/>
      </c>
      <c r="L4181">
        <f>IF(AND($K4181=1,LEFT($A4181,3)="WB-"),SUMIFS(Winback!$D$2:$D$300,Winback!$K$2:$K$300,$D4181),0)</f>
        <v/>
      </c>
      <c r="M4181">
        <f>IF(OR($E4181=1,$G4181=1,SUMIFS(Registros!$J$2:$J$6000,Registros!$B$2:$B$6000,$A4181)&gt;0),1,0)</f>
        <v/>
      </c>
      <c r="N4181">
        <f>IF($J4181&gt;0,1,IF(COUNTIFS(Registros!$A$2:$A$6000,"CS",Registros!$B$2:$B$6000,$A4181,Registros!$K$2:$K$6000,"&lt;&gt;")&gt;0,1,0))</f>
        <v/>
      </c>
      <c r="O4181">
        <f>IF(AND($K4181=1,$E4181=0,$G4181=0,$I4181=0),"WINBACK",IF(AND($M4181=1,$N4181&gt;0),"CONVERGENTE",IF($M4181=1,"SOLO MÓVIL",IF($N4181&gt;0,"SOLO FIJO / INTERNET","SIN SERVICIOS"))))</f>
        <v/>
      </c>
      <c r="P4181">
        <f>IF($O4181="WINBACK","Recuperar (winback)",IF($O4181="CONVERGENTE","Upgrade / más líneas",IF($O4181="SOLO MÓVIL","Ofrecer fijo + internet (FLBBTV)",IF($O4181="SOLO FIJO / INTERNET","Ofrecer línea móvil Nextphone","Oferta completa (móvil + fijo + internet)"))))</f>
        <v/>
      </c>
      <c r="Q4181">
        <f>$F4181+$H4181+$L4181</f>
        <v/>
      </c>
      <c r="R4181">
        <f>IFERROR(VLOOKUP($A4181,Registros!$B$2:$G$6000,6,0),IFERROR(VLOOKUP($D4181,Winback!$B$2:$C$300,2,0),""))</f>
        <v/>
      </c>
      <c r="S4181">
        <f>IF($E4181=1,"NP","")&amp;IF($G4181=1,"+MOV","")&amp;IF($I4181=1,"+CS","")&amp;IF($K4181=1,"+WB","")</f>
        <v/>
      </c>
      <c r="T4181">
        <f>$E4181+$G4181+$I4181+$K4181</f>
        <v/>
      </c>
    </row>
    <row r="4182">
      <c r="A4182" t="inlineStr">
        <is>
          <t>343209800000</t>
        </is>
      </c>
      <c r="B4182" t="inlineStr">
        <is>
          <t>34320980</t>
        </is>
      </c>
      <c r="C4182" t="inlineStr">
        <is>
          <t>WILSON ANDRES QUINTERO ZAPATA</t>
        </is>
      </c>
      <c r="D4182" t="inlineStr">
        <is>
          <t>WILSONANDRESQUINTEROZAPATA</t>
        </is>
      </c>
      <c r="E4182">
        <f>IF(COUNTIFS(Registros!$A$2:$A$6000,"NP",Registros!$B$2:$B$6000,$A4182)&gt;0,1,0)</f>
        <v/>
      </c>
      <c r="F4182">
        <f>IF($E4182=1,SUMIFS(Registros!$F$2:$F$6000,Registros!$A$2:$A$6000,"NP",Registros!$B$2:$B$6000,$A4182),0)</f>
        <v/>
      </c>
      <c r="G4182">
        <f>IF(COUNTIFS(Registros!$A$2:$A$6000,"MOV",Registros!$B$2:$B$6000,$A4182)&gt;0,1,0)</f>
        <v/>
      </c>
      <c r="H4182">
        <f>IF($G4182=1,SUMIFS(Registros!$F$2:$F$6000,Registros!$A$2:$A$6000,"MOV",Registros!$B$2:$B$6000,$A4182),0)</f>
        <v/>
      </c>
      <c r="I4182">
        <f>IF(COUNTIFS(Registros!$A$2:$A$6000,"CS",Registros!$B$2:$B$6000,$A4182)&gt;0,1,0)</f>
        <v/>
      </c>
      <c r="J4182">
        <f>IF($I4182=1,SUMIFS(Registros!$I$2:$I$6000,Registros!$A$2:$A$6000,"CS",Registros!$B$2:$B$6000,$A4182),0)</f>
        <v/>
      </c>
      <c r="K4182">
        <f>IF(COUNTIFS(Winback!$K$2:$K$300,$D4182)&gt;0,1,0)</f>
        <v/>
      </c>
      <c r="L4182">
        <f>IF(AND($K4182=1,LEFT($A4182,3)="WB-"),SUMIFS(Winback!$D$2:$D$300,Winback!$K$2:$K$300,$D4182),0)</f>
        <v/>
      </c>
      <c r="M4182">
        <f>IF(OR($E4182=1,$G4182=1,SUMIFS(Registros!$J$2:$J$6000,Registros!$B$2:$B$6000,$A4182)&gt;0),1,0)</f>
        <v/>
      </c>
      <c r="N4182">
        <f>IF($J4182&gt;0,1,IF(COUNTIFS(Registros!$A$2:$A$6000,"CS",Registros!$B$2:$B$6000,$A4182,Registros!$K$2:$K$6000,"&lt;&gt;")&gt;0,1,0))</f>
        <v/>
      </c>
      <c r="O4182">
        <f>IF(AND($K4182=1,$E4182=0,$G4182=0,$I4182=0),"WINBACK",IF(AND($M4182=1,$N4182&gt;0),"CONVERGENTE",IF($M4182=1,"SOLO MÓVIL",IF($N4182&gt;0,"SOLO FIJO / INTERNET","SIN SERVICIOS"))))</f>
        <v/>
      </c>
      <c r="P4182">
        <f>IF($O4182="WINBACK","Recuperar (winback)",IF($O4182="CONVERGENTE","Upgrade / más líneas",IF($O4182="SOLO MÓVIL","Ofrecer fijo + internet (FLBBTV)",IF($O4182="SOLO FIJO / INTERNET","Ofrecer línea móvil Nextphone","Oferta completa (móvil + fijo + internet)"))))</f>
        <v/>
      </c>
      <c r="Q4182">
        <f>$F4182+$H4182+$L4182</f>
        <v/>
      </c>
      <c r="R4182">
        <f>IFERROR(VLOOKUP($A4182,Registros!$B$2:$G$6000,6,0),IFERROR(VLOOKUP($D4182,Winback!$B$2:$C$300,2,0),""))</f>
        <v/>
      </c>
      <c r="S4182">
        <f>IF($E4182=1,"NP","")&amp;IF($G4182=1,"+MOV","")&amp;IF($I4182=1,"+CS","")&amp;IF($K4182=1,"+WB","")</f>
        <v/>
      </c>
      <c r="T4182">
        <f>$E4182+$G4182+$I4182+$K4182</f>
        <v/>
      </c>
    </row>
    <row r="4183">
      <c r="A4183" t="inlineStr">
        <is>
          <t>334036980000</t>
        </is>
      </c>
      <c r="B4183" t="inlineStr">
        <is>
          <t>33403698</t>
        </is>
      </c>
      <c r="C4183" t="inlineStr">
        <is>
          <t>WIMPY´S BURGUER; S.A</t>
        </is>
      </c>
      <c r="D4183" t="inlineStr">
        <is>
          <t>WIMPYSBURGUERSA</t>
        </is>
      </c>
      <c r="E4183">
        <f>IF(COUNTIFS(Registros!$A$2:$A$6000,"NP",Registros!$B$2:$B$6000,$A4183)&gt;0,1,0)</f>
        <v/>
      </c>
      <c r="F4183">
        <f>IF($E4183=1,SUMIFS(Registros!$F$2:$F$6000,Registros!$A$2:$A$6000,"NP",Registros!$B$2:$B$6000,$A4183),0)</f>
        <v/>
      </c>
      <c r="G4183">
        <f>IF(COUNTIFS(Registros!$A$2:$A$6000,"MOV",Registros!$B$2:$B$6000,$A4183)&gt;0,1,0)</f>
        <v/>
      </c>
      <c r="H4183">
        <f>IF($G4183=1,SUMIFS(Registros!$F$2:$F$6000,Registros!$A$2:$A$6000,"MOV",Registros!$B$2:$B$6000,$A4183),0)</f>
        <v/>
      </c>
      <c r="I4183">
        <f>IF(COUNTIFS(Registros!$A$2:$A$6000,"CS",Registros!$B$2:$B$6000,$A4183)&gt;0,1,0)</f>
        <v/>
      </c>
      <c r="J4183">
        <f>IF($I4183=1,SUMIFS(Registros!$I$2:$I$6000,Registros!$A$2:$A$6000,"CS",Registros!$B$2:$B$6000,$A4183),0)</f>
        <v/>
      </c>
      <c r="K4183">
        <f>IF(COUNTIFS(Winback!$K$2:$K$300,$D4183)&gt;0,1,0)</f>
        <v/>
      </c>
      <c r="L4183">
        <f>IF(AND($K4183=1,LEFT($A4183,3)="WB-"),SUMIFS(Winback!$D$2:$D$300,Winback!$K$2:$K$300,$D4183),0)</f>
        <v/>
      </c>
      <c r="M4183">
        <f>IF(OR($E4183=1,$G4183=1,SUMIFS(Registros!$J$2:$J$6000,Registros!$B$2:$B$6000,$A4183)&gt;0),1,0)</f>
        <v/>
      </c>
      <c r="N4183">
        <f>IF($J4183&gt;0,1,IF(COUNTIFS(Registros!$A$2:$A$6000,"CS",Registros!$B$2:$B$6000,$A4183,Registros!$K$2:$K$6000,"&lt;&gt;")&gt;0,1,0))</f>
        <v/>
      </c>
      <c r="O4183">
        <f>IF(AND($K4183=1,$E4183=0,$G4183=0,$I4183=0),"WINBACK",IF(AND($M4183=1,$N4183&gt;0),"CONVERGENTE",IF($M4183=1,"SOLO MÓVIL",IF($N4183&gt;0,"SOLO FIJO / INTERNET","SIN SERVICIOS"))))</f>
        <v/>
      </c>
      <c r="P4183">
        <f>IF($O4183="WINBACK","Recuperar (winback)",IF($O4183="CONVERGENTE","Upgrade / más líneas",IF($O4183="SOLO MÓVIL","Ofrecer fijo + internet (FLBBTV)",IF($O4183="SOLO FIJO / INTERNET","Ofrecer línea móvil Nextphone","Oferta completa (móvil + fijo + internet)"))))</f>
        <v/>
      </c>
      <c r="Q4183">
        <f>$F4183+$H4183+$L4183</f>
        <v/>
      </c>
      <c r="R4183">
        <f>IFERROR(VLOOKUP($A4183,Registros!$B$2:$G$6000,6,0),IFERROR(VLOOKUP($D4183,Winback!$B$2:$C$300,2,0),""))</f>
        <v/>
      </c>
      <c r="S4183">
        <f>IF($E4183=1,"NP","")&amp;IF($G4183=1,"+MOV","")&amp;IF($I4183=1,"+CS","")&amp;IF($K4183=1,"+WB","")</f>
        <v/>
      </c>
      <c r="T4183">
        <f>$E4183+$G4183+$I4183+$K4183</f>
        <v/>
      </c>
    </row>
    <row r="4184">
      <c r="A4184" t="inlineStr">
        <is>
          <t>341096980000</t>
        </is>
      </c>
      <c r="B4184" t="inlineStr">
        <is>
          <t>34109698</t>
        </is>
      </c>
      <c r="C4184" t="inlineStr">
        <is>
          <t>WIMPYS PLAZA ONDGO</t>
        </is>
      </c>
      <c r="D4184" t="inlineStr">
        <is>
          <t>WIMPYSPLAZAONDGO</t>
        </is>
      </c>
      <c r="E4184">
        <f>IF(COUNTIFS(Registros!$A$2:$A$6000,"NP",Registros!$B$2:$B$6000,$A4184)&gt;0,1,0)</f>
        <v/>
      </c>
      <c r="F4184">
        <f>IF($E4184=1,SUMIFS(Registros!$F$2:$F$6000,Registros!$A$2:$A$6000,"NP",Registros!$B$2:$B$6000,$A4184),0)</f>
        <v/>
      </c>
      <c r="G4184">
        <f>IF(COUNTIFS(Registros!$A$2:$A$6000,"MOV",Registros!$B$2:$B$6000,$A4184)&gt;0,1,0)</f>
        <v/>
      </c>
      <c r="H4184">
        <f>IF($G4184=1,SUMIFS(Registros!$F$2:$F$6000,Registros!$A$2:$A$6000,"MOV",Registros!$B$2:$B$6000,$A4184),0)</f>
        <v/>
      </c>
      <c r="I4184">
        <f>IF(COUNTIFS(Registros!$A$2:$A$6000,"CS",Registros!$B$2:$B$6000,$A4184)&gt;0,1,0)</f>
        <v/>
      </c>
      <c r="J4184">
        <f>IF($I4184=1,SUMIFS(Registros!$I$2:$I$6000,Registros!$A$2:$A$6000,"CS",Registros!$B$2:$B$6000,$A4184),0)</f>
        <v/>
      </c>
      <c r="K4184">
        <f>IF(COUNTIFS(Winback!$K$2:$K$300,$D4184)&gt;0,1,0)</f>
        <v/>
      </c>
      <c r="L4184">
        <f>IF(AND($K4184=1,LEFT($A4184,3)="WB-"),SUMIFS(Winback!$D$2:$D$300,Winback!$K$2:$K$300,$D4184),0)</f>
        <v/>
      </c>
      <c r="M4184">
        <f>IF(OR($E4184=1,$G4184=1,SUMIFS(Registros!$J$2:$J$6000,Registros!$B$2:$B$6000,$A4184)&gt;0),1,0)</f>
        <v/>
      </c>
      <c r="N4184">
        <f>IF($J4184&gt;0,1,IF(COUNTIFS(Registros!$A$2:$A$6000,"CS",Registros!$B$2:$B$6000,$A4184,Registros!$K$2:$K$6000,"&lt;&gt;")&gt;0,1,0))</f>
        <v/>
      </c>
      <c r="O4184">
        <f>IF(AND($K4184=1,$E4184=0,$G4184=0,$I4184=0),"WINBACK",IF(AND($M4184=1,$N4184&gt;0),"CONVERGENTE",IF($M4184=1,"SOLO MÓVIL",IF($N4184&gt;0,"SOLO FIJO / INTERNET","SIN SERVICIOS"))))</f>
        <v/>
      </c>
      <c r="P4184">
        <f>IF($O4184="WINBACK","Recuperar (winback)",IF($O4184="CONVERGENTE","Upgrade / más líneas",IF($O4184="SOLO MÓVIL","Ofrecer fijo + internet (FLBBTV)",IF($O4184="SOLO FIJO / INTERNET","Ofrecer línea móvil Nextphone","Oferta completa (móvil + fijo + internet)"))))</f>
        <v/>
      </c>
      <c r="Q4184">
        <f>$F4184+$H4184+$L4184</f>
        <v/>
      </c>
      <c r="R4184">
        <f>IFERROR(VLOOKUP($A4184,Registros!$B$2:$G$6000,6,0),IFERROR(VLOOKUP($D4184,Winback!$B$2:$C$300,2,0),""))</f>
        <v/>
      </c>
      <c r="S4184">
        <f>IF($E4184=1,"NP","")&amp;IF($G4184=1,"+MOV","")&amp;IF($I4184=1,"+CS","")&amp;IF($K4184=1,"+WB","")</f>
        <v/>
      </c>
      <c r="T4184">
        <f>$E4184+$G4184+$I4184+$K4184</f>
        <v/>
      </c>
    </row>
    <row r="4185">
      <c r="A4185" t="inlineStr">
        <is>
          <t>342305190000</t>
        </is>
      </c>
      <c r="B4185" t="inlineStr">
        <is>
          <t>34230519</t>
        </is>
      </c>
      <c r="C4185" t="inlineStr">
        <is>
          <t>WINDMILL HOSTAL?</t>
        </is>
      </c>
      <c r="D4185" t="inlineStr">
        <is>
          <t>WINDMILLHOSTAL</t>
        </is>
      </c>
      <c r="E4185">
        <f>IF(COUNTIFS(Registros!$A$2:$A$6000,"NP",Registros!$B$2:$B$6000,$A4185)&gt;0,1,0)</f>
        <v/>
      </c>
      <c r="F4185">
        <f>IF($E4185=1,SUMIFS(Registros!$F$2:$F$6000,Registros!$A$2:$A$6000,"NP",Registros!$B$2:$B$6000,$A4185),0)</f>
        <v/>
      </c>
      <c r="G4185">
        <f>IF(COUNTIFS(Registros!$A$2:$A$6000,"MOV",Registros!$B$2:$B$6000,$A4185)&gt;0,1,0)</f>
        <v/>
      </c>
      <c r="H4185">
        <f>IF($G4185=1,SUMIFS(Registros!$F$2:$F$6000,Registros!$A$2:$A$6000,"MOV",Registros!$B$2:$B$6000,$A4185),0)</f>
        <v/>
      </c>
      <c r="I4185">
        <f>IF(COUNTIFS(Registros!$A$2:$A$6000,"CS",Registros!$B$2:$B$6000,$A4185)&gt;0,1,0)</f>
        <v/>
      </c>
      <c r="J4185">
        <f>IF($I4185=1,SUMIFS(Registros!$I$2:$I$6000,Registros!$A$2:$A$6000,"CS",Registros!$B$2:$B$6000,$A4185),0)</f>
        <v/>
      </c>
      <c r="K4185">
        <f>IF(COUNTIFS(Winback!$K$2:$K$300,$D4185)&gt;0,1,0)</f>
        <v/>
      </c>
      <c r="L4185">
        <f>IF(AND($K4185=1,LEFT($A4185,3)="WB-"),SUMIFS(Winback!$D$2:$D$300,Winback!$K$2:$K$300,$D4185),0)</f>
        <v/>
      </c>
      <c r="M4185">
        <f>IF(OR($E4185=1,$G4185=1,SUMIFS(Registros!$J$2:$J$6000,Registros!$B$2:$B$6000,$A4185)&gt;0),1,0)</f>
        <v/>
      </c>
      <c r="N4185">
        <f>IF($J4185&gt;0,1,IF(COUNTIFS(Registros!$A$2:$A$6000,"CS",Registros!$B$2:$B$6000,$A4185,Registros!$K$2:$K$6000,"&lt;&gt;")&gt;0,1,0))</f>
        <v/>
      </c>
      <c r="O4185">
        <f>IF(AND($K4185=1,$E4185=0,$G4185=0,$I4185=0),"WINBACK",IF(AND($M4185=1,$N4185&gt;0),"CONVERGENTE",IF($M4185=1,"SOLO MÓVIL",IF($N4185&gt;0,"SOLO FIJO / INTERNET","SIN SERVICIOS"))))</f>
        <v/>
      </c>
      <c r="P4185">
        <f>IF($O4185="WINBACK","Recuperar (winback)",IF($O4185="CONVERGENTE","Upgrade / más líneas",IF($O4185="SOLO MÓVIL","Ofrecer fijo + internet (FLBBTV)",IF($O4185="SOLO FIJO / INTERNET","Ofrecer línea móvil Nextphone","Oferta completa (móvil + fijo + internet)"))))</f>
        <v/>
      </c>
      <c r="Q4185">
        <f>$F4185+$H4185+$L4185</f>
        <v/>
      </c>
      <c r="R4185">
        <f>IFERROR(VLOOKUP($A4185,Registros!$B$2:$G$6000,6,0),IFERROR(VLOOKUP($D4185,Winback!$B$2:$C$300,2,0),""))</f>
        <v/>
      </c>
      <c r="S4185">
        <f>IF($E4185=1,"NP","")&amp;IF($G4185=1,"+MOV","")&amp;IF($I4185=1,"+CS","")&amp;IF($K4185=1,"+WB","")</f>
        <v/>
      </c>
      <c r="T4185">
        <f>$E4185+$G4185+$I4185+$K4185</f>
        <v/>
      </c>
    </row>
    <row r="4186">
      <c r="A4186" t="inlineStr">
        <is>
          <t>337056460000</t>
        </is>
      </c>
      <c r="B4186" t="inlineStr">
        <is>
          <t>33705646</t>
        </is>
      </c>
      <c r="C4186" t="inlineStr">
        <is>
          <t>WINDONG CHOY CHUNG</t>
        </is>
      </c>
      <c r="D4186" t="inlineStr">
        <is>
          <t>WINDONGCHOYCHUNG</t>
        </is>
      </c>
      <c r="E4186">
        <f>IF(COUNTIFS(Registros!$A$2:$A$6000,"NP",Registros!$B$2:$B$6000,$A4186)&gt;0,1,0)</f>
        <v/>
      </c>
      <c r="F4186">
        <f>IF($E4186=1,SUMIFS(Registros!$F$2:$F$6000,Registros!$A$2:$A$6000,"NP",Registros!$B$2:$B$6000,$A4186),0)</f>
        <v/>
      </c>
      <c r="G4186">
        <f>IF(COUNTIFS(Registros!$A$2:$A$6000,"MOV",Registros!$B$2:$B$6000,$A4186)&gt;0,1,0)</f>
        <v/>
      </c>
      <c r="H4186">
        <f>IF($G4186=1,SUMIFS(Registros!$F$2:$F$6000,Registros!$A$2:$A$6000,"MOV",Registros!$B$2:$B$6000,$A4186),0)</f>
        <v/>
      </c>
      <c r="I4186">
        <f>IF(COUNTIFS(Registros!$A$2:$A$6000,"CS",Registros!$B$2:$B$6000,$A4186)&gt;0,1,0)</f>
        <v/>
      </c>
      <c r="J4186">
        <f>IF($I4186=1,SUMIFS(Registros!$I$2:$I$6000,Registros!$A$2:$A$6000,"CS",Registros!$B$2:$B$6000,$A4186),0)</f>
        <v/>
      </c>
      <c r="K4186">
        <f>IF(COUNTIFS(Winback!$K$2:$K$300,$D4186)&gt;0,1,0)</f>
        <v/>
      </c>
      <c r="L4186">
        <f>IF(AND($K4186=1,LEFT($A4186,3)="WB-"),SUMIFS(Winback!$D$2:$D$300,Winback!$K$2:$K$300,$D4186),0)</f>
        <v/>
      </c>
      <c r="M4186">
        <f>IF(OR($E4186=1,$G4186=1,SUMIFS(Registros!$J$2:$J$6000,Registros!$B$2:$B$6000,$A4186)&gt;0),1,0)</f>
        <v/>
      </c>
      <c r="N4186">
        <f>IF($J4186&gt;0,1,IF(COUNTIFS(Registros!$A$2:$A$6000,"CS",Registros!$B$2:$B$6000,$A4186,Registros!$K$2:$K$6000,"&lt;&gt;")&gt;0,1,0))</f>
        <v/>
      </c>
      <c r="O4186">
        <f>IF(AND($K4186=1,$E4186=0,$G4186=0,$I4186=0),"WINBACK",IF(AND($M4186=1,$N4186&gt;0),"CONVERGENTE",IF($M4186=1,"SOLO MÓVIL",IF($N4186&gt;0,"SOLO FIJO / INTERNET","SIN SERVICIOS"))))</f>
        <v/>
      </c>
      <c r="P4186">
        <f>IF($O4186="WINBACK","Recuperar (winback)",IF($O4186="CONVERGENTE","Upgrade / más líneas",IF($O4186="SOLO MÓVIL","Ofrecer fijo + internet (FLBBTV)",IF($O4186="SOLO FIJO / INTERNET","Ofrecer línea móvil Nextphone","Oferta completa (móvil + fijo + internet)"))))</f>
        <v/>
      </c>
      <c r="Q4186">
        <f>$F4186+$H4186+$L4186</f>
        <v/>
      </c>
      <c r="R4186">
        <f>IFERROR(VLOOKUP($A4186,Registros!$B$2:$G$6000,6,0),IFERROR(VLOOKUP($D4186,Winback!$B$2:$C$300,2,0),""))</f>
        <v/>
      </c>
      <c r="S4186">
        <f>IF($E4186=1,"NP","")&amp;IF($G4186=1,"+MOV","")&amp;IF($I4186=1,"+CS","")&amp;IF($K4186=1,"+WB","")</f>
        <v/>
      </c>
      <c r="T4186">
        <f>$E4186+$G4186+$I4186+$K4186</f>
        <v/>
      </c>
    </row>
    <row r="4187">
      <c r="A4187" t="inlineStr">
        <is>
          <t>322060690000</t>
        </is>
      </c>
      <c r="B4187" t="inlineStr">
        <is>
          <t>32206069</t>
        </is>
      </c>
      <c r="C4187" t="inlineStr">
        <is>
          <t>WING ON TSANG LAU</t>
        </is>
      </c>
      <c r="D4187" t="inlineStr">
        <is>
          <t>WINGONTSANGLAU</t>
        </is>
      </c>
      <c r="E4187">
        <f>IF(COUNTIFS(Registros!$A$2:$A$6000,"NP",Registros!$B$2:$B$6000,$A4187)&gt;0,1,0)</f>
        <v/>
      </c>
      <c r="F4187">
        <f>IF($E4187=1,SUMIFS(Registros!$F$2:$F$6000,Registros!$A$2:$A$6000,"NP",Registros!$B$2:$B$6000,$A4187),0)</f>
        <v/>
      </c>
      <c r="G4187">
        <f>IF(COUNTIFS(Registros!$A$2:$A$6000,"MOV",Registros!$B$2:$B$6000,$A4187)&gt;0,1,0)</f>
        <v/>
      </c>
      <c r="H4187">
        <f>IF($G4187=1,SUMIFS(Registros!$F$2:$F$6000,Registros!$A$2:$A$6000,"MOV",Registros!$B$2:$B$6000,$A4187),0)</f>
        <v/>
      </c>
      <c r="I4187">
        <f>IF(COUNTIFS(Registros!$A$2:$A$6000,"CS",Registros!$B$2:$B$6000,$A4187)&gt;0,1,0)</f>
        <v/>
      </c>
      <c r="J4187">
        <f>IF($I4187=1,SUMIFS(Registros!$I$2:$I$6000,Registros!$A$2:$A$6000,"CS",Registros!$B$2:$B$6000,$A4187),0)</f>
        <v/>
      </c>
      <c r="K4187">
        <f>IF(COUNTIFS(Winback!$K$2:$K$300,$D4187)&gt;0,1,0)</f>
        <v/>
      </c>
      <c r="L4187">
        <f>IF(AND($K4187=1,LEFT($A4187,3)="WB-"),SUMIFS(Winback!$D$2:$D$300,Winback!$K$2:$K$300,$D4187),0)</f>
        <v/>
      </c>
      <c r="M4187">
        <f>IF(OR($E4187=1,$G4187=1,SUMIFS(Registros!$J$2:$J$6000,Registros!$B$2:$B$6000,$A4187)&gt;0),1,0)</f>
        <v/>
      </c>
      <c r="N4187">
        <f>IF($J4187&gt;0,1,IF(COUNTIFS(Registros!$A$2:$A$6000,"CS",Registros!$B$2:$B$6000,$A4187,Registros!$K$2:$K$6000,"&lt;&gt;")&gt;0,1,0))</f>
        <v/>
      </c>
      <c r="O4187">
        <f>IF(AND($K4187=1,$E4187=0,$G4187=0,$I4187=0),"WINBACK",IF(AND($M4187=1,$N4187&gt;0),"CONVERGENTE",IF($M4187=1,"SOLO MÓVIL",IF($N4187&gt;0,"SOLO FIJO / INTERNET","SIN SERVICIOS"))))</f>
        <v/>
      </c>
      <c r="P4187">
        <f>IF($O4187="WINBACK","Recuperar (winback)",IF($O4187="CONVERGENTE","Upgrade / más líneas",IF($O4187="SOLO MÓVIL","Ofrecer fijo + internet (FLBBTV)",IF($O4187="SOLO FIJO / INTERNET","Ofrecer línea móvil Nextphone","Oferta completa (móvil + fijo + internet)"))))</f>
        <v/>
      </c>
      <c r="Q4187">
        <f>$F4187+$H4187+$L4187</f>
        <v/>
      </c>
      <c r="R4187">
        <f>IFERROR(VLOOKUP($A4187,Registros!$B$2:$G$6000,6,0),IFERROR(VLOOKUP($D4187,Winback!$B$2:$C$300,2,0),""))</f>
        <v/>
      </c>
      <c r="S4187">
        <f>IF($E4187=1,"NP","")&amp;IF($G4187=1,"+MOV","")&amp;IF($I4187=1,"+CS","")&amp;IF($K4187=1,"+WB","")</f>
        <v/>
      </c>
      <c r="T4187">
        <f>$E4187+$G4187+$I4187+$K4187</f>
        <v/>
      </c>
    </row>
    <row r="4188">
      <c r="A4188" t="inlineStr">
        <is>
          <t>323049720000</t>
        </is>
      </c>
      <c r="B4188" t="inlineStr">
        <is>
          <t>32304972</t>
        </is>
      </c>
      <c r="C4188" t="inlineStr">
        <is>
          <t>WING ON TSANG LAU</t>
        </is>
      </c>
      <c r="D4188" t="inlineStr">
        <is>
          <t>WINGONTSANGLAU</t>
        </is>
      </c>
      <c r="E4188">
        <f>IF(COUNTIFS(Registros!$A$2:$A$6000,"NP",Registros!$B$2:$B$6000,$A4188)&gt;0,1,0)</f>
        <v/>
      </c>
      <c r="F4188">
        <f>IF($E4188=1,SUMIFS(Registros!$F$2:$F$6000,Registros!$A$2:$A$6000,"NP",Registros!$B$2:$B$6000,$A4188),0)</f>
        <v/>
      </c>
      <c r="G4188">
        <f>IF(COUNTIFS(Registros!$A$2:$A$6000,"MOV",Registros!$B$2:$B$6000,$A4188)&gt;0,1,0)</f>
        <v/>
      </c>
      <c r="H4188">
        <f>IF($G4188=1,SUMIFS(Registros!$F$2:$F$6000,Registros!$A$2:$A$6000,"MOV",Registros!$B$2:$B$6000,$A4188),0)</f>
        <v/>
      </c>
      <c r="I4188">
        <f>IF(COUNTIFS(Registros!$A$2:$A$6000,"CS",Registros!$B$2:$B$6000,$A4188)&gt;0,1,0)</f>
        <v/>
      </c>
      <c r="J4188">
        <f>IF($I4188=1,SUMIFS(Registros!$I$2:$I$6000,Registros!$A$2:$A$6000,"CS",Registros!$B$2:$B$6000,$A4188),0)</f>
        <v/>
      </c>
      <c r="K4188">
        <f>IF(COUNTIFS(Winback!$K$2:$K$300,$D4188)&gt;0,1,0)</f>
        <v/>
      </c>
      <c r="L4188">
        <f>IF(AND($K4188=1,LEFT($A4188,3)="WB-"),SUMIFS(Winback!$D$2:$D$300,Winback!$K$2:$K$300,$D4188),0)</f>
        <v/>
      </c>
      <c r="M4188">
        <f>IF(OR($E4188=1,$G4188=1,SUMIFS(Registros!$J$2:$J$6000,Registros!$B$2:$B$6000,$A4188)&gt;0),1,0)</f>
        <v/>
      </c>
      <c r="N4188">
        <f>IF($J4188&gt;0,1,IF(COUNTIFS(Registros!$A$2:$A$6000,"CS",Registros!$B$2:$B$6000,$A4188,Registros!$K$2:$K$6000,"&lt;&gt;")&gt;0,1,0))</f>
        <v/>
      </c>
      <c r="O4188">
        <f>IF(AND($K4188=1,$E4188=0,$G4188=0,$I4188=0),"WINBACK",IF(AND($M4188=1,$N4188&gt;0),"CONVERGENTE",IF($M4188=1,"SOLO MÓVIL",IF($N4188&gt;0,"SOLO FIJO / INTERNET","SIN SERVICIOS"))))</f>
        <v/>
      </c>
      <c r="P4188">
        <f>IF($O4188="WINBACK","Recuperar (winback)",IF($O4188="CONVERGENTE","Upgrade / más líneas",IF($O4188="SOLO MÓVIL","Ofrecer fijo + internet (FLBBTV)",IF($O4188="SOLO FIJO / INTERNET","Ofrecer línea móvil Nextphone","Oferta completa (móvil + fijo + internet)"))))</f>
        <v/>
      </c>
      <c r="Q4188">
        <f>$F4188+$H4188+$L4188</f>
        <v/>
      </c>
      <c r="R4188">
        <f>IFERROR(VLOOKUP($A4188,Registros!$B$2:$G$6000,6,0),IFERROR(VLOOKUP($D4188,Winback!$B$2:$C$300,2,0),""))</f>
        <v/>
      </c>
      <c r="S4188">
        <f>IF($E4188=1,"NP","")&amp;IF($G4188=1,"+MOV","")&amp;IF($I4188=1,"+CS","")&amp;IF($K4188=1,"+WB","")</f>
        <v/>
      </c>
      <c r="T4188">
        <f>$E4188+$G4188+$I4188+$K4188</f>
        <v/>
      </c>
    </row>
    <row r="4189">
      <c r="A4189" t="inlineStr">
        <is>
          <t>333332180000</t>
        </is>
      </c>
      <c r="B4189" t="inlineStr">
        <is>
          <t>33333218</t>
        </is>
      </c>
      <c r="C4189" t="inlineStr">
        <is>
          <t>WINQUIDILI PEREZ LOPEZ</t>
        </is>
      </c>
      <c r="D4189" t="inlineStr">
        <is>
          <t>WINQUIDILIPEREZLOPEZ</t>
        </is>
      </c>
      <c r="E4189">
        <f>IF(COUNTIFS(Registros!$A$2:$A$6000,"NP",Registros!$B$2:$B$6000,$A4189)&gt;0,1,0)</f>
        <v/>
      </c>
      <c r="F4189">
        <f>IF($E4189=1,SUMIFS(Registros!$F$2:$F$6000,Registros!$A$2:$A$6000,"NP",Registros!$B$2:$B$6000,$A4189),0)</f>
        <v/>
      </c>
      <c r="G4189">
        <f>IF(COUNTIFS(Registros!$A$2:$A$6000,"MOV",Registros!$B$2:$B$6000,$A4189)&gt;0,1,0)</f>
        <v/>
      </c>
      <c r="H4189">
        <f>IF($G4189=1,SUMIFS(Registros!$F$2:$F$6000,Registros!$A$2:$A$6000,"MOV",Registros!$B$2:$B$6000,$A4189),0)</f>
        <v/>
      </c>
      <c r="I4189">
        <f>IF(COUNTIFS(Registros!$A$2:$A$6000,"CS",Registros!$B$2:$B$6000,$A4189)&gt;0,1,0)</f>
        <v/>
      </c>
      <c r="J4189">
        <f>IF($I4189=1,SUMIFS(Registros!$I$2:$I$6000,Registros!$A$2:$A$6000,"CS",Registros!$B$2:$B$6000,$A4189),0)</f>
        <v/>
      </c>
      <c r="K4189">
        <f>IF(COUNTIFS(Winback!$K$2:$K$300,$D4189)&gt;0,1,0)</f>
        <v/>
      </c>
      <c r="L4189">
        <f>IF(AND($K4189=1,LEFT($A4189,3)="WB-"),SUMIFS(Winback!$D$2:$D$300,Winback!$K$2:$K$300,$D4189),0)</f>
        <v/>
      </c>
      <c r="M4189">
        <f>IF(OR($E4189=1,$G4189=1,SUMIFS(Registros!$J$2:$J$6000,Registros!$B$2:$B$6000,$A4189)&gt;0),1,0)</f>
        <v/>
      </c>
      <c r="N4189">
        <f>IF($J4189&gt;0,1,IF(COUNTIFS(Registros!$A$2:$A$6000,"CS",Registros!$B$2:$B$6000,$A4189,Registros!$K$2:$K$6000,"&lt;&gt;")&gt;0,1,0))</f>
        <v/>
      </c>
      <c r="O4189">
        <f>IF(AND($K4189=1,$E4189=0,$G4189=0,$I4189=0),"WINBACK",IF(AND($M4189=1,$N4189&gt;0),"CONVERGENTE",IF($M4189=1,"SOLO MÓVIL",IF($N4189&gt;0,"SOLO FIJO / INTERNET","SIN SERVICIOS"))))</f>
        <v/>
      </c>
      <c r="P4189">
        <f>IF($O4189="WINBACK","Recuperar (winback)",IF($O4189="CONVERGENTE","Upgrade / más líneas",IF($O4189="SOLO MÓVIL","Ofrecer fijo + internet (FLBBTV)",IF($O4189="SOLO FIJO / INTERNET","Ofrecer línea móvil Nextphone","Oferta completa (móvil + fijo + internet)"))))</f>
        <v/>
      </c>
      <c r="Q4189">
        <f>$F4189+$H4189+$L4189</f>
        <v/>
      </c>
      <c r="R4189">
        <f>IFERROR(VLOOKUP($A4189,Registros!$B$2:$G$6000,6,0),IFERROR(VLOOKUP($D4189,Winback!$B$2:$C$300,2,0),""))</f>
        <v/>
      </c>
      <c r="S4189">
        <f>IF($E4189=1,"NP","")&amp;IF($G4189=1,"+MOV","")&amp;IF($I4189=1,"+CS","")&amp;IF($K4189=1,"+WB","")</f>
        <v/>
      </c>
      <c r="T4189">
        <f>$E4189+$G4189+$I4189+$K4189</f>
        <v/>
      </c>
    </row>
    <row r="4190">
      <c r="A4190" t="inlineStr">
        <is>
          <t>354043600000</t>
        </is>
      </c>
      <c r="B4190" t="inlineStr">
        <is>
          <t>35404360</t>
        </is>
      </c>
      <c r="C4190" t="inlineStr">
        <is>
          <t>WINSIN YANDEL QUIEL GONZALEZ</t>
        </is>
      </c>
      <c r="D4190" t="inlineStr">
        <is>
          <t>WINSINYANDELQUIELGONZALEZ</t>
        </is>
      </c>
      <c r="E4190">
        <f>IF(COUNTIFS(Registros!$A$2:$A$6000,"NP",Registros!$B$2:$B$6000,$A4190)&gt;0,1,0)</f>
        <v/>
      </c>
      <c r="F4190">
        <f>IF($E4190=1,SUMIFS(Registros!$F$2:$F$6000,Registros!$A$2:$A$6000,"NP",Registros!$B$2:$B$6000,$A4190),0)</f>
        <v/>
      </c>
      <c r="G4190">
        <f>IF(COUNTIFS(Registros!$A$2:$A$6000,"MOV",Registros!$B$2:$B$6000,$A4190)&gt;0,1,0)</f>
        <v/>
      </c>
      <c r="H4190">
        <f>IF($G4190=1,SUMIFS(Registros!$F$2:$F$6000,Registros!$A$2:$A$6000,"MOV",Registros!$B$2:$B$6000,$A4190),0)</f>
        <v/>
      </c>
      <c r="I4190">
        <f>IF(COUNTIFS(Registros!$A$2:$A$6000,"CS",Registros!$B$2:$B$6000,$A4190)&gt;0,1,0)</f>
        <v/>
      </c>
      <c r="J4190">
        <f>IF($I4190=1,SUMIFS(Registros!$I$2:$I$6000,Registros!$A$2:$A$6000,"CS",Registros!$B$2:$B$6000,$A4190),0)</f>
        <v/>
      </c>
      <c r="K4190">
        <f>IF(COUNTIFS(Winback!$K$2:$K$300,$D4190)&gt;0,1,0)</f>
        <v/>
      </c>
      <c r="L4190">
        <f>IF(AND($K4190=1,LEFT($A4190,3)="WB-"),SUMIFS(Winback!$D$2:$D$300,Winback!$K$2:$K$300,$D4190),0)</f>
        <v/>
      </c>
      <c r="M4190">
        <f>IF(OR($E4190=1,$G4190=1,SUMIFS(Registros!$J$2:$J$6000,Registros!$B$2:$B$6000,$A4190)&gt;0),1,0)</f>
        <v/>
      </c>
      <c r="N4190">
        <f>IF($J4190&gt;0,1,IF(COUNTIFS(Registros!$A$2:$A$6000,"CS",Registros!$B$2:$B$6000,$A4190,Registros!$K$2:$K$6000,"&lt;&gt;")&gt;0,1,0))</f>
        <v/>
      </c>
      <c r="O4190">
        <f>IF(AND($K4190=1,$E4190=0,$G4190=0,$I4190=0),"WINBACK",IF(AND($M4190=1,$N4190&gt;0),"CONVERGENTE",IF($M4190=1,"SOLO MÓVIL",IF($N4190&gt;0,"SOLO FIJO / INTERNET","SIN SERVICIOS"))))</f>
        <v/>
      </c>
      <c r="P4190">
        <f>IF($O4190="WINBACK","Recuperar (winback)",IF($O4190="CONVERGENTE","Upgrade / más líneas",IF($O4190="SOLO MÓVIL","Ofrecer fijo + internet (FLBBTV)",IF($O4190="SOLO FIJO / INTERNET","Ofrecer línea móvil Nextphone","Oferta completa (móvil + fijo + internet)"))))</f>
        <v/>
      </c>
      <c r="Q4190">
        <f>$F4190+$H4190+$L4190</f>
        <v/>
      </c>
      <c r="R4190">
        <f>IFERROR(VLOOKUP($A4190,Registros!$B$2:$G$6000,6,0),IFERROR(VLOOKUP($D4190,Winback!$B$2:$C$300,2,0),""))</f>
        <v/>
      </c>
      <c r="S4190">
        <f>IF($E4190=1,"NP","")&amp;IF($G4190=1,"+MOV","")&amp;IF($I4190=1,"+CS","")&amp;IF($K4190=1,"+WB","")</f>
        <v/>
      </c>
      <c r="T4190">
        <f>$E4190+$G4190+$I4190+$K4190</f>
        <v/>
      </c>
    </row>
    <row r="4191">
      <c r="A4191" t="inlineStr">
        <is>
          <t>331018400000</t>
        </is>
      </c>
      <c r="B4191" t="inlineStr">
        <is>
          <t>33101840</t>
        </is>
      </c>
      <c r="C4191" t="inlineStr">
        <is>
          <t>WINSTON LEE CHAN</t>
        </is>
      </c>
      <c r="D4191" t="inlineStr">
        <is>
          <t>WINSTONLEECHAN</t>
        </is>
      </c>
      <c r="E4191">
        <f>IF(COUNTIFS(Registros!$A$2:$A$6000,"NP",Registros!$B$2:$B$6000,$A4191)&gt;0,1,0)</f>
        <v/>
      </c>
      <c r="F4191">
        <f>IF($E4191=1,SUMIFS(Registros!$F$2:$F$6000,Registros!$A$2:$A$6000,"NP",Registros!$B$2:$B$6000,$A4191),0)</f>
        <v/>
      </c>
      <c r="G4191">
        <f>IF(COUNTIFS(Registros!$A$2:$A$6000,"MOV",Registros!$B$2:$B$6000,$A4191)&gt;0,1,0)</f>
        <v/>
      </c>
      <c r="H4191">
        <f>IF($G4191=1,SUMIFS(Registros!$F$2:$F$6000,Registros!$A$2:$A$6000,"MOV",Registros!$B$2:$B$6000,$A4191),0)</f>
        <v/>
      </c>
      <c r="I4191">
        <f>IF(COUNTIFS(Registros!$A$2:$A$6000,"CS",Registros!$B$2:$B$6000,$A4191)&gt;0,1,0)</f>
        <v/>
      </c>
      <c r="J4191">
        <f>IF($I4191=1,SUMIFS(Registros!$I$2:$I$6000,Registros!$A$2:$A$6000,"CS",Registros!$B$2:$B$6000,$A4191),0)</f>
        <v/>
      </c>
      <c r="K4191">
        <f>IF(COUNTIFS(Winback!$K$2:$K$300,$D4191)&gt;0,1,0)</f>
        <v/>
      </c>
      <c r="L4191">
        <f>IF(AND($K4191=1,LEFT($A4191,3)="WB-"),SUMIFS(Winback!$D$2:$D$300,Winback!$K$2:$K$300,$D4191),0)</f>
        <v/>
      </c>
      <c r="M4191">
        <f>IF(OR($E4191=1,$G4191=1,SUMIFS(Registros!$J$2:$J$6000,Registros!$B$2:$B$6000,$A4191)&gt;0),1,0)</f>
        <v/>
      </c>
      <c r="N4191">
        <f>IF($J4191&gt;0,1,IF(COUNTIFS(Registros!$A$2:$A$6000,"CS",Registros!$B$2:$B$6000,$A4191,Registros!$K$2:$K$6000,"&lt;&gt;")&gt;0,1,0))</f>
        <v/>
      </c>
      <c r="O4191">
        <f>IF(AND($K4191=1,$E4191=0,$G4191=0,$I4191=0),"WINBACK",IF(AND($M4191=1,$N4191&gt;0),"CONVERGENTE",IF($M4191=1,"SOLO MÓVIL",IF($N4191&gt;0,"SOLO FIJO / INTERNET","SIN SERVICIOS"))))</f>
        <v/>
      </c>
      <c r="P4191">
        <f>IF($O4191="WINBACK","Recuperar (winback)",IF($O4191="CONVERGENTE","Upgrade / más líneas",IF($O4191="SOLO MÓVIL","Ofrecer fijo + internet (FLBBTV)",IF($O4191="SOLO FIJO / INTERNET","Ofrecer línea móvil Nextphone","Oferta completa (móvil + fijo + internet)"))))</f>
        <v/>
      </c>
      <c r="Q4191">
        <f>$F4191+$H4191+$L4191</f>
        <v/>
      </c>
      <c r="R4191">
        <f>IFERROR(VLOOKUP($A4191,Registros!$B$2:$G$6000,6,0),IFERROR(VLOOKUP($D4191,Winback!$B$2:$C$300,2,0),""))</f>
        <v/>
      </c>
      <c r="S4191">
        <f>IF($E4191=1,"NP","")&amp;IF($G4191=1,"+MOV","")&amp;IF($I4191=1,"+CS","")&amp;IF($K4191=1,"+WB","")</f>
        <v/>
      </c>
      <c r="T4191">
        <f>$E4191+$G4191+$I4191+$K4191</f>
        <v/>
      </c>
    </row>
    <row r="4192">
      <c r="A4192" t="inlineStr">
        <is>
          <t>351121990000</t>
        </is>
      </c>
      <c r="B4192" t="inlineStr">
        <is>
          <t>35112199</t>
        </is>
      </c>
      <c r="C4192" t="inlineStr">
        <is>
          <t>WISE PHARMA S.A.</t>
        </is>
      </c>
      <c r="D4192" t="inlineStr">
        <is>
          <t>WISEPHARMASA</t>
        </is>
      </c>
      <c r="E4192">
        <f>IF(COUNTIFS(Registros!$A$2:$A$6000,"NP",Registros!$B$2:$B$6000,$A4192)&gt;0,1,0)</f>
        <v/>
      </c>
      <c r="F4192">
        <f>IF($E4192=1,SUMIFS(Registros!$F$2:$F$6000,Registros!$A$2:$A$6000,"NP",Registros!$B$2:$B$6000,$A4192),0)</f>
        <v/>
      </c>
      <c r="G4192">
        <f>IF(COUNTIFS(Registros!$A$2:$A$6000,"MOV",Registros!$B$2:$B$6000,$A4192)&gt;0,1,0)</f>
        <v/>
      </c>
      <c r="H4192">
        <f>IF($G4192=1,SUMIFS(Registros!$F$2:$F$6000,Registros!$A$2:$A$6000,"MOV",Registros!$B$2:$B$6000,$A4192),0)</f>
        <v/>
      </c>
      <c r="I4192">
        <f>IF(COUNTIFS(Registros!$A$2:$A$6000,"CS",Registros!$B$2:$B$6000,$A4192)&gt;0,1,0)</f>
        <v/>
      </c>
      <c r="J4192">
        <f>IF($I4192=1,SUMIFS(Registros!$I$2:$I$6000,Registros!$A$2:$A$6000,"CS",Registros!$B$2:$B$6000,$A4192),0)</f>
        <v/>
      </c>
      <c r="K4192">
        <f>IF(COUNTIFS(Winback!$K$2:$K$300,$D4192)&gt;0,1,0)</f>
        <v/>
      </c>
      <c r="L4192">
        <f>IF(AND($K4192=1,LEFT($A4192,3)="WB-"),SUMIFS(Winback!$D$2:$D$300,Winback!$K$2:$K$300,$D4192),0)</f>
        <v/>
      </c>
      <c r="M4192">
        <f>IF(OR($E4192=1,$G4192=1,SUMIFS(Registros!$J$2:$J$6000,Registros!$B$2:$B$6000,$A4192)&gt;0),1,0)</f>
        <v/>
      </c>
      <c r="N4192">
        <f>IF($J4192&gt;0,1,IF(COUNTIFS(Registros!$A$2:$A$6000,"CS",Registros!$B$2:$B$6000,$A4192,Registros!$K$2:$K$6000,"&lt;&gt;")&gt;0,1,0))</f>
        <v/>
      </c>
      <c r="O4192">
        <f>IF(AND($K4192=1,$E4192=0,$G4192=0,$I4192=0),"WINBACK",IF(AND($M4192=1,$N4192&gt;0),"CONVERGENTE",IF($M4192=1,"SOLO MÓVIL",IF($N4192&gt;0,"SOLO FIJO / INTERNET","SIN SERVICIOS"))))</f>
        <v/>
      </c>
      <c r="P4192">
        <f>IF($O4192="WINBACK","Recuperar (winback)",IF($O4192="CONVERGENTE","Upgrade / más líneas",IF($O4192="SOLO MÓVIL","Ofrecer fijo + internet (FLBBTV)",IF($O4192="SOLO FIJO / INTERNET","Ofrecer línea móvil Nextphone","Oferta completa (móvil + fijo + internet)"))))</f>
        <v/>
      </c>
      <c r="Q4192">
        <f>$F4192+$H4192+$L4192</f>
        <v/>
      </c>
      <c r="R4192">
        <f>IFERROR(VLOOKUP($A4192,Registros!$B$2:$G$6000,6,0),IFERROR(VLOOKUP($D4192,Winback!$B$2:$C$300,2,0),""))</f>
        <v/>
      </c>
      <c r="S4192">
        <f>IF($E4192=1,"NP","")&amp;IF($G4192=1,"+MOV","")&amp;IF($I4192=1,"+CS","")&amp;IF($K4192=1,"+WB","")</f>
        <v/>
      </c>
      <c r="T4192">
        <f>$E4192+$G4192+$I4192+$K4192</f>
        <v/>
      </c>
    </row>
    <row r="4193">
      <c r="A4193" t="inlineStr">
        <is>
          <t>312043680000</t>
        </is>
      </c>
      <c r="B4193" t="inlineStr">
        <is>
          <t>31204368</t>
        </is>
      </c>
      <c r="C4193" t="inlineStr">
        <is>
          <t>WL INVESTMENTS GROUP; INC</t>
        </is>
      </c>
      <c r="D4193" t="inlineStr">
        <is>
          <t>WLINVESTMENTSGROUPINC</t>
        </is>
      </c>
      <c r="E4193">
        <f>IF(COUNTIFS(Registros!$A$2:$A$6000,"NP",Registros!$B$2:$B$6000,$A4193)&gt;0,1,0)</f>
        <v/>
      </c>
      <c r="F4193">
        <f>IF($E4193=1,SUMIFS(Registros!$F$2:$F$6000,Registros!$A$2:$A$6000,"NP",Registros!$B$2:$B$6000,$A4193),0)</f>
        <v/>
      </c>
      <c r="G4193">
        <f>IF(COUNTIFS(Registros!$A$2:$A$6000,"MOV",Registros!$B$2:$B$6000,$A4193)&gt;0,1,0)</f>
        <v/>
      </c>
      <c r="H4193">
        <f>IF($G4193=1,SUMIFS(Registros!$F$2:$F$6000,Registros!$A$2:$A$6000,"MOV",Registros!$B$2:$B$6000,$A4193),0)</f>
        <v/>
      </c>
      <c r="I4193">
        <f>IF(COUNTIFS(Registros!$A$2:$A$6000,"CS",Registros!$B$2:$B$6000,$A4193)&gt;0,1,0)</f>
        <v/>
      </c>
      <c r="J4193">
        <f>IF($I4193=1,SUMIFS(Registros!$I$2:$I$6000,Registros!$A$2:$A$6000,"CS",Registros!$B$2:$B$6000,$A4193),0)</f>
        <v/>
      </c>
      <c r="K4193">
        <f>IF(COUNTIFS(Winback!$K$2:$K$300,$D4193)&gt;0,1,0)</f>
        <v/>
      </c>
      <c r="L4193">
        <f>IF(AND($K4193=1,LEFT($A4193,3)="WB-"),SUMIFS(Winback!$D$2:$D$300,Winback!$K$2:$K$300,$D4193),0)</f>
        <v/>
      </c>
      <c r="M4193">
        <f>IF(OR($E4193=1,$G4193=1,SUMIFS(Registros!$J$2:$J$6000,Registros!$B$2:$B$6000,$A4193)&gt;0),1,0)</f>
        <v/>
      </c>
      <c r="N4193">
        <f>IF($J4193&gt;0,1,IF(COUNTIFS(Registros!$A$2:$A$6000,"CS",Registros!$B$2:$B$6000,$A4193,Registros!$K$2:$K$6000,"&lt;&gt;")&gt;0,1,0))</f>
        <v/>
      </c>
      <c r="O4193">
        <f>IF(AND($K4193=1,$E4193=0,$G4193=0,$I4193=0),"WINBACK",IF(AND($M4193=1,$N4193&gt;0),"CONVERGENTE",IF($M4193=1,"SOLO MÓVIL",IF($N4193&gt;0,"SOLO FIJO / INTERNET","SIN SERVICIOS"))))</f>
        <v/>
      </c>
      <c r="P4193">
        <f>IF($O4193="WINBACK","Recuperar (winback)",IF($O4193="CONVERGENTE","Upgrade / más líneas",IF($O4193="SOLO MÓVIL","Ofrecer fijo + internet (FLBBTV)",IF($O4193="SOLO FIJO / INTERNET","Ofrecer línea móvil Nextphone","Oferta completa (móvil + fijo + internet)"))))</f>
        <v/>
      </c>
      <c r="Q4193">
        <f>$F4193+$H4193+$L4193</f>
        <v/>
      </c>
      <c r="R4193">
        <f>IFERROR(VLOOKUP($A4193,Registros!$B$2:$G$6000,6,0),IFERROR(VLOOKUP($D4193,Winback!$B$2:$C$300,2,0),""))</f>
        <v/>
      </c>
      <c r="S4193">
        <f>IF($E4193=1,"NP","")&amp;IF($G4193=1,"+MOV","")&amp;IF($I4193=1,"+CS","")&amp;IF($K4193=1,"+WB","")</f>
        <v/>
      </c>
      <c r="T4193">
        <f>$E4193+$G4193+$I4193+$K4193</f>
        <v/>
      </c>
    </row>
    <row r="4194">
      <c r="A4194" t="inlineStr">
        <is>
          <t>239005240000</t>
        </is>
      </c>
      <c r="B4194" t="inlineStr">
        <is>
          <t>23900524</t>
        </is>
      </c>
      <c r="C4194" t="inlineStr">
        <is>
          <t>WONDERFUL INC</t>
        </is>
      </c>
      <c r="D4194" t="inlineStr">
        <is>
          <t>WONDERFULINC</t>
        </is>
      </c>
      <c r="E4194">
        <f>IF(COUNTIFS(Registros!$A$2:$A$6000,"NP",Registros!$B$2:$B$6000,$A4194)&gt;0,1,0)</f>
        <v/>
      </c>
      <c r="F4194">
        <f>IF($E4194=1,SUMIFS(Registros!$F$2:$F$6000,Registros!$A$2:$A$6000,"NP",Registros!$B$2:$B$6000,$A4194),0)</f>
        <v/>
      </c>
      <c r="G4194">
        <f>IF(COUNTIFS(Registros!$A$2:$A$6000,"MOV",Registros!$B$2:$B$6000,$A4194)&gt;0,1,0)</f>
        <v/>
      </c>
      <c r="H4194">
        <f>IF($G4194=1,SUMIFS(Registros!$F$2:$F$6000,Registros!$A$2:$A$6000,"MOV",Registros!$B$2:$B$6000,$A4194),0)</f>
        <v/>
      </c>
      <c r="I4194">
        <f>IF(COUNTIFS(Registros!$A$2:$A$6000,"CS",Registros!$B$2:$B$6000,$A4194)&gt;0,1,0)</f>
        <v/>
      </c>
      <c r="J4194">
        <f>IF($I4194=1,SUMIFS(Registros!$I$2:$I$6000,Registros!$A$2:$A$6000,"CS",Registros!$B$2:$B$6000,$A4194),0)</f>
        <v/>
      </c>
      <c r="K4194">
        <f>IF(COUNTIFS(Winback!$K$2:$K$300,$D4194)&gt;0,1,0)</f>
        <v/>
      </c>
      <c r="L4194">
        <f>IF(AND($K4194=1,LEFT($A4194,3)="WB-"),SUMIFS(Winback!$D$2:$D$300,Winback!$K$2:$K$300,$D4194),0)</f>
        <v/>
      </c>
      <c r="M4194">
        <f>IF(OR($E4194=1,$G4194=1,SUMIFS(Registros!$J$2:$J$6000,Registros!$B$2:$B$6000,$A4194)&gt;0),1,0)</f>
        <v/>
      </c>
      <c r="N4194">
        <f>IF($J4194&gt;0,1,IF(COUNTIFS(Registros!$A$2:$A$6000,"CS",Registros!$B$2:$B$6000,$A4194,Registros!$K$2:$K$6000,"&lt;&gt;")&gt;0,1,0))</f>
        <v/>
      </c>
      <c r="O4194">
        <f>IF(AND($K4194=1,$E4194=0,$G4194=0,$I4194=0),"WINBACK",IF(AND($M4194=1,$N4194&gt;0),"CONVERGENTE",IF($M4194=1,"SOLO MÓVIL",IF($N4194&gt;0,"SOLO FIJO / INTERNET","SIN SERVICIOS"))))</f>
        <v/>
      </c>
      <c r="P4194">
        <f>IF($O4194="WINBACK","Recuperar (winback)",IF($O4194="CONVERGENTE","Upgrade / más líneas",IF($O4194="SOLO MÓVIL","Ofrecer fijo + internet (FLBBTV)",IF($O4194="SOLO FIJO / INTERNET","Ofrecer línea móvil Nextphone","Oferta completa (móvil + fijo + internet)"))))</f>
        <v/>
      </c>
      <c r="Q4194">
        <f>$F4194+$H4194+$L4194</f>
        <v/>
      </c>
      <c r="R4194">
        <f>IFERROR(VLOOKUP($A4194,Registros!$B$2:$G$6000,6,0),IFERROR(VLOOKUP($D4194,Winback!$B$2:$C$300,2,0),""))</f>
        <v/>
      </c>
      <c r="S4194">
        <f>IF($E4194=1,"NP","")&amp;IF($G4194=1,"+MOV","")&amp;IF($I4194=1,"+CS","")&amp;IF($K4194=1,"+WB","")</f>
        <v/>
      </c>
      <c r="T4194">
        <f>$E4194+$G4194+$I4194+$K4194</f>
        <v/>
      </c>
    </row>
    <row r="4195">
      <c r="A4195" t="inlineStr">
        <is>
          <t>347184160000</t>
        </is>
      </c>
      <c r="B4195" t="inlineStr">
        <is>
          <t>34718416</t>
        </is>
      </c>
      <c r="C4195" t="inlineStr">
        <is>
          <t>WOODMIZER PANAMA</t>
        </is>
      </c>
      <c r="D4195" t="inlineStr">
        <is>
          <t>WOODMIZERPANAMA</t>
        </is>
      </c>
      <c r="E4195">
        <f>IF(COUNTIFS(Registros!$A$2:$A$6000,"NP",Registros!$B$2:$B$6000,$A4195)&gt;0,1,0)</f>
        <v/>
      </c>
      <c r="F4195">
        <f>IF($E4195=1,SUMIFS(Registros!$F$2:$F$6000,Registros!$A$2:$A$6000,"NP",Registros!$B$2:$B$6000,$A4195),0)</f>
        <v/>
      </c>
      <c r="G4195">
        <f>IF(COUNTIFS(Registros!$A$2:$A$6000,"MOV",Registros!$B$2:$B$6000,$A4195)&gt;0,1,0)</f>
        <v/>
      </c>
      <c r="H4195">
        <f>IF($G4195=1,SUMIFS(Registros!$F$2:$F$6000,Registros!$A$2:$A$6000,"MOV",Registros!$B$2:$B$6000,$A4195),0)</f>
        <v/>
      </c>
      <c r="I4195">
        <f>IF(COUNTIFS(Registros!$A$2:$A$6000,"CS",Registros!$B$2:$B$6000,$A4195)&gt;0,1,0)</f>
        <v/>
      </c>
      <c r="J4195">
        <f>IF($I4195=1,SUMIFS(Registros!$I$2:$I$6000,Registros!$A$2:$A$6000,"CS",Registros!$B$2:$B$6000,$A4195),0)</f>
        <v/>
      </c>
      <c r="K4195">
        <f>IF(COUNTIFS(Winback!$K$2:$K$300,$D4195)&gt;0,1,0)</f>
        <v/>
      </c>
      <c r="L4195">
        <f>IF(AND($K4195=1,LEFT($A4195,3)="WB-"),SUMIFS(Winback!$D$2:$D$300,Winback!$K$2:$K$300,$D4195),0)</f>
        <v/>
      </c>
      <c r="M4195">
        <f>IF(OR($E4195=1,$G4195=1,SUMIFS(Registros!$J$2:$J$6000,Registros!$B$2:$B$6000,$A4195)&gt;0),1,0)</f>
        <v/>
      </c>
      <c r="N4195">
        <f>IF($J4195&gt;0,1,IF(COUNTIFS(Registros!$A$2:$A$6000,"CS",Registros!$B$2:$B$6000,$A4195,Registros!$K$2:$K$6000,"&lt;&gt;")&gt;0,1,0))</f>
        <v/>
      </c>
      <c r="O4195">
        <f>IF(AND($K4195=1,$E4195=0,$G4195=0,$I4195=0),"WINBACK",IF(AND($M4195=1,$N4195&gt;0),"CONVERGENTE",IF($M4195=1,"SOLO MÓVIL",IF($N4195&gt;0,"SOLO FIJO / INTERNET","SIN SERVICIOS"))))</f>
        <v/>
      </c>
      <c r="P4195">
        <f>IF($O4195="WINBACK","Recuperar (winback)",IF($O4195="CONVERGENTE","Upgrade / más líneas",IF($O4195="SOLO MÓVIL","Ofrecer fijo + internet (FLBBTV)",IF($O4195="SOLO FIJO / INTERNET","Ofrecer línea móvil Nextphone","Oferta completa (móvil + fijo + internet)"))))</f>
        <v/>
      </c>
      <c r="Q4195">
        <f>$F4195+$H4195+$L4195</f>
        <v/>
      </c>
      <c r="R4195">
        <f>IFERROR(VLOOKUP($A4195,Registros!$B$2:$G$6000,6,0),IFERROR(VLOOKUP($D4195,Winback!$B$2:$C$300,2,0),""))</f>
        <v/>
      </c>
      <c r="S4195">
        <f>IF($E4195=1,"NP","")&amp;IF($G4195=1,"+MOV","")&amp;IF($I4195=1,"+CS","")&amp;IF($K4195=1,"+WB","")</f>
        <v/>
      </c>
      <c r="T4195">
        <f>$E4195+$G4195+$I4195+$K4195</f>
        <v/>
      </c>
    </row>
    <row r="4196">
      <c r="A4196" t="inlineStr">
        <is>
          <t>343406110000</t>
        </is>
      </c>
      <c r="B4196" t="inlineStr">
        <is>
          <t>34340611</t>
        </is>
      </c>
      <c r="C4196" t="inlineStr">
        <is>
          <t>WOODWORKS COLLECTIONS; INC.</t>
        </is>
      </c>
      <c r="D4196" t="inlineStr">
        <is>
          <t>WOODWORKSCOLLECTIONSINC</t>
        </is>
      </c>
      <c r="E4196">
        <f>IF(COUNTIFS(Registros!$A$2:$A$6000,"NP",Registros!$B$2:$B$6000,$A4196)&gt;0,1,0)</f>
        <v/>
      </c>
      <c r="F4196">
        <f>IF($E4196=1,SUMIFS(Registros!$F$2:$F$6000,Registros!$A$2:$A$6000,"NP",Registros!$B$2:$B$6000,$A4196),0)</f>
        <v/>
      </c>
      <c r="G4196">
        <f>IF(COUNTIFS(Registros!$A$2:$A$6000,"MOV",Registros!$B$2:$B$6000,$A4196)&gt;0,1,0)</f>
        <v/>
      </c>
      <c r="H4196">
        <f>IF($G4196=1,SUMIFS(Registros!$F$2:$F$6000,Registros!$A$2:$A$6000,"MOV",Registros!$B$2:$B$6000,$A4196),0)</f>
        <v/>
      </c>
      <c r="I4196">
        <f>IF(COUNTIFS(Registros!$A$2:$A$6000,"CS",Registros!$B$2:$B$6000,$A4196)&gt;0,1,0)</f>
        <v/>
      </c>
      <c r="J4196">
        <f>IF($I4196=1,SUMIFS(Registros!$I$2:$I$6000,Registros!$A$2:$A$6000,"CS",Registros!$B$2:$B$6000,$A4196),0)</f>
        <v/>
      </c>
      <c r="K4196">
        <f>IF(COUNTIFS(Winback!$K$2:$K$300,$D4196)&gt;0,1,0)</f>
        <v/>
      </c>
      <c r="L4196">
        <f>IF(AND($K4196=1,LEFT($A4196,3)="WB-"),SUMIFS(Winback!$D$2:$D$300,Winback!$K$2:$K$300,$D4196),0)</f>
        <v/>
      </c>
      <c r="M4196">
        <f>IF(OR($E4196=1,$G4196=1,SUMIFS(Registros!$J$2:$J$6000,Registros!$B$2:$B$6000,$A4196)&gt;0),1,0)</f>
        <v/>
      </c>
      <c r="N4196">
        <f>IF($J4196&gt;0,1,IF(COUNTIFS(Registros!$A$2:$A$6000,"CS",Registros!$B$2:$B$6000,$A4196,Registros!$K$2:$K$6000,"&lt;&gt;")&gt;0,1,0))</f>
        <v/>
      </c>
      <c r="O4196">
        <f>IF(AND($K4196=1,$E4196=0,$G4196=0,$I4196=0),"WINBACK",IF(AND($M4196=1,$N4196&gt;0),"CONVERGENTE",IF($M4196=1,"SOLO MÓVIL",IF($N4196&gt;0,"SOLO FIJO / INTERNET","SIN SERVICIOS"))))</f>
        <v/>
      </c>
      <c r="P4196">
        <f>IF($O4196="WINBACK","Recuperar (winback)",IF($O4196="CONVERGENTE","Upgrade / más líneas",IF($O4196="SOLO MÓVIL","Ofrecer fijo + internet (FLBBTV)",IF($O4196="SOLO FIJO / INTERNET","Ofrecer línea móvil Nextphone","Oferta completa (móvil + fijo + internet)"))))</f>
        <v/>
      </c>
      <c r="Q4196">
        <f>$F4196+$H4196+$L4196</f>
        <v/>
      </c>
      <c r="R4196">
        <f>IFERROR(VLOOKUP($A4196,Registros!$B$2:$G$6000,6,0),IFERROR(VLOOKUP($D4196,Winback!$B$2:$C$300,2,0),""))</f>
        <v/>
      </c>
      <c r="S4196">
        <f>IF($E4196=1,"NP","")&amp;IF($G4196=1,"+MOV","")&amp;IF($I4196=1,"+CS","")&amp;IF($K4196=1,"+WB","")</f>
        <v/>
      </c>
      <c r="T4196">
        <f>$E4196+$G4196+$I4196+$K4196</f>
        <v/>
      </c>
    </row>
    <row r="4197">
      <c r="A4197" t="inlineStr">
        <is>
          <t>267075850000</t>
        </is>
      </c>
      <c r="B4197" t="inlineStr">
        <is>
          <t>26707585</t>
        </is>
      </c>
      <c r="C4197" t="inlineStr">
        <is>
          <t>WOOF HOUSE SA</t>
        </is>
      </c>
      <c r="D4197" t="inlineStr">
        <is>
          <t>WOOFHOUSESA</t>
        </is>
      </c>
      <c r="E4197">
        <f>IF(COUNTIFS(Registros!$A$2:$A$6000,"NP",Registros!$B$2:$B$6000,$A4197)&gt;0,1,0)</f>
        <v/>
      </c>
      <c r="F4197">
        <f>IF($E4197=1,SUMIFS(Registros!$F$2:$F$6000,Registros!$A$2:$A$6000,"NP",Registros!$B$2:$B$6000,$A4197),0)</f>
        <v/>
      </c>
      <c r="G4197">
        <f>IF(COUNTIFS(Registros!$A$2:$A$6000,"MOV",Registros!$B$2:$B$6000,$A4197)&gt;0,1,0)</f>
        <v/>
      </c>
      <c r="H4197">
        <f>IF($G4197=1,SUMIFS(Registros!$F$2:$F$6000,Registros!$A$2:$A$6000,"MOV",Registros!$B$2:$B$6000,$A4197),0)</f>
        <v/>
      </c>
      <c r="I4197">
        <f>IF(COUNTIFS(Registros!$A$2:$A$6000,"CS",Registros!$B$2:$B$6000,$A4197)&gt;0,1,0)</f>
        <v/>
      </c>
      <c r="J4197">
        <f>IF($I4197=1,SUMIFS(Registros!$I$2:$I$6000,Registros!$A$2:$A$6000,"CS",Registros!$B$2:$B$6000,$A4197),0)</f>
        <v/>
      </c>
      <c r="K4197">
        <f>IF(COUNTIFS(Winback!$K$2:$K$300,$D4197)&gt;0,1,0)</f>
        <v/>
      </c>
      <c r="L4197">
        <f>IF(AND($K4197=1,LEFT($A4197,3)="WB-"),SUMIFS(Winback!$D$2:$D$300,Winback!$K$2:$K$300,$D4197),0)</f>
        <v/>
      </c>
      <c r="M4197">
        <f>IF(OR($E4197=1,$G4197=1,SUMIFS(Registros!$J$2:$J$6000,Registros!$B$2:$B$6000,$A4197)&gt;0),1,0)</f>
        <v/>
      </c>
      <c r="N4197">
        <f>IF($J4197&gt;0,1,IF(COUNTIFS(Registros!$A$2:$A$6000,"CS",Registros!$B$2:$B$6000,$A4197,Registros!$K$2:$K$6000,"&lt;&gt;")&gt;0,1,0))</f>
        <v/>
      </c>
      <c r="O4197">
        <f>IF(AND($K4197=1,$E4197=0,$G4197=0,$I4197=0),"WINBACK",IF(AND($M4197=1,$N4197&gt;0),"CONVERGENTE",IF($M4197=1,"SOLO MÓVIL",IF($N4197&gt;0,"SOLO FIJO / INTERNET","SIN SERVICIOS"))))</f>
        <v/>
      </c>
      <c r="P4197">
        <f>IF($O4197="WINBACK","Recuperar (winback)",IF($O4197="CONVERGENTE","Upgrade / más líneas",IF($O4197="SOLO MÓVIL","Ofrecer fijo + internet (FLBBTV)",IF($O4197="SOLO FIJO / INTERNET","Ofrecer línea móvil Nextphone","Oferta completa (móvil + fijo + internet)"))))</f>
        <v/>
      </c>
      <c r="Q4197">
        <f>$F4197+$H4197+$L4197</f>
        <v/>
      </c>
      <c r="R4197">
        <f>IFERROR(VLOOKUP($A4197,Registros!$B$2:$G$6000,6,0),IFERROR(VLOOKUP($D4197,Winback!$B$2:$C$300,2,0),""))</f>
        <v/>
      </c>
      <c r="S4197">
        <f>IF($E4197=1,"NP","")&amp;IF($G4197=1,"+MOV","")&amp;IF($I4197=1,"+CS","")&amp;IF($K4197=1,"+WB","")</f>
        <v/>
      </c>
      <c r="T4197">
        <f>$E4197+$G4197+$I4197+$K4197</f>
        <v/>
      </c>
    </row>
    <row r="4198">
      <c r="A4198" t="inlineStr">
        <is>
          <t>331050730000</t>
        </is>
      </c>
      <c r="B4198" t="inlineStr">
        <is>
          <t>33105073</t>
        </is>
      </c>
      <c r="C4198" t="inlineStr">
        <is>
          <t>WORKEA ASOCIADOS; S.A.</t>
        </is>
      </c>
      <c r="D4198" t="inlineStr">
        <is>
          <t>WORKEAASOCIADOSSA</t>
        </is>
      </c>
      <c r="E4198">
        <f>IF(COUNTIFS(Registros!$A$2:$A$6000,"NP",Registros!$B$2:$B$6000,$A4198)&gt;0,1,0)</f>
        <v/>
      </c>
      <c r="F4198">
        <f>IF($E4198=1,SUMIFS(Registros!$F$2:$F$6000,Registros!$A$2:$A$6000,"NP",Registros!$B$2:$B$6000,$A4198),0)</f>
        <v/>
      </c>
      <c r="G4198">
        <f>IF(COUNTIFS(Registros!$A$2:$A$6000,"MOV",Registros!$B$2:$B$6000,$A4198)&gt;0,1,0)</f>
        <v/>
      </c>
      <c r="H4198">
        <f>IF($G4198=1,SUMIFS(Registros!$F$2:$F$6000,Registros!$A$2:$A$6000,"MOV",Registros!$B$2:$B$6000,$A4198),0)</f>
        <v/>
      </c>
      <c r="I4198">
        <f>IF(COUNTIFS(Registros!$A$2:$A$6000,"CS",Registros!$B$2:$B$6000,$A4198)&gt;0,1,0)</f>
        <v/>
      </c>
      <c r="J4198">
        <f>IF($I4198=1,SUMIFS(Registros!$I$2:$I$6000,Registros!$A$2:$A$6000,"CS",Registros!$B$2:$B$6000,$A4198),0)</f>
        <v/>
      </c>
      <c r="K4198">
        <f>IF(COUNTIFS(Winback!$K$2:$K$300,$D4198)&gt;0,1,0)</f>
        <v/>
      </c>
      <c r="L4198">
        <f>IF(AND($K4198=1,LEFT($A4198,3)="WB-"),SUMIFS(Winback!$D$2:$D$300,Winback!$K$2:$K$300,$D4198),0)</f>
        <v/>
      </c>
      <c r="M4198">
        <f>IF(OR($E4198=1,$G4198=1,SUMIFS(Registros!$J$2:$J$6000,Registros!$B$2:$B$6000,$A4198)&gt;0),1,0)</f>
        <v/>
      </c>
      <c r="N4198">
        <f>IF($J4198&gt;0,1,IF(COUNTIFS(Registros!$A$2:$A$6000,"CS",Registros!$B$2:$B$6000,$A4198,Registros!$K$2:$K$6000,"&lt;&gt;")&gt;0,1,0))</f>
        <v/>
      </c>
      <c r="O4198">
        <f>IF(AND($K4198=1,$E4198=0,$G4198=0,$I4198=0),"WINBACK",IF(AND($M4198=1,$N4198&gt;0),"CONVERGENTE",IF($M4198=1,"SOLO MÓVIL",IF($N4198&gt;0,"SOLO FIJO / INTERNET","SIN SERVICIOS"))))</f>
        <v/>
      </c>
      <c r="P4198">
        <f>IF($O4198="WINBACK","Recuperar (winback)",IF($O4198="CONVERGENTE","Upgrade / más líneas",IF($O4198="SOLO MÓVIL","Ofrecer fijo + internet (FLBBTV)",IF($O4198="SOLO FIJO / INTERNET","Ofrecer línea móvil Nextphone","Oferta completa (móvil + fijo + internet)"))))</f>
        <v/>
      </c>
      <c r="Q4198">
        <f>$F4198+$H4198+$L4198</f>
        <v/>
      </c>
      <c r="R4198">
        <f>IFERROR(VLOOKUP($A4198,Registros!$B$2:$G$6000,6,0),IFERROR(VLOOKUP($D4198,Winback!$B$2:$C$300,2,0),""))</f>
        <v/>
      </c>
      <c r="S4198">
        <f>IF($E4198=1,"NP","")&amp;IF($G4198=1,"+MOV","")&amp;IF($I4198=1,"+CS","")&amp;IF($K4198=1,"+WB","")</f>
        <v/>
      </c>
      <c r="T4198">
        <f>$E4198+$G4198+$I4198+$K4198</f>
        <v/>
      </c>
    </row>
    <row r="4199">
      <c r="A4199" t="inlineStr">
        <is>
          <t>245015310000</t>
        </is>
      </c>
      <c r="B4199" t="inlineStr">
        <is>
          <t>24501531</t>
        </is>
      </c>
      <c r="C4199" t="inlineStr">
        <is>
          <t>WORLD BRANDS INTERNATIONAL CORP</t>
        </is>
      </c>
      <c r="D4199" t="inlineStr">
        <is>
          <t>WORLDBRANDSINTERNATIONALCORP</t>
        </is>
      </c>
      <c r="E4199">
        <f>IF(COUNTIFS(Registros!$A$2:$A$6000,"NP",Registros!$B$2:$B$6000,$A4199)&gt;0,1,0)</f>
        <v/>
      </c>
      <c r="F4199">
        <f>IF($E4199=1,SUMIFS(Registros!$F$2:$F$6000,Registros!$A$2:$A$6000,"NP",Registros!$B$2:$B$6000,$A4199),0)</f>
        <v/>
      </c>
      <c r="G4199">
        <f>IF(COUNTIFS(Registros!$A$2:$A$6000,"MOV",Registros!$B$2:$B$6000,$A4199)&gt;0,1,0)</f>
        <v/>
      </c>
      <c r="H4199">
        <f>IF($G4199=1,SUMIFS(Registros!$F$2:$F$6000,Registros!$A$2:$A$6000,"MOV",Registros!$B$2:$B$6000,$A4199),0)</f>
        <v/>
      </c>
      <c r="I4199">
        <f>IF(COUNTIFS(Registros!$A$2:$A$6000,"CS",Registros!$B$2:$B$6000,$A4199)&gt;0,1,0)</f>
        <v/>
      </c>
      <c r="J4199">
        <f>IF($I4199=1,SUMIFS(Registros!$I$2:$I$6000,Registros!$A$2:$A$6000,"CS",Registros!$B$2:$B$6000,$A4199),0)</f>
        <v/>
      </c>
      <c r="K4199">
        <f>IF(COUNTIFS(Winback!$K$2:$K$300,$D4199)&gt;0,1,0)</f>
        <v/>
      </c>
      <c r="L4199">
        <f>IF(AND($K4199=1,LEFT($A4199,3)="WB-"),SUMIFS(Winback!$D$2:$D$300,Winback!$K$2:$K$300,$D4199),0)</f>
        <v/>
      </c>
      <c r="M4199">
        <f>IF(OR($E4199=1,$G4199=1,SUMIFS(Registros!$J$2:$J$6000,Registros!$B$2:$B$6000,$A4199)&gt;0),1,0)</f>
        <v/>
      </c>
      <c r="N4199">
        <f>IF($J4199&gt;0,1,IF(COUNTIFS(Registros!$A$2:$A$6000,"CS",Registros!$B$2:$B$6000,$A4199,Registros!$K$2:$K$6000,"&lt;&gt;")&gt;0,1,0))</f>
        <v/>
      </c>
      <c r="O4199">
        <f>IF(AND($K4199=1,$E4199=0,$G4199=0,$I4199=0),"WINBACK",IF(AND($M4199=1,$N4199&gt;0),"CONVERGENTE",IF($M4199=1,"SOLO MÓVIL",IF($N4199&gt;0,"SOLO FIJO / INTERNET","SIN SERVICIOS"))))</f>
        <v/>
      </c>
      <c r="P4199">
        <f>IF($O4199="WINBACK","Recuperar (winback)",IF($O4199="CONVERGENTE","Upgrade / más líneas",IF($O4199="SOLO MÓVIL","Ofrecer fijo + internet (FLBBTV)",IF($O4199="SOLO FIJO / INTERNET","Ofrecer línea móvil Nextphone","Oferta completa (móvil + fijo + internet)"))))</f>
        <v/>
      </c>
      <c r="Q4199">
        <f>$F4199+$H4199+$L4199</f>
        <v/>
      </c>
      <c r="R4199">
        <f>IFERROR(VLOOKUP($A4199,Registros!$B$2:$G$6000,6,0),IFERROR(VLOOKUP($D4199,Winback!$B$2:$C$300,2,0),""))</f>
        <v/>
      </c>
      <c r="S4199">
        <f>IF($E4199=1,"NP","")&amp;IF($G4199=1,"+MOV","")&amp;IF($I4199=1,"+CS","")&amp;IF($K4199=1,"+WB","")</f>
        <v/>
      </c>
      <c r="T4199">
        <f>$E4199+$G4199+$I4199+$K4199</f>
        <v/>
      </c>
    </row>
    <row r="4200">
      <c r="A4200" t="inlineStr">
        <is>
          <t>359083110000</t>
        </is>
      </c>
      <c r="B4200" t="inlineStr">
        <is>
          <t>35908311</t>
        </is>
      </c>
      <c r="C4200" t="inlineStr">
        <is>
          <t>WORLD KOREI LATAM CORP</t>
        </is>
      </c>
      <c r="D4200" t="inlineStr">
        <is>
          <t>WORLDKOREILATAMCORP</t>
        </is>
      </c>
      <c r="E4200">
        <f>IF(COUNTIFS(Registros!$A$2:$A$6000,"NP",Registros!$B$2:$B$6000,$A4200)&gt;0,1,0)</f>
        <v/>
      </c>
      <c r="F4200">
        <f>IF($E4200=1,SUMIFS(Registros!$F$2:$F$6000,Registros!$A$2:$A$6000,"NP",Registros!$B$2:$B$6000,$A4200),0)</f>
        <v/>
      </c>
      <c r="G4200">
        <f>IF(COUNTIFS(Registros!$A$2:$A$6000,"MOV",Registros!$B$2:$B$6000,$A4200)&gt;0,1,0)</f>
        <v/>
      </c>
      <c r="H4200">
        <f>IF($G4200=1,SUMIFS(Registros!$F$2:$F$6000,Registros!$A$2:$A$6000,"MOV",Registros!$B$2:$B$6000,$A4200),0)</f>
        <v/>
      </c>
      <c r="I4200">
        <f>IF(COUNTIFS(Registros!$A$2:$A$6000,"CS",Registros!$B$2:$B$6000,$A4200)&gt;0,1,0)</f>
        <v/>
      </c>
      <c r="J4200">
        <f>IF($I4200=1,SUMIFS(Registros!$I$2:$I$6000,Registros!$A$2:$A$6000,"CS",Registros!$B$2:$B$6000,$A4200),0)</f>
        <v/>
      </c>
      <c r="K4200">
        <f>IF(COUNTIFS(Winback!$K$2:$K$300,$D4200)&gt;0,1,0)</f>
        <v/>
      </c>
      <c r="L4200">
        <f>IF(AND($K4200=1,LEFT($A4200,3)="WB-"),SUMIFS(Winback!$D$2:$D$300,Winback!$K$2:$K$300,$D4200),0)</f>
        <v/>
      </c>
      <c r="M4200">
        <f>IF(OR($E4200=1,$G4200=1,SUMIFS(Registros!$J$2:$J$6000,Registros!$B$2:$B$6000,$A4200)&gt;0),1,0)</f>
        <v/>
      </c>
      <c r="N4200">
        <f>IF($J4200&gt;0,1,IF(COUNTIFS(Registros!$A$2:$A$6000,"CS",Registros!$B$2:$B$6000,$A4200,Registros!$K$2:$K$6000,"&lt;&gt;")&gt;0,1,0))</f>
        <v/>
      </c>
      <c r="O4200">
        <f>IF(AND($K4200=1,$E4200=0,$G4200=0,$I4200=0),"WINBACK",IF(AND($M4200=1,$N4200&gt;0),"CONVERGENTE",IF($M4200=1,"SOLO MÓVIL",IF($N4200&gt;0,"SOLO FIJO / INTERNET","SIN SERVICIOS"))))</f>
        <v/>
      </c>
      <c r="P4200">
        <f>IF($O4200="WINBACK","Recuperar (winback)",IF($O4200="CONVERGENTE","Upgrade / más líneas",IF($O4200="SOLO MÓVIL","Ofrecer fijo + internet (FLBBTV)",IF($O4200="SOLO FIJO / INTERNET","Ofrecer línea móvil Nextphone","Oferta completa (móvil + fijo + internet)"))))</f>
        <v/>
      </c>
      <c r="Q4200">
        <f>$F4200+$H4200+$L4200</f>
        <v/>
      </c>
      <c r="R4200">
        <f>IFERROR(VLOOKUP($A4200,Registros!$B$2:$G$6000,6,0),IFERROR(VLOOKUP($D4200,Winback!$B$2:$C$300,2,0),""))</f>
        <v/>
      </c>
      <c r="S4200">
        <f>IF($E4200=1,"NP","")&amp;IF($G4200=1,"+MOV","")&amp;IF($I4200=1,"+CS","")&amp;IF($K4200=1,"+WB","")</f>
        <v/>
      </c>
      <c r="T4200">
        <f>$E4200+$G4200+$I4200+$K4200</f>
        <v/>
      </c>
    </row>
    <row r="4201">
      <c r="A4201" t="inlineStr">
        <is>
          <t>337057210000</t>
        </is>
      </c>
      <c r="B4201" t="inlineStr">
        <is>
          <t>33705721</t>
        </is>
      </c>
      <c r="C4201" t="inlineStr">
        <is>
          <t>WORLD LOGISTIC COLON S.A</t>
        </is>
      </c>
      <c r="D4201" t="inlineStr">
        <is>
          <t>WORLDLOGISTICCOLONSA</t>
        </is>
      </c>
      <c r="E4201">
        <f>IF(COUNTIFS(Registros!$A$2:$A$6000,"NP",Registros!$B$2:$B$6000,$A4201)&gt;0,1,0)</f>
        <v/>
      </c>
      <c r="F4201">
        <f>IF($E4201=1,SUMIFS(Registros!$F$2:$F$6000,Registros!$A$2:$A$6000,"NP",Registros!$B$2:$B$6000,$A4201),0)</f>
        <v/>
      </c>
      <c r="G4201">
        <f>IF(COUNTIFS(Registros!$A$2:$A$6000,"MOV",Registros!$B$2:$B$6000,$A4201)&gt;0,1,0)</f>
        <v/>
      </c>
      <c r="H4201">
        <f>IF($G4201=1,SUMIFS(Registros!$F$2:$F$6000,Registros!$A$2:$A$6000,"MOV",Registros!$B$2:$B$6000,$A4201),0)</f>
        <v/>
      </c>
      <c r="I4201">
        <f>IF(COUNTIFS(Registros!$A$2:$A$6000,"CS",Registros!$B$2:$B$6000,$A4201)&gt;0,1,0)</f>
        <v/>
      </c>
      <c r="J4201">
        <f>IF($I4201=1,SUMIFS(Registros!$I$2:$I$6000,Registros!$A$2:$A$6000,"CS",Registros!$B$2:$B$6000,$A4201),0)</f>
        <v/>
      </c>
      <c r="K4201">
        <f>IF(COUNTIFS(Winback!$K$2:$K$300,$D4201)&gt;0,1,0)</f>
        <v/>
      </c>
      <c r="L4201">
        <f>IF(AND($K4201=1,LEFT($A4201,3)="WB-"),SUMIFS(Winback!$D$2:$D$300,Winback!$K$2:$K$300,$D4201),0)</f>
        <v/>
      </c>
      <c r="M4201">
        <f>IF(OR($E4201=1,$G4201=1,SUMIFS(Registros!$J$2:$J$6000,Registros!$B$2:$B$6000,$A4201)&gt;0),1,0)</f>
        <v/>
      </c>
      <c r="N4201">
        <f>IF($J4201&gt;0,1,IF(COUNTIFS(Registros!$A$2:$A$6000,"CS",Registros!$B$2:$B$6000,$A4201,Registros!$K$2:$K$6000,"&lt;&gt;")&gt;0,1,0))</f>
        <v/>
      </c>
      <c r="O4201">
        <f>IF(AND($K4201=1,$E4201=0,$G4201=0,$I4201=0),"WINBACK",IF(AND($M4201=1,$N4201&gt;0),"CONVERGENTE",IF($M4201=1,"SOLO MÓVIL",IF($N4201&gt;0,"SOLO FIJO / INTERNET","SIN SERVICIOS"))))</f>
        <v/>
      </c>
      <c r="P4201">
        <f>IF($O4201="WINBACK","Recuperar (winback)",IF($O4201="CONVERGENTE","Upgrade / más líneas",IF($O4201="SOLO MÓVIL","Ofrecer fijo + internet (FLBBTV)",IF($O4201="SOLO FIJO / INTERNET","Ofrecer línea móvil Nextphone","Oferta completa (móvil + fijo + internet)"))))</f>
        <v/>
      </c>
      <c r="Q4201">
        <f>$F4201+$H4201+$L4201</f>
        <v/>
      </c>
      <c r="R4201">
        <f>IFERROR(VLOOKUP($A4201,Registros!$B$2:$G$6000,6,0),IFERROR(VLOOKUP($D4201,Winback!$B$2:$C$300,2,0),""))</f>
        <v/>
      </c>
      <c r="S4201">
        <f>IF($E4201=1,"NP","")&amp;IF($G4201=1,"+MOV","")&amp;IF($I4201=1,"+CS","")&amp;IF($K4201=1,"+WB","")</f>
        <v/>
      </c>
      <c r="T4201">
        <f>$E4201+$G4201+$I4201+$K4201</f>
        <v/>
      </c>
    </row>
    <row r="4202">
      <c r="A4202" t="inlineStr">
        <is>
          <t>337011070000</t>
        </is>
      </c>
      <c r="B4202" t="inlineStr">
        <is>
          <t>33701107</t>
        </is>
      </c>
      <c r="C4202" t="inlineStr">
        <is>
          <t>WORLD TAXI ADMINISTRACION S A</t>
        </is>
      </c>
      <c r="D4202" t="inlineStr">
        <is>
          <t>WORLDTAXIADMINISTRACIONSA</t>
        </is>
      </c>
      <c r="E4202">
        <f>IF(COUNTIFS(Registros!$A$2:$A$6000,"NP",Registros!$B$2:$B$6000,$A4202)&gt;0,1,0)</f>
        <v/>
      </c>
      <c r="F4202">
        <f>IF($E4202=1,SUMIFS(Registros!$F$2:$F$6000,Registros!$A$2:$A$6000,"NP",Registros!$B$2:$B$6000,$A4202),0)</f>
        <v/>
      </c>
      <c r="G4202">
        <f>IF(COUNTIFS(Registros!$A$2:$A$6000,"MOV",Registros!$B$2:$B$6000,$A4202)&gt;0,1,0)</f>
        <v/>
      </c>
      <c r="H4202">
        <f>IF($G4202=1,SUMIFS(Registros!$F$2:$F$6000,Registros!$A$2:$A$6000,"MOV",Registros!$B$2:$B$6000,$A4202),0)</f>
        <v/>
      </c>
      <c r="I4202">
        <f>IF(COUNTIFS(Registros!$A$2:$A$6000,"CS",Registros!$B$2:$B$6000,$A4202)&gt;0,1,0)</f>
        <v/>
      </c>
      <c r="J4202">
        <f>IF($I4202=1,SUMIFS(Registros!$I$2:$I$6000,Registros!$A$2:$A$6000,"CS",Registros!$B$2:$B$6000,$A4202),0)</f>
        <v/>
      </c>
      <c r="K4202">
        <f>IF(COUNTIFS(Winback!$K$2:$K$300,$D4202)&gt;0,1,0)</f>
        <v/>
      </c>
      <c r="L4202">
        <f>IF(AND($K4202=1,LEFT($A4202,3)="WB-"),SUMIFS(Winback!$D$2:$D$300,Winback!$K$2:$K$300,$D4202),0)</f>
        <v/>
      </c>
      <c r="M4202">
        <f>IF(OR($E4202=1,$G4202=1,SUMIFS(Registros!$J$2:$J$6000,Registros!$B$2:$B$6000,$A4202)&gt;0),1,0)</f>
        <v/>
      </c>
      <c r="N4202">
        <f>IF($J4202&gt;0,1,IF(COUNTIFS(Registros!$A$2:$A$6000,"CS",Registros!$B$2:$B$6000,$A4202,Registros!$K$2:$K$6000,"&lt;&gt;")&gt;0,1,0))</f>
        <v/>
      </c>
      <c r="O4202">
        <f>IF(AND($K4202=1,$E4202=0,$G4202=0,$I4202=0),"WINBACK",IF(AND($M4202=1,$N4202&gt;0),"CONVERGENTE",IF($M4202=1,"SOLO MÓVIL",IF($N4202&gt;0,"SOLO FIJO / INTERNET","SIN SERVICIOS"))))</f>
        <v/>
      </c>
      <c r="P4202">
        <f>IF($O4202="WINBACK","Recuperar (winback)",IF($O4202="CONVERGENTE","Upgrade / más líneas",IF($O4202="SOLO MÓVIL","Ofrecer fijo + internet (FLBBTV)",IF($O4202="SOLO FIJO / INTERNET","Ofrecer línea móvil Nextphone","Oferta completa (móvil + fijo + internet)"))))</f>
        <v/>
      </c>
      <c r="Q4202">
        <f>$F4202+$H4202+$L4202</f>
        <v/>
      </c>
      <c r="R4202">
        <f>IFERROR(VLOOKUP($A4202,Registros!$B$2:$G$6000,6,0),IFERROR(VLOOKUP($D4202,Winback!$B$2:$C$300,2,0),""))</f>
        <v/>
      </c>
      <c r="S4202">
        <f>IF($E4202=1,"NP","")&amp;IF($G4202=1,"+MOV","")&amp;IF($I4202=1,"+CS","")&amp;IF($K4202=1,"+WB","")</f>
        <v/>
      </c>
      <c r="T4202">
        <f>$E4202+$G4202+$I4202+$K4202</f>
        <v/>
      </c>
    </row>
    <row r="4203">
      <c r="A4203" t="inlineStr">
        <is>
          <t>239028980000</t>
        </is>
      </c>
      <c r="B4203" t="inlineStr">
        <is>
          <t>23902898</t>
        </is>
      </c>
      <c r="C4203" t="inlineStr">
        <is>
          <t>WORLD TAXI ADMINISTRACION; S.A.</t>
        </is>
      </c>
      <c r="D4203" t="inlineStr">
        <is>
          <t>WORLDTAXIADMINISTRACIONSA</t>
        </is>
      </c>
      <c r="E4203">
        <f>IF(COUNTIFS(Registros!$A$2:$A$6000,"NP",Registros!$B$2:$B$6000,$A4203)&gt;0,1,0)</f>
        <v/>
      </c>
      <c r="F4203">
        <f>IF($E4203=1,SUMIFS(Registros!$F$2:$F$6000,Registros!$A$2:$A$6000,"NP",Registros!$B$2:$B$6000,$A4203),0)</f>
        <v/>
      </c>
      <c r="G4203">
        <f>IF(COUNTIFS(Registros!$A$2:$A$6000,"MOV",Registros!$B$2:$B$6000,$A4203)&gt;0,1,0)</f>
        <v/>
      </c>
      <c r="H4203">
        <f>IF($G4203=1,SUMIFS(Registros!$F$2:$F$6000,Registros!$A$2:$A$6000,"MOV",Registros!$B$2:$B$6000,$A4203),0)</f>
        <v/>
      </c>
      <c r="I4203">
        <f>IF(COUNTIFS(Registros!$A$2:$A$6000,"CS",Registros!$B$2:$B$6000,$A4203)&gt;0,1,0)</f>
        <v/>
      </c>
      <c r="J4203">
        <f>IF($I4203=1,SUMIFS(Registros!$I$2:$I$6000,Registros!$A$2:$A$6000,"CS",Registros!$B$2:$B$6000,$A4203),0)</f>
        <v/>
      </c>
      <c r="K4203">
        <f>IF(COUNTIFS(Winback!$K$2:$K$300,$D4203)&gt;0,1,0)</f>
        <v/>
      </c>
      <c r="L4203">
        <f>IF(AND($K4203=1,LEFT($A4203,3)="WB-"),SUMIFS(Winback!$D$2:$D$300,Winback!$K$2:$K$300,$D4203),0)</f>
        <v/>
      </c>
      <c r="M4203">
        <f>IF(OR($E4203=1,$G4203=1,SUMIFS(Registros!$J$2:$J$6000,Registros!$B$2:$B$6000,$A4203)&gt;0),1,0)</f>
        <v/>
      </c>
      <c r="N4203">
        <f>IF($J4203&gt;0,1,IF(COUNTIFS(Registros!$A$2:$A$6000,"CS",Registros!$B$2:$B$6000,$A4203,Registros!$K$2:$K$6000,"&lt;&gt;")&gt;0,1,0))</f>
        <v/>
      </c>
      <c r="O4203">
        <f>IF(AND($K4203=1,$E4203=0,$G4203=0,$I4203=0),"WINBACK",IF(AND($M4203=1,$N4203&gt;0),"CONVERGENTE",IF($M4203=1,"SOLO MÓVIL",IF($N4203&gt;0,"SOLO FIJO / INTERNET","SIN SERVICIOS"))))</f>
        <v/>
      </c>
      <c r="P4203">
        <f>IF($O4203="WINBACK","Recuperar (winback)",IF($O4203="CONVERGENTE","Upgrade / más líneas",IF($O4203="SOLO MÓVIL","Ofrecer fijo + internet (FLBBTV)",IF($O4203="SOLO FIJO / INTERNET","Ofrecer línea móvil Nextphone","Oferta completa (móvil + fijo + internet)"))))</f>
        <v/>
      </c>
      <c r="Q4203">
        <f>$F4203+$H4203+$L4203</f>
        <v/>
      </c>
      <c r="R4203">
        <f>IFERROR(VLOOKUP($A4203,Registros!$B$2:$G$6000,6,0),IFERROR(VLOOKUP($D4203,Winback!$B$2:$C$300,2,0),""))</f>
        <v/>
      </c>
      <c r="S4203">
        <f>IF($E4203=1,"NP","")&amp;IF($G4203=1,"+MOV","")&amp;IF($I4203=1,"+CS","")&amp;IF($K4203=1,"+WB","")</f>
        <v/>
      </c>
      <c r="T4203">
        <f>$E4203+$G4203+$I4203+$K4203</f>
        <v/>
      </c>
    </row>
    <row r="4204">
      <c r="A4204" t="inlineStr">
        <is>
          <t>337301140000</t>
        </is>
      </c>
      <c r="B4204" t="inlineStr">
        <is>
          <t>33730114</t>
        </is>
      </c>
      <c r="C4204" t="inlineStr">
        <is>
          <t>WORLD TIME INC</t>
        </is>
      </c>
      <c r="D4204" t="inlineStr">
        <is>
          <t>WORLDTIMEINC</t>
        </is>
      </c>
      <c r="E4204">
        <f>IF(COUNTIFS(Registros!$A$2:$A$6000,"NP",Registros!$B$2:$B$6000,$A4204)&gt;0,1,0)</f>
        <v/>
      </c>
      <c r="F4204">
        <f>IF($E4204=1,SUMIFS(Registros!$F$2:$F$6000,Registros!$A$2:$A$6000,"NP",Registros!$B$2:$B$6000,$A4204),0)</f>
        <v/>
      </c>
      <c r="G4204">
        <f>IF(COUNTIFS(Registros!$A$2:$A$6000,"MOV",Registros!$B$2:$B$6000,$A4204)&gt;0,1,0)</f>
        <v/>
      </c>
      <c r="H4204">
        <f>IF($G4204=1,SUMIFS(Registros!$F$2:$F$6000,Registros!$A$2:$A$6000,"MOV",Registros!$B$2:$B$6000,$A4204),0)</f>
        <v/>
      </c>
      <c r="I4204">
        <f>IF(COUNTIFS(Registros!$A$2:$A$6000,"CS",Registros!$B$2:$B$6000,$A4204)&gt;0,1,0)</f>
        <v/>
      </c>
      <c r="J4204">
        <f>IF($I4204=1,SUMIFS(Registros!$I$2:$I$6000,Registros!$A$2:$A$6000,"CS",Registros!$B$2:$B$6000,$A4204),0)</f>
        <v/>
      </c>
      <c r="K4204">
        <f>IF(COUNTIFS(Winback!$K$2:$K$300,$D4204)&gt;0,1,0)</f>
        <v/>
      </c>
      <c r="L4204">
        <f>IF(AND($K4204=1,LEFT($A4204,3)="WB-"),SUMIFS(Winback!$D$2:$D$300,Winback!$K$2:$K$300,$D4204),0)</f>
        <v/>
      </c>
      <c r="M4204">
        <f>IF(OR($E4204=1,$G4204=1,SUMIFS(Registros!$J$2:$J$6000,Registros!$B$2:$B$6000,$A4204)&gt;0),1,0)</f>
        <v/>
      </c>
      <c r="N4204">
        <f>IF($J4204&gt;0,1,IF(COUNTIFS(Registros!$A$2:$A$6000,"CS",Registros!$B$2:$B$6000,$A4204,Registros!$K$2:$K$6000,"&lt;&gt;")&gt;0,1,0))</f>
        <v/>
      </c>
      <c r="O4204">
        <f>IF(AND($K4204=1,$E4204=0,$G4204=0,$I4204=0),"WINBACK",IF(AND($M4204=1,$N4204&gt;0),"CONVERGENTE",IF($M4204=1,"SOLO MÓVIL",IF($N4204&gt;0,"SOLO FIJO / INTERNET","SIN SERVICIOS"))))</f>
        <v/>
      </c>
      <c r="P4204">
        <f>IF($O4204="WINBACK","Recuperar (winback)",IF($O4204="CONVERGENTE","Upgrade / más líneas",IF($O4204="SOLO MÓVIL","Ofrecer fijo + internet (FLBBTV)",IF($O4204="SOLO FIJO / INTERNET","Ofrecer línea móvil Nextphone","Oferta completa (móvil + fijo + internet)"))))</f>
        <v/>
      </c>
      <c r="Q4204">
        <f>$F4204+$H4204+$L4204</f>
        <v/>
      </c>
      <c r="R4204">
        <f>IFERROR(VLOOKUP($A4204,Registros!$B$2:$G$6000,6,0),IFERROR(VLOOKUP($D4204,Winback!$B$2:$C$300,2,0),""))</f>
        <v/>
      </c>
      <c r="S4204">
        <f>IF($E4204=1,"NP","")&amp;IF($G4204=1,"+MOV","")&amp;IF($I4204=1,"+CS","")&amp;IF($K4204=1,"+WB","")</f>
        <v/>
      </c>
      <c r="T4204">
        <f>$E4204+$G4204+$I4204+$K4204</f>
        <v/>
      </c>
    </row>
    <row r="4205">
      <c r="A4205" t="inlineStr">
        <is>
          <t>302004480000</t>
        </is>
      </c>
      <c r="B4205" t="inlineStr">
        <is>
          <t>30200448</t>
        </is>
      </c>
      <c r="C4205" t="inlineStr">
        <is>
          <t>WORLD TRADE DISTRIBUTORS; S.A.</t>
        </is>
      </c>
      <c r="D4205" t="inlineStr">
        <is>
          <t>WORLDTRADEDISTRIBUTORSSA</t>
        </is>
      </c>
      <c r="E4205">
        <f>IF(COUNTIFS(Registros!$A$2:$A$6000,"NP",Registros!$B$2:$B$6000,$A4205)&gt;0,1,0)</f>
        <v/>
      </c>
      <c r="F4205">
        <f>IF($E4205=1,SUMIFS(Registros!$F$2:$F$6000,Registros!$A$2:$A$6000,"NP",Registros!$B$2:$B$6000,$A4205),0)</f>
        <v/>
      </c>
      <c r="G4205">
        <f>IF(COUNTIFS(Registros!$A$2:$A$6000,"MOV",Registros!$B$2:$B$6000,$A4205)&gt;0,1,0)</f>
        <v/>
      </c>
      <c r="H4205">
        <f>IF($G4205=1,SUMIFS(Registros!$F$2:$F$6000,Registros!$A$2:$A$6000,"MOV",Registros!$B$2:$B$6000,$A4205),0)</f>
        <v/>
      </c>
      <c r="I4205">
        <f>IF(COUNTIFS(Registros!$A$2:$A$6000,"CS",Registros!$B$2:$B$6000,$A4205)&gt;0,1,0)</f>
        <v/>
      </c>
      <c r="J4205">
        <f>IF($I4205=1,SUMIFS(Registros!$I$2:$I$6000,Registros!$A$2:$A$6000,"CS",Registros!$B$2:$B$6000,$A4205),0)</f>
        <v/>
      </c>
      <c r="K4205">
        <f>IF(COUNTIFS(Winback!$K$2:$K$300,$D4205)&gt;0,1,0)</f>
        <v/>
      </c>
      <c r="L4205">
        <f>IF(AND($K4205=1,LEFT($A4205,3)="WB-"),SUMIFS(Winback!$D$2:$D$300,Winback!$K$2:$K$300,$D4205),0)</f>
        <v/>
      </c>
      <c r="M4205">
        <f>IF(OR($E4205=1,$G4205=1,SUMIFS(Registros!$J$2:$J$6000,Registros!$B$2:$B$6000,$A4205)&gt;0),1,0)</f>
        <v/>
      </c>
      <c r="N4205">
        <f>IF($J4205&gt;0,1,IF(COUNTIFS(Registros!$A$2:$A$6000,"CS",Registros!$B$2:$B$6000,$A4205,Registros!$K$2:$K$6000,"&lt;&gt;")&gt;0,1,0))</f>
        <v/>
      </c>
      <c r="O4205">
        <f>IF(AND($K4205=1,$E4205=0,$G4205=0,$I4205=0),"WINBACK",IF(AND($M4205=1,$N4205&gt;0),"CONVERGENTE",IF($M4205=1,"SOLO MÓVIL",IF($N4205&gt;0,"SOLO FIJO / INTERNET","SIN SERVICIOS"))))</f>
        <v/>
      </c>
      <c r="P4205">
        <f>IF($O4205="WINBACK","Recuperar (winback)",IF($O4205="CONVERGENTE","Upgrade / más líneas",IF($O4205="SOLO MÓVIL","Ofrecer fijo + internet (FLBBTV)",IF($O4205="SOLO FIJO / INTERNET","Ofrecer línea móvil Nextphone","Oferta completa (móvil + fijo + internet)"))))</f>
        <v/>
      </c>
      <c r="Q4205">
        <f>$F4205+$H4205+$L4205</f>
        <v/>
      </c>
      <c r="R4205">
        <f>IFERROR(VLOOKUP($A4205,Registros!$B$2:$G$6000,6,0),IFERROR(VLOOKUP($D4205,Winback!$B$2:$C$300,2,0),""))</f>
        <v/>
      </c>
      <c r="S4205">
        <f>IF($E4205=1,"NP","")&amp;IF($G4205=1,"+MOV","")&amp;IF($I4205=1,"+CS","")&amp;IF($K4205=1,"+WB","")</f>
        <v/>
      </c>
      <c r="T4205">
        <f>$E4205+$G4205+$I4205+$K4205</f>
        <v/>
      </c>
    </row>
    <row r="4206">
      <c r="A4206" t="inlineStr">
        <is>
          <t>336023670000</t>
        </is>
      </c>
      <c r="B4206" t="inlineStr">
        <is>
          <t>33602367</t>
        </is>
      </c>
      <c r="C4206" t="inlineStr">
        <is>
          <t>WORLD WIDE SERVICES M; CORP.</t>
        </is>
      </c>
      <c r="D4206" t="inlineStr">
        <is>
          <t>WORLDWIDESERVICESMCORP</t>
        </is>
      </c>
      <c r="E4206">
        <f>IF(COUNTIFS(Registros!$A$2:$A$6000,"NP",Registros!$B$2:$B$6000,$A4206)&gt;0,1,0)</f>
        <v/>
      </c>
      <c r="F4206">
        <f>IF($E4206=1,SUMIFS(Registros!$F$2:$F$6000,Registros!$A$2:$A$6000,"NP",Registros!$B$2:$B$6000,$A4206),0)</f>
        <v/>
      </c>
      <c r="G4206">
        <f>IF(COUNTIFS(Registros!$A$2:$A$6000,"MOV",Registros!$B$2:$B$6000,$A4206)&gt;0,1,0)</f>
        <v/>
      </c>
      <c r="H4206">
        <f>IF($G4206=1,SUMIFS(Registros!$F$2:$F$6000,Registros!$A$2:$A$6000,"MOV",Registros!$B$2:$B$6000,$A4206),0)</f>
        <v/>
      </c>
      <c r="I4206">
        <f>IF(COUNTIFS(Registros!$A$2:$A$6000,"CS",Registros!$B$2:$B$6000,$A4206)&gt;0,1,0)</f>
        <v/>
      </c>
      <c r="J4206">
        <f>IF($I4206=1,SUMIFS(Registros!$I$2:$I$6000,Registros!$A$2:$A$6000,"CS",Registros!$B$2:$B$6000,$A4206),0)</f>
        <v/>
      </c>
      <c r="K4206">
        <f>IF(COUNTIFS(Winback!$K$2:$K$300,$D4206)&gt;0,1,0)</f>
        <v/>
      </c>
      <c r="L4206">
        <f>IF(AND($K4206=1,LEFT($A4206,3)="WB-"),SUMIFS(Winback!$D$2:$D$300,Winback!$K$2:$K$300,$D4206),0)</f>
        <v/>
      </c>
      <c r="M4206">
        <f>IF(OR($E4206=1,$G4206=1,SUMIFS(Registros!$J$2:$J$6000,Registros!$B$2:$B$6000,$A4206)&gt;0),1,0)</f>
        <v/>
      </c>
      <c r="N4206">
        <f>IF($J4206&gt;0,1,IF(COUNTIFS(Registros!$A$2:$A$6000,"CS",Registros!$B$2:$B$6000,$A4206,Registros!$K$2:$K$6000,"&lt;&gt;")&gt;0,1,0))</f>
        <v/>
      </c>
      <c r="O4206">
        <f>IF(AND($K4206=1,$E4206=0,$G4206=0,$I4206=0),"WINBACK",IF(AND($M4206=1,$N4206&gt;0),"CONVERGENTE",IF($M4206=1,"SOLO MÓVIL",IF($N4206&gt;0,"SOLO FIJO / INTERNET","SIN SERVICIOS"))))</f>
        <v/>
      </c>
      <c r="P4206">
        <f>IF($O4206="WINBACK","Recuperar (winback)",IF($O4206="CONVERGENTE","Upgrade / más líneas",IF($O4206="SOLO MÓVIL","Ofrecer fijo + internet (FLBBTV)",IF($O4206="SOLO FIJO / INTERNET","Ofrecer línea móvil Nextphone","Oferta completa (móvil + fijo + internet)"))))</f>
        <v/>
      </c>
      <c r="Q4206">
        <f>$F4206+$H4206+$L4206</f>
        <v/>
      </c>
      <c r="R4206">
        <f>IFERROR(VLOOKUP($A4206,Registros!$B$2:$G$6000,6,0),IFERROR(VLOOKUP($D4206,Winback!$B$2:$C$300,2,0),""))</f>
        <v/>
      </c>
      <c r="S4206">
        <f>IF($E4206=1,"NP","")&amp;IF($G4206=1,"+MOV","")&amp;IF($I4206=1,"+CS","")&amp;IF($K4206=1,"+WB","")</f>
        <v/>
      </c>
      <c r="T4206">
        <f>$E4206+$G4206+$I4206+$K4206</f>
        <v/>
      </c>
    </row>
    <row r="4207">
      <c r="A4207" t="inlineStr">
        <is>
          <t>326111800000</t>
        </is>
      </c>
      <c r="B4207" t="inlineStr">
        <is>
          <t>32611180</t>
        </is>
      </c>
      <c r="C4207" t="inlineStr">
        <is>
          <t>WILMER YOEL PINZON LEONES</t>
        </is>
      </c>
      <c r="D4207" t="inlineStr">
        <is>
          <t>WILMERYOELPINZONLEONES</t>
        </is>
      </c>
      <c r="E4207">
        <f>IF(COUNTIFS(Registros!$A$2:$A$6000,"NP",Registros!$B$2:$B$6000,$A4207)&gt;0,1,0)</f>
        <v/>
      </c>
      <c r="F4207">
        <f>IF($E4207=1,SUMIFS(Registros!$F$2:$F$6000,Registros!$A$2:$A$6000,"NP",Registros!$B$2:$B$6000,$A4207),0)</f>
        <v/>
      </c>
      <c r="G4207">
        <f>IF(COUNTIFS(Registros!$A$2:$A$6000,"MOV",Registros!$B$2:$B$6000,$A4207)&gt;0,1,0)</f>
        <v/>
      </c>
      <c r="H4207">
        <f>IF($G4207=1,SUMIFS(Registros!$F$2:$F$6000,Registros!$A$2:$A$6000,"MOV",Registros!$B$2:$B$6000,$A4207),0)</f>
        <v/>
      </c>
      <c r="I4207">
        <f>IF(COUNTIFS(Registros!$A$2:$A$6000,"CS",Registros!$B$2:$B$6000,$A4207)&gt;0,1,0)</f>
        <v/>
      </c>
      <c r="J4207">
        <f>IF($I4207=1,SUMIFS(Registros!$I$2:$I$6000,Registros!$A$2:$A$6000,"CS",Registros!$B$2:$B$6000,$A4207),0)</f>
        <v/>
      </c>
      <c r="K4207">
        <f>IF(COUNTIFS(Winback!$K$2:$K$300,$D4207)&gt;0,1,0)</f>
        <v/>
      </c>
      <c r="L4207">
        <f>IF(AND($K4207=1,LEFT($A4207,3)="WB-"),SUMIFS(Winback!$D$2:$D$300,Winback!$K$2:$K$300,$D4207),0)</f>
        <v/>
      </c>
      <c r="M4207">
        <f>IF(OR($E4207=1,$G4207=1,SUMIFS(Registros!$J$2:$J$6000,Registros!$B$2:$B$6000,$A4207)&gt;0),1,0)</f>
        <v/>
      </c>
      <c r="N4207">
        <f>IF($J4207&gt;0,1,IF(COUNTIFS(Registros!$A$2:$A$6000,"CS",Registros!$B$2:$B$6000,$A4207,Registros!$K$2:$K$6000,"&lt;&gt;")&gt;0,1,0))</f>
        <v/>
      </c>
      <c r="O4207">
        <f>IF(AND($K4207=1,$E4207=0,$G4207=0,$I4207=0),"WINBACK",IF(AND($M4207=1,$N4207&gt;0),"CONVERGENTE",IF($M4207=1,"SOLO MÓVIL",IF($N4207&gt;0,"SOLO FIJO / INTERNET","SIN SERVICIOS"))))</f>
        <v/>
      </c>
      <c r="P4207">
        <f>IF($O4207="WINBACK","Recuperar (winback)",IF($O4207="CONVERGENTE","Upgrade / más líneas",IF($O4207="SOLO MÓVIL","Ofrecer fijo + internet (FLBBTV)",IF($O4207="SOLO FIJO / INTERNET","Ofrecer línea móvil Nextphone","Oferta completa (móvil + fijo + internet)"))))</f>
        <v/>
      </c>
      <c r="Q4207">
        <f>$F4207+$H4207+$L4207</f>
        <v/>
      </c>
      <c r="R4207">
        <f>IFERROR(VLOOKUP($A4207,Registros!$B$2:$G$6000,6,0),IFERROR(VLOOKUP($D4207,Winback!$B$2:$C$300,2,0),""))</f>
        <v/>
      </c>
      <c r="S4207">
        <f>IF($E4207=1,"NP","")&amp;IF($G4207=1,"+MOV","")&amp;IF($I4207=1,"+CS","")&amp;IF($K4207=1,"+WB","")</f>
        <v/>
      </c>
      <c r="T4207">
        <f>$E4207+$G4207+$I4207+$K4207</f>
        <v/>
      </c>
    </row>
    <row r="4208">
      <c r="A4208" t="inlineStr">
        <is>
          <t>341207700000</t>
        </is>
      </c>
      <c r="B4208" t="inlineStr">
        <is>
          <t>34120770</t>
        </is>
      </c>
      <c r="C4208" t="inlineStr">
        <is>
          <t>WPHA PROPERTIES S.A</t>
        </is>
      </c>
      <c r="D4208" t="inlineStr">
        <is>
          <t>WPHAPROPERTIESSA</t>
        </is>
      </c>
      <c r="E4208">
        <f>IF(COUNTIFS(Registros!$A$2:$A$6000,"NP",Registros!$B$2:$B$6000,$A4208)&gt;0,1,0)</f>
        <v/>
      </c>
      <c r="F4208">
        <f>IF($E4208=1,SUMIFS(Registros!$F$2:$F$6000,Registros!$A$2:$A$6000,"NP",Registros!$B$2:$B$6000,$A4208),0)</f>
        <v/>
      </c>
      <c r="G4208">
        <f>IF(COUNTIFS(Registros!$A$2:$A$6000,"MOV",Registros!$B$2:$B$6000,$A4208)&gt;0,1,0)</f>
        <v/>
      </c>
      <c r="H4208">
        <f>IF($G4208=1,SUMIFS(Registros!$F$2:$F$6000,Registros!$A$2:$A$6000,"MOV",Registros!$B$2:$B$6000,$A4208),0)</f>
        <v/>
      </c>
      <c r="I4208">
        <f>IF(COUNTIFS(Registros!$A$2:$A$6000,"CS",Registros!$B$2:$B$6000,$A4208)&gt;0,1,0)</f>
        <v/>
      </c>
      <c r="J4208">
        <f>IF($I4208=1,SUMIFS(Registros!$I$2:$I$6000,Registros!$A$2:$A$6000,"CS",Registros!$B$2:$B$6000,$A4208),0)</f>
        <v/>
      </c>
      <c r="K4208">
        <f>IF(COUNTIFS(Winback!$K$2:$K$300,$D4208)&gt;0,1,0)</f>
        <v/>
      </c>
      <c r="L4208">
        <f>IF(AND($K4208=1,LEFT($A4208,3)="WB-"),SUMIFS(Winback!$D$2:$D$300,Winback!$K$2:$K$300,$D4208),0)</f>
        <v/>
      </c>
      <c r="M4208">
        <f>IF(OR($E4208=1,$G4208=1,SUMIFS(Registros!$J$2:$J$6000,Registros!$B$2:$B$6000,$A4208)&gt;0),1,0)</f>
        <v/>
      </c>
      <c r="N4208">
        <f>IF($J4208&gt;0,1,IF(COUNTIFS(Registros!$A$2:$A$6000,"CS",Registros!$B$2:$B$6000,$A4208,Registros!$K$2:$K$6000,"&lt;&gt;")&gt;0,1,0))</f>
        <v/>
      </c>
      <c r="O4208">
        <f>IF(AND($K4208=1,$E4208=0,$G4208=0,$I4208=0),"WINBACK",IF(AND($M4208=1,$N4208&gt;0),"CONVERGENTE",IF($M4208=1,"SOLO MÓVIL",IF($N4208&gt;0,"SOLO FIJO / INTERNET","SIN SERVICIOS"))))</f>
        <v/>
      </c>
      <c r="P4208">
        <f>IF($O4208="WINBACK","Recuperar (winback)",IF($O4208="CONVERGENTE","Upgrade / más líneas",IF($O4208="SOLO MÓVIL","Ofrecer fijo + internet (FLBBTV)",IF($O4208="SOLO FIJO / INTERNET","Ofrecer línea móvil Nextphone","Oferta completa (móvil + fijo + internet)"))))</f>
        <v/>
      </c>
      <c r="Q4208">
        <f>$F4208+$H4208+$L4208</f>
        <v/>
      </c>
      <c r="R4208">
        <f>IFERROR(VLOOKUP($A4208,Registros!$B$2:$G$6000,6,0),IFERROR(VLOOKUP($D4208,Winback!$B$2:$C$300,2,0),""))</f>
        <v/>
      </c>
      <c r="S4208">
        <f>IF($E4208=1,"NP","")&amp;IF($G4208=1,"+MOV","")&amp;IF($I4208=1,"+CS","")&amp;IF($K4208=1,"+WB","")</f>
        <v/>
      </c>
      <c r="T4208">
        <f>$E4208+$G4208+$I4208+$K4208</f>
        <v/>
      </c>
    </row>
    <row r="4209">
      <c r="A4209" t="inlineStr">
        <is>
          <t>335091790100</t>
        </is>
      </c>
      <c r="B4209" t="inlineStr">
        <is>
          <t>33509179</t>
        </is>
      </c>
      <c r="C4209" t="inlineStr">
        <is>
          <t>WPHA PROPERTIES S;A</t>
        </is>
      </c>
      <c r="D4209" t="inlineStr">
        <is>
          <t>WPHAPROPERTIESSA</t>
        </is>
      </c>
      <c r="E4209">
        <f>IF(COUNTIFS(Registros!$A$2:$A$6000,"NP",Registros!$B$2:$B$6000,$A4209)&gt;0,1,0)</f>
        <v/>
      </c>
      <c r="F4209">
        <f>IF($E4209=1,SUMIFS(Registros!$F$2:$F$6000,Registros!$A$2:$A$6000,"NP",Registros!$B$2:$B$6000,$A4209),0)</f>
        <v/>
      </c>
      <c r="G4209">
        <f>IF(COUNTIFS(Registros!$A$2:$A$6000,"MOV",Registros!$B$2:$B$6000,$A4209)&gt;0,1,0)</f>
        <v/>
      </c>
      <c r="H4209">
        <f>IF($G4209=1,SUMIFS(Registros!$F$2:$F$6000,Registros!$A$2:$A$6000,"MOV",Registros!$B$2:$B$6000,$A4209),0)</f>
        <v/>
      </c>
      <c r="I4209">
        <f>IF(COUNTIFS(Registros!$A$2:$A$6000,"CS",Registros!$B$2:$B$6000,$A4209)&gt;0,1,0)</f>
        <v/>
      </c>
      <c r="J4209">
        <f>IF($I4209=1,SUMIFS(Registros!$I$2:$I$6000,Registros!$A$2:$A$6000,"CS",Registros!$B$2:$B$6000,$A4209),0)</f>
        <v/>
      </c>
      <c r="K4209">
        <f>IF(COUNTIFS(Winback!$K$2:$K$300,$D4209)&gt;0,1,0)</f>
        <v/>
      </c>
      <c r="L4209">
        <f>IF(AND($K4209=1,LEFT($A4209,3)="WB-"),SUMIFS(Winback!$D$2:$D$300,Winback!$K$2:$K$300,$D4209),0)</f>
        <v/>
      </c>
      <c r="M4209">
        <f>IF(OR($E4209=1,$G4209=1,SUMIFS(Registros!$J$2:$J$6000,Registros!$B$2:$B$6000,$A4209)&gt;0),1,0)</f>
        <v/>
      </c>
      <c r="N4209">
        <f>IF($J4209&gt;0,1,IF(COUNTIFS(Registros!$A$2:$A$6000,"CS",Registros!$B$2:$B$6000,$A4209,Registros!$K$2:$K$6000,"&lt;&gt;")&gt;0,1,0))</f>
        <v/>
      </c>
      <c r="O4209">
        <f>IF(AND($K4209=1,$E4209=0,$G4209=0,$I4209=0),"WINBACK",IF(AND($M4209=1,$N4209&gt;0),"CONVERGENTE",IF($M4209=1,"SOLO MÓVIL",IF($N4209&gt;0,"SOLO FIJO / INTERNET","SIN SERVICIOS"))))</f>
        <v/>
      </c>
      <c r="P4209">
        <f>IF($O4209="WINBACK","Recuperar (winback)",IF($O4209="CONVERGENTE","Upgrade / más líneas",IF($O4209="SOLO MÓVIL","Ofrecer fijo + internet (FLBBTV)",IF($O4209="SOLO FIJO / INTERNET","Ofrecer línea móvil Nextphone","Oferta completa (móvil + fijo + internet)"))))</f>
        <v/>
      </c>
      <c r="Q4209">
        <f>$F4209+$H4209+$L4209</f>
        <v/>
      </c>
      <c r="R4209">
        <f>IFERROR(VLOOKUP($A4209,Registros!$B$2:$G$6000,6,0),IFERROR(VLOOKUP($D4209,Winback!$B$2:$C$300,2,0),""))</f>
        <v/>
      </c>
      <c r="S4209">
        <f>IF($E4209=1,"NP","")&amp;IF($G4209=1,"+MOV","")&amp;IF($I4209=1,"+CS","")&amp;IF($K4209=1,"+WB","")</f>
        <v/>
      </c>
      <c r="T4209">
        <f>$E4209+$G4209+$I4209+$K4209</f>
        <v/>
      </c>
    </row>
    <row r="4210">
      <c r="A4210" t="inlineStr">
        <is>
          <t>346134300000</t>
        </is>
      </c>
      <c r="B4210" t="inlineStr">
        <is>
          <t>34613430</t>
        </is>
      </c>
      <c r="C4210" t="inlineStr">
        <is>
          <t>WPHA PROPERTIES S;A</t>
        </is>
      </c>
      <c r="D4210" t="inlineStr">
        <is>
          <t>WPHAPROPERTIESSA</t>
        </is>
      </c>
      <c r="E4210">
        <f>IF(COUNTIFS(Registros!$A$2:$A$6000,"NP",Registros!$B$2:$B$6000,$A4210)&gt;0,1,0)</f>
        <v/>
      </c>
      <c r="F4210">
        <f>IF($E4210=1,SUMIFS(Registros!$F$2:$F$6000,Registros!$A$2:$A$6000,"NP",Registros!$B$2:$B$6000,$A4210),0)</f>
        <v/>
      </c>
      <c r="G4210">
        <f>IF(COUNTIFS(Registros!$A$2:$A$6000,"MOV",Registros!$B$2:$B$6000,$A4210)&gt;0,1,0)</f>
        <v/>
      </c>
      <c r="H4210">
        <f>IF($G4210=1,SUMIFS(Registros!$F$2:$F$6000,Registros!$A$2:$A$6000,"MOV",Registros!$B$2:$B$6000,$A4210),0)</f>
        <v/>
      </c>
      <c r="I4210">
        <f>IF(COUNTIFS(Registros!$A$2:$A$6000,"CS",Registros!$B$2:$B$6000,$A4210)&gt;0,1,0)</f>
        <v/>
      </c>
      <c r="J4210">
        <f>IF($I4210=1,SUMIFS(Registros!$I$2:$I$6000,Registros!$A$2:$A$6000,"CS",Registros!$B$2:$B$6000,$A4210),0)</f>
        <v/>
      </c>
      <c r="K4210">
        <f>IF(COUNTIFS(Winback!$K$2:$K$300,$D4210)&gt;0,1,0)</f>
        <v/>
      </c>
      <c r="L4210">
        <f>IF(AND($K4210=1,LEFT($A4210,3)="WB-"),SUMIFS(Winback!$D$2:$D$300,Winback!$K$2:$K$300,$D4210),0)</f>
        <v/>
      </c>
      <c r="M4210">
        <f>IF(OR($E4210=1,$G4210=1,SUMIFS(Registros!$J$2:$J$6000,Registros!$B$2:$B$6000,$A4210)&gt;0),1,0)</f>
        <v/>
      </c>
      <c r="N4210">
        <f>IF($J4210&gt;0,1,IF(COUNTIFS(Registros!$A$2:$A$6000,"CS",Registros!$B$2:$B$6000,$A4210,Registros!$K$2:$K$6000,"&lt;&gt;")&gt;0,1,0))</f>
        <v/>
      </c>
      <c r="O4210">
        <f>IF(AND($K4210=1,$E4210=0,$G4210=0,$I4210=0),"WINBACK",IF(AND($M4210=1,$N4210&gt;0),"CONVERGENTE",IF($M4210=1,"SOLO MÓVIL",IF($N4210&gt;0,"SOLO FIJO / INTERNET","SIN SERVICIOS"))))</f>
        <v/>
      </c>
      <c r="P4210">
        <f>IF($O4210="WINBACK","Recuperar (winback)",IF($O4210="CONVERGENTE","Upgrade / más líneas",IF($O4210="SOLO MÓVIL","Ofrecer fijo + internet (FLBBTV)",IF($O4210="SOLO FIJO / INTERNET","Ofrecer línea móvil Nextphone","Oferta completa (móvil + fijo + internet)"))))</f>
        <v/>
      </c>
      <c r="Q4210">
        <f>$F4210+$H4210+$L4210</f>
        <v/>
      </c>
      <c r="R4210">
        <f>IFERROR(VLOOKUP($A4210,Registros!$B$2:$G$6000,6,0),IFERROR(VLOOKUP($D4210,Winback!$B$2:$C$300,2,0),""))</f>
        <v/>
      </c>
      <c r="S4210">
        <f>IF($E4210=1,"NP","")&amp;IF($G4210=1,"+MOV","")&amp;IF($I4210=1,"+CS","")&amp;IF($K4210=1,"+WB","")</f>
        <v/>
      </c>
      <c r="T4210">
        <f>$E4210+$G4210+$I4210+$K4210</f>
        <v/>
      </c>
    </row>
    <row r="4211">
      <c r="A4211" t="inlineStr">
        <is>
          <t>334321290000</t>
        </is>
      </c>
      <c r="B4211" t="inlineStr">
        <is>
          <t>33432129</t>
        </is>
      </c>
      <c r="C4211" t="inlineStr">
        <is>
          <t>WPHA PROPERTUES S.A</t>
        </is>
      </c>
      <c r="D4211" t="inlineStr">
        <is>
          <t>WPHAPROPERTUESSA</t>
        </is>
      </c>
      <c r="E4211">
        <f>IF(COUNTIFS(Registros!$A$2:$A$6000,"NP",Registros!$B$2:$B$6000,$A4211)&gt;0,1,0)</f>
        <v/>
      </c>
      <c r="F4211">
        <f>IF($E4211=1,SUMIFS(Registros!$F$2:$F$6000,Registros!$A$2:$A$6000,"NP",Registros!$B$2:$B$6000,$A4211),0)</f>
        <v/>
      </c>
      <c r="G4211">
        <f>IF(COUNTIFS(Registros!$A$2:$A$6000,"MOV",Registros!$B$2:$B$6000,$A4211)&gt;0,1,0)</f>
        <v/>
      </c>
      <c r="H4211">
        <f>IF($G4211=1,SUMIFS(Registros!$F$2:$F$6000,Registros!$A$2:$A$6000,"MOV",Registros!$B$2:$B$6000,$A4211),0)</f>
        <v/>
      </c>
      <c r="I4211">
        <f>IF(COUNTIFS(Registros!$A$2:$A$6000,"CS",Registros!$B$2:$B$6000,$A4211)&gt;0,1,0)</f>
        <v/>
      </c>
      <c r="J4211">
        <f>IF($I4211=1,SUMIFS(Registros!$I$2:$I$6000,Registros!$A$2:$A$6000,"CS",Registros!$B$2:$B$6000,$A4211),0)</f>
        <v/>
      </c>
      <c r="K4211">
        <f>IF(COUNTIFS(Winback!$K$2:$K$300,$D4211)&gt;0,1,0)</f>
        <v/>
      </c>
      <c r="L4211">
        <f>IF(AND($K4211=1,LEFT($A4211,3)="WB-"),SUMIFS(Winback!$D$2:$D$300,Winback!$K$2:$K$300,$D4211),0)</f>
        <v/>
      </c>
      <c r="M4211">
        <f>IF(OR($E4211=1,$G4211=1,SUMIFS(Registros!$J$2:$J$6000,Registros!$B$2:$B$6000,$A4211)&gt;0),1,0)</f>
        <v/>
      </c>
      <c r="N4211">
        <f>IF($J4211&gt;0,1,IF(COUNTIFS(Registros!$A$2:$A$6000,"CS",Registros!$B$2:$B$6000,$A4211,Registros!$K$2:$K$6000,"&lt;&gt;")&gt;0,1,0))</f>
        <v/>
      </c>
      <c r="O4211">
        <f>IF(AND($K4211=1,$E4211=0,$G4211=0,$I4211=0),"WINBACK",IF(AND($M4211=1,$N4211&gt;0),"CONVERGENTE",IF($M4211=1,"SOLO MÓVIL",IF($N4211&gt;0,"SOLO FIJO / INTERNET","SIN SERVICIOS"))))</f>
        <v/>
      </c>
      <c r="P4211">
        <f>IF($O4211="WINBACK","Recuperar (winback)",IF($O4211="CONVERGENTE","Upgrade / más líneas",IF($O4211="SOLO MÓVIL","Ofrecer fijo + internet (FLBBTV)",IF($O4211="SOLO FIJO / INTERNET","Ofrecer línea móvil Nextphone","Oferta completa (móvil + fijo + internet)"))))</f>
        <v/>
      </c>
      <c r="Q4211">
        <f>$F4211+$H4211+$L4211</f>
        <v/>
      </c>
      <c r="R4211">
        <f>IFERROR(VLOOKUP($A4211,Registros!$B$2:$G$6000,6,0),IFERROR(VLOOKUP($D4211,Winback!$B$2:$C$300,2,0),""))</f>
        <v/>
      </c>
      <c r="S4211">
        <f>IF($E4211=1,"NP","")&amp;IF($G4211=1,"+MOV","")&amp;IF($I4211=1,"+CS","")&amp;IF($K4211=1,"+WB","")</f>
        <v/>
      </c>
      <c r="T4211">
        <f>$E4211+$G4211+$I4211+$K4211</f>
        <v/>
      </c>
    </row>
    <row r="4212">
      <c r="A4212" t="inlineStr">
        <is>
          <t>348264910000</t>
        </is>
      </c>
      <c r="B4212" t="inlineStr">
        <is>
          <t>34826491</t>
        </is>
      </c>
      <c r="C4212" t="inlineStr">
        <is>
          <t>WRB BUILDINGS SOLUTIONS</t>
        </is>
      </c>
      <c r="D4212" t="inlineStr">
        <is>
          <t>WRBBUILDINGSSOLUTIONS</t>
        </is>
      </c>
      <c r="E4212">
        <f>IF(COUNTIFS(Registros!$A$2:$A$6000,"NP",Registros!$B$2:$B$6000,$A4212)&gt;0,1,0)</f>
        <v/>
      </c>
      <c r="F4212">
        <f>IF($E4212=1,SUMIFS(Registros!$F$2:$F$6000,Registros!$A$2:$A$6000,"NP",Registros!$B$2:$B$6000,$A4212),0)</f>
        <v/>
      </c>
      <c r="G4212">
        <f>IF(COUNTIFS(Registros!$A$2:$A$6000,"MOV",Registros!$B$2:$B$6000,$A4212)&gt;0,1,0)</f>
        <v/>
      </c>
      <c r="H4212">
        <f>IF($G4212=1,SUMIFS(Registros!$F$2:$F$6000,Registros!$A$2:$A$6000,"MOV",Registros!$B$2:$B$6000,$A4212),0)</f>
        <v/>
      </c>
      <c r="I4212">
        <f>IF(COUNTIFS(Registros!$A$2:$A$6000,"CS",Registros!$B$2:$B$6000,$A4212)&gt;0,1,0)</f>
        <v/>
      </c>
      <c r="J4212">
        <f>IF($I4212=1,SUMIFS(Registros!$I$2:$I$6000,Registros!$A$2:$A$6000,"CS",Registros!$B$2:$B$6000,$A4212),0)</f>
        <v/>
      </c>
      <c r="K4212">
        <f>IF(COUNTIFS(Winback!$K$2:$K$300,$D4212)&gt;0,1,0)</f>
        <v/>
      </c>
      <c r="L4212">
        <f>IF(AND($K4212=1,LEFT($A4212,3)="WB-"),SUMIFS(Winback!$D$2:$D$300,Winback!$K$2:$K$300,$D4212),0)</f>
        <v/>
      </c>
      <c r="M4212">
        <f>IF(OR($E4212=1,$G4212=1,SUMIFS(Registros!$J$2:$J$6000,Registros!$B$2:$B$6000,$A4212)&gt;0),1,0)</f>
        <v/>
      </c>
      <c r="N4212">
        <f>IF($J4212&gt;0,1,IF(COUNTIFS(Registros!$A$2:$A$6000,"CS",Registros!$B$2:$B$6000,$A4212,Registros!$K$2:$K$6000,"&lt;&gt;")&gt;0,1,0))</f>
        <v/>
      </c>
      <c r="O4212">
        <f>IF(AND($K4212=1,$E4212=0,$G4212=0,$I4212=0),"WINBACK",IF(AND($M4212=1,$N4212&gt;0),"CONVERGENTE",IF($M4212=1,"SOLO MÓVIL",IF($N4212&gt;0,"SOLO FIJO / INTERNET","SIN SERVICIOS"))))</f>
        <v/>
      </c>
      <c r="P4212">
        <f>IF($O4212="WINBACK","Recuperar (winback)",IF($O4212="CONVERGENTE","Upgrade / más líneas",IF($O4212="SOLO MÓVIL","Ofrecer fijo + internet (FLBBTV)",IF($O4212="SOLO FIJO / INTERNET","Ofrecer línea móvil Nextphone","Oferta completa (móvil + fijo + internet)"))))</f>
        <v/>
      </c>
      <c r="Q4212">
        <f>$F4212+$H4212+$L4212</f>
        <v/>
      </c>
      <c r="R4212">
        <f>IFERROR(VLOOKUP($A4212,Registros!$B$2:$G$6000,6,0),IFERROR(VLOOKUP($D4212,Winback!$B$2:$C$300,2,0),""))</f>
        <v/>
      </c>
      <c r="S4212">
        <f>IF($E4212=1,"NP","")&amp;IF($G4212=1,"+MOV","")&amp;IF($I4212=1,"+CS","")&amp;IF($K4212=1,"+WB","")</f>
        <v/>
      </c>
      <c r="T4212">
        <f>$E4212+$G4212+$I4212+$K4212</f>
        <v/>
      </c>
    </row>
    <row r="4213">
      <c r="A4213" t="inlineStr">
        <is>
          <t>315047100000</t>
        </is>
      </c>
      <c r="B4213" t="inlineStr">
        <is>
          <t>31504710</t>
        </is>
      </c>
      <c r="C4213" t="inlineStr">
        <is>
          <t>WS LEGAL GROUP</t>
        </is>
      </c>
      <c r="D4213" t="inlineStr">
        <is>
          <t>WSLEGALGROUP</t>
        </is>
      </c>
      <c r="E4213">
        <f>IF(COUNTIFS(Registros!$A$2:$A$6000,"NP",Registros!$B$2:$B$6000,$A4213)&gt;0,1,0)</f>
        <v/>
      </c>
      <c r="F4213">
        <f>IF($E4213=1,SUMIFS(Registros!$F$2:$F$6000,Registros!$A$2:$A$6000,"NP",Registros!$B$2:$B$6000,$A4213),0)</f>
        <v/>
      </c>
      <c r="G4213">
        <f>IF(COUNTIFS(Registros!$A$2:$A$6000,"MOV",Registros!$B$2:$B$6000,$A4213)&gt;0,1,0)</f>
        <v/>
      </c>
      <c r="H4213">
        <f>IF($G4213=1,SUMIFS(Registros!$F$2:$F$6000,Registros!$A$2:$A$6000,"MOV",Registros!$B$2:$B$6000,$A4213),0)</f>
        <v/>
      </c>
      <c r="I4213">
        <f>IF(COUNTIFS(Registros!$A$2:$A$6000,"CS",Registros!$B$2:$B$6000,$A4213)&gt;0,1,0)</f>
        <v/>
      </c>
      <c r="J4213">
        <f>IF($I4213=1,SUMIFS(Registros!$I$2:$I$6000,Registros!$A$2:$A$6000,"CS",Registros!$B$2:$B$6000,$A4213),0)</f>
        <v/>
      </c>
      <c r="K4213">
        <f>IF(COUNTIFS(Winback!$K$2:$K$300,$D4213)&gt;0,1,0)</f>
        <v/>
      </c>
      <c r="L4213">
        <f>IF(AND($K4213=1,LEFT($A4213,3)="WB-"),SUMIFS(Winback!$D$2:$D$300,Winback!$K$2:$K$300,$D4213),0)</f>
        <v/>
      </c>
      <c r="M4213">
        <f>IF(OR($E4213=1,$G4213=1,SUMIFS(Registros!$J$2:$J$6000,Registros!$B$2:$B$6000,$A4213)&gt;0),1,0)</f>
        <v/>
      </c>
      <c r="N4213">
        <f>IF($J4213&gt;0,1,IF(COUNTIFS(Registros!$A$2:$A$6000,"CS",Registros!$B$2:$B$6000,$A4213,Registros!$K$2:$K$6000,"&lt;&gt;")&gt;0,1,0))</f>
        <v/>
      </c>
      <c r="O4213">
        <f>IF(AND($K4213=1,$E4213=0,$G4213=0,$I4213=0),"WINBACK",IF(AND($M4213=1,$N4213&gt;0),"CONVERGENTE",IF($M4213=1,"SOLO MÓVIL",IF($N4213&gt;0,"SOLO FIJO / INTERNET","SIN SERVICIOS"))))</f>
        <v/>
      </c>
      <c r="P4213">
        <f>IF($O4213="WINBACK","Recuperar (winback)",IF($O4213="CONVERGENTE","Upgrade / más líneas",IF($O4213="SOLO MÓVIL","Ofrecer fijo + internet (FLBBTV)",IF($O4213="SOLO FIJO / INTERNET","Ofrecer línea móvil Nextphone","Oferta completa (móvil + fijo + internet)"))))</f>
        <v/>
      </c>
      <c r="Q4213">
        <f>$F4213+$H4213+$L4213</f>
        <v/>
      </c>
      <c r="R4213">
        <f>IFERROR(VLOOKUP($A4213,Registros!$B$2:$G$6000,6,0),IFERROR(VLOOKUP($D4213,Winback!$B$2:$C$300,2,0),""))</f>
        <v/>
      </c>
      <c r="S4213">
        <f>IF($E4213=1,"NP","")&amp;IF($G4213=1,"+MOV","")&amp;IF($I4213=1,"+CS","")&amp;IF($K4213=1,"+WB","")</f>
        <v/>
      </c>
      <c r="T4213">
        <f>$E4213+$G4213+$I4213+$K4213</f>
        <v/>
      </c>
    </row>
    <row r="4214">
      <c r="A4214" t="inlineStr">
        <is>
          <t>213051580000</t>
        </is>
      </c>
      <c r="B4214" t="inlineStr">
        <is>
          <t>21305158</t>
        </is>
      </c>
      <c r="C4214" t="inlineStr">
        <is>
          <t>W-TECHNOLOGY</t>
        </is>
      </c>
      <c r="D4214" t="inlineStr">
        <is>
          <t>WTECHNOLOGY</t>
        </is>
      </c>
      <c r="E4214">
        <f>IF(COUNTIFS(Registros!$A$2:$A$6000,"NP",Registros!$B$2:$B$6000,$A4214)&gt;0,1,0)</f>
        <v/>
      </c>
      <c r="F4214">
        <f>IF($E4214=1,SUMIFS(Registros!$F$2:$F$6000,Registros!$A$2:$A$6000,"NP",Registros!$B$2:$B$6000,$A4214),0)</f>
        <v/>
      </c>
      <c r="G4214">
        <f>IF(COUNTIFS(Registros!$A$2:$A$6000,"MOV",Registros!$B$2:$B$6000,$A4214)&gt;0,1,0)</f>
        <v/>
      </c>
      <c r="H4214">
        <f>IF($G4214=1,SUMIFS(Registros!$F$2:$F$6000,Registros!$A$2:$A$6000,"MOV",Registros!$B$2:$B$6000,$A4214),0)</f>
        <v/>
      </c>
      <c r="I4214">
        <f>IF(COUNTIFS(Registros!$A$2:$A$6000,"CS",Registros!$B$2:$B$6000,$A4214)&gt;0,1,0)</f>
        <v/>
      </c>
      <c r="J4214">
        <f>IF($I4214=1,SUMIFS(Registros!$I$2:$I$6000,Registros!$A$2:$A$6000,"CS",Registros!$B$2:$B$6000,$A4214),0)</f>
        <v/>
      </c>
      <c r="K4214">
        <f>IF(COUNTIFS(Winback!$K$2:$K$300,$D4214)&gt;0,1,0)</f>
        <v/>
      </c>
      <c r="L4214">
        <f>IF(AND($K4214=1,LEFT($A4214,3)="WB-"),SUMIFS(Winback!$D$2:$D$300,Winback!$K$2:$K$300,$D4214),0)</f>
        <v/>
      </c>
      <c r="M4214">
        <f>IF(OR($E4214=1,$G4214=1,SUMIFS(Registros!$J$2:$J$6000,Registros!$B$2:$B$6000,$A4214)&gt;0),1,0)</f>
        <v/>
      </c>
      <c r="N4214">
        <f>IF($J4214&gt;0,1,IF(COUNTIFS(Registros!$A$2:$A$6000,"CS",Registros!$B$2:$B$6000,$A4214,Registros!$K$2:$K$6000,"&lt;&gt;")&gt;0,1,0))</f>
        <v/>
      </c>
      <c r="O4214">
        <f>IF(AND($K4214=1,$E4214=0,$G4214=0,$I4214=0),"WINBACK",IF(AND($M4214=1,$N4214&gt;0),"CONVERGENTE",IF($M4214=1,"SOLO MÓVIL",IF($N4214&gt;0,"SOLO FIJO / INTERNET","SIN SERVICIOS"))))</f>
        <v/>
      </c>
      <c r="P4214">
        <f>IF($O4214="WINBACK","Recuperar (winback)",IF($O4214="CONVERGENTE","Upgrade / más líneas",IF($O4214="SOLO MÓVIL","Ofrecer fijo + internet (FLBBTV)",IF($O4214="SOLO FIJO / INTERNET","Ofrecer línea móvil Nextphone","Oferta completa (móvil + fijo + internet)"))))</f>
        <v/>
      </c>
      <c r="Q4214">
        <f>$F4214+$H4214+$L4214</f>
        <v/>
      </c>
      <c r="R4214">
        <f>IFERROR(VLOOKUP($A4214,Registros!$B$2:$G$6000,6,0),IFERROR(VLOOKUP($D4214,Winback!$B$2:$C$300,2,0),""))</f>
        <v/>
      </c>
      <c r="S4214">
        <f>IF($E4214=1,"NP","")&amp;IF($G4214=1,"+MOV","")&amp;IF($I4214=1,"+CS","")&amp;IF($K4214=1,"+WB","")</f>
        <v/>
      </c>
      <c r="T4214">
        <f>$E4214+$G4214+$I4214+$K4214</f>
        <v/>
      </c>
    </row>
    <row r="4215">
      <c r="A4215" t="inlineStr">
        <is>
          <t>336074250000</t>
        </is>
      </c>
      <c r="B4215" t="inlineStr">
        <is>
          <t>33607425</t>
        </is>
      </c>
      <c r="C4215" t="inlineStr">
        <is>
          <t>HAIQIANG WU</t>
        </is>
      </c>
      <c r="D4215" t="inlineStr">
        <is>
          <t>HAIQIANGWU</t>
        </is>
      </c>
      <c r="E4215">
        <f>IF(COUNTIFS(Registros!$A$2:$A$6000,"NP",Registros!$B$2:$B$6000,$A4215)&gt;0,1,0)</f>
        <v/>
      </c>
      <c r="F4215">
        <f>IF($E4215=1,SUMIFS(Registros!$F$2:$F$6000,Registros!$A$2:$A$6000,"NP",Registros!$B$2:$B$6000,$A4215),0)</f>
        <v/>
      </c>
      <c r="G4215">
        <f>IF(COUNTIFS(Registros!$A$2:$A$6000,"MOV",Registros!$B$2:$B$6000,$A4215)&gt;0,1,0)</f>
        <v/>
      </c>
      <c r="H4215">
        <f>IF($G4215=1,SUMIFS(Registros!$F$2:$F$6000,Registros!$A$2:$A$6000,"MOV",Registros!$B$2:$B$6000,$A4215),0)</f>
        <v/>
      </c>
      <c r="I4215">
        <f>IF(COUNTIFS(Registros!$A$2:$A$6000,"CS",Registros!$B$2:$B$6000,$A4215)&gt;0,1,0)</f>
        <v/>
      </c>
      <c r="J4215">
        <f>IF($I4215=1,SUMIFS(Registros!$I$2:$I$6000,Registros!$A$2:$A$6000,"CS",Registros!$B$2:$B$6000,$A4215),0)</f>
        <v/>
      </c>
      <c r="K4215">
        <f>IF(COUNTIFS(Winback!$K$2:$K$300,$D4215)&gt;0,1,0)</f>
        <v/>
      </c>
      <c r="L4215">
        <f>IF(AND($K4215=1,LEFT($A4215,3)="WB-"),SUMIFS(Winback!$D$2:$D$300,Winback!$K$2:$K$300,$D4215),0)</f>
        <v/>
      </c>
      <c r="M4215">
        <f>IF(OR($E4215=1,$G4215=1,SUMIFS(Registros!$J$2:$J$6000,Registros!$B$2:$B$6000,$A4215)&gt;0),1,0)</f>
        <v/>
      </c>
      <c r="N4215">
        <f>IF($J4215&gt;0,1,IF(COUNTIFS(Registros!$A$2:$A$6000,"CS",Registros!$B$2:$B$6000,$A4215,Registros!$K$2:$K$6000,"&lt;&gt;")&gt;0,1,0))</f>
        <v/>
      </c>
      <c r="O4215">
        <f>IF(AND($K4215=1,$E4215=0,$G4215=0,$I4215=0),"WINBACK",IF(AND($M4215=1,$N4215&gt;0),"CONVERGENTE",IF($M4215=1,"SOLO MÓVIL",IF($N4215&gt;0,"SOLO FIJO / INTERNET","SIN SERVICIOS"))))</f>
        <v/>
      </c>
      <c r="P4215">
        <f>IF($O4215="WINBACK","Recuperar (winback)",IF($O4215="CONVERGENTE","Upgrade / más líneas",IF($O4215="SOLO MÓVIL","Ofrecer fijo + internet (FLBBTV)",IF($O4215="SOLO FIJO / INTERNET","Ofrecer línea móvil Nextphone","Oferta completa (móvil + fijo + internet)"))))</f>
        <v/>
      </c>
      <c r="Q4215">
        <f>$F4215+$H4215+$L4215</f>
        <v/>
      </c>
      <c r="R4215">
        <f>IFERROR(VLOOKUP($A4215,Registros!$B$2:$G$6000,6,0),IFERROR(VLOOKUP($D4215,Winback!$B$2:$C$300,2,0),""))</f>
        <v/>
      </c>
      <c r="S4215">
        <f>IF($E4215=1,"NP","")&amp;IF($G4215=1,"+MOV","")&amp;IF($I4215=1,"+CS","")&amp;IF($K4215=1,"+WB","")</f>
        <v/>
      </c>
      <c r="T4215">
        <f>$E4215+$G4215+$I4215+$K4215</f>
        <v/>
      </c>
    </row>
    <row r="4216">
      <c r="A4216" t="inlineStr">
        <is>
          <t>341408500000</t>
        </is>
      </c>
      <c r="B4216" t="inlineStr">
        <is>
          <t>34140850</t>
        </is>
      </c>
      <c r="C4216" t="inlineStr">
        <is>
          <t>WU HUOQUAN</t>
        </is>
      </c>
      <c r="D4216" t="inlineStr">
        <is>
          <t>WUHUOQUAN</t>
        </is>
      </c>
      <c r="E4216">
        <f>IF(COUNTIFS(Registros!$A$2:$A$6000,"NP",Registros!$B$2:$B$6000,$A4216)&gt;0,1,0)</f>
        <v/>
      </c>
      <c r="F4216">
        <f>IF($E4216=1,SUMIFS(Registros!$F$2:$F$6000,Registros!$A$2:$A$6000,"NP",Registros!$B$2:$B$6000,$A4216),0)</f>
        <v/>
      </c>
      <c r="G4216">
        <f>IF(COUNTIFS(Registros!$A$2:$A$6000,"MOV",Registros!$B$2:$B$6000,$A4216)&gt;0,1,0)</f>
        <v/>
      </c>
      <c r="H4216">
        <f>IF($G4216=1,SUMIFS(Registros!$F$2:$F$6000,Registros!$A$2:$A$6000,"MOV",Registros!$B$2:$B$6000,$A4216),0)</f>
        <v/>
      </c>
      <c r="I4216">
        <f>IF(COUNTIFS(Registros!$A$2:$A$6000,"CS",Registros!$B$2:$B$6000,$A4216)&gt;0,1,0)</f>
        <v/>
      </c>
      <c r="J4216">
        <f>IF($I4216=1,SUMIFS(Registros!$I$2:$I$6000,Registros!$A$2:$A$6000,"CS",Registros!$B$2:$B$6000,$A4216),0)</f>
        <v/>
      </c>
      <c r="K4216">
        <f>IF(COUNTIFS(Winback!$K$2:$K$300,$D4216)&gt;0,1,0)</f>
        <v/>
      </c>
      <c r="L4216">
        <f>IF(AND($K4216=1,LEFT($A4216,3)="WB-"),SUMIFS(Winback!$D$2:$D$300,Winback!$K$2:$K$300,$D4216),0)</f>
        <v/>
      </c>
      <c r="M4216">
        <f>IF(OR($E4216=1,$G4216=1,SUMIFS(Registros!$J$2:$J$6000,Registros!$B$2:$B$6000,$A4216)&gt;0),1,0)</f>
        <v/>
      </c>
      <c r="N4216">
        <f>IF($J4216&gt;0,1,IF(COUNTIFS(Registros!$A$2:$A$6000,"CS",Registros!$B$2:$B$6000,$A4216,Registros!$K$2:$K$6000,"&lt;&gt;")&gt;0,1,0))</f>
        <v/>
      </c>
      <c r="O4216">
        <f>IF(AND($K4216=1,$E4216=0,$G4216=0,$I4216=0),"WINBACK",IF(AND($M4216=1,$N4216&gt;0),"CONVERGENTE",IF($M4216=1,"SOLO MÓVIL",IF($N4216&gt;0,"SOLO FIJO / INTERNET","SIN SERVICIOS"))))</f>
        <v/>
      </c>
      <c r="P4216">
        <f>IF($O4216="WINBACK","Recuperar (winback)",IF($O4216="CONVERGENTE","Upgrade / más líneas",IF($O4216="SOLO MÓVIL","Ofrecer fijo + internet (FLBBTV)",IF($O4216="SOLO FIJO / INTERNET","Ofrecer línea móvil Nextphone","Oferta completa (móvil + fijo + internet)"))))</f>
        <v/>
      </c>
      <c r="Q4216">
        <f>$F4216+$H4216+$L4216</f>
        <v/>
      </c>
      <c r="R4216">
        <f>IFERROR(VLOOKUP($A4216,Registros!$B$2:$G$6000,6,0),IFERROR(VLOOKUP($D4216,Winback!$B$2:$C$300,2,0),""))</f>
        <v/>
      </c>
      <c r="S4216">
        <f>IF($E4216=1,"NP","")&amp;IF($G4216=1,"+MOV","")&amp;IF($I4216=1,"+CS","")&amp;IF($K4216=1,"+WB","")</f>
        <v/>
      </c>
      <c r="T4216">
        <f>$E4216+$G4216+$I4216+$K4216</f>
        <v/>
      </c>
    </row>
    <row r="4217">
      <c r="A4217" t="inlineStr">
        <is>
          <t>804331300000</t>
        </is>
      </c>
      <c r="B4217" t="inlineStr">
        <is>
          <t>80433130</t>
        </is>
      </c>
      <c r="C4217" t="inlineStr">
        <is>
          <t>WU LAM GUO</t>
        </is>
      </c>
      <c r="D4217" t="inlineStr">
        <is>
          <t>WULAMGUO</t>
        </is>
      </c>
      <c r="E4217">
        <f>IF(COUNTIFS(Registros!$A$2:$A$6000,"NP",Registros!$B$2:$B$6000,$A4217)&gt;0,1,0)</f>
        <v/>
      </c>
      <c r="F4217">
        <f>IF($E4217=1,SUMIFS(Registros!$F$2:$F$6000,Registros!$A$2:$A$6000,"NP",Registros!$B$2:$B$6000,$A4217),0)</f>
        <v/>
      </c>
      <c r="G4217">
        <f>IF(COUNTIFS(Registros!$A$2:$A$6000,"MOV",Registros!$B$2:$B$6000,$A4217)&gt;0,1,0)</f>
        <v/>
      </c>
      <c r="H4217">
        <f>IF($G4217=1,SUMIFS(Registros!$F$2:$F$6000,Registros!$A$2:$A$6000,"MOV",Registros!$B$2:$B$6000,$A4217),0)</f>
        <v/>
      </c>
      <c r="I4217">
        <f>IF(COUNTIFS(Registros!$A$2:$A$6000,"CS",Registros!$B$2:$B$6000,$A4217)&gt;0,1,0)</f>
        <v/>
      </c>
      <c r="J4217">
        <f>IF($I4217=1,SUMIFS(Registros!$I$2:$I$6000,Registros!$A$2:$A$6000,"CS",Registros!$B$2:$B$6000,$A4217),0)</f>
        <v/>
      </c>
      <c r="K4217">
        <f>IF(COUNTIFS(Winback!$K$2:$K$300,$D4217)&gt;0,1,0)</f>
        <v/>
      </c>
      <c r="L4217">
        <f>IF(AND($K4217=1,LEFT($A4217,3)="WB-"),SUMIFS(Winback!$D$2:$D$300,Winback!$K$2:$K$300,$D4217),0)</f>
        <v/>
      </c>
      <c r="M4217">
        <f>IF(OR($E4217=1,$G4217=1,SUMIFS(Registros!$J$2:$J$6000,Registros!$B$2:$B$6000,$A4217)&gt;0),1,0)</f>
        <v/>
      </c>
      <c r="N4217">
        <f>IF($J4217&gt;0,1,IF(COUNTIFS(Registros!$A$2:$A$6000,"CS",Registros!$B$2:$B$6000,$A4217,Registros!$K$2:$K$6000,"&lt;&gt;")&gt;0,1,0))</f>
        <v/>
      </c>
      <c r="O4217">
        <f>IF(AND($K4217=1,$E4217=0,$G4217=0,$I4217=0),"WINBACK",IF(AND($M4217=1,$N4217&gt;0),"CONVERGENTE",IF($M4217=1,"SOLO MÓVIL",IF($N4217&gt;0,"SOLO FIJO / INTERNET","SIN SERVICIOS"))))</f>
        <v/>
      </c>
      <c r="P4217">
        <f>IF($O4217="WINBACK","Recuperar (winback)",IF($O4217="CONVERGENTE","Upgrade / más líneas",IF($O4217="SOLO MÓVIL","Ofrecer fijo + internet (FLBBTV)",IF($O4217="SOLO FIJO / INTERNET","Ofrecer línea móvil Nextphone","Oferta completa (móvil + fijo + internet)"))))</f>
        <v/>
      </c>
      <c r="Q4217">
        <f>$F4217+$H4217+$L4217</f>
        <v/>
      </c>
      <c r="R4217">
        <f>IFERROR(VLOOKUP($A4217,Registros!$B$2:$G$6000,6,0),IFERROR(VLOOKUP($D4217,Winback!$B$2:$C$300,2,0),""))</f>
        <v/>
      </c>
      <c r="S4217">
        <f>IF($E4217=1,"NP","")&amp;IF($G4217=1,"+MOV","")&amp;IF($I4217=1,"+CS","")&amp;IF($K4217=1,"+WB","")</f>
        <v/>
      </c>
      <c r="T4217">
        <f>$E4217+$G4217+$I4217+$K4217</f>
        <v/>
      </c>
    </row>
    <row r="4218">
      <c r="A4218" t="inlineStr">
        <is>
          <t>343320830000</t>
        </is>
      </c>
      <c r="B4218" t="inlineStr">
        <is>
          <t>34332083</t>
        </is>
      </c>
      <c r="C4218" t="inlineStr">
        <is>
          <t>WU SOCIEDAD ANONIMA</t>
        </is>
      </c>
      <c r="D4218" t="inlineStr">
        <is>
          <t>WUSOCIEDADANONIMA</t>
        </is>
      </c>
      <c r="E4218">
        <f>IF(COUNTIFS(Registros!$A$2:$A$6000,"NP",Registros!$B$2:$B$6000,$A4218)&gt;0,1,0)</f>
        <v/>
      </c>
      <c r="F4218">
        <f>IF($E4218=1,SUMIFS(Registros!$F$2:$F$6000,Registros!$A$2:$A$6000,"NP",Registros!$B$2:$B$6000,$A4218),0)</f>
        <v/>
      </c>
      <c r="G4218">
        <f>IF(COUNTIFS(Registros!$A$2:$A$6000,"MOV",Registros!$B$2:$B$6000,$A4218)&gt;0,1,0)</f>
        <v/>
      </c>
      <c r="H4218">
        <f>IF($G4218=1,SUMIFS(Registros!$F$2:$F$6000,Registros!$A$2:$A$6000,"MOV",Registros!$B$2:$B$6000,$A4218),0)</f>
        <v/>
      </c>
      <c r="I4218">
        <f>IF(COUNTIFS(Registros!$A$2:$A$6000,"CS",Registros!$B$2:$B$6000,$A4218)&gt;0,1,0)</f>
        <v/>
      </c>
      <c r="J4218">
        <f>IF($I4218=1,SUMIFS(Registros!$I$2:$I$6000,Registros!$A$2:$A$6000,"CS",Registros!$B$2:$B$6000,$A4218),0)</f>
        <v/>
      </c>
      <c r="K4218">
        <f>IF(COUNTIFS(Winback!$K$2:$K$300,$D4218)&gt;0,1,0)</f>
        <v/>
      </c>
      <c r="L4218">
        <f>IF(AND($K4218=1,LEFT($A4218,3)="WB-"),SUMIFS(Winback!$D$2:$D$300,Winback!$K$2:$K$300,$D4218),0)</f>
        <v/>
      </c>
      <c r="M4218">
        <f>IF(OR($E4218=1,$G4218=1,SUMIFS(Registros!$J$2:$J$6000,Registros!$B$2:$B$6000,$A4218)&gt;0),1,0)</f>
        <v/>
      </c>
      <c r="N4218">
        <f>IF($J4218&gt;0,1,IF(COUNTIFS(Registros!$A$2:$A$6000,"CS",Registros!$B$2:$B$6000,$A4218,Registros!$K$2:$K$6000,"&lt;&gt;")&gt;0,1,0))</f>
        <v/>
      </c>
      <c r="O4218">
        <f>IF(AND($K4218=1,$E4218=0,$G4218=0,$I4218=0),"WINBACK",IF(AND($M4218=1,$N4218&gt;0),"CONVERGENTE",IF($M4218=1,"SOLO MÓVIL",IF($N4218&gt;0,"SOLO FIJO / INTERNET","SIN SERVICIOS"))))</f>
        <v/>
      </c>
      <c r="P4218">
        <f>IF($O4218="WINBACK","Recuperar (winback)",IF($O4218="CONVERGENTE","Upgrade / más líneas",IF($O4218="SOLO MÓVIL","Ofrecer fijo + internet (FLBBTV)",IF($O4218="SOLO FIJO / INTERNET","Ofrecer línea móvil Nextphone","Oferta completa (móvil + fijo + internet)"))))</f>
        <v/>
      </c>
      <c r="Q4218">
        <f>$F4218+$H4218+$L4218</f>
        <v/>
      </c>
      <c r="R4218">
        <f>IFERROR(VLOOKUP($A4218,Registros!$B$2:$G$6000,6,0),IFERROR(VLOOKUP($D4218,Winback!$B$2:$C$300,2,0),""))</f>
        <v/>
      </c>
      <c r="S4218">
        <f>IF($E4218=1,"NP","")&amp;IF($G4218=1,"+MOV","")&amp;IF($I4218=1,"+CS","")&amp;IF($K4218=1,"+WB","")</f>
        <v/>
      </c>
      <c r="T4218">
        <f>$E4218+$G4218+$I4218+$K4218</f>
        <v/>
      </c>
    </row>
    <row r="4219">
      <c r="A4219" t="inlineStr">
        <is>
          <t>352042890000</t>
        </is>
      </c>
      <c r="B4219" t="inlineStr">
        <is>
          <t>35204289</t>
        </is>
      </c>
      <c r="C4219" t="inlineStr">
        <is>
          <t>WU YE</t>
        </is>
      </c>
      <c r="D4219" t="inlineStr">
        <is>
          <t>WUYE</t>
        </is>
      </c>
      <c r="E4219">
        <f>IF(COUNTIFS(Registros!$A$2:$A$6000,"NP",Registros!$B$2:$B$6000,$A4219)&gt;0,1,0)</f>
        <v/>
      </c>
      <c r="F4219">
        <f>IF($E4219=1,SUMIFS(Registros!$F$2:$F$6000,Registros!$A$2:$A$6000,"NP",Registros!$B$2:$B$6000,$A4219),0)</f>
        <v/>
      </c>
      <c r="G4219">
        <f>IF(COUNTIFS(Registros!$A$2:$A$6000,"MOV",Registros!$B$2:$B$6000,$A4219)&gt;0,1,0)</f>
        <v/>
      </c>
      <c r="H4219">
        <f>IF($G4219=1,SUMIFS(Registros!$F$2:$F$6000,Registros!$A$2:$A$6000,"MOV",Registros!$B$2:$B$6000,$A4219),0)</f>
        <v/>
      </c>
      <c r="I4219">
        <f>IF(COUNTIFS(Registros!$A$2:$A$6000,"CS",Registros!$B$2:$B$6000,$A4219)&gt;0,1,0)</f>
        <v/>
      </c>
      <c r="J4219">
        <f>IF($I4219=1,SUMIFS(Registros!$I$2:$I$6000,Registros!$A$2:$A$6000,"CS",Registros!$B$2:$B$6000,$A4219),0)</f>
        <v/>
      </c>
      <c r="K4219">
        <f>IF(COUNTIFS(Winback!$K$2:$K$300,$D4219)&gt;0,1,0)</f>
        <v/>
      </c>
      <c r="L4219">
        <f>IF(AND($K4219=1,LEFT($A4219,3)="WB-"),SUMIFS(Winback!$D$2:$D$300,Winback!$K$2:$K$300,$D4219),0)</f>
        <v/>
      </c>
      <c r="M4219">
        <f>IF(OR($E4219=1,$G4219=1,SUMIFS(Registros!$J$2:$J$6000,Registros!$B$2:$B$6000,$A4219)&gt;0),1,0)</f>
        <v/>
      </c>
      <c r="N4219">
        <f>IF($J4219&gt;0,1,IF(COUNTIFS(Registros!$A$2:$A$6000,"CS",Registros!$B$2:$B$6000,$A4219,Registros!$K$2:$K$6000,"&lt;&gt;")&gt;0,1,0))</f>
        <v/>
      </c>
      <c r="O4219">
        <f>IF(AND($K4219=1,$E4219=0,$G4219=0,$I4219=0),"WINBACK",IF(AND($M4219=1,$N4219&gt;0),"CONVERGENTE",IF($M4219=1,"SOLO MÓVIL",IF($N4219&gt;0,"SOLO FIJO / INTERNET","SIN SERVICIOS"))))</f>
        <v/>
      </c>
      <c r="P4219">
        <f>IF($O4219="WINBACK","Recuperar (winback)",IF($O4219="CONVERGENTE","Upgrade / más líneas",IF($O4219="SOLO MÓVIL","Ofrecer fijo + internet (FLBBTV)",IF($O4219="SOLO FIJO / INTERNET","Ofrecer línea móvil Nextphone","Oferta completa (móvil + fijo + internet)"))))</f>
        <v/>
      </c>
      <c r="Q4219">
        <f>$F4219+$H4219+$L4219</f>
        <v/>
      </c>
      <c r="R4219">
        <f>IFERROR(VLOOKUP($A4219,Registros!$B$2:$G$6000,6,0),IFERROR(VLOOKUP($D4219,Winback!$B$2:$C$300,2,0),""))</f>
        <v/>
      </c>
      <c r="S4219">
        <f>IF($E4219=1,"NP","")&amp;IF($G4219=1,"+MOV","")&amp;IF($I4219=1,"+CS","")&amp;IF($K4219=1,"+WB","")</f>
        <v/>
      </c>
      <c r="T4219">
        <f>$E4219+$G4219+$I4219+$K4219</f>
        <v/>
      </c>
    </row>
    <row r="4220">
      <c r="A4220" t="inlineStr">
        <is>
          <t>800689720000</t>
        </is>
      </c>
      <c r="B4220" t="inlineStr">
        <is>
          <t>80068972</t>
        </is>
      </c>
      <c r="C4220" t="inlineStr">
        <is>
          <t>YU BO WU</t>
        </is>
      </c>
      <c r="D4220" t="inlineStr">
        <is>
          <t>YUBOWU</t>
        </is>
      </c>
      <c r="E4220">
        <f>IF(COUNTIFS(Registros!$A$2:$A$6000,"NP",Registros!$B$2:$B$6000,$A4220)&gt;0,1,0)</f>
        <v/>
      </c>
      <c r="F4220">
        <f>IF($E4220=1,SUMIFS(Registros!$F$2:$F$6000,Registros!$A$2:$A$6000,"NP",Registros!$B$2:$B$6000,$A4220),0)</f>
        <v/>
      </c>
      <c r="G4220">
        <f>IF(COUNTIFS(Registros!$A$2:$A$6000,"MOV",Registros!$B$2:$B$6000,$A4220)&gt;0,1,0)</f>
        <v/>
      </c>
      <c r="H4220">
        <f>IF($G4220=1,SUMIFS(Registros!$F$2:$F$6000,Registros!$A$2:$A$6000,"MOV",Registros!$B$2:$B$6000,$A4220),0)</f>
        <v/>
      </c>
      <c r="I4220">
        <f>IF(COUNTIFS(Registros!$A$2:$A$6000,"CS",Registros!$B$2:$B$6000,$A4220)&gt;0,1,0)</f>
        <v/>
      </c>
      <c r="J4220">
        <f>IF($I4220=1,SUMIFS(Registros!$I$2:$I$6000,Registros!$A$2:$A$6000,"CS",Registros!$B$2:$B$6000,$A4220),0)</f>
        <v/>
      </c>
      <c r="K4220">
        <f>IF(COUNTIFS(Winback!$K$2:$K$300,$D4220)&gt;0,1,0)</f>
        <v/>
      </c>
      <c r="L4220">
        <f>IF(AND($K4220=1,LEFT($A4220,3)="WB-"),SUMIFS(Winback!$D$2:$D$300,Winback!$K$2:$K$300,$D4220),0)</f>
        <v/>
      </c>
      <c r="M4220">
        <f>IF(OR($E4220=1,$G4220=1,SUMIFS(Registros!$J$2:$J$6000,Registros!$B$2:$B$6000,$A4220)&gt;0),1,0)</f>
        <v/>
      </c>
      <c r="N4220">
        <f>IF($J4220&gt;0,1,IF(COUNTIFS(Registros!$A$2:$A$6000,"CS",Registros!$B$2:$B$6000,$A4220,Registros!$K$2:$K$6000,"&lt;&gt;")&gt;0,1,0))</f>
        <v/>
      </c>
      <c r="O4220">
        <f>IF(AND($K4220=1,$E4220=0,$G4220=0,$I4220=0),"WINBACK",IF(AND($M4220=1,$N4220&gt;0),"CONVERGENTE",IF($M4220=1,"SOLO MÓVIL",IF($N4220&gt;0,"SOLO FIJO / INTERNET","SIN SERVICIOS"))))</f>
        <v/>
      </c>
      <c r="P4220">
        <f>IF($O4220="WINBACK","Recuperar (winback)",IF($O4220="CONVERGENTE","Upgrade / más líneas",IF($O4220="SOLO MÓVIL","Ofrecer fijo + internet (FLBBTV)",IF($O4220="SOLO FIJO / INTERNET","Ofrecer línea móvil Nextphone","Oferta completa (móvil + fijo + internet)"))))</f>
        <v/>
      </c>
      <c r="Q4220">
        <f>$F4220+$H4220+$L4220</f>
        <v/>
      </c>
      <c r="R4220">
        <f>IFERROR(VLOOKUP($A4220,Registros!$B$2:$G$6000,6,0),IFERROR(VLOOKUP($D4220,Winback!$B$2:$C$300,2,0),""))</f>
        <v/>
      </c>
      <c r="S4220">
        <f>IF($E4220=1,"NP","")&amp;IF($G4220=1,"+MOV","")&amp;IF($I4220=1,"+CS","")&amp;IF($K4220=1,"+WB","")</f>
        <v/>
      </c>
      <c r="T4220">
        <f>$E4220+$G4220+$I4220+$K4220</f>
        <v/>
      </c>
    </row>
    <row r="4221">
      <c r="A4221" t="inlineStr">
        <is>
          <t>173000430000</t>
        </is>
      </c>
      <c r="B4221" t="inlineStr">
        <is>
          <t>17300043</t>
        </is>
      </c>
      <c r="C4221" t="inlineStr">
        <is>
          <t>WUI SAN CHUNG CHU</t>
        </is>
      </c>
      <c r="D4221" t="inlineStr">
        <is>
          <t>WUISANCHUNGCHU</t>
        </is>
      </c>
      <c r="E4221">
        <f>IF(COUNTIFS(Registros!$A$2:$A$6000,"NP",Registros!$B$2:$B$6000,$A4221)&gt;0,1,0)</f>
        <v/>
      </c>
      <c r="F4221">
        <f>IF($E4221=1,SUMIFS(Registros!$F$2:$F$6000,Registros!$A$2:$A$6000,"NP",Registros!$B$2:$B$6000,$A4221),0)</f>
        <v/>
      </c>
      <c r="G4221">
        <f>IF(COUNTIFS(Registros!$A$2:$A$6000,"MOV",Registros!$B$2:$B$6000,$A4221)&gt;0,1,0)</f>
        <v/>
      </c>
      <c r="H4221">
        <f>IF($G4221=1,SUMIFS(Registros!$F$2:$F$6000,Registros!$A$2:$A$6000,"MOV",Registros!$B$2:$B$6000,$A4221),0)</f>
        <v/>
      </c>
      <c r="I4221">
        <f>IF(COUNTIFS(Registros!$A$2:$A$6000,"CS",Registros!$B$2:$B$6000,$A4221)&gt;0,1,0)</f>
        <v/>
      </c>
      <c r="J4221">
        <f>IF($I4221=1,SUMIFS(Registros!$I$2:$I$6000,Registros!$A$2:$A$6000,"CS",Registros!$B$2:$B$6000,$A4221),0)</f>
        <v/>
      </c>
      <c r="K4221">
        <f>IF(COUNTIFS(Winback!$K$2:$K$300,$D4221)&gt;0,1,0)</f>
        <v/>
      </c>
      <c r="L4221">
        <f>IF(AND($K4221=1,LEFT($A4221,3)="WB-"),SUMIFS(Winback!$D$2:$D$300,Winback!$K$2:$K$300,$D4221),0)</f>
        <v/>
      </c>
      <c r="M4221">
        <f>IF(OR($E4221=1,$G4221=1,SUMIFS(Registros!$J$2:$J$6000,Registros!$B$2:$B$6000,$A4221)&gt;0),1,0)</f>
        <v/>
      </c>
      <c r="N4221">
        <f>IF($J4221&gt;0,1,IF(COUNTIFS(Registros!$A$2:$A$6000,"CS",Registros!$B$2:$B$6000,$A4221,Registros!$K$2:$K$6000,"&lt;&gt;")&gt;0,1,0))</f>
        <v/>
      </c>
      <c r="O4221">
        <f>IF(AND($K4221=1,$E4221=0,$G4221=0,$I4221=0),"WINBACK",IF(AND($M4221=1,$N4221&gt;0),"CONVERGENTE",IF($M4221=1,"SOLO MÓVIL",IF($N4221&gt;0,"SOLO FIJO / INTERNET","SIN SERVICIOS"))))</f>
        <v/>
      </c>
      <c r="P4221">
        <f>IF($O4221="WINBACK","Recuperar (winback)",IF($O4221="CONVERGENTE","Upgrade / más líneas",IF($O4221="SOLO MÓVIL","Ofrecer fijo + internet (FLBBTV)",IF($O4221="SOLO FIJO / INTERNET","Ofrecer línea móvil Nextphone","Oferta completa (móvil + fijo + internet)"))))</f>
        <v/>
      </c>
      <c r="Q4221">
        <f>$F4221+$H4221+$L4221</f>
        <v/>
      </c>
      <c r="R4221">
        <f>IFERROR(VLOOKUP($A4221,Registros!$B$2:$G$6000,6,0),IFERROR(VLOOKUP($D4221,Winback!$B$2:$C$300,2,0),""))</f>
        <v/>
      </c>
      <c r="S4221">
        <f>IF($E4221=1,"NP","")&amp;IF($G4221=1,"+MOV","")&amp;IF($I4221=1,"+CS","")&amp;IF($K4221=1,"+WB","")</f>
        <v/>
      </c>
      <c r="T4221">
        <f>$E4221+$G4221+$I4221+$K4221</f>
        <v/>
      </c>
    </row>
    <row r="4222">
      <c r="A4222" t="inlineStr">
        <is>
          <t>338026370000</t>
        </is>
      </c>
      <c r="B4222" t="inlineStr">
        <is>
          <t>33802637</t>
        </is>
      </c>
      <c r="C4222" t="inlineStr">
        <is>
          <t>WUQUAN LUO</t>
        </is>
      </c>
      <c r="D4222" t="inlineStr">
        <is>
          <t>WUQUANLUO</t>
        </is>
      </c>
      <c r="E4222">
        <f>IF(COUNTIFS(Registros!$A$2:$A$6000,"NP",Registros!$B$2:$B$6000,$A4222)&gt;0,1,0)</f>
        <v/>
      </c>
      <c r="F4222">
        <f>IF($E4222=1,SUMIFS(Registros!$F$2:$F$6000,Registros!$A$2:$A$6000,"NP",Registros!$B$2:$B$6000,$A4222),0)</f>
        <v/>
      </c>
      <c r="G4222">
        <f>IF(COUNTIFS(Registros!$A$2:$A$6000,"MOV",Registros!$B$2:$B$6000,$A4222)&gt;0,1,0)</f>
        <v/>
      </c>
      <c r="H4222">
        <f>IF($G4222=1,SUMIFS(Registros!$F$2:$F$6000,Registros!$A$2:$A$6000,"MOV",Registros!$B$2:$B$6000,$A4222),0)</f>
        <v/>
      </c>
      <c r="I4222">
        <f>IF(COUNTIFS(Registros!$A$2:$A$6000,"CS",Registros!$B$2:$B$6000,$A4222)&gt;0,1,0)</f>
        <v/>
      </c>
      <c r="J4222">
        <f>IF($I4222=1,SUMIFS(Registros!$I$2:$I$6000,Registros!$A$2:$A$6000,"CS",Registros!$B$2:$B$6000,$A4222),0)</f>
        <v/>
      </c>
      <c r="K4222">
        <f>IF(COUNTIFS(Winback!$K$2:$K$300,$D4222)&gt;0,1,0)</f>
        <v/>
      </c>
      <c r="L4222">
        <f>IF(AND($K4222=1,LEFT($A4222,3)="WB-"),SUMIFS(Winback!$D$2:$D$300,Winback!$K$2:$K$300,$D4222),0)</f>
        <v/>
      </c>
      <c r="M4222">
        <f>IF(OR($E4222=1,$G4222=1,SUMIFS(Registros!$J$2:$J$6000,Registros!$B$2:$B$6000,$A4222)&gt;0),1,0)</f>
        <v/>
      </c>
      <c r="N4222">
        <f>IF($J4222&gt;0,1,IF(COUNTIFS(Registros!$A$2:$A$6000,"CS",Registros!$B$2:$B$6000,$A4222,Registros!$K$2:$K$6000,"&lt;&gt;")&gt;0,1,0))</f>
        <v/>
      </c>
      <c r="O4222">
        <f>IF(AND($K4222=1,$E4222=0,$G4222=0,$I4222=0),"WINBACK",IF(AND($M4222=1,$N4222&gt;0),"CONVERGENTE",IF($M4222=1,"SOLO MÓVIL",IF($N4222&gt;0,"SOLO FIJO / INTERNET","SIN SERVICIOS"))))</f>
        <v/>
      </c>
      <c r="P4222">
        <f>IF($O4222="WINBACK","Recuperar (winback)",IF($O4222="CONVERGENTE","Upgrade / más líneas",IF($O4222="SOLO MÓVIL","Ofrecer fijo + internet (FLBBTV)",IF($O4222="SOLO FIJO / INTERNET","Ofrecer línea móvil Nextphone","Oferta completa (móvil + fijo + internet)"))))</f>
        <v/>
      </c>
      <c r="Q4222">
        <f>$F4222+$H4222+$L4222</f>
        <v/>
      </c>
      <c r="R4222">
        <f>IFERROR(VLOOKUP($A4222,Registros!$B$2:$G$6000,6,0),IFERROR(VLOOKUP($D4222,Winback!$B$2:$C$300,2,0),""))</f>
        <v/>
      </c>
      <c r="S4222">
        <f>IF($E4222=1,"NP","")&amp;IF($G4222=1,"+MOV","")&amp;IF($I4222=1,"+CS","")&amp;IF($K4222=1,"+WB","")</f>
        <v/>
      </c>
      <c r="T4222">
        <f>$E4222+$G4222+$I4222+$K4222</f>
        <v/>
      </c>
    </row>
    <row r="4223">
      <c r="A4223" t="inlineStr">
        <is>
          <t>338003240000</t>
        </is>
      </c>
      <c r="B4223" t="inlineStr">
        <is>
          <t>33800324</t>
        </is>
      </c>
      <c r="C4223" t="inlineStr">
        <is>
          <t>WUZHOULONG MOTORS COMPANY S A</t>
        </is>
      </c>
      <c r="D4223" t="inlineStr">
        <is>
          <t>WUZHOULONGMOTORSCOMPANYSA</t>
        </is>
      </c>
      <c r="E4223">
        <f>IF(COUNTIFS(Registros!$A$2:$A$6000,"NP",Registros!$B$2:$B$6000,$A4223)&gt;0,1,0)</f>
        <v/>
      </c>
      <c r="F4223">
        <f>IF($E4223=1,SUMIFS(Registros!$F$2:$F$6000,Registros!$A$2:$A$6000,"NP",Registros!$B$2:$B$6000,$A4223),0)</f>
        <v/>
      </c>
      <c r="G4223">
        <f>IF(COUNTIFS(Registros!$A$2:$A$6000,"MOV",Registros!$B$2:$B$6000,$A4223)&gt;0,1,0)</f>
        <v/>
      </c>
      <c r="H4223">
        <f>IF($G4223=1,SUMIFS(Registros!$F$2:$F$6000,Registros!$A$2:$A$6000,"MOV",Registros!$B$2:$B$6000,$A4223),0)</f>
        <v/>
      </c>
      <c r="I4223">
        <f>IF(COUNTIFS(Registros!$A$2:$A$6000,"CS",Registros!$B$2:$B$6000,$A4223)&gt;0,1,0)</f>
        <v/>
      </c>
      <c r="J4223">
        <f>IF($I4223=1,SUMIFS(Registros!$I$2:$I$6000,Registros!$A$2:$A$6000,"CS",Registros!$B$2:$B$6000,$A4223),0)</f>
        <v/>
      </c>
      <c r="K4223">
        <f>IF(COUNTIFS(Winback!$K$2:$K$300,$D4223)&gt;0,1,0)</f>
        <v/>
      </c>
      <c r="L4223">
        <f>IF(AND($K4223=1,LEFT($A4223,3)="WB-"),SUMIFS(Winback!$D$2:$D$300,Winback!$K$2:$K$300,$D4223),0)</f>
        <v/>
      </c>
      <c r="M4223">
        <f>IF(OR($E4223=1,$G4223=1,SUMIFS(Registros!$J$2:$J$6000,Registros!$B$2:$B$6000,$A4223)&gt;0),1,0)</f>
        <v/>
      </c>
      <c r="N4223">
        <f>IF($J4223&gt;0,1,IF(COUNTIFS(Registros!$A$2:$A$6000,"CS",Registros!$B$2:$B$6000,$A4223,Registros!$K$2:$K$6000,"&lt;&gt;")&gt;0,1,0))</f>
        <v/>
      </c>
      <c r="O4223">
        <f>IF(AND($K4223=1,$E4223=0,$G4223=0,$I4223=0),"WINBACK",IF(AND($M4223=1,$N4223&gt;0),"CONVERGENTE",IF($M4223=1,"SOLO MÓVIL",IF($N4223&gt;0,"SOLO FIJO / INTERNET","SIN SERVICIOS"))))</f>
        <v/>
      </c>
      <c r="P4223">
        <f>IF($O4223="WINBACK","Recuperar (winback)",IF($O4223="CONVERGENTE","Upgrade / más líneas",IF($O4223="SOLO MÓVIL","Ofrecer fijo + internet (FLBBTV)",IF($O4223="SOLO FIJO / INTERNET","Ofrecer línea móvil Nextphone","Oferta completa (móvil + fijo + internet)"))))</f>
        <v/>
      </c>
      <c r="Q4223">
        <f>$F4223+$H4223+$L4223</f>
        <v/>
      </c>
      <c r="R4223">
        <f>IFERROR(VLOOKUP($A4223,Registros!$B$2:$G$6000,6,0),IFERROR(VLOOKUP($D4223,Winback!$B$2:$C$300,2,0),""))</f>
        <v/>
      </c>
      <c r="S4223">
        <f>IF($E4223=1,"NP","")&amp;IF($G4223=1,"+MOV","")&amp;IF($I4223=1,"+CS","")&amp;IF($K4223=1,"+WB","")</f>
        <v/>
      </c>
      <c r="T4223">
        <f>$E4223+$G4223+$I4223+$K4223</f>
        <v/>
      </c>
    </row>
    <row r="4224">
      <c r="A4224" t="inlineStr">
        <is>
          <t>995089620200</t>
        </is>
      </c>
      <c r="B4224" t="inlineStr">
        <is>
          <t>99508962</t>
        </is>
      </c>
      <c r="C4224" t="inlineStr">
        <is>
          <t>AGUDO ENTERPRISE CORP.</t>
        </is>
      </c>
      <c r="D4224" t="inlineStr">
        <is>
          <t>AGUDOENTERPRISECORP</t>
        </is>
      </c>
      <c r="E4224">
        <f>IF(COUNTIFS(Registros!$A$2:$A$6000,"NP",Registros!$B$2:$B$6000,$A4224)&gt;0,1,0)</f>
        <v/>
      </c>
      <c r="F4224">
        <f>IF($E4224=1,SUMIFS(Registros!$F$2:$F$6000,Registros!$A$2:$A$6000,"NP",Registros!$B$2:$B$6000,$A4224),0)</f>
        <v/>
      </c>
      <c r="G4224">
        <f>IF(COUNTIFS(Registros!$A$2:$A$6000,"MOV",Registros!$B$2:$B$6000,$A4224)&gt;0,1,0)</f>
        <v/>
      </c>
      <c r="H4224">
        <f>IF($G4224=1,SUMIFS(Registros!$F$2:$F$6000,Registros!$A$2:$A$6000,"MOV",Registros!$B$2:$B$6000,$A4224),0)</f>
        <v/>
      </c>
      <c r="I4224">
        <f>IF(COUNTIFS(Registros!$A$2:$A$6000,"CS",Registros!$B$2:$B$6000,$A4224)&gt;0,1,0)</f>
        <v/>
      </c>
      <c r="J4224">
        <f>IF($I4224=1,SUMIFS(Registros!$I$2:$I$6000,Registros!$A$2:$A$6000,"CS",Registros!$B$2:$B$6000,$A4224),0)</f>
        <v/>
      </c>
      <c r="K4224">
        <f>IF(COUNTIFS(Winback!$K$2:$K$300,$D4224)&gt;0,1,0)</f>
        <v/>
      </c>
      <c r="L4224">
        <f>IF(AND($K4224=1,LEFT($A4224,3)="WB-"),SUMIFS(Winback!$D$2:$D$300,Winback!$K$2:$K$300,$D4224),0)</f>
        <v/>
      </c>
      <c r="M4224">
        <f>IF(OR($E4224=1,$G4224=1,SUMIFS(Registros!$J$2:$J$6000,Registros!$B$2:$B$6000,$A4224)&gt;0),1,0)</f>
        <v/>
      </c>
      <c r="N4224">
        <f>IF($J4224&gt;0,1,IF(COUNTIFS(Registros!$A$2:$A$6000,"CS",Registros!$B$2:$B$6000,$A4224,Registros!$K$2:$K$6000,"&lt;&gt;")&gt;0,1,0))</f>
        <v/>
      </c>
      <c r="O4224">
        <f>IF(AND($K4224=1,$E4224=0,$G4224=0,$I4224=0),"WINBACK",IF(AND($M4224=1,$N4224&gt;0),"CONVERGENTE",IF($M4224=1,"SOLO MÓVIL",IF($N4224&gt;0,"SOLO FIJO / INTERNET","SIN SERVICIOS"))))</f>
        <v/>
      </c>
      <c r="P4224">
        <f>IF($O4224="WINBACK","Recuperar (winback)",IF($O4224="CONVERGENTE","Upgrade / más líneas",IF($O4224="SOLO MÓVIL","Ofrecer fijo + internet (FLBBTV)",IF($O4224="SOLO FIJO / INTERNET","Ofrecer línea móvil Nextphone","Oferta completa (móvil + fijo + internet)"))))</f>
        <v/>
      </c>
      <c r="Q4224">
        <f>$F4224+$H4224+$L4224</f>
        <v/>
      </c>
      <c r="R4224">
        <f>IFERROR(VLOOKUP($A4224,Registros!$B$2:$G$6000,6,0),IFERROR(VLOOKUP($D4224,Winback!$B$2:$C$300,2,0),""))</f>
        <v/>
      </c>
      <c r="S4224">
        <f>IF($E4224=1,"NP","")&amp;IF($G4224=1,"+MOV","")&amp;IF($I4224=1,"+CS","")&amp;IF($K4224=1,"+WB","")</f>
        <v/>
      </c>
      <c r="T4224">
        <f>$E4224+$G4224+$I4224+$K4224</f>
        <v/>
      </c>
    </row>
    <row r="4225">
      <c r="A4225" t="inlineStr">
        <is>
          <t>323114190000</t>
        </is>
      </c>
      <c r="B4225" t="inlineStr">
        <is>
          <t>32311419</t>
        </is>
      </c>
      <c r="C4225" t="inlineStr">
        <is>
          <t>XAVIER EDUARDO CORREA ECHEVERRIA</t>
        </is>
      </c>
      <c r="D4225" t="inlineStr">
        <is>
          <t>XAVIEREDUARDOCORREAECHEVERRIA</t>
        </is>
      </c>
      <c r="E4225">
        <f>IF(COUNTIFS(Registros!$A$2:$A$6000,"NP",Registros!$B$2:$B$6000,$A4225)&gt;0,1,0)</f>
        <v/>
      </c>
      <c r="F4225">
        <f>IF($E4225=1,SUMIFS(Registros!$F$2:$F$6000,Registros!$A$2:$A$6000,"NP",Registros!$B$2:$B$6000,$A4225),0)</f>
        <v/>
      </c>
      <c r="G4225">
        <f>IF(COUNTIFS(Registros!$A$2:$A$6000,"MOV",Registros!$B$2:$B$6000,$A4225)&gt;0,1,0)</f>
        <v/>
      </c>
      <c r="H4225">
        <f>IF($G4225=1,SUMIFS(Registros!$F$2:$F$6000,Registros!$A$2:$A$6000,"MOV",Registros!$B$2:$B$6000,$A4225),0)</f>
        <v/>
      </c>
      <c r="I4225">
        <f>IF(COUNTIFS(Registros!$A$2:$A$6000,"CS",Registros!$B$2:$B$6000,$A4225)&gt;0,1,0)</f>
        <v/>
      </c>
      <c r="J4225">
        <f>IF($I4225=1,SUMIFS(Registros!$I$2:$I$6000,Registros!$A$2:$A$6000,"CS",Registros!$B$2:$B$6000,$A4225),0)</f>
        <v/>
      </c>
      <c r="K4225">
        <f>IF(COUNTIFS(Winback!$K$2:$K$300,$D4225)&gt;0,1,0)</f>
        <v/>
      </c>
      <c r="L4225">
        <f>IF(AND($K4225=1,LEFT($A4225,3)="WB-"),SUMIFS(Winback!$D$2:$D$300,Winback!$K$2:$K$300,$D4225),0)</f>
        <v/>
      </c>
      <c r="M4225">
        <f>IF(OR($E4225=1,$G4225=1,SUMIFS(Registros!$J$2:$J$6000,Registros!$B$2:$B$6000,$A4225)&gt;0),1,0)</f>
        <v/>
      </c>
      <c r="N4225">
        <f>IF($J4225&gt;0,1,IF(COUNTIFS(Registros!$A$2:$A$6000,"CS",Registros!$B$2:$B$6000,$A4225,Registros!$K$2:$K$6000,"&lt;&gt;")&gt;0,1,0))</f>
        <v/>
      </c>
      <c r="O4225">
        <f>IF(AND($K4225=1,$E4225=0,$G4225=0,$I4225=0),"WINBACK",IF(AND($M4225=1,$N4225&gt;0),"CONVERGENTE",IF($M4225=1,"SOLO MÓVIL",IF($N4225&gt;0,"SOLO FIJO / INTERNET","SIN SERVICIOS"))))</f>
        <v/>
      </c>
      <c r="P4225">
        <f>IF($O4225="WINBACK","Recuperar (winback)",IF($O4225="CONVERGENTE","Upgrade / más líneas",IF($O4225="SOLO MÓVIL","Ofrecer fijo + internet (FLBBTV)",IF($O4225="SOLO FIJO / INTERNET","Ofrecer línea móvil Nextphone","Oferta completa (móvil + fijo + internet)"))))</f>
        <v/>
      </c>
      <c r="Q4225">
        <f>$F4225+$H4225+$L4225</f>
        <v/>
      </c>
      <c r="R4225">
        <f>IFERROR(VLOOKUP($A4225,Registros!$B$2:$G$6000,6,0),IFERROR(VLOOKUP($D4225,Winback!$B$2:$C$300,2,0),""))</f>
        <v/>
      </c>
      <c r="S4225">
        <f>IF($E4225=1,"NP","")&amp;IF($G4225=1,"+MOV","")&amp;IF($I4225=1,"+CS","")&amp;IF($K4225=1,"+WB","")</f>
        <v/>
      </c>
      <c r="T4225">
        <f>$E4225+$G4225+$I4225+$K4225</f>
        <v/>
      </c>
    </row>
    <row r="4226">
      <c r="A4226" t="inlineStr">
        <is>
          <t>346281140000</t>
        </is>
      </c>
      <c r="B4226" t="inlineStr">
        <is>
          <t>34628114</t>
        </is>
      </c>
      <c r="C4226" t="inlineStr">
        <is>
          <t>XAVIER ERNESTO DE LEON RODRIGUEZ</t>
        </is>
      </c>
      <c r="D4226" t="inlineStr">
        <is>
          <t>XAVIERERNESTODELEONRODRIGUEZ</t>
        </is>
      </c>
      <c r="E4226">
        <f>IF(COUNTIFS(Registros!$A$2:$A$6000,"NP",Registros!$B$2:$B$6000,$A4226)&gt;0,1,0)</f>
        <v/>
      </c>
      <c r="F4226">
        <f>IF($E4226=1,SUMIFS(Registros!$F$2:$F$6000,Registros!$A$2:$A$6000,"NP",Registros!$B$2:$B$6000,$A4226),0)</f>
        <v/>
      </c>
      <c r="G4226">
        <f>IF(COUNTIFS(Registros!$A$2:$A$6000,"MOV",Registros!$B$2:$B$6000,$A4226)&gt;0,1,0)</f>
        <v/>
      </c>
      <c r="H4226">
        <f>IF($G4226=1,SUMIFS(Registros!$F$2:$F$6000,Registros!$A$2:$A$6000,"MOV",Registros!$B$2:$B$6000,$A4226),0)</f>
        <v/>
      </c>
      <c r="I4226">
        <f>IF(COUNTIFS(Registros!$A$2:$A$6000,"CS",Registros!$B$2:$B$6000,$A4226)&gt;0,1,0)</f>
        <v/>
      </c>
      <c r="J4226">
        <f>IF($I4226=1,SUMIFS(Registros!$I$2:$I$6000,Registros!$A$2:$A$6000,"CS",Registros!$B$2:$B$6000,$A4226),0)</f>
        <v/>
      </c>
      <c r="K4226">
        <f>IF(COUNTIFS(Winback!$K$2:$K$300,$D4226)&gt;0,1,0)</f>
        <v/>
      </c>
      <c r="L4226">
        <f>IF(AND($K4226=1,LEFT($A4226,3)="WB-"),SUMIFS(Winback!$D$2:$D$300,Winback!$K$2:$K$300,$D4226),0)</f>
        <v/>
      </c>
      <c r="M4226">
        <f>IF(OR($E4226=1,$G4226=1,SUMIFS(Registros!$J$2:$J$6000,Registros!$B$2:$B$6000,$A4226)&gt;0),1,0)</f>
        <v/>
      </c>
      <c r="N4226">
        <f>IF($J4226&gt;0,1,IF(COUNTIFS(Registros!$A$2:$A$6000,"CS",Registros!$B$2:$B$6000,$A4226,Registros!$K$2:$K$6000,"&lt;&gt;")&gt;0,1,0))</f>
        <v/>
      </c>
      <c r="O4226">
        <f>IF(AND($K4226=1,$E4226=0,$G4226=0,$I4226=0),"WINBACK",IF(AND($M4226=1,$N4226&gt;0),"CONVERGENTE",IF($M4226=1,"SOLO MÓVIL",IF($N4226&gt;0,"SOLO FIJO / INTERNET","SIN SERVICIOS"))))</f>
        <v/>
      </c>
      <c r="P4226">
        <f>IF($O4226="WINBACK","Recuperar (winback)",IF($O4226="CONVERGENTE","Upgrade / más líneas",IF($O4226="SOLO MÓVIL","Ofrecer fijo + internet (FLBBTV)",IF($O4226="SOLO FIJO / INTERNET","Ofrecer línea móvil Nextphone","Oferta completa (móvil + fijo + internet)"))))</f>
        <v/>
      </c>
      <c r="Q4226">
        <f>$F4226+$H4226+$L4226</f>
        <v/>
      </c>
      <c r="R4226">
        <f>IFERROR(VLOOKUP($A4226,Registros!$B$2:$G$6000,6,0),IFERROR(VLOOKUP($D4226,Winback!$B$2:$C$300,2,0),""))</f>
        <v/>
      </c>
      <c r="S4226">
        <f>IF($E4226=1,"NP","")&amp;IF($G4226=1,"+MOV","")&amp;IF($I4226=1,"+CS","")&amp;IF($K4226=1,"+WB","")</f>
        <v/>
      </c>
      <c r="T4226">
        <f>$E4226+$G4226+$I4226+$K4226</f>
        <v/>
      </c>
    </row>
    <row r="4227">
      <c r="A4227" t="inlineStr">
        <is>
          <t>988095270000</t>
        </is>
      </c>
      <c r="B4227" t="inlineStr">
        <is>
          <t>98809527</t>
        </is>
      </c>
      <c r="C4227" t="inlineStr">
        <is>
          <t>XAVIER SAEZ LLORENS</t>
        </is>
      </c>
      <c r="D4227" t="inlineStr">
        <is>
          <t>XAVIERSAEZLLORENS</t>
        </is>
      </c>
      <c r="E4227">
        <f>IF(COUNTIFS(Registros!$A$2:$A$6000,"NP",Registros!$B$2:$B$6000,$A4227)&gt;0,1,0)</f>
        <v/>
      </c>
      <c r="F4227">
        <f>IF($E4227=1,SUMIFS(Registros!$F$2:$F$6000,Registros!$A$2:$A$6000,"NP",Registros!$B$2:$B$6000,$A4227),0)</f>
        <v/>
      </c>
      <c r="G4227">
        <f>IF(COUNTIFS(Registros!$A$2:$A$6000,"MOV",Registros!$B$2:$B$6000,$A4227)&gt;0,1,0)</f>
        <v/>
      </c>
      <c r="H4227">
        <f>IF($G4227=1,SUMIFS(Registros!$F$2:$F$6000,Registros!$A$2:$A$6000,"MOV",Registros!$B$2:$B$6000,$A4227),0)</f>
        <v/>
      </c>
      <c r="I4227">
        <f>IF(COUNTIFS(Registros!$A$2:$A$6000,"CS",Registros!$B$2:$B$6000,$A4227)&gt;0,1,0)</f>
        <v/>
      </c>
      <c r="J4227">
        <f>IF($I4227=1,SUMIFS(Registros!$I$2:$I$6000,Registros!$A$2:$A$6000,"CS",Registros!$B$2:$B$6000,$A4227),0)</f>
        <v/>
      </c>
      <c r="K4227">
        <f>IF(COUNTIFS(Winback!$K$2:$K$300,$D4227)&gt;0,1,0)</f>
        <v/>
      </c>
      <c r="L4227">
        <f>IF(AND($K4227=1,LEFT($A4227,3)="WB-"),SUMIFS(Winback!$D$2:$D$300,Winback!$K$2:$K$300,$D4227),0)</f>
        <v/>
      </c>
      <c r="M4227">
        <f>IF(OR($E4227=1,$G4227=1,SUMIFS(Registros!$J$2:$J$6000,Registros!$B$2:$B$6000,$A4227)&gt;0),1,0)</f>
        <v/>
      </c>
      <c r="N4227">
        <f>IF($J4227&gt;0,1,IF(COUNTIFS(Registros!$A$2:$A$6000,"CS",Registros!$B$2:$B$6000,$A4227,Registros!$K$2:$K$6000,"&lt;&gt;")&gt;0,1,0))</f>
        <v/>
      </c>
      <c r="O4227">
        <f>IF(AND($K4227=1,$E4227=0,$G4227=0,$I4227=0),"WINBACK",IF(AND($M4227=1,$N4227&gt;0),"CONVERGENTE",IF($M4227=1,"SOLO MÓVIL",IF($N4227&gt;0,"SOLO FIJO / INTERNET","SIN SERVICIOS"))))</f>
        <v/>
      </c>
      <c r="P4227">
        <f>IF($O4227="WINBACK","Recuperar (winback)",IF($O4227="CONVERGENTE","Upgrade / más líneas",IF($O4227="SOLO MÓVIL","Ofrecer fijo + internet (FLBBTV)",IF($O4227="SOLO FIJO / INTERNET","Ofrecer línea móvil Nextphone","Oferta completa (móvil + fijo + internet)"))))</f>
        <v/>
      </c>
      <c r="Q4227">
        <f>$F4227+$H4227+$L4227</f>
        <v/>
      </c>
      <c r="R4227">
        <f>IFERROR(VLOOKUP($A4227,Registros!$B$2:$G$6000,6,0),IFERROR(VLOOKUP($D4227,Winback!$B$2:$C$300,2,0),""))</f>
        <v/>
      </c>
      <c r="S4227">
        <f>IF($E4227=1,"NP","")&amp;IF($G4227=1,"+MOV","")&amp;IF($I4227=1,"+CS","")&amp;IF($K4227=1,"+WB","")</f>
        <v/>
      </c>
      <c r="T4227">
        <f>$E4227+$G4227+$I4227+$K4227</f>
        <v/>
      </c>
    </row>
    <row r="4228">
      <c r="A4228" t="inlineStr">
        <is>
          <t>326053340000</t>
        </is>
      </c>
      <c r="B4228" t="inlineStr">
        <is>
          <t>32605334</t>
        </is>
      </c>
      <c r="C4228" t="inlineStr">
        <is>
          <t>XENIA DEL C BATISTA D DE CARRASCO</t>
        </is>
      </c>
      <c r="D4228" t="inlineStr">
        <is>
          <t>XENIADELCBATISTADDECARRASCO</t>
        </is>
      </c>
      <c r="E4228">
        <f>IF(COUNTIFS(Registros!$A$2:$A$6000,"NP",Registros!$B$2:$B$6000,$A4228)&gt;0,1,0)</f>
        <v/>
      </c>
      <c r="F4228">
        <f>IF($E4228=1,SUMIFS(Registros!$F$2:$F$6000,Registros!$A$2:$A$6000,"NP",Registros!$B$2:$B$6000,$A4228),0)</f>
        <v/>
      </c>
      <c r="G4228">
        <f>IF(COUNTIFS(Registros!$A$2:$A$6000,"MOV",Registros!$B$2:$B$6000,$A4228)&gt;0,1,0)</f>
        <v/>
      </c>
      <c r="H4228">
        <f>IF($G4228=1,SUMIFS(Registros!$F$2:$F$6000,Registros!$A$2:$A$6000,"MOV",Registros!$B$2:$B$6000,$A4228),0)</f>
        <v/>
      </c>
      <c r="I4228">
        <f>IF(COUNTIFS(Registros!$A$2:$A$6000,"CS",Registros!$B$2:$B$6000,$A4228)&gt;0,1,0)</f>
        <v/>
      </c>
      <c r="J4228">
        <f>IF($I4228=1,SUMIFS(Registros!$I$2:$I$6000,Registros!$A$2:$A$6000,"CS",Registros!$B$2:$B$6000,$A4228),0)</f>
        <v/>
      </c>
      <c r="K4228">
        <f>IF(COUNTIFS(Winback!$K$2:$K$300,$D4228)&gt;0,1,0)</f>
        <v/>
      </c>
      <c r="L4228">
        <f>IF(AND($K4228=1,LEFT($A4228,3)="WB-"),SUMIFS(Winback!$D$2:$D$300,Winback!$K$2:$K$300,$D4228),0)</f>
        <v/>
      </c>
      <c r="M4228">
        <f>IF(OR($E4228=1,$G4228=1,SUMIFS(Registros!$J$2:$J$6000,Registros!$B$2:$B$6000,$A4228)&gt;0),1,0)</f>
        <v/>
      </c>
      <c r="N4228">
        <f>IF($J4228&gt;0,1,IF(COUNTIFS(Registros!$A$2:$A$6000,"CS",Registros!$B$2:$B$6000,$A4228,Registros!$K$2:$K$6000,"&lt;&gt;")&gt;0,1,0))</f>
        <v/>
      </c>
      <c r="O4228">
        <f>IF(AND($K4228=1,$E4228=0,$G4228=0,$I4228=0),"WINBACK",IF(AND($M4228=1,$N4228&gt;0),"CONVERGENTE",IF($M4228=1,"SOLO MÓVIL",IF($N4228&gt;0,"SOLO FIJO / INTERNET","SIN SERVICIOS"))))</f>
        <v/>
      </c>
      <c r="P4228">
        <f>IF($O4228="WINBACK","Recuperar (winback)",IF($O4228="CONVERGENTE","Upgrade / más líneas",IF($O4228="SOLO MÓVIL","Ofrecer fijo + internet (FLBBTV)",IF($O4228="SOLO FIJO / INTERNET","Ofrecer línea móvil Nextphone","Oferta completa (móvil + fijo + internet)"))))</f>
        <v/>
      </c>
      <c r="Q4228">
        <f>$F4228+$H4228+$L4228</f>
        <v/>
      </c>
      <c r="R4228">
        <f>IFERROR(VLOOKUP($A4228,Registros!$B$2:$G$6000,6,0),IFERROR(VLOOKUP($D4228,Winback!$B$2:$C$300,2,0),""))</f>
        <v/>
      </c>
      <c r="S4228">
        <f>IF($E4228=1,"NP","")&amp;IF($G4228=1,"+MOV","")&amp;IF($I4228=1,"+CS","")&amp;IF($K4228=1,"+WB","")</f>
        <v/>
      </c>
      <c r="T4228">
        <f>$E4228+$G4228+$I4228+$K4228</f>
        <v/>
      </c>
    </row>
    <row r="4229">
      <c r="A4229" t="inlineStr">
        <is>
          <t>303001770000</t>
        </is>
      </c>
      <c r="B4229" t="inlineStr">
        <is>
          <t>30300177</t>
        </is>
      </c>
      <c r="C4229" t="inlineStr">
        <is>
          <t>XENIA GLINYS GUARDIA BAULE DE BURKE</t>
        </is>
      </c>
      <c r="D4229" t="inlineStr">
        <is>
          <t>XENIAGLINYSGUARDIABAULEDEBURKE</t>
        </is>
      </c>
      <c r="E4229">
        <f>IF(COUNTIFS(Registros!$A$2:$A$6000,"NP",Registros!$B$2:$B$6000,$A4229)&gt;0,1,0)</f>
        <v/>
      </c>
      <c r="F4229">
        <f>IF($E4229=1,SUMIFS(Registros!$F$2:$F$6000,Registros!$A$2:$A$6000,"NP",Registros!$B$2:$B$6000,$A4229),0)</f>
        <v/>
      </c>
      <c r="G4229">
        <f>IF(COUNTIFS(Registros!$A$2:$A$6000,"MOV",Registros!$B$2:$B$6000,$A4229)&gt;0,1,0)</f>
        <v/>
      </c>
      <c r="H4229">
        <f>IF($G4229=1,SUMIFS(Registros!$F$2:$F$6000,Registros!$A$2:$A$6000,"MOV",Registros!$B$2:$B$6000,$A4229),0)</f>
        <v/>
      </c>
      <c r="I4229">
        <f>IF(COUNTIFS(Registros!$A$2:$A$6000,"CS",Registros!$B$2:$B$6000,$A4229)&gt;0,1,0)</f>
        <v/>
      </c>
      <c r="J4229">
        <f>IF($I4229=1,SUMIFS(Registros!$I$2:$I$6000,Registros!$A$2:$A$6000,"CS",Registros!$B$2:$B$6000,$A4229),0)</f>
        <v/>
      </c>
      <c r="K4229">
        <f>IF(COUNTIFS(Winback!$K$2:$K$300,$D4229)&gt;0,1,0)</f>
        <v/>
      </c>
      <c r="L4229">
        <f>IF(AND($K4229=1,LEFT($A4229,3)="WB-"),SUMIFS(Winback!$D$2:$D$300,Winback!$K$2:$K$300,$D4229),0)</f>
        <v/>
      </c>
      <c r="M4229">
        <f>IF(OR($E4229=1,$G4229=1,SUMIFS(Registros!$J$2:$J$6000,Registros!$B$2:$B$6000,$A4229)&gt;0),1,0)</f>
        <v/>
      </c>
      <c r="N4229">
        <f>IF($J4229&gt;0,1,IF(COUNTIFS(Registros!$A$2:$A$6000,"CS",Registros!$B$2:$B$6000,$A4229,Registros!$K$2:$K$6000,"&lt;&gt;")&gt;0,1,0))</f>
        <v/>
      </c>
      <c r="O4229">
        <f>IF(AND($K4229=1,$E4229=0,$G4229=0,$I4229=0),"WINBACK",IF(AND($M4229=1,$N4229&gt;0),"CONVERGENTE",IF($M4229=1,"SOLO MÓVIL",IF($N4229&gt;0,"SOLO FIJO / INTERNET","SIN SERVICIOS"))))</f>
        <v/>
      </c>
      <c r="P4229">
        <f>IF($O4229="WINBACK","Recuperar (winback)",IF($O4229="CONVERGENTE","Upgrade / más líneas",IF($O4229="SOLO MÓVIL","Ofrecer fijo + internet (FLBBTV)",IF($O4229="SOLO FIJO / INTERNET","Ofrecer línea móvil Nextphone","Oferta completa (móvil + fijo + internet)"))))</f>
        <v/>
      </c>
      <c r="Q4229">
        <f>$F4229+$H4229+$L4229</f>
        <v/>
      </c>
      <c r="R4229">
        <f>IFERROR(VLOOKUP($A4229,Registros!$B$2:$G$6000,6,0),IFERROR(VLOOKUP($D4229,Winback!$B$2:$C$300,2,0),""))</f>
        <v/>
      </c>
      <c r="S4229">
        <f>IF($E4229=1,"NP","")&amp;IF($G4229=1,"+MOV","")&amp;IF($I4229=1,"+CS","")&amp;IF($K4229=1,"+WB","")</f>
        <v/>
      </c>
      <c r="T4229">
        <f>$E4229+$G4229+$I4229+$K4229</f>
        <v/>
      </c>
    </row>
    <row r="4230">
      <c r="A4230" t="inlineStr">
        <is>
          <t>161011540000</t>
        </is>
      </c>
      <c r="B4230" t="inlineStr">
        <is>
          <t>16101154</t>
        </is>
      </c>
      <c r="C4230" t="inlineStr">
        <is>
          <t>XENIA ITZEL PINTO DE JORDAN</t>
        </is>
      </c>
      <c r="D4230" t="inlineStr">
        <is>
          <t>XENIAITZELPINTODEJORDAN</t>
        </is>
      </c>
      <c r="E4230">
        <f>IF(COUNTIFS(Registros!$A$2:$A$6000,"NP",Registros!$B$2:$B$6000,$A4230)&gt;0,1,0)</f>
        <v/>
      </c>
      <c r="F4230">
        <f>IF($E4230=1,SUMIFS(Registros!$F$2:$F$6000,Registros!$A$2:$A$6000,"NP",Registros!$B$2:$B$6000,$A4230),0)</f>
        <v/>
      </c>
      <c r="G4230">
        <f>IF(COUNTIFS(Registros!$A$2:$A$6000,"MOV",Registros!$B$2:$B$6000,$A4230)&gt;0,1,0)</f>
        <v/>
      </c>
      <c r="H4230">
        <f>IF($G4230=1,SUMIFS(Registros!$F$2:$F$6000,Registros!$A$2:$A$6000,"MOV",Registros!$B$2:$B$6000,$A4230),0)</f>
        <v/>
      </c>
      <c r="I4230">
        <f>IF(COUNTIFS(Registros!$A$2:$A$6000,"CS",Registros!$B$2:$B$6000,$A4230)&gt;0,1,0)</f>
        <v/>
      </c>
      <c r="J4230">
        <f>IF($I4230=1,SUMIFS(Registros!$I$2:$I$6000,Registros!$A$2:$A$6000,"CS",Registros!$B$2:$B$6000,$A4230),0)</f>
        <v/>
      </c>
      <c r="K4230">
        <f>IF(COUNTIFS(Winback!$K$2:$K$300,$D4230)&gt;0,1,0)</f>
        <v/>
      </c>
      <c r="L4230">
        <f>IF(AND($K4230=1,LEFT($A4230,3)="WB-"),SUMIFS(Winback!$D$2:$D$300,Winback!$K$2:$K$300,$D4230),0)</f>
        <v/>
      </c>
      <c r="M4230">
        <f>IF(OR($E4230=1,$G4230=1,SUMIFS(Registros!$J$2:$J$6000,Registros!$B$2:$B$6000,$A4230)&gt;0),1,0)</f>
        <v/>
      </c>
      <c r="N4230">
        <f>IF($J4230&gt;0,1,IF(COUNTIFS(Registros!$A$2:$A$6000,"CS",Registros!$B$2:$B$6000,$A4230,Registros!$K$2:$K$6000,"&lt;&gt;")&gt;0,1,0))</f>
        <v/>
      </c>
      <c r="O4230">
        <f>IF(AND($K4230=1,$E4230=0,$G4230=0,$I4230=0),"WINBACK",IF(AND($M4230=1,$N4230&gt;0),"CONVERGENTE",IF($M4230=1,"SOLO MÓVIL",IF($N4230&gt;0,"SOLO FIJO / INTERNET","SIN SERVICIOS"))))</f>
        <v/>
      </c>
      <c r="P4230">
        <f>IF($O4230="WINBACK","Recuperar (winback)",IF($O4230="CONVERGENTE","Upgrade / más líneas",IF($O4230="SOLO MÓVIL","Ofrecer fijo + internet (FLBBTV)",IF($O4230="SOLO FIJO / INTERNET","Ofrecer línea móvil Nextphone","Oferta completa (móvil + fijo + internet)"))))</f>
        <v/>
      </c>
      <c r="Q4230">
        <f>$F4230+$H4230+$L4230</f>
        <v/>
      </c>
      <c r="R4230">
        <f>IFERROR(VLOOKUP($A4230,Registros!$B$2:$G$6000,6,0),IFERROR(VLOOKUP($D4230,Winback!$B$2:$C$300,2,0),""))</f>
        <v/>
      </c>
      <c r="S4230">
        <f>IF($E4230=1,"NP","")&amp;IF($G4230=1,"+MOV","")&amp;IF($I4230=1,"+CS","")&amp;IF($K4230=1,"+WB","")</f>
        <v/>
      </c>
      <c r="T4230">
        <f>$E4230+$G4230+$I4230+$K4230</f>
        <v/>
      </c>
    </row>
    <row r="4231">
      <c r="A4231" t="inlineStr">
        <is>
          <t>345410020000</t>
        </is>
      </c>
      <c r="B4231" t="inlineStr">
        <is>
          <t>34541002</t>
        </is>
      </c>
      <c r="C4231" t="inlineStr">
        <is>
          <t>XEYSHELLE ATHENAS SERRANO MUÑOZ</t>
        </is>
      </c>
      <c r="D4231" t="inlineStr">
        <is>
          <t>XEYSHELLEATHENASSERRANOMUNOZ</t>
        </is>
      </c>
      <c r="E4231">
        <f>IF(COUNTIFS(Registros!$A$2:$A$6000,"NP",Registros!$B$2:$B$6000,$A4231)&gt;0,1,0)</f>
        <v/>
      </c>
      <c r="F4231">
        <f>IF($E4231=1,SUMIFS(Registros!$F$2:$F$6000,Registros!$A$2:$A$6000,"NP",Registros!$B$2:$B$6000,$A4231),0)</f>
        <v/>
      </c>
      <c r="G4231">
        <f>IF(COUNTIFS(Registros!$A$2:$A$6000,"MOV",Registros!$B$2:$B$6000,$A4231)&gt;0,1,0)</f>
        <v/>
      </c>
      <c r="H4231">
        <f>IF($G4231=1,SUMIFS(Registros!$F$2:$F$6000,Registros!$A$2:$A$6000,"MOV",Registros!$B$2:$B$6000,$A4231),0)</f>
        <v/>
      </c>
      <c r="I4231">
        <f>IF(COUNTIFS(Registros!$A$2:$A$6000,"CS",Registros!$B$2:$B$6000,$A4231)&gt;0,1,0)</f>
        <v/>
      </c>
      <c r="J4231">
        <f>IF($I4231=1,SUMIFS(Registros!$I$2:$I$6000,Registros!$A$2:$A$6000,"CS",Registros!$B$2:$B$6000,$A4231),0)</f>
        <v/>
      </c>
      <c r="K4231">
        <f>IF(COUNTIFS(Winback!$K$2:$K$300,$D4231)&gt;0,1,0)</f>
        <v/>
      </c>
      <c r="L4231">
        <f>IF(AND($K4231=1,LEFT($A4231,3)="WB-"),SUMIFS(Winback!$D$2:$D$300,Winback!$K$2:$K$300,$D4231),0)</f>
        <v/>
      </c>
      <c r="M4231">
        <f>IF(OR($E4231=1,$G4231=1,SUMIFS(Registros!$J$2:$J$6000,Registros!$B$2:$B$6000,$A4231)&gt;0),1,0)</f>
        <v/>
      </c>
      <c r="N4231">
        <f>IF($J4231&gt;0,1,IF(COUNTIFS(Registros!$A$2:$A$6000,"CS",Registros!$B$2:$B$6000,$A4231,Registros!$K$2:$K$6000,"&lt;&gt;")&gt;0,1,0))</f>
        <v/>
      </c>
      <c r="O4231">
        <f>IF(AND($K4231=1,$E4231=0,$G4231=0,$I4231=0),"WINBACK",IF(AND($M4231=1,$N4231&gt;0),"CONVERGENTE",IF($M4231=1,"SOLO MÓVIL",IF($N4231&gt;0,"SOLO FIJO / INTERNET","SIN SERVICIOS"))))</f>
        <v/>
      </c>
      <c r="P4231">
        <f>IF($O4231="WINBACK","Recuperar (winback)",IF($O4231="CONVERGENTE","Upgrade / más líneas",IF($O4231="SOLO MÓVIL","Ofrecer fijo + internet (FLBBTV)",IF($O4231="SOLO FIJO / INTERNET","Ofrecer línea móvil Nextphone","Oferta completa (móvil + fijo + internet)"))))</f>
        <v/>
      </c>
      <c r="Q4231">
        <f>$F4231+$H4231+$L4231</f>
        <v/>
      </c>
      <c r="R4231">
        <f>IFERROR(VLOOKUP($A4231,Registros!$B$2:$G$6000,6,0),IFERROR(VLOOKUP($D4231,Winback!$B$2:$C$300,2,0),""))</f>
        <v/>
      </c>
      <c r="S4231">
        <f>IF($E4231=1,"NP","")&amp;IF($G4231=1,"+MOV","")&amp;IF($I4231=1,"+CS","")&amp;IF($K4231=1,"+WB","")</f>
        <v/>
      </c>
      <c r="T4231">
        <f>$E4231+$G4231+$I4231+$K4231</f>
        <v/>
      </c>
    </row>
    <row r="4232">
      <c r="A4232" t="inlineStr">
        <is>
          <t>332026470000</t>
        </is>
      </c>
      <c r="B4232" t="inlineStr">
        <is>
          <t>33202647</t>
        </is>
      </c>
      <c r="C4232" t="inlineStr">
        <is>
          <t>XG BRISAS; S.A</t>
        </is>
      </c>
      <c r="D4232" t="inlineStr">
        <is>
          <t>XGBRISASSA</t>
        </is>
      </c>
      <c r="E4232">
        <f>IF(COUNTIFS(Registros!$A$2:$A$6000,"NP",Registros!$B$2:$B$6000,$A4232)&gt;0,1,0)</f>
        <v/>
      </c>
      <c r="F4232">
        <f>IF($E4232=1,SUMIFS(Registros!$F$2:$F$6000,Registros!$A$2:$A$6000,"NP",Registros!$B$2:$B$6000,$A4232),0)</f>
        <v/>
      </c>
      <c r="G4232">
        <f>IF(COUNTIFS(Registros!$A$2:$A$6000,"MOV",Registros!$B$2:$B$6000,$A4232)&gt;0,1,0)</f>
        <v/>
      </c>
      <c r="H4232">
        <f>IF($G4232=1,SUMIFS(Registros!$F$2:$F$6000,Registros!$A$2:$A$6000,"MOV",Registros!$B$2:$B$6000,$A4232),0)</f>
        <v/>
      </c>
      <c r="I4232">
        <f>IF(COUNTIFS(Registros!$A$2:$A$6000,"CS",Registros!$B$2:$B$6000,$A4232)&gt;0,1,0)</f>
        <v/>
      </c>
      <c r="J4232">
        <f>IF($I4232=1,SUMIFS(Registros!$I$2:$I$6000,Registros!$A$2:$A$6000,"CS",Registros!$B$2:$B$6000,$A4232),0)</f>
        <v/>
      </c>
      <c r="K4232">
        <f>IF(COUNTIFS(Winback!$K$2:$K$300,$D4232)&gt;0,1,0)</f>
        <v/>
      </c>
      <c r="L4232">
        <f>IF(AND($K4232=1,LEFT($A4232,3)="WB-"),SUMIFS(Winback!$D$2:$D$300,Winback!$K$2:$K$300,$D4232),0)</f>
        <v/>
      </c>
      <c r="M4232">
        <f>IF(OR($E4232=1,$G4232=1,SUMIFS(Registros!$J$2:$J$6000,Registros!$B$2:$B$6000,$A4232)&gt;0),1,0)</f>
        <v/>
      </c>
      <c r="N4232">
        <f>IF($J4232&gt;0,1,IF(COUNTIFS(Registros!$A$2:$A$6000,"CS",Registros!$B$2:$B$6000,$A4232,Registros!$K$2:$K$6000,"&lt;&gt;")&gt;0,1,0))</f>
        <v/>
      </c>
      <c r="O4232">
        <f>IF(AND($K4232=1,$E4232=0,$G4232=0,$I4232=0),"WINBACK",IF(AND($M4232=1,$N4232&gt;0),"CONVERGENTE",IF($M4232=1,"SOLO MÓVIL",IF($N4232&gt;0,"SOLO FIJO / INTERNET","SIN SERVICIOS"))))</f>
        <v/>
      </c>
      <c r="P4232">
        <f>IF($O4232="WINBACK","Recuperar (winback)",IF($O4232="CONVERGENTE","Upgrade / más líneas",IF($O4232="SOLO MÓVIL","Ofrecer fijo + internet (FLBBTV)",IF($O4232="SOLO FIJO / INTERNET","Ofrecer línea móvil Nextphone","Oferta completa (móvil + fijo + internet)"))))</f>
        <v/>
      </c>
      <c r="Q4232">
        <f>$F4232+$H4232+$L4232</f>
        <v/>
      </c>
      <c r="R4232">
        <f>IFERROR(VLOOKUP($A4232,Registros!$B$2:$G$6000,6,0),IFERROR(VLOOKUP($D4232,Winback!$B$2:$C$300,2,0),""))</f>
        <v/>
      </c>
      <c r="S4232">
        <f>IF($E4232=1,"NP","")&amp;IF($G4232=1,"+MOV","")&amp;IF($I4232=1,"+CS","")&amp;IF($K4232=1,"+WB","")</f>
        <v/>
      </c>
      <c r="T4232">
        <f>$E4232+$G4232+$I4232+$K4232</f>
        <v/>
      </c>
    </row>
    <row r="4233">
      <c r="A4233" t="inlineStr">
        <is>
          <t>333037290000</t>
        </is>
      </c>
      <c r="B4233" t="inlineStr">
        <is>
          <t>33303729</t>
        </is>
      </c>
      <c r="C4233" t="inlineStr">
        <is>
          <t>XI YUN QIU</t>
        </is>
      </c>
      <c r="D4233" t="inlineStr">
        <is>
          <t>XIYUNQIU</t>
        </is>
      </c>
      <c r="E4233">
        <f>IF(COUNTIFS(Registros!$A$2:$A$6000,"NP",Registros!$B$2:$B$6000,$A4233)&gt;0,1,0)</f>
        <v/>
      </c>
      <c r="F4233">
        <f>IF($E4233=1,SUMIFS(Registros!$F$2:$F$6000,Registros!$A$2:$A$6000,"NP",Registros!$B$2:$B$6000,$A4233),0)</f>
        <v/>
      </c>
      <c r="G4233">
        <f>IF(COUNTIFS(Registros!$A$2:$A$6000,"MOV",Registros!$B$2:$B$6000,$A4233)&gt;0,1,0)</f>
        <v/>
      </c>
      <c r="H4233">
        <f>IF($G4233=1,SUMIFS(Registros!$F$2:$F$6000,Registros!$A$2:$A$6000,"MOV",Registros!$B$2:$B$6000,$A4233),0)</f>
        <v/>
      </c>
      <c r="I4233">
        <f>IF(COUNTIFS(Registros!$A$2:$A$6000,"CS",Registros!$B$2:$B$6000,$A4233)&gt;0,1,0)</f>
        <v/>
      </c>
      <c r="J4233">
        <f>IF($I4233=1,SUMIFS(Registros!$I$2:$I$6000,Registros!$A$2:$A$6000,"CS",Registros!$B$2:$B$6000,$A4233),0)</f>
        <v/>
      </c>
      <c r="K4233">
        <f>IF(COUNTIFS(Winback!$K$2:$K$300,$D4233)&gt;0,1,0)</f>
        <v/>
      </c>
      <c r="L4233">
        <f>IF(AND($K4233=1,LEFT($A4233,3)="WB-"),SUMIFS(Winback!$D$2:$D$300,Winback!$K$2:$K$300,$D4233),0)</f>
        <v/>
      </c>
      <c r="M4233">
        <f>IF(OR($E4233=1,$G4233=1,SUMIFS(Registros!$J$2:$J$6000,Registros!$B$2:$B$6000,$A4233)&gt;0),1,0)</f>
        <v/>
      </c>
      <c r="N4233">
        <f>IF($J4233&gt;0,1,IF(COUNTIFS(Registros!$A$2:$A$6000,"CS",Registros!$B$2:$B$6000,$A4233,Registros!$K$2:$K$6000,"&lt;&gt;")&gt;0,1,0))</f>
        <v/>
      </c>
      <c r="O4233">
        <f>IF(AND($K4233=1,$E4233=0,$G4233=0,$I4233=0),"WINBACK",IF(AND($M4233=1,$N4233&gt;0),"CONVERGENTE",IF($M4233=1,"SOLO MÓVIL",IF($N4233&gt;0,"SOLO FIJO / INTERNET","SIN SERVICIOS"))))</f>
        <v/>
      </c>
      <c r="P4233">
        <f>IF($O4233="WINBACK","Recuperar (winback)",IF($O4233="CONVERGENTE","Upgrade / más líneas",IF($O4233="SOLO MÓVIL","Ofrecer fijo + internet (FLBBTV)",IF($O4233="SOLO FIJO / INTERNET","Ofrecer línea móvil Nextphone","Oferta completa (móvil + fijo + internet)"))))</f>
        <v/>
      </c>
      <c r="Q4233">
        <f>$F4233+$H4233+$L4233</f>
        <v/>
      </c>
      <c r="R4233">
        <f>IFERROR(VLOOKUP($A4233,Registros!$B$2:$G$6000,6,0),IFERROR(VLOOKUP($D4233,Winback!$B$2:$C$300,2,0),""))</f>
        <v/>
      </c>
      <c r="S4233">
        <f>IF($E4233=1,"NP","")&amp;IF($G4233=1,"+MOV","")&amp;IF($I4233=1,"+CS","")&amp;IF($K4233=1,"+WB","")</f>
        <v/>
      </c>
      <c r="T4233">
        <f>$E4233+$G4233+$I4233+$K4233</f>
        <v/>
      </c>
    </row>
    <row r="4234">
      <c r="A4234" t="inlineStr">
        <is>
          <t>326065790000</t>
        </is>
      </c>
      <c r="B4234" t="inlineStr">
        <is>
          <t>32606579</t>
        </is>
      </c>
      <c r="C4234" t="inlineStr">
        <is>
          <t>XIAHUI YE</t>
        </is>
      </c>
      <c r="D4234" t="inlineStr">
        <is>
          <t>XIAHUIYE</t>
        </is>
      </c>
      <c r="E4234">
        <f>IF(COUNTIFS(Registros!$A$2:$A$6000,"NP",Registros!$B$2:$B$6000,$A4234)&gt;0,1,0)</f>
        <v/>
      </c>
      <c r="F4234">
        <f>IF($E4234=1,SUMIFS(Registros!$F$2:$F$6000,Registros!$A$2:$A$6000,"NP",Registros!$B$2:$B$6000,$A4234),0)</f>
        <v/>
      </c>
      <c r="G4234">
        <f>IF(COUNTIFS(Registros!$A$2:$A$6000,"MOV",Registros!$B$2:$B$6000,$A4234)&gt;0,1,0)</f>
        <v/>
      </c>
      <c r="H4234">
        <f>IF($G4234=1,SUMIFS(Registros!$F$2:$F$6000,Registros!$A$2:$A$6000,"MOV",Registros!$B$2:$B$6000,$A4234),0)</f>
        <v/>
      </c>
      <c r="I4234">
        <f>IF(COUNTIFS(Registros!$A$2:$A$6000,"CS",Registros!$B$2:$B$6000,$A4234)&gt;0,1,0)</f>
        <v/>
      </c>
      <c r="J4234">
        <f>IF($I4234=1,SUMIFS(Registros!$I$2:$I$6000,Registros!$A$2:$A$6000,"CS",Registros!$B$2:$B$6000,$A4234),0)</f>
        <v/>
      </c>
      <c r="K4234">
        <f>IF(COUNTIFS(Winback!$K$2:$K$300,$D4234)&gt;0,1,0)</f>
        <v/>
      </c>
      <c r="L4234">
        <f>IF(AND($K4234=1,LEFT($A4234,3)="WB-"),SUMIFS(Winback!$D$2:$D$300,Winback!$K$2:$K$300,$D4234),0)</f>
        <v/>
      </c>
      <c r="M4234">
        <f>IF(OR($E4234=1,$G4234=1,SUMIFS(Registros!$J$2:$J$6000,Registros!$B$2:$B$6000,$A4234)&gt;0),1,0)</f>
        <v/>
      </c>
      <c r="N4234">
        <f>IF($J4234&gt;0,1,IF(COUNTIFS(Registros!$A$2:$A$6000,"CS",Registros!$B$2:$B$6000,$A4234,Registros!$K$2:$K$6000,"&lt;&gt;")&gt;0,1,0))</f>
        <v/>
      </c>
      <c r="O4234">
        <f>IF(AND($K4234=1,$E4234=0,$G4234=0,$I4234=0),"WINBACK",IF(AND($M4234=1,$N4234&gt;0),"CONVERGENTE",IF($M4234=1,"SOLO MÓVIL",IF($N4234&gt;0,"SOLO FIJO / INTERNET","SIN SERVICIOS"))))</f>
        <v/>
      </c>
      <c r="P4234">
        <f>IF($O4234="WINBACK","Recuperar (winback)",IF($O4234="CONVERGENTE","Upgrade / más líneas",IF($O4234="SOLO MÓVIL","Ofrecer fijo + internet (FLBBTV)",IF($O4234="SOLO FIJO / INTERNET","Ofrecer línea móvil Nextphone","Oferta completa (móvil + fijo + internet)"))))</f>
        <v/>
      </c>
      <c r="Q4234">
        <f>$F4234+$H4234+$L4234</f>
        <v/>
      </c>
      <c r="R4234">
        <f>IFERROR(VLOOKUP($A4234,Registros!$B$2:$G$6000,6,0),IFERROR(VLOOKUP($D4234,Winback!$B$2:$C$300,2,0),""))</f>
        <v/>
      </c>
      <c r="S4234">
        <f>IF($E4234=1,"NP","")&amp;IF($G4234=1,"+MOV","")&amp;IF($I4234=1,"+CS","")&amp;IF($K4234=1,"+WB","")</f>
        <v/>
      </c>
      <c r="T4234">
        <f>$E4234+$G4234+$I4234+$K4234</f>
        <v/>
      </c>
    </row>
    <row r="4235">
      <c r="A4235" t="inlineStr">
        <is>
          <t>304061110000</t>
        </is>
      </c>
      <c r="B4235" t="inlineStr">
        <is>
          <t>30406111</t>
        </is>
      </c>
      <c r="C4235" t="inlineStr">
        <is>
          <t>XIAN HUA FENG</t>
        </is>
      </c>
      <c r="D4235" t="inlineStr">
        <is>
          <t>XIANHUAFENG</t>
        </is>
      </c>
      <c r="E4235">
        <f>IF(COUNTIFS(Registros!$A$2:$A$6000,"NP",Registros!$B$2:$B$6000,$A4235)&gt;0,1,0)</f>
        <v/>
      </c>
      <c r="F4235">
        <f>IF($E4235=1,SUMIFS(Registros!$F$2:$F$6000,Registros!$A$2:$A$6000,"NP",Registros!$B$2:$B$6000,$A4235),0)</f>
        <v/>
      </c>
      <c r="G4235">
        <f>IF(COUNTIFS(Registros!$A$2:$A$6000,"MOV",Registros!$B$2:$B$6000,$A4235)&gt;0,1,0)</f>
        <v/>
      </c>
      <c r="H4235">
        <f>IF($G4235=1,SUMIFS(Registros!$F$2:$F$6000,Registros!$A$2:$A$6000,"MOV",Registros!$B$2:$B$6000,$A4235),0)</f>
        <v/>
      </c>
      <c r="I4235">
        <f>IF(COUNTIFS(Registros!$A$2:$A$6000,"CS",Registros!$B$2:$B$6000,$A4235)&gt;0,1,0)</f>
        <v/>
      </c>
      <c r="J4235">
        <f>IF($I4235=1,SUMIFS(Registros!$I$2:$I$6000,Registros!$A$2:$A$6000,"CS",Registros!$B$2:$B$6000,$A4235),0)</f>
        <v/>
      </c>
      <c r="K4235">
        <f>IF(COUNTIFS(Winback!$K$2:$K$300,$D4235)&gt;0,1,0)</f>
        <v/>
      </c>
      <c r="L4235">
        <f>IF(AND($K4235=1,LEFT($A4235,3)="WB-"),SUMIFS(Winback!$D$2:$D$300,Winback!$K$2:$K$300,$D4235),0)</f>
        <v/>
      </c>
      <c r="M4235">
        <f>IF(OR($E4235=1,$G4235=1,SUMIFS(Registros!$J$2:$J$6000,Registros!$B$2:$B$6000,$A4235)&gt;0),1,0)</f>
        <v/>
      </c>
      <c r="N4235">
        <f>IF($J4235&gt;0,1,IF(COUNTIFS(Registros!$A$2:$A$6000,"CS",Registros!$B$2:$B$6000,$A4235,Registros!$K$2:$K$6000,"&lt;&gt;")&gt;0,1,0))</f>
        <v/>
      </c>
      <c r="O4235">
        <f>IF(AND($K4235=1,$E4235=0,$G4235=0,$I4235=0),"WINBACK",IF(AND($M4235=1,$N4235&gt;0),"CONVERGENTE",IF($M4235=1,"SOLO MÓVIL",IF($N4235&gt;0,"SOLO FIJO / INTERNET","SIN SERVICIOS"))))</f>
        <v/>
      </c>
      <c r="P4235">
        <f>IF($O4235="WINBACK","Recuperar (winback)",IF($O4235="CONVERGENTE","Upgrade / más líneas",IF($O4235="SOLO MÓVIL","Ofrecer fijo + internet (FLBBTV)",IF($O4235="SOLO FIJO / INTERNET","Ofrecer línea móvil Nextphone","Oferta completa (móvil + fijo + internet)"))))</f>
        <v/>
      </c>
      <c r="Q4235">
        <f>$F4235+$H4235+$L4235</f>
        <v/>
      </c>
      <c r="R4235">
        <f>IFERROR(VLOOKUP($A4235,Registros!$B$2:$G$6000,6,0),IFERROR(VLOOKUP($D4235,Winback!$B$2:$C$300,2,0),""))</f>
        <v/>
      </c>
      <c r="S4235">
        <f>IF($E4235=1,"NP","")&amp;IF($G4235=1,"+MOV","")&amp;IF($I4235=1,"+CS","")&amp;IF($K4235=1,"+WB","")</f>
        <v/>
      </c>
      <c r="T4235">
        <f>$E4235+$G4235+$I4235+$K4235</f>
        <v/>
      </c>
    </row>
    <row r="4236">
      <c r="A4236" t="inlineStr">
        <is>
          <t>273019840000</t>
        </is>
      </c>
      <c r="B4236" t="inlineStr">
        <is>
          <t>27301984</t>
        </is>
      </c>
      <c r="C4236" t="inlineStr">
        <is>
          <t>XIAN LOO</t>
        </is>
      </c>
      <c r="D4236" t="inlineStr">
        <is>
          <t>XIANLOO</t>
        </is>
      </c>
      <c r="E4236">
        <f>IF(COUNTIFS(Registros!$A$2:$A$6000,"NP",Registros!$B$2:$B$6000,$A4236)&gt;0,1,0)</f>
        <v/>
      </c>
      <c r="F4236">
        <f>IF($E4236=1,SUMIFS(Registros!$F$2:$F$6000,Registros!$A$2:$A$6000,"NP",Registros!$B$2:$B$6000,$A4236),0)</f>
        <v/>
      </c>
      <c r="G4236">
        <f>IF(COUNTIFS(Registros!$A$2:$A$6000,"MOV",Registros!$B$2:$B$6000,$A4236)&gt;0,1,0)</f>
        <v/>
      </c>
      <c r="H4236">
        <f>IF($G4236=1,SUMIFS(Registros!$F$2:$F$6000,Registros!$A$2:$A$6000,"MOV",Registros!$B$2:$B$6000,$A4236),0)</f>
        <v/>
      </c>
      <c r="I4236">
        <f>IF(COUNTIFS(Registros!$A$2:$A$6000,"CS",Registros!$B$2:$B$6000,$A4236)&gt;0,1,0)</f>
        <v/>
      </c>
      <c r="J4236">
        <f>IF($I4236=1,SUMIFS(Registros!$I$2:$I$6000,Registros!$A$2:$A$6000,"CS",Registros!$B$2:$B$6000,$A4236),0)</f>
        <v/>
      </c>
      <c r="K4236">
        <f>IF(COUNTIFS(Winback!$K$2:$K$300,$D4236)&gt;0,1,0)</f>
        <v/>
      </c>
      <c r="L4236">
        <f>IF(AND($K4236=1,LEFT($A4236,3)="WB-"),SUMIFS(Winback!$D$2:$D$300,Winback!$K$2:$K$300,$D4236),0)</f>
        <v/>
      </c>
      <c r="M4236">
        <f>IF(OR($E4236=1,$G4236=1,SUMIFS(Registros!$J$2:$J$6000,Registros!$B$2:$B$6000,$A4236)&gt;0),1,0)</f>
        <v/>
      </c>
      <c r="N4236">
        <f>IF($J4236&gt;0,1,IF(COUNTIFS(Registros!$A$2:$A$6000,"CS",Registros!$B$2:$B$6000,$A4236,Registros!$K$2:$K$6000,"&lt;&gt;")&gt;0,1,0))</f>
        <v/>
      </c>
      <c r="O4236">
        <f>IF(AND($K4236=1,$E4236=0,$G4236=0,$I4236=0),"WINBACK",IF(AND($M4236=1,$N4236&gt;0),"CONVERGENTE",IF($M4236=1,"SOLO MÓVIL",IF($N4236&gt;0,"SOLO FIJO / INTERNET","SIN SERVICIOS"))))</f>
        <v/>
      </c>
      <c r="P4236">
        <f>IF($O4236="WINBACK","Recuperar (winback)",IF($O4236="CONVERGENTE","Upgrade / más líneas",IF($O4236="SOLO MÓVIL","Ofrecer fijo + internet (FLBBTV)",IF($O4236="SOLO FIJO / INTERNET","Ofrecer línea móvil Nextphone","Oferta completa (móvil + fijo + internet)"))))</f>
        <v/>
      </c>
      <c r="Q4236">
        <f>$F4236+$H4236+$L4236</f>
        <v/>
      </c>
      <c r="R4236">
        <f>IFERROR(VLOOKUP($A4236,Registros!$B$2:$G$6000,6,0),IFERROR(VLOOKUP($D4236,Winback!$B$2:$C$300,2,0),""))</f>
        <v/>
      </c>
      <c r="S4236">
        <f>IF($E4236=1,"NP","")&amp;IF($G4236=1,"+MOV","")&amp;IF($I4236=1,"+CS","")&amp;IF($K4236=1,"+WB","")</f>
        <v/>
      </c>
      <c r="T4236">
        <f>$E4236+$G4236+$I4236+$K4236</f>
        <v/>
      </c>
    </row>
    <row r="4237">
      <c r="A4237" t="inlineStr">
        <is>
          <t>324005200000</t>
        </is>
      </c>
      <c r="B4237" t="inlineStr">
        <is>
          <t>32400520</t>
        </is>
      </c>
      <c r="C4237" t="inlineStr">
        <is>
          <t>XIANBIN ZHU</t>
        </is>
      </c>
      <c r="D4237" t="inlineStr">
        <is>
          <t>XIANBINZHU</t>
        </is>
      </c>
      <c r="E4237">
        <f>IF(COUNTIFS(Registros!$A$2:$A$6000,"NP",Registros!$B$2:$B$6000,$A4237)&gt;0,1,0)</f>
        <v/>
      </c>
      <c r="F4237">
        <f>IF($E4237=1,SUMIFS(Registros!$F$2:$F$6000,Registros!$A$2:$A$6000,"NP",Registros!$B$2:$B$6000,$A4237),0)</f>
        <v/>
      </c>
      <c r="G4237">
        <f>IF(COUNTIFS(Registros!$A$2:$A$6000,"MOV",Registros!$B$2:$B$6000,$A4237)&gt;0,1,0)</f>
        <v/>
      </c>
      <c r="H4237">
        <f>IF($G4237=1,SUMIFS(Registros!$F$2:$F$6000,Registros!$A$2:$A$6000,"MOV",Registros!$B$2:$B$6000,$A4237),0)</f>
        <v/>
      </c>
      <c r="I4237">
        <f>IF(COUNTIFS(Registros!$A$2:$A$6000,"CS",Registros!$B$2:$B$6000,$A4237)&gt;0,1,0)</f>
        <v/>
      </c>
      <c r="J4237">
        <f>IF($I4237=1,SUMIFS(Registros!$I$2:$I$6000,Registros!$A$2:$A$6000,"CS",Registros!$B$2:$B$6000,$A4237),0)</f>
        <v/>
      </c>
      <c r="K4237">
        <f>IF(COUNTIFS(Winback!$K$2:$K$300,$D4237)&gt;0,1,0)</f>
        <v/>
      </c>
      <c r="L4237">
        <f>IF(AND($K4237=1,LEFT($A4237,3)="WB-"),SUMIFS(Winback!$D$2:$D$300,Winback!$K$2:$K$300,$D4237),0)</f>
        <v/>
      </c>
      <c r="M4237">
        <f>IF(OR($E4237=1,$G4237=1,SUMIFS(Registros!$J$2:$J$6000,Registros!$B$2:$B$6000,$A4237)&gt;0),1,0)</f>
        <v/>
      </c>
      <c r="N4237">
        <f>IF($J4237&gt;0,1,IF(COUNTIFS(Registros!$A$2:$A$6000,"CS",Registros!$B$2:$B$6000,$A4237,Registros!$K$2:$K$6000,"&lt;&gt;")&gt;0,1,0))</f>
        <v/>
      </c>
      <c r="O4237">
        <f>IF(AND($K4237=1,$E4237=0,$G4237=0,$I4237=0),"WINBACK",IF(AND($M4237=1,$N4237&gt;0),"CONVERGENTE",IF($M4237=1,"SOLO MÓVIL",IF($N4237&gt;0,"SOLO FIJO / INTERNET","SIN SERVICIOS"))))</f>
        <v/>
      </c>
      <c r="P4237">
        <f>IF($O4237="WINBACK","Recuperar (winback)",IF($O4237="CONVERGENTE","Upgrade / más líneas",IF($O4237="SOLO MÓVIL","Ofrecer fijo + internet (FLBBTV)",IF($O4237="SOLO FIJO / INTERNET","Ofrecer línea móvil Nextphone","Oferta completa (móvil + fijo + internet)"))))</f>
        <v/>
      </c>
      <c r="Q4237">
        <f>$F4237+$H4237+$L4237</f>
        <v/>
      </c>
      <c r="R4237">
        <f>IFERROR(VLOOKUP($A4237,Registros!$B$2:$G$6000,6,0),IFERROR(VLOOKUP($D4237,Winback!$B$2:$C$300,2,0),""))</f>
        <v/>
      </c>
      <c r="S4237">
        <f>IF($E4237=1,"NP","")&amp;IF($G4237=1,"+MOV","")&amp;IF($I4237=1,"+CS","")&amp;IF($K4237=1,"+WB","")</f>
        <v/>
      </c>
      <c r="T4237">
        <f>$E4237+$G4237+$I4237+$K4237</f>
        <v/>
      </c>
    </row>
    <row r="4238">
      <c r="A4238" t="inlineStr">
        <is>
          <t>319014760000</t>
        </is>
      </c>
      <c r="B4238" t="inlineStr">
        <is>
          <t>31901476</t>
        </is>
      </c>
      <c r="C4238" t="inlineStr">
        <is>
          <t>XIANFA QIU</t>
        </is>
      </c>
      <c r="D4238" t="inlineStr">
        <is>
          <t>XIANFAQIU</t>
        </is>
      </c>
      <c r="E4238">
        <f>IF(COUNTIFS(Registros!$A$2:$A$6000,"NP",Registros!$B$2:$B$6000,$A4238)&gt;0,1,0)</f>
        <v/>
      </c>
      <c r="F4238">
        <f>IF($E4238=1,SUMIFS(Registros!$F$2:$F$6000,Registros!$A$2:$A$6000,"NP",Registros!$B$2:$B$6000,$A4238),0)</f>
        <v/>
      </c>
      <c r="G4238">
        <f>IF(COUNTIFS(Registros!$A$2:$A$6000,"MOV",Registros!$B$2:$B$6000,$A4238)&gt;0,1,0)</f>
        <v/>
      </c>
      <c r="H4238">
        <f>IF($G4238=1,SUMIFS(Registros!$F$2:$F$6000,Registros!$A$2:$A$6000,"MOV",Registros!$B$2:$B$6000,$A4238),0)</f>
        <v/>
      </c>
      <c r="I4238">
        <f>IF(COUNTIFS(Registros!$A$2:$A$6000,"CS",Registros!$B$2:$B$6000,$A4238)&gt;0,1,0)</f>
        <v/>
      </c>
      <c r="J4238">
        <f>IF($I4238=1,SUMIFS(Registros!$I$2:$I$6000,Registros!$A$2:$A$6000,"CS",Registros!$B$2:$B$6000,$A4238),0)</f>
        <v/>
      </c>
      <c r="K4238">
        <f>IF(COUNTIFS(Winback!$K$2:$K$300,$D4238)&gt;0,1,0)</f>
        <v/>
      </c>
      <c r="L4238">
        <f>IF(AND($K4238=1,LEFT($A4238,3)="WB-"),SUMIFS(Winback!$D$2:$D$300,Winback!$K$2:$K$300,$D4238),0)</f>
        <v/>
      </c>
      <c r="M4238">
        <f>IF(OR($E4238=1,$G4238=1,SUMIFS(Registros!$J$2:$J$6000,Registros!$B$2:$B$6000,$A4238)&gt;0),1,0)</f>
        <v/>
      </c>
      <c r="N4238">
        <f>IF($J4238&gt;0,1,IF(COUNTIFS(Registros!$A$2:$A$6000,"CS",Registros!$B$2:$B$6000,$A4238,Registros!$K$2:$K$6000,"&lt;&gt;")&gt;0,1,0))</f>
        <v/>
      </c>
      <c r="O4238">
        <f>IF(AND($K4238=1,$E4238=0,$G4238=0,$I4238=0),"WINBACK",IF(AND($M4238=1,$N4238&gt;0),"CONVERGENTE",IF($M4238=1,"SOLO MÓVIL",IF($N4238&gt;0,"SOLO FIJO / INTERNET","SIN SERVICIOS"))))</f>
        <v/>
      </c>
      <c r="P4238">
        <f>IF($O4238="WINBACK","Recuperar (winback)",IF($O4238="CONVERGENTE","Upgrade / más líneas",IF($O4238="SOLO MÓVIL","Ofrecer fijo + internet (FLBBTV)",IF($O4238="SOLO FIJO / INTERNET","Ofrecer línea móvil Nextphone","Oferta completa (móvil + fijo + internet)"))))</f>
        <v/>
      </c>
      <c r="Q4238">
        <f>$F4238+$H4238+$L4238</f>
        <v/>
      </c>
      <c r="R4238">
        <f>IFERROR(VLOOKUP($A4238,Registros!$B$2:$G$6000,6,0),IFERROR(VLOOKUP($D4238,Winback!$B$2:$C$300,2,0),""))</f>
        <v/>
      </c>
      <c r="S4238">
        <f>IF($E4238=1,"NP","")&amp;IF($G4238=1,"+MOV","")&amp;IF($I4238=1,"+CS","")&amp;IF($K4238=1,"+WB","")</f>
        <v/>
      </c>
      <c r="T4238">
        <f>$E4238+$G4238+$I4238+$K4238</f>
        <v/>
      </c>
    </row>
    <row r="4239">
      <c r="A4239" t="inlineStr">
        <is>
          <t>321052280000</t>
        </is>
      </c>
      <c r="B4239" t="inlineStr">
        <is>
          <t>32105228</t>
        </is>
      </c>
      <c r="C4239" t="inlineStr">
        <is>
          <t>XIANGLIN CHENG</t>
        </is>
      </c>
      <c r="D4239" t="inlineStr">
        <is>
          <t>XIANGLINCHENG</t>
        </is>
      </c>
      <c r="E4239">
        <f>IF(COUNTIFS(Registros!$A$2:$A$6000,"NP",Registros!$B$2:$B$6000,$A4239)&gt;0,1,0)</f>
        <v/>
      </c>
      <c r="F4239">
        <f>IF($E4239=1,SUMIFS(Registros!$F$2:$F$6000,Registros!$A$2:$A$6000,"NP",Registros!$B$2:$B$6000,$A4239),0)</f>
        <v/>
      </c>
      <c r="G4239">
        <f>IF(COUNTIFS(Registros!$A$2:$A$6000,"MOV",Registros!$B$2:$B$6000,$A4239)&gt;0,1,0)</f>
        <v/>
      </c>
      <c r="H4239">
        <f>IF($G4239=1,SUMIFS(Registros!$F$2:$F$6000,Registros!$A$2:$A$6000,"MOV",Registros!$B$2:$B$6000,$A4239),0)</f>
        <v/>
      </c>
      <c r="I4239">
        <f>IF(COUNTIFS(Registros!$A$2:$A$6000,"CS",Registros!$B$2:$B$6000,$A4239)&gt;0,1,0)</f>
        <v/>
      </c>
      <c r="J4239">
        <f>IF($I4239=1,SUMIFS(Registros!$I$2:$I$6000,Registros!$A$2:$A$6000,"CS",Registros!$B$2:$B$6000,$A4239),0)</f>
        <v/>
      </c>
      <c r="K4239">
        <f>IF(COUNTIFS(Winback!$K$2:$K$300,$D4239)&gt;0,1,0)</f>
        <v/>
      </c>
      <c r="L4239">
        <f>IF(AND($K4239=1,LEFT($A4239,3)="WB-"),SUMIFS(Winback!$D$2:$D$300,Winback!$K$2:$K$300,$D4239),0)</f>
        <v/>
      </c>
      <c r="M4239">
        <f>IF(OR($E4239=1,$G4239=1,SUMIFS(Registros!$J$2:$J$6000,Registros!$B$2:$B$6000,$A4239)&gt;0),1,0)</f>
        <v/>
      </c>
      <c r="N4239">
        <f>IF($J4239&gt;0,1,IF(COUNTIFS(Registros!$A$2:$A$6000,"CS",Registros!$B$2:$B$6000,$A4239,Registros!$K$2:$K$6000,"&lt;&gt;")&gt;0,1,0))</f>
        <v/>
      </c>
      <c r="O4239">
        <f>IF(AND($K4239=1,$E4239=0,$G4239=0,$I4239=0),"WINBACK",IF(AND($M4239=1,$N4239&gt;0),"CONVERGENTE",IF($M4239=1,"SOLO MÓVIL",IF($N4239&gt;0,"SOLO FIJO / INTERNET","SIN SERVICIOS"))))</f>
        <v/>
      </c>
      <c r="P4239">
        <f>IF($O4239="WINBACK","Recuperar (winback)",IF($O4239="CONVERGENTE","Upgrade / más líneas",IF($O4239="SOLO MÓVIL","Ofrecer fijo + internet (FLBBTV)",IF($O4239="SOLO FIJO / INTERNET","Ofrecer línea móvil Nextphone","Oferta completa (móvil + fijo + internet)"))))</f>
        <v/>
      </c>
      <c r="Q4239">
        <f>$F4239+$H4239+$L4239</f>
        <v/>
      </c>
      <c r="R4239">
        <f>IFERROR(VLOOKUP($A4239,Registros!$B$2:$G$6000,6,0),IFERROR(VLOOKUP($D4239,Winback!$B$2:$C$300,2,0),""))</f>
        <v/>
      </c>
      <c r="S4239">
        <f>IF($E4239=1,"NP","")&amp;IF($G4239=1,"+MOV","")&amp;IF($I4239=1,"+CS","")&amp;IF($K4239=1,"+WB","")</f>
        <v/>
      </c>
      <c r="T4239">
        <f>$E4239+$G4239+$I4239+$K4239</f>
        <v/>
      </c>
    </row>
    <row r="4240">
      <c r="A4240" t="inlineStr">
        <is>
          <t>343245220000</t>
        </is>
      </c>
      <c r="B4240" t="inlineStr">
        <is>
          <t>34324522</t>
        </is>
      </c>
      <c r="C4240" t="inlineStr">
        <is>
          <t>XIAO JUN WEN</t>
        </is>
      </c>
      <c r="D4240" t="inlineStr">
        <is>
          <t>XIAOJUNWEN</t>
        </is>
      </c>
      <c r="E4240">
        <f>IF(COUNTIFS(Registros!$A$2:$A$6000,"NP",Registros!$B$2:$B$6000,$A4240)&gt;0,1,0)</f>
        <v/>
      </c>
      <c r="F4240">
        <f>IF($E4240=1,SUMIFS(Registros!$F$2:$F$6000,Registros!$A$2:$A$6000,"NP",Registros!$B$2:$B$6000,$A4240),0)</f>
        <v/>
      </c>
      <c r="G4240">
        <f>IF(COUNTIFS(Registros!$A$2:$A$6000,"MOV",Registros!$B$2:$B$6000,$A4240)&gt;0,1,0)</f>
        <v/>
      </c>
      <c r="H4240">
        <f>IF($G4240=1,SUMIFS(Registros!$F$2:$F$6000,Registros!$A$2:$A$6000,"MOV",Registros!$B$2:$B$6000,$A4240),0)</f>
        <v/>
      </c>
      <c r="I4240">
        <f>IF(COUNTIFS(Registros!$A$2:$A$6000,"CS",Registros!$B$2:$B$6000,$A4240)&gt;0,1,0)</f>
        <v/>
      </c>
      <c r="J4240">
        <f>IF($I4240=1,SUMIFS(Registros!$I$2:$I$6000,Registros!$A$2:$A$6000,"CS",Registros!$B$2:$B$6000,$A4240),0)</f>
        <v/>
      </c>
      <c r="K4240">
        <f>IF(COUNTIFS(Winback!$K$2:$K$300,$D4240)&gt;0,1,0)</f>
        <v/>
      </c>
      <c r="L4240">
        <f>IF(AND($K4240=1,LEFT($A4240,3)="WB-"),SUMIFS(Winback!$D$2:$D$300,Winback!$K$2:$K$300,$D4240),0)</f>
        <v/>
      </c>
      <c r="M4240">
        <f>IF(OR($E4240=1,$G4240=1,SUMIFS(Registros!$J$2:$J$6000,Registros!$B$2:$B$6000,$A4240)&gt;0),1,0)</f>
        <v/>
      </c>
      <c r="N4240">
        <f>IF($J4240&gt;0,1,IF(COUNTIFS(Registros!$A$2:$A$6000,"CS",Registros!$B$2:$B$6000,$A4240,Registros!$K$2:$K$6000,"&lt;&gt;")&gt;0,1,0))</f>
        <v/>
      </c>
      <c r="O4240">
        <f>IF(AND($K4240=1,$E4240=0,$G4240=0,$I4240=0),"WINBACK",IF(AND($M4240=1,$N4240&gt;0),"CONVERGENTE",IF($M4240=1,"SOLO MÓVIL",IF($N4240&gt;0,"SOLO FIJO / INTERNET","SIN SERVICIOS"))))</f>
        <v/>
      </c>
      <c r="P4240">
        <f>IF($O4240="WINBACK","Recuperar (winback)",IF($O4240="CONVERGENTE","Upgrade / más líneas",IF($O4240="SOLO MÓVIL","Ofrecer fijo + internet (FLBBTV)",IF($O4240="SOLO FIJO / INTERNET","Ofrecer línea móvil Nextphone","Oferta completa (móvil + fijo + internet)"))))</f>
        <v/>
      </c>
      <c r="Q4240">
        <f>$F4240+$H4240+$L4240</f>
        <v/>
      </c>
      <c r="R4240">
        <f>IFERROR(VLOOKUP($A4240,Registros!$B$2:$G$6000,6,0),IFERROR(VLOOKUP($D4240,Winback!$B$2:$C$300,2,0),""))</f>
        <v/>
      </c>
      <c r="S4240">
        <f>IF($E4240=1,"NP","")&amp;IF($G4240=1,"+MOV","")&amp;IF($I4240=1,"+CS","")&amp;IF($K4240=1,"+WB","")</f>
        <v/>
      </c>
      <c r="T4240">
        <f>$E4240+$G4240+$I4240+$K4240</f>
        <v/>
      </c>
    </row>
    <row r="4241">
      <c r="A4241" t="inlineStr">
        <is>
          <t>313080060000</t>
        </is>
      </c>
      <c r="B4241" t="inlineStr">
        <is>
          <t>31308006</t>
        </is>
      </c>
      <c r="C4241" t="inlineStr">
        <is>
          <t>XIAO MING NG LAI</t>
        </is>
      </c>
      <c r="D4241" t="inlineStr">
        <is>
          <t>XIAOMINGNGLAI</t>
        </is>
      </c>
      <c r="E4241">
        <f>IF(COUNTIFS(Registros!$A$2:$A$6000,"NP",Registros!$B$2:$B$6000,$A4241)&gt;0,1,0)</f>
        <v/>
      </c>
      <c r="F4241">
        <f>IF($E4241=1,SUMIFS(Registros!$F$2:$F$6000,Registros!$A$2:$A$6000,"NP",Registros!$B$2:$B$6000,$A4241),0)</f>
        <v/>
      </c>
      <c r="G4241">
        <f>IF(COUNTIFS(Registros!$A$2:$A$6000,"MOV",Registros!$B$2:$B$6000,$A4241)&gt;0,1,0)</f>
        <v/>
      </c>
      <c r="H4241">
        <f>IF($G4241=1,SUMIFS(Registros!$F$2:$F$6000,Registros!$A$2:$A$6000,"MOV",Registros!$B$2:$B$6000,$A4241),0)</f>
        <v/>
      </c>
      <c r="I4241">
        <f>IF(COUNTIFS(Registros!$A$2:$A$6000,"CS",Registros!$B$2:$B$6000,$A4241)&gt;0,1,0)</f>
        <v/>
      </c>
      <c r="J4241">
        <f>IF($I4241=1,SUMIFS(Registros!$I$2:$I$6000,Registros!$A$2:$A$6000,"CS",Registros!$B$2:$B$6000,$A4241),0)</f>
        <v/>
      </c>
      <c r="K4241">
        <f>IF(COUNTIFS(Winback!$K$2:$K$300,$D4241)&gt;0,1,0)</f>
        <v/>
      </c>
      <c r="L4241">
        <f>IF(AND($K4241=1,LEFT($A4241,3)="WB-"),SUMIFS(Winback!$D$2:$D$300,Winback!$K$2:$K$300,$D4241),0)</f>
        <v/>
      </c>
      <c r="M4241">
        <f>IF(OR($E4241=1,$G4241=1,SUMIFS(Registros!$J$2:$J$6000,Registros!$B$2:$B$6000,$A4241)&gt;0),1,0)</f>
        <v/>
      </c>
      <c r="N4241">
        <f>IF($J4241&gt;0,1,IF(COUNTIFS(Registros!$A$2:$A$6000,"CS",Registros!$B$2:$B$6000,$A4241,Registros!$K$2:$K$6000,"&lt;&gt;")&gt;0,1,0))</f>
        <v/>
      </c>
      <c r="O4241">
        <f>IF(AND($K4241=1,$E4241=0,$G4241=0,$I4241=0),"WINBACK",IF(AND($M4241=1,$N4241&gt;0),"CONVERGENTE",IF($M4241=1,"SOLO MÓVIL",IF($N4241&gt;0,"SOLO FIJO / INTERNET","SIN SERVICIOS"))))</f>
        <v/>
      </c>
      <c r="P4241">
        <f>IF($O4241="WINBACK","Recuperar (winback)",IF($O4241="CONVERGENTE","Upgrade / más líneas",IF($O4241="SOLO MÓVIL","Ofrecer fijo + internet (FLBBTV)",IF($O4241="SOLO FIJO / INTERNET","Ofrecer línea móvil Nextphone","Oferta completa (móvil + fijo + internet)"))))</f>
        <v/>
      </c>
      <c r="Q4241">
        <f>$F4241+$H4241+$L4241</f>
        <v/>
      </c>
      <c r="R4241">
        <f>IFERROR(VLOOKUP($A4241,Registros!$B$2:$G$6000,6,0),IFERROR(VLOOKUP($D4241,Winback!$B$2:$C$300,2,0),""))</f>
        <v/>
      </c>
      <c r="S4241">
        <f>IF($E4241=1,"NP","")&amp;IF($G4241=1,"+MOV","")&amp;IF($I4241=1,"+CS","")&amp;IF($K4241=1,"+WB","")</f>
        <v/>
      </c>
      <c r="T4241">
        <f>$E4241+$G4241+$I4241+$K4241</f>
        <v/>
      </c>
    </row>
    <row r="4242">
      <c r="A4242" t="inlineStr">
        <is>
          <t>323086920000</t>
        </is>
      </c>
      <c r="B4242" t="inlineStr">
        <is>
          <t>32308692</t>
        </is>
      </c>
      <c r="C4242" t="inlineStr">
        <is>
          <t>XIAOKUAN YE</t>
        </is>
      </c>
      <c r="D4242" t="inlineStr">
        <is>
          <t>XIAOKUANYE</t>
        </is>
      </c>
      <c r="E4242">
        <f>IF(COUNTIFS(Registros!$A$2:$A$6000,"NP",Registros!$B$2:$B$6000,$A4242)&gt;0,1,0)</f>
        <v/>
      </c>
      <c r="F4242">
        <f>IF($E4242=1,SUMIFS(Registros!$F$2:$F$6000,Registros!$A$2:$A$6000,"NP",Registros!$B$2:$B$6000,$A4242),0)</f>
        <v/>
      </c>
      <c r="G4242">
        <f>IF(COUNTIFS(Registros!$A$2:$A$6000,"MOV",Registros!$B$2:$B$6000,$A4242)&gt;0,1,0)</f>
        <v/>
      </c>
      <c r="H4242">
        <f>IF($G4242=1,SUMIFS(Registros!$F$2:$F$6000,Registros!$A$2:$A$6000,"MOV",Registros!$B$2:$B$6000,$A4242),0)</f>
        <v/>
      </c>
      <c r="I4242">
        <f>IF(COUNTIFS(Registros!$A$2:$A$6000,"CS",Registros!$B$2:$B$6000,$A4242)&gt;0,1,0)</f>
        <v/>
      </c>
      <c r="J4242">
        <f>IF($I4242=1,SUMIFS(Registros!$I$2:$I$6000,Registros!$A$2:$A$6000,"CS",Registros!$B$2:$B$6000,$A4242),0)</f>
        <v/>
      </c>
      <c r="K4242">
        <f>IF(COUNTIFS(Winback!$K$2:$K$300,$D4242)&gt;0,1,0)</f>
        <v/>
      </c>
      <c r="L4242">
        <f>IF(AND($K4242=1,LEFT($A4242,3)="WB-"),SUMIFS(Winback!$D$2:$D$300,Winback!$K$2:$K$300,$D4242),0)</f>
        <v/>
      </c>
      <c r="M4242">
        <f>IF(OR($E4242=1,$G4242=1,SUMIFS(Registros!$J$2:$J$6000,Registros!$B$2:$B$6000,$A4242)&gt;0),1,0)</f>
        <v/>
      </c>
      <c r="N4242">
        <f>IF($J4242&gt;0,1,IF(COUNTIFS(Registros!$A$2:$A$6000,"CS",Registros!$B$2:$B$6000,$A4242,Registros!$K$2:$K$6000,"&lt;&gt;")&gt;0,1,0))</f>
        <v/>
      </c>
      <c r="O4242">
        <f>IF(AND($K4242=1,$E4242=0,$G4242=0,$I4242=0),"WINBACK",IF(AND($M4242=1,$N4242&gt;0),"CONVERGENTE",IF($M4242=1,"SOLO MÓVIL",IF($N4242&gt;0,"SOLO FIJO / INTERNET","SIN SERVICIOS"))))</f>
        <v/>
      </c>
      <c r="P4242">
        <f>IF($O4242="WINBACK","Recuperar (winback)",IF($O4242="CONVERGENTE","Upgrade / más líneas",IF($O4242="SOLO MÓVIL","Ofrecer fijo + internet (FLBBTV)",IF($O4242="SOLO FIJO / INTERNET","Ofrecer línea móvil Nextphone","Oferta completa (móvil + fijo + internet)"))))</f>
        <v/>
      </c>
      <c r="Q4242">
        <f>$F4242+$H4242+$L4242</f>
        <v/>
      </c>
      <c r="R4242">
        <f>IFERROR(VLOOKUP($A4242,Registros!$B$2:$G$6000,6,0),IFERROR(VLOOKUP($D4242,Winback!$B$2:$C$300,2,0),""))</f>
        <v/>
      </c>
      <c r="S4242">
        <f>IF($E4242=1,"NP","")&amp;IF($G4242=1,"+MOV","")&amp;IF($I4242=1,"+CS","")&amp;IF($K4242=1,"+WB","")</f>
        <v/>
      </c>
      <c r="T4242">
        <f>$E4242+$G4242+$I4242+$K4242</f>
        <v/>
      </c>
    </row>
    <row r="4243">
      <c r="A4243" t="inlineStr">
        <is>
          <t>349007760000</t>
        </is>
      </c>
      <c r="B4243" t="inlineStr">
        <is>
          <t>34900776</t>
        </is>
      </c>
      <c r="C4243" t="inlineStr">
        <is>
          <t>XIAOLI CHEN</t>
        </is>
      </c>
      <c r="D4243" t="inlineStr">
        <is>
          <t>XIAOLICHEN</t>
        </is>
      </c>
      <c r="E4243">
        <f>IF(COUNTIFS(Registros!$A$2:$A$6000,"NP",Registros!$B$2:$B$6000,$A4243)&gt;0,1,0)</f>
        <v/>
      </c>
      <c r="F4243">
        <f>IF($E4243=1,SUMIFS(Registros!$F$2:$F$6000,Registros!$A$2:$A$6000,"NP",Registros!$B$2:$B$6000,$A4243),0)</f>
        <v/>
      </c>
      <c r="G4243">
        <f>IF(COUNTIFS(Registros!$A$2:$A$6000,"MOV",Registros!$B$2:$B$6000,$A4243)&gt;0,1,0)</f>
        <v/>
      </c>
      <c r="H4243">
        <f>IF($G4243=1,SUMIFS(Registros!$F$2:$F$6000,Registros!$A$2:$A$6000,"MOV",Registros!$B$2:$B$6000,$A4243),0)</f>
        <v/>
      </c>
      <c r="I4243">
        <f>IF(COUNTIFS(Registros!$A$2:$A$6000,"CS",Registros!$B$2:$B$6000,$A4243)&gt;0,1,0)</f>
        <v/>
      </c>
      <c r="J4243">
        <f>IF($I4243=1,SUMIFS(Registros!$I$2:$I$6000,Registros!$A$2:$A$6000,"CS",Registros!$B$2:$B$6000,$A4243),0)</f>
        <v/>
      </c>
      <c r="K4243">
        <f>IF(COUNTIFS(Winback!$K$2:$K$300,$D4243)&gt;0,1,0)</f>
        <v/>
      </c>
      <c r="L4243">
        <f>IF(AND($K4243=1,LEFT($A4243,3)="WB-"),SUMIFS(Winback!$D$2:$D$300,Winback!$K$2:$K$300,$D4243),0)</f>
        <v/>
      </c>
      <c r="M4243">
        <f>IF(OR($E4243=1,$G4243=1,SUMIFS(Registros!$J$2:$J$6000,Registros!$B$2:$B$6000,$A4243)&gt;0),1,0)</f>
        <v/>
      </c>
      <c r="N4243">
        <f>IF($J4243&gt;0,1,IF(COUNTIFS(Registros!$A$2:$A$6000,"CS",Registros!$B$2:$B$6000,$A4243,Registros!$K$2:$K$6000,"&lt;&gt;")&gt;0,1,0))</f>
        <v/>
      </c>
      <c r="O4243">
        <f>IF(AND($K4243=1,$E4243=0,$G4243=0,$I4243=0),"WINBACK",IF(AND($M4243=1,$N4243&gt;0),"CONVERGENTE",IF($M4243=1,"SOLO MÓVIL",IF($N4243&gt;0,"SOLO FIJO / INTERNET","SIN SERVICIOS"))))</f>
        <v/>
      </c>
      <c r="P4243">
        <f>IF($O4243="WINBACK","Recuperar (winback)",IF($O4243="CONVERGENTE","Upgrade / más líneas",IF($O4243="SOLO MÓVIL","Ofrecer fijo + internet (FLBBTV)",IF($O4243="SOLO FIJO / INTERNET","Ofrecer línea móvil Nextphone","Oferta completa (móvil + fijo + internet)"))))</f>
        <v/>
      </c>
      <c r="Q4243">
        <f>$F4243+$H4243+$L4243</f>
        <v/>
      </c>
      <c r="R4243">
        <f>IFERROR(VLOOKUP($A4243,Registros!$B$2:$G$6000,6,0),IFERROR(VLOOKUP($D4243,Winback!$B$2:$C$300,2,0),""))</f>
        <v/>
      </c>
      <c r="S4243">
        <f>IF($E4243=1,"NP","")&amp;IF($G4243=1,"+MOV","")&amp;IF($I4243=1,"+CS","")&amp;IF($K4243=1,"+WB","")</f>
        <v/>
      </c>
      <c r="T4243">
        <f>$E4243+$G4243+$I4243+$K4243</f>
        <v/>
      </c>
    </row>
    <row r="4244">
      <c r="A4244" t="inlineStr">
        <is>
          <t>306080590000</t>
        </is>
      </c>
      <c r="B4244" t="inlineStr">
        <is>
          <t>30608059</t>
        </is>
      </c>
      <c r="C4244" t="inlineStr">
        <is>
          <t>XIAOLIAN QUYANG PAN</t>
        </is>
      </c>
      <c r="D4244" t="inlineStr">
        <is>
          <t>XIAOLIANQUYANGPAN</t>
        </is>
      </c>
      <c r="E4244">
        <f>IF(COUNTIFS(Registros!$A$2:$A$6000,"NP",Registros!$B$2:$B$6000,$A4244)&gt;0,1,0)</f>
        <v/>
      </c>
      <c r="F4244">
        <f>IF($E4244=1,SUMIFS(Registros!$F$2:$F$6000,Registros!$A$2:$A$6000,"NP",Registros!$B$2:$B$6000,$A4244),0)</f>
        <v/>
      </c>
      <c r="G4244">
        <f>IF(COUNTIFS(Registros!$A$2:$A$6000,"MOV",Registros!$B$2:$B$6000,$A4244)&gt;0,1,0)</f>
        <v/>
      </c>
      <c r="H4244">
        <f>IF($G4244=1,SUMIFS(Registros!$F$2:$F$6000,Registros!$A$2:$A$6000,"MOV",Registros!$B$2:$B$6000,$A4244),0)</f>
        <v/>
      </c>
      <c r="I4244">
        <f>IF(COUNTIFS(Registros!$A$2:$A$6000,"CS",Registros!$B$2:$B$6000,$A4244)&gt;0,1,0)</f>
        <v/>
      </c>
      <c r="J4244">
        <f>IF($I4244=1,SUMIFS(Registros!$I$2:$I$6000,Registros!$A$2:$A$6000,"CS",Registros!$B$2:$B$6000,$A4244),0)</f>
        <v/>
      </c>
      <c r="K4244">
        <f>IF(COUNTIFS(Winback!$K$2:$K$300,$D4244)&gt;0,1,0)</f>
        <v/>
      </c>
      <c r="L4244">
        <f>IF(AND($K4244=1,LEFT($A4244,3)="WB-"),SUMIFS(Winback!$D$2:$D$300,Winback!$K$2:$K$300,$D4244),0)</f>
        <v/>
      </c>
      <c r="M4244">
        <f>IF(OR($E4244=1,$G4244=1,SUMIFS(Registros!$J$2:$J$6000,Registros!$B$2:$B$6000,$A4244)&gt;0),1,0)</f>
        <v/>
      </c>
      <c r="N4244">
        <f>IF($J4244&gt;0,1,IF(COUNTIFS(Registros!$A$2:$A$6000,"CS",Registros!$B$2:$B$6000,$A4244,Registros!$K$2:$K$6000,"&lt;&gt;")&gt;0,1,0))</f>
        <v/>
      </c>
      <c r="O4244">
        <f>IF(AND($K4244=1,$E4244=0,$G4244=0,$I4244=0),"WINBACK",IF(AND($M4244=1,$N4244&gt;0),"CONVERGENTE",IF($M4244=1,"SOLO MÓVIL",IF($N4244&gt;0,"SOLO FIJO / INTERNET","SIN SERVICIOS"))))</f>
        <v/>
      </c>
      <c r="P4244">
        <f>IF($O4244="WINBACK","Recuperar (winback)",IF($O4244="CONVERGENTE","Upgrade / más líneas",IF($O4244="SOLO MÓVIL","Ofrecer fijo + internet (FLBBTV)",IF($O4244="SOLO FIJO / INTERNET","Ofrecer línea móvil Nextphone","Oferta completa (móvil + fijo + internet)"))))</f>
        <v/>
      </c>
      <c r="Q4244">
        <f>$F4244+$H4244+$L4244</f>
        <v/>
      </c>
      <c r="R4244">
        <f>IFERROR(VLOOKUP($A4244,Registros!$B$2:$G$6000,6,0),IFERROR(VLOOKUP($D4244,Winback!$B$2:$C$300,2,0),""))</f>
        <v/>
      </c>
      <c r="S4244">
        <f>IF($E4244=1,"NP","")&amp;IF($G4244=1,"+MOV","")&amp;IF($I4244=1,"+CS","")&amp;IF($K4244=1,"+WB","")</f>
        <v/>
      </c>
      <c r="T4244">
        <f>$E4244+$G4244+$I4244+$K4244</f>
        <v/>
      </c>
    </row>
    <row r="4245">
      <c r="A4245" t="inlineStr">
        <is>
          <t>325055550000</t>
        </is>
      </c>
      <c r="B4245" t="inlineStr">
        <is>
          <t>32505555</t>
        </is>
      </c>
      <c r="C4245" t="inlineStr">
        <is>
          <t>XIAOLING CHEN</t>
        </is>
      </c>
      <c r="D4245" t="inlineStr">
        <is>
          <t>XIAOLINGCHEN</t>
        </is>
      </c>
      <c r="E4245">
        <f>IF(COUNTIFS(Registros!$A$2:$A$6000,"NP",Registros!$B$2:$B$6000,$A4245)&gt;0,1,0)</f>
        <v/>
      </c>
      <c r="F4245">
        <f>IF($E4245=1,SUMIFS(Registros!$F$2:$F$6000,Registros!$A$2:$A$6000,"NP",Registros!$B$2:$B$6000,$A4245),0)</f>
        <v/>
      </c>
      <c r="G4245">
        <f>IF(COUNTIFS(Registros!$A$2:$A$6000,"MOV",Registros!$B$2:$B$6000,$A4245)&gt;0,1,0)</f>
        <v/>
      </c>
      <c r="H4245">
        <f>IF($G4245=1,SUMIFS(Registros!$F$2:$F$6000,Registros!$A$2:$A$6000,"MOV",Registros!$B$2:$B$6000,$A4245),0)</f>
        <v/>
      </c>
      <c r="I4245">
        <f>IF(COUNTIFS(Registros!$A$2:$A$6000,"CS",Registros!$B$2:$B$6000,$A4245)&gt;0,1,0)</f>
        <v/>
      </c>
      <c r="J4245">
        <f>IF($I4245=1,SUMIFS(Registros!$I$2:$I$6000,Registros!$A$2:$A$6000,"CS",Registros!$B$2:$B$6000,$A4245),0)</f>
        <v/>
      </c>
      <c r="K4245">
        <f>IF(COUNTIFS(Winback!$K$2:$K$300,$D4245)&gt;0,1,0)</f>
        <v/>
      </c>
      <c r="L4245">
        <f>IF(AND($K4245=1,LEFT($A4245,3)="WB-"),SUMIFS(Winback!$D$2:$D$300,Winback!$K$2:$K$300,$D4245),0)</f>
        <v/>
      </c>
      <c r="M4245">
        <f>IF(OR($E4245=1,$G4245=1,SUMIFS(Registros!$J$2:$J$6000,Registros!$B$2:$B$6000,$A4245)&gt;0),1,0)</f>
        <v/>
      </c>
      <c r="N4245">
        <f>IF($J4245&gt;0,1,IF(COUNTIFS(Registros!$A$2:$A$6000,"CS",Registros!$B$2:$B$6000,$A4245,Registros!$K$2:$K$6000,"&lt;&gt;")&gt;0,1,0))</f>
        <v/>
      </c>
      <c r="O4245">
        <f>IF(AND($K4245=1,$E4245=0,$G4245=0,$I4245=0),"WINBACK",IF(AND($M4245=1,$N4245&gt;0),"CONVERGENTE",IF($M4245=1,"SOLO MÓVIL",IF($N4245&gt;0,"SOLO FIJO / INTERNET","SIN SERVICIOS"))))</f>
        <v/>
      </c>
      <c r="P4245">
        <f>IF($O4245="WINBACK","Recuperar (winback)",IF($O4245="CONVERGENTE","Upgrade / más líneas",IF($O4245="SOLO MÓVIL","Ofrecer fijo + internet (FLBBTV)",IF($O4245="SOLO FIJO / INTERNET","Ofrecer línea móvil Nextphone","Oferta completa (móvil + fijo + internet)"))))</f>
        <v/>
      </c>
      <c r="Q4245">
        <f>$F4245+$H4245+$L4245</f>
        <v/>
      </c>
      <c r="R4245">
        <f>IFERROR(VLOOKUP($A4245,Registros!$B$2:$G$6000,6,0),IFERROR(VLOOKUP($D4245,Winback!$B$2:$C$300,2,0),""))</f>
        <v/>
      </c>
      <c r="S4245">
        <f>IF($E4245=1,"NP","")&amp;IF($G4245=1,"+MOV","")&amp;IF($I4245=1,"+CS","")&amp;IF($K4245=1,"+WB","")</f>
        <v/>
      </c>
      <c r="T4245">
        <f>$E4245+$G4245+$I4245+$K4245</f>
        <v/>
      </c>
    </row>
    <row r="4246">
      <c r="A4246" t="inlineStr">
        <is>
          <t>334069060000</t>
        </is>
      </c>
      <c r="B4246" t="inlineStr">
        <is>
          <t>33406906</t>
        </is>
      </c>
      <c r="C4246" t="inlineStr">
        <is>
          <t>XIAOLING WEN</t>
        </is>
      </c>
      <c r="D4246" t="inlineStr">
        <is>
          <t>XIAOLINGWEN</t>
        </is>
      </c>
      <c r="E4246">
        <f>IF(COUNTIFS(Registros!$A$2:$A$6000,"NP",Registros!$B$2:$B$6000,$A4246)&gt;0,1,0)</f>
        <v/>
      </c>
      <c r="F4246">
        <f>IF($E4246=1,SUMIFS(Registros!$F$2:$F$6000,Registros!$A$2:$A$6000,"NP",Registros!$B$2:$B$6000,$A4246),0)</f>
        <v/>
      </c>
      <c r="G4246">
        <f>IF(COUNTIFS(Registros!$A$2:$A$6000,"MOV",Registros!$B$2:$B$6000,$A4246)&gt;0,1,0)</f>
        <v/>
      </c>
      <c r="H4246">
        <f>IF($G4246=1,SUMIFS(Registros!$F$2:$F$6000,Registros!$A$2:$A$6000,"MOV",Registros!$B$2:$B$6000,$A4246),0)</f>
        <v/>
      </c>
      <c r="I4246">
        <f>IF(COUNTIFS(Registros!$A$2:$A$6000,"CS",Registros!$B$2:$B$6000,$A4246)&gt;0,1,0)</f>
        <v/>
      </c>
      <c r="J4246">
        <f>IF($I4246=1,SUMIFS(Registros!$I$2:$I$6000,Registros!$A$2:$A$6000,"CS",Registros!$B$2:$B$6000,$A4246),0)</f>
        <v/>
      </c>
      <c r="K4246">
        <f>IF(COUNTIFS(Winback!$K$2:$K$300,$D4246)&gt;0,1,0)</f>
        <v/>
      </c>
      <c r="L4246">
        <f>IF(AND($K4246=1,LEFT($A4246,3)="WB-"),SUMIFS(Winback!$D$2:$D$300,Winback!$K$2:$K$300,$D4246),0)</f>
        <v/>
      </c>
      <c r="M4246">
        <f>IF(OR($E4246=1,$G4246=1,SUMIFS(Registros!$J$2:$J$6000,Registros!$B$2:$B$6000,$A4246)&gt;0),1,0)</f>
        <v/>
      </c>
      <c r="N4246">
        <f>IF($J4246&gt;0,1,IF(COUNTIFS(Registros!$A$2:$A$6000,"CS",Registros!$B$2:$B$6000,$A4246,Registros!$K$2:$K$6000,"&lt;&gt;")&gt;0,1,0))</f>
        <v/>
      </c>
      <c r="O4246">
        <f>IF(AND($K4246=1,$E4246=0,$G4246=0,$I4246=0),"WINBACK",IF(AND($M4246=1,$N4246&gt;0),"CONVERGENTE",IF($M4246=1,"SOLO MÓVIL",IF($N4246&gt;0,"SOLO FIJO / INTERNET","SIN SERVICIOS"))))</f>
        <v/>
      </c>
      <c r="P4246">
        <f>IF($O4246="WINBACK","Recuperar (winback)",IF($O4246="CONVERGENTE","Upgrade / más líneas",IF($O4246="SOLO MÓVIL","Ofrecer fijo + internet (FLBBTV)",IF($O4246="SOLO FIJO / INTERNET","Ofrecer línea móvil Nextphone","Oferta completa (móvil + fijo + internet)"))))</f>
        <v/>
      </c>
      <c r="Q4246">
        <f>$F4246+$H4246+$L4246</f>
        <v/>
      </c>
      <c r="R4246">
        <f>IFERROR(VLOOKUP($A4246,Registros!$B$2:$G$6000,6,0),IFERROR(VLOOKUP($D4246,Winback!$B$2:$C$300,2,0),""))</f>
        <v/>
      </c>
      <c r="S4246">
        <f>IF($E4246=1,"NP","")&amp;IF($G4246=1,"+MOV","")&amp;IF($I4246=1,"+CS","")&amp;IF($K4246=1,"+WB","")</f>
        <v/>
      </c>
      <c r="T4246">
        <f>$E4246+$G4246+$I4246+$K4246</f>
        <v/>
      </c>
    </row>
    <row r="4247">
      <c r="A4247" t="inlineStr">
        <is>
          <t>301072390000</t>
        </is>
      </c>
      <c r="B4247" t="inlineStr">
        <is>
          <t>30107239</t>
        </is>
      </c>
      <c r="C4247" t="inlineStr">
        <is>
          <t>XIAOMEI WEN DE DRONIAK</t>
        </is>
      </c>
      <c r="D4247" t="inlineStr">
        <is>
          <t>XIAOMEIWENDEDRONIAK</t>
        </is>
      </c>
      <c r="E4247">
        <f>IF(COUNTIFS(Registros!$A$2:$A$6000,"NP",Registros!$B$2:$B$6000,$A4247)&gt;0,1,0)</f>
        <v/>
      </c>
      <c r="F4247">
        <f>IF($E4247=1,SUMIFS(Registros!$F$2:$F$6000,Registros!$A$2:$A$6000,"NP",Registros!$B$2:$B$6000,$A4247),0)</f>
        <v/>
      </c>
      <c r="G4247">
        <f>IF(COUNTIFS(Registros!$A$2:$A$6000,"MOV",Registros!$B$2:$B$6000,$A4247)&gt;0,1,0)</f>
        <v/>
      </c>
      <c r="H4247">
        <f>IF($G4247=1,SUMIFS(Registros!$F$2:$F$6000,Registros!$A$2:$A$6000,"MOV",Registros!$B$2:$B$6000,$A4247),0)</f>
        <v/>
      </c>
      <c r="I4247">
        <f>IF(COUNTIFS(Registros!$A$2:$A$6000,"CS",Registros!$B$2:$B$6000,$A4247)&gt;0,1,0)</f>
        <v/>
      </c>
      <c r="J4247">
        <f>IF($I4247=1,SUMIFS(Registros!$I$2:$I$6000,Registros!$A$2:$A$6000,"CS",Registros!$B$2:$B$6000,$A4247),0)</f>
        <v/>
      </c>
      <c r="K4247">
        <f>IF(COUNTIFS(Winback!$K$2:$K$300,$D4247)&gt;0,1,0)</f>
        <v/>
      </c>
      <c r="L4247">
        <f>IF(AND($K4247=1,LEFT($A4247,3)="WB-"),SUMIFS(Winback!$D$2:$D$300,Winback!$K$2:$K$300,$D4247),0)</f>
        <v/>
      </c>
      <c r="M4247">
        <f>IF(OR($E4247=1,$G4247=1,SUMIFS(Registros!$J$2:$J$6000,Registros!$B$2:$B$6000,$A4247)&gt;0),1,0)</f>
        <v/>
      </c>
      <c r="N4247">
        <f>IF($J4247&gt;0,1,IF(COUNTIFS(Registros!$A$2:$A$6000,"CS",Registros!$B$2:$B$6000,$A4247,Registros!$K$2:$K$6000,"&lt;&gt;")&gt;0,1,0))</f>
        <v/>
      </c>
      <c r="O4247">
        <f>IF(AND($K4247=1,$E4247=0,$G4247=0,$I4247=0),"WINBACK",IF(AND($M4247=1,$N4247&gt;0),"CONVERGENTE",IF($M4247=1,"SOLO MÓVIL",IF($N4247&gt;0,"SOLO FIJO / INTERNET","SIN SERVICIOS"))))</f>
        <v/>
      </c>
      <c r="P4247">
        <f>IF($O4247="WINBACK","Recuperar (winback)",IF($O4247="CONVERGENTE","Upgrade / más líneas",IF($O4247="SOLO MÓVIL","Ofrecer fijo + internet (FLBBTV)",IF($O4247="SOLO FIJO / INTERNET","Ofrecer línea móvil Nextphone","Oferta completa (móvil + fijo + internet)"))))</f>
        <v/>
      </c>
      <c r="Q4247">
        <f>$F4247+$H4247+$L4247</f>
        <v/>
      </c>
      <c r="R4247">
        <f>IFERROR(VLOOKUP($A4247,Registros!$B$2:$G$6000,6,0),IFERROR(VLOOKUP($D4247,Winback!$B$2:$C$300,2,0),""))</f>
        <v/>
      </c>
      <c r="S4247">
        <f>IF($E4247=1,"NP","")&amp;IF($G4247=1,"+MOV","")&amp;IF($I4247=1,"+CS","")&amp;IF($K4247=1,"+WB","")</f>
        <v/>
      </c>
      <c r="T4247">
        <f>$E4247+$G4247+$I4247+$K4247</f>
        <v/>
      </c>
    </row>
    <row r="4248">
      <c r="A4248" t="inlineStr">
        <is>
          <t>324094850000</t>
        </is>
      </c>
      <c r="B4248" t="inlineStr">
        <is>
          <t>32409485</t>
        </is>
      </c>
      <c r="C4248" t="inlineStr">
        <is>
          <t>XIAOMIN ZHANG</t>
        </is>
      </c>
      <c r="D4248" t="inlineStr">
        <is>
          <t>XIAOMINZHANG</t>
        </is>
      </c>
      <c r="E4248">
        <f>IF(COUNTIFS(Registros!$A$2:$A$6000,"NP",Registros!$B$2:$B$6000,$A4248)&gt;0,1,0)</f>
        <v/>
      </c>
      <c r="F4248">
        <f>IF($E4248=1,SUMIFS(Registros!$F$2:$F$6000,Registros!$A$2:$A$6000,"NP",Registros!$B$2:$B$6000,$A4248),0)</f>
        <v/>
      </c>
      <c r="G4248">
        <f>IF(COUNTIFS(Registros!$A$2:$A$6000,"MOV",Registros!$B$2:$B$6000,$A4248)&gt;0,1,0)</f>
        <v/>
      </c>
      <c r="H4248">
        <f>IF($G4248=1,SUMIFS(Registros!$F$2:$F$6000,Registros!$A$2:$A$6000,"MOV",Registros!$B$2:$B$6000,$A4248),0)</f>
        <v/>
      </c>
      <c r="I4248">
        <f>IF(COUNTIFS(Registros!$A$2:$A$6000,"CS",Registros!$B$2:$B$6000,$A4248)&gt;0,1,0)</f>
        <v/>
      </c>
      <c r="J4248">
        <f>IF($I4248=1,SUMIFS(Registros!$I$2:$I$6000,Registros!$A$2:$A$6000,"CS",Registros!$B$2:$B$6000,$A4248),0)</f>
        <v/>
      </c>
      <c r="K4248">
        <f>IF(COUNTIFS(Winback!$K$2:$K$300,$D4248)&gt;0,1,0)</f>
        <v/>
      </c>
      <c r="L4248">
        <f>IF(AND($K4248=1,LEFT($A4248,3)="WB-"),SUMIFS(Winback!$D$2:$D$300,Winback!$K$2:$K$300,$D4248),0)</f>
        <v/>
      </c>
      <c r="M4248">
        <f>IF(OR($E4248=1,$G4248=1,SUMIFS(Registros!$J$2:$J$6000,Registros!$B$2:$B$6000,$A4248)&gt;0),1,0)</f>
        <v/>
      </c>
      <c r="N4248">
        <f>IF($J4248&gt;0,1,IF(COUNTIFS(Registros!$A$2:$A$6000,"CS",Registros!$B$2:$B$6000,$A4248,Registros!$K$2:$K$6000,"&lt;&gt;")&gt;0,1,0))</f>
        <v/>
      </c>
      <c r="O4248">
        <f>IF(AND($K4248=1,$E4248=0,$G4248=0,$I4248=0),"WINBACK",IF(AND($M4248=1,$N4248&gt;0),"CONVERGENTE",IF($M4248=1,"SOLO MÓVIL",IF($N4248&gt;0,"SOLO FIJO / INTERNET","SIN SERVICIOS"))))</f>
        <v/>
      </c>
      <c r="P4248">
        <f>IF($O4248="WINBACK","Recuperar (winback)",IF($O4248="CONVERGENTE","Upgrade / más líneas",IF($O4248="SOLO MÓVIL","Ofrecer fijo + internet (FLBBTV)",IF($O4248="SOLO FIJO / INTERNET","Ofrecer línea móvil Nextphone","Oferta completa (móvil + fijo + internet)"))))</f>
        <v/>
      </c>
      <c r="Q4248">
        <f>$F4248+$H4248+$L4248</f>
        <v/>
      </c>
      <c r="R4248">
        <f>IFERROR(VLOOKUP($A4248,Registros!$B$2:$G$6000,6,0),IFERROR(VLOOKUP($D4248,Winback!$B$2:$C$300,2,0),""))</f>
        <v/>
      </c>
      <c r="S4248">
        <f>IF($E4248=1,"NP","")&amp;IF($G4248=1,"+MOV","")&amp;IF($I4248=1,"+CS","")&amp;IF($K4248=1,"+WB","")</f>
        <v/>
      </c>
      <c r="T4248">
        <f>$E4248+$G4248+$I4248+$K4248</f>
        <v/>
      </c>
    </row>
    <row r="4249">
      <c r="A4249" t="inlineStr">
        <is>
          <t>351121120000</t>
        </is>
      </c>
      <c r="B4249" t="inlineStr">
        <is>
          <t>35112112</t>
        </is>
      </c>
      <c r="C4249" t="inlineStr">
        <is>
          <t>XIAOQIN ZHU</t>
        </is>
      </c>
      <c r="D4249" t="inlineStr">
        <is>
          <t>XIAOQINZHU</t>
        </is>
      </c>
      <c r="E4249">
        <f>IF(COUNTIFS(Registros!$A$2:$A$6000,"NP",Registros!$B$2:$B$6000,$A4249)&gt;0,1,0)</f>
        <v/>
      </c>
      <c r="F4249">
        <f>IF($E4249=1,SUMIFS(Registros!$F$2:$F$6000,Registros!$A$2:$A$6000,"NP",Registros!$B$2:$B$6000,$A4249),0)</f>
        <v/>
      </c>
      <c r="G4249">
        <f>IF(COUNTIFS(Registros!$A$2:$A$6000,"MOV",Registros!$B$2:$B$6000,$A4249)&gt;0,1,0)</f>
        <v/>
      </c>
      <c r="H4249">
        <f>IF($G4249=1,SUMIFS(Registros!$F$2:$F$6000,Registros!$A$2:$A$6000,"MOV",Registros!$B$2:$B$6000,$A4249),0)</f>
        <v/>
      </c>
      <c r="I4249">
        <f>IF(COUNTIFS(Registros!$A$2:$A$6000,"CS",Registros!$B$2:$B$6000,$A4249)&gt;0,1,0)</f>
        <v/>
      </c>
      <c r="J4249">
        <f>IF($I4249=1,SUMIFS(Registros!$I$2:$I$6000,Registros!$A$2:$A$6000,"CS",Registros!$B$2:$B$6000,$A4249),0)</f>
        <v/>
      </c>
      <c r="K4249">
        <f>IF(COUNTIFS(Winback!$K$2:$K$300,$D4249)&gt;0,1,0)</f>
        <v/>
      </c>
      <c r="L4249">
        <f>IF(AND($K4249=1,LEFT($A4249,3)="WB-"),SUMIFS(Winback!$D$2:$D$300,Winback!$K$2:$K$300,$D4249),0)</f>
        <v/>
      </c>
      <c r="M4249">
        <f>IF(OR($E4249=1,$G4249=1,SUMIFS(Registros!$J$2:$J$6000,Registros!$B$2:$B$6000,$A4249)&gt;0),1,0)</f>
        <v/>
      </c>
      <c r="N4249">
        <f>IF($J4249&gt;0,1,IF(COUNTIFS(Registros!$A$2:$A$6000,"CS",Registros!$B$2:$B$6000,$A4249,Registros!$K$2:$K$6000,"&lt;&gt;")&gt;0,1,0))</f>
        <v/>
      </c>
      <c r="O4249">
        <f>IF(AND($K4249=1,$E4249=0,$G4249=0,$I4249=0),"WINBACK",IF(AND($M4249=1,$N4249&gt;0),"CONVERGENTE",IF($M4249=1,"SOLO MÓVIL",IF($N4249&gt;0,"SOLO FIJO / INTERNET","SIN SERVICIOS"))))</f>
        <v/>
      </c>
      <c r="P4249">
        <f>IF($O4249="WINBACK","Recuperar (winback)",IF($O4249="CONVERGENTE","Upgrade / más líneas",IF($O4249="SOLO MÓVIL","Ofrecer fijo + internet (FLBBTV)",IF($O4249="SOLO FIJO / INTERNET","Ofrecer línea móvil Nextphone","Oferta completa (móvil + fijo + internet)"))))</f>
        <v/>
      </c>
      <c r="Q4249">
        <f>$F4249+$H4249+$L4249</f>
        <v/>
      </c>
      <c r="R4249">
        <f>IFERROR(VLOOKUP($A4249,Registros!$B$2:$G$6000,6,0),IFERROR(VLOOKUP($D4249,Winback!$B$2:$C$300,2,0),""))</f>
        <v/>
      </c>
      <c r="S4249">
        <f>IF($E4249=1,"NP","")&amp;IF($G4249=1,"+MOV","")&amp;IF($I4249=1,"+CS","")&amp;IF($K4249=1,"+WB","")</f>
        <v/>
      </c>
      <c r="T4249">
        <f>$E4249+$G4249+$I4249+$K4249</f>
        <v/>
      </c>
    </row>
    <row r="4250">
      <c r="A4250" t="inlineStr">
        <is>
          <t>334082920000</t>
        </is>
      </c>
      <c r="B4250" t="inlineStr">
        <is>
          <t>33408292</t>
        </is>
      </c>
      <c r="C4250" t="inlineStr">
        <is>
          <t>XIAOQIN ZHU</t>
        </is>
      </c>
      <c r="D4250" t="inlineStr">
        <is>
          <t>XIAOQINZHU</t>
        </is>
      </c>
      <c r="E4250">
        <f>IF(COUNTIFS(Registros!$A$2:$A$6000,"NP",Registros!$B$2:$B$6000,$A4250)&gt;0,1,0)</f>
        <v/>
      </c>
      <c r="F4250">
        <f>IF($E4250=1,SUMIFS(Registros!$F$2:$F$6000,Registros!$A$2:$A$6000,"NP",Registros!$B$2:$B$6000,$A4250),0)</f>
        <v/>
      </c>
      <c r="G4250">
        <f>IF(COUNTIFS(Registros!$A$2:$A$6000,"MOV",Registros!$B$2:$B$6000,$A4250)&gt;0,1,0)</f>
        <v/>
      </c>
      <c r="H4250">
        <f>IF($G4250=1,SUMIFS(Registros!$F$2:$F$6000,Registros!$A$2:$A$6000,"MOV",Registros!$B$2:$B$6000,$A4250),0)</f>
        <v/>
      </c>
      <c r="I4250">
        <f>IF(COUNTIFS(Registros!$A$2:$A$6000,"CS",Registros!$B$2:$B$6000,$A4250)&gt;0,1,0)</f>
        <v/>
      </c>
      <c r="J4250">
        <f>IF($I4250=1,SUMIFS(Registros!$I$2:$I$6000,Registros!$A$2:$A$6000,"CS",Registros!$B$2:$B$6000,$A4250),0)</f>
        <v/>
      </c>
      <c r="K4250">
        <f>IF(COUNTIFS(Winback!$K$2:$K$300,$D4250)&gt;0,1,0)</f>
        <v/>
      </c>
      <c r="L4250">
        <f>IF(AND($K4250=1,LEFT($A4250,3)="WB-"),SUMIFS(Winback!$D$2:$D$300,Winback!$K$2:$K$300,$D4250),0)</f>
        <v/>
      </c>
      <c r="M4250">
        <f>IF(OR($E4250=1,$G4250=1,SUMIFS(Registros!$J$2:$J$6000,Registros!$B$2:$B$6000,$A4250)&gt;0),1,0)</f>
        <v/>
      </c>
      <c r="N4250">
        <f>IF($J4250&gt;0,1,IF(COUNTIFS(Registros!$A$2:$A$6000,"CS",Registros!$B$2:$B$6000,$A4250,Registros!$K$2:$K$6000,"&lt;&gt;")&gt;0,1,0))</f>
        <v/>
      </c>
      <c r="O4250">
        <f>IF(AND($K4250=1,$E4250=0,$G4250=0,$I4250=0),"WINBACK",IF(AND($M4250=1,$N4250&gt;0),"CONVERGENTE",IF($M4250=1,"SOLO MÓVIL",IF($N4250&gt;0,"SOLO FIJO / INTERNET","SIN SERVICIOS"))))</f>
        <v/>
      </c>
      <c r="P4250">
        <f>IF($O4250="WINBACK","Recuperar (winback)",IF($O4250="CONVERGENTE","Upgrade / más líneas",IF($O4250="SOLO MÓVIL","Ofrecer fijo + internet (FLBBTV)",IF($O4250="SOLO FIJO / INTERNET","Ofrecer línea móvil Nextphone","Oferta completa (móvil + fijo + internet)"))))</f>
        <v/>
      </c>
      <c r="Q4250">
        <f>$F4250+$H4250+$L4250</f>
        <v/>
      </c>
      <c r="R4250">
        <f>IFERROR(VLOOKUP($A4250,Registros!$B$2:$G$6000,6,0),IFERROR(VLOOKUP($D4250,Winback!$B$2:$C$300,2,0),""))</f>
        <v/>
      </c>
      <c r="S4250">
        <f>IF($E4250=1,"NP","")&amp;IF($G4250=1,"+MOV","")&amp;IF($I4250=1,"+CS","")&amp;IF($K4250=1,"+WB","")</f>
        <v/>
      </c>
      <c r="T4250">
        <f>$E4250+$G4250+$I4250+$K4250</f>
        <v/>
      </c>
    </row>
    <row r="4251">
      <c r="A4251" t="inlineStr">
        <is>
          <t>332055750000</t>
        </is>
      </c>
      <c r="B4251" t="inlineStr">
        <is>
          <t>33205575</t>
        </is>
      </c>
      <c r="C4251" t="inlineStr">
        <is>
          <t>XIAOQUIN ZHU</t>
        </is>
      </c>
      <c r="D4251" t="inlineStr">
        <is>
          <t>XIAOQUINZHU</t>
        </is>
      </c>
      <c r="E4251">
        <f>IF(COUNTIFS(Registros!$A$2:$A$6000,"NP",Registros!$B$2:$B$6000,$A4251)&gt;0,1,0)</f>
        <v/>
      </c>
      <c r="F4251">
        <f>IF($E4251=1,SUMIFS(Registros!$F$2:$F$6000,Registros!$A$2:$A$6000,"NP",Registros!$B$2:$B$6000,$A4251),0)</f>
        <v/>
      </c>
      <c r="G4251">
        <f>IF(COUNTIFS(Registros!$A$2:$A$6000,"MOV",Registros!$B$2:$B$6000,$A4251)&gt;0,1,0)</f>
        <v/>
      </c>
      <c r="H4251">
        <f>IF($G4251=1,SUMIFS(Registros!$F$2:$F$6000,Registros!$A$2:$A$6000,"MOV",Registros!$B$2:$B$6000,$A4251),0)</f>
        <v/>
      </c>
      <c r="I4251">
        <f>IF(COUNTIFS(Registros!$A$2:$A$6000,"CS",Registros!$B$2:$B$6000,$A4251)&gt;0,1,0)</f>
        <v/>
      </c>
      <c r="J4251">
        <f>IF($I4251=1,SUMIFS(Registros!$I$2:$I$6000,Registros!$A$2:$A$6000,"CS",Registros!$B$2:$B$6000,$A4251),0)</f>
        <v/>
      </c>
      <c r="K4251">
        <f>IF(COUNTIFS(Winback!$K$2:$K$300,$D4251)&gt;0,1,0)</f>
        <v/>
      </c>
      <c r="L4251">
        <f>IF(AND($K4251=1,LEFT($A4251,3)="WB-"),SUMIFS(Winback!$D$2:$D$300,Winback!$K$2:$K$300,$D4251),0)</f>
        <v/>
      </c>
      <c r="M4251">
        <f>IF(OR($E4251=1,$G4251=1,SUMIFS(Registros!$J$2:$J$6000,Registros!$B$2:$B$6000,$A4251)&gt;0),1,0)</f>
        <v/>
      </c>
      <c r="N4251">
        <f>IF($J4251&gt;0,1,IF(COUNTIFS(Registros!$A$2:$A$6000,"CS",Registros!$B$2:$B$6000,$A4251,Registros!$K$2:$K$6000,"&lt;&gt;")&gt;0,1,0))</f>
        <v/>
      </c>
      <c r="O4251">
        <f>IF(AND($K4251=1,$E4251=0,$G4251=0,$I4251=0),"WINBACK",IF(AND($M4251=1,$N4251&gt;0),"CONVERGENTE",IF($M4251=1,"SOLO MÓVIL",IF($N4251&gt;0,"SOLO FIJO / INTERNET","SIN SERVICIOS"))))</f>
        <v/>
      </c>
      <c r="P4251">
        <f>IF($O4251="WINBACK","Recuperar (winback)",IF($O4251="CONVERGENTE","Upgrade / más líneas",IF($O4251="SOLO MÓVIL","Ofrecer fijo + internet (FLBBTV)",IF($O4251="SOLO FIJO / INTERNET","Ofrecer línea móvil Nextphone","Oferta completa (móvil + fijo + internet)"))))</f>
        <v/>
      </c>
      <c r="Q4251">
        <f>$F4251+$H4251+$L4251</f>
        <v/>
      </c>
      <c r="R4251">
        <f>IFERROR(VLOOKUP($A4251,Registros!$B$2:$G$6000,6,0),IFERROR(VLOOKUP($D4251,Winback!$B$2:$C$300,2,0),""))</f>
        <v/>
      </c>
      <c r="S4251">
        <f>IF($E4251=1,"NP","")&amp;IF($G4251=1,"+MOV","")&amp;IF($I4251=1,"+CS","")&amp;IF($K4251=1,"+WB","")</f>
        <v/>
      </c>
      <c r="T4251">
        <f>$E4251+$G4251+$I4251+$K4251</f>
        <v/>
      </c>
    </row>
    <row r="4252">
      <c r="A4252" t="inlineStr">
        <is>
          <t>341001190000</t>
        </is>
      </c>
      <c r="B4252" t="inlineStr">
        <is>
          <t>34100119</t>
        </is>
      </c>
      <c r="C4252" t="inlineStr">
        <is>
          <t>XIAOSHAN LI</t>
        </is>
      </c>
      <c r="D4252" t="inlineStr">
        <is>
          <t>XIAOSHANLI</t>
        </is>
      </c>
      <c r="E4252">
        <f>IF(COUNTIFS(Registros!$A$2:$A$6000,"NP",Registros!$B$2:$B$6000,$A4252)&gt;0,1,0)</f>
        <v/>
      </c>
      <c r="F4252">
        <f>IF($E4252=1,SUMIFS(Registros!$F$2:$F$6000,Registros!$A$2:$A$6000,"NP",Registros!$B$2:$B$6000,$A4252),0)</f>
        <v/>
      </c>
      <c r="G4252">
        <f>IF(COUNTIFS(Registros!$A$2:$A$6000,"MOV",Registros!$B$2:$B$6000,$A4252)&gt;0,1,0)</f>
        <v/>
      </c>
      <c r="H4252">
        <f>IF($G4252=1,SUMIFS(Registros!$F$2:$F$6000,Registros!$A$2:$A$6000,"MOV",Registros!$B$2:$B$6000,$A4252),0)</f>
        <v/>
      </c>
      <c r="I4252">
        <f>IF(COUNTIFS(Registros!$A$2:$A$6000,"CS",Registros!$B$2:$B$6000,$A4252)&gt;0,1,0)</f>
        <v/>
      </c>
      <c r="J4252">
        <f>IF($I4252=1,SUMIFS(Registros!$I$2:$I$6000,Registros!$A$2:$A$6000,"CS",Registros!$B$2:$B$6000,$A4252),0)</f>
        <v/>
      </c>
      <c r="K4252">
        <f>IF(COUNTIFS(Winback!$K$2:$K$300,$D4252)&gt;0,1,0)</f>
        <v/>
      </c>
      <c r="L4252">
        <f>IF(AND($K4252=1,LEFT($A4252,3)="WB-"),SUMIFS(Winback!$D$2:$D$300,Winback!$K$2:$K$300,$D4252),0)</f>
        <v/>
      </c>
      <c r="M4252">
        <f>IF(OR($E4252=1,$G4252=1,SUMIFS(Registros!$J$2:$J$6000,Registros!$B$2:$B$6000,$A4252)&gt;0),1,0)</f>
        <v/>
      </c>
      <c r="N4252">
        <f>IF($J4252&gt;0,1,IF(COUNTIFS(Registros!$A$2:$A$6000,"CS",Registros!$B$2:$B$6000,$A4252,Registros!$K$2:$K$6000,"&lt;&gt;")&gt;0,1,0))</f>
        <v/>
      </c>
      <c r="O4252">
        <f>IF(AND($K4252=1,$E4252=0,$G4252=0,$I4252=0),"WINBACK",IF(AND($M4252=1,$N4252&gt;0),"CONVERGENTE",IF($M4252=1,"SOLO MÓVIL",IF($N4252&gt;0,"SOLO FIJO / INTERNET","SIN SERVICIOS"))))</f>
        <v/>
      </c>
      <c r="P4252">
        <f>IF($O4252="WINBACK","Recuperar (winback)",IF($O4252="CONVERGENTE","Upgrade / más líneas",IF($O4252="SOLO MÓVIL","Ofrecer fijo + internet (FLBBTV)",IF($O4252="SOLO FIJO / INTERNET","Ofrecer línea móvil Nextphone","Oferta completa (móvil + fijo + internet)"))))</f>
        <v/>
      </c>
      <c r="Q4252">
        <f>$F4252+$H4252+$L4252</f>
        <v/>
      </c>
      <c r="R4252">
        <f>IFERROR(VLOOKUP($A4252,Registros!$B$2:$G$6000,6,0),IFERROR(VLOOKUP($D4252,Winback!$B$2:$C$300,2,0),""))</f>
        <v/>
      </c>
      <c r="S4252">
        <f>IF($E4252=1,"NP","")&amp;IF($G4252=1,"+MOV","")&amp;IF($I4252=1,"+CS","")&amp;IF($K4252=1,"+WB","")</f>
        <v/>
      </c>
      <c r="T4252">
        <f>$E4252+$G4252+$I4252+$K4252</f>
        <v/>
      </c>
    </row>
    <row r="4253">
      <c r="A4253" t="inlineStr">
        <is>
          <t>347001580000</t>
        </is>
      </c>
      <c r="B4253" t="inlineStr">
        <is>
          <t>34700158</t>
        </is>
      </c>
      <c r="C4253" t="inlineStr">
        <is>
          <t>XIAOSHAN LI</t>
        </is>
      </c>
      <c r="D4253" t="inlineStr">
        <is>
          <t>XIAOSHANLI</t>
        </is>
      </c>
      <c r="E4253">
        <f>IF(COUNTIFS(Registros!$A$2:$A$6000,"NP",Registros!$B$2:$B$6000,$A4253)&gt;0,1,0)</f>
        <v/>
      </c>
      <c r="F4253">
        <f>IF($E4253=1,SUMIFS(Registros!$F$2:$F$6000,Registros!$A$2:$A$6000,"NP",Registros!$B$2:$B$6000,$A4253),0)</f>
        <v/>
      </c>
      <c r="G4253">
        <f>IF(COUNTIFS(Registros!$A$2:$A$6000,"MOV",Registros!$B$2:$B$6000,$A4253)&gt;0,1,0)</f>
        <v/>
      </c>
      <c r="H4253">
        <f>IF($G4253=1,SUMIFS(Registros!$F$2:$F$6000,Registros!$A$2:$A$6000,"MOV",Registros!$B$2:$B$6000,$A4253),0)</f>
        <v/>
      </c>
      <c r="I4253">
        <f>IF(COUNTIFS(Registros!$A$2:$A$6000,"CS",Registros!$B$2:$B$6000,$A4253)&gt;0,1,0)</f>
        <v/>
      </c>
      <c r="J4253">
        <f>IF($I4253=1,SUMIFS(Registros!$I$2:$I$6000,Registros!$A$2:$A$6000,"CS",Registros!$B$2:$B$6000,$A4253),0)</f>
        <v/>
      </c>
      <c r="K4253">
        <f>IF(COUNTIFS(Winback!$K$2:$K$300,$D4253)&gt;0,1,0)</f>
        <v/>
      </c>
      <c r="L4253">
        <f>IF(AND($K4253=1,LEFT($A4253,3)="WB-"),SUMIFS(Winback!$D$2:$D$300,Winback!$K$2:$K$300,$D4253),0)</f>
        <v/>
      </c>
      <c r="M4253">
        <f>IF(OR($E4253=1,$G4253=1,SUMIFS(Registros!$J$2:$J$6000,Registros!$B$2:$B$6000,$A4253)&gt;0),1,0)</f>
        <v/>
      </c>
      <c r="N4253">
        <f>IF($J4253&gt;0,1,IF(COUNTIFS(Registros!$A$2:$A$6000,"CS",Registros!$B$2:$B$6000,$A4253,Registros!$K$2:$K$6000,"&lt;&gt;")&gt;0,1,0))</f>
        <v/>
      </c>
      <c r="O4253">
        <f>IF(AND($K4253=1,$E4253=0,$G4253=0,$I4253=0),"WINBACK",IF(AND($M4253=1,$N4253&gt;0),"CONVERGENTE",IF($M4253=1,"SOLO MÓVIL",IF($N4253&gt;0,"SOLO FIJO / INTERNET","SIN SERVICIOS"))))</f>
        <v/>
      </c>
      <c r="P4253">
        <f>IF($O4253="WINBACK","Recuperar (winback)",IF($O4253="CONVERGENTE","Upgrade / más líneas",IF($O4253="SOLO MÓVIL","Ofrecer fijo + internet (FLBBTV)",IF($O4253="SOLO FIJO / INTERNET","Ofrecer línea móvil Nextphone","Oferta completa (móvil + fijo + internet)"))))</f>
        <v/>
      </c>
      <c r="Q4253">
        <f>$F4253+$H4253+$L4253</f>
        <v/>
      </c>
      <c r="R4253">
        <f>IFERROR(VLOOKUP($A4253,Registros!$B$2:$G$6000,6,0),IFERROR(VLOOKUP($D4253,Winback!$B$2:$C$300,2,0),""))</f>
        <v/>
      </c>
      <c r="S4253">
        <f>IF($E4253=1,"NP","")&amp;IF($G4253=1,"+MOV","")&amp;IF($I4253=1,"+CS","")&amp;IF($K4253=1,"+WB","")</f>
        <v/>
      </c>
      <c r="T4253">
        <f>$E4253+$G4253+$I4253+$K4253</f>
        <v/>
      </c>
    </row>
    <row r="4254">
      <c r="A4254" t="inlineStr">
        <is>
          <t>349182490000</t>
        </is>
      </c>
      <c r="B4254" t="inlineStr">
        <is>
          <t>34918249</t>
        </is>
      </c>
      <c r="C4254" t="inlineStr">
        <is>
          <t>XIAOYAN LUO</t>
        </is>
      </c>
      <c r="D4254" t="inlineStr">
        <is>
          <t>XIAOYANLUO</t>
        </is>
      </c>
      <c r="E4254">
        <f>IF(COUNTIFS(Registros!$A$2:$A$6000,"NP",Registros!$B$2:$B$6000,$A4254)&gt;0,1,0)</f>
        <v/>
      </c>
      <c r="F4254">
        <f>IF($E4254=1,SUMIFS(Registros!$F$2:$F$6000,Registros!$A$2:$A$6000,"NP",Registros!$B$2:$B$6000,$A4254),0)</f>
        <v/>
      </c>
      <c r="G4254">
        <f>IF(COUNTIFS(Registros!$A$2:$A$6000,"MOV",Registros!$B$2:$B$6000,$A4254)&gt;0,1,0)</f>
        <v/>
      </c>
      <c r="H4254">
        <f>IF($G4254=1,SUMIFS(Registros!$F$2:$F$6000,Registros!$A$2:$A$6000,"MOV",Registros!$B$2:$B$6000,$A4254),0)</f>
        <v/>
      </c>
      <c r="I4254">
        <f>IF(COUNTIFS(Registros!$A$2:$A$6000,"CS",Registros!$B$2:$B$6000,$A4254)&gt;0,1,0)</f>
        <v/>
      </c>
      <c r="J4254">
        <f>IF($I4254=1,SUMIFS(Registros!$I$2:$I$6000,Registros!$A$2:$A$6000,"CS",Registros!$B$2:$B$6000,$A4254),0)</f>
        <v/>
      </c>
      <c r="K4254">
        <f>IF(COUNTIFS(Winback!$K$2:$K$300,$D4254)&gt;0,1,0)</f>
        <v/>
      </c>
      <c r="L4254">
        <f>IF(AND($K4254=1,LEFT($A4254,3)="WB-"),SUMIFS(Winback!$D$2:$D$300,Winback!$K$2:$K$300,$D4254),0)</f>
        <v/>
      </c>
      <c r="M4254">
        <f>IF(OR($E4254=1,$G4254=1,SUMIFS(Registros!$J$2:$J$6000,Registros!$B$2:$B$6000,$A4254)&gt;0),1,0)</f>
        <v/>
      </c>
      <c r="N4254">
        <f>IF($J4254&gt;0,1,IF(COUNTIFS(Registros!$A$2:$A$6000,"CS",Registros!$B$2:$B$6000,$A4254,Registros!$K$2:$K$6000,"&lt;&gt;")&gt;0,1,0))</f>
        <v/>
      </c>
      <c r="O4254">
        <f>IF(AND($K4254=1,$E4254=0,$G4254=0,$I4254=0),"WINBACK",IF(AND($M4254=1,$N4254&gt;0),"CONVERGENTE",IF($M4254=1,"SOLO MÓVIL",IF($N4254&gt;0,"SOLO FIJO / INTERNET","SIN SERVICIOS"))))</f>
        <v/>
      </c>
      <c r="P4254">
        <f>IF($O4254="WINBACK","Recuperar (winback)",IF($O4254="CONVERGENTE","Upgrade / más líneas",IF($O4254="SOLO MÓVIL","Ofrecer fijo + internet (FLBBTV)",IF($O4254="SOLO FIJO / INTERNET","Ofrecer línea móvil Nextphone","Oferta completa (móvil + fijo + internet)"))))</f>
        <v/>
      </c>
      <c r="Q4254">
        <f>$F4254+$H4254+$L4254</f>
        <v/>
      </c>
      <c r="R4254">
        <f>IFERROR(VLOOKUP($A4254,Registros!$B$2:$G$6000,6,0),IFERROR(VLOOKUP($D4254,Winback!$B$2:$C$300,2,0),""))</f>
        <v/>
      </c>
      <c r="S4254">
        <f>IF($E4254=1,"NP","")&amp;IF($G4254=1,"+MOV","")&amp;IF($I4254=1,"+CS","")&amp;IF($K4254=1,"+WB","")</f>
        <v/>
      </c>
      <c r="T4254">
        <f>$E4254+$G4254+$I4254+$K4254</f>
        <v/>
      </c>
    </row>
    <row r="4255">
      <c r="A4255" t="inlineStr">
        <is>
          <t>342201240000</t>
        </is>
      </c>
      <c r="B4255" t="inlineStr">
        <is>
          <t>34220124</t>
        </is>
      </c>
      <c r="C4255" t="inlineStr">
        <is>
          <t>XIAOYAN WU</t>
        </is>
      </c>
      <c r="D4255" t="inlineStr">
        <is>
          <t>XIAOYANWU</t>
        </is>
      </c>
      <c r="E4255">
        <f>IF(COUNTIFS(Registros!$A$2:$A$6000,"NP",Registros!$B$2:$B$6000,$A4255)&gt;0,1,0)</f>
        <v/>
      </c>
      <c r="F4255">
        <f>IF($E4255=1,SUMIFS(Registros!$F$2:$F$6000,Registros!$A$2:$A$6000,"NP",Registros!$B$2:$B$6000,$A4255),0)</f>
        <v/>
      </c>
      <c r="G4255">
        <f>IF(COUNTIFS(Registros!$A$2:$A$6000,"MOV",Registros!$B$2:$B$6000,$A4255)&gt;0,1,0)</f>
        <v/>
      </c>
      <c r="H4255">
        <f>IF($G4255=1,SUMIFS(Registros!$F$2:$F$6000,Registros!$A$2:$A$6000,"MOV",Registros!$B$2:$B$6000,$A4255),0)</f>
        <v/>
      </c>
      <c r="I4255">
        <f>IF(COUNTIFS(Registros!$A$2:$A$6000,"CS",Registros!$B$2:$B$6000,$A4255)&gt;0,1,0)</f>
        <v/>
      </c>
      <c r="J4255">
        <f>IF($I4255=1,SUMIFS(Registros!$I$2:$I$6000,Registros!$A$2:$A$6000,"CS",Registros!$B$2:$B$6000,$A4255),0)</f>
        <v/>
      </c>
      <c r="K4255">
        <f>IF(COUNTIFS(Winback!$K$2:$K$300,$D4255)&gt;0,1,0)</f>
        <v/>
      </c>
      <c r="L4255">
        <f>IF(AND($K4255=1,LEFT($A4255,3)="WB-"),SUMIFS(Winback!$D$2:$D$300,Winback!$K$2:$K$300,$D4255),0)</f>
        <v/>
      </c>
      <c r="M4255">
        <f>IF(OR($E4255=1,$G4255=1,SUMIFS(Registros!$J$2:$J$6000,Registros!$B$2:$B$6000,$A4255)&gt;0),1,0)</f>
        <v/>
      </c>
      <c r="N4255">
        <f>IF($J4255&gt;0,1,IF(COUNTIFS(Registros!$A$2:$A$6000,"CS",Registros!$B$2:$B$6000,$A4255,Registros!$K$2:$K$6000,"&lt;&gt;")&gt;0,1,0))</f>
        <v/>
      </c>
      <c r="O4255">
        <f>IF(AND($K4255=1,$E4255=0,$G4255=0,$I4255=0),"WINBACK",IF(AND($M4255=1,$N4255&gt;0),"CONVERGENTE",IF($M4255=1,"SOLO MÓVIL",IF($N4255&gt;0,"SOLO FIJO / INTERNET","SIN SERVICIOS"))))</f>
        <v/>
      </c>
      <c r="P4255">
        <f>IF($O4255="WINBACK","Recuperar (winback)",IF($O4255="CONVERGENTE","Upgrade / más líneas",IF($O4255="SOLO MÓVIL","Ofrecer fijo + internet (FLBBTV)",IF($O4255="SOLO FIJO / INTERNET","Ofrecer línea móvil Nextphone","Oferta completa (móvil + fijo + internet)"))))</f>
        <v/>
      </c>
      <c r="Q4255">
        <f>$F4255+$H4255+$L4255</f>
        <v/>
      </c>
      <c r="R4255">
        <f>IFERROR(VLOOKUP($A4255,Registros!$B$2:$G$6000,6,0),IFERROR(VLOOKUP($D4255,Winback!$B$2:$C$300,2,0),""))</f>
        <v/>
      </c>
      <c r="S4255">
        <f>IF($E4255=1,"NP","")&amp;IF($G4255=1,"+MOV","")&amp;IF($I4255=1,"+CS","")&amp;IF($K4255=1,"+WB","")</f>
        <v/>
      </c>
      <c r="T4255">
        <f>$E4255+$G4255+$I4255+$K4255</f>
        <v/>
      </c>
    </row>
    <row r="4256">
      <c r="A4256" t="inlineStr">
        <is>
          <t>343049770000</t>
        </is>
      </c>
      <c r="B4256" t="inlineStr">
        <is>
          <t>34304977</t>
        </is>
      </c>
      <c r="C4256" t="inlineStr">
        <is>
          <t>XIAOYAN XIE</t>
        </is>
      </c>
      <c r="D4256" t="inlineStr">
        <is>
          <t>XIAOYANXIE</t>
        </is>
      </c>
      <c r="E4256">
        <f>IF(COUNTIFS(Registros!$A$2:$A$6000,"NP",Registros!$B$2:$B$6000,$A4256)&gt;0,1,0)</f>
        <v/>
      </c>
      <c r="F4256">
        <f>IF($E4256=1,SUMIFS(Registros!$F$2:$F$6000,Registros!$A$2:$A$6000,"NP",Registros!$B$2:$B$6000,$A4256),0)</f>
        <v/>
      </c>
      <c r="G4256">
        <f>IF(COUNTIFS(Registros!$A$2:$A$6000,"MOV",Registros!$B$2:$B$6000,$A4256)&gt;0,1,0)</f>
        <v/>
      </c>
      <c r="H4256">
        <f>IF($G4256=1,SUMIFS(Registros!$F$2:$F$6000,Registros!$A$2:$A$6000,"MOV",Registros!$B$2:$B$6000,$A4256),0)</f>
        <v/>
      </c>
      <c r="I4256">
        <f>IF(COUNTIFS(Registros!$A$2:$A$6000,"CS",Registros!$B$2:$B$6000,$A4256)&gt;0,1,0)</f>
        <v/>
      </c>
      <c r="J4256">
        <f>IF($I4256=1,SUMIFS(Registros!$I$2:$I$6000,Registros!$A$2:$A$6000,"CS",Registros!$B$2:$B$6000,$A4256),0)</f>
        <v/>
      </c>
      <c r="K4256">
        <f>IF(COUNTIFS(Winback!$K$2:$K$300,$D4256)&gt;0,1,0)</f>
        <v/>
      </c>
      <c r="L4256">
        <f>IF(AND($K4256=1,LEFT($A4256,3)="WB-"),SUMIFS(Winback!$D$2:$D$300,Winback!$K$2:$K$300,$D4256),0)</f>
        <v/>
      </c>
      <c r="M4256">
        <f>IF(OR($E4256=1,$G4256=1,SUMIFS(Registros!$J$2:$J$6000,Registros!$B$2:$B$6000,$A4256)&gt;0),1,0)</f>
        <v/>
      </c>
      <c r="N4256">
        <f>IF($J4256&gt;0,1,IF(COUNTIFS(Registros!$A$2:$A$6000,"CS",Registros!$B$2:$B$6000,$A4256,Registros!$K$2:$K$6000,"&lt;&gt;")&gt;0,1,0))</f>
        <v/>
      </c>
      <c r="O4256">
        <f>IF(AND($K4256=1,$E4256=0,$G4256=0,$I4256=0),"WINBACK",IF(AND($M4256=1,$N4256&gt;0),"CONVERGENTE",IF($M4256=1,"SOLO MÓVIL",IF($N4256&gt;0,"SOLO FIJO / INTERNET","SIN SERVICIOS"))))</f>
        <v/>
      </c>
      <c r="P4256">
        <f>IF($O4256="WINBACK","Recuperar (winback)",IF($O4256="CONVERGENTE","Upgrade / más líneas",IF($O4256="SOLO MÓVIL","Ofrecer fijo + internet (FLBBTV)",IF($O4256="SOLO FIJO / INTERNET","Ofrecer línea móvil Nextphone","Oferta completa (móvil + fijo + internet)"))))</f>
        <v/>
      </c>
      <c r="Q4256">
        <f>$F4256+$H4256+$L4256</f>
        <v/>
      </c>
      <c r="R4256">
        <f>IFERROR(VLOOKUP($A4256,Registros!$B$2:$G$6000,6,0),IFERROR(VLOOKUP($D4256,Winback!$B$2:$C$300,2,0),""))</f>
        <v/>
      </c>
      <c r="S4256">
        <f>IF($E4256=1,"NP","")&amp;IF($G4256=1,"+MOV","")&amp;IF($I4256=1,"+CS","")&amp;IF($K4256=1,"+WB","")</f>
        <v/>
      </c>
      <c r="T4256">
        <f>$E4256+$G4256+$I4256+$K4256</f>
        <v/>
      </c>
    </row>
    <row r="4257">
      <c r="A4257" t="inlineStr">
        <is>
          <t>324120160000</t>
        </is>
      </c>
      <c r="B4257" t="inlineStr">
        <is>
          <t>32412016</t>
        </is>
      </c>
      <c r="C4257" t="inlineStr">
        <is>
          <t>XIAOYING LING</t>
        </is>
      </c>
      <c r="D4257" t="inlineStr">
        <is>
          <t>XIAOYINGLING</t>
        </is>
      </c>
      <c r="E4257">
        <f>IF(COUNTIFS(Registros!$A$2:$A$6000,"NP",Registros!$B$2:$B$6000,$A4257)&gt;0,1,0)</f>
        <v/>
      </c>
      <c r="F4257">
        <f>IF($E4257=1,SUMIFS(Registros!$F$2:$F$6000,Registros!$A$2:$A$6000,"NP",Registros!$B$2:$B$6000,$A4257),0)</f>
        <v/>
      </c>
      <c r="G4257">
        <f>IF(COUNTIFS(Registros!$A$2:$A$6000,"MOV",Registros!$B$2:$B$6000,$A4257)&gt;0,1,0)</f>
        <v/>
      </c>
      <c r="H4257">
        <f>IF($G4257=1,SUMIFS(Registros!$F$2:$F$6000,Registros!$A$2:$A$6000,"MOV",Registros!$B$2:$B$6000,$A4257),0)</f>
        <v/>
      </c>
      <c r="I4257">
        <f>IF(COUNTIFS(Registros!$A$2:$A$6000,"CS",Registros!$B$2:$B$6000,$A4257)&gt;0,1,0)</f>
        <v/>
      </c>
      <c r="J4257">
        <f>IF($I4257=1,SUMIFS(Registros!$I$2:$I$6000,Registros!$A$2:$A$6000,"CS",Registros!$B$2:$B$6000,$A4257),0)</f>
        <v/>
      </c>
      <c r="K4257">
        <f>IF(COUNTIFS(Winback!$K$2:$K$300,$D4257)&gt;0,1,0)</f>
        <v/>
      </c>
      <c r="L4257">
        <f>IF(AND($K4257=1,LEFT($A4257,3)="WB-"),SUMIFS(Winback!$D$2:$D$300,Winback!$K$2:$K$300,$D4257),0)</f>
        <v/>
      </c>
      <c r="M4257">
        <f>IF(OR($E4257=1,$G4257=1,SUMIFS(Registros!$J$2:$J$6000,Registros!$B$2:$B$6000,$A4257)&gt;0),1,0)</f>
        <v/>
      </c>
      <c r="N4257">
        <f>IF($J4257&gt;0,1,IF(COUNTIFS(Registros!$A$2:$A$6000,"CS",Registros!$B$2:$B$6000,$A4257,Registros!$K$2:$K$6000,"&lt;&gt;")&gt;0,1,0))</f>
        <v/>
      </c>
      <c r="O4257">
        <f>IF(AND($K4257=1,$E4257=0,$G4257=0,$I4257=0),"WINBACK",IF(AND($M4257=1,$N4257&gt;0),"CONVERGENTE",IF($M4257=1,"SOLO MÓVIL",IF($N4257&gt;0,"SOLO FIJO / INTERNET","SIN SERVICIOS"))))</f>
        <v/>
      </c>
      <c r="P4257">
        <f>IF($O4257="WINBACK","Recuperar (winback)",IF($O4257="CONVERGENTE","Upgrade / más líneas",IF($O4257="SOLO MÓVIL","Ofrecer fijo + internet (FLBBTV)",IF($O4257="SOLO FIJO / INTERNET","Ofrecer línea móvil Nextphone","Oferta completa (móvil + fijo + internet)"))))</f>
        <v/>
      </c>
      <c r="Q4257">
        <f>$F4257+$H4257+$L4257</f>
        <v/>
      </c>
      <c r="R4257">
        <f>IFERROR(VLOOKUP($A4257,Registros!$B$2:$G$6000,6,0),IFERROR(VLOOKUP($D4257,Winback!$B$2:$C$300,2,0),""))</f>
        <v/>
      </c>
      <c r="S4257">
        <f>IF($E4257=1,"NP","")&amp;IF($G4257=1,"+MOV","")&amp;IF($I4257=1,"+CS","")&amp;IF($K4257=1,"+WB","")</f>
        <v/>
      </c>
      <c r="T4257">
        <f>$E4257+$G4257+$I4257+$K4257</f>
        <v/>
      </c>
    </row>
    <row r="4258">
      <c r="A4258" t="inlineStr">
        <is>
          <t>312023790000</t>
        </is>
      </c>
      <c r="B4258" t="inlineStr">
        <is>
          <t>31202379</t>
        </is>
      </c>
      <c r="C4258" t="inlineStr">
        <is>
          <t>XIEGDEL XAVIER MIRANDA FRANCO</t>
        </is>
      </c>
      <c r="D4258" t="inlineStr">
        <is>
          <t>XIEGDELXAVIERMIRANDAFRANCO</t>
        </is>
      </c>
      <c r="E4258">
        <f>IF(COUNTIFS(Registros!$A$2:$A$6000,"NP",Registros!$B$2:$B$6000,$A4258)&gt;0,1,0)</f>
        <v/>
      </c>
      <c r="F4258">
        <f>IF($E4258=1,SUMIFS(Registros!$F$2:$F$6000,Registros!$A$2:$A$6000,"NP",Registros!$B$2:$B$6000,$A4258),0)</f>
        <v/>
      </c>
      <c r="G4258">
        <f>IF(COUNTIFS(Registros!$A$2:$A$6000,"MOV",Registros!$B$2:$B$6000,$A4258)&gt;0,1,0)</f>
        <v/>
      </c>
      <c r="H4258">
        <f>IF($G4258=1,SUMIFS(Registros!$F$2:$F$6000,Registros!$A$2:$A$6000,"MOV",Registros!$B$2:$B$6000,$A4258),0)</f>
        <v/>
      </c>
      <c r="I4258">
        <f>IF(COUNTIFS(Registros!$A$2:$A$6000,"CS",Registros!$B$2:$B$6000,$A4258)&gt;0,1,0)</f>
        <v/>
      </c>
      <c r="J4258">
        <f>IF($I4258=1,SUMIFS(Registros!$I$2:$I$6000,Registros!$A$2:$A$6000,"CS",Registros!$B$2:$B$6000,$A4258),0)</f>
        <v/>
      </c>
      <c r="K4258">
        <f>IF(COUNTIFS(Winback!$K$2:$K$300,$D4258)&gt;0,1,0)</f>
        <v/>
      </c>
      <c r="L4258">
        <f>IF(AND($K4258=1,LEFT($A4258,3)="WB-"),SUMIFS(Winback!$D$2:$D$300,Winback!$K$2:$K$300,$D4258),0)</f>
        <v/>
      </c>
      <c r="M4258">
        <f>IF(OR($E4258=1,$G4258=1,SUMIFS(Registros!$J$2:$J$6000,Registros!$B$2:$B$6000,$A4258)&gt;0),1,0)</f>
        <v/>
      </c>
      <c r="N4258">
        <f>IF($J4258&gt;0,1,IF(COUNTIFS(Registros!$A$2:$A$6000,"CS",Registros!$B$2:$B$6000,$A4258,Registros!$K$2:$K$6000,"&lt;&gt;")&gt;0,1,0))</f>
        <v/>
      </c>
      <c r="O4258">
        <f>IF(AND($K4258=1,$E4258=0,$G4258=0,$I4258=0),"WINBACK",IF(AND($M4258=1,$N4258&gt;0),"CONVERGENTE",IF($M4258=1,"SOLO MÓVIL",IF($N4258&gt;0,"SOLO FIJO / INTERNET","SIN SERVICIOS"))))</f>
        <v/>
      </c>
      <c r="P4258">
        <f>IF($O4258="WINBACK","Recuperar (winback)",IF($O4258="CONVERGENTE","Upgrade / más líneas",IF($O4258="SOLO MÓVIL","Ofrecer fijo + internet (FLBBTV)",IF($O4258="SOLO FIJO / INTERNET","Ofrecer línea móvil Nextphone","Oferta completa (móvil + fijo + internet)"))))</f>
        <v/>
      </c>
      <c r="Q4258">
        <f>$F4258+$H4258+$L4258</f>
        <v/>
      </c>
      <c r="R4258">
        <f>IFERROR(VLOOKUP($A4258,Registros!$B$2:$G$6000,6,0),IFERROR(VLOOKUP($D4258,Winback!$B$2:$C$300,2,0),""))</f>
        <v/>
      </c>
      <c r="S4258">
        <f>IF($E4258=1,"NP","")&amp;IF($G4258=1,"+MOV","")&amp;IF($I4258=1,"+CS","")&amp;IF($K4258=1,"+WB","")</f>
        <v/>
      </c>
      <c r="T4258">
        <f>$E4258+$G4258+$I4258+$K4258</f>
        <v/>
      </c>
    </row>
    <row r="4259">
      <c r="A4259" t="inlineStr">
        <is>
          <t>324058460000</t>
        </is>
      </c>
      <c r="B4259" t="inlineStr">
        <is>
          <t>32405846</t>
        </is>
      </c>
      <c r="C4259" t="inlineStr">
        <is>
          <t>XIFEI DENG</t>
        </is>
      </c>
      <c r="D4259" t="inlineStr">
        <is>
          <t>XIFEIDENG</t>
        </is>
      </c>
      <c r="E4259">
        <f>IF(COUNTIFS(Registros!$A$2:$A$6000,"NP",Registros!$B$2:$B$6000,$A4259)&gt;0,1,0)</f>
        <v/>
      </c>
      <c r="F4259">
        <f>IF($E4259=1,SUMIFS(Registros!$F$2:$F$6000,Registros!$A$2:$A$6000,"NP",Registros!$B$2:$B$6000,$A4259),0)</f>
        <v/>
      </c>
      <c r="G4259">
        <f>IF(COUNTIFS(Registros!$A$2:$A$6000,"MOV",Registros!$B$2:$B$6000,$A4259)&gt;0,1,0)</f>
        <v/>
      </c>
      <c r="H4259">
        <f>IF($G4259=1,SUMIFS(Registros!$F$2:$F$6000,Registros!$A$2:$A$6000,"MOV",Registros!$B$2:$B$6000,$A4259),0)</f>
        <v/>
      </c>
      <c r="I4259">
        <f>IF(COUNTIFS(Registros!$A$2:$A$6000,"CS",Registros!$B$2:$B$6000,$A4259)&gt;0,1,0)</f>
        <v/>
      </c>
      <c r="J4259">
        <f>IF($I4259=1,SUMIFS(Registros!$I$2:$I$6000,Registros!$A$2:$A$6000,"CS",Registros!$B$2:$B$6000,$A4259),0)</f>
        <v/>
      </c>
      <c r="K4259">
        <f>IF(COUNTIFS(Winback!$K$2:$K$300,$D4259)&gt;0,1,0)</f>
        <v/>
      </c>
      <c r="L4259">
        <f>IF(AND($K4259=1,LEFT($A4259,3)="WB-"),SUMIFS(Winback!$D$2:$D$300,Winback!$K$2:$K$300,$D4259),0)</f>
        <v/>
      </c>
      <c r="M4259">
        <f>IF(OR($E4259=1,$G4259=1,SUMIFS(Registros!$J$2:$J$6000,Registros!$B$2:$B$6000,$A4259)&gt;0),1,0)</f>
        <v/>
      </c>
      <c r="N4259">
        <f>IF($J4259&gt;0,1,IF(COUNTIFS(Registros!$A$2:$A$6000,"CS",Registros!$B$2:$B$6000,$A4259,Registros!$K$2:$K$6000,"&lt;&gt;")&gt;0,1,0))</f>
        <v/>
      </c>
      <c r="O4259">
        <f>IF(AND($K4259=1,$E4259=0,$G4259=0,$I4259=0),"WINBACK",IF(AND($M4259=1,$N4259&gt;0),"CONVERGENTE",IF($M4259=1,"SOLO MÓVIL",IF($N4259&gt;0,"SOLO FIJO / INTERNET","SIN SERVICIOS"))))</f>
        <v/>
      </c>
      <c r="P4259">
        <f>IF($O4259="WINBACK","Recuperar (winback)",IF($O4259="CONVERGENTE","Upgrade / más líneas",IF($O4259="SOLO MÓVIL","Ofrecer fijo + internet (FLBBTV)",IF($O4259="SOLO FIJO / INTERNET","Ofrecer línea móvil Nextphone","Oferta completa (móvil + fijo + internet)"))))</f>
        <v/>
      </c>
      <c r="Q4259">
        <f>$F4259+$H4259+$L4259</f>
        <v/>
      </c>
      <c r="R4259">
        <f>IFERROR(VLOOKUP($A4259,Registros!$B$2:$G$6000,6,0),IFERROR(VLOOKUP($D4259,Winback!$B$2:$C$300,2,0),""))</f>
        <v/>
      </c>
      <c r="S4259">
        <f>IF($E4259=1,"NP","")&amp;IF($G4259=1,"+MOV","")&amp;IF($I4259=1,"+CS","")&amp;IF($K4259=1,"+WB","")</f>
        <v/>
      </c>
      <c r="T4259">
        <f>$E4259+$G4259+$I4259+$K4259</f>
        <v/>
      </c>
    </row>
    <row r="4260">
      <c r="A4260" t="inlineStr">
        <is>
          <t>324058460100</t>
        </is>
      </c>
      <c r="B4260" t="inlineStr">
        <is>
          <t>32405846</t>
        </is>
      </c>
      <c r="C4260" t="inlineStr">
        <is>
          <t>XIFEI DENG/2</t>
        </is>
      </c>
      <c r="D4260" t="inlineStr">
        <is>
          <t>XIFEIDENG2</t>
        </is>
      </c>
      <c r="E4260">
        <f>IF(COUNTIFS(Registros!$A$2:$A$6000,"NP",Registros!$B$2:$B$6000,$A4260)&gt;0,1,0)</f>
        <v/>
      </c>
      <c r="F4260">
        <f>IF($E4260=1,SUMIFS(Registros!$F$2:$F$6000,Registros!$A$2:$A$6000,"NP",Registros!$B$2:$B$6000,$A4260),0)</f>
        <v/>
      </c>
      <c r="G4260">
        <f>IF(COUNTIFS(Registros!$A$2:$A$6000,"MOV",Registros!$B$2:$B$6000,$A4260)&gt;0,1,0)</f>
        <v/>
      </c>
      <c r="H4260">
        <f>IF($G4260=1,SUMIFS(Registros!$F$2:$F$6000,Registros!$A$2:$A$6000,"MOV",Registros!$B$2:$B$6000,$A4260),0)</f>
        <v/>
      </c>
      <c r="I4260">
        <f>IF(COUNTIFS(Registros!$A$2:$A$6000,"CS",Registros!$B$2:$B$6000,$A4260)&gt;0,1,0)</f>
        <v/>
      </c>
      <c r="J4260">
        <f>IF($I4260=1,SUMIFS(Registros!$I$2:$I$6000,Registros!$A$2:$A$6000,"CS",Registros!$B$2:$B$6000,$A4260),0)</f>
        <v/>
      </c>
      <c r="K4260">
        <f>IF(COUNTIFS(Winback!$K$2:$K$300,$D4260)&gt;0,1,0)</f>
        <v/>
      </c>
      <c r="L4260">
        <f>IF(AND($K4260=1,LEFT($A4260,3)="WB-"),SUMIFS(Winback!$D$2:$D$300,Winback!$K$2:$K$300,$D4260),0)</f>
        <v/>
      </c>
      <c r="M4260">
        <f>IF(OR($E4260=1,$G4260=1,SUMIFS(Registros!$J$2:$J$6000,Registros!$B$2:$B$6000,$A4260)&gt;0),1,0)</f>
        <v/>
      </c>
      <c r="N4260">
        <f>IF($J4260&gt;0,1,IF(COUNTIFS(Registros!$A$2:$A$6000,"CS",Registros!$B$2:$B$6000,$A4260,Registros!$K$2:$K$6000,"&lt;&gt;")&gt;0,1,0))</f>
        <v/>
      </c>
      <c r="O4260">
        <f>IF(AND($K4260=1,$E4260=0,$G4260=0,$I4260=0),"WINBACK",IF(AND($M4260=1,$N4260&gt;0),"CONVERGENTE",IF($M4260=1,"SOLO MÓVIL",IF($N4260&gt;0,"SOLO FIJO / INTERNET","SIN SERVICIOS"))))</f>
        <v/>
      </c>
      <c r="P4260">
        <f>IF($O4260="WINBACK","Recuperar (winback)",IF($O4260="CONVERGENTE","Upgrade / más líneas",IF($O4260="SOLO MÓVIL","Ofrecer fijo + internet (FLBBTV)",IF($O4260="SOLO FIJO / INTERNET","Ofrecer línea móvil Nextphone","Oferta completa (móvil + fijo + internet)"))))</f>
        <v/>
      </c>
      <c r="Q4260">
        <f>$F4260+$H4260+$L4260</f>
        <v/>
      </c>
      <c r="R4260">
        <f>IFERROR(VLOOKUP($A4260,Registros!$B$2:$G$6000,6,0),IFERROR(VLOOKUP($D4260,Winback!$B$2:$C$300,2,0),""))</f>
        <v/>
      </c>
      <c r="S4260">
        <f>IF($E4260=1,"NP","")&amp;IF($G4260=1,"+MOV","")&amp;IF($I4260=1,"+CS","")&amp;IF($K4260=1,"+WB","")</f>
        <v/>
      </c>
      <c r="T4260">
        <f>$E4260+$G4260+$I4260+$K4260</f>
        <v/>
      </c>
    </row>
    <row r="4261">
      <c r="A4261" t="inlineStr">
        <is>
          <t>358101730000</t>
        </is>
      </c>
      <c r="B4261" t="inlineStr">
        <is>
          <t>35810173</t>
        </is>
      </c>
      <c r="C4261" t="inlineStr">
        <is>
          <t>XIMA GROUP ; S.A.</t>
        </is>
      </c>
      <c r="D4261" t="inlineStr">
        <is>
          <t>XIMAGROUPSA</t>
        </is>
      </c>
      <c r="E4261">
        <f>IF(COUNTIFS(Registros!$A$2:$A$6000,"NP",Registros!$B$2:$B$6000,$A4261)&gt;0,1,0)</f>
        <v/>
      </c>
      <c r="F4261">
        <f>IF($E4261=1,SUMIFS(Registros!$F$2:$F$6000,Registros!$A$2:$A$6000,"NP",Registros!$B$2:$B$6000,$A4261),0)</f>
        <v/>
      </c>
      <c r="G4261">
        <f>IF(COUNTIFS(Registros!$A$2:$A$6000,"MOV",Registros!$B$2:$B$6000,$A4261)&gt;0,1,0)</f>
        <v/>
      </c>
      <c r="H4261">
        <f>IF($G4261=1,SUMIFS(Registros!$F$2:$F$6000,Registros!$A$2:$A$6000,"MOV",Registros!$B$2:$B$6000,$A4261),0)</f>
        <v/>
      </c>
      <c r="I4261">
        <f>IF(COUNTIFS(Registros!$A$2:$A$6000,"CS",Registros!$B$2:$B$6000,$A4261)&gt;0,1,0)</f>
        <v/>
      </c>
      <c r="J4261">
        <f>IF($I4261=1,SUMIFS(Registros!$I$2:$I$6000,Registros!$A$2:$A$6000,"CS",Registros!$B$2:$B$6000,$A4261),0)</f>
        <v/>
      </c>
      <c r="K4261">
        <f>IF(COUNTIFS(Winback!$K$2:$K$300,$D4261)&gt;0,1,0)</f>
        <v/>
      </c>
      <c r="L4261">
        <f>IF(AND($K4261=1,LEFT($A4261,3)="WB-"),SUMIFS(Winback!$D$2:$D$300,Winback!$K$2:$K$300,$D4261),0)</f>
        <v/>
      </c>
      <c r="M4261">
        <f>IF(OR($E4261=1,$G4261=1,SUMIFS(Registros!$J$2:$J$6000,Registros!$B$2:$B$6000,$A4261)&gt;0),1,0)</f>
        <v/>
      </c>
      <c r="N4261">
        <f>IF($J4261&gt;0,1,IF(COUNTIFS(Registros!$A$2:$A$6000,"CS",Registros!$B$2:$B$6000,$A4261,Registros!$K$2:$K$6000,"&lt;&gt;")&gt;0,1,0))</f>
        <v/>
      </c>
      <c r="O4261">
        <f>IF(AND($K4261=1,$E4261=0,$G4261=0,$I4261=0),"WINBACK",IF(AND($M4261=1,$N4261&gt;0),"CONVERGENTE",IF($M4261=1,"SOLO MÓVIL",IF($N4261&gt;0,"SOLO FIJO / INTERNET","SIN SERVICIOS"))))</f>
        <v/>
      </c>
      <c r="P4261">
        <f>IF($O4261="WINBACK","Recuperar (winback)",IF($O4261="CONVERGENTE","Upgrade / más líneas",IF($O4261="SOLO MÓVIL","Ofrecer fijo + internet (FLBBTV)",IF($O4261="SOLO FIJO / INTERNET","Ofrecer línea móvil Nextphone","Oferta completa (móvil + fijo + internet)"))))</f>
        <v/>
      </c>
      <c r="Q4261">
        <f>$F4261+$H4261+$L4261</f>
        <v/>
      </c>
      <c r="R4261">
        <f>IFERROR(VLOOKUP($A4261,Registros!$B$2:$G$6000,6,0),IFERROR(VLOOKUP($D4261,Winback!$B$2:$C$300,2,0),""))</f>
        <v/>
      </c>
      <c r="S4261">
        <f>IF($E4261=1,"NP","")&amp;IF($G4261=1,"+MOV","")&amp;IF($I4261=1,"+CS","")&amp;IF($K4261=1,"+WB","")</f>
        <v/>
      </c>
      <c r="T4261">
        <f>$E4261+$G4261+$I4261+$K4261</f>
        <v/>
      </c>
    </row>
    <row r="4262">
      <c r="A4262" t="inlineStr">
        <is>
          <t>359092170000</t>
        </is>
      </c>
      <c r="B4262" t="inlineStr">
        <is>
          <t>35909217</t>
        </is>
      </c>
      <c r="C4262" t="inlineStr">
        <is>
          <t>XIMING PAN</t>
        </is>
      </c>
      <c r="D4262" t="inlineStr">
        <is>
          <t>XIMINGPAN</t>
        </is>
      </c>
      <c r="E4262">
        <f>IF(COUNTIFS(Registros!$A$2:$A$6000,"NP",Registros!$B$2:$B$6000,$A4262)&gt;0,1,0)</f>
        <v/>
      </c>
      <c r="F4262">
        <f>IF($E4262=1,SUMIFS(Registros!$F$2:$F$6000,Registros!$A$2:$A$6000,"NP",Registros!$B$2:$B$6000,$A4262),0)</f>
        <v/>
      </c>
      <c r="G4262">
        <f>IF(COUNTIFS(Registros!$A$2:$A$6000,"MOV",Registros!$B$2:$B$6000,$A4262)&gt;0,1,0)</f>
        <v/>
      </c>
      <c r="H4262">
        <f>IF($G4262=1,SUMIFS(Registros!$F$2:$F$6000,Registros!$A$2:$A$6000,"MOV",Registros!$B$2:$B$6000,$A4262),0)</f>
        <v/>
      </c>
      <c r="I4262">
        <f>IF(COUNTIFS(Registros!$A$2:$A$6000,"CS",Registros!$B$2:$B$6000,$A4262)&gt;0,1,0)</f>
        <v/>
      </c>
      <c r="J4262">
        <f>IF($I4262=1,SUMIFS(Registros!$I$2:$I$6000,Registros!$A$2:$A$6000,"CS",Registros!$B$2:$B$6000,$A4262),0)</f>
        <v/>
      </c>
      <c r="K4262">
        <f>IF(COUNTIFS(Winback!$K$2:$K$300,$D4262)&gt;0,1,0)</f>
        <v/>
      </c>
      <c r="L4262">
        <f>IF(AND($K4262=1,LEFT($A4262,3)="WB-"),SUMIFS(Winback!$D$2:$D$300,Winback!$K$2:$K$300,$D4262),0)</f>
        <v/>
      </c>
      <c r="M4262">
        <f>IF(OR($E4262=1,$G4262=1,SUMIFS(Registros!$J$2:$J$6000,Registros!$B$2:$B$6000,$A4262)&gt;0),1,0)</f>
        <v/>
      </c>
      <c r="N4262">
        <f>IF($J4262&gt;0,1,IF(COUNTIFS(Registros!$A$2:$A$6000,"CS",Registros!$B$2:$B$6000,$A4262,Registros!$K$2:$K$6000,"&lt;&gt;")&gt;0,1,0))</f>
        <v/>
      </c>
      <c r="O4262">
        <f>IF(AND($K4262=1,$E4262=0,$G4262=0,$I4262=0),"WINBACK",IF(AND($M4262=1,$N4262&gt;0),"CONVERGENTE",IF($M4262=1,"SOLO MÓVIL",IF($N4262&gt;0,"SOLO FIJO / INTERNET","SIN SERVICIOS"))))</f>
        <v/>
      </c>
      <c r="P4262">
        <f>IF($O4262="WINBACK","Recuperar (winback)",IF($O4262="CONVERGENTE","Upgrade / más líneas",IF($O4262="SOLO MÓVIL","Ofrecer fijo + internet (FLBBTV)",IF($O4262="SOLO FIJO / INTERNET","Ofrecer línea móvil Nextphone","Oferta completa (móvil + fijo + internet)"))))</f>
        <v/>
      </c>
      <c r="Q4262">
        <f>$F4262+$H4262+$L4262</f>
        <v/>
      </c>
      <c r="R4262">
        <f>IFERROR(VLOOKUP($A4262,Registros!$B$2:$G$6000,6,0),IFERROR(VLOOKUP($D4262,Winback!$B$2:$C$300,2,0),""))</f>
        <v/>
      </c>
      <c r="S4262">
        <f>IF($E4262=1,"NP","")&amp;IF($G4262=1,"+MOV","")&amp;IF($I4262=1,"+CS","")&amp;IF($K4262=1,"+WB","")</f>
        <v/>
      </c>
      <c r="T4262">
        <f>$E4262+$G4262+$I4262+$K4262</f>
        <v/>
      </c>
    </row>
    <row r="4263">
      <c r="A4263" t="inlineStr">
        <is>
          <t>162023440100</t>
        </is>
      </c>
      <c r="B4263" t="inlineStr">
        <is>
          <t>16202344</t>
        </is>
      </c>
      <c r="C4263" t="inlineStr">
        <is>
          <t>XIN XIN SU WU</t>
        </is>
      </c>
      <c r="D4263" t="inlineStr">
        <is>
          <t>XINXINSUWU</t>
        </is>
      </c>
      <c r="E4263">
        <f>IF(COUNTIFS(Registros!$A$2:$A$6000,"NP",Registros!$B$2:$B$6000,$A4263)&gt;0,1,0)</f>
        <v/>
      </c>
      <c r="F4263">
        <f>IF($E4263=1,SUMIFS(Registros!$F$2:$F$6000,Registros!$A$2:$A$6000,"NP",Registros!$B$2:$B$6000,$A4263),0)</f>
        <v/>
      </c>
      <c r="G4263">
        <f>IF(COUNTIFS(Registros!$A$2:$A$6000,"MOV",Registros!$B$2:$B$6000,$A4263)&gt;0,1,0)</f>
        <v/>
      </c>
      <c r="H4263">
        <f>IF($G4263=1,SUMIFS(Registros!$F$2:$F$6000,Registros!$A$2:$A$6000,"MOV",Registros!$B$2:$B$6000,$A4263),0)</f>
        <v/>
      </c>
      <c r="I4263">
        <f>IF(COUNTIFS(Registros!$A$2:$A$6000,"CS",Registros!$B$2:$B$6000,$A4263)&gt;0,1,0)</f>
        <v/>
      </c>
      <c r="J4263">
        <f>IF($I4263=1,SUMIFS(Registros!$I$2:$I$6000,Registros!$A$2:$A$6000,"CS",Registros!$B$2:$B$6000,$A4263),0)</f>
        <v/>
      </c>
      <c r="K4263">
        <f>IF(COUNTIFS(Winback!$K$2:$K$300,$D4263)&gt;0,1,0)</f>
        <v/>
      </c>
      <c r="L4263">
        <f>IF(AND($K4263=1,LEFT($A4263,3)="WB-"),SUMIFS(Winback!$D$2:$D$300,Winback!$K$2:$K$300,$D4263),0)</f>
        <v/>
      </c>
      <c r="M4263">
        <f>IF(OR($E4263=1,$G4263=1,SUMIFS(Registros!$J$2:$J$6000,Registros!$B$2:$B$6000,$A4263)&gt;0),1,0)</f>
        <v/>
      </c>
      <c r="N4263">
        <f>IF($J4263&gt;0,1,IF(COUNTIFS(Registros!$A$2:$A$6000,"CS",Registros!$B$2:$B$6000,$A4263,Registros!$K$2:$K$6000,"&lt;&gt;")&gt;0,1,0))</f>
        <v/>
      </c>
      <c r="O4263">
        <f>IF(AND($K4263=1,$E4263=0,$G4263=0,$I4263=0),"WINBACK",IF(AND($M4263=1,$N4263&gt;0),"CONVERGENTE",IF($M4263=1,"SOLO MÓVIL",IF($N4263&gt;0,"SOLO FIJO / INTERNET","SIN SERVICIOS"))))</f>
        <v/>
      </c>
      <c r="P4263">
        <f>IF($O4263="WINBACK","Recuperar (winback)",IF($O4263="CONVERGENTE","Upgrade / más líneas",IF($O4263="SOLO MÓVIL","Ofrecer fijo + internet (FLBBTV)",IF($O4263="SOLO FIJO / INTERNET","Ofrecer línea móvil Nextphone","Oferta completa (móvil + fijo + internet)"))))</f>
        <v/>
      </c>
      <c r="Q4263">
        <f>$F4263+$H4263+$L4263</f>
        <v/>
      </c>
      <c r="R4263">
        <f>IFERROR(VLOOKUP($A4263,Registros!$B$2:$G$6000,6,0),IFERROR(VLOOKUP($D4263,Winback!$B$2:$C$300,2,0),""))</f>
        <v/>
      </c>
      <c r="S4263">
        <f>IF($E4263=1,"NP","")&amp;IF($G4263=1,"+MOV","")&amp;IF($I4263=1,"+CS","")&amp;IF($K4263=1,"+WB","")</f>
        <v/>
      </c>
      <c r="T4263">
        <f>$E4263+$G4263+$I4263+$K4263</f>
        <v/>
      </c>
    </row>
    <row r="4264">
      <c r="A4264" t="inlineStr">
        <is>
          <t>326085450000</t>
        </is>
      </c>
      <c r="B4264" t="inlineStr">
        <is>
          <t>32608545</t>
        </is>
      </c>
      <c r="C4264" t="inlineStr">
        <is>
          <t>XINAN WANG</t>
        </is>
      </c>
      <c r="D4264" t="inlineStr">
        <is>
          <t>XINANWANG</t>
        </is>
      </c>
      <c r="E4264">
        <f>IF(COUNTIFS(Registros!$A$2:$A$6000,"NP",Registros!$B$2:$B$6000,$A4264)&gt;0,1,0)</f>
        <v/>
      </c>
      <c r="F4264">
        <f>IF($E4264=1,SUMIFS(Registros!$F$2:$F$6000,Registros!$A$2:$A$6000,"NP",Registros!$B$2:$B$6000,$A4264),0)</f>
        <v/>
      </c>
      <c r="G4264">
        <f>IF(COUNTIFS(Registros!$A$2:$A$6000,"MOV",Registros!$B$2:$B$6000,$A4264)&gt;0,1,0)</f>
        <v/>
      </c>
      <c r="H4264">
        <f>IF($G4264=1,SUMIFS(Registros!$F$2:$F$6000,Registros!$A$2:$A$6000,"MOV",Registros!$B$2:$B$6000,$A4264),0)</f>
        <v/>
      </c>
      <c r="I4264">
        <f>IF(COUNTIFS(Registros!$A$2:$A$6000,"CS",Registros!$B$2:$B$6000,$A4264)&gt;0,1,0)</f>
        <v/>
      </c>
      <c r="J4264">
        <f>IF($I4264=1,SUMIFS(Registros!$I$2:$I$6000,Registros!$A$2:$A$6000,"CS",Registros!$B$2:$B$6000,$A4264),0)</f>
        <v/>
      </c>
      <c r="K4264">
        <f>IF(COUNTIFS(Winback!$K$2:$K$300,$D4264)&gt;0,1,0)</f>
        <v/>
      </c>
      <c r="L4264">
        <f>IF(AND($K4264=1,LEFT($A4264,3)="WB-"),SUMIFS(Winback!$D$2:$D$300,Winback!$K$2:$K$300,$D4264),0)</f>
        <v/>
      </c>
      <c r="M4264">
        <f>IF(OR($E4264=1,$G4264=1,SUMIFS(Registros!$J$2:$J$6000,Registros!$B$2:$B$6000,$A4264)&gt;0),1,0)</f>
        <v/>
      </c>
      <c r="N4264">
        <f>IF($J4264&gt;0,1,IF(COUNTIFS(Registros!$A$2:$A$6000,"CS",Registros!$B$2:$B$6000,$A4264,Registros!$K$2:$K$6000,"&lt;&gt;")&gt;0,1,0))</f>
        <v/>
      </c>
      <c r="O4264">
        <f>IF(AND($K4264=1,$E4264=0,$G4264=0,$I4264=0),"WINBACK",IF(AND($M4264=1,$N4264&gt;0),"CONVERGENTE",IF($M4264=1,"SOLO MÓVIL",IF($N4264&gt;0,"SOLO FIJO / INTERNET","SIN SERVICIOS"))))</f>
        <v/>
      </c>
      <c r="P4264">
        <f>IF($O4264="WINBACK","Recuperar (winback)",IF($O4264="CONVERGENTE","Upgrade / más líneas",IF($O4264="SOLO MÓVIL","Ofrecer fijo + internet (FLBBTV)",IF($O4264="SOLO FIJO / INTERNET","Ofrecer línea móvil Nextphone","Oferta completa (móvil + fijo + internet)"))))</f>
        <v/>
      </c>
      <c r="Q4264">
        <f>$F4264+$H4264+$L4264</f>
        <v/>
      </c>
      <c r="R4264">
        <f>IFERROR(VLOOKUP($A4264,Registros!$B$2:$G$6000,6,0),IFERROR(VLOOKUP($D4264,Winback!$B$2:$C$300,2,0),""))</f>
        <v/>
      </c>
      <c r="S4264">
        <f>IF($E4264=1,"NP","")&amp;IF($G4264=1,"+MOV","")&amp;IF($I4264=1,"+CS","")&amp;IF($K4264=1,"+WB","")</f>
        <v/>
      </c>
      <c r="T4264">
        <f>$E4264+$G4264+$I4264+$K4264</f>
        <v/>
      </c>
    </row>
    <row r="4265">
      <c r="A4265" t="inlineStr">
        <is>
          <t>325124250000</t>
        </is>
      </c>
      <c r="B4265" t="inlineStr">
        <is>
          <t>32512425</t>
        </is>
      </c>
      <c r="C4265" t="inlineStr">
        <is>
          <t>XINCAI LUO</t>
        </is>
      </c>
      <c r="D4265" t="inlineStr">
        <is>
          <t>XINCAILUO</t>
        </is>
      </c>
      <c r="E4265">
        <f>IF(COUNTIFS(Registros!$A$2:$A$6000,"NP",Registros!$B$2:$B$6000,$A4265)&gt;0,1,0)</f>
        <v/>
      </c>
      <c r="F4265">
        <f>IF($E4265=1,SUMIFS(Registros!$F$2:$F$6000,Registros!$A$2:$A$6000,"NP",Registros!$B$2:$B$6000,$A4265),0)</f>
        <v/>
      </c>
      <c r="G4265">
        <f>IF(COUNTIFS(Registros!$A$2:$A$6000,"MOV",Registros!$B$2:$B$6000,$A4265)&gt;0,1,0)</f>
        <v/>
      </c>
      <c r="H4265">
        <f>IF($G4265=1,SUMIFS(Registros!$F$2:$F$6000,Registros!$A$2:$A$6000,"MOV",Registros!$B$2:$B$6000,$A4265),0)</f>
        <v/>
      </c>
      <c r="I4265">
        <f>IF(COUNTIFS(Registros!$A$2:$A$6000,"CS",Registros!$B$2:$B$6000,$A4265)&gt;0,1,0)</f>
        <v/>
      </c>
      <c r="J4265">
        <f>IF($I4265=1,SUMIFS(Registros!$I$2:$I$6000,Registros!$A$2:$A$6000,"CS",Registros!$B$2:$B$6000,$A4265),0)</f>
        <v/>
      </c>
      <c r="K4265">
        <f>IF(COUNTIFS(Winback!$K$2:$K$300,$D4265)&gt;0,1,0)</f>
        <v/>
      </c>
      <c r="L4265">
        <f>IF(AND($K4265=1,LEFT($A4265,3)="WB-"),SUMIFS(Winback!$D$2:$D$300,Winback!$K$2:$K$300,$D4265),0)</f>
        <v/>
      </c>
      <c r="M4265">
        <f>IF(OR($E4265=1,$G4265=1,SUMIFS(Registros!$J$2:$J$6000,Registros!$B$2:$B$6000,$A4265)&gt;0),1,0)</f>
        <v/>
      </c>
      <c r="N4265">
        <f>IF($J4265&gt;0,1,IF(COUNTIFS(Registros!$A$2:$A$6000,"CS",Registros!$B$2:$B$6000,$A4265,Registros!$K$2:$K$6000,"&lt;&gt;")&gt;0,1,0))</f>
        <v/>
      </c>
      <c r="O4265">
        <f>IF(AND($K4265=1,$E4265=0,$G4265=0,$I4265=0),"WINBACK",IF(AND($M4265=1,$N4265&gt;0),"CONVERGENTE",IF($M4265=1,"SOLO MÓVIL",IF($N4265&gt;0,"SOLO FIJO / INTERNET","SIN SERVICIOS"))))</f>
        <v/>
      </c>
      <c r="P4265">
        <f>IF($O4265="WINBACK","Recuperar (winback)",IF($O4265="CONVERGENTE","Upgrade / más líneas",IF($O4265="SOLO MÓVIL","Ofrecer fijo + internet (FLBBTV)",IF($O4265="SOLO FIJO / INTERNET","Ofrecer línea móvil Nextphone","Oferta completa (móvil + fijo + internet)"))))</f>
        <v/>
      </c>
      <c r="Q4265">
        <f>$F4265+$H4265+$L4265</f>
        <v/>
      </c>
      <c r="R4265">
        <f>IFERROR(VLOOKUP($A4265,Registros!$B$2:$G$6000,6,0),IFERROR(VLOOKUP($D4265,Winback!$B$2:$C$300,2,0),""))</f>
        <v/>
      </c>
      <c r="S4265">
        <f>IF($E4265=1,"NP","")&amp;IF($G4265=1,"+MOV","")&amp;IF($I4265=1,"+CS","")&amp;IF($K4265=1,"+WB","")</f>
        <v/>
      </c>
      <c r="T4265">
        <f>$E4265+$G4265+$I4265+$K4265</f>
        <v/>
      </c>
    </row>
    <row r="4266">
      <c r="A4266" t="inlineStr">
        <is>
          <t>322025780000</t>
        </is>
      </c>
      <c r="B4266" t="inlineStr">
        <is>
          <t>32202578</t>
        </is>
      </c>
      <c r="C4266" t="inlineStr">
        <is>
          <t>XINCONG ZHONG</t>
        </is>
      </c>
      <c r="D4266" t="inlineStr">
        <is>
          <t>XINCONGZHONG</t>
        </is>
      </c>
      <c r="E4266">
        <f>IF(COUNTIFS(Registros!$A$2:$A$6000,"NP",Registros!$B$2:$B$6000,$A4266)&gt;0,1,0)</f>
        <v/>
      </c>
      <c r="F4266">
        <f>IF($E4266=1,SUMIFS(Registros!$F$2:$F$6000,Registros!$A$2:$A$6000,"NP",Registros!$B$2:$B$6000,$A4266),0)</f>
        <v/>
      </c>
      <c r="G4266">
        <f>IF(COUNTIFS(Registros!$A$2:$A$6000,"MOV",Registros!$B$2:$B$6000,$A4266)&gt;0,1,0)</f>
        <v/>
      </c>
      <c r="H4266">
        <f>IF($G4266=1,SUMIFS(Registros!$F$2:$F$6000,Registros!$A$2:$A$6000,"MOV",Registros!$B$2:$B$6000,$A4266),0)</f>
        <v/>
      </c>
      <c r="I4266">
        <f>IF(COUNTIFS(Registros!$A$2:$A$6000,"CS",Registros!$B$2:$B$6000,$A4266)&gt;0,1,0)</f>
        <v/>
      </c>
      <c r="J4266">
        <f>IF($I4266=1,SUMIFS(Registros!$I$2:$I$6000,Registros!$A$2:$A$6000,"CS",Registros!$B$2:$B$6000,$A4266),0)</f>
        <v/>
      </c>
      <c r="K4266">
        <f>IF(COUNTIFS(Winback!$K$2:$K$300,$D4266)&gt;0,1,0)</f>
        <v/>
      </c>
      <c r="L4266">
        <f>IF(AND($K4266=1,LEFT($A4266,3)="WB-"),SUMIFS(Winback!$D$2:$D$300,Winback!$K$2:$K$300,$D4266),0)</f>
        <v/>
      </c>
      <c r="M4266">
        <f>IF(OR($E4266=1,$G4266=1,SUMIFS(Registros!$J$2:$J$6000,Registros!$B$2:$B$6000,$A4266)&gt;0),1,0)</f>
        <v/>
      </c>
      <c r="N4266">
        <f>IF($J4266&gt;0,1,IF(COUNTIFS(Registros!$A$2:$A$6000,"CS",Registros!$B$2:$B$6000,$A4266,Registros!$K$2:$K$6000,"&lt;&gt;")&gt;0,1,0))</f>
        <v/>
      </c>
      <c r="O4266">
        <f>IF(AND($K4266=1,$E4266=0,$G4266=0,$I4266=0),"WINBACK",IF(AND($M4266=1,$N4266&gt;0),"CONVERGENTE",IF($M4266=1,"SOLO MÓVIL",IF($N4266&gt;0,"SOLO FIJO / INTERNET","SIN SERVICIOS"))))</f>
        <v/>
      </c>
      <c r="P4266">
        <f>IF($O4266="WINBACK","Recuperar (winback)",IF($O4266="CONVERGENTE","Upgrade / más líneas",IF($O4266="SOLO MÓVIL","Ofrecer fijo + internet (FLBBTV)",IF($O4266="SOLO FIJO / INTERNET","Ofrecer línea móvil Nextphone","Oferta completa (móvil + fijo + internet)"))))</f>
        <v/>
      </c>
      <c r="Q4266">
        <f>$F4266+$H4266+$L4266</f>
        <v/>
      </c>
      <c r="R4266">
        <f>IFERROR(VLOOKUP($A4266,Registros!$B$2:$G$6000,6,0),IFERROR(VLOOKUP($D4266,Winback!$B$2:$C$300,2,0),""))</f>
        <v/>
      </c>
      <c r="S4266">
        <f>IF($E4266=1,"NP","")&amp;IF($G4266=1,"+MOV","")&amp;IF($I4266=1,"+CS","")&amp;IF($K4266=1,"+WB","")</f>
        <v/>
      </c>
      <c r="T4266">
        <f>$E4266+$G4266+$I4266+$K4266</f>
        <v/>
      </c>
    </row>
    <row r="4267">
      <c r="A4267" t="inlineStr">
        <is>
          <t>346380540000</t>
        </is>
      </c>
      <c r="B4267" t="inlineStr">
        <is>
          <t>34638054</t>
        </is>
      </c>
      <c r="C4267" t="inlineStr">
        <is>
          <t>XINDI CHENG</t>
        </is>
      </c>
      <c r="D4267" t="inlineStr">
        <is>
          <t>XINDICHENG</t>
        </is>
      </c>
      <c r="E4267">
        <f>IF(COUNTIFS(Registros!$A$2:$A$6000,"NP",Registros!$B$2:$B$6000,$A4267)&gt;0,1,0)</f>
        <v/>
      </c>
      <c r="F4267">
        <f>IF($E4267=1,SUMIFS(Registros!$F$2:$F$6000,Registros!$A$2:$A$6000,"NP",Registros!$B$2:$B$6000,$A4267),0)</f>
        <v/>
      </c>
      <c r="G4267">
        <f>IF(COUNTIFS(Registros!$A$2:$A$6000,"MOV",Registros!$B$2:$B$6000,$A4267)&gt;0,1,0)</f>
        <v/>
      </c>
      <c r="H4267">
        <f>IF($G4267=1,SUMIFS(Registros!$F$2:$F$6000,Registros!$A$2:$A$6000,"MOV",Registros!$B$2:$B$6000,$A4267),0)</f>
        <v/>
      </c>
      <c r="I4267">
        <f>IF(COUNTIFS(Registros!$A$2:$A$6000,"CS",Registros!$B$2:$B$6000,$A4267)&gt;0,1,0)</f>
        <v/>
      </c>
      <c r="J4267">
        <f>IF($I4267=1,SUMIFS(Registros!$I$2:$I$6000,Registros!$A$2:$A$6000,"CS",Registros!$B$2:$B$6000,$A4267),0)</f>
        <v/>
      </c>
      <c r="K4267">
        <f>IF(COUNTIFS(Winback!$K$2:$K$300,$D4267)&gt;0,1,0)</f>
        <v/>
      </c>
      <c r="L4267">
        <f>IF(AND($K4267=1,LEFT($A4267,3)="WB-"),SUMIFS(Winback!$D$2:$D$300,Winback!$K$2:$K$300,$D4267),0)</f>
        <v/>
      </c>
      <c r="M4267">
        <f>IF(OR($E4267=1,$G4267=1,SUMIFS(Registros!$J$2:$J$6000,Registros!$B$2:$B$6000,$A4267)&gt;0),1,0)</f>
        <v/>
      </c>
      <c r="N4267">
        <f>IF($J4267&gt;0,1,IF(COUNTIFS(Registros!$A$2:$A$6000,"CS",Registros!$B$2:$B$6000,$A4267,Registros!$K$2:$K$6000,"&lt;&gt;")&gt;0,1,0))</f>
        <v/>
      </c>
      <c r="O4267">
        <f>IF(AND($K4267=1,$E4267=0,$G4267=0,$I4267=0),"WINBACK",IF(AND($M4267=1,$N4267&gt;0),"CONVERGENTE",IF($M4267=1,"SOLO MÓVIL",IF($N4267&gt;0,"SOLO FIJO / INTERNET","SIN SERVICIOS"))))</f>
        <v/>
      </c>
      <c r="P4267">
        <f>IF($O4267="WINBACK","Recuperar (winback)",IF($O4267="CONVERGENTE","Upgrade / más líneas",IF($O4267="SOLO MÓVIL","Ofrecer fijo + internet (FLBBTV)",IF($O4267="SOLO FIJO / INTERNET","Ofrecer línea móvil Nextphone","Oferta completa (móvil + fijo + internet)"))))</f>
        <v/>
      </c>
      <c r="Q4267">
        <f>$F4267+$H4267+$L4267</f>
        <v/>
      </c>
      <c r="R4267">
        <f>IFERROR(VLOOKUP($A4267,Registros!$B$2:$G$6000,6,0),IFERROR(VLOOKUP($D4267,Winback!$B$2:$C$300,2,0),""))</f>
        <v/>
      </c>
      <c r="S4267">
        <f>IF($E4267=1,"NP","")&amp;IF($G4267=1,"+MOV","")&amp;IF($I4267=1,"+CS","")&amp;IF($K4267=1,"+WB","")</f>
        <v/>
      </c>
      <c r="T4267">
        <f>$E4267+$G4267+$I4267+$K4267</f>
        <v/>
      </c>
    </row>
    <row r="4268">
      <c r="A4268" t="inlineStr">
        <is>
          <t>338037020000</t>
        </is>
      </c>
      <c r="B4268" t="inlineStr">
        <is>
          <t>33803702</t>
        </is>
      </c>
      <c r="C4268" t="inlineStr">
        <is>
          <t>XINJIAN ZHUO</t>
        </is>
      </c>
      <c r="D4268" t="inlineStr">
        <is>
          <t>XINJIANZHUO</t>
        </is>
      </c>
      <c r="E4268">
        <f>IF(COUNTIFS(Registros!$A$2:$A$6000,"NP",Registros!$B$2:$B$6000,$A4268)&gt;0,1,0)</f>
        <v/>
      </c>
      <c r="F4268">
        <f>IF($E4268=1,SUMIFS(Registros!$F$2:$F$6000,Registros!$A$2:$A$6000,"NP",Registros!$B$2:$B$6000,$A4268),0)</f>
        <v/>
      </c>
      <c r="G4268">
        <f>IF(COUNTIFS(Registros!$A$2:$A$6000,"MOV",Registros!$B$2:$B$6000,$A4268)&gt;0,1,0)</f>
        <v/>
      </c>
      <c r="H4268">
        <f>IF($G4268=1,SUMIFS(Registros!$F$2:$F$6000,Registros!$A$2:$A$6000,"MOV",Registros!$B$2:$B$6000,$A4268),0)</f>
        <v/>
      </c>
      <c r="I4268">
        <f>IF(COUNTIFS(Registros!$A$2:$A$6000,"CS",Registros!$B$2:$B$6000,$A4268)&gt;0,1,0)</f>
        <v/>
      </c>
      <c r="J4268">
        <f>IF($I4268=1,SUMIFS(Registros!$I$2:$I$6000,Registros!$A$2:$A$6000,"CS",Registros!$B$2:$B$6000,$A4268),0)</f>
        <v/>
      </c>
      <c r="K4268">
        <f>IF(COUNTIFS(Winback!$K$2:$K$300,$D4268)&gt;0,1,0)</f>
        <v/>
      </c>
      <c r="L4268">
        <f>IF(AND($K4268=1,LEFT($A4268,3)="WB-"),SUMIFS(Winback!$D$2:$D$300,Winback!$K$2:$K$300,$D4268),0)</f>
        <v/>
      </c>
      <c r="M4268">
        <f>IF(OR($E4268=1,$G4268=1,SUMIFS(Registros!$J$2:$J$6000,Registros!$B$2:$B$6000,$A4268)&gt;0),1,0)</f>
        <v/>
      </c>
      <c r="N4268">
        <f>IF($J4268&gt;0,1,IF(COUNTIFS(Registros!$A$2:$A$6000,"CS",Registros!$B$2:$B$6000,$A4268,Registros!$K$2:$K$6000,"&lt;&gt;")&gt;0,1,0))</f>
        <v/>
      </c>
      <c r="O4268">
        <f>IF(AND($K4268=1,$E4268=0,$G4268=0,$I4268=0),"WINBACK",IF(AND($M4268=1,$N4268&gt;0),"CONVERGENTE",IF($M4268=1,"SOLO MÓVIL",IF($N4268&gt;0,"SOLO FIJO / INTERNET","SIN SERVICIOS"))))</f>
        <v/>
      </c>
      <c r="P4268">
        <f>IF($O4268="WINBACK","Recuperar (winback)",IF($O4268="CONVERGENTE","Upgrade / más líneas",IF($O4268="SOLO MÓVIL","Ofrecer fijo + internet (FLBBTV)",IF($O4268="SOLO FIJO / INTERNET","Ofrecer línea móvil Nextphone","Oferta completa (móvil + fijo + internet)"))))</f>
        <v/>
      </c>
      <c r="Q4268">
        <f>$F4268+$H4268+$L4268</f>
        <v/>
      </c>
      <c r="R4268">
        <f>IFERROR(VLOOKUP($A4268,Registros!$B$2:$G$6000,6,0),IFERROR(VLOOKUP($D4268,Winback!$B$2:$C$300,2,0),""))</f>
        <v/>
      </c>
      <c r="S4268">
        <f>IF($E4268=1,"NP","")&amp;IF($G4268=1,"+MOV","")&amp;IF($I4268=1,"+CS","")&amp;IF($K4268=1,"+WB","")</f>
        <v/>
      </c>
      <c r="T4268">
        <f>$E4268+$G4268+$I4268+$K4268</f>
        <v/>
      </c>
    </row>
    <row r="4269">
      <c r="A4269" t="inlineStr">
        <is>
          <t>329063160000</t>
        </is>
      </c>
      <c r="B4269" t="inlineStr">
        <is>
          <t>32906316</t>
        </is>
      </c>
      <c r="C4269" t="inlineStr">
        <is>
          <t>XINKUI YANG</t>
        </is>
      </c>
      <c r="D4269" t="inlineStr">
        <is>
          <t>XINKUIYANG</t>
        </is>
      </c>
      <c r="E4269">
        <f>IF(COUNTIFS(Registros!$A$2:$A$6000,"NP",Registros!$B$2:$B$6000,$A4269)&gt;0,1,0)</f>
        <v/>
      </c>
      <c r="F4269">
        <f>IF($E4269=1,SUMIFS(Registros!$F$2:$F$6000,Registros!$A$2:$A$6000,"NP",Registros!$B$2:$B$6000,$A4269),0)</f>
        <v/>
      </c>
      <c r="G4269">
        <f>IF(COUNTIFS(Registros!$A$2:$A$6000,"MOV",Registros!$B$2:$B$6000,$A4269)&gt;0,1,0)</f>
        <v/>
      </c>
      <c r="H4269">
        <f>IF($G4269=1,SUMIFS(Registros!$F$2:$F$6000,Registros!$A$2:$A$6000,"MOV",Registros!$B$2:$B$6000,$A4269),0)</f>
        <v/>
      </c>
      <c r="I4269">
        <f>IF(COUNTIFS(Registros!$A$2:$A$6000,"CS",Registros!$B$2:$B$6000,$A4269)&gt;0,1,0)</f>
        <v/>
      </c>
      <c r="J4269">
        <f>IF($I4269=1,SUMIFS(Registros!$I$2:$I$6000,Registros!$A$2:$A$6000,"CS",Registros!$B$2:$B$6000,$A4269),0)</f>
        <v/>
      </c>
      <c r="K4269">
        <f>IF(COUNTIFS(Winback!$K$2:$K$300,$D4269)&gt;0,1,0)</f>
        <v/>
      </c>
      <c r="L4269">
        <f>IF(AND($K4269=1,LEFT($A4269,3)="WB-"),SUMIFS(Winback!$D$2:$D$300,Winback!$K$2:$K$300,$D4269),0)</f>
        <v/>
      </c>
      <c r="M4269">
        <f>IF(OR($E4269=1,$G4269=1,SUMIFS(Registros!$J$2:$J$6000,Registros!$B$2:$B$6000,$A4269)&gt;0),1,0)</f>
        <v/>
      </c>
      <c r="N4269">
        <f>IF($J4269&gt;0,1,IF(COUNTIFS(Registros!$A$2:$A$6000,"CS",Registros!$B$2:$B$6000,$A4269,Registros!$K$2:$K$6000,"&lt;&gt;")&gt;0,1,0))</f>
        <v/>
      </c>
      <c r="O4269">
        <f>IF(AND($K4269=1,$E4269=0,$G4269=0,$I4269=0),"WINBACK",IF(AND($M4269=1,$N4269&gt;0),"CONVERGENTE",IF($M4269=1,"SOLO MÓVIL",IF($N4269&gt;0,"SOLO FIJO / INTERNET","SIN SERVICIOS"))))</f>
        <v/>
      </c>
      <c r="P4269">
        <f>IF($O4269="WINBACK","Recuperar (winback)",IF($O4269="CONVERGENTE","Upgrade / más líneas",IF($O4269="SOLO MÓVIL","Ofrecer fijo + internet (FLBBTV)",IF($O4269="SOLO FIJO / INTERNET","Ofrecer línea móvil Nextphone","Oferta completa (móvil + fijo + internet)"))))</f>
        <v/>
      </c>
      <c r="Q4269">
        <f>$F4269+$H4269+$L4269</f>
        <v/>
      </c>
      <c r="R4269">
        <f>IFERROR(VLOOKUP($A4269,Registros!$B$2:$G$6000,6,0),IFERROR(VLOOKUP($D4269,Winback!$B$2:$C$300,2,0),""))</f>
        <v/>
      </c>
      <c r="S4269">
        <f>IF($E4269=1,"NP","")&amp;IF($G4269=1,"+MOV","")&amp;IF($I4269=1,"+CS","")&amp;IF($K4269=1,"+WB","")</f>
        <v/>
      </c>
      <c r="T4269">
        <f>$E4269+$G4269+$I4269+$K4269</f>
        <v/>
      </c>
    </row>
    <row r="4270">
      <c r="A4270" t="inlineStr">
        <is>
          <t>349241300000</t>
        </is>
      </c>
      <c r="B4270" t="inlineStr">
        <is>
          <t>34924130</t>
        </is>
      </c>
      <c r="C4270" t="inlineStr">
        <is>
          <t>XINYI CAI</t>
        </is>
      </c>
      <c r="D4270" t="inlineStr">
        <is>
          <t>XINYICAI</t>
        </is>
      </c>
      <c r="E4270">
        <f>IF(COUNTIFS(Registros!$A$2:$A$6000,"NP",Registros!$B$2:$B$6000,$A4270)&gt;0,1,0)</f>
        <v/>
      </c>
      <c r="F4270">
        <f>IF($E4270=1,SUMIFS(Registros!$F$2:$F$6000,Registros!$A$2:$A$6000,"NP",Registros!$B$2:$B$6000,$A4270),0)</f>
        <v/>
      </c>
      <c r="G4270">
        <f>IF(COUNTIFS(Registros!$A$2:$A$6000,"MOV",Registros!$B$2:$B$6000,$A4270)&gt;0,1,0)</f>
        <v/>
      </c>
      <c r="H4270">
        <f>IF($G4270=1,SUMIFS(Registros!$F$2:$F$6000,Registros!$A$2:$A$6000,"MOV",Registros!$B$2:$B$6000,$A4270),0)</f>
        <v/>
      </c>
      <c r="I4270">
        <f>IF(COUNTIFS(Registros!$A$2:$A$6000,"CS",Registros!$B$2:$B$6000,$A4270)&gt;0,1,0)</f>
        <v/>
      </c>
      <c r="J4270">
        <f>IF($I4270=1,SUMIFS(Registros!$I$2:$I$6000,Registros!$A$2:$A$6000,"CS",Registros!$B$2:$B$6000,$A4270),0)</f>
        <v/>
      </c>
      <c r="K4270">
        <f>IF(COUNTIFS(Winback!$K$2:$K$300,$D4270)&gt;0,1,0)</f>
        <v/>
      </c>
      <c r="L4270">
        <f>IF(AND($K4270=1,LEFT($A4270,3)="WB-"),SUMIFS(Winback!$D$2:$D$300,Winback!$K$2:$K$300,$D4270),0)</f>
        <v/>
      </c>
      <c r="M4270">
        <f>IF(OR($E4270=1,$G4270=1,SUMIFS(Registros!$J$2:$J$6000,Registros!$B$2:$B$6000,$A4270)&gt;0),1,0)</f>
        <v/>
      </c>
      <c r="N4270">
        <f>IF($J4270&gt;0,1,IF(COUNTIFS(Registros!$A$2:$A$6000,"CS",Registros!$B$2:$B$6000,$A4270,Registros!$K$2:$K$6000,"&lt;&gt;")&gt;0,1,0))</f>
        <v/>
      </c>
      <c r="O4270">
        <f>IF(AND($K4270=1,$E4270=0,$G4270=0,$I4270=0),"WINBACK",IF(AND($M4270=1,$N4270&gt;0),"CONVERGENTE",IF($M4270=1,"SOLO MÓVIL",IF($N4270&gt;0,"SOLO FIJO / INTERNET","SIN SERVICIOS"))))</f>
        <v/>
      </c>
      <c r="P4270">
        <f>IF($O4270="WINBACK","Recuperar (winback)",IF($O4270="CONVERGENTE","Upgrade / más líneas",IF($O4270="SOLO MÓVIL","Ofrecer fijo + internet (FLBBTV)",IF($O4270="SOLO FIJO / INTERNET","Ofrecer línea móvil Nextphone","Oferta completa (móvil + fijo + internet)"))))</f>
        <v/>
      </c>
      <c r="Q4270">
        <f>$F4270+$H4270+$L4270</f>
        <v/>
      </c>
      <c r="R4270">
        <f>IFERROR(VLOOKUP($A4270,Registros!$B$2:$G$6000,6,0),IFERROR(VLOOKUP($D4270,Winback!$B$2:$C$300,2,0),""))</f>
        <v/>
      </c>
      <c r="S4270">
        <f>IF($E4270=1,"NP","")&amp;IF($G4270=1,"+MOV","")&amp;IF($I4270=1,"+CS","")&amp;IF($K4270=1,"+WB","")</f>
        <v/>
      </c>
      <c r="T4270">
        <f>$E4270+$G4270+$I4270+$K4270</f>
        <v/>
      </c>
    </row>
    <row r="4271">
      <c r="A4271" t="inlineStr">
        <is>
          <t>332299620000</t>
        </is>
      </c>
      <c r="B4271" t="inlineStr">
        <is>
          <t>33229962</t>
        </is>
      </c>
      <c r="C4271" t="inlineStr">
        <is>
          <t>XINYI YOU</t>
        </is>
      </c>
      <c r="D4271" t="inlineStr">
        <is>
          <t>XINYIYOU</t>
        </is>
      </c>
      <c r="E4271">
        <f>IF(COUNTIFS(Registros!$A$2:$A$6000,"NP",Registros!$B$2:$B$6000,$A4271)&gt;0,1,0)</f>
        <v/>
      </c>
      <c r="F4271">
        <f>IF($E4271=1,SUMIFS(Registros!$F$2:$F$6000,Registros!$A$2:$A$6000,"NP",Registros!$B$2:$B$6000,$A4271),0)</f>
        <v/>
      </c>
      <c r="G4271">
        <f>IF(COUNTIFS(Registros!$A$2:$A$6000,"MOV",Registros!$B$2:$B$6000,$A4271)&gt;0,1,0)</f>
        <v/>
      </c>
      <c r="H4271">
        <f>IF($G4271=1,SUMIFS(Registros!$F$2:$F$6000,Registros!$A$2:$A$6000,"MOV",Registros!$B$2:$B$6000,$A4271),0)</f>
        <v/>
      </c>
      <c r="I4271">
        <f>IF(COUNTIFS(Registros!$A$2:$A$6000,"CS",Registros!$B$2:$B$6000,$A4271)&gt;0,1,0)</f>
        <v/>
      </c>
      <c r="J4271">
        <f>IF($I4271=1,SUMIFS(Registros!$I$2:$I$6000,Registros!$A$2:$A$6000,"CS",Registros!$B$2:$B$6000,$A4271),0)</f>
        <v/>
      </c>
      <c r="K4271">
        <f>IF(COUNTIFS(Winback!$K$2:$K$300,$D4271)&gt;0,1,0)</f>
        <v/>
      </c>
      <c r="L4271">
        <f>IF(AND($K4271=1,LEFT($A4271,3)="WB-"),SUMIFS(Winback!$D$2:$D$300,Winback!$K$2:$K$300,$D4271),0)</f>
        <v/>
      </c>
      <c r="M4271">
        <f>IF(OR($E4271=1,$G4271=1,SUMIFS(Registros!$J$2:$J$6000,Registros!$B$2:$B$6000,$A4271)&gt;0),1,0)</f>
        <v/>
      </c>
      <c r="N4271">
        <f>IF($J4271&gt;0,1,IF(COUNTIFS(Registros!$A$2:$A$6000,"CS",Registros!$B$2:$B$6000,$A4271,Registros!$K$2:$K$6000,"&lt;&gt;")&gt;0,1,0))</f>
        <v/>
      </c>
      <c r="O4271">
        <f>IF(AND($K4271=1,$E4271=0,$G4271=0,$I4271=0),"WINBACK",IF(AND($M4271=1,$N4271&gt;0),"CONVERGENTE",IF($M4271=1,"SOLO MÓVIL",IF($N4271&gt;0,"SOLO FIJO / INTERNET","SIN SERVICIOS"))))</f>
        <v/>
      </c>
      <c r="P4271">
        <f>IF($O4271="WINBACK","Recuperar (winback)",IF($O4271="CONVERGENTE","Upgrade / más líneas",IF($O4271="SOLO MÓVIL","Ofrecer fijo + internet (FLBBTV)",IF($O4271="SOLO FIJO / INTERNET","Ofrecer línea móvil Nextphone","Oferta completa (móvil + fijo + internet)"))))</f>
        <v/>
      </c>
      <c r="Q4271">
        <f>$F4271+$H4271+$L4271</f>
        <v/>
      </c>
      <c r="R4271">
        <f>IFERROR(VLOOKUP($A4271,Registros!$B$2:$G$6000,6,0),IFERROR(VLOOKUP($D4271,Winback!$B$2:$C$300,2,0),""))</f>
        <v/>
      </c>
      <c r="S4271">
        <f>IF($E4271=1,"NP","")&amp;IF($G4271=1,"+MOV","")&amp;IF($I4271=1,"+CS","")&amp;IF($K4271=1,"+WB","")</f>
        <v/>
      </c>
      <c r="T4271">
        <f>$E4271+$G4271+$I4271+$K4271</f>
        <v/>
      </c>
    </row>
    <row r="4272">
      <c r="A4272" t="inlineStr">
        <is>
          <t>332025100000</t>
        </is>
      </c>
      <c r="B4272" t="inlineStr">
        <is>
          <t>33202510</t>
        </is>
      </c>
      <c r="C4272" t="inlineStr">
        <is>
          <t>XINYU ZHANG</t>
        </is>
      </c>
      <c r="D4272" t="inlineStr">
        <is>
          <t>XINYUZHANG</t>
        </is>
      </c>
      <c r="E4272">
        <f>IF(COUNTIFS(Registros!$A$2:$A$6000,"NP",Registros!$B$2:$B$6000,$A4272)&gt;0,1,0)</f>
        <v/>
      </c>
      <c r="F4272">
        <f>IF($E4272=1,SUMIFS(Registros!$F$2:$F$6000,Registros!$A$2:$A$6000,"NP",Registros!$B$2:$B$6000,$A4272),0)</f>
        <v/>
      </c>
      <c r="G4272">
        <f>IF(COUNTIFS(Registros!$A$2:$A$6000,"MOV",Registros!$B$2:$B$6000,$A4272)&gt;0,1,0)</f>
        <v/>
      </c>
      <c r="H4272">
        <f>IF($G4272=1,SUMIFS(Registros!$F$2:$F$6000,Registros!$A$2:$A$6000,"MOV",Registros!$B$2:$B$6000,$A4272),0)</f>
        <v/>
      </c>
      <c r="I4272">
        <f>IF(COUNTIFS(Registros!$A$2:$A$6000,"CS",Registros!$B$2:$B$6000,$A4272)&gt;0,1,0)</f>
        <v/>
      </c>
      <c r="J4272">
        <f>IF($I4272=1,SUMIFS(Registros!$I$2:$I$6000,Registros!$A$2:$A$6000,"CS",Registros!$B$2:$B$6000,$A4272),0)</f>
        <v/>
      </c>
      <c r="K4272">
        <f>IF(COUNTIFS(Winback!$K$2:$K$300,$D4272)&gt;0,1,0)</f>
        <v/>
      </c>
      <c r="L4272">
        <f>IF(AND($K4272=1,LEFT($A4272,3)="WB-"),SUMIFS(Winback!$D$2:$D$300,Winback!$K$2:$K$300,$D4272),0)</f>
        <v/>
      </c>
      <c r="M4272">
        <f>IF(OR($E4272=1,$G4272=1,SUMIFS(Registros!$J$2:$J$6000,Registros!$B$2:$B$6000,$A4272)&gt;0),1,0)</f>
        <v/>
      </c>
      <c r="N4272">
        <f>IF($J4272&gt;0,1,IF(COUNTIFS(Registros!$A$2:$A$6000,"CS",Registros!$B$2:$B$6000,$A4272,Registros!$K$2:$K$6000,"&lt;&gt;")&gt;0,1,0))</f>
        <v/>
      </c>
      <c r="O4272">
        <f>IF(AND($K4272=1,$E4272=0,$G4272=0,$I4272=0),"WINBACK",IF(AND($M4272=1,$N4272&gt;0),"CONVERGENTE",IF($M4272=1,"SOLO MÓVIL",IF($N4272&gt;0,"SOLO FIJO / INTERNET","SIN SERVICIOS"))))</f>
        <v/>
      </c>
      <c r="P4272">
        <f>IF($O4272="WINBACK","Recuperar (winback)",IF($O4272="CONVERGENTE","Upgrade / más líneas",IF($O4272="SOLO MÓVIL","Ofrecer fijo + internet (FLBBTV)",IF($O4272="SOLO FIJO / INTERNET","Ofrecer línea móvil Nextphone","Oferta completa (móvil + fijo + internet)"))))</f>
        <v/>
      </c>
      <c r="Q4272">
        <f>$F4272+$H4272+$L4272</f>
        <v/>
      </c>
      <c r="R4272">
        <f>IFERROR(VLOOKUP($A4272,Registros!$B$2:$G$6000,6,0),IFERROR(VLOOKUP($D4272,Winback!$B$2:$C$300,2,0),""))</f>
        <v/>
      </c>
      <c r="S4272">
        <f>IF($E4272=1,"NP","")&amp;IF($G4272=1,"+MOV","")&amp;IF($I4272=1,"+CS","")&amp;IF($K4272=1,"+WB","")</f>
        <v/>
      </c>
      <c r="T4272">
        <f>$E4272+$G4272+$I4272+$K4272</f>
        <v/>
      </c>
    </row>
    <row r="4273">
      <c r="A4273" t="inlineStr">
        <is>
          <t>324113760000</t>
        </is>
      </c>
      <c r="B4273" t="inlineStr">
        <is>
          <t>32411376</t>
        </is>
      </c>
      <c r="C4273" t="inlineStr">
        <is>
          <t>XINYUE LUO DE MORAN</t>
        </is>
      </c>
      <c r="D4273" t="inlineStr">
        <is>
          <t>XINYUELUODEMORAN</t>
        </is>
      </c>
      <c r="E4273">
        <f>IF(COUNTIFS(Registros!$A$2:$A$6000,"NP",Registros!$B$2:$B$6000,$A4273)&gt;0,1,0)</f>
        <v/>
      </c>
      <c r="F4273">
        <f>IF($E4273=1,SUMIFS(Registros!$F$2:$F$6000,Registros!$A$2:$A$6000,"NP",Registros!$B$2:$B$6000,$A4273),0)</f>
        <v/>
      </c>
      <c r="G4273">
        <f>IF(COUNTIFS(Registros!$A$2:$A$6000,"MOV",Registros!$B$2:$B$6000,$A4273)&gt;0,1,0)</f>
        <v/>
      </c>
      <c r="H4273">
        <f>IF($G4273=1,SUMIFS(Registros!$F$2:$F$6000,Registros!$A$2:$A$6000,"MOV",Registros!$B$2:$B$6000,$A4273),0)</f>
        <v/>
      </c>
      <c r="I4273">
        <f>IF(COUNTIFS(Registros!$A$2:$A$6000,"CS",Registros!$B$2:$B$6000,$A4273)&gt;0,1,0)</f>
        <v/>
      </c>
      <c r="J4273">
        <f>IF($I4273=1,SUMIFS(Registros!$I$2:$I$6000,Registros!$A$2:$A$6000,"CS",Registros!$B$2:$B$6000,$A4273),0)</f>
        <v/>
      </c>
      <c r="K4273">
        <f>IF(COUNTIFS(Winback!$K$2:$K$300,$D4273)&gt;0,1,0)</f>
        <v/>
      </c>
      <c r="L4273">
        <f>IF(AND($K4273=1,LEFT($A4273,3)="WB-"),SUMIFS(Winback!$D$2:$D$300,Winback!$K$2:$K$300,$D4273),0)</f>
        <v/>
      </c>
      <c r="M4273">
        <f>IF(OR($E4273=1,$G4273=1,SUMIFS(Registros!$J$2:$J$6000,Registros!$B$2:$B$6000,$A4273)&gt;0),1,0)</f>
        <v/>
      </c>
      <c r="N4273">
        <f>IF($J4273&gt;0,1,IF(COUNTIFS(Registros!$A$2:$A$6000,"CS",Registros!$B$2:$B$6000,$A4273,Registros!$K$2:$K$6000,"&lt;&gt;")&gt;0,1,0))</f>
        <v/>
      </c>
      <c r="O4273">
        <f>IF(AND($K4273=1,$E4273=0,$G4273=0,$I4273=0),"WINBACK",IF(AND($M4273=1,$N4273&gt;0),"CONVERGENTE",IF($M4273=1,"SOLO MÓVIL",IF($N4273&gt;0,"SOLO FIJO / INTERNET","SIN SERVICIOS"))))</f>
        <v/>
      </c>
      <c r="P4273">
        <f>IF($O4273="WINBACK","Recuperar (winback)",IF($O4273="CONVERGENTE","Upgrade / más líneas",IF($O4273="SOLO MÓVIL","Ofrecer fijo + internet (FLBBTV)",IF($O4273="SOLO FIJO / INTERNET","Ofrecer línea móvil Nextphone","Oferta completa (móvil + fijo + internet)"))))</f>
        <v/>
      </c>
      <c r="Q4273">
        <f>$F4273+$H4273+$L4273</f>
        <v/>
      </c>
      <c r="R4273">
        <f>IFERROR(VLOOKUP($A4273,Registros!$B$2:$G$6000,6,0),IFERROR(VLOOKUP($D4273,Winback!$B$2:$C$300,2,0),""))</f>
        <v/>
      </c>
      <c r="S4273">
        <f>IF($E4273=1,"NP","")&amp;IF($G4273=1,"+MOV","")&amp;IF($I4273=1,"+CS","")&amp;IF($K4273=1,"+WB","")</f>
        <v/>
      </c>
      <c r="T4273">
        <f>$E4273+$G4273+$I4273+$K4273</f>
        <v/>
      </c>
    </row>
    <row r="4274">
      <c r="A4274" t="inlineStr">
        <is>
          <t>355102670000</t>
        </is>
      </c>
      <c r="B4274" t="inlineStr">
        <is>
          <t>35510267</t>
        </is>
      </c>
      <c r="C4274" t="inlineStr">
        <is>
          <t>XIOMAIDA ARELIS AREVALO VILLANUEVA</t>
        </is>
      </c>
      <c r="D4274" t="inlineStr">
        <is>
          <t>XIOMAIDAARELISAREVALOVILLANUEVA</t>
        </is>
      </c>
      <c r="E4274">
        <f>IF(COUNTIFS(Registros!$A$2:$A$6000,"NP",Registros!$B$2:$B$6000,$A4274)&gt;0,1,0)</f>
        <v/>
      </c>
      <c r="F4274">
        <f>IF($E4274=1,SUMIFS(Registros!$F$2:$F$6000,Registros!$A$2:$A$6000,"NP",Registros!$B$2:$B$6000,$A4274),0)</f>
        <v/>
      </c>
      <c r="G4274">
        <f>IF(COUNTIFS(Registros!$A$2:$A$6000,"MOV",Registros!$B$2:$B$6000,$A4274)&gt;0,1,0)</f>
        <v/>
      </c>
      <c r="H4274">
        <f>IF($G4274=1,SUMIFS(Registros!$F$2:$F$6000,Registros!$A$2:$A$6000,"MOV",Registros!$B$2:$B$6000,$A4274),0)</f>
        <v/>
      </c>
      <c r="I4274">
        <f>IF(COUNTIFS(Registros!$A$2:$A$6000,"CS",Registros!$B$2:$B$6000,$A4274)&gt;0,1,0)</f>
        <v/>
      </c>
      <c r="J4274">
        <f>IF($I4274=1,SUMIFS(Registros!$I$2:$I$6000,Registros!$A$2:$A$6000,"CS",Registros!$B$2:$B$6000,$A4274),0)</f>
        <v/>
      </c>
      <c r="K4274">
        <f>IF(COUNTIFS(Winback!$K$2:$K$300,$D4274)&gt;0,1,0)</f>
        <v/>
      </c>
      <c r="L4274">
        <f>IF(AND($K4274=1,LEFT($A4274,3)="WB-"),SUMIFS(Winback!$D$2:$D$300,Winback!$K$2:$K$300,$D4274),0)</f>
        <v/>
      </c>
      <c r="M4274">
        <f>IF(OR($E4274=1,$G4274=1,SUMIFS(Registros!$J$2:$J$6000,Registros!$B$2:$B$6000,$A4274)&gt;0),1,0)</f>
        <v/>
      </c>
      <c r="N4274">
        <f>IF($J4274&gt;0,1,IF(COUNTIFS(Registros!$A$2:$A$6000,"CS",Registros!$B$2:$B$6000,$A4274,Registros!$K$2:$K$6000,"&lt;&gt;")&gt;0,1,0))</f>
        <v/>
      </c>
      <c r="O4274">
        <f>IF(AND($K4274=1,$E4274=0,$G4274=0,$I4274=0),"WINBACK",IF(AND($M4274=1,$N4274&gt;0),"CONVERGENTE",IF($M4274=1,"SOLO MÓVIL",IF($N4274&gt;0,"SOLO FIJO / INTERNET","SIN SERVICIOS"))))</f>
        <v/>
      </c>
      <c r="P4274">
        <f>IF($O4274="WINBACK","Recuperar (winback)",IF($O4274="CONVERGENTE","Upgrade / más líneas",IF($O4274="SOLO MÓVIL","Ofrecer fijo + internet (FLBBTV)",IF($O4274="SOLO FIJO / INTERNET","Ofrecer línea móvil Nextphone","Oferta completa (móvil + fijo + internet)"))))</f>
        <v/>
      </c>
      <c r="Q4274">
        <f>$F4274+$H4274+$L4274</f>
        <v/>
      </c>
      <c r="R4274">
        <f>IFERROR(VLOOKUP($A4274,Registros!$B$2:$G$6000,6,0),IFERROR(VLOOKUP($D4274,Winback!$B$2:$C$300,2,0),""))</f>
        <v/>
      </c>
      <c r="S4274">
        <f>IF($E4274=1,"NP","")&amp;IF($G4274=1,"+MOV","")&amp;IF($I4274=1,"+CS","")&amp;IF($K4274=1,"+WB","")</f>
        <v/>
      </c>
      <c r="T4274">
        <f>$E4274+$G4274+$I4274+$K4274</f>
        <v/>
      </c>
    </row>
    <row r="4275">
      <c r="A4275" t="inlineStr">
        <is>
          <t>343407220000</t>
        </is>
      </c>
      <c r="B4275" t="inlineStr">
        <is>
          <t>34340722</t>
        </is>
      </c>
      <c r="C4275" t="inlineStr">
        <is>
          <t>XIOMARA CASTILLO DELGADO</t>
        </is>
      </c>
      <c r="D4275" t="inlineStr">
        <is>
          <t>XIOMARACASTILLODELGADO</t>
        </is>
      </c>
      <c r="E4275">
        <f>IF(COUNTIFS(Registros!$A$2:$A$6000,"NP",Registros!$B$2:$B$6000,$A4275)&gt;0,1,0)</f>
        <v/>
      </c>
      <c r="F4275">
        <f>IF($E4275=1,SUMIFS(Registros!$F$2:$F$6000,Registros!$A$2:$A$6000,"NP",Registros!$B$2:$B$6000,$A4275),0)</f>
        <v/>
      </c>
      <c r="G4275">
        <f>IF(COUNTIFS(Registros!$A$2:$A$6000,"MOV",Registros!$B$2:$B$6000,$A4275)&gt;0,1,0)</f>
        <v/>
      </c>
      <c r="H4275">
        <f>IF($G4275=1,SUMIFS(Registros!$F$2:$F$6000,Registros!$A$2:$A$6000,"MOV",Registros!$B$2:$B$6000,$A4275),0)</f>
        <v/>
      </c>
      <c r="I4275">
        <f>IF(COUNTIFS(Registros!$A$2:$A$6000,"CS",Registros!$B$2:$B$6000,$A4275)&gt;0,1,0)</f>
        <v/>
      </c>
      <c r="J4275">
        <f>IF($I4275=1,SUMIFS(Registros!$I$2:$I$6000,Registros!$A$2:$A$6000,"CS",Registros!$B$2:$B$6000,$A4275),0)</f>
        <v/>
      </c>
      <c r="K4275">
        <f>IF(COUNTIFS(Winback!$K$2:$K$300,$D4275)&gt;0,1,0)</f>
        <v/>
      </c>
      <c r="L4275">
        <f>IF(AND($K4275=1,LEFT($A4275,3)="WB-"),SUMIFS(Winback!$D$2:$D$300,Winback!$K$2:$K$300,$D4275),0)</f>
        <v/>
      </c>
      <c r="M4275">
        <f>IF(OR($E4275=1,$G4275=1,SUMIFS(Registros!$J$2:$J$6000,Registros!$B$2:$B$6000,$A4275)&gt;0),1,0)</f>
        <v/>
      </c>
      <c r="N4275">
        <f>IF($J4275&gt;0,1,IF(COUNTIFS(Registros!$A$2:$A$6000,"CS",Registros!$B$2:$B$6000,$A4275,Registros!$K$2:$K$6000,"&lt;&gt;")&gt;0,1,0))</f>
        <v/>
      </c>
      <c r="O4275">
        <f>IF(AND($K4275=1,$E4275=0,$G4275=0,$I4275=0),"WINBACK",IF(AND($M4275=1,$N4275&gt;0),"CONVERGENTE",IF($M4275=1,"SOLO MÓVIL",IF($N4275&gt;0,"SOLO FIJO / INTERNET","SIN SERVICIOS"))))</f>
        <v/>
      </c>
      <c r="P4275">
        <f>IF($O4275="WINBACK","Recuperar (winback)",IF($O4275="CONVERGENTE","Upgrade / más líneas",IF($O4275="SOLO MÓVIL","Ofrecer fijo + internet (FLBBTV)",IF($O4275="SOLO FIJO / INTERNET","Ofrecer línea móvil Nextphone","Oferta completa (móvil + fijo + internet)"))))</f>
        <v/>
      </c>
      <c r="Q4275">
        <f>$F4275+$H4275+$L4275</f>
        <v/>
      </c>
      <c r="R4275">
        <f>IFERROR(VLOOKUP($A4275,Registros!$B$2:$G$6000,6,0),IFERROR(VLOOKUP($D4275,Winback!$B$2:$C$300,2,0),""))</f>
        <v/>
      </c>
      <c r="S4275">
        <f>IF($E4275=1,"NP","")&amp;IF($G4275=1,"+MOV","")&amp;IF($I4275=1,"+CS","")&amp;IF($K4275=1,"+WB","")</f>
        <v/>
      </c>
      <c r="T4275">
        <f>$E4275+$G4275+$I4275+$K4275</f>
        <v/>
      </c>
    </row>
    <row r="4276">
      <c r="A4276" t="inlineStr">
        <is>
          <t>302068330000</t>
        </is>
      </c>
      <c r="B4276" t="inlineStr">
        <is>
          <t>30206833</t>
        </is>
      </c>
      <c r="C4276" t="inlineStr">
        <is>
          <t>XIOMARA EDITH FUENTES CUMBRERA</t>
        </is>
      </c>
      <c r="D4276" t="inlineStr">
        <is>
          <t>XIOMARAEDITHFUENTESCUMBRERA</t>
        </is>
      </c>
      <c r="E4276">
        <f>IF(COUNTIFS(Registros!$A$2:$A$6000,"NP",Registros!$B$2:$B$6000,$A4276)&gt;0,1,0)</f>
        <v/>
      </c>
      <c r="F4276">
        <f>IF($E4276=1,SUMIFS(Registros!$F$2:$F$6000,Registros!$A$2:$A$6000,"NP",Registros!$B$2:$B$6000,$A4276),0)</f>
        <v/>
      </c>
      <c r="G4276">
        <f>IF(COUNTIFS(Registros!$A$2:$A$6000,"MOV",Registros!$B$2:$B$6000,$A4276)&gt;0,1,0)</f>
        <v/>
      </c>
      <c r="H4276">
        <f>IF($G4276=1,SUMIFS(Registros!$F$2:$F$6000,Registros!$A$2:$A$6000,"MOV",Registros!$B$2:$B$6000,$A4276),0)</f>
        <v/>
      </c>
      <c r="I4276">
        <f>IF(COUNTIFS(Registros!$A$2:$A$6000,"CS",Registros!$B$2:$B$6000,$A4276)&gt;0,1,0)</f>
        <v/>
      </c>
      <c r="J4276">
        <f>IF($I4276=1,SUMIFS(Registros!$I$2:$I$6000,Registros!$A$2:$A$6000,"CS",Registros!$B$2:$B$6000,$A4276),0)</f>
        <v/>
      </c>
      <c r="K4276">
        <f>IF(COUNTIFS(Winback!$K$2:$K$300,$D4276)&gt;0,1,0)</f>
        <v/>
      </c>
      <c r="L4276">
        <f>IF(AND($K4276=1,LEFT($A4276,3)="WB-"),SUMIFS(Winback!$D$2:$D$300,Winback!$K$2:$K$300,$D4276),0)</f>
        <v/>
      </c>
      <c r="M4276">
        <f>IF(OR($E4276=1,$G4276=1,SUMIFS(Registros!$J$2:$J$6000,Registros!$B$2:$B$6000,$A4276)&gt;0),1,0)</f>
        <v/>
      </c>
      <c r="N4276">
        <f>IF($J4276&gt;0,1,IF(COUNTIFS(Registros!$A$2:$A$6000,"CS",Registros!$B$2:$B$6000,$A4276,Registros!$K$2:$K$6000,"&lt;&gt;")&gt;0,1,0))</f>
        <v/>
      </c>
      <c r="O4276">
        <f>IF(AND($K4276=1,$E4276=0,$G4276=0,$I4276=0),"WINBACK",IF(AND($M4276=1,$N4276&gt;0),"CONVERGENTE",IF($M4276=1,"SOLO MÓVIL",IF($N4276&gt;0,"SOLO FIJO / INTERNET","SIN SERVICIOS"))))</f>
        <v/>
      </c>
      <c r="P4276">
        <f>IF($O4276="WINBACK","Recuperar (winback)",IF($O4276="CONVERGENTE","Upgrade / más líneas",IF($O4276="SOLO MÓVIL","Ofrecer fijo + internet (FLBBTV)",IF($O4276="SOLO FIJO / INTERNET","Ofrecer línea móvil Nextphone","Oferta completa (móvil + fijo + internet)"))))</f>
        <v/>
      </c>
      <c r="Q4276">
        <f>$F4276+$H4276+$L4276</f>
        <v/>
      </c>
      <c r="R4276">
        <f>IFERROR(VLOOKUP($A4276,Registros!$B$2:$G$6000,6,0),IFERROR(VLOOKUP($D4276,Winback!$B$2:$C$300,2,0),""))</f>
        <v/>
      </c>
      <c r="S4276">
        <f>IF($E4276=1,"NP","")&amp;IF($G4276=1,"+MOV","")&amp;IF($I4276=1,"+CS","")&amp;IF($K4276=1,"+WB","")</f>
        <v/>
      </c>
      <c r="T4276">
        <f>$E4276+$G4276+$I4276+$K4276</f>
        <v/>
      </c>
    </row>
    <row r="4277">
      <c r="A4277" t="inlineStr">
        <is>
          <t>344153080000</t>
        </is>
      </c>
      <c r="B4277" t="inlineStr">
        <is>
          <t>34415308</t>
        </is>
      </c>
      <c r="C4277" t="inlineStr">
        <is>
          <t>XIOMARA INES APARICIO GONZALEZ</t>
        </is>
      </c>
      <c r="D4277" t="inlineStr">
        <is>
          <t>XIOMARAINESAPARICIOGONZALEZ</t>
        </is>
      </c>
      <c r="E4277">
        <f>IF(COUNTIFS(Registros!$A$2:$A$6000,"NP",Registros!$B$2:$B$6000,$A4277)&gt;0,1,0)</f>
        <v/>
      </c>
      <c r="F4277">
        <f>IF($E4277=1,SUMIFS(Registros!$F$2:$F$6000,Registros!$A$2:$A$6000,"NP",Registros!$B$2:$B$6000,$A4277),0)</f>
        <v/>
      </c>
      <c r="G4277">
        <f>IF(COUNTIFS(Registros!$A$2:$A$6000,"MOV",Registros!$B$2:$B$6000,$A4277)&gt;0,1,0)</f>
        <v/>
      </c>
      <c r="H4277">
        <f>IF($G4277=1,SUMIFS(Registros!$F$2:$F$6000,Registros!$A$2:$A$6000,"MOV",Registros!$B$2:$B$6000,$A4277),0)</f>
        <v/>
      </c>
      <c r="I4277">
        <f>IF(COUNTIFS(Registros!$A$2:$A$6000,"CS",Registros!$B$2:$B$6000,$A4277)&gt;0,1,0)</f>
        <v/>
      </c>
      <c r="J4277">
        <f>IF($I4277=1,SUMIFS(Registros!$I$2:$I$6000,Registros!$A$2:$A$6000,"CS",Registros!$B$2:$B$6000,$A4277),0)</f>
        <v/>
      </c>
      <c r="K4277">
        <f>IF(COUNTIFS(Winback!$K$2:$K$300,$D4277)&gt;0,1,0)</f>
        <v/>
      </c>
      <c r="L4277">
        <f>IF(AND($K4277=1,LEFT($A4277,3)="WB-"),SUMIFS(Winback!$D$2:$D$300,Winback!$K$2:$K$300,$D4277),0)</f>
        <v/>
      </c>
      <c r="M4277">
        <f>IF(OR($E4277=1,$G4277=1,SUMIFS(Registros!$J$2:$J$6000,Registros!$B$2:$B$6000,$A4277)&gt;0),1,0)</f>
        <v/>
      </c>
      <c r="N4277">
        <f>IF($J4277&gt;0,1,IF(COUNTIFS(Registros!$A$2:$A$6000,"CS",Registros!$B$2:$B$6000,$A4277,Registros!$K$2:$K$6000,"&lt;&gt;")&gt;0,1,0))</f>
        <v/>
      </c>
      <c r="O4277">
        <f>IF(AND($K4277=1,$E4277=0,$G4277=0,$I4277=0),"WINBACK",IF(AND($M4277=1,$N4277&gt;0),"CONVERGENTE",IF($M4277=1,"SOLO MÓVIL",IF($N4277&gt;0,"SOLO FIJO / INTERNET","SIN SERVICIOS"))))</f>
        <v/>
      </c>
      <c r="P4277">
        <f>IF($O4277="WINBACK","Recuperar (winback)",IF($O4277="CONVERGENTE","Upgrade / más líneas",IF($O4277="SOLO MÓVIL","Ofrecer fijo + internet (FLBBTV)",IF($O4277="SOLO FIJO / INTERNET","Ofrecer línea móvil Nextphone","Oferta completa (móvil + fijo + internet)"))))</f>
        <v/>
      </c>
      <c r="Q4277">
        <f>$F4277+$H4277+$L4277</f>
        <v/>
      </c>
      <c r="R4277">
        <f>IFERROR(VLOOKUP($A4277,Registros!$B$2:$G$6000,6,0),IFERROR(VLOOKUP($D4277,Winback!$B$2:$C$300,2,0),""))</f>
        <v/>
      </c>
      <c r="S4277">
        <f>IF($E4277=1,"NP","")&amp;IF($G4277=1,"+MOV","")&amp;IF($I4277=1,"+CS","")&amp;IF($K4277=1,"+WB","")</f>
        <v/>
      </c>
      <c r="T4277">
        <f>$E4277+$G4277+$I4277+$K4277</f>
        <v/>
      </c>
    </row>
    <row r="4278">
      <c r="A4278" t="inlineStr">
        <is>
          <t>325062290000</t>
        </is>
      </c>
      <c r="B4278" t="inlineStr">
        <is>
          <t>32506229</t>
        </is>
      </c>
      <c r="C4278" t="inlineStr">
        <is>
          <t>XIOMARA RICHARDS KNIGHT</t>
        </is>
      </c>
      <c r="D4278" t="inlineStr">
        <is>
          <t>XIOMARARICHARDSKNIGHT</t>
        </is>
      </c>
      <c r="E4278">
        <f>IF(COUNTIFS(Registros!$A$2:$A$6000,"NP",Registros!$B$2:$B$6000,$A4278)&gt;0,1,0)</f>
        <v/>
      </c>
      <c r="F4278">
        <f>IF($E4278=1,SUMIFS(Registros!$F$2:$F$6000,Registros!$A$2:$A$6000,"NP",Registros!$B$2:$B$6000,$A4278),0)</f>
        <v/>
      </c>
      <c r="G4278">
        <f>IF(COUNTIFS(Registros!$A$2:$A$6000,"MOV",Registros!$B$2:$B$6000,$A4278)&gt;0,1,0)</f>
        <v/>
      </c>
      <c r="H4278">
        <f>IF($G4278=1,SUMIFS(Registros!$F$2:$F$6000,Registros!$A$2:$A$6000,"MOV",Registros!$B$2:$B$6000,$A4278),0)</f>
        <v/>
      </c>
      <c r="I4278">
        <f>IF(COUNTIFS(Registros!$A$2:$A$6000,"CS",Registros!$B$2:$B$6000,$A4278)&gt;0,1,0)</f>
        <v/>
      </c>
      <c r="J4278">
        <f>IF($I4278=1,SUMIFS(Registros!$I$2:$I$6000,Registros!$A$2:$A$6000,"CS",Registros!$B$2:$B$6000,$A4278),0)</f>
        <v/>
      </c>
      <c r="K4278">
        <f>IF(COUNTIFS(Winback!$K$2:$K$300,$D4278)&gt;0,1,0)</f>
        <v/>
      </c>
      <c r="L4278">
        <f>IF(AND($K4278=1,LEFT($A4278,3)="WB-"),SUMIFS(Winback!$D$2:$D$300,Winback!$K$2:$K$300,$D4278),0)</f>
        <v/>
      </c>
      <c r="M4278">
        <f>IF(OR($E4278=1,$G4278=1,SUMIFS(Registros!$J$2:$J$6000,Registros!$B$2:$B$6000,$A4278)&gt;0),1,0)</f>
        <v/>
      </c>
      <c r="N4278">
        <f>IF($J4278&gt;0,1,IF(COUNTIFS(Registros!$A$2:$A$6000,"CS",Registros!$B$2:$B$6000,$A4278,Registros!$K$2:$K$6000,"&lt;&gt;")&gt;0,1,0))</f>
        <v/>
      </c>
      <c r="O4278">
        <f>IF(AND($K4278=1,$E4278=0,$G4278=0,$I4278=0),"WINBACK",IF(AND($M4278=1,$N4278&gt;0),"CONVERGENTE",IF($M4278=1,"SOLO MÓVIL",IF($N4278&gt;0,"SOLO FIJO / INTERNET","SIN SERVICIOS"))))</f>
        <v/>
      </c>
      <c r="P4278">
        <f>IF($O4278="WINBACK","Recuperar (winback)",IF($O4278="CONVERGENTE","Upgrade / más líneas",IF($O4278="SOLO MÓVIL","Ofrecer fijo + internet (FLBBTV)",IF($O4278="SOLO FIJO / INTERNET","Ofrecer línea móvil Nextphone","Oferta completa (móvil + fijo + internet)"))))</f>
        <v/>
      </c>
      <c r="Q4278">
        <f>$F4278+$H4278+$L4278</f>
        <v/>
      </c>
      <c r="R4278">
        <f>IFERROR(VLOOKUP($A4278,Registros!$B$2:$G$6000,6,0),IFERROR(VLOOKUP($D4278,Winback!$B$2:$C$300,2,0),""))</f>
        <v/>
      </c>
      <c r="S4278">
        <f>IF($E4278=1,"NP","")&amp;IF($G4278=1,"+MOV","")&amp;IF($I4278=1,"+CS","")&amp;IF($K4278=1,"+WB","")</f>
        <v/>
      </c>
      <c r="T4278">
        <f>$E4278+$G4278+$I4278+$K4278</f>
        <v/>
      </c>
    </row>
    <row r="4279">
      <c r="A4279" t="inlineStr">
        <is>
          <t>351008640000</t>
        </is>
      </c>
      <c r="B4279" t="inlineStr">
        <is>
          <t>35100864</t>
        </is>
      </c>
      <c r="C4279" t="inlineStr">
        <is>
          <t>XIONG TONG JIANG LAU</t>
        </is>
      </c>
      <c r="D4279" t="inlineStr">
        <is>
          <t>XIONGTONGJIANGLAU</t>
        </is>
      </c>
      <c r="E4279">
        <f>IF(COUNTIFS(Registros!$A$2:$A$6000,"NP",Registros!$B$2:$B$6000,$A4279)&gt;0,1,0)</f>
        <v/>
      </c>
      <c r="F4279">
        <f>IF($E4279=1,SUMIFS(Registros!$F$2:$F$6000,Registros!$A$2:$A$6000,"NP",Registros!$B$2:$B$6000,$A4279),0)</f>
        <v/>
      </c>
      <c r="G4279">
        <f>IF(COUNTIFS(Registros!$A$2:$A$6000,"MOV",Registros!$B$2:$B$6000,$A4279)&gt;0,1,0)</f>
        <v/>
      </c>
      <c r="H4279">
        <f>IF($G4279=1,SUMIFS(Registros!$F$2:$F$6000,Registros!$A$2:$A$6000,"MOV",Registros!$B$2:$B$6000,$A4279),0)</f>
        <v/>
      </c>
      <c r="I4279">
        <f>IF(COUNTIFS(Registros!$A$2:$A$6000,"CS",Registros!$B$2:$B$6000,$A4279)&gt;0,1,0)</f>
        <v/>
      </c>
      <c r="J4279">
        <f>IF($I4279=1,SUMIFS(Registros!$I$2:$I$6000,Registros!$A$2:$A$6000,"CS",Registros!$B$2:$B$6000,$A4279),0)</f>
        <v/>
      </c>
      <c r="K4279">
        <f>IF(COUNTIFS(Winback!$K$2:$K$300,$D4279)&gt;0,1,0)</f>
        <v/>
      </c>
      <c r="L4279">
        <f>IF(AND($K4279=1,LEFT($A4279,3)="WB-"),SUMIFS(Winback!$D$2:$D$300,Winback!$K$2:$K$300,$D4279),0)</f>
        <v/>
      </c>
      <c r="M4279">
        <f>IF(OR($E4279=1,$G4279=1,SUMIFS(Registros!$J$2:$J$6000,Registros!$B$2:$B$6000,$A4279)&gt;0),1,0)</f>
        <v/>
      </c>
      <c r="N4279">
        <f>IF($J4279&gt;0,1,IF(COUNTIFS(Registros!$A$2:$A$6000,"CS",Registros!$B$2:$B$6000,$A4279,Registros!$K$2:$K$6000,"&lt;&gt;")&gt;0,1,0))</f>
        <v/>
      </c>
      <c r="O4279">
        <f>IF(AND($K4279=1,$E4279=0,$G4279=0,$I4279=0),"WINBACK",IF(AND($M4279=1,$N4279&gt;0),"CONVERGENTE",IF($M4279=1,"SOLO MÓVIL",IF($N4279&gt;0,"SOLO FIJO / INTERNET","SIN SERVICIOS"))))</f>
        <v/>
      </c>
      <c r="P4279">
        <f>IF($O4279="WINBACK","Recuperar (winback)",IF($O4279="CONVERGENTE","Upgrade / más líneas",IF($O4279="SOLO MÓVIL","Ofrecer fijo + internet (FLBBTV)",IF($O4279="SOLO FIJO / INTERNET","Ofrecer línea móvil Nextphone","Oferta completa (móvil + fijo + internet)"))))</f>
        <v/>
      </c>
      <c r="Q4279">
        <f>$F4279+$H4279+$L4279</f>
        <v/>
      </c>
      <c r="R4279">
        <f>IFERROR(VLOOKUP($A4279,Registros!$B$2:$G$6000,6,0),IFERROR(VLOOKUP($D4279,Winback!$B$2:$C$300,2,0),""))</f>
        <v/>
      </c>
      <c r="S4279">
        <f>IF($E4279=1,"NP","")&amp;IF($G4279=1,"+MOV","")&amp;IF($I4279=1,"+CS","")&amp;IF($K4279=1,"+WB","")</f>
        <v/>
      </c>
      <c r="T4279">
        <f>$E4279+$G4279+$I4279+$K4279</f>
        <v/>
      </c>
    </row>
    <row r="4280">
      <c r="A4280" t="inlineStr">
        <is>
          <t>343272430000</t>
        </is>
      </c>
      <c r="B4280" t="inlineStr">
        <is>
          <t>34327243</t>
        </is>
      </c>
      <c r="C4280" t="inlineStr">
        <is>
          <t>XIONGYING FU</t>
        </is>
      </c>
      <c r="D4280" t="inlineStr">
        <is>
          <t>XIONGYINGFU</t>
        </is>
      </c>
      <c r="E4280">
        <f>IF(COUNTIFS(Registros!$A$2:$A$6000,"NP",Registros!$B$2:$B$6000,$A4280)&gt;0,1,0)</f>
        <v/>
      </c>
      <c r="F4280">
        <f>IF($E4280=1,SUMIFS(Registros!$F$2:$F$6000,Registros!$A$2:$A$6000,"NP",Registros!$B$2:$B$6000,$A4280),0)</f>
        <v/>
      </c>
      <c r="G4280">
        <f>IF(COUNTIFS(Registros!$A$2:$A$6000,"MOV",Registros!$B$2:$B$6000,$A4280)&gt;0,1,0)</f>
        <v/>
      </c>
      <c r="H4280">
        <f>IF($G4280=1,SUMIFS(Registros!$F$2:$F$6000,Registros!$A$2:$A$6000,"MOV",Registros!$B$2:$B$6000,$A4280),0)</f>
        <v/>
      </c>
      <c r="I4280">
        <f>IF(COUNTIFS(Registros!$A$2:$A$6000,"CS",Registros!$B$2:$B$6000,$A4280)&gt;0,1,0)</f>
        <v/>
      </c>
      <c r="J4280">
        <f>IF($I4280=1,SUMIFS(Registros!$I$2:$I$6000,Registros!$A$2:$A$6000,"CS",Registros!$B$2:$B$6000,$A4280),0)</f>
        <v/>
      </c>
      <c r="K4280">
        <f>IF(COUNTIFS(Winback!$K$2:$K$300,$D4280)&gt;0,1,0)</f>
        <v/>
      </c>
      <c r="L4280">
        <f>IF(AND($K4280=1,LEFT($A4280,3)="WB-"),SUMIFS(Winback!$D$2:$D$300,Winback!$K$2:$K$300,$D4280),0)</f>
        <v/>
      </c>
      <c r="M4280">
        <f>IF(OR($E4280=1,$G4280=1,SUMIFS(Registros!$J$2:$J$6000,Registros!$B$2:$B$6000,$A4280)&gt;0),1,0)</f>
        <v/>
      </c>
      <c r="N4280">
        <f>IF($J4280&gt;0,1,IF(COUNTIFS(Registros!$A$2:$A$6000,"CS",Registros!$B$2:$B$6000,$A4280,Registros!$K$2:$K$6000,"&lt;&gt;")&gt;0,1,0))</f>
        <v/>
      </c>
      <c r="O4280">
        <f>IF(AND($K4280=1,$E4280=0,$G4280=0,$I4280=0),"WINBACK",IF(AND($M4280=1,$N4280&gt;0),"CONVERGENTE",IF($M4280=1,"SOLO MÓVIL",IF($N4280&gt;0,"SOLO FIJO / INTERNET","SIN SERVICIOS"))))</f>
        <v/>
      </c>
      <c r="P4280">
        <f>IF($O4280="WINBACK","Recuperar (winback)",IF($O4280="CONVERGENTE","Upgrade / más líneas",IF($O4280="SOLO MÓVIL","Ofrecer fijo + internet (FLBBTV)",IF($O4280="SOLO FIJO / INTERNET","Ofrecer línea móvil Nextphone","Oferta completa (móvil + fijo + internet)"))))</f>
        <v/>
      </c>
      <c r="Q4280">
        <f>$F4280+$H4280+$L4280</f>
        <v/>
      </c>
      <c r="R4280">
        <f>IFERROR(VLOOKUP($A4280,Registros!$B$2:$G$6000,6,0),IFERROR(VLOOKUP($D4280,Winback!$B$2:$C$300,2,0),""))</f>
        <v/>
      </c>
      <c r="S4280">
        <f>IF($E4280=1,"NP","")&amp;IF($G4280=1,"+MOV","")&amp;IF($I4280=1,"+CS","")&amp;IF($K4280=1,"+WB","")</f>
        <v/>
      </c>
      <c r="T4280">
        <f>$E4280+$G4280+$I4280+$K4280</f>
        <v/>
      </c>
    </row>
    <row r="4281">
      <c r="A4281" t="inlineStr">
        <is>
          <t>985075280000</t>
        </is>
      </c>
      <c r="B4281" t="inlineStr">
        <is>
          <t>98507528</t>
        </is>
      </c>
      <c r="C4281" t="inlineStr">
        <is>
          <t>XIU LING CHEN</t>
        </is>
      </c>
      <c r="D4281" t="inlineStr">
        <is>
          <t>XIULINGCHEN</t>
        </is>
      </c>
      <c r="E4281">
        <f>IF(COUNTIFS(Registros!$A$2:$A$6000,"NP",Registros!$B$2:$B$6000,$A4281)&gt;0,1,0)</f>
        <v/>
      </c>
      <c r="F4281">
        <f>IF($E4281=1,SUMIFS(Registros!$F$2:$F$6000,Registros!$A$2:$A$6000,"NP",Registros!$B$2:$B$6000,$A4281),0)</f>
        <v/>
      </c>
      <c r="G4281">
        <f>IF(COUNTIFS(Registros!$A$2:$A$6000,"MOV",Registros!$B$2:$B$6000,$A4281)&gt;0,1,0)</f>
        <v/>
      </c>
      <c r="H4281">
        <f>IF($G4281=1,SUMIFS(Registros!$F$2:$F$6000,Registros!$A$2:$A$6000,"MOV",Registros!$B$2:$B$6000,$A4281),0)</f>
        <v/>
      </c>
      <c r="I4281">
        <f>IF(COUNTIFS(Registros!$A$2:$A$6000,"CS",Registros!$B$2:$B$6000,$A4281)&gt;0,1,0)</f>
        <v/>
      </c>
      <c r="J4281">
        <f>IF($I4281=1,SUMIFS(Registros!$I$2:$I$6000,Registros!$A$2:$A$6000,"CS",Registros!$B$2:$B$6000,$A4281),0)</f>
        <v/>
      </c>
      <c r="K4281">
        <f>IF(COUNTIFS(Winback!$K$2:$K$300,$D4281)&gt;0,1,0)</f>
        <v/>
      </c>
      <c r="L4281">
        <f>IF(AND($K4281=1,LEFT($A4281,3)="WB-"),SUMIFS(Winback!$D$2:$D$300,Winback!$K$2:$K$300,$D4281),0)</f>
        <v/>
      </c>
      <c r="M4281">
        <f>IF(OR($E4281=1,$G4281=1,SUMIFS(Registros!$J$2:$J$6000,Registros!$B$2:$B$6000,$A4281)&gt;0),1,0)</f>
        <v/>
      </c>
      <c r="N4281">
        <f>IF($J4281&gt;0,1,IF(COUNTIFS(Registros!$A$2:$A$6000,"CS",Registros!$B$2:$B$6000,$A4281,Registros!$K$2:$K$6000,"&lt;&gt;")&gt;0,1,0))</f>
        <v/>
      </c>
      <c r="O4281">
        <f>IF(AND($K4281=1,$E4281=0,$G4281=0,$I4281=0),"WINBACK",IF(AND($M4281=1,$N4281&gt;0),"CONVERGENTE",IF($M4281=1,"SOLO MÓVIL",IF($N4281&gt;0,"SOLO FIJO / INTERNET","SIN SERVICIOS"))))</f>
        <v/>
      </c>
      <c r="P4281">
        <f>IF($O4281="WINBACK","Recuperar (winback)",IF($O4281="CONVERGENTE","Upgrade / más líneas",IF($O4281="SOLO MÓVIL","Ofrecer fijo + internet (FLBBTV)",IF($O4281="SOLO FIJO / INTERNET","Ofrecer línea móvil Nextphone","Oferta completa (móvil + fijo + internet)"))))</f>
        <v/>
      </c>
      <c r="Q4281">
        <f>$F4281+$H4281+$L4281</f>
        <v/>
      </c>
      <c r="R4281">
        <f>IFERROR(VLOOKUP($A4281,Registros!$B$2:$G$6000,6,0),IFERROR(VLOOKUP($D4281,Winback!$B$2:$C$300,2,0),""))</f>
        <v/>
      </c>
      <c r="S4281">
        <f>IF($E4281=1,"NP","")&amp;IF($G4281=1,"+MOV","")&amp;IF($I4281=1,"+CS","")&amp;IF($K4281=1,"+WB","")</f>
        <v/>
      </c>
      <c r="T4281">
        <f>$E4281+$G4281+$I4281+$K4281</f>
        <v/>
      </c>
    </row>
    <row r="4282">
      <c r="A4282" t="inlineStr">
        <is>
          <t>189024030000</t>
        </is>
      </c>
      <c r="B4282" t="inlineStr">
        <is>
          <t>18902403</t>
        </is>
      </c>
      <c r="C4282" t="inlineStr">
        <is>
          <t>XIU YING WIU DE LEUNG</t>
        </is>
      </c>
      <c r="D4282" t="inlineStr">
        <is>
          <t>XIUYINGWIUDELEUNG</t>
        </is>
      </c>
      <c r="E4282">
        <f>IF(COUNTIFS(Registros!$A$2:$A$6000,"NP",Registros!$B$2:$B$6000,$A4282)&gt;0,1,0)</f>
        <v/>
      </c>
      <c r="F4282">
        <f>IF($E4282=1,SUMIFS(Registros!$F$2:$F$6000,Registros!$A$2:$A$6000,"NP",Registros!$B$2:$B$6000,$A4282),0)</f>
        <v/>
      </c>
      <c r="G4282">
        <f>IF(COUNTIFS(Registros!$A$2:$A$6000,"MOV",Registros!$B$2:$B$6000,$A4282)&gt;0,1,0)</f>
        <v/>
      </c>
      <c r="H4282">
        <f>IF($G4282=1,SUMIFS(Registros!$F$2:$F$6000,Registros!$A$2:$A$6000,"MOV",Registros!$B$2:$B$6000,$A4282),0)</f>
        <v/>
      </c>
      <c r="I4282">
        <f>IF(COUNTIFS(Registros!$A$2:$A$6000,"CS",Registros!$B$2:$B$6000,$A4282)&gt;0,1,0)</f>
        <v/>
      </c>
      <c r="J4282">
        <f>IF($I4282=1,SUMIFS(Registros!$I$2:$I$6000,Registros!$A$2:$A$6000,"CS",Registros!$B$2:$B$6000,$A4282),0)</f>
        <v/>
      </c>
      <c r="K4282">
        <f>IF(COUNTIFS(Winback!$K$2:$K$300,$D4282)&gt;0,1,0)</f>
        <v/>
      </c>
      <c r="L4282">
        <f>IF(AND($K4282=1,LEFT($A4282,3)="WB-"),SUMIFS(Winback!$D$2:$D$300,Winback!$K$2:$K$300,$D4282),0)</f>
        <v/>
      </c>
      <c r="M4282">
        <f>IF(OR($E4282=1,$G4282=1,SUMIFS(Registros!$J$2:$J$6000,Registros!$B$2:$B$6000,$A4282)&gt;0),1,0)</f>
        <v/>
      </c>
      <c r="N4282">
        <f>IF($J4282&gt;0,1,IF(COUNTIFS(Registros!$A$2:$A$6000,"CS",Registros!$B$2:$B$6000,$A4282,Registros!$K$2:$K$6000,"&lt;&gt;")&gt;0,1,0))</f>
        <v/>
      </c>
      <c r="O4282">
        <f>IF(AND($K4282=1,$E4282=0,$G4282=0,$I4282=0),"WINBACK",IF(AND($M4282=1,$N4282&gt;0),"CONVERGENTE",IF($M4282=1,"SOLO MÓVIL",IF($N4282&gt;0,"SOLO FIJO / INTERNET","SIN SERVICIOS"))))</f>
        <v/>
      </c>
      <c r="P4282">
        <f>IF($O4282="WINBACK","Recuperar (winback)",IF($O4282="CONVERGENTE","Upgrade / más líneas",IF($O4282="SOLO MÓVIL","Ofrecer fijo + internet (FLBBTV)",IF($O4282="SOLO FIJO / INTERNET","Ofrecer línea móvil Nextphone","Oferta completa (móvil + fijo + internet)"))))</f>
        <v/>
      </c>
      <c r="Q4282">
        <f>$F4282+$H4282+$L4282</f>
        <v/>
      </c>
      <c r="R4282">
        <f>IFERROR(VLOOKUP($A4282,Registros!$B$2:$G$6000,6,0),IFERROR(VLOOKUP($D4282,Winback!$B$2:$C$300,2,0),""))</f>
        <v/>
      </c>
      <c r="S4282">
        <f>IF($E4282=1,"NP","")&amp;IF($G4282=1,"+MOV","")&amp;IF($I4282=1,"+CS","")&amp;IF($K4282=1,"+WB","")</f>
        <v/>
      </c>
      <c r="T4282">
        <f>$E4282+$G4282+$I4282+$K4282</f>
        <v/>
      </c>
    </row>
    <row r="4283">
      <c r="A4283" t="inlineStr">
        <is>
          <t>348294760000</t>
        </is>
      </c>
      <c r="B4283" t="inlineStr">
        <is>
          <t>34829476</t>
        </is>
      </c>
      <c r="C4283" t="inlineStr">
        <is>
          <t>XIUBIN PAN</t>
        </is>
      </c>
      <c r="D4283" t="inlineStr">
        <is>
          <t>XIUBINPAN</t>
        </is>
      </c>
      <c r="E4283">
        <f>IF(COUNTIFS(Registros!$A$2:$A$6000,"NP",Registros!$B$2:$B$6000,$A4283)&gt;0,1,0)</f>
        <v/>
      </c>
      <c r="F4283">
        <f>IF($E4283=1,SUMIFS(Registros!$F$2:$F$6000,Registros!$A$2:$A$6000,"NP",Registros!$B$2:$B$6000,$A4283),0)</f>
        <v/>
      </c>
      <c r="G4283">
        <f>IF(COUNTIFS(Registros!$A$2:$A$6000,"MOV",Registros!$B$2:$B$6000,$A4283)&gt;0,1,0)</f>
        <v/>
      </c>
      <c r="H4283">
        <f>IF($G4283=1,SUMIFS(Registros!$F$2:$F$6000,Registros!$A$2:$A$6000,"MOV",Registros!$B$2:$B$6000,$A4283),0)</f>
        <v/>
      </c>
      <c r="I4283">
        <f>IF(COUNTIFS(Registros!$A$2:$A$6000,"CS",Registros!$B$2:$B$6000,$A4283)&gt;0,1,0)</f>
        <v/>
      </c>
      <c r="J4283">
        <f>IF($I4283=1,SUMIFS(Registros!$I$2:$I$6000,Registros!$A$2:$A$6000,"CS",Registros!$B$2:$B$6000,$A4283),0)</f>
        <v/>
      </c>
      <c r="K4283">
        <f>IF(COUNTIFS(Winback!$K$2:$K$300,$D4283)&gt;0,1,0)</f>
        <v/>
      </c>
      <c r="L4283">
        <f>IF(AND($K4283=1,LEFT($A4283,3)="WB-"),SUMIFS(Winback!$D$2:$D$300,Winback!$K$2:$K$300,$D4283),0)</f>
        <v/>
      </c>
      <c r="M4283">
        <f>IF(OR($E4283=1,$G4283=1,SUMIFS(Registros!$J$2:$J$6000,Registros!$B$2:$B$6000,$A4283)&gt;0),1,0)</f>
        <v/>
      </c>
      <c r="N4283">
        <f>IF($J4283&gt;0,1,IF(COUNTIFS(Registros!$A$2:$A$6000,"CS",Registros!$B$2:$B$6000,$A4283,Registros!$K$2:$K$6000,"&lt;&gt;")&gt;0,1,0))</f>
        <v/>
      </c>
      <c r="O4283">
        <f>IF(AND($K4283=1,$E4283=0,$G4283=0,$I4283=0),"WINBACK",IF(AND($M4283=1,$N4283&gt;0),"CONVERGENTE",IF($M4283=1,"SOLO MÓVIL",IF($N4283&gt;0,"SOLO FIJO / INTERNET","SIN SERVICIOS"))))</f>
        <v/>
      </c>
      <c r="P4283">
        <f>IF($O4283="WINBACK","Recuperar (winback)",IF($O4283="CONVERGENTE","Upgrade / más líneas",IF($O4283="SOLO MÓVIL","Ofrecer fijo + internet (FLBBTV)",IF($O4283="SOLO FIJO / INTERNET","Ofrecer línea móvil Nextphone","Oferta completa (móvil + fijo + internet)"))))</f>
        <v/>
      </c>
      <c r="Q4283">
        <f>$F4283+$H4283+$L4283</f>
        <v/>
      </c>
      <c r="R4283">
        <f>IFERROR(VLOOKUP($A4283,Registros!$B$2:$G$6000,6,0),IFERROR(VLOOKUP($D4283,Winback!$B$2:$C$300,2,0),""))</f>
        <v/>
      </c>
      <c r="S4283">
        <f>IF($E4283=1,"NP","")&amp;IF($G4283=1,"+MOV","")&amp;IF($I4283=1,"+CS","")&amp;IF($K4283=1,"+WB","")</f>
        <v/>
      </c>
      <c r="T4283">
        <f>$E4283+$G4283+$I4283+$K4283</f>
        <v/>
      </c>
    </row>
    <row r="4284">
      <c r="A4284" t="inlineStr">
        <is>
          <t>312019380000</t>
        </is>
      </c>
      <c r="B4284" t="inlineStr">
        <is>
          <t>31201938</t>
        </is>
      </c>
      <c r="C4284" t="inlineStr">
        <is>
          <t>XIUDI FENG DE ZHONG</t>
        </is>
      </c>
      <c r="D4284" t="inlineStr">
        <is>
          <t>XIUDIFENGDEZHONG</t>
        </is>
      </c>
      <c r="E4284">
        <f>IF(COUNTIFS(Registros!$A$2:$A$6000,"NP",Registros!$B$2:$B$6000,$A4284)&gt;0,1,0)</f>
        <v/>
      </c>
      <c r="F4284">
        <f>IF($E4284=1,SUMIFS(Registros!$F$2:$F$6000,Registros!$A$2:$A$6000,"NP",Registros!$B$2:$B$6000,$A4284),0)</f>
        <v/>
      </c>
      <c r="G4284">
        <f>IF(COUNTIFS(Registros!$A$2:$A$6000,"MOV",Registros!$B$2:$B$6000,$A4284)&gt;0,1,0)</f>
        <v/>
      </c>
      <c r="H4284">
        <f>IF($G4284=1,SUMIFS(Registros!$F$2:$F$6000,Registros!$A$2:$A$6000,"MOV",Registros!$B$2:$B$6000,$A4284),0)</f>
        <v/>
      </c>
      <c r="I4284">
        <f>IF(COUNTIFS(Registros!$A$2:$A$6000,"CS",Registros!$B$2:$B$6000,$A4284)&gt;0,1,0)</f>
        <v/>
      </c>
      <c r="J4284">
        <f>IF($I4284=1,SUMIFS(Registros!$I$2:$I$6000,Registros!$A$2:$A$6000,"CS",Registros!$B$2:$B$6000,$A4284),0)</f>
        <v/>
      </c>
      <c r="K4284">
        <f>IF(COUNTIFS(Winback!$K$2:$K$300,$D4284)&gt;0,1,0)</f>
        <v/>
      </c>
      <c r="L4284">
        <f>IF(AND($K4284=1,LEFT($A4284,3)="WB-"),SUMIFS(Winback!$D$2:$D$300,Winback!$K$2:$K$300,$D4284),0)</f>
        <v/>
      </c>
      <c r="M4284">
        <f>IF(OR($E4284=1,$G4284=1,SUMIFS(Registros!$J$2:$J$6000,Registros!$B$2:$B$6000,$A4284)&gt;0),1,0)</f>
        <v/>
      </c>
      <c r="N4284">
        <f>IF($J4284&gt;0,1,IF(COUNTIFS(Registros!$A$2:$A$6000,"CS",Registros!$B$2:$B$6000,$A4284,Registros!$K$2:$K$6000,"&lt;&gt;")&gt;0,1,0))</f>
        <v/>
      </c>
      <c r="O4284">
        <f>IF(AND($K4284=1,$E4284=0,$G4284=0,$I4284=0),"WINBACK",IF(AND($M4284=1,$N4284&gt;0),"CONVERGENTE",IF($M4284=1,"SOLO MÓVIL",IF($N4284&gt;0,"SOLO FIJO / INTERNET","SIN SERVICIOS"))))</f>
        <v/>
      </c>
      <c r="P4284">
        <f>IF($O4284="WINBACK","Recuperar (winback)",IF($O4284="CONVERGENTE","Upgrade / más líneas",IF($O4284="SOLO MÓVIL","Ofrecer fijo + internet (FLBBTV)",IF($O4284="SOLO FIJO / INTERNET","Ofrecer línea móvil Nextphone","Oferta completa (móvil + fijo + internet)"))))</f>
        <v/>
      </c>
      <c r="Q4284">
        <f>$F4284+$H4284+$L4284</f>
        <v/>
      </c>
      <c r="R4284">
        <f>IFERROR(VLOOKUP($A4284,Registros!$B$2:$G$6000,6,0),IFERROR(VLOOKUP($D4284,Winback!$B$2:$C$300,2,0),""))</f>
        <v/>
      </c>
      <c r="S4284">
        <f>IF($E4284=1,"NP","")&amp;IF($G4284=1,"+MOV","")&amp;IF($I4284=1,"+CS","")&amp;IF($K4284=1,"+WB","")</f>
        <v/>
      </c>
      <c r="T4284">
        <f>$E4284+$G4284+$I4284+$K4284</f>
        <v/>
      </c>
    </row>
    <row r="4285">
      <c r="A4285" t="inlineStr">
        <is>
          <t>349080960000</t>
        </is>
      </c>
      <c r="B4285" t="inlineStr">
        <is>
          <t>34908096</t>
        </is>
      </c>
      <c r="C4285" t="inlineStr">
        <is>
          <t>XIUE ZHU DE LI</t>
        </is>
      </c>
      <c r="D4285" t="inlineStr">
        <is>
          <t>XIUEZHUDELI</t>
        </is>
      </c>
      <c r="E4285">
        <f>IF(COUNTIFS(Registros!$A$2:$A$6000,"NP",Registros!$B$2:$B$6000,$A4285)&gt;0,1,0)</f>
        <v/>
      </c>
      <c r="F4285">
        <f>IF($E4285=1,SUMIFS(Registros!$F$2:$F$6000,Registros!$A$2:$A$6000,"NP",Registros!$B$2:$B$6000,$A4285),0)</f>
        <v/>
      </c>
      <c r="G4285">
        <f>IF(COUNTIFS(Registros!$A$2:$A$6000,"MOV",Registros!$B$2:$B$6000,$A4285)&gt;0,1,0)</f>
        <v/>
      </c>
      <c r="H4285">
        <f>IF($G4285=1,SUMIFS(Registros!$F$2:$F$6000,Registros!$A$2:$A$6000,"MOV",Registros!$B$2:$B$6000,$A4285),0)</f>
        <v/>
      </c>
      <c r="I4285">
        <f>IF(COUNTIFS(Registros!$A$2:$A$6000,"CS",Registros!$B$2:$B$6000,$A4285)&gt;0,1,0)</f>
        <v/>
      </c>
      <c r="J4285">
        <f>IF($I4285=1,SUMIFS(Registros!$I$2:$I$6000,Registros!$A$2:$A$6000,"CS",Registros!$B$2:$B$6000,$A4285),0)</f>
        <v/>
      </c>
      <c r="K4285">
        <f>IF(COUNTIFS(Winback!$K$2:$K$300,$D4285)&gt;0,1,0)</f>
        <v/>
      </c>
      <c r="L4285">
        <f>IF(AND($K4285=1,LEFT($A4285,3)="WB-"),SUMIFS(Winback!$D$2:$D$300,Winback!$K$2:$K$300,$D4285),0)</f>
        <v/>
      </c>
      <c r="M4285">
        <f>IF(OR($E4285=1,$G4285=1,SUMIFS(Registros!$J$2:$J$6000,Registros!$B$2:$B$6000,$A4285)&gt;0),1,0)</f>
        <v/>
      </c>
      <c r="N4285">
        <f>IF($J4285&gt;0,1,IF(COUNTIFS(Registros!$A$2:$A$6000,"CS",Registros!$B$2:$B$6000,$A4285,Registros!$K$2:$K$6000,"&lt;&gt;")&gt;0,1,0))</f>
        <v/>
      </c>
      <c r="O4285">
        <f>IF(AND($K4285=1,$E4285=0,$G4285=0,$I4285=0),"WINBACK",IF(AND($M4285=1,$N4285&gt;0),"CONVERGENTE",IF($M4285=1,"SOLO MÓVIL",IF($N4285&gt;0,"SOLO FIJO / INTERNET","SIN SERVICIOS"))))</f>
        <v/>
      </c>
      <c r="P4285">
        <f>IF($O4285="WINBACK","Recuperar (winback)",IF($O4285="CONVERGENTE","Upgrade / más líneas",IF($O4285="SOLO MÓVIL","Ofrecer fijo + internet (FLBBTV)",IF($O4285="SOLO FIJO / INTERNET","Ofrecer línea móvil Nextphone","Oferta completa (móvil + fijo + internet)"))))</f>
        <v/>
      </c>
      <c r="Q4285">
        <f>$F4285+$H4285+$L4285</f>
        <v/>
      </c>
      <c r="R4285">
        <f>IFERROR(VLOOKUP($A4285,Registros!$B$2:$G$6000,6,0),IFERROR(VLOOKUP($D4285,Winback!$B$2:$C$300,2,0),""))</f>
        <v/>
      </c>
      <c r="S4285">
        <f>IF($E4285=1,"NP","")&amp;IF($G4285=1,"+MOV","")&amp;IF($I4285=1,"+CS","")&amp;IF($K4285=1,"+WB","")</f>
        <v/>
      </c>
      <c r="T4285">
        <f>$E4285+$G4285+$I4285+$K4285</f>
        <v/>
      </c>
    </row>
    <row r="4286">
      <c r="A4286" t="inlineStr">
        <is>
          <t>245026470000</t>
        </is>
      </c>
      <c r="B4286" t="inlineStr">
        <is>
          <t>24502647</t>
        </is>
      </c>
      <c r="C4286" t="inlineStr">
        <is>
          <t>XIUHUA LU DE LOO</t>
        </is>
      </c>
      <c r="D4286" t="inlineStr">
        <is>
          <t>XIUHUALUDELOO</t>
        </is>
      </c>
      <c r="E4286">
        <f>IF(COUNTIFS(Registros!$A$2:$A$6000,"NP",Registros!$B$2:$B$6000,$A4286)&gt;0,1,0)</f>
        <v/>
      </c>
      <c r="F4286">
        <f>IF($E4286=1,SUMIFS(Registros!$F$2:$F$6000,Registros!$A$2:$A$6000,"NP",Registros!$B$2:$B$6000,$A4286),0)</f>
        <v/>
      </c>
      <c r="G4286">
        <f>IF(COUNTIFS(Registros!$A$2:$A$6000,"MOV",Registros!$B$2:$B$6000,$A4286)&gt;0,1,0)</f>
        <v/>
      </c>
      <c r="H4286">
        <f>IF($G4286=1,SUMIFS(Registros!$F$2:$F$6000,Registros!$A$2:$A$6000,"MOV",Registros!$B$2:$B$6000,$A4286),0)</f>
        <v/>
      </c>
      <c r="I4286">
        <f>IF(COUNTIFS(Registros!$A$2:$A$6000,"CS",Registros!$B$2:$B$6000,$A4286)&gt;0,1,0)</f>
        <v/>
      </c>
      <c r="J4286">
        <f>IF($I4286=1,SUMIFS(Registros!$I$2:$I$6000,Registros!$A$2:$A$6000,"CS",Registros!$B$2:$B$6000,$A4286),0)</f>
        <v/>
      </c>
      <c r="K4286">
        <f>IF(COUNTIFS(Winback!$K$2:$K$300,$D4286)&gt;0,1,0)</f>
        <v/>
      </c>
      <c r="L4286">
        <f>IF(AND($K4286=1,LEFT($A4286,3)="WB-"),SUMIFS(Winback!$D$2:$D$300,Winback!$K$2:$K$300,$D4286),0)</f>
        <v/>
      </c>
      <c r="M4286">
        <f>IF(OR($E4286=1,$G4286=1,SUMIFS(Registros!$J$2:$J$6000,Registros!$B$2:$B$6000,$A4286)&gt;0),1,0)</f>
        <v/>
      </c>
      <c r="N4286">
        <f>IF($J4286&gt;0,1,IF(COUNTIFS(Registros!$A$2:$A$6000,"CS",Registros!$B$2:$B$6000,$A4286,Registros!$K$2:$K$6000,"&lt;&gt;")&gt;0,1,0))</f>
        <v/>
      </c>
      <c r="O4286">
        <f>IF(AND($K4286=1,$E4286=0,$G4286=0,$I4286=0),"WINBACK",IF(AND($M4286=1,$N4286&gt;0),"CONVERGENTE",IF($M4286=1,"SOLO MÓVIL",IF($N4286&gt;0,"SOLO FIJO / INTERNET","SIN SERVICIOS"))))</f>
        <v/>
      </c>
      <c r="P4286">
        <f>IF($O4286="WINBACK","Recuperar (winback)",IF($O4286="CONVERGENTE","Upgrade / más líneas",IF($O4286="SOLO MÓVIL","Ofrecer fijo + internet (FLBBTV)",IF($O4286="SOLO FIJO / INTERNET","Ofrecer línea móvil Nextphone","Oferta completa (móvil + fijo + internet)"))))</f>
        <v/>
      </c>
      <c r="Q4286">
        <f>$F4286+$H4286+$L4286</f>
        <v/>
      </c>
      <c r="R4286">
        <f>IFERROR(VLOOKUP($A4286,Registros!$B$2:$G$6000,6,0),IFERROR(VLOOKUP($D4286,Winback!$B$2:$C$300,2,0),""))</f>
        <v/>
      </c>
      <c r="S4286">
        <f>IF($E4286=1,"NP","")&amp;IF($G4286=1,"+MOV","")&amp;IF($I4286=1,"+CS","")&amp;IF($K4286=1,"+WB","")</f>
        <v/>
      </c>
      <c r="T4286">
        <f>$E4286+$G4286+$I4286+$K4286</f>
        <v/>
      </c>
    </row>
    <row r="4287">
      <c r="A4287" t="inlineStr">
        <is>
          <t>326050710000</t>
        </is>
      </c>
      <c r="B4287" t="inlineStr">
        <is>
          <t>32605071</t>
        </is>
      </c>
      <c r="C4287" t="inlineStr">
        <is>
          <t>XIUJIN FU</t>
        </is>
      </c>
      <c r="D4287" t="inlineStr">
        <is>
          <t>XIUJINFU</t>
        </is>
      </c>
      <c r="E4287">
        <f>IF(COUNTIFS(Registros!$A$2:$A$6000,"NP",Registros!$B$2:$B$6000,$A4287)&gt;0,1,0)</f>
        <v/>
      </c>
      <c r="F4287">
        <f>IF($E4287=1,SUMIFS(Registros!$F$2:$F$6000,Registros!$A$2:$A$6000,"NP",Registros!$B$2:$B$6000,$A4287),0)</f>
        <v/>
      </c>
      <c r="G4287">
        <f>IF(COUNTIFS(Registros!$A$2:$A$6000,"MOV",Registros!$B$2:$B$6000,$A4287)&gt;0,1,0)</f>
        <v/>
      </c>
      <c r="H4287">
        <f>IF($G4287=1,SUMIFS(Registros!$F$2:$F$6000,Registros!$A$2:$A$6000,"MOV",Registros!$B$2:$B$6000,$A4287),0)</f>
        <v/>
      </c>
      <c r="I4287">
        <f>IF(COUNTIFS(Registros!$A$2:$A$6000,"CS",Registros!$B$2:$B$6000,$A4287)&gt;0,1,0)</f>
        <v/>
      </c>
      <c r="J4287">
        <f>IF($I4287=1,SUMIFS(Registros!$I$2:$I$6000,Registros!$A$2:$A$6000,"CS",Registros!$B$2:$B$6000,$A4287),0)</f>
        <v/>
      </c>
      <c r="K4287">
        <f>IF(COUNTIFS(Winback!$K$2:$K$300,$D4287)&gt;0,1,0)</f>
        <v/>
      </c>
      <c r="L4287">
        <f>IF(AND($K4287=1,LEFT($A4287,3)="WB-"),SUMIFS(Winback!$D$2:$D$300,Winback!$K$2:$K$300,$D4287),0)</f>
        <v/>
      </c>
      <c r="M4287">
        <f>IF(OR($E4287=1,$G4287=1,SUMIFS(Registros!$J$2:$J$6000,Registros!$B$2:$B$6000,$A4287)&gt;0),1,0)</f>
        <v/>
      </c>
      <c r="N4287">
        <f>IF($J4287&gt;0,1,IF(COUNTIFS(Registros!$A$2:$A$6000,"CS",Registros!$B$2:$B$6000,$A4287,Registros!$K$2:$K$6000,"&lt;&gt;")&gt;0,1,0))</f>
        <v/>
      </c>
      <c r="O4287">
        <f>IF(AND($K4287=1,$E4287=0,$G4287=0,$I4287=0),"WINBACK",IF(AND($M4287=1,$N4287&gt;0),"CONVERGENTE",IF($M4287=1,"SOLO MÓVIL",IF($N4287&gt;0,"SOLO FIJO / INTERNET","SIN SERVICIOS"))))</f>
        <v/>
      </c>
      <c r="P4287">
        <f>IF($O4287="WINBACK","Recuperar (winback)",IF($O4287="CONVERGENTE","Upgrade / más líneas",IF($O4287="SOLO MÓVIL","Ofrecer fijo + internet (FLBBTV)",IF($O4287="SOLO FIJO / INTERNET","Ofrecer línea móvil Nextphone","Oferta completa (móvil + fijo + internet)"))))</f>
        <v/>
      </c>
      <c r="Q4287">
        <f>$F4287+$H4287+$L4287</f>
        <v/>
      </c>
      <c r="R4287">
        <f>IFERROR(VLOOKUP($A4287,Registros!$B$2:$G$6000,6,0),IFERROR(VLOOKUP($D4287,Winback!$B$2:$C$300,2,0),""))</f>
        <v/>
      </c>
      <c r="S4287">
        <f>IF($E4287=1,"NP","")&amp;IF($G4287=1,"+MOV","")&amp;IF($I4287=1,"+CS","")&amp;IF($K4287=1,"+WB","")</f>
        <v/>
      </c>
      <c r="T4287">
        <f>$E4287+$G4287+$I4287+$K4287</f>
        <v/>
      </c>
    </row>
    <row r="4288">
      <c r="A4288" t="inlineStr">
        <is>
          <t>341279510000</t>
        </is>
      </c>
      <c r="B4288" t="inlineStr">
        <is>
          <t>34127951</t>
        </is>
      </c>
      <c r="C4288" t="inlineStr">
        <is>
          <t>XIUJIN ZHANG</t>
        </is>
      </c>
      <c r="D4288" t="inlineStr">
        <is>
          <t>XIUJINZHANG</t>
        </is>
      </c>
      <c r="E4288">
        <f>IF(COUNTIFS(Registros!$A$2:$A$6000,"NP",Registros!$B$2:$B$6000,$A4288)&gt;0,1,0)</f>
        <v/>
      </c>
      <c r="F4288">
        <f>IF($E4288=1,SUMIFS(Registros!$F$2:$F$6000,Registros!$A$2:$A$6000,"NP",Registros!$B$2:$B$6000,$A4288),0)</f>
        <v/>
      </c>
      <c r="G4288">
        <f>IF(COUNTIFS(Registros!$A$2:$A$6000,"MOV",Registros!$B$2:$B$6000,$A4288)&gt;0,1,0)</f>
        <v/>
      </c>
      <c r="H4288">
        <f>IF($G4288=1,SUMIFS(Registros!$F$2:$F$6000,Registros!$A$2:$A$6000,"MOV",Registros!$B$2:$B$6000,$A4288),0)</f>
        <v/>
      </c>
      <c r="I4288">
        <f>IF(COUNTIFS(Registros!$A$2:$A$6000,"CS",Registros!$B$2:$B$6000,$A4288)&gt;0,1,0)</f>
        <v/>
      </c>
      <c r="J4288">
        <f>IF($I4288=1,SUMIFS(Registros!$I$2:$I$6000,Registros!$A$2:$A$6000,"CS",Registros!$B$2:$B$6000,$A4288),0)</f>
        <v/>
      </c>
      <c r="K4288">
        <f>IF(COUNTIFS(Winback!$K$2:$K$300,$D4288)&gt;0,1,0)</f>
        <v/>
      </c>
      <c r="L4288">
        <f>IF(AND($K4288=1,LEFT($A4288,3)="WB-"),SUMIFS(Winback!$D$2:$D$300,Winback!$K$2:$K$300,$D4288),0)</f>
        <v/>
      </c>
      <c r="M4288">
        <f>IF(OR($E4288=1,$G4288=1,SUMIFS(Registros!$J$2:$J$6000,Registros!$B$2:$B$6000,$A4288)&gt;0),1,0)</f>
        <v/>
      </c>
      <c r="N4288">
        <f>IF($J4288&gt;0,1,IF(COUNTIFS(Registros!$A$2:$A$6000,"CS",Registros!$B$2:$B$6000,$A4288,Registros!$K$2:$K$6000,"&lt;&gt;")&gt;0,1,0))</f>
        <v/>
      </c>
      <c r="O4288">
        <f>IF(AND($K4288=1,$E4288=0,$G4288=0,$I4288=0),"WINBACK",IF(AND($M4288=1,$N4288&gt;0),"CONVERGENTE",IF($M4288=1,"SOLO MÓVIL",IF($N4288&gt;0,"SOLO FIJO / INTERNET","SIN SERVICIOS"))))</f>
        <v/>
      </c>
      <c r="P4288">
        <f>IF($O4288="WINBACK","Recuperar (winback)",IF($O4288="CONVERGENTE","Upgrade / más líneas",IF($O4288="SOLO MÓVIL","Ofrecer fijo + internet (FLBBTV)",IF($O4288="SOLO FIJO / INTERNET","Ofrecer línea móvil Nextphone","Oferta completa (móvil + fijo + internet)"))))</f>
        <v/>
      </c>
      <c r="Q4288">
        <f>$F4288+$H4288+$L4288</f>
        <v/>
      </c>
      <c r="R4288">
        <f>IFERROR(VLOOKUP($A4288,Registros!$B$2:$G$6000,6,0),IFERROR(VLOOKUP($D4288,Winback!$B$2:$C$300,2,0),""))</f>
        <v/>
      </c>
      <c r="S4288">
        <f>IF($E4288=1,"NP","")&amp;IF($G4288=1,"+MOV","")&amp;IF($I4288=1,"+CS","")&amp;IF($K4288=1,"+WB","")</f>
        <v/>
      </c>
      <c r="T4288">
        <f>$E4288+$G4288+$I4288+$K4288</f>
        <v/>
      </c>
    </row>
    <row r="4289">
      <c r="A4289" t="inlineStr">
        <is>
          <t>354101540000</t>
        </is>
      </c>
      <c r="B4289" t="inlineStr">
        <is>
          <t>35410154</t>
        </is>
      </c>
      <c r="C4289" t="inlineStr">
        <is>
          <t>XIUJUAN WU</t>
        </is>
      </c>
      <c r="D4289" t="inlineStr">
        <is>
          <t>XIUJUANWU</t>
        </is>
      </c>
      <c r="E4289">
        <f>IF(COUNTIFS(Registros!$A$2:$A$6000,"NP",Registros!$B$2:$B$6000,$A4289)&gt;0,1,0)</f>
        <v/>
      </c>
      <c r="F4289">
        <f>IF($E4289=1,SUMIFS(Registros!$F$2:$F$6000,Registros!$A$2:$A$6000,"NP",Registros!$B$2:$B$6000,$A4289),0)</f>
        <v/>
      </c>
      <c r="G4289">
        <f>IF(COUNTIFS(Registros!$A$2:$A$6000,"MOV",Registros!$B$2:$B$6000,$A4289)&gt;0,1,0)</f>
        <v/>
      </c>
      <c r="H4289">
        <f>IF($G4289=1,SUMIFS(Registros!$F$2:$F$6000,Registros!$A$2:$A$6000,"MOV",Registros!$B$2:$B$6000,$A4289),0)</f>
        <v/>
      </c>
      <c r="I4289">
        <f>IF(COUNTIFS(Registros!$A$2:$A$6000,"CS",Registros!$B$2:$B$6000,$A4289)&gt;0,1,0)</f>
        <v/>
      </c>
      <c r="J4289">
        <f>IF($I4289=1,SUMIFS(Registros!$I$2:$I$6000,Registros!$A$2:$A$6000,"CS",Registros!$B$2:$B$6000,$A4289),0)</f>
        <v/>
      </c>
      <c r="K4289">
        <f>IF(COUNTIFS(Winback!$K$2:$K$300,$D4289)&gt;0,1,0)</f>
        <v/>
      </c>
      <c r="L4289">
        <f>IF(AND($K4289=1,LEFT($A4289,3)="WB-"),SUMIFS(Winback!$D$2:$D$300,Winback!$K$2:$K$300,$D4289),0)</f>
        <v/>
      </c>
      <c r="M4289">
        <f>IF(OR($E4289=1,$G4289=1,SUMIFS(Registros!$J$2:$J$6000,Registros!$B$2:$B$6000,$A4289)&gt;0),1,0)</f>
        <v/>
      </c>
      <c r="N4289">
        <f>IF($J4289&gt;0,1,IF(COUNTIFS(Registros!$A$2:$A$6000,"CS",Registros!$B$2:$B$6000,$A4289,Registros!$K$2:$K$6000,"&lt;&gt;")&gt;0,1,0))</f>
        <v/>
      </c>
      <c r="O4289">
        <f>IF(AND($K4289=1,$E4289=0,$G4289=0,$I4289=0),"WINBACK",IF(AND($M4289=1,$N4289&gt;0),"CONVERGENTE",IF($M4289=1,"SOLO MÓVIL",IF($N4289&gt;0,"SOLO FIJO / INTERNET","SIN SERVICIOS"))))</f>
        <v/>
      </c>
      <c r="P4289">
        <f>IF($O4289="WINBACK","Recuperar (winback)",IF($O4289="CONVERGENTE","Upgrade / más líneas",IF($O4289="SOLO MÓVIL","Ofrecer fijo + internet (FLBBTV)",IF($O4289="SOLO FIJO / INTERNET","Ofrecer línea móvil Nextphone","Oferta completa (móvil + fijo + internet)"))))</f>
        <v/>
      </c>
      <c r="Q4289">
        <f>$F4289+$H4289+$L4289</f>
        <v/>
      </c>
      <c r="R4289">
        <f>IFERROR(VLOOKUP($A4289,Registros!$B$2:$G$6000,6,0),IFERROR(VLOOKUP($D4289,Winback!$B$2:$C$300,2,0),""))</f>
        <v/>
      </c>
      <c r="S4289">
        <f>IF($E4289=1,"NP","")&amp;IF($G4289=1,"+MOV","")&amp;IF($I4289=1,"+CS","")&amp;IF($K4289=1,"+WB","")</f>
        <v/>
      </c>
      <c r="T4289">
        <f>$E4289+$G4289+$I4289+$K4289</f>
        <v/>
      </c>
    </row>
    <row r="4290">
      <c r="A4290" t="inlineStr">
        <is>
          <t>322080810000</t>
        </is>
      </c>
      <c r="B4290" t="inlineStr">
        <is>
          <t>32208081</t>
        </is>
      </c>
      <c r="C4290" t="inlineStr">
        <is>
          <t>XIUJUAN WU</t>
        </is>
      </c>
      <c r="D4290" t="inlineStr">
        <is>
          <t>XIUJUANWU</t>
        </is>
      </c>
      <c r="E4290">
        <f>IF(COUNTIFS(Registros!$A$2:$A$6000,"NP",Registros!$B$2:$B$6000,$A4290)&gt;0,1,0)</f>
        <v/>
      </c>
      <c r="F4290">
        <f>IF($E4290=1,SUMIFS(Registros!$F$2:$F$6000,Registros!$A$2:$A$6000,"NP",Registros!$B$2:$B$6000,$A4290),0)</f>
        <v/>
      </c>
      <c r="G4290">
        <f>IF(COUNTIFS(Registros!$A$2:$A$6000,"MOV",Registros!$B$2:$B$6000,$A4290)&gt;0,1,0)</f>
        <v/>
      </c>
      <c r="H4290">
        <f>IF($G4290=1,SUMIFS(Registros!$F$2:$F$6000,Registros!$A$2:$A$6000,"MOV",Registros!$B$2:$B$6000,$A4290),0)</f>
        <v/>
      </c>
      <c r="I4290">
        <f>IF(COUNTIFS(Registros!$A$2:$A$6000,"CS",Registros!$B$2:$B$6000,$A4290)&gt;0,1,0)</f>
        <v/>
      </c>
      <c r="J4290">
        <f>IF($I4290=1,SUMIFS(Registros!$I$2:$I$6000,Registros!$A$2:$A$6000,"CS",Registros!$B$2:$B$6000,$A4290),0)</f>
        <v/>
      </c>
      <c r="K4290">
        <f>IF(COUNTIFS(Winback!$K$2:$K$300,$D4290)&gt;0,1,0)</f>
        <v/>
      </c>
      <c r="L4290">
        <f>IF(AND($K4290=1,LEFT($A4290,3)="WB-"),SUMIFS(Winback!$D$2:$D$300,Winback!$K$2:$K$300,$D4290),0)</f>
        <v/>
      </c>
      <c r="M4290">
        <f>IF(OR($E4290=1,$G4290=1,SUMIFS(Registros!$J$2:$J$6000,Registros!$B$2:$B$6000,$A4290)&gt;0),1,0)</f>
        <v/>
      </c>
      <c r="N4290">
        <f>IF($J4290&gt;0,1,IF(COUNTIFS(Registros!$A$2:$A$6000,"CS",Registros!$B$2:$B$6000,$A4290,Registros!$K$2:$K$6000,"&lt;&gt;")&gt;0,1,0))</f>
        <v/>
      </c>
      <c r="O4290">
        <f>IF(AND($K4290=1,$E4290=0,$G4290=0,$I4290=0),"WINBACK",IF(AND($M4290=1,$N4290&gt;0),"CONVERGENTE",IF($M4290=1,"SOLO MÓVIL",IF($N4290&gt;0,"SOLO FIJO / INTERNET","SIN SERVICIOS"))))</f>
        <v/>
      </c>
      <c r="P4290">
        <f>IF($O4290="WINBACK","Recuperar (winback)",IF($O4290="CONVERGENTE","Upgrade / más líneas",IF($O4290="SOLO MÓVIL","Ofrecer fijo + internet (FLBBTV)",IF($O4290="SOLO FIJO / INTERNET","Ofrecer línea móvil Nextphone","Oferta completa (móvil + fijo + internet)"))))</f>
        <v/>
      </c>
      <c r="Q4290">
        <f>$F4290+$H4290+$L4290</f>
        <v/>
      </c>
      <c r="R4290">
        <f>IFERROR(VLOOKUP($A4290,Registros!$B$2:$G$6000,6,0),IFERROR(VLOOKUP($D4290,Winback!$B$2:$C$300,2,0),""))</f>
        <v/>
      </c>
      <c r="S4290">
        <f>IF($E4290=1,"NP","")&amp;IF($G4290=1,"+MOV","")&amp;IF($I4290=1,"+CS","")&amp;IF($K4290=1,"+WB","")</f>
        <v/>
      </c>
      <c r="T4290">
        <f>$E4290+$G4290+$I4290+$K4290</f>
        <v/>
      </c>
    </row>
    <row r="4291">
      <c r="A4291" t="inlineStr">
        <is>
          <t>324080680000</t>
        </is>
      </c>
      <c r="B4291" t="inlineStr">
        <is>
          <t>32408068</t>
        </is>
      </c>
      <c r="C4291" t="inlineStr">
        <is>
          <t>XIUJUAN WU</t>
        </is>
      </c>
      <c r="D4291" t="inlineStr">
        <is>
          <t>XIUJUANWU</t>
        </is>
      </c>
      <c r="E4291">
        <f>IF(COUNTIFS(Registros!$A$2:$A$6000,"NP",Registros!$B$2:$B$6000,$A4291)&gt;0,1,0)</f>
        <v/>
      </c>
      <c r="F4291">
        <f>IF($E4291=1,SUMIFS(Registros!$F$2:$F$6000,Registros!$A$2:$A$6000,"NP",Registros!$B$2:$B$6000,$A4291),0)</f>
        <v/>
      </c>
      <c r="G4291">
        <f>IF(COUNTIFS(Registros!$A$2:$A$6000,"MOV",Registros!$B$2:$B$6000,$A4291)&gt;0,1,0)</f>
        <v/>
      </c>
      <c r="H4291">
        <f>IF($G4291=1,SUMIFS(Registros!$F$2:$F$6000,Registros!$A$2:$A$6000,"MOV",Registros!$B$2:$B$6000,$A4291),0)</f>
        <v/>
      </c>
      <c r="I4291">
        <f>IF(COUNTIFS(Registros!$A$2:$A$6000,"CS",Registros!$B$2:$B$6000,$A4291)&gt;0,1,0)</f>
        <v/>
      </c>
      <c r="J4291">
        <f>IF($I4291=1,SUMIFS(Registros!$I$2:$I$6000,Registros!$A$2:$A$6000,"CS",Registros!$B$2:$B$6000,$A4291),0)</f>
        <v/>
      </c>
      <c r="K4291">
        <f>IF(COUNTIFS(Winback!$K$2:$K$300,$D4291)&gt;0,1,0)</f>
        <v/>
      </c>
      <c r="L4291">
        <f>IF(AND($K4291=1,LEFT($A4291,3)="WB-"),SUMIFS(Winback!$D$2:$D$300,Winback!$K$2:$K$300,$D4291),0)</f>
        <v/>
      </c>
      <c r="M4291">
        <f>IF(OR($E4291=1,$G4291=1,SUMIFS(Registros!$J$2:$J$6000,Registros!$B$2:$B$6000,$A4291)&gt;0),1,0)</f>
        <v/>
      </c>
      <c r="N4291">
        <f>IF($J4291&gt;0,1,IF(COUNTIFS(Registros!$A$2:$A$6000,"CS",Registros!$B$2:$B$6000,$A4291,Registros!$K$2:$K$6000,"&lt;&gt;")&gt;0,1,0))</f>
        <v/>
      </c>
      <c r="O4291">
        <f>IF(AND($K4291=1,$E4291=0,$G4291=0,$I4291=0),"WINBACK",IF(AND($M4291=1,$N4291&gt;0),"CONVERGENTE",IF($M4291=1,"SOLO MÓVIL",IF($N4291&gt;0,"SOLO FIJO / INTERNET","SIN SERVICIOS"))))</f>
        <v/>
      </c>
      <c r="P4291">
        <f>IF($O4291="WINBACK","Recuperar (winback)",IF($O4291="CONVERGENTE","Upgrade / más líneas",IF($O4291="SOLO MÓVIL","Ofrecer fijo + internet (FLBBTV)",IF($O4291="SOLO FIJO / INTERNET","Ofrecer línea móvil Nextphone","Oferta completa (móvil + fijo + internet)"))))</f>
        <v/>
      </c>
      <c r="Q4291">
        <f>$F4291+$H4291+$L4291</f>
        <v/>
      </c>
      <c r="R4291">
        <f>IFERROR(VLOOKUP($A4291,Registros!$B$2:$G$6000,6,0),IFERROR(VLOOKUP($D4291,Winback!$B$2:$C$300,2,0),""))</f>
        <v/>
      </c>
      <c r="S4291">
        <f>IF($E4291=1,"NP","")&amp;IF($G4291=1,"+MOV","")&amp;IF($I4291=1,"+CS","")&amp;IF($K4291=1,"+WB","")</f>
        <v/>
      </c>
      <c r="T4291">
        <f>$E4291+$G4291+$I4291+$K4291</f>
        <v/>
      </c>
    </row>
    <row r="4292">
      <c r="A4292" t="inlineStr">
        <is>
          <t>309084590000</t>
        </is>
      </c>
      <c r="B4292" t="inlineStr">
        <is>
          <t>30908459</t>
        </is>
      </c>
      <c r="C4292" t="inlineStr">
        <is>
          <t>XIULI LU LUO DE ZOU</t>
        </is>
      </c>
      <c r="D4292" t="inlineStr">
        <is>
          <t>XIULILULUODEZOU</t>
        </is>
      </c>
      <c r="E4292">
        <f>IF(COUNTIFS(Registros!$A$2:$A$6000,"NP",Registros!$B$2:$B$6000,$A4292)&gt;0,1,0)</f>
        <v/>
      </c>
      <c r="F4292">
        <f>IF($E4292=1,SUMIFS(Registros!$F$2:$F$6000,Registros!$A$2:$A$6000,"NP",Registros!$B$2:$B$6000,$A4292),0)</f>
        <v/>
      </c>
      <c r="G4292">
        <f>IF(COUNTIFS(Registros!$A$2:$A$6000,"MOV",Registros!$B$2:$B$6000,$A4292)&gt;0,1,0)</f>
        <v/>
      </c>
      <c r="H4292">
        <f>IF($G4292=1,SUMIFS(Registros!$F$2:$F$6000,Registros!$A$2:$A$6000,"MOV",Registros!$B$2:$B$6000,$A4292),0)</f>
        <v/>
      </c>
      <c r="I4292">
        <f>IF(COUNTIFS(Registros!$A$2:$A$6000,"CS",Registros!$B$2:$B$6000,$A4292)&gt;0,1,0)</f>
        <v/>
      </c>
      <c r="J4292">
        <f>IF($I4292=1,SUMIFS(Registros!$I$2:$I$6000,Registros!$A$2:$A$6000,"CS",Registros!$B$2:$B$6000,$A4292),0)</f>
        <v/>
      </c>
      <c r="K4292">
        <f>IF(COUNTIFS(Winback!$K$2:$K$300,$D4292)&gt;0,1,0)</f>
        <v/>
      </c>
      <c r="L4292">
        <f>IF(AND($K4292=1,LEFT($A4292,3)="WB-"),SUMIFS(Winback!$D$2:$D$300,Winback!$K$2:$K$300,$D4292),0)</f>
        <v/>
      </c>
      <c r="M4292">
        <f>IF(OR($E4292=1,$G4292=1,SUMIFS(Registros!$J$2:$J$6000,Registros!$B$2:$B$6000,$A4292)&gt;0),1,0)</f>
        <v/>
      </c>
      <c r="N4292">
        <f>IF($J4292&gt;0,1,IF(COUNTIFS(Registros!$A$2:$A$6000,"CS",Registros!$B$2:$B$6000,$A4292,Registros!$K$2:$K$6000,"&lt;&gt;")&gt;0,1,0))</f>
        <v/>
      </c>
      <c r="O4292">
        <f>IF(AND($K4292=1,$E4292=0,$G4292=0,$I4292=0),"WINBACK",IF(AND($M4292=1,$N4292&gt;0),"CONVERGENTE",IF($M4292=1,"SOLO MÓVIL",IF($N4292&gt;0,"SOLO FIJO / INTERNET","SIN SERVICIOS"))))</f>
        <v/>
      </c>
      <c r="P4292">
        <f>IF($O4292="WINBACK","Recuperar (winback)",IF($O4292="CONVERGENTE","Upgrade / más líneas",IF($O4292="SOLO MÓVIL","Ofrecer fijo + internet (FLBBTV)",IF($O4292="SOLO FIJO / INTERNET","Ofrecer línea móvil Nextphone","Oferta completa (móvil + fijo + internet)"))))</f>
        <v/>
      </c>
      <c r="Q4292">
        <f>$F4292+$H4292+$L4292</f>
        <v/>
      </c>
      <c r="R4292">
        <f>IFERROR(VLOOKUP($A4292,Registros!$B$2:$G$6000,6,0),IFERROR(VLOOKUP($D4292,Winback!$B$2:$C$300,2,0),""))</f>
        <v/>
      </c>
      <c r="S4292">
        <f>IF($E4292=1,"NP","")&amp;IF($G4292=1,"+MOV","")&amp;IF($I4292=1,"+CS","")&amp;IF($K4292=1,"+WB","")</f>
        <v/>
      </c>
      <c r="T4292">
        <f>$E4292+$G4292+$I4292+$K4292</f>
        <v/>
      </c>
    </row>
    <row r="4293">
      <c r="A4293" t="inlineStr">
        <is>
          <t>323011940000</t>
        </is>
      </c>
      <c r="B4293" t="inlineStr">
        <is>
          <t>32301194</t>
        </is>
      </c>
      <c r="C4293" t="inlineStr">
        <is>
          <t>XIULIAN TANG</t>
        </is>
      </c>
      <c r="D4293" t="inlineStr">
        <is>
          <t>XIULIANTANG</t>
        </is>
      </c>
      <c r="E4293">
        <f>IF(COUNTIFS(Registros!$A$2:$A$6000,"NP",Registros!$B$2:$B$6000,$A4293)&gt;0,1,0)</f>
        <v/>
      </c>
      <c r="F4293">
        <f>IF($E4293=1,SUMIFS(Registros!$F$2:$F$6000,Registros!$A$2:$A$6000,"NP",Registros!$B$2:$B$6000,$A4293),0)</f>
        <v/>
      </c>
      <c r="G4293">
        <f>IF(COUNTIFS(Registros!$A$2:$A$6000,"MOV",Registros!$B$2:$B$6000,$A4293)&gt;0,1,0)</f>
        <v/>
      </c>
      <c r="H4293">
        <f>IF($G4293=1,SUMIFS(Registros!$F$2:$F$6000,Registros!$A$2:$A$6000,"MOV",Registros!$B$2:$B$6000,$A4293),0)</f>
        <v/>
      </c>
      <c r="I4293">
        <f>IF(COUNTIFS(Registros!$A$2:$A$6000,"CS",Registros!$B$2:$B$6000,$A4293)&gt;0,1,0)</f>
        <v/>
      </c>
      <c r="J4293">
        <f>IF($I4293=1,SUMIFS(Registros!$I$2:$I$6000,Registros!$A$2:$A$6000,"CS",Registros!$B$2:$B$6000,$A4293),0)</f>
        <v/>
      </c>
      <c r="K4293">
        <f>IF(COUNTIFS(Winback!$K$2:$K$300,$D4293)&gt;0,1,0)</f>
        <v/>
      </c>
      <c r="L4293">
        <f>IF(AND($K4293=1,LEFT($A4293,3)="WB-"),SUMIFS(Winback!$D$2:$D$300,Winback!$K$2:$K$300,$D4293),0)</f>
        <v/>
      </c>
      <c r="M4293">
        <f>IF(OR($E4293=1,$G4293=1,SUMIFS(Registros!$J$2:$J$6000,Registros!$B$2:$B$6000,$A4293)&gt;0),1,0)</f>
        <v/>
      </c>
      <c r="N4293">
        <f>IF($J4293&gt;0,1,IF(COUNTIFS(Registros!$A$2:$A$6000,"CS",Registros!$B$2:$B$6000,$A4293,Registros!$K$2:$K$6000,"&lt;&gt;")&gt;0,1,0))</f>
        <v/>
      </c>
      <c r="O4293">
        <f>IF(AND($K4293=1,$E4293=0,$G4293=0,$I4293=0),"WINBACK",IF(AND($M4293=1,$N4293&gt;0),"CONVERGENTE",IF($M4293=1,"SOLO MÓVIL",IF($N4293&gt;0,"SOLO FIJO / INTERNET","SIN SERVICIOS"))))</f>
        <v/>
      </c>
      <c r="P4293">
        <f>IF($O4293="WINBACK","Recuperar (winback)",IF($O4293="CONVERGENTE","Upgrade / más líneas",IF($O4293="SOLO MÓVIL","Ofrecer fijo + internet (FLBBTV)",IF($O4293="SOLO FIJO / INTERNET","Ofrecer línea móvil Nextphone","Oferta completa (móvil + fijo + internet)"))))</f>
        <v/>
      </c>
      <c r="Q4293">
        <f>$F4293+$H4293+$L4293</f>
        <v/>
      </c>
      <c r="R4293">
        <f>IFERROR(VLOOKUP($A4293,Registros!$B$2:$G$6000,6,0),IFERROR(VLOOKUP($D4293,Winback!$B$2:$C$300,2,0),""))</f>
        <v/>
      </c>
      <c r="S4293">
        <f>IF($E4293=1,"NP","")&amp;IF($G4293=1,"+MOV","")&amp;IF($I4293=1,"+CS","")&amp;IF($K4293=1,"+WB","")</f>
        <v/>
      </c>
      <c r="T4293">
        <f>$E4293+$G4293+$I4293+$K4293</f>
        <v/>
      </c>
    </row>
    <row r="4294">
      <c r="A4294" t="inlineStr">
        <is>
          <t>336053760000</t>
        </is>
      </c>
      <c r="B4294" t="inlineStr">
        <is>
          <t>33605376</t>
        </is>
      </c>
      <c r="C4294" t="inlineStr">
        <is>
          <t>XIUNU WU</t>
        </is>
      </c>
      <c r="D4294" t="inlineStr">
        <is>
          <t>XIUNUWU</t>
        </is>
      </c>
      <c r="E4294">
        <f>IF(COUNTIFS(Registros!$A$2:$A$6000,"NP",Registros!$B$2:$B$6000,$A4294)&gt;0,1,0)</f>
        <v/>
      </c>
      <c r="F4294">
        <f>IF($E4294=1,SUMIFS(Registros!$F$2:$F$6000,Registros!$A$2:$A$6000,"NP",Registros!$B$2:$B$6000,$A4294),0)</f>
        <v/>
      </c>
      <c r="G4294">
        <f>IF(COUNTIFS(Registros!$A$2:$A$6000,"MOV",Registros!$B$2:$B$6000,$A4294)&gt;0,1,0)</f>
        <v/>
      </c>
      <c r="H4294">
        <f>IF($G4294=1,SUMIFS(Registros!$F$2:$F$6000,Registros!$A$2:$A$6000,"MOV",Registros!$B$2:$B$6000,$A4294),0)</f>
        <v/>
      </c>
      <c r="I4294">
        <f>IF(COUNTIFS(Registros!$A$2:$A$6000,"CS",Registros!$B$2:$B$6000,$A4294)&gt;0,1,0)</f>
        <v/>
      </c>
      <c r="J4294">
        <f>IF($I4294=1,SUMIFS(Registros!$I$2:$I$6000,Registros!$A$2:$A$6000,"CS",Registros!$B$2:$B$6000,$A4294),0)</f>
        <v/>
      </c>
      <c r="K4294">
        <f>IF(COUNTIFS(Winback!$K$2:$K$300,$D4294)&gt;0,1,0)</f>
        <v/>
      </c>
      <c r="L4294">
        <f>IF(AND($K4294=1,LEFT($A4294,3)="WB-"),SUMIFS(Winback!$D$2:$D$300,Winback!$K$2:$K$300,$D4294),0)</f>
        <v/>
      </c>
      <c r="M4294">
        <f>IF(OR($E4294=1,$G4294=1,SUMIFS(Registros!$J$2:$J$6000,Registros!$B$2:$B$6000,$A4294)&gt;0),1,0)</f>
        <v/>
      </c>
      <c r="N4294">
        <f>IF($J4294&gt;0,1,IF(COUNTIFS(Registros!$A$2:$A$6000,"CS",Registros!$B$2:$B$6000,$A4294,Registros!$K$2:$K$6000,"&lt;&gt;")&gt;0,1,0))</f>
        <v/>
      </c>
      <c r="O4294">
        <f>IF(AND($K4294=1,$E4294=0,$G4294=0,$I4294=0),"WINBACK",IF(AND($M4294=1,$N4294&gt;0),"CONVERGENTE",IF($M4294=1,"SOLO MÓVIL",IF($N4294&gt;0,"SOLO FIJO / INTERNET","SIN SERVICIOS"))))</f>
        <v/>
      </c>
      <c r="P4294">
        <f>IF($O4294="WINBACK","Recuperar (winback)",IF($O4294="CONVERGENTE","Upgrade / más líneas",IF($O4294="SOLO MÓVIL","Ofrecer fijo + internet (FLBBTV)",IF($O4294="SOLO FIJO / INTERNET","Ofrecer línea móvil Nextphone","Oferta completa (móvil + fijo + internet)"))))</f>
        <v/>
      </c>
      <c r="Q4294">
        <f>$F4294+$H4294+$L4294</f>
        <v/>
      </c>
      <c r="R4294">
        <f>IFERROR(VLOOKUP($A4294,Registros!$B$2:$G$6000,6,0),IFERROR(VLOOKUP($D4294,Winback!$B$2:$C$300,2,0),""))</f>
        <v/>
      </c>
      <c r="S4294">
        <f>IF($E4294=1,"NP","")&amp;IF($G4294=1,"+MOV","")&amp;IF($I4294=1,"+CS","")&amp;IF($K4294=1,"+WB","")</f>
        <v/>
      </c>
      <c r="T4294">
        <f>$E4294+$G4294+$I4294+$K4294</f>
        <v/>
      </c>
    </row>
    <row r="4295">
      <c r="A4295" t="inlineStr">
        <is>
          <t>341426060000</t>
        </is>
      </c>
      <c r="B4295" t="inlineStr">
        <is>
          <t>34142606</t>
        </is>
      </c>
      <c r="C4295" t="inlineStr">
        <is>
          <t>XIUPING ZHONG</t>
        </is>
      </c>
      <c r="D4295" t="inlineStr">
        <is>
          <t>XIUPINGZHONG</t>
        </is>
      </c>
      <c r="E4295">
        <f>IF(COUNTIFS(Registros!$A$2:$A$6000,"NP",Registros!$B$2:$B$6000,$A4295)&gt;0,1,0)</f>
        <v/>
      </c>
      <c r="F4295">
        <f>IF($E4295=1,SUMIFS(Registros!$F$2:$F$6000,Registros!$A$2:$A$6000,"NP",Registros!$B$2:$B$6000,$A4295),0)</f>
        <v/>
      </c>
      <c r="G4295">
        <f>IF(COUNTIFS(Registros!$A$2:$A$6000,"MOV",Registros!$B$2:$B$6000,$A4295)&gt;0,1,0)</f>
        <v/>
      </c>
      <c r="H4295">
        <f>IF($G4295=1,SUMIFS(Registros!$F$2:$F$6000,Registros!$A$2:$A$6000,"MOV",Registros!$B$2:$B$6000,$A4295),0)</f>
        <v/>
      </c>
      <c r="I4295">
        <f>IF(COUNTIFS(Registros!$A$2:$A$6000,"CS",Registros!$B$2:$B$6000,$A4295)&gt;0,1,0)</f>
        <v/>
      </c>
      <c r="J4295">
        <f>IF($I4295=1,SUMIFS(Registros!$I$2:$I$6000,Registros!$A$2:$A$6000,"CS",Registros!$B$2:$B$6000,$A4295),0)</f>
        <v/>
      </c>
      <c r="K4295">
        <f>IF(COUNTIFS(Winback!$K$2:$K$300,$D4295)&gt;0,1,0)</f>
        <v/>
      </c>
      <c r="L4295">
        <f>IF(AND($K4295=1,LEFT($A4295,3)="WB-"),SUMIFS(Winback!$D$2:$D$300,Winback!$K$2:$K$300,$D4295),0)</f>
        <v/>
      </c>
      <c r="M4295">
        <f>IF(OR($E4295=1,$G4295=1,SUMIFS(Registros!$J$2:$J$6000,Registros!$B$2:$B$6000,$A4295)&gt;0),1,0)</f>
        <v/>
      </c>
      <c r="N4295">
        <f>IF($J4295&gt;0,1,IF(COUNTIFS(Registros!$A$2:$A$6000,"CS",Registros!$B$2:$B$6000,$A4295,Registros!$K$2:$K$6000,"&lt;&gt;")&gt;0,1,0))</f>
        <v/>
      </c>
      <c r="O4295">
        <f>IF(AND($K4295=1,$E4295=0,$G4295=0,$I4295=0),"WINBACK",IF(AND($M4295=1,$N4295&gt;0),"CONVERGENTE",IF($M4295=1,"SOLO MÓVIL",IF($N4295&gt;0,"SOLO FIJO / INTERNET","SIN SERVICIOS"))))</f>
        <v/>
      </c>
      <c r="P4295">
        <f>IF($O4295="WINBACK","Recuperar (winback)",IF($O4295="CONVERGENTE","Upgrade / más líneas",IF($O4295="SOLO MÓVIL","Ofrecer fijo + internet (FLBBTV)",IF($O4295="SOLO FIJO / INTERNET","Ofrecer línea móvil Nextphone","Oferta completa (móvil + fijo + internet)"))))</f>
        <v/>
      </c>
      <c r="Q4295">
        <f>$F4295+$H4295+$L4295</f>
        <v/>
      </c>
      <c r="R4295">
        <f>IFERROR(VLOOKUP($A4295,Registros!$B$2:$G$6000,6,0),IFERROR(VLOOKUP($D4295,Winback!$B$2:$C$300,2,0),""))</f>
        <v/>
      </c>
      <c r="S4295">
        <f>IF($E4295=1,"NP","")&amp;IF($G4295=1,"+MOV","")&amp;IF($I4295=1,"+CS","")&amp;IF($K4295=1,"+WB","")</f>
        <v/>
      </c>
      <c r="T4295">
        <f>$E4295+$G4295+$I4295+$K4295</f>
        <v/>
      </c>
    </row>
    <row r="4296">
      <c r="A4296" t="inlineStr">
        <is>
          <t>338247170000</t>
        </is>
      </c>
      <c r="B4296" t="inlineStr">
        <is>
          <t>33824717</t>
        </is>
      </c>
      <c r="C4296" t="inlineStr">
        <is>
          <t>XIUQIONG LIU</t>
        </is>
      </c>
      <c r="D4296" t="inlineStr">
        <is>
          <t>XIUQIONGLIU</t>
        </is>
      </c>
      <c r="E4296">
        <f>IF(COUNTIFS(Registros!$A$2:$A$6000,"NP",Registros!$B$2:$B$6000,$A4296)&gt;0,1,0)</f>
        <v/>
      </c>
      <c r="F4296">
        <f>IF($E4296=1,SUMIFS(Registros!$F$2:$F$6000,Registros!$A$2:$A$6000,"NP",Registros!$B$2:$B$6000,$A4296),0)</f>
        <v/>
      </c>
      <c r="G4296">
        <f>IF(COUNTIFS(Registros!$A$2:$A$6000,"MOV",Registros!$B$2:$B$6000,$A4296)&gt;0,1,0)</f>
        <v/>
      </c>
      <c r="H4296">
        <f>IF($G4296=1,SUMIFS(Registros!$F$2:$F$6000,Registros!$A$2:$A$6000,"MOV",Registros!$B$2:$B$6000,$A4296),0)</f>
        <v/>
      </c>
      <c r="I4296">
        <f>IF(COUNTIFS(Registros!$A$2:$A$6000,"CS",Registros!$B$2:$B$6000,$A4296)&gt;0,1,0)</f>
        <v/>
      </c>
      <c r="J4296">
        <f>IF($I4296=1,SUMIFS(Registros!$I$2:$I$6000,Registros!$A$2:$A$6000,"CS",Registros!$B$2:$B$6000,$A4296),0)</f>
        <v/>
      </c>
      <c r="K4296">
        <f>IF(COUNTIFS(Winback!$K$2:$K$300,$D4296)&gt;0,1,0)</f>
        <v/>
      </c>
      <c r="L4296">
        <f>IF(AND($K4296=1,LEFT($A4296,3)="WB-"),SUMIFS(Winback!$D$2:$D$300,Winback!$K$2:$K$300,$D4296),0)</f>
        <v/>
      </c>
      <c r="M4296">
        <f>IF(OR($E4296=1,$G4296=1,SUMIFS(Registros!$J$2:$J$6000,Registros!$B$2:$B$6000,$A4296)&gt;0),1,0)</f>
        <v/>
      </c>
      <c r="N4296">
        <f>IF($J4296&gt;0,1,IF(COUNTIFS(Registros!$A$2:$A$6000,"CS",Registros!$B$2:$B$6000,$A4296,Registros!$K$2:$K$6000,"&lt;&gt;")&gt;0,1,0))</f>
        <v/>
      </c>
      <c r="O4296">
        <f>IF(AND($K4296=1,$E4296=0,$G4296=0,$I4296=0),"WINBACK",IF(AND($M4296=1,$N4296&gt;0),"CONVERGENTE",IF($M4296=1,"SOLO MÓVIL",IF($N4296&gt;0,"SOLO FIJO / INTERNET","SIN SERVICIOS"))))</f>
        <v/>
      </c>
      <c r="P4296">
        <f>IF($O4296="WINBACK","Recuperar (winback)",IF($O4296="CONVERGENTE","Upgrade / más líneas",IF($O4296="SOLO MÓVIL","Ofrecer fijo + internet (FLBBTV)",IF($O4296="SOLO FIJO / INTERNET","Ofrecer línea móvil Nextphone","Oferta completa (móvil + fijo + internet)"))))</f>
        <v/>
      </c>
      <c r="Q4296">
        <f>$F4296+$H4296+$L4296</f>
        <v/>
      </c>
      <c r="R4296">
        <f>IFERROR(VLOOKUP($A4296,Registros!$B$2:$G$6000,6,0),IFERROR(VLOOKUP($D4296,Winback!$B$2:$C$300,2,0),""))</f>
        <v/>
      </c>
      <c r="S4296">
        <f>IF($E4296=1,"NP","")&amp;IF($G4296=1,"+MOV","")&amp;IF($I4296=1,"+CS","")&amp;IF($K4296=1,"+WB","")</f>
        <v/>
      </c>
      <c r="T4296">
        <f>$E4296+$G4296+$I4296+$K4296</f>
        <v/>
      </c>
    </row>
    <row r="4297">
      <c r="A4297" t="inlineStr">
        <is>
          <t>325125540000</t>
        </is>
      </c>
      <c r="B4297" t="inlineStr">
        <is>
          <t>32512554</t>
        </is>
      </c>
      <c r="C4297" t="inlineStr">
        <is>
          <t>XIUQIONG QIU</t>
        </is>
      </c>
      <c r="D4297" t="inlineStr">
        <is>
          <t>XIUQIONGQIU</t>
        </is>
      </c>
      <c r="E4297">
        <f>IF(COUNTIFS(Registros!$A$2:$A$6000,"NP",Registros!$B$2:$B$6000,$A4297)&gt;0,1,0)</f>
        <v/>
      </c>
      <c r="F4297">
        <f>IF($E4297=1,SUMIFS(Registros!$F$2:$F$6000,Registros!$A$2:$A$6000,"NP",Registros!$B$2:$B$6000,$A4297),0)</f>
        <v/>
      </c>
      <c r="G4297">
        <f>IF(COUNTIFS(Registros!$A$2:$A$6000,"MOV",Registros!$B$2:$B$6000,$A4297)&gt;0,1,0)</f>
        <v/>
      </c>
      <c r="H4297">
        <f>IF($G4297=1,SUMIFS(Registros!$F$2:$F$6000,Registros!$A$2:$A$6000,"MOV",Registros!$B$2:$B$6000,$A4297),0)</f>
        <v/>
      </c>
      <c r="I4297">
        <f>IF(COUNTIFS(Registros!$A$2:$A$6000,"CS",Registros!$B$2:$B$6000,$A4297)&gt;0,1,0)</f>
        <v/>
      </c>
      <c r="J4297">
        <f>IF($I4297=1,SUMIFS(Registros!$I$2:$I$6000,Registros!$A$2:$A$6000,"CS",Registros!$B$2:$B$6000,$A4297),0)</f>
        <v/>
      </c>
      <c r="K4297">
        <f>IF(COUNTIFS(Winback!$K$2:$K$300,$D4297)&gt;0,1,0)</f>
        <v/>
      </c>
      <c r="L4297">
        <f>IF(AND($K4297=1,LEFT($A4297,3)="WB-"),SUMIFS(Winback!$D$2:$D$300,Winback!$K$2:$K$300,$D4297),0)</f>
        <v/>
      </c>
      <c r="M4297">
        <f>IF(OR($E4297=1,$G4297=1,SUMIFS(Registros!$J$2:$J$6000,Registros!$B$2:$B$6000,$A4297)&gt;0),1,0)</f>
        <v/>
      </c>
      <c r="N4297">
        <f>IF($J4297&gt;0,1,IF(COUNTIFS(Registros!$A$2:$A$6000,"CS",Registros!$B$2:$B$6000,$A4297,Registros!$K$2:$K$6000,"&lt;&gt;")&gt;0,1,0))</f>
        <v/>
      </c>
      <c r="O4297">
        <f>IF(AND($K4297=1,$E4297=0,$G4297=0,$I4297=0),"WINBACK",IF(AND($M4297=1,$N4297&gt;0),"CONVERGENTE",IF($M4297=1,"SOLO MÓVIL",IF($N4297&gt;0,"SOLO FIJO / INTERNET","SIN SERVICIOS"))))</f>
        <v/>
      </c>
      <c r="P4297">
        <f>IF($O4297="WINBACK","Recuperar (winback)",IF($O4297="CONVERGENTE","Upgrade / más líneas",IF($O4297="SOLO MÓVIL","Ofrecer fijo + internet (FLBBTV)",IF($O4297="SOLO FIJO / INTERNET","Ofrecer línea móvil Nextphone","Oferta completa (móvil + fijo + internet)"))))</f>
        <v/>
      </c>
      <c r="Q4297">
        <f>$F4297+$H4297+$L4297</f>
        <v/>
      </c>
      <c r="R4297">
        <f>IFERROR(VLOOKUP($A4297,Registros!$B$2:$G$6000,6,0),IFERROR(VLOOKUP($D4297,Winback!$B$2:$C$300,2,0),""))</f>
        <v/>
      </c>
      <c r="S4297">
        <f>IF($E4297=1,"NP","")&amp;IF($G4297=1,"+MOV","")&amp;IF($I4297=1,"+CS","")&amp;IF($K4297=1,"+WB","")</f>
        <v/>
      </c>
      <c r="T4297">
        <f>$E4297+$G4297+$I4297+$K4297</f>
        <v/>
      </c>
    </row>
    <row r="4298">
      <c r="A4298" t="inlineStr">
        <is>
          <t>328055740000</t>
        </is>
      </c>
      <c r="B4298" t="inlineStr">
        <is>
          <t>32805574</t>
        </is>
      </c>
      <c r="C4298" t="inlineStr">
        <is>
          <t>XIUQIONG ZENG</t>
        </is>
      </c>
      <c r="D4298" t="inlineStr">
        <is>
          <t>XIUQIONGZENG</t>
        </is>
      </c>
      <c r="E4298">
        <f>IF(COUNTIFS(Registros!$A$2:$A$6000,"NP",Registros!$B$2:$B$6000,$A4298)&gt;0,1,0)</f>
        <v/>
      </c>
      <c r="F4298">
        <f>IF($E4298=1,SUMIFS(Registros!$F$2:$F$6000,Registros!$A$2:$A$6000,"NP",Registros!$B$2:$B$6000,$A4298),0)</f>
        <v/>
      </c>
      <c r="G4298">
        <f>IF(COUNTIFS(Registros!$A$2:$A$6000,"MOV",Registros!$B$2:$B$6000,$A4298)&gt;0,1,0)</f>
        <v/>
      </c>
      <c r="H4298">
        <f>IF($G4298=1,SUMIFS(Registros!$F$2:$F$6000,Registros!$A$2:$A$6000,"MOV",Registros!$B$2:$B$6000,$A4298),0)</f>
        <v/>
      </c>
      <c r="I4298">
        <f>IF(COUNTIFS(Registros!$A$2:$A$6000,"CS",Registros!$B$2:$B$6000,$A4298)&gt;0,1,0)</f>
        <v/>
      </c>
      <c r="J4298">
        <f>IF($I4298=1,SUMIFS(Registros!$I$2:$I$6000,Registros!$A$2:$A$6000,"CS",Registros!$B$2:$B$6000,$A4298),0)</f>
        <v/>
      </c>
      <c r="K4298">
        <f>IF(COUNTIFS(Winback!$K$2:$K$300,$D4298)&gt;0,1,0)</f>
        <v/>
      </c>
      <c r="L4298">
        <f>IF(AND($K4298=1,LEFT($A4298,3)="WB-"),SUMIFS(Winback!$D$2:$D$300,Winback!$K$2:$K$300,$D4298),0)</f>
        <v/>
      </c>
      <c r="M4298">
        <f>IF(OR($E4298=1,$G4298=1,SUMIFS(Registros!$J$2:$J$6000,Registros!$B$2:$B$6000,$A4298)&gt;0),1,0)</f>
        <v/>
      </c>
      <c r="N4298">
        <f>IF($J4298&gt;0,1,IF(COUNTIFS(Registros!$A$2:$A$6000,"CS",Registros!$B$2:$B$6000,$A4298,Registros!$K$2:$K$6000,"&lt;&gt;")&gt;0,1,0))</f>
        <v/>
      </c>
      <c r="O4298">
        <f>IF(AND($K4298=1,$E4298=0,$G4298=0,$I4298=0),"WINBACK",IF(AND($M4298=1,$N4298&gt;0),"CONVERGENTE",IF($M4298=1,"SOLO MÓVIL",IF($N4298&gt;0,"SOLO FIJO / INTERNET","SIN SERVICIOS"))))</f>
        <v/>
      </c>
      <c r="P4298">
        <f>IF($O4298="WINBACK","Recuperar (winback)",IF($O4298="CONVERGENTE","Upgrade / más líneas",IF($O4298="SOLO MÓVIL","Ofrecer fijo + internet (FLBBTV)",IF($O4298="SOLO FIJO / INTERNET","Ofrecer línea móvil Nextphone","Oferta completa (móvil + fijo + internet)"))))</f>
        <v/>
      </c>
      <c r="Q4298">
        <f>$F4298+$H4298+$L4298</f>
        <v/>
      </c>
      <c r="R4298">
        <f>IFERROR(VLOOKUP($A4298,Registros!$B$2:$G$6000,6,0),IFERROR(VLOOKUP($D4298,Winback!$B$2:$C$300,2,0),""))</f>
        <v/>
      </c>
      <c r="S4298">
        <f>IF($E4298=1,"NP","")&amp;IF($G4298=1,"+MOV","")&amp;IF($I4298=1,"+CS","")&amp;IF($K4298=1,"+WB","")</f>
        <v/>
      </c>
      <c r="T4298">
        <f>$E4298+$G4298+$I4298+$K4298</f>
        <v/>
      </c>
    </row>
    <row r="4299">
      <c r="A4299" t="inlineStr">
        <is>
          <t>344426120000</t>
        </is>
      </c>
      <c r="B4299" t="inlineStr">
        <is>
          <t>34442612</t>
        </is>
      </c>
      <c r="C4299" t="inlineStr">
        <is>
          <t>XIUQUIN LUO</t>
        </is>
      </c>
      <c r="D4299" t="inlineStr">
        <is>
          <t>XIUQUINLUO</t>
        </is>
      </c>
      <c r="E4299">
        <f>IF(COUNTIFS(Registros!$A$2:$A$6000,"NP",Registros!$B$2:$B$6000,$A4299)&gt;0,1,0)</f>
        <v/>
      </c>
      <c r="F4299">
        <f>IF($E4299=1,SUMIFS(Registros!$F$2:$F$6000,Registros!$A$2:$A$6000,"NP",Registros!$B$2:$B$6000,$A4299),0)</f>
        <v/>
      </c>
      <c r="G4299">
        <f>IF(COUNTIFS(Registros!$A$2:$A$6000,"MOV",Registros!$B$2:$B$6000,$A4299)&gt;0,1,0)</f>
        <v/>
      </c>
      <c r="H4299">
        <f>IF($G4299=1,SUMIFS(Registros!$F$2:$F$6000,Registros!$A$2:$A$6000,"MOV",Registros!$B$2:$B$6000,$A4299),0)</f>
        <v/>
      </c>
      <c r="I4299">
        <f>IF(COUNTIFS(Registros!$A$2:$A$6000,"CS",Registros!$B$2:$B$6000,$A4299)&gt;0,1,0)</f>
        <v/>
      </c>
      <c r="J4299">
        <f>IF($I4299=1,SUMIFS(Registros!$I$2:$I$6000,Registros!$A$2:$A$6000,"CS",Registros!$B$2:$B$6000,$A4299),0)</f>
        <v/>
      </c>
      <c r="K4299">
        <f>IF(COUNTIFS(Winback!$K$2:$K$300,$D4299)&gt;0,1,0)</f>
        <v/>
      </c>
      <c r="L4299">
        <f>IF(AND($K4299=1,LEFT($A4299,3)="WB-"),SUMIFS(Winback!$D$2:$D$300,Winback!$K$2:$K$300,$D4299),0)</f>
        <v/>
      </c>
      <c r="M4299">
        <f>IF(OR($E4299=1,$G4299=1,SUMIFS(Registros!$J$2:$J$6000,Registros!$B$2:$B$6000,$A4299)&gt;0),1,0)</f>
        <v/>
      </c>
      <c r="N4299">
        <f>IF($J4299&gt;0,1,IF(COUNTIFS(Registros!$A$2:$A$6000,"CS",Registros!$B$2:$B$6000,$A4299,Registros!$K$2:$K$6000,"&lt;&gt;")&gt;0,1,0))</f>
        <v/>
      </c>
      <c r="O4299">
        <f>IF(AND($K4299=1,$E4299=0,$G4299=0,$I4299=0),"WINBACK",IF(AND($M4299=1,$N4299&gt;0),"CONVERGENTE",IF($M4299=1,"SOLO MÓVIL",IF($N4299&gt;0,"SOLO FIJO / INTERNET","SIN SERVICIOS"))))</f>
        <v/>
      </c>
      <c r="P4299">
        <f>IF($O4299="WINBACK","Recuperar (winback)",IF($O4299="CONVERGENTE","Upgrade / más líneas",IF($O4299="SOLO MÓVIL","Ofrecer fijo + internet (FLBBTV)",IF($O4299="SOLO FIJO / INTERNET","Ofrecer línea móvil Nextphone","Oferta completa (móvil + fijo + internet)"))))</f>
        <v/>
      </c>
      <c r="Q4299">
        <f>$F4299+$H4299+$L4299</f>
        <v/>
      </c>
      <c r="R4299">
        <f>IFERROR(VLOOKUP($A4299,Registros!$B$2:$G$6000,6,0),IFERROR(VLOOKUP($D4299,Winback!$B$2:$C$300,2,0),""))</f>
        <v/>
      </c>
      <c r="S4299">
        <f>IF($E4299=1,"NP","")&amp;IF($G4299=1,"+MOV","")&amp;IF($I4299=1,"+CS","")&amp;IF($K4299=1,"+WB","")</f>
        <v/>
      </c>
      <c r="T4299">
        <f>$E4299+$G4299+$I4299+$K4299</f>
        <v/>
      </c>
    </row>
    <row r="4300">
      <c r="A4300" t="inlineStr">
        <is>
          <t>329085290000</t>
        </is>
      </c>
      <c r="B4300" t="inlineStr">
        <is>
          <t>32908529</t>
        </is>
      </c>
      <c r="C4300" t="inlineStr">
        <is>
          <t>XIUXIAN WANG</t>
        </is>
      </c>
      <c r="D4300" t="inlineStr">
        <is>
          <t>XIUXIANWANG</t>
        </is>
      </c>
      <c r="E4300">
        <f>IF(COUNTIFS(Registros!$A$2:$A$6000,"NP",Registros!$B$2:$B$6000,$A4300)&gt;0,1,0)</f>
        <v/>
      </c>
      <c r="F4300">
        <f>IF($E4300=1,SUMIFS(Registros!$F$2:$F$6000,Registros!$A$2:$A$6000,"NP",Registros!$B$2:$B$6000,$A4300),0)</f>
        <v/>
      </c>
      <c r="G4300">
        <f>IF(COUNTIFS(Registros!$A$2:$A$6000,"MOV",Registros!$B$2:$B$6000,$A4300)&gt;0,1,0)</f>
        <v/>
      </c>
      <c r="H4300">
        <f>IF($G4300=1,SUMIFS(Registros!$F$2:$F$6000,Registros!$A$2:$A$6000,"MOV",Registros!$B$2:$B$6000,$A4300),0)</f>
        <v/>
      </c>
      <c r="I4300">
        <f>IF(COUNTIFS(Registros!$A$2:$A$6000,"CS",Registros!$B$2:$B$6000,$A4300)&gt;0,1,0)</f>
        <v/>
      </c>
      <c r="J4300">
        <f>IF($I4300=1,SUMIFS(Registros!$I$2:$I$6000,Registros!$A$2:$A$6000,"CS",Registros!$B$2:$B$6000,$A4300),0)</f>
        <v/>
      </c>
      <c r="K4300">
        <f>IF(COUNTIFS(Winback!$K$2:$K$300,$D4300)&gt;0,1,0)</f>
        <v/>
      </c>
      <c r="L4300">
        <f>IF(AND($K4300=1,LEFT($A4300,3)="WB-"),SUMIFS(Winback!$D$2:$D$300,Winback!$K$2:$K$300,$D4300),0)</f>
        <v/>
      </c>
      <c r="M4300">
        <f>IF(OR($E4300=1,$G4300=1,SUMIFS(Registros!$J$2:$J$6000,Registros!$B$2:$B$6000,$A4300)&gt;0),1,0)</f>
        <v/>
      </c>
      <c r="N4300">
        <f>IF($J4300&gt;0,1,IF(COUNTIFS(Registros!$A$2:$A$6000,"CS",Registros!$B$2:$B$6000,$A4300,Registros!$K$2:$K$6000,"&lt;&gt;")&gt;0,1,0))</f>
        <v/>
      </c>
      <c r="O4300">
        <f>IF(AND($K4300=1,$E4300=0,$G4300=0,$I4300=0),"WINBACK",IF(AND($M4300=1,$N4300&gt;0),"CONVERGENTE",IF($M4300=1,"SOLO MÓVIL",IF($N4300&gt;0,"SOLO FIJO / INTERNET","SIN SERVICIOS"))))</f>
        <v/>
      </c>
      <c r="P4300">
        <f>IF($O4300="WINBACK","Recuperar (winback)",IF($O4300="CONVERGENTE","Upgrade / más líneas",IF($O4300="SOLO MÓVIL","Ofrecer fijo + internet (FLBBTV)",IF($O4300="SOLO FIJO / INTERNET","Ofrecer línea móvil Nextphone","Oferta completa (móvil + fijo + internet)"))))</f>
        <v/>
      </c>
      <c r="Q4300">
        <f>$F4300+$H4300+$L4300</f>
        <v/>
      </c>
      <c r="R4300">
        <f>IFERROR(VLOOKUP($A4300,Registros!$B$2:$G$6000,6,0),IFERROR(VLOOKUP($D4300,Winback!$B$2:$C$300,2,0),""))</f>
        <v/>
      </c>
      <c r="S4300">
        <f>IF($E4300=1,"NP","")&amp;IF($G4300=1,"+MOV","")&amp;IF($I4300=1,"+CS","")&amp;IF($K4300=1,"+WB","")</f>
        <v/>
      </c>
      <c r="T4300">
        <f>$E4300+$G4300+$I4300+$K4300</f>
        <v/>
      </c>
    </row>
    <row r="4301">
      <c r="A4301" t="inlineStr">
        <is>
          <t>337053850000</t>
        </is>
      </c>
      <c r="B4301" t="inlineStr">
        <is>
          <t>33705385</t>
        </is>
      </c>
      <c r="C4301" t="inlineStr">
        <is>
          <t>XIUYI HE</t>
        </is>
      </c>
      <c r="D4301" t="inlineStr">
        <is>
          <t>XIUYIHE</t>
        </is>
      </c>
      <c r="E4301">
        <f>IF(COUNTIFS(Registros!$A$2:$A$6000,"NP",Registros!$B$2:$B$6000,$A4301)&gt;0,1,0)</f>
        <v/>
      </c>
      <c r="F4301">
        <f>IF($E4301=1,SUMIFS(Registros!$F$2:$F$6000,Registros!$A$2:$A$6000,"NP",Registros!$B$2:$B$6000,$A4301),0)</f>
        <v/>
      </c>
      <c r="G4301">
        <f>IF(COUNTIFS(Registros!$A$2:$A$6000,"MOV",Registros!$B$2:$B$6000,$A4301)&gt;0,1,0)</f>
        <v/>
      </c>
      <c r="H4301">
        <f>IF($G4301=1,SUMIFS(Registros!$F$2:$F$6000,Registros!$A$2:$A$6000,"MOV",Registros!$B$2:$B$6000,$A4301),0)</f>
        <v/>
      </c>
      <c r="I4301">
        <f>IF(COUNTIFS(Registros!$A$2:$A$6000,"CS",Registros!$B$2:$B$6000,$A4301)&gt;0,1,0)</f>
        <v/>
      </c>
      <c r="J4301">
        <f>IF($I4301=1,SUMIFS(Registros!$I$2:$I$6000,Registros!$A$2:$A$6000,"CS",Registros!$B$2:$B$6000,$A4301),0)</f>
        <v/>
      </c>
      <c r="K4301">
        <f>IF(COUNTIFS(Winback!$K$2:$K$300,$D4301)&gt;0,1,0)</f>
        <v/>
      </c>
      <c r="L4301">
        <f>IF(AND($K4301=1,LEFT($A4301,3)="WB-"),SUMIFS(Winback!$D$2:$D$300,Winback!$K$2:$K$300,$D4301),0)</f>
        <v/>
      </c>
      <c r="M4301">
        <f>IF(OR($E4301=1,$G4301=1,SUMIFS(Registros!$J$2:$J$6000,Registros!$B$2:$B$6000,$A4301)&gt;0),1,0)</f>
        <v/>
      </c>
      <c r="N4301">
        <f>IF($J4301&gt;0,1,IF(COUNTIFS(Registros!$A$2:$A$6000,"CS",Registros!$B$2:$B$6000,$A4301,Registros!$K$2:$K$6000,"&lt;&gt;")&gt;0,1,0))</f>
        <v/>
      </c>
      <c r="O4301">
        <f>IF(AND($K4301=1,$E4301=0,$G4301=0,$I4301=0),"WINBACK",IF(AND($M4301=1,$N4301&gt;0),"CONVERGENTE",IF($M4301=1,"SOLO MÓVIL",IF($N4301&gt;0,"SOLO FIJO / INTERNET","SIN SERVICIOS"))))</f>
        <v/>
      </c>
      <c r="P4301">
        <f>IF($O4301="WINBACK","Recuperar (winback)",IF($O4301="CONVERGENTE","Upgrade / más líneas",IF($O4301="SOLO MÓVIL","Ofrecer fijo + internet (FLBBTV)",IF($O4301="SOLO FIJO / INTERNET","Ofrecer línea móvil Nextphone","Oferta completa (móvil + fijo + internet)"))))</f>
        <v/>
      </c>
      <c r="Q4301">
        <f>$F4301+$H4301+$L4301</f>
        <v/>
      </c>
      <c r="R4301">
        <f>IFERROR(VLOOKUP($A4301,Registros!$B$2:$G$6000,6,0),IFERROR(VLOOKUP($D4301,Winback!$B$2:$C$300,2,0),""))</f>
        <v/>
      </c>
      <c r="S4301">
        <f>IF($E4301=1,"NP","")&amp;IF($G4301=1,"+MOV","")&amp;IF($I4301=1,"+CS","")&amp;IF($K4301=1,"+WB","")</f>
        <v/>
      </c>
      <c r="T4301">
        <f>$E4301+$G4301+$I4301+$K4301</f>
        <v/>
      </c>
    </row>
    <row r="4302">
      <c r="A4302" t="inlineStr">
        <is>
          <t>355052210000</t>
        </is>
      </c>
      <c r="B4302" t="inlineStr">
        <is>
          <t>35505221</t>
        </is>
      </c>
      <c r="C4302" t="inlineStr">
        <is>
          <t>XIUYIN LIAO</t>
        </is>
      </c>
      <c r="D4302" t="inlineStr">
        <is>
          <t>XIUYINLIAO</t>
        </is>
      </c>
      <c r="E4302">
        <f>IF(COUNTIFS(Registros!$A$2:$A$6000,"NP",Registros!$B$2:$B$6000,$A4302)&gt;0,1,0)</f>
        <v/>
      </c>
      <c r="F4302">
        <f>IF($E4302=1,SUMIFS(Registros!$F$2:$F$6000,Registros!$A$2:$A$6000,"NP",Registros!$B$2:$B$6000,$A4302),0)</f>
        <v/>
      </c>
      <c r="G4302">
        <f>IF(COUNTIFS(Registros!$A$2:$A$6000,"MOV",Registros!$B$2:$B$6000,$A4302)&gt;0,1,0)</f>
        <v/>
      </c>
      <c r="H4302">
        <f>IF($G4302=1,SUMIFS(Registros!$F$2:$F$6000,Registros!$A$2:$A$6000,"MOV",Registros!$B$2:$B$6000,$A4302),0)</f>
        <v/>
      </c>
      <c r="I4302">
        <f>IF(COUNTIFS(Registros!$A$2:$A$6000,"CS",Registros!$B$2:$B$6000,$A4302)&gt;0,1,0)</f>
        <v/>
      </c>
      <c r="J4302">
        <f>IF($I4302=1,SUMIFS(Registros!$I$2:$I$6000,Registros!$A$2:$A$6000,"CS",Registros!$B$2:$B$6000,$A4302),0)</f>
        <v/>
      </c>
      <c r="K4302">
        <f>IF(COUNTIFS(Winback!$K$2:$K$300,$D4302)&gt;0,1,0)</f>
        <v/>
      </c>
      <c r="L4302">
        <f>IF(AND($K4302=1,LEFT($A4302,3)="WB-"),SUMIFS(Winback!$D$2:$D$300,Winback!$K$2:$K$300,$D4302),0)</f>
        <v/>
      </c>
      <c r="M4302">
        <f>IF(OR($E4302=1,$G4302=1,SUMIFS(Registros!$J$2:$J$6000,Registros!$B$2:$B$6000,$A4302)&gt;0),1,0)</f>
        <v/>
      </c>
      <c r="N4302">
        <f>IF($J4302&gt;0,1,IF(COUNTIFS(Registros!$A$2:$A$6000,"CS",Registros!$B$2:$B$6000,$A4302,Registros!$K$2:$K$6000,"&lt;&gt;")&gt;0,1,0))</f>
        <v/>
      </c>
      <c r="O4302">
        <f>IF(AND($K4302=1,$E4302=0,$G4302=0,$I4302=0),"WINBACK",IF(AND($M4302=1,$N4302&gt;0),"CONVERGENTE",IF($M4302=1,"SOLO MÓVIL",IF($N4302&gt;0,"SOLO FIJO / INTERNET","SIN SERVICIOS"))))</f>
        <v/>
      </c>
      <c r="P4302">
        <f>IF($O4302="WINBACK","Recuperar (winback)",IF($O4302="CONVERGENTE","Upgrade / más líneas",IF($O4302="SOLO MÓVIL","Ofrecer fijo + internet (FLBBTV)",IF($O4302="SOLO FIJO / INTERNET","Ofrecer línea móvil Nextphone","Oferta completa (móvil + fijo + internet)"))))</f>
        <v/>
      </c>
      <c r="Q4302">
        <f>$F4302+$H4302+$L4302</f>
        <v/>
      </c>
      <c r="R4302">
        <f>IFERROR(VLOOKUP($A4302,Registros!$B$2:$G$6000,6,0),IFERROR(VLOOKUP($D4302,Winback!$B$2:$C$300,2,0),""))</f>
        <v/>
      </c>
      <c r="S4302">
        <f>IF($E4302=1,"NP","")&amp;IF($G4302=1,"+MOV","")&amp;IF($I4302=1,"+CS","")&amp;IF($K4302=1,"+WB","")</f>
        <v/>
      </c>
      <c r="T4302">
        <f>$E4302+$G4302+$I4302+$K4302</f>
        <v/>
      </c>
    </row>
    <row r="4303">
      <c r="A4303" t="inlineStr">
        <is>
          <t>347402210000</t>
        </is>
      </c>
      <c r="B4303" t="inlineStr">
        <is>
          <t>34740221</t>
        </is>
      </c>
      <c r="C4303" t="inlineStr">
        <is>
          <t>XONA BROAD CASTING CORP.</t>
        </is>
      </c>
      <c r="D4303" t="inlineStr">
        <is>
          <t>XONABROADCASTINGCORP</t>
        </is>
      </c>
      <c r="E4303">
        <f>IF(COUNTIFS(Registros!$A$2:$A$6000,"NP",Registros!$B$2:$B$6000,$A4303)&gt;0,1,0)</f>
        <v/>
      </c>
      <c r="F4303">
        <f>IF($E4303=1,SUMIFS(Registros!$F$2:$F$6000,Registros!$A$2:$A$6000,"NP",Registros!$B$2:$B$6000,$A4303),0)</f>
        <v/>
      </c>
      <c r="G4303">
        <f>IF(COUNTIFS(Registros!$A$2:$A$6000,"MOV",Registros!$B$2:$B$6000,$A4303)&gt;0,1,0)</f>
        <v/>
      </c>
      <c r="H4303">
        <f>IF($G4303=1,SUMIFS(Registros!$F$2:$F$6000,Registros!$A$2:$A$6000,"MOV",Registros!$B$2:$B$6000,$A4303),0)</f>
        <v/>
      </c>
      <c r="I4303">
        <f>IF(COUNTIFS(Registros!$A$2:$A$6000,"CS",Registros!$B$2:$B$6000,$A4303)&gt;0,1,0)</f>
        <v/>
      </c>
      <c r="J4303">
        <f>IF($I4303=1,SUMIFS(Registros!$I$2:$I$6000,Registros!$A$2:$A$6000,"CS",Registros!$B$2:$B$6000,$A4303),0)</f>
        <v/>
      </c>
      <c r="K4303">
        <f>IF(COUNTIFS(Winback!$K$2:$K$300,$D4303)&gt;0,1,0)</f>
        <v/>
      </c>
      <c r="L4303">
        <f>IF(AND($K4303=1,LEFT($A4303,3)="WB-"),SUMIFS(Winback!$D$2:$D$300,Winback!$K$2:$K$300,$D4303),0)</f>
        <v/>
      </c>
      <c r="M4303">
        <f>IF(OR($E4303=1,$G4303=1,SUMIFS(Registros!$J$2:$J$6000,Registros!$B$2:$B$6000,$A4303)&gt;0),1,0)</f>
        <v/>
      </c>
      <c r="N4303">
        <f>IF($J4303&gt;0,1,IF(COUNTIFS(Registros!$A$2:$A$6000,"CS",Registros!$B$2:$B$6000,$A4303,Registros!$K$2:$K$6000,"&lt;&gt;")&gt;0,1,0))</f>
        <v/>
      </c>
      <c r="O4303">
        <f>IF(AND($K4303=1,$E4303=0,$G4303=0,$I4303=0),"WINBACK",IF(AND($M4303=1,$N4303&gt;0),"CONVERGENTE",IF($M4303=1,"SOLO MÓVIL",IF($N4303&gt;0,"SOLO FIJO / INTERNET","SIN SERVICIOS"))))</f>
        <v/>
      </c>
      <c r="P4303">
        <f>IF($O4303="WINBACK","Recuperar (winback)",IF($O4303="CONVERGENTE","Upgrade / más líneas",IF($O4303="SOLO MÓVIL","Ofrecer fijo + internet (FLBBTV)",IF($O4303="SOLO FIJO / INTERNET","Ofrecer línea móvil Nextphone","Oferta completa (móvil + fijo + internet)"))))</f>
        <v/>
      </c>
      <c r="Q4303">
        <f>$F4303+$H4303+$L4303</f>
        <v/>
      </c>
      <c r="R4303">
        <f>IFERROR(VLOOKUP($A4303,Registros!$B$2:$G$6000,6,0),IFERROR(VLOOKUP($D4303,Winback!$B$2:$C$300,2,0),""))</f>
        <v/>
      </c>
      <c r="S4303">
        <f>IF($E4303=1,"NP","")&amp;IF($G4303=1,"+MOV","")&amp;IF($I4303=1,"+CS","")&amp;IF($K4303=1,"+WB","")</f>
        <v/>
      </c>
      <c r="T4303">
        <f>$E4303+$G4303+$I4303+$K4303</f>
        <v/>
      </c>
    </row>
    <row r="4304">
      <c r="A4304" t="inlineStr">
        <is>
          <t>294015620000</t>
        </is>
      </c>
      <c r="B4304" t="inlineStr">
        <is>
          <t>29401562</t>
        </is>
      </c>
      <c r="C4304" t="inlineStr">
        <is>
          <t>XPERTISE CONSULTING GROUP PANAMA S.A.</t>
        </is>
      </c>
      <c r="D4304" t="inlineStr">
        <is>
          <t>XPERTISECONSULTINGGROUPPANAMASA</t>
        </is>
      </c>
      <c r="E4304">
        <f>IF(COUNTIFS(Registros!$A$2:$A$6000,"NP",Registros!$B$2:$B$6000,$A4304)&gt;0,1,0)</f>
        <v/>
      </c>
      <c r="F4304">
        <f>IF($E4304=1,SUMIFS(Registros!$F$2:$F$6000,Registros!$A$2:$A$6000,"NP",Registros!$B$2:$B$6000,$A4304),0)</f>
        <v/>
      </c>
      <c r="G4304">
        <f>IF(COUNTIFS(Registros!$A$2:$A$6000,"MOV",Registros!$B$2:$B$6000,$A4304)&gt;0,1,0)</f>
        <v/>
      </c>
      <c r="H4304">
        <f>IF($G4304=1,SUMIFS(Registros!$F$2:$F$6000,Registros!$A$2:$A$6000,"MOV",Registros!$B$2:$B$6000,$A4304),0)</f>
        <v/>
      </c>
      <c r="I4304">
        <f>IF(COUNTIFS(Registros!$A$2:$A$6000,"CS",Registros!$B$2:$B$6000,$A4304)&gt;0,1,0)</f>
        <v/>
      </c>
      <c r="J4304">
        <f>IF($I4304=1,SUMIFS(Registros!$I$2:$I$6000,Registros!$A$2:$A$6000,"CS",Registros!$B$2:$B$6000,$A4304),0)</f>
        <v/>
      </c>
      <c r="K4304">
        <f>IF(COUNTIFS(Winback!$K$2:$K$300,$D4304)&gt;0,1,0)</f>
        <v/>
      </c>
      <c r="L4304">
        <f>IF(AND($K4304=1,LEFT($A4304,3)="WB-"),SUMIFS(Winback!$D$2:$D$300,Winback!$K$2:$K$300,$D4304),0)</f>
        <v/>
      </c>
      <c r="M4304">
        <f>IF(OR($E4304=1,$G4304=1,SUMIFS(Registros!$J$2:$J$6000,Registros!$B$2:$B$6000,$A4304)&gt;0),1,0)</f>
        <v/>
      </c>
      <c r="N4304">
        <f>IF($J4304&gt;0,1,IF(COUNTIFS(Registros!$A$2:$A$6000,"CS",Registros!$B$2:$B$6000,$A4304,Registros!$K$2:$K$6000,"&lt;&gt;")&gt;0,1,0))</f>
        <v/>
      </c>
      <c r="O4304">
        <f>IF(AND($K4304=1,$E4304=0,$G4304=0,$I4304=0),"WINBACK",IF(AND($M4304=1,$N4304&gt;0),"CONVERGENTE",IF($M4304=1,"SOLO MÓVIL",IF($N4304&gt;0,"SOLO FIJO / INTERNET","SIN SERVICIOS"))))</f>
        <v/>
      </c>
      <c r="P4304">
        <f>IF($O4304="WINBACK","Recuperar (winback)",IF($O4304="CONVERGENTE","Upgrade / más líneas",IF($O4304="SOLO MÓVIL","Ofrecer fijo + internet (FLBBTV)",IF($O4304="SOLO FIJO / INTERNET","Ofrecer línea móvil Nextphone","Oferta completa (móvil + fijo + internet)"))))</f>
        <v/>
      </c>
      <c r="Q4304">
        <f>$F4304+$H4304+$L4304</f>
        <v/>
      </c>
      <c r="R4304">
        <f>IFERROR(VLOOKUP($A4304,Registros!$B$2:$G$6000,6,0),IFERROR(VLOOKUP($D4304,Winback!$B$2:$C$300,2,0),""))</f>
        <v/>
      </c>
      <c r="S4304">
        <f>IF($E4304=1,"NP","")&amp;IF($G4304=1,"+MOV","")&amp;IF($I4304=1,"+CS","")&amp;IF($K4304=1,"+WB","")</f>
        <v/>
      </c>
      <c r="T4304">
        <f>$E4304+$G4304+$I4304+$K4304</f>
        <v/>
      </c>
    </row>
    <row r="4305">
      <c r="A4305" t="inlineStr">
        <is>
          <t>272029800000</t>
        </is>
      </c>
      <c r="B4305" t="inlineStr">
        <is>
          <t>27202980</t>
        </is>
      </c>
      <c r="C4305" t="inlineStr">
        <is>
          <t>XTRA FIESTA</t>
        </is>
      </c>
      <c r="D4305" t="inlineStr">
        <is>
          <t>XTRAFIESTA</t>
        </is>
      </c>
      <c r="E4305">
        <f>IF(COUNTIFS(Registros!$A$2:$A$6000,"NP",Registros!$B$2:$B$6000,$A4305)&gt;0,1,0)</f>
        <v/>
      </c>
      <c r="F4305">
        <f>IF($E4305=1,SUMIFS(Registros!$F$2:$F$6000,Registros!$A$2:$A$6000,"NP",Registros!$B$2:$B$6000,$A4305),0)</f>
        <v/>
      </c>
      <c r="G4305">
        <f>IF(COUNTIFS(Registros!$A$2:$A$6000,"MOV",Registros!$B$2:$B$6000,$A4305)&gt;0,1,0)</f>
        <v/>
      </c>
      <c r="H4305">
        <f>IF($G4305=1,SUMIFS(Registros!$F$2:$F$6000,Registros!$A$2:$A$6000,"MOV",Registros!$B$2:$B$6000,$A4305),0)</f>
        <v/>
      </c>
      <c r="I4305">
        <f>IF(COUNTIFS(Registros!$A$2:$A$6000,"CS",Registros!$B$2:$B$6000,$A4305)&gt;0,1,0)</f>
        <v/>
      </c>
      <c r="J4305">
        <f>IF($I4305=1,SUMIFS(Registros!$I$2:$I$6000,Registros!$A$2:$A$6000,"CS",Registros!$B$2:$B$6000,$A4305),0)</f>
        <v/>
      </c>
      <c r="K4305">
        <f>IF(COUNTIFS(Winback!$K$2:$K$300,$D4305)&gt;0,1,0)</f>
        <v/>
      </c>
      <c r="L4305">
        <f>IF(AND($K4305=1,LEFT($A4305,3)="WB-"),SUMIFS(Winback!$D$2:$D$300,Winback!$K$2:$K$300,$D4305),0)</f>
        <v/>
      </c>
      <c r="M4305">
        <f>IF(OR($E4305=1,$G4305=1,SUMIFS(Registros!$J$2:$J$6000,Registros!$B$2:$B$6000,$A4305)&gt;0),1,0)</f>
        <v/>
      </c>
      <c r="N4305">
        <f>IF($J4305&gt;0,1,IF(COUNTIFS(Registros!$A$2:$A$6000,"CS",Registros!$B$2:$B$6000,$A4305,Registros!$K$2:$K$6000,"&lt;&gt;")&gt;0,1,0))</f>
        <v/>
      </c>
      <c r="O4305">
        <f>IF(AND($K4305=1,$E4305=0,$G4305=0,$I4305=0),"WINBACK",IF(AND($M4305=1,$N4305&gt;0),"CONVERGENTE",IF($M4305=1,"SOLO MÓVIL",IF($N4305&gt;0,"SOLO FIJO / INTERNET","SIN SERVICIOS"))))</f>
        <v/>
      </c>
      <c r="P4305">
        <f>IF($O4305="WINBACK","Recuperar (winback)",IF($O4305="CONVERGENTE","Upgrade / más líneas",IF($O4305="SOLO MÓVIL","Ofrecer fijo + internet (FLBBTV)",IF($O4305="SOLO FIJO / INTERNET","Ofrecer línea móvil Nextphone","Oferta completa (móvil + fijo + internet)"))))</f>
        <v/>
      </c>
      <c r="Q4305">
        <f>$F4305+$H4305+$L4305</f>
        <v/>
      </c>
      <c r="R4305">
        <f>IFERROR(VLOOKUP($A4305,Registros!$B$2:$G$6000,6,0),IFERROR(VLOOKUP($D4305,Winback!$B$2:$C$300,2,0),""))</f>
        <v/>
      </c>
      <c r="S4305">
        <f>IF($E4305=1,"NP","")&amp;IF($G4305=1,"+MOV","")&amp;IF($I4305=1,"+CS","")&amp;IF($K4305=1,"+WB","")</f>
        <v/>
      </c>
      <c r="T4305">
        <f>$E4305+$G4305+$I4305+$K4305</f>
        <v/>
      </c>
    </row>
    <row r="4306">
      <c r="A4306" t="inlineStr">
        <is>
          <t>132013200000</t>
        </is>
      </c>
      <c r="B4306" t="inlineStr">
        <is>
          <t>13201320</t>
        </is>
      </c>
      <c r="C4306" t="inlineStr">
        <is>
          <t>SERVICIOS NAUTICOS DEL PACIFICO; S.A</t>
        </is>
      </c>
      <c r="D4306" t="inlineStr">
        <is>
          <t>SERVICIOSNAUTICOSDELPACIFICOSA</t>
        </is>
      </c>
      <c r="E4306">
        <f>IF(COUNTIFS(Registros!$A$2:$A$6000,"NP",Registros!$B$2:$B$6000,$A4306)&gt;0,1,0)</f>
        <v/>
      </c>
      <c r="F4306">
        <f>IF($E4306=1,SUMIFS(Registros!$F$2:$F$6000,Registros!$A$2:$A$6000,"NP",Registros!$B$2:$B$6000,$A4306),0)</f>
        <v/>
      </c>
      <c r="G4306">
        <f>IF(COUNTIFS(Registros!$A$2:$A$6000,"MOV",Registros!$B$2:$B$6000,$A4306)&gt;0,1,0)</f>
        <v/>
      </c>
      <c r="H4306">
        <f>IF($G4306=1,SUMIFS(Registros!$F$2:$F$6000,Registros!$A$2:$A$6000,"MOV",Registros!$B$2:$B$6000,$A4306),0)</f>
        <v/>
      </c>
      <c r="I4306">
        <f>IF(COUNTIFS(Registros!$A$2:$A$6000,"CS",Registros!$B$2:$B$6000,$A4306)&gt;0,1,0)</f>
        <v/>
      </c>
      <c r="J4306">
        <f>IF($I4306=1,SUMIFS(Registros!$I$2:$I$6000,Registros!$A$2:$A$6000,"CS",Registros!$B$2:$B$6000,$A4306),0)</f>
        <v/>
      </c>
      <c r="K4306">
        <f>IF(COUNTIFS(Winback!$K$2:$K$300,$D4306)&gt;0,1,0)</f>
        <v/>
      </c>
      <c r="L4306">
        <f>IF(AND($K4306=1,LEFT($A4306,3)="WB-"),SUMIFS(Winback!$D$2:$D$300,Winback!$K$2:$K$300,$D4306),0)</f>
        <v/>
      </c>
      <c r="M4306">
        <f>IF(OR($E4306=1,$G4306=1,SUMIFS(Registros!$J$2:$J$6000,Registros!$B$2:$B$6000,$A4306)&gt;0),1,0)</f>
        <v/>
      </c>
      <c r="N4306">
        <f>IF($J4306&gt;0,1,IF(COUNTIFS(Registros!$A$2:$A$6000,"CS",Registros!$B$2:$B$6000,$A4306,Registros!$K$2:$K$6000,"&lt;&gt;")&gt;0,1,0))</f>
        <v/>
      </c>
      <c r="O4306">
        <f>IF(AND($K4306=1,$E4306=0,$G4306=0,$I4306=0),"WINBACK",IF(AND($M4306=1,$N4306&gt;0),"CONVERGENTE",IF($M4306=1,"SOLO MÓVIL",IF($N4306&gt;0,"SOLO FIJO / INTERNET","SIN SERVICIOS"))))</f>
        <v/>
      </c>
      <c r="P4306">
        <f>IF($O4306="WINBACK","Recuperar (winback)",IF($O4306="CONVERGENTE","Upgrade / más líneas",IF($O4306="SOLO MÓVIL","Ofrecer fijo + internet (FLBBTV)",IF($O4306="SOLO FIJO / INTERNET","Ofrecer línea móvil Nextphone","Oferta completa (móvil + fijo + internet)"))))</f>
        <v/>
      </c>
      <c r="Q4306">
        <f>$F4306+$H4306+$L4306</f>
        <v/>
      </c>
      <c r="R4306">
        <f>IFERROR(VLOOKUP($A4306,Registros!$B$2:$G$6000,6,0),IFERROR(VLOOKUP($D4306,Winback!$B$2:$C$300,2,0),""))</f>
        <v/>
      </c>
      <c r="S4306">
        <f>IF($E4306=1,"NP","")&amp;IF($G4306=1,"+MOV","")&amp;IF($I4306=1,"+CS","")&amp;IF($K4306=1,"+WB","")</f>
        <v/>
      </c>
      <c r="T4306">
        <f>$E4306+$G4306+$I4306+$K4306</f>
        <v/>
      </c>
    </row>
    <row r="4307">
      <c r="A4307" t="inlineStr">
        <is>
          <t>273006200000</t>
        </is>
      </c>
      <c r="B4307" t="inlineStr">
        <is>
          <t>27300620</t>
        </is>
      </c>
      <c r="C4307" t="inlineStr">
        <is>
          <t>XTREME SUPPORT PANAMA S.A</t>
        </is>
      </c>
      <c r="D4307" t="inlineStr">
        <is>
          <t>XTREMESUPPORTPANAMASA</t>
        </is>
      </c>
      <c r="E4307">
        <f>IF(COUNTIFS(Registros!$A$2:$A$6000,"NP",Registros!$B$2:$B$6000,$A4307)&gt;0,1,0)</f>
        <v/>
      </c>
      <c r="F4307">
        <f>IF($E4307=1,SUMIFS(Registros!$F$2:$F$6000,Registros!$A$2:$A$6000,"NP",Registros!$B$2:$B$6000,$A4307),0)</f>
        <v/>
      </c>
      <c r="G4307">
        <f>IF(COUNTIFS(Registros!$A$2:$A$6000,"MOV",Registros!$B$2:$B$6000,$A4307)&gt;0,1,0)</f>
        <v/>
      </c>
      <c r="H4307">
        <f>IF($G4307=1,SUMIFS(Registros!$F$2:$F$6000,Registros!$A$2:$A$6000,"MOV",Registros!$B$2:$B$6000,$A4307),0)</f>
        <v/>
      </c>
      <c r="I4307">
        <f>IF(COUNTIFS(Registros!$A$2:$A$6000,"CS",Registros!$B$2:$B$6000,$A4307)&gt;0,1,0)</f>
        <v/>
      </c>
      <c r="J4307">
        <f>IF($I4307=1,SUMIFS(Registros!$I$2:$I$6000,Registros!$A$2:$A$6000,"CS",Registros!$B$2:$B$6000,$A4307),0)</f>
        <v/>
      </c>
      <c r="K4307">
        <f>IF(COUNTIFS(Winback!$K$2:$K$300,$D4307)&gt;0,1,0)</f>
        <v/>
      </c>
      <c r="L4307">
        <f>IF(AND($K4307=1,LEFT($A4307,3)="WB-"),SUMIFS(Winback!$D$2:$D$300,Winback!$K$2:$K$300,$D4307),0)</f>
        <v/>
      </c>
      <c r="M4307">
        <f>IF(OR($E4307=1,$G4307=1,SUMIFS(Registros!$J$2:$J$6000,Registros!$B$2:$B$6000,$A4307)&gt;0),1,0)</f>
        <v/>
      </c>
      <c r="N4307">
        <f>IF($J4307&gt;0,1,IF(COUNTIFS(Registros!$A$2:$A$6000,"CS",Registros!$B$2:$B$6000,$A4307,Registros!$K$2:$K$6000,"&lt;&gt;")&gt;0,1,0))</f>
        <v/>
      </c>
      <c r="O4307">
        <f>IF(AND($K4307=1,$E4307=0,$G4307=0,$I4307=0),"WINBACK",IF(AND($M4307=1,$N4307&gt;0),"CONVERGENTE",IF($M4307=1,"SOLO MÓVIL",IF($N4307&gt;0,"SOLO FIJO / INTERNET","SIN SERVICIOS"))))</f>
        <v/>
      </c>
      <c r="P4307">
        <f>IF($O4307="WINBACK","Recuperar (winback)",IF($O4307="CONVERGENTE","Upgrade / más líneas",IF($O4307="SOLO MÓVIL","Ofrecer fijo + internet (FLBBTV)",IF($O4307="SOLO FIJO / INTERNET","Ofrecer línea móvil Nextphone","Oferta completa (móvil + fijo + internet)"))))</f>
        <v/>
      </c>
      <c r="Q4307">
        <f>$F4307+$H4307+$L4307</f>
        <v/>
      </c>
      <c r="R4307">
        <f>IFERROR(VLOOKUP($A4307,Registros!$B$2:$G$6000,6,0),IFERROR(VLOOKUP($D4307,Winback!$B$2:$C$300,2,0),""))</f>
        <v/>
      </c>
      <c r="S4307">
        <f>IF($E4307=1,"NP","")&amp;IF($G4307=1,"+MOV","")&amp;IF($I4307=1,"+CS","")&amp;IF($K4307=1,"+WB","")</f>
        <v/>
      </c>
      <c r="T4307">
        <f>$E4307+$G4307+$I4307+$K4307</f>
        <v/>
      </c>
    </row>
    <row r="4308">
      <c r="A4308" t="inlineStr">
        <is>
          <t>314008550000</t>
        </is>
      </c>
      <c r="B4308" t="inlineStr">
        <is>
          <t>31400855</t>
        </is>
      </c>
      <c r="C4308" t="inlineStr">
        <is>
          <t>XUEYAN CHEN ZHENG</t>
        </is>
      </c>
      <c r="D4308" t="inlineStr">
        <is>
          <t>XUEYANCHENZHENG</t>
        </is>
      </c>
      <c r="E4308">
        <f>IF(COUNTIFS(Registros!$A$2:$A$6000,"NP",Registros!$B$2:$B$6000,$A4308)&gt;0,1,0)</f>
        <v/>
      </c>
      <c r="F4308">
        <f>IF($E4308=1,SUMIFS(Registros!$F$2:$F$6000,Registros!$A$2:$A$6000,"NP",Registros!$B$2:$B$6000,$A4308),0)</f>
        <v/>
      </c>
      <c r="G4308">
        <f>IF(COUNTIFS(Registros!$A$2:$A$6000,"MOV",Registros!$B$2:$B$6000,$A4308)&gt;0,1,0)</f>
        <v/>
      </c>
      <c r="H4308">
        <f>IF($G4308=1,SUMIFS(Registros!$F$2:$F$6000,Registros!$A$2:$A$6000,"MOV",Registros!$B$2:$B$6000,$A4308),0)</f>
        <v/>
      </c>
      <c r="I4308">
        <f>IF(COUNTIFS(Registros!$A$2:$A$6000,"CS",Registros!$B$2:$B$6000,$A4308)&gt;0,1,0)</f>
        <v/>
      </c>
      <c r="J4308">
        <f>IF($I4308=1,SUMIFS(Registros!$I$2:$I$6000,Registros!$A$2:$A$6000,"CS",Registros!$B$2:$B$6000,$A4308),0)</f>
        <v/>
      </c>
      <c r="K4308">
        <f>IF(COUNTIFS(Winback!$K$2:$K$300,$D4308)&gt;0,1,0)</f>
        <v/>
      </c>
      <c r="L4308">
        <f>IF(AND($K4308=1,LEFT($A4308,3)="WB-"),SUMIFS(Winback!$D$2:$D$300,Winback!$K$2:$K$300,$D4308),0)</f>
        <v/>
      </c>
      <c r="M4308">
        <f>IF(OR($E4308=1,$G4308=1,SUMIFS(Registros!$J$2:$J$6000,Registros!$B$2:$B$6000,$A4308)&gt;0),1,0)</f>
        <v/>
      </c>
      <c r="N4308">
        <f>IF($J4308&gt;0,1,IF(COUNTIFS(Registros!$A$2:$A$6000,"CS",Registros!$B$2:$B$6000,$A4308,Registros!$K$2:$K$6000,"&lt;&gt;")&gt;0,1,0))</f>
        <v/>
      </c>
      <c r="O4308">
        <f>IF(AND($K4308=1,$E4308=0,$G4308=0,$I4308=0),"WINBACK",IF(AND($M4308=1,$N4308&gt;0),"CONVERGENTE",IF($M4308=1,"SOLO MÓVIL",IF($N4308&gt;0,"SOLO FIJO / INTERNET","SIN SERVICIOS"))))</f>
        <v/>
      </c>
      <c r="P4308">
        <f>IF($O4308="WINBACK","Recuperar (winback)",IF($O4308="CONVERGENTE","Upgrade / más líneas",IF($O4308="SOLO MÓVIL","Ofrecer fijo + internet (FLBBTV)",IF($O4308="SOLO FIJO / INTERNET","Ofrecer línea móvil Nextphone","Oferta completa (móvil + fijo + internet)"))))</f>
        <v/>
      </c>
      <c r="Q4308">
        <f>$F4308+$H4308+$L4308</f>
        <v/>
      </c>
      <c r="R4308">
        <f>IFERROR(VLOOKUP($A4308,Registros!$B$2:$G$6000,6,0),IFERROR(VLOOKUP($D4308,Winback!$B$2:$C$300,2,0),""))</f>
        <v/>
      </c>
      <c r="S4308">
        <f>IF($E4308=1,"NP","")&amp;IF($G4308=1,"+MOV","")&amp;IF($I4308=1,"+CS","")&amp;IF($K4308=1,"+WB","")</f>
        <v/>
      </c>
      <c r="T4308">
        <f>$E4308+$G4308+$I4308+$K4308</f>
        <v/>
      </c>
    </row>
    <row r="4309">
      <c r="A4309" t="inlineStr">
        <is>
          <t>333058410000</t>
        </is>
      </c>
      <c r="B4309" t="inlineStr">
        <is>
          <t>33305841</t>
        </is>
      </c>
      <c r="C4309" t="inlineStr">
        <is>
          <t>XIAOZHEN WU</t>
        </is>
      </c>
      <c r="D4309" t="inlineStr">
        <is>
          <t>XIAOZHENWU</t>
        </is>
      </c>
      <c r="E4309">
        <f>IF(COUNTIFS(Registros!$A$2:$A$6000,"NP",Registros!$B$2:$B$6000,$A4309)&gt;0,1,0)</f>
        <v/>
      </c>
      <c r="F4309">
        <f>IF($E4309=1,SUMIFS(Registros!$F$2:$F$6000,Registros!$A$2:$A$6000,"NP",Registros!$B$2:$B$6000,$A4309),0)</f>
        <v/>
      </c>
      <c r="G4309">
        <f>IF(COUNTIFS(Registros!$A$2:$A$6000,"MOV",Registros!$B$2:$B$6000,$A4309)&gt;0,1,0)</f>
        <v/>
      </c>
      <c r="H4309">
        <f>IF($G4309=1,SUMIFS(Registros!$F$2:$F$6000,Registros!$A$2:$A$6000,"MOV",Registros!$B$2:$B$6000,$A4309),0)</f>
        <v/>
      </c>
      <c r="I4309">
        <f>IF(COUNTIFS(Registros!$A$2:$A$6000,"CS",Registros!$B$2:$B$6000,$A4309)&gt;0,1,0)</f>
        <v/>
      </c>
      <c r="J4309">
        <f>IF($I4309=1,SUMIFS(Registros!$I$2:$I$6000,Registros!$A$2:$A$6000,"CS",Registros!$B$2:$B$6000,$A4309),0)</f>
        <v/>
      </c>
      <c r="K4309">
        <f>IF(COUNTIFS(Winback!$K$2:$K$300,$D4309)&gt;0,1,0)</f>
        <v/>
      </c>
      <c r="L4309">
        <f>IF(AND($K4309=1,LEFT($A4309,3)="WB-"),SUMIFS(Winback!$D$2:$D$300,Winback!$K$2:$K$300,$D4309),0)</f>
        <v/>
      </c>
      <c r="M4309">
        <f>IF(OR($E4309=1,$G4309=1,SUMIFS(Registros!$J$2:$J$6000,Registros!$B$2:$B$6000,$A4309)&gt;0),1,0)</f>
        <v/>
      </c>
      <c r="N4309">
        <f>IF($J4309&gt;0,1,IF(COUNTIFS(Registros!$A$2:$A$6000,"CS",Registros!$B$2:$B$6000,$A4309,Registros!$K$2:$K$6000,"&lt;&gt;")&gt;0,1,0))</f>
        <v/>
      </c>
      <c r="O4309">
        <f>IF(AND($K4309=1,$E4309=0,$G4309=0,$I4309=0),"WINBACK",IF(AND($M4309=1,$N4309&gt;0),"CONVERGENTE",IF($M4309=1,"SOLO MÓVIL",IF($N4309&gt;0,"SOLO FIJO / INTERNET","SIN SERVICIOS"))))</f>
        <v/>
      </c>
      <c r="P4309">
        <f>IF($O4309="WINBACK","Recuperar (winback)",IF($O4309="CONVERGENTE","Upgrade / más líneas",IF($O4309="SOLO MÓVIL","Ofrecer fijo + internet (FLBBTV)",IF($O4309="SOLO FIJO / INTERNET","Ofrecer línea móvil Nextphone","Oferta completa (móvil + fijo + internet)"))))</f>
        <v/>
      </c>
      <c r="Q4309">
        <f>$F4309+$H4309+$L4309</f>
        <v/>
      </c>
      <c r="R4309">
        <f>IFERROR(VLOOKUP($A4309,Registros!$B$2:$G$6000,6,0),IFERROR(VLOOKUP($D4309,Winback!$B$2:$C$300,2,0),""))</f>
        <v/>
      </c>
      <c r="S4309">
        <f>IF($E4309=1,"NP","")&amp;IF($G4309=1,"+MOV","")&amp;IF($I4309=1,"+CS","")&amp;IF($K4309=1,"+WB","")</f>
        <v/>
      </c>
      <c r="T4309">
        <f>$E4309+$G4309+$I4309+$K4309</f>
        <v/>
      </c>
    </row>
    <row r="4310">
      <c r="A4310" t="inlineStr">
        <is>
          <t>802347790000</t>
        </is>
      </c>
      <c r="B4310" t="inlineStr">
        <is>
          <t>80234779</t>
        </is>
      </c>
      <c r="C4310" t="inlineStr">
        <is>
          <t>Y S INTERNACIONAL; S.A.</t>
        </is>
      </c>
      <c r="D4310" t="inlineStr">
        <is>
          <t>YSINTERNACIONALSA</t>
        </is>
      </c>
      <c r="E4310">
        <f>IF(COUNTIFS(Registros!$A$2:$A$6000,"NP",Registros!$B$2:$B$6000,$A4310)&gt;0,1,0)</f>
        <v/>
      </c>
      <c r="F4310">
        <f>IF($E4310=1,SUMIFS(Registros!$F$2:$F$6000,Registros!$A$2:$A$6000,"NP",Registros!$B$2:$B$6000,$A4310),0)</f>
        <v/>
      </c>
      <c r="G4310">
        <f>IF(COUNTIFS(Registros!$A$2:$A$6000,"MOV",Registros!$B$2:$B$6000,$A4310)&gt;0,1,0)</f>
        <v/>
      </c>
      <c r="H4310">
        <f>IF($G4310=1,SUMIFS(Registros!$F$2:$F$6000,Registros!$A$2:$A$6000,"MOV",Registros!$B$2:$B$6000,$A4310),0)</f>
        <v/>
      </c>
      <c r="I4310">
        <f>IF(COUNTIFS(Registros!$A$2:$A$6000,"CS",Registros!$B$2:$B$6000,$A4310)&gt;0,1,0)</f>
        <v/>
      </c>
      <c r="J4310">
        <f>IF($I4310=1,SUMIFS(Registros!$I$2:$I$6000,Registros!$A$2:$A$6000,"CS",Registros!$B$2:$B$6000,$A4310),0)</f>
        <v/>
      </c>
      <c r="K4310">
        <f>IF(COUNTIFS(Winback!$K$2:$K$300,$D4310)&gt;0,1,0)</f>
        <v/>
      </c>
      <c r="L4310">
        <f>IF(AND($K4310=1,LEFT($A4310,3)="WB-"),SUMIFS(Winback!$D$2:$D$300,Winback!$K$2:$K$300,$D4310),0)</f>
        <v/>
      </c>
      <c r="M4310">
        <f>IF(OR($E4310=1,$G4310=1,SUMIFS(Registros!$J$2:$J$6000,Registros!$B$2:$B$6000,$A4310)&gt;0),1,0)</f>
        <v/>
      </c>
      <c r="N4310">
        <f>IF($J4310&gt;0,1,IF(COUNTIFS(Registros!$A$2:$A$6000,"CS",Registros!$B$2:$B$6000,$A4310,Registros!$K$2:$K$6000,"&lt;&gt;")&gt;0,1,0))</f>
        <v/>
      </c>
      <c r="O4310">
        <f>IF(AND($K4310=1,$E4310=0,$G4310=0,$I4310=0),"WINBACK",IF(AND($M4310=1,$N4310&gt;0),"CONVERGENTE",IF($M4310=1,"SOLO MÓVIL",IF($N4310&gt;0,"SOLO FIJO / INTERNET","SIN SERVICIOS"))))</f>
        <v/>
      </c>
      <c r="P4310">
        <f>IF($O4310="WINBACK","Recuperar (winback)",IF($O4310="CONVERGENTE","Upgrade / más líneas",IF($O4310="SOLO MÓVIL","Ofrecer fijo + internet (FLBBTV)",IF($O4310="SOLO FIJO / INTERNET","Ofrecer línea móvil Nextphone","Oferta completa (móvil + fijo + internet)"))))</f>
        <v/>
      </c>
      <c r="Q4310">
        <f>$F4310+$H4310+$L4310</f>
        <v/>
      </c>
      <c r="R4310">
        <f>IFERROR(VLOOKUP($A4310,Registros!$B$2:$G$6000,6,0),IFERROR(VLOOKUP($D4310,Winback!$B$2:$C$300,2,0),""))</f>
        <v/>
      </c>
      <c r="S4310">
        <f>IF($E4310=1,"NP","")&amp;IF($G4310=1,"+MOV","")&amp;IF($I4310=1,"+CS","")&amp;IF($K4310=1,"+WB","")</f>
        <v/>
      </c>
      <c r="T4310">
        <f>$E4310+$G4310+$I4310+$K4310</f>
        <v/>
      </c>
    </row>
    <row r="4311">
      <c r="A4311" t="inlineStr">
        <is>
          <t>345285490000</t>
        </is>
      </c>
      <c r="B4311" t="inlineStr">
        <is>
          <t>34528549</t>
        </is>
      </c>
      <c r="C4311" t="inlineStr">
        <is>
          <t>YA &amp; SA INTERNATIONAL; S.A.</t>
        </is>
      </c>
      <c r="D4311" t="inlineStr">
        <is>
          <t>YASAINTERNATIONALSA</t>
        </is>
      </c>
      <c r="E4311">
        <f>IF(COUNTIFS(Registros!$A$2:$A$6000,"NP",Registros!$B$2:$B$6000,$A4311)&gt;0,1,0)</f>
        <v/>
      </c>
      <c r="F4311">
        <f>IF($E4311=1,SUMIFS(Registros!$F$2:$F$6000,Registros!$A$2:$A$6000,"NP",Registros!$B$2:$B$6000,$A4311),0)</f>
        <v/>
      </c>
      <c r="G4311">
        <f>IF(COUNTIFS(Registros!$A$2:$A$6000,"MOV",Registros!$B$2:$B$6000,$A4311)&gt;0,1,0)</f>
        <v/>
      </c>
      <c r="H4311">
        <f>IF($G4311=1,SUMIFS(Registros!$F$2:$F$6000,Registros!$A$2:$A$6000,"MOV",Registros!$B$2:$B$6000,$A4311),0)</f>
        <v/>
      </c>
      <c r="I4311">
        <f>IF(COUNTIFS(Registros!$A$2:$A$6000,"CS",Registros!$B$2:$B$6000,$A4311)&gt;0,1,0)</f>
        <v/>
      </c>
      <c r="J4311">
        <f>IF($I4311=1,SUMIFS(Registros!$I$2:$I$6000,Registros!$A$2:$A$6000,"CS",Registros!$B$2:$B$6000,$A4311),0)</f>
        <v/>
      </c>
      <c r="K4311">
        <f>IF(COUNTIFS(Winback!$K$2:$K$300,$D4311)&gt;0,1,0)</f>
        <v/>
      </c>
      <c r="L4311">
        <f>IF(AND($K4311=1,LEFT($A4311,3)="WB-"),SUMIFS(Winback!$D$2:$D$300,Winback!$K$2:$K$300,$D4311),0)</f>
        <v/>
      </c>
      <c r="M4311">
        <f>IF(OR($E4311=1,$G4311=1,SUMIFS(Registros!$J$2:$J$6000,Registros!$B$2:$B$6000,$A4311)&gt;0),1,0)</f>
        <v/>
      </c>
      <c r="N4311">
        <f>IF($J4311&gt;0,1,IF(COUNTIFS(Registros!$A$2:$A$6000,"CS",Registros!$B$2:$B$6000,$A4311,Registros!$K$2:$K$6000,"&lt;&gt;")&gt;0,1,0))</f>
        <v/>
      </c>
      <c r="O4311">
        <f>IF(AND($K4311=1,$E4311=0,$G4311=0,$I4311=0),"WINBACK",IF(AND($M4311=1,$N4311&gt;0),"CONVERGENTE",IF($M4311=1,"SOLO MÓVIL",IF($N4311&gt;0,"SOLO FIJO / INTERNET","SIN SERVICIOS"))))</f>
        <v/>
      </c>
      <c r="P4311">
        <f>IF($O4311="WINBACK","Recuperar (winback)",IF($O4311="CONVERGENTE","Upgrade / más líneas",IF($O4311="SOLO MÓVIL","Ofrecer fijo + internet (FLBBTV)",IF($O4311="SOLO FIJO / INTERNET","Ofrecer línea móvil Nextphone","Oferta completa (móvil + fijo + internet)"))))</f>
        <v/>
      </c>
      <c r="Q4311">
        <f>$F4311+$H4311+$L4311</f>
        <v/>
      </c>
      <c r="R4311">
        <f>IFERROR(VLOOKUP($A4311,Registros!$B$2:$G$6000,6,0),IFERROR(VLOOKUP($D4311,Winback!$B$2:$C$300,2,0),""))</f>
        <v/>
      </c>
      <c r="S4311">
        <f>IF($E4311=1,"NP","")&amp;IF($G4311=1,"+MOV","")&amp;IF($I4311=1,"+CS","")&amp;IF($K4311=1,"+WB","")</f>
        <v/>
      </c>
      <c r="T4311">
        <f>$E4311+$G4311+$I4311+$K4311</f>
        <v/>
      </c>
    </row>
    <row r="4312">
      <c r="A4312" t="inlineStr">
        <is>
          <t>224018900000</t>
        </is>
      </c>
      <c r="B4312" t="inlineStr">
        <is>
          <t>22401890</t>
        </is>
      </c>
      <c r="C4312" t="inlineStr">
        <is>
          <t>YAAL; S.A</t>
        </is>
      </c>
      <c r="D4312" t="inlineStr">
        <is>
          <t>YAALSA</t>
        </is>
      </c>
      <c r="E4312">
        <f>IF(COUNTIFS(Registros!$A$2:$A$6000,"NP",Registros!$B$2:$B$6000,$A4312)&gt;0,1,0)</f>
        <v/>
      </c>
      <c r="F4312">
        <f>IF($E4312=1,SUMIFS(Registros!$F$2:$F$6000,Registros!$A$2:$A$6000,"NP",Registros!$B$2:$B$6000,$A4312),0)</f>
        <v/>
      </c>
      <c r="G4312">
        <f>IF(COUNTIFS(Registros!$A$2:$A$6000,"MOV",Registros!$B$2:$B$6000,$A4312)&gt;0,1,0)</f>
        <v/>
      </c>
      <c r="H4312">
        <f>IF($G4312=1,SUMIFS(Registros!$F$2:$F$6000,Registros!$A$2:$A$6000,"MOV",Registros!$B$2:$B$6000,$A4312),0)</f>
        <v/>
      </c>
      <c r="I4312">
        <f>IF(COUNTIFS(Registros!$A$2:$A$6000,"CS",Registros!$B$2:$B$6000,$A4312)&gt;0,1,0)</f>
        <v/>
      </c>
      <c r="J4312">
        <f>IF($I4312=1,SUMIFS(Registros!$I$2:$I$6000,Registros!$A$2:$A$6000,"CS",Registros!$B$2:$B$6000,$A4312),0)</f>
        <v/>
      </c>
      <c r="K4312">
        <f>IF(COUNTIFS(Winback!$K$2:$K$300,$D4312)&gt;0,1,0)</f>
        <v/>
      </c>
      <c r="L4312">
        <f>IF(AND($K4312=1,LEFT($A4312,3)="WB-"),SUMIFS(Winback!$D$2:$D$300,Winback!$K$2:$K$300,$D4312),0)</f>
        <v/>
      </c>
      <c r="M4312">
        <f>IF(OR($E4312=1,$G4312=1,SUMIFS(Registros!$J$2:$J$6000,Registros!$B$2:$B$6000,$A4312)&gt;0),1,0)</f>
        <v/>
      </c>
      <c r="N4312">
        <f>IF($J4312&gt;0,1,IF(COUNTIFS(Registros!$A$2:$A$6000,"CS",Registros!$B$2:$B$6000,$A4312,Registros!$K$2:$K$6000,"&lt;&gt;")&gt;0,1,0))</f>
        <v/>
      </c>
      <c r="O4312">
        <f>IF(AND($K4312=1,$E4312=0,$G4312=0,$I4312=0),"WINBACK",IF(AND($M4312=1,$N4312&gt;0),"CONVERGENTE",IF($M4312=1,"SOLO MÓVIL",IF($N4312&gt;0,"SOLO FIJO / INTERNET","SIN SERVICIOS"))))</f>
        <v/>
      </c>
      <c r="P4312">
        <f>IF($O4312="WINBACK","Recuperar (winback)",IF($O4312="CONVERGENTE","Upgrade / más líneas",IF($O4312="SOLO MÓVIL","Ofrecer fijo + internet (FLBBTV)",IF($O4312="SOLO FIJO / INTERNET","Ofrecer línea móvil Nextphone","Oferta completa (móvil + fijo + internet)"))))</f>
        <v/>
      </c>
      <c r="Q4312">
        <f>$F4312+$H4312+$L4312</f>
        <v/>
      </c>
      <c r="R4312">
        <f>IFERROR(VLOOKUP($A4312,Registros!$B$2:$G$6000,6,0),IFERROR(VLOOKUP($D4312,Winback!$B$2:$C$300,2,0),""))</f>
        <v/>
      </c>
      <c r="S4312">
        <f>IF($E4312=1,"NP","")&amp;IF($G4312=1,"+MOV","")&amp;IF($I4312=1,"+CS","")&amp;IF($K4312=1,"+WB","")</f>
        <v/>
      </c>
      <c r="T4312">
        <f>$E4312+$G4312+$I4312+$K4312</f>
        <v/>
      </c>
    </row>
    <row r="4313">
      <c r="A4313" t="inlineStr">
        <is>
          <t>358082830000</t>
        </is>
      </c>
      <c r="B4313" t="inlineStr">
        <is>
          <t>35808283</t>
        </is>
      </c>
      <c r="C4313" t="inlineStr">
        <is>
          <t>YACIRA PRICILA RAMÍREZ DE ROBLES</t>
        </is>
      </c>
      <c r="D4313" t="inlineStr">
        <is>
          <t>YACIRAPRICILARAMIREZDEROBLES</t>
        </is>
      </c>
      <c r="E4313">
        <f>IF(COUNTIFS(Registros!$A$2:$A$6000,"NP",Registros!$B$2:$B$6000,$A4313)&gt;0,1,0)</f>
        <v/>
      </c>
      <c r="F4313">
        <f>IF($E4313=1,SUMIFS(Registros!$F$2:$F$6000,Registros!$A$2:$A$6000,"NP",Registros!$B$2:$B$6000,$A4313),0)</f>
        <v/>
      </c>
      <c r="G4313">
        <f>IF(COUNTIFS(Registros!$A$2:$A$6000,"MOV",Registros!$B$2:$B$6000,$A4313)&gt;0,1,0)</f>
        <v/>
      </c>
      <c r="H4313">
        <f>IF($G4313=1,SUMIFS(Registros!$F$2:$F$6000,Registros!$A$2:$A$6000,"MOV",Registros!$B$2:$B$6000,$A4313),0)</f>
        <v/>
      </c>
      <c r="I4313">
        <f>IF(COUNTIFS(Registros!$A$2:$A$6000,"CS",Registros!$B$2:$B$6000,$A4313)&gt;0,1,0)</f>
        <v/>
      </c>
      <c r="J4313">
        <f>IF($I4313=1,SUMIFS(Registros!$I$2:$I$6000,Registros!$A$2:$A$6000,"CS",Registros!$B$2:$B$6000,$A4313),0)</f>
        <v/>
      </c>
      <c r="K4313">
        <f>IF(COUNTIFS(Winback!$K$2:$K$300,$D4313)&gt;0,1,0)</f>
        <v/>
      </c>
      <c r="L4313">
        <f>IF(AND($K4313=1,LEFT($A4313,3)="WB-"),SUMIFS(Winback!$D$2:$D$300,Winback!$K$2:$K$300,$D4313),0)</f>
        <v/>
      </c>
      <c r="M4313">
        <f>IF(OR($E4313=1,$G4313=1,SUMIFS(Registros!$J$2:$J$6000,Registros!$B$2:$B$6000,$A4313)&gt;0),1,0)</f>
        <v/>
      </c>
      <c r="N4313">
        <f>IF($J4313&gt;0,1,IF(COUNTIFS(Registros!$A$2:$A$6000,"CS",Registros!$B$2:$B$6000,$A4313,Registros!$K$2:$K$6000,"&lt;&gt;")&gt;0,1,0))</f>
        <v/>
      </c>
      <c r="O4313">
        <f>IF(AND($K4313=1,$E4313=0,$G4313=0,$I4313=0),"WINBACK",IF(AND($M4313=1,$N4313&gt;0),"CONVERGENTE",IF($M4313=1,"SOLO MÓVIL",IF($N4313&gt;0,"SOLO FIJO / INTERNET","SIN SERVICIOS"))))</f>
        <v/>
      </c>
      <c r="P4313">
        <f>IF($O4313="WINBACK","Recuperar (winback)",IF($O4313="CONVERGENTE","Upgrade / más líneas",IF($O4313="SOLO MÓVIL","Ofrecer fijo + internet (FLBBTV)",IF($O4313="SOLO FIJO / INTERNET","Ofrecer línea móvil Nextphone","Oferta completa (móvil + fijo + internet)"))))</f>
        <v/>
      </c>
      <c r="Q4313">
        <f>$F4313+$H4313+$L4313</f>
        <v/>
      </c>
      <c r="R4313">
        <f>IFERROR(VLOOKUP($A4313,Registros!$B$2:$G$6000,6,0),IFERROR(VLOOKUP($D4313,Winback!$B$2:$C$300,2,0),""))</f>
        <v/>
      </c>
      <c r="S4313">
        <f>IF($E4313=1,"NP","")&amp;IF($G4313=1,"+MOV","")&amp;IF($I4313=1,"+CS","")&amp;IF($K4313=1,"+WB","")</f>
        <v/>
      </c>
      <c r="T4313">
        <f>$E4313+$G4313+$I4313+$K4313</f>
        <v/>
      </c>
    </row>
    <row r="4314">
      <c r="A4314" t="inlineStr">
        <is>
          <t>337322560000</t>
        </is>
      </c>
      <c r="B4314" t="inlineStr">
        <is>
          <t>33732256</t>
        </is>
      </c>
      <c r="C4314" t="inlineStr">
        <is>
          <t>YADELIS JUDITH PEREZ DE ACEVEDO</t>
        </is>
      </c>
      <c r="D4314" t="inlineStr">
        <is>
          <t>YADELISJUDITHPEREZDEACEVEDO</t>
        </is>
      </c>
      <c r="E4314">
        <f>IF(COUNTIFS(Registros!$A$2:$A$6000,"NP",Registros!$B$2:$B$6000,$A4314)&gt;0,1,0)</f>
        <v/>
      </c>
      <c r="F4314">
        <f>IF($E4314=1,SUMIFS(Registros!$F$2:$F$6000,Registros!$A$2:$A$6000,"NP",Registros!$B$2:$B$6000,$A4314),0)</f>
        <v/>
      </c>
      <c r="G4314">
        <f>IF(COUNTIFS(Registros!$A$2:$A$6000,"MOV",Registros!$B$2:$B$6000,$A4314)&gt;0,1,0)</f>
        <v/>
      </c>
      <c r="H4314">
        <f>IF($G4314=1,SUMIFS(Registros!$F$2:$F$6000,Registros!$A$2:$A$6000,"MOV",Registros!$B$2:$B$6000,$A4314),0)</f>
        <v/>
      </c>
      <c r="I4314">
        <f>IF(COUNTIFS(Registros!$A$2:$A$6000,"CS",Registros!$B$2:$B$6000,$A4314)&gt;0,1,0)</f>
        <v/>
      </c>
      <c r="J4314">
        <f>IF($I4314=1,SUMIFS(Registros!$I$2:$I$6000,Registros!$A$2:$A$6000,"CS",Registros!$B$2:$B$6000,$A4314),0)</f>
        <v/>
      </c>
      <c r="K4314">
        <f>IF(COUNTIFS(Winback!$K$2:$K$300,$D4314)&gt;0,1,0)</f>
        <v/>
      </c>
      <c r="L4314">
        <f>IF(AND($K4314=1,LEFT($A4314,3)="WB-"),SUMIFS(Winback!$D$2:$D$300,Winback!$K$2:$K$300,$D4314),0)</f>
        <v/>
      </c>
      <c r="M4314">
        <f>IF(OR($E4314=1,$G4314=1,SUMIFS(Registros!$J$2:$J$6000,Registros!$B$2:$B$6000,$A4314)&gt;0),1,0)</f>
        <v/>
      </c>
      <c r="N4314">
        <f>IF($J4314&gt;0,1,IF(COUNTIFS(Registros!$A$2:$A$6000,"CS",Registros!$B$2:$B$6000,$A4314,Registros!$K$2:$K$6000,"&lt;&gt;")&gt;0,1,0))</f>
        <v/>
      </c>
      <c r="O4314">
        <f>IF(AND($K4314=1,$E4314=0,$G4314=0,$I4314=0),"WINBACK",IF(AND($M4314=1,$N4314&gt;0),"CONVERGENTE",IF($M4314=1,"SOLO MÓVIL",IF($N4314&gt;0,"SOLO FIJO / INTERNET","SIN SERVICIOS"))))</f>
        <v/>
      </c>
      <c r="P4314">
        <f>IF($O4314="WINBACK","Recuperar (winback)",IF($O4314="CONVERGENTE","Upgrade / más líneas",IF($O4314="SOLO MÓVIL","Ofrecer fijo + internet (FLBBTV)",IF($O4314="SOLO FIJO / INTERNET","Ofrecer línea móvil Nextphone","Oferta completa (móvil + fijo + internet)"))))</f>
        <v/>
      </c>
      <c r="Q4314">
        <f>$F4314+$H4314+$L4314</f>
        <v/>
      </c>
      <c r="R4314">
        <f>IFERROR(VLOOKUP($A4314,Registros!$B$2:$G$6000,6,0),IFERROR(VLOOKUP($D4314,Winback!$B$2:$C$300,2,0),""))</f>
        <v/>
      </c>
      <c r="S4314">
        <f>IF($E4314=1,"NP","")&amp;IF($G4314=1,"+MOV","")&amp;IF($I4314=1,"+CS","")&amp;IF($K4314=1,"+WB","")</f>
        <v/>
      </c>
      <c r="T4314">
        <f>$E4314+$G4314+$I4314+$K4314</f>
        <v/>
      </c>
    </row>
    <row r="4315">
      <c r="A4315" t="inlineStr">
        <is>
          <t>347333810000</t>
        </is>
      </c>
      <c r="B4315" t="inlineStr">
        <is>
          <t>34733381</t>
        </is>
      </c>
      <c r="C4315" t="inlineStr">
        <is>
          <t>YADIRA BONILLA GRAJALES</t>
        </is>
      </c>
      <c r="D4315" t="inlineStr">
        <is>
          <t>YADIRABONILLAGRAJALES</t>
        </is>
      </c>
      <c r="E4315">
        <f>IF(COUNTIFS(Registros!$A$2:$A$6000,"NP",Registros!$B$2:$B$6000,$A4315)&gt;0,1,0)</f>
        <v/>
      </c>
      <c r="F4315">
        <f>IF($E4315=1,SUMIFS(Registros!$F$2:$F$6000,Registros!$A$2:$A$6000,"NP",Registros!$B$2:$B$6000,$A4315),0)</f>
        <v/>
      </c>
      <c r="G4315">
        <f>IF(COUNTIFS(Registros!$A$2:$A$6000,"MOV",Registros!$B$2:$B$6000,$A4315)&gt;0,1,0)</f>
        <v/>
      </c>
      <c r="H4315">
        <f>IF($G4315=1,SUMIFS(Registros!$F$2:$F$6000,Registros!$A$2:$A$6000,"MOV",Registros!$B$2:$B$6000,$A4315),0)</f>
        <v/>
      </c>
      <c r="I4315">
        <f>IF(COUNTIFS(Registros!$A$2:$A$6000,"CS",Registros!$B$2:$B$6000,$A4315)&gt;0,1,0)</f>
        <v/>
      </c>
      <c r="J4315">
        <f>IF($I4315=1,SUMIFS(Registros!$I$2:$I$6000,Registros!$A$2:$A$6000,"CS",Registros!$B$2:$B$6000,$A4315),0)</f>
        <v/>
      </c>
      <c r="K4315">
        <f>IF(COUNTIFS(Winback!$K$2:$K$300,$D4315)&gt;0,1,0)</f>
        <v/>
      </c>
      <c r="L4315">
        <f>IF(AND($K4315=1,LEFT($A4315,3)="WB-"),SUMIFS(Winback!$D$2:$D$300,Winback!$K$2:$K$300,$D4315),0)</f>
        <v/>
      </c>
      <c r="M4315">
        <f>IF(OR($E4315=1,$G4315=1,SUMIFS(Registros!$J$2:$J$6000,Registros!$B$2:$B$6000,$A4315)&gt;0),1,0)</f>
        <v/>
      </c>
      <c r="N4315">
        <f>IF($J4315&gt;0,1,IF(COUNTIFS(Registros!$A$2:$A$6000,"CS",Registros!$B$2:$B$6000,$A4315,Registros!$K$2:$K$6000,"&lt;&gt;")&gt;0,1,0))</f>
        <v/>
      </c>
      <c r="O4315">
        <f>IF(AND($K4315=1,$E4315=0,$G4315=0,$I4315=0),"WINBACK",IF(AND($M4315=1,$N4315&gt;0),"CONVERGENTE",IF($M4315=1,"SOLO MÓVIL",IF($N4315&gt;0,"SOLO FIJO / INTERNET","SIN SERVICIOS"))))</f>
        <v/>
      </c>
      <c r="P4315">
        <f>IF($O4315="WINBACK","Recuperar (winback)",IF($O4315="CONVERGENTE","Upgrade / más líneas",IF($O4315="SOLO MÓVIL","Ofrecer fijo + internet (FLBBTV)",IF($O4315="SOLO FIJO / INTERNET","Ofrecer línea móvil Nextphone","Oferta completa (móvil + fijo + internet)"))))</f>
        <v/>
      </c>
      <c r="Q4315">
        <f>$F4315+$H4315+$L4315</f>
        <v/>
      </c>
      <c r="R4315">
        <f>IFERROR(VLOOKUP($A4315,Registros!$B$2:$G$6000,6,0),IFERROR(VLOOKUP($D4315,Winback!$B$2:$C$300,2,0),""))</f>
        <v/>
      </c>
      <c r="S4315">
        <f>IF($E4315=1,"NP","")&amp;IF($G4315=1,"+MOV","")&amp;IF($I4315=1,"+CS","")&amp;IF($K4315=1,"+WB","")</f>
        <v/>
      </c>
      <c r="T4315">
        <f>$E4315+$G4315+$I4315+$K4315</f>
        <v/>
      </c>
    </row>
    <row r="4316">
      <c r="A4316" t="inlineStr">
        <is>
          <t>319010660000</t>
        </is>
      </c>
      <c r="B4316" t="inlineStr">
        <is>
          <t>31901066</t>
        </is>
      </c>
      <c r="C4316" t="inlineStr">
        <is>
          <t>YADIRA DEL CARMEN MOJICA SANCHEZ</t>
        </is>
      </c>
      <c r="D4316" t="inlineStr">
        <is>
          <t>YADIRADELCARMENMOJICASANCHEZ</t>
        </is>
      </c>
      <c r="E4316">
        <f>IF(COUNTIFS(Registros!$A$2:$A$6000,"NP",Registros!$B$2:$B$6000,$A4316)&gt;0,1,0)</f>
        <v/>
      </c>
      <c r="F4316">
        <f>IF($E4316=1,SUMIFS(Registros!$F$2:$F$6000,Registros!$A$2:$A$6000,"NP",Registros!$B$2:$B$6000,$A4316),0)</f>
        <v/>
      </c>
      <c r="G4316">
        <f>IF(COUNTIFS(Registros!$A$2:$A$6000,"MOV",Registros!$B$2:$B$6000,$A4316)&gt;0,1,0)</f>
        <v/>
      </c>
      <c r="H4316">
        <f>IF($G4316=1,SUMIFS(Registros!$F$2:$F$6000,Registros!$A$2:$A$6000,"MOV",Registros!$B$2:$B$6000,$A4316),0)</f>
        <v/>
      </c>
      <c r="I4316">
        <f>IF(COUNTIFS(Registros!$A$2:$A$6000,"CS",Registros!$B$2:$B$6000,$A4316)&gt;0,1,0)</f>
        <v/>
      </c>
      <c r="J4316">
        <f>IF($I4316=1,SUMIFS(Registros!$I$2:$I$6000,Registros!$A$2:$A$6000,"CS",Registros!$B$2:$B$6000,$A4316),0)</f>
        <v/>
      </c>
      <c r="K4316">
        <f>IF(COUNTIFS(Winback!$K$2:$K$300,$D4316)&gt;0,1,0)</f>
        <v/>
      </c>
      <c r="L4316">
        <f>IF(AND($K4316=1,LEFT($A4316,3)="WB-"),SUMIFS(Winback!$D$2:$D$300,Winback!$K$2:$K$300,$D4316),0)</f>
        <v/>
      </c>
      <c r="M4316">
        <f>IF(OR($E4316=1,$G4316=1,SUMIFS(Registros!$J$2:$J$6000,Registros!$B$2:$B$6000,$A4316)&gt;0),1,0)</f>
        <v/>
      </c>
      <c r="N4316">
        <f>IF($J4316&gt;0,1,IF(COUNTIFS(Registros!$A$2:$A$6000,"CS",Registros!$B$2:$B$6000,$A4316,Registros!$K$2:$K$6000,"&lt;&gt;")&gt;0,1,0))</f>
        <v/>
      </c>
      <c r="O4316">
        <f>IF(AND($K4316=1,$E4316=0,$G4316=0,$I4316=0),"WINBACK",IF(AND($M4316=1,$N4316&gt;0),"CONVERGENTE",IF($M4316=1,"SOLO MÓVIL",IF($N4316&gt;0,"SOLO FIJO / INTERNET","SIN SERVICIOS"))))</f>
        <v/>
      </c>
      <c r="P4316">
        <f>IF($O4316="WINBACK","Recuperar (winback)",IF($O4316="CONVERGENTE","Upgrade / más líneas",IF($O4316="SOLO MÓVIL","Ofrecer fijo + internet (FLBBTV)",IF($O4316="SOLO FIJO / INTERNET","Ofrecer línea móvil Nextphone","Oferta completa (móvil + fijo + internet)"))))</f>
        <v/>
      </c>
      <c r="Q4316">
        <f>$F4316+$H4316+$L4316</f>
        <v/>
      </c>
      <c r="R4316">
        <f>IFERROR(VLOOKUP($A4316,Registros!$B$2:$G$6000,6,0),IFERROR(VLOOKUP($D4316,Winback!$B$2:$C$300,2,0),""))</f>
        <v/>
      </c>
      <c r="S4316">
        <f>IF($E4316=1,"NP","")&amp;IF($G4316=1,"+MOV","")&amp;IF($I4316=1,"+CS","")&amp;IF($K4316=1,"+WB","")</f>
        <v/>
      </c>
      <c r="T4316">
        <f>$E4316+$G4316+$I4316+$K4316</f>
        <v/>
      </c>
    </row>
    <row r="4317">
      <c r="A4317" t="inlineStr">
        <is>
          <t>246017470000</t>
        </is>
      </c>
      <c r="B4317" t="inlineStr">
        <is>
          <t>24601747</t>
        </is>
      </c>
      <c r="C4317" t="inlineStr">
        <is>
          <t>YADIRA ELENA PITANO. (YADIRA'S FASHION)</t>
        </is>
      </c>
      <c r="D4317" t="inlineStr">
        <is>
          <t>YADIRAELENAPITANOYADIRASFASHION</t>
        </is>
      </c>
      <c r="E4317">
        <f>IF(COUNTIFS(Registros!$A$2:$A$6000,"NP",Registros!$B$2:$B$6000,$A4317)&gt;0,1,0)</f>
        <v/>
      </c>
      <c r="F4317">
        <f>IF($E4317=1,SUMIFS(Registros!$F$2:$F$6000,Registros!$A$2:$A$6000,"NP",Registros!$B$2:$B$6000,$A4317),0)</f>
        <v/>
      </c>
      <c r="G4317">
        <f>IF(COUNTIFS(Registros!$A$2:$A$6000,"MOV",Registros!$B$2:$B$6000,$A4317)&gt;0,1,0)</f>
        <v/>
      </c>
      <c r="H4317">
        <f>IF($G4317=1,SUMIFS(Registros!$F$2:$F$6000,Registros!$A$2:$A$6000,"MOV",Registros!$B$2:$B$6000,$A4317),0)</f>
        <v/>
      </c>
      <c r="I4317">
        <f>IF(COUNTIFS(Registros!$A$2:$A$6000,"CS",Registros!$B$2:$B$6000,$A4317)&gt;0,1,0)</f>
        <v/>
      </c>
      <c r="J4317">
        <f>IF($I4317=1,SUMIFS(Registros!$I$2:$I$6000,Registros!$A$2:$A$6000,"CS",Registros!$B$2:$B$6000,$A4317),0)</f>
        <v/>
      </c>
      <c r="K4317">
        <f>IF(COUNTIFS(Winback!$K$2:$K$300,$D4317)&gt;0,1,0)</f>
        <v/>
      </c>
      <c r="L4317">
        <f>IF(AND($K4317=1,LEFT($A4317,3)="WB-"),SUMIFS(Winback!$D$2:$D$300,Winback!$K$2:$K$300,$D4317),0)</f>
        <v/>
      </c>
      <c r="M4317">
        <f>IF(OR($E4317=1,$G4317=1,SUMIFS(Registros!$J$2:$J$6000,Registros!$B$2:$B$6000,$A4317)&gt;0),1,0)</f>
        <v/>
      </c>
      <c r="N4317">
        <f>IF($J4317&gt;0,1,IF(COUNTIFS(Registros!$A$2:$A$6000,"CS",Registros!$B$2:$B$6000,$A4317,Registros!$K$2:$K$6000,"&lt;&gt;")&gt;0,1,0))</f>
        <v/>
      </c>
      <c r="O4317">
        <f>IF(AND($K4317=1,$E4317=0,$G4317=0,$I4317=0),"WINBACK",IF(AND($M4317=1,$N4317&gt;0),"CONVERGENTE",IF($M4317=1,"SOLO MÓVIL",IF($N4317&gt;0,"SOLO FIJO / INTERNET","SIN SERVICIOS"))))</f>
        <v/>
      </c>
      <c r="P4317">
        <f>IF($O4317="WINBACK","Recuperar (winback)",IF($O4317="CONVERGENTE","Upgrade / más líneas",IF($O4317="SOLO MÓVIL","Ofrecer fijo + internet (FLBBTV)",IF($O4317="SOLO FIJO / INTERNET","Ofrecer línea móvil Nextphone","Oferta completa (móvil + fijo + internet)"))))</f>
        <v/>
      </c>
      <c r="Q4317">
        <f>$F4317+$H4317+$L4317</f>
        <v/>
      </c>
      <c r="R4317">
        <f>IFERROR(VLOOKUP($A4317,Registros!$B$2:$G$6000,6,0),IFERROR(VLOOKUP($D4317,Winback!$B$2:$C$300,2,0),""))</f>
        <v/>
      </c>
      <c r="S4317">
        <f>IF($E4317=1,"NP","")&amp;IF($G4317=1,"+MOV","")&amp;IF($I4317=1,"+CS","")&amp;IF($K4317=1,"+WB","")</f>
        <v/>
      </c>
      <c r="T4317">
        <f>$E4317+$G4317+$I4317+$K4317</f>
        <v/>
      </c>
    </row>
    <row r="4318">
      <c r="A4318" t="inlineStr">
        <is>
          <t>285059830000</t>
        </is>
      </c>
      <c r="B4318" t="inlineStr">
        <is>
          <t>28505983</t>
        </is>
      </c>
      <c r="C4318" t="inlineStr">
        <is>
          <t>YADIRA ELIZABETH WILLIAMS PINO</t>
        </is>
      </c>
      <c r="D4318" t="inlineStr">
        <is>
          <t>YADIRAELIZABETHWILLIAMSPINO</t>
        </is>
      </c>
      <c r="E4318">
        <f>IF(COUNTIFS(Registros!$A$2:$A$6000,"NP",Registros!$B$2:$B$6000,$A4318)&gt;0,1,0)</f>
        <v/>
      </c>
      <c r="F4318">
        <f>IF($E4318=1,SUMIFS(Registros!$F$2:$F$6000,Registros!$A$2:$A$6000,"NP",Registros!$B$2:$B$6000,$A4318),0)</f>
        <v/>
      </c>
      <c r="G4318">
        <f>IF(COUNTIFS(Registros!$A$2:$A$6000,"MOV",Registros!$B$2:$B$6000,$A4318)&gt;0,1,0)</f>
        <v/>
      </c>
      <c r="H4318">
        <f>IF($G4318=1,SUMIFS(Registros!$F$2:$F$6000,Registros!$A$2:$A$6000,"MOV",Registros!$B$2:$B$6000,$A4318),0)</f>
        <v/>
      </c>
      <c r="I4318">
        <f>IF(COUNTIFS(Registros!$A$2:$A$6000,"CS",Registros!$B$2:$B$6000,$A4318)&gt;0,1,0)</f>
        <v/>
      </c>
      <c r="J4318">
        <f>IF($I4318=1,SUMIFS(Registros!$I$2:$I$6000,Registros!$A$2:$A$6000,"CS",Registros!$B$2:$B$6000,$A4318),0)</f>
        <v/>
      </c>
      <c r="K4318">
        <f>IF(COUNTIFS(Winback!$K$2:$K$300,$D4318)&gt;0,1,0)</f>
        <v/>
      </c>
      <c r="L4318">
        <f>IF(AND($K4318=1,LEFT($A4318,3)="WB-"),SUMIFS(Winback!$D$2:$D$300,Winback!$K$2:$K$300,$D4318),0)</f>
        <v/>
      </c>
      <c r="M4318">
        <f>IF(OR($E4318=1,$G4318=1,SUMIFS(Registros!$J$2:$J$6000,Registros!$B$2:$B$6000,$A4318)&gt;0),1,0)</f>
        <v/>
      </c>
      <c r="N4318">
        <f>IF($J4318&gt;0,1,IF(COUNTIFS(Registros!$A$2:$A$6000,"CS",Registros!$B$2:$B$6000,$A4318,Registros!$K$2:$K$6000,"&lt;&gt;")&gt;0,1,0))</f>
        <v/>
      </c>
      <c r="O4318">
        <f>IF(AND($K4318=1,$E4318=0,$G4318=0,$I4318=0),"WINBACK",IF(AND($M4318=1,$N4318&gt;0),"CONVERGENTE",IF($M4318=1,"SOLO MÓVIL",IF($N4318&gt;0,"SOLO FIJO / INTERNET","SIN SERVICIOS"))))</f>
        <v/>
      </c>
      <c r="P4318">
        <f>IF($O4318="WINBACK","Recuperar (winback)",IF($O4318="CONVERGENTE","Upgrade / más líneas",IF($O4318="SOLO MÓVIL","Ofrecer fijo + internet (FLBBTV)",IF($O4318="SOLO FIJO / INTERNET","Ofrecer línea móvil Nextphone","Oferta completa (móvil + fijo + internet)"))))</f>
        <v/>
      </c>
      <c r="Q4318">
        <f>$F4318+$H4318+$L4318</f>
        <v/>
      </c>
      <c r="R4318">
        <f>IFERROR(VLOOKUP($A4318,Registros!$B$2:$G$6000,6,0),IFERROR(VLOOKUP($D4318,Winback!$B$2:$C$300,2,0),""))</f>
        <v/>
      </c>
      <c r="S4318">
        <f>IF($E4318=1,"NP","")&amp;IF($G4318=1,"+MOV","")&amp;IF($I4318=1,"+CS","")&amp;IF($K4318=1,"+WB","")</f>
        <v/>
      </c>
      <c r="T4318">
        <f>$E4318+$G4318+$I4318+$K4318</f>
        <v/>
      </c>
    </row>
    <row r="4319">
      <c r="A4319" t="inlineStr">
        <is>
          <t>332086730000</t>
        </is>
      </c>
      <c r="B4319" t="inlineStr">
        <is>
          <t>33208673</t>
        </is>
      </c>
      <c r="C4319" t="inlineStr">
        <is>
          <t>YADIRA ESTHER DELGADO CARRASCO</t>
        </is>
      </c>
      <c r="D4319" t="inlineStr">
        <is>
          <t>YADIRAESTHERDELGADOCARRASCO</t>
        </is>
      </c>
      <c r="E4319">
        <f>IF(COUNTIFS(Registros!$A$2:$A$6000,"NP",Registros!$B$2:$B$6000,$A4319)&gt;0,1,0)</f>
        <v/>
      </c>
      <c r="F4319">
        <f>IF($E4319=1,SUMIFS(Registros!$F$2:$F$6000,Registros!$A$2:$A$6000,"NP",Registros!$B$2:$B$6000,$A4319),0)</f>
        <v/>
      </c>
      <c r="G4319">
        <f>IF(COUNTIFS(Registros!$A$2:$A$6000,"MOV",Registros!$B$2:$B$6000,$A4319)&gt;0,1,0)</f>
        <v/>
      </c>
      <c r="H4319">
        <f>IF($G4319=1,SUMIFS(Registros!$F$2:$F$6000,Registros!$A$2:$A$6000,"MOV",Registros!$B$2:$B$6000,$A4319),0)</f>
        <v/>
      </c>
      <c r="I4319">
        <f>IF(COUNTIFS(Registros!$A$2:$A$6000,"CS",Registros!$B$2:$B$6000,$A4319)&gt;0,1,0)</f>
        <v/>
      </c>
      <c r="J4319">
        <f>IF($I4319=1,SUMIFS(Registros!$I$2:$I$6000,Registros!$A$2:$A$6000,"CS",Registros!$B$2:$B$6000,$A4319),0)</f>
        <v/>
      </c>
      <c r="K4319">
        <f>IF(COUNTIFS(Winback!$K$2:$K$300,$D4319)&gt;0,1,0)</f>
        <v/>
      </c>
      <c r="L4319">
        <f>IF(AND($K4319=1,LEFT($A4319,3)="WB-"),SUMIFS(Winback!$D$2:$D$300,Winback!$K$2:$K$300,$D4319),0)</f>
        <v/>
      </c>
      <c r="M4319">
        <f>IF(OR($E4319=1,$G4319=1,SUMIFS(Registros!$J$2:$J$6000,Registros!$B$2:$B$6000,$A4319)&gt;0),1,0)</f>
        <v/>
      </c>
      <c r="N4319">
        <f>IF($J4319&gt;0,1,IF(COUNTIFS(Registros!$A$2:$A$6000,"CS",Registros!$B$2:$B$6000,$A4319,Registros!$K$2:$K$6000,"&lt;&gt;")&gt;0,1,0))</f>
        <v/>
      </c>
      <c r="O4319">
        <f>IF(AND($K4319=1,$E4319=0,$G4319=0,$I4319=0),"WINBACK",IF(AND($M4319=1,$N4319&gt;0),"CONVERGENTE",IF($M4319=1,"SOLO MÓVIL",IF($N4319&gt;0,"SOLO FIJO / INTERNET","SIN SERVICIOS"))))</f>
        <v/>
      </c>
      <c r="P4319">
        <f>IF($O4319="WINBACK","Recuperar (winback)",IF($O4319="CONVERGENTE","Upgrade / más líneas",IF($O4319="SOLO MÓVIL","Ofrecer fijo + internet (FLBBTV)",IF($O4319="SOLO FIJO / INTERNET","Ofrecer línea móvil Nextphone","Oferta completa (móvil + fijo + internet)"))))</f>
        <v/>
      </c>
      <c r="Q4319">
        <f>$F4319+$H4319+$L4319</f>
        <v/>
      </c>
      <c r="R4319">
        <f>IFERROR(VLOOKUP($A4319,Registros!$B$2:$G$6000,6,0),IFERROR(VLOOKUP($D4319,Winback!$B$2:$C$300,2,0),""))</f>
        <v/>
      </c>
      <c r="S4319">
        <f>IF($E4319=1,"NP","")&amp;IF($G4319=1,"+MOV","")&amp;IF($I4319=1,"+CS","")&amp;IF($K4319=1,"+WB","")</f>
        <v/>
      </c>
      <c r="T4319">
        <f>$E4319+$G4319+$I4319+$K4319</f>
        <v/>
      </c>
    </row>
    <row r="4320">
      <c r="A4320" t="inlineStr">
        <is>
          <t>342429130000</t>
        </is>
      </c>
      <c r="B4320" t="inlineStr">
        <is>
          <t>34242913</t>
        </is>
      </c>
      <c r="C4320" t="inlineStr">
        <is>
          <t>YADIRA ESTHER PACHECO</t>
        </is>
      </c>
      <c r="D4320" t="inlineStr">
        <is>
          <t>YADIRAESTHERPACHECO</t>
        </is>
      </c>
      <c r="E4320">
        <f>IF(COUNTIFS(Registros!$A$2:$A$6000,"NP",Registros!$B$2:$B$6000,$A4320)&gt;0,1,0)</f>
        <v/>
      </c>
      <c r="F4320">
        <f>IF($E4320=1,SUMIFS(Registros!$F$2:$F$6000,Registros!$A$2:$A$6000,"NP",Registros!$B$2:$B$6000,$A4320),0)</f>
        <v/>
      </c>
      <c r="G4320">
        <f>IF(COUNTIFS(Registros!$A$2:$A$6000,"MOV",Registros!$B$2:$B$6000,$A4320)&gt;0,1,0)</f>
        <v/>
      </c>
      <c r="H4320">
        <f>IF($G4320=1,SUMIFS(Registros!$F$2:$F$6000,Registros!$A$2:$A$6000,"MOV",Registros!$B$2:$B$6000,$A4320),0)</f>
        <v/>
      </c>
      <c r="I4320">
        <f>IF(COUNTIFS(Registros!$A$2:$A$6000,"CS",Registros!$B$2:$B$6000,$A4320)&gt;0,1,0)</f>
        <v/>
      </c>
      <c r="J4320">
        <f>IF($I4320=1,SUMIFS(Registros!$I$2:$I$6000,Registros!$A$2:$A$6000,"CS",Registros!$B$2:$B$6000,$A4320),0)</f>
        <v/>
      </c>
      <c r="K4320">
        <f>IF(COUNTIFS(Winback!$K$2:$K$300,$D4320)&gt;0,1,0)</f>
        <v/>
      </c>
      <c r="L4320">
        <f>IF(AND($K4320=1,LEFT($A4320,3)="WB-"),SUMIFS(Winback!$D$2:$D$300,Winback!$K$2:$K$300,$D4320),0)</f>
        <v/>
      </c>
      <c r="M4320">
        <f>IF(OR($E4320=1,$G4320=1,SUMIFS(Registros!$J$2:$J$6000,Registros!$B$2:$B$6000,$A4320)&gt;0),1,0)</f>
        <v/>
      </c>
      <c r="N4320">
        <f>IF($J4320&gt;0,1,IF(COUNTIFS(Registros!$A$2:$A$6000,"CS",Registros!$B$2:$B$6000,$A4320,Registros!$K$2:$K$6000,"&lt;&gt;")&gt;0,1,0))</f>
        <v/>
      </c>
      <c r="O4320">
        <f>IF(AND($K4320=1,$E4320=0,$G4320=0,$I4320=0),"WINBACK",IF(AND($M4320=1,$N4320&gt;0),"CONVERGENTE",IF($M4320=1,"SOLO MÓVIL",IF($N4320&gt;0,"SOLO FIJO / INTERNET","SIN SERVICIOS"))))</f>
        <v/>
      </c>
      <c r="P4320">
        <f>IF($O4320="WINBACK","Recuperar (winback)",IF($O4320="CONVERGENTE","Upgrade / más líneas",IF($O4320="SOLO MÓVIL","Ofrecer fijo + internet (FLBBTV)",IF($O4320="SOLO FIJO / INTERNET","Ofrecer línea móvil Nextphone","Oferta completa (móvil + fijo + internet)"))))</f>
        <v/>
      </c>
      <c r="Q4320">
        <f>$F4320+$H4320+$L4320</f>
        <v/>
      </c>
      <c r="R4320">
        <f>IFERROR(VLOOKUP($A4320,Registros!$B$2:$G$6000,6,0),IFERROR(VLOOKUP($D4320,Winback!$B$2:$C$300,2,0),""))</f>
        <v/>
      </c>
      <c r="S4320">
        <f>IF($E4320=1,"NP","")&amp;IF($G4320=1,"+MOV","")&amp;IF($I4320=1,"+CS","")&amp;IF($K4320=1,"+WB","")</f>
        <v/>
      </c>
      <c r="T4320">
        <f>$E4320+$G4320+$I4320+$K4320</f>
        <v/>
      </c>
    </row>
    <row r="4321">
      <c r="A4321" t="inlineStr">
        <is>
          <t>802486400000</t>
        </is>
      </c>
      <c r="B4321" t="inlineStr">
        <is>
          <t>80248640</t>
        </is>
      </c>
      <c r="C4321" t="inlineStr">
        <is>
          <t>YADIRA JIMENEZ</t>
        </is>
      </c>
      <c r="D4321" t="inlineStr">
        <is>
          <t>YADIRAJIMENEZ</t>
        </is>
      </c>
      <c r="E4321">
        <f>IF(COUNTIFS(Registros!$A$2:$A$6000,"NP",Registros!$B$2:$B$6000,$A4321)&gt;0,1,0)</f>
        <v/>
      </c>
      <c r="F4321">
        <f>IF($E4321=1,SUMIFS(Registros!$F$2:$F$6000,Registros!$A$2:$A$6000,"NP",Registros!$B$2:$B$6000,$A4321),0)</f>
        <v/>
      </c>
      <c r="G4321">
        <f>IF(COUNTIFS(Registros!$A$2:$A$6000,"MOV",Registros!$B$2:$B$6000,$A4321)&gt;0,1,0)</f>
        <v/>
      </c>
      <c r="H4321">
        <f>IF($G4321=1,SUMIFS(Registros!$F$2:$F$6000,Registros!$A$2:$A$6000,"MOV",Registros!$B$2:$B$6000,$A4321),0)</f>
        <v/>
      </c>
      <c r="I4321">
        <f>IF(COUNTIFS(Registros!$A$2:$A$6000,"CS",Registros!$B$2:$B$6000,$A4321)&gt;0,1,0)</f>
        <v/>
      </c>
      <c r="J4321">
        <f>IF($I4321=1,SUMIFS(Registros!$I$2:$I$6000,Registros!$A$2:$A$6000,"CS",Registros!$B$2:$B$6000,$A4321),0)</f>
        <v/>
      </c>
      <c r="K4321">
        <f>IF(COUNTIFS(Winback!$K$2:$K$300,$D4321)&gt;0,1,0)</f>
        <v/>
      </c>
      <c r="L4321">
        <f>IF(AND($K4321=1,LEFT($A4321,3)="WB-"),SUMIFS(Winback!$D$2:$D$300,Winback!$K$2:$K$300,$D4321),0)</f>
        <v/>
      </c>
      <c r="M4321">
        <f>IF(OR($E4321=1,$G4321=1,SUMIFS(Registros!$J$2:$J$6000,Registros!$B$2:$B$6000,$A4321)&gt;0),1,0)</f>
        <v/>
      </c>
      <c r="N4321">
        <f>IF($J4321&gt;0,1,IF(COUNTIFS(Registros!$A$2:$A$6000,"CS",Registros!$B$2:$B$6000,$A4321,Registros!$K$2:$K$6000,"&lt;&gt;")&gt;0,1,0))</f>
        <v/>
      </c>
      <c r="O4321">
        <f>IF(AND($K4321=1,$E4321=0,$G4321=0,$I4321=0),"WINBACK",IF(AND($M4321=1,$N4321&gt;0),"CONVERGENTE",IF($M4321=1,"SOLO MÓVIL",IF($N4321&gt;0,"SOLO FIJO / INTERNET","SIN SERVICIOS"))))</f>
        <v/>
      </c>
      <c r="P4321">
        <f>IF($O4321="WINBACK","Recuperar (winback)",IF($O4321="CONVERGENTE","Upgrade / más líneas",IF($O4321="SOLO MÓVIL","Ofrecer fijo + internet (FLBBTV)",IF($O4321="SOLO FIJO / INTERNET","Ofrecer línea móvil Nextphone","Oferta completa (móvil + fijo + internet)"))))</f>
        <v/>
      </c>
      <c r="Q4321">
        <f>$F4321+$H4321+$L4321</f>
        <v/>
      </c>
      <c r="R4321">
        <f>IFERROR(VLOOKUP($A4321,Registros!$B$2:$G$6000,6,0),IFERROR(VLOOKUP($D4321,Winback!$B$2:$C$300,2,0),""))</f>
        <v/>
      </c>
      <c r="S4321">
        <f>IF($E4321=1,"NP","")&amp;IF($G4321=1,"+MOV","")&amp;IF($I4321=1,"+CS","")&amp;IF($K4321=1,"+WB","")</f>
        <v/>
      </c>
      <c r="T4321">
        <f>$E4321+$G4321+$I4321+$K4321</f>
        <v/>
      </c>
    </row>
    <row r="4322">
      <c r="A4322" t="inlineStr">
        <is>
          <t>339034350000</t>
        </is>
      </c>
      <c r="B4322" t="inlineStr">
        <is>
          <t>33903435</t>
        </is>
      </c>
      <c r="C4322" t="inlineStr">
        <is>
          <t>YADIRA JUDITH CASTRO RODRIGUEZ</t>
        </is>
      </c>
      <c r="D4322" t="inlineStr">
        <is>
          <t>YADIRAJUDITHCASTRORODRIGUEZ</t>
        </is>
      </c>
      <c r="E4322">
        <f>IF(COUNTIFS(Registros!$A$2:$A$6000,"NP",Registros!$B$2:$B$6000,$A4322)&gt;0,1,0)</f>
        <v/>
      </c>
      <c r="F4322">
        <f>IF($E4322=1,SUMIFS(Registros!$F$2:$F$6000,Registros!$A$2:$A$6000,"NP",Registros!$B$2:$B$6000,$A4322),0)</f>
        <v/>
      </c>
      <c r="G4322">
        <f>IF(COUNTIFS(Registros!$A$2:$A$6000,"MOV",Registros!$B$2:$B$6000,$A4322)&gt;0,1,0)</f>
        <v/>
      </c>
      <c r="H4322">
        <f>IF($G4322=1,SUMIFS(Registros!$F$2:$F$6000,Registros!$A$2:$A$6000,"MOV",Registros!$B$2:$B$6000,$A4322),0)</f>
        <v/>
      </c>
      <c r="I4322">
        <f>IF(COUNTIFS(Registros!$A$2:$A$6000,"CS",Registros!$B$2:$B$6000,$A4322)&gt;0,1,0)</f>
        <v/>
      </c>
      <c r="J4322">
        <f>IF($I4322=1,SUMIFS(Registros!$I$2:$I$6000,Registros!$A$2:$A$6000,"CS",Registros!$B$2:$B$6000,$A4322),0)</f>
        <v/>
      </c>
      <c r="K4322">
        <f>IF(COUNTIFS(Winback!$K$2:$K$300,$D4322)&gt;0,1,0)</f>
        <v/>
      </c>
      <c r="L4322">
        <f>IF(AND($K4322=1,LEFT($A4322,3)="WB-"),SUMIFS(Winback!$D$2:$D$300,Winback!$K$2:$K$300,$D4322),0)</f>
        <v/>
      </c>
      <c r="M4322">
        <f>IF(OR($E4322=1,$G4322=1,SUMIFS(Registros!$J$2:$J$6000,Registros!$B$2:$B$6000,$A4322)&gt;0),1,0)</f>
        <v/>
      </c>
      <c r="N4322">
        <f>IF($J4322&gt;0,1,IF(COUNTIFS(Registros!$A$2:$A$6000,"CS",Registros!$B$2:$B$6000,$A4322,Registros!$K$2:$K$6000,"&lt;&gt;")&gt;0,1,0))</f>
        <v/>
      </c>
      <c r="O4322">
        <f>IF(AND($K4322=1,$E4322=0,$G4322=0,$I4322=0),"WINBACK",IF(AND($M4322=1,$N4322&gt;0),"CONVERGENTE",IF($M4322=1,"SOLO MÓVIL",IF($N4322&gt;0,"SOLO FIJO / INTERNET","SIN SERVICIOS"))))</f>
        <v/>
      </c>
      <c r="P4322">
        <f>IF($O4322="WINBACK","Recuperar (winback)",IF($O4322="CONVERGENTE","Upgrade / más líneas",IF($O4322="SOLO MÓVIL","Ofrecer fijo + internet (FLBBTV)",IF($O4322="SOLO FIJO / INTERNET","Ofrecer línea móvil Nextphone","Oferta completa (móvil + fijo + internet)"))))</f>
        <v/>
      </c>
      <c r="Q4322">
        <f>$F4322+$H4322+$L4322</f>
        <v/>
      </c>
      <c r="R4322">
        <f>IFERROR(VLOOKUP($A4322,Registros!$B$2:$G$6000,6,0),IFERROR(VLOOKUP($D4322,Winback!$B$2:$C$300,2,0),""))</f>
        <v/>
      </c>
      <c r="S4322">
        <f>IF($E4322=1,"NP","")&amp;IF($G4322=1,"+MOV","")&amp;IF($I4322=1,"+CS","")&amp;IF($K4322=1,"+WB","")</f>
        <v/>
      </c>
      <c r="T4322">
        <f>$E4322+$G4322+$I4322+$K4322</f>
        <v/>
      </c>
    </row>
    <row r="4323">
      <c r="A4323" t="inlineStr">
        <is>
          <t>339082370000</t>
        </is>
      </c>
      <c r="B4323" t="inlineStr">
        <is>
          <t>33908237</t>
        </is>
      </c>
      <c r="C4323" t="inlineStr">
        <is>
          <t>YADIRA VANESSA APONTE SUAREZ</t>
        </is>
      </c>
      <c r="D4323" t="inlineStr">
        <is>
          <t>YADIRAVANESSAAPONTESUAREZ</t>
        </is>
      </c>
      <c r="E4323">
        <f>IF(COUNTIFS(Registros!$A$2:$A$6000,"NP",Registros!$B$2:$B$6000,$A4323)&gt;0,1,0)</f>
        <v/>
      </c>
      <c r="F4323">
        <f>IF($E4323=1,SUMIFS(Registros!$F$2:$F$6000,Registros!$A$2:$A$6000,"NP",Registros!$B$2:$B$6000,$A4323),0)</f>
        <v/>
      </c>
      <c r="G4323">
        <f>IF(COUNTIFS(Registros!$A$2:$A$6000,"MOV",Registros!$B$2:$B$6000,$A4323)&gt;0,1,0)</f>
        <v/>
      </c>
      <c r="H4323">
        <f>IF($G4323=1,SUMIFS(Registros!$F$2:$F$6000,Registros!$A$2:$A$6000,"MOV",Registros!$B$2:$B$6000,$A4323),0)</f>
        <v/>
      </c>
      <c r="I4323">
        <f>IF(COUNTIFS(Registros!$A$2:$A$6000,"CS",Registros!$B$2:$B$6000,$A4323)&gt;0,1,0)</f>
        <v/>
      </c>
      <c r="J4323">
        <f>IF($I4323=1,SUMIFS(Registros!$I$2:$I$6000,Registros!$A$2:$A$6000,"CS",Registros!$B$2:$B$6000,$A4323),0)</f>
        <v/>
      </c>
      <c r="K4323">
        <f>IF(COUNTIFS(Winback!$K$2:$K$300,$D4323)&gt;0,1,0)</f>
        <v/>
      </c>
      <c r="L4323">
        <f>IF(AND($K4323=1,LEFT($A4323,3)="WB-"),SUMIFS(Winback!$D$2:$D$300,Winback!$K$2:$K$300,$D4323),0)</f>
        <v/>
      </c>
      <c r="M4323">
        <f>IF(OR($E4323=1,$G4323=1,SUMIFS(Registros!$J$2:$J$6000,Registros!$B$2:$B$6000,$A4323)&gt;0),1,0)</f>
        <v/>
      </c>
      <c r="N4323">
        <f>IF($J4323&gt;0,1,IF(COUNTIFS(Registros!$A$2:$A$6000,"CS",Registros!$B$2:$B$6000,$A4323,Registros!$K$2:$K$6000,"&lt;&gt;")&gt;0,1,0))</f>
        <v/>
      </c>
      <c r="O4323">
        <f>IF(AND($K4323=1,$E4323=0,$G4323=0,$I4323=0),"WINBACK",IF(AND($M4323=1,$N4323&gt;0),"CONVERGENTE",IF($M4323=1,"SOLO MÓVIL",IF($N4323&gt;0,"SOLO FIJO / INTERNET","SIN SERVICIOS"))))</f>
        <v/>
      </c>
      <c r="P4323">
        <f>IF($O4323="WINBACK","Recuperar (winback)",IF($O4323="CONVERGENTE","Upgrade / más líneas",IF($O4323="SOLO MÓVIL","Ofrecer fijo + internet (FLBBTV)",IF($O4323="SOLO FIJO / INTERNET","Ofrecer línea móvil Nextphone","Oferta completa (móvil + fijo + internet)"))))</f>
        <v/>
      </c>
      <c r="Q4323">
        <f>$F4323+$H4323+$L4323</f>
        <v/>
      </c>
      <c r="R4323">
        <f>IFERROR(VLOOKUP($A4323,Registros!$B$2:$G$6000,6,0),IFERROR(VLOOKUP($D4323,Winback!$B$2:$C$300,2,0),""))</f>
        <v/>
      </c>
      <c r="S4323">
        <f>IF($E4323=1,"NP","")&amp;IF($G4323=1,"+MOV","")&amp;IF($I4323=1,"+CS","")&amp;IF($K4323=1,"+WB","")</f>
        <v/>
      </c>
      <c r="T4323">
        <f>$E4323+$G4323+$I4323+$K4323</f>
        <v/>
      </c>
    </row>
    <row r="4324">
      <c r="A4324" t="inlineStr">
        <is>
          <t>356056720000</t>
        </is>
      </c>
      <c r="B4324" t="inlineStr">
        <is>
          <t>35605672</t>
        </is>
      </c>
      <c r="C4324" t="inlineStr">
        <is>
          <t>YAELY SHARISSA CASTAÑEDAS ORTEGA</t>
        </is>
      </c>
      <c r="D4324" t="inlineStr">
        <is>
          <t>YAELYSHARISSACASTANEDASORTEGA</t>
        </is>
      </c>
      <c r="E4324">
        <f>IF(COUNTIFS(Registros!$A$2:$A$6000,"NP",Registros!$B$2:$B$6000,$A4324)&gt;0,1,0)</f>
        <v/>
      </c>
      <c r="F4324">
        <f>IF($E4324=1,SUMIFS(Registros!$F$2:$F$6000,Registros!$A$2:$A$6000,"NP",Registros!$B$2:$B$6000,$A4324),0)</f>
        <v/>
      </c>
      <c r="G4324">
        <f>IF(COUNTIFS(Registros!$A$2:$A$6000,"MOV",Registros!$B$2:$B$6000,$A4324)&gt;0,1,0)</f>
        <v/>
      </c>
      <c r="H4324">
        <f>IF($G4324=1,SUMIFS(Registros!$F$2:$F$6000,Registros!$A$2:$A$6000,"MOV",Registros!$B$2:$B$6000,$A4324),0)</f>
        <v/>
      </c>
      <c r="I4324">
        <f>IF(COUNTIFS(Registros!$A$2:$A$6000,"CS",Registros!$B$2:$B$6000,$A4324)&gt;0,1,0)</f>
        <v/>
      </c>
      <c r="J4324">
        <f>IF($I4324=1,SUMIFS(Registros!$I$2:$I$6000,Registros!$A$2:$A$6000,"CS",Registros!$B$2:$B$6000,$A4324),0)</f>
        <v/>
      </c>
      <c r="K4324">
        <f>IF(COUNTIFS(Winback!$K$2:$K$300,$D4324)&gt;0,1,0)</f>
        <v/>
      </c>
      <c r="L4324">
        <f>IF(AND($K4324=1,LEFT($A4324,3)="WB-"),SUMIFS(Winback!$D$2:$D$300,Winback!$K$2:$K$300,$D4324),0)</f>
        <v/>
      </c>
      <c r="M4324">
        <f>IF(OR($E4324=1,$G4324=1,SUMIFS(Registros!$J$2:$J$6000,Registros!$B$2:$B$6000,$A4324)&gt;0),1,0)</f>
        <v/>
      </c>
      <c r="N4324">
        <f>IF($J4324&gt;0,1,IF(COUNTIFS(Registros!$A$2:$A$6000,"CS",Registros!$B$2:$B$6000,$A4324,Registros!$K$2:$K$6000,"&lt;&gt;")&gt;0,1,0))</f>
        <v/>
      </c>
      <c r="O4324">
        <f>IF(AND($K4324=1,$E4324=0,$G4324=0,$I4324=0),"WINBACK",IF(AND($M4324=1,$N4324&gt;0),"CONVERGENTE",IF($M4324=1,"SOLO MÓVIL",IF($N4324&gt;0,"SOLO FIJO / INTERNET","SIN SERVICIOS"))))</f>
        <v/>
      </c>
      <c r="P4324">
        <f>IF($O4324="WINBACK","Recuperar (winback)",IF($O4324="CONVERGENTE","Upgrade / más líneas",IF($O4324="SOLO MÓVIL","Ofrecer fijo + internet (FLBBTV)",IF($O4324="SOLO FIJO / INTERNET","Ofrecer línea móvil Nextphone","Oferta completa (móvil + fijo + internet)"))))</f>
        <v/>
      </c>
      <c r="Q4324">
        <f>$F4324+$H4324+$L4324</f>
        <v/>
      </c>
      <c r="R4324">
        <f>IFERROR(VLOOKUP($A4324,Registros!$B$2:$G$6000,6,0),IFERROR(VLOOKUP($D4324,Winback!$B$2:$C$300,2,0),""))</f>
        <v/>
      </c>
      <c r="S4324">
        <f>IF($E4324=1,"NP","")&amp;IF($G4324=1,"+MOV","")&amp;IF($I4324=1,"+CS","")&amp;IF($K4324=1,"+WB","")</f>
        <v/>
      </c>
      <c r="T4324">
        <f>$E4324+$G4324+$I4324+$K4324</f>
        <v/>
      </c>
    </row>
    <row r="4325">
      <c r="A4325" t="inlineStr">
        <is>
          <t>357056720000</t>
        </is>
      </c>
      <c r="B4325" t="inlineStr">
        <is>
          <t>35705672</t>
        </is>
      </c>
      <c r="C4325" t="inlineStr">
        <is>
          <t>YAELY SHARISSA CASTAÑEDAS ORTEGA</t>
        </is>
      </c>
      <c r="D4325" t="inlineStr">
        <is>
          <t>YAELYSHARISSACASTANEDASORTEGA</t>
        </is>
      </c>
      <c r="E4325">
        <f>IF(COUNTIFS(Registros!$A$2:$A$6000,"NP",Registros!$B$2:$B$6000,$A4325)&gt;0,1,0)</f>
        <v/>
      </c>
      <c r="F4325">
        <f>IF($E4325=1,SUMIFS(Registros!$F$2:$F$6000,Registros!$A$2:$A$6000,"NP",Registros!$B$2:$B$6000,$A4325),0)</f>
        <v/>
      </c>
      <c r="G4325">
        <f>IF(COUNTIFS(Registros!$A$2:$A$6000,"MOV",Registros!$B$2:$B$6000,$A4325)&gt;0,1,0)</f>
        <v/>
      </c>
      <c r="H4325">
        <f>IF($G4325=1,SUMIFS(Registros!$F$2:$F$6000,Registros!$A$2:$A$6000,"MOV",Registros!$B$2:$B$6000,$A4325),0)</f>
        <v/>
      </c>
      <c r="I4325">
        <f>IF(COUNTIFS(Registros!$A$2:$A$6000,"CS",Registros!$B$2:$B$6000,$A4325)&gt;0,1,0)</f>
        <v/>
      </c>
      <c r="J4325">
        <f>IF($I4325=1,SUMIFS(Registros!$I$2:$I$6000,Registros!$A$2:$A$6000,"CS",Registros!$B$2:$B$6000,$A4325),0)</f>
        <v/>
      </c>
      <c r="K4325">
        <f>IF(COUNTIFS(Winback!$K$2:$K$300,$D4325)&gt;0,1,0)</f>
        <v/>
      </c>
      <c r="L4325">
        <f>IF(AND($K4325=1,LEFT($A4325,3)="WB-"),SUMIFS(Winback!$D$2:$D$300,Winback!$K$2:$K$300,$D4325),0)</f>
        <v/>
      </c>
      <c r="M4325">
        <f>IF(OR($E4325=1,$G4325=1,SUMIFS(Registros!$J$2:$J$6000,Registros!$B$2:$B$6000,$A4325)&gt;0),1,0)</f>
        <v/>
      </c>
      <c r="N4325">
        <f>IF($J4325&gt;0,1,IF(COUNTIFS(Registros!$A$2:$A$6000,"CS",Registros!$B$2:$B$6000,$A4325,Registros!$K$2:$K$6000,"&lt;&gt;")&gt;0,1,0))</f>
        <v/>
      </c>
      <c r="O4325">
        <f>IF(AND($K4325=1,$E4325=0,$G4325=0,$I4325=0),"WINBACK",IF(AND($M4325=1,$N4325&gt;0),"CONVERGENTE",IF($M4325=1,"SOLO MÓVIL",IF($N4325&gt;0,"SOLO FIJO / INTERNET","SIN SERVICIOS"))))</f>
        <v/>
      </c>
      <c r="P4325">
        <f>IF($O4325="WINBACK","Recuperar (winback)",IF($O4325="CONVERGENTE","Upgrade / más líneas",IF($O4325="SOLO MÓVIL","Ofrecer fijo + internet (FLBBTV)",IF($O4325="SOLO FIJO / INTERNET","Ofrecer línea móvil Nextphone","Oferta completa (móvil + fijo + internet)"))))</f>
        <v/>
      </c>
      <c r="Q4325">
        <f>$F4325+$H4325+$L4325</f>
        <v/>
      </c>
      <c r="R4325">
        <f>IFERROR(VLOOKUP($A4325,Registros!$B$2:$G$6000,6,0),IFERROR(VLOOKUP($D4325,Winback!$B$2:$C$300,2,0),""))</f>
        <v/>
      </c>
      <c r="S4325">
        <f>IF($E4325=1,"NP","")&amp;IF($G4325=1,"+MOV","")&amp;IF($I4325=1,"+CS","")&amp;IF($K4325=1,"+WB","")</f>
        <v/>
      </c>
      <c r="T4325">
        <f>$E4325+$G4325+$I4325+$K4325</f>
        <v/>
      </c>
    </row>
    <row r="4326">
      <c r="A4326" t="inlineStr">
        <is>
          <t>344058980000</t>
        </is>
      </c>
      <c r="B4326" t="inlineStr">
        <is>
          <t>34405898</t>
        </is>
      </c>
      <c r="C4326" t="inlineStr">
        <is>
          <t>YAFEN CHEN</t>
        </is>
      </c>
      <c r="D4326" t="inlineStr">
        <is>
          <t>YAFENCHEN</t>
        </is>
      </c>
      <c r="E4326">
        <f>IF(COUNTIFS(Registros!$A$2:$A$6000,"NP",Registros!$B$2:$B$6000,$A4326)&gt;0,1,0)</f>
        <v/>
      </c>
      <c r="F4326">
        <f>IF($E4326=1,SUMIFS(Registros!$F$2:$F$6000,Registros!$A$2:$A$6000,"NP",Registros!$B$2:$B$6000,$A4326),0)</f>
        <v/>
      </c>
      <c r="G4326">
        <f>IF(COUNTIFS(Registros!$A$2:$A$6000,"MOV",Registros!$B$2:$B$6000,$A4326)&gt;0,1,0)</f>
        <v/>
      </c>
      <c r="H4326">
        <f>IF($G4326=1,SUMIFS(Registros!$F$2:$F$6000,Registros!$A$2:$A$6000,"MOV",Registros!$B$2:$B$6000,$A4326),0)</f>
        <v/>
      </c>
      <c r="I4326">
        <f>IF(COUNTIFS(Registros!$A$2:$A$6000,"CS",Registros!$B$2:$B$6000,$A4326)&gt;0,1,0)</f>
        <v/>
      </c>
      <c r="J4326">
        <f>IF($I4326=1,SUMIFS(Registros!$I$2:$I$6000,Registros!$A$2:$A$6000,"CS",Registros!$B$2:$B$6000,$A4326),0)</f>
        <v/>
      </c>
      <c r="K4326">
        <f>IF(COUNTIFS(Winback!$K$2:$K$300,$D4326)&gt;0,1,0)</f>
        <v/>
      </c>
      <c r="L4326">
        <f>IF(AND($K4326=1,LEFT($A4326,3)="WB-"),SUMIFS(Winback!$D$2:$D$300,Winback!$K$2:$K$300,$D4326),0)</f>
        <v/>
      </c>
      <c r="M4326">
        <f>IF(OR($E4326=1,$G4326=1,SUMIFS(Registros!$J$2:$J$6000,Registros!$B$2:$B$6000,$A4326)&gt;0),1,0)</f>
        <v/>
      </c>
      <c r="N4326">
        <f>IF($J4326&gt;0,1,IF(COUNTIFS(Registros!$A$2:$A$6000,"CS",Registros!$B$2:$B$6000,$A4326,Registros!$K$2:$K$6000,"&lt;&gt;")&gt;0,1,0))</f>
        <v/>
      </c>
      <c r="O4326">
        <f>IF(AND($K4326=1,$E4326=0,$G4326=0,$I4326=0),"WINBACK",IF(AND($M4326=1,$N4326&gt;0),"CONVERGENTE",IF($M4326=1,"SOLO MÓVIL",IF($N4326&gt;0,"SOLO FIJO / INTERNET","SIN SERVICIOS"))))</f>
        <v/>
      </c>
      <c r="P4326">
        <f>IF($O4326="WINBACK","Recuperar (winback)",IF($O4326="CONVERGENTE","Upgrade / más líneas",IF($O4326="SOLO MÓVIL","Ofrecer fijo + internet (FLBBTV)",IF($O4326="SOLO FIJO / INTERNET","Ofrecer línea móvil Nextphone","Oferta completa (móvil + fijo + internet)"))))</f>
        <v/>
      </c>
      <c r="Q4326">
        <f>$F4326+$H4326+$L4326</f>
        <v/>
      </c>
      <c r="R4326">
        <f>IFERROR(VLOOKUP($A4326,Registros!$B$2:$G$6000,6,0),IFERROR(VLOOKUP($D4326,Winback!$B$2:$C$300,2,0),""))</f>
        <v/>
      </c>
      <c r="S4326">
        <f>IF($E4326=1,"NP","")&amp;IF($G4326=1,"+MOV","")&amp;IF($I4326=1,"+CS","")&amp;IF($K4326=1,"+WB","")</f>
        <v/>
      </c>
      <c r="T4326">
        <f>$E4326+$G4326+$I4326+$K4326</f>
        <v/>
      </c>
    </row>
    <row r="4327">
      <c r="A4327" t="inlineStr">
        <is>
          <t>344058980100</t>
        </is>
      </c>
      <c r="B4327" t="inlineStr">
        <is>
          <t>34405898</t>
        </is>
      </c>
      <c r="C4327" t="inlineStr">
        <is>
          <t>YANFEN CHEN</t>
        </is>
      </c>
      <c r="D4327" t="inlineStr">
        <is>
          <t>YANFENCHEN</t>
        </is>
      </c>
      <c r="E4327">
        <f>IF(COUNTIFS(Registros!$A$2:$A$6000,"NP",Registros!$B$2:$B$6000,$A4327)&gt;0,1,0)</f>
        <v/>
      </c>
      <c r="F4327">
        <f>IF($E4327=1,SUMIFS(Registros!$F$2:$F$6000,Registros!$A$2:$A$6000,"NP",Registros!$B$2:$B$6000,$A4327),0)</f>
        <v/>
      </c>
      <c r="G4327">
        <f>IF(COUNTIFS(Registros!$A$2:$A$6000,"MOV",Registros!$B$2:$B$6000,$A4327)&gt;0,1,0)</f>
        <v/>
      </c>
      <c r="H4327">
        <f>IF($G4327=1,SUMIFS(Registros!$F$2:$F$6000,Registros!$A$2:$A$6000,"MOV",Registros!$B$2:$B$6000,$A4327),0)</f>
        <v/>
      </c>
      <c r="I4327">
        <f>IF(COUNTIFS(Registros!$A$2:$A$6000,"CS",Registros!$B$2:$B$6000,$A4327)&gt;0,1,0)</f>
        <v/>
      </c>
      <c r="J4327">
        <f>IF($I4327=1,SUMIFS(Registros!$I$2:$I$6000,Registros!$A$2:$A$6000,"CS",Registros!$B$2:$B$6000,$A4327),0)</f>
        <v/>
      </c>
      <c r="K4327">
        <f>IF(COUNTIFS(Winback!$K$2:$K$300,$D4327)&gt;0,1,0)</f>
        <v/>
      </c>
      <c r="L4327">
        <f>IF(AND($K4327=1,LEFT($A4327,3)="WB-"),SUMIFS(Winback!$D$2:$D$300,Winback!$K$2:$K$300,$D4327),0)</f>
        <v/>
      </c>
      <c r="M4327">
        <f>IF(OR($E4327=1,$G4327=1,SUMIFS(Registros!$J$2:$J$6000,Registros!$B$2:$B$6000,$A4327)&gt;0),1,0)</f>
        <v/>
      </c>
      <c r="N4327">
        <f>IF($J4327&gt;0,1,IF(COUNTIFS(Registros!$A$2:$A$6000,"CS",Registros!$B$2:$B$6000,$A4327,Registros!$K$2:$K$6000,"&lt;&gt;")&gt;0,1,0))</f>
        <v/>
      </c>
      <c r="O4327">
        <f>IF(AND($K4327=1,$E4327=0,$G4327=0,$I4327=0),"WINBACK",IF(AND($M4327=1,$N4327&gt;0),"CONVERGENTE",IF($M4327=1,"SOLO MÓVIL",IF($N4327&gt;0,"SOLO FIJO / INTERNET","SIN SERVICIOS"))))</f>
        <v/>
      </c>
      <c r="P4327">
        <f>IF($O4327="WINBACK","Recuperar (winback)",IF($O4327="CONVERGENTE","Upgrade / más líneas",IF($O4327="SOLO MÓVIL","Ofrecer fijo + internet (FLBBTV)",IF($O4327="SOLO FIJO / INTERNET","Ofrecer línea móvil Nextphone","Oferta completa (móvil + fijo + internet)"))))</f>
        <v/>
      </c>
      <c r="Q4327">
        <f>$F4327+$H4327+$L4327</f>
        <v/>
      </c>
      <c r="R4327">
        <f>IFERROR(VLOOKUP($A4327,Registros!$B$2:$G$6000,6,0),IFERROR(VLOOKUP($D4327,Winback!$B$2:$C$300,2,0),""))</f>
        <v/>
      </c>
      <c r="S4327">
        <f>IF($E4327=1,"NP","")&amp;IF($G4327=1,"+MOV","")&amp;IF($I4327=1,"+CS","")&amp;IF($K4327=1,"+WB","")</f>
        <v/>
      </c>
      <c r="T4327">
        <f>$E4327+$G4327+$I4327+$K4327</f>
        <v/>
      </c>
    </row>
    <row r="4328">
      <c r="A4328" t="inlineStr">
        <is>
          <t>339250330000</t>
        </is>
      </c>
      <c r="B4328" t="inlineStr">
        <is>
          <t>33925033</t>
        </is>
      </c>
      <c r="C4328" t="inlineStr">
        <is>
          <t>YAHAIRA BETZIBEL MONTENEGRO BETHANCOURT</t>
        </is>
      </c>
      <c r="D4328" t="inlineStr">
        <is>
          <t>YAHAIRABETZIBELMONTENEGROBETHANCOURT</t>
        </is>
      </c>
      <c r="E4328">
        <f>IF(COUNTIFS(Registros!$A$2:$A$6000,"NP",Registros!$B$2:$B$6000,$A4328)&gt;0,1,0)</f>
        <v/>
      </c>
      <c r="F4328">
        <f>IF($E4328=1,SUMIFS(Registros!$F$2:$F$6000,Registros!$A$2:$A$6000,"NP",Registros!$B$2:$B$6000,$A4328),0)</f>
        <v/>
      </c>
      <c r="G4328">
        <f>IF(COUNTIFS(Registros!$A$2:$A$6000,"MOV",Registros!$B$2:$B$6000,$A4328)&gt;0,1,0)</f>
        <v/>
      </c>
      <c r="H4328">
        <f>IF($G4328=1,SUMIFS(Registros!$F$2:$F$6000,Registros!$A$2:$A$6000,"MOV",Registros!$B$2:$B$6000,$A4328),0)</f>
        <v/>
      </c>
      <c r="I4328">
        <f>IF(COUNTIFS(Registros!$A$2:$A$6000,"CS",Registros!$B$2:$B$6000,$A4328)&gt;0,1,0)</f>
        <v/>
      </c>
      <c r="J4328">
        <f>IF($I4328=1,SUMIFS(Registros!$I$2:$I$6000,Registros!$A$2:$A$6000,"CS",Registros!$B$2:$B$6000,$A4328),0)</f>
        <v/>
      </c>
      <c r="K4328">
        <f>IF(COUNTIFS(Winback!$K$2:$K$300,$D4328)&gt;0,1,0)</f>
        <v/>
      </c>
      <c r="L4328">
        <f>IF(AND($K4328=1,LEFT($A4328,3)="WB-"),SUMIFS(Winback!$D$2:$D$300,Winback!$K$2:$K$300,$D4328),0)</f>
        <v/>
      </c>
      <c r="M4328">
        <f>IF(OR($E4328=1,$G4328=1,SUMIFS(Registros!$J$2:$J$6000,Registros!$B$2:$B$6000,$A4328)&gt;0),1,0)</f>
        <v/>
      </c>
      <c r="N4328">
        <f>IF($J4328&gt;0,1,IF(COUNTIFS(Registros!$A$2:$A$6000,"CS",Registros!$B$2:$B$6000,$A4328,Registros!$K$2:$K$6000,"&lt;&gt;")&gt;0,1,0))</f>
        <v/>
      </c>
      <c r="O4328">
        <f>IF(AND($K4328=1,$E4328=0,$G4328=0,$I4328=0),"WINBACK",IF(AND($M4328=1,$N4328&gt;0),"CONVERGENTE",IF($M4328=1,"SOLO MÓVIL",IF($N4328&gt;0,"SOLO FIJO / INTERNET","SIN SERVICIOS"))))</f>
        <v/>
      </c>
      <c r="P4328">
        <f>IF($O4328="WINBACK","Recuperar (winback)",IF($O4328="CONVERGENTE","Upgrade / más líneas",IF($O4328="SOLO MÓVIL","Ofrecer fijo + internet (FLBBTV)",IF($O4328="SOLO FIJO / INTERNET","Ofrecer línea móvil Nextphone","Oferta completa (móvil + fijo + internet)"))))</f>
        <v/>
      </c>
      <c r="Q4328">
        <f>$F4328+$H4328+$L4328</f>
        <v/>
      </c>
      <c r="R4328">
        <f>IFERROR(VLOOKUP($A4328,Registros!$B$2:$G$6000,6,0),IFERROR(VLOOKUP($D4328,Winback!$B$2:$C$300,2,0),""))</f>
        <v/>
      </c>
      <c r="S4328">
        <f>IF($E4328=1,"NP","")&amp;IF($G4328=1,"+MOV","")&amp;IF($I4328=1,"+CS","")&amp;IF($K4328=1,"+WB","")</f>
        <v/>
      </c>
      <c r="T4328">
        <f>$E4328+$G4328+$I4328+$K4328</f>
        <v/>
      </c>
    </row>
    <row r="4329">
      <c r="A4329" t="inlineStr">
        <is>
          <t>349413790000</t>
        </is>
      </c>
      <c r="B4329" t="inlineStr">
        <is>
          <t>34941379</t>
        </is>
      </c>
      <c r="C4329" t="inlineStr">
        <is>
          <t>YAHAIRA GARIBALDI GONDOLA</t>
        </is>
      </c>
      <c r="D4329" t="inlineStr">
        <is>
          <t>YAHAIRAGARIBALDIGONDOLA</t>
        </is>
      </c>
      <c r="E4329">
        <f>IF(COUNTIFS(Registros!$A$2:$A$6000,"NP",Registros!$B$2:$B$6000,$A4329)&gt;0,1,0)</f>
        <v/>
      </c>
      <c r="F4329">
        <f>IF($E4329=1,SUMIFS(Registros!$F$2:$F$6000,Registros!$A$2:$A$6000,"NP",Registros!$B$2:$B$6000,$A4329),0)</f>
        <v/>
      </c>
      <c r="G4329">
        <f>IF(COUNTIFS(Registros!$A$2:$A$6000,"MOV",Registros!$B$2:$B$6000,$A4329)&gt;0,1,0)</f>
        <v/>
      </c>
      <c r="H4329">
        <f>IF($G4329=1,SUMIFS(Registros!$F$2:$F$6000,Registros!$A$2:$A$6000,"MOV",Registros!$B$2:$B$6000,$A4329),0)</f>
        <v/>
      </c>
      <c r="I4329">
        <f>IF(COUNTIFS(Registros!$A$2:$A$6000,"CS",Registros!$B$2:$B$6000,$A4329)&gt;0,1,0)</f>
        <v/>
      </c>
      <c r="J4329">
        <f>IF($I4329=1,SUMIFS(Registros!$I$2:$I$6000,Registros!$A$2:$A$6000,"CS",Registros!$B$2:$B$6000,$A4329),0)</f>
        <v/>
      </c>
      <c r="K4329">
        <f>IF(COUNTIFS(Winback!$K$2:$K$300,$D4329)&gt;0,1,0)</f>
        <v/>
      </c>
      <c r="L4329">
        <f>IF(AND($K4329=1,LEFT($A4329,3)="WB-"),SUMIFS(Winback!$D$2:$D$300,Winback!$K$2:$K$300,$D4329),0)</f>
        <v/>
      </c>
      <c r="M4329">
        <f>IF(OR($E4329=1,$G4329=1,SUMIFS(Registros!$J$2:$J$6000,Registros!$B$2:$B$6000,$A4329)&gt;0),1,0)</f>
        <v/>
      </c>
      <c r="N4329">
        <f>IF($J4329&gt;0,1,IF(COUNTIFS(Registros!$A$2:$A$6000,"CS",Registros!$B$2:$B$6000,$A4329,Registros!$K$2:$K$6000,"&lt;&gt;")&gt;0,1,0))</f>
        <v/>
      </c>
      <c r="O4329">
        <f>IF(AND($K4329=1,$E4329=0,$G4329=0,$I4329=0),"WINBACK",IF(AND($M4329=1,$N4329&gt;0),"CONVERGENTE",IF($M4329=1,"SOLO MÓVIL",IF($N4329&gt;0,"SOLO FIJO / INTERNET","SIN SERVICIOS"))))</f>
        <v/>
      </c>
      <c r="P4329">
        <f>IF($O4329="WINBACK","Recuperar (winback)",IF($O4329="CONVERGENTE","Upgrade / más líneas",IF($O4329="SOLO MÓVIL","Ofrecer fijo + internet (FLBBTV)",IF($O4329="SOLO FIJO / INTERNET","Ofrecer línea móvil Nextphone","Oferta completa (móvil + fijo + internet)"))))</f>
        <v/>
      </c>
      <c r="Q4329">
        <f>$F4329+$H4329+$L4329</f>
        <v/>
      </c>
      <c r="R4329">
        <f>IFERROR(VLOOKUP($A4329,Registros!$B$2:$G$6000,6,0),IFERROR(VLOOKUP($D4329,Winback!$B$2:$C$300,2,0),""))</f>
        <v/>
      </c>
      <c r="S4329">
        <f>IF($E4329=1,"NP","")&amp;IF($G4329=1,"+MOV","")&amp;IF($I4329=1,"+CS","")&amp;IF($K4329=1,"+WB","")</f>
        <v/>
      </c>
      <c r="T4329">
        <f>$E4329+$G4329+$I4329+$K4329</f>
        <v/>
      </c>
    </row>
    <row r="4330">
      <c r="A4330" t="inlineStr">
        <is>
          <t>358041220000</t>
        </is>
      </c>
      <c r="B4330" t="inlineStr">
        <is>
          <t>35804122</t>
        </is>
      </c>
      <c r="C4330" t="inlineStr">
        <is>
          <t>YAHAIRA LISBETH SANCHEZ BONICHE</t>
        </is>
      </c>
      <c r="D4330" t="inlineStr">
        <is>
          <t>YAHAIRALISBETHSANCHEZBONICHE</t>
        </is>
      </c>
      <c r="E4330">
        <f>IF(COUNTIFS(Registros!$A$2:$A$6000,"NP",Registros!$B$2:$B$6000,$A4330)&gt;0,1,0)</f>
        <v/>
      </c>
      <c r="F4330">
        <f>IF($E4330=1,SUMIFS(Registros!$F$2:$F$6000,Registros!$A$2:$A$6000,"NP",Registros!$B$2:$B$6000,$A4330),0)</f>
        <v/>
      </c>
      <c r="G4330">
        <f>IF(COUNTIFS(Registros!$A$2:$A$6000,"MOV",Registros!$B$2:$B$6000,$A4330)&gt;0,1,0)</f>
        <v/>
      </c>
      <c r="H4330">
        <f>IF($G4330=1,SUMIFS(Registros!$F$2:$F$6000,Registros!$A$2:$A$6000,"MOV",Registros!$B$2:$B$6000,$A4330),0)</f>
        <v/>
      </c>
      <c r="I4330">
        <f>IF(COUNTIFS(Registros!$A$2:$A$6000,"CS",Registros!$B$2:$B$6000,$A4330)&gt;0,1,0)</f>
        <v/>
      </c>
      <c r="J4330">
        <f>IF($I4330=1,SUMIFS(Registros!$I$2:$I$6000,Registros!$A$2:$A$6000,"CS",Registros!$B$2:$B$6000,$A4330),0)</f>
        <v/>
      </c>
      <c r="K4330">
        <f>IF(COUNTIFS(Winback!$K$2:$K$300,$D4330)&gt;0,1,0)</f>
        <v/>
      </c>
      <c r="L4330">
        <f>IF(AND($K4330=1,LEFT($A4330,3)="WB-"),SUMIFS(Winback!$D$2:$D$300,Winback!$K$2:$K$300,$D4330),0)</f>
        <v/>
      </c>
      <c r="M4330">
        <f>IF(OR($E4330=1,$G4330=1,SUMIFS(Registros!$J$2:$J$6000,Registros!$B$2:$B$6000,$A4330)&gt;0),1,0)</f>
        <v/>
      </c>
      <c r="N4330">
        <f>IF($J4330&gt;0,1,IF(COUNTIFS(Registros!$A$2:$A$6000,"CS",Registros!$B$2:$B$6000,$A4330,Registros!$K$2:$K$6000,"&lt;&gt;")&gt;0,1,0))</f>
        <v/>
      </c>
      <c r="O4330">
        <f>IF(AND($K4330=1,$E4330=0,$G4330=0,$I4330=0),"WINBACK",IF(AND($M4330=1,$N4330&gt;0),"CONVERGENTE",IF($M4330=1,"SOLO MÓVIL",IF($N4330&gt;0,"SOLO FIJO / INTERNET","SIN SERVICIOS"))))</f>
        <v/>
      </c>
      <c r="P4330">
        <f>IF($O4330="WINBACK","Recuperar (winback)",IF($O4330="CONVERGENTE","Upgrade / más líneas",IF($O4330="SOLO MÓVIL","Ofrecer fijo + internet (FLBBTV)",IF($O4330="SOLO FIJO / INTERNET","Ofrecer línea móvil Nextphone","Oferta completa (móvil + fijo + internet)"))))</f>
        <v/>
      </c>
      <c r="Q4330">
        <f>$F4330+$H4330+$L4330</f>
        <v/>
      </c>
      <c r="R4330">
        <f>IFERROR(VLOOKUP($A4330,Registros!$B$2:$G$6000,6,0),IFERROR(VLOOKUP($D4330,Winback!$B$2:$C$300,2,0),""))</f>
        <v/>
      </c>
      <c r="S4330">
        <f>IF($E4330=1,"NP","")&amp;IF($G4330=1,"+MOV","")&amp;IF($I4330=1,"+CS","")&amp;IF($K4330=1,"+WB","")</f>
        <v/>
      </c>
      <c r="T4330">
        <f>$E4330+$G4330+$I4330+$K4330</f>
        <v/>
      </c>
    </row>
    <row r="4331">
      <c r="A4331" t="inlineStr">
        <is>
          <t>347281870000</t>
        </is>
      </c>
      <c r="B4331" t="inlineStr">
        <is>
          <t>34728187</t>
        </is>
      </c>
      <c r="C4331" t="inlineStr">
        <is>
          <t>YAHAIRA YANETH ROSALES VEGA</t>
        </is>
      </c>
      <c r="D4331" t="inlineStr">
        <is>
          <t>YAHAIRAYANETHROSALESVEGA</t>
        </is>
      </c>
      <c r="E4331">
        <f>IF(COUNTIFS(Registros!$A$2:$A$6000,"NP",Registros!$B$2:$B$6000,$A4331)&gt;0,1,0)</f>
        <v/>
      </c>
      <c r="F4331">
        <f>IF($E4331=1,SUMIFS(Registros!$F$2:$F$6000,Registros!$A$2:$A$6000,"NP",Registros!$B$2:$B$6000,$A4331),0)</f>
        <v/>
      </c>
      <c r="G4331">
        <f>IF(COUNTIFS(Registros!$A$2:$A$6000,"MOV",Registros!$B$2:$B$6000,$A4331)&gt;0,1,0)</f>
        <v/>
      </c>
      <c r="H4331">
        <f>IF($G4331=1,SUMIFS(Registros!$F$2:$F$6000,Registros!$A$2:$A$6000,"MOV",Registros!$B$2:$B$6000,$A4331),0)</f>
        <v/>
      </c>
      <c r="I4331">
        <f>IF(COUNTIFS(Registros!$A$2:$A$6000,"CS",Registros!$B$2:$B$6000,$A4331)&gt;0,1,0)</f>
        <v/>
      </c>
      <c r="J4331">
        <f>IF($I4331=1,SUMIFS(Registros!$I$2:$I$6000,Registros!$A$2:$A$6000,"CS",Registros!$B$2:$B$6000,$A4331),0)</f>
        <v/>
      </c>
      <c r="K4331">
        <f>IF(COUNTIFS(Winback!$K$2:$K$300,$D4331)&gt;0,1,0)</f>
        <v/>
      </c>
      <c r="L4331">
        <f>IF(AND($K4331=1,LEFT($A4331,3)="WB-"),SUMIFS(Winback!$D$2:$D$300,Winback!$K$2:$K$300,$D4331),0)</f>
        <v/>
      </c>
      <c r="M4331">
        <f>IF(OR($E4331=1,$G4331=1,SUMIFS(Registros!$J$2:$J$6000,Registros!$B$2:$B$6000,$A4331)&gt;0),1,0)</f>
        <v/>
      </c>
      <c r="N4331">
        <f>IF($J4331&gt;0,1,IF(COUNTIFS(Registros!$A$2:$A$6000,"CS",Registros!$B$2:$B$6000,$A4331,Registros!$K$2:$K$6000,"&lt;&gt;")&gt;0,1,0))</f>
        <v/>
      </c>
      <c r="O4331">
        <f>IF(AND($K4331=1,$E4331=0,$G4331=0,$I4331=0),"WINBACK",IF(AND($M4331=1,$N4331&gt;0),"CONVERGENTE",IF($M4331=1,"SOLO MÓVIL",IF($N4331&gt;0,"SOLO FIJO / INTERNET","SIN SERVICIOS"))))</f>
        <v/>
      </c>
      <c r="P4331">
        <f>IF($O4331="WINBACK","Recuperar (winback)",IF($O4331="CONVERGENTE","Upgrade / más líneas",IF($O4331="SOLO MÓVIL","Ofrecer fijo + internet (FLBBTV)",IF($O4331="SOLO FIJO / INTERNET","Ofrecer línea móvil Nextphone","Oferta completa (móvil + fijo + internet)"))))</f>
        <v/>
      </c>
      <c r="Q4331">
        <f>$F4331+$H4331+$L4331</f>
        <v/>
      </c>
      <c r="R4331">
        <f>IFERROR(VLOOKUP($A4331,Registros!$B$2:$G$6000,6,0),IFERROR(VLOOKUP($D4331,Winback!$B$2:$C$300,2,0),""))</f>
        <v/>
      </c>
      <c r="S4331">
        <f>IF($E4331=1,"NP","")&amp;IF($G4331=1,"+MOV","")&amp;IF($I4331=1,"+CS","")&amp;IF($K4331=1,"+WB","")</f>
        <v/>
      </c>
      <c r="T4331">
        <f>$E4331+$G4331+$I4331+$K4331</f>
        <v/>
      </c>
    </row>
    <row r="4332">
      <c r="A4332" t="inlineStr">
        <is>
          <t>359118300000</t>
        </is>
      </c>
      <c r="B4332" t="inlineStr">
        <is>
          <t>35911830</t>
        </is>
      </c>
      <c r="C4332" t="inlineStr">
        <is>
          <t>YAHAIRA YISENIA MARTINEZ REYES</t>
        </is>
      </c>
      <c r="D4332" t="inlineStr">
        <is>
          <t>YAHAIRAYISENIAMARTINEZREYES</t>
        </is>
      </c>
      <c r="E4332">
        <f>IF(COUNTIFS(Registros!$A$2:$A$6000,"NP",Registros!$B$2:$B$6000,$A4332)&gt;0,1,0)</f>
        <v/>
      </c>
      <c r="F4332">
        <f>IF($E4332=1,SUMIFS(Registros!$F$2:$F$6000,Registros!$A$2:$A$6000,"NP",Registros!$B$2:$B$6000,$A4332),0)</f>
        <v/>
      </c>
      <c r="G4332">
        <f>IF(COUNTIFS(Registros!$A$2:$A$6000,"MOV",Registros!$B$2:$B$6000,$A4332)&gt;0,1,0)</f>
        <v/>
      </c>
      <c r="H4332">
        <f>IF($G4332=1,SUMIFS(Registros!$F$2:$F$6000,Registros!$A$2:$A$6000,"MOV",Registros!$B$2:$B$6000,$A4332),0)</f>
        <v/>
      </c>
      <c r="I4332">
        <f>IF(COUNTIFS(Registros!$A$2:$A$6000,"CS",Registros!$B$2:$B$6000,$A4332)&gt;0,1,0)</f>
        <v/>
      </c>
      <c r="J4332">
        <f>IF($I4332=1,SUMIFS(Registros!$I$2:$I$6000,Registros!$A$2:$A$6000,"CS",Registros!$B$2:$B$6000,$A4332),0)</f>
        <v/>
      </c>
      <c r="K4332">
        <f>IF(COUNTIFS(Winback!$K$2:$K$300,$D4332)&gt;0,1,0)</f>
        <v/>
      </c>
      <c r="L4332">
        <f>IF(AND($K4332=1,LEFT($A4332,3)="WB-"),SUMIFS(Winback!$D$2:$D$300,Winback!$K$2:$K$300,$D4332),0)</f>
        <v/>
      </c>
      <c r="M4332">
        <f>IF(OR($E4332=1,$G4332=1,SUMIFS(Registros!$J$2:$J$6000,Registros!$B$2:$B$6000,$A4332)&gt;0),1,0)</f>
        <v/>
      </c>
      <c r="N4332">
        <f>IF($J4332&gt;0,1,IF(COUNTIFS(Registros!$A$2:$A$6000,"CS",Registros!$B$2:$B$6000,$A4332,Registros!$K$2:$K$6000,"&lt;&gt;")&gt;0,1,0))</f>
        <v/>
      </c>
      <c r="O4332">
        <f>IF(AND($K4332=1,$E4332=0,$G4332=0,$I4332=0),"WINBACK",IF(AND($M4332=1,$N4332&gt;0),"CONVERGENTE",IF($M4332=1,"SOLO MÓVIL",IF($N4332&gt;0,"SOLO FIJO / INTERNET","SIN SERVICIOS"))))</f>
        <v/>
      </c>
      <c r="P4332">
        <f>IF($O4332="WINBACK","Recuperar (winback)",IF($O4332="CONVERGENTE","Upgrade / más líneas",IF($O4332="SOLO MÓVIL","Ofrecer fijo + internet (FLBBTV)",IF($O4332="SOLO FIJO / INTERNET","Ofrecer línea móvil Nextphone","Oferta completa (móvil + fijo + internet)"))))</f>
        <v/>
      </c>
      <c r="Q4332">
        <f>$F4332+$H4332+$L4332</f>
        <v/>
      </c>
      <c r="R4332">
        <f>IFERROR(VLOOKUP($A4332,Registros!$B$2:$G$6000,6,0),IFERROR(VLOOKUP($D4332,Winback!$B$2:$C$300,2,0),""))</f>
        <v/>
      </c>
      <c r="S4332">
        <f>IF($E4332=1,"NP","")&amp;IF($G4332=1,"+MOV","")&amp;IF($I4332=1,"+CS","")&amp;IF($K4332=1,"+WB","")</f>
        <v/>
      </c>
      <c r="T4332">
        <f>$E4332+$G4332+$I4332+$K4332</f>
        <v/>
      </c>
    </row>
    <row r="4333">
      <c r="A4333" t="inlineStr">
        <is>
          <t>328111720000</t>
        </is>
      </c>
      <c r="B4333" t="inlineStr">
        <is>
          <t>32811172</t>
        </is>
      </c>
      <c r="C4333" t="inlineStr">
        <is>
          <t>YAHAYRA YANETHCH PARDO BONILLA</t>
        </is>
      </c>
      <c r="D4333" t="inlineStr">
        <is>
          <t>YAHAYRAYANETHCHPARDOBONILLA</t>
        </is>
      </c>
      <c r="E4333">
        <f>IF(COUNTIFS(Registros!$A$2:$A$6000,"NP",Registros!$B$2:$B$6000,$A4333)&gt;0,1,0)</f>
        <v/>
      </c>
      <c r="F4333">
        <f>IF($E4333=1,SUMIFS(Registros!$F$2:$F$6000,Registros!$A$2:$A$6000,"NP",Registros!$B$2:$B$6000,$A4333),0)</f>
        <v/>
      </c>
      <c r="G4333">
        <f>IF(COUNTIFS(Registros!$A$2:$A$6000,"MOV",Registros!$B$2:$B$6000,$A4333)&gt;0,1,0)</f>
        <v/>
      </c>
      <c r="H4333">
        <f>IF($G4333=1,SUMIFS(Registros!$F$2:$F$6000,Registros!$A$2:$A$6000,"MOV",Registros!$B$2:$B$6000,$A4333),0)</f>
        <v/>
      </c>
      <c r="I4333">
        <f>IF(COUNTIFS(Registros!$A$2:$A$6000,"CS",Registros!$B$2:$B$6000,$A4333)&gt;0,1,0)</f>
        <v/>
      </c>
      <c r="J4333">
        <f>IF($I4333=1,SUMIFS(Registros!$I$2:$I$6000,Registros!$A$2:$A$6000,"CS",Registros!$B$2:$B$6000,$A4333),0)</f>
        <v/>
      </c>
      <c r="K4333">
        <f>IF(COUNTIFS(Winback!$K$2:$K$300,$D4333)&gt;0,1,0)</f>
        <v/>
      </c>
      <c r="L4333">
        <f>IF(AND($K4333=1,LEFT($A4333,3)="WB-"),SUMIFS(Winback!$D$2:$D$300,Winback!$K$2:$K$300,$D4333),0)</f>
        <v/>
      </c>
      <c r="M4333">
        <f>IF(OR($E4333=1,$G4333=1,SUMIFS(Registros!$J$2:$J$6000,Registros!$B$2:$B$6000,$A4333)&gt;0),1,0)</f>
        <v/>
      </c>
      <c r="N4333">
        <f>IF($J4333&gt;0,1,IF(COUNTIFS(Registros!$A$2:$A$6000,"CS",Registros!$B$2:$B$6000,$A4333,Registros!$K$2:$K$6000,"&lt;&gt;")&gt;0,1,0))</f>
        <v/>
      </c>
      <c r="O4333">
        <f>IF(AND($K4333=1,$E4333=0,$G4333=0,$I4333=0),"WINBACK",IF(AND($M4333=1,$N4333&gt;0),"CONVERGENTE",IF($M4333=1,"SOLO MÓVIL",IF($N4333&gt;0,"SOLO FIJO / INTERNET","SIN SERVICIOS"))))</f>
        <v/>
      </c>
      <c r="P4333">
        <f>IF($O4333="WINBACK","Recuperar (winback)",IF($O4333="CONVERGENTE","Upgrade / más líneas",IF($O4333="SOLO MÓVIL","Ofrecer fijo + internet (FLBBTV)",IF($O4333="SOLO FIJO / INTERNET","Ofrecer línea móvil Nextphone","Oferta completa (móvil + fijo + internet)"))))</f>
        <v/>
      </c>
      <c r="Q4333">
        <f>$F4333+$H4333+$L4333</f>
        <v/>
      </c>
      <c r="R4333">
        <f>IFERROR(VLOOKUP($A4333,Registros!$B$2:$G$6000,6,0),IFERROR(VLOOKUP($D4333,Winback!$B$2:$C$300,2,0),""))</f>
        <v/>
      </c>
      <c r="S4333">
        <f>IF($E4333=1,"NP","")&amp;IF($G4333=1,"+MOV","")&amp;IF($I4333=1,"+CS","")&amp;IF($K4333=1,"+WB","")</f>
        <v/>
      </c>
      <c r="T4333">
        <f>$E4333+$G4333+$I4333+$K4333</f>
        <v/>
      </c>
    </row>
    <row r="4334">
      <c r="A4334" t="inlineStr">
        <is>
          <t>347236350000</t>
        </is>
      </c>
      <c r="B4334" t="inlineStr">
        <is>
          <t>34723635</t>
        </is>
      </c>
      <c r="C4334" t="inlineStr">
        <is>
          <t>YAHIR ALBERTO RODRIGUEZ LARA</t>
        </is>
      </c>
      <c r="D4334" t="inlineStr">
        <is>
          <t>YAHIRALBERTORODRIGUEZLARA</t>
        </is>
      </c>
      <c r="E4334">
        <f>IF(COUNTIFS(Registros!$A$2:$A$6000,"NP",Registros!$B$2:$B$6000,$A4334)&gt;0,1,0)</f>
        <v/>
      </c>
      <c r="F4334">
        <f>IF($E4334=1,SUMIFS(Registros!$F$2:$F$6000,Registros!$A$2:$A$6000,"NP",Registros!$B$2:$B$6000,$A4334),0)</f>
        <v/>
      </c>
      <c r="G4334">
        <f>IF(COUNTIFS(Registros!$A$2:$A$6000,"MOV",Registros!$B$2:$B$6000,$A4334)&gt;0,1,0)</f>
        <v/>
      </c>
      <c r="H4334">
        <f>IF($G4334=1,SUMIFS(Registros!$F$2:$F$6000,Registros!$A$2:$A$6000,"MOV",Registros!$B$2:$B$6000,$A4334),0)</f>
        <v/>
      </c>
      <c r="I4334">
        <f>IF(COUNTIFS(Registros!$A$2:$A$6000,"CS",Registros!$B$2:$B$6000,$A4334)&gt;0,1,0)</f>
        <v/>
      </c>
      <c r="J4334">
        <f>IF($I4334=1,SUMIFS(Registros!$I$2:$I$6000,Registros!$A$2:$A$6000,"CS",Registros!$B$2:$B$6000,$A4334),0)</f>
        <v/>
      </c>
      <c r="K4334">
        <f>IF(COUNTIFS(Winback!$K$2:$K$300,$D4334)&gt;0,1,0)</f>
        <v/>
      </c>
      <c r="L4334">
        <f>IF(AND($K4334=1,LEFT($A4334,3)="WB-"),SUMIFS(Winback!$D$2:$D$300,Winback!$K$2:$K$300,$D4334),0)</f>
        <v/>
      </c>
      <c r="M4334">
        <f>IF(OR($E4334=1,$G4334=1,SUMIFS(Registros!$J$2:$J$6000,Registros!$B$2:$B$6000,$A4334)&gt;0),1,0)</f>
        <v/>
      </c>
      <c r="N4334">
        <f>IF($J4334&gt;0,1,IF(COUNTIFS(Registros!$A$2:$A$6000,"CS",Registros!$B$2:$B$6000,$A4334,Registros!$K$2:$K$6000,"&lt;&gt;")&gt;0,1,0))</f>
        <v/>
      </c>
      <c r="O4334">
        <f>IF(AND($K4334=1,$E4334=0,$G4334=0,$I4334=0),"WINBACK",IF(AND($M4334=1,$N4334&gt;0),"CONVERGENTE",IF($M4334=1,"SOLO MÓVIL",IF($N4334&gt;0,"SOLO FIJO / INTERNET","SIN SERVICIOS"))))</f>
        <v/>
      </c>
      <c r="P4334">
        <f>IF($O4334="WINBACK","Recuperar (winback)",IF($O4334="CONVERGENTE","Upgrade / más líneas",IF($O4334="SOLO MÓVIL","Ofrecer fijo + internet (FLBBTV)",IF($O4334="SOLO FIJO / INTERNET","Ofrecer línea móvil Nextphone","Oferta completa (móvil + fijo + internet)"))))</f>
        <v/>
      </c>
      <c r="Q4334">
        <f>$F4334+$H4334+$L4334</f>
        <v/>
      </c>
      <c r="R4334">
        <f>IFERROR(VLOOKUP($A4334,Registros!$B$2:$G$6000,6,0),IFERROR(VLOOKUP($D4334,Winback!$B$2:$C$300,2,0),""))</f>
        <v/>
      </c>
      <c r="S4334">
        <f>IF($E4334=1,"NP","")&amp;IF($G4334=1,"+MOV","")&amp;IF($I4334=1,"+CS","")&amp;IF($K4334=1,"+WB","")</f>
        <v/>
      </c>
      <c r="T4334">
        <f>$E4334+$G4334+$I4334+$K4334</f>
        <v/>
      </c>
    </row>
    <row r="4335">
      <c r="A4335" t="inlineStr">
        <is>
          <t>336061370000</t>
        </is>
      </c>
      <c r="B4335" t="inlineStr">
        <is>
          <t>33606137</t>
        </is>
      </c>
      <c r="C4335" t="inlineStr">
        <is>
          <t>YAHIR URRIOLA</t>
        </is>
      </c>
      <c r="D4335" t="inlineStr">
        <is>
          <t>YAHIRURRIOLA</t>
        </is>
      </c>
      <c r="E4335">
        <f>IF(COUNTIFS(Registros!$A$2:$A$6000,"NP",Registros!$B$2:$B$6000,$A4335)&gt;0,1,0)</f>
        <v/>
      </c>
      <c r="F4335">
        <f>IF($E4335=1,SUMIFS(Registros!$F$2:$F$6000,Registros!$A$2:$A$6000,"NP",Registros!$B$2:$B$6000,$A4335),0)</f>
        <v/>
      </c>
      <c r="G4335">
        <f>IF(COUNTIFS(Registros!$A$2:$A$6000,"MOV",Registros!$B$2:$B$6000,$A4335)&gt;0,1,0)</f>
        <v/>
      </c>
      <c r="H4335">
        <f>IF($G4335=1,SUMIFS(Registros!$F$2:$F$6000,Registros!$A$2:$A$6000,"MOV",Registros!$B$2:$B$6000,$A4335),0)</f>
        <v/>
      </c>
      <c r="I4335">
        <f>IF(COUNTIFS(Registros!$A$2:$A$6000,"CS",Registros!$B$2:$B$6000,$A4335)&gt;0,1,0)</f>
        <v/>
      </c>
      <c r="J4335">
        <f>IF($I4335=1,SUMIFS(Registros!$I$2:$I$6000,Registros!$A$2:$A$6000,"CS",Registros!$B$2:$B$6000,$A4335),0)</f>
        <v/>
      </c>
      <c r="K4335">
        <f>IF(COUNTIFS(Winback!$K$2:$K$300,$D4335)&gt;0,1,0)</f>
        <v/>
      </c>
      <c r="L4335">
        <f>IF(AND($K4335=1,LEFT($A4335,3)="WB-"),SUMIFS(Winback!$D$2:$D$300,Winback!$K$2:$K$300,$D4335),0)</f>
        <v/>
      </c>
      <c r="M4335">
        <f>IF(OR($E4335=1,$G4335=1,SUMIFS(Registros!$J$2:$J$6000,Registros!$B$2:$B$6000,$A4335)&gt;0),1,0)</f>
        <v/>
      </c>
      <c r="N4335">
        <f>IF($J4335&gt;0,1,IF(COUNTIFS(Registros!$A$2:$A$6000,"CS",Registros!$B$2:$B$6000,$A4335,Registros!$K$2:$K$6000,"&lt;&gt;")&gt;0,1,0))</f>
        <v/>
      </c>
      <c r="O4335">
        <f>IF(AND($K4335=1,$E4335=0,$G4335=0,$I4335=0),"WINBACK",IF(AND($M4335=1,$N4335&gt;0),"CONVERGENTE",IF($M4335=1,"SOLO MÓVIL",IF($N4335&gt;0,"SOLO FIJO / INTERNET","SIN SERVICIOS"))))</f>
        <v/>
      </c>
      <c r="P4335">
        <f>IF($O4335="WINBACK","Recuperar (winback)",IF($O4335="CONVERGENTE","Upgrade / más líneas",IF($O4335="SOLO MÓVIL","Ofrecer fijo + internet (FLBBTV)",IF($O4335="SOLO FIJO / INTERNET","Ofrecer línea móvil Nextphone","Oferta completa (móvil + fijo + internet)"))))</f>
        <v/>
      </c>
      <c r="Q4335">
        <f>$F4335+$H4335+$L4335</f>
        <v/>
      </c>
      <c r="R4335">
        <f>IFERROR(VLOOKUP($A4335,Registros!$B$2:$G$6000,6,0),IFERROR(VLOOKUP($D4335,Winback!$B$2:$C$300,2,0),""))</f>
        <v/>
      </c>
      <c r="S4335">
        <f>IF($E4335=1,"NP","")&amp;IF($G4335=1,"+MOV","")&amp;IF($I4335=1,"+CS","")&amp;IF($K4335=1,"+WB","")</f>
        <v/>
      </c>
      <c r="T4335">
        <f>$E4335+$G4335+$I4335+$K4335</f>
        <v/>
      </c>
    </row>
    <row r="4336">
      <c r="A4336" t="inlineStr">
        <is>
          <t>358099440000</t>
        </is>
      </c>
      <c r="B4336" t="inlineStr">
        <is>
          <t>35809944</t>
        </is>
      </c>
      <c r="C4336" t="inlineStr">
        <is>
          <t>YAIKEL AIDEE TELLO ESPINO</t>
        </is>
      </c>
      <c r="D4336" t="inlineStr">
        <is>
          <t>YAIKELAIDEETELLOESPINO</t>
        </is>
      </c>
      <c r="E4336">
        <f>IF(COUNTIFS(Registros!$A$2:$A$6000,"NP",Registros!$B$2:$B$6000,$A4336)&gt;0,1,0)</f>
        <v/>
      </c>
      <c r="F4336">
        <f>IF($E4336=1,SUMIFS(Registros!$F$2:$F$6000,Registros!$A$2:$A$6000,"NP",Registros!$B$2:$B$6000,$A4336),0)</f>
        <v/>
      </c>
      <c r="G4336">
        <f>IF(COUNTIFS(Registros!$A$2:$A$6000,"MOV",Registros!$B$2:$B$6000,$A4336)&gt;0,1,0)</f>
        <v/>
      </c>
      <c r="H4336">
        <f>IF($G4336=1,SUMIFS(Registros!$F$2:$F$6000,Registros!$A$2:$A$6000,"MOV",Registros!$B$2:$B$6000,$A4336),0)</f>
        <v/>
      </c>
      <c r="I4336">
        <f>IF(COUNTIFS(Registros!$A$2:$A$6000,"CS",Registros!$B$2:$B$6000,$A4336)&gt;0,1,0)</f>
        <v/>
      </c>
      <c r="J4336">
        <f>IF($I4336=1,SUMIFS(Registros!$I$2:$I$6000,Registros!$A$2:$A$6000,"CS",Registros!$B$2:$B$6000,$A4336),0)</f>
        <v/>
      </c>
      <c r="K4336">
        <f>IF(COUNTIFS(Winback!$K$2:$K$300,$D4336)&gt;0,1,0)</f>
        <v/>
      </c>
      <c r="L4336">
        <f>IF(AND($K4336=1,LEFT($A4336,3)="WB-"),SUMIFS(Winback!$D$2:$D$300,Winback!$K$2:$K$300,$D4336),0)</f>
        <v/>
      </c>
      <c r="M4336">
        <f>IF(OR($E4336=1,$G4336=1,SUMIFS(Registros!$J$2:$J$6000,Registros!$B$2:$B$6000,$A4336)&gt;0),1,0)</f>
        <v/>
      </c>
      <c r="N4336">
        <f>IF($J4336&gt;0,1,IF(COUNTIFS(Registros!$A$2:$A$6000,"CS",Registros!$B$2:$B$6000,$A4336,Registros!$K$2:$K$6000,"&lt;&gt;")&gt;0,1,0))</f>
        <v/>
      </c>
      <c r="O4336">
        <f>IF(AND($K4336=1,$E4336=0,$G4336=0,$I4336=0),"WINBACK",IF(AND($M4336=1,$N4336&gt;0),"CONVERGENTE",IF($M4336=1,"SOLO MÓVIL",IF($N4336&gt;0,"SOLO FIJO / INTERNET","SIN SERVICIOS"))))</f>
        <v/>
      </c>
      <c r="P4336">
        <f>IF($O4336="WINBACK","Recuperar (winback)",IF($O4336="CONVERGENTE","Upgrade / más líneas",IF($O4336="SOLO MÓVIL","Ofrecer fijo + internet (FLBBTV)",IF($O4336="SOLO FIJO / INTERNET","Ofrecer línea móvil Nextphone","Oferta completa (móvil + fijo + internet)"))))</f>
        <v/>
      </c>
      <c r="Q4336">
        <f>$F4336+$H4336+$L4336</f>
        <v/>
      </c>
      <c r="R4336">
        <f>IFERROR(VLOOKUP($A4336,Registros!$B$2:$G$6000,6,0),IFERROR(VLOOKUP($D4336,Winback!$B$2:$C$300,2,0),""))</f>
        <v/>
      </c>
      <c r="S4336">
        <f>IF($E4336=1,"NP","")&amp;IF($G4336=1,"+MOV","")&amp;IF($I4336=1,"+CS","")&amp;IF($K4336=1,"+WB","")</f>
        <v/>
      </c>
      <c r="T4336">
        <f>$E4336+$G4336+$I4336+$K4336</f>
        <v/>
      </c>
    </row>
    <row r="4337">
      <c r="A4337" t="inlineStr">
        <is>
          <t>338264900000</t>
        </is>
      </c>
      <c r="B4337" t="inlineStr">
        <is>
          <t>33826490</t>
        </is>
      </c>
      <c r="C4337" t="inlineStr">
        <is>
          <t>YAILEN MITCHELL COLLAZOS NIETO</t>
        </is>
      </c>
      <c r="D4337" t="inlineStr">
        <is>
          <t>YAILENMITCHELLCOLLAZOSNIETO</t>
        </is>
      </c>
      <c r="E4337">
        <f>IF(COUNTIFS(Registros!$A$2:$A$6000,"NP",Registros!$B$2:$B$6000,$A4337)&gt;0,1,0)</f>
        <v/>
      </c>
      <c r="F4337">
        <f>IF($E4337=1,SUMIFS(Registros!$F$2:$F$6000,Registros!$A$2:$A$6000,"NP",Registros!$B$2:$B$6000,$A4337),0)</f>
        <v/>
      </c>
      <c r="G4337">
        <f>IF(COUNTIFS(Registros!$A$2:$A$6000,"MOV",Registros!$B$2:$B$6000,$A4337)&gt;0,1,0)</f>
        <v/>
      </c>
      <c r="H4337">
        <f>IF($G4337=1,SUMIFS(Registros!$F$2:$F$6000,Registros!$A$2:$A$6000,"MOV",Registros!$B$2:$B$6000,$A4337),0)</f>
        <v/>
      </c>
      <c r="I4337">
        <f>IF(COUNTIFS(Registros!$A$2:$A$6000,"CS",Registros!$B$2:$B$6000,$A4337)&gt;0,1,0)</f>
        <v/>
      </c>
      <c r="J4337">
        <f>IF($I4337=1,SUMIFS(Registros!$I$2:$I$6000,Registros!$A$2:$A$6000,"CS",Registros!$B$2:$B$6000,$A4337),0)</f>
        <v/>
      </c>
      <c r="K4337">
        <f>IF(COUNTIFS(Winback!$K$2:$K$300,$D4337)&gt;0,1,0)</f>
        <v/>
      </c>
      <c r="L4337">
        <f>IF(AND($K4337=1,LEFT($A4337,3)="WB-"),SUMIFS(Winback!$D$2:$D$300,Winback!$K$2:$K$300,$D4337),0)</f>
        <v/>
      </c>
      <c r="M4337">
        <f>IF(OR($E4337=1,$G4337=1,SUMIFS(Registros!$J$2:$J$6000,Registros!$B$2:$B$6000,$A4337)&gt;0),1,0)</f>
        <v/>
      </c>
      <c r="N4337">
        <f>IF($J4337&gt;0,1,IF(COUNTIFS(Registros!$A$2:$A$6000,"CS",Registros!$B$2:$B$6000,$A4337,Registros!$K$2:$K$6000,"&lt;&gt;")&gt;0,1,0))</f>
        <v/>
      </c>
      <c r="O4337">
        <f>IF(AND($K4337=1,$E4337=0,$G4337=0,$I4337=0),"WINBACK",IF(AND($M4337=1,$N4337&gt;0),"CONVERGENTE",IF($M4337=1,"SOLO MÓVIL",IF($N4337&gt;0,"SOLO FIJO / INTERNET","SIN SERVICIOS"))))</f>
        <v/>
      </c>
      <c r="P4337">
        <f>IF($O4337="WINBACK","Recuperar (winback)",IF($O4337="CONVERGENTE","Upgrade / más líneas",IF($O4337="SOLO MÓVIL","Ofrecer fijo + internet (FLBBTV)",IF($O4337="SOLO FIJO / INTERNET","Ofrecer línea móvil Nextphone","Oferta completa (móvil + fijo + internet)"))))</f>
        <v/>
      </c>
      <c r="Q4337">
        <f>$F4337+$H4337+$L4337</f>
        <v/>
      </c>
      <c r="R4337">
        <f>IFERROR(VLOOKUP($A4337,Registros!$B$2:$G$6000,6,0),IFERROR(VLOOKUP($D4337,Winback!$B$2:$C$300,2,0),""))</f>
        <v/>
      </c>
      <c r="S4337">
        <f>IF($E4337=1,"NP","")&amp;IF($G4337=1,"+MOV","")&amp;IF($I4337=1,"+CS","")&amp;IF($K4337=1,"+WB","")</f>
        <v/>
      </c>
      <c r="T4337">
        <f>$E4337+$G4337+$I4337+$K4337</f>
        <v/>
      </c>
    </row>
    <row r="4338">
      <c r="A4338" t="inlineStr">
        <is>
          <t>358030840000</t>
        </is>
      </c>
      <c r="B4338" t="inlineStr">
        <is>
          <t>35803084</t>
        </is>
      </c>
      <c r="C4338" t="inlineStr">
        <is>
          <t>YAIMA RAMIREZ GARCIA</t>
        </is>
      </c>
      <c r="D4338" t="inlineStr">
        <is>
          <t>YAIMARAMIREZGARCIA</t>
        </is>
      </c>
      <c r="E4338">
        <f>IF(COUNTIFS(Registros!$A$2:$A$6000,"NP",Registros!$B$2:$B$6000,$A4338)&gt;0,1,0)</f>
        <v/>
      </c>
      <c r="F4338">
        <f>IF($E4338=1,SUMIFS(Registros!$F$2:$F$6000,Registros!$A$2:$A$6000,"NP",Registros!$B$2:$B$6000,$A4338),0)</f>
        <v/>
      </c>
      <c r="G4338">
        <f>IF(COUNTIFS(Registros!$A$2:$A$6000,"MOV",Registros!$B$2:$B$6000,$A4338)&gt;0,1,0)</f>
        <v/>
      </c>
      <c r="H4338">
        <f>IF($G4338=1,SUMIFS(Registros!$F$2:$F$6000,Registros!$A$2:$A$6000,"MOV",Registros!$B$2:$B$6000,$A4338),0)</f>
        <v/>
      </c>
      <c r="I4338">
        <f>IF(COUNTIFS(Registros!$A$2:$A$6000,"CS",Registros!$B$2:$B$6000,$A4338)&gt;0,1,0)</f>
        <v/>
      </c>
      <c r="J4338">
        <f>IF($I4338=1,SUMIFS(Registros!$I$2:$I$6000,Registros!$A$2:$A$6000,"CS",Registros!$B$2:$B$6000,$A4338),0)</f>
        <v/>
      </c>
      <c r="K4338">
        <f>IF(COUNTIFS(Winback!$K$2:$K$300,$D4338)&gt;0,1,0)</f>
        <v/>
      </c>
      <c r="L4338">
        <f>IF(AND($K4338=1,LEFT($A4338,3)="WB-"),SUMIFS(Winback!$D$2:$D$300,Winback!$K$2:$K$300,$D4338),0)</f>
        <v/>
      </c>
      <c r="M4338">
        <f>IF(OR($E4338=1,$G4338=1,SUMIFS(Registros!$J$2:$J$6000,Registros!$B$2:$B$6000,$A4338)&gt;0),1,0)</f>
        <v/>
      </c>
      <c r="N4338">
        <f>IF($J4338&gt;0,1,IF(COUNTIFS(Registros!$A$2:$A$6000,"CS",Registros!$B$2:$B$6000,$A4338,Registros!$K$2:$K$6000,"&lt;&gt;")&gt;0,1,0))</f>
        <v/>
      </c>
      <c r="O4338">
        <f>IF(AND($K4338=1,$E4338=0,$G4338=0,$I4338=0),"WINBACK",IF(AND($M4338=1,$N4338&gt;0),"CONVERGENTE",IF($M4338=1,"SOLO MÓVIL",IF($N4338&gt;0,"SOLO FIJO / INTERNET","SIN SERVICIOS"))))</f>
        <v/>
      </c>
      <c r="P4338">
        <f>IF($O4338="WINBACK","Recuperar (winback)",IF($O4338="CONVERGENTE","Upgrade / más líneas",IF($O4338="SOLO MÓVIL","Ofrecer fijo + internet (FLBBTV)",IF($O4338="SOLO FIJO / INTERNET","Ofrecer línea móvil Nextphone","Oferta completa (móvil + fijo + internet)"))))</f>
        <v/>
      </c>
      <c r="Q4338">
        <f>$F4338+$H4338+$L4338</f>
        <v/>
      </c>
      <c r="R4338">
        <f>IFERROR(VLOOKUP($A4338,Registros!$B$2:$G$6000,6,0),IFERROR(VLOOKUP($D4338,Winback!$B$2:$C$300,2,0),""))</f>
        <v/>
      </c>
      <c r="S4338">
        <f>IF($E4338=1,"NP","")&amp;IF($G4338=1,"+MOV","")&amp;IF($I4338=1,"+CS","")&amp;IF($K4338=1,"+WB","")</f>
        <v/>
      </c>
      <c r="T4338">
        <f>$E4338+$G4338+$I4338+$K4338</f>
        <v/>
      </c>
    </row>
    <row r="4339">
      <c r="A4339" t="inlineStr">
        <is>
          <t>339055930000</t>
        </is>
      </c>
      <c r="B4339" t="inlineStr">
        <is>
          <t>33905593</t>
        </is>
      </c>
      <c r="C4339" t="inlineStr">
        <is>
          <t>YAINELIS ZULAYCORTES GUTIERREZ DE PALACIOS</t>
        </is>
      </c>
      <c r="D4339" t="inlineStr">
        <is>
          <t>YAINELISZULAYCORTESGUTIERREZDEPALACIOS</t>
        </is>
      </c>
      <c r="E4339">
        <f>IF(COUNTIFS(Registros!$A$2:$A$6000,"NP",Registros!$B$2:$B$6000,$A4339)&gt;0,1,0)</f>
        <v/>
      </c>
      <c r="F4339">
        <f>IF($E4339=1,SUMIFS(Registros!$F$2:$F$6000,Registros!$A$2:$A$6000,"NP",Registros!$B$2:$B$6000,$A4339),0)</f>
        <v/>
      </c>
      <c r="G4339">
        <f>IF(COUNTIFS(Registros!$A$2:$A$6000,"MOV",Registros!$B$2:$B$6000,$A4339)&gt;0,1,0)</f>
        <v/>
      </c>
      <c r="H4339">
        <f>IF($G4339=1,SUMIFS(Registros!$F$2:$F$6000,Registros!$A$2:$A$6000,"MOV",Registros!$B$2:$B$6000,$A4339),0)</f>
        <v/>
      </c>
      <c r="I4339">
        <f>IF(COUNTIFS(Registros!$A$2:$A$6000,"CS",Registros!$B$2:$B$6000,$A4339)&gt;0,1,0)</f>
        <v/>
      </c>
      <c r="J4339">
        <f>IF($I4339=1,SUMIFS(Registros!$I$2:$I$6000,Registros!$A$2:$A$6000,"CS",Registros!$B$2:$B$6000,$A4339),0)</f>
        <v/>
      </c>
      <c r="K4339">
        <f>IF(COUNTIFS(Winback!$K$2:$K$300,$D4339)&gt;0,1,0)</f>
        <v/>
      </c>
      <c r="L4339">
        <f>IF(AND($K4339=1,LEFT($A4339,3)="WB-"),SUMIFS(Winback!$D$2:$D$300,Winback!$K$2:$K$300,$D4339),0)</f>
        <v/>
      </c>
      <c r="M4339">
        <f>IF(OR($E4339=1,$G4339=1,SUMIFS(Registros!$J$2:$J$6000,Registros!$B$2:$B$6000,$A4339)&gt;0),1,0)</f>
        <v/>
      </c>
      <c r="N4339">
        <f>IF($J4339&gt;0,1,IF(COUNTIFS(Registros!$A$2:$A$6000,"CS",Registros!$B$2:$B$6000,$A4339,Registros!$K$2:$K$6000,"&lt;&gt;")&gt;0,1,0))</f>
        <v/>
      </c>
      <c r="O4339">
        <f>IF(AND($K4339=1,$E4339=0,$G4339=0,$I4339=0),"WINBACK",IF(AND($M4339=1,$N4339&gt;0),"CONVERGENTE",IF($M4339=1,"SOLO MÓVIL",IF($N4339&gt;0,"SOLO FIJO / INTERNET","SIN SERVICIOS"))))</f>
        <v/>
      </c>
      <c r="P4339">
        <f>IF($O4339="WINBACK","Recuperar (winback)",IF($O4339="CONVERGENTE","Upgrade / más líneas",IF($O4339="SOLO MÓVIL","Ofrecer fijo + internet (FLBBTV)",IF($O4339="SOLO FIJO / INTERNET","Ofrecer línea móvil Nextphone","Oferta completa (móvil + fijo + internet)"))))</f>
        <v/>
      </c>
      <c r="Q4339">
        <f>$F4339+$H4339+$L4339</f>
        <v/>
      </c>
      <c r="R4339">
        <f>IFERROR(VLOOKUP($A4339,Registros!$B$2:$G$6000,6,0),IFERROR(VLOOKUP($D4339,Winback!$B$2:$C$300,2,0),""))</f>
        <v/>
      </c>
      <c r="S4339">
        <f>IF($E4339=1,"NP","")&amp;IF($G4339=1,"+MOV","")&amp;IF($I4339=1,"+CS","")&amp;IF($K4339=1,"+WB","")</f>
        <v/>
      </c>
      <c r="T4339">
        <f>$E4339+$G4339+$I4339+$K4339</f>
        <v/>
      </c>
    </row>
    <row r="4340">
      <c r="A4340" t="inlineStr">
        <is>
          <t>358060090000</t>
        </is>
      </c>
      <c r="B4340" t="inlineStr">
        <is>
          <t>35806009</t>
        </is>
      </c>
      <c r="C4340" t="inlineStr">
        <is>
          <t>YAIRELIS YARIANA RIVAS VILLARREAL</t>
        </is>
      </c>
      <c r="D4340" t="inlineStr">
        <is>
          <t>YAIRELISYARIANARIVASVILLARREAL</t>
        </is>
      </c>
      <c r="E4340">
        <f>IF(COUNTIFS(Registros!$A$2:$A$6000,"NP",Registros!$B$2:$B$6000,$A4340)&gt;0,1,0)</f>
        <v/>
      </c>
      <c r="F4340">
        <f>IF($E4340=1,SUMIFS(Registros!$F$2:$F$6000,Registros!$A$2:$A$6000,"NP",Registros!$B$2:$B$6000,$A4340),0)</f>
        <v/>
      </c>
      <c r="G4340">
        <f>IF(COUNTIFS(Registros!$A$2:$A$6000,"MOV",Registros!$B$2:$B$6000,$A4340)&gt;0,1,0)</f>
        <v/>
      </c>
      <c r="H4340">
        <f>IF($G4340=1,SUMIFS(Registros!$F$2:$F$6000,Registros!$A$2:$A$6000,"MOV",Registros!$B$2:$B$6000,$A4340),0)</f>
        <v/>
      </c>
      <c r="I4340">
        <f>IF(COUNTIFS(Registros!$A$2:$A$6000,"CS",Registros!$B$2:$B$6000,$A4340)&gt;0,1,0)</f>
        <v/>
      </c>
      <c r="J4340">
        <f>IF($I4340=1,SUMIFS(Registros!$I$2:$I$6000,Registros!$A$2:$A$6000,"CS",Registros!$B$2:$B$6000,$A4340),0)</f>
        <v/>
      </c>
      <c r="K4340">
        <f>IF(COUNTIFS(Winback!$K$2:$K$300,$D4340)&gt;0,1,0)</f>
        <v/>
      </c>
      <c r="L4340">
        <f>IF(AND($K4340=1,LEFT($A4340,3)="WB-"),SUMIFS(Winback!$D$2:$D$300,Winback!$K$2:$K$300,$D4340),0)</f>
        <v/>
      </c>
      <c r="M4340">
        <f>IF(OR($E4340=1,$G4340=1,SUMIFS(Registros!$J$2:$J$6000,Registros!$B$2:$B$6000,$A4340)&gt;0),1,0)</f>
        <v/>
      </c>
      <c r="N4340">
        <f>IF($J4340&gt;0,1,IF(COUNTIFS(Registros!$A$2:$A$6000,"CS",Registros!$B$2:$B$6000,$A4340,Registros!$K$2:$K$6000,"&lt;&gt;")&gt;0,1,0))</f>
        <v/>
      </c>
      <c r="O4340">
        <f>IF(AND($K4340=1,$E4340=0,$G4340=0,$I4340=0),"WINBACK",IF(AND($M4340=1,$N4340&gt;0),"CONVERGENTE",IF($M4340=1,"SOLO MÓVIL",IF($N4340&gt;0,"SOLO FIJO / INTERNET","SIN SERVICIOS"))))</f>
        <v/>
      </c>
      <c r="P4340">
        <f>IF($O4340="WINBACK","Recuperar (winback)",IF($O4340="CONVERGENTE","Upgrade / más líneas",IF($O4340="SOLO MÓVIL","Ofrecer fijo + internet (FLBBTV)",IF($O4340="SOLO FIJO / INTERNET","Ofrecer línea móvil Nextphone","Oferta completa (móvil + fijo + internet)"))))</f>
        <v/>
      </c>
      <c r="Q4340">
        <f>$F4340+$H4340+$L4340</f>
        <v/>
      </c>
      <c r="R4340">
        <f>IFERROR(VLOOKUP($A4340,Registros!$B$2:$G$6000,6,0),IFERROR(VLOOKUP($D4340,Winback!$B$2:$C$300,2,0),""))</f>
        <v/>
      </c>
      <c r="S4340">
        <f>IF($E4340=1,"NP","")&amp;IF($G4340=1,"+MOV","")&amp;IF($I4340=1,"+CS","")&amp;IF($K4340=1,"+WB","")</f>
        <v/>
      </c>
      <c r="T4340">
        <f>$E4340+$G4340+$I4340+$K4340</f>
        <v/>
      </c>
    </row>
    <row r="4341">
      <c r="A4341" t="inlineStr">
        <is>
          <t>342373700000</t>
        </is>
      </c>
      <c r="B4341" t="inlineStr">
        <is>
          <t>34237370</t>
        </is>
      </c>
      <c r="C4341" t="inlineStr">
        <is>
          <t>YAIRETH DAYANA MAGALLON LOPEZ DE VARGAS</t>
        </is>
      </c>
      <c r="D4341" t="inlineStr">
        <is>
          <t>YAIRETHDAYANAMAGALLONLOPEZDEVARGAS</t>
        </is>
      </c>
      <c r="E4341">
        <f>IF(COUNTIFS(Registros!$A$2:$A$6000,"NP",Registros!$B$2:$B$6000,$A4341)&gt;0,1,0)</f>
        <v/>
      </c>
      <c r="F4341">
        <f>IF($E4341=1,SUMIFS(Registros!$F$2:$F$6000,Registros!$A$2:$A$6000,"NP",Registros!$B$2:$B$6000,$A4341),0)</f>
        <v/>
      </c>
      <c r="G4341">
        <f>IF(COUNTIFS(Registros!$A$2:$A$6000,"MOV",Registros!$B$2:$B$6000,$A4341)&gt;0,1,0)</f>
        <v/>
      </c>
      <c r="H4341">
        <f>IF($G4341=1,SUMIFS(Registros!$F$2:$F$6000,Registros!$A$2:$A$6000,"MOV",Registros!$B$2:$B$6000,$A4341),0)</f>
        <v/>
      </c>
      <c r="I4341">
        <f>IF(COUNTIFS(Registros!$A$2:$A$6000,"CS",Registros!$B$2:$B$6000,$A4341)&gt;0,1,0)</f>
        <v/>
      </c>
      <c r="J4341">
        <f>IF($I4341=1,SUMIFS(Registros!$I$2:$I$6000,Registros!$A$2:$A$6000,"CS",Registros!$B$2:$B$6000,$A4341),0)</f>
        <v/>
      </c>
      <c r="K4341">
        <f>IF(COUNTIFS(Winback!$K$2:$K$300,$D4341)&gt;0,1,0)</f>
        <v/>
      </c>
      <c r="L4341">
        <f>IF(AND($K4341=1,LEFT($A4341,3)="WB-"),SUMIFS(Winback!$D$2:$D$300,Winback!$K$2:$K$300,$D4341),0)</f>
        <v/>
      </c>
      <c r="M4341">
        <f>IF(OR($E4341=1,$G4341=1,SUMIFS(Registros!$J$2:$J$6000,Registros!$B$2:$B$6000,$A4341)&gt;0),1,0)</f>
        <v/>
      </c>
      <c r="N4341">
        <f>IF($J4341&gt;0,1,IF(COUNTIFS(Registros!$A$2:$A$6000,"CS",Registros!$B$2:$B$6000,$A4341,Registros!$K$2:$K$6000,"&lt;&gt;")&gt;0,1,0))</f>
        <v/>
      </c>
      <c r="O4341">
        <f>IF(AND($K4341=1,$E4341=0,$G4341=0,$I4341=0),"WINBACK",IF(AND($M4341=1,$N4341&gt;0),"CONVERGENTE",IF($M4341=1,"SOLO MÓVIL",IF($N4341&gt;0,"SOLO FIJO / INTERNET","SIN SERVICIOS"))))</f>
        <v/>
      </c>
      <c r="P4341">
        <f>IF($O4341="WINBACK","Recuperar (winback)",IF($O4341="CONVERGENTE","Upgrade / más líneas",IF($O4341="SOLO MÓVIL","Ofrecer fijo + internet (FLBBTV)",IF($O4341="SOLO FIJO / INTERNET","Ofrecer línea móvil Nextphone","Oferta completa (móvil + fijo + internet)"))))</f>
        <v/>
      </c>
      <c r="Q4341">
        <f>$F4341+$H4341+$L4341</f>
        <v/>
      </c>
      <c r="R4341">
        <f>IFERROR(VLOOKUP($A4341,Registros!$B$2:$G$6000,6,0),IFERROR(VLOOKUP($D4341,Winback!$B$2:$C$300,2,0),""))</f>
        <v/>
      </c>
      <c r="S4341">
        <f>IF($E4341=1,"NP","")&amp;IF($G4341=1,"+MOV","")&amp;IF($I4341=1,"+CS","")&amp;IF($K4341=1,"+WB","")</f>
        <v/>
      </c>
      <c r="T4341">
        <f>$E4341+$G4341+$I4341+$K4341</f>
        <v/>
      </c>
    </row>
    <row r="4342">
      <c r="A4342" t="inlineStr">
        <is>
          <t>341263480000</t>
        </is>
      </c>
      <c r="B4342" t="inlineStr">
        <is>
          <t>34126348</t>
        </is>
      </c>
      <c r="C4342" t="inlineStr">
        <is>
          <t>YAIRIS MARIA MARTINEZ OBREGON</t>
        </is>
      </c>
      <c r="D4342" t="inlineStr">
        <is>
          <t>YAIRISMARIAMARTINEZOBREGON</t>
        </is>
      </c>
      <c r="E4342">
        <f>IF(COUNTIFS(Registros!$A$2:$A$6000,"NP",Registros!$B$2:$B$6000,$A4342)&gt;0,1,0)</f>
        <v/>
      </c>
      <c r="F4342">
        <f>IF($E4342=1,SUMIFS(Registros!$F$2:$F$6000,Registros!$A$2:$A$6000,"NP",Registros!$B$2:$B$6000,$A4342),0)</f>
        <v/>
      </c>
      <c r="G4342">
        <f>IF(COUNTIFS(Registros!$A$2:$A$6000,"MOV",Registros!$B$2:$B$6000,$A4342)&gt;0,1,0)</f>
        <v/>
      </c>
      <c r="H4342">
        <f>IF($G4342=1,SUMIFS(Registros!$F$2:$F$6000,Registros!$A$2:$A$6000,"MOV",Registros!$B$2:$B$6000,$A4342),0)</f>
        <v/>
      </c>
      <c r="I4342">
        <f>IF(COUNTIFS(Registros!$A$2:$A$6000,"CS",Registros!$B$2:$B$6000,$A4342)&gt;0,1,0)</f>
        <v/>
      </c>
      <c r="J4342">
        <f>IF($I4342=1,SUMIFS(Registros!$I$2:$I$6000,Registros!$A$2:$A$6000,"CS",Registros!$B$2:$B$6000,$A4342),0)</f>
        <v/>
      </c>
      <c r="K4342">
        <f>IF(COUNTIFS(Winback!$K$2:$K$300,$D4342)&gt;0,1,0)</f>
        <v/>
      </c>
      <c r="L4342">
        <f>IF(AND($K4342=1,LEFT($A4342,3)="WB-"),SUMIFS(Winback!$D$2:$D$300,Winback!$K$2:$K$300,$D4342),0)</f>
        <v/>
      </c>
      <c r="M4342">
        <f>IF(OR($E4342=1,$G4342=1,SUMIFS(Registros!$J$2:$J$6000,Registros!$B$2:$B$6000,$A4342)&gt;0),1,0)</f>
        <v/>
      </c>
      <c r="N4342">
        <f>IF($J4342&gt;0,1,IF(COUNTIFS(Registros!$A$2:$A$6000,"CS",Registros!$B$2:$B$6000,$A4342,Registros!$K$2:$K$6000,"&lt;&gt;")&gt;0,1,0))</f>
        <v/>
      </c>
      <c r="O4342">
        <f>IF(AND($K4342=1,$E4342=0,$G4342=0,$I4342=0),"WINBACK",IF(AND($M4342=1,$N4342&gt;0),"CONVERGENTE",IF($M4342=1,"SOLO MÓVIL",IF($N4342&gt;0,"SOLO FIJO / INTERNET","SIN SERVICIOS"))))</f>
        <v/>
      </c>
      <c r="P4342">
        <f>IF($O4342="WINBACK","Recuperar (winback)",IF($O4342="CONVERGENTE","Upgrade / más líneas",IF($O4342="SOLO MÓVIL","Ofrecer fijo + internet (FLBBTV)",IF($O4342="SOLO FIJO / INTERNET","Ofrecer línea móvil Nextphone","Oferta completa (móvil + fijo + internet)"))))</f>
        <v/>
      </c>
      <c r="Q4342">
        <f>$F4342+$H4342+$L4342</f>
        <v/>
      </c>
      <c r="R4342">
        <f>IFERROR(VLOOKUP($A4342,Registros!$B$2:$G$6000,6,0),IFERROR(VLOOKUP($D4342,Winback!$B$2:$C$300,2,0),""))</f>
        <v/>
      </c>
      <c r="S4342">
        <f>IF($E4342=1,"NP","")&amp;IF($G4342=1,"+MOV","")&amp;IF($I4342=1,"+CS","")&amp;IF($K4342=1,"+WB","")</f>
        <v/>
      </c>
      <c r="T4342">
        <f>$E4342+$G4342+$I4342+$K4342</f>
        <v/>
      </c>
    </row>
    <row r="4343">
      <c r="A4343" t="inlineStr">
        <is>
          <t>329041260000</t>
        </is>
      </c>
      <c r="B4343" t="inlineStr">
        <is>
          <t>32904126</t>
        </is>
      </c>
      <c r="C4343" t="inlineStr">
        <is>
          <t>YAISBETH HAMALL BATISTA SAMANIEGO</t>
        </is>
      </c>
      <c r="D4343" t="inlineStr">
        <is>
          <t>YAISBETHHAMALLBATISTASAMANIEGO</t>
        </is>
      </c>
      <c r="E4343">
        <f>IF(COUNTIFS(Registros!$A$2:$A$6000,"NP",Registros!$B$2:$B$6000,$A4343)&gt;0,1,0)</f>
        <v/>
      </c>
      <c r="F4343">
        <f>IF($E4343=1,SUMIFS(Registros!$F$2:$F$6000,Registros!$A$2:$A$6000,"NP",Registros!$B$2:$B$6000,$A4343),0)</f>
        <v/>
      </c>
      <c r="G4343">
        <f>IF(COUNTIFS(Registros!$A$2:$A$6000,"MOV",Registros!$B$2:$B$6000,$A4343)&gt;0,1,0)</f>
        <v/>
      </c>
      <c r="H4343">
        <f>IF($G4343=1,SUMIFS(Registros!$F$2:$F$6000,Registros!$A$2:$A$6000,"MOV",Registros!$B$2:$B$6000,$A4343),0)</f>
        <v/>
      </c>
      <c r="I4343">
        <f>IF(COUNTIFS(Registros!$A$2:$A$6000,"CS",Registros!$B$2:$B$6000,$A4343)&gt;0,1,0)</f>
        <v/>
      </c>
      <c r="J4343">
        <f>IF($I4343=1,SUMIFS(Registros!$I$2:$I$6000,Registros!$A$2:$A$6000,"CS",Registros!$B$2:$B$6000,$A4343),0)</f>
        <v/>
      </c>
      <c r="K4343">
        <f>IF(COUNTIFS(Winback!$K$2:$K$300,$D4343)&gt;0,1,0)</f>
        <v/>
      </c>
      <c r="L4343">
        <f>IF(AND($K4343=1,LEFT($A4343,3)="WB-"),SUMIFS(Winback!$D$2:$D$300,Winback!$K$2:$K$300,$D4343),0)</f>
        <v/>
      </c>
      <c r="M4343">
        <f>IF(OR($E4343=1,$G4343=1,SUMIFS(Registros!$J$2:$J$6000,Registros!$B$2:$B$6000,$A4343)&gt;0),1,0)</f>
        <v/>
      </c>
      <c r="N4343">
        <f>IF($J4343&gt;0,1,IF(COUNTIFS(Registros!$A$2:$A$6000,"CS",Registros!$B$2:$B$6000,$A4343,Registros!$K$2:$K$6000,"&lt;&gt;")&gt;0,1,0))</f>
        <v/>
      </c>
      <c r="O4343">
        <f>IF(AND($K4343=1,$E4343=0,$G4343=0,$I4343=0),"WINBACK",IF(AND($M4343=1,$N4343&gt;0),"CONVERGENTE",IF($M4343=1,"SOLO MÓVIL",IF($N4343&gt;0,"SOLO FIJO / INTERNET","SIN SERVICIOS"))))</f>
        <v/>
      </c>
      <c r="P4343">
        <f>IF($O4343="WINBACK","Recuperar (winback)",IF($O4343="CONVERGENTE","Upgrade / más líneas",IF($O4343="SOLO MÓVIL","Ofrecer fijo + internet (FLBBTV)",IF($O4343="SOLO FIJO / INTERNET","Ofrecer línea móvil Nextphone","Oferta completa (móvil + fijo + internet)"))))</f>
        <v/>
      </c>
      <c r="Q4343">
        <f>$F4343+$H4343+$L4343</f>
        <v/>
      </c>
      <c r="R4343">
        <f>IFERROR(VLOOKUP($A4343,Registros!$B$2:$G$6000,6,0),IFERROR(VLOOKUP($D4343,Winback!$B$2:$C$300,2,0),""))</f>
        <v/>
      </c>
      <c r="S4343">
        <f>IF($E4343=1,"NP","")&amp;IF($G4343=1,"+MOV","")&amp;IF($I4343=1,"+CS","")&amp;IF($K4343=1,"+WB","")</f>
        <v/>
      </c>
      <c r="T4343">
        <f>$E4343+$G4343+$I4343+$K4343</f>
        <v/>
      </c>
    </row>
    <row r="4344">
      <c r="A4344" t="inlineStr">
        <is>
          <t>329086780000</t>
        </is>
      </c>
      <c r="B4344" t="inlineStr">
        <is>
          <t>32908678</t>
        </is>
      </c>
      <c r="C4344" t="inlineStr">
        <is>
          <t>YAISSEL ARABIS CONTRERAS MORRIS</t>
        </is>
      </c>
      <c r="D4344" t="inlineStr">
        <is>
          <t>YAISSELARABISCONTRERASMORRIS</t>
        </is>
      </c>
      <c r="E4344">
        <f>IF(COUNTIFS(Registros!$A$2:$A$6000,"NP",Registros!$B$2:$B$6000,$A4344)&gt;0,1,0)</f>
        <v/>
      </c>
      <c r="F4344">
        <f>IF($E4344=1,SUMIFS(Registros!$F$2:$F$6000,Registros!$A$2:$A$6000,"NP",Registros!$B$2:$B$6000,$A4344),0)</f>
        <v/>
      </c>
      <c r="G4344">
        <f>IF(COUNTIFS(Registros!$A$2:$A$6000,"MOV",Registros!$B$2:$B$6000,$A4344)&gt;0,1,0)</f>
        <v/>
      </c>
      <c r="H4344">
        <f>IF($G4344=1,SUMIFS(Registros!$F$2:$F$6000,Registros!$A$2:$A$6000,"MOV",Registros!$B$2:$B$6000,$A4344),0)</f>
        <v/>
      </c>
      <c r="I4344">
        <f>IF(COUNTIFS(Registros!$A$2:$A$6000,"CS",Registros!$B$2:$B$6000,$A4344)&gt;0,1,0)</f>
        <v/>
      </c>
      <c r="J4344">
        <f>IF($I4344=1,SUMIFS(Registros!$I$2:$I$6000,Registros!$A$2:$A$6000,"CS",Registros!$B$2:$B$6000,$A4344),0)</f>
        <v/>
      </c>
      <c r="K4344">
        <f>IF(COUNTIFS(Winback!$K$2:$K$300,$D4344)&gt;0,1,0)</f>
        <v/>
      </c>
      <c r="L4344">
        <f>IF(AND($K4344=1,LEFT($A4344,3)="WB-"),SUMIFS(Winback!$D$2:$D$300,Winback!$K$2:$K$300,$D4344),0)</f>
        <v/>
      </c>
      <c r="M4344">
        <f>IF(OR($E4344=1,$G4344=1,SUMIFS(Registros!$J$2:$J$6000,Registros!$B$2:$B$6000,$A4344)&gt;0),1,0)</f>
        <v/>
      </c>
      <c r="N4344">
        <f>IF($J4344&gt;0,1,IF(COUNTIFS(Registros!$A$2:$A$6000,"CS",Registros!$B$2:$B$6000,$A4344,Registros!$K$2:$K$6000,"&lt;&gt;")&gt;0,1,0))</f>
        <v/>
      </c>
      <c r="O4344">
        <f>IF(AND($K4344=1,$E4344=0,$G4344=0,$I4344=0),"WINBACK",IF(AND($M4344=1,$N4344&gt;0),"CONVERGENTE",IF($M4344=1,"SOLO MÓVIL",IF($N4344&gt;0,"SOLO FIJO / INTERNET","SIN SERVICIOS"))))</f>
        <v/>
      </c>
      <c r="P4344">
        <f>IF($O4344="WINBACK","Recuperar (winback)",IF($O4344="CONVERGENTE","Upgrade / más líneas",IF($O4344="SOLO MÓVIL","Ofrecer fijo + internet (FLBBTV)",IF($O4344="SOLO FIJO / INTERNET","Ofrecer línea móvil Nextphone","Oferta completa (móvil + fijo + internet)"))))</f>
        <v/>
      </c>
      <c r="Q4344">
        <f>$F4344+$H4344+$L4344</f>
        <v/>
      </c>
      <c r="R4344">
        <f>IFERROR(VLOOKUP($A4344,Registros!$B$2:$G$6000,6,0),IFERROR(VLOOKUP($D4344,Winback!$B$2:$C$300,2,0),""))</f>
        <v/>
      </c>
      <c r="S4344">
        <f>IF($E4344=1,"NP","")&amp;IF($G4344=1,"+MOV","")&amp;IF($I4344=1,"+CS","")&amp;IF($K4344=1,"+WB","")</f>
        <v/>
      </c>
      <c r="T4344">
        <f>$E4344+$G4344+$I4344+$K4344</f>
        <v/>
      </c>
    </row>
    <row r="4345">
      <c r="A4345" t="inlineStr">
        <is>
          <t>351128460000</t>
        </is>
      </c>
      <c r="B4345" t="inlineStr">
        <is>
          <t>35112846</t>
        </is>
      </c>
      <c r="C4345" t="inlineStr">
        <is>
          <t>YAJAIRA IBARRA QUINTERO</t>
        </is>
      </c>
      <c r="D4345" t="inlineStr">
        <is>
          <t>YAJAIRAIBARRAQUINTERO</t>
        </is>
      </c>
      <c r="E4345">
        <f>IF(COUNTIFS(Registros!$A$2:$A$6000,"NP",Registros!$B$2:$B$6000,$A4345)&gt;0,1,0)</f>
        <v/>
      </c>
      <c r="F4345">
        <f>IF($E4345=1,SUMIFS(Registros!$F$2:$F$6000,Registros!$A$2:$A$6000,"NP",Registros!$B$2:$B$6000,$A4345),0)</f>
        <v/>
      </c>
      <c r="G4345">
        <f>IF(COUNTIFS(Registros!$A$2:$A$6000,"MOV",Registros!$B$2:$B$6000,$A4345)&gt;0,1,0)</f>
        <v/>
      </c>
      <c r="H4345">
        <f>IF($G4345=1,SUMIFS(Registros!$F$2:$F$6000,Registros!$A$2:$A$6000,"MOV",Registros!$B$2:$B$6000,$A4345),0)</f>
        <v/>
      </c>
      <c r="I4345">
        <f>IF(COUNTIFS(Registros!$A$2:$A$6000,"CS",Registros!$B$2:$B$6000,$A4345)&gt;0,1,0)</f>
        <v/>
      </c>
      <c r="J4345">
        <f>IF($I4345=1,SUMIFS(Registros!$I$2:$I$6000,Registros!$A$2:$A$6000,"CS",Registros!$B$2:$B$6000,$A4345),0)</f>
        <v/>
      </c>
      <c r="K4345">
        <f>IF(COUNTIFS(Winback!$K$2:$K$300,$D4345)&gt;0,1,0)</f>
        <v/>
      </c>
      <c r="L4345">
        <f>IF(AND($K4345=1,LEFT($A4345,3)="WB-"),SUMIFS(Winback!$D$2:$D$300,Winback!$K$2:$K$300,$D4345),0)</f>
        <v/>
      </c>
      <c r="M4345">
        <f>IF(OR($E4345=1,$G4345=1,SUMIFS(Registros!$J$2:$J$6000,Registros!$B$2:$B$6000,$A4345)&gt;0),1,0)</f>
        <v/>
      </c>
      <c r="N4345">
        <f>IF($J4345&gt;0,1,IF(COUNTIFS(Registros!$A$2:$A$6000,"CS",Registros!$B$2:$B$6000,$A4345,Registros!$K$2:$K$6000,"&lt;&gt;")&gt;0,1,0))</f>
        <v/>
      </c>
      <c r="O4345">
        <f>IF(AND($K4345=1,$E4345=0,$G4345=0,$I4345=0),"WINBACK",IF(AND($M4345=1,$N4345&gt;0),"CONVERGENTE",IF($M4345=1,"SOLO MÓVIL",IF($N4345&gt;0,"SOLO FIJO / INTERNET","SIN SERVICIOS"))))</f>
        <v/>
      </c>
      <c r="P4345">
        <f>IF($O4345="WINBACK","Recuperar (winback)",IF($O4345="CONVERGENTE","Upgrade / más líneas",IF($O4345="SOLO MÓVIL","Ofrecer fijo + internet (FLBBTV)",IF($O4345="SOLO FIJO / INTERNET","Ofrecer línea móvil Nextphone","Oferta completa (móvil + fijo + internet)"))))</f>
        <v/>
      </c>
      <c r="Q4345">
        <f>$F4345+$H4345+$L4345</f>
        <v/>
      </c>
      <c r="R4345">
        <f>IFERROR(VLOOKUP($A4345,Registros!$B$2:$G$6000,6,0),IFERROR(VLOOKUP($D4345,Winback!$B$2:$C$300,2,0),""))</f>
        <v/>
      </c>
      <c r="S4345">
        <f>IF($E4345=1,"NP","")&amp;IF($G4345=1,"+MOV","")&amp;IF($I4345=1,"+CS","")&amp;IF($K4345=1,"+WB","")</f>
        <v/>
      </c>
      <c r="T4345">
        <f>$E4345+$G4345+$I4345+$K4345</f>
        <v/>
      </c>
    </row>
    <row r="4346">
      <c r="A4346" t="inlineStr">
        <is>
          <t>341391410000</t>
        </is>
      </c>
      <c r="B4346" t="inlineStr">
        <is>
          <t>34139141</t>
        </is>
      </c>
      <c r="C4346" t="inlineStr">
        <is>
          <t>YAJAIRA LISSELOTTE CEDANO ENCARNACION</t>
        </is>
      </c>
      <c r="D4346" t="inlineStr">
        <is>
          <t>YAJAIRALISSELOTTECEDANOENCARNACION</t>
        </is>
      </c>
      <c r="E4346">
        <f>IF(COUNTIFS(Registros!$A$2:$A$6000,"NP",Registros!$B$2:$B$6000,$A4346)&gt;0,1,0)</f>
        <v/>
      </c>
      <c r="F4346">
        <f>IF($E4346=1,SUMIFS(Registros!$F$2:$F$6000,Registros!$A$2:$A$6000,"NP",Registros!$B$2:$B$6000,$A4346),0)</f>
        <v/>
      </c>
      <c r="G4346">
        <f>IF(COUNTIFS(Registros!$A$2:$A$6000,"MOV",Registros!$B$2:$B$6000,$A4346)&gt;0,1,0)</f>
        <v/>
      </c>
      <c r="H4346">
        <f>IF($G4346=1,SUMIFS(Registros!$F$2:$F$6000,Registros!$A$2:$A$6000,"MOV",Registros!$B$2:$B$6000,$A4346),0)</f>
        <v/>
      </c>
      <c r="I4346">
        <f>IF(COUNTIFS(Registros!$A$2:$A$6000,"CS",Registros!$B$2:$B$6000,$A4346)&gt;0,1,0)</f>
        <v/>
      </c>
      <c r="J4346">
        <f>IF($I4346=1,SUMIFS(Registros!$I$2:$I$6000,Registros!$A$2:$A$6000,"CS",Registros!$B$2:$B$6000,$A4346),0)</f>
        <v/>
      </c>
      <c r="K4346">
        <f>IF(COUNTIFS(Winback!$K$2:$K$300,$D4346)&gt;0,1,0)</f>
        <v/>
      </c>
      <c r="L4346">
        <f>IF(AND($K4346=1,LEFT($A4346,3)="WB-"),SUMIFS(Winback!$D$2:$D$300,Winback!$K$2:$K$300,$D4346),0)</f>
        <v/>
      </c>
      <c r="M4346">
        <f>IF(OR($E4346=1,$G4346=1,SUMIFS(Registros!$J$2:$J$6000,Registros!$B$2:$B$6000,$A4346)&gt;0),1,0)</f>
        <v/>
      </c>
      <c r="N4346">
        <f>IF($J4346&gt;0,1,IF(COUNTIFS(Registros!$A$2:$A$6000,"CS",Registros!$B$2:$B$6000,$A4346,Registros!$K$2:$K$6000,"&lt;&gt;")&gt;0,1,0))</f>
        <v/>
      </c>
      <c r="O4346">
        <f>IF(AND($K4346=1,$E4346=0,$G4346=0,$I4346=0),"WINBACK",IF(AND($M4346=1,$N4346&gt;0),"CONVERGENTE",IF($M4346=1,"SOLO MÓVIL",IF($N4346&gt;0,"SOLO FIJO / INTERNET","SIN SERVICIOS"))))</f>
        <v/>
      </c>
      <c r="P4346">
        <f>IF($O4346="WINBACK","Recuperar (winback)",IF($O4346="CONVERGENTE","Upgrade / más líneas",IF($O4346="SOLO MÓVIL","Ofrecer fijo + internet (FLBBTV)",IF($O4346="SOLO FIJO / INTERNET","Ofrecer línea móvil Nextphone","Oferta completa (móvil + fijo + internet)"))))</f>
        <v/>
      </c>
      <c r="Q4346">
        <f>$F4346+$H4346+$L4346</f>
        <v/>
      </c>
      <c r="R4346">
        <f>IFERROR(VLOOKUP($A4346,Registros!$B$2:$G$6000,6,0),IFERROR(VLOOKUP($D4346,Winback!$B$2:$C$300,2,0),""))</f>
        <v/>
      </c>
      <c r="S4346">
        <f>IF($E4346=1,"NP","")&amp;IF($G4346=1,"+MOV","")&amp;IF($I4346=1,"+CS","")&amp;IF($K4346=1,"+WB","")</f>
        <v/>
      </c>
      <c r="T4346">
        <f>$E4346+$G4346+$I4346+$K4346</f>
        <v/>
      </c>
    </row>
    <row r="4347">
      <c r="A4347" t="inlineStr">
        <is>
          <t>344317360000</t>
        </is>
      </c>
      <c r="B4347" t="inlineStr">
        <is>
          <t>34431736</t>
        </is>
      </c>
      <c r="C4347" t="inlineStr">
        <is>
          <t>YAJAIRA LISSELOTTE CEDANO ENCARNACION</t>
        </is>
      </c>
      <c r="D4347" t="inlineStr">
        <is>
          <t>YAJAIRALISSELOTTECEDANOENCARNACION</t>
        </is>
      </c>
      <c r="E4347">
        <f>IF(COUNTIFS(Registros!$A$2:$A$6000,"NP",Registros!$B$2:$B$6000,$A4347)&gt;0,1,0)</f>
        <v/>
      </c>
      <c r="F4347">
        <f>IF($E4347=1,SUMIFS(Registros!$F$2:$F$6000,Registros!$A$2:$A$6000,"NP",Registros!$B$2:$B$6000,$A4347),0)</f>
        <v/>
      </c>
      <c r="G4347">
        <f>IF(COUNTIFS(Registros!$A$2:$A$6000,"MOV",Registros!$B$2:$B$6000,$A4347)&gt;0,1,0)</f>
        <v/>
      </c>
      <c r="H4347">
        <f>IF($G4347=1,SUMIFS(Registros!$F$2:$F$6000,Registros!$A$2:$A$6000,"MOV",Registros!$B$2:$B$6000,$A4347),0)</f>
        <v/>
      </c>
      <c r="I4347">
        <f>IF(COUNTIFS(Registros!$A$2:$A$6000,"CS",Registros!$B$2:$B$6000,$A4347)&gt;0,1,0)</f>
        <v/>
      </c>
      <c r="J4347">
        <f>IF($I4347=1,SUMIFS(Registros!$I$2:$I$6000,Registros!$A$2:$A$6000,"CS",Registros!$B$2:$B$6000,$A4347),0)</f>
        <v/>
      </c>
      <c r="K4347">
        <f>IF(COUNTIFS(Winback!$K$2:$K$300,$D4347)&gt;0,1,0)</f>
        <v/>
      </c>
      <c r="L4347">
        <f>IF(AND($K4347=1,LEFT($A4347,3)="WB-"),SUMIFS(Winback!$D$2:$D$300,Winback!$K$2:$K$300,$D4347),0)</f>
        <v/>
      </c>
      <c r="M4347">
        <f>IF(OR($E4347=1,$G4347=1,SUMIFS(Registros!$J$2:$J$6000,Registros!$B$2:$B$6000,$A4347)&gt;0),1,0)</f>
        <v/>
      </c>
      <c r="N4347">
        <f>IF($J4347&gt;0,1,IF(COUNTIFS(Registros!$A$2:$A$6000,"CS",Registros!$B$2:$B$6000,$A4347,Registros!$K$2:$K$6000,"&lt;&gt;")&gt;0,1,0))</f>
        <v/>
      </c>
      <c r="O4347">
        <f>IF(AND($K4347=1,$E4347=0,$G4347=0,$I4347=0),"WINBACK",IF(AND($M4347=1,$N4347&gt;0),"CONVERGENTE",IF($M4347=1,"SOLO MÓVIL",IF($N4347&gt;0,"SOLO FIJO / INTERNET","SIN SERVICIOS"))))</f>
        <v/>
      </c>
      <c r="P4347">
        <f>IF($O4347="WINBACK","Recuperar (winback)",IF($O4347="CONVERGENTE","Upgrade / más líneas",IF($O4347="SOLO MÓVIL","Ofrecer fijo + internet (FLBBTV)",IF($O4347="SOLO FIJO / INTERNET","Ofrecer línea móvil Nextphone","Oferta completa (móvil + fijo + internet)"))))</f>
        <v/>
      </c>
      <c r="Q4347">
        <f>$F4347+$H4347+$L4347</f>
        <v/>
      </c>
      <c r="R4347">
        <f>IFERROR(VLOOKUP($A4347,Registros!$B$2:$G$6000,6,0),IFERROR(VLOOKUP($D4347,Winback!$B$2:$C$300,2,0),""))</f>
        <v/>
      </c>
      <c r="S4347">
        <f>IF($E4347=1,"NP","")&amp;IF($G4347=1,"+MOV","")&amp;IF($I4347=1,"+CS","")&amp;IF($K4347=1,"+WB","")</f>
        <v/>
      </c>
      <c r="T4347">
        <f>$E4347+$G4347+$I4347+$K4347</f>
        <v/>
      </c>
    </row>
    <row r="4348">
      <c r="A4348" t="inlineStr">
        <is>
          <t>359089050000</t>
        </is>
      </c>
      <c r="B4348" t="inlineStr">
        <is>
          <t>35908905</t>
        </is>
      </c>
      <c r="C4348" t="inlineStr">
        <is>
          <t>YAJING LUO</t>
        </is>
      </c>
      <c r="D4348" t="inlineStr">
        <is>
          <t>YAJINGLUO</t>
        </is>
      </c>
      <c r="E4348">
        <f>IF(COUNTIFS(Registros!$A$2:$A$6000,"NP",Registros!$B$2:$B$6000,$A4348)&gt;0,1,0)</f>
        <v/>
      </c>
      <c r="F4348">
        <f>IF($E4348=1,SUMIFS(Registros!$F$2:$F$6000,Registros!$A$2:$A$6000,"NP",Registros!$B$2:$B$6000,$A4348),0)</f>
        <v/>
      </c>
      <c r="G4348">
        <f>IF(COUNTIFS(Registros!$A$2:$A$6000,"MOV",Registros!$B$2:$B$6000,$A4348)&gt;0,1,0)</f>
        <v/>
      </c>
      <c r="H4348">
        <f>IF($G4348=1,SUMIFS(Registros!$F$2:$F$6000,Registros!$A$2:$A$6000,"MOV",Registros!$B$2:$B$6000,$A4348),0)</f>
        <v/>
      </c>
      <c r="I4348">
        <f>IF(COUNTIFS(Registros!$A$2:$A$6000,"CS",Registros!$B$2:$B$6000,$A4348)&gt;0,1,0)</f>
        <v/>
      </c>
      <c r="J4348">
        <f>IF($I4348=1,SUMIFS(Registros!$I$2:$I$6000,Registros!$A$2:$A$6000,"CS",Registros!$B$2:$B$6000,$A4348),0)</f>
        <v/>
      </c>
      <c r="K4348">
        <f>IF(COUNTIFS(Winback!$K$2:$K$300,$D4348)&gt;0,1,0)</f>
        <v/>
      </c>
      <c r="L4348">
        <f>IF(AND($K4348=1,LEFT($A4348,3)="WB-"),SUMIFS(Winback!$D$2:$D$300,Winback!$K$2:$K$300,$D4348),0)</f>
        <v/>
      </c>
      <c r="M4348">
        <f>IF(OR($E4348=1,$G4348=1,SUMIFS(Registros!$J$2:$J$6000,Registros!$B$2:$B$6000,$A4348)&gt;0),1,0)</f>
        <v/>
      </c>
      <c r="N4348">
        <f>IF($J4348&gt;0,1,IF(COUNTIFS(Registros!$A$2:$A$6000,"CS",Registros!$B$2:$B$6000,$A4348,Registros!$K$2:$K$6000,"&lt;&gt;")&gt;0,1,0))</f>
        <v/>
      </c>
      <c r="O4348">
        <f>IF(AND($K4348=1,$E4348=0,$G4348=0,$I4348=0),"WINBACK",IF(AND($M4348=1,$N4348&gt;0),"CONVERGENTE",IF($M4348=1,"SOLO MÓVIL",IF($N4348&gt;0,"SOLO FIJO / INTERNET","SIN SERVICIOS"))))</f>
        <v/>
      </c>
      <c r="P4348">
        <f>IF($O4348="WINBACK","Recuperar (winback)",IF($O4348="CONVERGENTE","Upgrade / más líneas",IF($O4348="SOLO MÓVIL","Ofrecer fijo + internet (FLBBTV)",IF($O4348="SOLO FIJO / INTERNET","Ofrecer línea móvil Nextphone","Oferta completa (móvil + fijo + internet)"))))</f>
        <v/>
      </c>
      <c r="Q4348">
        <f>$F4348+$H4348+$L4348</f>
        <v/>
      </c>
      <c r="R4348">
        <f>IFERROR(VLOOKUP($A4348,Registros!$B$2:$G$6000,6,0),IFERROR(VLOOKUP($D4348,Winback!$B$2:$C$300,2,0),""))</f>
        <v/>
      </c>
      <c r="S4348">
        <f>IF($E4348=1,"NP","")&amp;IF($G4348=1,"+MOV","")&amp;IF($I4348=1,"+CS","")&amp;IF($K4348=1,"+WB","")</f>
        <v/>
      </c>
      <c r="T4348">
        <f>$E4348+$G4348+$I4348+$K4348</f>
        <v/>
      </c>
    </row>
    <row r="4349">
      <c r="A4349" t="inlineStr">
        <is>
          <t>346053530000</t>
        </is>
      </c>
      <c r="B4349" t="inlineStr">
        <is>
          <t>34605353</t>
        </is>
      </c>
      <c r="C4349" t="inlineStr">
        <is>
          <t>YAKIDOO CORP</t>
        </is>
      </c>
      <c r="D4349" t="inlineStr">
        <is>
          <t>YAKIDOOCORP</t>
        </is>
      </c>
      <c r="E4349">
        <f>IF(COUNTIFS(Registros!$A$2:$A$6000,"NP",Registros!$B$2:$B$6000,$A4349)&gt;0,1,0)</f>
        <v/>
      </c>
      <c r="F4349">
        <f>IF($E4349=1,SUMIFS(Registros!$F$2:$F$6000,Registros!$A$2:$A$6000,"NP",Registros!$B$2:$B$6000,$A4349),0)</f>
        <v/>
      </c>
      <c r="G4349">
        <f>IF(COUNTIFS(Registros!$A$2:$A$6000,"MOV",Registros!$B$2:$B$6000,$A4349)&gt;0,1,0)</f>
        <v/>
      </c>
      <c r="H4349">
        <f>IF($G4349=1,SUMIFS(Registros!$F$2:$F$6000,Registros!$A$2:$A$6000,"MOV",Registros!$B$2:$B$6000,$A4349),0)</f>
        <v/>
      </c>
      <c r="I4349">
        <f>IF(COUNTIFS(Registros!$A$2:$A$6000,"CS",Registros!$B$2:$B$6000,$A4349)&gt;0,1,0)</f>
        <v/>
      </c>
      <c r="J4349">
        <f>IF($I4349=1,SUMIFS(Registros!$I$2:$I$6000,Registros!$A$2:$A$6000,"CS",Registros!$B$2:$B$6000,$A4349),0)</f>
        <v/>
      </c>
      <c r="K4349">
        <f>IF(COUNTIFS(Winback!$K$2:$K$300,$D4349)&gt;0,1,0)</f>
        <v/>
      </c>
      <c r="L4349">
        <f>IF(AND($K4349=1,LEFT($A4349,3)="WB-"),SUMIFS(Winback!$D$2:$D$300,Winback!$K$2:$K$300,$D4349),0)</f>
        <v/>
      </c>
      <c r="M4349">
        <f>IF(OR($E4349=1,$G4349=1,SUMIFS(Registros!$J$2:$J$6000,Registros!$B$2:$B$6000,$A4349)&gt;0),1,0)</f>
        <v/>
      </c>
      <c r="N4349">
        <f>IF($J4349&gt;0,1,IF(COUNTIFS(Registros!$A$2:$A$6000,"CS",Registros!$B$2:$B$6000,$A4349,Registros!$K$2:$K$6000,"&lt;&gt;")&gt;0,1,0))</f>
        <v/>
      </c>
      <c r="O4349">
        <f>IF(AND($K4349=1,$E4349=0,$G4349=0,$I4349=0),"WINBACK",IF(AND($M4349=1,$N4349&gt;0),"CONVERGENTE",IF($M4349=1,"SOLO MÓVIL",IF($N4349&gt;0,"SOLO FIJO / INTERNET","SIN SERVICIOS"))))</f>
        <v/>
      </c>
      <c r="P4349">
        <f>IF($O4349="WINBACK","Recuperar (winback)",IF($O4349="CONVERGENTE","Upgrade / más líneas",IF($O4349="SOLO MÓVIL","Ofrecer fijo + internet (FLBBTV)",IF($O4349="SOLO FIJO / INTERNET","Ofrecer línea móvil Nextphone","Oferta completa (móvil + fijo + internet)"))))</f>
        <v/>
      </c>
      <c r="Q4349">
        <f>$F4349+$H4349+$L4349</f>
        <v/>
      </c>
      <c r="R4349">
        <f>IFERROR(VLOOKUP($A4349,Registros!$B$2:$G$6000,6,0),IFERROR(VLOOKUP($D4349,Winback!$B$2:$C$300,2,0),""))</f>
        <v/>
      </c>
      <c r="S4349">
        <f>IF($E4349=1,"NP","")&amp;IF($G4349=1,"+MOV","")&amp;IF($I4349=1,"+CS","")&amp;IF($K4349=1,"+WB","")</f>
        <v/>
      </c>
      <c r="T4349">
        <f>$E4349+$G4349+$I4349+$K4349</f>
        <v/>
      </c>
    </row>
    <row r="4350">
      <c r="A4350" t="inlineStr">
        <is>
          <t>353077350000</t>
        </is>
      </c>
      <c r="B4350" t="inlineStr">
        <is>
          <t>35307735</t>
        </is>
      </c>
      <c r="C4350" t="inlineStr">
        <is>
          <t>YALEIKYS DAILYN BEITIA NUÑEZ</t>
        </is>
      </c>
      <c r="D4350" t="inlineStr">
        <is>
          <t>YALEIKYSDAILYNBEITIANUNEZ</t>
        </is>
      </c>
      <c r="E4350">
        <f>IF(COUNTIFS(Registros!$A$2:$A$6000,"NP",Registros!$B$2:$B$6000,$A4350)&gt;0,1,0)</f>
        <v/>
      </c>
      <c r="F4350">
        <f>IF($E4350=1,SUMIFS(Registros!$F$2:$F$6000,Registros!$A$2:$A$6000,"NP",Registros!$B$2:$B$6000,$A4350),0)</f>
        <v/>
      </c>
      <c r="G4350">
        <f>IF(COUNTIFS(Registros!$A$2:$A$6000,"MOV",Registros!$B$2:$B$6000,$A4350)&gt;0,1,0)</f>
        <v/>
      </c>
      <c r="H4350">
        <f>IF($G4350=1,SUMIFS(Registros!$F$2:$F$6000,Registros!$A$2:$A$6000,"MOV",Registros!$B$2:$B$6000,$A4350),0)</f>
        <v/>
      </c>
      <c r="I4350">
        <f>IF(COUNTIFS(Registros!$A$2:$A$6000,"CS",Registros!$B$2:$B$6000,$A4350)&gt;0,1,0)</f>
        <v/>
      </c>
      <c r="J4350">
        <f>IF($I4350=1,SUMIFS(Registros!$I$2:$I$6000,Registros!$A$2:$A$6000,"CS",Registros!$B$2:$B$6000,$A4350),0)</f>
        <v/>
      </c>
      <c r="K4350">
        <f>IF(COUNTIFS(Winback!$K$2:$K$300,$D4350)&gt;0,1,0)</f>
        <v/>
      </c>
      <c r="L4350">
        <f>IF(AND($K4350=1,LEFT($A4350,3)="WB-"),SUMIFS(Winback!$D$2:$D$300,Winback!$K$2:$K$300,$D4350),0)</f>
        <v/>
      </c>
      <c r="M4350">
        <f>IF(OR($E4350=1,$G4350=1,SUMIFS(Registros!$J$2:$J$6000,Registros!$B$2:$B$6000,$A4350)&gt;0),1,0)</f>
        <v/>
      </c>
      <c r="N4350">
        <f>IF($J4350&gt;0,1,IF(COUNTIFS(Registros!$A$2:$A$6000,"CS",Registros!$B$2:$B$6000,$A4350,Registros!$K$2:$K$6000,"&lt;&gt;")&gt;0,1,0))</f>
        <v/>
      </c>
      <c r="O4350">
        <f>IF(AND($K4350=1,$E4350=0,$G4350=0,$I4350=0),"WINBACK",IF(AND($M4350=1,$N4350&gt;0),"CONVERGENTE",IF($M4350=1,"SOLO MÓVIL",IF($N4350&gt;0,"SOLO FIJO / INTERNET","SIN SERVICIOS"))))</f>
        <v/>
      </c>
      <c r="P4350">
        <f>IF($O4350="WINBACK","Recuperar (winback)",IF($O4350="CONVERGENTE","Upgrade / más líneas",IF($O4350="SOLO MÓVIL","Ofrecer fijo + internet (FLBBTV)",IF($O4350="SOLO FIJO / INTERNET","Ofrecer línea móvil Nextphone","Oferta completa (móvil + fijo + internet)"))))</f>
        <v/>
      </c>
      <c r="Q4350">
        <f>$F4350+$H4350+$L4350</f>
        <v/>
      </c>
      <c r="R4350">
        <f>IFERROR(VLOOKUP($A4350,Registros!$B$2:$G$6000,6,0),IFERROR(VLOOKUP($D4350,Winback!$B$2:$C$300,2,0),""))</f>
        <v/>
      </c>
      <c r="S4350">
        <f>IF($E4350=1,"NP","")&amp;IF($G4350=1,"+MOV","")&amp;IF($I4350=1,"+CS","")&amp;IF($K4350=1,"+WB","")</f>
        <v/>
      </c>
      <c r="T4350">
        <f>$E4350+$G4350+$I4350+$K4350</f>
        <v/>
      </c>
    </row>
    <row r="4351">
      <c r="A4351" t="inlineStr">
        <is>
          <t>321037340000</t>
        </is>
      </c>
      <c r="B4351" t="inlineStr">
        <is>
          <t>32103734</t>
        </is>
      </c>
      <c r="C4351" t="inlineStr">
        <is>
          <t>YALEMY JASMIN ARANDA GONZALEZ</t>
        </is>
      </c>
      <c r="D4351" t="inlineStr">
        <is>
          <t>YALEMYJASMINARANDAGONZALEZ</t>
        </is>
      </c>
      <c r="E4351">
        <f>IF(COUNTIFS(Registros!$A$2:$A$6000,"NP",Registros!$B$2:$B$6000,$A4351)&gt;0,1,0)</f>
        <v/>
      </c>
      <c r="F4351">
        <f>IF($E4351=1,SUMIFS(Registros!$F$2:$F$6000,Registros!$A$2:$A$6000,"NP",Registros!$B$2:$B$6000,$A4351),0)</f>
        <v/>
      </c>
      <c r="G4351">
        <f>IF(COUNTIFS(Registros!$A$2:$A$6000,"MOV",Registros!$B$2:$B$6000,$A4351)&gt;0,1,0)</f>
        <v/>
      </c>
      <c r="H4351">
        <f>IF($G4351=1,SUMIFS(Registros!$F$2:$F$6000,Registros!$A$2:$A$6000,"MOV",Registros!$B$2:$B$6000,$A4351),0)</f>
        <v/>
      </c>
      <c r="I4351">
        <f>IF(COUNTIFS(Registros!$A$2:$A$6000,"CS",Registros!$B$2:$B$6000,$A4351)&gt;0,1,0)</f>
        <v/>
      </c>
      <c r="J4351">
        <f>IF($I4351=1,SUMIFS(Registros!$I$2:$I$6000,Registros!$A$2:$A$6000,"CS",Registros!$B$2:$B$6000,$A4351),0)</f>
        <v/>
      </c>
      <c r="K4351">
        <f>IF(COUNTIFS(Winback!$K$2:$K$300,$D4351)&gt;0,1,0)</f>
        <v/>
      </c>
      <c r="L4351">
        <f>IF(AND($K4351=1,LEFT($A4351,3)="WB-"),SUMIFS(Winback!$D$2:$D$300,Winback!$K$2:$K$300,$D4351),0)</f>
        <v/>
      </c>
      <c r="M4351">
        <f>IF(OR($E4351=1,$G4351=1,SUMIFS(Registros!$J$2:$J$6000,Registros!$B$2:$B$6000,$A4351)&gt;0),1,0)</f>
        <v/>
      </c>
      <c r="N4351">
        <f>IF($J4351&gt;0,1,IF(COUNTIFS(Registros!$A$2:$A$6000,"CS",Registros!$B$2:$B$6000,$A4351,Registros!$K$2:$K$6000,"&lt;&gt;")&gt;0,1,0))</f>
        <v/>
      </c>
      <c r="O4351">
        <f>IF(AND($K4351=1,$E4351=0,$G4351=0,$I4351=0),"WINBACK",IF(AND($M4351=1,$N4351&gt;0),"CONVERGENTE",IF($M4351=1,"SOLO MÓVIL",IF($N4351&gt;0,"SOLO FIJO / INTERNET","SIN SERVICIOS"))))</f>
        <v/>
      </c>
      <c r="P4351">
        <f>IF($O4351="WINBACK","Recuperar (winback)",IF($O4351="CONVERGENTE","Upgrade / más líneas",IF($O4351="SOLO MÓVIL","Ofrecer fijo + internet (FLBBTV)",IF($O4351="SOLO FIJO / INTERNET","Ofrecer línea móvil Nextphone","Oferta completa (móvil + fijo + internet)"))))</f>
        <v/>
      </c>
      <c r="Q4351">
        <f>$F4351+$H4351+$L4351</f>
        <v/>
      </c>
      <c r="R4351">
        <f>IFERROR(VLOOKUP($A4351,Registros!$B$2:$G$6000,6,0),IFERROR(VLOOKUP($D4351,Winback!$B$2:$C$300,2,0),""))</f>
        <v/>
      </c>
      <c r="S4351">
        <f>IF($E4351=1,"NP","")&amp;IF($G4351=1,"+MOV","")&amp;IF($I4351=1,"+CS","")&amp;IF($K4351=1,"+WB","")</f>
        <v/>
      </c>
      <c r="T4351">
        <f>$E4351+$G4351+$I4351+$K4351</f>
        <v/>
      </c>
    </row>
    <row r="4352">
      <c r="A4352" t="inlineStr">
        <is>
          <t>327094070000</t>
        </is>
      </c>
      <c r="B4352" t="inlineStr">
        <is>
          <t>32709407</t>
        </is>
      </c>
      <c r="C4352" t="inlineStr">
        <is>
          <t>YALEYKA YAYKEL RODRIGUEZ RODRIGUEZ</t>
        </is>
      </c>
      <c r="D4352" t="inlineStr">
        <is>
          <t>YALEYKAYAYKELRODRIGUEZRODRIGUEZ</t>
        </is>
      </c>
      <c r="E4352">
        <f>IF(COUNTIFS(Registros!$A$2:$A$6000,"NP",Registros!$B$2:$B$6000,$A4352)&gt;0,1,0)</f>
        <v/>
      </c>
      <c r="F4352">
        <f>IF($E4352=1,SUMIFS(Registros!$F$2:$F$6000,Registros!$A$2:$A$6000,"NP",Registros!$B$2:$B$6000,$A4352),0)</f>
        <v/>
      </c>
      <c r="G4352">
        <f>IF(COUNTIFS(Registros!$A$2:$A$6000,"MOV",Registros!$B$2:$B$6000,$A4352)&gt;0,1,0)</f>
        <v/>
      </c>
      <c r="H4352">
        <f>IF($G4352=1,SUMIFS(Registros!$F$2:$F$6000,Registros!$A$2:$A$6000,"MOV",Registros!$B$2:$B$6000,$A4352),0)</f>
        <v/>
      </c>
      <c r="I4352">
        <f>IF(COUNTIFS(Registros!$A$2:$A$6000,"CS",Registros!$B$2:$B$6000,$A4352)&gt;0,1,0)</f>
        <v/>
      </c>
      <c r="J4352">
        <f>IF($I4352=1,SUMIFS(Registros!$I$2:$I$6000,Registros!$A$2:$A$6000,"CS",Registros!$B$2:$B$6000,$A4352),0)</f>
        <v/>
      </c>
      <c r="K4352">
        <f>IF(COUNTIFS(Winback!$K$2:$K$300,$D4352)&gt;0,1,0)</f>
        <v/>
      </c>
      <c r="L4352">
        <f>IF(AND($K4352=1,LEFT($A4352,3)="WB-"),SUMIFS(Winback!$D$2:$D$300,Winback!$K$2:$K$300,$D4352),0)</f>
        <v/>
      </c>
      <c r="M4352">
        <f>IF(OR($E4352=1,$G4352=1,SUMIFS(Registros!$J$2:$J$6000,Registros!$B$2:$B$6000,$A4352)&gt;0),1,0)</f>
        <v/>
      </c>
      <c r="N4352">
        <f>IF($J4352&gt;0,1,IF(COUNTIFS(Registros!$A$2:$A$6000,"CS",Registros!$B$2:$B$6000,$A4352,Registros!$K$2:$K$6000,"&lt;&gt;")&gt;0,1,0))</f>
        <v/>
      </c>
      <c r="O4352">
        <f>IF(AND($K4352=1,$E4352=0,$G4352=0,$I4352=0),"WINBACK",IF(AND($M4352=1,$N4352&gt;0),"CONVERGENTE",IF($M4352=1,"SOLO MÓVIL",IF($N4352&gt;0,"SOLO FIJO / INTERNET","SIN SERVICIOS"))))</f>
        <v/>
      </c>
      <c r="P4352">
        <f>IF($O4352="WINBACK","Recuperar (winback)",IF($O4352="CONVERGENTE","Upgrade / más líneas",IF($O4352="SOLO MÓVIL","Ofrecer fijo + internet (FLBBTV)",IF($O4352="SOLO FIJO / INTERNET","Ofrecer línea móvil Nextphone","Oferta completa (móvil + fijo + internet)"))))</f>
        <v/>
      </c>
      <c r="Q4352">
        <f>$F4352+$H4352+$L4352</f>
        <v/>
      </c>
      <c r="R4352">
        <f>IFERROR(VLOOKUP($A4352,Registros!$B$2:$G$6000,6,0),IFERROR(VLOOKUP($D4352,Winback!$B$2:$C$300,2,0),""))</f>
        <v/>
      </c>
      <c r="S4352">
        <f>IF($E4352=1,"NP","")&amp;IF($G4352=1,"+MOV","")&amp;IF($I4352=1,"+CS","")&amp;IF($K4352=1,"+WB","")</f>
        <v/>
      </c>
      <c r="T4352">
        <f>$E4352+$G4352+$I4352+$K4352</f>
        <v/>
      </c>
    </row>
    <row r="4353">
      <c r="A4353" t="inlineStr">
        <is>
          <t>354063210000</t>
        </is>
      </c>
      <c r="B4353" t="inlineStr">
        <is>
          <t>35406321</t>
        </is>
      </c>
      <c r="C4353" t="inlineStr">
        <is>
          <t>YALINETH LINETH MARTINEZ PEREZ</t>
        </is>
      </c>
      <c r="D4353" t="inlineStr">
        <is>
          <t>YALINETHLINETHMARTINEZPEREZ</t>
        </is>
      </c>
      <c r="E4353">
        <f>IF(COUNTIFS(Registros!$A$2:$A$6000,"NP",Registros!$B$2:$B$6000,$A4353)&gt;0,1,0)</f>
        <v/>
      </c>
      <c r="F4353">
        <f>IF($E4353=1,SUMIFS(Registros!$F$2:$F$6000,Registros!$A$2:$A$6000,"NP",Registros!$B$2:$B$6000,$A4353),0)</f>
        <v/>
      </c>
      <c r="G4353">
        <f>IF(COUNTIFS(Registros!$A$2:$A$6000,"MOV",Registros!$B$2:$B$6000,$A4353)&gt;0,1,0)</f>
        <v/>
      </c>
      <c r="H4353">
        <f>IF($G4353=1,SUMIFS(Registros!$F$2:$F$6000,Registros!$A$2:$A$6000,"MOV",Registros!$B$2:$B$6000,$A4353),0)</f>
        <v/>
      </c>
      <c r="I4353">
        <f>IF(COUNTIFS(Registros!$A$2:$A$6000,"CS",Registros!$B$2:$B$6000,$A4353)&gt;0,1,0)</f>
        <v/>
      </c>
      <c r="J4353">
        <f>IF($I4353=1,SUMIFS(Registros!$I$2:$I$6000,Registros!$A$2:$A$6000,"CS",Registros!$B$2:$B$6000,$A4353),0)</f>
        <v/>
      </c>
      <c r="K4353">
        <f>IF(COUNTIFS(Winback!$K$2:$K$300,$D4353)&gt;0,1,0)</f>
        <v/>
      </c>
      <c r="L4353">
        <f>IF(AND($K4353=1,LEFT($A4353,3)="WB-"),SUMIFS(Winback!$D$2:$D$300,Winback!$K$2:$K$300,$D4353),0)</f>
        <v/>
      </c>
      <c r="M4353">
        <f>IF(OR($E4353=1,$G4353=1,SUMIFS(Registros!$J$2:$J$6000,Registros!$B$2:$B$6000,$A4353)&gt;0),1,0)</f>
        <v/>
      </c>
      <c r="N4353">
        <f>IF($J4353&gt;0,1,IF(COUNTIFS(Registros!$A$2:$A$6000,"CS",Registros!$B$2:$B$6000,$A4353,Registros!$K$2:$K$6000,"&lt;&gt;")&gt;0,1,0))</f>
        <v/>
      </c>
      <c r="O4353">
        <f>IF(AND($K4353=1,$E4353=0,$G4353=0,$I4353=0),"WINBACK",IF(AND($M4353=1,$N4353&gt;0),"CONVERGENTE",IF($M4353=1,"SOLO MÓVIL",IF($N4353&gt;0,"SOLO FIJO / INTERNET","SIN SERVICIOS"))))</f>
        <v/>
      </c>
      <c r="P4353">
        <f>IF($O4353="WINBACK","Recuperar (winback)",IF($O4353="CONVERGENTE","Upgrade / más líneas",IF($O4353="SOLO MÓVIL","Ofrecer fijo + internet (FLBBTV)",IF($O4353="SOLO FIJO / INTERNET","Ofrecer línea móvil Nextphone","Oferta completa (móvil + fijo + internet)"))))</f>
        <v/>
      </c>
      <c r="Q4353">
        <f>$F4353+$H4353+$L4353</f>
        <v/>
      </c>
      <c r="R4353">
        <f>IFERROR(VLOOKUP($A4353,Registros!$B$2:$G$6000,6,0),IFERROR(VLOOKUP($D4353,Winback!$B$2:$C$300,2,0),""))</f>
        <v/>
      </c>
      <c r="S4353">
        <f>IF($E4353=1,"NP","")&amp;IF($G4353=1,"+MOV","")&amp;IF($I4353=1,"+CS","")&amp;IF($K4353=1,"+WB","")</f>
        <v/>
      </c>
      <c r="T4353">
        <f>$E4353+$G4353+$I4353+$K4353</f>
        <v/>
      </c>
    </row>
    <row r="4354">
      <c r="A4354" t="inlineStr">
        <is>
          <t>339286260000</t>
        </is>
      </c>
      <c r="B4354" t="inlineStr">
        <is>
          <t>33928626</t>
        </is>
      </c>
      <c r="C4354" t="inlineStr">
        <is>
          <t>YAMAL CONCEPCION</t>
        </is>
      </c>
      <c r="D4354" t="inlineStr">
        <is>
          <t>YAMALCONCEPCION</t>
        </is>
      </c>
      <c r="E4354">
        <f>IF(COUNTIFS(Registros!$A$2:$A$6000,"NP",Registros!$B$2:$B$6000,$A4354)&gt;0,1,0)</f>
        <v/>
      </c>
      <c r="F4354">
        <f>IF($E4354=1,SUMIFS(Registros!$F$2:$F$6000,Registros!$A$2:$A$6000,"NP",Registros!$B$2:$B$6000,$A4354),0)</f>
        <v/>
      </c>
      <c r="G4354">
        <f>IF(COUNTIFS(Registros!$A$2:$A$6000,"MOV",Registros!$B$2:$B$6000,$A4354)&gt;0,1,0)</f>
        <v/>
      </c>
      <c r="H4354">
        <f>IF($G4354=1,SUMIFS(Registros!$F$2:$F$6000,Registros!$A$2:$A$6000,"MOV",Registros!$B$2:$B$6000,$A4354),0)</f>
        <v/>
      </c>
      <c r="I4354">
        <f>IF(COUNTIFS(Registros!$A$2:$A$6000,"CS",Registros!$B$2:$B$6000,$A4354)&gt;0,1,0)</f>
        <v/>
      </c>
      <c r="J4354">
        <f>IF($I4354=1,SUMIFS(Registros!$I$2:$I$6000,Registros!$A$2:$A$6000,"CS",Registros!$B$2:$B$6000,$A4354),0)</f>
        <v/>
      </c>
      <c r="K4354">
        <f>IF(COUNTIFS(Winback!$K$2:$K$300,$D4354)&gt;0,1,0)</f>
        <v/>
      </c>
      <c r="L4354">
        <f>IF(AND($K4354=1,LEFT($A4354,3)="WB-"),SUMIFS(Winback!$D$2:$D$300,Winback!$K$2:$K$300,$D4354),0)</f>
        <v/>
      </c>
      <c r="M4354">
        <f>IF(OR($E4354=1,$G4354=1,SUMIFS(Registros!$J$2:$J$6000,Registros!$B$2:$B$6000,$A4354)&gt;0),1,0)</f>
        <v/>
      </c>
      <c r="N4354">
        <f>IF($J4354&gt;0,1,IF(COUNTIFS(Registros!$A$2:$A$6000,"CS",Registros!$B$2:$B$6000,$A4354,Registros!$K$2:$K$6000,"&lt;&gt;")&gt;0,1,0))</f>
        <v/>
      </c>
      <c r="O4354">
        <f>IF(AND($K4354=1,$E4354=0,$G4354=0,$I4354=0),"WINBACK",IF(AND($M4354=1,$N4354&gt;0),"CONVERGENTE",IF($M4354=1,"SOLO MÓVIL",IF($N4354&gt;0,"SOLO FIJO / INTERNET","SIN SERVICIOS"))))</f>
        <v/>
      </c>
      <c r="P4354">
        <f>IF($O4354="WINBACK","Recuperar (winback)",IF($O4354="CONVERGENTE","Upgrade / más líneas",IF($O4354="SOLO MÓVIL","Ofrecer fijo + internet (FLBBTV)",IF($O4354="SOLO FIJO / INTERNET","Ofrecer línea móvil Nextphone","Oferta completa (móvil + fijo + internet)"))))</f>
        <v/>
      </c>
      <c r="Q4354">
        <f>$F4354+$H4354+$L4354</f>
        <v/>
      </c>
      <c r="R4354">
        <f>IFERROR(VLOOKUP($A4354,Registros!$B$2:$G$6000,6,0),IFERROR(VLOOKUP($D4354,Winback!$B$2:$C$300,2,0),""))</f>
        <v/>
      </c>
      <c r="S4354">
        <f>IF($E4354=1,"NP","")&amp;IF($G4354=1,"+MOV","")&amp;IF($I4354=1,"+CS","")&amp;IF($K4354=1,"+WB","")</f>
        <v/>
      </c>
      <c r="T4354">
        <f>$E4354+$G4354+$I4354+$K4354</f>
        <v/>
      </c>
    </row>
    <row r="4355">
      <c r="A4355" t="inlineStr">
        <is>
          <t>326078740000</t>
        </is>
      </c>
      <c r="B4355" t="inlineStr">
        <is>
          <t>32607874</t>
        </is>
      </c>
      <c r="C4355" t="inlineStr">
        <is>
          <t>YAMILA DEL CARMEN HURTADO NUÑEZ</t>
        </is>
      </c>
      <c r="D4355" t="inlineStr">
        <is>
          <t>YAMILADELCARMENHURTADONUNEZ</t>
        </is>
      </c>
      <c r="E4355">
        <f>IF(COUNTIFS(Registros!$A$2:$A$6000,"NP",Registros!$B$2:$B$6000,$A4355)&gt;0,1,0)</f>
        <v/>
      </c>
      <c r="F4355">
        <f>IF($E4355=1,SUMIFS(Registros!$F$2:$F$6000,Registros!$A$2:$A$6000,"NP",Registros!$B$2:$B$6000,$A4355),0)</f>
        <v/>
      </c>
      <c r="G4355">
        <f>IF(COUNTIFS(Registros!$A$2:$A$6000,"MOV",Registros!$B$2:$B$6000,$A4355)&gt;0,1,0)</f>
        <v/>
      </c>
      <c r="H4355">
        <f>IF($G4355=1,SUMIFS(Registros!$F$2:$F$6000,Registros!$A$2:$A$6000,"MOV",Registros!$B$2:$B$6000,$A4355),0)</f>
        <v/>
      </c>
      <c r="I4355">
        <f>IF(COUNTIFS(Registros!$A$2:$A$6000,"CS",Registros!$B$2:$B$6000,$A4355)&gt;0,1,0)</f>
        <v/>
      </c>
      <c r="J4355">
        <f>IF($I4355=1,SUMIFS(Registros!$I$2:$I$6000,Registros!$A$2:$A$6000,"CS",Registros!$B$2:$B$6000,$A4355),0)</f>
        <v/>
      </c>
      <c r="K4355">
        <f>IF(COUNTIFS(Winback!$K$2:$K$300,$D4355)&gt;0,1,0)</f>
        <v/>
      </c>
      <c r="L4355">
        <f>IF(AND($K4355=1,LEFT($A4355,3)="WB-"),SUMIFS(Winback!$D$2:$D$300,Winback!$K$2:$K$300,$D4355),0)</f>
        <v/>
      </c>
      <c r="M4355">
        <f>IF(OR($E4355=1,$G4355=1,SUMIFS(Registros!$J$2:$J$6000,Registros!$B$2:$B$6000,$A4355)&gt;0),1,0)</f>
        <v/>
      </c>
      <c r="N4355">
        <f>IF($J4355&gt;0,1,IF(COUNTIFS(Registros!$A$2:$A$6000,"CS",Registros!$B$2:$B$6000,$A4355,Registros!$K$2:$K$6000,"&lt;&gt;")&gt;0,1,0))</f>
        <v/>
      </c>
      <c r="O4355">
        <f>IF(AND($K4355=1,$E4355=0,$G4355=0,$I4355=0),"WINBACK",IF(AND($M4355=1,$N4355&gt;0),"CONVERGENTE",IF($M4355=1,"SOLO MÓVIL",IF($N4355&gt;0,"SOLO FIJO / INTERNET","SIN SERVICIOS"))))</f>
        <v/>
      </c>
      <c r="P4355">
        <f>IF($O4355="WINBACK","Recuperar (winback)",IF($O4355="CONVERGENTE","Upgrade / más líneas",IF($O4355="SOLO MÓVIL","Ofrecer fijo + internet (FLBBTV)",IF($O4355="SOLO FIJO / INTERNET","Ofrecer línea móvil Nextphone","Oferta completa (móvil + fijo + internet)"))))</f>
        <v/>
      </c>
      <c r="Q4355">
        <f>$F4355+$H4355+$L4355</f>
        <v/>
      </c>
      <c r="R4355">
        <f>IFERROR(VLOOKUP($A4355,Registros!$B$2:$G$6000,6,0),IFERROR(VLOOKUP($D4355,Winback!$B$2:$C$300,2,0),""))</f>
        <v/>
      </c>
      <c r="S4355">
        <f>IF($E4355=1,"NP","")&amp;IF($G4355=1,"+MOV","")&amp;IF($I4355=1,"+CS","")&amp;IF($K4355=1,"+WB","")</f>
        <v/>
      </c>
      <c r="T4355">
        <f>$E4355+$G4355+$I4355+$K4355</f>
        <v/>
      </c>
    </row>
    <row r="4356">
      <c r="A4356" t="inlineStr">
        <is>
          <t>294081640000</t>
        </is>
      </c>
      <c r="B4356" t="inlineStr">
        <is>
          <t>29408164</t>
        </is>
      </c>
      <c r="C4356" t="inlineStr">
        <is>
          <t>YAMILE CHEN</t>
        </is>
      </c>
      <c r="D4356" t="inlineStr">
        <is>
          <t>YAMILECHEN</t>
        </is>
      </c>
      <c r="E4356">
        <f>IF(COUNTIFS(Registros!$A$2:$A$6000,"NP",Registros!$B$2:$B$6000,$A4356)&gt;0,1,0)</f>
        <v/>
      </c>
      <c r="F4356">
        <f>IF($E4356=1,SUMIFS(Registros!$F$2:$F$6000,Registros!$A$2:$A$6000,"NP",Registros!$B$2:$B$6000,$A4356),0)</f>
        <v/>
      </c>
      <c r="G4356">
        <f>IF(COUNTIFS(Registros!$A$2:$A$6000,"MOV",Registros!$B$2:$B$6000,$A4356)&gt;0,1,0)</f>
        <v/>
      </c>
      <c r="H4356">
        <f>IF($G4356=1,SUMIFS(Registros!$F$2:$F$6000,Registros!$A$2:$A$6000,"MOV",Registros!$B$2:$B$6000,$A4356),0)</f>
        <v/>
      </c>
      <c r="I4356">
        <f>IF(COUNTIFS(Registros!$A$2:$A$6000,"CS",Registros!$B$2:$B$6000,$A4356)&gt;0,1,0)</f>
        <v/>
      </c>
      <c r="J4356">
        <f>IF($I4356=1,SUMIFS(Registros!$I$2:$I$6000,Registros!$A$2:$A$6000,"CS",Registros!$B$2:$B$6000,$A4356),0)</f>
        <v/>
      </c>
      <c r="K4356">
        <f>IF(COUNTIFS(Winback!$K$2:$K$300,$D4356)&gt;0,1,0)</f>
        <v/>
      </c>
      <c r="L4356">
        <f>IF(AND($K4356=1,LEFT($A4356,3)="WB-"),SUMIFS(Winback!$D$2:$D$300,Winback!$K$2:$K$300,$D4356),0)</f>
        <v/>
      </c>
      <c r="M4356">
        <f>IF(OR($E4356=1,$G4356=1,SUMIFS(Registros!$J$2:$J$6000,Registros!$B$2:$B$6000,$A4356)&gt;0),1,0)</f>
        <v/>
      </c>
      <c r="N4356">
        <f>IF($J4356&gt;0,1,IF(COUNTIFS(Registros!$A$2:$A$6000,"CS",Registros!$B$2:$B$6000,$A4356,Registros!$K$2:$K$6000,"&lt;&gt;")&gt;0,1,0))</f>
        <v/>
      </c>
      <c r="O4356">
        <f>IF(AND($K4356=1,$E4356=0,$G4356=0,$I4356=0),"WINBACK",IF(AND($M4356=1,$N4356&gt;0),"CONVERGENTE",IF($M4356=1,"SOLO MÓVIL",IF($N4356&gt;0,"SOLO FIJO / INTERNET","SIN SERVICIOS"))))</f>
        <v/>
      </c>
      <c r="P4356">
        <f>IF($O4356="WINBACK","Recuperar (winback)",IF($O4356="CONVERGENTE","Upgrade / más líneas",IF($O4356="SOLO MÓVIL","Ofrecer fijo + internet (FLBBTV)",IF($O4356="SOLO FIJO / INTERNET","Ofrecer línea móvil Nextphone","Oferta completa (móvil + fijo + internet)"))))</f>
        <v/>
      </c>
      <c r="Q4356">
        <f>$F4356+$H4356+$L4356</f>
        <v/>
      </c>
      <c r="R4356">
        <f>IFERROR(VLOOKUP($A4356,Registros!$B$2:$G$6000,6,0),IFERROR(VLOOKUP($D4356,Winback!$B$2:$C$300,2,0),""))</f>
        <v/>
      </c>
      <c r="S4356">
        <f>IF($E4356=1,"NP","")&amp;IF($G4356=1,"+MOV","")&amp;IF($I4356=1,"+CS","")&amp;IF($K4356=1,"+WB","")</f>
        <v/>
      </c>
      <c r="T4356">
        <f>$E4356+$G4356+$I4356+$K4356</f>
        <v/>
      </c>
    </row>
    <row r="4357">
      <c r="A4357" t="inlineStr">
        <is>
          <t>141039730000</t>
        </is>
      </c>
      <c r="B4357" t="inlineStr">
        <is>
          <t>14103973</t>
        </is>
      </c>
      <c r="C4357" t="inlineStr">
        <is>
          <t>YAMILETH JOHNSON</t>
        </is>
      </c>
      <c r="D4357" t="inlineStr">
        <is>
          <t>YAMILETHJOHNSON</t>
        </is>
      </c>
      <c r="E4357">
        <f>IF(COUNTIFS(Registros!$A$2:$A$6000,"NP",Registros!$B$2:$B$6000,$A4357)&gt;0,1,0)</f>
        <v/>
      </c>
      <c r="F4357">
        <f>IF($E4357=1,SUMIFS(Registros!$F$2:$F$6000,Registros!$A$2:$A$6000,"NP",Registros!$B$2:$B$6000,$A4357),0)</f>
        <v/>
      </c>
      <c r="G4357">
        <f>IF(COUNTIFS(Registros!$A$2:$A$6000,"MOV",Registros!$B$2:$B$6000,$A4357)&gt;0,1,0)</f>
        <v/>
      </c>
      <c r="H4357">
        <f>IF($G4357=1,SUMIFS(Registros!$F$2:$F$6000,Registros!$A$2:$A$6000,"MOV",Registros!$B$2:$B$6000,$A4357),0)</f>
        <v/>
      </c>
      <c r="I4357">
        <f>IF(COUNTIFS(Registros!$A$2:$A$6000,"CS",Registros!$B$2:$B$6000,$A4357)&gt;0,1,0)</f>
        <v/>
      </c>
      <c r="J4357">
        <f>IF($I4357=1,SUMIFS(Registros!$I$2:$I$6000,Registros!$A$2:$A$6000,"CS",Registros!$B$2:$B$6000,$A4357),0)</f>
        <v/>
      </c>
      <c r="K4357">
        <f>IF(COUNTIFS(Winback!$K$2:$K$300,$D4357)&gt;0,1,0)</f>
        <v/>
      </c>
      <c r="L4357">
        <f>IF(AND($K4357=1,LEFT($A4357,3)="WB-"),SUMIFS(Winback!$D$2:$D$300,Winback!$K$2:$K$300,$D4357),0)</f>
        <v/>
      </c>
      <c r="M4357">
        <f>IF(OR($E4357=1,$G4357=1,SUMIFS(Registros!$J$2:$J$6000,Registros!$B$2:$B$6000,$A4357)&gt;0),1,0)</f>
        <v/>
      </c>
      <c r="N4357">
        <f>IF($J4357&gt;0,1,IF(COUNTIFS(Registros!$A$2:$A$6000,"CS",Registros!$B$2:$B$6000,$A4357,Registros!$K$2:$K$6000,"&lt;&gt;")&gt;0,1,0))</f>
        <v/>
      </c>
      <c r="O4357">
        <f>IF(AND($K4357=1,$E4357=0,$G4357=0,$I4357=0),"WINBACK",IF(AND($M4357=1,$N4357&gt;0),"CONVERGENTE",IF($M4357=1,"SOLO MÓVIL",IF($N4357&gt;0,"SOLO FIJO / INTERNET","SIN SERVICIOS"))))</f>
        <v/>
      </c>
      <c r="P4357">
        <f>IF($O4357="WINBACK","Recuperar (winback)",IF($O4357="CONVERGENTE","Upgrade / más líneas",IF($O4357="SOLO MÓVIL","Ofrecer fijo + internet (FLBBTV)",IF($O4357="SOLO FIJO / INTERNET","Ofrecer línea móvil Nextphone","Oferta completa (móvil + fijo + internet)"))))</f>
        <v/>
      </c>
      <c r="Q4357">
        <f>$F4357+$H4357+$L4357</f>
        <v/>
      </c>
      <c r="R4357">
        <f>IFERROR(VLOOKUP($A4357,Registros!$B$2:$G$6000,6,0),IFERROR(VLOOKUP($D4357,Winback!$B$2:$C$300,2,0),""))</f>
        <v/>
      </c>
      <c r="S4357">
        <f>IF($E4357=1,"NP","")&amp;IF($G4357=1,"+MOV","")&amp;IF($I4357=1,"+CS","")&amp;IF($K4357=1,"+WB","")</f>
        <v/>
      </c>
      <c r="T4357">
        <f>$E4357+$G4357+$I4357+$K4357</f>
        <v/>
      </c>
    </row>
    <row r="4358">
      <c r="A4358" t="inlineStr">
        <is>
          <t>327056250000</t>
        </is>
      </c>
      <c r="B4358" t="inlineStr">
        <is>
          <t>32705625</t>
        </is>
      </c>
      <c r="C4358" t="inlineStr">
        <is>
          <t>YAMILETH ARAYA BARRANCO DE BARREIRO</t>
        </is>
      </c>
      <c r="D4358" t="inlineStr">
        <is>
          <t>YAMILETHARAYABARRANCODEBARREIRO</t>
        </is>
      </c>
      <c r="E4358">
        <f>IF(COUNTIFS(Registros!$A$2:$A$6000,"NP",Registros!$B$2:$B$6000,$A4358)&gt;0,1,0)</f>
        <v/>
      </c>
      <c r="F4358">
        <f>IF($E4358=1,SUMIFS(Registros!$F$2:$F$6000,Registros!$A$2:$A$6000,"NP",Registros!$B$2:$B$6000,$A4358),0)</f>
        <v/>
      </c>
      <c r="G4358">
        <f>IF(COUNTIFS(Registros!$A$2:$A$6000,"MOV",Registros!$B$2:$B$6000,$A4358)&gt;0,1,0)</f>
        <v/>
      </c>
      <c r="H4358">
        <f>IF($G4358=1,SUMIFS(Registros!$F$2:$F$6000,Registros!$A$2:$A$6000,"MOV",Registros!$B$2:$B$6000,$A4358),0)</f>
        <v/>
      </c>
      <c r="I4358">
        <f>IF(COUNTIFS(Registros!$A$2:$A$6000,"CS",Registros!$B$2:$B$6000,$A4358)&gt;0,1,0)</f>
        <v/>
      </c>
      <c r="J4358">
        <f>IF($I4358=1,SUMIFS(Registros!$I$2:$I$6000,Registros!$A$2:$A$6000,"CS",Registros!$B$2:$B$6000,$A4358),0)</f>
        <v/>
      </c>
      <c r="K4358">
        <f>IF(COUNTIFS(Winback!$K$2:$K$300,$D4358)&gt;0,1,0)</f>
        <v/>
      </c>
      <c r="L4358">
        <f>IF(AND($K4358=1,LEFT($A4358,3)="WB-"),SUMIFS(Winback!$D$2:$D$300,Winback!$K$2:$K$300,$D4358),0)</f>
        <v/>
      </c>
      <c r="M4358">
        <f>IF(OR($E4358=1,$G4358=1,SUMIFS(Registros!$J$2:$J$6000,Registros!$B$2:$B$6000,$A4358)&gt;0),1,0)</f>
        <v/>
      </c>
      <c r="N4358">
        <f>IF($J4358&gt;0,1,IF(COUNTIFS(Registros!$A$2:$A$6000,"CS",Registros!$B$2:$B$6000,$A4358,Registros!$K$2:$K$6000,"&lt;&gt;")&gt;0,1,0))</f>
        <v/>
      </c>
      <c r="O4358">
        <f>IF(AND($K4358=1,$E4358=0,$G4358=0,$I4358=0),"WINBACK",IF(AND($M4358=1,$N4358&gt;0),"CONVERGENTE",IF($M4358=1,"SOLO MÓVIL",IF($N4358&gt;0,"SOLO FIJO / INTERNET","SIN SERVICIOS"))))</f>
        <v/>
      </c>
      <c r="P4358">
        <f>IF($O4358="WINBACK","Recuperar (winback)",IF($O4358="CONVERGENTE","Upgrade / más líneas",IF($O4358="SOLO MÓVIL","Ofrecer fijo + internet (FLBBTV)",IF($O4358="SOLO FIJO / INTERNET","Ofrecer línea móvil Nextphone","Oferta completa (móvil + fijo + internet)"))))</f>
        <v/>
      </c>
      <c r="Q4358">
        <f>$F4358+$H4358+$L4358</f>
        <v/>
      </c>
      <c r="R4358">
        <f>IFERROR(VLOOKUP($A4358,Registros!$B$2:$G$6000,6,0),IFERROR(VLOOKUP($D4358,Winback!$B$2:$C$300,2,0),""))</f>
        <v/>
      </c>
      <c r="S4358">
        <f>IF($E4358=1,"NP","")&amp;IF($G4358=1,"+MOV","")&amp;IF($I4358=1,"+CS","")&amp;IF($K4358=1,"+WB","")</f>
        <v/>
      </c>
      <c r="T4358">
        <f>$E4358+$G4358+$I4358+$K4358</f>
        <v/>
      </c>
    </row>
    <row r="4359">
      <c r="A4359" t="inlineStr">
        <is>
          <t>184082390000</t>
        </is>
      </c>
      <c r="B4359" t="inlineStr">
        <is>
          <t>18408239</t>
        </is>
      </c>
      <c r="C4359" t="inlineStr">
        <is>
          <t>YAMILETH DEL CARMEN CABALLERO CABALLERO</t>
        </is>
      </c>
      <c r="D4359" t="inlineStr">
        <is>
          <t>YAMILETHDELCARMENCABALLEROCABALLERO</t>
        </is>
      </c>
      <c r="E4359">
        <f>IF(COUNTIFS(Registros!$A$2:$A$6000,"NP",Registros!$B$2:$B$6000,$A4359)&gt;0,1,0)</f>
        <v/>
      </c>
      <c r="F4359">
        <f>IF($E4359=1,SUMIFS(Registros!$F$2:$F$6000,Registros!$A$2:$A$6000,"NP",Registros!$B$2:$B$6000,$A4359),0)</f>
        <v/>
      </c>
      <c r="G4359">
        <f>IF(COUNTIFS(Registros!$A$2:$A$6000,"MOV",Registros!$B$2:$B$6000,$A4359)&gt;0,1,0)</f>
        <v/>
      </c>
      <c r="H4359">
        <f>IF($G4359=1,SUMIFS(Registros!$F$2:$F$6000,Registros!$A$2:$A$6000,"MOV",Registros!$B$2:$B$6000,$A4359),0)</f>
        <v/>
      </c>
      <c r="I4359">
        <f>IF(COUNTIFS(Registros!$A$2:$A$6000,"CS",Registros!$B$2:$B$6000,$A4359)&gt;0,1,0)</f>
        <v/>
      </c>
      <c r="J4359">
        <f>IF($I4359=1,SUMIFS(Registros!$I$2:$I$6000,Registros!$A$2:$A$6000,"CS",Registros!$B$2:$B$6000,$A4359),0)</f>
        <v/>
      </c>
      <c r="K4359">
        <f>IF(COUNTIFS(Winback!$K$2:$K$300,$D4359)&gt;0,1,0)</f>
        <v/>
      </c>
      <c r="L4359">
        <f>IF(AND($K4359=1,LEFT($A4359,3)="WB-"),SUMIFS(Winback!$D$2:$D$300,Winback!$K$2:$K$300,$D4359),0)</f>
        <v/>
      </c>
      <c r="M4359">
        <f>IF(OR($E4359=1,$G4359=1,SUMIFS(Registros!$J$2:$J$6000,Registros!$B$2:$B$6000,$A4359)&gt;0),1,0)</f>
        <v/>
      </c>
      <c r="N4359">
        <f>IF($J4359&gt;0,1,IF(COUNTIFS(Registros!$A$2:$A$6000,"CS",Registros!$B$2:$B$6000,$A4359,Registros!$K$2:$K$6000,"&lt;&gt;")&gt;0,1,0))</f>
        <v/>
      </c>
      <c r="O4359">
        <f>IF(AND($K4359=1,$E4359=0,$G4359=0,$I4359=0),"WINBACK",IF(AND($M4359=1,$N4359&gt;0),"CONVERGENTE",IF($M4359=1,"SOLO MÓVIL",IF($N4359&gt;0,"SOLO FIJO / INTERNET","SIN SERVICIOS"))))</f>
        <v/>
      </c>
      <c r="P4359">
        <f>IF($O4359="WINBACK","Recuperar (winback)",IF($O4359="CONVERGENTE","Upgrade / más líneas",IF($O4359="SOLO MÓVIL","Ofrecer fijo + internet (FLBBTV)",IF($O4359="SOLO FIJO / INTERNET","Ofrecer línea móvil Nextphone","Oferta completa (móvil + fijo + internet)"))))</f>
        <v/>
      </c>
      <c r="Q4359">
        <f>$F4359+$H4359+$L4359</f>
        <v/>
      </c>
      <c r="R4359">
        <f>IFERROR(VLOOKUP($A4359,Registros!$B$2:$G$6000,6,0),IFERROR(VLOOKUP($D4359,Winback!$B$2:$C$300,2,0),""))</f>
        <v/>
      </c>
      <c r="S4359">
        <f>IF($E4359=1,"NP","")&amp;IF($G4359=1,"+MOV","")&amp;IF($I4359=1,"+CS","")&amp;IF($K4359=1,"+WB","")</f>
        <v/>
      </c>
      <c r="T4359">
        <f>$E4359+$G4359+$I4359+$K4359</f>
        <v/>
      </c>
    </row>
    <row r="4360">
      <c r="A4360" t="inlineStr">
        <is>
          <t>359012420000</t>
        </is>
      </c>
      <c r="B4360" t="inlineStr">
        <is>
          <t>35901242</t>
        </is>
      </c>
      <c r="C4360" t="inlineStr">
        <is>
          <t>YAMILETH DEL CARMEN MITRE MIRANDA</t>
        </is>
      </c>
      <c r="D4360" t="inlineStr">
        <is>
          <t>YAMILETHDELCARMENMITREMIRANDA</t>
        </is>
      </c>
      <c r="E4360">
        <f>IF(COUNTIFS(Registros!$A$2:$A$6000,"NP",Registros!$B$2:$B$6000,$A4360)&gt;0,1,0)</f>
        <v/>
      </c>
      <c r="F4360">
        <f>IF($E4360=1,SUMIFS(Registros!$F$2:$F$6000,Registros!$A$2:$A$6000,"NP",Registros!$B$2:$B$6000,$A4360),0)</f>
        <v/>
      </c>
      <c r="G4360">
        <f>IF(COUNTIFS(Registros!$A$2:$A$6000,"MOV",Registros!$B$2:$B$6000,$A4360)&gt;0,1,0)</f>
        <v/>
      </c>
      <c r="H4360">
        <f>IF($G4360=1,SUMIFS(Registros!$F$2:$F$6000,Registros!$A$2:$A$6000,"MOV",Registros!$B$2:$B$6000,$A4360),0)</f>
        <v/>
      </c>
      <c r="I4360">
        <f>IF(COUNTIFS(Registros!$A$2:$A$6000,"CS",Registros!$B$2:$B$6000,$A4360)&gt;0,1,0)</f>
        <v/>
      </c>
      <c r="J4360">
        <f>IF($I4360=1,SUMIFS(Registros!$I$2:$I$6000,Registros!$A$2:$A$6000,"CS",Registros!$B$2:$B$6000,$A4360),0)</f>
        <v/>
      </c>
      <c r="K4360">
        <f>IF(COUNTIFS(Winback!$K$2:$K$300,$D4360)&gt;0,1,0)</f>
        <v/>
      </c>
      <c r="L4360">
        <f>IF(AND($K4360=1,LEFT($A4360,3)="WB-"),SUMIFS(Winback!$D$2:$D$300,Winback!$K$2:$K$300,$D4360),0)</f>
        <v/>
      </c>
      <c r="M4360">
        <f>IF(OR($E4360=1,$G4360=1,SUMIFS(Registros!$J$2:$J$6000,Registros!$B$2:$B$6000,$A4360)&gt;0),1,0)</f>
        <v/>
      </c>
      <c r="N4360">
        <f>IF($J4360&gt;0,1,IF(COUNTIFS(Registros!$A$2:$A$6000,"CS",Registros!$B$2:$B$6000,$A4360,Registros!$K$2:$K$6000,"&lt;&gt;")&gt;0,1,0))</f>
        <v/>
      </c>
      <c r="O4360">
        <f>IF(AND($K4360=1,$E4360=0,$G4360=0,$I4360=0),"WINBACK",IF(AND($M4360=1,$N4360&gt;0),"CONVERGENTE",IF($M4360=1,"SOLO MÓVIL",IF($N4360&gt;0,"SOLO FIJO / INTERNET","SIN SERVICIOS"))))</f>
        <v/>
      </c>
      <c r="P4360">
        <f>IF($O4360="WINBACK","Recuperar (winback)",IF($O4360="CONVERGENTE","Upgrade / más líneas",IF($O4360="SOLO MÓVIL","Ofrecer fijo + internet (FLBBTV)",IF($O4360="SOLO FIJO / INTERNET","Ofrecer línea móvil Nextphone","Oferta completa (móvil + fijo + internet)"))))</f>
        <v/>
      </c>
      <c r="Q4360">
        <f>$F4360+$H4360+$L4360</f>
        <v/>
      </c>
      <c r="R4360">
        <f>IFERROR(VLOOKUP($A4360,Registros!$B$2:$G$6000,6,0),IFERROR(VLOOKUP($D4360,Winback!$B$2:$C$300,2,0),""))</f>
        <v/>
      </c>
      <c r="S4360">
        <f>IF($E4360=1,"NP","")&amp;IF($G4360=1,"+MOV","")&amp;IF($I4360=1,"+CS","")&amp;IF($K4360=1,"+WB","")</f>
        <v/>
      </c>
      <c r="T4360">
        <f>$E4360+$G4360+$I4360+$K4360</f>
        <v/>
      </c>
    </row>
    <row r="4361">
      <c r="A4361" t="inlineStr">
        <is>
          <t>342138150000</t>
        </is>
      </c>
      <c r="B4361" t="inlineStr">
        <is>
          <t>34213815</t>
        </is>
      </c>
      <c r="C4361" t="inlineStr">
        <is>
          <t>YAMILETH ESTHER BEST FREEMAN</t>
        </is>
      </c>
      <c r="D4361" t="inlineStr">
        <is>
          <t>YAMILETHESTHERBESTFREEMAN</t>
        </is>
      </c>
      <c r="E4361">
        <f>IF(COUNTIFS(Registros!$A$2:$A$6000,"NP",Registros!$B$2:$B$6000,$A4361)&gt;0,1,0)</f>
        <v/>
      </c>
      <c r="F4361">
        <f>IF($E4361=1,SUMIFS(Registros!$F$2:$F$6000,Registros!$A$2:$A$6000,"NP",Registros!$B$2:$B$6000,$A4361),0)</f>
        <v/>
      </c>
      <c r="G4361">
        <f>IF(COUNTIFS(Registros!$A$2:$A$6000,"MOV",Registros!$B$2:$B$6000,$A4361)&gt;0,1,0)</f>
        <v/>
      </c>
      <c r="H4361">
        <f>IF($G4361=1,SUMIFS(Registros!$F$2:$F$6000,Registros!$A$2:$A$6000,"MOV",Registros!$B$2:$B$6000,$A4361),0)</f>
        <v/>
      </c>
      <c r="I4361">
        <f>IF(COUNTIFS(Registros!$A$2:$A$6000,"CS",Registros!$B$2:$B$6000,$A4361)&gt;0,1,0)</f>
        <v/>
      </c>
      <c r="J4361">
        <f>IF($I4361=1,SUMIFS(Registros!$I$2:$I$6000,Registros!$A$2:$A$6000,"CS",Registros!$B$2:$B$6000,$A4361),0)</f>
        <v/>
      </c>
      <c r="K4361">
        <f>IF(COUNTIFS(Winback!$K$2:$K$300,$D4361)&gt;0,1,0)</f>
        <v/>
      </c>
      <c r="L4361">
        <f>IF(AND($K4361=1,LEFT($A4361,3)="WB-"),SUMIFS(Winback!$D$2:$D$300,Winback!$K$2:$K$300,$D4361),0)</f>
        <v/>
      </c>
      <c r="M4361">
        <f>IF(OR($E4361=1,$G4361=1,SUMIFS(Registros!$J$2:$J$6000,Registros!$B$2:$B$6000,$A4361)&gt;0),1,0)</f>
        <v/>
      </c>
      <c r="N4361">
        <f>IF($J4361&gt;0,1,IF(COUNTIFS(Registros!$A$2:$A$6000,"CS",Registros!$B$2:$B$6000,$A4361,Registros!$K$2:$K$6000,"&lt;&gt;")&gt;0,1,0))</f>
        <v/>
      </c>
      <c r="O4361">
        <f>IF(AND($K4361=1,$E4361=0,$G4361=0,$I4361=0),"WINBACK",IF(AND($M4361=1,$N4361&gt;0),"CONVERGENTE",IF($M4361=1,"SOLO MÓVIL",IF($N4361&gt;0,"SOLO FIJO / INTERNET","SIN SERVICIOS"))))</f>
        <v/>
      </c>
      <c r="P4361">
        <f>IF($O4361="WINBACK","Recuperar (winback)",IF($O4361="CONVERGENTE","Upgrade / más líneas",IF($O4361="SOLO MÓVIL","Ofrecer fijo + internet (FLBBTV)",IF($O4361="SOLO FIJO / INTERNET","Ofrecer línea móvil Nextphone","Oferta completa (móvil + fijo + internet)"))))</f>
        <v/>
      </c>
      <c r="Q4361">
        <f>$F4361+$H4361+$L4361</f>
        <v/>
      </c>
      <c r="R4361">
        <f>IFERROR(VLOOKUP($A4361,Registros!$B$2:$G$6000,6,0),IFERROR(VLOOKUP($D4361,Winback!$B$2:$C$300,2,0),""))</f>
        <v/>
      </c>
      <c r="S4361">
        <f>IF($E4361=1,"NP","")&amp;IF($G4361=1,"+MOV","")&amp;IF($I4361=1,"+CS","")&amp;IF($K4361=1,"+WB","")</f>
        <v/>
      </c>
      <c r="T4361">
        <f>$E4361+$G4361+$I4361+$K4361</f>
        <v/>
      </c>
    </row>
    <row r="4362">
      <c r="A4362" t="inlineStr">
        <is>
          <t>326112680000</t>
        </is>
      </c>
      <c r="B4362" t="inlineStr">
        <is>
          <t>32611268</t>
        </is>
      </c>
      <c r="C4362" t="inlineStr">
        <is>
          <t>YAMILETH ESTHER SANCHEZ CASTILLO</t>
        </is>
      </c>
      <c r="D4362" t="inlineStr">
        <is>
          <t>YAMILETHESTHERSANCHEZCASTILLO</t>
        </is>
      </c>
      <c r="E4362">
        <f>IF(COUNTIFS(Registros!$A$2:$A$6000,"NP",Registros!$B$2:$B$6000,$A4362)&gt;0,1,0)</f>
        <v/>
      </c>
      <c r="F4362">
        <f>IF($E4362=1,SUMIFS(Registros!$F$2:$F$6000,Registros!$A$2:$A$6000,"NP",Registros!$B$2:$B$6000,$A4362),0)</f>
        <v/>
      </c>
      <c r="G4362">
        <f>IF(COUNTIFS(Registros!$A$2:$A$6000,"MOV",Registros!$B$2:$B$6000,$A4362)&gt;0,1,0)</f>
        <v/>
      </c>
      <c r="H4362">
        <f>IF($G4362=1,SUMIFS(Registros!$F$2:$F$6000,Registros!$A$2:$A$6000,"MOV",Registros!$B$2:$B$6000,$A4362),0)</f>
        <v/>
      </c>
      <c r="I4362">
        <f>IF(COUNTIFS(Registros!$A$2:$A$6000,"CS",Registros!$B$2:$B$6000,$A4362)&gt;0,1,0)</f>
        <v/>
      </c>
      <c r="J4362">
        <f>IF($I4362=1,SUMIFS(Registros!$I$2:$I$6000,Registros!$A$2:$A$6000,"CS",Registros!$B$2:$B$6000,$A4362),0)</f>
        <v/>
      </c>
      <c r="K4362">
        <f>IF(COUNTIFS(Winback!$K$2:$K$300,$D4362)&gt;0,1,0)</f>
        <v/>
      </c>
      <c r="L4362">
        <f>IF(AND($K4362=1,LEFT($A4362,3)="WB-"),SUMIFS(Winback!$D$2:$D$300,Winback!$K$2:$K$300,$D4362),0)</f>
        <v/>
      </c>
      <c r="M4362">
        <f>IF(OR($E4362=1,$G4362=1,SUMIFS(Registros!$J$2:$J$6000,Registros!$B$2:$B$6000,$A4362)&gt;0),1,0)</f>
        <v/>
      </c>
      <c r="N4362">
        <f>IF($J4362&gt;0,1,IF(COUNTIFS(Registros!$A$2:$A$6000,"CS",Registros!$B$2:$B$6000,$A4362,Registros!$K$2:$K$6000,"&lt;&gt;")&gt;0,1,0))</f>
        <v/>
      </c>
      <c r="O4362">
        <f>IF(AND($K4362=1,$E4362=0,$G4362=0,$I4362=0),"WINBACK",IF(AND($M4362=1,$N4362&gt;0),"CONVERGENTE",IF($M4362=1,"SOLO MÓVIL",IF($N4362&gt;0,"SOLO FIJO / INTERNET","SIN SERVICIOS"))))</f>
        <v/>
      </c>
      <c r="P4362">
        <f>IF($O4362="WINBACK","Recuperar (winback)",IF($O4362="CONVERGENTE","Upgrade / más líneas",IF($O4362="SOLO MÓVIL","Ofrecer fijo + internet (FLBBTV)",IF($O4362="SOLO FIJO / INTERNET","Ofrecer línea móvil Nextphone","Oferta completa (móvil + fijo + internet)"))))</f>
        <v/>
      </c>
      <c r="Q4362">
        <f>$F4362+$H4362+$L4362</f>
        <v/>
      </c>
      <c r="R4362">
        <f>IFERROR(VLOOKUP($A4362,Registros!$B$2:$G$6000,6,0),IFERROR(VLOOKUP($D4362,Winback!$B$2:$C$300,2,0),""))</f>
        <v/>
      </c>
      <c r="S4362">
        <f>IF($E4362=1,"NP","")&amp;IF($G4362=1,"+MOV","")&amp;IF($I4362=1,"+CS","")&amp;IF($K4362=1,"+WB","")</f>
        <v/>
      </c>
      <c r="T4362">
        <f>$E4362+$G4362+$I4362+$K4362</f>
        <v/>
      </c>
    </row>
    <row r="4363">
      <c r="A4363" t="inlineStr">
        <is>
          <t>349319590000</t>
        </is>
      </c>
      <c r="B4363" t="inlineStr">
        <is>
          <t>34931959</t>
        </is>
      </c>
      <c r="C4363" t="inlineStr">
        <is>
          <t>YAMILETH ESTHER SUGASTY ALONSO</t>
        </is>
      </c>
      <c r="D4363" t="inlineStr">
        <is>
          <t>YAMILETHESTHERSUGASTYALONSO</t>
        </is>
      </c>
      <c r="E4363">
        <f>IF(COUNTIFS(Registros!$A$2:$A$6000,"NP",Registros!$B$2:$B$6000,$A4363)&gt;0,1,0)</f>
        <v/>
      </c>
      <c r="F4363">
        <f>IF($E4363=1,SUMIFS(Registros!$F$2:$F$6000,Registros!$A$2:$A$6000,"NP",Registros!$B$2:$B$6000,$A4363),0)</f>
        <v/>
      </c>
      <c r="G4363">
        <f>IF(COUNTIFS(Registros!$A$2:$A$6000,"MOV",Registros!$B$2:$B$6000,$A4363)&gt;0,1,0)</f>
        <v/>
      </c>
      <c r="H4363">
        <f>IF($G4363=1,SUMIFS(Registros!$F$2:$F$6000,Registros!$A$2:$A$6000,"MOV",Registros!$B$2:$B$6000,$A4363),0)</f>
        <v/>
      </c>
      <c r="I4363">
        <f>IF(COUNTIFS(Registros!$A$2:$A$6000,"CS",Registros!$B$2:$B$6000,$A4363)&gt;0,1,0)</f>
        <v/>
      </c>
      <c r="J4363">
        <f>IF($I4363=1,SUMIFS(Registros!$I$2:$I$6000,Registros!$A$2:$A$6000,"CS",Registros!$B$2:$B$6000,$A4363),0)</f>
        <v/>
      </c>
      <c r="K4363">
        <f>IF(COUNTIFS(Winback!$K$2:$K$300,$D4363)&gt;0,1,0)</f>
        <v/>
      </c>
      <c r="L4363">
        <f>IF(AND($K4363=1,LEFT($A4363,3)="WB-"),SUMIFS(Winback!$D$2:$D$300,Winback!$K$2:$K$300,$D4363),0)</f>
        <v/>
      </c>
      <c r="M4363">
        <f>IF(OR($E4363=1,$G4363=1,SUMIFS(Registros!$J$2:$J$6000,Registros!$B$2:$B$6000,$A4363)&gt;0),1,0)</f>
        <v/>
      </c>
      <c r="N4363">
        <f>IF($J4363&gt;0,1,IF(COUNTIFS(Registros!$A$2:$A$6000,"CS",Registros!$B$2:$B$6000,$A4363,Registros!$K$2:$K$6000,"&lt;&gt;")&gt;0,1,0))</f>
        <v/>
      </c>
      <c r="O4363">
        <f>IF(AND($K4363=1,$E4363=0,$G4363=0,$I4363=0),"WINBACK",IF(AND($M4363=1,$N4363&gt;0),"CONVERGENTE",IF($M4363=1,"SOLO MÓVIL",IF($N4363&gt;0,"SOLO FIJO / INTERNET","SIN SERVICIOS"))))</f>
        <v/>
      </c>
      <c r="P4363">
        <f>IF($O4363="WINBACK","Recuperar (winback)",IF($O4363="CONVERGENTE","Upgrade / más líneas",IF($O4363="SOLO MÓVIL","Ofrecer fijo + internet (FLBBTV)",IF($O4363="SOLO FIJO / INTERNET","Ofrecer línea móvil Nextphone","Oferta completa (móvil + fijo + internet)"))))</f>
        <v/>
      </c>
      <c r="Q4363">
        <f>$F4363+$H4363+$L4363</f>
        <v/>
      </c>
      <c r="R4363">
        <f>IFERROR(VLOOKUP($A4363,Registros!$B$2:$G$6000,6,0),IFERROR(VLOOKUP($D4363,Winback!$B$2:$C$300,2,0),""))</f>
        <v/>
      </c>
      <c r="S4363">
        <f>IF($E4363=1,"NP","")&amp;IF($G4363=1,"+MOV","")&amp;IF($I4363=1,"+CS","")&amp;IF($K4363=1,"+WB","")</f>
        <v/>
      </c>
      <c r="T4363">
        <f>$E4363+$G4363+$I4363+$K4363</f>
        <v/>
      </c>
    </row>
    <row r="4364">
      <c r="A4364" t="inlineStr">
        <is>
          <t>312041090000</t>
        </is>
      </c>
      <c r="B4364" t="inlineStr">
        <is>
          <t>31204109</t>
        </is>
      </c>
      <c r="C4364" t="inlineStr">
        <is>
          <t>YAMILETH GARCIA MURILLO</t>
        </is>
      </c>
      <c r="D4364" t="inlineStr">
        <is>
          <t>YAMILETHGARCIAMURILLO</t>
        </is>
      </c>
      <c r="E4364">
        <f>IF(COUNTIFS(Registros!$A$2:$A$6000,"NP",Registros!$B$2:$B$6000,$A4364)&gt;0,1,0)</f>
        <v/>
      </c>
      <c r="F4364">
        <f>IF($E4364=1,SUMIFS(Registros!$F$2:$F$6000,Registros!$A$2:$A$6000,"NP",Registros!$B$2:$B$6000,$A4364),0)</f>
        <v/>
      </c>
      <c r="G4364">
        <f>IF(COUNTIFS(Registros!$A$2:$A$6000,"MOV",Registros!$B$2:$B$6000,$A4364)&gt;0,1,0)</f>
        <v/>
      </c>
      <c r="H4364">
        <f>IF($G4364=1,SUMIFS(Registros!$F$2:$F$6000,Registros!$A$2:$A$6000,"MOV",Registros!$B$2:$B$6000,$A4364),0)</f>
        <v/>
      </c>
      <c r="I4364">
        <f>IF(COUNTIFS(Registros!$A$2:$A$6000,"CS",Registros!$B$2:$B$6000,$A4364)&gt;0,1,0)</f>
        <v/>
      </c>
      <c r="J4364">
        <f>IF($I4364=1,SUMIFS(Registros!$I$2:$I$6000,Registros!$A$2:$A$6000,"CS",Registros!$B$2:$B$6000,$A4364),0)</f>
        <v/>
      </c>
      <c r="K4364">
        <f>IF(COUNTIFS(Winback!$K$2:$K$300,$D4364)&gt;0,1,0)</f>
        <v/>
      </c>
      <c r="L4364">
        <f>IF(AND($K4364=1,LEFT($A4364,3)="WB-"),SUMIFS(Winback!$D$2:$D$300,Winback!$K$2:$K$300,$D4364),0)</f>
        <v/>
      </c>
      <c r="M4364">
        <f>IF(OR($E4364=1,$G4364=1,SUMIFS(Registros!$J$2:$J$6000,Registros!$B$2:$B$6000,$A4364)&gt;0),1,0)</f>
        <v/>
      </c>
      <c r="N4364">
        <f>IF($J4364&gt;0,1,IF(COUNTIFS(Registros!$A$2:$A$6000,"CS",Registros!$B$2:$B$6000,$A4364,Registros!$K$2:$K$6000,"&lt;&gt;")&gt;0,1,0))</f>
        <v/>
      </c>
      <c r="O4364">
        <f>IF(AND($K4364=1,$E4364=0,$G4364=0,$I4364=0),"WINBACK",IF(AND($M4364=1,$N4364&gt;0),"CONVERGENTE",IF($M4364=1,"SOLO MÓVIL",IF($N4364&gt;0,"SOLO FIJO / INTERNET","SIN SERVICIOS"))))</f>
        <v/>
      </c>
      <c r="P4364">
        <f>IF($O4364="WINBACK","Recuperar (winback)",IF($O4364="CONVERGENTE","Upgrade / más líneas",IF($O4364="SOLO MÓVIL","Ofrecer fijo + internet (FLBBTV)",IF($O4364="SOLO FIJO / INTERNET","Ofrecer línea móvil Nextphone","Oferta completa (móvil + fijo + internet)"))))</f>
        <v/>
      </c>
      <c r="Q4364">
        <f>$F4364+$H4364+$L4364</f>
        <v/>
      </c>
      <c r="R4364">
        <f>IFERROR(VLOOKUP($A4364,Registros!$B$2:$G$6000,6,0),IFERROR(VLOOKUP($D4364,Winback!$B$2:$C$300,2,0),""))</f>
        <v/>
      </c>
      <c r="S4364">
        <f>IF($E4364=1,"NP","")&amp;IF($G4364=1,"+MOV","")&amp;IF($I4364=1,"+CS","")&amp;IF($K4364=1,"+WB","")</f>
        <v/>
      </c>
      <c r="T4364">
        <f>$E4364+$G4364+$I4364+$K4364</f>
        <v/>
      </c>
    </row>
    <row r="4365">
      <c r="A4365" t="inlineStr">
        <is>
          <t>339078710000</t>
        </is>
      </c>
      <c r="B4365" t="inlineStr">
        <is>
          <t>33907871</t>
        </is>
      </c>
      <c r="C4365" t="inlineStr">
        <is>
          <t>YAMILETH HERNANDEZ DE ARAUZ</t>
        </is>
      </c>
      <c r="D4365" t="inlineStr">
        <is>
          <t>YAMILETHHERNANDEZDEARAUZ</t>
        </is>
      </c>
      <c r="E4365">
        <f>IF(COUNTIFS(Registros!$A$2:$A$6000,"NP",Registros!$B$2:$B$6000,$A4365)&gt;0,1,0)</f>
        <v/>
      </c>
      <c r="F4365">
        <f>IF($E4365=1,SUMIFS(Registros!$F$2:$F$6000,Registros!$A$2:$A$6000,"NP",Registros!$B$2:$B$6000,$A4365),0)</f>
        <v/>
      </c>
      <c r="G4365">
        <f>IF(COUNTIFS(Registros!$A$2:$A$6000,"MOV",Registros!$B$2:$B$6000,$A4365)&gt;0,1,0)</f>
        <v/>
      </c>
      <c r="H4365">
        <f>IF($G4365=1,SUMIFS(Registros!$F$2:$F$6000,Registros!$A$2:$A$6000,"MOV",Registros!$B$2:$B$6000,$A4365),0)</f>
        <v/>
      </c>
      <c r="I4365">
        <f>IF(COUNTIFS(Registros!$A$2:$A$6000,"CS",Registros!$B$2:$B$6000,$A4365)&gt;0,1,0)</f>
        <v/>
      </c>
      <c r="J4365">
        <f>IF($I4365=1,SUMIFS(Registros!$I$2:$I$6000,Registros!$A$2:$A$6000,"CS",Registros!$B$2:$B$6000,$A4365),0)</f>
        <v/>
      </c>
      <c r="K4365">
        <f>IF(COUNTIFS(Winback!$K$2:$K$300,$D4365)&gt;0,1,0)</f>
        <v/>
      </c>
      <c r="L4365">
        <f>IF(AND($K4365=1,LEFT($A4365,3)="WB-"),SUMIFS(Winback!$D$2:$D$300,Winback!$K$2:$K$300,$D4365),0)</f>
        <v/>
      </c>
      <c r="M4365">
        <f>IF(OR($E4365=1,$G4365=1,SUMIFS(Registros!$J$2:$J$6000,Registros!$B$2:$B$6000,$A4365)&gt;0),1,0)</f>
        <v/>
      </c>
      <c r="N4365">
        <f>IF($J4365&gt;0,1,IF(COUNTIFS(Registros!$A$2:$A$6000,"CS",Registros!$B$2:$B$6000,$A4365,Registros!$K$2:$K$6000,"&lt;&gt;")&gt;0,1,0))</f>
        <v/>
      </c>
      <c r="O4365">
        <f>IF(AND($K4365=1,$E4365=0,$G4365=0,$I4365=0),"WINBACK",IF(AND($M4365=1,$N4365&gt;0),"CONVERGENTE",IF($M4365=1,"SOLO MÓVIL",IF($N4365&gt;0,"SOLO FIJO / INTERNET","SIN SERVICIOS"))))</f>
        <v/>
      </c>
      <c r="P4365">
        <f>IF($O4365="WINBACK","Recuperar (winback)",IF($O4365="CONVERGENTE","Upgrade / más líneas",IF($O4365="SOLO MÓVIL","Ofrecer fijo + internet (FLBBTV)",IF($O4365="SOLO FIJO / INTERNET","Ofrecer línea móvil Nextphone","Oferta completa (móvil + fijo + internet)"))))</f>
        <v/>
      </c>
      <c r="Q4365">
        <f>$F4365+$H4365+$L4365</f>
        <v/>
      </c>
      <c r="R4365">
        <f>IFERROR(VLOOKUP($A4365,Registros!$B$2:$G$6000,6,0),IFERROR(VLOOKUP($D4365,Winback!$B$2:$C$300,2,0),""))</f>
        <v/>
      </c>
      <c r="S4365">
        <f>IF($E4365=1,"NP","")&amp;IF($G4365=1,"+MOV","")&amp;IF($I4365=1,"+CS","")&amp;IF($K4365=1,"+WB","")</f>
        <v/>
      </c>
      <c r="T4365">
        <f>$E4365+$G4365+$I4365+$K4365</f>
        <v/>
      </c>
    </row>
    <row r="4366">
      <c r="A4366" t="inlineStr">
        <is>
          <t>323112000000</t>
        </is>
      </c>
      <c r="B4366" t="inlineStr">
        <is>
          <t>32311200</t>
        </is>
      </c>
      <c r="C4366" t="inlineStr">
        <is>
          <t>YAMILETH ITSEL OSORIO ORFIL</t>
        </is>
      </c>
      <c r="D4366" t="inlineStr">
        <is>
          <t>YAMILETHITSELOSORIOORFIL</t>
        </is>
      </c>
      <c r="E4366">
        <f>IF(COUNTIFS(Registros!$A$2:$A$6000,"NP",Registros!$B$2:$B$6000,$A4366)&gt;0,1,0)</f>
        <v/>
      </c>
      <c r="F4366">
        <f>IF($E4366=1,SUMIFS(Registros!$F$2:$F$6000,Registros!$A$2:$A$6000,"NP",Registros!$B$2:$B$6000,$A4366),0)</f>
        <v/>
      </c>
      <c r="G4366">
        <f>IF(COUNTIFS(Registros!$A$2:$A$6000,"MOV",Registros!$B$2:$B$6000,$A4366)&gt;0,1,0)</f>
        <v/>
      </c>
      <c r="H4366">
        <f>IF($G4366=1,SUMIFS(Registros!$F$2:$F$6000,Registros!$A$2:$A$6000,"MOV",Registros!$B$2:$B$6000,$A4366),0)</f>
        <v/>
      </c>
      <c r="I4366">
        <f>IF(COUNTIFS(Registros!$A$2:$A$6000,"CS",Registros!$B$2:$B$6000,$A4366)&gt;0,1,0)</f>
        <v/>
      </c>
      <c r="J4366">
        <f>IF($I4366=1,SUMIFS(Registros!$I$2:$I$6000,Registros!$A$2:$A$6000,"CS",Registros!$B$2:$B$6000,$A4366),0)</f>
        <v/>
      </c>
      <c r="K4366">
        <f>IF(COUNTIFS(Winback!$K$2:$K$300,$D4366)&gt;0,1,0)</f>
        <v/>
      </c>
      <c r="L4366">
        <f>IF(AND($K4366=1,LEFT($A4366,3)="WB-"),SUMIFS(Winback!$D$2:$D$300,Winback!$K$2:$K$300,$D4366),0)</f>
        <v/>
      </c>
      <c r="M4366">
        <f>IF(OR($E4366=1,$G4366=1,SUMIFS(Registros!$J$2:$J$6000,Registros!$B$2:$B$6000,$A4366)&gt;0),1,0)</f>
        <v/>
      </c>
      <c r="N4366">
        <f>IF($J4366&gt;0,1,IF(COUNTIFS(Registros!$A$2:$A$6000,"CS",Registros!$B$2:$B$6000,$A4366,Registros!$K$2:$K$6000,"&lt;&gt;")&gt;0,1,0))</f>
        <v/>
      </c>
      <c r="O4366">
        <f>IF(AND($K4366=1,$E4366=0,$G4366=0,$I4366=0),"WINBACK",IF(AND($M4366=1,$N4366&gt;0),"CONVERGENTE",IF($M4366=1,"SOLO MÓVIL",IF($N4366&gt;0,"SOLO FIJO / INTERNET","SIN SERVICIOS"))))</f>
        <v/>
      </c>
      <c r="P4366">
        <f>IF($O4366="WINBACK","Recuperar (winback)",IF($O4366="CONVERGENTE","Upgrade / más líneas",IF($O4366="SOLO MÓVIL","Ofrecer fijo + internet (FLBBTV)",IF($O4366="SOLO FIJO / INTERNET","Ofrecer línea móvil Nextphone","Oferta completa (móvil + fijo + internet)"))))</f>
        <v/>
      </c>
      <c r="Q4366">
        <f>$F4366+$H4366+$L4366</f>
        <v/>
      </c>
      <c r="R4366">
        <f>IFERROR(VLOOKUP($A4366,Registros!$B$2:$G$6000,6,0),IFERROR(VLOOKUP($D4366,Winback!$B$2:$C$300,2,0),""))</f>
        <v/>
      </c>
      <c r="S4366">
        <f>IF($E4366=1,"NP","")&amp;IF($G4366=1,"+MOV","")&amp;IF($I4366=1,"+CS","")&amp;IF($K4366=1,"+WB","")</f>
        <v/>
      </c>
      <c r="T4366">
        <f>$E4366+$G4366+$I4366+$K4366</f>
        <v/>
      </c>
    </row>
    <row r="4367">
      <c r="A4367" t="inlineStr">
        <is>
          <t>306004160000</t>
        </is>
      </c>
      <c r="B4367" t="inlineStr">
        <is>
          <t>30600416</t>
        </is>
      </c>
      <c r="C4367" t="inlineStr">
        <is>
          <t>YAMILETH LOPEZ ORTEGA #3</t>
        </is>
      </c>
      <c r="D4367" t="inlineStr">
        <is>
          <t>YAMILETHLOPEZORTEGA3</t>
        </is>
      </c>
      <c r="E4367">
        <f>IF(COUNTIFS(Registros!$A$2:$A$6000,"NP",Registros!$B$2:$B$6000,$A4367)&gt;0,1,0)</f>
        <v/>
      </c>
      <c r="F4367">
        <f>IF($E4367=1,SUMIFS(Registros!$F$2:$F$6000,Registros!$A$2:$A$6000,"NP",Registros!$B$2:$B$6000,$A4367),0)</f>
        <v/>
      </c>
      <c r="G4367">
        <f>IF(COUNTIFS(Registros!$A$2:$A$6000,"MOV",Registros!$B$2:$B$6000,$A4367)&gt;0,1,0)</f>
        <v/>
      </c>
      <c r="H4367">
        <f>IF($G4367=1,SUMIFS(Registros!$F$2:$F$6000,Registros!$A$2:$A$6000,"MOV",Registros!$B$2:$B$6000,$A4367),0)</f>
        <v/>
      </c>
      <c r="I4367">
        <f>IF(COUNTIFS(Registros!$A$2:$A$6000,"CS",Registros!$B$2:$B$6000,$A4367)&gt;0,1,0)</f>
        <v/>
      </c>
      <c r="J4367">
        <f>IF($I4367=1,SUMIFS(Registros!$I$2:$I$6000,Registros!$A$2:$A$6000,"CS",Registros!$B$2:$B$6000,$A4367),0)</f>
        <v/>
      </c>
      <c r="K4367">
        <f>IF(COUNTIFS(Winback!$K$2:$K$300,$D4367)&gt;0,1,0)</f>
        <v/>
      </c>
      <c r="L4367">
        <f>IF(AND($K4367=1,LEFT($A4367,3)="WB-"),SUMIFS(Winback!$D$2:$D$300,Winback!$K$2:$K$300,$D4367),0)</f>
        <v/>
      </c>
      <c r="M4367">
        <f>IF(OR($E4367=1,$G4367=1,SUMIFS(Registros!$J$2:$J$6000,Registros!$B$2:$B$6000,$A4367)&gt;0),1,0)</f>
        <v/>
      </c>
      <c r="N4367">
        <f>IF($J4367&gt;0,1,IF(COUNTIFS(Registros!$A$2:$A$6000,"CS",Registros!$B$2:$B$6000,$A4367,Registros!$K$2:$K$6000,"&lt;&gt;")&gt;0,1,0))</f>
        <v/>
      </c>
      <c r="O4367">
        <f>IF(AND($K4367=1,$E4367=0,$G4367=0,$I4367=0),"WINBACK",IF(AND($M4367=1,$N4367&gt;0),"CONVERGENTE",IF($M4367=1,"SOLO MÓVIL",IF($N4367&gt;0,"SOLO FIJO / INTERNET","SIN SERVICIOS"))))</f>
        <v/>
      </c>
      <c r="P4367">
        <f>IF($O4367="WINBACK","Recuperar (winback)",IF($O4367="CONVERGENTE","Upgrade / más líneas",IF($O4367="SOLO MÓVIL","Ofrecer fijo + internet (FLBBTV)",IF($O4367="SOLO FIJO / INTERNET","Ofrecer línea móvil Nextphone","Oferta completa (móvil + fijo + internet)"))))</f>
        <v/>
      </c>
      <c r="Q4367">
        <f>$F4367+$H4367+$L4367</f>
        <v/>
      </c>
      <c r="R4367">
        <f>IFERROR(VLOOKUP($A4367,Registros!$B$2:$G$6000,6,0),IFERROR(VLOOKUP($D4367,Winback!$B$2:$C$300,2,0),""))</f>
        <v/>
      </c>
      <c r="S4367">
        <f>IF($E4367=1,"NP","")&amp;IF($G4367=1,"+MOV","")&amp;IF($I4367=1,"+CS","")&amp;IF($K4367=1,"+WB","")</f>
        <v/>
      </c>
      <c r="T4367">
        <f>$E4367+$G4367+$I4367+$K4367</f>
        <v/>
      </c>
    </row>
    <row r="4368">
      <c r="A4368" t="inlineStr">
        <is>
          <t>351076840000</t>
        </is>
      </c>
      <c r="B4368" t="inlineStr">
        <is>
          <t>35107684</t>
        </is>
      </c>
      <c r="C4368" t="inlineStr">
        <is>
          <t>YAMILETH NAXSIA MORRIS GONZALEZ</t>
        </is>
      </c>
      <c r="D4368" t="inlineStr">
        <is>
          <t>YAMILETHNAXSIAMORRISGONZALEZ</t>
        </is>
      </c>
      <c r="E4368">
        <f>IF(COUNTIFS(Registros!$A$2:$A$6000,"NP",Registros!$B$2:$B$6000,$A4368)&gt;0,1,0)</f>
        <v/>
      </c>
      <c r="F4368">
        <f>IF($E4368=1,SUMIFS(Registros!$F$2:$F$6000,Registros!$A$2:$A$6000,"NP",Registros!$B$2:$B$6000,$A4368),0)</f>
        <v/>
      </c>
      <c r="G4368">
        <f>IF(COUNTIFS(Registros!$A$2:$A$6000,"MOV",Registros!$B$2:$B$6000,$A4368)&gt;0,1,0)</f>
        <v/>
      </c>
      <c r="H4368">
        <f>IF($G4368=1,SUMIFS(Registros!$F$2:$F$6000,Registros!$A$2:$A$6000,"MOV",Registros!$B$2:$B$6000,$A4368),0)</f>
        <v/>
      </c>
      <c r="I4368">
        <f>IF(COUNTIFS(Registros!$A$2:$A$6000,"CS",Registros!$B$2:$B$6000,$A4368)&gt;0,1,0)</f>
        <v/>
      </c>
      <c r="J4368">
        <f>IF($I4368=1,SUMIFS(Registros!$I$2:$I$6000,Registros!$A$2:$A$6000,"CS",Registros!$B$2:$B$6000,$A4368),0)</f>
        <v/>
      </c>
      <c r="K4368">
        <f>IF(COUNTIFS(Winback!$K$2:$K$300,$D4368)&gt;0,1,0)</f>
        <v/>
      </c>
      <c r="L4368">
        <f>IF(AND($K4368=1,LEFT($A4368,3)="WB-"),SUMIFS(Winback!$D$2:$D$300,Winback!$K$2:$K$300,$D4368),0)</f>
        <v/>
      </c>
      <c r="M4368">
        <f>IF(OR($E4368=1,$G4368=1,SUMIFS(Registros!$J$2:$J$6000,Registros!$B$2:$B$6000,$A4368)&gt;0),1,0)</f>
        <v/>
      </c>
      <c r="N4368">
        <f>IF($J4368&gt;0,1,IF(COUNTIFS(Registros!$A$2:$A$6000,"CS",Registros!$B$2:$B$6000,$A4368,Registros!$K$2:$K$6000,"&lt;&gt;")&gt;0,1,0))</f>
        <v/>
      </c>
      <c r="O4368">
        <f>IF(AND($K4368=1,$E4368=0,$G4368=0,$I4368=0),"WINBACK",IF(AND($M4368=1,$N4368&gt;0),"CONVERGENTE",IF($M4368=1,"SOLO MÓVIL",IF($N4368&gt;0,"SOLO FIJO / INTERNET","SIN SERVICIOS"))))</f>
        <v/>
      </c>
      <c r="P4368">
        <f>IF($O4368="WINBACK","Recuperar (winback)",IF($O4368="CONVERGENTE","Upgrade / más líneas",IF($O4368="SOLO MÓVIL","Ofrecer fijo + internet (FLBBTV)",IF($O4368="SOLO FIJO / INTERNET","Ofrecer línea móvil Nextphone","Oferta completa (móvil + fijo + internet)"))))</f>
        <v/>
      </c>
      <c r="Q4368">
        <f>$F4368+$H4368+$L4368</f>
        <v/>
      </c>
      <c r="R4368">
        <f>IFERROR(VLOOKUP($A4368,Registros!$B$2:$G$6000,6,0),IFERROR(VLOOKUP($D4368,Winback!$B$2:$C$300,2,0),""))</f>
        <v/>
      </c>
      <c r="S4368">
        <f>IF($E4368=1,"NP","")&amp;IF($G4368=1,"+MOV","")&amp;IF($I4368=1,"+CS","")&amp;IF($K4368=1,"+WB","")</f>
        <v/>
      </c>
      <c r="T4368">
        <f>$E4368+$G4368+$I4368+$K4368</f>
        <v/>
      </c>
    </row>
    <row r="4369">
      <c r="A4369" t="inlineStr">
        <is>
          <t>352004760000</t>
        </is>
      </c>
      <c r="B4369" t="inlineStr">
        <is>
          <t>35200476</t>
        </is>
      </c>
      <c r="C4369" t="inlineStr">
        <is>
          <t>YAMILETH SANTO VENADO</t>
        </is>
      </c>
      <c r="D4369" t="inlineStr">
        <is>
          <t>YAMILETHSANTOVENADO</t>
        </is>
      </c>
      <c r="E4369">
        <f>IF(COUNTIFS(Registros!$A$2:$A$6000,"NP",Registros!$B$2:$B$6000,$A4369)&gt;0,1,0)</f>
        <v/>
      </c>
      <c r="F4369">
        <f>IF($E4369=1,SUMIFS(Registros!$F$2:$F$6000,Registros!$A$2:$A$6000,"NP",Registros!$B$2:$B$6000,$A4369),0)</f>
        <v/>
      </c>
      <c r="G4369">
        <f>IF(COUNTIFS(Registros!$A$2:$A$6000,"MOV",Registros!$B$2:$B$6000,$A4369)&gt;0,1,0)</f>
        <v/>
      </c>
      <c r="H4369">
        <f>IF($G4369=1,SUMIFS(Registros!$F$2:$F$6000,Registros!$A$2:$A$6000,"MOV",Registros!$B$2:$B$6000,$A4369),0)</f>
        <v/>
      </c>
      <c r="I4369">
        <f>IF(COUNTIFS(Registros!$A$2:$A$6000,"CS",Registros!$B$2:$B$6000,$A4369)&gt;0,1,0)</f>
        <v/>
      </c>
      <c r="J4369">
        <f>IF($I4369=1,SUMIFS(Registros!$I$2:$I$6000,Registros!$A$2:$A$6000,"CS",Registros!$B$2:$B$6000,$A4369),0)</f>
        <v/>
      </c>
      <c r="K4369">
        <f>IF(COUNTIFS(Winback!$K$2:$K$300,$D4369)&gt;0,1,0)</f>
        <v/>
      </c>
      <c r="L4369">
        <f>IF(AND($K4369=1,LEFT($A4369,3)="WB-"),SUMIFS(Winback!$D$2:$D$300,Winback!$K$2:$K$300,$D4369),0)</f>
        <v/>
      </c>
      <c r="M4369">
        <f>IF(OR($E4369=1,$G4369=1,SUMIFS(Registros!$J$2:$J$6000,Registros!$B$2:$B$6000,$A4369)&gt;0),1,0)</f>
        <v/>
      </c>
      <c r="N4369">
        <f>IF($J4369&gt;0,1,IF(COUNTIFS(Registros!$A$2:$A$6000,"CS",Registros!$B$2:$B$6000,$A4369,Registros!$K$2:$K$6000,"&lt;&gt;")&gt;0,1,0))</f>
        <v/>
      </c>
      <c r="O4369">
        <f>IF(AND($K4369=1,$E4369=0,$G4369=0,$I4369=0),"WINBACK",IF(AND($M4369=1,$N4369&gt;0),"CONVERGENTE",IF($M4369=1,"SOLO MÓVIL",IF($N4369&gt;0,"SOLO FIJO / INTERNET","SIN SERVICIOS"))))</f>
        <v/>
      </c>
      <c r="P4369">
        <f>IF($O4369="WINBACK","Recuperar (winback)",IF($O4369="CONVERGENTE","Upgrade / más líneas",IF($O4369="SOLO MÓVIL","Ofrecer fijo + internet (FLBBTV)",IF($O4369="SOLO FIJO / INTERNET","Ofrecer línea móvil Nextphone","Oferta completa (móvil + fijo + internet)"))))</f>
        <v/>
      </c>
      <c r="Q4369">
        <f>$F4369+$H4369+$L4369</f>
        <v/>
      </c>
      <c r="R4369">
        <f>IFERROR(VLOOKUP($A4369,Registros!$B$2:$G$6000,6,0),IFERROR(VLOOKUP($D4369,Winback!$B$2:$C$300,2,0),""))</f>
        <v/>
      </c>
      <c r="S4369">
        <f>IF($E4369=1,"NP","")&amp;IF($G4369=1,"+MOV","")&amp;IF($I4369=1,"+CS","")&amp;IF($K4369=1,"+WB","")</f>
        <v/>
      </c>
      <c r="T4369">
        <f>$E4369+$G4369+$I4369+$K4369</f>
        <v/>
      </c>
    </row>
    <row r="4370">
      <c r="A4370" t="inlineStr">
        <is>
          <t>336246090000</t>
        </is>
      </c>
      <c r="B4370" t="inlineStr">
        <is>
          <t>33624609</t>
        </is>
      </c>
      <c r="C4370" t="inlineStr">
        <is>
          <t>YAMILETH VILLA MONTERREY</t>
        </is>
      </c>
      <c r="D4370" t="inlineStr">
        <is>
          <t>YAMILETHVILLAMONTERREY</t>
        </is>
      </c>
      <c r="E4370">
        <f>IF(COUNTIFS(Registros!$A$2:$A$6000,"NP",Registros!$B$2:$B$6000,$A4370)&gt;0,1,0)</f>
        <v/>
      </c>
      <c r="F4370">
        <f>IF($E4370=1,SUMIFS(Registros!$F$2:$F$6000,Registros!$A$2:$A$6000,"NP",Registros!$B$2:$B$6000,$A4370),0)</f>
        <v/>
      </c>
      <c r="G4370">
        <f>IF(COUNTIFS(Registros!$A$2:$A$6000,"MOV",Registros!$B$2:$B$6000,$A4370)&gt;0,1,0)</f>
        <v/>
      </c>
      <c r="H4370">
        <f>IF($G4370=1,SUMIFS(Registros!$F$2:$F$6000,Registros!$A$2:$A$6000,"MOV",Registros!$B$2:$B$6000,$A4370),0)</f>
        <v/>
      </c>
      <c r="I4370">
        <f>IF(COUNTIFS(Registros!$A$2:$A$6000,"CS",Registros!$B$2:$B$6000,$A4370)&gt;0,1,0)</f>
        <v/>
      </c>
      <c r="J4370">
        <f>IF($I4370=1,SUMIFS(Registros!$I$2:$I$6000,Registros!$A$2:$A$6000,"CS",Registros!$B$2:$B$6000,$A4370),0)</f>
        <v/>
      </c>
      <c r="K4370">
        <f>IF(COUNTIFS(Winback!$K$2:$K$300,$D4370)&gt;0,1,0)</f>
        <v/>
      </c>
      <c r="L4370">
        <f>IF(AND($K4370=1,LEFT($A4370,3)="WB-"),SUMIFS(Winback!$D$2:$D$300,Winback!$K$2:$K$300,$D4370),0)</f>
        <v/>
      </c>
      <c r="M4370">
        <f>IF(OR($E4370=1,$G4370=1,SUMIFS(Registros!$J$2:$J$6000,Registros!$B$2:$B$6000,$A4370)&gt;0),1,0)</f>
        <v/>
      </c>
      <c r="N4370">
        <f>IF($J4370&gt;0,1,IF(COUNTIFS(Registros!$A$2:$A$6000,"CS",Registros!$B$2:$B$6000,$A4370,Registros!$K$2:$K$6000,"&lt;&gt;")&gt;0,1,0))</f>
        <v/>
      </c>
      <c r="O4370">
        <f>IF(AND($K4370=1,$E4370=0,$G4370=0,$I4370=0),"WINBACK",IF(AND($M4370=1,$N4370&gt;0),"CONVERGENTE",IF($M4370=1,"SOLO MÓVIL",IF($N4370&gt;0,"SOLO FIJO / INTERNET","SIN SERVICIOS"))))</f>
        <v/>
      </c>
      <c r="P4370">
        <f>IF($O4370="WINBACK","Recuperar (winback)",IF($O4370="CONVERGENTE","Upgrade / más líneas",IF($O4370="SOLO MÓVIL","Ofrecer fijo + internet (FLBBTV)",IF($O4370="SOLO FIJO / INTERNET","Ofrecer línea móvil Nextphone","Oferta completa (móvil + fijo + internet)"))))</f>
        <v/>
      </c>
      <c r="Q4370">
        <f>$F4370+$H4370+$L4370</f>
        <v/>
      </c>
      <c r="R4370">
        <f>IFERROR(VLOOKUP($A4370,Registros!$B$2:$G$6000,6,0),IFERROR(VLOOKUP($D4370,Winback!$B$2:$C$300,2,0),""))</f>
        <v/>
      </c>
      <c r="S4370">
        <f>IF($E4370=1,"NP","")&amp;IF($G4370=1,"+MOV","")&amp;IF($I4370=1,"+CS","")&amp;IF($K4370=1,"+WB","")</f>
        <v/>
      </c>
      <c r="T4370">
        <f>$E4370+$G4370+$I4370+$K4370</f>
        <v/>
      </c>
    </row>
    <row r="4371">
      <c r="A4371" t="inlineStr">
        <is>
          <t>348374110000</t>
        </is>
      </c>
      <c r="B4371" t="inlineStr">
        <is>
          <t>34837411</t>
        </is>
      </c>
      <c r="C4371" t="inlineStr">
        <is>
          <t>YAMILKA DEL VALLE DELGADO GEDLER</t>
        </is>
      </c>
      <c r="D4371" t="inlineStr">
        <is>
          <t>YAMILKADELVALLEDELGADOGEDLER</t>
        </is>
      </c>
      <c r="E4371">
        <f>IF(COUNTIFS(Registros!$A$2:$A$6000,"NP",Registros!$B$2:$B$6000,$A4371)&gt;0,1,0)</f>
        <v/>
      </c>
      <c r="F4371">
        <f>IF($E4371=1,SUMIFS(Registros!$F$2:$F$6000,Registros!$A$2:$A$6000,"NP",Registros!$B$2:$B$6000,$A4371),0)</f>
        <v/>
      </c>
      <c r="G4371">
        <f>IF(COUNTIFS(Registros!$A$2:$A$6000,"MOV",Registros!$B$2:$B$6000,$A4371)&gt;0,1,0)</f>
        <v/>
      </c>
      <c r="H4371">
        <f>IF($G4371=1,SUMIFS(Registros!$F$2:$F$6000,Registros!$A$2:$A$6000,"MOV",Registros!$B$2:$B$6000,$A4371),0)</f>
        <v/>
      </c>
      <c r="I4371">
        <f>IF(COUNTIFS(Registros!$A$2:$A$6000,"CS",Registros!$B$2:$B$6000,$A4371)&gt;0,1,0)</f>
        <v/>
      </c>
      <c r="J4371">
        <f>IF($I4371=1,SUMIFS(Registros!$I$2:$I$6000,Registros!$A$2:$A$6000,"CS",Registros!$B$2:$B$6000,$A4371),0)</f>
        <v/>
      </c>
      <c r="K4371">
        <f>IF(COUNTIFS(Winback!$K$2:$K$300,$D4371)&gt;0,1,0)</f>
        <v/>
      </c>
      <c r="L4371">
        <f>IF(AND($K4371=1,LEFT($A4371,3)="WB-"),SUMIFS(Winback!$D$2:$D$300,Winback!$K$2:$K$300,$D4371),0)</f>
        <v/>
      </c>
      <c r="M4371">
        <f>IF(OR($E4371=1,$G4371=1,SUMIFS(Registros!$J$2:$J$6000,Registros!$B$2:$B$6000,$A4371)&gt;0),1,0)</f>
        <v/>
      </c>
      <c r="N4371">
        <f>IF($J4371&gt;0,1,IF(COUNTIFS(Registros!$A$2:$A$6000,"CS",Registros!$B$2:$B$6000,$A4371,Registros!$K$2:$K$6000,"&lt;&gt;")&gt;0,1,0))</f>
        <v/>
      </c>
      <c r="O4371">
        <f>IF(AND($K4371=1,$E4371=0,$G4371=0,$I4371=0),"WINBACK",IF(AND($M4371=1,$N4371&gt;0),"CONVERGENTE",IF($M4371=1,"SOLO MÓVIL",IF($N4371&gt;0,"SOLO FIJO / INTERNET","SIN SERVICIOS"))))</f>
        <v/>
      </c>
      <c r="P4371">
        <f>IF($O4371="WINBACK","Recuperar (winback)",IF($O4371="CONVERGENTE","Upgrade / más líneas",IF($O4371="SOLO MÓVIL","Ofrecer fijo + internet (FLBBTV)",IF($O4371="SOLO FIJO / INTERNET","Ofrecer línea móvil Nextphone","Oferta completa (móvil + fijo + internet)"))))</f>
        <v/>
      </c>
      <c r="Q4371">
        <f>$F4371+$H4371+$L4371</f>
        <v/>
      </c>
      <c r="R4371">
        <f>IFERROR(VLOOKUP($A4371,Registros!$B$2:$G$6000,6,0),IFERROR(VLOOKUP($D4371,Winback!$B$2:$C$300,2,0),""))</f>
        <v/>
      </c>
      <c r="S4371">
        <f>IF($E4371=1,"NP","")&amp;IF($G4371=1,"+MOV","")&amp;IF($I4371=1,"+CS","")&amp;IF($K4371=1,"+WB","")</f>
        <v/>
      </c>
      <c r="T4371">
        <f>$E4371+$G4371+$I4371+$K4371</f>
        <v/>
      </c>
    </row>
    <row r="4372">
      <c r="A4372" t="inlineStr">
        <is>
          <t>317067040000</t>
        </is>
      </c>
      <c r="B4372" t="inlineStr">
        <is>
          <t>31706704</t>
        </is>
      </c>
      <c r="C4372" t="inlineStr">
        <is>
          <t>YAMILKA IVONE DEL CARMEN LOPEZ GARCIA</t>
        </is>
      </c>
      <c r="D4372" t="inlineStr">
        <is>
          <t>YAMILKAIVONEDELCARMENLOPEZGARCIA</t>
        </is>
      </c>
      <c r="E4372">
        <f>IF(COUNTIFS(Registros!$A$2:$A$6000,"NP",Registros!$B$2:$B$6000,$A4372)&gt;0,1,0)</f>
        <v/>
      </c>
      <c r="F4372">
        <f>IF($E4372=1,SUMIFS(Registros!$F$2:$F$6000,Registros!$A$2:$A$6000,"NP",Registros!$B$2:$B$6000,$A4372),0)</f>
        <v/>
      </c>
      <c r="G4372">
        <f>IF(COUNTIFS(Registros!$A$2:$A$6000,"MOV",Registros!$B$2:$B$6000,$A4372)&gt;0,1,0)</f>
        <v/>
      </c>
      <c r="H4372">
        <f>IF($G4372=1,SUMIFS(Registros!$F$2:$F$6000,Registros!$A$2:$A$6000,"MOV",Registros!$B$2:$B$6000,$A4372),0)</f>
        <v/>
      </c>
      <c r="I4372">
        <f>IF(COUNTIFS(Registros!$A$2:$A$6000,"CS",Registros!$B$2:$B$6000,$A4372)&gt;0,1,0)</f>
        <v/>
      </c>
      <c r="J4372">
        <f>IF($I4372=1,SUMIFS(Registros!$I$2:$I$6000,Registros!$A$2:$A$6000,"CS",Registros!$B$2:$B$6000,$A4372),0)</f>
        <v/>
      </c>
      <c r="K4372">
        <f>IF(COUNTIFS(Winback!$K$2:$K$300,$D4372)&gt;0,1,0)</f>
        <v/>
      </c>
      <c r="L4372">
        <f>IF(AND($K4372=1,LEFT($A4372,3)="WB-"),SUMIFS(Winback!$D$2:$D$300,Winback!$K$2:$K$300,$D4372),0)</f>
        <v/>
      </c>
      <c r="M4372">
        <f>IF(OR($E4372=1,$G4372=1,SUMIFS(Registros!$J$2:$J$6000,Registros!$B$2:$B$6000,$A4372)&gt;0),1,0)</f>
        <v/>
      </c>
      <c r="N4372">
        <f>IF($J4372&gt;0,1,IF(COUNTIFS(Registros!$A$2:$A$6000,"CS",Registros!$B$2:$B$6000,$A4372,Registros!$K$2:$K$6000,"&lt;&gt;")&gt;0,1,0))</f>
        <v/>
      </c>
      <c r="O4372">
        <f>IF(AND($K4372=1,$E4372=0,$G4372=0,$I4372=0),"WINBACK",IF(AND($M4372=1,$N4372&gt;0),"CONVERGENTE",IF($M4372=1,"SOLO MÓVIL",IF($N4372&gt;0,"SOLO FIJO / INTERNET","SIN SERVICIOS"))))</f>
        <v/>
      </c>
      <c r="P4372">
        <f>IF($O4372="WINBACK","Recuperar (winback)",IF($O4372="CONVERGENTE","Upgrade / más líneas",IF($O4372="SOLO MÓVIL","Ofrecer fijo + internet (FLBBTV)",IF($O4372="SOLO FIJO / INTERNET","Ofrecer línea móvil Nextphone","Oferta completa (móvil + fijo + internet)"))))</f>
        <v/>
      </c>
      <c r="Q4372">
        <f>$F4372+$H4372+$L4372</f>
        <v/>
      </c>
      <c r="R4372">
        <f>IFERROR(VLOOKUP($A4372,Registros!$B$2:$G$6000,6,0),IFERROR(VLOOKUP($D4372,Winback!$B$2:$C$300,2,0),""))</f>
        <v/>
      </c>
      <c r="S4372">
        <f>IF($E4372=1,"NP","")&amp;IF($G4372=1,"+MOV","")&amp;IF($I4372=1,"+CS","")&amp;IF($K4372=1,"+WB","")</f>
        <v/>
      </c>
      <c r="T4372">
        <f>$E4372+$G4372+$I4372+$K4372</f>
        <v/>
      </c>
    </row>
    <row r="4373">
      <c r="A4373" t="inlineStr">
        <is>
          <t>327049880000</t>
        </is>
      </c>
      <c r="B4373" t="inlineStr">
        <is>
          <t>32704988</t>
        </is>
      </c>
      <c r="C4373" t="inlineStr">
        <is>
          <t>YAN LIZHU</t>
        </is>
      </c>
      <c r="D4373" t="inlineStr">
        <is>
          <t>YANLIZHU</t>
        </is>
      </c>
      <c r="E4373">
        <f>IF(COUNTIFS(Registros!$A$2:$A$6000,"NP",Registros!$B$2:$B$6000,$A4373)&gt;0,1,0)</f>
        <v/>
      </c>
      <c r="F4373">
        <f>IF($E4373=1,SUMIFS(Registros!$F$2:$F$6000,Registros!$A$2:$A$6000,"NP",Registros!$B$2:$B$6000,$A4373),0)</f>
        <v/>
      </c>
      <c r="G4373">
        <f>IF(COUNTIFS(Registros!$A$2:$A$6000,"MOV",Registros!$B$2:$B$6000,$A4373)&gt;0,1,0)</f>
        <v/>
      </c>
      <c r="H4373">
        <f>IF($G4373=1,SUMIFS(Registros!$F$2:$F$6000,Registros!$A$2:$A$6000,"MOV",Registros!$B$2:$B$6000,$A4373),0)</f>
        <v/>
      </c>
      <c r="I4373">
        <f>IF(COUNTIFS(Registros!$A$2:$A$6000,"CS",Registros!$B$2:$B$6000,$A4373)&gt;0,1,0)</f>
        <v/>
      </c>
      <c r="J4373">
        <f>IF($I4373=1,SUMIFS(Registros!$I$2:$I$6000,Registros!$A$2:$A$6000,"CS",Registros!$B$2:$B$6000,$A4373),0)</f>
        <v/>
      </c>
      <c r="K4373">
        <f>IF(COUNTIFS(Winback!$K$2:$K$300,$D4373)&gt;0,1,0)</f>
        <v/>
      </c>
      <c r="L4373">
        <f>IF(AND($K4373=1,LEFT($A4373,3)="WB-"),SUMIFS(Winback!$D$2:$D$300,Winback!$K$2:$K$300,$D4373),0)</f>
        <v/>
      </c>
      <c r="M4373">
        <f>IF(OR($E4373=1,$G4373=1,SUMIFS(Registros!$J$2:$J$6000,Registros!$B$2:$B$6000,$A4373)&gt;0),1,0)</f>
        <v/>
      </c>
      <c r="N4373">
        <f>IF($J4373&gt;0,1,IF(COUNTIFS(Registros!$A$2:$A$6000,"CS",Registros!$B$2:$B$6000,$A4373,Registros!$K$2:$K$6000,"&lt;&gt;")&gt;0,1,0))</f>
        <v/>
      </c>
      <c r="O4373">
        <f>IF(AND($K4373=1,$E4373=0,$G4373=0,$I4373=0),"WINBACK",IF(AND($M4373=1,$N4373&gt;0),"CONVERGENTE",IF($M4373=1,"SOLO MÓVIL",IF($N4373&gt;0,"SOLO FIJO / INTERNET","SIN SERVICIOS"))))</f>
        <v/>
      </c>
      <c r="P4373">
        <f>IF($O4373="WINBACK","Recuperar (winback)",IF($O4373="CONVERGENTE","Upgrade / más líneas",IF($O4373="SOLO MÓVIL","Ofrecer fijo + internet (FLBBTV)",IF($O4373="SOLO FIJO / INTERNET","Ofrecer línea móvil Nextphone","Oferta completa (móvil + fijo + internet)"))))</f>
        <v/>
      </c>
      <c r="Q4373">
        <f>$F4373+$H4373+$L4373</f>
        <v/>
      </c>
      <c r="R4373">
        <f>IFERROR(VLOOKUP($A4373,Registros!$B$2:$G$6000,6,0),IFERROR(VLOOKUP($D4373,Winback!$B$2:$C$300,2,0),""))</f>
        <v/>
      </c>
      <c r="S4373">
        <f>IF($E4373=1,"NP","")&amp;IF($G4373=1,"+MOV","")&amp;IF($I4373=1,"+CS","")&amp;IF($K4373=1,"+WB","")</f>
        <v/>
      </c>
      <c r="T4373">
        <f>$E4373+$G4373+$I4373+$K4373</f>
        <v/>
      </c>
    </row>
    <row r="4374">
      <c r="A4374" t="inlineStr">
        <is>
          <t>800518210000</t>
        </is>
      </c>
      <c r="B4374" t="inlineStr">
        <is>
          <t>80051821</t>
        </is>
      </c>
      <c r="C4374" t="inlineStr">
        <is>
          <t>FERRICENTRO PENONOME</t>
        </is>
      </c>
      <c r="D4374" t="inlineStr">
        <is>
          <t>FERRICENTROPENONOME</t>
        </is>
      </c>
      <c r="E4374">
        <f>IF(COUNTIFS(Registros!$A$2:$A$6000,"NP",Registros!$B$2:$B$6000,$A4374)&gt;0,1,0)</f>
        <v/>
      </c>
      <c r="F4374">
        <f>IF($E4374=1,SUMIFS(Registros!$F$2:$F$6000,Registros!$A$2:$A$6000,"NP",Registros!$B$2:$B$6000,$A4374),0)</f>
        <v/>
      </c>
      <c r="G4374">
        <f>IF(COUNTIFS(Registros!$A$2:$A$6000,"MOV",Registros!$B$2:$B$6000,$A4374)&gt;0,1,0)</f>
        <v/>
      </c>
      <c r="H4374">
        <f>IF($G4374=1,SUMIFS(Registros!$F$2:$F$6000,Registros!$A$2:$A$6000,"MOV",Registros!$B$2:$B$6000,$A4374),0)</f>
        <v/>
      </c>
      <c r="I4374">
        <f>IF(COUNTIFS(Registros!$A$2:$A$6000,"CS",Registros!$B$2:$B$6000,$A4374)&gt;0,1,0)</f>
        <v/>
      </c>
      <c r="J4374">
        <f>IF($I4374=1,SUMIFS(Registros!$I$2:$I$6000,Registros!$A$2:$A$6000,"CS",Registros!$B$2:$B$6000,$A4374),0)</f>
        <v/>
      </c>
      <c r="K4374">
        <f>IF(COUNTIFS(Winback!$K$2:$K$300,$D4374)&gt;0,1,0)</f>
        <v/>
      </c>
      <c r="L4374">
        <f>IF(AND($K4374=1,LEFT($A4374,3)="WB-"),SUMIFS(Winback!$D$2:$D$300,Winback!$K$2:$K$300,$D4374),0)</f>
        <v/>
      </c>
      <c r="M4374">
        <f>IF(OR($E4374=1,$G4374=1,SUMIFS(Registros!$J$2:$J$6000,Registros!$B$2:$B$6000,$A4374)&gt;0),1,0)</f>
        <v/>
      </c>
      <c r="N4374">
        <f>IF($J4374&gt;0,1,IF(COUNTIFS(Registros!$A$2:$A$6000,"CS",Registros!$B$2:$B$6000,$A4374,Registros!$K$2:$K$6000,"&lt;&gt;")&gt;0,1,0))</f>
        <v/>
      </c>
      <c r="O4374">
        <f>IF(AND($K4374=1,$E4374=0,$G4374=0,$I4374=0),"WINBACK",IF(AND($M4374=1,$N4374&gt;0),"CONVERGENTE",IF($M4374=1,"SOLO MÓVIL",IF($N4374&gt;0,"SOLO FIJO / INTERNET","SIN SERVICIOS"))))</f>
        <v/>
      </c>
      <c r="P4374">
        <f>IF($O4374="WINBACK","Recuperar (winback)",IF($O4374="CONVERGENTE","Upgrade / más líneas",IF($O4374="SOLO MÓVIL","Ofrecer fijo + internet (FLBBTV)",IF($O4374="SOLO FIJO / INTERNET","Ofrecer línea móvil Nextphone","Oferta completa (móvil + fijo + internet)"))))</f>
        <v/>
      </c>
      <c r="Q4374">
        <f>$F4374+$H4374+$L4374</f>
        <v/>
      </c>
      <c r="R4374">
        <f>IFERROR(VLOOKUP($A4374,Registros!$B$2:$G$6000,6,0),IFERROR(VLOOKUP($D4374,Winback!$B$2:$C$300,2,0),""))</f>
        <v/>
      </c>
      <c r="S4374">
        <f>IF($E4374=1,"NP","")&amp;IF($G4374=1,"+MOV","")&amp;IF($I4374=1,"+CS","")&amp;IF($K4374=1,"+WB","")</f>
        <v/>
      </c>
      <c r="T4374">
        <f>$E4374+$G4374+$I4374+$K4374</f>
        <v/>
      </c>
    </row>
    <row r="4375">
      <c r="A4375" t="inlineStr">
        <is>
          <t>323125560000</t>
        </is>
      </c>
      <c r="B4375" t="inlineStr">
        <is>
          <t>32312556</t>
        </is>
      </c>
      <c r="C4375" t="inlineStr">
        <is>
          <t>YANDONG HUANG LI</t>
        </is>
      </c>
      <c r="D4375" t="inlineStr">
        <is>
          <t>YANDONGHUANGLI</t>
        </is>
      </c>
      <c r="E4375">
        <f>IF(COUNTIFS(Registros!$A$2:$A$6000,"NP",Registros!$B$2:$B$6000,$A4375)&gt;0,1,0)</f>
        <v/>
      </c>
      <c r="F4375">
        <f>IF($E4375=1,SUMIFS(Registros!$F$2:$F$6000,Registros!$A$2:$A$6000,"NP",Registros!$B$2:$B$6000,$A4375),0)</f>
        <v/>
      </c>
      <c r="G4375">
        <f>IF(COUNTIFS(Registros!$A$2:$A$6000,"MOV",Registros!$B$2:$B$6000,$A4375)&gt;0,1,0)</f>
        <v/>
      </c>
      <c r="H4375">
        <f>IF($G4375=1,SUMIFS(Registros!$F$2:$F$6000,Registros!$A$2:$A$6000,"MOV",Registros!$B$2:$B$6000,$A4375),0)</f>
        <v/>
      </c>
      <c r="I4375">
        <f>IF(COUNTIFS(Registros!$A$2:$A$6000,"CS",Registros!$B$2:$B$6000,$A4375)&gt;0,1,0)</f>
        <v/>
      </c>
      <c r="J4375">
        <f>IF($I4375=1,SUMIFS(Registros!$I$2:$I$6000,Registros!$A$2:$A$6000,"CS",Registros!$B$2:$B$6000,$A4375),0)</f>
        <v/>
      </c>
      <c r="K4375">
        <f>IF(COUNTIFS(Winback!$K$2:$K$300,$D4375)&gt;0,1,0)</f>
        <v/>
      </c>
      <c r="L4375">
        <f>IF(AND($K4375=1,LEFT($A4375,3)="WB-"),SUMIFS(Winback!$D$2:$D$300,Winback!$K$2:$K$300,$D4375),0)</f>
        <v/>
      </c>
      <c r="M4375">
        <f>IF(OR($E4375=1,$G4375=1,SUMIFS(Registros!$J$2:$J$6000,Registros!$B$2:$B$6000,$A4375)&gt;0),1,0)</f>
        <v/>
      </c>
      <c r="N4375">
        <f>IF($J4375&gt;0,1,IF(COUNTIFS(Registros!$A$2:$A$6000,"CS",Registros!$B$2:$B$6000,$A4375,Registros!$K$2:$K$6000,"&lt;&gt;")&gt;0,1,0))</f>
        <v/>
      </c>
      <c r="O4375">
        <f>IF(AND($K4375=1,$E4375=0,$G4375=0,$I4375=0),"WINBACK",IF(AND($M4375=1,$N4375&gt;0),"CONVERGENTE",IF($M4375=1,"SOLO MÓVIL",IF($N4375&gt;0,"SOLO FIJO / INTERNET","SIN SERVICIOS"))))</f>
        <v/>
      </c>
      <c r="P4375">
        <f>IF($O4375="WINBACK","Recuperar (winback)",IF($O4375="CONVERGENTE","Upgrade / más líneas",IF($O4375="SOLO MÓVIL","Ofrecer fijo + internet (FLBBTV)",IF($O4375="SOLO FIJO / INTERNET","Ofrecer línea móvil Nextphone","Oferta completa (móvil + fijo + internet)"))))</f>
        <v/>
      </c>
      <c r="Q4375">
        <f>$F4375+$H4375+$L4375</f>
        <v/>
      </c>
      <c r="R4375">
        <f>IFERROR(VLOOKUP($A4375,Registros!$B$2:$G$6000,6,0),IFERROR(VLOOKUP($D4375,Winback!$B$2:$C$300,2,0),""))</f>
        <v/>
      </c>
      <c r="S4375">
        <f>IF($E4375=1,"NP","")&amp;IF($G4375=1,"+MOV","")&amp;IF($I4375=1,"+CS","")&amp;IF($K4375=1,"+WB","")</f>
        <v/>
      </c>
      <c r="T4375">
        <f>$E4375+$G4375+$I4375+$K4375</f>
        <v/>
      </c>
    </row>
    <row r="4376">
      <c r="A4376" t="inlineStr">
        <is>
          <t>338089930000</t>
        </is>
      </c>
      <c r="B4376" t="inlineStr">
        <is>
          <t>33808993</t>
        </is>
      </c>
      <c r="C4376" t="inlineStr">
        <is>
          <t>YANEIKA DANIELA FERNANDEZ GARCIA</t>
        </is>
      </c>
      <c r="D4376" t="inlineStr">
        <is>
          <t>YANEIKADANIELAFERNANDEZGARCIA</t>
        </is>
      </c>
      <c r="E4376">
        <f>IF(COUNTIFS(Registros!$A$2:$A$6000,"NP",Registros!$B$2:$B$6000,$A4376)&gt;0,1,0)</f>
        <v/>
      </c>
      <c r="F4376">
        <f>IF($E4376=1,SUMIFS(Registros!$F$2:$F$6000,Registros!$A$2:$A$6000,"NP",Registros!$B$2:$B$6000,$A4376),0)</f>
        <v/>
      </c>
      <c r="G4376">
        <f>IF(COUNTIFS(Registros!$A$2:$A$6000,"MOV",Registros!$B$2:$B$6000,$A4376)&gt;0,1,0)</f>
        <v/>
      </c>
      <c r="H4376">
        <f>IF($G4376=1,SUMIFS(Registros!$F$2:$F$6000,Registros!$A$2:$A$6000,"MOV",Registros!$B$2:$B$6000,$A4376),0)</f>
        <v/>
      </c>
      <c r="I4376">
        <f>IF(COUNTIFS(Registros!$A$2:$A$6000,"CS",Registros!$B$2:$B$6000,$A4376)&gt;0,1,0)</f>
        <v/>
      </c>
      <c r="J4376">
        <f>IF($I4376=1,SUMIFS(Registros!$I$2:$I$6000,Registros!$A$2:$A$6000,"CS",Registros!$B$2:$B$6000,$A4376),0)</f>
        <v/>
      </c>
      <c r="K4376">
        <f>IF(COUNTIFS(Winback!$K$2:$K$300,$D4376)&gt;0,1,0)</f>
        <v/>
      </c>
      <c r="L4376">
        <f>IF(AND($K4376=1,LEFT($A4376,3)="WB-"),SUMIFS(Winback!$D$2:$D$300,Winback!$K$2:$K$300,$D4376),0)</f>
        <v/>
      </c>
      <c r="M4376">
        <f>IF(OR($E4376=1,$G4376=1,SUMIFS(Registros!$J$2:$J$6000,Registros!$B$2:$B$6000,$A4376)&gt;0),1,0)</f>
        <v/>
      </c>
      <c r="N4376">
        <f>IF($J4376&gt;0,1,IF(COUNTIFS(Registros!$A$2:$A$6000,"CS",Registros!$B$2:$B$6000,$A4376,Registros!$K$2:$K$6000,"&lt;&gt;")&gt;0,1,0))</f>
        <v/>
      </c>
      <c r="O4376">
        <f>IF(AND($K4376=1,$E4376=0,$G4376=0,$I4376=0),"WINBACK",IF(AND($M4376=1,$N4376&gt;0),"CONVERGENTE",IF($M4376=1,"SOLO MÓVIL",IF($N4376&gt;0,"SOLO FIJO / INTERNET","SIN SERVICIOS"))))</f>
        <v/>
      </c>
      <c r="P4376">
        <f>IF($O4376="WINBACK","Recuperar (winback)",IF($O4376="CONVERGENTE","Upgrade / más líneas",IF($O4376="SOLO MÓVIL","Ofrecer fijo + internet (FLBBTV)",IF($O4376="SOLO FIJO / INTERNET","Ofrecer línea móvil Nextphone","Oferta completa (móvil + fijo + internet)"))))</f>
        <v/>
      </c>
      <c r="Q4376">
        <f>$F4376+$H4376+$L4376</f>
        <v/>
      </c>
      <c r="R4376">
        <f>IFERROR(VLOOKUP($A4376,Registros!$B$2:$G$6000,6,0),IFERROR(VLOOKUP($D4376,Winback!$B$2:$C$300,2,0),""))</f>
        <v/>
      </c>
      <c r="S4376">
        <f>IF($E4376=1,"NP","")&amp;IF($G4376=1,"+MOV","")&amp;IF($I4376=1,"+CS","")&amp;IF($K4376=1,"+WB","")</f>
        <v/>
      </c>
      <c r="T4376">
        <f>$E4376+$G4376+$I4376+$K4376</f>
        <v/>
      </c>
    </row>
    <row r="4377">
      <c r="A4377" t="inlineStr">
        <is>
          <t>348076470000</t>
        </is>
      </c>
      <c r="B4377" t="inlineStr">
        <is>
          <t>34807647</t>
        </is>
      </c>
      <c r="C4377" t="inlineStr">
        <is>
          <t>YANELDY DEL VALLE CHACON QUIROZ</t>
        </is>
      </c>
      <c r="D4377" t="inlineStr">
        <is>
          <t>YANELDYDELVALLECHACONQUIROZ</t>
        </is>
      </c>
      <c r="E4377">
        <f>IF(COUNTIFS(Registros!$A$2:$A$6000,"NP",Registros!$B$2:$B$6000,$A4377)&gt;0,1,0)</f>
        <v/>
      </c>
      <c r="F4377">
        <f>IF($E4377=1,SUMIFS(Registros!$F$2:$F$6000,Registros!$A$2:$A$6000,"NP",Registros!$B$2:$B$6000,$A4377),0)</f>
        <v/>
      </c>
      <c r="G4377">
        <f>IF(COUNTIFS(Registros!$A$2:$A$6000,"MOV",Registros!$B$2:$B$6000,$A4377)&gt;0,1,0)</f>
        <v/>
      </c>
      <c r="H4377">
        <f>IF($G4377=1,SUMIFS(Registros!$F$2:$F$6000,Registros!$A$2:$A$6000,"MOV",Registros!$B$2:$B$6000,$A4377),0)</f>
        <v/>
      </c>
      <c r="I4377">
        <f>IF(COUNTIFS(Registros!$A$2:$A$6000,"CS",Registros!$B$2:$B$6000,$A4377)&gt;0,1,0)</f>
        <v/>
      </c>
      <c r="J4377">
        <f>IF($I4377=1,SUMIFS(Registros!$I$2:$I$6000,Registros!$A$2:$A$6000,"CS",Registros!$B$2:$B$6000,$A4377),0)</f>
        <v/>
      </c>
      <c r="K4377">
        <f>IF(COUNTIFS(Winback!$K$2:$K$300,$D4377)&gt;0,1,0)</f>
        <v/>
      </c>
      <c r="L4377">
        <f>IF(AND($K4377=1,LEFT($A4377,3)="WB-"),SUMIFS(Winback!$D$2:$D$300,Winback!$K$2:$K$300,$D4377),0)</f>
        <v/>
      </c>
      <c r="M4377">
        <f>IF(OR($E4377=1,$G4377=1,SUMIFS(Registros!$J$2:$J$6000,Registros!$B$2:$B$6000,$A4377)&gt;0),1,0)</f>
        <v/>
      </c>
      <c r="N4377">
        <f>IF($J4377&gt;0,1,IF(COUNTIFS(Registros!$A$2:$A$6000,"CS",Registros!$B$2:$B$6000,$A4377,Registros!$K$2:$K$6000,"&lt;&gt;")&gt;0,1,0))</f>
        <v/>
      </c>
      <c r="O4377">
        <f>IF(AND($K4377=1,$E4377=0,$G4377=0,$I4377=0),"WINBACK",IF(AND($M4377=1,$N4377&gt;0),"CONVERGENTE",IF($M4377=1,"SOLO MÓVIL",IF($N4377&gt;0,"SOLO FIJO / INTERNET","SIN SERVICIOS"))))</f>
        <v/>
      </c>
      <c r="P4377">
        <f>IF($O4377="WINBACK","Recuperar (winback)",IF($O4377="CONVERGENTE","Upgrade / más líneas",IF($O4377="SOLO MÓVIL","Ofrecer fijo + internet (FLBBTV)",IF($O4377="SOLO FIJO / INTERNET","Ofrecer línea móvil Nextphone","Oferta completa (móvil + fijo + internet)"))))</f>
        <v/>
      </c>
      <c r="Q4377">
        <f>$F4377+$H4377+$L4377</f>
        <v/>
      </c>
      <c r="R4377">
        <f>IFERROR(VLOOKUP($A4377,Registros!$B$2:$G$6000,6,0),IFERROR(VLOOKUP($D4377,Winback!$B$2:$C$300,2,0),""))</f>
        <v/>
      </c>
      <c r="S4377">
        <f>IF($E4377=1,"NP","")&amp;IF($G4377=1,"+MOV","")&amp;IF($I4377=1,"+CS","")&amp;IF($K4377=1,"+WB","")</f>
        <v/>
      </c>
      <c r="T4377">
        <f>$E4377+$G4377+$I4377+$K4377</f>
        <v/>
      </c>
    </row>
    <row r="4378">
      <c r="A4378" t="inlineStr">
        <is>
          <t>331259070000</t>
        </is>
      </c>
      <c r="B4378" t="inlineStr">
        <is>
          <t>33125907</t>
        </is>
      </c>
      <c r="C4378" t="inlineStr">
        <is>
          <t>YANELIS IVETH MORENO</t>
        </is>
      </c>
      <c r="D4378" t="inlineStr">
        <is>
          <t>YANELISIVETHMORENO</t>
        </is>
      </c>
      <c r="E4378">
        <f>IF(COUNTIFS(Registros!$A$2:$A$6000,"NP",Registros!$B$2:$B$6000,$A4378)&gt;0,1,0)</f>
        <v/>
      </c>
      <c r="F4378">
        <f>IF($E4378=1,SUMIFS(Registros!$F$2:$F$6000,Registros!$A$2:$A$6000,"NP",Registros!$B$2:$B$6000,$A4378),0)</f>
        <v/>
      </c>
      <c r="G4378">
        <f>IF(COUNTIFS(Registros!$A$2:$A$6000,"MOV",Registros!$B$2:$B$6000,$A4378)&gt;0,1,0)</f>
        <v/>
      </c>
      <c r="H4378">
        <f>IF($G4378=1,SUMIFS(Registros!$F$2:$F$6000,Registros!$A$2:$A$6000,"MOV",Registros!$B$2:$B$6000,$A4378),0)</f>
        <v/>
      </c>
      <c r="I4378">
        <f>IF(COUNTIFS(Registros!$A$2:$A$6000,"CS",Registros!$B$2:$B$6000,$A4378)&gt;0,1,0)</f>
        <v/>
      </c>
      <c r="J4378">
        <f>IF($I4378=1,SUMIFS(Registros!$I$2:$I$6000,Registros!$A$2:$A$6000,"CS",Registros!$B$2:$B$6000,$A4378),0)</f>
        <v/>
      </c>
      <c r="K4378">
        <f>IF(COUNTIFS(Winback!$K$2:$K$300,$D4378)&gt;0,1,0)</f>
        <v/>
      </c>
      <c r="L4378">
        <f>IF(AND($K4378=1,LEFT($A4378,3)="WB-"),SUMIFS(Winback!$D$2:$D$300,Winback!$K$2:$K$300,$D4378),0)</f>
        <v/>
      </c>
      <c r="M4378">
        <f>IF(OR($E4378=1,$G4378=1,SUMIFS(Registros!$J$2:$J$6000,Registros!$B$2:$B$6000,$A4378)&gt;0),1,0)</f>
        <v/>
      </c>
      <c r="N4378">
        <f>IF($J4378&gt;0,1,IF(COUNTIFS(Registros!$A$2:$A$6000,"CS",Registros!$B$2:$B$6000,$A4378,Registros!$K$2:$K$6000,"&lt;&gt;")&gt;0,1,0))</f>
        <v/>
      </c>
      <c r="O4378">
        <f>IF(AND($K4378=1,$E4378=0,$G4378=0,$I4378=0),"WINBACK",IF(AND($M4378=1,$N4378&gt;0),"CONVERGENTE",IF($M4378=1,"SOLO MÓVIL",IF($N4378&gt;0,"SOLO FIJO / INTERNET","SIN SERVICIOS"))))</f>
        <v/>
      </c>
      <c r="P4378">
        <f>IF($O4378="WINBACK","Recuperar (winback)",IF($O4378="CONVERGENTE","Upgrade / más líneas",IF($O4378="SOLO MÓVIL","Ofrecer fijo + internet (FLBBTV)",IF($O4378="SOLO FIJO / INTERNET","Ofrecer línea móvil Nextphone","Oferta completa (móvil + fijo + internet)"))))</f>
        <v/>
      </c>
      <c r="Q4378">
        <f>$F4378+$H4378+$L4378</f>
        <v/>
      </c>
      <c r="R4378">
        <f>IFERROR(VLOOKUP($A4378,Registros!$B$2:$G$6000,6,0),IFERROR(VLOOKUP($D4378,Winback!$B$2:$C$300,2,0),""))</f>
        <v/>
      </c>
      <c r="S4378">
        <f>IF($E4378=1,"NP","")&amp;IF($G4378=1,"+MOV","")&amp;IF($I4378=1,"+CS","")&amp;IF($K4378=1,"+WB","")</f>
        <v/>
      </c>
      <c r="T4378">
        <f>$E4378+$G4378+$I4378+$K4378</f>
        <v/>
      </c>
    </row>
    <row r="4379">
      <c r="A4379" t="inlineStr">
        <is>
          <t>342181250000</t>
        </is>
      </c>
      <c r="B4379" t="inlineStr">
        <is>
          <t>34218125</t>
        </is>
      </c>
      <c r="C4379" t="inlineStr">
        <is>
          <t>YANESY DORALYS MONTERREY VILLARREAL</t>
        </is>
      </c>
      <c r="D4379" t="inlineStr">
        <is>
          <t>YANESYDORALYSMONTERREYVILLARREAL</t>
        </is>
      </c>
      <c r="E4379">
        <f>IF(COUNTIFS(Registros!$A$2:$A$6000,"NP",Registros!$B$2:$B$6000,$A4379)&gt;0,1,0)</f>
        <v/>
      </c>
      <c r="F4379">
        <f>IF($E4379=1,SUMIFS(Registros!$F$2:$F$6000,Registros!$A$2:$A$6000,"NP",Registros!$B$2:$B$6000,$A4379),0)</f>
        <v/>
      </c>
      <c r="G4379">
        <f>IF(COUNTIFS(Registros!$A$2:$A$6000,"MOV",Registros!$B$2:$B$6000,$A4379)&gt;0,1,0)</f>
        <v/>
      </c>
      <c r="H4379">
        <f>IF($G4379=1,SUMIFS(Registros!$F$2:$F$6000,Registros!$A$2:$A$6000,"MOV",Registros!$B$2:$B$6000,$A4379),0)</f>
        <v/>
      </c>
      <c r="I4379">
        <f>IF(COUNTIFS(Registros!$A$2:$A$6000,"CS",Registros!$B$2:$B$6000,$A4379)&gt;0,1,0)</f>
        <v/>
      </c>
      <c r="J4379">
        <f>IF($I4379=1,SUMIFS(Registros!$I$2:$I$6000,Registros!$A$2:$A$6000,"CS",Registros!$B$2:$B$6000,$A4379),0)</f>
        <v/>
      </c>
      <c r="K4379">
        <f>IF(COUNTIFS(Winback!$K$2:$K$300,$D4379)&gt;0,1,0)</f>
        <v/>
      </c>
      <c r="L4379">
        <f>IF(AND($K4379=1,LEFT($A4379,3)="WB-"),SUMIFS(Winback!$D$2:$D$300,Winback!$K$2:$K$300,$D4379),0)</f>
        <v/>
      </c>
      <c r="M4379">
        <f>IF(OR($E4379=1,$G4379=1,SUMIFS(Registros!$J$2:$J$6000,Registros!$B$2:$B$6000,$A4379)&gt;0),1,0)</f>
        <v/>
      </c>
      <c r="N4379">
        <f>IF($J4379&gt;0,1,IF(COUNTIFS(Registros!$A$2:$A$6000,"CS",Registros!$B$2:$B$6000,$A4379,Registros!$K$2:$K$6000,"&lt;&gt;")&gt;0,1,0))</f>
        <v/>
      </c>
      <c r="O4379">
        <f>IF(AND($K4379=1,$E4379=0,$G4379=0,$I4379=0),"WINBACK",IF(AND($M4379=1,$N4379&gt;0),"CONVERGENTE",IF($M4379=1,"SOLO MÓVIL",IF($N4379&gt;0,"SOLO FIJO / INTERNET","SIN SERVICIOS"))))</f>
        <v/>
      </c>
      <c r="P4379">
        <f>IF($O4379="WINBACK","Recuperar (winback)",IF($O4379="CONVERGENTE","Upgrade / más líneas",IF($O4379="SOLO MÓVIL","Ofrecer fijo + internet (FLBBTV)",IF($O4379="SOLO FIJO / INTERNET","Ofrecer línea móvil Nextphone","Oferta completa (móvil + fijo + internet)"))))</f>
        <v/>
      </c>
      <c r="Q4379">
        <f>$F4379+$H4379+$L4379</f>
        <v/>
      </c>
      <c r="R4379">
        <f>IFERROR(VLOOKUP($A4379,Registros!$B$2:$G$6000,6,0),IFERROR(VLOOKUP($D4379,Winback!$B$2:$C$300,2,0),""))</f>
        <v/>
      </c>
      <c r="S4379">
        <f>IF($E4379=1,"NP","")&amp;IF($G4379=1,"+MOV","")&amp;IF($I4379=1,"+CS","")&amp;IF($K4379=1,"+WB","")</f>
        <v/>
      </c>
      <c r="T4379">
        <f>$E4379+$G4379+$I4379+$K4379</f>
        <v/>
      </c>
    </row>
    <row r="4380">
      <c r="A4380" t="inlineStr">
        <is>
          <t>298071260000</t>
        </is>
      </c>
      <c r="B4380" t="inlineStr">
        <is>
          <t>29807126</t>
        </is>
      </c>
      <c r="C4380" t="inlineStr">
        <is>
          <t>YANETH ATENCIO / SERVICIOS Y DISTRIBUIDORA YANETH</t>
        </is>
      </c>
      <c r="D4380" t="inlineStr">
        <is>
          <t>YANETHATENCIOSERVICIOSYDISTRIBUIDORAYANETH</t>
        </is>
      </c>
      <c r="E4380">
        <f>IF(COUNTIFS(Registros!$A$2:$A$6000,"NP",Registros!$B$2:$B$6000,$A4380)&gt;0,1,0)</f>
        <v/>
      </c>
      <c r="F4380">
        <f>IF($E4380=1,SUMIFS(Registros!$F$2:$F$6000,Registros!$A$2:$A$6000,"NP",Registros!$B$2:$B$6000,$A4380),0)</f>
        <v/>
      </c>
      <c r="G4380">
        <f>IF(COUNTIFS(Registros!$A$2:$A$6000,"MOV",Registros!$B$2:$B$6000,$A4380)&gt;0,1,0)</f>
        <v/>
      </c>
      <c r="H4380">
        <f>IF($G4380=1,SUMIFS(Registros!$F$2:$F$6000,Registros!$A$2:$A$6000,"MOV",Registros!$B$2:$B$6000,$A4380),0)</f>
        <v/>
      </c>
      <c r="I4380">
        <f>IF(COUNTIFS(Registros!$A$2:$A$6000,"CS",Registros!$B$2:$B$6000,$A4380)&gt;0,1,0)</f>
        <v/>
      </c>
      <c r="J4380">
        <f>IF($I4380=1,SUMIFS(Registros!$I$2:$I$6000,Registros!$A$2:$A$6000,"CS",Registros!$B$2:$B$6000,$A4380),0)</f>
        <v/>
      </c>
      <c r="K4380">
        <f>IF(COUNTIFS(Winback!$K$2:$K$300,$D4380)&gt;0,1,0)</f>
        <v/>
      </c>
      <c r="L4380">
        <f>IF(AND($K4380=1,LEFT($A4380,3)="WB-"),SUMIFS(Winback!$D$2:$D$300,Winback!$K$2:$K$300,$D4380),0)</f>
        <v/>
      </c>
      <c r="M4380">
        <f>IF(OR($E4380=1,$G4380=1,SUMIFS(Registros!$J$2:$J$6000,Registros!$B$2:$B$6000,$A4380)&gt;0),1,0)</f>
        <v/>
      </c>
      <c r="N4380">
        <f>IF($J4380&gt;0,1,IF(COUNTIFS(Registros!$A$2:$A$6000,"CS",Registros!$B$2:$B$6000,$A4380,Registros!$K$2:$K$6000,"&lt;&gt;")&gt;0,1,0))</f>
        <v/>
      </c>
      <c r="O4380">
        <f>IF(AND($K4380=1,$E4380=0,$G4380=0,$I4380=0),"WINBACK",IF(AND($M4380=1,$N4380&gt;0),"CONVERGENTE",IF($M4380=1,"SOLO MÓVIL",IF($N4380&gt;0,"SOLO FIJO / INTERNET","SIN SERVICIOS"))))</f>
        <v/>
      </c>
      <c r="P4380">
        <f>IF($O4380="WINBACK","Recuperar (winback)",IF($O4380="CONVERGENTE","Upgrade / más líneas",IF($O4380="SOLO MÓVIL","Ofrecer fijo + internet (FLBBTV)",IF($O4380="SOLO FIJO / INTERNET","Ofrecer línea móvil Nextphone","Oferta completa (móvil + fijo + internet)"))))</f>
        <v/>
      </c>
      <c r="Q4380">
        <f>$F4380+$H4380+$L4380</f>
        <v/>
      </c>
      <c r="R4380">
        <f>IFERROR(VLOOKUP($A4380,Registros!$B$2:$G$6000,6,0),IFERROR(VLOOKUP($D4380,Winback!$B$2:$C$300,2,0),""))</f>
        <v/>
      </c>
      <c r="S4380">
        <f>IF($E4380=1,"NP","")&amp;IF($G4380=1,"+MOV","")&amp;IF($I4380=1,"+CS","")&amp;IF($K4380=1,"+WB","")</f>
        <v/>
      </c>
      <c r="T4380">
        <f>$E4380+$G4380+$I4380+$K4380</f>
        <v/>
      </c>
    </row>
    <row r="4381">
      <c r="A4381" t="inlineStr">
        <is>
          <t>328071700000</t>
        </is>
      </c>
      <c r="B4381" t="inlineStr">
        <is>
          <t>32807170</t>
        </is>
      </c>
      <c r="C4381" t="inlineStr">
        <is>
          <t>YANETH BARONA</t>
        </is>
      </c>
      <c r="D4381" t="inlineStr">
        <is>
          <t>YANETHBARONA</t>
        </is>
      </c>
      <c r="E4381">
        <f>IF(COUNTIFS(Registros!$A$2:$A$6000,"NP",Registros!$B$2:$B$6000,$A4381)&gt;0,1,0)</f>
        <v/>
      </c>
      <c r="F4381">
        <f>IF($E4381=1,SUMIFS(Registros!$F$2:$F$6000,Registros!$A$2:$A$6000,"NP",Registros!$B$2:$B$6000,$A4381),0)</f>
        <v/>
      </c>
      <c r="G4381">
        <f>IF(COUNTIFS(Registros!$A$2:$A$6000,"MOV",Registros!$B$2:$B$6000,$A4381)&gt;0,1,0)</f>
        <v/>
      </c>
      <c r="H4381">
        <f>IF($G4381=1,SUMIFS(Registros!$F$2:$F$6000,Registros!$A$2:$A$6000,"MOV",Registros!$B$2:$B$6000,$A4381),0)</f>
        <v/>
      </c>
      <c r="I4381">
        <f>IF(COUNTIFS(Registros!$A$2:$A$6000,"CS",Registros!$B$2:$B$6000,$A4381)&gt;0,1,0)</f>
        <v/>
      </c>
      <c r="J4381">
        <f>IF($I4381=1,SUMIFS(Registros!$I$2:$I$6000,Registros!$A$2:$A$6000,"CS",Registros!$B$2:$B$6000,$A4381),0)</f>
        <v/>
      </c>
      <c r="K4381">
        <f>IF(COUNTIFS(Winback!$K$2:$K$300,$D4381)&gt;0,1,0)</f>
        <v/>
      </c>
      <c r="L4381">
        <f>IF(AND($K4381=1,LEFT($A4381,3)="WB-"),SUMIFS(Winback!$D$2:$D$300,Winback!$K$2:$K$300,$D4381),0)</f>
        <v/>
      </c>
      <c r="M4381">
        <f>IF(OR($E4381=1,$G4381=1,SUMIFS(Registros!$J$2:$J$6000,Registros!$B$2:$B$6000,$A4381)&gt;0),1,0)</f>
        <v/>
      </c>
      <c r="N4381">
        <f>IF($J4381&gt;0,1,IF(COUNTIFS(Registros!$A$2:$A$6000,"CS",Registros!$B$2:$B$6000,$A4381,Registros!$K$2:$K$6000,"&lt;&gt;")&gt;0,1,0))</f>
        <v/>
      </c>
      <c r="O4381">
        <f>IF(AND($K4381=1,$E4381=0,$G4381=0,$I4381=0),"WINBACK",IF(AND($M4381=1,$N4381&gt;0),"CONVERGENTE",IF($M4381=1,"SOLO MÓVIL",IF($N4381&gt;0,"SOLO FIJO / INTERNET","SIN SERVICIOS"))))</f>
        <v/>
      </c>
      <c r="P4381">
        <f>IF($O4381="WINBACK","Recuperar (winback)",IF($O4381="CONVERGENTE","Upgrade / más líneas",IF($O4381="SOLO MÓVIL","Ofrecer fijo + internet (FLBBTV)",IF($O4381="SOLO FIJO / INTERNET","Ofrecer línea móvil Nextphone","Oferta completa (móvil + fijo + internet)"))))</f>
        <v/>
      </c>
      <c r="Q4381">
        <f>$F4381+$H4381+$L4381</f>
        <v/>
      </c>
      <c r="R4381">
        <f>IFERROR(VLOOKUP($A4381,Registros!$B$2:$G$6000,6,0),IFERROR(VLOOKUP($D4381,Winback!$B$2:$C$300,2,0),""))</f>
        <v/>
      </c>
      <c r="S4381">
        <f>IF($E4381=1,"NP","")&amp;IF($G4381=1,"+MOV","")&amp;IF($I4381=1,"+CS","")&amp;IF($K4381=1,"+WB","")</f>
        <v/>
      </c>
      <c r="T4381">
        <f>$E4381+$G4381+$I4381+$K4381</f>
        <v/>
      </c>
    </row>
    <row r="4382">
      <c r="A4382" t="inlineStr">
        <is>
          <t>322040680000</t>
        </is>
      </c>
      <c r="B4382" t="inlineStr">
        <is>
          <t>32204068</t>
        </is>
      </c>
      <c r="C4382" t="inlineStr">
        <is>
          <t>YANETH DEL ROSARIO RIVERA CASTILLO</t>
        </is>
      </c>
      <c r="D4382" t="inlineStr">
        <is>
          <t>YANETHDELROSARIORIVERACASTILLO</t>
        </is>
      </c>
      <c r="E4382">
        <f>IF(COUNTIFS(Registros!$A$2:$A$6000,"NP",Registros!$B$2:$B$6000,$A4382)&gt;0,1,0)</f>
        <v/>
      </c>
      <c r="F4382">
        <f>IF($E4382=1,SUMIFS(Registros!$F$2:$F$6000,Registros!$A$2:$A$6000,"NP",Registros!$B$2:$B$6000,$A4382),0)</f>
        <v/>
      </c>
      <c r="G4382">
        <f>IF(COUNTIFS(Registros!$A$2:$A$6000,"MOV",Registros!$B$2:$B$6000,$A4382)&gt;0,1,0)</f>
        <v/>
      </c>
      <c r="H4382">
        <f>IF($G4382=1,SUMIFS(Registros!$F$2:$F$6000,Registros!$A$2:$A$6000,"MOV",Registros!$B$2:$B$6000,$A4382),0)</f>
        <v/>
      </c>
      <c r="I4382">
        <f>IF(COUNTIFS(Registros!$A$2:$A$6000,"CS",Registros!$B$2:$B$6000,$A4382)&gt;0,1,0)</f>
        <v/>
      </c>
      <c r="J4382">
        <f>IF($I4382=1,SUMIFS(Registros!$I$2:$I$6000,Registros!$A$2:$A$6000,"CS",Registros!$B$2:$B$6000,$A4382),0)</f>
        <v/>
      </c>
      <c r="K4382">
        <f>IF(COUNTIFS(Winback!$K$2:$K$300,$D4382)&gt;0,1,0)</f>
        <v/>
      </c>
      <c r="L4382">
        <f>IF(AND($K4382=1,LEFT($A4382,3)="WB-"),SUMIFS(Winback!$D$2:$D$300,Winback!$K$2:$K$300,$D4382),0)</f>
        <v/>
      </c>
      <c r="M4382">
        <f>IF(OR($E4382=1,$G4382=1,SUMIFS(Registros!$J$2:$J$6000,Registros!$B$2:$B$6000,$A4382)&gt;0),1,0)</f>
        <v/>
      </c>
      <c r="N4382">
        <f>IF($J4382&gt;0,1,IF(COUNTIFS(Registros!$A$2:$A$6000,"CS",Registros!$B$2:$B$6000,$A4382,Registros!$K$2:$K$6000,"&lt;&gt;")&gt;0,1,0))</f>
        <v/>
      </c>
      <c r="O4382">
        <f>IF(AND($K4382=1,$E4382=0,$G4382=0,$I4382=0),"WINBACK",IF(AND($M4382=1,$N4382&gt;0),"CONVERGENTE",IF($M4382=1,"SOLO MÓVIL",IF($N4382&gt;0,"SOLO FIJO / INTERNET","SIN SERVICIOS"))))</f>
        <v/>
      </c>
      <c r="P4382">
        <f>IF($O4382="WINBACK","Recuperar (winback)",IF($O4382="CONVERGENTE","Upgrade / más líneas",IF($O4382="SOLO MÓVIL","Ofrecer fijo + internet (FLBBTV)",IF($O4382="SOLO FIJO / INTERNET","Ofrecer línea móvil Nextphone","Oferta completa (móvil + fijo + internet)"))))</f>
        <v/>
      </c>
      <c r="Q4382">
        <f>$F4382+$H4382+$L4382</f>
        <v/>
      </c>
      <c r="R4382">
        <f>IFERROR(VLOOKUP($A4382,Registros!$B$2:$G$6000,6,0),IFERROR(VLOOKUP($D4382,Winback!$B$2:$C$300,2,0),""))</f>
        <v/>
      </c>
      <c r="S4382">
        <f>IF($E4382=1,"NP","")&amp;IF($G4382=1,"+MOV","")&amp;IF($I4382=1,"+CS","")&amp;IF($K4382=1,"+WB","")</f>
        <v/>
      </c>
      <c r="T4382">
        <f>$E4382+$G4382+$I4382+$K4382</f>
        <v/>
      </c>
    </row>
    <row r="4383">
      <c r="A4383" t="inlineStr">
        <is>
          <t>346251900000</t>
        </is>
      </c>
      <c r="B4383" t="inlineStr">
        <is>
          <t>34625190</t>
        </is>
      </c>
      <c r="C4383" t="inlineStr">
        <is>
          <t>YANETH LISBETH HERNANDEZ CORDOBA</t>
        </is>
      </c>
      <c r="D4383" t="inlineStr">
        <is>
          <t>YANETHLISBETHHERNANDEZCORDOBA</t>
        </is>
      </c>
      <c r="E4383">
        <f>IF(COUNTIFS(Registros!$A$2:$A$6000,"NP",Registros!$B$2:$B$6000,$A4383)&gt;0,1,0)</f>
        <v/>
      </c>
      <c r="F4383">
        <f>IF($E4383=1,SUMIFS(Registros!$F$2:$F$6000,Registros!$A$2:$A$6000,"NP",Registros!$B$2:$B$6000,$A4383),0)</f>
        <v/>
      </c>
      <c r="G4383">
        <f>IF(COUNTIFS(Registros!$A$2:$A$6000,"MOV",Registros!$B$2:$B$6000,$A4383)&gt;0,1,0)</f>
        <v/>
      </c>
      <c r="H4383">
        <f>IF($G4383=1,SUMIFS(Registros!$F$2:$F$6000,Registros!$A$2:$A$6000,"MOV",Registros!$B$2:$B$6000,$A4383),0)</f>
        <v/>
      </c>
      <c r="I4383">
        <f>IF(COUNTIFS(Registros!$A$2:$A$6000,"CS",Registros!$B$2:$B$6000,$A4383)&gt;0,1,0)</f>
        <v/>
      </c>
      <c r="J4383">
        <f>IF($I4383=1,SUMIFS(Registros!$I$2:$I$6000,Registros!$A$2:$A$6000,"CS",Registros!$B$2:$B$6000,$A4383),0)</f>
        <v/>
      </c>
      <c r="K4383">
        <f>IF(COUNTIFS(Winback!$K$2:$K$300,$D4383)&gt;0,1,0)</f>
        <v/>
      </c>
      <c r="L4383">
        <f>IF(AND($K4383=1,LEFT($A4383,3)="WB-"),SUMIFS(Winback!$D$2:$D$300,Winback!$K$2:$K$300,$D4383),0)</f>
        <v/>
      </c>
      <c r="M4383">
        <f>IF(OR($E4383=1,$G4383=1,SUMIFS(Registros!$J$2:$J$6000,Registros!$B$2:$B$6000,$A4383)&gt;0),1,0)</f>
        <v/>
      </c>
      <c r="N4383">
        <f>IF($J4383&gt;0,1,IF(COUNTIFS(Registros!$A$2:$A$6000,"CS",Registros!$B$2:$B$6000,$A4383,Registros!$K$2:$K$6000,"&lt;&gt;")&gt;0,1,0))</f>
        <v/>
      </c>
      <c r="O4383">
        <f>IF(AND($K4383=1,$E4383=0,$G4383=0,$I4383=0),"WINBACK",IF(AND($M4383=1,$N4383&gt;0),"CONVERGENTE",IF($M4383=1,"SOLO MÓVIL",IF($N4383&gt;0,"SOLO FIJO / INTERNET","SIN SERVICIOS"))))</f>
        <v/>
      </c>
      <c r="P4383">
        <f>IF($O4383="WINBACK","Recuperar (winback)",IF($O4383="CONVERGENTE","Upgrade / más líneas",IF($O4383="SOLO MÓVIL","Ofrecer fijo + internet (FLBBTV)",IF($O4383="SOLO FIJO / INTERNET","Ofrecer línea móvil Nextphone","Oferta completa (móvil + fijo + internet)"))))</f>
        <v/>
      </c>
      <c r="Q4383">
        <f>$F4383+$H4383+$L4383</f>
        <v/>
      </c>
      <c r="R4383">
        <f>IFERROR(VLOOKUP($A4383,Registros!$B$2:$G$6000,6,0),IFERROR(VLOOKUP($D4383,Winback!$B$2:$C$300,2,0),""))</f>
        <v/>
      </c>
      <c r="S4383">
        <f>IF($E4383=1,"NP","")&amp;IF($G4383=1,"+MOV","")&amp;IF($I4383=1,"+CS","")&amp;IF($K4383=1,"+WB","")</f>
        <v/>
      </c>
      <c r="T4383">
        <f>$E4383+$G4383+$I4383+$K4383</f>
        <v/>
      </c>
    </row>
    <row r="4384">
      <c r="A4384" t="inlineStr">
        <is>
          <t>324100740000</t>
        </is>
      </c>
      <c r="B4384" t="inlineStr">
        <is>
          <t>32410074</t>
        </is>
      </c>
      <c r="C4384" t="inlineStr">
        <is>
          <t>YANFAN WU</t>
        </is>
      </c>
      <c r="D4384" t="inlineStr">
        <is>
          <t>YANFANWU</t>
        </is>
      </c>
      <c r="E4384">
        <f>IF(COUNTIFS(Registros!$A$2:$A$6000,"NP",Registros!$B$2:$B$6000,$A4384)&gt;0,1,0)</f>
        <v/>
      </c>
      <c r="F4384">
        <f>IF($E4384=1,SUMIFS(Registros!$F$2:$F$6000,Registros!$A$2:$A$6000,"NP",Registros!$B$2:$B$6000,$A4384),0)</f>
        <v/>
      </c>
      <c r="G4384">
        <f>IF(COUNTIFS(Registros!$A$2:$A$6000,"MOV",Registros!$B$2:$B$6000,$A4384)&gt;0,1,0)</f>
        <v/>
      </c>
      <c r="H4384">
        <f>IF($G4384=1,SUMIFS(Registros!$F$2:$F$6000,Registros!$A$2:$A$6000,"MOV",Registros!$B$2:$B$6000,$A4384),0)</f>
        <v/>
      </c>
      <c r="I4384">
        <f>IF(COUNTIFS(Registros!$A$2:$A$6000,"CS",Registros!$B$2:$B$6000,$A4384)&gt;0,1,0)</f>
        <v/>
      </c>
      <c r="J4384">
        <f>IF($I4384=1,SUMIFS(Registros!$I$2:$I$6000,Registros!$A$2:$A$6000,"CS",Registros!$B$2:$B$6000,$A4384),0)</f>
        <v/>
      </c>
      <c r="K4384">
        <f>IF(COUNTIFS(Winback!$K$2:$K$300,$D4384)&gt;0,1,0)</f>
        <v/>
      </c>
      <c r="L4384">
        <f>IF(AND($K4384=1,LEFT($A4384,3)="WB-"),SUMIFS(Winback!$D$2:$D$300,Winback!$K$2:$K$300,$D4384),0)</f>
        <v/>
      </c>
      <c r="M4384">
        <f>IF(OR($E4384=1,$G4384=1,SUMIFS(Registros!$J$2:$J$6000,Registros!$B$2:$B$6000,$A4384)&gt;0),1,0)</f>
        <v/>
      </c>
      <c r="N4384">
        <f>IF($J4384&gt;0,1,IF(COUNTIFS(Registros!$A$2:$A$6000,"CS",Registros!$B$2:$B$6000,$A4384,Registros!$K$2:$K$6000,"&lt;&gt;")&gt;0,1,0))</f>
        <v/>
      </c>
      <c r="O4384">
        <f>IF(AND($K4384=1,$E4384=0,$G4384=0,$I4384=0),"WINBACK",IF(AND($M4384=1,$N4384&gt;0),"CONVERGENTE",IF($M4384=1,"SOLO MÓVIL",IF($N4384&gt;0,"SOLO FIJO / INTERNET","SIN SERVICIOS"))))</f>
        <v/>
      </c>
      <c r="P4384">
        <f>IF($O4384="WINBACK","Recuperar (winback)",IF($O4384="CONVERGENTE","Upgrade / más líneas",IF($O4384="SOLO MÓVIL","Ofrecer fijo + internet (FLBBTV)",IF($O4384="SOLO FIJO / INTERNET","Ofrecer línea móvil Nextphone","Oferta completa (móvil + fijo + internet)"))))</f>
        <v/>
      </c>
      <c r="Q4384">
        <f>$F4384+$H4384+$L4384</f>
        <v/>
      </c>
      <c r="R4384">
        <f>IFERROR(VLOOKUP($A4384,Registros!$B$2:$G$6000,6,0),IFERROR(VLOOKUP($D4384,Winback!$B$2:$C$300,2,0),""))</f>
        <v/>
      </c>
      <c r="S4384">
        <f>IF($E4384=1,"NP","")&amp;IF($G4384=1,"+MOV","")&amp;IF($I4384=1,"+CS","")&amp;IF($K4384=1,"+WB","")</f>
        <v/>
      </c>
      <c r="T4384">
        <f>$E4384+$G4384+$I4384+$K4384</f>
        <v/>
      </c>
    </row>
    <row r="4385">
      <c r="A4385" t="inlineStr">
        <is>
          <t>326051060000</t>
        </is>
      </c>
      <c r="B4385" t="inlineStr">
        <is>
          <t>32605106</t>
        </is>
      </c>
      <c r="C4385" t="inlineStr">
        <is>
          <t>YANFANG LIANG</t>
        </is>
      </c>
      <c r="D4385" t="inlineStr">
        <is>
          <t>YANFANGLIANG</t>
        </is>
      </c>
      <c r="E4385">
        <f>IF(COUNTIFS(Registros!$A$2:$A$6000,"NP",Registros!$B$2:$B$6000,$A4385)&gt;0,1,0)</f>
        <v/>
      </c>
      <c r="F4385">
        <f>IF($E4385=1,SUMIFS(Registros!$F$2:$F$6000,Registros!$A$2:$A$6000,"NP",Registros!$B$2:$B$6000,$A4385),0)</f>
        <v/>
      </c>
      <c r="G4385">
        <f>IF(COUNTIFS(Registros!$A$2:$A$6000,"MOV",Registros!$B$2:$B$6000,$A4385)&gt;0,1,0)</f>
        <v/>
      </c>
      <c r="H4385">
        <f>IF($G4385=1,SUMIFS(Registros!$F$2:$F$6000,Registros!$A$2:$A$6000,"MOV",Registros!$B$2:$B$6000,$A4385),0)</f>
        <v/>
      </c>
      <c r="I4385">
        <f>IF(COUNTIFS(Registros!$A$2:$A$6000,"CS",Registros!$B$2:$B$6000,$A4385)&gt;0,1,0)</f>
        <v/>
      </c>
      <c r="J4385">
        <f>IF($I4385=1,SUMIFS(Registros!$I$2:$I$6000,Registros!$A$2:$A$6000,"CS",Registros!$B$2:$B$6000,$A4385),0)</f>
        <v/>
      </c>
      <c r="K4385">
        <f>IF(COUNTIFS(Winback!$K$2:$K$300,$D4385)&gt;0,1,0)</f>
        <v/>
      </c>
      <c r="L4385">
        <f>IF(AND($K4385=1,LEFT($A4385,3)="WB-"),SUMIFS(Winback!$D$2:$D$300,Winback!$K$2:$K$300,$D4385),0)</f>
        <v/>
      </c>
      <c r="M4385">
        <f>IF(OR($E4385=1,$G4385=1,SUMIFS(Registros!$J$2:$J$6000,Registros!$B$2:$B$6000,$A4385)&gt;0),1,0)</f>
        <v/>
      </c>
      <c r="N4385">
        <f>IF($J4385&gt;0,1,IF(COUNTIFS(Registros!$A$2:$A$6000,"CS",Registros!$B$2:$B$6000,$A4385,Registros!$K$2:$K$6000,"&lt;&gt;")&gt;0,1,0))</f>
        <v/>
      </c>
      <c r="O4385">
        <f>IF(AND($K4385=1,$E4385=0,$G4385=0,$I4385=0),"WINBACK",IF(AND($M4385=1,$N4385&gt;0),"CONVERGENTE",IF($M4385=1,"SOLO MÓVIL",IF($N4385&gt;0,"SOLO FIJO / INTERNET","SIN SERVICIOS"))))</f>
        <v/>
      </c>
      <c r="P4385">
        <f>IF($O4385="WINBACK","Recuperar (winback)",IF($O4385="CONVERGENTE","Upgrade / más líneas",IF($O4385="SOLO MÓVIL","Ofrecer fijo + internet (FLBBTV)",IF($O4385="SOLO FIJO / INTERNET","Ofrecer línea móvil Nextphone","Oferta completa (móvil + fijo + internet)"))))</f>
        <v/>
      </c>
      <c r="Q4385">
        <f>$F4385+$H4385+$L4385</f>
        <v/>
      </c>
      <c r="R4385">
        <f>IFERROR(VLOOKUP($A4385,Registros!$B$2:$G$6000,6,0),IFERROR(VLOOKUP($D4385,Winback!$B$2:$C$300,2,0),""))</f>
        <v/>
      </c>
      <c r="S4385">
        <f>IF($E4385=1,"NP","")&amp;IF($G4385=1,"+MOV","")&amp;IF($I4385=1,"+CS","")&amp;IF($K4385=1,"+WB","")</f>
        <v/>
      </c>
      <c r="T4385">
        <f>$E4385+$G4385+$I4385+$K4385</f>
        <v/>
      </c>
    </row>
    <row r="4386">
      <c r="A4386" t="inlineStr">
        <is>
          <t>335310950000</t>
        </is>
      </c>
      <c r="B4386" t="inlineStr">
        <is>
          <t>33531095</t>
        </is>
      </c>
      <c r="C4386" t="inlineStr">
        <is>
          <t>YANFANG LIU</t>
        </is>
      </c>
      <c r="D4386" t="inlineStr">
        <is>
          <t>YANFANGLIU</t>
        </is>
      </c>
      <c r="E4386">
        <f>IF(COUNTIFS(Registros!$A$2:$A$6000,"NP",Registros!$B$2:$B$6000,$A4386)&gt;0,1,0)</f>
        <v/>
      </c>
      <c r="F4386">
        <f>IF($E4386=1,SUMIFS(Registros!$F$2:$F$6000,Registros!$A$2:$A$6000,"NP",Registros!$B$2:$B$6000,$A4386),0)</f>
        <v/>
      </c>
      <c r="G4386">
        <f>IF(COUNTIFS(Registros!$A$2:$A$6000,"MOV",Registros!$B$2:$B$6000,$A4386)&gt;0,1,0)</f>
        <v/>
      </c>
      <c r="H4386">
        <f>IF($G4386=1,SUMIFS(Registros!$F$2:$F$6000,Registros!$A$2:$A$6000,"MOV",Registros!$B$2:$B$6000,$A4386),0)</f>
        <v/>
      </c>
      <c r="I4386">
        <f>IF(COUNTIFS(Registros!$A$2:$A$6000,"CS",Registros!$B$2:$B$6000,$A4386)&gt;0,1,0)</f>
        <v/>
      </c>
      <c r="J4386">
        <f>IF($I4386=1,SUMIFS(Registros!$I$2:$I$6000,Registros!$A$2:$A$6000,"CS",Registros!$B$2:$B$6000,$A4386),0)</f>
        <v/>
      </c>
      <c r="K4386">
        <f>IF(COUNTIFS(Winback!$K$2:$K$300,$D4386)&gt;0,1,0)</f>
        <v/>
      </c>
      <c r="L4386">
        <f>IF(AND($K4386=1,LEFT($A4386,3)="WB-"),SUMIFS(Winback!$D$2:$D$300,Winback!$K$2:$K$300,$D4386),0)</f>
        <v/>
      </c>
      <c r="M4386">
        <f>IF(OR($E4386=1,$G4386=1,SUMIFS(Registros!$J$2:$J$6000,Registros!$B$2:$B$6000,$A4386)&gt;0),1,0)</f>
        <v/>
      </c>
      <c r="N4386">
        <f>IF($J4386&gt;0,1,IF(COUNTIFS(Registros!$A$2:$A$6000,"CS",Registros!$B$2:$B$6000,$A4386,Registros!$K$2:$K$6000,"&lt;&gt;")&gt;0,1,0))</f>
        <v/>
      </c>
      <c r="O4386">
        <f>IF(AND($K4386=1,$E4386=0,$G4386=0,$I4386=0),"WINBACK",IF(AND($M4386=1,$N4386&gt;0),"CONVERGENTE",IF($M4386=1,"SOLO MÓVIL",IF($N4386&gt;0,"SOLO FIJO / INTERNET","SIN SERVICIOS"))))</f>
        <v/>
      </c>
      <c r="P4386">
        <f>IF($O4386="WINBACK","Recuperar (winback)",IF($O4386="CONVERGENTE","Upgrade / más líneas",IF($O4386="SOLO MÓVIL","Ofrecer fijo + internet (FLBBTV)",IF($O4386="SOLO FIJO / INTERNET","Ofrecer línea móvil Nextphone","Oferta completa (móvil + fijo + internet)"))))</f>
        <v/>
      </c>
      <c r="Q4386">
        <f>$F4386+$H4386+$L4386</f>
        <v/>
      </c>
      <c r="R4386">
        <f>IFERROR(VLOOKUP($A4386,Registros!$B$2:$G$6000,6,0),IFERROR(VLOOKUP($D4386,Winback!$B$2:$C$300,2,0),""))</f>
        <v/>
      </c>
      <c r="S4386">
        <f>IF($E4386=1,"NP","")&amp;IF($G4386=1,"+MOV","")&amp;IF($I4386=1,"+CS","")&amp;IF($K4386=1,"+WB","")</f>
        <v/>
      </c>
      <c r="T4386">
        <f>$E4386+$G4386+$I4386+$K4386</f>
        <v/>
      </c>
    </row>
    <row r="4387">
      <c r="A4387" t="inlineStr">
        <is>
          <t>348224290000</t>
        </is>
      </c>
      <c r="B4387" t="inlineStr">
        <is>
          <t>34822429</t>
        </is>
      </c>
      <c r="C4387" t="inlineStr">
        <is>
          <t>YANFEI CHEN</t>
        </is>
      </c>
      <c r="D4387" t="inlineStr">
        <is>
          <t>YANFEICHEN</t>
        </is>
      </c>
      <c r="E4387">
        <f>IF(COUNTIFS(Registros!$A$2:$A$6000,"NP",Registros!$B$2:$B$6000,$A4387)&gt;0,1,0)</f>
        <v/>
      </c>
      <c r="F4387">
        <f>IF($E4387=1,SUMIFS(Registros!$F$2:$F$6000,Registros!$A$2:$A$6000,"NP",Registros!$B$2:$B$6000,$A4387),0)</f>
        <v/>
      </c>
      <c r="G4387">
        <f>IF(COUNTIFS(Registros!$A$2:$A$6000,"MOV",Registros!$B$2:$B$6000,$A4387)&gt;0,1,0)</f>
        <v/>
      </c>
      <c r="H4387">
        <f>IF($G4387=1,SUMIFS(Registros!$F$2:$F$6000,Registros!$A$2:$A$6000,"MOV",Registros!$B$2:$B$6000,$A4387),0)</f>
        <v/>
      </c>
      <c r="I4387">
        <f>IF(COUNTIFS(Registros!$A$2:$A$6000,"CS",Registros!$B$2:$B$6000,$A4387)&gt;0,1,0)</f>
        <v/>
      </c>
      <c r="J4387">
        <f>IF($I4387=1,SUMIFS(Registros!$I$2:$I$6000,Registros!$A$2:$A$6000,"CS",Registros!$B$2:$B$6000,$A4387),0)</f>
        <v/>
      </c>
      <c r="K4387">
        <f>IF(COUNTIFS(Winback!$K$2:$K$300,$D4387)&gt;0,1,0)</f>
        <v/>
      </c>
      <c r="L4387">
        <f>IF(AND($K4387=1,LEFT($A4387,3)="WB-"),SUMIFS(Winback!$D$2:$D$300,Winback!$K$2:$K$300,$D4387),0)</f>
        <v/>
      </c>
      <c r="M4387">
        <f>IF(OR($E4387=1,$G4387=1,SUMIFS(Registros!$J$2:$J$6000,Registros!$B$2:$B$6000,$A4387)&gt;0),1,0)</f>
        <v/>
      </c>
      <c r="N4387">
        <f>IF($J4387&gt;0,1,IF(COUNTIFS(Registros!$A$2:$A$6000,"CS",Registros!$B$2:$B$6000,$A4387,Registros!$K$2:$K$6000,"&lt;&gt;")&gt;0,1,0))</f>
        <v/>
      </c>
      <c r="O4387">
        <f>IF(AND($K4387=1,$E4387=0,$G4387=0,$I4387=0),"WINBACK",IF(AND($M4387=1,$N4387&gt;0),"CONVERGENTE",IF($M4387=1,"SOLO MÓVIL",IF($N4387&gt;0,"SOLO FIJO / INTERNET","SIN SERVICIOS"))))</f>
        <v/>
      </c>
      <c r="P4387">
        <f>IF($O4387="WINBACK","Recuperar (winback)",IF($O4387="CONVERGENTE","Upgrade / más líneas",IF($O4387="SOLO MÓVIL","Ofrecer fijo + internet (FLBBTV)",IF($O4387="SOLO FIJO / INTERNET","Ofrecer línea móvil Nextphone","Oferta completa (móvil + fijo + internet)"))))</f>
        <v/>
      </c>
      <c r="Q4387">
        <f>$F4387+$H4387+$L4387</f>
        <v/>
      </c>
      <c r="R4387">
        <f>IFERROR(VLOOKUP($A4387,Registros!$B$2:$G$6000,6,0),IFERROR(VLOOKUP($D4387,Winback!$B$2:$C$300,2,0),""))</f>
        <v/>
      </c>
      <c r="S4387">
        <f>IF($E4387=1,"NP","")&amp;IF($G4387=1,"+MOV","")&amp;IF($I4387=1,"+CS","")&amp;IF($K4387=1,"+WB","")</f>
        <v/>
      </c>
      <c r="T4387">
        <f>$E4387+$G4387+$I4387+$K4387</f>
        <v/>
      </c>
    </row>
    <row r="4388">
      <c r="A4388" t="inlineStr">
        <is>
          <t>337089560000</t>
        </is>
      </c>
      <c r="B4388" t="inlineStr">
        <is>
          <t>33708956</t>
        </is>
      </c>
      <c r="C4388" t="inlineStr">
        <is>
          <t>YANGJUN ZHANG</t>
        </is>
      </c>
      <c r="D4388" t="inlineStr">
        <is>
          <t>YANGJUNZHANG</t>
        </is>
      </c>
      <c r="E4388">
        <f>IF(COUNTIFS(Registros!$A$2:$A$6000,"NP",Registros!$B$2:$B$6000,$A4388)&gt;0,1,0)</f>
        <v/>
      </c>
      <c r="F4388">
        <f>IF($E4388=1,SUMIFS(Registros!$F$2:$F$6000,Registros!$A$2:$A$6000,"NP",Registros!$B$2:$B$6000,$A4388),0)</f>
        <v/>
      </c>
      <c r="G4388">
        <f>IF(COUNTIFS(Registros!$A$2:$A$6000,"MOV",Registros!$B$2:$B$6000,$A4388)&gt;0,1,0)</f>
        <v/>
      </c>
      <c r="H4388">
        <f>IF($G4388=1,SUMIFS(Registros!$F$2:$F$6000,Registros!$A$2:$A$6000,"MOV",Registros!$B$2:$B$6000,$A4388),0)</f>
        <v/>
      </c>
      <c r="I4388">
        <f>IF(COUNTIFS(Registros!$A$2:$A$6000,"CS",Registros!$B$2:$B$6000,$A4388)&gt;0,1,0)</f>
        <v/>
      </c>
      <c r="J4388">
        <f>IF($I4388=1,SUMIFS(Registros!$I$2:$I$6000,Registros!$A$2:$A$6000,"CS",Registros!$B$2:$B$6000,$A4388),0)</f>
        <v/>
      </c>
      <c r="K4388">
        <f>IF(COUNTIFS(Winback!$K$2:$K$300,$D4388)&gt;0,1,0)</f>
        <v/>
      </c>
      <c r="L4388">
        <f>IF(AND($K4388=1,LEFT($A4388,3)="WB-"),SUMIFS(Winback!$D$2:$D$300,Winback!$K$2:$K$300,$D4388),0)</f>
        <v/>
      </c>
      <c r="M4388">
        <f>IF(OR($E4388=1,$G4388=1,SUMIFS(Registros!$J$2:$J$6000,Registros!$B$2:$B$6000,$A4388)&gt;0),1,0)</f>
        <v/>
      </c>
      <c r="N4388">
        <f>IF($J4388&gt;0,1,IF(COUNTIFS(Registros!$A$2:$A$6000,"CS",Registros!$B$2:$B$6000,$A4388,Registros!$K$2:$K$6000,"&lt;&gt;")&gt;0,1,0))</f>
        <v/>
      </c>
      <c r="O4388">
        <f>IF(AND($K4388=1,$E4388=0,$G4388=0,$I4388=0),"WINBACK",IF(AND($M4388=1,$N4388&gt;0),"CONVERGENTE",IF($M4388=1,"SOLO MÓVIL",IF($N4388&gt;0,"SOLO FIJO / INTERNET","SIN SERVICIOS"))))</f>
        <v/>
      </c>
      <c r="P4388">
        <f>IF($O4388="WINBACK","Recuperar (winback)",IF($O4388="CONVERGENTE","Upgrade / más líneas",IF($O4388="SOLO MÓVIL","Ofrecer fijo + internet (FLBBTV)",IF($O4388="SOLO FIJO / INTERNET","Ofrecer línea móvil Nextphone","Oferta completa (móvil + fijo + internet)"))))</f>
        <v/>
      </c>
      <c r="Q4388">
        <f>$F4388+$H4388+$L4388</f>
        <v/>
      </c>
      <c r="R4388">
        <f>IFERROR(VLOOKUP($A4388,Registros!$B$2:$G$6000,6,0),IFERROR(VLOOKUP($D4388,Winback!$B$2:$C$300,2,0),""))</f>
        <v/>
      </c>
      <c r="S4388">
        <f>IF($E4388=1,"NP","")&amp;IF($G4388=1,"+MOV","")&amp;IF($I4388=1,"+CS","")&amp;IF($K4388=1,"+WB","")</f>
        <v/>
      </c>
      <c r="T4388">
        <f>$E4388+$G4388+$I4388+$K4388</f>
        <v/>
      </c>
    </row>
    <row r="4389">
      <c r="A4389" t="inlineStr">
        <is>
          <t>331083330100</t>
        </is>
      </c>
      <c r="B4389" t="inlineStr">
        <is>
          <t>33108333</t>
        </is>
      </c>
      <c r="C4389" t="inlineStr">
        <is>
          <t>YANHUA JIANG</t>
        </is>
      </c>
      <c r="D4389" t="inlineStr">
        <is>
          <t>YANHUAJIANG</t>
        </is>
      </c>
      <c r="E4389">
        <f>IF(COUNTIFS(Registros!$A$2:$A$6000,"NP",Registros!$B$2:$B$6000,$A4389)&gt;0,1,0)</f>
        <v/>
      </c>
      <c r="F4389">
        <f>IF($E4389=1,SUMIFS(Registros!$F$2:$F$6000,Registros!$A$2:$A$6000,"NP",Registros!$B$2:$B$6000,$A4389),0)</f>
        <v/>
      </c>
      <c r="G4389">
        <f>IF(COUNTIFS(Registros!$A$2:$A$6000,"MOV",Registros!$B$2:$B$6000,$A4389)&gt;0,1,0)</f>
        <v/>
      </c>
      <c r="H4389">
        <f>IF($G4389=1,SUMIFS(Registros!$F$2:$F$6000,Registros!$A$2:$A$6000,"MOV",Registros!$B$2:$B$6000,$A4389),0)</f>
        <v/>
      </c>
      <c r="I4389">
        <f>IF(COUNTIFS(Registros!$A$2:$A$6000,"CS",Registros!$B$2:$B$6000,$A4389)&gt;0,1,0)</f>
        <v/>
      </c>
      <c r="J4389">
        <f>IF($I4389=1,SUMIFS(Registros!$I$2:$I$6000,Registros!$A$2:$A$6000,"CS",Registros!$B$2:$B$6000,$A4389),0)</f>
        <v/>
      </c>
      <c r="K4389">
        <f>IF(COUNTIFS(Winback!$K$2:$K$300,$D4389)&gt;0,1,0)</f>
        <v/>
      </c>
      <c r="L4389">
        <f>IF(AND($K4389=1,LEFT($A4389,3)="WB-"),SUMIFS(Winback!$D$2:$D$300,Winback!$K$2:$K$300,$D4389),0)</f>
        <v/>
      </c>
      <c r="M4389">
        <f>IF(OR($E4389=1,$G4389=1,SUMIFS(Registros!$J$2:$J$6000,Registros!$B$2:$B$6000,$A4389)&gt;0),1,0)</f>
        <v/>
      </c>
      <c r="N4389">
        <f>IF($J4389&gt;0,1,IF(COUNTIFS(Registros!$A$2:$A$6000,"CS",Registros!$B$2:$B$6000,$A4389,Registros!$K$2:$K$6000,"&lt;&gt;")&gt;0,1,0))</f>
        <v/>
      </c>
      <c r="O4389">
        <f>IF(AND($K4389=1,$E4389=0,$G4389=0,$I4389=0),"WINBACK",IF(AND($M4389=1,$N4389&gt;0),"CONVERGENTE",IF($M4389=1,"SOLO MÓVIL",IF($N4389&gt;0,"SOLO FIJO / INTERNET","SIN SERVICIOS"))))</f>
        <v/>
      </c>
      <c r="P4389">
        <f>IF($O4389="WINBACK","Recuperar (winback)",IF($O4389="CONVERGENTE","Upgrade / más líneas",IF($O4389="SOLO MÓVIL","Ofrecer fijo + internet (FLBBTV)",IF($O4389="SOLO FIJO / INTERNET","Ofrecer línea móvil Nextphone","Oferta completa (móvil + fijo + internet)"))))</f>
        <v/>
      </c>
      <c r="Q4389">
        <f>$F4389+$H4389+$L4389</f>
        <v/>
      </c>
      <c r="R4389">
        <f>IFERROR(VLOOKUP($A4389,Registros!$B$2:$G$6000,6,0),IFERROR(VLOOKUP($D4389,Winback!$B$2:$C$300,2,0),""))</f>
        <v/>
      </c>
      <c r="S4389">
        <f>IF($E4389=1,"NP","")&amp;IF($G4389=1,"+MOV","")&amp;IF($I4389=1,"+CS","")&amp;IF($K4389=1,"+WB","")</f>
        <v/>
      </c>
      <c r="T4389">
        <f>$E4389+$G4389+$I4389+$K4389</f>
        <v/>
      </c>
    </row>
    <row r="4390">
      <c r="A4390" t="inlineStr">
        <is>
          <t>345276060000</t>
        </is>
      </c>
      <c r="B4390" t="inlineStr">
        <is>
          <t>34527606</t>
        </is>
      </c>
      <c r="C4390" t="inlineStr">
        <is>
          <t>YANI SA</t>
        </is>
      </c>
      <c r="D4390" t="inlineStr">
        <is>
          <t>YANISA</t>
        </is>
      </c>
      <c r="E4390">
        <f>IF(COUNTIFS(Registros!$A$2:$A$6000,"NP",Registros!$B$2:$B$6000,$A4390)&gt;0,1,0)</f>
        <v/>
      </c>
      <c r="F4390">
        <f>IF($E4390=1,SUMIFS(Registros!$F$2:$F$6000,Registros!$A$2:$A$6000,"NP",Registros!$B$2:$B$6000,$A4390),0)</f>
        <v/>
      </c>
      <c r="G4390">
        <f>IF(COUNTIFS(Registros!$A$2:$A$6000,"MOV",Registros!$B$2:$B$6000,$A4390)&gt;0,1,0)</f>
        <v/>
      </c>
      <c r="H4390">
        <f>IF($G4390=1,SUMIFS(Registros!$F$2:$F$6000,Registros!$A$2:$A$6000,"MOV",Registros!$B$2:$B$6000,$A4390),0)</f>
        <v/>
      </c>
      <c r="I4390">
        <f>IF(COUNTIFS(Registros!$A$2:$A$6000,"CS",Registros!$B$2:$B$6000,$A4390)&gt;0,1,0)</f>
        <v/>
      </c>
      <c r="J4390">
        <f>IF($I4390=1,SUMIFS(Registros!$I$2:$I$6000,Registros!$A$2:$A$6000,"CS",Registros!$B$2:$B$6000,$A4390),0)</f>
        <v/>
      </c>
      <c r="K4390">
        <f>IF(COUNTIFS(Winback!$K$2:$K$300,$D4390)&gt;0,1,0)</f>
        <v/>
      </c>
      <c r="L4390">
        <f>IF(AND($K4390=1,LEFT($A4390,3)="WB-"),SUMIFS(Winback!$D$2:$D$300,Winback!$K$2:$K$300,$D4390),0)</f>
        <v/>
      </c>
      <c r="M4390">
        <f>IF(OR($E4390=1,$G4390=1,SUMIFS(Registros!$J$2:$J$6000,Registros!$B$2:$B$6000,$A4390)&gt;0),1,0)</f>
        <v/>
      </c>
      <c r="N4390">
        <f>IF($J4390&gt;0,1,IF(COUNTIFS(Registros!$A$2:$A$6000,"CS",Registros!$B$2:$B$6000,$A4390,Registros!$K$2:$K$6000,"&lt;&gt;")&gt;0,1,0))</f>
        <v/>
      </c>
      <c r="O4390">
        <f>IF(AND($K4390=1,$E4390=0,$G4390=0,$I4390=0),"WINBACK",IF(AND($M4390=1,$N4390&gt;0),"CONVERGENTE",IF($M4390=1,"SOLO MÓVIL",IF($N4390&gt;0,"SOLO FIJO / INTERNET","SIN SERVICIOS"))))</f>
        <v/>
      </c>
      <c r="P4390">
        <f>IF($O4390="WINBACK","Recuperar (winback)",IF($O4390="CONVERGENTE","Upgrade / más líneas",IF($O4390="SOLO MÓVIL","Ofrecer fijo + internet (FLBBTV)",IF($O4390="SOLO FIJO / INTERNET","Ofrecer línea móvil Nextphone","Oferta completa (móvil + fijo + internet)"))))</f>
        <v/>
      </c>
      <c r="Q4390">
        <f>$F4390+$H4390+$L4390</f>
        <v/>
      </c>
      <c r="R4390">
        <f>IFERROR(VLOOKUP($A4390,Registros!$B$2:$G$6000,6,0),IFERROR(VLOOKUP($D4390,Winback!$B$2:$C$300,2,0),""))</f>
        <v/>
      </c>
      <c r="S4390">
        <f>IF($E4390=1,"NP","")&amp;IF($G4390=1,"+MOV","")&amp;IF($I4390=1,"+CS","")&amp;IF($K4390=1,"+WB","")</f>
        <v/>
      </c>
      <c r="T4390">
        <f>$E4390+$G4390+$I4390+$K4390</f>
        <v/>
      </c>
    </row>
    <row r="4391">
      <c r="A4391" t="inlineStr">
        <is>
          <t>346328660000</t>
        </is>
      </c>
      <c r="B4391" t="inlineStr">
        <is>
          <t>34632866</t>
        </is>
      </c>
      <c r="C4391" t="inlineStr">
        <is>
          <t>YANIFHER DIANETH DELGADO BATISTA</t>
        </is>
      </c>
      <c r="D4391" t="inlineStr">
        <is>
          <t>YANIFHERDIANETHDELGADOBATISTA</t>
        </is>
      </c>
      <c r="E4391">
        <f>IF(COUNTIFS(Registros!$A$2:$A$6000,"NP",Registros!$B$2:$B$6000,$A4391)&gt;0,1,0)</f>
        <v/>
      </c>
      <c r="F4391">
        <f>IF($E4391=1,SUMIFS(Registros!$F$2:$F$6000,Registros!$A$2:$A$6000,"NP",Registros!$B$2:$B$6000,$A4391),0)</f>
        <v/>
      </c>
      <c r="G4391">
        <f>IF(COUNTIFS(Registros!$A$2:$A$6000,"MOV",Registros!$B$2:$B$6000,$A4391)&gt;0,1,0)</f>
        <v/>
      </c>
      <c r="H4391">
        <f>IF($G4391=1,SUMIFS(Registros!$F$2:$F$6000,Registros!$A$2:$A$6000,"MOV",Registros!$B$2:$B$6000,$A4391),0)</f>
        <v/>
      </c>
      <c r="I4391">
        <f>IF(COUNTIFS(Registros!$A$2:$A$6000,"CS",Registros!$B$2:$B$6000,$A4391)&gt;0,1,0)</f>
        <v/>
      </c>
      <c r="J4391">
        <f>IF($I4391=1,SUMIFS(Registros!$I$2:$I$6000,Registros!$A$2:$A$6000,"CS",Registros!$B$2:$B$6000,$A4391),0)</f>
        <v/>
      </c>
      <c r="K4391">
        <f>IF(COUNTIFS(Winback!$K$2:$K$300,$D4391)&gt;0,1,0)</f>
        <v/>
      </c>
      <c r="L4391">
        <f>IF(AND($K4391=1,LEFT($A4391,3)="WB-"),SUMIFS(Winback!$D$2:$D$300,Winback!$K$2:$K$300,$D4391),0)</f>
        <v/>
      </c>
      <c r="M4391">
        <f>IF(OR($E4391=1,$G4391=1,SUMIFS(Registros!$J$2:$J$6000,Registros!$B$2:$B$6000,$A4391)&gt;0),1,0)</f>
        <v/>
      </c>
      <c r="N4391">
        <f>IF($J4391&gt;0,1,IF(COUNTIFS(Registros!$A$2:$A$6000,"CS",Registros!$B$2:$B$6000,$A4391,Registros!$K$2:$K$6000,"&lt;&gt;")&gt;0,1,0))</f>
        <v/>
      </c>
      <c r="O4391">
        <f>IF(AND($K4391=1,$E4391=0,$G4391=0,$I4391=0),"WINBACK",IF(AND($M4391=1,$N4391&gt;0),"CONVERGENTE",IF($M4391=1,"SOLO MÓVIL",IF($N4391&gt;0,"SOLO FIJO / INTERNET","SIN SERVICIOS"))))</f>
        <v/>
      </c>
      <c r="P4391">
        <f>IF($O4391="WINBACK","Recuperar (winback)",IF($O4391="CONVERGENTE","Upgrade / más líneas",IF($O4391="SOLO MÓVIL","Ofrecer fijo + internet (FLBBTV)",IF($O4391="SOLO FIJO / INTERNET","Ofrecer línea móvil Nextphone","Oferta completa (móvil + fijo + internet)"))))</f>
        <v/>
      </c>
      <c r="Q4391">
        <f>$F4391+$H4391+$L4391</f>
        <v/>
      </c>
      <c r="R4391">
        <f>IFERROR(VLOOKUP($A4391,Registros!$B$2:$G$6000,6,0),IFERROR(VLOOKUP($D4391,Winback!$B$2:$C$300,2,0),""))</f>
        <v/>
      </c>
      <c r="S4391">
        <f>IF($E4391=1,"NP","")&amp;IF($G4391=1,"+MOV","")&amp;IF($I4391=1,"+CS","")&amp;IF($K4391=1,"+WB","")</f>
        <v/>
      </c>
      <c r="T4391">
        <f>$E4391+$G4391+$I4391+$K4391</f>
        <v/>
      </c>
    </row>
    <row r="4392">
      <c r="A4392" t="inlineStr">
        <is>
          <t>324043900000</t>
        </is>
      </c>
      <c r="B4392" t="inlineStr">
        <is>
          <t>32404390</t>
        </is>
      </c>
      <c r="C4392" t="inlineStr">
        <is>
          <t>YANILKA EDITH ROUSE RODRIGUEZ DE SANABRIA</t>
        </is>
      </c>
      <c r="D4392" t="inlineStr">
        <is>
          <t>YANILKAEDITHROUSERODRIGUEZDESANABRIA</t>
        </is>
      </c>
      <c r="E4392">
        <f>IF(COUNTIFS(Registros!$A$2:$A$6000,"NP",Registros!$B$2:$B$6000,$A4392)&gt;0,1,0)</f>
        <v/>
      </c>
      <c r="F4392">
        <f>IF($E4392=1,SUMIFS(Registros!$F$2:$F$6000,Registros!$A$2:$A$6000,"NP",Registros!$B$2:$B$6000,$A4392),0)</f>
        <v/>
      </c>
      <c r="G4392">
        <f>IF(COUNTIFS(Registros!$A$2:$A$6000,"MOV",Registros!$B$2:$B$6000,$A4392)&gt;0,1,0)</f>
        <v/>
      </c>
      <c r="H4392">
        <f>IF($G4392=1,SUMIFS(Registros!$F$2:$F$6000,Registros!$A$2:$A$6000,"MOV",Registros!$B$2:$B$6000,$A4392),0)</f>
        <v/>
      </c>
      <c r="I4392">
        <f>IF(COUNTIFS(Registros!$A$2:$A$6000,"CS",Registros!$B$2:$B$6000,$A4392)&gt;0,1,0)</f>
        <v/>
      </c>
      <c r="J4392">
        <f>IF($I4392=1,SUMIFS(Registros!$I$2:$I$6000,Registros!$A$2:$A$6000,"CS",Registros!$B$2:$B$6000,$A4392),0)</f>
        <v/>
      </c>
      <c r="K4392">
        <f>IF(COUNTIFS(Winback!$K$2:$K$300,$D4392)&gt;0,1,0)</f>
        <v/>
      </c>
      <c r="L4392">
        <f>IF(AND($K4392=1,LEFT($A4392,3)="WB-"),SUMIFS(Winback!$D$2:$D$300,Winback!$K$2:$K$300,$D4392),0)</f>
        <v/>
      </c>
      <c r="M4392">
        <f>IF(OR($E4392=1,$G4392=1,SUMIFS(Registros!$J$2:$J$6000,Registros!$B$2:$B$6000,$A4392)&gt;0),1,0)</f>
        <v/>
      </c>
      <c r="N4392">
        <f>IF($J4392&gt;0,1,IF(COUNTIFS(Registros!$A$2:$A$6000,"CS",Registros!$B$2:$B$6000,$A4392,Registros!$K$2:$K$6000,"&lt;&gt;")&gt;0,1,0))</f>
        <v/>
      </c>
      <c r="O4392">
        <f>IF(AND($K4392=1,$E4392=0,$G4392=0,$I4392=0),"WINBACK",IF(AND($M4392=1,$N4392&gt;0),"CONVERGENTE",IF($M4392=1,"SOLO MÓVIL",IF($N4392&gt;0,"SOLO FIJO / INTERNET","SIN SERVICIOS"))))</f>
        <v/>
      </c>
      <c r="P4392">
        <f>IF($O4392="WINBACK","Recuperar (winback)",IF($O4392="CONVERGENTE","Upgrade / más líneas",IF($O4392="SOLO MÓVIL","Ofrecer fijo + internet (FLBBTV)",IF($O4392="SOLO FIJO / INTERNET","Ofrecer línea móvil Nextphone","Oferta completa (móvil + fijo + internet)"))))</f>
        <v/>
      </c>
      <c r="Q4392">
        <f>$F4392+$H4392+$L4392</f>
        <v/>
      </c>
      <c r="R4392">
        <f>IFERROR(VLOOKUP($A4392,Registros!$B$2:$G$6000,6,0),IFERROR(VLOOKUP($D4392,Winback!$B$2:$C$300,2,0),""))</f>
        <v/>
      </c>
      <c r="S4392">
        <f>IF($E4392=1,"NP","")&amp;IF($G4392=1,"+MOV","")&amp;IF($I4392=1,"+CS","")&amp;IF($K4392=1,"+WB","")</f>
        <v/>
      </c>
      <c r="T4392">
        <f>$E4392+$G4392+$I4392+$K4392</f>
        <v/>
      </c>
    </row>
    <row r="4393">
      <c r="A4393" t="inlineStr">
        <is>
          <t>344363010000</t>
        </is>
      </c>
      <c r="B4393" t="inlineStr">
        <is>
          <t>34436301</t>
        </is>
      </c>
      <c r="C4393" t="inlineStr">
        <is>
          <t>YANIMACHE; S.A.</t>
        </is>
      </c>
      <c r="D4393" t="inlineStr">
        <is>
          <t>YANIMACHESA</t>
        </is>
      </c>
      <c r="E4393">
        <f>IF(COUNTIFS(Registros!$A$2:$A$6000,"NP",Registros!$B$2:$B$6000,$A4393)&gt;0,1,0)</f>
        <v/>
      </c>
      <c r="F4393">
        <f>IF($E4393=1,SUMIFS(Registros!$F$2:$F$6000,Registros!$A$2:$A$6000,"NP",Registros!$B$2:$B$6000,$A4393),0)</f>
        <v/>
      </c>
      <c r="G4393">
        <f>IF(COUNTIFS(Registros!$A$2:$A$6000,"MOV",Registros!$B$2:$B$6000,$A4393)&gt;0,1,0)</f>
        <v/>
      </c>
      <c r="H4393">
        <f>IF($G4393=1,SUMIFS(Registros!$F$2:$F$6000,Registros!$A$2:$A$6000,"MOV",Registros!$B$2:$B$6000,$A4393),0)</f>
        <v/>
      </c>
      <c r="I4393">
        <f>IF(COUNTIFS(Registros!$A$2:$A$6000,"CS",Registros!$B$2:$B$6000,$A4393)&gt;0,1,0)</f>
        <v/>
      </c>
      <c r="J4393">
        <f>IF($I4393=1,SUMIFS(Registros!$I$2:$I$6000,Registros!$A$2:$A$6000,"CS",Registros!$B$2:$B$6000,$A4393),0)</f>
        <v/>
      </c>
      <c r="K4393">
        <f>IF(COUNTIFS(Winback!$K$2:$K$300,$D4393)&gt;0,1,0)</f>
        <v/>
      </c>
      <c r="L4393">
        <f>IF(AND($K4393=1,LEFT($A4393,3)="WB-"),SUMIFS(Winback!$D$2:$D$300,Winback!$K$2:$K$300,$D4393),0)</f>
        <v/>
      </c>
      <c r="M4393">
        <f>IF(OR($E4393=1,$G4393=1,SUMIFS(Registros!$J$2:$J$6000,Registros!$B$2:$B$6000,$A4393)&gt;0),1,0)</f>
        <v/>
      </c>
      <c r="N4393">
        <f>IF($J4393&gt;0,1,IF(COUNTIFS(Registros!$A$2:$A$6000,"CS",Registros!$B$2:$B$6000,$A4393,Registros!$K$2:$K$6000,"&lt;&gt;")&gt;0,1,0))</f>
        <v/>
      </c>
      <c r="O4393">
        <f>IF(AND($K4393=1,$E4393=0,$G4393=0,$I4393=0),"WINBACK",IF(AND($M4393=1,$N4393&gt;0),"CONVERGENTE",IF($M4393=1,"SOLO MÓVIL",IF($N4393&gt;0,"SOLO FIJO / INTERNET","SIN SERVICIOS"))))</f>
        <v/>
      </c>
      <c r="P4393">
        <f>IF($O4393="WINBACK","Recuperar (winback)",IF($O4393="CONVERGENTE","Upgrade / más líneas",IF($O4393="SOLO MÓVIL","Ofrecer fijo + internet (FLBBTV)",IF($O4393="SOLO FIJO / INTERNET","Ofrecer línea móvil Nextphone","Oferta completa (móvil + fijo + internet)"))))</f>
        <v/>
      </c>
      <c r="Q4393">
        <f>$F4393+$H4393+$L4393</f>
        <v/>
      </c>
      <c r="R4393">
        <f>IFERROR(VLOOKUP($A4393,Registros!$B$2:$G$6000,6,0),IFERROR(VLOOKUP($D4393,Winback!$B$2:$C$300,2,0),""))</f>
        <v/>
      </c>
      <c r="S4393">
        <f>IF($E4393=1,"NP","")&amp;IF($G4393=1,"+MOV","")&amp;IF($I4393=1,"+CS","")&amp;IF($K4393=1,"+WB","")</f>
        <v/>
      </c>
      <c r="T4393">
        <f>$E4393+$G4393+$I4393+$K4393</f>
        <v/>
      </c>
    </row>
    <row r="4394">
      <c r="A4394" t="inlineStr">
        <is>
          <t>307073720000</t>
        </is>
      </c>
      <c r="B4394" t="inlineStr">
        <is>
          <t>30707372</t>
        </is>
      </c>
      <c r="C4394" t="inlineStr">
        <is>
          <t>YANIN MARTINEZ ROVIRA</t>
        </is>
      </c>
      <c r="D4394" t="inlineStr">
        <is>
          <t>YANINMARTINEZROVIRA</t>
        </is>
      </c>
      <c r="E4394">
        <f>IF(COUNTIFS(Registros!$A$2:$A$6000,"NP",Registros!$B$2:$B$6000,$A4394)&gt;0,1,0)</f>
        <v/>
      </c>
      <c r="F4394">
        <f>IF($E4394=1,SUMIFS(Registros!$F$2:$F$6000,Registros!$A$2:$A$6000,"NP",Registros!$B$2:$B$6000,$A4394),0)</f>
        <v/>
      </c>
      <c r="G4394">
        <f>IF(COUNTIFS(Registros!$A$2:$A$6000,"MOV",Registros!$B$2:$B$6000,$A4394)&gt;0,1,0)</f>
        <v/>
      </c>
      <c r="H4394">
        <f>IF($G4394=1,SUMIFS(Registros!$F$2:$F$6000,Registros!$A$2:$A$6000,"MOV",Registros!$B$2:$B$6000,$A4394),0)</f>
        <v/>
      </c>
      <c r="I4394">
        <f>IF(COUNTIFS(Registros!$A$2:$A$6000,"CS",Registros!$B$2:$B$6000,$A4394)&gt;0,1,0)</f>
        <v/>
      </c>
      <c r="J4394">
        <f>IF($I4394=1,SUMIFS(Registros!$I$2:$I$6000,Registros!$A$2:$A$6000,"CS",Registros!$B$2:$B$6000,$A4394),0)</f>
        <v/>
      </c>
      <c r="K4394">
        <f>IF(COUNTIFS(Winback!$K$2:$K$300,$D4394)&gt;0,1,0)</f>
        <v/>
      </c>
      <c r="L4394">
        <f>IF(AND($K4394=1,LEFT($A4394,3)="WB-"),SUMIFS(Winback!$D$2:$D$300,Winback!$K$2:$K$300,$D4394),0)</f>
        <v/>
      </c>
      <c r="M4394">
        <f>IF(OR($E4394=1,$G4394=1,SUMIFS(Registros!$J$2:$J$6000,Registros!$B$2:$B$6000,$A4394)&gt;0),1,0)</f>
        <v/>
      </c>
      <c r="N4394">
        <f>IF($J4394&gt;0,1,IF(COUNTIFS(Registros!$A$2:$A$6000,"CS",Registros!$B$2:$B$6000,$A4394,Registros!$K$2:$K$6000,"&lt;&gt;")&gt;0,1,0))</f>
        <v/>
      </c>
      <c r="O4394">
        <f>IF(AND($K4394=1,$E4394=0,$G4394=0,$I4394=0),"WINBACK",IF(AND($M4394=1,$N4394&gt;0),"CONVERGENTE",IF($M4394=1,"SOLO MÓVIL",IF($N4394&gt;0,"SOLO FIJO / INTERNET","SIN SERVICIOS"))))</f>
        <v/>
      </c>
      <c r="P4394">
        <f>IF($O4394="WINBACK","Recuperar (winback)",IF($O4394="CONVERGENTE","Upgrade / más líneas",IF($O4394="SOLO MÓVIL","Ofrecer fijo + internet (FLBBTV)",IF($O4394="SOLO FIJO / INTERNET","Ofrecer línea móvil Nextphone","Oferta completa (móvil + fijo + internet)"))))</f>
        <v/>
      </c>
      <c r="Q4394">
        <f>$F4394+$H4394+$L4394</f>
        <v/>
      </c>
      <c r="R4394">
        <f>IFERROR(VLOOKUP($A4394,Registros!$B$2:$G$6000,6,0),IFERROR(VLOOKUP($D4394,Winback!$B$2:$C$300,2,0),""))</f>
        <v/>
      </c>
      <c r="S4394">
        <f>IF($E4394=1,"NP","")&amp;IF($G4394=1,"+MOV","")&amp;IF($I4394=1,"+CS","")&amp;IF($K4394=1,"+WB","")</f>
        <v/>
      </c>
      <c r="T4394">
        <f>$E4394+$G4394+$I4394+$K4394</f>
        <v/>
      </c>
    </row>
    <row r="4395">
      <c r="A4395" t="inlineStr">
        <is>
          <t>337238920000</t>
        </is>
      </c>
      <c r="B4395" t="inlineStr">
        <is>
          <t>33723892</t>
        </is>
      </c>
      <c r="C4395" t="inlineStr">
        <is>
          <t>YANINA CELINDA DOMINGUEZ</t>
        </is>
      </c>
      <c r="D4395" t="inlineStr">
        <is>
          <t>YANINACELINDADOMINGUEZ</t>
        </is>
      </c>
      <c r="E4395">
        <f>IF(COUNTIFS(Registros!$A$2:$A$6000,"NP",Registros!$B$2:$B$6000,$A4395)&gt;0,1,0)</f>
        <v/>
      </c>
      <c r="F4395">
        <f>IF($E4395=1,SUMIFS(Registros!$F$2:$F$6000,Registros!$A$2:$A$6000,"NP",Registros!$B$2:$B$6000,$A4395),0)</f>
        <v/>
      </c>
      <c r="G4395">
        <f>IF(COUNTIFS(Registros!$A$2:$A$6000,"MOV",Registros!$B$2:$B$6000,$A4395)&gt;0,1,0)</f>
        <v/>
      </c>
      <c r="H4395">
        <f>IF($G4395=1,SUMIFS(Registros!$F$2:$F$6000,Registros!$A$2:$A$6000,"MOV",Registros!$B$2:$B$6000,$A4395),0)</f>
        <v/>
      </c>
      <c r="I4395">
        <f>IF(COUNTIFS(Registros!$A$2:$A$6000,"CS",Registros!$B$2:$B$6000,$A4395)&gt;0,1,0)</f>
        <v/>
      </c>
      <c r="J4395">
        <f>IF($I4395=1,SUMIFS(Registros!$I$2:$I$6000,Registros!$A$2:$A$6000,"CS",Registros!$B$2:$B$6000,$A4395),0)</f>
        <v/>
      </c>
      <c r="K4395">
        <f>IF(COUNTIFS(Winback!$K$2:$K$300,$D4395)&gt;0,1,0)</f>
        <v/>
      </c>
      <c r="L4395">
        <f>IF(AND($K4395=1,LEFT($A4395,3)="WB-"),SUMIFS(Winback!$D$2:$D$300,Winback!$K$2:$K$300,$D4395),0)</f>
        <v/>
      </c>
      <c r="M4395">
        <f>IF(OR($E4395=1,$G4395=1,SUMIFS(Registros!$J$2:$J$6000,Registros!$B$2:$B$6000,$A4395)&gt;0),1,0)</f>
        <v/>
      </c>
      <c r="N4395">
        <f>IF($J4395&gt;0,1,IF(COUNTIFS(Registros!$A$2:$A$6000,"CS",Registros!$B$2:$B$6000,$A4395,Registros!$K$2:$K$6000,"&lt;&gt;")&gt;0,1,0))</f>
        <v/>
      </c>
      <c r="O4395">
        <f>IF(AND($K4395=1,$E4395=0,$G4395=0,$I4395=0),"WINBACK",IF(AND($M4395=1,$N4395&gt;0),"CONVERGENTE",IF($M4395=1,"SOLO MÓVIL",IF($N4395&gt;0,"SOLO FIJO / INTERNET","SIN SERVICIOS"))))</f>
        <v/>
      </c>
      <c r="P4395">
        <f>IF($O4395="WINBACK","Recuperar (winback)",IF($O4395="CONVERGENTE","Upgrade / más líneas",IF($O4395="SOLO MÓVIL","Ofrecer fijo + internet (FLBBTV)",IF($O4395="SOLO FIJO / INTERNET","Ofrecer línea móvil Nextphone","Oferta completa (móvil + fijo + internet)"))))</f>
        <v/>
      </c>
      <c r="Q4395">
        <f>$F4395+$H4395+$L4395</f>
        <v/>
      </c>
      <c r="R4395">
        <f>IFERROR(VLOOKUP($A4395,Registros!$B$2:$G$6000,6,0),IFERROR(VLOOKUP($D4395,Winback!$B$2:$C$300,2,0),""))</f>
        <v/>
      </c>
      <c r="S4395">
        <f>IF($E4395=1,"NP","")&amp;IF($G4395=1,"+MOV","")&amp;IF($I4395=1,"+CS","")&amp;IF($K4395=1,"+WB","")</f>
        <v/>
      </c>
      <c r="T4395">
        <f>$E4395+$G4395+$I4395+$K4395</f>
        <v/>
      </c>
    </row>
    <row r="4396">
      <c r="A4396" t="inlineStr">
        <is>
          <t>301063940000</t>
        </is>
      </c>
      <c r="B4396" t="inlineStr">
        <is>
          <t>30106394</t>
        </is>
      </c>
      <c r="C4396" t="inlineStr">
        <is>
          <t>YANIRA MICHELLE LANE</t>
        </is>
      </c>
      <c r="D4396" t="inlineStr">
        <is>
          <t>YANIRAMICHELLELANE</t>
        </is>
      </c>
      <c r="E4396">
        <f>IF(COUNTIFS(Registros!$A$2:$A$6000,"NP",Registros!$B$2:$B$6000,$A4396)&gt;0,1,0)</f>
        <v/>
      </c>
      <c r="F4396">
        <f>IF($E4396=1,SUMIFS(Registros!$F$2:$F$6000,Registros!$A$2:$A$6000,"NP",Registros!$B$2:$B$6000,$A4396),0)</f>
        <v/>
      </c>
      <c r="G4396">
        <f>IF(COUNTIFS(Registros!$A$2:$A$6000,"MOV",Registros!$B$2:$B$6000,$A4396)&gt;0,1,0)</f>
        <v/>
      </c>
      <c r="H4396">
        <f>IF($G4396=1,SUMIFS(Registros!$F$2:$F$6000,Registros!$A$2:$A$6000,"MOV",Registros!$B$2:$B$6000,$A4396),0)</f>
        <v/>
      </c>
      <c r="I4396">
        <f>IF(COUNTIFS(Registros!$A$2:$A$6000,"CS",Registros!$B$2:$B$6000,$A4396)&gt;0,1,0)</f>
        <v/>
      </c>
      <c r="J4396">
        <f>IF($I4396=1,SUMIFS(Registros!$I$2:$I$6000,Registros!$A$2:$A$6000,"CS",Registros!$B$2:$B$6000,$A4396),0)</f>
        <v/>
      </c>
      <c r="K4396">
        <f>IF(COUNTIFS(Winback!$K$2:$K$300,$D4396)&gt;0,1,0)</f>
        <v/>
      </c>
      <c r="L4396">
        <f>IF(AND($K4396=1,LEFT($A4396,3)="WB-"),SUMIFS(Winback!$D$2:$D$300,Winback!$K$2:$K$300,$D4396),0)</f>
        <v/>
      </c>
      <c r="M4396">
        <f>IF(OR($E4396=1,$G4396=1,SUMIFS(Registros!$J$2:$J$6000,Registros!$B$2:$B$6000,$A4396)&gt;0),1,0)</f>
        <v/>
      </c>
      <c r="N4396">
        <f>IF($J4396&gt;0,1,IF(COUNTIFS(Registros!$A$2:$A$6000,"CS",Registros!$B$2:$B$6000,$A4396,Registros!$K$2:$K$6000,"&lt;&gt;")&gt;0,1,0))</f>
        <v/>
      </c>
      <c r="O4396">
        <f>IF(AND($K4396=1,$E4396=0,$G4396=0,$I4396=0),"WINBACK",IF(AND($M4396=1,$N4396&gt;0),"CONVERGENTE",IF($M4396=1,"SOLO MÓVIL",IF($N4396&gt;0,"SOLO FIJO / INTERNET","SIN SERVICIOS"))))</f>
        <v/>
      </c>
      <c r="P4396">
        <f>IF($O4396="WINBACK","Recuperar (winback)",IF($O4396="CONVERGENTE","Upgrade / más líneas",IF($O4396="SOLO MÓVIL","Ofrecer fijo + internet (FLBBTV)",IF($O4396="SOLO FIJO / INTERNET","Ofrecer línea móvil Nextphone","Oferta completa (móvil + fijo + internet)"))))</f>
        <v/>
      </c>
      <c r="Q4396">
        <f>$F4396+$H4396+$L4396</f>
        <v/>
      </c>
      <c r="R4396">
        <f>IFERROR(VLOOKUP($A4396,Registros!$B$2:$G$6000,6,0),IFERROR(VLOOKUP($D4396,Winback!$B$2:$C$300,2,0),""))</f>
        <v/>
      </c>
      <c r="S4396">
        <f>IF($E4396=1,"NP","")&amp;IF($G4396=1,"+MOV","")&amp;IF($I4396=1,"+CS","")&amp;IF($K4396=1,"+WB","")</f>
        <v/>
      </c>
      <c r="T4396">
        <f>$E4396+$G4396+$I4396+$K4396</f>
        <v/>
      </c>
    </row>
    <row r="4397">
      <c r="A4397" t="inlineStr">
        <is>
          <t>316033120000</t>
        </is>
      </c>
      <c r="B4397" t="inlineStr">
        <is>
          <t>31603312</t>
        </is>
      </c>
      <c r="C4397" t="inlineStr">
        <is>
          <t>YANIRED DEL CARMEN FRANCO RAMOS</t>
        </is>
      </c>
      <c r="D4397" t="inlineStr">
        <is>
          <t>YANIREDDELCARMENFRANCORAMOS</t>
        </is>
      </c>
      <c r="E4397">
        <f>IF(COUNTIFS(Registros!$A$2:$A$6000,"NP",Registros!$B$2:$B$6000,$A4397)&gt;0,1,0)</f>
        <v/>
      </c>
      <c r="F4397">
        <f>IF($E4397=1,SUMIFS(Registros!$F$2:$F$6000,Registros!$A$2:$A$6000,"NP",Registros!$B$2:$B$6000,$A4397),0)</f>
        <v/>
      </c>
      <c r="G4397">
        <f>IF(COUNTIFS(Registros!$A$2:$A$6000,"MOV",Registros!$B$2:$B$6000,$A4397)&gt;0,1,0)</f>
        <v/>
      </c>
      <c r="H4397">
        <f>IF($G4397=1,SUMIFS(Registros!$F$2:$F$6000,Registros!$A$2:$A$6000,"MOV",Registros!$B$2:$B$6000,$A4397),0)</f>
        <v/>
      </c>
      <c r="I4397">
        <f>IF(COUNTIFS(Registros!$A$2:$A$6000,"CS",Registros!$B$2:$B$6000,$A4397)&gt;0,1,0)</f>
        <v/>
      </c>
      <c r="J4397">
        <f>IF($I4397=1,SUMIFS(Registros!$I$2:$I$6000,Registros!$A$2:$A$6000,"CS",Registros!$B$2:$B$6000,$A4397),0)</f>
        <v/>
      </c>
      <c r="K4397">
        <f>IF(COUNTIFS(Winback!$K$2:$K$300,$D4397)&gt;0,1,0)</f>
        <v/>
      </c>
      <c r="L4397">
        <f>IF(AND($K4397=1,LEFT($A4397,3)="WB-"),SUMIFS(Winback!$D$2:$D$300,Winback!$K$2:$K$300,$D4397),0)</f>
        <v/>
      </c>
      <c r="M4397">
        <f>IF(OR($E4397=1,$G4397=1,SUMIFS(Registros!$J$2:$J$6000,Registros!$B$2:$B$6000,$A4397)&gt;0),1,0)</f>
        <v/>
      </c>
      <c r="N4397">
        <f>IF($J4397&gt;0,1,IF(COUNTIFS(Registros!$A$2:$A$6000,"CS",Registros!$B$2:$B$6000,$A4397,Registros!$K$2:$K$6000,"&lt;&gt;")&gt;0,1,0))</f>
        <v/>
      </c>
      <c r="O4397">
        <f>IF(AND($K4397=1,$E4397=0,$G4397=0,$I4397=0),"WINBACK",IF(AND($M4397=1,$N4397&gt;0),"CONVERGENTE",IF($M4397=1,"SOLO MÓVIL",IF($N4397&gt;0,"SOLO FIJO / INTERNET","SIN SERVICIOS"))))</f>
        <v/>
      </c>
      <c r="P4397">
        <f>IF($O4397="WINBACK","Recuperar (winback)",IF($O4397="CONVERGENTE","Upgrade / más líneas",IF($O4397="SOLO MÓVIL","Ofrecer fijo + internet (FLBBTV)",IF($O4397="SOLO FIJO / INTERNET","Ofrecer línea móvil Nextphone","Oferta completa (móvil + fijo + internet)"))))</f>
        <v/>
      </c>
      <c r="Q4397">
        <f>$F4397+$H4397+$L4397</f>
        <v/>
      </c>
      <c r="R4397">
        <f>IFERROR(VLOOKUP($A4397,Registros!$B$2:$G$6000,6,0),IFERROR(VLOOKUP($D4397,Winback!$B$2:$C$300,2,0),""))</f>
        <v/>
      </c>
      <c r="S4397">
        <f>IF($E4397=1,"NP","")&amp;IF($G4397=1,"+MOV","")&amp;IF($I4397=1,"+CS","")&amp;IF($K4397=1,"+WB","")</f>
        <v/>
      </c>
      <c r="T4397">
        <f>$E4397+$G4397+$I4397+$K4397</f>
        <v/>
      </c>
    </row>
    <row r="4398">
      <c r="A4398" t="inlineStr">
        <is>
          <t>356120790000</t>
        </is>
      </c>
      <c r="B4398" t="inlineStr">
        <is>
          <t>35612079</t>
        </is>
      </c>
      <c r="C4398" t="inlineStr">
        <is>
          <t>YANIRETH VICTORIA EDWARDS BALOY</t>
        </is>
      </c>
      <c r="D4398" t="inlineStr">
        <is>
          <t>YANIRETHVICTORIAEDWARDSBALOY</t>
        </is>
      </c>
      <c r="E4398">
        <f>IF(COUNTIFS(Registros!$A$2:$A$6000,"NP",Registros!$B$2:$B$6000,$A4398)&gt;0,1,0)</f>
        <v/>
      </c>
      <c r="F4398">
        <f>IF($E4398=1,SUMIFS(Registros!$F$2:$F$6000,Registros!$A$2:$A$6000,"NP",Registros!$B$2:$B$6000,$A4398),0)</f>
        <v/>
      </c>
      <c r="G4398">
        <f>IF(COUNTIFS(Registros!$A$2:$A$6000,"MOV",Registros!$B$2:$B$6000,$A4398)&gt;0,1,0)</f>
        <v/>
      </c>
      <c r="H4398">
        <f>IF($G4398=1,SUMIFS(Registros!$F$2:$F$6000,Registros!$A$2:$A$6000,"MOV",Registros!$B$2:$B$6000,$A4398),0)</f>
        <v/>
      </c>
      <c r="I4398">
        <f>IF(COUNTIFS(Registros!$A$2:$A$6000,"CS",Registros!$B$2:$B$6000,$A4398)&gt;0,1,0)</f>
        <v/>
      </c>
      <c r="J4398">
        <f>IF($I4398=1,SUMIFS(Registros!$I$2:$I$6000,Registros!$A$2:$A$6000,"CS",Registros!$B$2:$B$6000,$A4398),0)</f>
        <v/>
      </c>
      <c r="K4398">
        <f>IF(COUNTIFS(Winback!$K$2:$K$300,$D4398)&gt;0,1,0)</f>
        <v/>
      </c>
      <c r="L4398">
        <f>IF(AND($K4398=1,LEFT($A4398,3)="WB-"),SUMIFS(Winback!$D$2:$D$300,Winback!$K$2:$K$300,$D4398),0)</f>
        <v/>
      </c>
      <c r="M4398">
        <f>IF(OR($E4398=1,$G4398=1,SUMIFS(Registros!$J$2:$J$6000,Registros!$B$2:$B$6000,$A4398)&gt;0),1,0)</f>
        <v/>
      </c>
      <c r="N4398">
        <f>IF($J4398&gt;0,1,IF(COUNTIFS(Registros!$A$2:$A$6000,"CS",Registros!$B$2:$B$6000,$A4398,Registros!$K$2:$K$6000,"&lt;&gt;")&gt;0,1,0))</f>
        <v/>
      </c>
      <c r="O4398">
        <f>IF(AND($K4398=1,$E4398=0,$G4398=0,$I4398=0),"WINBACK",IF(AND($M4398=1,$N4398&gt;0),"CONVERGENTE",IF($M4398=1,"SOLO MÓVIL",IF($N4398&gt;0,"SOLO FIJO / INTERNET","SIN SERVICIOS"))))</f>
        <v/>
      </c>
      <c r="P4398">
        <f>IF($O4398="WINBACK","Recuperar (winback)",IF($O4398="CONVERGENTE","Upgrade / más líneas",IF($O4398="SOLO MÓVIL","Ofrecer fijo + internet (FLBBTV)",IF($O4398="SOLO FIJO / INTERNET","Ofrecer línea móvil Nextphone","Oferta completa (móvil + fijo + internet)"))))</f>
        <v/>
      </c>
      <c r="Q4398">
        <f>$F4398+$H4398+$L4398</f>
        <v/>
      </c>
      <c r="R4398">
        <f>IFERROR(VLOOKUP($A4398,Registros!$B$2:$G$6000,6,0),IFERROR(VLOOKUP($D4398,Winback!$B$2:$C$300,2,0),""))</f>
        <v/>
      </c>
      <c r="S4398">
        <f>IF($E4398=1,"NP","")&amp;IF($G4398=1,"+MOV","")&amp;IF($I4398=1,"+CS","")&amp;IF($K4398=1,"+WB","")</f>
        <v/>
      </c>
      <c r="T4398">
        <f>$E4398+$G4398+$I4398+$K4398</f>
        <v/>
      </c>
    </row>
    <row r="4399">
      <c r="A4399" t="inlineStr">
        <is>
          <t>352089700000</t>
        </is>
      </c>
      <c r="B4399" t="inlineStr">
        <is>
          <t>35208970</t>
        </is>
      </c>
      <c r="C4399" t="inlineStr">
        <is>
          <t>YANIRIS GARCIA PEÑA</t>
        </is>
      </c>
      <c r="D4399" t="inlineStr">
        <is>
          <t>YANIRISGARCIAPENA</t>
        </is>
      </c>
      <c r="E4399">
        <f>IF(COUNTIFS(Registros!$A$2:$A$6000,"NP",Registros!$B$2:$B$6000,$A4399)&gt;0,1,0)</f>
        <v/>
      </c>
      <c r="F4399">
        <f>IF($E4399=1,SUMIFS(Registros!$F$2:$F$6000,Registros!$A$2:$A$6000,"NP",Registros!$B$2:$B$6000,$A4399),0)</f>
        <v/>
      </c>
      <c r="G4399">
        <f>IF(COUNTIFS(Registros!$A$2:$A$6000,"MOV",Registros!$B$2:$B$6000,$A4399)&gt;0,1,0)</f>
        <v/>
      </c>
      <c r="H4399">
        <f>IF($G4399=1,SUMIFS(Registros!$F$2:$F$6000,Registros!$A$2:$A$6000,"MOV",Registros!$B$2:$B$6000,$A4399),0)</f>
        <v/>
      </c>
      <c r="I4399">
        <f>IF(COUNTIFS(Registros!$A$2:$A$6000,"CS",Registros!$B$2:$B$6000,$A4399)&gt;0,1,0)</f>
        <v/>
      </c>
      <c r="J4399">
        <f>IF($I4399=1,SUMIFS(Registros!$I$2:$I$6000,Registros!$A$2:$A$6000,"CS",Registros!$B$2:$B$6000,$A4399),0)</f>
        <v/>
      </c>
      <c r="K4399">
        <f>IF(COUNTIFS(Winback!$K$2:$K$300,$D4399)&gt;0,1,0)</f>
        <v/>
      </c>
      <c r="L4399">
        <f>IF(AND($K4399=1,LEFT($A4399,3)="WB-"),SUMIFS(Winback!$D$2:$D$300,Winback!$K$2:$K$300,$D4399),0)</f>
        <v/>
      </c>
      <c r="M4399">
        <f>IF(OR($E4399=1,$G4399=1,SUMIFS(Registros!$J$2:$J$6000,Registros!$B$2:$B$6000,$A4399)&gt;0),1,0)</f>
        <v/>
      </c>
      <c r="N4399">
        <f>IF($J4399&gt;0,1,IF(COUNTIFS(Registros!$A$2:$A$6000,"CS",Registros!$B$2:$B$6000,$A4399,Registros!$K$2:$K$6000,"&lt;&gt;")&gt;0,1,0))</f>
        <v/>
      </c>
      <c r="O4399">
        <f>IF(AND($K4399=1,$E4399=0,$G4399=0,$I4399=0),"WINBACK",IF(AND($M4399=1,$N4399&gt;0),"CONVERGENTE",IF($M4399=1,"SOLO MÓVIL",IF($N4399&gt;0,"SOLO FIJO / INTERNET","SIN SERVICIOS"))))</f>
        <v/>
      </c>
      <c r="P4399">
        <f>IF($O4399="WINBACK","Recuperar (winback)",IF($O4399="CONVERGENTE","Upgrade / más líneas",IF($O4399="SOLO MÓVIL","Ofrecer fijo + internet (FLBBTV)",IF($O4399="SOLO FIJO / INTERNET","Ofrecer línea móvil Nextphone","Oferta completa (móvil + fijo + internet)"))))</f>
        <v/>
      </c>
      <c r="Q4399">
        <f>$F4399+$H4399+$L4399</f>
        <v/>
      </c>
      <c r="R4399">
        <f>IFERROR(VLOOKUP($A4399,Registros!$B$2:$G$6000,6,0),IFERROR(VLOOKUP($D4399,Winback!$B$2:$C$300,2,0),""))</f>
        <v/>
      </c>
      <c r="S4399">
        <f>IF($E4399=1,"NP","")&amp;IF($G4399=1,"+MOV","")&amp;IF($I4399=1,"+CS","")&amp;IF($K4399=1,"+WB","")</f>
        <v/>
      </c>
      <c r="T4399">
        <f>$E4399+$G4399+$I4399+$K4399</f>
        <v/>
      </c>
    </row>
    <row r="4400">
      <c r="A4400" t="inlineStr">
        <is>
          <t>339025310000</t>
        </is>
      </c>
      <c r="B4400" t="inlineStr">
        <is>
          <t>33902531</t>
        </is>
      </c>
      <c r="C4400" t="inlineStr">
        <is>
          <t>YANISETH DANIELA MENESES PANEZO</t>
        </is>
      </c>
      <c r="D4400" t="inlineStr">
        <is>
          <t>YANISETHDANIELAMENESESPANEZO</t>
        </is>
      </c>
      <c r="E4400">
        <f>IF(COUNTIFS(Registros!$A$2:$A$6000,"NP",Registros!$B$2:$B$6000,$A4400)&gt;0,1,0)</f>
        <v/>
      </c>
      <c r="F4400">
        <f>IF($E4400=1,SUMIFS(Registros!$F$2:$F$6000,Registros!$A$2:$A$6000,"NP",Registros!$B$2:$B$6000,$A4400),0)</f>
        <v/>
      </c>
      <c r="G4400">
        <f>IF(COUNTIFS(Registros!$A$2:$A$6000,"MOV",Registros!$B$2:$B$6000,$A4400)&gt;0,1,0)</f>
        <v/>
      </c>
      <c r="H4400">
        <f>IF($G4400=1,SUMIFS(Registros!$F$2:$F$6000,Registros!$A$2:$A$6000,"MOV",Registros!$B$2:$B$6000,$A4400),0)</f>
        <v/>
      </c>
      <c r="I4400">
        <f>IF(COUNTIFS(Registros!$A$2:$A$6000,"CS",Registros!$B$2:$B$6000,$A4400)&gt;0,1,0)</f>
        <v/>
      </c>
      <c r="J4400">
        <f>IF($I4400=1,SUMIFS(Registros!$I$2:$I$6000,Registros!$A$2:$A$6000,"CS",Registros!$B$2:$B$6000,$A4400),0)</f>
        <v/>
      </c>
      <c r="K4400">
        <f>IF(COUNTIFS(Winback!$K$2:$K$300,$D4400)&gt;0,1,0)</f>
        <v/>
      </c>
      <c r="L4400">
        <f>IF(AND($K4400=1,LEFT($A4400,3)="WB-"),SUMIFS(Winback!$D$2:$D$300,Winback!$K$2:$K$300,$D4400),0)</f>
        <v/>
      </c>
      <c r="M4400">
        <f>IF(OR($E4400=1,$G4400=1,SUMIFS(Registros!$J$2:$J$6000,Registros!$B$2:$B$6000,$A4400)&gt;0),1,0)</f>
        <v/>
      </c>
      <c r="N4400">
        <f>IF($J4400&gt;0,1,IF(COUNTIFS(Registros!$A$2:$A$6000,"CS",Registros!$B$2:$B$6000,$A4400,Registros!$K$2:$K$6000,"&lt;&gt;")&gt;0,1,0))</f>
        <v/>
      </c>
      <c r="O4400">
        <f>IF(AND($K4400=1,$E4400=0,$G4400=0,$I4400=0),"WINBACK",IF(AND($M4400=1,$N4400&gt;0),"CONVERGENTE",IF($M4400=1,"SOLO MÓVIL",IF($N4400&gt;0,"SOLO FIJO / INTERNET","SIN SERVICIOS"))))</f>
        <v/>
      </c>
      <c r="P4400">
        <f>IF($O4400="WINBACK","Recuperar (winback)",IF($O4400="CONVERGENTE","Upgrade / más líneas",IF($O4400="SOLO MÓVIL","Ofrecer fijo + internet (FLBBTV)",IF($O4400="SOLO FIJO / INTERNET","Ofrecer línea móvil Nextphone","Oferta completa (móvil + fijo + internet)"))))</f>
        <v/>
      </c>
      <c r="Q4400">
        <f>$F4400+$H4400+$L4400</f>
        <v/>
      </c>
      <c r="R4400">
        <f>IFERROR(VLOOKUP($A4400,Registros!$B$2:$G$6000,6,0),IFERROR(VLOOKUP($D4400,Winback!$B$2:$C$300,2,0),""))</f>
        <v/>
      </c>
      <c r="S4400">
        <f>IF($E4400=1,"NP","")&amp;IF($G4400=1,"+MOV","")&amp;IF($I4400=1,"+CS","")&amp;IF($K4400=1,"+WB","")</f>
        <v/>
      </c>
      <c r="T4400">
        <f>$E4400+$G4400+$I4400+$K4400</f>
        <v/>
      </c>
    </row>
    <row r="4401">
      <c r="A4401" t="inlineStr">
        <is>
          <t>314072100000</t>
        </is>
      </c>
      <c r="B4401" t="inlineStr">
        <is>
          <t>31407210</t>
        </is>
      </c>
      <c r="C4401" t="inlineStr">
        <is>
          <t>YANITZA INES ISABEL PEREZ SANTOS</t>
        </is>
      </c>
      <c r="D4401" t="inlineStr">
        <is>
          <t>YANITZAINESISABELPEREZSANTOS</t>
        </is>
      </c>
      <c r="E4401">
        <f>IF(COUNTIFS(Registros!$A$2:$A$6000,"NP",Registros!$B$2:$B$6000,$A4401)&gt;0,1,0)</f>
        <v/>
      </c>
      <c r="F4401">
        <f>IF($E4401=1,SUMIFS(Registros!$F$2:$F$6000,Registros!$A$2:$A$6000,"NP",Registros!$B$2:$B$6000,$A4401),0)</f>
        <v/>
      </c>
      <c r="G4401">
        <f>IF(COUNTIFS(Registros!$A$2:$A$6000,"MOV",Registros!$B$2:$B$6000,$A4401)&gt;0,1,0)</f>
        <v/>
      </c>
      <c r="H4401">
        <f>IF($G4401=1,SUMIFS(Registros!$F$2:$F$6000,Registros!$A$2:$A$6000,"MOV",Registros!$B$2:$B$6000,$A4401),0)</f>
        <v/>
      </c>
      <c r="I4401">
        <f>IF(COUNTIFS(Registros!$A$2:$A$6000,"CS",Registros!$B$2:$B$6000,$A4401)&gt;0,1,0)</f>
        <v/>
      </c>
      <c r="J4401">
        <f>IF($I4401=1,SUMIFS(Registros!$I$2:$I$6000,Registros!$A$2:$A$6000,"CS",Registros!$B$2:$B$6000,$A4401),0)</f>
        <v/>
      </c>
      <c r="K4401">
        <f>IF(COUNTIFS(Winback!$K$2:$K$300,$D4401)&gt;0,1,0)</f>
        <v/>
      </c>
      <c r="L4401">
        <f>IF(AND($K4401=1,LEFT($A4401,3)="WB-"),SUMIFS(Winback!$D$2:$D$300,Winback!$K$2:$K$300,$D4401),0)</f>
        <v/>
      </c>
      <c r="M4401">
        <f>IF(OR($E4401=1,$G4401=1,SUMIFS(Registros!$J$2:$J$6000,Registros!$B$2:$B$6000,$A4401)&gt;0),1,0)</f>
        <v/>
      </c>
      <c r="N4401">
        <f>IF($J4401&gt;0,1,IF(COUNTIFS(Registros!$A$2:$A$6000,"CS",Registros!$B$2:$B$6000,$A4401,Registros!$K$2:$K$6000,"&lt;&gt;")&gt;0,1,0))</f>
        <v/>
      </c>
      <c r="O4401">
        <f>IF(AND($K4401=1,$E4401=0,$G4401=0,$I4401=0),"WINBACK",IF(AND($M4401=1,$N4401&gt;0),"CONVERGENTE",IF($M4401=1,"SOLO MÓVIL",IF($N4401&gt;0,"SOLO FIJO / INTERNET","SIN SERVICIOS"))))</f>
        <v/>
      </c>
      <c r="P4401">
        <f>IF($O4401="WINBACK","Recuperar (winback)",IF($O4401="CONVERGENTE","Upgrade / más líneas",IF($O4401="SOLO MÓVIL","Ofrecer fijo + internet (FLBBTV)",IF($O4401="SOLO FIJO / INTERNET","Ofrecer línea móvil Nextphone","Oferta completa (móvil + fijo + internet)"))))</f>
        <v/>
      </c>
      <c r="Q4401">
        <f>$F4401+$H4401+$L4401</f>
        <v/>
      </c>
      <c r="R4401">
        <f>IFERROR(VLOOKUP($A4401,Registros!$B$2:$G$6000,6,0),IFERROR(VLOOKUP($D4401,Winback!$B$2:$C$300,2,0),""))</f>
        <v/>
      </c>
      <c r="S4401">
        <f>IF($E4401=1,"NP","")&amp;IF($G4401=1,"+MOV","")&amp;IF($I4401=1,"+CS","")&amp;IF($K4401=1,"+WB","")</f>
        <v/>
      </c>
      <c r="T4401">
        <f>$E4401+$G4401+$I4401+$K4401</f>
        <v/>
      </c>
    </row>
    <row r="4402">
      <c r="A4402" t="inlineStr">
        <is>
          <t>327069380000</t>
        </is>
      </c>
      <c r="B4402" t="inlineStr">
        <is>
          <t>32706938</t>
        </is>
      </c>
      <c r="C4402" t="inlineStr">
        <is>
          <t>YANITZA YISSELL CARRASCO LOPEZ</t>
        </is>
      </c>
      <c r="D4402" t="inlineStr">
        <is>
          <t>YANITZAYISSELLCARRASCOLOPEZ</t>
        </is>
      </c>
      <c r="E4402">
        <f>IF(COUNTIFS(Registros!$A$2:$A$6000,"NP",Registros!$B$2:$B$6000,$A4402)&gt;0,1,0)</f>
        <v/>
      </c>
      <c r="F4402">
        <f>IF($E4402=1,SUMIFS(Registros!$F$2:$F$6000,Registros!$A$2:$A$6000,"NP",Registros!$B$2:$B$6000,$A4402),0)</f>
        <v/>
      </c>
      <c r="G4402">
        <f>IF(COUNTIFS(Registros!$A$2:$A$6000,"MOV",Registros!$B$2:$B$6000,$A4402)&gt;0,1,0)</f>
        <v/>
      </c>
      <c r="H4402">
        <f>IF($G4402=1,SUMIFS(Registros!$F$2:$F$6000,Registros!$A$2:$A$6000,"MOV",Registros!$B$2:$B$6000,$A4402),0)</f>
        <v/>
      </c>
      <c r="I4402">
        <f>IF(COUNTIFS(Registros!$A$2:$A$6000,"CS",Registros!$B$2:$B$6000,$A4402)&gt;0,1,0)</f>
        <v/>
      </c>
      <c r="J4402">
        <f>IF($I4402=1,SUMIFS(Registros!$I$2:$I$6000,Registros!$A$2:$A$6000,"CS",Registros!$B$2:$B$6000,$A4402),0)</f>
        <v/>
      </c>
      <c r="K4402">
        <f>IF(COUNTIFS(Winback!$K$2:$K$300,$D4402)&gt;0,1,0)</f>
        <v/>
      </c>
      <c r="L4402">
        <f>IF(AND($K4402=1,LEFT($A4402,3)="WB-"),SUMIFS(Winback!$D$2:$D$300,Winback!$K$2:$K$300,$D4402),0)</f>
        <v/>
      </c>
      <c r="M4402">
        <f>IF(OR($E4402=1,$G4402=1,SUMIFS(Registros!$J$2:$J$6000,Registros!$B$2:$B$6000,$A4402)&gt;0),1,0)</f>
        <v/>
      </c>
      <c r="N4402">
        <f>IF($J4402&gt;0,1,IF(COUNTIFS(Registros!$A$2:$A$6000,"CS",Registros!$B$2:$B$6000,$A4402,Registros!$K$2:$K$6000,"&lt;&gt;")&gt;0,1,0))</f>
        <v/>
      </c>
      <c r="O4402">
        <f>IF(AND($K4402=1,$E4402=0,$G4402=0,$I4402=0),"WINBACK",IF(AND($M4402=1,$N4402&gt;0),"CONVERGENTE",IF($M4402=1,"SOLO MÓVIL",IF($N4402&gt;0,"SOLO FIJO / INTERNET","SIN SERVICIOS"))))</f>
        <v/>
      </c>
      <c r="P4402">
        <f>IF($O4402="WINBACK","Recuperar (winback)",IF($O4402="CONVERGENTE","Upgrade / más líneas",IF($O4402="SOLO MÓVIL","Ofrecer fijo + internet (FLBBTV)",IF($O4402="SOLO FIJO / INTERNET","Ofrecer línea móvil Nextphone","Oferta completa (móvil + fijo + internet)"))))</f>
        <v/>
      </c>
      <c r="Q4402">
        <f>$F4402+$H4402+$L4402</f>
        <v/>
      </c>
      <c r="R4402">
        <f>IFERROR(VLOOKUP($A4402,Registros!$B$2:$G$6000,6,0),IFERROR(VLOOKUP($D4402,Winback!$B$2:$C$300,2,0),""))</f>
        <v/>
      </c>
      <c r="S4402">
        <f>IF($E4402=1,"NP","")&amp;IF($G4402=1,"+MOV","")&amp;IF($I4402=1,"+CS","")&amp;IF($K4402=1,"+WB","")</f>
        <v/>
      </c>
      <c r="T4402">
        <f>$E4402+$G4402+$I4402+$K4402</f>
        <v/>
      </c>
    </row>
    <row r="4403">
      <c r="A4403" t="inlineStr">
        <is>
          <t>216002790000</t>
        </is>
      </c>
      <c r="B4403" t="inlineStr">
        <is>
          <t>21600279</t>
        </is>
      </c>
      <c r="C4403" t="inlineStr">
        <is>
          <t>YANIXA BALOY</t>
        </is>
      </c>
      <c r="D4403" t="inlineStr">
        <is>
          <t>YANIXABALOY</t>
        </is>
      </c>
      <c r="E4403">
        <f>IF(COUNTIFS(Registros!$A$2:$A$6000,"NP",Registros!$B$2:$B$6000,$A4403)&gt;0,1,0)</f>
        <v/>
      </c>
      <c r="F4403">
        <f>IF($E4403=1,SUMIFS(Registros!$F$2:$F$6000,Registros!$A$2:$A$6000,"NP",Registros!$B$2:$B$6000,$A4403),0)</f>
        <v/>
      </c>
      <c r="G4403">
        <f>IF(COUNTIFS(Registros!$A$2:$A$6000,"MOV",Registros!$B$2:$B$6000,$A4403)&gt;0,1,0)</f>
        <v/>
      </c>
      <c r="H4403">
        <f>IF($G4403=1,SUMIFS(Registros!$F$2:$F$6000,Registros!$A$2:$A$6000,"MOV",Registros!$B$2:$B$6000,$A4403),0)</f>
        <v/>
      </c>
      <c r="I4403">
        <f>IF(COUNTIFS(Registros!$A$2:$A$6000,"CS",Registros!$B$2:$B$6000,$A4403)&gt;0,1,0)</f>
        <v/>
      </c>
      <c r="J4403">
        <f>IF($I4403=1,SUMIFS(Registros!$I$2:$I$6000,Registros!$A$2:$A$6000,"CS",Registros!$B$2:$B$6000,$A4403),0)</f>
        <v/>
      </c>
      <c r="K4403">
        <f>IF(COUNTIFS(Winback!$K$2:$K$300,$D4403)&gt;0,1,0)</f>
        <v/>
      </c>
      <c r="L4403">
        <f>IF(AND($K4403=1,LEFT($A4403,3)="WB-"),SUMIFS(Winback!$D$2:$D$300,Winback!$K$2:$K$300,$D4403),0)</f>
        <v/>
      </c>
      <c r="M4403">
        <f>IF(OR($E4403=1,$G4403=1,SUMIFS(Registros!$J$2:$J$6000,Registros!$B$2:$B$6000,$A4403)&gt;0),1,0)</f>
        <v/>
      </c>
      <c r="N4403">
        <f>IF($J4403&gt;0,1,IF(COUNTIFS(Registros!$A$2:$A$6000,"CS",Registros!$B$2:$B$6000,$A4403,Registros!$K$2:$K$6000,"&lt;&gt;")&gt;0,1,0))</f>
        <v/>
      </c>
      <c r="O4403">
        <f>IF(AND($K4403=1,$E4403=0,$G4403=0,$I4403=0),"WINBACK",IF(AND($M4403=1,$N4403&gt;0),"CONVERGENTE",IF($M4403=1,"SOLO MÓVIL",IF($N4403&gt;0,"SOLO FIJO / INTERNET","SIN SERVICIOS"))))</f>
        <v/>
      </c>
      <c r="P4403">
        <f>IF($O4403="WINBACK","Recuperar (winback)",IF($O4403="CONVERGENTE","Upgrade / más líneas",IF($O4403="SOLO MÓVIL","Ofrecer fijo + internet (FLBBTV)",IF($O4403="SOLO FIJO / INTERNET","Ofrecer línea móvil Nextphone","Oferta completa (móvil + fijo + internet)"))))</f>
        <v/>
      </c>
      <c r="Q4403">
        <f>$F4403+$H4403+$L4403</f>
        <v/>
      </c>
      <c r="R4403">
        <f>IFERROR(VLOOKUP($A4403,Registros!$B$2:$G$6000,6,0),IFERROR(VLOOKUP($D4403,Winback!$B$2:$C$300,2,0),""))</f>
        <v/>
      </c>
      <c r="S4403">
        <f>IF($E4403=1,"NP","")&amp;IF($G4403=1,"+MOV","")&amp;IF($I4403=1,"+CS","")&amp;IF($K4403=1,"+WB","")</f>
        <v/>
      </c>
      <c r="T4403">
        <f>$E4403+$G4403+$I4403+$K4403</f>
        <v/>
      </c>
    </row>
    <row r="4404">
      <c r="A4404" t="inlineStr">
        <is>
          <t>357089300000</t>
        </is>
      </c>
      <c r="B4404" t="inlineStr">
        <is>
          <t>35708930</t>
        </is>
      </c>
      <c r="C4404" t="inlineStr">
        <is>
          <t>YANJIE LIN</t>
        </is>
      </c>
      <c r="D4404" t="inlineStr">
        <is>
          <t>YANJIELIN</t>
        </is>
      </c>
      <c r="E4404">
        <f>IF(COUNTIFS(Registros!$A$2:$A$6000,"NP",Registros!$B$2:$B$6000,$A4404)&gt;0,1,0)</f>
        <v/>
      </c>
      <c r="F4404">
        <f>IF($E4404=1,SUMIFS(Registros!$F$2:$F$6000,Registros!$A$2:$A$6000,"NP",Registros!$B$2:$B$6000,$A4404),0)</f>
        <v/>
      </c>
      <c r="G4404">
        <f>IF(COUNTIFS(Registros!$A$2:$A$6000,"MOV",Registros!$B$2:$B$6000,$A4404)&gt;0,1,0)</f>
        <v/>
      </c>
      <c r="H4404">
        <f>IF($G4404=1,SUMIFS(Registros!$F$2:$F$6000,Registros!$A$2:$A$6000,"MOV",Registros!$B$2:$B$6000,$A4404),0)</f>
        <v/>
      </c>
      <c r="I4404">
        <f>IF(COUNTIFS(Registros!$A$2:$A$6000,"CS",Registros!$B$2:$B$6000,$A4404)&gt;0,1,0)</f>
        <v/>
      </c>
      <c r="J4404">
        <f>IF($I4404=1,SUMIFS(Registros!$I$2:$I$6000,Registros!$A$2:$A$6000,"CS",Registros!$B$2:$B$6000,$A4404),0)</f>
        <v/>
      </c>
      <c r="K4404">
        <f>IF(COUNTIFS(Winback!$K$2:$K$300,$D4404)&gt;0,1,0)</f>
        <v/>
      </c>
      <c r="L4404">
        <f>IF(AND($K4404=1,LEFT($A4404,3)="WB-"),SUMIFS(Winback!$D$2:$D$300,Winback!$K$2:$K$300,$D4404),0)</f>
        <v/>
      </c>
      <c r="M4404">
        <f>IF(OR($E4404=1,$G4404=1,SUMIFS(Registros!$J$2:$J$6000,Registros!$B$2:$B$6000,$A4404)&gt;0),1,0)</f>
        <v/>
      </c>
      <c r="N4404">
        <f>IF($J4404&gt;0,1,IF(COUNTIFS(Registros!$A$2:$A$6000,"CS",Registros!$B$2:$B$6000,$A4404,Registros!$K$2:$K$6000,"&lt;&gt;")&gt;0,1,0))</f>
        <v/>
      </c>
      <c r="O4404">
        <f>IF(AND($K4404=1,$E4404=0,$G4404=0,$I4404=0),"WINBACK",IF(AND($M4404=1,$N4404&gt;0),"CONVERGENTE",IF($M4404=1,"SOLO MÓVIL",IF($N4404&gt;0,"SOLO FIJO / INTERNET","SIN SERVICIOS"))))</f>
        <v/>
      </c>
      <c r="P4404">
        <f>IF($O4404="WINBACK","Recuperar (winback)",IF($O4404="CONVERGENTE","Upgrade / más líneas",IF($O4404="SOLO MÓVIL","Ofrecer fijo + internet (FLBBTV)",IF($O4404="SOLO FIJO / INTERNET","Ofrecer línea móvil Nextphone","Oferta completa (móvil + fijo + internet)"))))</f>
        <v/>
      </c>
      <c r="Q4404">
        <f>$F4404+$H4404+$L4404</f>
        <v/>
      </c>
      <c r="R4404">
        <f>IFERROR(VLOOKUP($A4404,Registros!$B$2:$G$6000,6,0),IFERROR(VLOOKUP($D4404,Winback!$B$2:$C$300,2,0),""))</f>
        <v/>
      </c>
      <c r="S4404">
        <f>IF($E4404=1,"NP","")&amp;IF($G4404=1,"+MOV","")&amp;IF($I4404=1,"+CS","")&amp;IF($K4404=1,"+WB","")</f>
        <v/>
      </c>
      <c r="T4404">
        <f>$E4404+$G4404+$I4404+$K4404</f>
        <v/>
      </c>
    </row>
    <row r="4405">
      <c r="A4405" t="inlineStr">
        <is>
          <t>349046540000</t>
        </is>
      </c>
      <c r="B4405" t="inlineStr">
        <is>
          <t>34904654</t>
        </is>
      </c>
      <c r="C4405" t="inlineStr">
        <is>
          <t>YANLI LU</t>
        </is>
      </c>
      <c r="D4405" t="inlineStr">
        <is>
          <t>YANLILU</t>
        </is>
      </c>
      <c r="E4405">
        <f>IF(COUNTIFS(Registros!$A$2:$A$6000,"NP",Registros!$B$2:$B$6000,$A4405)&gt;0,1,0)</f>
        <v/>
      </c>
      <c r="F4405">
        <f>IF($E4405=1,SUMIFS(Registros!$F$2:$F$6000,Registros!$A$2:$A$6000,"NP",Registros!$B$2:$B$6000,$A4405),0)</f>
        <v/>
      </c>
      <c r="G4405">
        <f>IF(COUNTIFS(Registros!$A$2:$A$6000,"MOV",Registros!$B$2:$B$6000,$A4405)&gt;0,1,0)</f>
        <v/>
      </c>
      <c r="H4405">
        <f>IF($G4405=1,SUMIFS(Registros!$F$2:$F$6000,Registros!$A$2:$A$6000,"MOV",Registros!$B$2:$B$6000,$A4405),0)</f>
        <v/>
      </c>
      <c r="I4405">
        <f>IF(COUNTIFS(Registros!$A$2:$A$6000,"CS",Registros!$B$2:$B$6000,$A4405)&gt;0,1,0)</f>
        <v/>
      </c>
      <c r="J4405">
        <f>IF($I4405=1,SUMIFS(Registros!$I$2:$I$6000,Registros!$A$2:$A$6000,"CS",Registros!$B$2:$B$6000,$A4405),0)</f>
        <v/>
      </c>
      <c r="K4405">
        <f>IF(COUNTIFS(Winback!$K$2:$K$300,$D4405)&gt;0,1,0)</f>
        <v/>
      </c>
      <c r="L4405">
        <f>IF(AND($K4405=1,LEFT($A4405,3)="WB-"),SUMIFS(Winback!$D$2:$D$300,Winback!$K$2:$K$300,$D4405),0)</f>
        <v/>
      </c>
      <c r="M4405">
        <f>IF(OR($E4405=1,$G4405=1,SUMIFS(Registros!$J$2:$J$6000,Registros!$B$2:$B$6000,$A4405)&gt;0),1,0)</f>
        <v/>
      </c>
      <c r="N4405">
        <f>IF($J4405&gt;0,1,IF(COUNTIFS(Registros!$A$2:$A$6000,"CS",Registros!$B$2:$B$6000,$A4405,Registros!$K$2:$K$6000,"&lt;&gt;")&gt;0,1,0))</f>
        <v/>
      </c>
      <c r="O4405">
        <f>IF(AND($K4405=1,$E4405=0,$G4405=0,$I4405=0),"WINBACK",IF(AND($M4405=1,$N4405&gt;0),"CONVERGENTE",IF($M4405=1,"SOLO MÓVIL",IF($N4405&gt;0,"SOLO FIJO / INTERNET","SIN SERVICIOS"))))</f>
        <v/>
      </c>
      <c r="P4405">
        <f>IF($O4405="WINBACK","Recuperar (winback)",IF($O4405="CONVERGENTE","Upgrade / más líneas",IF($O4405="SOLO MÓVIL","Ofrecer fijo + internet (FLBBTV)",IF($O4405="SOLO FIJO / INTERNET","Ofrecer línea móvil Nextphone","Oferta completa (móvil + fijo + internet)"))))</f>
        <v/>
      </c>
      <c r="Q4405">
        <f>$F4405+$H4405+$L4405</f>
        <v/>
      </c>
      <c r="R4405">
        <f>IFERROR(VLOOKUP($A4405,Registros!$B$2:$G$6000,6,0),IFERROR(VLOOKUP($D4405,Winback!$B$2:$C$300,2,0),""))</f>
        <v/>
      </c>
      <c r="S4405">
        <f>IF($E4405=1,"NP","")&amp;IF($G4405=1,"+MOV","")&amp;IF($I4405=1,"+CS","")&amp;IF($K4405=1,"+WB","")</f>
        <v/>
      </c>
      <c r="T4405">
        <f>$E4405+$G4405+$I4405+$K4405</f>
        <v/>
      </c>
    </row>
    <row r="4406">
      <c r="A4406" t="inlineStr">
        <is>
          <t>358040420000</t>
        </is>
      </c>
      <c r="B4406" t="inlineStr">
        <is>
          <t>35804042</t>
        </is>
      </c>
      <c r="C4406" t="inlineStr">
        <is>
          <t>YANLIET CHONG GARCÍA</t>
        </is>
      </c>
      <c r="D4406" t="inlineStr">
        <is>
          <t>YANLIETCHONGGARCIA</t>
        </is>
      </c>
      <c r="E4406">
        <f>IF(COUNTIFS(Registros!$A$2:$A$6000,"NP",Registros!$B$2:$B$6000,$A4406)&gt;0,1,0)</f>
        <v/>
      </c>
      <c r="F4406">
        <f>IF($E4406=1,SUMIFS(Registros!$F$2:$F$6000,Registros!$A$2:$A$6000,"NP",Registros!$B$2:$B$6000,$A4406),0)</f>
        <v/>
      </c>
      <c r="G4406">
        <f>IF(COUNTIFS(Registros!$A$2:$A$6000,"MOV",Registros!$B$2:$B$6000,$A4406)&gt;0,1,0)</f>
        <v/>
      </c>
      <c r="H4406">
        <f>IF($G4406=1,SUMIFS(Registros!$F$2:$F$6000,Registros!$A$2:$A$6000,"MOV",Registros!$B$2:$B$6000,$A4406),0)</f>
        <v/>
      </c>
      <c r="I4406">
        <f>IF(COUNTIFS(Registros!$A$2:$A$6000,"CS",Registros!$B$2:$B$6000,$A4406)&gt;0,1,0)</f>
        <v/>
      </c>
      <c r="J4406">
        <f>IF($I4406=1,SUMIFS(Registros!$I$2:$I$6000,Registros!$A$2:$A$6000,"CS",Registros!$B$2:$B$6000,$A4406),0)</f>
        <v/>
      </c>
      <c r="K4406">
        <f>IF(COUNTIFS(Winback!$K$2:$K$300,$D4406)&gt;0,1,0)</f>
        <v/>
      </c>
      <c r="L4406">
        <f>IF(AND($K4406=1,LEFT($A4406,3)="WB-"),SUMIFS(Winback!$D$2:$D$300,Winback!$K$2:$K$300,$D4406),0)</f>
        <v/>
      </c>
      <c r="M4406">
        <f>IF(OR($E4406=1,$G4406=1,SUMIFS(Registros!$J$2:$J$6000,Registros!$B$2:$B$6000,$A4406)&gt;0),1,0)</f>
        <v/>
      </c>
      <c r="N4406">
        <f>IF($J4406&gt;0,1,IF(COUNTIFS(Registros!$A$2:$A$6000,"CS",Registros!$B$2:$B$6000,$A4406,Registros!$K$2:$K$6000,"&lt;&gt;")&gt;0,1,0))</f>
        <v/>
      </c>
      <c r="O4406">
        <f>IF(AND($K4406=1,$E4406=0,$G4406=0,$I4406=0),"WINBACK",IF(AND($M4406=1,$N4406&gt;0),"CONVERGENTE",IF($M4406=1,"SOLO MÓVIL",IF($N4406&gt;0,"SOLO FIJO / INTERNET","SIN SERVICIOS"))))</f>
        <v/>
      </c>
      <c r="P4406">
        <f>IF($O4406="WINBACK","Recuperar (winback)",IF($O4406="CONVERGENTE","Upgrade / más líneas",IF($O4406="SOLO MÓVIL","Ofrecer fijo + internet (FLBBTV)",IF($O4406="SOLO FIJO / INTERNET","Ofrecer línea móvil Nextphone","Oferta completa (móvil + fijo + internet)"))))</f>
        <v/>
      </c>
      <c r="Q4406">
        <f>$F4406+$H4406+$L4406</f>
        <v/>
      </c>
      <c r="R4406">
        <f>IFERROR(VLOOKUP($A4406,Registros!$B$2:$G$6000,6,0),IFERROR(VLOOKUP($D4406,Winback!$B$2:$C$300,2,0),""))</f>
        <v/>
      </c>
      <c r="S4406">
        <f>IF($E4406=1,"NP","")&amp;IF($G4406=1,"+MOV","")&amp;IF($I4406=1,"+CS","")&amp;IF($K4406=1,"+WB","")</f>
        <v/>
      </c>
      <c r="T4406">
        <f>$E4406+$G4406+$I4406+$K4406</f>
        <v/>
      </c>
    </row>
    <row r="4407">
      <c r="A4407" t="inlineStr">
        <is>
          <t>238021710000</t>
        </is>
      </c>
      <c r="B4407" t="inlineStr">
        <is>
          <t>23802171</t>
        </is>
      </c>
      <c r="C4407" t="inlineStr">
        <is>
          <t>YANLING ZHONG</t>
        </is>
      </c>
      <c r="D4407" t="inlineStr">
        <is>
          <t>YANLINGZHONG</t>
        </is>
      </c>
      <c r="E4407">
        <f>IF(COUNTIFS(Registros!$A$2:$A$6000,"NP",Registros!$B$2:$B$6000,$A4407)&gt;0,1,0)</f>
        <v/>
      </c>
      <c r="F4407">
        <f>IF($E4407=1,SUMIFS(Registros!$F$2:$F$6000,Registros!$A$2:$A$6000,"NP",Registros!$B$2:$B$6000,$A4407),0)</f>
        <v/>
      </c>
      <c r="G4407">
        <f>IF(COUNTIFS(Registros!$A$2:$A$6000,"MOV",Registros!$B$2:$B$6000,$A4407)&gt;0,1,0)</f>
        <v/>
      </c>
      <c r="H4407">
        <f>IF($G4407=1,SUMIFS(Registros!$F$2:$F$6000,Registros!$A$2:$A$6000,"MOV",Registros!$B$2:$B$6000,$A4407),0)</f>
        <v/>
      </c>
      <c r="I4407">
        <f>IF(COUNTIFS(Registros!$A$2:$A$6000,"CS",Registros!$B$2:$B$6000,$A4407)&gt;0,1,0)</f>
        <v/>
      </c>
      <c r="J4407">
        <f>IF($I4407=1,SUMIFS(Registros!$I$2:$I$6000,Registros!$A$2:$A$6000,"CS",Registros!$B$2:$B$6000,$A4407),0)</f>
        <v/>
      </c>
      <c r="K4407">
        <f>IF(COUNTIFS(Winback!$K$2:$K$300,$D4407)&gt;0,1,0)</f>
        <v/>
      </c>
      <c r="L4407">
        <f>IF(AND($K4407=1,LEFT($A4407,3)="WB-"),SUMIFS(Winback!$D$2:$D$300,Winback!$K$2:$K$300,$D4407),0)</f>
        <v/>
      </c>
      <c r="M4407">
        <f>IF(OR($E4407=1,$G4407=1,SUMIFS(Registros!$J$2:$J$6000,Registros!$B$2:$B$6000,$A4407)&gt;0),1,0)</f>
        <v/>
      </c>
      <c r="N4407">
        <f>IF($J4407&gt;0,1,IF(COUNTIFS(Registros!$A$2:$A$6000,"CS",Registros!$B$2:$B$6000,$A4407,Registros!$K$2:$K$6000,"&lt;&gt;")&gt;0,1,0))</f>
        <v/>
      </c>
      <c r="O4407">
        <f>IF(AND($K4407=1,$E4407=0,$G4407=0,$I4407=0),"WINBACK",IF(AND($M4407=1,$N4407&gt;0),"CONVERGENTE",IF($M4407=1,"SOLO MÓVIL",IF($N4407&gt;0,"SOLO FIJO / INTERNET","SIN SERVICIOS"))))</f>
        <v/>
      </c>
      <c r="P4407">
        <f>IF($O4407="WINBACK","Recuperar (winback)",IF($O4407="CONVERGENTE","Upgrade / más líneas",IF($O4407="SOLO MÓVIL","Ofrecer fijo + internet (FLBBTV)",IF($O4407="SOLO FIJO / INTERNET","Ofrecer línea móvil Nextphone","Oferta completa (móvil + fijo + internet)"))))</f>
        <v/>
      </c>
      <c r="Q4407">
        <f>$F4407+$H4407+$L4407</f>
        <v/>
      </c>
      <c r="R4407">
        <f>IFERROR(VLOOKUP($A4407,Registros!$B$2:$G$6000,6,0),IFERROR(VLOOKUP($D4407,Winback!$B$2:$C$300,2,0),""))</f>
        <v/>
      </c>
      <c r="S4407">
        <f>IF($E4407=1,"NP","")&amp;IF($G4407=1,"+MOV","")&amp;IF($I4407=1,"+CS","")&amp;IF($K4407=1,"+WB","")</f>
        <v/>
      </c>
      <c r="T4407">
        <f>$E4407+$G4407+$I4407+$K4407</f>
        <v/>
      </c>
    </row>
    <row r="4408">
      <c r="A4408" t="inlineStr">
        <is>
          <t>338264800000</t>
        </is>
      </c>
      <c r="B4408" t="inlineStr">
        <is>
          <t>33826480</t>
        </is>
      </c>
      <c r="C4408" t="inlineStr">
        <is>
          <t>YANMEI HE</t>
        </is>
      </c>
      <c r="D4408" t="inlineStr">
        <is>
          <t>YANMEIHE</t>
        </is>
      </c>
      <c r="E4408">
        <f>IF(COUNTIFS(Registros!$A$2:$A$6000,"NP",Registros!$B$2:$B$6000,$A4408)&gt;0,1,0)</f>
        <v/>
      </c>
      <c r="F4408">
        <f>IF($E4408=1,SUMIFS(Registros!$F$2:$F$6000,Registros!$A$2:$A$6000,"NP",Registros!$B$2:$B$6000,$A4408),0)</f>
        <v/>
      </c>
      <c r="G4408">
        <f>IF(COUNTIFS(Registros!$A$2:$A$6000,"MOV",Registros!$B$2:$B$6000,$A4408)&gt;0,1,0)</f>
        <v/>
      </c>
      <c r="H4408">
        <f>IF($G4408=1,SUMIFS(Registros!$F$2:$F$6000,Registros!$A$2:$A$6000,"MOV",Registros!$B$2:$B$6000,$A4408),0)</f>
        <v/>
      </c>
      <c r="I4408">
        <f>IF(COUNTIFS(Registros!$A$2:$A$6000,"CS",Registros!$B$2:$B$6000,$A4408)&gt;0,1,0)</f>
        <v/>
      </c>
      <c r="J4408">
        <f>IF($I4408=1,SUMIFS(Registros!$I$2:$I$6000,Registros!$A$2:$A$6000,"CS",Registros!$B$2:$B$6000,$A4408),0)</f>
        <v/>
      </c>
      <c r="K4408">
        <f>IF(COUNTIFS(Winback!$K$2:$K$300,$D4408)&gt;0,1,0)</f>
        <v/>
      </c>
      <c r="L4408">
        <f>IF(AND($K4408=1,LEFT($A4408,3)="WB-"),SUMIFS(Winback!$D$2:$D$300,Winback!$K$2:$K$300,$D4408),0)</f>
        <v/>
      </c>
      <c r="M4408">
        <f>IF(OR($E4408=1,$G4408=1,SUMIFS(Registros!$J$2:$J$6000,Registros!$B$2:$B$6000,$A4408)&gt;0),1,0)</f>
        <v/>
      </c>
      <c r="N4408">
        <f>IF($J4408&gt;0,1,IF(COUNTIFS(Registros!$A$2:$A$6000,"CS",Registros!$B$2:$B$6000,$A4408,Registros!$K$2:$K$6000,"&lt;&gt;")&gt;0,1,0))</f>
        <v/>
      </c>
      <c r="O4408">
        <f>IF(AND($K4408=1,$E4408=0,$G4408=0,$I4408=0),"WINBACK",IF(AND($M4408=1,$N4408&gt;0),"CONVERGENTE",IF($M4408=1,"SOLO MÓVIL",IF($N4408&gt;0,"SOLO FIJO / INTERNET","SIN SERVICIOS"))))</f>
        <v/>
      </c>
      <c r="P4408">
        <f>IF($O4408="WINBACK","Recuperar (winback)",IF($O4408="CONVERGENTE","Upgrade / más líneas",IF($O4408="SOLO MÓVIL","Ofrecer fijo + internet (FLBBTV)",IF($O4408="SOLO FIJO / INTERNET","Ofrecer línea móvil Nextphone","Oferta completa (móvil + fijo + internet)"))))</f>
        <v/>
      </c>
      <c r="Q4408">
        <f>$F4408+$H4408+$L4408</f>
        <v/>
      </c>
      <c r="R4408">
        <f>IFERROR(VLOOKUP($A4408,Registros!$B$2:$G$6000,6,0),IFERROR(VLOOKUP($D4408,Winback!$B$2:$C$300,2,0),""))</f>
        <v/>
      </c>
      <c r="S4408">
        <f>IF($E4408=1,"NP","")&amp;IF($G4408=1,"+MOV","")&amp;IF($I4408=1,"+CS","")&amp;IF($K4408=1,"+WB","")</f>
        <v/>
      </c>
      <c r="T4408">
        <f>$E4408+$G4408+$I4408+$K4408</f>
        <v/>
      </c>
    </row>
    <row r="4409">
      <c r="A4409" t="inlineStr">
        <is>
          <t>354004020000</t>
        </is>
      </c>
      <c r="B4409" t="inlineStr">
        <is>
          <t>35400402</t>
        </is>
      </c>
      <c r="C4409" t="inlineStr">
        <is>
          <t>YANMEI LI</t>
        </is>
      </c>
      <c r="D4409" t="inlineStr">
        <is>
          <t>YANMEILI</t>
        </is>
      </c>
      <c r="E4409">
        <f>IF(COUNTIFS(Registros!$A$2:$A$6000,"NP",Registros!$B$2:$B$6000,$A4409)&gt;0,1,0)</f>
        <v/>
      </c>
      <c r="F4409">
        <f>IF($E4409=1,SUMIFS(Registros!$F$2:$F$6000,Registros!$A$2:$A$6000,"NP",Registros!$B$2:$B$6000,$A4409),0)</f>
        <v/>
      </c>
      <c r="G4409">
        <f>IF(COUNTIFS(Registros!$A$2:$A$6000,"MOV",Registros!$B$2:$B$6000,$A4409)&gt;0,1,0)</f>
        <v/>
      </c>
      <c r="H4409">
        <f>IF($G4409=1,SUMIFS(Registros!$F$2:$F$6000,Registros!$A$2:$A$6000,"MOV",Registros!$B$2:$B$6000,$A4409),0)</f>
        <v/>
      </c>
      <c r="I4409">
        <f>IF(COUNTIFS(Registros!$A$2:$A$6000,"CS",Registros!$B$2:$B$6000,$A4409)&gt;0,1,0)</f>
        <v/>
      </c>
      <c r="J4409">
        <f>IF($I4409=1,SUMIFS(Registros!$I$2:$I$6000,Registros!$A$2:$A$6000,"CS",Registros!$B$2:$B$6000,$A4409),0)</f>
        <v/>
      </c>
      <c r="K4409">
        <f>IF(COUNTIFS(Winback!$K$2:$K$300,$D4409)&gt;0,1,0)</f>
        <v/>
      </c>
      <c r="L4409">
        <f>IF(AND($K4409=1,LEFT($A4409,3)="WB-"),SUMIFS(Winback!$D$2:$D$300,Winback!$K$2:$K$300,$D4409),0)</f>
        <v/>
      </c>
      <c r="M4409">
        <f>IF(OR($E4409=1,$G4409=1,SUMIFS(Registros!$J$2:$J$6000,Registros!$B$2:$B$6000,$A4409)&gt;0),1,0)</f>
        <v/>
      </c>
      <c r="N4409">
        <f>IF($J4409&gt;0,1,IF(COUNTIFS(Registros!$A$2:$A$6000,"CS",Registros!$B$2:$B$6000,$A4409,Registros!$K$2:$K$6000,"&lt;&gt;")&gt;0,1,0))</f>
        <v/>
      </c>
      <c r="O4409">
        <f>IF(AND($K4409=1,$E4409=0,$G4409=0,$I4409=0),"WINBACK",IF(AND($M4409=1,$N4409&gt;0),"CONVERGENTE",IF($M4409=1,"SOLO MÓVIL",IF($N4409&gt;0,"SOLO FIJO / INTERNET","SIN SERVICIOS"))))</f>
        <v/>
      </c>
      <c r="P4409">
        <f>IF($O4409="WINBACK","Recuperar (winback)",IF($O4409="CONVERGENTE","Upgrade / más líneas",IF($O4409="SOLO MÓVIL","Ofrecer fijo + internet (FLBBTV)",IF($O4409="SOLO FIJO / INTERNET","Ofrecer línea móvil Nextphone","Oferta completa (móvil + fijo + internet)"))))</f>
        <v/>
      </c>
      <c r="Q4409">
        <f>$F4409+$H4409+$L4409</f>
        <v/>
      </c>
      <c r="R4409">
        <f>IFERROR(VLOOKUP($A4409,Registros!$B$2:$G$6000,6,0),IFERROR(VLOOKUP($D4409,Winback!$B$2:$C$300,2,0),""))</f>
        <v/>
      </c>
      <c r="S4409">
        <f>IF($E4409=1,"NP","")&amp;IF($G4409=1,"+MOV","")&amp;IF($I4409=1,"+CS","")&amp;IF($K4409=1,"+WB","")</f>
        <v/>
      </c>
      <c r="T4409">
        <f>$E4409+$G4409+$I4409+$K4409</f>
        <v/>
      </c>
    </row>
    <row r="4410">
      <c r="A4410" t="inlineStr">
        <is>
          <t>326030810000</t>
        </is>
      </c>
      <c r="B4410" t="inlineStr">
        <is>
          <t>32603081</t>
        </is>
      </c>
      <c r="C4410" t="inlineStr">
        <is>
          <t>YANQIANQ MO</t>
        </is>
      </c>
      <c r="D4410" t="inlineStr">
        <is>
          <t>YANQIANQMO</t>
        </is>
      </c>
      <c r="E4410">
        <f>IF(COUNTIFS(Registros!$A$2:$A$6000,"NP",Registros!$B$2:$B$6000,$A4410)&gt;0,1,0)</f>
        <v/>
      </c>
      <c r="F4410">
        <f>IF($E4410=1,SUMIFS(Registros!$F$2:$F$6000,Registros!$A$2:$A$6000,"NP",Registros!$B$2:$B$6000,$A4410),0)</f>
        <v/>
      </c>
      <c r="G4410">
        <f>IF(COUNTIFS(Registros!$A$2:$A$6000,"MOV",Registros!$B$2:$B$6000,$A4410)&gt;0,1,0)</f>
        <v/>
      </c>
      <c r="H4410">
        <f>IF($G4410=1,SUMIFS(Registros!$F$2:$F$6000,Registros!$A$2:$A$6000,"MOV",Registros!$B$2:$B$6000,$A4410),0)</f>
        <v/>
      </c>
      <c r="I4410">
        <f>IF(COUNTIFS(Registros!$A$2:$A$6000,"CS",Registros!$B$2:$B$6000,$A4410)&gt;0,1,0)</f>
        <v/>
      </c>
      <c r="J4410">
        <f>IF($I4410=1,SUMIFS(Registros!$I$2:$I$6000,Registros!$A$2:$A$6000,"CS",Registros!$B$2:$B$6000,$A4410),0)</f>
        <v/>
      </c>
      <c r="K4410">
        <f>IF(COUNTIFS(Winback!$K$2:$K$300,$D4410)&gt;0,1,0)</f>
        <v/>
      </c>
      <c r="L4410">
        <f>IF(AND($K4410=1,LEFT($A4410,3)="WB-"),SUMIFS(Winback!$D$2:$D$300,Winback!$K$2:$K$300,$D4410),0)</f>
        <v/>
      </c>
      <c r="M4410">
        <f>IF(OR($E4410=1,$G4410=1,SUMIFS(Registros!$J$2:$J$6000,Registros!$B$2:$B$6000,$A4410)&gt;0),1,0)</f>
        <v/>
      </c>
      <c r="N4410">
        <f>IF($J4410&gt;0,1,IF(COUNTIFS(Registros!$A$2:$A$6000,"CS",Registros!$B$2:$B$6000,$A4410,Registros!$K$2:$K$6000,"&lt;&gt;")&gt;0,1,0))</f>
        <v/>
      </c>
      <c r="O4410">
        <f>IF(AND($K4410=1,$E4410=0,$G4410=0,$I4410=0),"WINBACK",IF(AND($M4410=1,$N4410&gt;0),"CONVERGENTE",IF($M4410=1,"SOLO MÓVIL",IF($N4410&gt;0,"SOLO FIJO / INTERNET","SIN SERVICIOS"))))</f>
        <v/>
      </c>
      <c r="P4410">
        <f>IF($O4410="WINBACK","Recuperar (winback)",IF($O4410="CONVERGENTE","Upgrade / más líneas",IF($O4410="SOLO MÓVIL","Ofrecer fijo + internet (FLBBTV)",IF($O4410="SOLO FIJO / INTERNET","Ofrecer línea móvil Nextphone","Oferta completa (móvil + fijo + internet)"))))</f>
        <v/>
      </c>
      <c r="Q4410">
        <f>$F4410+$H4410+$L4410</f>
        <v/>
      </c>
      <c r="R4410">
        <f>IFERROR(VLOOKUP($A4410,Registros!$B$2:$G$6000,6,0),IFERROR(VLOOKUP($D4410,Winback!$B$2:$C$300,2,0),""))</f>
        <v/>
      </c>
      <c r="S4410">
        <f>IF($E4410=1,"NP","")&amp;IF($G4410=1,"+MOV","")&amp;IF($I4410=1,"+CS","")&amp;IF($K4410=1,"+WB","")</f>
        <v/>
      </c>
      <c r="T4410">
        <f>$E4410+$G4410+$I4410+$K4410</f>
        <v/>
      </c>
    </row>
    <row r="4411">
      <c r="A4411" t="inlineStr">
        <is>
          <t>354082330000</t>
        </is>
      </c>
      <c r="B4411" t="inlineStr">
        <is>
          <t>35408233</t>
        </is>
      </c>
      <c r="C4411" t="inlineStr">
        <is>
          <t>YANQIU PAN</t>
        </is>
      </c>
      <c r="D4411" t="inlineStr">
        <is>
          <t>YANQIUPAN</t>
        </is>
      </c>
      <c r="E4411">
        <f>IF(COUNTIFS(Registros!$A$2:$A$6000,"NP",Registros!$B$2:$B$6000,$A4411)&gt;0,1,0)</f>
        <v/>
      </c>
      <c r="F4411">
        <f>IF($E4411=1,SUMIFS(Registros!$F$2:$F$6000,Registros!$A$2:$A$6000,"NP",Registros!$B$2:$B$6000,$A4411),0)</f>
        <v/>
      </c>
      <c r="G4411">
        <f>IF(COUNTIFS(Registros!$A$2:$A$6000,"MOV",Registros!$B$2:$B$6000,$A4411)&gt;0,1,0)</f>
        <v/>
      </c>
      <c r="H4411">
        <f>IF($G4411=1,SUMIFS(Registros!$F$2:$F$6000,Registros!$A$2:$A$6000,"MOV",Registros!$B$2:$B$6000,$A4411),0)</f>
        <v/>
      </c>
      <c r="I4411">
        <f>IF(COUNTIFS(Registros!$A$2:$A$6000,"CS",Registros!$B$2:$B$6000,$A4411)&gt;0,1,0)</f>
        <v/>
      </c>
      <c r="J4411">
        <f>IF($I4411=1,SUMIFS(Registros!$I$2:$I$6000,Registros!$A$2:$A$6000,"CS",Registros!$B$2:$B$6000,$A4411),0)</f>
        <v/>
      </c>
      <c r="K4411">
        <f>IF(COUNTIFS(Winback!$K$2:$K$300,$D4411)&gt;0,1,0)</f>
        <v/>
      </c>
      <c r="L4411">
        <f>IF(AND($K4411=1,LEFT($A4411,3)="WB-"),SUMIFS(Winback!$D$2:$D$300,Winback!$K$2:$K$300,$D4411),0)</f>
        <v/>
      </c>
      <c r="M4411">
        <f>IF(OR($E4411=1,$G4411=1,SUMIFS(Registros!$J$2:$J$6000,Registros!$B$2:$B$6000,$A4411)&gt;0),1,0)</f>
        <v/>
      </c>
      <c r="N4411">
        <f>IF($J4411&gt;0,1,IF(COUNTIFS(Registros!$A$2:$A$6000,"CS",Registros!$B$2:$B$6000,$A4411,Registros!$K$2:$K$6000,"&lt;&gt;")&gt;0,1,0))</f>
        <v/>
      </c>
      <c r="O4411">
        <f>IF(AND($K4411=1,$E4411=0,$G4411=0,$I4411=0),"WINBACK",IF(AND($M4411=1,$N4411&gt;0),"CONVERGENTE",IF($M4411=1,"SOLO MÓVIL",IF($N4411&gt;0,"SOLO FIJO / INTERNET","SIN SERVICIOS"))))</f>
        <v/>
      </c>
      <c r="P4411">
        <f>IF($O4411="WINBACK","Recuperar (winback)",IF($O4411="CONVERGENTE","Upgrade / más líneas",IF($O4411="SOLO MÓVIL","Ofrecer fijo + internet (FLBBTV)",IF($O4411="SOLO FIJO / INTERNET","Ofrecer línea móvil Nextphone","Oferta completa (móvil + fijo + internet)"))))</f>
        <v/>
      </c>
      <c r="Q4411">
        <f>$F4411+$H4411+$L4411</f>
        <v/>
      </c>
      <c r="R4411">
        <f>IFERROR(VLOOKUP($A4411,Registros!$B$2:$G$6000,6,0),IFERROR(VLOOKUP($D4411,Winback!$B$2:$C$300,2,0),""))</f>
        <v/>
      </c>
      <c r="S4411">
        <f>IF($E4411=1,"NP","")&amp;IF($G4411=1,"+MOV","")&amp;IF($I4411=1,"+CS","")&amp;IF($K4411=1,"+WB","")</f>
        <v/>
      </c>
      <c r="T4411">
        <f>$E4411+$G4411+$I4411+$K4411</f>
        <v/>
      </c>
    </row>
    <row r="4412">
      <c r="A4412" t="inlineStr">
        <is>
          <t>329054860000</t>
        </is>
      </c>
      <c r="B4412" t="inlineStr">
        <is>
          <t>32905486</t>
        </is>
      </c>
      <c r="C4412" t="inlineStr">
        <is>
          <t>YANTING ZOU</t>
        </is>
      </c>
      <c r="D4412" t="inlineStr">
        <is>
          <t>YANTINGZOU</t>
        </is>
      </c>
      <c r="E4412">
        <f>IF(COUNTIFS(Registros!$A$2:$A$6000,"NP",Registros!$B$2:$B$6000,$A4412)&gt;0,1,0)</f>
        <v/>
      </c>
      <c r="F4412">
        <f>IF($E4412=1,SUMIFS(Registros!$F$2:$F$6000,Registros!$A$2:$A$6000,"NP",Registros!$B$2:$B$6000,$A4412),0)</f>
        <v/>
      </c>
      <c r="G4412">
        <f>IF(COUNTIFS(Registros!$A$2:$A$6000,"MOV",Registros!$B$2:$B$6000,$A4412)&gt;0,1,0)</f>
        <v/>
      </c>
      <c r="H4412">
        <f>IF($G4412=1,SUMIFS(Registros!$F$2:$F$6000,Registros!$A$2:$A$6000,"MOV",Registros!$B$2:$B$6000,$A4412),0)</f>
        <v/>
      </c>
      <c r="I4412">
        <f>IF(COUNTIFS(Registros!$A$2:$A$6000,"CS",Registros!$B$2:$B$6000,$A4412)&gt;0,1,0)</f>
        <v/>
      </c>
      <c r="J4412">
        <f>IF($I4412=1,SUMIFS(Registros!$I$2:$I$6000,Registros!$A$2:$A$6000,"CS",Registros!$B$2:$B$6000,$A4412),0)</f>
        <v/>
      </c>
      <c r="K4412">
        <f>IF(COUNTIFS(Winback!$K$2:$K$300,$D4412)&gt;0,1,0)</f>
        <v/>
      </c>
      <c r="L4412">
        <f>IF(AND($K4412=1,LEFT($A4412,3)="WB-"),SUMIFS(Winback!$D$2:$D$300,Winback!$K$2:$K$300,$D4412),0)</f>
        <v/>
      </c>
      <c r="M4412">
        <f>IF(OR($E4412=1,$G4412=1,SUMIFS(Registros!$J$2:$J$6000,Registros!$B$2:$B$6000,$A4412)&gt;0),1,0)</f>
        <v/>
      </c>
      <c r="N4412">
        <f>IF($J4412&gt;0,1,IF(COUNTIFS(Registros!$A$2:$A$6000,"CS",Registros!$B$2:$B$6000,$A4412,Registros!$K$2:$K$6000,"&lt;&gt;")&gt;0,1,0))</f>
        <v/>
      </c>
      <c r="O4412">
        <f>IF(AND($K4412=1,$E4412=0,$G4412=0,$I4412=0),"WINBACK",IF(AND($M4412=1,$N4412&gt;0),"CONVERGENTE",IF($M4412=1,"SOLO MÓVIL",IF($N4412&gt;0,"SOLO FIJO / INTERNET","SIN SERVICIOS"))))</f>
        <v/>
      </c>
      <c r="P4412">
        <f>IF($O4412="WINBACK","Recuperar (winback)",IF($O4412="CONVERGENTE","Upgrade / más líneas",IF($O4412="SOLO MÓVIL","Ofrecer fijo + internet (FLBBTV)",IF($O4412="SOLO FIJO / INTERNET","Ofrecer línea móvil Nextphone","Oferta completa (móvil + fijo + internet)"))))</f>
        <v/>
      </c>
      <c r="Q4412">
        <f>$F4412+$H4412+$L4412</f>
        <v/>
      </c>
      <c r="R4412">
        <f>IFERROR(VLOOKUP($A4412,Registros!$B$2:$G$6000,6,0),IFERROR(VLOOKUP($D4412,Winback!$B$2:$C$300,2,0),""))</f>
        <v/>
      </c>
      <c r="S4412">
        <f>IF($E4412=1,"NP","")&amp;IF($G4412=1,"+MOV","")&amp;IF($I4412=1,"+CS","")&amp;IF($K4412=1,"+WB","")</f>
        <v/>
      </c>
      <c r="T4412">
        <f>$E4412+$G4412+$I4412+$K4412</f>
        <v/>
      </c>
    </row>
    <row r="4413">
      <c r="A4413" t="inlineStr">
        <is>
          <t>328012420000</t>
        </is>
      </c>
      <c r="B4413" t="inlineStr">
        <is>
          <t>32801242</t>
        </is>
      </c>
      <c r="C4413" t="inlineStr">
        <is>
          <t>YANYI CHEN DE LIAO</t>
        </is>
      </c>
      <c r="D4413" t="inlineStr">
        <is>
          <t>YANYICHENDELIAO</t>
        </is>
      </c>
      <c r="E4413">
        <f>IF(COUNTIFS(Registros!$A$2:$A$6000,"NP",Registros!$B$2:$B$6000,$A4413)&gt;0,1,0)</f>
        <v/>
      </c>
      <c r="F4413">
        <f>IF($E4413=1,SUMIFS(Registros!$F$2:$F$6000,Registros!$A$2:$A$6000,"NP",Registros!$B$2:$B$6000,$A4413),0)</f>
        <v/>
      </c>
      <c r="G4413">
        <f>IF(COUNTIFS(Registros!$A$2:$A$6000,"MOV",Registros!$B$2:$B$6000,$A4413)&gt;0,1,0)</f>
        <v/>
      </c>
      <c r="H4413">
        <f>IF($G4413=1,SUMIFS(Registros!$F$2:$F$6000,Registros!$A$2:$A$6000,"MOV",Registros!$B$2:$B$6000,$A4413),0)</f>
        <v/>
      </c>
      <c r="I4413">
        <f>IF(COUNTIFS(Registros!$A$2:$A$6000,"CS",Registros!$B$2:$B$6000,$A4413)&gt;0,1,0)</f>
        <v/>
      </c>
      <c r="J4413">
        <f>IF($I4413=1,SUMIFS(Registros!$I$2:$I$6000,Registros!$A$2:$A$6000,"CS",Registros!$B$2:$B$6000,$A4413),0)</f>
        <v/>
      </c>
      <c r="K4413">
        <f>IF(COUNTIFS(Winback!$K$2:$K$300,$D4413)&gt;0,1,0)</f>
        <v/>
      </c>
      <c r="L4413">
        <f>IF(AND($K4413=1,LEFT($A4413,3)="WB-"),SUMIFS(Winback!$D$2:$D$300,Winback!$K$2:$K$300,$D4413),0)</f>
        <v/>
      </c>
      <c r="M4413">
        <f>IF(OR($E4413=1,$G4413=1,SUMIFS(Registros!$J$2:$J$6000,Registros!$B$2:$B$6000,$A4413)&gt;0),1,0)</f>
        <v/>
      </c>
      <c r="N4413">
        <f>IF($J4413&gt;0,1,IF(COUNTIFS(Registros!$A$2:$A$6000,"CS",Registros!$B$2:$B$6000,$A4413,Registros!$K$2:$K$6000,"&lt;&gt;")&gt;0,1,0))</f>
        <v/>
      </c>
      <c r="O4413">
        <f>IF(AND($K4413=1,$E4413=0,$G4413=0,$I4413=0),"WINBACK",IF(AND($M4413=1,$N4413&gt;0),"CONVERGENTE",IF($M4413=1,"SOLO MÓVIL",IF($N4413&gt;0,"SOLO FIJO / INTERNET","SIN SERVICIOS"))))</f>
        <v/>
      </c>
      <c r="P4413">
        <f>IF($O4413="WINBACK","Recuperar (winback)",IF($O4413="CONVERGENTE","Upgrade / más líneas",IF($O4413="SOLO MÓVIL","Ofrecer fijo + internet (FLBBTV)",IF($O4413="SOLO FIJO / INTERNET","Ofrecer línea móvil Nextphone","Oferta completa (móvil + fijo + internet)"))))</f>
        <v/>
      </c>
      <c r="Q4413">
        <f>$F4413+$H4413+$L4413</f>
        <v/>
      </c>
      <c r="R4413">
        <f>IFERROR(VLOOKUP($A4413,Registros!$B$2:$G$6000,6,0),IFERROR(VLOOKUP($D4413,Winback!$B$2:$C$300,2,0),""))</f>
        <v/>
      </c>
      <c r="S4413">
        <f>IF($E4413=1,"NP","")&amp;IF($G4413=1,"+MOV","")&amp;IF($I4413=1,"+CS","")&amp;IF($K4413=1,"+WB","")</f>
        <v/>
      </c>
      <c r="T4413">
        <f>$E4413+$G4413+$I4413+$K4413</f>
        <v/>
      </c>
    </row>
    <row r="4414">
      <c r="A4414" t="inlineStr">
        <is>
          <t>344358290000</t>
        </is>
      </c>
      <c r="B4414" t="inlineStr">
        <is>
          <t>34435829</t>
        </is>
      </c>
      <c r="C4414" t="inlineStr">
        <is>
          <t>YANYI CHEN DE LIAO</t>
        </is>
      </c>
      <c r="D4414" t="inlineStr">
        <is>
          <t>YANYICHENDELIAO</t>
        </is>
      </c>
      <c r="E4414">
        <f>IF(COUNTIFS(Registros!$A$2:$A$6000,"NP",Registros!$B$2:$B$6000,$A4414)&gt;0,1,0)</f>
        <v/>
      </c>
      <c r="F4414">
        <f>IF($E4414=1,SUMIFS(Registros!$F$2:$F$6000,Registros!$A$2:$A$6000,"NP",Registros!$B$2:$B$6000,$A4414),0)</f>
        <v/>
      </c>
      <c r="G4414">
        <f>IF(COUNTIFS(Registros!$A$2:$A$6000,"MOV",Registros!$B$2:$B$6000,$A4414)&gt;0,1,0)</f>
        <v/>
      </c>
      <c r="H4414">
        <f>IF($G4414=1,SUMIFS(Registros!$F$2:$F$6000,Registros!$A$2:$A$6000,"MOV",Registros!$B$2:$B$6000,$A4414),0)</f>
        <v/>
      </c>
      <c r="I4414">
        <f>IF(COUNTIFS(Registros!$A$2:$A$6000,"CS",Registros!$B$2:$B$6000,$A4414)&gt;0,1,0)</f>
        <v/>
      </c>
      <c r="J4414">
        <f>IF($I4414=1,SUMIFS(Registros!$I$2:$I$6000,Registros!$A$2:$A$6000,"CS",Registros!$B$2:$B$6000,$A4414),0)</f>
        <v/>
      </c>
      <c r="K4414">
        <f>IF(COUNTIFS(Winback!$K$2:$K$300,$D4414)&gt;0,1,0)</f>
        <v/>
      </c>
      <c r="L4414">
        <f>IF(AND($K4414=1,LEFT($A4414,3)="WB-"),SUMIFS(Winback!$D$2:$D$300,Winback!$K$2:$K$300,$D4414),0)</f>
        <v/>
      </c>
      <c r="M4414">
        <f>IF(OR($E4414=1,$G4414=1,SUMIFS(Registros!$J$2:$J$6000,Registros!$B$2:$B$6000,$A4414)&gt;0),1,0)</f>
        <v/>
      </c>
      <c r="N4414">
        <f>IF($J4414&gt;0,1,IF(COUNTIFS(Registros!$A$2:$A$6000,"CS",Registros!$B$2:$B$6000,$A4414,Registros!$K$2:$K$6000,"&lt;&gt;")&gt;0,1,0))</f>
        <v/>
      </c>
      <c r="O4414">
        <f>IF(AND($K4414=1,$E4414=0,$G4414=0,$I4414=0),"WINBACK",IF(AND($M4414=1,$N4414&gt;0),"CONVERGENTE",IF($M4414=1,"SOLO MÓVIL",IF($N4414&gt;0,"SOLO FIJO / INTERNET","SIN SERVICIOS"))))</f>
        <v/>
      </c>
      <c r="P4414">
        <f>IF($O4414="WINBACK","Recuperar (winback)",IF($O4414="CONVERGENTE","Upgrade / más líneas",IF($O4414="SOLO MÓVIL","Ofrecer fijo + internet (FLBBTV)",IF($O4414="SOLO FIJO / INTERNET","Ofrecer línea móvil Nextphone","Oferta completa (móvil + fijo + internet)"))))</f>
        <v/>
      </c>
      <c r="Q4414">
        <f>$F4414+$H4414+$L4414</f>
        <v/>
      </c>
      <c r="R4414">
        <f>IFERROR(VLOOKUP($A4414,Registros!$B$2:$G$6000,6,0),IFERROR(VLOOKUP($D4414,Winback!$B$2:$C$300,2,0),""))</f>
        <v/>
      </c>
      <c r="S4414">
        <f>IF($E4414=1,"NP","")&amp;IF($G4414=1,"+MOV","")&amp;IF($I4414=1,"+CS","")&amp;IF($K4414=1,"+WB","")</f>
        <v/>
      </c>
      <c r="T4414">
        <f>$E4414+$G4414+$I4414+$K4414</f>
        <v/>
      </c>
    </row>
    <row r="4415">
      <c r="A4415" t="inlineStr">
        <is>
          <t>332037220000</t>
        </is>
      </c>
      <c r="B4415" t="inlineStr">
        <is>
          <t>33203722</t>
        </is>
      </c>
      <c r="C4415" t="inlineStr">
        <is>
          <t>YANYIN LUO</t>
        </is>
      </c>
      <c r="D4415" t="inlineStr">
        <is>
          <t>YANYINLUO</t>
        </is>
      </c>
      <c r="E4415">
        <f>IF(COUNTIFS(Registros!$A$2:$A$6000,"NP",Registros!$B$2:$B$6000,$A4415)&gt;0,1,0)</f>
        <v/>
      </c>
      <c r="F4415">
        <f>IF($E4415=1,SUMIFS(Registros!$F$2:$F$6000,Registros!$A$2:$A$6000,"NP",Registros!$B$2:$B$6000,$A4415),0)</f>
        <v/>
      </c>
      <c r="G4415">
        <f>IF(COUNTIFS(Registros!$A$2:$A$6000,"MOV",Registros!$B$2:$B$6000,$A4415)&gt;0,1,0)</f>
        <v/>
      </c>
      <c r="H4415">
        <f>IF($G4415=1,SUMIFS(Registros!$F$2:$F$6000,Registros!$A$2:$A$6000,"MOV",Registros!$B$2:$B$6000,$A4415),0)</f>
        <v/>
      </c>
      <c r="I4415">
        <f>IF(COUNTIFS(Registros!$A$2:$A$6000,"CS",Registros!$B$2:$B$6000,$A4415)&gt;0,1,0)</f>
        <v/>
      </c>
      <c r="J4415">
        <f>IF($I4415=1,SUMIFS(Registros!$I$2:$I$6000,Registros!$A$2:$A$6000,"CS",Registros!$B$2:$B$6000,$A4415),0)</f>
        <v/>
      </c>
      <c r="K4415">
        <f>IF(COUNTIFS(Winback!$K$2:$K$300,$D4415)&gt;0,1,0)</f>
        <v/>
      </c>
      <c r="L4415">
        <f>IF(AND($K4415=1,LEFT($A4415,3)="WB-"),SUMIFS(Winback!$D$2:$D$300,Winback!$K$2:$K$300,$D4415),0)</f>
        <v/>
      </c>
      <c r="M4415">
        <f>IF(OR($E4415=1,$G4415=1,SUMIFS(Registros!$J$2:$J$6000,Registros!$B$2:$B$6000,$A4415)&gt;0),1,0)</f>
        <v/>
      </c>
      <c r="N4415">
        <f>IF($J4415&gt;0,1,IF(COUNTIFS(Registros!$A$2:$A$6000,"CS",Registros!$B$2:$B$6000,$A4415,Registros!$K$2:$K$6000,"&lt;&gt;")&gt;0,1,0))</f>
        <v/>
      </c>
      <c r="O4415">
        <f>IF(AND($K4415=1,$E4415=0,$G4415=0,$I4415=0),"WINBACK",IF(AND($M4415=1,$N4415&gt;0),"CONVERGENTE",IF($M4415=1,"SOLO MÓVIL",IF($N4415&gt;0,"SOLO FIJO / INTERNET","SIN SERVICIOS"))))</f>
        <v/>
      </c>
      <c r="P4415">
        <f>IF($O4415="WINBACK","Recuperar (winback)",IF($O4415="CONVERGENTE","Upgrade / más líneas",IF($O4415="SOLO MÓVIL","Ofrecer fijo + internet (FLBBTV)",IF($O4415="SOLO FIJO / INTERNET","Ofrecer línea móvil Nextphone","Oferta completa (móvil + fijo + internet)"))))</f>
        <v/>
      </c>
      <c r="Q4415">
        <f>$F4415+$H4415+$L4415</f>
        <v/>
      </c>
      <c r="R4415">
        <f>IFERROR(VLOOKUP($A4415,Registros!$B$2:$G$6000,6,0),IFERROR(VLOOKUP($D4415,Winback!$B$2:$C$300,2,0),""))</f>
        <v/>
      </c>
      <c r="S4415">
        <f>IF($E4415=1,"NP","")&amp;IF($G4415=1,"+MOV","")&amp;IF($I4415=1,"+CS","")&amp;IF($K4415=1,"+WB","")</f>
        <v/>
      </c>
      <c r="T4415">
        <f>$E4415+$G4415+$I4415+$K4415</f>
        <v/>
      </c>
    </row>
    <row r="4416">
      <c r="A4416" t="inlineStr">
        <is>
          <t>323113990000</t>
        </is>
      </c>
      <c r="B4416" t="inlineStr">
        <is>
          <t>32311399</t>
        </is>
      </c>
      <c r="C4416" t="inlineStr">
        <is>
          <t>YANZHEN PAN</t>
        </is>
      </c>
      <c r="D4416" t="inlineStr">
        <is>
          <t>YANZHENPAN</t>
        </is>
      </c>
      <c r="E4416">
        <f>IF(COUNTIFS(Registros!$A$2:$A$6000,"NP",Registros!$B$2:$B$6000,$A4416)&gt;0,1,0)</f>
        <v/>
      </c>
      <c r="F4416">
        <f>IF($E4416=1,SUMIFS(Registros!$F$2:$F$6000,Registros!$A$2:$A$6000,"NP",Registros!$B$2:$B$6000,$A4416),0)</f>
        <v/>
      </c>
      <c r="G4416">
        <f>IF(COUNTIFS(Registros!$A$2:$A$6000,"MOV",Registros!$B$2:$B$6000,$A4416)&gt;0,1,0)</f>
        <v/>
      </c>
      <c r="H4416">
        <f>IF($G4416=1,SUMIFS(Registros!$F$2:$F$6000,Registros!$A$2:$A$6000,"MOV",Registros!$B$2:$B$6000,$A4416),0)</f>
        <v/>
      </c>
      <c r="I4416">
        <f>IF(COUNTIFS(Registros!$A$2:$A$6000,"CS",Registros!$B$2:$B$6000,$A4416)&gt;0,1,0)</f>
        <v/>
      </c>
      <c r="J4416">
        <f>IF($I4416=1,SUMIFS(Registros!$I$2:$I$6000,Registros!$A$2:$A$6000,"CS",Registros!$B$2:$B$6000,$A4416),0)</f>
        <v/>
      </c>
      <c r="K4416">
        <f>IF(COUNTIFS(Winback!$K$2:$K$300,$D4416)&gt;0,1,0)</f>
        <v/>
      </c>
      <c r="L4416">
        <f>IF(AND($K4416=1,LEFT($A4416,3)="WB-"),SUMIFS(Winback!$D$2:$D$300,Winback!$K$2:$K$300,$D4416),0)</f>
        <v/>
      </c>
      <c r="M4416">
        <f>IF(OR($E4416=1,$G4416=1,SUMIFS(Registros!$J$2:$J$6000,Registros!$B$2:$B$6000,$A4416)&gt;0),1,0)</f>
        <v/>
      </c>
      <c r="N4416">
        <f>IF($J4416&gt;0,1,IF(COUNTIFS(Registros!$A$2:$A$6000,"CS",Registros!$B$2:$B$6000,$A4416,Registros!$K$2:$K$6000,"&lt;&gt;")&gt;0,1,0))</f>
        <v/>
      </c>
      <c r="O4416">
        <f>IF(AND($K4416=1,$E4416=0,$G4416=0,$I4416=0),"WINBACK",IF(AND($M4416=1,$N4416&gt;0),"CONVERGENTE",IF($M4416=1,"SOLO MÓVIL",IF($N4416&gt;0,"SOLO FIJO / INTERNET","SIN SERVICIOS"))))</f>
        <v/>
      </c>
      <c r="P4416">
        <f>IF($O4416="WINBACK","Recuperar (winback)",IF($O4416="CONVERGENTE","Upgrade / más líneas",IF($O4416="SOLO MÓVIL","Ofrecer fijo + internet (FLBBTV)",IF($O4416="SOLO FIJO / INTERNET","Ofrecer línea móvil Nextphone","Oferta completa (móvil + fijo + internet)"))))</f>
        <v/>
      </c>
      <c r="Q4416">
        <f>$F4416+$H4416+$L4416</f>
        <v/>
      </c>
      <c r="R4416">
        <f>IFERROR(VLOOKUP($A4416,Registros!$B$2:$G$6000,6,0),IFERROR(VLOOKUP($D4416,Winback!$B$2:$C$300,2,0),""))</f>
        <v/>
      </c>
      <c r="S4416">
        <f>IF($E4416=1,"NP","")&amp;IF($G4416=1,"+MOV","")&amp;IF($I4416=1,"+CS","")&amp;IF($K4416=1,"+WB","")</f>
        <v/>
      </c>
      <c r="T4416">
        <f>$E4416+$G4416+$I4416+$K4416</f>
        <v/>
      </c>
    </row>
    <row r="4417">
      <c r="A4417" t="inlineStr">
        <is>
          <t>332009630000</t>
        </is>
      </c>
      <c r="B4417" t="inlineStr">
        <is>
          <t>33200963</t>
        </is>
      </c>
      <c r="C4417" t="inlineStr">
        <is>
          <t>YANZHEN PAN</t>
        </is>
      </c>
      <c r="D4417" t="inlineStr">
        <is>
          <t>YANZHENPAN</t>
        </is>
      </c>
      <c r="E4417">
        <f>IF(COUNTIFS(Registros!$A$2:$A$6000,"NP",Registros!$B$2:$B$6000,$A4417)&gt;0,1,0)</f>
        <v/>
      </c>
      <c r="F4417">
        <f>IF($E4417=1,SUMIFS(Registros!$F$2:$F$6000,Registros!$A$2:$A$6000,"NP",Registros!$B$2:$B$6000,$A4417),0)</f>
        <v/>
      </c>
      <c r="G4417">
        <f>IF(COUNTIFS(Registros!$A$2:$A$6000,"MOV",Registros!$B$2:$B$6000,$A4417)&gt;0,1,0)</f>
        <v/>
      </c>
      <c r="H4417">
        <f>IF($G4417=1,SUMIFS(Registros!$F$2:$F$6000,Registros!$A$2:$A$6000,"MOV",Registros!$B$2:$B$6000,$A4417),0)</f>
        <v/>
      </c>
      <c r="I4417">
        <f>IF(COUNTIFS(Registros!$A$2:$A$6000,"CS",Registros!$B$2:$B$6000,$A4417)&gt;0,1,0)</f>
        <v/>
      </c>
      <c r="J4417">
        <f>IF($I4417=1,SUMIFS(Registros!$I$2:$I$6000,Registros!$A$2:$A$6000,"CS",Registros!$B$2:$B$6000,$A4417),0)</f>
        <v/>
      </c>
      <c r="K4417">
        <f>IF(COUNTIFS(Winback!$K$2:$K$300,$D4417)&gt;0,1,0)</f>
        <v/>
      </c>
      <c r="L4417">
        <f>IF(AND($K4417=1,LEFT($A4417,3)="WB-"),SUMIFS(Winback!$D$2:$D$300,Winback!$K$2:$K$300,$D4417),0)</f>
        <v/>
      </c>
      <c r="M4417">
        <f>IF(OR($E4417=1,$G4417=1,SUMIFS(Registros!$J$2:$J$6000,Registros!$B$2:$B$6000,$A4417)&gt;0),1,0)</f>
        <v/>
      </c>
      <c r="N4417">
        <f>IF($J4417&gt;0,1,IF(COUNTIFS(Registros!$A$2:$A$6000,"CS",Registros!$B$2:$B$6000,$A4417,Registros!$K$2:$K$6000,"&lt;&gt;")&gt;0,1,0))</f>
        <v/>
      </c>
      <c r="O4417">
        <f>IF(AND($K4417=1,$E4417=0,$G4417=0,$I4417=0),"WINBACK",IF(AND($M4417=1,$N4417&gt;0),"CONVERGENTE",IF($M4417=1,"SOLO MÓVIL",IF($N4417&gt;0,"SOLO FIJO / INTERNET","SIN SERVICIOS"))))</f>
        <v/>
      </c>
      <c r="P4417">
        <f>IF($O4417="WINBACK","Recuperar (winback)",IF($O4417="CONVERGENTE","Upgrade / más líneas",IF($O4417="SOLO MÓVIL","Ofrecer fijo + internet (FLBBTV)",IF($O4417="SOLO FIJO / INTERNET","Ofrecer línea móvil Nextphone","Oferta completa (móvil + fijo + internet)"))))</f>
        <v/>
      </c>
      <c r="Q4417">
        <f>$F4417+$H4417+$L4417</f>
        <v/>
      </c>
      <c r="R4417">
        <f>IFERROR(VLOOKUP($A4417,Registros!$B$2:$G$6000,6,0),IFERROR(VLOOKUP($D4417,Winback!$B$2:$C$300,2,0),""))</f>
        <v/>
      </c>
      <c r="S4417">
        <f>IF($E4417=1,"NP","")&amp;IF($G4417=1,"+MOV","")&amp;IF($I4417=1,"+CS","")&amp;IF($K4417=1,"+WB","")</f>
        <v/>
      </c>
      <c r="T4417">
        <f>$E4417+$G4417+$I4417+$K4417</f>
        <v/>
      </c>
    </row>
    <row r="4418">
      <c r="A4418" t="inlineStr">
        <is>
          <t>343385720000</t>
        </is>
      </c>
      <c r="B4418" t="inlineStr">
        <is>
          <t>34338572</t>
        </is>
      </c>
      <c r="C4418" t="inlineStr">
        <is>
          <t>YAO HUI ZHANG</t>
        </is>
      </c>
      <c r="D4418" t="inlineStr">
        <is>
          <t>YAOHUIZHANG</t>
        </is>
      </c>
      <c r="E4418">
        <f>IF(COUNTIFS(Registros!$A$2:$A$6000,"NP",Registros!$B$2:$B$6000,$A4418)&gt;0,1,0)</f>
        <v/>
      </c>
      <c r="F4418">
        <f>IF($E4418=1,SUMIFS(Registros!$F$2:$F$6000,Registros!$A$2:$A$6000,"NP",Registros!$B$2:$B$6000,$A4418),0)</f>
        <v/>
      </c>
      <c r="G4418">
        <f>IF(COUNTIFS(Registros!$A$2:$A$6000,"MOV",Registros!$B$2:$B$6000,$A4418)&gt;0,1,0)</f>
        <v/>
      </c>
      <c r="H4418">
        <f>IF($G4418=1,SUMIFS(Registros!$F$2:$F$6000,Registros!$A$2:$A$6000,"MOV",Registros!$B$2:$B$6000,$A4418),0)</f>
        <v/>
      </c>
      <c r="I4418">
        <f>IF(COUNTIFS(Registros!$A$2:$A$6000,"CS",Registros!$B$2:$B$6000,$A4418)&gt;0,1,0)</f>
        <v/>
      </c>
      <c r="J4418">
        <f>IF($I4418=1,SUMIFS(Registros!$I$2:$I$6000,Registros!$A$2:$A$6000,"CS",Registros!$B$2:$B$6000,$A4418),0)</f>
        <v/>
      </c>
      <c r="K4418">
        <f>IF(COUNTIFS(Winback!$K$2:$K$300,$D4418)&gt;0,1,0)</f>
        <v/>
      </c>
      <c r="L4418">
        <f>IF(AND($K4418=1,LEFT($A4418,3)="WB-"),SUMIFS(Winback!$D$2:$D$300,Winback!$K$2:$K$300,$D4418),0)</f>
        <v/>
      </c>
      <c r="M4418">
        <f>IF(OR($E4418=1,$G4418=1,SUMIFS(Registros!$J$2:$J$6000,Registros!$B$2:$B$6000,$A4418)&gt;0),1,0)</f>
        <v/>
      </c>
      <c r="N4418">
        <f>IF($J4418&gt;0,1,IF(COUNTIFS(Registros!$A$2:$A$6000,"CS",Registros!$B$2:$B$6000,$A4418,Registros!$K$2:$K$6000,"&lt;&gt;")&gt;0,1,0))</f>
        <v/>
      </c>
      <c r="O4418">
        <f>IF(AND($K4418=1,$E4418=0,$G4418=0,$I4418=0),"WINBACK",IF(AND($M4418=1,$N4418&gt;0),"CONVERGENTE",IF($M4418=1,"SOLO MÓVIL",IF($N4418&gt;0,"SOLO FIJO / INTERNET","SIN SERVICIOS"))))</f>
        <v/>
      </c>
      <c r="P4418">
        <f>IF($O4418="WINBACK","Recuperar (winback)",IF($O4418="CONVERGENTE","Upgrade / más líneas",IF($O4418="SOLO MÓVIL","Ofrecer fijo + internet (FLBBTV)",IF($O4418="SOLO FIJO / INTERNET","Ofrecer línea móvil Nextphone","Oferta completa (móvil + fijo + internet)"))))</f>
        <v/>
      </c>
      <c r="Q4418">
        <f>$F4418+$H4418+$L4418</f>
        <v/>
      </c>
      <c r="R4418">
        <f>IFERROR(VLOOKUP($A4418,Registros!$B$2:$G$6000,6,0),IFERROR(VLOOKUP($D4418,Winback!$B$2:$C$300,2,0),""))</f>
        <v/>
      </c>
      <c r="S4418">
        <f>IF($E4418=1,"NP","")&amp;IF($G4418=1,"+MOV","")&amp;IF($I4418=1,"+CS","")&amp;IF($K4418=1,"+WB","")</f>
        <v/>
      </c>
      <c r="T4418">
        <f>$E4418+$G4418+$I4418+$K4418</f>
        <v/>
      </c>
    </row>
    <row r="4419">
      <c r="A4419" t="inlineStr">
        <is>
          <t>344300120000</t>
        </is>
      </c>
      <c r="B4419" t="inlineStr">
        <is>
          <t>34430012</t>
        </is>
      </c>
      <c r="C4419" t="inlineStr">
        <is>
          <t>YAO MAO KUANG GUO</t>
        </is>
      </c>
      <c r="D4419" t="inlineStr">
        <is>
          <t>YAOMAOKUANGGUO</t>
        </is>
      </c>
      <c r="E4419">
        <f>IF(COUNTIFS(Registros!$A$2:$A$6000,"NP",Registros!$B$2:$B$6000,$A4419)&gt;0,1,0)</f>
        <v/>
      </c>
      <c r="F4419">
        <f>IF($E4419=1,SUMIFS(Registros!$F$2:$F$6000,Registros!$A$2:$A$6000,"NP",Registros!$B$2:$B$6000,$A4419),0)</f>
        <v/>
      </c>
      <c r="G4419">
        <f>IF(COUNTIFS(Registros!$A$2:$A$6000,"MOV",Registros!$B$2:$B$6000,$A4419)&gt;0,1,0)</f>
        <v/>
      </c>
      <c r="H4419">
        <f>IF($G4419=1,SUMIFS(Registros!$F$2:$F$6000,Registros!$A$2:$A$6000,"MOV",Registros!$B$2:$B$6000,$A4419),0)</f>
        <v/>
      </c>
      <c r="I4419">
        <f>IF(COUNTIFS(Registros!$A$2:$A$6000,"CS",Registros!$B$2:$B$6000,$A4419)&gt;0,1,0)</f>
        <v/>
      </c>
      <c r="J4419">
        <f>IF($I4419=1,SUMIFS(Registros!$I$2:$I$6000,Registros!$A$2:$A$6000,"CS",Registros!$B$2:$B$6000,$A4419),0)</f>
        <v/>
      </c>
      <c r="K4419">
        <f>IF(COUNTIFS(Winback!$K$2:$K$300,$D4419)&gt;0,1,0)</f>
        <v/>
      </c>
      <c r="L4419">
        <f>IF(AND($K4419=1,LEFT($A4419,3)="WB-"),SUMIFS(Winback!$D$2:$D$300,Winback!$K$2:$K$300,$D4419),0)</f>
        <v/>
      </c>
      <c r="M4419">
        <f>IF(OR($E4419=1,$G4419=1,SUMIFS(Registros!$J$2:$J$6000,Registros!$B$2:$B$6000,$A4419)&gt;0),1,0)</f>
        <v/>
      </c>
      <c r="N4419">
        <f>IF($J4419&gt;0,1,IF(COUNTIFS(Registros!$A$2:$A$6000,"CS",Registros!$B$2:$B$6000,$A4419,Registros!$K$2:$K$6000,"&lt;&gt;")&gt;0,1,0))</f>
        <v/>
      </c>
      <c r="O4419">
        <f>IF(AND($K4419=1,$E4419=0,$G4419=0,$I4419=0),"WINBACK",IF(AND($M4419=1,$N4419&gt;0),"CONVERGENTE",IF($M4419=1,"SOLO MÓVIL",IF($N4419&gt;0,"SOLO FIJO / INTERNET","SIN SERVICIOS"))))</f>
        <v/>
      </c>
      <c r="P4419">
        <f>IF($O4419="WINBACK","Recuperar (winback)",IF($O4419="CONVERGENTE","Upgrade / más líneas",IF($O4419="SOLO MÓVIL","Ofrecer fijo + internet (FLBBTV)",IF($O4419="SOLO FIJO / INTERNET","Ofrecer línea móvil Nextphone","Oferta completa (móvil + fijo + internet)"))))</f>
        <v/>
      </c>
      <c r="Q4419">
        <f>$F4419+$H4419+$L4419</f>
        <v/>
      </c>
      <c r="R4419">
        <f>IFERROR(VLOOKUP($A4419,Registros!$B$2:$G$6000,6,0),IFERROR(VLOOKUP($D4419,Winback!$B$2:$C$300,2,0),""))</f>
        <v/>
      </c>
      <c r="S4419">
        <f>IF($E4419=1,"NP","")&amp;IF($G4419=1,"+MOV","")&amp;IF($I4419=1,"+CS","")&amp;IF($K4419=1,"+WB","")</f>
        <v/>
      </c>
      <c r="T4419">
        <f>$E4419+$G4419+$I4419+$K4419</f>
        <v/>
      </c>
    </row>
    <row r="4420">
      <c r="A4420" t="inlineStr">
        <is>
          <t>315054310000</t>
        </is>
      </c>
      <c r="B4420" t="inlineStr">
        <is>
          <t>31505431</t>
        </is>
      </c>
      <c r="C4420" t="inlineStr">
        <is>
          <t>YAO TING KAM LIM</t>
        </is>
      </c>
      <c r="D4420" t="inlineStr">
        <is>
          <t>YAOTINGKAMLIM</t>
        </is>
      </c>
      <c r="E4420">
        <f>IF(COUNTIFS(Registros!$A$2:$A$6000,"NP",Registros!$B$2:$B$6000,$A4420)&gt;0,1,0)</f>
        <v/>
      </c>
      <c r="F4420">
        <f>IF($E4420=1,SUMIFS(Registros!$F$2:$F$6000,Registros!$A$2:$A$6000,"NP",Registros!$B$2:$B$6000,$A4420),0)</f>
        <v/>
      </c>
      <c r="G4420">
        <f>IF(COUNTIFS(Registros!$A$2:$A$6000,"MOV",Registros!$B$2:$B$6000,$A4420)&gt;0,1,0)</f>
        <v/>
      </c>
      <c r="H4420">
        <f>IF($G4420=1,SUMIFS(Registros!$F$2:$F$6000,Registros!$A$2:$A$6000,"MOV",Registros!$B$2:$B$6000,$A4420),0)</f>
        <v/>
      </c>
      <c r="I4420">
        <f>IF(COUNTIFS(Registros!$A$2:$A$6000,"CS",Registros!$B$2:$B$6000,$A4420)&gt;0,1,0)</f>
        <v/>
      </c>
      <c r="J4420">
        <f>IF($I4420=1,SUMIFS(Registros!$I$2:$I$6000,Registros!$A$2:$A$6000,"CS",Registros!$B$2:$B$6000,$A4420),0)</f>
        <v/>
      </c>
      <c r="K4420">
        <f>IF(COUNTIFS(Winback!$K$2:$K$300,$D4420)&gt;0,1,0)</f>
        <v/>
      </c>
      <c r="L4420">
        <f>IF(AND($K4420=1,LEFT($A4420,3)="WB-"),SUMIFS(Winback!$D$2:$D$300,Winback!$K$2:$K$300,$D4420),0)</f>
        <v/>
      </c>
      <c r="M4420">
        <f>IF(OR($E4420=1,$G4420=1,SUMIFS(Registros!$J$2:$J$6000,Registros!$B$2:$B$6000,$A4420)&gt;0),1,0)</f>
        <v/>
      </c>
      <c r="N4420">
        <f>IF($J4420&gt;0,1,IF(COUNTIFS(Registros!$A$2:$A$6000,"CS",Registros!$B$2:$B$6000,$A4420,Registros!$K$2:$K$6000,"&lt;&gt;")&gt;0,1,0))</f>
        <v/>
      </c>
      <c r="O4420">
        <f>IF(AND($K4420=1,$E4420=0,$G4420=0,$I4420=0),"WINBACK",IF(AND($M4420=1,$N4420&gt;0),"CONVERGENTE",IF($M4420=1,"SOLO MÓVIL",IF($N4420&gt;0,"SOLO FIJO / INTERNET","SIN SERVICIOS"))))</f>
        <v/>
      </c>
      <c r="P4420">
        <f>IF($O4420="WINBACK","Recuperar (winback)",IF($O4420="CONVERGENTE","Upgrade / más líneas",IF($O4420="SOLO MÓVIL","Ofrecer fijo + internet (FLBBTV)",IF($O4420="SOLO FIJO / INTERNET","Ofrecer línea móvil Nextphone","Oferta completa (móvil + fijo + internet)"))))</f>
        <v/>
      </c>
      <c r="Q4420">
        <f>$F4420+$H4420+$L4420</f>
        <v/>
      </c>
      <c r="R4420">
        <f>IFERROR(VLOOKUP($A4420,Registros!$B$2:$G$6000,6,0),IFERROR(VLOOKUP($D4420,Winback!$B$2:$C$300,2,0),""))</f>
        <v/>
      </c>
      <c r="S4420">
        <f>IF($E4420=1,"NP","")&amp;IF($G4420=1,"+MOV","")&amp;IF($I4420=1,"+CS","")&amp;IF($K4420=1,"+WB","")</f>
        <v/>
      </c>
      <c r="T4420">
        <f>$E4420+$G4420+$I4420+$K4420</f>
        <v/>
      </c>
    </row>
    <row r="4421">
      <c r="A4421" t="inlineStr">
        <is>
          <t>356099050000</t>
        </is>
      </c>
      <c r="B4421" t="inlineStr">
        <is>
          <t>35609905</t>
        </is>
      </c>
      <c r="C4421" t="inlineStr">
        <is>
          <t>YAO YAO ZHENG</t>
        </is>
      </c>
      <c r="D4421" t="inlineStr">
        <is>
          <t>YAOYAOZHENG</t>
        </is>
      </c>
      <c r="E4421">
        <f>IF(COUNTIFS(Registros!$A$2:$A$6000,"NP",Registros!$B$2:$B$6000,$A4421)&gt;0,1,0)</f>
        <v/>
      </c>
      <c r="F4421">
        <f>IF($E4421=1,SUMIFS(Registros!$F$2:$F$6000,Registros!$A$2:$A$6000,"NP",Registros!$B$2:$B$6000,$A4421),0)</f>
        <v/>
      </c>
      <c r="G4421">
        <f>IF(COUNTIFS(Registros!$A$2:$A$6000,"MOV",Registros!$B$2:$B$6000,$A4421)&gt;0,1,0)</f>
        <v/>
      </c>
      <c r="H4421">
        <f>IF($G4421=1,SUMIFS(Registros!$F$2:$F$6000,Registros!$A$2:$A$6000,"MOV",Registros!$B$2:$B$6000,$A4421),0)</f>
        <v/>
      </c>
      <c r="I4421">
        <f>IF(COUNTIFS(Registros!$A$2:$A$6000,"CS",Registros!$B$2:$B$6000,$A4421)&gt;0,1,0)</f>
        <v/>
      </c>
      <c r="J4421">
        <f>IF($I4421=1,SUMIFS(Registros!$I$2:$I$6000,Registros!$A$2:$A$6000,"CS",Registros!$B$2:$B$6000,$A4421),0)</f>
        <v/>
      </c>
      <c r="K4421">
        <f>IF(COUNTIFS(Winback!$K$2:$K$300,$D4421)&gt;0,1,0)</f>
        <v/>
      </c>
      <c r="L4421">
        <f>IF(AND($K4421=1,LEFT($A4421,3)="WB-"),SUMIFS(Winback!$D$2:$D$300,Winback!$K$2:$K$300,$D4421),0)</f>
        <v/>
      </c>
      <c r="M4421">
        <f>IF(OR($E4421=1,$G4421=1,SUMIFS(Registros!$J$2:$J$6000,Registros!$B$2:$B$6000,$A4421)&gt;0),1,0)</f>
        <v/>
      </c>
      <c r="N4421">
        <f>IF($J4421&gt;0,1,IF(COUNTIFS(Registros!$A$2:$A$6000,"CS",Registros!$B$2:$B$6000,$A4421,Registros!$K$2:$K$6000,"&lt;&gt;")&gt;0,1,0))</f>
        <v/>
      </c>
      <c r="O4421">
        <f>IF(AND($K4421=1,$E4421=0,$G4421=0,$I4421=0),"WINBACK",IF(AND($M4421=1,$N4421&gt;0),"CONVERGENTE",IF($M4421=1,"SOLO MÓVIL",IF($N4421&gt;0,"SOLO FIJO / INTERNET","SIN SERVICIOS"))))</f>
        <v/>
      </c>
      <c r="P4421">
        <f>IF($O4421="WINBACK","Recuperar (winback)",IF($O4421="CONVERGENTE","Upgrade / más líneas",IF($O4421="SOLO MÓVIL","Ofrecer fijo + internet (FLBBTV)",IF($O4421="SOLO FIJO / INTERNET","Ofrecer línea móvil Nextphone","Oferta completa (móvil + fijo + internet)"))))</f>
        <v/>
      </c>
      <c r="Q4421">
        <f>$F4421+$H4421+$L4421</f>
        <v/>
      </c>
      <c r="R4421">
        <f>IFERROR(VLOOKUP($A4421,Registros!$B$2:$G$6000,6,0),IFERROR(VLOOKUP($D4421,Winback!$B$2:$C$300,2,0),""))</f>
        <v/>
      </c>
      <c r="S4421">
        <f>IF($E4421=1,"NP","")&amp;IF($G4421=1,"+MOV","")&amp;IF($I4421=1,"+CS","")&amp;IF($K4421=1,"+WB","")</f>
        <v/>
      </c>
      <c r="T4421">
        <f>$E4421+$G4421+$I4421+$K4421</f>
        <v/>
      </c>
    </row>
    <row r="4422">
      <c r="A4422" t="inlineStr">
        <is>
          <t>322081420000</t>
        </is>
      </c>
      <c r="B4422" t="inlineStr">
        <is>
          <t>32208142</t>
        </is>
      </c>
      <c r="C4422" t="inlineStr">
        <is>
          <t>YAOHUI LIN</t>
        </is>
      </c>
      <c r="D4422" t="inlineStr">
        <is>
          <t>YAOHUILIN</t>
        </is>
      </c>
      <c r="E4422">
        <f>IF(COUNTIFS(Registros!$A$2:$A$6000,"NP",Registros!$B$2:$B$6000,$A4422)&gt;0,1,0)</f>
        <v/>
      </c>
      <c r="F4422">
        <f>IF($E4422=1,SUMIFS(Registros!$F$2:$F$6000,Registros!$A$2:$A$6000,"NP",Registros!$B$2:$B$6000,$A4422),0)</f>
        <v/>
      </c>
      <c r="G4422">
        <f>IF(COUNTIFS(Registros!$A$2:$A$6000,"MOV",Registros!$B$2:$B$6000,$A4422)&gt;0,1,0)</f>
        <v/>
      </c>
      <c r="H4422">
        <f>IF($G4422=1,SUMIFS(Registros!$F$2:$F$6000,Registros!$A$2:$A$6000,"MOV",Registros!$B$2:$B$6000,$A4422),0)</f>
        <v/>
      </c>
      <c r="I4422">
        <f>IF(COUNTIFS(Registros!$A$2:$A$6000,"CS",Registros!$B$2:$B$6000,$A4422)&gt;0,1,0)</f>
        <v/>
      </c>
      <c r="J4422">
        <f>IF($I4422=1,SUMIFS(Registros!$I$2:$I$6000,Registros!$A$2:$A$6000,"CS",Registros!$B$2:$B$6000,$A4422),0)</f>
        <v/>
      </c>
      <c r="K4422">
        <f>IF(COUNTIFS(Winback!$K$2:$K$300,$D4422)&gt;0,1,0)</f>
        <v/>
      </c>
      <c r="L4422">
        <f>IF(AND($K4422=1,LEFT($A4422,3)="WB-"),SUMIFS(Winback!$D$2:$D$300,Winback!$K$2:$K$300,$D4422),0)</f>
        <v/>
      </c>
      <c r="M4422">
        <f>IF(OR($E4422=1,$G4422=1,SUMIFS(Registros!$J$2:$J$6000,Registros!$B$2:$B$6000,$A4422)&gt;0),1,0)</f>
        <v/>
      </c>
      <c r="N4422">
        <f>IF($J4422&gt;0,1,IF(COUNTIFS(Registros!$A$2:$A$6000,"CS",Registros!$B$2:$B$6000,$A4422,Registros!$K$2:$K$6000,"&lt;&gt;")&gt;0,1,0))</f>
        <v/>
      </c>
      <c r="O4422">
        <f>IF(AND($K4422=1,$E4422=0,$G4422=0,$I4422=0),"WINBACK",IF(AND($M4422=1,$N4422&gt;0),"CONVERGENTE",IF($M4422=1,"SOLO MÓVIL",IF($N4422&gt;0,"SOLO FIJO / INTERNET","SIN SERVICIOS"))))</f>
        <v/>
      </c>
      <c r="P4422">
        <f>IF($O4422="WINBACK","Recuperar (winback)",IF($O4422="CONVERGENTE","Upgrade / más líneas",IF($O4422="SOLO MÓVIL","Ofrecer fijo + internet (FLBBTV)",IF($O4422="SOLO FIJO / INTERNET","Ofrecer línea móvil Nextphone","Oferta completa (móvil + fijo + internet)"))))</f>
        <v/>
      </c>
      <c r="Q4422">
        <f>$F4422+$H4422+$L4422</f>
        <v/>
      </c>
      <c r="R4422">
        <f>IFERROR(VLOOKUP($A4422,Registros!$B$2:$G$6000,6,0),IFERROR(VLOOKUP($D4422,Winback!$B$2:$C$300,2,0),""))</f>
        <v/>
      </c>
      <c r="S4422">
        <f>IF($E4422=1,"NP","")&amp;IF($G4422=1,"+MOV","")&amp;IF($I4422=1,"+CS","")&amp;IF($K4422=1,"+WB","")</f>
        <v/>
      </c>
      <c r="T4422">
        <f>$E4422+$G4422+$I4422+$K4422</f>
        <v/>
      </c>
    </row>
    <row r="4423">
      <c r="A4423" t="inlineStr">
        <is>
          <t>323119320000</t>
        </is>
      </c>
      <c r="B4423" t="inlineStr">
        <is>
          <t>32311932</t>
        </is>
      </c>
      <c r="C4423" t="inlineStr">
        <is>
          <t>YAOQI FENG</t>
        </is>
      </c>
      <c r="D4423" t="inlineStr">
        <is>
          <t>YAOQIFENG</t>
        </is>
      </c>
      <c r="E4423">
        <f>IF(COUNTIFS(Registros!$A$2:$A$6000,"NP",Registros!$B$2:$B$6000,$A4423)&gt;0,1,0)</f>
        <v/>
      </c>
      <c r="F4423">
        <f>IF($E4423=1,SUMIFS(Registros!$F$2:$F$6000,Registros!$A$2:$A$6000,"NP",Registros!$B$2:$B$6000,$A4423),0)</f>
        <v/>
      </c>
      <c r="G4423">
        <f>IF(COUNTIFS(Registros!$A$2:$A$6000,"MOV",Registros!$B$2:$B$6000,$A4423)&gt;0,1,0)</f>
        <v/>
      </c>
      <c r="H4423">
        <f>IF($G4423=1,SUMIFS(Registros!$F$2:$F$6000,Registros!$A$2:$A$6000,"MOV",Registros!$B$2:$B$6000,$A4423),0)</f>
        <v/>
      </c>
      <c r="I4423">
        <f>IF(COUNTIFS(Registros!$A$2:$A$6000,"CS",Registros!$B$2:$B$6000,$A4423)&gt;0,1,0)</f>
        <v/>
      </c>
      <c r="J4423">
        <f>IF($I4423=1,SUMIFS(Registros!$I$2:$I$6000,Registros!$A$2:$A$6000,"CS",Registros!$B$2:$B$6000,$A4423),0)</f>
        <v/>
      </c>
      <c r="K4423">
        <f>IF(COUNTIFS(Winback!$K$2:$K$300,$D4423)&gt;0,1,0)</f>
        <v/>
      </c>
      <c r="L4423">
        <f>IF(AND($K4423=1,LEFT($A4423,3)="WB-"),SUMIFS(Winback!$D$2:$D$300,Winback!$K$2:$K$300,$D4423),0)</f>
        <v/>
      </c>
      <c r="M4423">
        <f>IF(OR($E4423=1,$G4423=1,SUMIFS(Registros!$J$2:$J$6000,Registros!$B$2:$B$6000,$A4423)&gt;0),1,0)</f>
        <v/>
      </c>
      <c r="N4423">
        <f>IF($J4423&gt;0,1,IF(COUNTIFS(Registros!$A$2:$A$6000,"CS",Registros!$B$2:$B$6000,$A4423,Registros!$K$2:$K$6000,"&lt;&gt;")&gt;0,1,0))</f>
        <v/>
      </c>
      <c r="O4423">
        <f>IF(AND($K4423=1,$E4423=0,$G4423=0,$I4423=0),"WINBACK",IF(AND($M4423=1,$N4423&gt;0),"CONVERGENTE",IF($M4423=1,"SOLO MÓVIL",IF($N4423&gt;0,"SOLO FIJO / INTERNET","SIN SERVICIOS"))))</f>
        <v/>
      </c>
      <c r="P4423">
        <f>IF($O4423="WINBACK","Recuperar (winback)",IF($O4423="CONVERGENTE","Upgrade / más líneas",IF($O4423="SOLO MÓVIL","Ofrecer fijo + internet (FLBBTV)",IF($O4423="SOLO FIJO / INTERNET","Ofrecer línea móvil Nextphone","Oferta completa (móvil + fijo + internet)"))))</f>
        <v/>
      </c>
      <c r="Q4423">
        <f>$F4423+$H4423+$L4423</f>
        <v/>
      </c>
      <c r="R4423">
        <f>IFERROR(VLOOKUP($A4423,Registros!$B$2:$G$6000,6,0),IFERROR(VLOOKUP($D4423,Winback!$B$2:$C$300,2,0),""))</f>
        <v/>
      </c>
      <c r="S4423">
        <f>IF($E4423=1,"NP","")&amp;IF($G4423=1,"+MOV","")&amp;IF($I4423=1,"+CS","")&amp;IF($K4423=1,"+WB","")</f>
        <v/>
      </c>
      <c r="T4423">
        <f>$E4423+$G4423+$I4423+$K4423</f>
        <v/>
      </c>
    </row>
    <row r="4424">
      <c r="A4424" t="inlineStr">
        <is>
          <t>314075810000</t>
        </is>
      </c>
      <c r="B4424" t="inlineStr">
        <is>
          <t>31407581</t>
        </is>
      </c>
      <c r="C4424" t="inlineStr">
        <is>
          <t>YAOQIAN LIANG</t>
        </is>
      </c>
      <c r="D4424" t="inlineStr">
        <is>
          <t>YAOQIANLIANG</t>
        </is>
      </c>
      <c r="E4424">
        <f>IF(COUNTIFS(Registros!$A$2:$A$6000,"NP",Registros!$B$2:$B$6000,$A4424)&gt;0,1,0)</f>
        <v/>
      </c>
      <c r="F4424">
        <f>IF($E4424=1,SUMIFS(Registros!$F$2:$F$6000,Registros!$A$2:$A$6000,"NP",Registros!$B$2:$B$6000,$A4424),0)</f>
        <v/>
      </c>
      <c r="G4424">
        <f>IF(COUNTIFS(Registros!$A$2:$A$6000,"MOV",Registros!$B$2:$B$6000,$A4424)&gt;0,1,0)</f>
        <v/>
      </c>
      <c r="H4424">
        <f>IF($G4424=1,SUMIFS(Registros!$F$2:$F$6000,Registros!$A$2:$A$6000,"MOV",Registros!$B$2:$B$6000,$A4424),0)</f>
        <v/>
      </c>
      <c r="I4424">
        <f>IF(COUNTIFS(Registros!$A$2:$A$6000,"CS",Registros!$B$2:$B$6000,$A4424)&gt;0,1,0)</f>
        <v/>
      </c>
      <c r="J4424">
        <f>IF($I4424=1,SUMIFS(Registros!$I$2:$I$6000,Registros!$A$2:$A$6000,"CS",Registros!$B$2:$B$6000,$A4424),0)</f>
        <v/>
      </c>
      <c r="K4424">
        <f>IF(COUNTIFS(Winback!$K$2:$K$300,$D4424)&gt;0,1,0)</f>
        <v/>
      </c>
      <c r="L4424">
        <f>IF(AND($K4424=1,LEFT($A4424,3)="WB-"),SUMIFS(Winback!$D$2:$D$300,Winback!$K$2:$K$300,$D4424),0)</f>
        <v/>
      </c>
      <c r="M4424">
        <f>IF(OR($E4424=1,$G4424=1,SUMIFS(Registros!$J$2:$J$6000,Registros!$B$2:$B$6000,$A4424)&gt;0),1,0)</f>
        <v/>
      </c>
      <c r="N4424">
        <f>IF($J4424&gt;0,1,IF(COUNTIFS(Registros!$A$2:$A$6000,"CS",Registros!$B$2:$B$6000,$A4424,Registros!$K$2:$K$6000,"&lt;&gt;")&gt;0,1,0))</f>
        <v/>
      </c>
      <c r="O4424">
        <f>IF(AND($K4424=1,$E4424=0,$G4424=0,$I4424=0),"WINBACK",IF(AND($M4424=1,$N4424&gt;0),"CONVERGENTE",IF($M4424=1,"SOLO MÓVIL",IF($N4424&gt;0,"SOLO FIJO / INTERNET","SIN SERVICIOS"))))</f>
        <v/>
      </c>
      <c r="P4424">
        <f>IF($O4424="WINBACK","Recuperar (winback)",IF($O4424="CONVERGENTE","Upgrade / más líneas",IF($O4424="SOLO MÓVIL","Ofrecer fijo + internet (FLBBTV)",IF($O4424="SOLO FIJO / INTERNET","Ofrecer línea móvil Nextphone","Oferta completa (móvil + fijo + internet)"))))</f>
        <v/>
      </c>
      <c r="Q4424">
        <f>$F4424+$H4424+$L4424</f>
        <v/>
      </c>
      <c r="R4424">
        <f>IFERROR(VLOOKUP($A4424,Registros!$B$2:$G$6000,6,0),IFERROR(VLOOKUP($D4424,Winback!$B$2:$C$300,2,0),""))</f>
        <v/>
      </c>
      <c r="S4424">
        <f>IF($E4424=1,"NP","")&amp;IF($G4424=1,"+MOV","")&amp;IF($I4424=1,"+CS","")&amp;IF($K4424=1,"+WB","")</f>
        <v/>
      </c>
      <c r="T4424">
        <f>$E4424+$G4424+$I4424+$K4424</f>
        <v/>
      </c>
    </row>
    <row r="4425">
      <c r="A4425" t="inlineStr">
        <is>
          <t>345405770000</t>
        </is>
      </c>
      <c r="B4425" t="inlineStr">
        <is>
          <t>34540577</t>
        </is>
      </c>
      <c r="C4425" t="inlineStr">
        <is>
          <t>YAOSHENG WU</t>
        </is>
      </c>
      <c r="D4425" t="inlineStr">
        <is>
          <t>YAOSHENGWU</t>
        </is>
      </c>
      <c r="E4425">
        <f>IF(COUNTIFS(Registros!$A$2:$A$6000,"NP",Registros!$B$2:$B$6000,$A4425)&gt;0,1,0)</f>
        <v/>
      </c>
      <c r="F4425">
        <f>IF($E4425=1,SUMIFS(Registros!$F$2:$F$6000,Registros!$A$2:$A$6000,"NP",Registros!$B$2:$B$6000,$A4425),0)</f>
        <v/>
      </c>
      <c r="G4425">
        <f>IF(COUNTIFS(Registros!$A$2:$A$6000,"MOV",Registros!$B$2:$B$6000,$A4425)&gt;0,1,0)</f>
        <v/>
      </c>
      <c r="H4425">
        <f>IF($G4425=1,SUMIFS(Registros!$F$2:$F$6000,Registros!$A$2:$A$6000,"MOV",Registros!$B$2:$B$6000,$A4425),0)</f>
        <v/>
      </c>
      <c r="I4425">
        <f>IF(COUNTIFS(Registros!$A$2:$A$6000,"CS",Registros!$B$2:$B$6000,$A4425)&gt;0,1,0)</f>
        <v/>
      </c>
      <c r="J4425">
        <f>IF($I4425=1,SUMIFS(Registros!$I$2:$I$6000,Registros!$A$2:$A$6000,"CS",Registros!$B$2:$B$6000,$A4425),0)</f>
        <v/>
      </c>
      <c r="K4425">
        <f>IF(COUNTIFS(Winback!$K$2:$K$300,$D4425)&gt;0,1,0)</f>
        <v/>
      </c>
      <c r="L4425">
        <f>IF(AND($K4425=1,LEFT($A4425,3)="WB-"),SUMIFS(Winback!$D$2:$D$300,Winback!$K$2:$K$300,$D4425),0)</f>
        <v/>
      </c>
      <c r="M4425">
        <f>IF(OR($E4425=1,$G4425=1,SUMIFS(Registros!$J$2:$J$6000,Registros!$B$2:$B$6000,$A4425)&gt;0),1,0)</f>
        <v/>
      </c>
      <c r="N4425">
        <f>IF($J4425&gt;0,1,IF(COUNTIFS(Registros!$A$2:$A$6000,"CS",Registros!$B$2:$B$6000,$A4425,Registros!$K$2:$K$6000,"&lt;&gt;")&gt;0,1,0))</f>
        <v/>
      </c>
      <c r="O4425">
        <f>IF(AND($K4425=1,$E4425=0,$G4425=0,$I4425=0),"WINBACK",IF(AND($M4425=1,$N4425&gt;0),"CONVERGENTE",IF($M4425=1,"SOLO MÓVIL",IF($N4425&gt;0,"SOLO FIJO / INTERNET","SIN SERVICIOS"))))</f>
        <v/>
      </c>
      <c r="P4425">
        <f>IF($O4425="WINBACK","Recuperar (winback)",IF($O4425="CONVERGENTE","Upgrade / más líneas",IF($O4425="SOLO MÓVIL","Ofrecer fijo + internet (FLBBTV)",IF($O4425="SOLO FIJO / INTERNET","Ofrecer línea móvil Nextphone","Oferta completa (móvil + fijo + internet)"))))</f>
        <v/>
      </c>
      <c r="Q4425">
        <f>$F4425+$H4425+$L4425</f>
        <v/>
      </c>
      <c r="R4425">
        <f>IFERROR(VLOOKUP($A4425,Registros!$B$2:$G$6000,6,0),IFERROR(VLOOKUP($D4425,Winback!$B$2:$C$300,2,0),""))</f>
        <v/>
      </c>
      <c r="S4425">
        <f>IF($E4425=1,"NP","")&amp;IF($G4425=1,"+MOV","")&amp;IF($I4425=1,"+CS","")&amp;IF($K4425=1,"+WB","")</f>
        <v/>
      </c>
      <c r="T4425">
        <f>$E4425+$G4425+$I4425+$K4425</f>
        <v/>
      </c>
    </row>
    <row r="4426">
      <c r="A4426" t="inlineStr">
        <is>
          <t>349256220000</t>
        </is>
      </c>
      <c r="B4426" t="inlineStr">
        <is>
          <t>34925622</t>
        </is>
      </c>
      <c r="C4426" t="inlineStr">
        <is>
          <t>YAOZONG WANG WANG</t>
        </is>
      </c>
      <c r="D4426" t="inlineStr">
        <is>
          <t>YAOZONGWANGWANG</t>
        </is>
      </c>
      <c r="E4426">
        <f>IF(COUNTIFS(Registros!$A$2:$A$6000,"NP",Registros!$B$2:$B$6000,$A4426)&gt;0,1,0)</f>
        <v/>
      </c>
      <c r="F4426">
        <f>IF($E4426=1,SUMIFS(Registros!$F$2:$F$6000,Registros!$A$2:$A$6000,"NP",Registros!$B$2:$B$6000,$A4426),0)</f>
        <v/>
      </c>
      <c r="G4426">
        <f>IF(COUNTIFS(Registros!$A$2:$A$6000,"MOV",Registros!$B$2:$B$6000,$A4426)&gt;0,1,0)</f>
        <v/>
      </c>
      <c r="H4426">
        <f>IF($G4426=1,SUMIFS(Registros!$F$2:$F$6000,Registros!$A$2:$A$6000,"MOV",Registros!$B$2:$B$6000,$A4426),0)</f>
        <v/>
      </c>
      <c r="I4426">
        <f>IF(COUNTIFS(Registros!$A$2:$A$6000,"CS",Registros!$B$2:$B$6000,$A4426)&gt;0,1,0)</f>
        <v/>
      </c>
      <c r="J4426">
        <f>IF($I4426=1,SUMIFS(Registros!$I$2:$I$6000,Registros!$A$2:$A$6000,"CS",Registros!$B$2:$B$6000,$A4426),0)</f>
        <v/>
      </c>
      <c r="K4426">
        <f>IF(COUNTIFS(Winback!$K$2:$K$300,$D4426)&gt;0,1,0)</f>
        <v/>
      </c>
      <c r="L4426">
        <f>IF(AND($K4426=1,LEFT($A4426,3)="WB-"),SUMIFS(Winback!$D$2:$D$300,Winback!$K$2:$K$300,$D4426),0)</f>
        <v/>
      </c>
      <c r="M4426">
        <f>IF(OR($E4426=1,$G4426=1,SUMIFS(Registros!$J$2:$J$6000,Registros!$B$2:$B$6000,$A4426)&gt;0),1,0)</f>
        <v/>
      </c>
      <c r="N4426">
        <f>IF($J4426&gt;0,1,IF(COUNTIFS(Registros!$A$2:$A$6000,"CS",Registros!$B$2:$B$6000,$A4426,Registros!$K$2:$K$6000,"&lt;&gt;")&gt;0,1,0))</f>
        <v/>
      </c>
      <c r="O4426">
        <f>IF(AND($K4426=1,$E4426=0,$G4426=0,$I4426=0),"WINBACK",IF(AND($M4426=1,$N4426&gt;0),"CONVERGENTE",IF($M4426=1,"SOLO MÓVIL",IF($N4426&gt;0,"SOLO FIJO / INTERNET","SIN SERVICIOS"))))</f>
        <v/>
      </c>
      <c r="P4426">
        <f>IF($O4426="WINBACK","Recuperar (winback)",IF($O4426="CONVERGENTE","Upgrade / más líneas",IF($O4426="SOLO MÓVIL","Ofrecer fijo + internet (FLBBTV)",IF($O4426="SOLO FIJO / INTERNET","Ofrecer línea móvil Nextphone","Oferta completa (móvil + fijo + internet)"))))</f>
        <v/>
      </c>
      <c r="Q4426">
        <f>$F4426+$H4426+$L4426</f>
        <v/>
      </c>
      <c r="R4426">
        <f>IFERROR(VLOOKUP($A4426,Registros!$B$2:$G$6000,6,0),IFERROR(VLOOKUP($D4426,Winback!$B$2:$C$300,2,0),""))</f>
        <v/>
      </c>
      <c r="S4426">
        <f>IF($E4426=1,"NP","")&amp;IF($G4426=1,"+MOV","")&amp;IF($I4426=1,"+CS","")&amp;IF($K4426=1,"+WB","")</f>
        <v/>
      </c>
      <c r="T4426">
        <f>$E4426+$G4426+$I4426+$K4426</f>
        <v/>
      </c>
    </row>
    <row r="4427">
      <c r="A4427" t="inlineStr">
        <is>
          <t>356040920000</t>
        </is>
      </c>
      <c r="B4427" t="inlineStr">
        <is>
          <t>35604092</t>
        </is>
      </c>
      <c r="C4427" t="inlineStr">
        <is>
          <t>YARA LINET ROJAS NAVARRO</t>
        </is>
      </c>
      <c r="D4427" t="inlineStr">
        <is>
          <t>YARALINETROJASNAVARRO</t>
        </is>
      </c>
      <c r="E4427">
        <f>IF(COUNTIFS(Registros!$A$2:$A$6000,"NP",Registros!$B$2:$B$6000,$A4427)&gt;0,1,0)</f>
        <v/>
      </c>
      <c r="F4427">
        <f>IF($E4427=1,SUMIFS(Registros!$F$2:$F$6000,Registros!$A$2:$A$6000,"NP",Registros!$B$2:$B$6000,$A4427),0)</f>
        <v/>
      </c>
      <c r="G4427">
        <f>IF(COUNTIFS(Registros!$A$2:$A$6000,"MOV",Registros!$B$2:$B$6000,$A4427)&gt;0,1,0)</f>
        <v/>
      </c>
      <c r="H4427">
        <f>IF($G4427=1,SUMIFS(Registros!$F$2:$F$6000,Registros!$A$2:$A$6000,"MOV",Registros!$B$2:$B$6000,$A4427),0)</f>
        <v/>
      </c>
      <c r="I4427">
        <f>IF(COUNTIFS(Registros!$A$2:$A$6000,"CS",Registros!$B$2:$B$6000,$A4427)&gt;0,1,0)</f>
        <v/>
      </c>
      <c r="J4427">
        <f>IF($I4427=1,SUMIFS(Registros!$I$2:$I$6000,Registros!$A$2:$A$6000,"CS",Registros!$B$2:$B$6000,$A4427),0)</f>
        <v/>
      </c>
      <c r="K4427">
        <f>IF(COUNTIFS(Winback!$K$2:$K$300,$D4427)&gt;0,1,0)</f>
        <v/>
      </c>
      <c r="L4427">
        <f>IF(AND($K4427=1,LEFT($A4427,3)="WB-"),SUMIFS(Winback!$D$2:$D$300,Winback!$K$2:$K$300,$D4427),0)</f>
        <v/>
      </c>
      <c r="M4427">
        <f>IF(OR($E4427=1,$G4427=1,SUMIFS(Registros!$J$2:$J$6000,Registros!$B$2:$B$6000,$A4427)&gt;0),1,0)</f>
        <v/>
      </c>
      <c r="N4427">
        <f>IF($J4427&gt;0,1,IF(COUNTIFS(Registros!$A$2:$A$6000,"CS",Registros!$B$2:$B$6000,$A4427,Registros!$K$2:$K$6000,"&lt;&gt;")&gt;0,1,0))</f>
        <v/>
      </c>
      <c r="O4427">
        <f>IF(AND($K4427=1,$E4427=0,$G4427=0,$I4427=0),"WINBACK",IF(AND($M4427=1,$N4427&gt;0),"CONVERGENTE",IF($M4427=1,"SOLO MÓVIL",IF($N4427&gt;0,"SOLO FIJO / INTERNET","SIN SERVICIOS"))))</f>
        <v/>
      </c>
      <c r="P4427">
        <f>IF($O4427="WINBACK","Recuperar (winback)",IF($O4427="CONVERGENTE","Upgrade / más líneas",IF($O4427="SOLO MÓVIL","Ofrecer fijo + internet (FLBBTV)",IF($O4427="SOLO FIJO / INTERNET","Ofrecer línea móvil Nextphone","Oferta completa (móvil + fijo + internet)"))))</f>
        <v/>
      </c>
      <c r="Q4427">
        <f>$F4427+$H4427+$L4427</f>
        <v/>
      </c>
      <c r="R4427">
        <f>IFERROR(VLOOKUP($A4427,Registros!$B$2:$G$6000,6,0),IFERROR(VLOOKUP($D4427,Winback!$B$2:$C$300,2,0),""))</f>
        <v/>
      </c>
      <c r="S4427">
        <f>IF($E4427=1,"NP","")&amp;IF($G4427=1,"+MOV","")&amp;IF($I4427=1,"+CS","")&amp;IF($K4427=1,"+WB","")</f>
        <v/>
      </c>
      <c r="T4427">
        <f>$E4427+$G4427+$I4427+$K4427</f>
        <v/>
      </c>
    </row>
    <row r="4428">
      <c r="A4428" t="inlineStr">
        <is>
          <t>327085550000</t>
        </is>
      </c>
      <c r="B4428" t="inlineStr">
        <is>
          <t>32708555</t>
        </is>
      </c>
      <c r="C4428" t="inlineStr">
        <is>
          <t>YARAVI L OLIVARDIA GONZALEZ</t>
        </is>
      </c>
      <c r="D4428" t="inlineStr">
        <is>
          <t>YARAVILOLIVARDIAGONZALEZ</t>
        </is>
      </c>
      <c r="E4428">
        <f>IF(COUNTIFS(Registros!$A$2:$A$6000,"NP",Registros!$B$2:$B$6000,$A4428)&gt;0,1,0)</f>
        <v/>
      </c>
      <c r="F4428">
        <f>IF($E4428=1,SUMIFS(Registros!$F$2:$F$6000,Registros!$A$2:$A$6000,"NP",Registros!$B$2:$B$6000,$A4428),0)</f>
        <v/>
      </c>
      <c r="G4428">
        <f>IF(COUNTIFS(Registros!$A$2:$A$6000,"MOV",Registros!$B$2:$B$6000,$A4428)&gt;0,1,0)</f>
        <v/>
      </c>
      <c r="H4428">
        <f>IF($G4428=1,SUMIFS(Registros!$F$2:$F$6000,Registros!$A$2:$A$6000,"MOV",Registros!$B$2:$B$6000,$A4428),0)</f>
        <v/>
      </c>
      <c r="I4428">
        <f>IF(COUNTIFS(Registros!$A$2:$A$6000,"CS",Registros!$B$2:$B$6000,$A4428)&gt;0,1,0)</f>
        <v/>
      </c>
      <c r="J4428">
        <f>IF($I4428=1,SUMIFS(Registros!$I$2:$I$6000,Registros!$A$2:$A$6000,"CS",Registros!$B$2:$B$6000,$A4428),0)</f>
        <v/>
      </c>
      <c r="K4428">
        <f>IF(COUNTIFS(Winback!$K$2:$K$300,$D4428)&gt;0,1,0)</f>
        <v/>
      </c>
      <c r="L4428">
        <f>IF(AND($K4428=1,LEFT($A4428,3)="WB-"),SUMIFS(Winback!$D$2:$D$300,Winback!$K$2:$K$300,$D4428),0)</f>
        <v/>
      </c>
      <c r="M4428">
        <f>IF(OR($E4428=1,$G4428=1,SUMIFS(Registros!$J$2:$J$6000,Registros!$B$2:$B$6000,$A4428)&gt;0),1,0)</f>
        <v/>
      </c>
      <c r="N4428">
        <f>IF($J4428&gt;0,1,IF(COUNTIFS(Registros!$A$2:$A$6000,"CS",Registros!$B$2:$B$6000,$A4428,Registros!$K$2:$K$6000,"&lt;&gt;")&gt;0,1,0))</f>
        <v/>
      </c>
      <c r="O4428">
        <f>IF(AND($K4428=1,$E4428=0,$G4428=0,$I4428=0),"WINBACK",IF(AND($M4428=1,$N4428&gt;0),"CONVERGENTE",IF($M4428=1,"SOLO MÓVIL",IF($N4428&gt;0,"SOLO FIJO / INTERNET","SIN SERVICIOS"))))</f>
        <v/>
      </c>
      <c r="P4428">
        <f>IF($O4428="WINBACK","Recuperar (winback)",IF($O4428="CONVERGENTE","Upgrade / más líneas",IF($O4428="SOLO MÓVIL","Ofrecer fijo + internet (FLBBTV)",IF($O4428="SOLO FIJO / INTERNET","Ofrecer línea móvil Nextphone","Oferta completa (móvil + fijo + internet)"))))</f>
        <v/>
      </c>
      <c r="Q4428">
        <f>$F4428+$H4428+$L4428</f>
        <v/>
      </c>
      <c r="R4428">
        <f>IFERROR(VLOOKUP($A4428,Registros!$B$2:$G$6000,6,0),IFERROR(VLOOKUP($D4428,Winback!$B$2:$C$300,2,0),""))</f>
        <v/>
      </c>
      <c r="S4428">
        <f>IF($E4428=1,"NP","")&amp;IF($G4428=1,"+MOV","")&amp;IF($I4428=1,"+CS","")&amp;IF($K4428=1,"+WB","")</f>
        <v/>
      </c>
      <c r="T4428">
        <f>$E4428+$G4428+$I4428+$K4428</f>
        <v/>
      </c>
    </row>
    <row r="4429">
      <c r="A4429" t="inlineStr">
        <is>
          <t>338238840000</t>
        </is>
      </c>
      <c r="B4429" t="inlineStr">
        <is>
          <t>33823884</t>
        </is>
      </c>
      <c r="C4429" t="inlineStr">
        <is>
          <t>YARAVI VALLEY CORPORATION</t>
        </is>
      </c>
      <c r="D4429" t="inlineStr">
        <is>
          <t>YARAVIVALLEYCORPORATION</t>
        </is>
      </c>
      <c r="E4429">
        <f>IF(COUNTIFS(Registros!$A$2:$A$6000,"NP",Registros!$B$2:$B$6000,$A4429)&gt;0,1,0)</f>
        <v/>
      </c>
      <c r="F4429">
        <f>IF($E4429=1,SUMIFS(Registros!$F$2:$F$6000,Registros!$A$2:$A$6000,"NP",Registros!$B$2:$B$6000,$A4429),0)</f>
        <v/>
      </c>
      <c r="G4429">
        <f>IF(COUNTIFS(Registros!$A$2:$A$6000,"MOV",Registros!$B$2:$B$6000,$A4429)&gt;0,1,0)</f>
        <v/>
      </c>
      <c r="H4429">
        <f>IF($G4429=1,SUMIFS(Registros!$F$2:$F$6000,Registros!$A$2:$A$6000,"MOV",Registros!$B$2:$B$6000,$A4429),0)</f>
        <v/>
      </c>
      <c r="I4429">
        <f>IF(COUNTIFS(Registros!$A$2:$A$6000,"CS",Registros!$B$2:$B$6000,$A4429)&gt;0,1,0)</f>
        <v/>
      </c>
      <c r="J4429">
        <f>IF($I4429=1,SUMIFS(Registros!$I$2:$I$6000,Registros!$A$2:$A$6000,"CS",Registros!$B$2:$B$6000,$A4429),0)</f>
        <v/>
      </c>
      <c r="K4429">
        <f>IF(COUNTIFS(Winback!$K$2:$K$300,$D4429)&gt;0,1,0)</f>
        <v/>
      </c>
      <c r="L4429">
        <f>IF(AND($K4429=1,LEFT($A4429,3)="WB-"),SUMIFS(Winback!$D$2:$D$300,Winback!$K$2:$K$300,$D4429),0)</f>
        <v/>
      </c>
      <c r="M4429">
        <f>IF(OR($E4429=1,$G4429=1,SUMIFS(Registros!$J$2:$J$6000,Registros!$B$2:$B$6000,$A4429)&gt;0),1,0)</f>
        <v/>
      </c>
      <c r="N4429">
        <f>IF($J4429&gt;0,1,IF(COUNTIFS(Registros!$A$2:$A$6000,"CS",Registros!$B$2:$B$6000,$A4429,Registros!$K$2:$K$6000,"&lt;&gt;")&gt;0,1,0))</f>
        <v/>
      </c>
      <c r="O4429">
        <f>IF(AND($K4429=1,$E4429=0,$G4429=0,$I4429=0),"WINBACK",IF(AND($M4429=1,$N4429&gt;0),"CONVERGENTE",IF($M4429=1,"SOLO MÓVIL",IF($N4429&gt;0,"SOLO FIJO / INTERNET","SIN SERVICIOS"))))</f>
        <v/>
      </c>
      <c r="P4429">
        <f>IF($O4429="WINBACK","Recuperar (winback)",IF($O4429="CONVERGENTE","Upgrade / más líneas",IF($O4429="SOLO MÓVIL","Ofrecer fijo + internet (FLBBTV)",IF($O4429="SOLO FIJO / INTERNET","Ofrecer línea móvil Nextphone","Oferta completa (móvil + fijo + internet)"))))</f>
        <v/>
      </c>
      <c r="Q4429">
        <f>$F4429+$H4429+$L4429</f>
        <v/>
      </c>
      <c r="R4429">
        <f>IFERROR(VLOOKUP($A4429,Registros!$B$2:$G$6000,6,0),IFERROR(VLOOKUP($D4429,Winback!$B$2:$C$300,2,0),""))</f>
        <v/>
      </c>
      <c r="S4429">
        <f>IF($E4429=1,"NP","")&amp;IF($G4429=1,"+MOV","")&amp;IF($I4429=1,"+CS","")&amp;IF($K4429=1,"+WB","")</f>
        <v/>
      </c>
      <c r="T4429">
        <f>$E4429+$G4429+$I4429+$K4429</f>
        <v/>
      </c>
    </row>
    <row r="4430">
      <c r="A4430" t="inlineStr">
        <is>
          <t>349010010000</t>
        </is>
      </c>
      <c r="B4430" t="inlineStr">
        <is>
          <t>34901001</t>
        </is>
      </c>
      <c r="C4430" t="inlineStr">
        <is>
          <t>YARDLEY DAVIS SARMALIS</t>
        </is>
      </c>
      <c r="D4430" t="inlineStr">
        <is>
          <t>YARDLEYDAVISSARMALIS</t>
        </is>
      </c>
      <c r="E4430">
        <f>IF(COUNTIFS(Registros!$A$2:$A$6000,"NP",Registros!$B$2:$B$6000,$A4430)&gt;0,1,0)</f>
        <v/>
      </c>
      <c r="F4430">
        <f>IF($E4430=1,SUMIFS(Registros!$F$2:$F$6000,Registros!$A$2:$A$6000,"NP",Registros!$B$2:$B$6000,$A4430),0)</f>
        <v/>
      </c>
      <c r="G4430">
        <f>IF(COUNTIFS(Registros!$A$2:$A$6000,"MOV",Registros!$B$2:$B$6000,$A4430)&gt;0,1,0)</f>
        <v/>
      </c>
      <c r="H4430">
        <f>IF($G4430=1,SUMIFS(Registros!$F$2:$F$6000,Registros!$A$2:$A$6000,"MOV",Registros!$B$2:$B$6000,$A4430),0)</f>
        <v/>
      </c>
      <c r="I4430">
        <f>IF(COUNTIFS(Registros!$A$2:$A$6000,"CS",Registros!$B$2:$B$6000,$A4430)&gt;0,1,0)</f>
        <v/>
      </c>
      <c r="J4430">
        <f>IF($I4430=1,SUMIFS(Registros!$I$2:$I$6000,Registros!$A$2:$A$6000,"CS",Registros!$B$2:$B$6000,$A4430),0)</f>
        <v/>
      </c>
      <c r="K4430">
        <f>IF(COUNTIFS(Winback!$K$2:$K$300,$D4430)&gt;0,1,0)</f>
        <v/>
      </c>
      <c r="L4430">
        <f>IF(AND($K4430=1,LEFT($A4430,3)="WB-"),SUMIFS(Winback!$D$2:$D$300,Winback!$K$2:$K$300,$D4430),0)</f>
        <v/>
      </c>
      <c r="M4430">
        <f>IF(OR($E4430=1,$G4430=1,SUMIFS(Registros!$J$2:$J$6000,Registros!$B$2:$B$6000,$A4430)&gt;0),1,0)</f>
        <v/>
      </c>
      <c r="N4430">
        <f>IF($J4430&gt;0,1,IF(COUNTIFS(Registros!$A$2:$A$6000,"CS",Registros!$B$2:$B$6000,$A4430,Registros!$K$2:$K$6000,"&lt;&gt;")&gt;0,1,0))</f>
        <v/>
      </c>
      <c r="O4430">
        <f>IF(AND($K4430=1,$E4430=0,$G4430=0,$I4430=0),"WINBACK",IF(AND($M4430=1,$N4430&gt;0),"CONVERGENTE",IF($M4430=1,"SOLO MÓVIL",IF($N4430&gt;0,"SOLO FIJO / INTERNET","SIN SERVICIOS"))))</f>
        <v/>
      </c>
      <c r="P4430">
        <f>IF($O4430="WINBACK","Recuperar (winback)",IF($O4430="CONVERGENTE","Upgrade / más líneas",IF($O4430="SOLO MÓVIL","Ofrecer fijo + internet (FLBBTV)",IF($O4430="SOLO FIJO / INTERNET","Ofrecer línea móvil Nextphone","Oferta completa (móvil + fijo + internet)"))))</f>
        <v/>
      </c>
      <c r="Q4430">
        <f>$F4430+$H4430+$L4430</f>
        <v/>
      </c>
      <c r="R4430">
        <f>IFERROR(VLOOKUP($A4430,Registros!$B$2:$G$6000,6,0),IFERROR(VLOOKUP($D4430,Winback!$B$2:$C$300,2,0),""))</f>
        <v/>
      </c>
      <c r="S4430">
        <f>IF($E4430=1,"NP","")&amp;IF($G4430=1,"+MOV","")&amp;IF($I4430=1,"+CS","")&amp;IF($K4430=1,"+WB","")</f>
        <v/>
      </c>
      <c r="T4430">
        <f>$E4430+$G4430+$I4430+$K4430</f>
        <v/>
      </c>
    </row>
    <row r="4431">
      <c r="A4431" t="inlineStr">
        <is>
          <t>354050980000</t>
        </is>
      </c>
      <c r="B4431" t="inlineStr">
        <is>
          <t>35405098</t>
        </is>
      </c>
      <c r="C4431" t="inlineStr">
        <is>
          <t>YARELIS ADELAIDA LOPEZ CHAVEZ</t>
        </is>
      </c>
      <c r="D4431" t="inlineStr">
        <is>
          <t>YARELISADELAIDALOPEZCHAVEZ</t>
        </is>
      </c>
      <c r="E4431">
        <f>IF(COUNTIFS(Registros!$A$2:$A$6000,"NP",Registros!$B$2:$B$6000,$A4431)&gt;0,1,0)</f>
        <v/>
      </c>
      <c r="F4431">
        <f>IF($E4431=1,SUMIFS(Registros!$F$2:$F$6000,Registros!$A$2:$A$6000,"NP",Registros!$B$2:$B$6000,$A4431),0)</f>
        <v/>
      </c>
      <c r="G4431">
        <f>IF(COUNTIFS(Registros!$A$2:$A$6000,"MOV",Registros!$B$2:$B$6000,$A4431)&gt;0,1,0)</f>
        <v/>
      </c>
      <c r="H4431">
        <f>IF($G4431=1,SUMIFS(Registros!$F$2:$F$6000,Registros!$A$2:$A$6000,"MOV",Registros!$B$2:$B$6000,$A4431),0)</f>
        <v/>
      </c>
      <c r="I4431">
        <f>IF(COUNTIFS(Registros!$A$2:$A$6000,"CS",Registros!$B$2:$B$6000,$A4431)&gt;0,1,0)</f>
        <v/>
      </c>
      <c r="J4431">
        <f>IF($I4431=1,SUMIFS(Registros!$I$2:$I$6000,Registros!$A$2:$A$6000,"CS",Registros!$B$2:$B$6000,$A4431),0)</f>
        <v/>
      </c>
      <c r="K4431">
        <f>IF(COUNTIFS(Winback!$K$2:$K$300,$D4431)&gt;0,1,0)</f>
        <v/>
      </c>
      <c r="L4431">
        <f>IF(AND($K4431=1,LEFT($A4431,3)="WB-"),SUMIFS(Winback!$D$2:$D$300,Winback!$K$2:$K$300,$D4431),0)</f>
        <v/>
      </c>
      <c r="M4431">
        <f>IF(OR($E4431=1,$G4431=1,SUMIFS(Registros!$J$2:$J$6000,Registros!$B$2:$B$6000,$A4431)&gt;0),1,0)</f>
        <v/>
      </c>
      <c r="N4431">
        <f>IF($J4431&gt;0,1,IF(COUNTIFS(Registros!$A$2:$A$6000,"CS",Registros!$B$2:$B$6000,$A4431,Registros!$K$2:$K$6000,"&lt;&gt;")&gt;0,1,0))</f>
        <v/>
      </c>
      <c r="O4431">
        <f>IF(AND($K4431=1,$E4431=0,$G4431=0,$I4431=0),"WINBACK",IF(AND($M4431=1,$N4431&gt;0),"CONVERGENTE",IF($M4431=1,"SOLO MÓVIL",IF($N4431&gt;0,"SOLO FIJO / INTERNET","SIN SERVICIOS"))))</f>
        <v/>
      </c>
      <c r="P4431">
        <f>IF($O4431="WINBACK","Recuperar (winback)",IF($O4431="CONVERGENTE","Upgrade / más líneas",IF($O4431="SOLO MÓVIL","Ofrecer fijo + internet (FLBBTV)",IF($O4431="SOLO FIJO / INTERNET","Ofrecer línea móvil Nextphone","Oferta completa (móvil + fijo + internet)"))))</f>
        <v/>
      </c>
      <c r="Q4431">
        <f>$F4431+$H4431+$L4431</f>
        <v/>
      </c>
      <c r="R4431">
        <f>IFERROR(VLOOKUP($A4431,Registros!$B$2:$G$6000,6,0),IFERROR(VLOOKUP($D4431,Winback!$B$2:$C$300,2,0),""))</f>
        <v/>
      </c>
      <c r="S4431">
        <f>IF($E4431=1,"NP","")&amp;IF($G4431=1,"+MOV","")&amp;IF($I4431=1,"+CS","")&amp;IF($K4431=1,"+WB","")</f>
        <v/>
      </c>
      <c r="T4431">
        <f>$E4431+$G4431+$I4431+$K4431</f>
        <v/>
      </c>
    </row>
    <row r="4432">
      <c r="A4432" t="inlineStr">
        <is>
          <t>351118240000</t>
        </is>
      </c>
      <c r="B4432" t="inlineStr">
        <is>
          <t>35111824</t>
        </is>
      </c>
      <c r="C4432" t="inlineStr">
        <is>
          <t>YARELIS ENITH DE LEON YRIGOIEN</t>
        </is>
      </c>
      <c r="D4432" t="inlineStr">
        <is>
          <t>YARELISENITHDELEONYRIGOIEN</t>
        </is>
      </c>
      <c r="E4432">
        <f>IF(COUNTIFS(Registros!$A$2:$A$6000,"NP",Registros!$B$2:$B$6000,$A4432)&gt;0,1,0)</f>
        <v/>
      </c>
      <c r="F4432">
        <f>IF($E4432=1,SUMIFS(Registros!$F$2:$F$6000,Registros!$A$2:$A$6000,"NP",Registros!$B$2:$B$6000,$A4432),0)</f>
        <v/>
      </c>
      <c r="G4432">
        <f>IF(COUNTIFS(Registros!$A$2:$A$6000,"MOV",Registros!$B$2:$B$6000,$A4432)&gt;0,1,0)</f>
        <v/>
      </c>
      <c r="H4432">
        <f>IF($G4432=1,SUMIFS(Registros!$F$2:$F$6000,Registros!$A$2:$A$6000,"MOV",Registros!$B$2:$B$6000,$A4432),0)</f>
        <v/>
      </c>
      <c r="I4432">
        <f>IF(COUNTIFS(Registros!$A$2:$A$6000,"CS",Registros!$B$2:$B$6000,$A4432)&gt;0,1,0)</f>
        <v/>
      </c>
      <c r="J4432">
        <f>IF($I4432=1,SUMIFS(Registros!$I$2:$I$6000,Registros!$A$2:$A$6000,"CS",Registros!$B$2:$B$6000,$A4432),0)</f>
        <v/>
      </c>
      <c r="K4432">
        <f>IF(COUNTIFS(Winback!$K$2:$K$300,$D4432)&gt;0,1,0)</f>
        <v/>
      </c>
      <c r="L4432">
        <f>IF(AND($K4432=1,LEFT($A4432,3)="WB-"),SUMIFS(Winback!$D$2:$D$300,Winback!$K$2:$K$300,$D4432),0)</f>
        <v/>
      </c>
      <c r="M4432">
        <f>IF(OR($E4432=1,$G4432=1,SUMIFS(Registros!$J$2:$J$6000,Registros!$B$2:$B$6000,$A4432)&gt;0),1,0)</f>
        <v/>
      </c>
      <c r="N4432">
        <f>IF($J4432&gt;0,1,IF(COUNTIFS(Registros!$A$2:$A$6000,"CS",Registros!$B$2:$B$6000,$A4432,Registros!$K$2:$K$6000,"&lt;&gt;")&gt;0,1,0))</f>
        <v/>
      </c>
      <c r="O4432">
        <f>IF(AND($K4432=1,$E4432=0,$G4432=0,$I4432=0),"WINBACK",IF(AND($M4432=1,$N4432&gt;0),"CONVERGENTE",IF($M4432=1,"SOLO MÓVIL",IF($N4432&gt;0,"SOLO FIJO / INTERNET","SIN SERVICIOS"))))</f>
        <v/>
      </c>
      <c r="P4432">
        <f>IF($O4432="WINBACK","Recuperar (winback)",IF($O4432="CONVERGENTE","Upgrade / más líneas",IF($O4432="SOLO MÓVIL","Ofrecer fijo + internet (FLBBTV)",IF($O4432="SOLO FIJO / INTERNET","Ofrecer línea móvil Nextphone","Oferta completa (móvil + fijo + internet)"))))</f>
        <v/>
      </c>
      <c r="Q4432">
        <f>$F4432+$H4432+$L4432</f>
        <v/>
      </c>
      <c r="R4432">
        <f>IFERROR(VLOOKUP($A4432,Registros!$B$2:$G$6000,6,0),IFERROR(VLOOKUP($D4432,Winback!$B$2:$C$300,2,0),""))</f>
        <v/>
      </c>
      <c r="S4432">
        <f>IF($E4432=1,"NP","")&amp;IF($G4432=1,"+MOV","")&amp;IF($I4432=1,"+CS","")&amp;IF($K4432=1,"+WB","")</f>
        <v/>
      </c>
      <c r="T4432">
        <f>$E4432+$G4432+$I4432+$K4432</f>
        <v/>
      </c>
    </row>
    <row r="4433">
      <c r="A4433" t="inlineStr">
        <is>
          <t>335270330000</t>
        </is>
      </c>
      <c r="B4433" t="inlineStr">
        <is>
          <t>33527033</t>
        </is>
      </c>
      <c r="C4433" t="inlineStr">
        <is>
          <t>YARELIS FRANCO GONZALEZ</t>
        </is>
      </c>
      <c r="D4433" t="inlineStr">
        <is>
          <t>YARELISFRANCOGONZALEZ</t>
        </is>
      </c>
      <c r="E4433">
        <f>IF(COUNTIFS(Registros!$A$2:$A$6000,"NP",Registros!$B$2:$B$6000,$A4433)&gt;0,1,0)</f>
        <v/>
      </c>
      <c r="F4433">
        <f>IF($E4433=1,SUMIFS(Registros!$F$2:$F$6000,Registros!$A$2:$A$6000,"NP",Registros!$B$2:$B$6000,$A4433),0)</f>
        <v/>
      </c>
      <c r="G4433">
        <f>IF(COUNTIFS(Registros!$A$2:$A$6000,"MOV",Registros!$B$2:$B$6000,$A4433)&gt;0,1,0)</f>
        <v/>
      </c>
      <c r="H4433">
        <f>IF($G4433=1,SUMIFS(Registros!$F$2:$F$6000,Registros!$A$2:$A$6000,"MOV",Registros!$B$2:$B$6000,$A4433),0)</f>
        <v/>
      </c>
      <c r="I4433">
        <f>IF(COUNTIFS(Registros!$A$2:$A$6000,"CS",Registros!$B$2:$B$6000,$A4433)&gt;0,1,0)</f>
        <v/>
      </c>
      <c r="J4433">
        <f>IF($I4433=1,SUMIFS(Registros!$I$2:$I$6000,Registros!$A$2:$A$6000,"CS",Registros!$B$2:$B$6000,$A4433),0)</f>
        <v/>
      </c>
      <c r="K4433">
        <f>IF(COUNTIFS(Winback!$K$2:$K$300,$D4433)&gt;0,1,0)</f>
        <v/>
      </c>
      <c r="L4433">
        <f>IF(AND($K4433=1,LEFT($A4433,3)="WB-"),SUMIFS(Winback!$D$2:$D$300,Winback!$K$2:$K$300,$D4433),0)</f>
        <v/>
      </c>
      <c r="M4433">
        <f>IF(OR($E4433=1,$G4433=1,SUMIFS(Registros!$J$2:$J$6000,Registros!$B$2:$B$6000,$A4433)&gt;0),1,0)</f>
        <v/>
      </c>
      <c r="N4433">
        <f>IF($J4433&gt;0,1,IF(COUNTIFS(Registros!$A$2:$A$6000,"CS",Registros!$B$2:$B$6000,$A4433,Registros!$K$2:$K$6000,"&lt;&gt;")&gt;0,1,0))</f>
        <v/>
      </c>
      <c r="O4433">
        <f>IF(AND($K4433=1,$E4433=0,$G4433=0,$I4433=0),"WINBACK",IF(AND($M4433=1,$N4433&gt;0),"CONVERGENTE",IF($M4433=1,"SOLO MÓVIL",IF($N4433&gt;0,"SOLO FIJO / INTERNET","SIN SERVICIOS"))))</f>
        <v/>
      </c>
      <c r="P4433">
        <f>IF($O4433="WINBACK","Recuperar (winback)",IF($O4433="CONVERGENTE","Upgrade / más líneas",IF($O4433="SOLO MÓVIL","Ofrecer fijo + internet (FLBBTV)",IF($O4433="SOLO FIJO / INTERNET","Ofrecer línea móvil Nextphone","Oferta completa (móvil + fijo + internet)"))))</f>
        <v/>
      </c>
      <c r="Q4433">
        <f>$F4433+$H4433+$L4433</f>
        <v/>
      </c>
      <c r="R4433">
        <f>IFERROR(VLOOKUP($A4433,Registros!$B$2:$G$6000,6,0),IFERROR(VLOOKUP($D4433,Winback!$B$2:$C$300,2,0),""))</f>
        <v/>
      </c>
      <c r="S4433">
        <f>IF($E4433=1,"NP","")&amp;IF($G4433=1,"+MOV","")&amp;IF($I4433=1,"+CS","")&amp;IF($K4433=1,"+WB","")</f>
        <v/>
      </c>
      <c r="T4433">
        <f>$E4433+$G4433+$I4433+$K4433</f>
        <v/>
      </c>
    </row>
    <row r="4434">
      <c r="A4434" t="inlineStr">
        <is>
          <t>337068360000</t>
        </is>
      </c>
      <c r="B4434" t="inlineStr">
        <is>
          <t>33706836</t>
        </is>
      </c>
      <c r="C4434" t="inlineStr">
        <is>
          <t>YARELIS SANCHEZ</t>
        </is>
      </c>
      <c r="D4434" t="inlineStr">
        <is>
          <t>YARELISSANCHEZ</t>
        </is>
      </c>
      <c r="E4434">
        <f>IF(COUNTIFS(Registros!$A$2:$A$6000,"NP",Registros!$B$2:$B$6000,$A4434)&gt;0,1,0)</f>
        <v/>
      </c>
      <c r="F4434">
        <f>IF($E4434=1,SUMIFS(Registros!$F$2:$F$6000,Registros!$A$2:$A$6000,"NP",Registros!$B$2:$B$6000,$A4434),0)</f>
        <v/>
      </c>
      <c r="G4434">
        <f>IF(COUNTIFS(Registros!$A$2:$A$6000,"MOV",Registros!$B$2:$B$6000,$A4434)&gt;0,1,0)</f>
        <v/>
      </c>
      <c r="H4434">
        <f>IF($G4434=1,SUMIFS(Registros!$F$2:$F$6000,Registros!$A$2:$A$6000,"MOV",Registros!$B$2:$B$6000,$A4434),0)</f>
        <v/>
      </c>
      <c r="I4434">
        <f>IF(COUNTIFS(Registros!$A$2:$A$6000,"CS",Registros!$B$2:$B$6000,$A4434)&gt;0,1,0)</f>
        <v/>
      </c>
      <c r="J4434">
        <f>IF($I4434=1,SUMIFS(Registros!$I$2:$I$6000,Registros!$A$2:$A$6000,"CS",Registros!$B$2:$B$6000,$A4434),0)</f>
        <v/>
      </c>
      <c r="K4434">
        <f>IF(COUNTIFS(Winback!$K$2:$K$300,$D4434)&gt;0,1,0)</f>
        <v/>
      </c>
      <c r="L4434">
        <f>IF(AND($K4434=1,LEFT($A4434,3)="WB-"),SUMIFS(Winback!$D$2:$D$300,Winback!$K$2:$K$300,$D4434),0)</f>
        <v/>
      </c>
      <c r="M4434">
        <f>IF(OR($E4434=1,$G4434=1,SUMIFS(Registros!$J$2:$J$6000,Registros!$B$2:$B$6000,$A4434)&gt;0),1,0)</f>
        <v/>
      </c>
      <c r="N4434">
        <f>IF($J4434&gt;0,1,IF(COUNTIFS(Registros!$A$2:$A$6000,"CS",Registros!$B$2:$B$6000,$A4434,Registros!$K$2:$K$6000,"&lt;&gt;")&gt;0,1,0))</f>
        <v/>
      </c>
      <c r="O4434">
        <f>IF(AND($K4434=1,$E4434=0,$G4434=0,$I4434=0),"WINBACK",IF(AND($M4434=1,$N4434&gt;0),"CONVERGENTE",IF($M4434=1,"SOLO MÓVIL",IF($N4434&gt;0,"SOLO FIJO / INTERNET","SIN SERVICIOS"))))</f>
        <v/>
      </c>
      <c r="P4434">
        <f>IF($O4434="WINBACK","Recuperar (winback)",IF($O4434="CONVERGENTE","Upgrade / más líneas",IF($O4434="SOLO MÓVIL","Ofrecer fijo + internet (FLBBTV)",IF($O4434="SOLO FIJO / INTERNET","Ofrecer línea móvil Nextphone","Oferta completa (móvil + fijo + internet)"))))</f>
        <v/>
      </c>
      <c r="Q4434">
        <f>$F4434+$H4434+$L4434</f>
        <v/>
      </c>
      <c r="R4434">
        <f>IFERROR(VLOOKUP($A4434,Registros!$B$2:$G$6000,6,0),IFERROR(VLOOKUP($D4434,Winback!$B$2:$C$300,2,0),""))</f>
        <v/>
      </c>
      <c r="S4434">
        <f>IF($E4434=1,"NP","")&amp;IF($G4434=1,"+MOV","")&amp;IF($I4434=1,"+CS","")&amp;IF($K4434=1,"+WB","")</f>
        <v/>
      </c>
      <c r="T4434">
        <f>$E4434+$G4434+$I4434+$K4434</f>
        <v/>
      </c>
    </row>
    <row r="4435">
      <c r="A4435" t="inlineStr">
        <is>
          <t>328037870000</t>
        </is>
      </c>
      <c r="B4435" t="inlineStr">
        <is>
          <t>32803787</t>
        </is>
      </c>
      <c r="C4435" t="inlineStr">
        <is>
          <t>YARIANIS GISEL CEDEÑO</t>
        </is>
      </c>
      <c r="D4435" t="inlineStr">
        <is>
          <t>YARIANISGISELCEDENO</t>
        </is>
      </c>
      <c r="E4435">
        <f>IF(COUNTIFS(Registros!$A$2:$A$6000,"NP",Registros!$B$2:$B$6000,$A4435)&gt;0,1,0)</f>
        <v/>
      </c>
      <c r="F4435">
        <f>IF($E4435=1,SUMIFS(Registros!$F$2:$F$6000,Registros!$A$2:$A$6000,"NP",Registros!$B$2:$B$6000,$A4435),0)</f>
        <v/>
      </c>
      <c r="G4435">
        <f>IF(COUNTIFS(Registros!$A$2:$A$6000,"MOV",Registros!$B$2:$B$6000,$A4435)&gt;0,1,0)</f>
        <v/>
      </c>
      <c r="H4435">
        <f>IF($G4435=1,SUMIFS(Registros!$F$2:$F$6000,Registros!$A$2:$A$6000,"MOV",Registros!$B$2:$B$6000,$A4435),0)</f>
        <v/>
      </c>
      <c r="I4435">
        <f>IF(COUNTIFS(Registros!$A$2:$A$6000,"CS",Registros!$B$2:$B$6000,$A4435)&gt;0,1,0)</f>
        <v/>
      </c>
      <c r="J4435">
        <f>IF($I4435=1,SUMIFS(Registros!$I$2:$I$6000,Registros!$A$2:$A$6000,"CS",Registros!$B$2:$B$6000,$A4435),0)</f>
        <v/>
      </c>
      <c r="K4435">
        <f>IF(COUNTIFS(Winback!$K$2:$K$300,$D4435)&gt;0,1,0)</f>
        <v/>
      </c>
      <c r="L4435">
        <f>IF(AND($K4435=1,LEFT($A4435,3)="WB-"),SUMIFS(Winback!$D$2:$D$300,Winback!$K$2:$K$300,$D4435),0)</f>
        <v/>
      </c>
      <c r="M4435">
        <f>IF(OR($E4435=1,$G4435=1,SUMIFS(Registros!$J$2:$J$6000,Registros!$B$2:$B$6000,$A4435)&gt;0),1,0)</f>
        <v/>
      </c>
      <c r="N4435">
        <f>IF($J4435&gt;0,1,IF(COUNTIFS(Registros!$A$2:$A$6000,"CS",Registros!$B$2:$B$6000,$A4435,Registros!$K$2:$K$6000,"&lt;&gt;")&gt;0,1,0))</f>
        <v/>
      </c>
      <c r="O4435">
        <f>IF(AND($K4435=1,$E4435=0,$G4435=0,$I4435=0),"WINBACK",IF(AND($M4435=1,$N4435&gt;0),"CONVERGENTE",IF($M4435=1,"SOLO MÓVIL",IF($N4435&gt;0,"SOLO FIJO / INTERNET","SIN SERVICIOS"))))</f>
        <v/>
      </c>
      <c r="P4435">
        <f>IF($O4435="WINBACK","Recuperar (winback)",IF($O4435="CONVERGENTE","Upgrade / más líneas",IF($O4435="SOLO MÓVIL","Ofrecer fijo + internet (FLBBTV)",IF($O4435="SOLO FIJO / INTERNET","Ofrecer línea móvil Nextphone","Oferta completa (móvil + fijo + internet)"))))</f>
        <v/>
      </c>
      <c r="Q4435">
        <f>$F4435+$H4435+$L4435</f>
        <v/>
      </c>
      <c r="R4435">
        <f>IFERROR(VLOOKUP($A4435,Registros!$B$2:$G$6000,6,0),IFERROR(VLOOKUP($D4435,Winback!$B$2:$C$300,2,0),""))</f>
        <v/>
      </c>
      <c r="S4435">
        <f>IF($E4435=1,"NP","")&amp;IF($G4435=1,"+MOV","")&amp;IF($I4435=1,"+CS","")&amp;IF($K4435=1,"+WB","")</f>
        <v/>
      </c>
      <c r="T4435">
        <f>$E4435+$G4435+$I4435+$K4435</f>
        <v/>
      </c>
    </row>
    <row r="4436">
      <c r="A4436" t="inlineStr">
        <is>
          <t>332038690000</t>
        </is>
      </c>
      <c r="B4436" t="inlineStr">
        <is>
          <t>33203869</t>
        </is>
      </c>
      <c r="C4436" t="inlineStr">
        <is>
          <t>YARIBEL TORRES RIVERA</t>
        </is>
      </c>
      <c r="D4436" t="inlineStr">
        <is>
          <t>YARIBELTORRESRIVERA</t>
        </is>
      </c>
      <c r="E4436">
        <f>IF(COUNTIFS(Registros!$A$2:$A$6000,"NP",Registros!$B$2:$B$6000,$A4436)&gt;0,1,0)</f>
        <v/>
      </c>
      <c r="F4436">
        <f>IF($E4436=1,SUMIFS(Registros!$F$2:$F$6000,Registros!$A$2:$A$6000,"NP",Registros!$B$2:$B$6000,$A4436),0)</f>
        <v/>
      </c>
      <c r="G4436">
        <f>IF(COUNTIFS(Registros!$A$2:$A$6000,"MOV",Registros!$B$2:$B$6000,$A4436)&gt;0,1,0)</f>
        <v/>
      </c>
      <c r="H4436">
        <f>IF($G4436=1,SUMIFS(Registros!$F$2:$F$6000,Registros!$A$2:$A$6000,"MOV",Registros!$B$2:$B$6000,$A4436),0)</f>
        <v/>
      </c>
      <c r="I4436">
        <f>IF(COUNTIFS(Registros!$A$2:$A$6000,"CS",Registros!$B$2:$B$6000,$A4436)&gt;0,1,0)</f>
        <v/>
      </c>
      <c r="J4436">
        <f>IF($I4436=1,SUMIFS(Registros!$I$2:$I$6000,Registros!$A$2:$A$6000,"CS",Registros!$B$2:$B$6000,$A4436),0)</f>
        <v/>
      </c>
      <c r="K4436">
        <f>IF(COUNTIFS(Winback!$K$2:$K$300,$D4436)&gt;0,1,0)</f>
        <v/>
      </c>
      <c r="L4436">
        <f>IF(AND($K4436=1,LEFT($A4436,3)="WB-"),SUMIFS(Winback!$D$2:$D$300,Winback!$K$2:$K$300,$D4436),0)</f>
        <v/>
      </c>
      <c r="M4436">
        <f>IF(OR($E4436=1,$G4436=1,SUMIFS(Registros!$J$2:$J$6000,Registros!$B$2:$B$6000,$A4436)&gt;0),1,0)</f>
        <v/>
      </c>
      <c r="N4436">
        <f>IF($J4436&gt;0,1,IF(COUNTIFS(Registros!$A$2:$A$6000,"CS",Registros!$B$2:$B$6000,$A4436,Registros!$K$2:$K$6000,"&lt;&gt;")&gt;0,1,0))</f>
        <v/>
      </c>
      <c r="O4436">
        <f>IF(AND($K4436=1,$E4436=0,$G4436=0,$I4436=0),"WINBACK",IF(AND($M4436=1,$N4436&gt;0),"CONVERGENTE",IF($M4436=1,"SOLO MÓVIL",IF($N4436&gt;0,"SOLO FIJO / INTERNET","SIN SERVICIOS"))))</f>
        <v/>
      </c>
      <c r="P4436">
        <f>IF($O4436="WINBACK","Recuperar (winback)",IF($O4436="CONVERGENTE","Upgrade / más líneas",IF($O4436="SOLO MÓVIL","Ofrecer fijo + internet (FLBBTV)",IF($O4436="SOLO FIJO / INTERNET","Ofrecer línea móvil Nextphone","Oferta completa (móvil + fijo + internet)"))))</f>
        <v/>
      </c>
      <c r="Q4436">
        <f>$F4436+$H4436+$L4436</f>
        <v/>
      </c>
      <c r="R4436">
        <f>IFERROR(VLOOKUP($A4436,Registros!$B$2:$G$6000,6,0),IFERROR(VLOOKUP($D4436,Winback!$B$2:$C$300,2,0),""))</f>
        <v/>
      </c>
      <c r="S4436">
        <f>IF($E4436=1,"NP","")&amp;IF($G4436=1,"+MOV","")&amp;IF($I4436=1,"+CS","")&amp;IF($K4436=1,"+WB","")</f>
        <v/>
      </c>
      <c r="T4436">
        <f>$E4436+$G4436+$I4436+$K4436</f>
        <v/>
      </c>
    </row>
    <row r="4437">
      <c r="A4437" t="inlineStr">
        <is>
          <t>187082390000</t>
        </is>
      </c>
      <c r="B4437" t="inlineStr">
        <is>
          <t>18708239</t>
        </is>
      </c>
      <c r="C4437" t="inlineStr">
        <is>
          <t>YARIBELL YAJAYRA BERMUDEZ VALDES</t>
        </is>
      </c>
      <c r="D4437" t="inlineStr">
        <is>
          <t>YARIBELLYAJAYRABERMUDEZVALDES</t>
        </is>
      </c>
      <c r="E4437">
        <f>IF(COUNTIFS(Registros!$A$2:$A$6000,"NP",Registros!$B$2:$B$6000,$A4437)&gt;0,1,0)</f>
        <v/>
      </c>
      <c r="F4437">
        <f>IF($E4437=1,SUMIFS(Registros!$F$2:$F$6000,Registros!$A$2:$A$6000,"NP",Registros!$B$2:$B$6000,$A4437),0)</f>
        <v/>
      </c>
      <c r="G4437">
        <f>IF(COUNTIFS(Registros!$A$2:$A$6000,"MOV",Registros!$B$2:$B$6000,$A4437)&gt;0,1,0)</f>
        <v/>
      </c>
      <c r="H4437">
        <f>IF($G4437=1,SUMIFS(Registros!$F$2:$F$6000,Registros!$A$2:$A$6000,"MOV",Registros!$B$2:$B$6000,$A4437),0)</f>
        <v/>
      </c>
      <c r="I4437">
        <f>IF(COUNTIFS(Registros!$A$2:$A$6000,"CS",Registros!$B$2:$B$6000,$A4437)&gt;0,1,0)</f>
        <v/>
      </c>
      <c r="J4437">
        <f>IF($I4437=1,SUMIFS(Registros!$I$2:$I$6000,Registros!$A$2:$A$6000,"CS",Registros!$B$2:$B$6000,$A4437),0)</f>
        <v/>
      </c>
      <c r="K4437">
        <f>IF(COUNTIFS(Winback!$K$2:$K$300,$D4437)&gt;0,1,0)</f>
        <v/>
      </c>
      <c r="L4437">
        <f>IF(AND($K4437=1,LEFT($A4437,3)="WB-"),SUMIFS(Winback!$D$2:$D$300,Winback!$K$2:$K$300,$D4437),0)</f>
        <v/>
      </c>
      <c r="M4437">
        <f>IF(OR($E4437=1,$G4437=1,SUMIFS(Registros!$J$2:$J$6000,Registros!$B$2:$B$6000,$A4437)&gt;0),1,0)</f>
        <v/>
      </c>
      <c r="N4437">
        <f>IF($J4437&gt;0,1,IF(COUNTIFS(Registros!$A$2:$A$6000,"CS",Registros!$B$2:$B$6000,$A4437,Registros!$K$2:$K$6000,"&lt;&gt;")&gt;0,1,0))</f>
        <v/>
      </c>
      <c r="O4437">
        <f>IF(AND($K4437=1,$E4437=0,$G4437=0,$I4437=0),"WINBACK",IF(AND($M4437=1,$N4437&gt;0),"CONVERGENTE",IF($M4437=1,"SOLO MÓVIL",IF($N4437&gt;0,"SOLO FIJO / INTERNET","SIN SERVICIOS"))))</f>
        <v/>
      </c>
      <c r="P4437">
        <f>IF($O4437="WINBACK","Recuperar (winback)",IF($O4437="CONVERGENTE","Upgrade / más líneas",IF($O4437="SOLO MÓVIL","Ofrecer fijo + internet (FLBBTV)",IF($O4437="SOLO FIJO / INTERNET","Ofrecer línea móvil Nextphone","Oferta completa (móvil + fijo + internet)"))))</f>
        <v/>
      </c>
      <c r="Q4437">
        <f>$F4437+$H4437+$L4437</f>
        <v/>
      </c>
      <c r="R4437">
        <f>IFERROR(VLOOKUP($A4437,Registros!$B$2:$G$6000,6,0),IFERROR(VLOOKUP($D4437,Winback!$B$2:$C$300,2,0),""))</f>
        <v/>
      </c>
      <c r="S4437">
        <f>IF($E4437=1,"NP","")&amp;IF($G4437=1,"+MOV","")&amp;IF($I4437=1,"+CS","")&amp;IF($K4437=1,"+WB","")</f>
        <v/>
      </c>
      <c r="T4437">
        <f>$E4437+$G4437+$I4437+$K4437</f>
        <v/>
      </c>
    </row>
    <row r="4438">
      <c r="A4438" t="inlineStr">
        <is>
          <t>347099850000</t>
        </is>
      </c>
      <c r="B4438" t="inlineStr">
        <is>
          <t>34709985</t>
        </is>
      </c>
      <c r="C4438" t="inlineStr">
        <is>
          <t>YARICETH DEL CARMEN CASTILLO SAMUDIO</t>
        </is>
      </c>
      <c r="D4438" t="inlineStr">
        <is>
          <t>YARICETHDELCARMENCASTILLOSAMUDIO</t>
        </is>
      </c>
      <c r="E4438">
        <f>IF(COUNTIFS(Registros!$A$2:$A$6000,"NP",Registros!$B$2:$B$6000,$A4438)&gt;0,1,0)</f>
        <v/>
      </c>
      <c r="F4438">
        <f>IF($E4438=1,SUMIFS(Registros!$F$2:$F$6000,Registros!$A$2:$A$6000,"NP",Registros!$B$2:$B$6000,$A4438),0)</f>
        <v/>
      </c>
      <c r="G4438">
        <f>IF(COUNTIFS(Registros!$A$2:$A$6000,"MOV",Registros!$B$2:$B$6000,$A4438)&gt;0,1,0)</f>
        <v/>
      </c>
      <c r="H4438">
        <f>IF($G4438=1,SUMIFS(Registros!$F$2:$F$6000,Registros!$A$2:$A$6000,"MOV",Registros!$B$2:$B$6000,$A4438),0)</f>
        <v/>
      </c>
      <c r="I4438">
        <f>IF(COUNTIFS(Registros!$A$2:$A$6000,"CS",Registros!$B$2:$B$6000,$A4438)&gt;0,1,0)</f>
        <v/>
      </c>
      <c r="J4438">
        <f>IF($I4438=1,SUMIFS(Registros!$I$2:$I$6000,Registros!$A$2:$A$6000,"CS",Registros!$B$2:$B$6000,$A4438),0)</f>
        <v/>
      </c>
      <c r="K4438">
        <f>IF(COUNTIFS(Winback!$K$2:$K$300,$D4438)&gt;0,1,0)</f>
        <v/>
      </c>
      <c r="L4438">
        <f>IF(AND($K4438=1,LEFT($A4438,3)="WB-"),SUMIFS(Winback!$D$2:$D$300,Winback!$K$2:$K$300,$D4438),0)</f>
        <v/>
      </c>
      <c r="M4438">
        <f>IF(OR($E4438=1,$G4438=1,SUMIFS(Registros!$J$2:$J$6000,Registros!$B$2:$B$6000,$A4438)&gt;0),1,0)</f>
        <v/>
      </c>
      <c r="N4438">
        <f>IF($J4438&gt;0,1,IF(COUNTIFS(Registros!$A$2:$A$6000,"CS",Registros!$B$2:$B$6000,$A4438,Registros!$K$2:$K$6000,"&lt;&gt;")&gt;0,1,0))</f>
        <v/>
      </c>
      <c r="O4438">
        <f>IF(AND($K4438=1,$E4438=0,$G4438=0,$I4438=0),"WINBACK",IF(AND($M4438=1,$N4438&gt;0),"CONVERGENTE",IF($M4438=1,"SOLO MÓVIL",IF($N4438&gt;0,"SOLO FIJO / INTERNET","SIN SERVICIOS"))))</f>
        <v/>
      </c>
      <c r="P4438">
        <f>IF($O4438="WINBACK","Recuperar (winback)",IF($O4438="CONVERGENTE","Upgrade / más líneas",IF($O4438="SOLO MÓVIL","Ofrecer fijo + internet (FLBBTV)",IF($O4438="SOLO FIJO / INTERNET","Ofrecer línea móvil Nextphone","Oferta completa (móvil + fijo + internet)"))))</f>
        <v/>
      </c>
      <c r="Q4438">
        <f>$F4438+$H4438+$L4438</f>
        <v/>
      </c>
      <c r="R4438">
        <f>IFERROR(VLOOKUP($A4438,Registros!$B$2:$G$6000,6,0),IFERROR(VLOOKUP($D4438,Winback!$B$2:$C$300,2,0),""))</f>
        <v/>
      </c>
      <c r="S4438">
        <f>IF($E4438=1,"NP","")&amp;IF($G4438=1,"+MOV","")&amp;IF($I4438=1,"+CS","")&amp;IF($K4438=1,"+WB","")</f>
        <v/>
      </c>
      <c r="T4438">
        <f>$E4438+$G4438+$I4438+$K4438</f>
        <v/>
      </c>
    </row>
    <row r="4439">
      <c r="A4439" t="inlineStr">
        <is>
          <t>193046510000</t>
        </is>
      </c>
      <c r="B4439" t="inlineStr">
        <is>
          <t>19304651</t>
        </is>
      </c>
      <c r="C4439" t="inlineStr">
        <is>
          <t>YARIELA EDITH HERRERA MALO</t>
        </is>
      </c>
      <c r="D4439" t="inlineStr">
        <is>
          <t>YARIELAEDITHHERRERAMALO</t>
        </is>
      </c>
      <c r="E4439">
        <f>IF(COUNTIFS(Registros!$A$2:$A$6000,"NP",Registros!$B$2:$B$6000,$A4439)&gt;0,1,0)</f>
        <v/>
      </c>
      <c r="F4439">
        <f>IF($E4439=1,SUMIFS(Registros!$F$2:$F$6000,Registros!$A$2:$A$6000,"NP",Registros!$B$2:$B$6000,$A4439),0)</f>
        <v/>
      </c>
      <c r="G4439">
        <f>IF(COUNTIFS(Registros!$A$2:$A$6000,"MOV",Registros!$B$2:$B$6000,$A4439)&gt;0,1,0)</f>
        <v/>
      </c>
      <c r="H4439">
        <f>IF($G4439=1,SUMIFS(Registros!$F$2:$F$6000,Registros!$A$2:$A$6000,"MOV",Registros!$B$2:$B$6000,$A4439),0)</f>
        <v/>
      </c>
      <c r="I4439">
        <f>IF(COUNTIFS(Registros!$A$2:$A$6000,"CS",Registros!$B$2:$B$6000,$A4439)&gt;0,1,0)</f>
        <v/>
      </c>
      <c r="J4439">
        <f>IF($I4439=1,SUMIFS(Registros!$I$2:$I$6000,Registros!$A$2:$A$6000,"CS",Registros!$B$2:$B$6000,$A4439),0)</f>
        <v/>
      </c>
      <c r="K4439">
        <f>IF(COUNTIFS(Winback!$K$2:$K$300,$D4439)&gt;0,1,0)</f>
        <v/>
      </c>
      <c r="L4439">
        <f>IF(AND($K4439=1,LEFT($A4439,3)="WB-"),SUMIFS(Winback!$D$2:$D$300,Winback!$K$2:$K$300,$D4439),0)</f>
        <v/>
      </c>
      <c r="M4439">
        <f>IF(OR($E4439=1,$G4439=1,SUMIFS(Registros!$J$2:$J$6000,Registros!$B$2:$B$6000,$A4439)&gt;0),1,0)</f>
        <v/>
      </c>
      <c r="N4439">
        <f>IF($J4439&gt;0,1,IF(COUNTIFS(Registros!$A$2:$A$6000,"CS",Registros!$B$2:$B$6000,$A4439,Registros!$K$2:$K$6000,"&lt;&gt;")&gt;0,1,0))</f>
        <v/>
      </c>
      <c r="O4439">
        <f>IF(AND($K4439=1,$E4439=0,$G4439=0,$I4439=0),"WINBACK",IF(AND($M4439=1,$N4439&gt;0),"CONVERGENTE",IF($M4439=1,"SOLO MÓVIL",IF($N4439&gt;0,"SOLO FIJO / INTERNET","SIN SERVICIOS"))))</f>
        <v/>
      </c>
      <c r="P4439">
        <f>IF($O4439="WINBACK","Recuperar (winback)",IF($O4439="CONVERGENTE","Upgrade / más líneas",IF($O4439="SOLO MÓVIL","Ofrecer fijo + internet (FLBBTV)",IF($O4439="SOLO FIJO / INTERNET","Ofrecer línea móvil Nextphone","Oferta completa (móvil + fijo + internet)"))))</f>
        <v/>
      </c>
      <c r="Q4439">
        <f>$F4439+$H4439+$L4439</f>
        <v/>
      </c>
      <c r="R4439">
        <f>IFERROR(VLOOKUP($A4439,Registros!$B$2:$G$6000,6,0),IFERROR(VLOOKUP($D4439,Winback!$B$2:$C$300,2,0),""))</f>
        <v/>
      </c>
      <c r="S4439">
        <f>IF($E4439=1,"NP","")&amp;IF($G4439=1,"+MOV","")&amp;IF($I4439=1,"+CS","")&amp;IF($K4439=1,"+WB","")</f>
        <v/>
      </c>
      <c r="T4439">
        <f>$E4439+$G4439+$I4439+$K4439</f>
        <v/>
      </c>
    </row>
    <row r="4440">
      <c r="A4440" t="inlineStr">
        <is>
          <t>332006810000</t>
        </is>
      </c>
      <c r="B4440" t="inlineStr">
        <is>
          <t>33200681</t>
        </is>
      </c>
      <c r="C4440" t="inlineStr">
        <is>
          <t>YARIELA RAQUEL LINO DUQUE</t>
        </is>
      </c>
      <c r="D4440" t="inlineStr">
        <is>
          <t>YARIELARAQUELLINODUQUE</t>
        </is>
      </c>
      <c r="E4440">
        <f>IF(COUNTIFS(Registros!$A$2:$A$6000,"NP",Registros!$B$2:$B$6000,$A4440)&gt;0,1,0)</f>
        <v/>
      </c>
      <c r="F4440">
        <f>IF($E4440=1,SUMIFS(Registros!$F$2:$F$6000,Registros!$A$2:$A$6000,"NP",Registros!$B$2:$B$6000,$A4440),0)</f>
        <v/>
      </c>
      <c r="G4440">
        <f>IF(COUNTIFS(Registros!$A$2:$A$6000,"MOV",Registros!$B$2:$B$6000,$A4440)&gt;0,1,0)</f>
        <v/>
      </c>
      <c r="H4440">
        <f>IF($G4440=1,SUMIFS(Registros!$F$2:$F$6000,Registros!$A$2:$A$6000,"MOV",Registros!$B$2:$B$6000,$A4440),0)</f>
        <v/>
      </c>
      <c r="I4440">
        <f>IF(COUNTIFS(Registros!$A$2:$A$6000,"CS",Registros!$B$2:$B$6000,$A4440)&gt;0,1,0)</f>
        <v/>
      </c>
      <c r="J4440">
        <f>IF($I4440=1,SUMIFS(Registros!$I$2:$I$6000,Registros!$A$2:$A$6000,"CS",Registros!$B$2:$B$6000,$A4440),0)</f>
        <v/>
      </c>
      <c r="K4440">
        <f>IF(COUNTIFS(Winback!$K$2:$K$300,$D4440)&gt;0,1,0)</f>
        <v/>
      </c>
      <c r="L4440">
        <f>IF(AND($K4440=1,LEFT($A4440,3)="WB-"),SUMIFS(Winback!$D$2:$D$300,Winback!$K$2:$K$300,$D4440),0)</f>
        <v/>
      </c>
      <c r="M4440">
        <f>IF(OR($E4440=1,$G4440=1,SUMIFS(Registros!$J$2:$J$6000,Registros!$B$2:$B$6000,$A4440)&gt;0),1,0)</f>
        <v/>
      </c>
      <c r="N4440">
        <f>IF($J4440&gt;0,1,IF(COUNTIFS(Registros!$A$2:$A$6000,"CS",Registros!$B$2:$B$6000,$A4440,Registros!$K$2:$K$6000,"&lt;&gt;")&gt;0,1,0))</f>
        <v/>
      </c>
      <c r="O4440">
        <f>IF(AND($K4440=1,$E4440=0,$G4440=0,$I4440=0),"WINBACK",IF(AND($M4440=1,$N4440&gt;0),"CONVERGENTE",IF($M4440=1,"SOLO MÓVIL",IF($N4440&gt;0,"SOLO FIJO / INTERNET","SIN SERVICIOS"))))</f>
        <v/>
      </c>
      <c r="P4440">
        <f>IF($O4440="WINBACK","Recuperar (winback)",IF($O4440="CONVERGENTE","Upgrade / más líneas",IF($O4440="SOLO MÓVIL","Ofrecer fijo + internet (FLBBTV)",IF($O4440="SOLO FIJO / INTERNET","Ofrecer línea móvil Nextphone","Oferta completa (móvil + fijo + internet)"))))</f>
        <v/>
      </c>
      <c r="Q4440">
        <f>$F4440+$H4440+$L4440</f>
        <v/>
      </c>
      <c r="R4440">
        <f>IFERROR(VLOOKUP($A4440,Registros!$B$2:$G$6000,6,0),IFERROR(VLOOKUP($D4440,Winback!$B$2:$C$300,2,0),""))</f>
        <v/>
      </c>
      <c r="S4440">
        <f>IF($E4440=1,"NP","")&amp;IF($G4440=1,"+MOV","")&amp;IF($I4440=1,"+CS","")&amp;IF($K4440=1,"+WB","")</f>
        <v/>
      </c>
      <c r="T4440">
        <f>$E4440+$G4440+$I4440+$K4440</f>
        <v/>
      </c>
    </row>
    <row r="4441">
      <c r="A4441" t="inlineStr">
        <is>
          <t>345341790000</t>
        </is>
      </c>
      <c r="B4441" t="inlineStr">
        <is>
          <t>34534179</t>
        </is>
      </c>
      <c r="C4441" t="inlineStr">
        <is>
          <t>YARIELA YANETH DE GRACIA CACERES</t>
        </is>
      </c>
      <c r="D4441" t="inlineStr">
        <is>
          <t>YARIELAYANETHDEGRACIACACERES</t>
        </is>
      </c>
      <c r="E4441">
        <f>IF(COUNTIFS(Registros!$A$2:$A$6000,"NP",Registros!$B$2:$B$6000,$A4441)&gt;0,1,0)</f>
        <v/>
      </c>
      <c r="F4441">
        <f>IF($E4441=1,SUMIFS(Registros!$F$2:$F$6000,Registros!$A$2:$A$6000,"NP",Registros!$B$2:$B$6000,$A4441),0)</f>
        <v/>
      </c>
      <c r="G4441">
        <f>IF(COUNTIFS(Registros!$A$2:$A$6000,"MOV",Registros!$B$2:$B$6000,$A4441)&gt;0,1,0)</f>
        <v/>
      </c>
      <c r="H4441">
        <f>IF($G4441=1,SUMIFS(Registros!$F$2:$F$6000,Registros!$A$2:$A$6000,"MOV",Registros!$B$2:$B$6000,$A4441),0)</f>
        <v/>
      </c>
      <c r="I4441">
        <f>IF(COUNTIFS(Registros!$A$2:$A$6000,"CS",Registros!$B$2:$B$6000,$A4441)&gt;0,1,0)</f>
        <v/>
      </c>
      <c r="J4441">
        <f>IF($I4441=1,SUMIFS(Registros!$I$2:$I$6000,Registros!$A$2:$A$6000,"CS",Registros!$B$2:$B$6000,$A4441),0)</f>
        <v/>
      </c>
      <c r="K4441">
        <f>IF(COUNTIFS(Winback!$K$2:$K$300,$D4441)&gt;0,1,0)</f>
        <v/>
      </c>
      <c r="L4441">
        <f>IF(AND($K4441=1,LEFT($A4441,3)="WB-"),SUMIFS(Winback!$D$2:$D$300,Winback!$K$2:$K$300,$D4441),0)</f>
        <v/>
      </c>
      <c r="M4441">
        <f>IF(OR($E4441=1,$G4441=1,SUMIFS(Registros!$J$2:$J$6000,Registros!$B$2:$B$6000,$A4441)&gt;0),1,0)</f>
        <v/>
      </c>
      <c r="N4441">
        <f>IF($J4441&gt;0,1,IF(COUNTIFS(Registros!$A$2:$A$6000,"CS",Registros!$B$2:$B$6000,$A4441,Registros!$K$2:$K$6000,"&lt;&gt;")&gt;0,1,0))</f>
        <v/>
      </c>
      <c r="O4441">
        <f>IF(AND($K4441=1,$E4441=0,$G4441=0,$I4441=0),"WINBACK",IF(AND($M4441=1,$N4441&gt;0),"CONVERGENTE",IF($M4441=1,"SOLO MÓVIL",IF($N4441&gt;0,"SOLO FIJO / INTERNET","SIN SERVICIOS"))))</f>
        <v/>
      </c>
      <c r="P4441">
        <f>IF($O4441="WINBACK","Recuperar (winback)",IF($O4441="CONVERGENTE","Upgrade / más líneas",IF($O4441="SOLO MÓVIL","Ofrecer fijo + internet (FLBBTV)",IF($O4441="SOLO FIJO / INTERNET","Ofrecer línea móvil Nextphone","Oferta completa (móvil + fijo + internet)"))))</f>
        <v/>
      </c>
      <c r="Q4441">
        <f>$F4441+$H4441+$L4441</f>
        <v/>
      </c>
      <c r="R4441">
        <f>IFERROR(VLOOKUP($A4441,Registros!$B$2:$G$6000,6,0),IFERROR(VLOOKUP($D4441,Winback!$B$2:$C$300,2,0),""))</f>
        <v/>
      </c>
      <c r="S4441">
        <f>IF($E4441=1,"NP","")&amp;IF($G4441=1,"+MOV","")&amp;IF($I4441=1,"+CS","")&amp;IF($K4441=1,"+WB","")</f>
        <v/>
      </c>
      <c r="T4441">
        <f>$E4441+$G4441+$I4441+$K4441</f>
        <v/>
      </c>
    </row>
    <row r="4442">
      <c r="A4442" t="inlineStr">
        <is>
          <t>329033140000</t>
        </is>
      </c>
      <c r="B4442" t="inlineStr">
        <is>
          <t>32903314</t>
        </is>
      </c>
      <c r="C4442" t="inlineStr">
        <is>
          <t>YARILISKA FAYRU FONTALVO KOO</t>
        </is>
      </c>
      <c r="D4442" t="inlineStr">
        <is>
          <t>YARILISKAFAYRUFONTALVOKOO</t>
        </is>
      </c>
      <c r="E4442">
        <f>IF(COUNTIFS(Registros!$A$2:$A$6000,"NP",Registros!$B$2:$B$6000,$A4442)&gt;0,1,0)</f>
        <v/>
      </c>
      <c r="F4442">
        <f>IF($E4442=1,SUMIFS(Registros!$F$2:$F$6000,Registros!$A$2:$A$6000,"NP",Registros!$B$2:$B$6000,$A4442),0)</f>
        <v/>
      </c>
      <c r="G4442">
        <f>IF(COUNTIFS(Registros!$A$2:$A$6000,"MOV",Registros!$B$2:$B$6000,$A4442)&gt;0,1,0)</f>
        <v/>
      </c>
      <c r="H4442">
        <f>IF($G4442=1,SUMIFS(Registros!$F$2:$F$6000,Registros!$A$2:$A$6000,"MOV",Registros!$B$2:$B$6000,$A4442),0)</f>
        <v/>
      </c>
      <c r="I4442">
        <f>IF(COUNTIFS(Registros!$A$2:$A$6000,"CS",Registros!$B$2:$B$6000,$A4442)&gt;0,1,0)</f>
        <v/>
      </c>
      <c r="J4442">
        <f>IF($I4442=1,SUMIFS(Registros!$I$2:$I$6000,Registros!$A$2:$A$6000,"CS",Registros!$B$2:$B$6000,$A4442),0)</f>
        <v/>
      </c>
      <c r="K4442">
        <f>IF(COUNTIFS(Winback!$K$2:$K$300,$D4442)&gt;0,1,0)</f>
        <v/>
      </c>
      <c r="L4442">
        <f>IF(AND($K4442=1,LEFT($A4442,3)="WB-"),SUMIFS(Winback!$D$2:$D$300,Winback!$K$2:$K$300,$D4442),0)</f>
        <v/>
      </c>
      <c r="M4442">
        <f>IF(OR($E4442=1,$G4442=1,SUMIFS(Registros!$J$2:$J$6000,Registros!$B$2:$B$6000,$A4442)&gt;0),1,0)</f>
        <v/>
      </c>
      <c r="N4442">
        <f>IF($J4442&gt;0,1,IF(COUNTIFS(Registros!$A$2:$A$6000,"CS",Registros!$B$2:$B$6000,$A4442,Registros!$K$2:$K$6000,"&lt;&gt;")&gt;0,1,0))</f>
        <v/>
      </c>
      <c r="O4442">
        <f>IF(AND($K4442=1,$E4442=0,$G4442=0,$I4442=0),"WINBACK",IF(AND($M4442=1,$N4442&gt;0),"CONVERGENTE",IF($M4442=1,"SOLO MÓVIL",IF($N4442&gt;0,"SOLO FIJO / INTERNET","SIN SERVICIOS"))))</f>
        <v/>
      </c>
      <c r="P4442">
        <f>IF($O4442="WINBACK","Recuperar (winback)",IF($O4442="CONVERGENTE","Upgrade / más líneas",IF($O4442="SOLO MÓVIL","Ofrecer fijo + internet (FLBBTV)",IF($O4442="SOLO FIJO / INTERNET","Ofrecer línea móvil Nextphone","Oferta completa (móvil + fijo + internet)"))))</f>
        <v/>
      </c>
      <c r="Q4442">
        <f>$F4442+$H4442+$L4442</f>
        <v/>
      </c>
      <c r="R4442">
        <f>IFERROR(VLOOKUP($A4442,Registros!$B$2:$G$6000,6,0),IFERROR(VLOOKUP($D4442,Winback!$B$2:$C$300,2,0),""))</f>
        <v/>
      </c>
      <c r="S4442">
        <f>IF($E4442=1,"NP","")&amp;IF($G4442=1,"+MOV","")&amp;IF($I4442=1,"+CS","")&amp;IF($K4442=1,"+WB","")</f>
        <v/>
      </c>
      <c r="T4442">
        <f>$E4442+$G4442+$I4442+$K4442</f>
        <v/>
      </c>
    </row>
    <row r="4443">
      <c r="A4443" t="inlineStr">
        <is>
          <t>347253170000</t>
        </is>
      </c>
      <c r="B4443" t="inlineStr">
        <is>
          <t>34725317</t>
        </is>
      </c>
      <c r="C4443" t="inlineStr">
        <is>
          <t>YARINED YARIELA SOTO</t>
        </is>
      </c>
      <c r="D4443" t="inlineStr">
        <is>
          <t>YARINEDYARIELASOTO</t>
        </is>
      </c>
      <c r="E4443">
        <f>IF(COUNTIFS(Registros!$A$2:$A$6000,"NP",Registros!$B$2:$B$6000,$A4443)&gt;0,1,0)</f>
        <v/>
      </c>
      <c r="F4443">
        <f>IF($E4443=1,SUMIFS(Registros!$F$2:$F$6000,Registros!$A$2:$A$6000,"NP",Registros!$B$2:$B$6000,$A4443),0)</f>
        <v/>
      </c>
      <c r="G4443">
        <f>IF(COUNTIFS(Registros!$A$2:$A$6000,"MOV",Registros!$B$2:$B$6000,$A4443)&gt;0,1,0)</f>
        <v/>
      </c>
      <c r="H4443">
        <f>IF($G4443=1,SUMIFS(Registros!$F$2:$F$6000,Registros!$A$2:$A$6000,"MOV",Registros!$B$2:$B$6000,$A4443),0)</f>
        <v/>
      </c>
      <c r="I4443">
        <f>IF(COUNTIFS(Registros!$A$2:$A$6000,"CS",Registros!$B$2:$B$6000,$A4443)&gt;0,1,0)</f>
        <v/>
      </c>
      <c r="J4443">
        <f>IF($I4443=1,SUMIFS(Registros!$I$2:$I$6000,Registros!$A$2:$A$6000,"CS",Registros!$B$2:$B$6000,$A4443),0)</f>
        <v/>
      </c>
      <c r="K4443">
        <f>IF(COUNTIFS(Winback!$K$2:$K$300,$D4443)&gt;0,1,0)</f>
        <v/>
      </c>
      <c r="L4443">
        <f>IF(AND($K4443=1,LEFT($A4443,3)="WB-"),SUMIFS(Winback!$D$2:$D$300,Winback!$K$2:$K$300,$D4443),0)</f>
        <v/>
      </c>
      <c r="M4443">
        <f>IF(OR($E4443=1,$G4443=1,SUMIFS(Registros!$J$2:$J$6000,Registros!$B$2:$B$6000,$A4443)&gt;0),1,0)</f>
        <v/>
      </c>
      <c r="N4443">
        <f>IF($J4443&gt;0,1,IF(COUNTIFS(Registros!$A$2:$A$6000,"CS",Registros!$B$2:$B$6000,$A4443,Registros!$K$2:$K$6000,"&lt;&gt;")&gt;0,1,0))</f>
        <v/>
      </c>
      <c r="O4443">
        <f>IF(AND($K4443=1,$E4443=0,$G4443=0,$I4443=0),"WINBACK",IF(AND($M4443=1,$N4443&gt;0),"CONVERGENTE",IF($M4443=1,"SOLO MÓVIL",IF($N4443&gt;0,"SOLO FIJO / INTERNET","SIN SERVICIOS"))))</f>
        <v/>
      </c>
      <c r="P4443">
        <f>IF($O4443="WINBACK","Recuperar (winback)",IF($O4443="CONVERGENTE","Upgrade / más líneas",IF($O4443="SOLO MÓVIL","Ofrecer fijo + internet (FLBBTV)",IF($O4443="SOLO FIJO / INTERNET","Ofrecer línea móvil Nextphone","Oferta completa (móvil + fijo + internet)"))))</f>
        <v/>
      </c>
      <c r="Q4443">
        <f>$F4443+$H4443+$L4443</f>
        <v/>
      </c>
      <c r="R4443">
        <f>IFERROR(VLOOKUP($A4443,Registros!$B$2:$G$6000,6,0),IFERROR(VLOOKUP($D4443,Winback!$B$2:$C$300,2,0),""))</f>
        <v/>
      </c>
      <c r="S4443">
        <f>IF($E4443=1,"NP","")&amp;IF($G4443=1,"+MOV","")&amp;IF($I4443=1,"+CS","")&amp;IF($K4443=1,"+WB","")</f>
        <v/>
      </c>
      <c r="T4443">
        <f>$E4443+$G4443+$I4443+$K4443</f>
        <v/>
      </c>
    </row>
    <row r="4444">
      <c r="A4444" t="inlineStr">
        <is>
          <t>337088060000</t>
        </is>
      </c>
      <c r="B4444" t="inlineStr">
        <is>
          <t>33708806</t>
        </is>
      </c>
      <c r="C4444" t="inlineStr">
        <is>
          <t>YARINETH MARIA AGUILAR TORRES</t>
        </is>
      </c>
      <c r="D4444" t="inlineStr">
        <is>
          <t>YARINETHMARIAAGUILARTORRES</t>
        </is>
      </c>
      <c r="E4444">
        <f>IF(COUNTIFS(Registros!$A$2:$A$6000,"NP",Registros!$B$2:$B$6000,$A4444)&gt;0,1,0)</f>
        <v/>
      </c>
      <c r="F4444">
        <f>IF($E4444=1,SUMIFS(Registros!$F$2:$F$6000,Registros!$A$2:$A$6000,"NP",Registros!$B$2:$B$6000,$A4444),0)</f>
        <v/>
      </c>
      <c r="G4444">
        <f>IF(COUNTIFS(Registros!$A$2:$A$6000,"MOV",Registros!$B$2:$B$6000,$A4444)&gt;0,1,0)</f>
        <v/>
      </c>
      <c r="H4444">
        <f>IF($G4444=1,SUMIFS(Registros!$F$2:$F$6000,Registros!$A$2:$A$6000,"MOV",Registros!$B$2:$B$6000,$A4444),0)</f>
        <v/>
      </c>
      <c r="I4444">
        <f>IF(COUNTIFS(Registros!$A$2:$A$6000,"CS",Registros!$B$2:$B$6000,$A4444)&gt;0,1,0)</f>
        <v/>
      </c>
      <c r="J4444">
        <f>IF($I4444=1,SUMIFS(Registros!$I$2:$I$6000,Registros!$A$2:$A$6000,"CS",Registros!$B$2:$B$6000,$A4444),0)</f>
        <v/>
      </c>
      <c r="K4444">
        <f>IF(COUNTIFS(Winback!$K$2:$K$300,$D4444)&gt;0,1,0)</f>
        <v/>
      </c>
      <c r="L4444">
        <f>IF(AND($K4444=1,LEFT($A4444,3)="WB-"),SUMIFS(Winback!$D$2:$D$300,Winback!$K$2:$K$300,$D4444),0)</f>
        <v/>
      </c>
      <c r="M4444">
        <f>IF(OR($E4444=1,$G4444=1,SUMIFS(Registros!$J$2:$J$6000,Registros!$B$2:$B$6000,$A4444)&gt;0),1,0)</f>
        <v/>
      </c>
      <c r="N4444">
        <f>IF($J4444&gt;0,1,IF(COUNTIFS(Registros!$A$2:$A$6000,"CS",Registros!$B$2:$B$6000,$A4444,Registros!$K$2:$K$6000,"&lt;&gt;")&gt;0,1,0))</f>
        <v/>
      </c>
      <c r="O4444">
        <f>IF(AND($K4444=1,$E4444=0,$G4444=0,$I4444=0),"WINBACK",IF(AND($M4444=1,$N4444&gt;0),"CONVERGENTE",IF($M4444=1,"SOLO MÓVIL",IF($N4444&gt;0,"SOLO FIJO / INTERNET","SIN SERVICIOS"))))</f>
        <v/>
      </c>
      <c r="P4444">
        <f>IF($O4444="WINBACK","Recuperar (winback)",IF($O4444="CONVERGENTE","Upgrade / más líneas",IF($O4444="SOLO MÓVIL","Ofrecer fijo + internet (FLBBTV)",IF($O4444="SOLO FIJO / INTERNET","Ofrecer línea móvil Nextphone","Oferta completa (móvil + fijo + internet)"))))</f>
        <v/>
      </c>
      <c r="Q4444">
        <f>$F4444+$H4444+$L4444</f>
        <v/>
      </c>
      <c r="R4444">
        <f>IFERROR(VLOOKUP($A4444,Registros!$B$2:$G$6000,6,0),IFERROR(VLOOKUP($D4444,Winback!$B$2:$C$300,2,0),""))</f>
        <v/>
      </c>
      <c r="S4444">
        <f>IF($E4444=1,"NP","")&amp;IF($G4444=1,"+MOV","")&amp;IF($I4444=1,"+CS","")&amp;IF($K4444=1,"+WB","")</f>
        <v/>
      </c>
      <c r="T4444">
        <f>$E4444+$G4444+$I4444+$K4444</f>
        <v/>
      </c>
    </row>
    <row r="4445">
      <c r="A4445" t="inlineStr">
        <is>
          <t>343159760000</t>
        </is>
      </c>
      <c r="B4445" t="inlineStr">
        <is>
          <t>34315976</t>
        </is>
      </c>
      <c r="C4445" t="inlineStr">
        <is>
          <t>YARINETH YAJAIRA TORRES MOLINA</t>
        </is>
      </c>
      <c r="D4445" t="inlineStr">
        <is>
          <t>YARINETHYAJAIRATORRESMOLINA</t>
        </is>
      </c>
      <c r="E4445">
        <f>IF(COUNTIFS(Registros!$A$2:$A$6000,"NP",Registros!$B$2:$B$6000,$A4445)&gt;0,1,0)</f>
        <v/>
      </c>
      <c r="F4445">
        <f>IF($E4445=1,SUMIFS(Registros!$F$2:$F$6000,Registros!$A$2:$A$6000,"NP",Registros!$B$2:$B$6000,$A4445),0)</f>
        <v/>
      </c>
      <c r="G4445">
        <f>IF(COUNTIFS(Registros!$A$2:$A$6000,"MOV",Registros!$B$2:$B$6000,$A4445)&gt;0,1,0)</f>
        <v/>
      </c>
      <c r="H4445">
        <f>IF($G4445=1,SUMIFS(Registros!$F$2:$F$6000,Registros!$A$2:$A$6000,"MOV",Registros!$B$2:$B$6000,$A4445),0)</f>
        <v/>
      </c>
      <c r="I4445">
        <f>IF(COUNTIFS(Registros!$A$2:$A$6000,"CS",Registros!$B$2:$B$6000,$A4445)&gt;0,1,0)</f>
        <v/>
      </c>
      <c r="J4445">
        <f>IF($I4445=1,SUMIFS(Registros!$I$2:$I$6000,Registros!$A$2:$A$6000,"CS",Registros!$B$2:$B$6000,$A4445),0)</f>
        <v/>
      </c>
      <c r="K4445">
        <f>IF(COUNTIFS(Winback!$K$2:$K$300,$D4445)&gt;0,1,0)</f>
        <v/>
      </c>
      <c r="L4445">
        <f>IF(AND($K4445=1,LEFT($A4445,3)="WB-"),SUMIFS(Winback!$D$2:$D$300,Winback!$K$2:$K$300,$D4445),0)</f>
        <v/>
      </c>
      <c r="M4445">
        <f>IF(OR($E4445=1,$G4445=1,SUMIFS(Registros!$J$2:$J$6000,Registros!$B$2:$B$6000,$A4445)&gt;0),1,0)</f>
        <v/>
      </c>
      <c r="N4445">
        <f>IF($J4445&gt;0,1,IF(COUNTIFS(Registros!$A$2:$A$6000,"CS",Registros!$B$2:$B$6000,$A4445,Registros!$K$2:$K$6000,"&lt;&gt;")&gt;0,1,0))</f>
        <v/>
      </c>
      <c r="O4445">
        <f>IF(AND($K4445=1,$E4445=0,$G4445=0,$I4445=0),"WINBACK",IF(AND($M4445=1,$N4445&gt;0),"CONVERGENTE",IF($M4445=1,"SOLO MÓVIL",IF($N4445&gt;0,"SOLO FIJO / INTERNET","SIN SERVICIOS"))))</f>
        <v/>
      </c>
      <c r="P4445">
        <f>IF($O4445="WINBACK","Recuperar (winback)",IF($O4445="CONVERGENTE","Upgrade / más líneas",IF($O4445="SOLO MÓVIL","Ofrecer fijo + internet (FLBBTV)",IF($O4445="SOLO FIJO / INTERNET","Ofrecer línea móvil Nextphone","Oferta completa (móvil + fijo + internet)"))))</f>
        <v/>
      </c>
      <c r="Q4445">
        <f>$F4445+$H4445+$L4445</f>
        <v/>
      </c>
      <c r="R4445">
        <f>IFERROR(VLOOKUP($A4445,Registros!$B$2:$G$6000,6,0),IFERROR(VLOOKUP($D4445,Winback!$B$2:$C$300,2,0),""))</f>
        <v/>
      </c>
      <c r="S4445">
        <f>IF($E4445=1,"NP","")&amp;IF($G4445=1,"+MOV","")&amp;IF($I4445=1,"+CS","")&amp;IF($K4445=1,"+WB","")</f>
        <v/>
      </c>
      <c r="T4445">
        <f>$E4445+$G4445+$I4445+$K4445</f>
        <v/>
      </c>
    </row>
    <row r="4446">
      <c r="A4446" t="inlineStr">
        <is>
          <t>344010580000</t>
        </is>
      </c>
      <c r="B4446" t="inlineStr">
        <is>
          <t>34401058</t>
        </is>
      </c>
      <c r="C4446" t="inlineStr">
        <is>
          <t>YARINETH YARIELA MARIN MARIN</t>
        </is>
      </c>
      <c r="D4446" t="inlineStr">
        <is>
          <t>YARINETHYARIELAMARINMARIN</t>
        </is>
      </c>
      <c r="E4446">
        <f>IF(COUNTIFS(Registros!$A$2:$A$6000,"NP",Registros!$B$2:$B$6000,$A4446)&gt;0,1,0)</f>
        <v/>
      </c>
      <c r="F4446">
        <f>IF($E4446=1,SUMIFS(Registros!$F$2:$F$6000,Registros!$A$2:$A$6000,"NP",Registros!$B$2:$B$6000,$A4446),0)</f>
        <v/>
      </c>
      <c r="G4446">
        <f>IF(COUNTIFS(Registros!$A$2:$A$6000,"MOV",Registros!$B$2:$B$6000,$A4446)&gt;0,1,0)</f>
        <v/>
      </c>
      <c r="H4446">
        <f>IF($G4446=1,SUMIFS(Registros!$F$2:$F$6000,Registros!$A$2:$A$6000,"MOV",Registros!$B$2:$B$6000,$A4446),0)</f>
        <v/>
      </c>
      <c r="I4446">
        <f>IF(COUNTIFS(Registros!$A$2:$A$6000,"CS",Registros!$B$2:$B$6000,$A4446)&gt;0,1,0)</f>
        <v/>
      </c>
      <c r="J4446">
        <f>IF($I4446=1,SUMIFS(Registros!$I$2:$I$6000,Registros!$A$2:$A$6000,"CS",Registros!$B$2:$B$6000,$A4446),0)</f>
        <v/>
      </c>
      <c r="K4446">
        <f>IF(COUNTIFS(Winback!$K$2:$K$300,$D4446)&gt;0,1,0)</f>
        <v/>
      </c>
      <c r="L4446">
        <f>IF(AND($K4446=1,LEFT($A4446,3)="WB-"),SUMIFS(Winback!$D$2:$D$300,Winback!$K$2:$K$300,$D4446),0)</f>
        <v/>
      </c>
      <c r="M4446">
        <f>IF(OR($E4446=1,$G4446=1,SUMIFS(Registros!$J$2:$J$6000,Registros!$B$2:$B$6000,$A4446)&gt;0),1,0)</f>
        <v/>
      </c>
      <c r="N4446">
        <f>IF($J4446&gt;0,1,IF(COUNTIFS(Registros!$A$2:$A$6000,"CS",Registros!$B$2:$B$6000,$A4446,Registros!$K$2:$K$6000,"&lt;&gt;")&gt;0,1,0))</f>
        <v/>
      </c>
      <c r="O4446">
        <f>IF(AND($K4446=1,$E4446=0,$G4446=0,$I4446=0),"WINBACK",IF(AND($M4446=1,$N4446&gt;0),"CONVERGENTE",IF($M4446=1,"SOLO MÓVIL",IF($N4446&gt;0,"SOLO FIJO / INTERNET","SIN SERVICIOS"))))</f>
        <v/>
      </c>
      <c r="P4446">
        <f>IF($O4446="WINBACK","Recuperar (winback)",IF($O4446="CONVERGENTE","Upgrade / más líneas",IF($O4446="SOLO MÓVIL","Ofrecer fijo + internet (FLBBTV)",IF($O4446="SOLO FIJO / INTERNET","Ofrecer línea móvil Nextphone","Oferta completa (móvil + fijo + internet)"))))</f>
        <v/>
      </c>
      <c r="Q4446">
        <f>$F4446+$H4446+$L4446</f>
        <v/>
      </c>
      <c r="R4446">
        <f>IFERROR(VLOOKUP($A4446,Registros!$B$2:$G$6000,6,0),IFERROR(VLOOKUP($D4446,Winback!$B$2:$C$300,2,0),""))</f>
        <v/>
      </c>
      <c r="S4446">
        <f>IF($E4446=1,"NP","")&amp;IF($G4446=1,"+MOV","")&amp;IF($I4446=1,"+CS","")&amp;IF($K4446=1,"+WB","")</f>
        <v/>
      </c>
      <c r="T4446">
        <f>$E4446+$G4446+$I4446+$K4446</f>
        <v/>
      </c>
    </row>
    <row r="4447">
      <c r="A4447" t="inlineStr">
        <is>
          <t>353042810000</t>
        </is>
      </c>
      <c r="B4447" t="inlineStr">
        <is>
          <t>35304281</t>
        </is>
      </c>
      <c r="C4447" t="inlineStr">
        <is>
          <t>YARINETH YULISSA VIGIL JULIO</t>
        </is>
      </c>
      <c r="D4447" t="inlineStr">
        <is>
          <t>YARINETHYULISSAVIGILJULIO</t>
        </is>
      </c>
      <c r="E4447">
        <f>IF(COUNTIFS(Registros!$A$2:$A$6000,"NP",Registros!$B$2:$B$6000,$A4447)&gt;0,1,0)</f>
        <v/>
      </c>
      <c r="F4447">
        <f>IF($E4447=1,SUMIFS(Registros!$F$2:$F$6000,Registros!$A$2:$A$6000,"NP",Registros!$B$2:$B$6000,$A4447),0)</f>
        <v/>
      </c>
      <c r="G4447">
        <f>IF(COUNTIFS(Registros!$A$2:$A$6000,"MOV",Registros!$B$2:$B$6000,$A4447)&gt;0,1,0)</f>
        <v/>
      </c>
      <c r="H4447">
        <f>IF($G4447=1,SUMIFS(Registros!$F$2:$F$6000,Registros!$A$2:$A$6000,"MOV",Registros!$B$2:$B$6000,$A4447),0)</f>
        <v/>
      </c>
      <c r="I4447">
        <f>IF(COUNTIFS(Registros!$A$2:$A$6000,"CS",Registros!$B$2:$B$6000,$A4447)&gt;0,1,0)</f>
        <v/>
      </c>
      <c r="J4447">
        <f>IF($I4447=1,SUMIFS(Registros!$I$2:$I$6000,Registros!$A$2:$A$6000,"CS",Registros!$B$2:$B$6000,$A4447),0)</f>
        <v/>
      </c>
      <c r="K4447">
        <f>IF(COUNTIFS(Winback!$K$2:$K$300,$D4447)&gt;0,1,0)</f>
        <v/>
      </c>
      <c r="L4447">
        <f>IF(AND($K4447=1,LEFT($A4447,3)="WB-"),SUMIFS(Winback!$D$2:$D$300,Winback!$K$2:$K$300,$D4447),0)</f>
        <v/>
      </c>
      <c r="M4447">
        <f>IF(OR($E4447=1,$G4447=1,SUMIFS(Registros!$J$2:$J$6000,Registros!$B$2:$B$6000,$A4447)&gt;0),1,0)</f>
        <v/>
      </c>
      <c r="N4447">
        <f>IF($J4447&gt;0,1,IF(COUNTIFS(Registros!$A$2:$A$6000,"CS",Registros!$B$2:$B$6000,$A4447,Registros!$K$2:$K$6000,"&lt;&gt;")&gt;0,1,0))</f>
        <v/>
      </c>
      <c r="O4447">
        <f>IF(AND($K4447=1,$E4447=0,$G4447=0,$I4447=0),"WINBACK",IF(AND($M4447=1,$N4447&gt;0),"CONVERGENTE",IF($M4447=1,"SOLO MÓVIL",IF($N4447&gt;0,"SOLO FIJO / INTERNET","SIN SERVICIOS"))))</f>
        <v/>
      </c>
      <c r="P4447">
        <f>IF($O4447="WINBACK","Recuperar (winback)",IF($O4447="CONVERGENTE","Upgrade / más líneas",IF($O4447="SOLO MÓVIL","Ofrecer fijo + internet (FLBBTV)",IF($O4447="SOLO FIJO / INTERNET","Ofrecer línea móvil Nextphone","Oferta completa (móvil + fijo + internet)"))))</f>
        <v/>
      </c>
      <c r="Q4447">
        <f>$F4447+$H4447+$L4447</f>
        <v/>
      </c>
      <c r="R4447">
        <f>IFERROR(VLOOKUP($A4447,Registros!$B$2:$G$6000,6,0),IFERROR(VLOOKUP($D4447,Winback!$B$2:$C$300,2,0),""))</f>
        <v/>
      </c>
      <c r="S4447">
        <f>IF($E4447=1,"NP","")&amp;IF($G4447=1,"+MOV","")&amp;IF($I4447=1,"+CS","")&amp;IF($K4447=1,"+WB","")</f>
        <v/>
      </c>
      <c r="T4447">
        <f>$E4447+$G4447+$I4447+$K4447</f>
        <v/>
      </c>
    </row>
    <row r="4448">
      <c r="A4448" t="inlineStr">
        <is>
          <t>322073170000</t>
        </is>
      </c>
      <c r="B4448" t="inlineStr">
        <is>
          <t>32207317</t>
        </is>
      </c>
      <c r="C4448" t="inlineStr">
        <is>
          <t>YARISEL DEL CARMEN PINZON SANCHEZ</t>
        </is>
      </c>
      <c r="D4448" t="inlineStr">
        <is>
          <t>YARISELDELCARMENPINZONSANCHEZ</t>
        </is>
      </c>
      <c r="E4448">
        <f>IF(COUNTIFS(Registros!$A$2:$A$6000,"NP",Registros!$B$2:$B$6000,$A4448)&gt;0,1,0)</f>
        <v/>
      </c>
      <c r="F4448">
        <f>IF($E4448=1,SUMIFS(Registros!$F$2:$F$6000,Registros!$A$2:$A$6000,"NP",Registros!$B$2:$B$6000,$A4448),0)</f>
        <v/>
      </c>
      <c r="G4448">
        <f>IF(COUNTIFS(Registros!$A$2:$A$6000,"MOV",Registros!$B$2:$B$6000,$A4448)&gt;0,1,0)</f>
        <v/>
      </c>
      <c r="H4448">
        <f>IF($G4448=1,SUMIFS(Registros!$F$2:$F$6000,Registros!$A$2:$A$6000,"MOV",Registros!$B$2:$B$6000,$A4448),0)</f>
        <v/>
      </c>
      <c r="I4448">
        <f>IF(COUNTIFS(Registros!$A$2:$A$6000,"CS",Registros!$B$2:$B$6000,$A4448)&gt;0,1,0)</f>
        <v/>
      </c>
      <c r="J4448">
        <f>IF($I4448=1,SUMIFS(Registros!$I$2:$I$6000,Registros!$A$2:$A$6000,"CS",Registros!$B$2:$B$6000,$A4448),0)</f>
        <v/>
      </c>
      <c r="K4448">
        <f>IF(COUNTIFS(Winback!$K$2:$K$300,$D4448)&gt;0,1,0)</f>
        <v/>
      </c>
      <c r="L4448">
        <f>IF(AND($K4448=1,LEFT($A4448,3)="WB-"),SUMIFS(Winback!$D$2:$D$300,Winback!$K$2:$K$300,$D4448),0)</f>
        <v/>
      </c>
      <c r="M4448">
        <f>IF(OR($E4448=1,$G4448=1,SUMIFS(Registros!$J$2:$J$6000,Registros!$B$2:$B$6000,$A4448)&gt;0),1,0)</f>
        <v/>
      </c>
      <c r="N4448">
        <f>IF($J4448&gt;0,1,IF(COUNTIFS(Registros!$A$2:$A$6000,"CS",Registros!$B$2:$B$6000,$A4448,Registros!$K$2:$K$6000,"&lt;&gt;")&gt;0,1,0))</f>
        <v/>
      </c>
      <c r="O4448">
        <f>IF(AND($K4448=1,$E4448=0,$G4448=0,$I4448=0),"WINBACK",IF(AND($M4448=1,$N4448&gt;0),"CONVERGENTE",IF($M4448=1,"SOLO MÓVIL",IF($N4448&gt;0,"SOLO FIJO / INTERNET","SIN SERVICIOS"))))</f>
        <v/>
      </c>
      <c r="P4448">
        <f>IF($O4448="WINBACK","Recuperar (winback)",IF($O4448="CONVERGENTE","Upgrade / más líneas",IF($O4448="SOLO MÓVIL","Ofrecer fijo + internet (FLBBTV)",IF($O4448="SOLO FIJO / INTERNET","Ofrecer línea móvil Nextphone","Oferta completa (móvil + fijo + internet)"))))</f>
        <v/>
      </c>
      <c r="Q4448">
        <f>$F4448+$H4448+$L4448</f>
        <v/>
      </c>
      <c r="R4448">
        <f>IFERROR(VLOOKUP($A4448,Registros!$B$2:$G$6000,6,0),IFERROR(VLOOKUP($D4448,Winback!$B$2:$C$300,2,0),""))</f>
        <v/>
      </c>
      <c r="S4448">
        <f>IF($E4448=1,"NP","")&amp;IF($G4448=1,"+MOV","")&amp;IF($I4448=1,"+CS","")&amp;IF($K4448=1,"+WB","")</f>
        <v/>
      </c>
      <c r="T4448">
        <f>$E4448+$G4448+$I4448+$K4448</f>
        <v/>
      </c>
    </row>
    <row r="4449">
      <c r="A4449" t="inlineStr">
        <is>
          <t>346406390000</t>
        </is>
      </c>
      <c r="B4449" t="inlineStr">
        <is>
          <t>34640639</t>
        </is>
      </c>
      <c r="C4449" t="inlineStr">
        <is>
          <t>YARISEL RODRIGUEZ GONZALEZ</t>
        </is>
      </c>
      <c r="D4449" t="inlineStr">
        <is>
          <t>YARISELRODRIGUEZGONZALEZ</t>
        </is>
      </c>
      <c r="E4449">
        <f>IF(COUNTIFS(Registros!$A$2:$A$6000,"NP",Registros!$B$2:$B$6000,$A4449)&gt;0,1,0)</f>
        <v/>
      </c>
      <c r="F4449">
        <f>IF($E4449=1,SUMIFS(Registros!$F$2:$F$6000,Registros!$A$2:$A$6000,"NP",Registros!$B$2:$B$6000,$A4449),0)</f>
        <v/>
      </c>
      <c r="G4449">
        <f>IF(COUNTIFS(Registros!$A$2:$A$6000,"MOV",Registros!$B$2:$B$6000,$A4449)&gt;0,1,0)</f>
        <v/>
      </c>
      <c r="H4449">
        <f>IF($G4449=1,SUMIFS(Registros!$F$2:$F$6000,Registros!$A$2:$A$6000,"MOV",Registros!$B$2:$B$6000,$A4449),0)</f>
        <v/>
      </c>
      <c r="I4449">
        <f>IF(COUNTIFS(Registros!$A$2:$A$6000,"CS",Registros!$B$2:$B$6000,$A4449)&gt;0,1,0)</f>
        <v/>
      </c>
      <c r="J4449">
        <f>IF($I4449=1,SUMIFS(Registros!$I$2:$I$6000,Registros!$A$2:$A$6000,"CS",Registros!$B$2:$B$6000,$A4449),0)</f>
        <v/>
      </c>
      <c r="K4449">
        <f>IF(COUNTIFS(Winback!$K$2:$K$300,$D4449)&gt;0,1,0)</f>
        <v/>
      </c>
      <c r="L4449">
        <f>IF(AND($K4449=1,LEFT($A4449,3)="WB-"),SUMIFS(Winback!$D$2:$D$300,Winback!$K$2:$K$300,$D4449),0)</f>
        <v/>
      </c>
      <c r="M4449">
        <f>IF(OR($E4449=1,$G4449=1,SUMIFS(Registros!$J$2:$J$6000,Registros!$B$2:$B$6000,$A4449)&gt;0),1,0)</f>
        <v/>
      </c>
      <c r="N4449">
        <f>IF($J4449&gt;0,1,IF(COUNTIFS(Registros!$A$2:$A$6000,"CS",Registros!$B$2:$B$6000,$A4449,Registros!$K$2:$K$6000,"&lt;&gt;")&gt;0,1,0))</f>
        <v/>
      </c>
      <c r="O4449">
        <f>IF(AND($K4449=1,$E4449=0,$G4449=0,$I4449=0),"WINBACK",IF(AND($M4449=1,$N4449&gt;0),"CONVERGENTE",IF($M4449=1,"SOLO MÓVIL",IF($N4449&gt;0,"SOLO FIJO / INTERNET","SIN SERVICIOS"))))</f>
        <v/>
      </c>
      <c r="P4449">
        <f>IF($O4449="WINBACK","Recuperar (winback)",IF($O4449="CONVERGENTE","Upgrade / más líneas",IF($O4449="SOLO MÓVIL","Ofrecer fijo + internet (FLBBTV)",IF($O4449="SOLO FIJO / INTERNET","Ofrecer línea móvil Nextphone","Oferta completa (móvil + fijo + internet)"))))</f>
        <v/>
      </c>
      <c r="Q4449">
        <f>$F4449+$H4449+$L4449</f>
        <v/>
      </c>
      <c r="R4449">
        <f>IFERROR(VLOOKUP($A4449,Registros!$B$2:$G$6000,6,0),IFERROR(VLOOKUP($D4449,Winback!$B$2:$C$300,2,0),""))</f>
        <v/>
      </c>
      <c r="S4449">
        <f>IF($E4449=1,"NP","")&amp;IF($G4449=1,"+MOV","")&amp;IF($I4449=1,"+CS","")&amp;IF($K4449=1,"+WB","")</f>
        <v/>
      </c>
      <c r="T4449">
        <f>$E4449+$G4449+$I4449+$K4449</f>
        <v/>
      </c>
    </row>
    <row r="4450">
      <c r="A4450" t="inlineStr">
        <is>
          <t>352043080000</t>
        </is>
      </c>
      <c r="B4450" t="inlineStr">
        <is>
          <t>35204308</t>
        </is>
      </c>
      <c r="C4450" t="inlineStr">
        <is>
          <t>YARISEL ZENEIDA PINZON RAMOS</t>
        </is>
      </c>
      <c r="D4450" t="inlineStr">
        <is>
          <t>YARISELZENEIDAPINZONRAMOS</t>
        </is>
      </c>
      <c r="E4450">
        <f>IF(COUNTIFS(Registros!$A$2:$A$6000,"NP",Registros!$B$2:$B$6000,$A4450)&gt;0,1,0)</f>
        <v/>
      </c>
      <c r="F4450">
        <f>IF($E4450=1,SUMIFS(Registros!$F$2:$F$6000,Registros!$A$2:$A$6000,"NP",Registros!$B$2:$B$6000,$A4450),0)</f>
        <v/>
      </c>
      <c r="G4450">
        <f>IF(COUNTIFS(Registros!$A$2:$A$6000,"MOV",Registros!$B$2:$B$6000,$A4450)&gt;0,1,0)</f>
        <v/>
      </c>
      <c r="H4450">
        <f>IF($G4450=1,SUMIFS(Registros!$F$2:$F$6000,Registros!$A$2:$A$6000,"MOV",Registros!$B$2:$B$6000,$A4450),0)</f>
        <v/>
      </c>
      <c r="I4450">
        <f>IF(COUNTIFS(Registros!$A$2:$A$6000,"CS",Registros!$B$2:$B$6000,$A4450)&gt;0,1,0)</f>
        <v/>
      </c>
      <c r="J4450">
        <f>IF($I4450=1,SUMIFS(Registros!$I$2:$I$6000,Registros!$A$2:$A$6000,"CS",Registros!$B$2:$B$6000,$A4450),0)</f>
        <v/>
      </c>
      <c r="K4450">
        <f>IF(COUNTIFS(Winback!$K$2:$K$300,$D4450)&gt;0,1,0)</f>
        <v/>
      </c>
      <c r="L4450">
        <f>IF(AND($K4450=1,LEFT($A4450,3)="WB-"),SUMIFS(Winback!$D$2:$D$300,Winback!$K$2:$K$300,$D4450),0)</f>
        <v/>
      </c>
      <c r="M4450">
        <f>IF(OR($E4450=1,$G4450=1,SUMIFS(Registros!$J$2:$J$6000,Registros!$B$2:$B$6000,$A4450)&gt;0),1,0)</f>
        <v/>
      </c>
      <c r="N4450">
        <f>IF($J4450&gt;0,1,IF(COUNTIFS(Registros!$A$2:$A$6000,"CS",Registros!$B$2:$B$6000,$A4450,Registros!$K$2:$K$6000,"&lt;&gt;")&gt;0,1,0))</f>
        <v/>
      </c>
      <c r="O4450">
        <f>IF(AND($K4450=1,$E4450=0,$G4450=0,$I4450=0),"WINBACK",IF(AND($M4450=1,$N4450&gt;0),"CONVERGENTE",IF($M4450=1,"SOLO MÓVIL",IF($N4450&gt;0,"SOLO FIJO / INTERNET","SIN SERVICIOS"))))</f>
        <v/>
      </c>
      <c r="P4450">
        <f>IF($O4450="WINBACK","Recuperar (winback)",IF($O4450="CONVERGENTE","Upgrade / más líneas",IF($O4450="SOLO MÓVIL","Ofrecer fijo + internet (FLBBTV)",IF($O4450="SOLO FIJO / INTERNET","Ofrecer línea móvil Nextphone","Oferta completa (móvil + fijo + internet)"))))</f>
        <v/>
      </c>
      <c r="Q4450">
        <f>$F4450+$H4450+$L4450</f>
        <v/>
      </c>
      <c r="R4450">
        <f>IFERROR(VLOOKUP($A4450,Registros!$B$2:$G$6000,6,0),IFERROR(VLOOKUP($D4450,Winback!$B$2:$C$300,2,0),""))</f>
        <v/>
      </c>
      <c r="S4450">
        <f>IF($E4450=1,"NP","")&amp;IF($G4450=1,"+MOV","")&amp;IF($I4450=1,"+CS","")&amp;IF($K4450=1,"+WB","")</f>
        <v/>
      </c>
      <c r="T4450">
        <f>$E4450+$G4450+$I4450+$K4450</f>
        <v/>
      </c>
    </row>
    <row r="4451">
      <c r="A4451" t="inlineStr">
        <is>
          <t>354017330000</t>
        </is>
      </c>
      <c r="B4451" t="inlineStr">
        <is>
          <t>35401733</t>
        </is>
      </c>
      <c r="C4451" t="inlineStr">
        <is>
          <t>YARITHNA LISBETH SAMANIEGO MC DONALD</t>
        </is>
      </c>
      <c r="D4451" t="inlineStr">
        <is>
          <t>YARITHNALISBETHSAMANIEGOMCDONALD</t>
        </is>
      </c>
      <c r="E4451">
        <f>IF(COUNTIFS(Registros!$A$2:$A$6000,"NP",Registros!$B$2:$B$6000,$A4451)&gt;0,1,0)</f>
        <v/>
      </c>
      <c r="F4451">
        <f>IF($E4451=1,SUMIFS(Registros!$F$2:$F$6000,Registros!$A$2:$A$6000,"NP",Registros!$B$2:$B$6000,$A4451),0)</f>
        <v/>
      </c>
      <c r="G4451">
        <f>IF(COUNTIFS(Registros!$A$2:$A$6000,"MOV",Registros!$B$2:$B$6000,$A4451)&gt;0,1,0)</f>
        <v/>
      </c>
      <c r="H4451">
        <f>IF($G4451=1,SUMIFS(Registros!$F$2:$F$6000,Registros!$A$2:$A$6000,"MOV",Registros!$B$2:$B$6000,$A4451),0)</f>
        <v/>
      </c>
      <c r="I4451">
        <f>IF(COUNTIFS(Registros!$A$2:$A$6000,"CS",Registros!$B$2:$B$6000,$A4451)&gt;0,1,0)</f>
        <v/>
      </c>
      <c r="J4451">
        <f>IF($I4451=1,SUMIFS(Registros!$I$2:$I$6000,Registros!$A$2:$A$6000,"CS",Registros!$B$2:$B$6000,$A4451),0)</f>
        <v/>
      </c>
      <c r="K4451">
        <f>IF(COUNTIFS(Winback!$K$2:$K$300,$D4451)&gt;0,1,0)</f>
        <v/>
      </c>
      <c r="L4451">
        <f>IF(AND($K4451=1,LEFT($A4451,3)="WB-"),SUMIFS(Winback!$D$2:$D$300,Winback!$K$2:$K$300,$D4451),0)</f>
        <v/>
      </c>
      <c r="M4451">
        <f>IF(OR($E4451=1,$G4451=1,SUMIFS(Registros!$J$2:$J$6000,Registros!$B$2:$B$6000,$A4451)&gt;0),1,0)</f>
        <v/>
      </c>
      <c r="N4451">
        <f>IF($J4451&gt;0,1,IF(COUNTIFS(Registros!$A$2:$A$6000,"CS",Registros!$B$2:$B$6000,$A4451,Registros!$K$2:$K$6000,"&lt;&gt;")&gt;0,1,0))</f>
        <v/>
      </c>
      <c r="O4451">
        <f>IF(AND($K4451=1,$E4451=0,$G4451=0,$I4451=0),"WINBACK",IF(AND($M4451=1,$N4451&gt;0),"CONVERGENTE",IF($M4451=1,"SOLO MÓVIL",IF($N4451&gt;0,"SOLO FIJO / INTERNET","SIN SERVICIOS"))))</f>
        <v/>
      </c>
      <c r="P4451">
        <f>IF($O4451="WINBACK","Recuperar (winback)",IF($O4451="CONVERGENTE","Upgrade / más líneas",IF($O4451="SOLO MÓVIL","Ofrecer fijo + internet (FLBBTV)",IF($O4451="SOLO FIJO / INTERNET","Ofrecer línea móvil Nextphone","Oferta completa (móvil + fijo + internet)"))))</f>
        <v/>
      </c>
      <c r="Q4451">
        <f>$F4451+$H4451+$L4451</f>
        <v/>
      </c>
      <c r="R4451">
        <f>IFERROR(VLOOKUP($A4451,Registros!$B$2:$G$6000,6,0),IFERROR(VLOOKUP($D4451,Winback!$B$2:$C$300,2,0),""))</f>
        <v/>
      </c>
      <c r="S4451">
        <f>IF($E4451=1,"NP","")&amp;IF($G4451=1,"+MOV","")&amp;IF($I4451=1,"+CS","")&amp;IF($K4451=1,"+WB","")</f>
        <v/>
      </c>
      <c r="T4451">
        <f>$E4451+$G4451+$I4451+$K4451</f>
        <v/>
      </c>
    </row>
    <row r="4452">
      <c r="A4452" t="inlineStr">
        <is>
          <t>321047490000</t>
        </is>
      </c>
      <c r="B4452" t="inlineStr">
        <is>
          <t>32104749</t>
        </is>
      </c>
      <c r="C4452" t="inlineStr">
        <is>
          <t>YARITZA ALEJANDRA VIVAS GOMEZ</t>
        </is>
      </c>
      <c r="D4452" t="inlineStr">
        <is>
          <t>YARITZAALEJANDRAVIVASGOMEZ</t>
        </is>
      </c>
      <c r="E4452">
        <f>IF(COUNTIFS(Registros!$A$2:$A$6000,"NP",Registros!$B$2:$B$6000,$A4452)&gt;0,1,0)</f>
        <v/>
      </c>
      <c r="F4452">
        <f>IF($E4452=1,SUMIFS(Registros!$F$2:$F$6000,Registros!$A$2:$A$6000,"NP",Registros!$B$2:$B$6000,$A4452),0)</f>
        <v/>
      </c>
      <c r="G4452">
        <f>IF(COUNTIFS(Registros!$A$2:$A$6000,"MOV",Registros!$B$2:$B$6000,$A4452)&gt;0,1,0)</f>
        <v/>
      </c>
      <c r="H4452">
        <f>IF($G4452=1,SUMIFS(Registros!$F$2:$F$6000,Registros!$A$2:$A$6000,"MOV",Registros!$B$2:$B$6000,$A4452),0)</f>
        <v/>
      </c>
      <c r="I4452">
        <f>IF(COUNTIFS(Registros!$A$2:$A$6000,"CS",Registros!$B$2:$B$6000,$A4452)&gt;0,1,0)</f>
        <v/>
      </c>
      <c r="J4452">
        <f>IF($I4452=1,SUMIFS(Registros!$I$2:$I$6000,Registros!$A$2:$A$6000,"CS",Registros!$B$2:$B$6000,$A4452),0)</f>
        <v/>
      </c>
      <c r="K4452">
        <f>IF(COUNTIFS(Winback!$K$2:$K$300,$D4452)&gt;0,1,0)</f>
        <v/>
      </c>
      <c r="L4452">
        <f>IF(AND($K4452=1,LEFT($A4452,3)="WB-"),SUMIFS(Winback!$D$2:$D$300,Winback!$K$2:$K$300,$D4452),0)</f>
        <v/>
      </c>
      <c r="M4452">
        <f>IF(OR($E4452=1,$G4452=1,SUMIFS(Registros!$J$2:$J$6000,Registros!$B$2:$B$6000,$A4452)&gt;0),1,0)</f>
        <v/>
      </c>
      <c r="N4452">
        <f>IF($J4452&gt;0,1,IF(COUNTIFS(Registros!$A$2:$A$6000,"CS",Registros!$B$2:$B$6000,$A4452,Registros!$K$2:$K$6000,"&lt;&gt;")&gt;0,1,0))</f>
        <v/>
      </c>
      <c r="O4452">
        <f>IF(AND($K4452=1,$E4452=0,$G4452=0,$I4452=0),"WINBACK",IF(AND($M4452=1,$N4452&gt;0),"CONVERGENTE",IF($M4452=1,"SOLO MÓVIL",IF($N4452&gt;0,"SOLO FIJO / INTERNET","SIN SERVICIOS"))))</f>
        <v/>
      </c>
      <c r="P4452">
        <f>IF($O4452="WINBACK","Recuperar (winback)",IF($O4452="CONVERGENTE","Upgrade / más líneas",IF($O4452="SOLO MÓVIL","Ofrecer fijo + internet (FLBBTV)",IF($O4452="SOLO FIJO / INTERNET","Ofrecer línea móvil Nextphone","Oferta completa (móvil + fijo + internet)"))))</f>
        <v/>
      </c>
      <c r="Q4452">
        <f>$F4452+$H4452+$L4452</f>
        <v/>
      </c>
      <c r="R4452">
        <f>IFERROR(VLOOKUP($A4452,Registros!$B$2:$G$6000,6,0),IFERROR(VLOOKUP($D4452,Winback!$B$2:$C$300,2,0),""))</f>
        <v/>
      </c>
      <c r="S4452">
        <f>IF($E4452=1,"NP","")&amp;IF($G4452=1,"+MOV","")&amp;IF($I4452=1,"+CS","")&amp;IF($K4452=1,"+WB","")</f>
        <v/>
      </c>
      <c r="T4452">
        <f>$E4452+$G4452+$I4452+$K4452</f>
        <v/>
      </c>
    </row>
    <row r="4453">
      <c r="A4453" t="inlineStr">
        <is>
          <t>342360660000</t>
        </is>
      </c>
      <c r="B4453" t="inlineStr">
        <is>
          <t>34236066</t>
        </is>
      </c>
      <c r="C4453" t="inlineStr">
        <is>
          <t>YARITZA LIZBETH DE LEON CAMARGO</t>
        </is>
      </c>
      <c r="D4453" t="inlineStr">
        <is>
          <t>YARITZALIZBETHDELEONCAMARGO</t>
        </is>
      </c>
      <c r="E4453">
        <f>IF(COUNTIFS(Registros!$A$2:$A$6000,"NP",Registros!$B$2:$B$6000,$A4453)&gt;0,1,0)</f>
        <v/>
      </c>
      <c r="F4453">
        <f>IF($E4453=1,SUMIFS(Registros!$F$2:$F$6000,Registros!$A$2:$A$6000,"NP",Registros!$B$2:$B$6000,$A4453),0)</f>
        <v/>
      </c>
      <c r="G4453">
        <f>IF(COUNTIFS(Registros!$A$2:$A$6000,"MOV",Registros!$B$2:$B$6000,$A4453)&gt;0,1,0)</f>
        <v/>
      </c>
      <c r="H4453">
        <f>IF($G4453=1,SUMIFS(Registros!$F$2:$F$6000,Registros!$A$2:$A$6000,"MOV",Registros!$B$2:$B$6000,$A4453),0)</f>
        <v/>
      </c>
      <c r="I4453">
        <f>IF(COUNTIFS(Registros!$A$2:$A$6000,"CS",Registros!$B$2:$B$6000,$A4453)&gt;0,1,0)</f>
        <v/>
      </c>
      <c r="J4453">
        <f>IF($I4453=1,SUMIFS(Registros!$I$2:$I$6000,Registros!$A$2:$A$6000,"CS",Registros!$B$2:$B$6000,$A4453),0)</f>
        <v/>
      </c>
      <c r="K4453">
        <f>IF(COUNTIFS(Winback!$K$2:$K$300,$D4453)&gt;0,1,0)</f>
        <v/>
      </c>
      <c r="L4453">
        <f>IF(AND($K4453=1,LEFT($A4453,3)="WB-"),SUMIFS(Winback!$D$2:$D$300,Winback!$K$2:$K$300,$D4453),0)</f>
        <v/>
      </c>
      <c r="M4453">
        <f>IF(OR($E4453=1,$G4453=1,SUMIFS(Registros!$J$2:$J$6000,Registros!$B$2:$B$6000,$A4453)&gt;0),1,0)</f>
        <v/>
      </c>
      <c r="N4453">
        <f>IF($J4453&gt;0,1,IF(COUNTIFS(Registros!$A$2:$A$6000,"CS",Registros!$B$2:$B$6000,$A4453,Registros!$K$2:$K$6000,"&lt;&gt;")&gt;0,1,0))</f>
        <v/>
      </c>
      <c r="O4453">
        <f>IF(AND($K4453=1,$E4453=0,$G4453=0,$I4453=0),"WINBACK",IF(AND($M4453=1,$N4453&gt;0),"CONVERGENTE",IF($M4453=1,"SOLO MÓVIL",IF($N4453&gt;0,"SOLO FIJO / INTERNET","SIN SERVICIOS"))))</f>
        <v/>
      </c>
      <c r="P4453">
        <f>IF($O4453="WINBACK","Recuperar (winback)",IF($O4453="CONVERGENTE","Upgrade / más líneas",IF($O4453="SOLO MÓVIL","Ofrecer fijo + internet (FLBBTV)",IF($O4453="SOLO FIJO / INTERNET","Ofrecer línea móvil Nextphone","Oferta completa (móvil + fijo + internet)"))))</f>
        <v/>
      </c>
      <c r="Q4453">
        <f>$F4453+$H4453+$L4453</f>
        <v/>
      </c>
      <c r="R4453">
        <f>IFERROR(VLOOKUP($A4453,Registros!$B$2:$G$6000,6,0),IFERROR(VLOOKUP($D4453,Winback!$B$2:$C$300,2,0),""))</f>
        <v/>
      </c>
      <c r="S4453">
        <f>IF($E4453=1,"NP","")&amp;IF($G4453=1,"+MOV","")&amp;IF($I4453=1,"+CS","")&amp;IF($K4453=1,"+WB","")</f>
        <v/>
      </c>
      <c r="T4453">
        <f>$E4453+$G4453+$I4453+$K4453</f>
        <v/>
      </c>
    </row>
    <row r="4454">
      <c r="A4454" t="inlineStr">
        <is>
          <t>346425430000</t>
        </is>
      </c>
      <c r="B4454" t="inlineStr">
        <is>
          <t>34642543</t>
        </is>
      </c>
      <c r="C4454" t="inlineStr">
        <is>
          <t>YARITZA NATIVIDAD WALTER VALLADARES</t>
        </is>
      </c>
      <c r="D4454" t="inlineStr">
        <is>
          <t>YARITZANATIVIDADWALTERVALLADARES</t>
        </is>
      </c>
      <c r="E4454">
        <f>IF(COUNTIFS(Registros!$A$2:$A$6000,"NP",Registros!$B$2:$B$6000,$A4454)&gt;0,1,0)</f>
        <v/>
      </c>
      <c r="F4454">
        <f>IF($E4454=1,SUMIFS(Registros!$F$2:$F$6000,Registros!$A$2:$A$6000,"NP",Registros!$B$2:$B$6000,$A4454),0)</f>
        <v/>
      </c>
      <c r="G4454">
        <f>IF(COUNTIFS(Registros!$A$2:$A$6000,"MOV",Registros!$B$2:$B$6000,$A4454)&gt;0,1,0)</f>
        <v/>
      </c>
      <c r="H4454">
        <f>IF($G4454=1,SUMIFS(Registros!$F$2:$F$6000,Registros!$A$2:$A$6000,"MOV",Registros!$B$2:$B$6000,$A4454),0)</f>
        <v/>
      </c>
      <c r="I4454">
        <f>IF(COUNTIFS(Registros!$A$2:$A$6000,"CS",Registros!$B$2:$B$6000,$A4454)&gt;0,1,0)</f>
        <v/>
      </c>
      <c r="J4454">
        <f>IF($I4454=1,SUMIFS(Registros!$I$2:$I$6000,Registros!$A$2:$A$6000,"CS",Registros!$B$2:$B$6000,$A4454),0)</f>
        <v/>
      </c>
      <c r="K4454">
        <f>IF(COUNTIFS(Winback!$K$2:$K$300,$D4454)&gt;0,1,0)</f>
        <v/>
      </c>
      <c r="L4454">
        <f>IF(AND($K4454=1,LEFT($A4454,3)="WB-"),SUMIFS(Winback!$D$2:$D$300,Winback!$K$2:$K$300,$D4454),0)</f>
        <v/>
      </c>
      <c r="M4454">
        <f>IF(OR($E4454=1,$G4454=1,SUMIFS(Registros!$J$2:$J$6000,Registros!$B$2:$B$6000,$A4454)&gt;0),1,0)</f>
        <v/>
      </c>
      <c r="N4454">
        <f>IF($J4454&gt;0,1,IF(COUNTIFS(Registros!$A$2:$A$6000,"CS",Registros!$B$2:$B$6000,$A4454,Registros!$K$2:$K$6000,"&lt;&gt;")&gt;0,1,0))</f>
        <v/>
      </c>
      <c r="O4454">
        <f>IF(AND($K4454=1,$E4454=0,$G4454=0,$I4454=0),"WINBACK",IF(AND($M4454=1,$N4454&gt;0),"CONVERGENTE",IF($M4454=1,"SOLO MÓVIL",IF($N4454&gt;0,"SOLO FIJO / INTERNET","SIN SERVICIOS"))))</f>
        <v/>
      </c>
      <c r="P4454">
        <f>IF($O4454="WINBACK","Recuperar (winback)",IF($O4454="CONVERGENTE","Upgrade / más líneas",IF($O4454="SOLO MÓVIL","Ofrecer fijo + internet (FLBBTV)",IF($O4454="SOLO FIJO / INTERNET","Ofrecer línea móvil Nextphone","Oferta completa (móvil + fijo + internet)"))))</f>
        <v/>
      </c>
      <c r="Q4454">
        <f>$F4454+$H4454+$L4454</f>
        <v/>
      </c>
      <c r="R4454">
        <f>IFERROR(VLOOKUP($A4454,Registros!$B$2:$G$6000,6,0),IFERROR(VLOOKUP($D4454,Winback!$B$2:$C$300,2,0),""))</f>
        <v/>
      </c>
      <c r="S4454">
        <f>IF($E4454=1,"NP","")&amp;IF($G4454=1,"+MOV","")&amp;IF($I4454=1,"+CS","")&amp;IF($K4454=1,"+WB","")</f>
        <v/>
      </c>
      <c r="T4454">
        <f>$E4454+$G4454+$I4454+$K4454</f>
        <v/>
      </c>
    </row>
    <row r="4455">
      <c r="A4455" t="inlineStr">
        <is>
          <t>331251390000</t>
        </is>
      </c>
      <c r="B4455" t="inlineStr">
        <is>
          <t>33125139</t>
        </is>
      </c>
      <c r="C4455" t="inlineStr">
        <is>
          <t>YARITZA NATIVIDAD WALTER VALLADERES</t>
        </is>
      </c>
      <c r="D4455" t="inlineStr">
        <is>
          <t>YARITZANATIVIDADWALTERVALLADERES</t>
        </is>
      </c>
      <c r="E4455">
        <f>IF(COUNTIFS(Registros!$A$2:$A$6000,"NP",Registros!$B$2:$B$6000,$A4455)&gt;0,1,0)</f>
        <v/>
      </c>
      <c r="F4455">
        <f>IF($E4455=1,SUMIFS(Registros!$F$2:$F$6000,Registros!$A$2:$A$6000,"NP",Registros!$B$2:$B$6000,$A4455),0)</f>
        <v/>
      </c>
      <c r="G4455">
        <f>IF(COUNTIFS(Registros!$A$2:$A$6000,"MOV",Registros!$B$2:$B$6000,$A4455)&gt;0,1,0)</f>
        <v/>
      </c>
      <c r="H4455">
        <f>IF($G4455=1,SUMIFS(Registros!$F$2:$F$6000,Registros!$A$2:$A$6000,"MOV",Registros!$B$2:$B$6000,$A4455),0)</f>
        <v/>
      </c>
      <c r="I4455">
        <f>IF(COUNTIFS(Registros!$A$2:$A$6000,"CS",Registros!$B$2:$B$6000,$A4455)&gt;0,1,0)</f>
        <v/>
      </c>
      <c r="J4455">
        <f>IF($I4455=1,SUMIFS(Registros!$I$2:$I$6000,Registros!$A$2:$A$6000,"CS",Registros!$B$2:$B$6000,$A4455),0)</f>
        <v/>
      </c>
      <c r="K4455">
        <f>IF(COUNTIFS(Winback!$K$2:$K$300,$D4455)&gt;0,1,0)</f>
        <v/>
      </c>
      <c r="L4455">
        <f>IF(AND($K4455=1,LEFT($A4455,3)="WB-"),SUMIFS(Winback!$D$2:$D$300,Winback!$K$2:$K$300,$D4455),0)</f>
        <v/>
      </c>
      <c r="M4455">
        <f>IF(OR($E4455=1,$G4455=1,SUMIFS(Registros!$J$2:$J$6000,Registros!$B$2:$B$6000,$A4455)&gt;0),1,0)</f>
        <v/>
      </c>
      <c r="N4455">
        <f>IF($J4455&gt;0,1,IF(COUNTIFS(Registros!$A$2:$A$6000,"CS",Registros!$B$2:$B$6000,$A4455,Registros!$K$2:$K$6000,"&lt;&gt;")&gt;0,1,0))</f>
        <v/>
      </c>
      <c r="O4455">
        <f>IF(AND($K4455=1,$E4455=0,$G4455=0,$I4455=0),"WINBACK",IF(AND($M4455=1,$N4455&gt;0),"CONVERGENTE",IF($M4455=1,"SOLO MÓVIL",IF($N4455&gt;0,"SOLO FIJO / INTERNET","SIN SERVICIOS"))))</f>
        <v/>
      </c>
      <c r="P4455">
        <f>IF($O4455="WINBACK","Recuperar (winback)",IF($O4455="CONVERGENTE","Upgrade / más líneas",IF($O4455="SOLO MÓVIL","Ofrecer fijo + internet (FLBBTV)",IF($O4455="SOLO FIJO / INTERNET","Ofrecer línea móvil Nextphone","Oferta completa (móvil + fijo + internet)"))))</f>
        <v/>
      </c>
      <c r="Q4455">
        <f>$F4455+$H4455+$L4455</f>
        <v/>
      </c>
      <c r="R4455">
        <f>IFERROR(VLOOKUP($A4455,Registros!$B$2:$G$6000,6,0),IFERROR(VLOOKUP($D4455,Winback!$B$2:$C$300,2,0),""))</f>
        <v/>
      </c>
      <c r="S4455">
        <f>IF($E4455=1,"NP","")&amp;IF($G4455=1,"+MOV","")&amp;IF($I4455=1,"+CS","")&amp;IF($K4455=1,"+WB","")</f>
        <v/>
      </c>
      <c r="T4455">
        <f>$E4455+$G4455+$I4455+$K4455</f>
        <v/>
      </c>
    </row>
    <row r="4456">
      <c r="A4456" t="inlineStr">
        <is>
          <t>331070540000</t>
        </is>
      </c>
      <c r="B4456" t="inlineStr">
        <is>
          <t>33107054</t>
        </is>
      </c>
      <c r="C4456" t="inlineStr">
        <is>
          <t>YARITZA VALDES DOMINGUEZ</t>
        </is>
      </c>
      <c r="D4456" t="inlineStr">
        <is>
          <t>YARITZAVALDESDOMINGUEZ</t>
        </is>
      </c>
      <c r="E4456">
        <f>IF(COUNTIFS(Registros!$A$2:$A$6000,"NP",Registros!$B$2:$B$6000,$A4456)&gt;0,1,0)</f>
        <v/>
      </c>
      <c r="F4456">
        <f>IF($E4456=1,SUMIFS(Registros!$F$2:$F$6000,Registros!$A$2:$A$6000,"NP",Registros!$B$2:$B$6000,$A4456),0)</f>
        <v/>
      </c>
      <c r="G4456">
        <f>IF(COUNTIFS(Registros!$A$2:$A$6000,"MOV",Registros!$B$2:$B$6000,$A4456)&gt;0,1,0)</f>
        <v/>
      </c>
      <c r="H4456">
        <f>IF($G4456=1,SUMIFS(Registros!$F$2:$F$6000,Registros!$A$2:$A$6000,"MOV",Registros!$B$2:$B$6000,$A4456),0)</f>
        <v/>
      </c>
      <c r="I4456">
        <f>IF(COUNTIFS(Registros!$A$2:$A$6000,"CS",Registros!$B$2:$B$6000,$A4456)&gt;0,1,0)</f>
        <v/>
      </c>
      <c r="J4456">
        <f>IF($I4456=1,SUMIFS(Registros!$I$2:$I$6000,Registros!$A$2:$A$6000,"CS",Registros!$B$2:$B$6000,$A4456),0)</f>
        <v/>
      </c>
      <c r="K4456">
        <f>IF(COUNTIFS(Winback!$K$2:$K$300,$D4456)&gt;0,1,0)</f>
        <v/>
      </c>
      <c r="L4456">
        <f>IF(AND($K4456=1,LEFT($A4456,3)="WB-"),SUMIFS(Winback!$D$2:$D$300,Winback!$K$2:$K$300,$D4456),0)</f>
        <v/>
      </c>
      <c r="M4456">
        <f>IF(OR($E4456=1,$G4456=1,SUMIFS(Registros!$J$2:$J$6000,Registros!$B$2:$B$6000,$A4456)&gt;0),1,0)</f>
        <v/>
      </c>
      <c r="N4456">
        <f>IF($J4456&gt;0,1,IF(COUNTIFS(Registros!$A$2:$A$6000,"CS",Registros!$B$2:$B$6000,$A4456,Registros!$K$2:$K$6000,"&lt;&gt;")&gt;0,1,0))</f>
        <v/>
      </c>
      <c r="O4456">
        <f>IF(AND($K4456=1,$E4456=0,$G4456=0,$I4456=0),"WINBACK",IF(AND($M4456=1,$N4456&gt;0),"CONVERGENTE",IF($M4456=1,"SOLO MÓVIL",IF($N4456&gt;0,"SOLO FIJO / INTERNET","SIN SERVICIOS"))))</f>
        <v/>
      </c>
      <c r="P4456">
        <f>IF($O4456="WINBACK","Recuperar (winback)",IF($O4456="CONVERGENTE","Upgrade / más líneas",IF($O4456="SOLO MÓVIL","Ofrecer fijo + internet (FLBBTV)",IF($O4456="SOLO FIJO / INTERNET","Ofrecer línea móvil Nextphone","Oferta completa (móvil + fijo + internet)"))))</f>
        <v/>
      </c>
      <c r="Q4456">
        <f>$F4456+$H4456+$L4456</f>
        <v/>
      </c>
      <c r="R4456">
        <f>IFERROR(VLOOKUP($A4456,Registros!$B$2:$G$6000,6,0),IFERROR(VLOOKUP($D4456,Winback!$B$2:$C$300,2,0),""))</f>
        <v/>
      </c>
      <c r="S4456">
        <f>IF($E4456=1,"NP","")&amp;IF($G4456=1,"+MOV","")&amp;IF($I4456=1,"+CS","")&amp;IF($K4456=1,"+WB","")</f>
        <v/>
      </c>
      <c r="T4456">
        <f>$E4456+$G4456+$I4456+$K4456</f>
        <v/>
      </c>
    </row>
    <row r="4457">
      <c r="A4457" t="inlineStr">
        <is>
          <t>351115790000</t>
        </is>
      </c>
      <c r="B4457" t="inlineStr">
        <is>
          <t>35111579</t>
        </is>
      </c>
      <c r="C4457" t="inlineStr">
        <is>
          <t>YARNIN FERNÁNDEZ VARGAS</t>
        </is>
      </c>
      <c r="D4457" t="inlineStr">
        <is>
          <t>YARNINFERNANDEZVARGAS</t>
        </is>
      </c>
      <c r="E4457">
        <f>IF(COUNTIFS(Registros!$A$2:$A$6000,"NP",Registros!$B$2:$B$6000,$A4457)&gt;0,1,0)</f>
        <v/>
      </c>
      <c r="F4457">
        <f>IF($E4457=1,SUMIFS(Registros!$F$2:$F$6000,Registros!$A$2:$A$6000,"NP",Registros!$B$2:$B$6000,$A4457),0)</f>
        <v/>
      </c>
      <c r="G4457">
        <f>IF(COUNTIFS(Registros!$A$2:$A$6000,"MOV",Registros!$B$2:$B$6000,$A4457)&gt;0,1,0)</f>
        <v/>
      </c>
      <c r="H4457">
        <f>IF($G4457=1,SUMIFS(Registros!$F$2:$F$6000,Registros!$A$2:$A$6000,"MOV",Registros!$B$2:$B$6000,$A4457),0)</f>
        <v/>
      </c>
      <c r="I4457">
        <f>IF(COUNTIFS(Registros!$A$2:$A$6000,"CS",Registros!$B$2:$B$6000,$A4457)&gt;0,1,0)</f>
        <v/>
      </c>
      <c r="J4457">
        <f>IF($I4457=1,SUMIFS(Registros!$I$2:$I$6000,Registros!$A$2:$A$6000,"CS",Registros!$B$2:$B$6000,$A4457),0)</f>
        <v/>
      </c>
      <c r="K4457">
        <f>IF(COUNTIFS(Winback!$K$2:$K$300,$D4457)&gt;0,1,0)</f>
        <v/>
      </c>
      <c r="L4457">
        <f>IF(AND($K4457=1,LEFT($A4457,3)="WB-"),SUMIFS(Winback!$D$2:$D$300,Winback!$K$2:$K$300,$D4457),0)</f>
        <v/>
      </c>
      <c r="M4457">
        <f>IF(OR($E4457=1,$G4457=1,SUMIFS(Registros!$J$2:$J$6000,Registros!$B$2:$B$6000,$A4457)&gt;0),1,0)</f>
        <v/>
      </c>
      <c r="N4457">
        <f>IF($J4457&gt;0,1,IF(COUNTIFS(Registros!$A$2:$A$6000,"CS",Registros!$B$2:$B$6000,$A4457,Registros!$K$2:$K$6000,"&lt;&gt;")&gt;0,1,0))</f>
        <v/>
      </c>
      <c r="O4457">
        <f>IF(AND($K4457=1,$E4457=0,$G4457=0,$I4457=0),"WINBACK",IF(AND($M4457=1,$N4457&gt;0),"CONVERGENTE",IF($M4457=1,"SOLO MÓVIL",IF($N4457&gt;0,"SOLO FIJO / INTERNET","SIN SERVICIOS"))))</f>
        <v/>
      </c>
      <c r="P4457">
        <f>IF($O4457="WINBACK","Recuperar (winback)",IF($O4457="CONVERGENTE","Upgrade / más líneas",IF($O4457="SOLO MÓVIL","Ofrecer fijo + internet (FLBBTV)",IF($O4457="SOLO FIJO / INTERNET","Ofrecer línea móvil Nextphone","Oferta completa (móvil + fijo + internet)"))))</f>
        <v/>
      </c>
      <c r="Q4457">
        <f>$F4457+$H4457+$L4457</f>
        <v/>
      </c>
      <c r="R4457">
        <f>IFERROR(VLOOKUP($A4457,Registros!$B$2:$G$6000,6,0),IFERROR(VLOOKUP($D4457,Winback!$B$2:$C$300,2,0),""))</f>
        <v/>
      </c>
      <c r="S4457">
        <f>IF($E4457=1,"NP","")&amp;IF($G4457=1,"+MOV","")&amp;IF($I4457=1,"+CS","")&amp;IF($K4457=1,"+WB","")</f>
        <v/>
      </c>
      <c r="T4457">
        <f>$E4457+$G4457+$I4457+$K4457</f>
        <v/>
      </c>
    </row>
    <row r="4458">
      <c r="A4458" t="inlineStr">
        <is>
          <t>281041470000</t>
        </is>
      </c>
      <c r="B4458" t="inlineStr">
        <is>
          <t>28104147</t>
        </is>
      </c>
      <c r="C4458" t="inlineStr">
        <is>
          <t>YARQUELIS HERCILIA COCHERAN</t>
        </is>
      </c>
      <c r="D4458" t="inlineStr">
        <is>
          <t>YARQUELISHERCILIACOCHERAN</t>
        </is>
      </c>
      <c r="E4458">
        <f>IF(COUNTIFS(Registros!$A$2:$A$6000,"NP",Registros!$B$2:$B$6000,$A4458)&gt;0,1,0)</f>
        <v/>
      </c>
      <c r="F4458">
        <f>IF($E4458=1,SUMIFS(Registros!$F$2:$F$6000,Registros!$A$2:$A$6000,"NP",Registros!$B$2:$B$6000,$A4458),0)</f>
        <v/>
      </c>
      <c r="G4458">
        <f>IF(COUNTIFS(Registros!$A$2:$A$6000,"MOV",Registros!$B$2:$B$6000,$A4458)&gt;0,1,0)</f>
        <v/>
      </c>
      <c r="H4458">
        <f>IF($G4458=1,SUMIFS(Registros!$F$2:$F$6000,Registros!$A$2:$A$6000,"MOV",Registros!$B$2:$B$6000,$A4458),0)</f>
        <v/>
      </c>
      <c r="I4458">
        <f>IF(COUNTIFS(Registros!$A$2:$A$6000,"CS",Registros!$B$2:$B$6000,$A4458)&gt;0,1,0)</f>
        <v/>
      </c>
      <c r="J4458">
        <f>IF($I4458=1,SUMIFS(Registros!$I$2:$I$6000,Registros!$A$2:$A$6000,"CS",Registros!$B$2:$B$6000,$A4458),0)</f>
        <v/>
      </c>
      <c r="K4458">
        <f>IF(COUNTIFS(Winback!$K$2:$K$300,$D4458)&gt;0,1,0)</f>
        <v/>
      </c>
      <c r="L4458">
        <f>IF(AND($K4458=1,LEFT($A4458,3)="WB-"),SUMIFS(Winback!$D$2:$D$300,Winback!$K$2:$K$300,$D4458),0)</f>
        <v/>
      </c>
      <c r="M4458">
        <f>IF(OR($E4458=1,$G4458=1,SUMIFS(Registros!$J$2:$J$6000,Registros!$B$2:$B$6000,$A4458)&gt;0),1,0)</f>
        <v/>
      </c>
      <c r="N4458">
        <f>IF($J4458&gt;0,1,IF(COUNTIFS(Registros!$A$2:$A$6000,"CS",Registros!$B$2:$B$6000,$A4458,Registros!$K$2:$K$6000,"&lt;&gt;")&gt;0,1,0))</f>
        <v/>
      </c>
      <c r="O4458">
        <f>IF(AND($K4458=1,$E4458=0,$G4458=0,$I4458=0),"WINBACK",IF(AND($M4458=1,$N4458&gt;0),"CONVERGENTE",IF($M4458=1,"SOLO MÓVIL",IF($N4458&gt;0,"SOLO FIJO / INTERNET","SIN SERVICIOS"))))</f>
        <v/>
      </c>
      <c r="P4458">
        <f>IF($O4458="WINBACK","Recuperar (winback)",IF($O4458="CONVERGENTE","Upgrade / más líneas",IF($O4458="SOLO MÓVIL","Ofrecer fijo + internet (FLBBTV)",IF($O4458="SOLO FIJO / INTERNET","Ofrecer línea móvil Nextphone","Oferta completa (móvil + fijo + internet)"))))</f>
        <v/>
      </c>
      <c r="Q4458">
        <f>$F4458+$H4458+$L4458</f>
        <v/>
      </c>
      <c r="R4458">
        <f>IFERROR(VLOOKUP($A4458,Registros!$B$2:$G$6000,6,0),IFERROR(VLOOKUP($D4458,Winback!$B$2:$C$300,2,0),""))</f>
        <v/>
      </c>
      <c r="S4458">
        <f>IF($E4458=1,"NP","")&amp;IF($G4458=1,"+MOV","")&amp;IF($I4458=1,"+CS","")&amp;IF($K4458=1,"+WB","")</f>
        <v/>
      </c>
      <c r="T4458">
        <f>$E4458+$G4458+$I4458+$K4458</f>
        <v/>
      </c>
    </row>
    <row r="4459">
      <c r="A4459" t="inlineStr">
        <is>
          <t>352107050000</t>
        </is>
      </c>
      <c r="B4459" t="inlineStr">
        <is>
          <t>35210705</t>
        </is>
      </c>
      <c r="C4459" t="inlineStr">
        <is>
          <t>YASELIS YAMILETH VASQUEZ PINEDA</t>
        </is>
      </c>
      <c r="D4459" t="inlineStr">
        <is>
          <t>YASELISYAMILETHVASQUEZPINEDA</t>
        </is>
      </c>
      <c r="E4459">
        <f>IF(COUNTIFS(Registros!$A$2:$A$6000,"NP",Registros!$B$2:$B$6000,$A4459)&gt;0,1,0)</f>
        <v/>
      </c>
      <c r="F4459">
        <f>IF($E4459=1,SUMIFS(Registros!$F$2:$F$6000,Registros!$A$2:$A$6000,"NP",Registros!$B$2:$B$6000,$A4459),0)</f>
        <v/>
      </c>
      <c r="G4459">
        <f>IF(COUNTIFS(Registros!$A$2:$A$6000,"MOV",Registros!$B$2:$B$6000,$A4459)&gt;0,1,0)</f>
        <v/>
      </c>
      <c r="H4459">
        <f>IF($G4459=1,SUMIFS(Registros!$F$2:$F$6000,Registros!$A$2:$A$6000,"MOV",Registros!$B$2:$B$6000,$A4459),0)</f>
        <v/>
      </c>
      <c r="I4459">
        <f>IF(COUNTIFS(Registros!$A$2:$A$6000,"CS",Registros!$B$2:$B$6000,$A4459)&gt;0,1,0)</f>
        <v/>
      </c>
      <c r="J4459">
        <f>IF($I4459=1,SUMIFS(Registros!$I$2:$I$6000,Registros!$A$2:$A$6000,"CS",Registros!$B$2:$B$6000,$A4459),0)</f>
        <v/>
      </c>
      <c r="K4459">
        <f>IF(COUNTIFS(Winback!$K$2:$K$300,$D4459)&gt;0,1,0)</f>
        <v/>
      </c>
      <c r="L4459">
        <f>IF(AND($K4459=1,LEFT($A4459,3)="WB-"),SUMIFS(Winback!$D$2:$D$300,Winback!$K$2:$K$300,$D4459),0)</f>
        <v/>
      </c>
      <c r="M4459">
        <f>IF(OR($E4459=1,$G4459=1,SUMIFS(Registros!$J$2:$J$6000,Registros!$B$2:$B$6000,$A4459)&gt;0),1,0)</f>
        <v/>
      </c>
      <c r="N4459">
        <f>IF($J4459&gt;0,1,IF(COUNTIFS(Registros!$A$2:$A$6000,"CS",Registros!$B$2:$B$6000,$A4459,Registros!$K$2:$K$6000,"&lt;&gt;")&gt;0,1,0))</f>
        <v/>
      </c>
      <c r="O4459">
        <f>IF(AND($K4459=1,$E4459=0,$G4459=0,$I4459=0),"WINBACK",IF(AND($M4459=1,$N4459&gt;0),"CONVERGENTE",IF($M4459=1,"SOLO MÓVIL",IF($N4459&gt;0,"SOLO FIJO / INTERNET","SIN SERVICIOS"))))</f>
        <v/>
      </c>
      <c r="P4459">
        <f>IF($O4459="WINBACK","Recuperar (winback)",IF($O4459="CONVERGENTE","Upgrade / más líneas",IF($O4459="SOLO MÓVIL","Ofrecer fijo + internet (FLBBTV)",IF($O4459="SOLO FIJO / INTERNET","Ofrecer línea móvil Nextphone","Oferta completa (móvil + fijo + internet)"))))</f>
        <v/>
      </c>
      <c r="Q4459">
        <f>$F4459+$H4459+$L4459</f>
        <v/>
      </c>
      <c r="R4459">
        <f>IFERROR(VLOOKUP($A4459,Registros!$B$2:$G$6000,6,0),IFERROR(VLOOKUP($D4459,Winback!$B$2:$C$300,2,0),""))</f>
        <v/>
      </c>
      <c r="S4459">
        <f>IF($E4459=1,"NP","")&amp;IF($G4459=1,"+MOV","")&amp;IF($I4459=1,"+CS","")&amp;IF($K4459=1,"+WB","")</f>
        <v/>
      </c>
      <c r="T4459">
        <f>$E4459+$G4459+$I4459+$K4459</f>
        <v/>
      </c>
    </row>
    <row r="4460">
      <c r="A4460" t="inlineStr">
        <is>
          <t>319057460000</t>
        </is>
      </c>
      <c r="B4460" t="inlineStr">
        <is>
          <t>31905746</t>
        </is>
      </c>
      <c r="C4460" t="inlineStr">
        <is>
          <t>YASENIA MARISOL MARTES CEDEÑO</t>
        </is>
      </c>
      <c r="D4460" t="inlineStr">
        <is>
          <t>YASENIAMARISOLMARTESCEDENO</t>
        </is>
      </c>
      <c r="E4460">
        <f>IF(COUNTIFS(Registros!$A$2:$A$6000,"NP",Registros!$B$2:$B$6000,$A4460)&gt;0,1,0)</f>
        <v/>
      </c>
      <c r="F4460">
        <f>IF($E4460=1,SUMIFS(Registros!$F$2:$F$6000,Registros!$A$2:$A$6000,"NP",Registros!$B$2:$B$6000,$A4460),0)</f>
        <v/>
      </c>
      <c r="G4460">
        <f>IF(COUNTIFS(Registros!$A$2:$A$6000,"MOV",Registros!$B$2:$B$6000,$A4460)&gt;0,1,0)</f>
        <v/>
      </c>
      <c r="H4460">
        <f>IF($G4460=1,SUMIFS(Registros!$F$2:$F$6000,Registros!$A$2:$A$6000,"MOV",Registros!$B$2:$B$6000,$A4460),0)</f>
        <v/>
      </c>
      <c r="I4460">
        <f>IF(COUNTIFS(Registros!$A$2:$A$6000,"CS",Registros!$B$2:$B$6000,$A4460)&gt;0,1,0)</f>
        <v/>
      </c>
      <c r="J4460">
        <f>IF($I4460=1,SUMIFS(Registros!$I$2:$I$6000,Registros!$A$2:$A$6000,"CS",Registros!$B$2:$B$6000,$A4460),0)</f>
        <v/>
      </c>
      <c r="K4460">
        <f>IF(COUNTIFS(Winback!$K$2:$K$300,$D4460)&gt;0,1,0)</f>
        <v/>
      </c>
      <c r="L4460">
        <f>IF(AND($K4460=1,LEFT($A4460,3)="WB-"),SUMIFS(Winback!$D$2:$D$300,Winback!$K$2:$K$300,$D4460),0)</f>
        <v/>
      </c>
      <c r="M4460">
        <f>IF(OR($E4460=1,$G4460=1,SUMIFS(Registros!$J$2:$J$6000,Registros!$B$2:$B$6000,$A4460)&gt;0),1,0)</f>
        <v/>
      </c>
      <c r="N4460">
        <f>IF($J4460&gt;0,1,IF(COUNTIFS(Registros!$A$2:$A$6000,"CS",Registros!$B$2:$B$6000,$A4460,Registros!$K$2:$K$6000,"&lt;&gt;")&gt;0,1,0))</f>
        <v/>
      </c>
      <c r="O4460">
        <f>IF(AND($K4460=1,$E4460=0,$G4460=0,$I4460=0),"WINBACK",IF(AND($M4460=1,$N4460&gt;0),"CONVERGENTE",IF($M4460=1,"SOLO MÓVIL",IF($N4460&gt;0,"SOLO FIJO / INTERNET","SIN SERVICIOS"))))</f>
        <v/>
      </c>
      <c r="P4460">
        <f>IF($O4460="WINBACK","Recuperar (winback)",IF($O4460="CONVERGENTE","Upgrade / más líneas",IF($O4460="SOLO MÓVIL","Ofrecer fijo + internet (FLBBTV)",IF($O4460="SOLO FIJO / INTERNET","Ofrecer línea móvil Nextphone","Oferta completa (móvil + fijo + internet)"))))</f>
        <v/>
      </c>
      <c r="Q4460">
        <f>$F4460+$H4460+$L4460</f>
        <v/>
      </c>
      <c r="R4460">
        <f>IFERROR(VLOOKUP($A4460,Registros!$B$2:$G$6000,6,0),IFERROR(VLOOKUP($D4460,Winback!$B$2:$C$300,2,0),""))</f>
        <v/>
      </c>
      <c r="S4460">
        <f>IF($E4460=1,"NP","")&amp;IF($G4460=1,"+MOV","")&amp;IF($I4460=1,"+CS","")&amp;IF($K4460=1,"+WB","")</f>
        <v/>
      </c>
      <c r="T4460">
        <f>$E4460+$G4460+$I4460+$K4460</f>
        <v/>
      </c>
    </row>
    <row r="4461">
      <c r="A4461" t="inlineStr">
        <is>
          <t>329024870000</t>
        </is>
      </c>
      <c r="B4461" t="inlineStr">
        <is>
          <t>32902487</t>
        </is>
      </c>
      <c r="C4461" t="inlineStr">
        <is>
          <t>YASIBELL MILEIDY DOMINGUEZ VEGA</t>
        </is>
      </c>
      <c r="D4461" t="inlineStr">
        <is>
          <t>YASIBELLMILEIDYDOMINGUEZVEGA</t>
        </is>
      </c>
      <c r="E4461">
        <f>IF(COUNTIFS(Registros!$A$2:$A$6000,"NP",Registros!$B$2:$B$6000,$A4461)&gt;0,1,0)</f>
        <v/>
      </c>
      <c r="F4461">
        <f>IF($E4461=1,SUMIFS(Registros!$F$2:$F$6000,Registros!$A$2:$A$6000,"NP",Registros!$B$2:$B$6000,$A4461),0)</f>
        <v/>
      </c>
      <c r="G4461">
        <f>IF(COUNTIFS(Registros!$A$2:$A$6000,"MOV",Registros!$B$2:$B$6000,$A4461)&gt;0,1,0)</f>
        <v/>
      </c>
      <c r="H4461">
        <f>IF($G4461=1,SUMIFS(Registros!$F$2:$F$6000,Registros!$A$2:$A$6000,"MOV",Registros!$B$2:$B$6000,$A4461),0)</f>
        <v/>
      </c>
      <c r="I4461">
        <f>IF(COUNTIFS(Registros!$A$2:$A$6000,"CS",Registros!$B$2:$B$6000,$A4461)&gt;0,1,0)</f>
        <v/>
      </c>
      <c r="J4461">
        <f>IF($I4461=1,SUMIFS(Registros!$I$2:$I$6000,Registros!$A$2:$A$6000,"CS",Registros!$B$2:$B$6000,$A4461),0)</f>
        <v/>
      </c>
      <c r="K4461">
        <f>IF(COUNTIFS(Winback!$K$2:$K$300,$D4461)&gt;0,1,0)</f>
        <v/>
      </c>
      <c r="L4461">
        <f>IF(AND($K4461=1,LEFT($A4461,3)="WB-"),SUMIFS(Winback!$D$2:$D$300,Winback!$K$2:$K$300,$D4461),0)</f>
        <v/>
      </c>
      <c r="M4461">
        <f>IF(OR($E4461=1,$G4461=1,SUMIFS(Registros!$J$2:$J$6000,Registros!$B$2:$B$6000,$A4461)&gt;0),1,0)</f>
        <v/>
      </c>
      <c r="N4461">
        <f>IF($J4461&gt;0,1,IF(COUNTIFS(Registros!$A$2:$A$6000,"CS",Registros!$B$2:$B$6000,$A4461,Registros!$K$2:$K$6000,"&lt;&gt;")&gt;0,1,0))</f>
        <v/>
      </c>
      <c r="O4461">
        <f>IF(AND($K4461=1,$E4461=0,$G4461=0,$I4461=0),"WINBACK",IF(AND($M4461=1,$N4461&gt;0),"CONVERGENTE",IF($M4461=1,"SOLO MÓVIL",IF($N4461&gt;0,"SOLO FIJO / INTERNET","SIN SERVICIOS"))))</f>
        <v/>
      </c>
      <c r="P4461">
        <f>IF($O4461="WINBACK","Recuperar (winback)",IF($O4461="CONVERGENTE","Upgrade / más líneas",IF($O4461="SOLO MÓVIL","Ofrecer fijo + internet (FLBBTV)",IF($O4461="SOLO FIJO / INTERNET","Ofrecer línea móvil Nextphone","Oferta completa (móvil + fijo + internet)"))))</f>
        <v/>
      </c>
      <c r="Q4461">
        <f>$F4461+$H4461+$L4461</f>
        <v/>
      </c>
      <c r="R4461">
        <f>IFERROR(VLOOKUP($A4461,Registros!$B$2:$G$6000,6,0),IFERROR(VLOOKUP($D4461,Winback!$B$2:$C$300,2,0),""))</f>
        <v/>
      </c>
      <c r="S4461">
        <f>IF($E4461=1,"NP","")&amp;IF($G4461=1,"+MOV","")&amp;IF($I4461=1,"+CS","")&amp;IF($K4461=1,"+WB","")</f>
        <v/>
      </c>
      <c r="T4461">
        <f>$E4461+$G4461+$I4461+$K4461</f>
        <v/>
      </c>
    </row>
    <row r="4462">
      <c r="A4462" t="inlineStr">
        <is>
          <t>358017480000</t>
        </is>
      </c>
      <c r="B4462" t="inlineStr">
        <is>
          <t>35801748</t>
        </is>
      </c>
      <c r="C4462" t="inlineStr">
        <is>
          <t>YASIEL FIGUEREDO SANTOS</t>
        </is>
      </c>
      <c r="D4462" t="inlineStr">
        <is>
          <t>YASIELFIGUEREDOSANTOS</t>
        </is>
      </c>
      <c r="E4462">
        <f>IF(COUNTIFS(Registros!$A$2:$A$6000,"NP",Registros!$B$2:$B$6000,$A4462)&gt;0,1,0)</f>
        <v/>
      </c>
      <c r="F4462">
        <f>IF($E4462=1,SUMIFS(Registros!$F$2:$F$6000,Registros!$A$2:$A$6000,"NP",Registros!$B$2:$B$6000,$A4462),0)</f>
        <v/>
      </c>
      <c r="G4462">
        <f>IF(COUNTIFS(Registros!$A$2:$A$6000,"MOV",Registros!$B$2:$B$6000,$A4462)&gt;0,1,0)</f>
        <v/>
      </c>
      <c r="H4462">
        <f>IF($G4462=1,SUMIFS(Registros!$F$2:$F$6000,Registros!$A$2:$A$6000,"MOV",Registros!$B$2:$B$6000,$A4462),0)</f>
        <v/>
      </c>
      <c r="I4462">
        <f>IF(COUNTIFS(Registros!$A$2:$A$6000,"CS",Registros!$B$2:$B$6000,$A4462)&gt;0,1,0)</f>
        <v/>
      </c>
      <c r="J4462">
        <f>IF($I4462=1,SUMIFS(Registros!$I$2:$I$6000,Registros!$A$2:$A$6000,"CS",Registros!$B$2:$B$6000,$A4462),0)</f>
        <v/>
      </c>
      <c r="K4462">
        <f>IF(COUNTIFS(Winback!$K$2:$K$300,$D4462)&gt;0,1,0)</f>
        <v/>
      </c>
      <c r="L4462">
        <f>IF(AND($K4462=1,LEFT($A4462,3)="WB-"),SUMIFS(Winback!$D$2:$D$300,Winback!$K$2:$K$300,$D4462),0)</f>
        <v/>
      </c>
      <c r="M4462">
        <f>IF(OR($E4462=1,$G4462=1,SUMIFS(Registros!$J$2:$J$6000,Registros!$B$2:$B$6000,$A4462)&gt;0),1,0)</f>
        <v/>
      </c>
      <c r="N4462">
        <f>IF($J4462&gt;0,1,IF(COUNTIFS(Registros!$A$2:$A$6000,"CS",Registros!$B$2:$B$6000,$A4462,Registros!$K$2:$K$6000,"&lt;&gt;")&gt;0,1,0))</f>
        <v/>
      </c>
      <c r="O4462">
        <f>IF(AND($K4462=1,$E4462=0,$G4462=0,$I4462=0),"WINBACK",IF(AND($M4462=1,$N4462&gt;0),"CONVERGENTE",IF($M4462=1,"SOLO MÓVIL",IF($N4462&gt;0,"SOLO FIJO / INTERNET","SIN SERVICIOS"))))</f>
        <v/>
      </c>
      <c r="P4462">
        <f>IF($O4462="WINBACK","Recuperar (winback)",IF($O4462="CONVERGENTE","Upgrade / más líneas",IF($O4462="SOLO MÓVIL","Ofrecer fijo + internet (FLBBTV)",IF($O4462="SOLO FIJO / INTERNET","Ofrecer línea móvil Nextphone","Oferta completa (móvil + fijo + internet)"))))</f>
        <v/>
      </c>
      <c r="Q4462">
        <f>$F4462+$H4462+$L4462</f>
        <v/>
      </c>
      <c r="R4462">
        <f>IFERROR(VLOOKUP($A4462,Registros!$B$2:$G$6000,6,0),IFERROR(VLOOKUP($D4462,Winback!$B$2:$C$300,2,0),""))</f>
        <v/>
      </c>
      <c r="S4462">
        <f>IF($E4462=1,"NP","")&amp;IF($G4462=1,"+MOV","")&amp;IF($I4462=1,"+CS","")&amp;IF($K4462=1,"+WB","")</f>
        <v/>
      </c>
      <c r="T4462">
        <f>$E4462+$G4462+$I4462+$K4462</f>
        <v/>
      </c>
    </row>
    <row r="4463">
      <c r="A4463" t="inlineStr">
        <is>
          <t>342065580000</t>
        </is>
      </c>
      <c r="B4463" t="inlineStr">
        <is>
          <t>34206558</t>
        </is>
      </c>
      <c r="C4463" t="inlineStr">
        <is>
          <t>YASILETH DEL CARMEN PALMA SANDOVAL</t>
        </is>
      </c>
      <c r="D4463" t="inlineStr">
        <is>
          <t>YASILETHDELCARMENPALMASANDOVAL</t>
        </is>
      </c>
      <c r="E4463">
        <f>IF(COUNTIFS(Registros!$A$2:$A$6000,"NP",Registros!$B$2:$B$6000,$A4463)&gt;0,1,0)</f>
        <v/>
      </c>
      <c r="F4463">
        <f>IF($E4463=1,SUMIFS(Registros!$F$2:$F$6000,Registros!$A$2:$A$6000,"NP",Registros!$B$2:$B$6000,$A4463),0)</f>
        <v/>
      </c>
      <c r="G4463">
        <f>IF(COUNTIFS(Registros!$A$2:$A$6000,"MOV",Registros!$B$2:$B$6000,$A4463)&gt;0,1,0)</f>
        <v/>
      </c>
      <c r="H4463">
        <f>IF($G4463=1,SUMIFS(Registros!$F$2:$F$6000,Registros!$A$2:$A$6000,"MOV",Registros!$B$2:$B$6000,$A4463),0)</f>
        <v/>
      </c>
      <c r="I4463">
        <f>IF(COUNTIFS(Registros!$A$2:$A$6000,"CS",Registros!$B$2:$B$6000,$A4463)&gt;0,1,0)</f>
        <v/>
      </c>
      <c r="J4463">
        <f>IF($I4463=1,SUMIFS(Registros!$I$2:$I$6000,Registros!$A$2:$A$6000,"CS",Registros!$B$2:$B$6000,$A4463),0)</f>
        <v/>
      </c>
      <c r="K4463">
        <f>IF(COUNTIFS(Winback!$K$2:$K$300,$D4463)&gt;0,1,0)</f>
        <v/>
      </c>
      <c r="L4463">
        <f>IF(AND($K4463=1,LEFT($A4463,3)="WB-"),SUMIFS(Winback!$D$2:$D$300,Winback!$K$2:$K$300,$D4463),0)</f>
        <v/>
      </c>
      <c r="M4463">
        <f>IF(OR($E4463=1,$G4463=1,SUMIFS(Registros!$J$2:$J$6000,Registros!$B$2:$B$6000,$A4463)&gt;0),1,0)</f>
        <v/>
      </c>
      <c r="N4463">
        <f>IF($J4463&gt;0,1,IF(COUNTIFS(Registros!$A$2:$A$6000,"CS",Registros!$B$2:$B$6000,$A4463,Registros!$K$2:$K$6000,"&lt;&gt;")&gt;0,1,0))</f>
        <v/>
      </c>
      <c r="O4463">
        <f>IF(AND($K4463=1,$E4463=0,$G4463=0,$I4463=0),"WINBACK",IF(AND($M4463=1,$N4463&gt;0),"CONVERGENTE",IF($M4463=1,"SOLO MÓVIL",IF($N4463&gt;0,"SOLO FIJO / INTERNET","SIN SERVICIOS"))))</f>
        <v/>
      </c>
      <c r="P4463">
        <f>IF($O4463="WINBACK","Recuperar (winback)",IF($O4463="CONVERGENTE","Upgrade / más líneas",IF($O4463="SOLO MÓVIL","Ofrecer fijo + internet (FLBBTV)",IF($O4463="SOLO FIJO / INTERNET","Ofrecer línea móvil Nextphone","Oferta completa (móvil + fijo + internet)"))))</f>
        <v/>
      </c>
      <c r="Q4463">
        <f>$F4463+$H4463+$L4463</f>
        <v/>
      </c>
      <c r="R4463">
        <f>IFERROR(VLOOKUP($A4463,Registros!$B$2:$G$6000,6,0),IFERROR(VLOOKUP($D4463,Winback!$B$2:$C$300,2,0),""))</f>
        <v/>
      </c>
      <c r="S4463">
        <f>IF($E4463=1,"NP","")&amp;IF($G4463=1,"+MOV","")&amp;IF($I4463=1,"+CS","")&amp;IF($K4463=1,"+WB","")</f>
        <v/>
      </c>
      <c r="T4463">
        <f>$E4463+$G4463+$I4463+$K4463</f>
        <v/>
      </c>
    </row>
    <row r="4464">
      <c r="A4464" t="inlineStr">
        <is>
          <t>348012070000</t>
        </is>
      </c>
      <c r="B4464" t="inlineStr">
        <is>
          <t>34801207</t>
        </is>
      </c>
      <c r="C4464" t="inlineStr">
        <is>
          <t>YASLEIDY MILAGRO OLIVEROS LOPEZ</t>
        </is>
      </c>
      <c r="D4464" t="inlineStr">
        <is>
          <t>YASLEIDYMILAGROOLIVEROSLOPEZ</t>
        </is>
      </c>
      <c r="E4464">
        <f>IF(COUNTIFS(Registros!$A$2:$A$6000,"NP",Registros!$B$2:$B$6000,$A4464)&gt;0,1,0)</f>
        <v/>
      </c>
      <c r="F4464">
        <f>IF($E4464=1,SUMIFS(Registros!$F$2:$F$6000,Registros!$A$2:$A$6000,"NP",Registros!$B$2:$B$6000,$A4464),0)</f>
        <v/>
      </c>
      <c r="G4464">
        <f>IF(COUNTIFS(Registros!$A$2:$A$6000,"MOV",Registros!$B$2:$B$6000,$A4464)&gt;0,1,0)</f>
        <v/>
      </c>
      <c r="H4464">
        <f>IF($G4464=1,SUMIFS(Registros!$F$2:$F$6000,Registros!$A$2:$A$6000,"MOV",Registros!$B$2:$B$6000,$A4464),0)</f>
        <v/>
      </c>
      <c r="I4464">
        <f>IF(COUNTIFS(Registros!$A$2:$A$6000,"CS",Registros!$B$2:$B$6000,$A4464)&gt;0,1,0)</f>
        <v/>
      </c>
      <c r="J4464">
        <f>IF($I4464=1,SUMIFS(Registros!$I$2:$I$6000,Registros!$A$2:$A$6000,"CS",Registros!$B$2:$B$6000,$A4464),0)</f>
        <v/>
      </c>
      <c r="K4464">
        <f>IF(COUNTIFS(Winback!$K$2:$K$300,$D4464)&gt;0,1,0)</f>
        <v/>
      </c>
      <c r="L4464">
        <f>IF(AND($K4464=1,LEFT($A4464,3)="WB-"),SUMIFS(Winback!$D$2:$D$300,Winback!$K$2:$K$300,$D4464),0)</f>
        <v/>
      </c>
      <c r="M4464">
        <f>IF(OR($E4464=1,$G4464=1,SUMIFS(Registros!$J$2:$J$6000,Registros!$B$2:$B$6000,$A4464)&gt;0),1,0)</f>
        <v/>
      </c>
      <c r="N4464">
        <f>IF($J4464&gt;0,1,IF(COUNTIFS(Registros!$A$2:$A$6000,"CS",Registros!$B$2:$B$6000,$A4464,Registros!$K$2:$K$6000,"&lt;&gt;")&gt;0,1,0))</f>
        <v/>
      </c>
      <c r="O4464">
        <f>IF(AND($K4464=1,$E4464=0,$G4464=0,$I4464=0),"WINBACK",IF(AND($M4464=1,$N4464&gt;0),"CONVERGENTE",IF($M4464=1,"SOLO MÓVIL",IF($N4464&gt;0,"SOLO FIJO / INTERNET","SIN SERVICIOS"))))</f>
        <v/>
      </c>
      <c r="P4464">
        <f>IF($O4464="WINBACK","Recuperar (winback)",IF($O4464="CONVERGENTE","Upgrade / más líneas",IF($O4464="SOLO MÓVIL","Ofrecer fijo + internet (FLBBTV)",IF($O4464="SOLO FIJO / INTERNET","Ofrecer línea móvil Nextphone","Oferta completa (móvil + fijo + internet)"))))</f>
        <v/>
      </c>
      <c r="Q4464">
        <f>$F4464+$H4464+$L4464</f>
        <v/>
      </c>
      <c r="R4464">
        <f>IFERROR(VLOOKUP($A4464,Registros!$B$2:$G$6000,6,0),IFERROR(VLOOKUP($D4464,Winback!$B$2:$C$300,2,0),""))</f>
        <v/>
      </c>
      <c r="S4464">
        <f>IF($E4464=1,"NP","")&amp;IF($G4464=1,"+MOV","")&amp;IF($I4464=1,"+CS","")&amp;IF($K4464=1,"+WB","")</f>
        <v/>
      </c>
      <c r="T4464">
        <f>$E4464+$G4464+$I4464+$K4464</f>
        <v/>
      </c>
    </row>
    <row r="4465">
      <c r="A4465" t="inlineStr">
        <is>
          <t>346448860000</t>
        </is>
      </c>
      <c r="B4465" t="inlineStr">
        <is>
          <t>34644886</t>
        </is>
      </c>
      <c r="C4465" t="inlineStr">
        <is>
          <t>YASMARIS ISABEL CORREA TENORIO</t>
        </is>
      </c>
      <c r="D4465" t="inlineStr">
        <is>
          <t>YASMARISISABELCORREATENORIO</t>
        </is>
      </c>
      <c r="E4465">
        <f>IF(COUNTIFS(Registros!$A$2:$A$6000,"NP",Registros!$B$2:$B$6000,$A4465)&gt;0,1,0)</f>
        <v/>
      </c>
      <c r="F4465">
        <f>IF($E4465=1,SUMIFS(Registros!$F$2:$F$6000,Registros!$A$2:$A$6000,"NP",Registros!$B$2:$B$6000,$A4465),0)</f>
        <v/>
      </c>
      <c r="G4465">
        <f>IF(COUNTIFS(Registros!$A$2:$A$6000,"MOV",Registros!$B$2:$B$6000,$A4465)&gt;0,1,0)</f>
        <v/>
      </c>
      <c r="H4465">
        <f>IF($G4465=1,SUMIFS(Registros!$F$2:$F$6000,Registros!$A$2:$A$6000,"MOV",Registros!$B$2:$B$6000,$A4465),0)</f>
        <v/>
      </c>
      <c r="I4465">
        <f>IF(COUNTIFS(Registros!$A$2:$A$6000,"CS",Registros!$B$2:$B$6000,$A4465)&gt;0,1,0)</f>
        <v/>
      </c>
      <c r="J4465">
        <f>IF($I4465=1,SUMIFS(Registros!$I$2:$I$6000,Registros!$A$2:$A$6000,"CS",Registros!$B$2:$B$6000,$A4465),0)</f>
        <v/>
      </c>
      <c r="K4465">
        <f>IF(COUNTIFS(Winback!$K$2:$K$300,$D4465)&gt;0,1,0)</f>
        <v/>
      </c>
      <c r="L4465">
        <f>IF(AND($K4465=1,LEFT($A4465,3)="WB-"),SUMIFS(Winback!$D$2:$D$300,Winback!$K$2:$K$300,$D4465),0)</f>
        <v/>
      </c>
      <c r="M4465">
        <f>IF(OR($E4465=1,$G4465=1,SUMIFS(Registros!$J$2:$J$6000,Registros!$B$2:$B$6000,$A4465)&gt;0),1,0)</f>
        <v/>
      </c>
      <c r="N4465">
        <f>IF($J4465&gt;0,1,IF(COUNTIFS(Registros!$A$2:$A$6000,"CS",Registros!$B$2:$B$6000,$A4465,Registros!$K$2:$K$6000,"&lt;&gt;")&gt;0,1,0))</f>
        <v/>
      </c>
      <c r="O4465">
        <f>IF(AND($K4465=1,$E4465=0,$G4465=0,$I4465=0),"WINBACK",IF(AND($M4465=1,$N4465&gt;0),"CONVERGENTE",IF($M4465=1,"SOLO MÓVIL",IF($N4465&gt;0,"SOLO FIJO / INTERNET","SIN SERVICIOS"))))</f>
        <v/>
      </c>
      <c r="P4465">
        <f>IF($O4465="WINBACK","Recuperar (winback)",IF($O4465="CONVERGENTE","Upgrade / más líneas",IF($O4465="SOLO MÓVIL","Ofrecer fijo + internet (FLBBTV)",IF($O4465="SOLO FIJO / INTERNET","Ofrecer línea móvil Nextphone","Oferta completa (móvil + fijo + internet)"))))</f>
        <v/>
      </c>
      <c r="Q4465">
        <f>$F4465+$H4465+$L4465</f>
        <v/>
      </c>
      <c r="R4465">
        <f>IFERROR(VLOOKUP($A4465,Registros!$B$2:$G$6000,6,0),IFERROR(VLOOKUP($D4465,Winback!$B$2:$C$300,2,0),""))</f>
        <v/>
      </c>
      <c r="S4465">
        <f>IF($E4465=1,"NP","")&amp;IF($G4465=1,"+MOV","")&amp;IF($I4465=1,"+CS","")&amp;IF($K4465=1,"+WB","")</f>
        <v/>
      </c>
      <c r="T4465">
        <f>$E4465+$G4465+$I4465+$K4465</f>
        <v/>
      </c>
    </row>
    <row r="4466">
      <c r="A4466" t="inlineStr">
        <is>
          <t>348452430000</t>
        </is>
      </c>
      <c r="B4466" t="inlineStr">
        <is>
          <t>34845243</t>
        </is>
      </c>
      <c r="C4466" t="inlineStr">
        <is>
          <t>YASMIDES NISETT GOMEZ MARTINEZ DE GONZALE</t>
        </is>
      </c>
      <c r="D4466" t="inlineStr">
        <is>
          <t>YASMIDESNISETTGOMEZMARTINEZDEGONZALE</t>
        </is>
      </c>
      <c r="E4466">
        <f>IF(COUNTIFS(Registros!$A$2:$A$6000,"NP",Registros!$B$2:$B$6000,$A4466)&gt;0,1,0)</f>
        <v/>
      </c>
      <c r="F4466">
        <f>IF($E4466=1,SUMIFS(Registros!$F$2:$F$6000,Registros!$A$2:$A$6000,"NP",Registros!$B$2:$B$6000,$A4466),0)</f>
        <v/>
      </c>
      <c r="G4466">
        <f>IF(COUNTIFS(Registros!$A$2:$A$6000,"MOV",Registros!$B$2:$B$6000,$A4466)&gt;0,1,0)</f>
        <v/>
      </c>
      <c r="H4466">
        <f>IF($G4466=1,SUMIFS(Registros!$F$2:$F$6000,Registros!$A$2:$A$6000,"MOV",Registros!$B$2:$B$6000,$A4466),0)</f>
        <v/>
      </c>
      <c r="I4466">
        <f>IF(COUNTIFS(Registros!$A$2:$A$6000,"CS",Registros!$B$2:$B$6000,$A4466)&gt;0,1,0)</f>
        <v/>
      </c>
      <c r="J4466">
        <f>IF($I4466=1,SUMIFS(Registros!$I$2:$I$6000,Registros!$A$2:$A$6000,"CS",Registros!$B$2:$B$6000,$A4466),0)</f>
        <v/>
      </c>
      <c r="K4466">
        <f>IF(COUNTIFS(Winback!$K$2:$K$300,$D4466)&gt;0,1,0)</f>
        <v/>
      </c>
      <c r="L4466">
        <f>IF(AND($K4466=1,LEFT($A4466,3)="WB-"),SUMIFS(Winback!$D$2:$D$300,Winback!$K$2:$K$300,$D4466),0)</f>
        <v/>
      </c>
      <c r="M4466">
        <f>IF(OR($E4466=1,$G4466=1,SUMIFS(Registros!$J$2:$J$6000,Registros!$B$2:$B$6000,$A4466)&gt;0),1,0)</f>
        <v/>
      </c>
      <c r="N4466">
        <f>IF($J4466&gt;0,1,IF(COUNTIFS(Registros!$A$2:$A$6000,"CS",Registros!$B$2:$B$6000,$A4466,Registros!$K$2:$K$6000,"&lt;&gt;")&gt;0,1,0))</f>
        <v/>
      </c>
      <c r="O4466">
        <f>IF(AND($K4466=1,$E4466=0,$G4466=0,$I4466=0),"WINBACK",IF(AND($M4466=1,$N4466&gt;0),"CONVERGENTE",IF($M4466=1,"SOLO MÓVIL",IF($N4466&gt;0,"SOLO FIJO / INTERNET","SIN SERVICIOS"))))</f>
        <v/>
      </c>
      <c r="P4466">
        <f>IF($O4466="WINBACK","Recuperar (winback)",IF($O4466="CONVERGENTE","Upgrade / más líneas",IF($O4466="SOLO MÓVIL","Ofrecer fijo + internet (FLBBTV)",IF($O4466="SOLO FIJO / INTERNET","Ofrecer línea móvil Nextphone","Oferta completa (móvil + fijo + internet)"))))</f>
        <v/>
      </c>
      <c r="Q4466">
        <f>$F4466+$H4466+$L4466</f>
        <v/>
      </c>
      <c r="R4466">
        <f>IFERROR(VLOOKUP($A4466,Registros!$B$2:$G$6000,6,0),IFERROR(VLOOKUP($D4466,Winback!$B$2:$C$300,2,0),""))</f>
        <v/>
      </c>
      <c r="S4466">
        <f>IF($E4466=1,"NP","")&amp;IF($G4466=1,"+MOV","")&amp;IF($I4466=1,"+CS","")&amp;IF($K4466=1,"+WB","")</f>
        <v/>
      </c>
      <c r="T4466">
        <f>$E4466+$G4466+$I4466+$K4466</f>
        <v/>
      </c>
    </row>
    <row r="4467">
      <c r="A4467" t="inlineStr">
        <is>
          <t>346399530000</t>
        </is>
      </c>
      <c r="B4467" t="inlineStr">
        <is>
          <t>34639953</t>
        </is>
      </c>
      <c r="C4467" t="inlineStr">
        <is>
          <t>YASMILETH DEL VALLE GIL ARAUJO</t>
        </is>
      </c>
      <c r="D4467" t="inlineStr">
        <is>
          <t>YASMILETHDELVALLEGILARAUJO</t>
        </is>
      </c>
      <c r="E4467">
        <f>IF(COUNTIFS(Registros!$A$2:$A$6000,"NP",Registros!$B$2:$B$6000,$A4467)&gt;0,1,0)</f>
        <v/>
      </c>
      <c r="F4467">
        <f>IF($E4467=1,SUMIFS(Registros!$F$2:$F$6000,Registros!$A$2:$A$6000,"NP",Registros!$B$2:$B$6000,$A4467),0)</f>
        <v/>
      </c>
      <c r="G4467">
        <f>IF(COUNTIFS(Registros!$A$2:$A$6000,"MOV",Registros!$B$2:$B$6000,$A4467)&gt;0,1,0)</f>
        <v/>
      </c>
      <c r="H4467">
        <f>IF($G4467=1,SUMIFS(Registros!$F$2:$F$6000,Registros!$A$2:$A$6000,"MOV",Registros!$B$2:$B$6000,$A4467),0)</f>
        <v/>
      </c>
      <c r="I4467">
        <f>IF(COUNTIFS(Registros!$A$2:$A$6000,"CS",Registros!$B$2:$B$6000,$A4467)&gt;0,1,0)</f>
        <v/>
      </c>
      <c r="J4467">
        <f>IF($I4467=1,SUMIFS(Registros!$I$2:$I$6000,Registros!$A$2:$A$6000,"CS",Registros!$B$2:$B$6000,$A4467),0)</f>
        <v/>
      </c>
      <c r="K4467">
        <f>IF(COUNTIFS(Winback!$K$2:$K$300,$D4467)&gt;0,1,0)</f>
        <v/>
      </c>
      <c r="L4467">
        <f>IF(AND($K4467=1,LEFT($A4467,3)="WB-"),SUMIFS(Winback!$D$2:$D$300,Winback!$K$2:$K$300,$D4467),0)</f>
        <v/>
      </c>
      <c r="M4467">
        <f>IF(OR($E4467=1,$G4467=1,SUMIFS(Registros!$J$2:$J$6000,Registros!$B$2:$B$6000,$A4467)&gt;0),1,0)</f>
        <v/>
      </c>
      <c r="N4467">
        <f>IF($J4467&gt;0,1,IF(COUNTIFS(Registros!$A$2:$A$6000,"CS",Registros!$B$2:$B$6000,$A4467,Registros!$K$2:$K$6000,"&lt;&gt;")&gt;0,1,0))</f>
        <v/>
      </c>
      <c r="O4467">
        <f>IF(AND($K4467=1,$E4467=0,$G4467=0,$I4467=0),"WINBACK",IF(AND($M4467=1,$N4467&gt;0),"CONVERGENTE",IF($M4467=1,"SOLO MÓVIL",IF($N4467&gt;0,"SOLO FIJO / INTERNET","SIN SERVICIOS"))))</f>
        <v/>
      </c>
      <c r="P4467">
        <f>IF($O4467="WINBACK","Recuperar (winback)",IF($O4467="CONVERGENTE","Upgrade / más líneas",IF($O4467="SOLO MÓVIL","Ofrecer fijo + internet (FLBBTV)",IF($O4467="SOLO FIJO / INTERNET","Ofrecer línea móvil Nextphone","Oferta completa (móvil + fijo + internet)"))))</f>
        <v/>
      </c>
      <c r="Q4467">
        <f>$F4467+$H4467+$L4467</f>
        <v/>
      </c>
      <c r="R4467">
        <f>IFERROR(VLOOKUP($A4467,Registros!$B$2:$G$6000,6,0),IFERROR(VLOOKUP($D4467,Winback!$B$2:$C$300,2,0),""))</f>
        <v/>
      </c>
      <c r="S4467">
        <f>IF($E4467=1,"NP","")&amp;IF($G4467=1,"+MOV","")&amp;IF($I4467=1,"+CS","")&amp;IF($K4467=1,"+WB","")</f>
        <v/>
      </c>
      <c r="T4467">
        <f>$E4467+$G4467+$I4467+$K4467</f>
        <v/>
      </c>
    </row>
    <row r="4468">
      <c r="A4468" t="inlineStr">
        <is>
          <t>332070450000</t>
        </is>
      </c>
      <c r="B4468" t="inlineStr">
        <is>
          <t>33207045</t>
        </is>
      </c>
      <c r="C4468" t="inlineStr">
        <is>
          <t>YASMILETH GIL</t>
        </is>
      </c>
      <c r="D4468" t="inlineStr">
        <is>
          <t>YASMILETHGIL</t>
        </is>
      </c>
      <c r="E4468">
        <f>IF(COUNTIFS(Registros!$A$2:$A$6000,"NP",Registros!$B$2:$B$6000,$A4468)&gt;0,1,0)</f>
        <v/>
      </c>
      <c r="F4468">
        <f>IF($E4468=1,SUMIFS(Registros!$F$2:$F$6000,Registros!$A$2:$A$6000,"NP",Registros!$B$2:$B$6000,$A4468),0)</f>
        <v/>
      </c>
      <c r="G4468">
        <f>IF(COUNTIFS(Registros!$A$2:$A$6000,"MOV",Registros!$B$2:$B$6000,$A4468)&gt;0,1,0)</f>
        <v/>
      </c>
      <c r="H4468">
        <f>IF($G4468=1,SUMIFS(Registros!$F$2:$F$6000,Registros!$A$2:$A$6000,"MOV",Registros!$B$2:$B$6000,$A4468),0)</f>
        <v/>
      </c>
      <c r="I4468">
        <f>IF(COUNTIFS(Registros!$A$2:$A$6000,"CS",Registros!$B$2:$B$6000,$A4468)&gt;0,1,0)</f>
        <v/>
      </c>
      <c r="J4468">
        <f>IF($I4468=1,SUMIFS(Registros!$I$2:$I$6000,Registros!$A$2:$A$6000,"CS",Registros!$B$2:$B$6000,$A4468),0)</f>
        <v/>
      </c>
      <c r="K4468">
        <f>IF(COUNTIFS(Winback!$K$2:$K$300,$D4468)&gt;0,1,0)</f>
        <v/>
      </c>
      <c r="L4468">
        <f>IF(AND($K4468=1,LEFT($A4468,3)="WB-"),SUMIFS(Winback!$D$2:$D$300,Winback!$K$2:$K$300,$D4468),0)</f>
        <v/>
      </c>
      <c r="M4468">
        <f>IF(OR($E4468=1,$G4468=1,SUMIFS(Registros!$J$2:$J$6000,Registros!$B$2:$B$6000,$A4468)&gt;0),1,0)</f>
        <v/>
      </c>
      <c r="N4468">
        <f>IF($J4468&gt;0,1,IF(COUNTIFS(Registros!$A$2:$A$6000,"CS",Registros!$B$2:$B$6000,$A4468,Registros!$K$2:$K$6000,"&lt;&gt;")&gt;0,1,0))</f>
        <v/>
      </c>
      <c r="O4468">
        <f>IF(AND($K4468=1,$E4468=0,$G4468=0,$I4468=0),"WINBACK",IF(AND($M4468=1,$N4468&gt;0),"CONVERGENTE",IF($M4468=1,"SOLO MÓVIL",IF($N4468&gt;0,"SOLO FIJO / INTERNET","SIN SERVICIOS"))))</f>
        <v/>
      </c>
      <c r="P4468">
        <f>IF($O4468="WINBACK","Recuperar (winback)",IF($O4468="CONVERGENTE","Upgrade / más líneas",IF($O4468="SOLO MÓVIL","Ofrecer fijo + internet (FLBBTV)",IF($O4468="SOLO FIJO / INTERNET","Ofrecer línea móvil Nextphone","Oferta completa (móvil + fijo + internet)"))))</f>
        <v/>
      </c>
      <c r="Q4468">
        <f>$F4468+$H4468+$L4468</f>
        <v/>
      </c>
      <c r="R4468">
        <f>IFERROR(VLOOKUP($A4468,Registros!$B$2:$G$6000,6,0),IFERROR(VLOOKUP($D4468,Winback!$B$2:$C$300,2,0),""))</f>
        <v/>
      </c>
      <c r="S4468">
        <f>IF($E4468=1,"NP","")&amp;IF($G4468=1,"+MOV","")&amp;IF($I4468=1,"+CS","")&amp;IF($K4468=1,"+WB","")</f>
        <v/>
      </c>
      <c r="T4468">
        <f>$E4468+$G4468+$I4468+$K4468</f>
        <v/>
      </c>
    </row>
    <row r="4469">
      <c r="A4469" t="inlineStr">
        <is>
          <t>339013030000</t>
        </is>
      </c>
      <c r="B4469" t="inlineStr">
        <is>
          <t>33901303</t>
        </is>
      </c>
      <c r="C4469" t="inlineStr">
        <is>
          <t>YASMIN DEL CARMEN ALFANO OSORIO</t>
        </is>
      </c>
      <c r="D4469" t="inlineStr">
        <is>
          <t>YASMINDELCARMENALFANOOSORIO</t>
        </is>
      </c>
      <c r="E4469">
        <f>IF(COUNTIFS(Registros!$A$2:$A$6000,"NP",Registros!$B$2:$B$6000,$A4469)&gt;0,1,0)</f>
        <v/>
      </c>
      <c r="F4469">
        <f>IF($E4469=1,SUMIFS(Registros!$F$2:$F$6000,Registros!$A$2:$A$6000,"NP",Registros!$B$2:$B$6000,$A4469),0)</f>
        <v/>
      </c>
      <c r="G4469">
        <f>IF(COUNTIFS(Registros!$A$2:$A$6000,"MOV",Registros!$B$2:$B$6000,$A4469)&gt;0,1,0)</f>
        <v/>
      </c>
      <c r="H4469">
        <f>IF($G4469=1,SUMIFS(Registros!$F$2:$F$6000,Registros!$A$2:$A$6000,"MOV",Registros!$B$2:$B$6000,$A4469),0)</f>
        <v/>
      </c>
      <c r="I4469">
        <f>IF(COUNTIFS(Registros!$A$2:$A$6000,"CS",Registros!$B$2:$B$6000,$A4469)&gt;0,1,0)</f>
        <v/>
      </c>
      <c r="J4469">
        <f>IF($I4469=1,SUMIFS(Registros!$I$2:$I$6000,Registros!$A$2:$A$6000,"CS",Registros!$B$2:$B$6000,$A4469),0)</f>
        <v/>
      </c>
      <c r="K4469">
        <f>IF(COUNTIFS(Winback!$K$2:$K$300,$D4469)&gt;0,1,0)</f>
        <v/>
      </c>
      <c r="L4469">
        <f>IF(AND($K4469=1,LEFT($A4469,3)="WB-"),SUMIFS(Winback!$D$2:$D$300,Winback!$K$2:$K$300,$D4469),0)</f>
        <v/>
      </c>
      <c r="M4469">
        <f>IF(OR($E4469=1,$G4469=1,SUMIFS(Registros!$J$2:$J$6000,Registros!$B$2:$B$6000,$A4469)&gt;0),1,0)</f>
        <v/>
      </c>
      <c r="N4469">
        <f>IF($J4469&gt;0,1,IF(COUNTIFS(Registros!$A$2:$A$6000,"CS",Registros!$B$2:$B$6000,$A4469,Registros!$K$2:$K$6000,"&lt;&gt;")&gt;0,1,0))</f>
        <v/>
      </c>
      <c r="O4469">
        <f>IF(AND($K4469=1,$E4469=0,$G4469=0,$I4469=0),"WINBACK",IF(AND($M4469=1,$N4469&gt;0),"CONVERGENTE",IF($M4469=1,"SOLO MÓVIL",IF($N4469&gt;0,"SOLO FIJO / INTERNET","SIN SERVICIOS"))))</f>
        <v/>
      </c>
      <c r="P4469">
        <f>IF($O4469="WINBACK","Recuperar (winback)",IF($O4469="CONVERGENTE","Upgrade / más líneas",IF($O4469="SOLO MÓVIL","Ofrecer fijo + internet (FLBBTV)",IF($O4469="SOLO FIJO / INTERNET","Ofrecer línea móvil Nextphone","Oferta completa (móvil + fijo + internet)"))))</f>
        <v/>
      </c>
      <c r="Q4469">
        <f>$F4469+$H4469+$L4469</f>
        <v/>
      </c>
      <c r="R4469">
        <f>IFERROR(VLOOKUP($A4469,Registros!$B$2:$G$6000,6,0),IFERROR(VLOOKUP($D4469,Winback!$B$2:$C$300,2,0),""))</f>
        <v/>
      </c>
      <c r="S4469">
        <f>IF($E4469=1,"NP","")&amp;IF($G4469=1,"+MOV","")&amp;IF($I4469=1,"+CS","")&amp;IF($K4469=1,"+WB","")</f>
        <v/>
      </c>
      <c r="T4469">
        <f>$E4469+$G4469+$I4469+$K4469</f>
        <v/>
      </c>
    </row>
    <row r="4470">
      <c r="A4470" t="inlineStr">
        <is>
          <t>326009280000</t>
        </is>
      </c>
      <c r="B4470" t="inlineStr">
        <is>
          <t>32600928</t>
        </is>
      </c>
      <c r="C4470" t="inlineStr">
        <is>
          <t>YASMIN ELIZABETH JARAMILLO ACEVEDO</t>
        </is>
      </c>
      <c r="D4470" t="inlineStr">
        <is>
          <t>YASMINELIZABETHJARAMILLOACEVEDO</t>
        </is>
      </c>
      <c r="E4470">
        <f>IF(COUNTIFS(Registros!$A$2:$A$6000,"NP",Registros!$B$2:$B$6000,$A4470)&gt;0,1,0)</f>
        <v/>
      </c>
      <c r="F4470">
        <f>IF($E4470=1,SUMIFS(Registros!$F$2:$F$6000,Registros!$A$2:$A$6000,"NP",Registros!$B$2:$B$6000,$A4470),0)</f>
        <v/>
      </c>
      <c r="G4470">
        <f>IF(COUNTIFS(Registros!$A$2:$A$6000,"MOV",Registros!$B$2:$B$6000,$A4470)&gt;0,1,0)</f>
        <v/>
      </c>
      <c r="H4470">
        <f>IF($G4470=1,SUMIFS(Registros!$F$2:$F$6000,Registros!$A$2:$A$6000,"MOV",Registros!$B$2:$B$6000,$A4470),0)</f>
        <v/>
      </c>
      <c r="I4470">
        <f>IF(COUNTIFS(Registros!$A$2:$A$6000,"CS",Registros!$B$2:$B$6000,$A4470)&gt;0,1,0)</f>
        <v/>
      </c>
      <c r="J4470">
        <f>IF($I4470=1,SUMIFS(Registros!$I$2:$I$6000,Registros!$A$2:$A$6000,"CS",Registros!$B$2:$B$6000,$A4470),0)</f>
        <v/>
      </c>
      <c r="K4470">
        <f>IF(COUNTIFS(Winback!$K$2:$K$300,$D4470)&gt;0,1,0)</f>
        <v/>
      </c>
      <c r="L4470">
        <f>IF(AND($K4470=1,LEFT($A4470,3)="WB-"),SUMIFS(Winback!$D$2:$D$300,Winback!$K$2:$K$300,$D4470),0)</f>
        <v/>
      </c>
      <c r="M4470">
        <f>IF(OR($E4470=1,$G4470=1,SUMIFS(Registros!$J$2:$J$6000,Registros!$B$2:$B$6000,$A4470)&gt;0),1,0)</f>
        <v/>
      </c>
      <c r="N4470">
        <f>IF($J4470&gt;0,1,IF(COUNTIFS(Registros!$A$2:$A$6000,"CS",Registros!$B$2:$B$6000,$A4470,Registros!$K$2:$K$6000,"&lt;&gt;")&gt;0,1,0))</f>
        <v/>
      </c>
      <c r="O4470">
        <f>IF(AND($K4470=1,$E4470=0,$G4470=0,$I4470=0),"WINBACK",IF(AND($M4470=1,$N4470&gt;0),"CONVERGENTE",IF($M4470=1,"SOLO MÓVIL",IF($N4470&gt;0,"SOLO FIJO / INTERNET","SIN SERVICIOS"))))</f>
        <v/>
      </c>
      <c r="P4470">
        <f>IF($O4470="WINBACK","Recuperar (winback)",IF($O4470="CONVERGENTE","Upgrade / más líneas",IF($O4470="SOLO MÓVIL","Ofrecer fijo + internet (FLBBTV)",IF($O4470="SOLO FIJO / INTERNET","Ofrecer línea móvil Nextphone","Oferta completa (móvil + fijo + internet)"))))</f>
        <v/>
      </c>
      <c r="Q4470">
        <f>$F4470+$H4470+$L4470</f>
        <v/>
      </c>
      <c r="R4470">
        <f>IFERROR(VLOOKUP($A4470,Registros!$B$2:$G$6000,6,0),IFERROR(VLOOKUP($D4470,Winback!$B$2:$C$300,2,0),""))</f>
        <v/>
      </c>
      <c r="S4470">
        <f>IF($E4470=1,"NP","")&amp;IF($G4470=1,"+MOV","")&amp;IF($I4470=1,"+CS","")&amp;IF($K4470=1,"+WB","")</f>
        <v/>
      </c>
      <c r="T4470">
        <f>$E4470+$G4470+$I4470+$K4470</f>
        <v/>
      </c>
    </row>
    <row r="4471">
      <c r="A4471" t="inlineStr">
        <is>
          <t>322089300000</t>
        </is>
      </c>
      <c r="B4471" t="inlineStr">
        <is>
          <t>32208930</t>
        </is>
      </c>
      <c r="C4471" t="inlineStr">
        <is>
          <t>YASMIN INDIRA HERRERA SALAZAR</t>
        </is>
      </c>
      <c r="D4471" t="inlineStr">
        <is>
          <t>YASMININDIRAHERRERASALAZAR</t>
        </is>
      </c>
      <c r="E4471">
        <f>IF(COUNTIFS(Registros!$A$2:$A$6000,"NP",Registros!$B$2:$B$6000,$A4471)&gt;0,1,0)</f>
        <v/>
      </c>
      <c r="F4471">
        <f>IF($E4471=1,SUMIFS(Registros!$F$2:$F$6000,Registros!$A$2:$A$6000,"NP",Registros!$B$2:$B$6000,$A4471),0)</f>
        <v/>
      </c>
      <c r="G4471">
        <f>IF(COUNTIFS(Registros!$A$2:$A$6000,"MOV",Registros!$B$2:$B$6000,$A4471)&gt;0,1,0)</f>
        <v/>
      </c>
      <c r="H4471">
        <f>IF($G4471=1,SUMIFS(Registros!$F$2:$F$6000,Registros!$A$2:$A$6000,"MOV",Registros!$B$2:$B$6000,$A4471),0)</f>
        <v/>
      </c>
      <c r="I4471">
        <f>IF(COUNTIFS(Registros!$A$2:$A$6000,"CS",Registros!$B$2:$B$6000,$A4471)&gt;0,1,0)</f>
        <v/>
      </c>
      <c r="J4471">
        <f>IF($I4471=1,SUMIFS(Registros!$I$2:$I$6000,Registros!$A$2:$A$6000,"CS",Registros!$B$2:$B$6000,$A4471),0)</f>
        <v/>
      </c>
      <c r="K4471">
        <f>IF(COUNTIFS(Winback!$K$2:$K$300,$D4471)&gt;0,1,0)</f>
        <v/>
      </c>
      <c r="L4471">
        <f>IF(AND($K4471=1,LEFT($A4471,3)="WB-"),SUMIFS(Winback!$D$2:$D$300,Winback!$K$2:$K$300,$D4471),0)</f>
        <v/>
      </c>
      <c r="M4471">
        <f>IF(OR($E4471=1,$G4471=1,SUMIFS(Registros!$J$2:$J$6000,Registros!$B$2:$B$6000,$A4471)&gt;0),1,0)</f>
        <v/>
      </c>
      <c r="N4471">
        <f>IF($J4471&gt;0,1,IF(COUNTIFS(Registros!$A$2:$A$6000,"CS",Registros!$B$2:$B$6000,$A4471,Registros!$K$2:$K$6000,"&lt;&gt;")&gt;0,1,0))</f>
        <v/>
      </c>
      <c r="O4471">
        <f>IF(AND($K4471=1,$E4471=0,$G4471=0,$I4471=0),"WINBACK",IF(AND($M4471=1,$N4471&gt;0),"CONVERGENTE",IF($M4471=1,"SOLO MÓVIL",IF($N4471&gt;0,"SOLO FIJO / INTERNET","SIN SERVICIOS"))))</f>
        <v/>
      </c>
      <c r="P4471">
        <f>IF($O4471="WINBACK","Recuperar (winback)",IF($O4471="CONVERGENTE","Upgrade / más líneas",IF($O4471="SOLO MÓVIL","Ofrecer fijo + internet (FLBBTV)",IF($O4471="SOLO FIJO / INTERNET","Ofrecer línea móvil Nextphone","Oferta completa (móvil + fijo + internet)"))))</f>
        <v/>
      </c>
      <c r="Q4471">
        <f>$F4471+$H4471+$L4471</f>
        <v/>
      </c>
      <c r="R4471">
        <f>IFERROR(VLOOKUP($A4471,Registros!$B$2:$G$6000,6,0),IFERROR(VLOOKUP($D4471,Winback!$B$2:$C$300,2,0),""))</f>
        <v/>
      </c>
      <c r="S4471">
        <f>IF($E4471=1,"NP","")&amp;IF($G4471=1,"+MOV","")&amp;IF($I4471=1,"+CS","")&amp;IF($K4471=1,"+WB","")</f>
        <v/>
      </c>
      <c r="T4471">
        <f>$E4471+$G4471+$I4471+$K4471</f>
        <v/>
      </c>
    </row>
    <row r="4472">
      <c r="A4472" t="inlineStr">
        <is>
          <t>326045130000</t>
        </is>
      </c>
      <c r="B4472" t="inlineStr">
        <is>
          <t>32604513</t>
        </is>
      </c>
      <c r="C4472" t="inlineStr">
        <is>
          <t>YASMIRA YAMILETH MORENO BARAHONA</t>
        </is>
      </c>
      <c r="D4472" t="inlineStr">
        <is>
          <t>YASMIRAYAMILETHMORENOBARAHONA</t>
        </is>
      </c>
      <c r="E4472">
        <f>IF(COUNTIFS(Registros!$A$2:$A$6000,"NP",Registros!$B$2:$B$6000,$A4472)&gt;0,1,0)</f>
        <v/>
      </c>
      <c r="F4472">
        <f>IF($E4472=1,SUMIFS(Registros!$F$2:$F$6000,Registros!$A$2:$A$6000,"NP",Registros!$B$2:$B$6000,$A4472),0)</f>
        <v/>
      </c>
      <c r="G4472">
        <f>IF(COUNTIFS(Registros!$A$2:$A$6000,"MOV",Registros!$B$2:$B$6000,$A4472)&gt;0,1,0)</f>
        <v/>
      </c>
      <c r="H4472">
        <f>IF($G4472=1,SUMIFS(Registros!$F$2:$F$6000,Registros!$A$2:$A$6000,"MOV",Registros!$B$2:$B$6000,$A4472),0)</f>
        <v/>
      </c>
      <c r="I4472">
        <f>IF(COUNTIFS(Registros!$A$2:$A$6000,"CS",Registros!$B$2:$B$6000,$A4472)&gt;0,1,0)</f>
        <v/>
      </c>
      <c r="J4472">
        <f>IF($I4472=1,SUMIFS(Registros!$I$2:$I$6000,Registros!$A$2:$A$6000,"CS",Registros!$B$2:$B$6000,$A4472),0)</f>
        <v/>
      </c>
      <c r="K4472">
        <f>IF(COUNTIFS(Winback!$K$2:$K$300,$D4472)&gt;0,1,0)</f>
        <v/>
      </c>
      <c r="L4472">
        <f>IF(AND($K4472=1,LEFT($A4472,3)="WB-"),SUMIFS(Winback!$D$2:$D$300,Winback!$K$2:$K$300,$D4472),0)</f>
        <v/>
      </c>
      <c r="M4472">
        <f>IF(OR($E4472=1,$G4472=1,SUMIFS(Registros!$J$2:$J$6000,Registros!$B$2:$B$6000,$A4472)&gt;0),1,0)</f>
        <v/>
      </c>
      <c r="N4472">
        <f>IF($J4472&gt;0,1,IF(COUNTIFS(Registros!$A$2:$A$6000,"CS",Registros!$B$2:$B$6000,$A4472,Registros!$K$2:$K$6000,"&lt;&gt;")&gt;0,1,0))</f>
        <v/>
      </c>
      <c r="O4472">
        <f>IF(AND($K4472=1,$E4472=0,$G4472=0,$I4472=0),"WINBACK",IF(AND($M4472=1,$N4472&gt;0),"CONVERGENTE",IF($M4472=1,"SOLO MÓVIL",IF($N4472&gt;0,"SOLO FIJO / INTERNET","SIN SERVICIOS"))))</f>
        <v/>
      </c>
      <c r="P4472">
        <f>IF($O4472="WINBACK","Recuperar (winback)",IF($O4472="CONVERGENTE","Upgrade / más líneas",IF($O4472="SOLO MÓVIL","Ofrecer fijo + internet (FLBBTV)",IF($O4472="SOLO FIJO / INTERNET","Ofrecer línea móvil Nextphone","Oferta completa (móvil + fijo + internet)"))))</f>
        <v/>
      </c>
      <c r="Q4472">
        <f>$F4472+$H4472+$L4472</f>
        <v/>
      </c>
      <c r="R4472">
        <f>IFERROR(VLOOKUP($A4472,Registros!$B$2:$G$6000,6,0),IFERROR(VLOOKUP($D4472,Winback!$B$2:$C$300,2,0),""))</f>
        <v/>
      </c>
      <c r="S4472">
        <f>IF($E4472=1,"NP","")&amp;IF($G4472=1,"+MOV","")&amp;IF($I4472=1,"+CS","")&amp;IF($K4472=1,"+WB","")</f>
        <v/>
      </c>
      <c r="T4472">
        <f>$E4472+$G4472+$I4472+$K4472</f>
        <v/>
      </c>
    </row>
    <row r="4473">
      <c r="A4473" t="inlineStr">
        <is>
          <t>318062320000</t>
        </is>
      </c>
      <c r="B4473" t="inlineStr">
        <is>
          <t>31806232</t>
        </is>
      </c>
      <c r="C4473" t="inlineStr">
        <is>
          <t>YASSER ESPINOZA NOGUERA</t>
        </is>
      </c>
      <c r="D4473" t="inlineStr">
        <is>
          <t>YASSERESPINOZANOGUERA</t>
        </is>
      </c>
      <c r="E4473">
        <f>IF(COUNTIFS(Registros!$A$2:$A$6000,"NP",Registros!$B$2:$B$6000,$A4473)&gt;0,1,0)</f>
        <v/>
      </c>
      <c r="F4473">
        <f>IF($E4473=1,SUMIFS(Registros!$F$2:$F$6000,Registros!$A$2:$A$6000,"NP",Registros!$B$2:$B$6000,$A4473),0)</f>
        <v/>
      </c>
      <c r="G4473">
        <f>IF(COUNTIFS(Registros!$A$2:$A$6000,"MOV",Registros!$B$2:$B$6000,$A4473)&gt;0,1,0)</f>
        <v/>
      </c>
      <c r="H4473">
        <f>IF($G4473=1,SUMIFS(Registros!$F$2:$F$6000,Registros!$A$2:$A$6000,"MOV",Registros!$B$2:$B$6000,$A4473),0)</f>
        <v/>
      </c>
      <c r="I4473">
        <f>IF(COUNTIFS(Registros!$A$2:$A$6000,"CS",Registros!$B$2:$B$6000,$A4473)&gt;0,1,0)</f>
        <v/>
      </c>
      <c r="J4473">
        <f>IF($I4473=1,SUMIFS(Registros!$I$2:$I$6000,Registros!$A$2:$A$6000,"CS",Registros!$B$2:$B$6000,$A4473),0)</f>
        <v/>
      </c>
      <c r="K4473">
        <f>IF(COUNTIFS(Winback!$K$2:$K$300,$D4473)&gt;0,1,0)</f>
        <v/>
      </c>
      <c r="L4473">
        <f>IF(AND($K4473=1,LEFT($A4473,3)="WB-"),SUMIFS(Winback!$D$2:$D$300,Winback!$K$2:$K$300,$D4473),0)</f>
        <v/>
      </c>
      <c r="M4473">
        <f>IF(OR($E4473=1,$G4473=1,SUMIFS(Registros!$J$2:$J$6000,Registros!$B$2:$B$6000,$A4473)&gt;0),1,0)</f>
        <v/>
      </c>
      <c r="N4473">
        <f>IF($J4473&gt;0,1,IF(COUNTIFS(Registros!$A$2:$A$6000,"CS",Registros!$B$2:$B$6000,$A4473,Registros!$K$2:$K$6000,"&lt;&gt;")&gt;0,1,0))</f>
        <v/>
      </c>
      <c r="O4473">
        <f>IF(AND($K4473=1,$E4473=0,$G4473=0,$I4473=0),"WINBACK",IF(AND($M4473=1,$N4473&gt;0),"CONVERGENTE",IF($M4473=1,"SOLO MÓVIL",IF($N4473&gt;0,"SOLO FIJO / INTERNET","SIN SERVICIOS"))))</f>
        <v/>
      </c>
      <c r="P4473">
        <f>IF($O4473="WINBACK","Recuperar (winback)",IF($O4473="CONVERGENTE","Upgrade / más líneas",IF($O4473="SOLO MÓVIL","Ofrecer fijo + internet (FLBBTV)",IF($O4473="SOLO FIJO / INTERNET","Ofrecer línea móvil Nextphone","Oferta completa (móvil + fijo + internet)"))))</f>
        <v/>
      </c>
      <c r="Q4473">
        <f>$F4473+$H4473+$L4473</f>
        <v/>
      </c>
      <c r="R4473">
        <f>IFERROR(VLOOKUP($A4473,Registros!$B$2:$G$6000,6,0),IFERROR(VLOOKUP($D4473,Winback!$B$2:$C$300,2,0),""))</f>
        <v/>
      </c>
      <c r="S4473">
        <f>IF($E4473=1,"NP","")&amp;IF($G4473=1,"+MOV","")&amp;IF($I4473=1,"+CS","")&amp;IF($K4473=1,"+WB","")</f>
        <v/>
      </c>
      <c r="T4473">
        <f>$E4473+$G4473+$I4473+$K4473</f>
        <v/>
      </c>
    </row>
    <row r="4474">
      <c r="A4474" t="inlineStr">
        <is>
          <t>354089360000</t>
        </is>
      </c>
      <c r="B4474" t="inlineStr">
        <is>
          <t>35408936</t>
        </is>
      </c>
      <c r="C4474" t="inlineStr">
        <is>
          <t>YASURY LORELIS RUJANO VASQUEZ</t>
        </is>
      </c>
      <c r="D4474" t="inlineStr">
        <is>
          <t>YASURYLORELISRUJANOVASQUEZ</t>
        </is>
      </c>
      <c r="E4474">
        <f>IF(COUNTIFS(Registros!$A$2:$A$6000,"NP",Registros!$B$2:$B$6000,$A4474)&gt;0,1,0)</f>
        <v/>
      </c>
      <c r="F4474">
        <f>IF($E4474=1,SUMIFS(Registros!$F$2:$F$6000,Registros!$A$2:$A$6000,"NP",Registros!$B$2:$B$6000,$A4474),0)</f>
        <v/>
      </c>
      <c r="G4474">
        <f>IF(COUNTIFS(Registros!$A$2:$A$6000,"MOV",Registros!$B$2:$B$6000,$A4474)&gt;0,1,0)</f>
        <v/>
      </c>
      <c r="H4474">
        <f>IF($G4474=1,SUMIFS(Registros!$F$2:$F$6000,Registros!$A$2:$A$6000,"MOV",Registros!$B$2:$B$6000,$A4474),0)</f>
        <v/>
      </c>
      <c r="I4474">
        <f>IF(COUNTIFS(Registros!$A$2:$A$6000,"CS",Registros!$B$2:$B$6000,$A4474)&gt;0,1,0)</f>
        <v/>
      </c>
      <c r="J4474">
        <f>IF($I4474=1,SUMIFS(Registros!$I$2:$I$6000,Registros!$A$2:$A$6000,"CS",Registros!$B$2:$B$6000,$A4474),0)</f>
        <v/>
      </c>
      <c r="K4474">
        <f>IF(COUNTIFS(Winback!$K$2:$K$300,$D4474)&gt;0,1,0)</f>
        <v/>
      </c>
      <c r="L4474">
        <f>IF(AND($K4474=1,LEFT($A4474,3)="WB-"),SUMIFS(Winback!$D$2:$D$300,Winback!$K$2:$K$300,$D4474),0)</f>
        <v/>
      </c>
      <c r="M4474">
        <f>IF(OR($E4474=1,$G4474=1,SUMIFS(Registros!$J$2:$J$6000,Registros!$B$2:$B$6000,$A4474)&gt;0),1,0)</f>
        <v/>
      </c>
      <c r="N4474">
        <f>IF($J4474&gt;0,1,IF(COUNTIFS(Registros!$A$2:$A$6000,"CS",Registros!$B$2:$B$6000,$A4474,Registros!$K$2:$K$6000,"&lt;&gt;")&gt;0,1,0))</f>
        <v/>
      </c>
      <c r="O4474">
        <f>IF(AND($K4474=1,$E4474=0,$G4474=0,$I4474=0),"WINBACK",IF(AND($M4474=1,$N4474&gt;0),"CONVERGENTE",IF($M4474=1,"SOLO MÓVIL",IF($N4474&gt;0,"SOLO FIJO / INTERNET","SIN SERVICIOS"))))</f>
        <v/>
      </c>
      <c r="P4474">
        <f>IF($O4474="WINBACK","Recuperar (winback)",IF($O4474="CONVERGENTE","Upgrade / más líneas",IF($O4474="SOLO MÓVIL","Ofrecer fijo + internet (FLBBTV)",IF($O4474="SOLO FIJO / INTERNET","Ofrecer línea móvil Nextphone","Oferta completa (móvil + fijo + internet)"))))</f>
        <v/>
      </c>
      <c r="Q4474">
        <f>$F4474+$H4474+$L4474</f>
        <v/>
      </c>
      <c r="R4474">
        <f>IFERROR(VLOOKUP($A4474,Registros!$B$2:$G$6000,6,0),IFERROR(VLOOKUP($D4474,Winback!$B$2:$C$300,2,0),""))</f>
        <v/>
      </c>
      <c r="S4474">
        <f>IF($E4474=1,"NP","")&amp;IF($G4474=1,"+MOV","")&amp;IF($I4474=1,"+CS","")&amp;IF($K4474=1,"+WB","")</f>
        <v/>
      </c>
      <c r="T4474">
        <f>$E4474+$G4474+$I4474+$K4474</f>
        <v/>
      </c>
    </row>
    <row r="4475">
      <c r="A4475" t="inlineStr">
        <is>
          <t>348449890000</t>
        </is>
      </c>
      <c r="B4475" t="inlineStr">
        <is>
          <t>34844989</t>
        </is>
      </c>
      <c r="C4475" t="inlineStr">
        <is>
          <t>YATSUTY YARITZA RODRIGUEZ ALTAMIRANDA</t>
        </is>
      </c>
      <c r="D4475" t="inlineStr">
        <is>
          <t>YATSUTYYARITZARODRIGUEZALTAMIRANDA</t>
        </is>
      </c>
      <c r="E4475">
        <f>IF(COUNTIFS(Registros!$A$2:$A$6000,"NP",Registros!$B$2:$B$6000,$A4475)&gt;0,1,0)</f>
        <v/>
      </c>
      <c r="F4475">
        <f>IF($E4475=1,SUMIFS(Registros!$F$2:$F$6000,Registros!$A$2:$A$6000,"NP",Registros!$B$2:$B$6000,$A4475),0)</f>
        <v/>
      </c>
      <c r="G4475">
        <f>IF(COUNTIFS(Registros!$A$2:$A$6000,"MOV",Registros!$B$2:$B$6000,$A4475)&gt;0,1,0)</f>
        <v/>
      </c>
      <c r="H4475">
        <f>IF($G4475=1,SUMIFS(Registros!$F$2:$F$6000,Registros!$A$2:$A$6000,"MOV",Registros!$B$2:$B$6000,$A4475),0)</f>
        <v/>
      </c>
      <c r="I4475">
        <f>IF(COUNTIFS(Registros!$A$2:$A$6000,"CS",Registros!$B$2:$B$6000,$A4475)&gt;0,1,0)</f>
        <v/>
      </c>
      <c r="J4475">
        <f>IF($I4475=1,SUMIFS(Registros!$I$2:$I$6000,Registros!$A$2:$A$6000,"CS",Registros!$B$2:$B$6000,$A4475),0)</f>
        <v/>
      </c>
      <c r="K4475">
        <f>IF(COUNTIFS(Winback!$K$2:$K$300,$D4475)&gt;0,1,0)</f>
        <v/>
      </c>
      <c r="L4475">
        <f>IF(AND($K4475=1,LEFT($A4475,3)="WB-"),SUMIFS(Winback!$D$2:$D$300,Winback!$K$2:$K$300,$D4475),0)</f>
        <v/>
      </c>
      <c r="M4475">
        <f>IF(OR($E4475=1,$G4475=1,SUMIFS(Registros!$J$2:$J$6000,Registros!$B$2:$B$6000,$A4475)&gt;0),1,0)</f>
        <v/>
      </c>
      <c r="N4475">
        <f>IF($J4475&gt;0,1,IF(COUNTIFS(Registros!$A$2:$A$6000,"CS",Registros!$B$2:$B$6000,$A4475,Registros!$K$2:$K$6000,"&lt;&gt;")&gt;0,1,0))</f>
        <v/>
      </c>
      <c r="O4475">
        <f>IF(AND($K4475=1,$E4475=0,$G4475=0,$I4475=0),"WINBACK",IF(AND($M4475=1,$N4475&gt;0),"CONVERGENTE",IF($M4475=1,"SOLO MÓVIL",IF($N4475&gt;0,"SOLO FIJO / INTERNET","SIN SERVICIOS"))))</f>
        <v/>
      </c>
      <c r="P4475">
        <f>IF($O4475="WINBACK","Recuperar (winback)",IF($O4475="CONVERGENTE","Upgrade / más líneas",IF($O4475="SOLO MÓVIL","Ofrecer fijo + internet (FLBBTV)",IF($O4475="SOLO FIJO / INTERNET","Ofrecer línea móvil Nextphone","Oferta completa (móvil + fijo + internet)"))))</f>
        <v/>
      </c>
      <c r="Q4475">
        <f>$F4475+$H4475+$L4475</f>
        <v/>
      </c>
      <c r="R4475">
        <f>IFERROR(VLOOKUP($A4475,Registros!$B$2:$G$6000,6,0),IFERROR(VLOOKUP($D4475,Winback!$B$2:$C$300,2,0),""))</f>
        <v/>
      </c>
      <c r="S4475">
        <f>IF($E4475=1,"NP","")&amp;IF($G4475=1,"+MOV","")&amp;IF($I4475=1,"+CS","")&amp;IF($K4475=1,"+WB","")</f>
        <v/>
      </c>
      <c r="T4475">
        <f>$E4475+$G4475+$I4475+$K4475</f>
        <v/>
      </c>
    </row>
    <row r="4476">
      <c r="A4476" t="inlineStr">
        <is>
          <t>344423290000</t>
        </is>
      </c>
      <c r="B4476" t="inlineStr">
        <is>
          <t>34442329</t>
        </is>
      </c>
      <c r="C4476" t="inlineStr">
        <is>
          <t>YATZIRA BALOYES MOLINA</t>
        </is>
      </c>
      <c r="D4476" t="inlineStr">
        <is>
          <t>YATZIRABALOYESMOLINA</t>
        </is>
      </c>
      <c r="E4476">
        <f>IF(COUNTIFS(Registros!$A$2:$A$6000,"NP",Registros!$B$2:$B$6000,$A4476)&gt;0,1,0)</f>
        <v/>
      </c>
      <c r="F4476">
        <f>IF($E4476=1,SUMIFS(Registros!$F$2:$F$6000,Registros!$A$2:$A$6000,"NP",Registros!$B$2:$B$6000,$A4476),0)</f>
        <v/>
      </c>
      <c r="G4476">
        <f>IF(COUNTIFS(Registros!$A$2:$A$6000,"MOV",Registros!$B$2:$B$6000,$A4476)&gt;0,1,0)</f>
        <v/>
      </c>
      <c r="H4476">
        <f>IF($G4476=1,SUMIFS(Registros!$F$2:$F$6000,Registros!$A$2:$A$6000,"MOV",Registros!$B$2:$B$6000,$A4476),0)</f>
        <v/>
      </c>
      <c r="I4476">
        <f>IF(COUNTIFS(Registros!$A$2:$A$6000,"CS",Registros!$B$2:$B$6000,$A4476)&gt;0,1,0)</f>
        <v/>
      </c>
      <c r="J4476">
        <f>IF($I4476=1,SUMIFS(Registros!$I$2:$I$6000,Registros!$A$2:$A$6000,"CS",Registros!$B$2:$B$6000,$A4476),0)</f>
        <v/>
      </c>
      <c r="K4476">
        <f>IF(COUNTIFS(Winback!$K$2:$K$300,$D4476)&gt;0,1,0)</f>
        <v/>
      </c>
      <c r="L4476">
        <f>IF(AND($K4476=1,LEFT($A4476,3)="WB-"),SUMIFS(Winback!$D$2:$D$300,Winback!$K$2:$K$300,$D4476),0)</f>
        <v/>
      </c>
      <c r="M4476">
        <f>IF(OR($E4476=1,$G4476=1,SUMIFS(Registros!$J$2:$J$6000,Registros!$B$2:$B$6000,$A4476)&gt;0),1,0)</f>
        <v/>
      </c>
      <c r="N4476">
        <f>IF($J4476&gt;0,1,IF(COUNTIFS(Registros!$A$2:$A$6000,"CS",Registros!$B$2:$B$6000,$A4476,Registros!$K$2:$K$6000,"&lt;&gt;")&gt;0,1,0))</f>
        <v/>
      </c>
      <c r="O4476">
        <f>IF(AND($K4476=1,$E4476=0,$G4476=0,$I4476=0),"WINBACK",IF(AND($M4476=1,$N4476&gt;0),"CONVERGENTE",IF($M4476=1,"SOLO MÓVIL",IF($N4476&gt;0,"SOLO FIJO / INTERNET","SIN SERVICIOS"))))</f>
        <v/>
      </c>
      <c r="P4476">
        <f>IF($O4476="WINBACK","Recuperar (winback)",IF($O4476="CONVERGENTE","Upgrade / más líneas",IF($O4476="SOLO MÓVIL","Ofrecer fijo + internet (FLBBTV)",IF($O4476="SOLO FIJO / INTERNET","Ofrecer línea móvil Nextphone","Oferta completa (móvil + fijo + internet)"))))</f>
        <v/>
      </c>
      <c r="Q4476">
        <f>$F4476+$H4476+$L4476</f>
        <v/>
      </c>
      <c r="R4476">
        <f>IFERROR(VLOOKUP($A4476,Registros!$B$2:$G$6000,6,0),IFERROR(VLOOKUP($D4476,Winback!$B$2:$C$300,2,0),""))</f>
        <v/>
      </c>
      <c r="S4476">
        <f>IF($E4476=1,"NP","")&amp;IF($G4476=1,"+MOV","")&amp;IF($I4476=1,"+CS","")&amp;IF($K4476=1,"+WB","")</f>
        <v/>
      </c>
      <c r="T4476">
        <f>$E4476+$G4476+$I4476+$K4476</f>
        <v/>
      </c>
    </row>
    <row r="4477">
      <c r="A4477" t="inlineStr">
        <is>
          <t>357102080000</t>
        </is>
      </c>
      <c r="B4477" t="inlineStr">
        <is>
          <t>35710208</t>
        </is>
      </c>
      <c r="C4477" t="inlineStr">
        <is>
          <t>YATZURI MARUQUEL MOSQUERA SALAS</t>
        </is>
      </c>
      <c r="D4477" t="inlineStr">
        <is>
          <t>YATZURIMARUQUELMOSQUERASALAS</t>
        </is>
      </c>
      <c r="E4477">
        <f>IF(COUNTIFS(Registros!$A$2:$A$6000,"NP",Registros!$B$2:$B$6000,$A4477)&gt;0,1,0)</f>
        <v/>
      </c>
      <c r="F4477">
        <f>IF($E4477=1,SUMIFS(Registros!$F$2:$F$6000,Registros!$A$2:$A$6000,"NP",Registros!$B$2:$B$6000,$A4477),0)</f>
        <v/>
      </c>
      <c r="G4477">
        <f>IF(COUNTIFS(Registros!$A$2:$A$6000,"MOV",Registros!$B$2:$B$6000,$A4477)&gt;0,1,0)</f>
        <v/>
      </c>
      <c r="H4477">
        <f>IF($G4477=1,SUMIFS(Registros!$F$2:$F$6000,Registros!$A$2:$A$6000,"MOV",Registros!$B$2:$B$6000,$A4477),0)</f>
        <v/>
      </c>
      <c r="I4477">
        <f>IF(COUNTIFS(Registros!$A$2:$A$6000,"CS",Registros!$B$2:$B$6000,$A4477)&gt;0,1,0)</f>
        <v/>
      </c>
      <c r="J4477">
        <f>IF($I4477=1,SUMIFS(Registros!$I$2:$I$6000,Registros!$A$2:$A$6000,"CS",Registros!$B$2:$B$6000,$A4477),0)</f>
        <v/>
      </c>
      <c r="K4477">
        <f>IF(COUNTIFS(Winback!$K$2:$K$300,$D4477)&gt;0,1,0)</f>
        <v/>
      </c>
      <c r="L4477">
        <f>IF(AND($K4477=1,LEFT($A4477,3)="WB-"),SUMIFS(Winback!$D$2:$D$300,Winback!$K$2:$K$300,$D4477),0)</f>
        <v/>
      </c>
      <c r="M4477">
        <f>IF(OR($E4477=1,$G4477=1,SUMIFS(Registros!$J$2:$J$6000,Registros!$B$2:$B$6000,$A4477)&gt;0),1,0)</f>
        <v/>
      </c>
      <c r="N4477">
        <f>IF($J4477&gt;0,1,IF(COUNTIFS(Registros!$A$2:$A$6000,"CS",Registros!$B$2:$B$6000,$A4477,Registros!$K$2:$K$6000,"&lt;&gt;")&gt;0,1,0))</f>
        <v/>
      </c>
      <c r="O4477">
        <f>IF(AND($K4477=1,$E4477=0,$G4477=0,$I4477=0),"WINBACK",IF(AND($M4477=1,$N4477&gt;0),"CONVERGENTE",IF($M4477=1,"SOLO MÓVIL",IF($N4477&gt;0,"SOLO FIJO / INTERNET","SIN SERVICIOS"))))</f>
        <v/>
      </c>
      <c r="P4477">
        <f>IF($O4477="WINBACK","Recuperar (winback)",IF($O4477="CONVERGENTE","Upgrade / más líneas",IF($O4477="SOLO MÓVIL","Ofrecer fijo + internet (FLBBTV)",IF($O4477="SOLO FIJO / INTERNET","Ofrecer línea móvil Nextphone","Oferta completa (móvil + fijo + internet)"))))</f>
        <v/>
      </c>
      <c r="Q4477">
        <f>$F4477+$H4477+$L4477</f>
        <v/>
      </c>
      <c r="R4477">
        <f>IFERROR(VLOOKUP($A4477,Registros!$B$2:$G$6000,6,0),IFERROR(VLOOKUP($D4477,Winback!$B$2:$C$300,2,0),""))</f>
        <v/>
      </c>
      <c r="S4477">
        <f>IF($E4477=1,"NP","")&amp;IF($G4477=1,"+MOV","")&amp;IF($I4477=1,"+CS","")&amp;IF($K4477=1,"+WB","")</f>
        <v/>
      </c>
      <c r="T4477">
        <f>$E4477+$G4477+$I4477+$K4477</f>
        <v/>
      </c>
    </row>
    <row r="4478">
      <c r="A4478" t="inlineStr">
        <is>
          <t>347127140000</t>
        </is>
      </c>
      <c r="B4478" t="inlineStr">
        <is>
          <t>34712714</t>
        </is>
      </c>
      <c r="C4478" t="inlineStr">
        <is>
          <t>YAURIZEL DAMARIS YAU CANTO</t>
        </is>
      </c>
      <c r="D4478" t="inlineStr">
        <is>
          <t>YAURIZELDAMARISYAUCANTO</t>
        </is>
      </c>
      <c r="E4478">
        <f>IF(COUNTIFS(Registros!$A$2:$A$6000,"NP",Registros!$B$2:$B$6000,$A4478)&gt;0,1,0)</f>
        <v/>
      </c>
      <c r="F4478">
        <f>IF($E4478=1,SUMIFS(Registros!$F$2:$F$6000,Registros!$A$2:$A$6000,"NP",Registros!$B$2:$B$6000,$A4478),0)</f>
        <v/>
      </c>
      <c r="G4478">
        <f>IF(COUNTIFS(Registros!$A$2:$A$6000,"MOV",Registros!$B$2:$B$6000,$A4478)&gt;0,1,0)</f>
        <v/>
      </c>
      <c r="H4478">
        <f>IF($G4478=1,SUMIFS(Registros!$F$2:$F$6000,Registros!$A$2:$A$6000,"MOV",Registros!$B$2:$B$6000,$A4478),0)</f>
        <v/>
      </c>
      <c r="I4478">
        <f>IF(COUNTIFS(Registros!$A$2:$A$6000,"CS",Registros!$B$2:$B$6000,$A4478)&gt;0,1,0)</f>
        <v/>
      </c>
      <c r="J4478">
        <f>IF($I4478=1,SUMIFS(Registros!$I$2:$I$6000,Registros!$A$2:$A$6000,"CS",Registros!$B$2:$B$6000,$A4478),0)</f>
        <v/>
      </c>
      <c r="K4478">
        <f>IF(COUNTIFS(Winback!$K$2:$K$300,$D4478)&gt;0,1,0)</f>
        <v/>
      </c>
      <c r="L4478">
        <f>IF(AND($K4478=1,LEFT($A4478,3)="WB-"),SUMIFS(Winback!$D$2:$D$300,Winback!$K$2:$K$300,$D4478),0)</f>
        <v/>
      </c>
      <c r="M4478">
        <f>IF(OR($E4478=1,$G4478=1,SUMIFS(Registros!$J$2:$J$6000,Registros!$B$2:$B$6000,$A4478)&gt;0),1,0)</f>
        <v/>
      </c>
      <c r="N4478">
        <f>IF($J4478&gt;0,1,IF(COUNTIFS(Registros!$A$2:$A$6000,"CS",Registros!$B$2:$B$6000,$A4478,Registros!$K$2:$K$6000,"&lt;&gt;")&gt;0,1,0))</f>
        <v/>
      </c>
      <c r="O4478">
        <f>IF(AND($K4478=1,$E4478=0,$G4478=0,$I4478=0),"WINBACK",IF(AND($M4478=1,$N4478&gt;0),"CONVERGENTE",IF($M4478=1,"SOLO MÓVIL",IF($N4478&gt;0,"SOLO FIJO / INTERNET","SIN SERVICIOS"))))</f>
        <v/>
      </c>
      <c r="P4478">
        <f>IF($O4478="WINBACK","Recuperar (winback)",IF($O4478="CONVERGENTE","Upgrade / más líneas",IF($O4478="SOLO MÓVIL","Ofrecer fijo + internet (FLBBTV)",IF($O4478="SOLO FIJO / INTERNET","Ofrecer línea móvil Nextphone","Oferta completa (móvil + fijo + internet)"))))</f>
        <v/>
      </c>
      <c r="Q4478">
        <f>$F4478+$H4478+$L4478</f>
        <v/>
      </c>
      <c r="R4478">
        <f>IFERROR(VLOOKUP($A4478,Registros!$B$2:$G$6000,6,0),IFERROR(VLOOKUP($D4478,Winback!$B$2:$C$300,2,0),""))</f>
        <v/>
      </c>
      <c r="S4478">
        <f>IF($E4478=1,"NP","")&amp;IF($G4478=1,"+MOV","")&amp;IF($I4478=1,"+CS","")&amp;IF($K4478=1,"+WB","")</f>
        <v/>
      </c>
      <c r="T4478">
        <f>$E4478+$G4478+$I4478+$K4478</f>
        <v/>
      </c>
    </row>
    <row r="4479">
      <c r="A4479" t="inlineStr">
        <is>
          <t>345258330000</t>
        </is>
      </c>
      <c r="B4479" t="inlineStr">
        <is>
          <t>34525833</t>
        </is>
      </c>
      <c r="C4479" t="inlineStr">
        <is>
          <t>YAXURYS JANETH RODRIGUEZ TERRERO</t>
        </is>
      </c>
      <c r="D4479" t="inlineStr">
        <is>
          <t>YAXURYSJANETHRODRIGUEZTERRERO</t>
        </is>
      </c>
      <c r="E4479">
        <f>IF(COUNTIFS(Registros!$A$2:$A$6000,"NP",Registros!$B$2:$B$6000,$A4479)&gt;0,1,0)</f>
        <v/>
      </c>
      <c r="F4479">
        <f>IF($E4479=1,SUMIFS(Registros!$F$2:$F$6000,Registros!$A$2:$A$6000,"NP",Registros!$B$2:$B$6000,$A4479),0)</f>
        <v/>
      </c>
      <c r="G4479">
        <f>IF(COUNTIFS(Registros!$A$2:$A$6000,"MOV",Registros!$B$2:$B$6000,$A4479)&gt;0,1,0)</f>
        <v/>
      </c>
      <c r="H4479">
        <f>IF($G4479=1,SUMIFS(Registros!$F$2:$F$6000,Registros!$A$2:$A$6000,"MOV",Registros!$B$2:$B$6000,$A4479),0)</f>
        <v/>
      </c>
      <c r="I4479">
        <f>IF(COUNTIFS(Registros!$A$2:$A$6000,"CS",Registros!$B$2:$B$6000,$A4479)&gt;0,1,0)</f>
        <v/>
      </c>
      <c r="J4479">
        <f>IF($I4479=1,SUMIFS(Registros!$I$2:$I$6000,Registros!$A$2:$A$6000,"CS",Registros!$B$2:$B$6000,$A4479),0)</f>
        <v/>
      </c>
      <c r="K4479">
        <f>IF(COUNTIFS(Winback!$K$2:$K$300,$D4479)&gt;0,1,0)</f>
        <v/>
      </c>
      <c r="L4479">
        <f>IF(AND($K4479=1,LEFT($A4479,3)="WB-"),SUMIFS(Winback!$D$2:$D$300,Winback!$K$2:$K$300,$D4479),0)</f>
        <v/>
      </c>
      <c r="M4479">
        <f>IF(OR($E4479=1,$G4479=1,SUMIFS(Registros!$J$2:$J$6000,Registros!$B$2:$B$6000,$A4479)&gt;0),1,0)</f>
        <v/>
      </c>
      <c r="N4479">
        <f>IF($J4479&gt;0,1,IF(COUNTIFS(Registros!$A$2:$A$6000,"CS",Registros!$B$2:$B$6000,$A4479,Registros!$K$2:$K$6000,"&lt;&gt;")&gt;0,1,0))</f>
        <v/>
      </c>
      <c r="O4479">
        <f>IF(AND($K4479=1,$E4479=0,$G4479=0,$I4479=0),"WINBACK",IF(AND($M4479=1,$N4479&gt;0),"CONVERGENTE",IF($M4479=1,"SOLO MÓVIL",IF($N4479&gt;0,"SOLO FIJO / INTERNET","SIN SERVICIOS"))))</f>
        <v/>
      </c>
      <c r="P4479">
        <f>IF($O4479="WINBACK","Recuperar (winback)",IF($O4479="CONVERGENTE","Upgrade / más líneas",IF($O4479="SOLO MÓVIL","Ofrecer fijo + internet (FLBBTV)",IF($O4479="SOLO FIJO / INTERNET","Ofrecer línea móvil Nextphone","Oferta completa (móvil + fijo + internet)"))))</f>
        <v/>
      </c>
      <c r="Q4479">
        <f>$F4479+$H4479+$L4479</f>
        <v/>
      </c>
      <c r="R4479">
        <f>IFERROR(VLOOKUP($A4479,Registros!$B$2:$G$6000,6,0),IFERROR(VLOOKUP($D4479,Winback!$B$2:$C$300,2,0),""))</f>
        <v/>
      </c>
      <c r="S4479">
        <f>IF($E4479=1,"NP","")&amp;IF($G4479=1,"+MOV","")&amp;IF($I4479=1,"+CS","")&amp;IF($K4479=1,"+WB","")</f>
        <v/>
      </c>
      <c r="T4479">
        <f>$E4479+$G4479+$I4479+$K4479</f>
        <v/>
      </c>
    </row>
    <row r="4480">
      <c r="A4480" t="inlineStr">
        <is>
          <t>161019980000</t>
        </is>
      </c>
      <c r="B4480" t="inlineStr">
        <is>
          <t>16101998</t>
        </is>
      </c>
      <c r="C4480" t="inlineStr">
        <is>
          <t>YAZMIN RUTH JIMENEZ DE CASTILLO</t>
        </is>
      </c>
      <c r="D4480" t="inlineStr">
        <is>
          <t>YAZMINRUTHJIMENEZDECASTILLO</t>
        </is>
      </c>
      <c r="E4480">
        <f>IF(COUNTIFS(Registros!$A$2:$A$6000,"NP",Registros!$B$2:$B$6000,$A4480)&gt;0,1,0)</f>
        <v/>
      </c>
      <c r="F4480">
        <f>IF($E4480=1,SUMIFS(Registros!$F$2:$F$6000,Registros!$A$2:$A$6000,"NP",Registros!$B$2:$B$6000,$A4480),0)</f>
        <v/>
      </c>
      <c r="G4480">
        <f>IF(COUNTIFS(Registros!$A$2:$A$6000,"MOV",Registros!$B$2:$B$6000,$A4480)&gt;0,1,0)</f>
        <v/>
      </c>
      <c r="H4480">
        <f>IF($G4480=1,SUMIFS(Registros!$F$2:$F$6000,Registros!$A$2:$A$6000,"MOV",Registros!$B$2:$B$6000,$A4480),0)</f>
        <v/>
      </c>
      <c r="I4480">
        <f>IF(COUNTIFS(Registros!$A$2:$A$6000,"CS",Registros!$B$2:$B$6000,$A4480)&gt;0,1,0)</f>
        <v/>
      </c>
      <c r="J4480">
        <f>IF($I4480=1,SUMIFS(Registros!$I$2:$I$6000,Registros!$A$2:$A$6000,"CS",Registros!$B$2:$B$6000,$A4480),0)</f>
        <v/>
      </c>
      <c r="K4480">
        <f>IF(COUNTIFS(Winback!$K$2:$K$300,$D4480)&gt;0,1,0)</f>
        <v/>
      </c>
      <c r="L4480">
        <f>IF(AND($K4480=1,LEFT($A4480,3)="WB-"),SUMIFS(Winback!$D$2:$D$300,Winback!$K$2:$K$300,$D4480),0)</f>
        <v/>
      </c>
      <c r="M4480">
        <f>IF(OR($E4480=1,$G4480=1,SUMIFS(Registros!$J$2:$J$6000,Registros!$B$2:$B$6000,$A4480)&gt;0),1,0)</f>
        <v/>
      </c>
      <c r="N4480">
        <f>IF($J4480&gt;0,1,IF(COUNTIFS(Registros!$A$2:$A$6000,"CS",Registros!$B$2:$B$6000,$A4480,Registros!$K$2:$K$6000,"&lt;&gt;")&gt;0,1,0))</f>
        <v/>
      </c>
      <c r="O4480">
        <f>IF(AND($K4480=1,$E4480=0,$G4480=0,$I4480=0),"WINBACK",IF(AND($M4480=1,$N4480&gt;0),"CONVERGENTE",IF($M4480=1,"SOLO MÓVIL",IF($N4480&gt;0,"SOLO FIJO / INTERNET","SIN SERVICIOS"))))</f>
        <v/>
      </c>
      <c r="P4480">
        <f>IF($O4480="WINBACK","Recuperar (winback)",IF($O4480="CONVERGENTE","Upgrade / más líneas",IF($O4480="SOLO MÓVIL","Ofrecer fijo + internet (FLBBTV)",IF($O4480="SOLO FIJO / INTERNET","Ofrecer línea móvil Nextphone","Oferta completa (móvil + fijo + internet)"))))</f>
        <v/>
      </c>
      <c r="Q4480">
        <f>$F4480+$H4480+$L4480</f>
        <v/>
      </c>
      <c r="R4480">
        <f>IFERROR(VLOOKUP($A4480,Registros!$B$2:$G$6000,6,0),IFERROR(VLOOKUP($D4480,Winback!$B$2:$C$300,2,0),""))</f>
        <v/>
      </c>
      <c r="S4480">
        <f>IF($E4480=1,"NP","")&amp;IF($G4480=1,"+MOV","")&amp;IF($I4480=1,"+CS","")&amp;IF($K4480=1,"+WB","")</f>
        <v/>
      </c>
      <c r="T4480">
        <f>$E4480+$G4480+$I4480+$K4480</f>
        <v/>
      </c>
    </row>
    <row r="4481">
      <c r="A4481" t="inlineStr">
        <is>
          <t>323044510000</t>
        </is>
      </c>
      <c r="B4481" t="inlineStr">
        <is>
          <t>32304451</t>
        </is>
      </c>
      <c r="C4481" t="inlineStr">
        <is>
          <t>YAZMINA DEL CARMEN JURADO AVILA</t>
        </is>
      </c>
      <c r="D4481" t="inlineStr">
        <is>
          <t>YAZMINADELCARMENJURADOAVILA</t>
        </is>
      </c>
      <c r="E4481">
        <f>IF(COUNTIFS(Registros!$A$2:$A$6000,"NP",Registros!$B$2:$B$6000,$A4481)&gt;0,1,0)</f>
        <v/>
      </c>
      <c r="F4481">
        <f>IF($E4481=1,SUMIFS(Registros!$F$2:$F$6000,Registros!$A$2:$A$6000,"NP",Registros!$B$2:$B$6000,$A4481),0)</f>
        <v/>
      </c>
      <c r="G4481">
        <f>IF(COUNTIFS(Registros!$A$2:$A$6000,"MOV",Registros!$B$2:$B$6000,$A4481)&gt;0,1,0)</f>
        <v/>
      </c>
      <c r="H4481">
        <f>IF($G4481=1,SUMIFS(Registros!$F$2:$F$6000,Registros!$A$2:$A$6000,"MOV",Registros!$B$2:$B$6000,$A4481),0)</f>
        <v/>
      </c>
      <c r="I4481">
        <f>IF(COUNTIFS(Registros!$A$2:$A$6000,"CS",Registros!$B$2:$B$6000,$A4481)&gt;0,1,0)</f>
        <v/>
      </c>
      <c r="J4481">
        <f>IF($I4481=1,SUMIFS(Registros!$I$2:$I$6000,Registros!$A$2:$A$6000,"CS",Registros!$B$2:$B$6000,$A4481),0)</f>
        <v/>
      </c>
      <c r="K4481">
        <f>IF(COUNTIFS(Winback!$K$2:$K$300,$D4481)&gt;0,1,0)</f>
        <v/>
      </c>
      <c r="L4481">
        <f>IF(AND($K4481=1,LEFT($A4481,3)="WB-"),SUMIFS(Winback!$D$2:$D$300,Winback!$K$2:$K$300,$D4481),0)</f>
        <v/>
      </c>
      <c r="M4481">
        <f>IF(OR($E4481=1,$G4481=1,SUMIFS(Registros!$J$2:$J$6000,Registros!$B$2:$B$6000,$A4481)&gt;0),1,0)</f>
        <v/>
      </c>
      <c r="N4481">
        <f>IF($J4481&gt;0,1,IF(COUNTIFS(Registros!$A$2:$A$6000,"CS",Registros!$B$2:$B$6000,$A4481,Registros!$K$2:$K$6000,"&lt;&gt;")&gt;0,1,0))</f>
        <v/>
      </c>
      <c r="O4481">
        <f>IF(AND($K4481=1,$E4481=0,$G4481=0,$I4481=0),"WINBACK",IF(AND($M4481=1,$N4481&gt;0),"CONVERGENTE",IF($M4481=1,"SOLO MÓVIL",IF($N4481&gt;0,"SOLO FIJO / INTERNET","SIN SERVICIOS"))))</f>
        <v/>
      </c>
      <c r="P4481">
        <f>IF($O4481="WINBACK","Recuperar (winback)",IF($O4481="CONVERGENTE","Upgrade / más líneas",IF($O4481="SOLO MÓVIL","Ofrecer fijo + internet (FLBBTV)",IF($O4481="SOLO FIJO / INTERNET","Ofrecer línea móvil Nextphone","Oferta completa (móvil + fijo + internet)"))))</f>
        <v/>
      </c>
      <c r="Q4481">
        <f>$F4481+$H4481+$L4481</f>
        <v/>
      </c>
      <c r="R4481">
        <f>IFERROR(VLOOKUP($A4481,Registros!$B$2:$G$6000,6,0),IFERROR(VLOOKUP($D4481,Winback!$B$2:$C$300,2,0),""))</f>
        <v/>
      </c>
      <c r="S4481">
        <f>IF($E4481=1,"NP","")&amp;IF($G4481=1,"+MOV","")&amp;IF($I4481=1,"+CS","")&amp;IF($K4481=1,"+WB","")</f>
        <v/>
      </c>
      <c r="T4481">
        <f>$E4481+$G4481+$I4481+$K4481</f>
        <v/>
      </c>
    </row>
    <row r="4482">
      <c r="A4482" t="inlineStr">
        <is>
          <t>318009010000</t>
        </is>
      </c>
      <c r="B4482" t="inlineStr">
        <is>
          <t>31800901</t>
        </is>
      </c>
      <c r="C4482" t="inlineStr">
        <is>
          <t>YUREYVI BEECH</t>
        </is>
      </c>
      <c r="D4482" t="inlineStr">
        <is>
          <t>YUREYVIBEECH</t>
        </is>
      </c>
      <c r="E4482">
        <f>IF(COUNTIFS(Registros!$A$2:$A$6000,"NP",Registros!$B$2:$B$6000,$A4482)&gt;0,1,0)</f>
        <v/>
      </c>
      <c r="F4482">
        <f>IF($E4482=1,SUMIFS(Registros!$F$2:$F$6000,Registros!$A$2:$A$6000,"NP",Registros!$B$2:$B$6000,$A4482),0)</f>
        <v/>
      </c>
      <c r="G4482">
        <f>IF(COUNTIFS(Registros!$A$2:$A$6000,"MOV",Registros!$B$2:$B$6000,$A4482)&gt;0,1,0)</f>
        <v/>
      </c>
      <c r="H4482">
        <f>IF($G4482=1,SUMIFS(Registros!$F$2:$F$6000,Registros!$A$2:$A$6000,"MOV",Registros!$B$2:$B$6000,$A4482),0)</f>
        <v/>
      </c>
      <c r="I4482">
        <f>IF(COUNTIFS(Registros!$A$2:$A$6000,"CS",Registros!$B$2:$B$6000,$A4482)&gt;0,1,0)</f>
        <v/>
      </c>
      <c r="J4482">
        <f>IF($I4482=1,SUMIFS(Registros!$I$2:$I$6000,Registros!$A$2:$A$6000,"CS",Registros!$B$2:$B$6000,$A4482),0)</f>
        <v/>
      </c>
      <c r="K4482">
        <f>IF(COUNTIFS(Winback!$K$2:$K$300,$D4482)&gt;0,1,0)</f>
        <v/>
      </c>
      <c r="L4482">
        <f>IF(AND($K4482=1,LEFT($A4482,3)="WB-"),SUMIFS(Winback!$D$2:$D$300,Winback!$K$2:$K$300,$D4482),0)</f>
        <v/>
      </c>
      <c r="M4482">
        <f>IF(OR($E4482=1,$G4482=1,SUMIFS(Registros!$J$2:$J$6000,Registros!$B$2:$B$6000,$A4482)&gt;0),1,0)</f>
        <v/>
      </c>
      <c r="N4482">
        <f>IF($J4482&gt;0,1,IF(COUNTIFS(Registros!$A$2:$A$6000,"CS",Registros!$B$2:$B$6000,$A4482,Registros!$K$2:$K$6000,"&lt;&gt;")&gt;0,1,0))</f>
        <v/>
      </c>
      <c r="O4482">
        <f>IF(AND($K4482=1,$E4482=0,$G4482=0,$I4482=0),"WINBACK",IF(AND($M4482=1,$N4482&gt;0),"CONVERGENTE",IF($M4482=1,"SOLO MÓVIL",IF($N4482&gt;0,"SOLO FIJO / INTERNET","SIN SERVICIOS"))))</f>
        <v/>
      </c>
      <c r="P4482">
        <f>IF($O4482="WINBACK","Recuperar (winback)",IF($O4482="CONVERGENTE","Upgrade / más líneas",IF($O4482="SOLO MÓVIL","Ofrecer fijo + internet (FLBBTV)",IF($O4482="SOLO FIJO / INTERNET","Ofrecer línea móvil Nextphone","Oferta completa (móvil + fijo + internet)"))))</f>
        <v/>
      </c>
      <c r="Q4482">
        <f>$F4482+$H4482+$L4482</f>
        <v/>
      </c>
      <c r="R4482">
        <f>IFERROR(VLOOKUP($A4482,Registros!$B$2:$G$6000,6,0),IFERROR(VLOOKUP($D4482,Winback!$B$2:$C$300,2,0),""))</f>
        <v/>
      </c>
      <c r="S4482">
        <f>IF($E4482=1,"NP","")&amp;IF($G4482=1,"+MOV","")&amp;IF($I4482=1,"+CS","")&amp;IF($K4482=1,"+WB","")</f>
        <v/>
      </c>
      <c r="T4482">
        <f>$E4482+$G4482+$I4482+$K4482</f>
        <v/>
      </c>
    </row>
    <row r="4483">
      <c r="A4483" t="inlineStr">
        <is>
          <t>355109130000</t>
        </is>
      </c>
      <c r="B4483" t="inlineStr">
        <is>
          <t>35510913</t>
        </is>
      </c>
      <c r="C4483" t="inlineStr">
        <is>
          <t>YC INVESTMENTS; S.A.</t>
        </is>
      </c>
      <c r="D4483" t="inlineStr">
        <is>
          <t>YCINVESTMENTSSA</t>
        </is>
      </c>
      <c r="E4483">
        <f>IF(COUNTIFS(Registros!$A$2:$A$6000,"NP",Registros!$B$2:$B$6000,$A4483)&gt;0,1,0)</f>
        <v/>
      </c>
      <c r="F4483">
        <f>IF($E4483=1,SUMIFS(Registros!$F$2:$F$6000,Registros!$A$2:$A$6000,"NP",Registros!$B$2:$B$6000,$A4483),0)</f>
        <v/>
      </c>
      <c r="G4483">
        <f>IF(COUNTIFS(Registros!$A$2:$A$6000,"MOV",Registros!$B$2:$B$6000,$A4483)&gt;0,1,0)</f>
        <v/>
      </c>
      <c r="H4483">
        <f>IF($G4483=1,SUMIFS(Registros!$F$2:$F$6000,Registros!$A$2:$A$6000,"MOV",Registros!$B$2:$B$6000,$A4483),0)</f>
        <v/>
      </c>
      <c r="I4483">
        <f>IF(COUNTIFS(Registros!$A$2:$A$6000,"CS",Registros!$B$2:$B$6000,$A4483)&gt;0,1,0)</f>
        <v/>
      </c>
      <c r="J4483">
        <f>IF($I4483=1,SUMIFS(Registros!$I$2:$I$6000,Registros!$A$2:$A$6000,"CS",Registros!$B$2:$B$6000,$A4483),0)</f>
        <v/>
      </c>
      <c r="K4483">
        <f>IF(COUNTIFS(Winback!$K$2:$K$300,$D4483)&gt;0,1,0)</f>
        <v/>
      </c>
      <c r="L4483">
        <f>IF(AND($K4483=1,LEFT($A4483,3)="WB-"),SUMIFS(Winback!$D$2:$D$300,Winback!$K$2:$K$300,$D4483),0)</f>
        <v/>
      </c>
      <c r="M4483">
        <f>IF(OR($E4483=1,$G4483=1,SUMIFS(Registros!$J$2:$J$6000,Registros!$B$2:$B$6000,$A4483)&gt;0),1,0)</f>
        <v/>
      </c>
      <c r="N4483">
        <f>IF($J4483&gt;0,1,IF(COUNTIFS(Registros!$A$2:$A$6000,"CS",Registros!$B$2:$B$6000,$A4483,Registros!$K$2:$K$6000,"&lt;&gt;")&gt;0,1,0))</f>
        <v/>
      </c>
      <c r="O4483">
        <f>IF(AND($K4483=1,$E4483=0,$G4483=0,$I4483=0),"WINBACK",IF(AND($M4483=1,$N4483&gt;0),"CONVERGENTE",IF($M4483=1,"SOLO MÓVIL",IF($N4483&gt;0,"SOLO FIJO / INTERNET","SIN SERVICIOS"))))</f>
        <v/>
      </c>
      <c r="P4483">
        <f>IF($O4483="WINBACK","Recuperar (winback)",IF($O4483="CONVERGENTE","Upgrade / más líneas",IF($O4483="SOLO MÓVIL","Ofrecer fijo + internet (FLBBTV)",IF($O4483="SOLO FIJO / INTERNET","Ofrecer línea móvil Nextphone","Oferta completa (móvil + fijo + internet)"))))</f>
        <v/>
      </c>
      <c r="Q4483">
        <f>$F4483+$H4483+$L4483</f>
        <v/>
      </c>
      <c r="R4483">
        <f>IFERROR(VLOOKUP($A4483,Registros!$B$2:$G$6000,6,0),IFERROR(VLOOKUP($D4483,Winback!$B$2:$C$300,2,0),""))</f>
        <v/>
      </c>
      <c r="S4483">
        <f>IF($E4483=1,"NP","")&amp;IF($G4483=1,"+MOV","")&amp;IF($I4483=1,"+CS","")&amp;IF($K4483=1,"+WB","")</f>
        <v/>
      </c>
      <c r="T4483">
        <f>$E4483+$G4483+$I4483+$K4483</f>
        <v/>
      </c>
    </row>
    <row r="4484">
      <c r="A4484" t="inlineStr">
        <is>
          <t>343395570000</t>
        </is>
      </c>
      <c r="B4484" t="inlineStr">
        <is>
          <t>34339557</t>
        </is>
      </c>
      <c r="C4484" t="inlineStr">
        <is>
          <t>YC INVESTMENTS; S.A.</t>
        </is>
      </c>
      <c r="D4484" t="inlineStr">
        <is>
          <t>YCINVESTMENTSSA</t>
        </is>
      </c>
      <c r="E4484">
        <f>IF(COUNTIFS(Registros!$A$2:$A$6000,"NP",Registros!$B$2:$B$6000,$A4484)&gt;0,1,0)</f>
        <v/>
      </c>
      <c r="F4484">
        <f>IF($E4484=1,SUMIFS(Registros!$F$2:$F$6000,Registros!$A$2:$A$6000,"NP",Registros!$B$2:$B$6000,$A4484),0)</f>
        <v/>
      </c>
      <c r="G4484">
        <f>IF(COUNTIFS(Registros!$A$2:$A$6000,"MOV",Registros!$B$2:$B$6000,$A4484)&gt;0,1,0)</f>
        <v/>
      </c>
      <c r="H4484">
        <f>IF($G4484=1,SUMIFS(Registros!$F$2:$F$6000,Registros!$A$2:$A$6000,"MOV",Registros!$B$2:$B$6000,$A4484),0)</f>
        <v/>
      </c>
      <c r="I4484">
        <f>IF(COUNTIFS(Registros!$A$2:$A$6000,"CS",Registros!$B$2:$B$6000,$A4484)&gt;0,1,0)</f>
        <v/>
      </c>
      <c r="J4484">
        <f>IF($I4484=1,SUMIFS(Registros!$I$2:$I$6000,Registros!$A$2:$A$6000,"CS",Registros!$B$2:$B$6000,$A4484),0)</f>
        <v/>
      </c>
      <c r="K4484">
        <f>IF(COUNTIFS(Winback!$K$2:$K$300,$D4484)&gt;0,1,0)</f>
        <v/>
      </c>
      <c r="L4484">
        <f>IF(AND($K4484=1,LEFT($A4484,3)="WB-"),SUMIFS(Winback!$D$2:$D$300,Winback!$K$2:$K$300,$D4484),0)</f>
        <v/>
      </c>
      <c r="M4484">
        <f>IF(OR($E4484=1,$G4484=1,SUMIFS(Registros!$J$2:$J$6000,Registros!$B$2:$B$6000,$A4484)&gt;0),1,0)</f>
        <v/>
      </c>
      <c r="N4484">
        <f>IF($J4484&gt;0,1,IF(COUNTIFS(Registros!$A$2:$A$6000,"CS",Registros!$B$2:$B$6000,$A4484,Registros!$K$2:$K$6000,"&lt;&gt;")&gt;0,1,0))</f>
        <v/>
      </c>
      <c r="O4484">
        <f>IF(AND($K4484=1,$E4484=0,$G4484=0,$I4484=0),"WINBACK",IF(AND($M4484=1,$N4484&gt;0),"CONVERGENTE",IF($M4484=1,"SOLO MÓVIL",IF($N4484&gt;0,"SOLO FIJO / INTERNET","SIN SERVICIOS"))))</f>
        <v/>
      </c>
      <c r="P4484">
        <f>IF($O4484="WINBACK","Recuperar (winback)",IF($O4484="CONVERGENTE","Upgrade / más líneas",IF($O4484="SOLO MÓVIL","Ofrecer fijo + internet (FLBBTV)",IF($O4484="SOLO FIJO / INTERNET","Ofrecer línea móvil Nextphone","Oferta completa (móvil + fijo + internet)"))))</f>
        <v/>
      </c>
      <c r="Q4484">
        <f>$F4484+$H4484+$L4484</f>
        <v/>
      </c>
      <c r="R4484">
        <f>IFERROR(VLOOKUP($A4484,Registros!$B$2:$G$6000,6,0),IFERROR(VLOOKUP($D4484,Winback!$B$2:$C$300,2,0),""))</f>
        <v/>
      </c>
      <c r="S4484">
        <f>IF($E4484=1,"NP","")&amp;IF($G4484=1,"+MOV","")&amp;IF($I4484=1,"+CS","")&amp;IF($K4484=1,"+WB","")</f>
        <v/>
      </c>
      <c r="T4484">
        <f>$E4484+$G4484+$I4484+$K4484</f>
        <v/>
      </c>
    </row>
    <row r="4485">
      <c r="A4485" t="inlineStr">
        <is>
          <t>347416670000</t>
        </is>
      </c>
      <c r="B4485" t="inlineStr">
        <is>
          <t>34741667</t>
        </is>
      </c>
      <c r="C4485" t="inlineStr">
        <is>
          <t>YC PROFESSIONAL SERVICES; S.A.</t>
        </is>
      </c>
      <c r="D4485" t="inlineStr">
        <is>
          <t>YCPROFESSIONALSERVICESSA</t>
        </is>
      </c>
      <c r="E4485">
        <f>IF(COUNTIFS(Registros!$A$2:$A$6000,"NP",Registros!$B$2:$B$6000,$A4485)&gt;0,1,0)</f>
        <v/>
      </c>
      <c r="F4485">
        <f>IF($E4485=1,SUMIFS(Registros!$F$2:$F$6000,Registros!$A$2:$A$6000,"NP",Registros!$B$2:$B$6000,$A4485),0)</f>
        <v/>
      </c>
      <c r="G4485">
        <f>IF(COUNTIFS(Registros!$A$2:$A$6000,"MOV",Registros!$B$2:$B$6000,$A4485)&gt;0,1,0)</f>
        <v/>
      </c>
      <c r="H4485">
        <f>IF($G4485=1,SUMIFS(Registros!$F$2:$F$6000,Registros!$A$2:$A$6000,"MOV",Registros!$B$2:$B$6000,$A4485),0)</f>
        <v/>
      </c>
      <c r="I4485">
        <f>IF(COUNTIFS(Registros!$A$2:$A$6000,"CS",Registros!$B$2:$B$6000,$A4485)&gt;0,1,0)</f>
        <v/>
      </c>
      <c r="J4485">
        <f>IF($I4485=1,SUMIFS(Registros!$I$2:$I$6000,Registros!$A$2:$A$6000,"CS",Registros!$B$2:$B$6000,$A4485),0)</f>
        <v/>
      </c>
      <c r="K4485">
        <f>IF(COUNTIFS(Winback!$K$2:$K$300,$D4485)&gt;0,1,0)</f>
        <v/>
      </c>
      <c r="L4485">
        <f>IF(AND($K4485=1,LEFT($A4485,3)="WB-"),SUMIFS(Winback!$D$2:$D$300,Winback!$K$2:$K$300,$D4485),0)</f>
        <v/>
      </c>
      <c r="M4485">
        <f>IF(OR($E4485=1,$G4485=1,SUMIFS(Registros!$J$2:$J$6000,Registros!$B$2:$B$6000,$A4485)&gt;0),1,0)</f>
        <v/>
      </c>
      <c r="N4485">
        <f>IF($J4485&gt;0,1,IF(COUNTIFS(Registros!$A$2:$A$6000,"CS",Registros!$B$2:$B$6000,$A4485,Registros!$K$2:$K$6000,"&lt;&gt;")&gt;0,1,0))</f>
        <v/>
      </c>
      <c r="O4485">
        <f>IF(AND($K4485=1,$E4485=0,$G4485=0,$I4485=0),"WINBACK",IF(AND($M4485=1,$N4485&gt;0),"CONVERGENTE",IF($M4485=1,"SOLO MÓVIL",IF($N4485&gt;0,"SOLO FIJO / INTERNET","SIN SERVICIOS"))))</f>
        <v/>
      </c>
      <c r="P4485">
        <f>IF($O4485="WINBACK","Recuperar (winback)",IF($O4485="CONVERGENTE","Upgrade / más líneas",IF($O4485="SOLO MÓVIL","Ofrecer fijo + internet (FLBBTV)",IF($O4485="SOLO FIJO / INTERNET","Ofrecer línea móvil Nextphone","Oferta completa (móvil + fijo + internet)"))))</f>
        <v/>
      </c>
      <c r="Q4485">
        <f>$F4485+$H4485+$L4485</f>
        <v/>
      </c>
      <c r="R4485">
        <f>IFERROR(VLOOKUP($A4485,Registros!$B$2:$G$6000,6,0),IFERROR(VLOOKUP($D4485,Winback!$B$2:$C$300,2,0),""))</f>
        <v/>
      </c>
      <c r="S4485">
        <f>IF($E4485=1,"NP","")&amp;IF($G4485=1,"+MOV","")&amp;IF($I4485=1,"+CS","")&amp;IF($K4485=1,"+WB","")</f>
        <v/>
      </c>
      <c r="T4485">
        <f>$E4485+$G4485+$I4485+$K4485</f>
        <v/>
      </c>
    </row>
    <row r="4486">
      <c r="A4486" t="inlineStr">
        <is>
          <t>334286910000</t>
        </is>
      </c>
      <c r="B4486" t="inlineStr">
        <is>
          <t>33428691</t>
        </is>
      </c>
      <c r="C4486" t="inlineStr">
        <is>
          <t>YACHIRA DAYANARIS BERRIO DE</t>
        </is>
      </c>
      <c r="D4486" t="inlineStr">
        <is>
          <t>YACHIRADAYANARISBERRIODE</t>
        </is>
      </c>
      <c r="E4486">
        <f>IF(COUNTIFS(Registros!$A$2:$A$6000,"NP",Registros!$B$2:$B$6000,$A4486)&gt;0,1,0)</f>
        <v/>
      </c>
      <c r="F4486">
        <f>IF($E4486=1,SUMIFS(Registros!$F$2:$F$6000,Registros!$A$2:$A$6000,"NP",Registros!$B$2:$B$6000,$A4486),0)</f>
        <v/>
      </c>
      <c r="G4486">
        <f>IF(COUNTIFS(Registros!$A$2:$A$6000,"MOV",Registros!$B$2:$B$6000,$A4486)&gt;0,1,0)</f>
        <v/>
      </c>
      <c r="H4486">
        <f>IF($G4486=1,SUMIFS(Registros!$F$2:$F$6000,Registros!$A$2:$A$6000,"MOV",Registros!$B$2:$B$6000,$A4486),0)</f>
        <v/>
      </c>
      <c r="I4486">
        <f>IF(COUNTIFS(Registros!$A$2:$A$6000,"CS",Registros!$B$2:$B$6000,$A4486)&gt;0,1,0)</f>
        <v/>
      </c>
      <c r="J4486">
        <f>IF($I4486=1,SUMIFS(Registros!$I$2:$I$6000,Registros!$A$2:$A$6000,"CS",Registros!$B$2:$B$6000,$A4486),0)</f>
        <v/>
      </c>
      <c r="K4486">
        <f>IF(COUNTIFS(Winback!$K$2:$K$300,$D4486)&gt;0,1,0)</f>
        <v/>
      </c>
      <c r="L4486">
        <f>IF(AND($K4486=1,LEFT($A4486,3)="WB-"),SUMIFS(Winback!$D$2:$D$300,Winback!$K$2:$K$300,$D4486),0)</f>
        <v/>
      </c>
      <c r="M4486">
        <f>IF(OR($E4486=1,$G4486=1,SUMIFS(Registros!$J$2:$J$6000,Registros!$B$2:$B$6000,$A4486)&gt;0),1,0)</f>
        <v/>
      </c>
      <c r="N4486">
        <f>IF($J4486&gt;0,1,IF(COUNTIFS(Registros!$A$2:$A$6000,"CS",Registros!$B$2:$B$6000,$A4486,Registros!$K$2:$K$6000,"&lt;&gt;")&gt;0,1,0))</f>
        <v/>
      </c>
      <c r="O4486">
        <f>IF(AND($K4486=1,$E4486=0,$G4486=0,$I4486=0),"WINBACK",IF(AND($M4486=1,$N4486&gt;0),"CONVERGENTE",IF($M4486=1,"SOLO MÓVIL",IF($N4486&gt;0,"SOLO FIJO / INTERNET","SIN SERVICIOS"))))</f>
        <v/>
      </c>
      <c r="P4486">
        <f>IF($O4486="WINBACK","Recuperar (winback)",IF($O4486="CONVERGENTE","Upgrade / más líneas",IF($O4486="SOLO MÓVIL","Ofrecer fijo + internet (FLBBTV)",IF($O4486="SOLO FIJO / INTERNET","Ofrecer línea móvil Nextphone","Oferta completa (móvil + fijo + internet)"))))</f>
        <v/>
      </c>
      <c r="Q4486">
        <f>$F4486+$H4486+$L4486</f>
        <v/>
      </c>
      <c r="R4486">
        <f>IFERROR(VLOOKUP($A4486,Registros!$B$2:$G$6000,6,0),IFERROR(VLOOKUP($D4486,Winback!$B$2:$C$300,2,0),""))</f>
        <v/>
      </c>
      <c r="S4486">
        <f>IF($E4486=1,"NP","")&amp;IF($G4486=1,"+MOV","")&amp;IF($I4486=1,"+CS","")&amp;IF($K4486=1,"+WB","")</f>
        <v/>
      </c>
      <c r="T4486">
        <f>$E4486+$G4486+$I4486+$K4486</f>
        <v/>
      </c>
    </row>
    <row r="4487">
      <c r="A4487" t="inlineStr">
        <is>
          <t>322027080000</t>
        </is>
      </c>
      <c r="B4487" t="inlineStr">
        <is>
          <t>32202708</t>
        </is>
      </c>
      <c r="C4487" t="inlineStr">
        <is>
          <t>YE HIAN DAI LIANG</t>
        </is>
      </c>
      <c r="D4487" t="inlineStr">
        <is>
          <t>YEHIANDAILIANG</t>
        </is>
      </c>
      <c r="E4487">
        <f>IF(COUNTIFS(Registros!$A$2:$A$6000,"NP",Registros!$B$2:$B$6000,$A4487)&gt;0,1,0)</f>
        <v/>
      </c>
      <c r="F4487">
        <f>IF($E4487=1,SUMIFS(Registros!$F$2:$F$6000,Registros!$A$2:$A$6000,"NP",Registros!$B$2:$B$6000,$A4487),0)</f>
        <v/>
      </c>
      <c r="G4487">
        <f>IF(COUNTIFS(Registros!$A$2:$A$6000,"MOV",Registros!$B$2:$B$6000,$A4487)&gt;0,1,0)</f>
        <v/>
      </c>
      <c r="H4487">
        <f>IF($G4487=1,SUMIFS(Registros!$F$2:$F$6000,Registros!$A$2:$A$6000,"MOV",Registros!$B$2:$B$6000,$A4487),0)</f>
        <v/>
      </c>
      <c r="I4487">
        <f>IF(COUNTIFS(Registros!$A$2:$A$6000,"CS",Registros!$B$2:$B$6000,$A4487)&gt;0,1,0)</f>
        <v/>
      </c>
      <c r="J4487">
        <f>IF($I4487=1,SUMIFS(Registros!$I$2:$I$6000,Registros!$A$2:$A$6000,"CS",Registros!$B$2:$B$6000,$A4487),0)</f>
        <v/>
      </c>
      <c r="K4487">
        <f>IF(COUNTIFS(Winback!$K$2:$K$300,$D4487)&gt;0,1,0)</f>
        <v/>
      </c>
      <c r="L4487">
        <f>IF(AND($K4487=1,LEFT($A4487,3)="WB-"),SUMIFS(Winback!$D$2:$D$300,Winback!$K$2:$K$300,$D4487),0)</f>
        <v/>
      </c>
      <c r="M4487">
        <f>IF(OR($E4487=1,$G4487=1,SUMIFS(Registros!$J$2:$J$6000,Registros!$B$2:$B$6000,$A4487)&gt;0),1,0)</f>
        <v/>
      </c>
      <c r="N4487">
        <f>IF($J4487&gt;0,1,IF(COUNTIFS(Registros!$A$2:$A$6000,"CS",Registros!$B$2:$B$6000,$A4487,Registros!$K$2:$K$6000,"&lt;&gt;")&gt;0,1,0))</f>
        <v/>
      </c>
      <c r="O4487">
        <f>IF(AND($K4487=1,$E4487=0,$G4487=0,$I4487=0),"WINBACK",IF(AND($M4487=1,$N4487&gt;0),"CONVERGENTE",IF($M4487=1,"SOLO MÓVIL",IF($N4487&gt;0,"SOLO FIJO / INTERNET","SIN SERVICIOS"))))</f>
        <v/>
      </c>
      <c r="P4487">
        <f>IF($O4487="WINBACK","Recuperar (winback)",IF($O4487="CONVERGENTE","Upgrade / más líneas",IF($O4487="SOLO MÓVIL","Ofrecer fijo + internet (FLBBTV)",IF($O4487="SOLO FIJO / INTERNET","Ofrecer línea móvil Nextphone","Oferta completa (móvil + fijo + internet)"))))</f>
        <v/>
      </c>
      <c r="Q4487">
        <f>$F4487+$H4487+$L4487</f>
        <v/>
      </c>
      <c r="R4487">
        <f>IFERROR(VLOOKUP($A4487,Registros!$B$2:$G$6000,6,0),IFERROR(VLOOKUP($D4487,Winback!$B$2:$C$300,2,0),""))</f>
        <v/>
      </c>
      <c r="S4487">
        <f>IF($E4487=1,"NP","")&amp;IF($G4487=1,"+MOV","")&amp;IF($I4487=1,"+CS","")&amp;IF($K4487=1,"+WB","")</f>
        <v/>
      </c>
      <c r="T4487">
        <f>$E4487+$G4487+$I4487+$K4487</f>
        <v/>
      </c>
    </row>
    <row r="4488">
      <c r="A4488" t="inlineStr">
        <is>
          <t>804236520000</t>
        </is>
      </c>
      <c r="B4488" t="inlineStr">
        <is>
          <t>80423652</t>
        </is>
      </c>
      <c r="C4488" t="inlineStr">
        <is>
          <t>ZHIJIE LAI</t>
        </is>
      </c>
      <c r="D4488" t="inlineStr">
        <is>
          <t>ZHIJIELAI</t>
        </is>
      </c>
      <c r="E4488">
        <f>IF(COUNTIFS(Registros!$A$2:$A$6000,"NP",Registros!$B$2:$B$6000,$A4488)&gt;0,1,0)</f>
        <v/>
      </c>
      <c r="F4488">
        <f>IF($E4488=1,SUMIFS(Registros!$F$2:$F$6000,Registros!$A$2:$A$6000,"NP",Registros!$B$2:$B$6000,$A4488),0)</f>
        <v/>
      </c>
      <c r="G4488">
        <f>IF(COUNTIFS(Registros!$A$2:$A$6000,"MOV",Registros!$B$2:$B$6000,$A4488)&gt;0,1,0)</f>
        <v/>
      </c>
      <c r="H4488">
        <f>IF($G4488=1,SUMIFS(Registros!$F$2:$F$6000,Registros!$A$2:$A$6000,"MOV",Registros!$B$2:$B$6000,$A4488),0)</f>
        <v/>
      </c>
      <c r="I4488">
        <f>IF(COUNTIFS(Registros!$A$2:$A$6000,"CS",Registros!$B$2:$B$6000,$A4488)&gt;0,1,0)</f>
        <v/>
      </c>
      <c r="J4488">
        <f>IF($I4488=1,SUMIFS(Registros!$I$2:$I$6000,Registros!$A$2:$A$6000,"CS",Registros!$B$2:$B$6000,$A4488),0)</f>
        <v/>
      </c>
      <c r="K4488">
        <f>IF(COUNTIFS(Winback!$K$2:$K$300,$D4488)&gt;0,1,0)</f>
        <v/>
      </c>
      <c r="L4488">
        <f>IF(AND($K4488=1,LEFT($A4488,3)="WB-"),SUMIFS(Winback!$D$2:$D$300,Winback!$K$2:$K$300,$D4488),0)</f>
        <v/>
      </c>
      <c r="M4488">
        <f>IF(OR($E4488=1,$G4488=1,SUMIFS(Registros!$J$2:$J$6000,Registros!$B$2:$B$6000,$A4488)&gt;0),1,0)</f>
        <v/>
      </c>
      <c r="N4488">
        <f>IF($J4488&gt;0,1,IF(COUNTIFS(Registros!$A$2:$A$6000,"CS",Registros!$B$2:$B$6000,$A4488,Registros!$K$2:$K$6000,"&lt;&gt;")&gt;0,1,0))</f>
        <v/>
      </c>
      <c r="O4488">
        <f>IF(AND($K4488=1,$E4488=0,$G4488=0,$I4488=0),"WINBACK",IF(AND($M4488=1,$N4488&gt;0),"CONVERGENTE",IF($M4488=1,"SOLO MÓVIL",IF($N4488&gt;0,"SOLO FIJO / INTERNET","SIN SERVICIOS"))))</f>
        <v/>
      </c>
      <c r="P4488">
        <f>IF($O4488="WINBACK","Recuperar (winback)",IF($O4488="CONVERGENTE","Upgrade / más líneas",IF($O4488="SOLO MÓVIL","Ofrecer fijo + internet (FLBBTV)",IF($O4488="SOLO FIJO / INTERNET","Ofrecer línea móvil Nextphone","Oferta completa (móvil + fijo + internet)"))))</f>
        <v/>
      </c>
      <c r="Q4488">
        <f>$F4488+$H4488+$L4488</f>
        <v/>
      </c>
      <c r="R4488">
        <f>IFERROR(VLOOKUP($A4488,Registros!$B$2:$G$6000,6,0),IFERROR(VLOOKUP($D4488,Winback!$B$2:$C$300,2,0),""))</f>
        <v/>
      </c>
      <c r="S4488">
        <f>IF($E4488=1,"NP","")&amp;IF($G4488=1,"+MOV","")&amp;IF($I4488=1,"+CS","")&amp;IF($K4488=1,"+WB","")</f>
        <v/>
      </c>
      <c r="T4488">
        <f>$E4488+$G4488+$I4488+$K4488</f>
        <v/>
      </c>
    </row>
    <row r="4489">
      <c r="A4489" t="inlineStr">
        <is>
          <t>322011820000</t>
        </is>
      </c>
      <c r="B4489" t="inlineStr">
        <is>
          <t>32201182</t>
        </is>
      </c>
      <c r="C4489" t="inlineStr">
        <is>
          <t>YECENI ARGELIS CASTRO OJO</t>
        </is>
      </c>
      <c r="D4489" t="inlineStr">
        <is>
          <t>YECENIARGELISCASTROOJO</t>
        </is>
      </c>
      <c r="E4489">
        <f>IF(COUNTIFS(Registros!$A$2:$A$6000,"NP",Registros!$B$2:$B$6000,$A4489)&gt;0,1,0)</f>
        <v/>
      </c>
      <c r="F4489">
        <f>IF($E4489=1,SUMIFS(Registros!$F$2:$F$6000,Registros!$A$2:$A$6000,"NP",Registros!$B$2:$B$6000,$A4489),0)</f>
        <v/>
      </c>
      <c r="G4489">
        <f>IF(COUNTIFS(Registros!$A$2:$A$6000,"MOV",Registros!$B$2:$B$6000,$A4489)&gt;0,1,0)</f>
        <v/>
      </c>
      <c r="H4489">
        <f>IF($G4489=1,SUMIFS(Registros!$F$2:$F$6000,Registros!$A$2:$A$6000,"MOV",Registros!$B$2:$B$6000,$A4489),0)</f>
        <v/>
      </c>
      <c r="I4489">
        <f>IF(COUNTIFS(Registros!$A$2:$A$6000,"CS",Registros!$B$2:$B$6000,$A4489)&gt;0,1,0)</f>
        <v/>
      </c>
      <c r="J4489">
        <f>IF($I4489=1,SUMIFS(Registros!$I$2:$I$6000,Registros!$A$2:$A$6000,"CS",Registros!$B$2:$B$6000,$A4489),0)</f>
        <v/>
      </c>
      <c r="K4489">
        <f>IF(COUNTIFS(Winback!$K$2:$K$300,$D4489)&gt;0,1,0)</f>
        <v/>
      </c>
      <c r="L4489">
        <f>IF(AND($K4489=1,LEFT($A4489,3)="WB-"),SUMIFS(Winback!$D$2:$D$300,Winback!$K$2:$K$300,$D4489),0)</f>
        <v/>
      </c>
      <c r="M4489">
        <f>IF(OR($E4489=1,$G4489=1,SUMIFS(Registros!$J$2:$J$6000,Registros!$B$2:$B$6000,$A4489)&gt;0),1,0)</f>
        <v/>
      </c>
      <c r="N4489">
        <f>IF($J4489&gt;0,1,IF(COUNTIFS(Registros!$A$2:$A$6000,"CS",Registros!$B$2:$B$6000,$A4489,Registros!$K$2:$K$6000,"&lt;&gt;")&gt;0,1,0))</f>
        <v/>
      </c>
      <c r="O4489">
        <f>IF(AND($K4489=1,$E4489=0,$G4489=0,$I4489=0),"WINBACK",IF(AND($M4489=1,$N4489&gt;0),"CONVERGENTE",IF($M4489=1,"SOLO MÓVIL",IF($N4489&gt;0,"SOLO FIJO / INTERNET","SIN SERVICIOS"))))</f>
        <v/>
      </c>
      <c r="P4489">
        <f>IF($O4489="WINBACK","Recuperar (winback)",IF($O4489="CONVERGENTE","Upgrade / más líneas",IF($O4489="SOLO MÓVIL","Ofrecer fijo + internet (FLBBTV)",IF($O4489="SOLO FIJO / INTERNET","Ofrecer línea móvil Nextphone","Oferta completa (móvil + fijo + internet)"))))</f>
        <v/>
      </c>
      <c r="Q4489">
        <f>$F4489+$H4489+$L4489</f>
        <v/>
      </c>
      <c r="R4489">
        <f>IFERROR(VLOOKUP($A4489,Registros!$B$2:$G$6000,6,0),IFERROR(VLOOKUP($D4489,Winback!$B$2:$C$300,2,0),""))</f>
        <v/>
      </c>
      <c r="S4489">
        <f>IF($E4489=1,"NP","")&amp;IF($G4489=1,"+MOV","")&amp;IF($I4489=1,"+CS","")&amp;IF($K4489=1,"+WB","")</f>
        <v/>
      </c>
      <c r="T4489">
        <f>$E4489+$G4489+$I4489+$K4489</f>
        <v/>
      </c>
    </row>
    <row r="4490">
      <c r="A4490" t="inlineStr">
        <is>
          <t>349373020000</t>
        </is>
      </c>
      <c r="B4490" t="inlineStr">
        <is>
          <t>34937302</t>
        </is>
      </c>
      <c r="C4490" t="inlineStr">
        <is>
          <t>YECENIA ITZEL GUEVARA MOJICA</t>
        </is>
      </c>
      <c r="D4490" t="inlineStr">
        <is>
          <t>YECENIAITZELGUEVARAMOJICA</t>
        </is>
      </c>
      <c r="E4490">
        <f>IF(COUNTIFS(Registros!$A$2:$A$6000,"NP",Registros!$B$2:$B$6000,$A4490)&gt;0,1,0)</f>
        <v/>
      </c>
      <c r="F4490">
        <f>IF($E4490=1,SUMIFS(Registros!$F$2:$F$6000,Registros!$A$2:$A$6000,"NP",Registros!$B$2:$B$6000,$A4490),0)</f>
        <v/>
      </c>
      <c r="G4490">
        <f>IF(COUNTIFS(Registros!$A$2:$A$6000,"MOV",Registros!$B$2:$B$6000,$A4490)&gt;0,1,0)</f>
        <v/>
      </c>
      <c r="H4490">
        <f>IF($G4490=1,SUMIFS(Registros!$F$2:$F$6000,Registros!$A$2:$A$6000,"MOV",Registros!$B$2:$B$6000,$A4490),0)</f>
        <v/>
      </c>
      <c r="I4490">
        <f>IF(COUNTIFS(Registros!$A$2:$A$6000,"CS",Registros!$B$2:$B$6000,$A4490)&gt;0,1,0)</f>
        <v/>
      </c>
      <c r="J4490">
        <f>IF($I4490=1,SUMIFS(Registros!$I$2:$I$6000,Registros!$A$2:$A$6000,"CS",Registros!$B$2:$B$6000,$A4490),0)</f>
        <v/>
      </c>
      <c r="K4490">
        <f>IF(COUNTIFS(Winback!$K$2:$K$300,$D4490)&gt;0,1,0)</f>
        <v/>
      </c>
      <c r="L4490">
        <f>IF(AND($K4490=1,LEFT($A4490,3)="WB-"),SUMIFS(Winback!$D$2:$D$300,Winback!$K$2:$K$300,$D4490),0)</f>
        <v/>
      </c>
      <c r="M4490">
        <f>IF(OR($E4490=1,$G4490=1,SUMIFS(Registros!$J$2:$J$6000,Registros!$B$2:$B$6000,$A4490)&gt;0),1,0)</f>
        <v/>
      </c>
      <c r="N4490">
        <f>IF($J4490&gt;0,1,IF(COUNTIFS(Registros!$A$2:$A$6000,"CS",Registros!$B$2:$B$6000,$A4490,Registros!$K$2:$K$6000,"&lt;&gt;")&gt;0,1,0))</f>
        <v/>
      </c>
      <c r="O4490">
        <f>IF(AND($K4490=1,$E4490=0,$G4490=0,$I4490=0),"WINBACK",IF(AND($M4490=1,$N4490&gt;0),"CONVERGENTE",IF($M4490=1,"SOLO MÓVIL",IF($N4490&gt;0,"SOLO FIJO / INTERNET","SIN SERVICIOS"))))</f>
        <v/>
      </c>
      <c r="P4490">
        <f>IF($O4490="WINBACK","Recuperar (winback)",IF($O4490="CONVERGENTE","Upgrade / más líneas",IF($O4490="SOLO MÓVIL","Ofrecer fijo + internet (FLBBTV)",IF($O4490="SOLO FIJO / INTERNET","Ofrecer línea móvil Nextphone","Oferta completa (móvil + fijo + internet)"))))</f>
        <v/>
      </c>
      <c r="Q4490">
        <f>$F4490+$H4490+$L4490</f>
        <v/>
      </c>
      <c r="R4490">
        <f>IFERROR(VLOOKUP($A4490,Registros!$B$2:$G$6000,6,0),IFERROR(VLOOKUP($D4490,Winback!$B$2:$C$300,2,0),""))</f>
        <v/>
      </c>
      <c r="S4490">
        <f>IF($E4490=1,"NP","")&amp;IF($G4490=1,"+MOV","")&amp;IF($I4490=1,"+CS","")&amp;IF($K4490=1,"+WB","")</f>
        <v/>
      </c>
      <c r="T4490">
        <f>$E4490+$G4490+$I4490+$K4490</f>
        <v/>
      </c>
    </row>
    <row r="4491">
      <c r="A4491" t="inlineStr">
        <is>
          <t>802681920000</t>
        </is>
      </c>
      <c r="B4491" t="inlineStr">
        <is>
          <t>80268192</t>
        </is>
      </c>
      <c r="C4491" t="inlineStr">
        <is>
          <t>YEE CHONG RAFAEL</t>
        </is>
      </c>
      <c r="D4491" t="inlineStr">
        <is>
          <t>YEECHONGRAFAEL</t>
        </is>
      </c>
      <c r="E4491">
        <f>IF(COUNTIFS(Registros!$A$2:$A$6000,"NP",Registros!$B$2:$B$6000,$A4491)&gt;0,1,0)</f>
        <v/>
      </c>
      <c r="F4491">
        <f>IF($E4491=1,SUMIFS(Registros!$F$2:$F$6000,Registros!$A$2:$A$6000,"NP",Registros!$B$2:$B$6000,$A4491),0)</f>
        <v/>
      </c>
      <c r="G4491">
        <f>IF(COUNTIFS(Registros!$A$2:$A$6000,"MOV",Registros!$B$2:$B$6000,$A4491)&gt;0,1,0)</f>
        <v/>
      </c>
      <c r="H4491">
        <f>IF($G4491=1,SUMIFS(Registros!$F$2:$F$6000,Registros!$A$2:$A$6000,"MOV",Registros!$B$2:$B$6000,$A4491),0)</f>
        <v/>
      </c>
      <c r="I4491">
        <f>IF(COUNTIFS(Registros!$A$2:$A$6000,"CS",Registros!$B$2:$B$6000,$A4491)&gt;0,1,0)</f>
        <v/>
      </c>
      <c r="J4491">
        <f>IF($I4491=1,SUMIFS(Registros!$I$2:$I$6000,Registros!$A$2:$A$6000,"CS",Registros!$B$2:$B$6000,$A4491),0)</f>
        <v/>
      </c>
      <c r="K4491">
        <f>IF(COUNTIFS(Winback!$K$2:$K$300,$D4491)&gt;0,1,0)</f>
        <v/>
      </c>
      <c r="L4491">
        <f>IF(AND($K4491=1,LEFT($A4491,3)="WB-"),SUMIFS(Winback!$D$2:$D$300,Winback!$K$2:$K$300,$D4491),0)</f>
        <v/>
      </c>
      <c r="M4491">
        <f>IF(OR($E4491=1,$G4491=1,SUMIFS(Registros!$J$2:$J$6000,Registros!$B$2:$B$6000,$A4491)&gt;0),1,0)</f>
        <v/>
      </c>
      <c r="N4491">
        <f>IF($J4491&gt;0,1,IF(COUNTIFS(Registros!$A$2:$A$6000,"CS",Registros!$B$2:$B$6000,$A4491,Registros!$K$2:$K$6000,"&lt;&gt;")&gt;0,1,0))</f>
        <v/>
      </c>
      <c r="O4491">
        <f>IF(AND($K4491=1,$E4491=0,$G4491=0,$I4491=0),"WINBACK",IF(AND($M4491=1,$N4491&gt;0),"CONVERGENTE",IF($M4491=1,"SOLO MÓVIL",IF($N4491&gt;0,"SOLO FIJO / INTERNET","SIN SERVICIOS"))))</f>
        <v/>
      </c>
      <c r="P4491">
        <f>IF($O4491="WINBACK","Recuperar (winback)",IF($O4491="CONVERGENTE","Upgrade / más líneas",IF($O4491="SOLO MÓVIL","Ofrecer fijo + internet (FLBBTV)",IF($O4491="SOLO FIJO / INTERNET","Ofrecer línea móvil Nextphone","Oferta completa (móvil + fijo + internet)"))))</f>
        <v/>
      </c>
      <c r="Q4491">
        <f>$F4491+$H4491+$L4491</f>
        <v/>
      </c>
      <c r="R4491">
        <f>IFERROR(VLOOKUP($A4491,Registros!$B$2:$G$6000,6,0),IFERROR(VLOOKUP($D4491,Winback!$B$2:$C$300,2,0),""))</f>
        <v/>
      </c>
      <c r="S4491">
        <f>IF($E4491=1,"NP","")&amp;IF($G4491=1,"+MOV","")&amp;IF($I4491=1,"+CS","")&amp;IF($K4491=1,"+WB","")</f>
        <v/>
      </c>
      <c r="T4491">
        <f>$E4491+$G4491+$I4491+$K4491</f>
        <v/>
      </c>
    </row>
    <row r="4492">
      <c r="A4492" t="inlineStr">
        <is>
          <t>348242860000</t>
        </is>
      </c>
      <c r="B4492" t="inlineStr">
        <is>
          <t>34824286</t>
        </is>
      </c>
      <c r="C4492" t="inlineStr">
        <is>
          <t>YEHOVISER IBAGUEN GARCIA</t>
        </is>
      </c>
      <c r="D4492" t="inlineStr">
        <is>
          <t>YEHOVISERIBAGUENGARCIA</t>
        </is>
      </c>
      <c r="E4492">
        <f>IF(COUNTIFS(Registros!$A$2:$A$6000,"NP",Registros!$B$2:$B$6000,$A4492)&gt;0,1,0)</f>
        <v/>
      </c>
      <c r="F4492">
        <f>IF($E4492=1,SUMIFS(Registros!$F$2:$F$6000,Registros!$A$2:$A$6000,"NP",Registros!$B$2:$B$6000,$A4492),0)</f>
        <v/>
      </c>
      <c r="G4492">
        <f>IF(COUNTIFS(Registros!$A$2:$A$6000,"MOV",Registros!$B$2:$B$6000,$A4492)&gt;0,1,0)</f>
        <v/>
      </c>
      <c r="H4492">
        <f>IF($G4492=1,SUMIFS(Registros!$F$2:$F$6000,Registros!$A$2:$A$6000,"MOV",Registros!$B$2:$B$6000,$A4492),0)</f>
        <v/>
      </c>
      <c r="I4492">
        <f>IF(COUNTIFS(Registros!$A$2:$A$6000,"CS",Registros!$B$2:$B$6000,$A4492)&gt;0,1,0)</f>
        <v/>
      </c>
      <c r="J4492">
        <f>IF($I4492=1,SUMIFS(Registros!$I$2:$I$6000,Registros!$A$2:$A$6000,"CS",Registros!$B$2:$B$6000,$A4492),0)</f>
        <v/>
      </c>
      <c r="K4492">
        <f>IF(COUNTIFS(Winback!$K$2:$K$300,$D4492)&gt;0,1,0)</f>
        <v/>
      </c>
      <c r="L4492">
        <f>IF(AND($K4492=1,LEFT($A4492,3)="WB-"),SUMIFS(Winback!$D$2:$D$300,Winback!$K$2:$K$300,$D4492),0)</f>
        <v/>
      </c>
      <c r="M4492">
        <f>IF(OR($E4492=1,$G4492=1,SUMIFS(Registros!$J$2:$J$6000,Registros!$B$2:$B$6000,$A4492)&gt;0),1,0)</f>
        <v/>
      </c>
      <c r="N4492">
        <f>IF($J4492&gt;0,1,IF(COUNTIFS(Registros!$A$2:$A$6000,"CS",Registros!$B$2:$B$6000,$A4492,Registros!$K$2:$K$6000,"&lt;&gt;")&gt;0,1,0))</f>
        <v/>
      </c>
      <c r="O4492">
        <f>IF(AND($K4492=1,$E4492=0,$G4492=0,$I4492=0),"WINBACK",IF(AND($M4492=1,$N4492&gt;0),"CONVERGENTE",IF($M4492=1,"SOLO MÓVIL",IF($N4492&gt;0,"SOLO FIJO / INTERNET","SIN SERVICIOS"))))</f>
        <v/>
      </c>
      <c r="P4492">
        <f>IF($O4492="WINBACK","Recuperar (winback)",IF($O4492="CONVERGENTE","Upgrade / más líneas",IF($O4492="SOLO MÓVIL","Ofrecer fijo + internet (FLBBTV)",IF($O4492="SOLO FIJO / INTERNET","Ofrecer línea móvil Nextphone","Oferta completa (móvil + fijo + internet)"))))</f>
        <v/>
      </c>
      <c r="Q4492">
        <f>$F4492+$H4492+$L4492</f>
        <v/>
      </c>
      <c r="R4492">
        <f>IFERROR(VLOOKUP($A4492,Registros!$B$2:$G$6000,6,0),IFERROR(VLOOKUP($D4492,Winback!$B$2:$C$300,2,0),""))</f>
        <v/>
      </c>
      <c r="S4492">
        <f>IF($E4492=1,"NP","")&amp;IF($G4492=1,"+MOV","")&amp;IF($I4492=1,"+CS","")&amp;IF($K4492=1,"+WB","")</f>
        <v/>
      </c>
      <c r="T4492">
        <f>$E4492+$G4492+$I4492+$K4492</f>
        <v/>
      </c>
    </row>
    <row r="4493">
      <c r="A4493" t="inlineStr">
        <is>
          <t>329085450000</t>
        </is>
      </c>
      <c r="B4493" t="inlineStr">
        <is>
          <t>32908545</t>
        </is>
      </c>
      <c r="C4493" t="inlineStr">
        <is>
          <t>YEHOVISER IBARGUEN GARCIA</t>
        </is>
      </c>
      <c r="D4493" t="inlineStr">
        <is>
          <t>YEHOVISERIBARGUENGARCIA</t>
        </is>
      </c>
      <c r="E4493">
        <f>IF(COUNTIFS(Registros!$A$2:$A$6000,"NP",Registros!$B$2:$B$6000,$A4493)&gt;0,1,0)</f>
        <v/>
      </c>
      <c r="F4493">
        <f>IF($E4493=1,SUMIFS(Registros!$F$2:$F$6000,Registros!$A$2:$A$6000,"NP",Registros!$B$2:$B$6000,$A4493),0)</f>
        <v/>
      </c>
      <c r="G4493">
        <f>IF(COUNTIFS(Registros!$A$2:$A$6000,"MOV",Registros!$B$2:$B$6000,$A4493)&gt;0,1,0)</f>
        <v/>
      </c>
      <c r="H4493">
        <f>IF($G4493=1,SUMIFS(Registros!$F$2:$F$6000,Registros!$A$2:$A$6000,"MOV",Registros!$B$2:$B$6000,$A4493),0)</f>
        <v/>
      </c>
      <c r="I4493">
        <f>IF(COUNTIFS(Registros!$A$2:$A$6000,"CS",Registros!$B$2:$B$6000,$A4493)&gt;0,1,0)</f>
        <v/>
      </c>
      <c r="J4493">
        <f>IF($I4493=1,SUMIFS(Registros!$I$2:$I$6000,Registros!$A$2:$A$6000,"CS",Registros!$B$2:$B$6000,$A4493),0)</f>
        <v/>
      </c>
      <c r="K4493">
        <f>IF(COUNTIFS(Winback!$K$2:$K$300,$D4493)&gt;0,1,0)</f>
        <v/>
      </c>
      <c r="L4493">
        <f>IF(AND($K4493=1,LEFT($A4493,3)="WB-"),SUMIFS(Winback!$D$2:$D$300,Winback!$K$2:$K$300,$D4493),0)</f>
        <v/>
      </c>
      <c r="M4493">
        <f>IF(OR($E4493=1,$G4493=1,SUMIFS(Registros!$J$2:$J$6000,Registros!$B$2:$B$6000,$A4493)&gt;0),1,0)</f>
        <v/>
      </c>
      <c r="N4493">
        <f>IF($J4493&gt;0,1,IF(COUNTIFS(Registros!$A$2:$A$6000,"CS",Registros!$B$2:$B$6000,$A4493,Registros!$K$2:$K$6000,"&lt;&gt;")&gt;0,1,0))</f>
        <v/>
      </c>
      <c r="O4493">
        <f>IF(AND($K4493=1,$E4493=0,$G4493=0,$I4493=0),"WINBACK",IF(AND($M4493=1,$N4493&gt;0),"CONVERGENTE",IF($M4493=1,"SOLO MÓVIL",IF($N4493&gt;0,"SOLO FIJO / INTERNET","SIN SERVICIOS"))))</f>
        <v/>
      </c>
      <c r="P4493">
        <f>IF($O4493="WINBACK","Recuperar (winback)",IF($O4493="CONVERGENTE","Upgrade / más líneas",IF($O4493="SOLO MÓVIL","Ofrecer fijo + internet (FLBBTV)",IF($O4493="SOLO FIJO / INTERNET","Ofrecer línea móvil Nextphone","Oferta completa (móvil + fijo + internet)"))))</f>
        <v/>
      </c>
      <c r="Q4493">
        <f>$F4493+$H4493+$L4493</f>
        <v/>
      </c>
      <c r="R4493">
        <f>IFERROR(VLOOKUP($A4493,Registros!$B$2:$G$6000,6,0),IFERROR(VLOOKUP($D4493,Winback!$B$2:$C$300,2,0),""))</f>
        <v/>
      </c>
      <c r="S4493">
        <f>IF($E4493=1,"NP","")&amp;IF($G4493=1,"+MOV","")&amp;IF($I4493=1,"+CS","")&amp;IF($K4493=1,"+WB","")</f>
        <v/>
      </c>
      <c r="T4493">
        <f>$E4493+$G4493+$I4493+$K4493</f>
        <v/>
      </c>
    </row>
    <row r="4494">
      <c r="A4494" t="inlineStr">
        <is>
          <t>327089200000</t>
        </is>
      </c>
      <c r="B4494" t="inlineStr">
        <is>
          <t>32708920</t>
        </is>
      </c>
      <c r="C4494" t="inlineStr">
        <is>
          <t>YEILIM JEZABEL SANCHEZ GONZALEZ</t>
        </is>
      </c>
      <c r="D4494" t="inlineStr">
        <is>
          <t>YEILIMJEZABELSANCHEZGONZALEZ</t>
        </is>
      </c>
      <c r="E4494">
        <f>IF(COUNTIFS(Registros!$A$2:$A$6000,"NP",Registros!$B$2:$B$6000,$A4494)&gt;0,1,0)</f>
        <v/>
      </c>
      <c r="F4494">
        <f>IF($E4494=1,SUMIFS(Registros!$F$2:$F$6000,Registros!$A$2:$A$6000,"NP",Registros!$B$2:$B$6000,$A4494),0)</f>
        <v/>
      </c>
      <c r="G4494">
        <f>IF(COUNTIFS(Registros!$A$2:$A$6000,"MOV",Registros!$B$2:$B$6000,$A4494)&gt;0,1,0)</f>
        <v/>
      </c>
      <c r="H4494">
        <f>IF($G4494=1,SUMIFS(Registros!$F$2:$F$6000,Registros!$A$2:$A$6000,"MOV",Registros!$B$2:$B$6000,$A4494),0)</f>
        <v/>
      </c>
      <c r="I4494">
        <f>IF(COUNTIFS(Registros!$A$2:$A$6000,"CS",Registros!$B$2:$B$6000,$A4494)&gt;0,1,0)</f>
        <v/>
      </c>
      <c r="J4494">
        <f>IF($I4494=1,SUMIFS(Registros!$I$2:$I$6000,Registros!$A$2:$A$6000,"CS",Registros!$B$2:$B$6000,$A4494),0)</f>
        <v/>
      </c>
      <c r="K4494">
        <f>IF(COUNTIFS(Winback!$K$2:$K$300,$D4494)&gt;0,1,0)</f>
        <v/>
      </c>
      <c r="L4494">
        <f>IF(AND($K4494=1,LEFT($A4494,3)="WB-"),SUMIFS(Winback!$D$2:$D$300,Winback!$K$2:$K$300,$D4494),0)</f>
        <v/>
      </c>
      <c r="M4494">
        <f>IF(OR($E4494=1,$G4494=1,SUMIFS(Registros!$J$2:$J$6000,Registros!$B$2:$B$6000,$A4494)&gt;0),1,0)</f>
        <v/>
      </c>
      <c r="N4494">
        <f>IF($J4494&gt;0,1,IF(COUNTIFS(Registros!$A$2:$A$6000,"CS",Registros!$B$2:$B$6000,$A4494,Registros!$K$2:$K$6000,"&lt;&gt;")&gt;0,1,0))</f>
        <v/>
      </c>
      <c r="O4494">
        <f>IF(AND($K4494=1,$E4494=0,$G4494=0,$I4494=0),"WINBACK",IF(AND($M4494=1,$N4494&gt;0),"CONVERGENTE",IF($M4494=1,"SOLO MÓVIL",IF($N4494&gt;0,"SOLO FIJO / INTERNET","SIN SERVICIOS"))))</f>
        <v/>
      </c>
      <c r="P4494">
        <f>IF($O4494="WINBACK","Recuperar (winback)",IF($O4494="CONVERGENTE","Upgrade / más líneas",IF($O4494="SOLO MÓVIL","Ofrecer fijo + internet (FLBBTV)",IF($O4494="SOLO FIJO / INTERNET","Ofrecer línea móvil Nextphone","Oferta completa (móvil + fijo + internet)"))))</f>
        <v/>
      </c>
      <c r="Q4494">
        <f>$F4494+$H4494+$L4494</f>
        <v/>
      </c>
      <c r="R4494">
        <f>IFERROR(VLOOKUP($A4494,Registros!$B$2:$G$6000,6,0),IFERROR(VLOOKUP($D4494,Winback!$B$2:$C$300,2,0),""))</f>
        <v/>
      </c>
      <c r="S4494">
        <f>IF($E4494=1,"NP","")&amp;IF($G4494=1,"+MOV","")&amp;IF($I4494=1,"+CS","")&amp;IF($K4494=1,"+WB","")</f>
        <v/>
      </c>
      <c r="T4494">
        <f>$E4494+$G4494+$I4494+$K4494</f>
        <v/>
      </c>
    </row>
    <row r="4495">
      <c r="A4495" t="inlineStr">
        <is>
          <t>332089940000</t>
        </is>
      </c>
      <c r="B4495" t="inlineStr">
        <is>
          <t>33208994</t>
        </is>
      </c>
      <c r="C4495" t="inlineStr">
        <is>
          <t>YEIMY ADRIANA PITTI MIRANDA</t>
        </is>
      </c>
      <c r="D4495" t="inlineStr">
        <is>
          <t>YEIMYADRIANAPITTIMIRANDA</t>
        </is>
      </c>
      <c r="E4495">
        <f>IF(COUNTIFS(Registros!$A$2:$A$6000,"NP",Registros!$B$2:$B$6000,$A4495)&gt;0,1,0)</f>
        <v/>
      </c>
      <c r="F4495">
        <f>IF($E4495=1,SUMIFS(Registros!$F$2:$F$6000,Registros!$A$2:$A$6000,"NP",Registros!$B$2:$B$6000,$A4495),0)</f>
        <v/>
      </c>
      <c r="G4495">
        <f>IF(COUNTIFS(Registros!$A$2:$A$6000,"MOV",Registros!$B$2:$B$6000,$A4495)&gt;0,1,0)</f>
        <v/>
      </c>
      <c r="H4495">
        <f>IF($G4495=1,SUMIFS(Registros!$F$2:$F$6000,Registros!$A$2:$A$6000,"MOV",Registros!$B$2:$B$6000,$A4495),0)</f>
        <v/>
      </c>
      <c r="I4495">
        <f>IF(COUNTIFS(Registros!$A$2:$A$6000,"CS",Registros!$B$2:$B$6000,$A4495)&gt;0,1,0)</f>
        <v/>
      </c>
      <c r="J4495">
        <f>IF($I4495=1,SUMIFS(Registros!$I$2:$I$6000,Registros!$A$2:$A$6000,"CS",Registros!$B$2:$B$6000,$A4495),0)</f>
        <v/>
      </c>
      <c r="K4495">
        <f>IF(COUNTIFS(Winback!$K$2:$K$300,$D4495)&gt;0,1,0)</f>
        <v/>
      </c>
      <c r="L4495">
        <f>IF(AND($K4495=1,LEFT($A4495,3)="WB-"),SUMIFS(Winback!$D$2:$D$300,Winback!$K$2:$K$300,$D4495),0)</f>
        <v/>
      </c>
      <c r="M4495">
        <f>IF(OR($E4495=1,$G4495=1,SUMIFS(Registros!$J$2:$J$6000,Registros!$B$2:$B$6000,$A4495)&gt;0),1,0)</f>
        <v/>
      </c>
      <c r="N4495">
        <f>IF($J4495&gt;0,1,IF(COUNTIFS(Registros!$A$2:$A$6000,"CS",Registros!$B$2:$B$6000,$A4495,Registros!$K$2:$K$6000,"&lt;&gt;")&gt;0,1,0))</f>
        <v/>
      </c>
      <c r="O4495">
        <f>IF(AND($K4495=1,$E4495=0,$G4495=0,$I4495=0),"WINBACK",IF(AND($M4495=1,$N4495&gt;0),"CONVERGENTE",IF($M4495=1,"SOLO MÓVIL",IF($N4495&gt;0,"SOLO FIJO / INTERNET","SIN SERVICIOS"))))</f>
        <v/>
      </c>
      <c r="P4495">
        <f>IF($O4495="WINBACK","Recuperar (winback)",IF($O4495="CONVERGENTE","Upgrade / más líneas",IF($O4495="SOLO MÓVIL","Ofrecer fijo + internet (FLBBTV)",IF($O4495="SOLO FIJO / INTERNET","Ofrecer línea móvil Nextphone","Oferta completa (móvil + fijo + internet)"))))</f>
        <v/>
      </c>
      <c r="Q4495">
        <f>$F4495+$H4495+$L4495</f>
        <v/>
      </c>
      <c r="R4495">
        <f>IFERROR(VLOOKUP($A4495,Registros!$B$2:$G$6000,6,0),IFERROR(VLOOKUP($D4495,Winback!$B$2:$C$300,2,0),""))</f>
        <v/>
      </c>
      <c r="S4495">
        <f>IF($E4495=1,"NP","")&amp;IF($G4495=1,"+MOV","")&amp;IF($I4495=1,"+CS","")&amp;IF($K4495=1,"+WB","")</f>
        <v/>
      </c>
      <c r="T4495">
        <f>$E4495+$G4495+$I4495+$K4495</f>
        <v/>
      </c>
    </row>
    <row r="4496">
      <c r="A4496" t="inlineStr">
        <is>
          <t>322087970000</t>
        </is>
      </c>
      <c r="B4496" t="inlineStr">
        <is>
          <t>32208797</t>
        </is>
      </c>
      <c r="C4496" t="inlineStr">
        <is>
          <t>YEIMY PIMENTEL</t>
        </is>
      </c>
      <c r="D4496" t="inlineStr">
        <is>
          <t>YEIMYPIMENTEL</t>
        </is>
      </c>
      <c r="E4496">
        <f>IF(COUNTIFS(Registros!$A$2:$A$6000,"NP",Registros!$B$2:$B$6000,$A4496)&gt;0,1,0)</f>
        <v/>
      </c>
      <c r="F4496">
        <f>IF($E4496=1,SUMIFS(Registros!$F$2:$F$6000,Registros!$A$2:$A$6000,"NP",Registros!$B$2:$B$6000,$A4496),0)</f>
        <v/>
      </c>
      <c r="G4496">
        <f>IF(COUNTIFS(Registros!$A$2:$A$6000,"MOV",Registros!$B$2:$B$6000,$A4496)&gt;0,1,0)</f>
        <v/>
      </c>
      <c r="H4496">
        <f>IF($G4496=1,SUMIFS(Registros!$F$2:$F$6000,Registros!$A$2:$A$6000,"MOV",Registros!$B$2:$B$6000,$A4496),0)</f>
        <v/>
      </c>
      <c r="I4496">
        <f>IF(COUNTIFS(Registros!$A$2:$A$6000,"CS",Registros!$B$2:$B$6000,$A4496)&gt;0,1,0)</f>
        <v/>
      </c>
      <c r="J4496">
        <f>IF($I4496=1,SUMIFS(Registros!$I$2:$I$6000,Registros!$A$2:$A$6000,"CS",Registros!$B$2:$B$6000,$A4496),0)</f>
        <v/>
      </c>
      <c r="K4496">
        <f>IF(COUNTIFS(Winback!$K$2:$K$300,$D4496)&gt;0,1,0)</f>
        <v/>
      </c>
      <c r="L4496">
        <f>IF(AND($K4496=1,LEFT($A4496,3)="WB-"),SUMIFS(Winback!$D$2:$D$300,Winback!$K$2:$K$300,$D4496),0)</f>
        <v/>
      </c>
      <c r="M4496">
        <f>IF(OR($E4496=1,$G4496=1,SUMIFS(Registros!$J$2:$J$6000,Registros!$B$2:$B$6000,$A4496)&gt;0),1,0)</f>
        <v/>
      </c>
      <c r="N4496">
        <f>IF($J4496&gt;0,1,IF(COUNTIFS(Registros!$A$2:$A$6000,"CS",Registros!$B$2:$B$6000,$A4496,Registros!$K$2:$K$6000,"&lt;&gt;")&gt;0,1,0))</f>
        <v/>
      </c>
      <c r="O4496">
        <f>IF(AND($K4496=1,$E4496=0,$G4496=0,$I4496=0),"WINBACK",IF(AND($M4496=1,$N4496&gt;0),"CONVERGENTE",IF($M4496=1,"SOLO MÓVIL",IF($N4496&gt;0,"SOLO FIJO / INTERNET","SIN SERVICIOS"))))</f>
        <v/>
      </c>
      <c r="P4496">
        <f>IF($O4496="WINBACK","Recuperar (winback)",IF($O4496="CONVERGENTE","Upgrade / más líneas",IF($O4496="SOLO MÓVIL","Ofrecer fijo + internet (FLBBTV)",IF($O4496="SOLO FIJO / INTERNET","Ofrecer línea móvil Nextphone","Oferta completa (móvil + fijo + internet)"))))</f>
        <v/>
      </c>
      <c r="Q4496">
        <f>$F4496+$H4496+$L4496</f>
        <v/>
      </c>
      <c r="R4496">
        <f>IFERROR(VLOOKUP($A4496,Registros!$B$2:$G$6000,6,0),IFERROR(VLOOKUP($D4496,Winback!$B$2:$C$300,2,0),""))</f>
        <v/>
      </c>
      <c r="S4496">
        <f>IF($E4496=1,"NP","")&amp;IF($G4496=1,"+MOV","")&amp;IF($I4496=1,"+CS","")&amp;IF($K4496=1,"+WB","")</f>
        <v/>
      </c>
      <c r="T4496">
        <f>$E4496+$G4496+$I4496+$K4496</f>
        <v/>
      </c>
    </row>
    <row r="4497">
      <c r="A4497" t="inlineStr">
        <is>
          <t>353069340000</t>
        </is>
      </c>
      <c r="B4497" t="inlineStr">
        <is>
          <t>35306934</t>
        </is>
      </c>
      <c r="C4497" t="inlineStr">
        <is>
          <t>YEINE ELIZABETH CORTEZ DOMINGUEZ</t>
        </is>
      </c>
      <c r="D4497" t="inlineStr">
        <is>
          <t>YEINEELIZABETHCORTEZDOMINGUEZ</t>
        </is>
      </c>
      <c r="E4497">
        <f>IF(COUNTIFS(Registros!$A$2:$A$6000,"NP",Registros!$B$2:$B$6000,$A4497)&gt;0,1,0)</f>
        <v/>
      </c>
      <c r="F4497">
        <f>IF($E4497=1,SUMIFS(Registros!$F$2:$F$6000,Registros!$A$2:$A$6000,"NP",Registros!$B$2:$B$6000,$A4497),0)</f>
        <v/>
      </c>
      <c r="G4497">
        <f>IF(COUNTIFS(Registros!$A$2:$A$6000,"MOV",Registros!$B$2:$B$6000,$A4497)&gt;0,1,0)</f>
        <v/>
      </c>
      <c r="H4497">
        <f>IF($G4497=1,SUMIFS(Registros!$F$2:$F$6000,Registros!$A$2:$A$6000,"MOV",Registros!$B$2:$B$6000,$A4497),0)</f>
        <v/>
      </c>
      <c r="I4497">
        <f>IF(COUNTIFS(Registros!$A$2:$A$6000,"CS",Registros!$B$2:$B$6000,$A4497)&gt;0,1,0)</f>
        <v/>
      </c>
      <c r="J4497">
        <f>IF($I4497=1,SUMIFS(Registros!$I$2:$I$6000,Registros!$A$2:$A$6000,"CS",Registros!$B$2:$B$6000,$A4497),0)</f>
        <v/>
      </c>
      <c r="K4497">
        <f>IF(COUNTIFS(Winback!$K$2:$K$300,$D4497)&gt;0,1,0)</f>
        <v/>
      </c>
      <c r="L4497">
        <f>IF(AND($K4497=1,LEFT($A4497,3)="WB-"),SUMIFS(Winback!$D$2:$D$300,Winback!$K$2:$K$300,$D4497),0)</f>
        <v/>
      </c>
      <c r="M4497">
        <f>IF(OR($E4497=1,$G4497=1,SUMIFS(Registros!$J$2:$J$6000,Registros!$B$2:$B$6000,$A4497)&gt;0),1,0)</f>
        <v/>
      </c>
      <c r="N4497">
        <f>IF($J4497&gt;0,1,IF(COUNTIFS(Registros!$A$2:$A$6000,"CS",Registros!$B$2:$B$6000,$A4497,Registros!$K$2:$K$6000,"&lt;&gt;")&gt;0,1,0))</f>
        <v/>
      </c>
      <c r="O4497">
        <f>IF(AND($K4497=1,$E4497=0,$G4497=0,$I4497=0),"WINBACK",IF(AND($M4497=1,$N4497&gt;0),"CONVERGENTE",IF($M4497=1,"SOLO MÓVIL",IF($N4497&gt;0,"SOLO FIJO / INTERNET","SIN SERVICIOS"))))</f>
        <v/>
      </c>
      <c r="P4497">
        <f>IF($O4497="WINBACK","Recuperar (winback)",IF($O4497="CONVERGENTE","Upgrade / más líneas",IF($O4497="SOLO MÓVIL","Ofrecer fijo + internet (FLBBTV)",IF($O4497="SOLO FIJO / INTERNET","Ofrecer línea móvil Nextphone","Oferta completa (móvil + fijo + internet)"))))</f>
        <v/>
      </c>
      <c r="Q4497">
        <f>$F4497+$H4497+$L4497</f>
        <v/>
      </c>
      <c r="R4497">
        <f>IFERROR(VLOOKUP($A4497,Registros!$B$2:$G$6000,6,0),IFERROR(VLOOKUP($D4497,Winback!$B$2:$C$300,2,0),""))</f>
        <v/>
      </c>
      <c r="S4497">
        <f>IF($E4497=1,"NP","")&amp;IF($G4497=1,"+MOV","")&amp;IF($I4497=1,"+CS","")&amp;IF($K4497=1,"+WB","")</f>
        <v/>
      </c>
      <c r="T4497">
        <f>$E4497+$G4497+$I4497+$K4497</f>
        <v/>
      </c>
    </row>
    <row r="4498">
      <c r="A4498" t="inlineStr">
        <is>
          <t>332087460000</t>
        </is>
      </c>
      <c r="B4498" t="inlineStr">
        <is>
          <t>33208746</t>
        </is>
      </c>
      <c r="C4498" t="inlineStr">
        <is>
          <t>YEINI ANGELINA RODRIGUEZ TALERO</t>
        </is>
      </c>
      <c r="D4498" t="inlineStr">
        <is>
          <t>YEINIANGELINARODRIGUEZTALERO</t>
        </is>
      </c>
      <c r="E4498">
        <f>IF(COUNTIFS(Registros!$A$2:$A$6000,"NP",Registros!$B$2:$B$6000,$A4498)&gt;0,1,0)</f>
        <v/>
      </c>
      <c r="F4498">
        <f>IF($E4498=1,SUMIFS(Registros!$F$2:$F$6000,Registros!$A$2:$A$6000,"NP",Registros!$B$2:$B$6000,$A4498),0)</f>
        <v/>
      </c>
      <c r="G4498">
        <f>IF(COUNTIFS(Registros!$A$2:$A$6000,"MOV",Registros!$B$2:$B$6000,$A4498)&gt;0,1,0)</f>
        <v/>
      </c>
      <c r="H4498">
        <f>IF($G4498=1,SUMIFS(Registros!$F$2:$F$6000,Registros!$A$2:$A$6000,"MOV",Registros!$B$2:$B$6000,$A4498),0)</f>
        <v/>
      </c>
      <c r="I4498">
        <f>IF(COUNTIFS(Registros!$A$2:$A$6000,"CS",Registros!$B$2:$B$6000,$A4498)&gt;0,1,0)</f>
        <v/>
      </c>
      <c r="J4498">
        <f>IF($I4498=1,SUMIFS(Registros!$I$2:$I$6000,Registros!$A$2:$A$6000,"CS",Registros!$B$2:$B$6000,$A4498),0)</f>
        <v/>
      </c>
      <c r="K4498">
        <f>IF(COUNTIFS(Winback!$K$2:$K$300,$D4498)&gt;0,1,0)</f>
        <v/>
      </c>
      <c r="L4498">
        <f>IF(AND($K4498=1,LEFT($A4498,3)="WB-"),SUMIFS(Winback!$D$2:$D$300,Winback!$K$2:$K$300,$D4498),0)</f>
        <v/>
      </c>
      <c r="M4498">
        <f>IF(OR($E4498=1,$G4498=1,SUMIFS(Registros!$J$2:$J$6000,Registros!$B$2:$B$6000,$A4498)&gt;0),1,0)</f>
        <v/>
      </c>
      <c r="N4498">
        <f>IF($J4498&gt;0,1,IF(COUNTIFS(Registros!$A$2:$A$6000,"CS",Registros!$B$2:$B$6000,$A4498,Registros!$K$2:$K$6000,"&lt;&gt;")&gt;0,1,0))</f>
        <v/>
      </c>
      <c r="O4498">
        <f>IF(AND($K4498=1,$E4498=0,$G4498=0,$I4498=0),"WINBACK",IF(AND($M4498=1,$N4498&gt;0),"CONVERGENTE",IF($M4498=1,"SOLO MÓVIL",IF($N4498&gt;0,"SOLO FIJO / INTERNET","SIN SERVICIOS"))))</f>
        <v/>
      </c>
      <c r="P4498">
        <f>IF($O4498="WINBACK","Recuperar (winback)",IF($O4498="CONVERGENTE","Upgrade / más líneas",IF($O4498="SOLO MÓVIL","Ofrecer fijo + internet (FLBBTV)",IF($O4498="SOLO FIJO / INTERNET","Ofrecer línea móvil Nextphone","Oferta completa (móvil + fijo + internet)"))))</f>
        <v/>
      </c>
      <c r="Q4498">
        <f>$F4498+$H4498+$L4498</f>
        <v/>
      </c>
      <c r="R4498">
        <f>IFERROR(VLOOKUP($A4498,Registros!$B$2:$G$6000,6,0),IFERROR(VLOOKUP($D4498,Winback!$B$2:$C$300,2,0),""))</f>
        <v/>
      </c>
      <c r="S4498">
        <f>IF($E4498=1,"NP","")&amp;IF($G4498=1,"+MOV","")&amp;IF($I4498=1,"+CS","")&amp;IF($K4498=1,"+WB","")</f>
        <v/>
      </c>
      <c r="T4498">
        <f>$E4498+$G4498+$I4498+$K4498</f>
        <v/>
      </c>
    </row>
    <row r="4499">
      <c r="A4499" t="inlineStr">
        <is>
          <t>309077890000</t>
        </is>
      </c>
      <c r="B4499" t="inlineStr">
        <is>
          <t>30907789</t>
        </is>
      </c>
      <c r="C4499" t="inlineStr">
        <is>
          <t>YEIRE MARIUXI PEZZOTTI</t>
        </is>
      </c>
      <c r="D4499" t="inlineStr">
        <is>
          <t>YEIREMARIUXIPEZZOTTI</t>
        </is>
      </c>
      <c r="E4499">
        <f>IF(COUNTIFS(Registros!$A$2:$A$6000,"NP",Registros!$B$2:$B$6000,$A4499)&gt;0,1,0)</f>
        <v/>
      </c>
      <c r="F4499">
        <f>IF($E4499=1,SUMIFS(Registros!$F$2:$F$6000,Registros!$A$2:$A$6000,"NP",Registros!$B$2:$B$6000,$A4499),0)</f>
        <v/>
      </c>
      <c r="G4499">
        <f>IF(COUNTIFS(Registros!$A$2:$A$6000,"MOV",Registros!$B$2:$B$6000,$A4499)&gt;0,1,0)</f>
        <v/>
      </c>
      <c r="H4499">
        <f>IF($G4499=1,SUMIFS(Registros!$F$2:$F$6000,Registros!$A$2:$A$6000,"MOV",Registros!$B$2:$B$6000,$A4499),0)</f>
        <v/>
      </c>
      <c r="I4499">
        <f>IF(COUNTIFS(Registros!$A$2:$A$6000,"CS",Registros!$B$2:$B$6000,$A4499)&gt;0,1,0)</f>
        <v/>
      </c>
      <c r="J4499">
        <f>IF($I4499=1,SUMIFS(Registros!$I$2:$I$6000,Registros!$A$2:$A$6000,"CS",Registros!$B$2:$B$6000,$A4499),0)</f>
        <v/>
      </c>
      <c r="K4499">
        <f>IF(COUNTIFS(Winback!$K$2:$K$300,$D4499)&gt;0,1,0)</f>
        <v/>
      </c>
      <c r="L4499">
        <f>IF(AND($K4499=1,LEFT($A4499,3)="WB-"),SUMIFS(Winback!$D$2:$D$300,Winback!$K$2:$K$300,$D4499),0)</f>
        <v/>
      </c>
      <c r="M4499">
        <f>IF(OR($E4499=1,$G4499=1,SUMIFS(Registros!$J$2:$J$6000,Registros!$B$2:$B$6000,$A4499)&gt;0),1,0)</f>
        <v/>
      </c>
      <c r="N4499">
        <f>IF($J4499&gt;0,1,IF(COUNTIFS(Registros!$A$2:$A$6000,"CS",Registros!$B$2:$B$6000,$A4499,Registros!$K$2:$K$6000,"&lt;&gt;")&gt;0,1,0))</f>
        <v/>
      </c>
      <c r="O4499">
        <f>IF(AND($K4499=1,$E4499=0,$G4499=0,$I4499=0),"WINBACK",IF(AND($M4499=1,$N4499&gt;0),"CONVERGENTE",IF($M4499=1,"SOLO MÓVIL",IF($N4499&gt;0,"SOLO FIJO / INTERNET","SIN SERVICIOS"))))</f>
        <v/>
      </c>
      <c r="P4499">
        <f>IF($O4499="WINBACK","Recuperar (winback)",IF($O4499="CONVERGENTE","Upgrade / más líneas",IF($O4499="SOLO MÓVIL","Ofrecer fijo + internet (FLBBTV)",IF($O4499="SOLO FIJO / INTERNET","Ofrecer línea móvil Nextphone","Oferta completa (móvil + fijo + internet)"))))</f>
        <v/>
      </c>
      <c r="Q4499">
        <f>$F4499+$H4499+$L4499</f>
        <v/>
      </c>
      <c r="R4499">
        <f>IFERROR(VLOOKUP($A4499,Registros!$B$2:$G$6000,6,0),IFERROR(VLOOKUP($D4499,Winback!$B$2:$C$300,2,0),""))</f>
        <v/>
      </c>
      <c r="S4499">
        <f>IF($E4499=1,"NP","")&amp;IF($G4499=1,"+MOV","")&amp;IF($I4499=1,"+CS","")&amp;IF($K4499=1,"+WB","")</f>
        <v/>
      </c>
      <c r="T4499">
        <f>$E4499+$G4499+$I4499+$K4499</f>
        <v/>
      </c>
    </row>
    <row r="4500">
      <c r="A4500" t="inlineStr">
        <is>
          <t>352005160000</t>
        </is>
      </c>
      <c r="B4500" t="inlineStr">
        <is>
          <t>35200516</t>
        </is>
      </c>
      <c r="C4500" t="inlineStr">
        <is>
          <t>YEISIE BEHROO SHAYEGAN FERNANDEZ</t>
        </is>
      </c>
      <c r="D4500" t="inlineStr">
        <is>
          <t>YEISIEBEHROOSHAYEGANFERNANDEZ</t>
        </is>
      </c>
      <c r="E4500">
        <f>IF(COUNTIFS(Registros!$A$2:$A$6000,"NP",Registros!$B$2:$B$6000,$A4500)&gt;0,1,0)</f>
        <v/>
      </c>
      <c r="F4500">
        <f>IF($E4500=1,SUMIFS(Registros!$F$2:$F$6000,Registros!$A$2:$A$6000,"NP",Registros!$B$2:$B$6000,$A4500),0)</f>
        <v/>
      </c>
      <c r="G4500">
        <f>IF(COUNTIFS(Registros!$A$2:$A$6000,"MOV",Registros!$B$2:$B$6000,$A4500)&gt;0,1,0)</f>
        <v/>
      </c>
      <c r="H4500">
        <f>IF($G4500=1,SUMIFS(Registros!$F$2:$F$6000,Registros!$A$2:$A$6000,"MOV",Registros!$B$2:$B$6000,$A4500),0)</f>
        <v/>
      </c>
      <c r="I4500">
        <f>IF(COUNTIFS(Registros!$A$2:$A$6000,"CS",Registros!$B$2:$B$6000,$A4500)&gt;0,1,0)</f>
        <v/>
      </c>
      <c r="J4500">
        <f>IF($I4500=1,SUMIFS(Registros!$I$2:$I$6000,Registros!$A$2:$A$6000,"CS",Registros!$B$2:$B$6000,$A4500),0)</f>
        <v/>
      </c>
      <c r="K4500">
        <f>IF(COUNTIFS(Winback!$K$2:$K$300,$D4500)&gt;0,1,0)</f>
        <v/>
      </c>
      <c r="L4500">
        <f>IF(AND($K4500=1,LEFT($A4500,3)="WB-"),SUMIFS(Winback!$D$2:$D$300,Winback!$K$2:$K$300,$D4500),0)</f>
        <v/>
      </c>
      <c r="M4500">
        <f>IF(OR($E4500=1,$G4500=1,SUMIFS(Registros!$J$2:$J$6000,Registros!$B$2:$B$6000,$A4500)&gt;0),1,0)</f>
        <v/>
      </c>
      <c r="N4500">
        <f>IF($J4500&gt;0,1,IF(COUNTIFS(Registros!$A$2:$A$6000,"CS",Registros!$B$2:$B$6000,$A4500,Registros!$K$2:$K$6000,"&lt;&gt;")&gt;0,1,0))</f>
        <v/>
      </c>
      <c r="O4500">
        <f>IF(AND($K4500=1,$E4500=0,$G4500=0,$I4500=0),"WINBACK",IF(AND($M4500=1,$N4500&gt;0),"CONVERGENTE",IF($M4500=1,"SOLO MÓVIL",IF($N4500&gt;0,"SOLO FIJO / INTERNET","SIN SERVICIOS"))))</f>
        <v/>
      </c>
      <c r="P4500">
        <f>IF($O4500="WINBACK","Recuperar (winback)",IF($O4500="CONVERGENTE","Upgrade / más líneas",IF($O4500="SOLO MÓVIL","Ofrecer fijo + internet (FLBBTV)",IF($O4500="SOLO FIJO / INTERNET","Ofrecer línea móvil Nextphone","Oferta completa (móvil + fijo + internet)"))))</f>
        <v/>
      </c>
      <c r="Q4500">
        <f>$F4500+$H4500+$L4500</f>
        <v/>
      </c>
      <c r="R4500">
        <f>IFERROR(VLOOKUP($A4500,Registros!$B$2:$G$6000,6,0),IFERROR(VLOOKUP($D4500,Winback!$B$2:$C$300,2,0),""))</f>
        <v/>
      </c>
      <c r="S4500">
        <f>IF($E4500=1,"NP","")&amp;IF($G4500=1,"+MOV","")&amp;IF($I4500=1,"+CS","")&amp;IF($K4500=1,"+WB","")</f>
        <v/>
      </c>
      <c r="T4500">
        <f>$E4500+$G4500+$I4500+$K4500</f>
        <v/>
      </c>
    </row>
    <row r="4501">
      <c r="A4501" t="inlineStr">
        <is>
          <t>326023070000</t>
        </is>
      </c>
      <c r="B4501" t="inlineStr">
        <is>
          <t>32602307</t>
        </is>
      </c>
      <c r="C4501" t="inlineStr">
        <is>
          <t>YEISINI CARRASCO</t>
        </is>
      </c>
      <c r="D4501" t="inlineStr">
        <is>
          <t>YEISINICARRASCO</t>
        </is>
      </c>
      <c r="E4501">
        <f>IF(COUNTIFS(Registros!$A$2:$A$6000,"NP",Registros!$B$2:$B$6000,$A4501)&gt;0,1,0)</f>
        <v/>
      </c>
      <c r="F4501">
        <f>IF($E4501=1,SUMIFS(Registros!$F$2:$F$6000,Registros!$A$2:$A$6000,"NP",Registros!$B$2:$B$6000,$A4501),0)</f>
        <v/>
      </c>
      <c r="G4501">
        <f>IF(COUNTIFS(Registros!$A$2:$A$6000,"MOV",Registros!$B$2:$B$6000,$A4501)&gt;0,1,0)</f>
        <v/>
      </c>
      <c r="H4501">
        <f>IF($G4501=1,SUMIFS(Registros!$F$2:$F$6000,Registros!$A$2:$A$6000,"MOV",Registros!$B$2:$B$6000,$A4501),0)</f>
        <v/>
      </c>
      <c r="I4501">
        <f>IF(COUNTIFS(Registros!$A$2:$A$6000,"CS",Registros!$B$2:$B$6000,$A4501)&gt;0,1,0)</f>
        <v/>
      </c>
      <c r="J4501">
        <f>IF($I4501=1,SUMIFS(Registros!$I$2:$I$6000,Registros!$A$2:$A$6000,"CS",Registros!$B$2:$B$6000,$A4501),0)</f>
        <v/>
      </c>
      <c r="K4501">
        <f>IF(COUNTIFS(Winback!$K$2:$K$300,$D4501)&gt;0,1,0)</f>
        <v/>
      </c>
      <c r="L4501">
        <f>IF(AND($K4501=1,LEFT($A4501,3)="WB-"),SUMIFS(Winback!$D$2:$D$300,Winback!$K$2:$K$300,$D4501),0)</f>
        <v/>
      </c>
      <c r="M4501">
        <f>IF(OR($E4501=1,$G4501=1,SUMIFS(Registros!$J$2:$J$6000,Registros!$B$2:$B$6000,$A4501)&gt;0),1,0)</f>
        <v/>
      </c>
      <c r="N4501">
        <f>IF($J4501&gt;0,1,IF(COUNTIFS(Registros!$A$2:$A$6000,"CS",Registros!$B$2:$B$6000,$A4501,Registros!$K$2:$K$6000,"&lt;&gt;")&gt;0,1,0))</f>
        <v/>
      </c>
      <c r="O4501">
        <f>IF(AND($K4501=1,$E4501=0,$G4501=0,$I4501=0),"WINBACK",IF(AND($M4501=1,$N4501&gt;0),"CONVERGENTE",IF($M4501=1,"SOLO MÓVIL",IF($N4501&gt;0,"SOLO FIJO / INTERNET","SIN SERVICIOS"))))</f>
        <v/>
      </c>
      <c r="P4501">
        <f>IF($O4501="WINBACK","Recuperar (winback)",IF($O4501="CONVERGENTE","Upgrade / más líneas",IF($O4501="SOLO MÓVIL","Ofrecer fijo + internet (FLBBTV)",IF($O4501="SOLO FIJO / INTERNET","Ofrecer línea móvil Nextphone","Oferta completa (móvil + fijo + internet)"))))</f>
        <v/>
      </c>
      <c r="Q4501">
        <f>$F4501+$H4501+$L4501</f>
        <v/>
      </c>
      <c r="R4501">
        <f>IFERROR(VLOOKUP($A4501,Registros!$B$2:$G$6000,6,0),IFERROR(VLOOKUP($D4501,Winback!$B$2:$C$300,2,0),""))</f>
        <v/>
      </c>
      <c r="S4501">
        <f>IF($E4501=1,"NP","")&amp;IF($G4501=1,"+MOV","")&amp;IF($I4501=1,"+CS","")&amp;IF($K4501=1,"+WB","")</f>
        <v/>
      </c>
      <c r="T4501">
        <f>$E4501+$G4501+$I4501+$K4501</f>
        <v/>
      </c>
    </row>
    <row r="4502">
      <c r="A4502" t="inlineStr">
        <is>
          <t>326024670000</t>
        </is>
      </c>
      <c r="B4502" t="inlineStr">
        <is>
          <t>32602467</t>
        </is>
      </c>
      <c r="C4502" t="inlineStr">
        <is>
          <t>YEISON MAXUEL CONNOLLY ARMSTRONG</t>
        </is>
      </c>
      <c r="D4502" t="inlineStr">
        <is>
          <t>YEISONMAXUELCONNOLLYARMSTRONG</t>
        </is>
      </c>
      <c r="E4502">
        <f>IF(COUNTIFS(Registros!$A$2:$A$6000,"NP",Registros!$B$2:$B$6000,$A4502)&gt;0,1,0)</f>
        <v/>
      </c>
      <c r="F4502">
        <f>IF($E4502=1,SUMIFS(Registros!$F$2:$F$6000,Registros!$A$2:$A$6000,"NP",Registros!$B$2:$B$6000,$A4502),0)</f>
        <v/>
      </c>
      <c r="G4502">
        <f>IF(COUNTIFS(Registros!$A$2:$A$6000,"MOV",Registros!$B$2:$B$6000,$A4502)&gt;0,1,0)</f>
        <v/>
      </c>
      <c r="H4502">
        <f>IF($G4502=1,SUMIFS(Registros!$F$2:$F$6000,Registros!$A$2:$A$6000,"MOV",Registros!$B$2:$B$6000,$A4502),0)</f>
        <v/>
      </c>
      <c r="I4502">
        <f>IF(COUNTIFS(Registros!$A$2:$A$6000,"CS",Registros!$B$2:$B$6000,$A4502)&gt;0,1,0)</f>
        <v/>
      </c>
      <c r="J4502">
        <f>IF($I4502=1,SUMIFS(Registros!$I$2:$I$6000,Registros!$A$2:$A$6000,"CS",Registros!$B$2:$B$6000,$A4502),0)</f>
        <v/>
      </c>
      <c r="K4502">
        <f>IF(COUNTIFS(Winback!$K$2:$K$300,$D4502)&gt;0,1,0)</f>
        <v/>
      </c>
      <c r="L4502">
        <f>IF(AND($K4502=1,LEFT($A4502,3)="WB-"),SUMIFS(Winback!$D$2:$D$300,Winback!$K$2:$K$300,$D4502),0)</f>
        <v/>
      </c>
      <c r="M4502">
        <f>IF(OR($E4502=1,$G4502=1,SUMIFS(Registros!$J$2:$J$6000,Registros!$B$2:$B$6000,$A4502)&gt;0),1,0)</f>
        <v/>
      </c>
      <c r="N4502">
        <f>IF($J4502&gt;0,1,IF(COUNTIFS(Registros!$A$2:$A$6000,"CS",Registros!$B$2:$B$6000,$A4502,Registros!$K$2:$K$6000,"&lt;&gt;")&gt;0,1,0))</f>
        <v/>
      </c>
      <c r="O4502">
        <f>IF(AND($K4502=1,$E4502=0,$G4502=0,$I4502=0),"WINBACK",IF(AND($M4502=1,$N4502&gt;0),"CONVERGENTE",IF($M4502=1,"SOLO MÓVIL",IF($N4502&gt;0,"SOLO FIJO / INTERNET","SIN SERVICIOS"))))</f>
        <v/>
      </c>
      <c r="P4502">
        <f>IF($O4502="WINBACK","Recuperar (winback)",IF($O4502="CONVERGENTE","Upgrade / más líneas",IF($O4502="SOLO MÓVIL","Ofrecer fijo + internet (FLBBTV)",IF($O4502="SOLO FIJO / INTERNET","Ofrecer línea móvil Nextphone","Oferta completa (móvil + fijo + internet)"))))</f>
        <v/>
      </c>
      <c r="Q4502">
        <f>$F4502+$H4502+$L4502</f>
        <v/>
      </c>
      <c r="R4502">
        <f>IFERROR(VLOOKUP($A4502,Registros!$B$2:$G$6000,6,0),IFERROR(VLOOKUP($D4502,Winback!$B$2:$C$300,2,0),""))</f>
        <v/>
      </c>
      <c r="S4502">
        <f>IF($E4502=1,"NP","")&amp;IF($G4502=1,"+MOV","")&amp;IF($I4502=1,"+CS","")&amp;IF($K4502=1,"+WB","")</f>
        <v/>
      </c>
      <c r="T4502">
        <f>$E4502+$G4502+$I4502+$K4502</f>
        <v/>
      </c>
    </row>
    <row r="4503">
      <c r="A4503" t="inlineStr">
        <is>
          <t>342335480000</t>
        </is>
      </c>
      <c r="B4503" t="inlineStr">
        <is>
          <t>34233548</t>
        </is>
      </c>
      <c r="C4503" t="inlineStr">
        <is>
          <t>YEISY GONZALEZ</t>
        </is>
      </c>
      <c r="D4503" t="inlineStr">
        <is>
          <t>YEISYGONZALEZ</t>
        </is>
      </c>
      <c r="E4503">
        <f>IF(COUNTIFS(Registros!$A$2:$A$6000,"NP",Registros!$B$2:$B$6000,$A4503)&gt;0,1,0)</f>
        <v/>
      </c>
      <c r="F4503">
        <f>IF($E4503=1,SUMIFS(Registros!$F$2:$F$6000,Registros!$A$2:$A$6000,"NP",Registros!$B$2:$B$6000,$A4503),0)</f>
        <v/>
      </c>
      <c r="G4503">
        <f>IF(COUNTIFS(Registros!$A$2:$A$6000,"MOV",Registros!$B$2:$B$6000,$A4503)&gt;0,1,0)</f>
        <v/>
      </c>
      <c r="H4503">
        <f>IF($G4503=1,SUMIFS(Registros!$F$2:$F$6000,Registros!$A$2:$A$6000,"MOV",Registros!$B$2:$B$6000,$A4503),0)</f>
        <v/>
      </c>
      <c r="I4503">
        <f>IF(COUNTIFS(Registros!$A$2:$A$6000,"CS",Registros!$B$2:$B$6000,$A4503)&gt;0,1,0)</f>
        <v/>
      </c>
      <c r="J4503">
        <f>IF($I4503=1,SUMIFS(Registros!$I$2:$I$6000,Registros!$A$2:$A$6000,"CS",Registros!$B$2:$B$6000,$A4503),0)</f>
        <v/>
      </c>
      <c r="K4503">
        <f>IF(COUNTIFS(Winback!$K$2:$K$300,$D4503)&gt;0,1,0)</f>
        <v/>
      </c>
      <c r="L4503">
        <f>IF(AND($K4503=1,LEFT($A4503,3)="WB-"),SUMIFS(Winback!$D$2:$D$300,Winback!$K$2:$K$300,$D4503),0)</f>
        <v/>
      </c>
      <c r="M4503">
        <f>IF(OR($E4503=1,$G4503=1,SUMIFS(Registros!$J$2:$J$6000,Registros!$B$2:$B$6000,$A4503)&gt;0),1,0)</f>
        <v/>
      </c>
      <c r="N4503">
        <f>IF($J4503&gt;0,1,IF(COUNTIFS(Registros!$A$2:$A$6000,"CS",Registros!$B$2:$B$6000,$A4503,Registros!$K$2:$K$6000,"&lt;&gt;")&gt;0,1,0))</f>
        <v/>
      </c>
      <c r="O4503">
        <f>IF(AND($K4503=1,$E4503=0,$G4503=0,$I4503=0),"WINBACK",IF(AND($M4503=1,$N4503&gt;0),"CONVERGENTE",IF($M4503=1,"SOLO MÓVIL",IF($N4503&gt;0,"SOLO FIJO / INTERNET","SIN SERVICIOS"))))</f>
        <v/>
      </c>
      <c r="P4503">
        <f>IF($O4503="WINBACK","Recuperar (winback)",IF($O4503="CONVERGENTE","Upgrade / más líneas",IF($O4503="SOLO MÓVIL","Ofrecer fijo + internet (FLBBTV)",IF($O4503="SOLO FIJO / INTERNET","Ofrecer línea móvil Nextphone","Oferta completa (móvil + fijo + internet)"))))</f>
        <v/>
      </c>
      <c r="Q4503">
        <f>$F4503+$H4503+$L4503</f>
        <v/>
      </c>
      <c r="R4503">
        <f>IFERROR(VLOOKUP($A4503,Registros!$B$2:$G$6000,6,0),IFERROR(VLOOKUP($D4503,Winback!$B$2:$C$300,2,0),""))</f>
        <v/>
      </c>
      <c r="S4503">
        <f>IF($E4503=1,"NP","")&amp;IF($G4503=1,"+MOV","")&amp;IF($I4503=1,"+CS","")&amp;IF($K4503=1,"+WB","")</f>
        <v/>
      </c>
      <c r="T4503">
        <f>$E4503+$G4503+$I4503+$K4503</f>
        <v/>
      </c>
    </row>
    <row r="4504">
      <c r="A4504" t="inlineStr">
        <is>
          <t>327107870000</t>
        </is>
      </c>
      <c r="B4504" t="inlineStr">
        <is>
          <t>32710787</t>
        </is>
      </c>
      <c r="C4504" t="inlineStr">
        <is>
          <t>YEISY MENDOZA</t>
        </is>
      </c>
      <c r="D4504" t="inlineStr">
        <is>
          <t>YEISYMENDOZA</t>
        </is>
      </c>
      <c r="E4504">
        <f>IF(COUNTIFS(Registros!$A$2:$A$6000,"NP",Registros!$B$2:$B$6000,$A4504)&gt;0,1,0)</f>
        <v/>
      </c>
      <c r="F4504">
        <f>IF($E4504=1,SUMIFS(Registros!$F$2:$F$6000,Registros!$A$2:$A$6000,"NP",Registros!$B$2:$B$6000,$A4504),0)</f>
        <v/>
      </c>
      <c r="G4504">
        <f>IF(COUNTIFS(Registros!$A$2:$A$6000,"MOV",Registros!$B$2:$B$6000,$A4504)&gt;0,1,0)</f>
        <v/>
      </c>
      <c r="H4504">
        <f>IF($G4504=1,SUMIFS(Registros!$F$2:$F$6000,Registros!$A$2:$A$6000,"MOV",Registros!$B$2:$B$6000,$A4504),0)</f>
        <v/>
      </c>
      <c r="I4504">
        <f>IF(COUNTIFS(Registros!$A$2:$A$6000,"CS",Registros!$B$2:$B$6000,$A4504)&gt;0,1,0)</f>
        <v/>
      </c>
      <c r="J4504">
        <f>IF($I4504=1,SUMIFS(Registros!$I$2:$I$6000,Registros!$A$2:$A$6000,"CS",Registros!$B$2:$B$6000,$A4504),0)</f>
        <v/>
      </c>
      <c r="K4504">
        <f>IF(COUNTIFS(Winback!$K$2:$K$300,$D4504)&gt;0,1,0)</f>
        <v/>
      </c>
      <c r="L4504">
        <f>IF(AND($K4504=1,LEFT($A4504,3)="WB-"),SUMIFS(Winback!$D$2:$D$300,Winback!$K$2:$K$300,$D4504),0)</f>
        <v/>
      </c>
      <c r="M4504">
        <f>IF(OR($E4504=1,$G4504=1,SUMIFS(Registros!$J$2:$J$6000,Registros!$B$2:$B$6000,$A4504)&gt;0),1,0)</f>
        <v/>
      </c>
      <c r="N4504">
        <f>IF($J4504&gt;0,1,IF(COUNTIFS(Registros!$A$2:$A$6000,"CS",Registros!$B$2:$B$6000,$A4504,Registros!$K$2:$K$6000,"&lt;&gt;")&gt;0,1,0))</f>
        <v/>
      </c>
      <c r="O4504">
        <f>IF(AND($K4504=1,$E4504=0,$G4504=0,$I4504=0),"WINBACK",IF(AND($M4504=1,$N4504&gt;0),"CONVERGENTE",IF($M4504=1,"SOLO MÓVIL",IF($N4504&gt;0,"SOLO FIJO / INTERNET","SIN SERVICIOS"))))</f>
        <v/>
      </c>
      <c r="P4504">
        <f>IF($O4504="WINBACK","Recuperar (winback)",IF($O4504="CONVERGENTE","Upgrade / más líneas",IF($O4504="SOLO MÓVIL","Ofrecer fijo + internet (FLBBTV)",IF($O4504="SOLO FIJO / INTERNET","Ofrecer línea móvil Nextphone","Oferta completa (móvil + fijo + internet)"))))</f>
        <v/>
      </c>
      <c r="Q4504">
        <f>$F4504+$H4504+$L4504</f>
        <v/>
      </c>
      <c r="R4504">
        <f>IFERROR(VLOOKUP($A4504,Registros!$B$2:$G$6000,6,0),IFERROR(VLOOKUP($D4504,Winback!$B$2:$C$300,2,0),""))</f>
        <v/>
      </c>
      <c r="S4504">
        <f>IF($E4504=1,"NP","")&amp;IF($G4504=1,"+MOV","")&amp;IF($I4504=1,"+CS","")&amp;IF($K4504=1,"+WB","")</f>
        <v/>
      </c>
      <c r="T4504">
        <f>$E4504+$G4504+$I4504+$K4504</f>
        <v/>
      </c>
    </row>
    <row r="4505">
      <c r="A4505" t="inlineStr">
        <is>
          <t>344046360000</t>
        </is>
      </c>
      <c r="B4505" t="inlineStr">
        <is>
          <t>34404636</t>
        </is>
      </c>
      <c r="C4505" t="inlineStr">
        <is>
          <t>YELEICHKA DEL CARMEN MARTINEZ GONZALEZ</t>
        </is>
      </c>
      <c r="D4505" t="inlineStr">
        <is>
          <t>YELEICHKADELCARMENMARTINEZGONZALEZ</t>
        </is>
      </c>
      <c r="E4505">
        <f>IF(COUNTIFS(Registros!$A$2:$A$6000,"NP",Registros!$B$2:$B$6000,$A4505)&gt;0,1,0)</f>
        <v/>
      </c>
      <c r="F4505">
        <f>IF($E4505=1,SUMIFS(Registros!$F$2:$F$6000,Registros!$A$2:$A$6000,"NP",Registros!$B$2:$B$6000,$A4505),0)</f>
        <v/>
      </c>
      <c r="G4505">
        <f>IF(COUNTIFS(Registros!$A$2:$A$6000,"MOV",Registros!$B$2:$B$6000,$A4505)&gt;0,1,0)</f>
        <v/>
      </c>
      <c r="H4505">
        <f>IF($G4505=1,SUMIFS(Registros!$F$2:$F$6000,Registros!$A$2:$A$6000,"MOV",Registros!$B$2:$B$6000,$A4505),0)</f>
        <v/>
      </c>
      <c r="I4505">
        <f>IF(COUNTIFS(Registros!$A$2:$A$6000,"CS",Registros!$B$2:$B$6000,$A4505)&gt;0,1,0)</f>
        <v/>
      </c>
      <c r="J4505">
        <f>IF($I4505=1,SUMIFS(Registros!$I$2:$I$6000,Registros!$A$2:$A$6000,"CS",Registros!$B$2:$B$6000,$A4505),0)</f>
        <v/>
      </c>
      <c r="K4505">
        <f>IF(COUNTIFS(Winback!$K$2:$K$300,$D4505)&gt;0,1,0)</f>
        <v/>
      </c>
      <c r="L4505">
        <f>IF(AND($K4505=1,LEFT($A4505,3)="WB-"),SUMIFS(Winback!$D$2:$D$300,Winback!$K$2:$K$300,$D4505),0)</f>
        <v/>
      </c>
      <c r="M4505">
        <f>IF(OR($E4505=1,$G4505=1,SUMIFS(Registros!$J$2:$J$6000,Registros!$B$2:$B$6000,$A4505)&gt;0),1,0)</f>
        <v/>
      </c>
      <c r="N4505">
        <f>IF($J4505&gt;0,1,IF(COUNTIFS(Registros!$A$2:$A$6000,"CS",Registros!$B$2:$B$6000,$A4505,Registros!$K$2:$K$6000,"&lt;&gt;")&gt;0,1,0))</f>
        <v/>
      </c>
      <c r="O4505">
        <f>IF(AND($K4505=1,$E4505=0,$G4505=0,$I4505=0),"WINBACK",IF(AND($M4505=1,$N4505&gt;0),"CONVERGENTE",IF($M4505=1,"SOLO MÓVIL",IF($N4505&gt;0,"SOLO FIJO / INTERNET","SIN SERVICIOS"))))</f>
        <v/>
      </c>
      <c r="P4505">
        <f>IF($O4505="WINBACK","Recuperar (winback)",IF($O4505="CONVERGENTE","Upgrade / más líneas",IF($O4505="SOLO MÓVIL","Ofrecer fijo + internet (FLBBTV)",IF($O4505="SOLO FIJO / INTERNET","Ofrecer línea móvil Nextphone","Oferta completa (móvil + fijo + internet)"))))</f>
        <v/>
      </c>
      <c r="Q4505">
        <f>$F4505+$H4505+$L4505</f>
        <v/>
      </c>
      <c r="R4505">
        <f>IFERROR(VLOOKUP($A4505,Registros!$B$2:$G$6000,6,0),IFERROR(VLOOKUP($D4505,Winback!$B$2:$C$300,2,0),""))</f>
        <v/>
      </c>
      <c r="S4505">
        <f>IF($E4505=1,"NP","")&amp;IF($G4505=1,"+MOV","")&amp;IF($I4505=1,"+CS","")&amp;IF($K4505=1,"+WB","")</f>
        <v/>
      </c>
      <c r="T4505">
        <f>$E4505+$G4505+$I4505+$K4505</f>
        <v/>
      </c>
    </row>
    <row r="4506">
      <c r="A4506" t="inlineStr">
        <is>
          <t>331036970000</t>
        </is>
      </c>
      <c r="B4506" t="inlineStr">
        <is>
          <t>33103697</t>
        </is>
      </c>
      <c r="C4506" t="inlineStr">
        <is>
          <t>YELENIS IBETH JARAMILLO CARABALLO</t>
        </is>
      </c>
      <c r="D4506" t="inlineStr">
        <is>
          <t>YELENISIBETHJARAMILLOCARABALLO</t>
        </is>
      </c>
      <c r="E4506">
        <f>IF(COUNTIFS(Registros!$A$2:$A$6000,"NP",Registros!$B$2:$B$6000,$A4506)&gt;0,1,0)</f>
        <v/>
      </c>
      <c r="F4506">
        <f>IF($E4506=1,SUMIFS(Registros!$F$2:$F$6000,Registros!$A$2:$A$6000,"NP",Registros!$B$2:$B$6000,$A4506),0)</f>
        <v/>
      </c>
      <c r="G4506">
        <f>IF(COUNTIFS(Registros!$A$2:$A$6000,"MOV",Registros!$B$2:$B$6000,$A4506)&gt;0,1,0)</f>
        <v/>
      </c>
      <c r="H4506">
        <f>IF($G4506=1,SUMIFS(Registros!$F$2:$F$6000,Registros!$A$2:$A$6000,"MOV",Registros!$B$2:$B$6000,$A4506),0)</f>
        <v/>
      </c>
      <c r="I4506">
        <f>IF(COUNTIFS(Registros!$A$2:$A$6000,"CS",Registros!$B$2:$B$6000,$A4506)&gt;0,1,0)</f>
        <v/>
      </c>
      <c r="J4506">
        <f>IF($I4506=1,SUMIFS(Registros!$I$2:$I$6000,Registros!$A$2:$A$6000,"CS",Registros!$B$2:$B$6000,$A4506),0)</f>
        <v/>
      </c>
      <c r="K4506">
        <f>IF(COUNTIFS(Winback!$K$2:$K$300,$D4506)&gt;0,1,0)</f>
        <v/>
      </c>
      <c r="L4506">
        <f>IF(AND($K4506=1,LEFT($A4506,3)="WB-"),SUMIFS(Winback!$D$2:$D$300,Winback!$K$2:$K$300,$D4506),0)</f>
        <v/>
      </c>
      <c r="M4506">
        <f>IF(OR($E4506=1,$G4506=1,SUMIFS(Registros!$J$2:$J$6000,Registros!$B$2:$B$6000,$A4506)&gt;0),1,0)</f>
        <v/>
      </c>
      <c r="N4506">
        <f>IF($J4506&gt;0,1,IF(COUNTIFS(Registros!$A$2:$A$6000,"CS",Registros!$B$2:$B$6000,$A4506,Registros!$K$2:$K$6000,"&lt;&gt;")&gt;0,1,0))</f>
        <v/>
      </c>
      <c r="O4506">
        <f>IF(AND($K4506=1,$E4506=0,$G4506=0,$I4506=0),"WINBACK",IF(AND($M4506=1,$N4506&gt;0),"CONVERGENTE",IF($M4506=1,"SOLO MÓVIL",IF($N4506&gt;0,"SOLO FIJO / INTERNET","SIN SERVICIOS"))))</f>
        <v/>
      </c>
      <c r="P4506">
        <f>IF($O4506="WINBACK","Recuperar (winback)",IF($O4506="CONVERGENTE","Upgrade / más líneas",IF($O4506="SOLO MÓVIL","Ofrecer fijo + internet (FLBBTV)",IF($O4506="SOLO FIJO / INTERNET","Ofrecer línea móvil Nextphone","Oferta completa (móvil + fijo + internet)"))))</f>
        <v/>
      </c>
      <c r="Q4506">
        <f>$F4506+$H4506+$L4506</f>
        <v/>
      </c>
      <c r="R4506">
        <f>IFERROR(VLOOKUP($A4506,Registros!$B$2:$G$6000,6,0),IFERROR(VLOOKUP($D4506,Winback!$B$2:$C$300,2,0),""))</f>
        <v/>
      </c>
      <c r="S4506">
        <f>IF($E4506=1,"NP","")&amp;IF($G4506=1,"+MOV","")&amp;IF($I4506=1,"+CS","")&amp;IF($K4506=1,"+WB","")</f>
        <v/>
      </c>
      <c r="T4506">
        <f>$E4506+$G4506+$I4506+$K4506</f>
        <v/>
      </c>
    </row>
    <row r="4507">
      <c r="A4507" t="inlineStr">
        <is>
          <t>349232750000</t>
        </is>
      </c>
      <c r="B4507" t="inlineStr">
        <is>
          <t>34923275</t>
        </is>
      </c>
      <c r="C4507" t="inlineStr">
        <is>
          <t>YELITZA LISET MORAN MARTINEZ</t>
        </is>
      </c>
      <c r="D4507" t="inlineStr">
        <is>
          <t>YELITZALISETMORANMARTINEZ</t>
        </is>
      </c>
      <c r="E4507">
        <f>IF(COUNTIFS(Registros!$A$2:$A$6000,"NP",Registros!$B$2:$B$6000,$A4507)&gt;0,1,0)</f>
        <v/>
      </c>
      <c r="F4507">
        <f>IF($E4507=1,SUMIFS(Registros!$F$2:$F$6000,Registros!$A$2:$A$6000,"NP",Registros!$B$2:$B$6000,$A4507),0)</f>
        <v/>
      </c>
      <c r="G4507">
        <f>IF(COUNTIFS(Registros!$A$2:$A$6000,"MOV",Registros!$B$2:$B$6000,$A4507)&gt;0,1,0)</f>
        <v/>
      </c>
      <c r="H4507">
        <f>IF($G4507=1,SUMIFS(Registros!$F$2:$F$6000,Registros!$A$2:$A$6000,"MOV",Registros!$B$2:$B$6000,$A4507),0)</f>
        <v/>
      </c>
      <c r="I4507">
        <f>IF(COUNTIFS(Registros!$A$2:$A$6000,"CS",Registros!$B$2:$B$6000,$A4507)&gt;0,1,0)</f>
        <v/>
      </c>
      <c r="J4507">
        <f>IF($I4507=1,SUMIFS(Registros!$I$2:$I$6000,Registros!$A$2:$A$6000,"CS",Registros!$B$2:$B$6000,$A4507),0)</f>
        <v/>
      </c>
      <c r="K4507">
        <f>IF(COUNTIFS(Winback!$K$2:$K$300,$D4507)&gt;0,1,0)</f>
        <v/>
      </c>
      <c r="L4507">
        <f>IF(AND($K4507=1,LEFT($A4507,3)="WB-"),SUMIFS(Winback!$D$2:$D$300,Winback!$K$2:$K$300,$D4507),0)</f>
        <v/>
      </c>
      <c r="M4507">
        <f>IF(OR($E4507=1,$G4507=1,SUMIFS(Registros!$J$2:$J$6000,Registros!$B$2:$B$6000,$A4507)&gt;0),1,0)</f>
        <v/>
      </c>
      <c r="N4507">
        <f>IF($J4507&gt;0,1,IF(COUNTIFS(Registros!$A$2:$A$6000,"CS",Registros!$B$2:$B$6000,$A4507,Registros!$K$2:$K$6000,"&lt;&gt;")&gt;0,1,0))</f>
        <v/>
      </c>
      <c r="O4507">
        <f>IF(AND($K4507=1,$E4507=0,$G4507=0,$I4507=0),"WINBACK",IF(AND($M4507=1,$N4507&gt;0),"CONVERGENTE",IF($M4507=1,"SOLO MÓVIL",IF($N4507&gt;0,"SOLO FIJO / INTERNET","SIN SERVICIOS"))))</f>
        <v/>
      </c>
      <c r="P4507">
        <f>IF($O4507="WINBACK","Recuperar (winback)",IF($O4507="CONVERGENTE","Upgrade / más líneas",IF($O4507="SOLO MÓVIL","Ofrecer fijo + internet (FLBBTV)",IF($O4507="SOLO FIJO / INTERNET","Ofrecer línea móvil Nextphone","Oferta completa (móvil + fijo + internet)"))))</f>
        <v/>
      </c>
      <c r="Q4507">
        <f>$F4507+$H4507+$L4507</f>
        <v/>
      </c>
      <c r="R4507">
        <f>IFERROR(VLOOKUP($A4507,Registros!$B$2:$G$6000,6,0),IFERROR(VLOOKUP($D4507,Winback!$B$2:$C$300,2,0),""))</f>
        <v/>
      </c>
      <c r="S4507">
        <f>IF($E4507=1,"NP","")&amp;IF($G4507=1,"+MOV","")&amp;IF($I4507=1,"+CS","")&amp;IF($K4507=1,"+WB","")</f>
        <v/>
      </c>
      <c r="T4507">
        <f>$E4507+$G4507+$I4507+$K4507</f>
        <v/>
      </c>
    </row>
    <row r="4508">
      <c r="A4508" t="inlineStr">
        <is>
          <t>345388270000</t>
        </is>
      </c>
      <c r="B4508" t="inlineStr">
        <is>
          <t>34538827</t>
        </is>
      </c>
      <c r="C4508" t="inlineStr">
        <is>
          <t>YELIZA ISABEL APARICIO SANTAMARIA</t>
        </is>
      </c>
      <c r="D4508" t="inlineStr">
        <is>
          <t>YELIZAISABELAPARICIOSANTAMARIA</t>
        </is>
      </c>
      <c r="E4508">
        <f>IF(COUNTIFS(Registros!$A$2:$A$6000,"NP",Registros!$B$2:$B$6000,$A4508)&gt;0,1,0)</f>
        <v/>
      </c>
      <c r="F4508">
        <f>IF($E4508=1,SUMIFS(Registros!$F$2:$F$6000,Registros!$A$2:$A$6000,"NP",Registros!$B$2:$B$6000,$A4508),0)</f>
        <v/>
      </c>
      <c r="G4508">
        <f>IF(COUNTIFS(Registros!$A$2:$A$6000,"MOV",Registros!$B$2:$B$6000,$A4508)&gt;0,1,0)</f>
        <v/>
      </c>
      <c r="H4508">
        <f>IF($G4508=1,SUMIFS(Registros!$F$2:$F$6000,Registros!$A$2:$A$6000,"MOV",Registros!$B$2:$B$6000,$A4508),0)</f>
        <v/>
      </c>
      <c r="I4508">
        <f>IF(COUNTIFS(Registros!$A$2:$A$6000,"CS",Registros!$B$2:$B$6000,$A4508)&gt;0,1,0)</f>
        <v/>
      </c>
      <c r="J4508">
        <f>IF($I4508=1,SUMIFS(Registros!$I$2:$I$6000,Registros!$A$2:$A$6000,"CS",Registros!$B$2:$B$6000,$A4508),0)</f>
        <v/>
      </c>
      <c r="K4508">
        <f>IF(COUNTIFS(Winback!$K$2:$K$300,$D4508)&gt;0,1,0)</f>
        <v/>
      </c>
      <c r="L4508">
        <f>IF(AND($K4508=1,LEFT($A4508,3)="WB-"),SUMIFS(Winback!$D$2:$D$300,Winback!$K$2:$K$300,$D4508),0)</f>
        <v/>
      </c>
      <c r="M4508">
        <f>IF(OR($E4508=1,$G4508=1,SUMIFS(Registros!$J$2:$J$6000,Registros!$B$2:$B$6000,$A4508)&gt;0),1,0)</f>
        <v/>
      </c>
      <c r="N4508">
        <f>IF($J4508&gt;0,1,IF(COUNTIFS(Registros!$A$2:$A$6000,"CS",Registros!$B$2:$B$6000,$A4508,Registros!$K$2:$K$6000,"&lt;&gt;")&gt;0,1,0))</f>
        <v/>
      </c>
      <c r="O4508">
        <f>IF(AND($K4508=1,$E4508=0,$G4508=0,$I4508=0),"WINBACK",IF(AND($M4508=1,$N4508&gt;0),"CONVERGENTE",IF($M4508=1,"SOLO MÓVIL",IF($N4508&gt;0,"SOLO FIJO / INTERNET","SIN SERVICIOS"))))</f>
        <v/>
      </c>
      <c r="P4508">
        <f>IF($O4508="WINBACK","Recuperar (winback)",IF($O4508="CONVERGENTE","Upgrade / más líneas",IF($O4508="SOLO MÓVIL","Ofrecer fijo + internet (FLBBTV)",IF($O4508="SOLO FIJO / INTERNET","Ofrecer línea móvil Nextphone","Oferta completa (móvil + fijo + internet)"))))</f>
        <v/>
      </c>
      <c r="Q4508">
        <f>$F4508+$H4508+$L4508</f>
        <v/>
      </c>
      <c r="R4508">
        <f>IFERROR(VLOOKUP($A4508,Registros!$B$2:$G$6000,6,0),IFERROR(VLOOKUP($D4508,Winback!$B$2:$C$300,2,0),""))</f>
        <v/>
      </c>
      <c r="S4508">
        <f>IF($E4508=1,"NP","")&amp;IF($G4508=1,"+MOV","")&amp;IF($I4508=1,"+CS","")&amp;IF($K4508=1,"+WB","")</f>
        <v/>
      </c>
      <c r="T4508">
        <f>$E4508+$G4508+$I4508+$K4508</f>
        <v/>
      </c>
    </row>
    <row r="4509">
      <c r="A4509" t="inlineStr">
        <is>
          <t>346082590000</t>
        </is>
      </c>
      <c r="B4509" t="inlineStr">
        <is>
          <t>34608259</t>
        </is>
      </c>
      <c r="C4509" t="inlineStr">
        <is>
          <t>YELLICCE PAULETTE ROSERO</t>
        </is>
      </c>
      <c r="D4509" t="inlineStr">
        <is>
          <t>YELLICCEPAULETTEROSERO</t>
        </is>
      </c>
      <c r="E4509">
        <f>IF(COUNTIFS(Registros!$A$2:$A$6000,"NP",Registros!$B$2:$B$6000,$A4509)&gt;0,1,0)</f>
        <v/>
      </c>
      <c r="F4509">
        <f>IF($E4509=1,SUMIFS(Registros!$F$2:$F$6000,Registros!$A$2:$A$6000,"NP",Registros!$B$2:$B$6000,$A4509),0)</f>
        <v/>
      </c>
      <c r="G4509">
        <f>IF(COUNTIFS(Registros!$A$2:$A$6000,"MOV",Registros!$B$2:$B$6000,$A4509)&gt;0,1,0)</f>
        <v/>
      </c>
      <c r="H4509">
        <f>IF($G4509=1,SUMIFS(Registros!$F$2:$F$6000,Registros!$A$2:$A$6000,"MOV",Registros!$B$2:$B$6000,$A4509),0)</f>
        <v/>
      </c>
      <c r="I4509">
        <f>IF(COUNTIFS(Registros!$A$2:$A$6000,"CS",Registros!$B$2:$B$6000,$A4509)&gt;0,1,0)</f>
        <v/>
      </c>
      <c r="J4509">
        <f>IF($I4509=1,SUMIFS(Registros!$I$2:$I$6000,Registros!$A$2:$A$6000,"CS",Registros!$B$2:$B$6000,$A4509),0)</f>
        <v/>
      </c>
      <c r="K4509">
        <f>IF(COUNTIFS(Winback!$K$2:$K$300,$D4509)&gt;0,1,0)</f>
        <v/>
      </c>
      <c r="L4509">
        <f>IF(AND($K4509=1,LEFT($A4509,3)="WB-"),SUMIFS(Winback!$D$2:$D$300,Winback!$K$2:$K$300,$D4509),0)</f>
        <v/>
      </c>
      <c r="M4509">
        <f>IF(OR($E4509=1,$G4509=1,SUMIFS(Registros!$J$2:$J$6000,Registros!$B$2:$B$6000,$A4509)&gt;0),1,0)</f>
        <v/>
      </c>
      <c r="N4509">
        <f>IF($J4509&gt;0,1,IF(COUNTIFS(Registros!$A$2:$A$6000,"CS",Registros!$B$2:$B$6000,$A4509,Registros!$K$2:$K$6000,"&lt;&gt;")&gt;0,1,0))</f>
        <v/>
      </c>
      <c r="O4509">
        <f>IF(AND($K4509=1,$E4509=0,$G4509=0,$I4509=0),"WINBACK",IF(AND($M4509=1,$N4509&gt;0),"CONVERGENTE",IF($M4509=1,"SOLO MÓVIL",IF($N4509&gt;0,"SOLO FIJO / INTERNET","SIN SERVICIOS"))))</f>
        <v/>
      </c>
      <c r="P4509">
        <f>IF($O4509="WINBACK","Recuperar (winback)",IF($O4509="CONVERGENTE","Upgrade / más líneas",IF($O4509="SOLO MÓVIL","Ofrecer fijo + internet (FLBBTV)",IF($O4509="SOLO FIJO / INTERNET","Ofrecer línea móvil Nextphone","Oferta completa (móvil + fijo + internet)"))))</f>
        <v/>
      </c>
      <c r="Q4509">
        <f>$F4509+$H4509+$L4509</f>
        <v/>
      </c>
      <c r="R4509">
        <f>IFERROR(VLOOKUP($A4509,Registros!$B$2:$G$6000,6,0),IFERROR(VLOOKUP($D4509,Winback!$B$2:$C$300,2,0),""))</f>
        <v/>
      </c>
      <c r="S4509">
        <f>IF($E4509=1,"NP","")&amp;IF($G4509=1,"+MOV","")&amp;IF($I4509=1,"+CS","")&amp;IF($K4509=1,"+WB","")</f>
        <v/>
      </c>
      <c r="T4509">
        <f>$E4509+$G4509+$I4509+$K4509</f>
        <v/>
      </c>
    </row>
    <row r="4510">
      <c r="A4510" t="inlineStr">
        <is>
          <t>353050430000</t>
        </is>
      </c>
      <c r="B4510" t="inlineStr">
        <is>
          <t>35305043</t>
        </is>
      </c>
      <c r="C4510" t="inlineStr">
        <is>
          <t>YELLINEK NATALIA LEMON MARTINEZ</t>
        </is>
      </c>
      <c r="D4510" t="inlineStr">
        <is>
          <t>YELLINEKNATALIALEMONMARTINEZ</t>
        </is>
      </c>
      <c r="E4510">
        <f>IF(COUNTIFS(Registros!$A$2:$A$6000,"NP",Registros!$B$2:$B$6000,$A4510)&gt;0,1,0)</f>
        <v/>
      </c>
      <c r="F4510">
        <f>IF($E4510=1,SUMIFS(Registros!$F$2:$F$6000,Registros!$A$2:$A$6000,"NP",Registros!$B$2:$B$6000,$A4510),0)</f>
        <v/>
      </c>
      <c r="G4510">
        <f>IF(COUNTIFS(Registros!$A$2:$A$6000,"MOV",Registros!$B$2:$B$6000,$A4510)&gt;0,1,0)</f>
        <v/>
      </c>
      <c r="H4510">
        <f>IF($G4510=1,SUMIFS(Registros!$F$2:$F$6000,Registros!$A$2:$A$6000,"MOV",Registros!$B$2:$B$6000,$A4510),0)</f>
        <v/>
      </c>
      <c r="I4510">
        <f>IF(COUNTIFS(Registros!$A$2:$A$6000,"CS",Registros!$B$2:$B$6000,$A4510)&gt;0,1,0)</f>
        <v/>
      </c>
      <c r="J4510">
        <f>IF($I4510=1,SUMIFS(Registros!$I$2:$I$6000,Registros!$A$2:$A$6000,"CS",Registros!$B$2:$B$6000,$A4510),0)</f>
        <v/>
      </c>
      <c r="K4510">
        <f>IF(COUNTIFS(Winback!$K$2:$K$300,$D4510)&gt;0,1,0)</f>
        <v/>
      </c>
      <c r="L4510">
        <f>IF(AND($K4510=1,LEFT($A4510,3)="WB-"),SUMIFS(Winback!$D$2:$D$300,Winback!$K$2:$K$300,$D4510),0)</f>
        <v/>
      </c>
      <c r="M4510">
        <f>IF(OR($E4510=1,$G4510=1,SUMIFS(Registros!$J$2:$J$6000,Registros!$B$2:$B$6000,$A4510)&gt;0),1,0)</f>
        <v/>
      </c>
      <c r="N4510">
        <f>IF($J4510&gt;0,1,IF(COUNTIFS(Registros!$A$2:$A$6000,"CS",Registros!$B$2:$B$6000,$A4510,Registros!$K$2:$K$6000,"&lt;&gt;")&gt;0,1,0))</f>
        <v/>
      </c>
      <c r="O4510">
        <f>IF(AND($K4510=1,$E4510=0,$G4510=0,$I4510=0),"WINBACK",IF(AND($M4510=1,$N4510&gt;0),"CONVERGENTE",IF($M4510=1,"SOLO MÓVIL",IF($N4510&gt;0,"SOLO FIJO / INTERNET","SIN SERVICIOS"))))</f>
        <v/>
      </c>
      <c r="P4510">
        <f>IF($O4510="WINBACK","Recuperar (winback)",IF($O4510="CONVERGENTE","Upgrade / más líneas",IF($O4510="SOLO MÓVIL","Ofrecer fijo + internet (FLBBTV)",IF($O4510="SOLO FIJO / INTERNET","Ofrecer línea móvil Nextphone","Oferta completa (móvil + fijo + internet)"))))</f>
        <v/>
      </c>
      <c r="Q4510">
        <f>$F4510+$H4510+$L4510</f>
        <v/>
      </c>
      <c r="R4510">
        <f>IFERROR(VLOOKUP($A4510,Registros!$B$2:$G$6000,6,0),IFERROR(VLOOKUP($D4510,Winback!$B$2:$C$300,2,0),""))</f>
        <v/>
      </c>
      <c r="S4510">
        <f>IF($E4510=1,"NP","")&amp;IF($G4510=1,"+MOV","")&amp;IF($I4510=1,"+CS","")&amp;IF($K4510=1,"+WB","")</f>
        <v/>
      </c>
      <c r="T4510">
        <f>$E4510+$G4510+$I4510+$K4510</f>
        <v/>
      </c>
    </row>
    <row r="4511">
      <c r="A4511" t="inlineStr">
        <is>
          <t>306084150000</t>
        </is>
      </c>
      <c r="B4511" t="inlineStr">
        <is>
          <t>30608415</t>
        </is>
      </c>
      <c r="C4511" t="inlineStr">
        <is>
          <t>YEN FAN ZHONG QIU</t>
        </is>
      </c>
      <c r="D4511" t="inlineStr">
        <is>
          <t>YENFANZHONGQIU</t>
        </is>
      </c>
      <c r="E4511">
        <f>IF(COUNTIFS(Registros!$A$2:$A$6000,"NP",Registros!$B$2:$B$6000,$A4511)&gt;0,1,0)</f>
        <v/>
      </c>
      <c r="F4511">
        <f>IF($E4511=1,SUMIFS(Registros!$F$2:$F$6000,Registros!$A$2:$A$6000,"NP",Registros!$B$2:$B$6000,$A4511),0)</f>
        <v/>
      </c>
      <c r="G4511">
        <f>IF(COUNTIFS(Registros!$A$2:$A$6000,"MOV",Registros!$B$2:$B$6000,$A4511)&gt;0,1,0)</f>
        <v/>
      </c>
      <c r="H4511">
        <f>IF($G4511=1,SUMIFS(Registros!$F$2:$F$6000,Registros!$A$2:$A$6000,"MOV",Registros!$B$2:$B$6000,$A4511),0)</f>
        <v/>
      </c>
      <c r="I4511">
        <f>IF(COUNTIFS(Registros!$A$2:$A$6000,"CS",Registros!$B$2:$B$6000,$A4511)&gt;0,1,0)</f>
        <v/>
      </c>
      <c r="J4511">
        <f>IF($I4511=1,SUMIFS(Registros!$I$2:$I$6000,Registros!$A$2:$A$6000,"CS",Registros!$B$2:$B$6000,$A4511),0)</f>
        <v/>
      </c>
      <c r="K4511">
        <f>IF(COUNTIFS(Winback!$K$2:$K$300,$D4511)&gt;0,1,0)</f>
        <v/>
      </c>
      <c r="L4511">
        <f>IF(AND($K4511=1,LEFT($A4511,3)="WB-"),SUMIFS(Winback!$D$2:$D$300,Winback!$K$2:$K$300,$D4511),0)</f>
        <v/>
      </c>
      <c r="M4511">
        <f>IF(OR($E4511=1,$G4511=1,SUMIFS(Registros!$J$2:$J$6000,Registros!$B$2:$B$6000,$A4511)&gt;0),1,0)</f>
        <v/>
      </c>
      <c r="N4511">
        <f>IF($J4511&gt;0,1,IF(COUNTIFS(Registros!$A$2:$A$6000,"CS",Registros!$B$2:$B$6000,$A4511,Registros!$K$2:$K$6000,"&lt;&gt;")&gt;0,1,0))</f>
        <v/>
      </c>
      <c r="O4511">
        <f>IF(AND($K4511=1,$E4511=0,$G4511=0,$I4511=0),"WINBACK",IF(AND($M4511=1,$N4511&gt;0),"CONVERGENTE",IF($M4511=1,"SOLO MÓVIL",IF($N4511&gt;0,"SOLO FIJO / INTERNET","SIN SERVICIOS"))))</f>
        <v/>
      </c>
      <c r="P4511">
        <f>IF($O4511="WINBACK","Recuperar (winback)",IF($O4511="CONVERGENTE","Upgrade / más líneas",IF($O4511="SOLO MÓVIL","Ofrecer fijo + internet (FLBBTV)",IF($O4511="SOLO FIJO / INTERNET","Ofrecer línea móvil Nextphone","Oferta completa (móvil + fijo + internet)"))))</f>
        <v/>
      </c>
      <c r="Q4511">
        <f>$F4511+$H4511+$L4511</f>
        <v/>
      </c>
      <c r="R4511">
        <f>IFERROR(VLOOKUP($A4511,Registros!$B$2:$G$6000,6,0),IFERROR(VLOOKUP($D4511,Winback!$B$2:$C$300,2,0),""))</f>
        <v/>
      </c>
      <c r="S4511">
        <f>IF($E4511=1,"NP","")&amp;IF($G4511=1,"+MOV","")&amp;IF($I4511=1,"+CS","")&amp;IF($K4511=1,"+WB","")</f>
        <v/>
      </c>
      <c r="T4511">
        <f>$E4511+$G4511+$I4511+$K4511</f>
        <v/>
      </c>
    </row>
    <row r="4512">
      <c r="A4512" t="inlineStr">
        <is>
          <t>352050350000</t>
        </is>
      </c>
      <c r="B4512" t="inlineStr">
        <is>
          <t>35205035</t>
        </is>
      </c>
      <c r="C4512" t="inlineStr">
        <is>
          <t>YENCIA JANINA VILLALAZ BAZAN</t>
        </is>
      </c>
      <c r="D4512" t="inlineStr">
        <is>
          <t>YENCIAJANINAVILLALAZBAZAN</t>
        </is>
      </c>
      <c r="E4512">
        <f>IF(COUNTIFS(Registros!$A$2:$A$6000,"NP",Registros!$B$2:$B$6000,$A4512)&gt;0,1,0)</f>
        <v/>
      </c>
      <c r="F4512">
        <f>IF($E4512=1,SUMIFS(Registros!$F$2:$F$6000,Registros!$A$2:$A$6000,"NP",Registros!$B$2:$B$6000,$A4512),0)</f>
        <v/>
      </c>
      <c r="G4512">
        <f>IF(COUNTIFS(Registros!$A$2:$A$6000,"MOV",Registros!$B$2:$B$6000,$A4512)&gt;0,1,0)</f>
        <v/>
      </c>
      <c r="H4512">
        <f>IF($G4512=1,SUMIFS(Registros!$F$2:$F$6000,Registros!$A$2:$A$6000,"MOV",Registros!$B$2:$B$6000,$A4512),0)</f>
        <v/>
      </c>
      <c r="I4512">
        <f>IF(COUNTIFS(Registros!$A$2:$A$6000,"CS",Registros!$B$2:$B$6000,$A4512)&gt;0,1,0)</f>
        <v/>
      </c>
      <c r="J4512">
        <f>IF($I4512=1,SUMIFS(Registros!$I$2:$I$6000,Registros!$A$2:$A$6000,"CS",Registros!$B$2:$B$6000,$A4512),0)</f>
        <v/>
      </c>
      <c r="K4512">
        <f>IF(COUNTIFS(Winback!$K$2:$K$300,$D4512)&gt;0,1,0)</f>
        <v/>
      </c>
      <c r="L4512">
        <f>IF(AND($K4512=1,LEFT($A4512,3)="WB-"),SUMIFS(Winback!$D$2:$D$300,Winback!$K$2:$K$300,$D4512),0)</f>
        <v/>
      </c>
      <c r="M4512">
        <f>IF(OR($E4512=1,$G4512=1,SUMIFS(Registros!$J$2:$J$6000,Registros!$B$2:$B$6000,$A4512)&gt;0),1,0)</f>
        <v/>
      </c>
      <c r="N4512">
        <f>IF($J4512&gt;0,1,IF(COUNTIFS(Registros!$A$2:$A$6000,"CS",Registros!$B$2:$B$6000,$A4512,Registros!$K$2:$K$6000,"&lt;&gt;")&gt;0,1,0))</f>
        <v/>
      </c>
      <c r="O4512">
        <f>IF(AND($K4512=1,$E4512=0,$G4512=0,$I4512=0),"WINBACK",IF(AND($M4512=1,$N4512&gt;0),"CONVERGENTE",IF($M4512=1,"SOLO MÓVIL",IF($N4512&gt;0,"SOLO FIJO / INTERNET","SIN SERVICIOS"))))</f>
        <v/>
      </c>
      <c r="P4512">
        <f>IF($O4512="WINBACK","Recuperar (winback)",IF($O4512="CONVERGENTE","Upgrade / más líneas",IF($O4512="SOLO MÓVIL","Ofrecer fijo + internet (FLBBTV)",IF($O4512="SOLO FIJO / INTERNET","Ofrecer línea móvil Nextphone","Oferta completa (móvil + fijo + internet)"))))</f>
        <v/>
      </c>
      <c r="Q4512">
        <f>$F4512+$H4512+$L4512</f>
        <v/>
      </c>
      <c r="R4512">
        <f>IFERROR(VLOOKUP($A4512,Registros!$B$2:$G$6000,6,0),IFERROR(VLOOKUP($D4512,Winback!$B$2:$C$300,2,0),""))</f>
        <v/>
      </c>
      <c r="S4512">
        <f>IF($E4512=1,"NP","")&amp;IF($G4512=1,"+MOV","")&amp;IF($I4512=1,"+CS","")&amp;IF($K4512=1,"+WB","")</f>
        <v/>
      </c>
      <c r="T4512">
        <f>$E4512+$G4512+$I4512+$K4512</f>
        <v/>
      </c>
    </row>
    <row r="4513">
      <c r="A4513" t="inlineStr">
        <is>
          <t>334336410000</t>
        </is>
      </c>
      <c r="B4513" t="inlineStr">
        <is>
          <t>33433641</t>
        </is>
      </c>
      <c r="C4513" t="inlineStr">
        <is>
          <t>YENI AURORA LUO</t>
        </is>
      </c>
      <c r="D4513" t="inlineStr">
        <is>
          <t>YENIAURORALUO</t>
        </is>
      </c>
      <c r="E4513">
        <f>IF(COUNTIFS(Registros!$A$2:$A$6000,"NP",Registros!$B$2:$B$6000,$A4513)&gt;0,1,0)</f>
        <v/>
      </c>
      <c r="F4513">
        <f>IF($E4513=1,SUMIFS(Registros!$F$2:$F$6000,Registros!$A$2:$A$6000,"NP",Registros!$B$2:$B$6000,$A4513),0)</f>
        <v/>
      </c>
      <c r="G4513">
        <f>IF(COUNTIFS(Registros!$A$2:$A$6000,"MOV",Registros!$B$2:$B$6000,$A4513)&gt;0,1,0)</f>
        <v/>
      </c>
      <c r="H4513">
        <f>IF($G4513=1,SUMIFS(Registros!$F$2:$F$6000,Registros!$A$2:$A$6000,"MOV",Registros!$B$2:$B$6000,$A4513),0)</f>
        <v/>
      </c>
      <c r="I4513">
        <f>IF(COUNTIFS(Registros!$A$2:$A$6000,"CS",Registros!$B$2:$B$6000,$A4513)&gt;0,1,0)</f>
        <v/>
      </c>
      <c r="J4513">
        <f>IF($I4513=1,SUMIFS(Registros!$I$2:$I$6000,Registros!$A$2:$A$6000,"CS",Registros!$B$2:$B$6000,$A4513),0)</f>
        <v/>
      </c>
      <c r="K4513">
        <f>IF(COUNTIFS(Winback!$K$2:$K$300,$D4513)&gt;0,1,0)</f>
        <v/>
      </c>
      <c r="L4513">
        <f>IF(AND($K4513=1,LEFT($A4513,3)="WB-"),SUMIFS(Winback!$D$2:$D$300,Winback!$K$2:$K$300,$D4513),0)</f>
        <v/>
      </c>
      <c r="M4513">
        <f>IF(OR($E4513=1,$G4513=1,SUMIFS(Registros!$J$2:$J$6000,Registros!$B$2:$B$6000,$A4513)&gt;0),1,0)</f>
        <v/>
      </c>
      <c r="N4513">
        <f>IF($J4513&gt;0,1,IF(COUNTIFS(Registros!$A$2:$A$6000,"CS",Registros!$B$2:$B$6000,$A4513,Registros!$K$2:$K$6000,"&lt;&gt;")&gt;0,1,0))</f>
        <v/>
      </c>
      <c r="O4513">
        <f>IF(AND($K4513=1,$E4513=0,$G4513=0,$I4513=0),"WINBACK",IF(AND($M4513=1,$N4513&gt;0),"CONVERGENTE",IF($M4513=1,"SOLO MÓVIL",IF($N4513&gt;0,"SOLO FIJO / INTERNET","SIN SERVICIOS"))))</f>
        <v/>
      </c>
      <c r="P4513">
        <f>IF($O4513="WINBACK","Recuperar (winback)",IF($O4513="CONVERGENTE","Upgrade / más líneas",IF($O4513="SOLO MÓVIL","Ofrecer fijo + internet (FLBBTV)",IF($O4513="SOLO FIJO / INTERNET","Ofrecer línea móvil Nextphone","Oferta completa (móvil + fijo + internet)"))))</f>
        <v/>
      </c>
      <c r="Q4513">
        <f>$F4513+$H4513+$L4513</f>
        <v/>
      </c>
      <c r="R4513">
        <f>IFERROR(VLOOKUP($A4513,Registros!$B$2:$G$6000,6,0),IFERROR(VLOOKUP($D4513,Winback!$B$2:$C$300,2,0),""))</f>
        <v/>
      </c>
      <c r="S4513">
        <f>IF($E4513=1,"NP","")&amp;IF($G4513=1,"+MOV","")&amp;IF($I4513=1,"+CS","")&amp;IF($K4513=1,"+WB","")</f>
        <v/>
      </c>
      <c r="T4513">
        <f>$E4513+$G4513+$I4513+$K4513</f>
        <v/>
      </c>
    </row>
    <row r="4514">
      <c r="A4514" t="inlineStr">
        <is>
          <t>338267640000</t>
        </is>
      </c>
      <c r="B4514" t="inlineStr">
        <is>
          <t>33826764</t>
        </is>
      </c>
      <c r="C4514" t="inlineStr">
        <is>
          <t>YENIFER KONG ZHUO DE CHAN</t>
        </is>
      </c>
      <c r="D4514" t="inlineStr">
        <is>
          <t>YENIFERKONGZHUODECHAN</t>
        </is>
      </c>
      <c r="E4514">
        <f>IF(COUNTIFS(Registros!$A$2:$A$6000,"NP",Registros!$B$2:$B$6000,$A4514)&gt;0,1,0)</f>
        <v/>
      </c>
      <c r="F4514">
        <f>IF($E4514=1,SUMIFS(Registros!$F$2:$F$6000,Registros!$A$2:$A$6000,"NP",Registros!$B$2:$B$6000,$A4514),0)</f>
        <v/>
      </c>
      <c r="G4514">
        <f>IF(COUNTIFS(Registros!$A$2:$A$6000,"MOV",Registros!$B$2:$B$6000,$A4514)&gt;0,1,0)</f>
        <v/>
      </c>
      <c r="H4514">
        <f>IF($G4514=1,SUMIFS(Registros!$F$2:$F$6000,Registros!$A$2:$A$6000,"MOV",Registros!$B$2:$B$6000,$A4514),0)</f>
        <v/>
      </c>
      <c r="I4514">
        <f>IF(COUNTIFS(Registros!$A$2:$A$6000,"CS",Registros!$B$2:$B$6000,$A4514)&gt;0,1,0)</f>
        <v/>
      </c>
      <c r="J4514">
        <f>IF($I4514=1,SUMIFS(Registros!$I$2:$I$6000,Registros!$A$2:$A$6000,"CS",Registros!$B$2:$B$6000,$A4514),0)</f>
        <v/>
      </c>
      <c r="K4514">
        <f>IF(COUNTIFS(Winback!$K$2:$K$300,$D4514)&gt;0,1,0)</f>
        <v/>
      </c>
      <c r="L4514">
        <f>IF(AND($K4514=1,LEFT($A4514,3)="WB-"),SUMIFS(Winback!$D$2:$D$300,Winback!$K$2:$K$300,$D4514),0)</f>
        <v/>
      </c>
      <c r="M4514">
        <f>IF(OR($E4514=1,$G4514=1,SUMIFS(Registros!$J$2:$J$6000,Registros!$B$2:$B$6000,$A4514)&gt;0),1,0)</f>
        <v/>
      </c>
      <c r="N4514">
        <f>IF($J4514&gt;0,1,IF(COUNTIFS(Registros!$A$2:$A$6000,"CS",Registros!$B$2:$B$6000,$A4514,Registros!$K$2:$K$6000,"&lt;&gt;")&gt;0,1,0))</f>
        <v/>
      </c>
      <c r="O4514">
        <f>IF(AND($K4514=1,$E4514=0,$G4514=0,$I4514=0),"WINBACK",IF(AND($M4514=1,$N4514&gt;0),"CONVERGENTE",IF($M4514=1,"SOLO MÓVIL",IF($N4514&gt;0,"SOLO FIJO / INTERNET","SIN SERVICIOS"))))</f>
        <v/>
      </c>
      <c r="P4514">
        <f>IF($O4514="WINBACK","Recuperar (winback)",IF($O4514="CONVERGENTE","Upgrade / más líneas",IF($O4514="SOLO MÓVIL","Ofrecer fijo + internet (FLBBTV)",IF($O4514="SOLO FIJO / INTERNET","Ofrecer línea móvil Nextphone","Oferta completa (móvil + fijo + internet)"))))</f>
        <v/>
      </c>
      <c r="Q4514">
        <f>$F4514+$H4514+$L4514</f>
        <v/>
      </c>
      <c r="R4514">
        <f>IFERROR(VLOOKUP($A4514,Registros!$B$2:$G$6000,6,0),IFERROR(VLOOKUP($D4514,Winback!$B$2:$C$300,2,0),""))</f>
        <v/>
      </c>
      <c r="S4514">
        <f>IF($E4514=1,"NP","")&amp;IF($G4514=1,"+MOV","")&amp;IF($I4514=1,"+CS","")&amp;IF($K4514=1,"+WB","")</f>
        <v/>
      </c>
      <c r="T4514">
        <f>$E4514+$G4514+$I4514+$K4514</f>
        <v/>
      </c>
    </row>
    <row r="4515">
      <c r="A4515" t="inlineStr">
        <is>
          <t>355109100000</t>
        </is>
      </c>
      <c r="B4515" t="inlineStr">
        <is>
          <t>35510910</t>
        </is>
      </c>
      <c r="C4515" t="inlineStr">
        <is>
          <t>YENIS BEATRIZ GRACIA CHAVES</t>
        </is>
      </c>
      <c r="D4515" t="inlineStr">
        <is>
          <t>YENISBEATRIZGRACIACHAVES</t>
        </is>
      </c>
      <c r="E4515">
        <f>IF(COUNTIFS(Registros!$A$2:$A$6000,"NP",Registros!$B$2:$B$6000,$A4515)&gt;0,1,0)</f>
        <v/>
      </c>
      <c r="F4515">
        <f>IF($E4515=1,SUMIFS(Registros!$F$2:$F$6000,Registros!$A$2:$A$6000,"NP",Registros!$B$2:$B$6000,$A4515),0)</f>
        <v/>
      </c>
      <c r="G4515">
        <f>IF(COUNTIFS(Registros!$A$2:$A$6000,"MOV",Registros!$B$2:$B$6000,$A4515)&gt;0,1,0)</f>
        <v/>
      </c>
      <c r="H4515">
        <f>IF($G4515=1,SUMIFS(Registros!$F$2:$F$6000,Registros!$A$2:$A$6000,"MOV",Registros!$B$2:$B$6000,$A4515),0)</f>
        <v/>
      </c>
      <c r="I4515">
        <f>IF(COUNTIFS(Registros!$A$2:$A$6000,"CS",Registros!$B$2:$B$6000,$A4515)&gt;0,1,0)</f>
        <v/>
      </c>
      <c r="J4515">
        <f>IF($I4515=1,SUMIFS(Registros!$I$2:$I$6000,Registros!$A$2:$A$6000,"CS",Registros!$B$2:$B$6000,$A4515),0)</f>
        <v/>
      </c>
      <c r="K4515">
        <f>IF(COUNTIFS(Winback!$K$2:$K$300,$D4515)&gt;0,1,0)</f>
        <v/>
      </c>
      <c r="L4515">
        <f>IF(AND($K4515=1,LEFT($A4515,3)="WB-"),SUMIFS(Winback!$D$2:$D$300,Winback!$K$2:$K$300,$D4515),0)</f>
        <v/>
      </c>
      <c r="M4515">
        <f>IF(OR($E4515=1,$G4515=1,SUMIFS(Registros!$J$2:$J$6000,Registros!$B$2:$B$6000,$A4515)&gt;0),1,0)</f>
        <v/>
      </c>
      <c r="N4515">
        <f>IF($J4515&gt;0,1,IF(COUNTIFS(Registros!$A$2:$A$6000,"CS",Registros!$B$2:$B$6000,$A4515,Registros!$K$2:$K$6000,"&lt;&gt;")&gt;0,1,0))</f>
        <v/>
      </c>
      <c r="O4515">
        <f>IF(AND($K4515=1,$E4515=0,$G4515=0,$I4515=0),"WINBACK",IF(AND($M4515=1,$N4515&gt;0),"CONVERGENTE",IF($M4515=1,"SOLO MÓVIL",IF($N4515&gt;0,"SOLO FIJO / INTERNET","SIN SERVICIOS"))))</f>
        <v/>
      </c>
      <c r="P4515">
        <f>IF($O4515="WINBACK","Recuperar (winback)",IF($O4515="CONVERGENTE","Upgrade / más líneas",IF($O4515="SOLO MÓVIL","Ofrecer fijo + internet (FLBBTV)",IF($O4515="SOLO FIJO / INTERNET","Ofrecer línea móvil Nextphone","Oferta completa (móvil + fijo + internet)"))))</f>
        <v/>
      </c>
      <c r="Q4515">
        <f>$F4515+$H4515+$L4515</f>
        <v/>
      </c>
      <c r="R4515">
        <f>IFERROR(VLOOKUP($A4515,Registros!$B$2:$G$6000,6,0),IFERROR(VLOOKUP($D4515,Winback!$B$2:$C$300,2,0),""))</f>
        <v/>
      </c>
      <c r="S4515">
        <f>IF($E4515=1,"NP","")&amp;IF($G4515=1,"+MOV","")&amp;IF($I4515=1,"+CS","")&amp;IF($K4515=1,"+WB","")</f>
        <v/>
      </c>
      <c r="T4515">
        <f>$E4515+$G4515+$I4515+$K4515</f>
        <v/>
      </c>
    </row>
    <row r="4516">
      <c r="A4516" t="inlineStr">
        <is>
          <t>336324570000</t>
        </is>
      </c>
      <c r="B4516" t="inlineStr">
        <is>
          <t>33632457</t>
        </is>
      </c>
      <c r="C4516" t="inlineStr">
        <is>
          <t>YENIS PATRICIA RAMIREZ</t>
        </is>
      </c>
      <c r="D4516" t="inlineStr">
        <is>
          <t>YENISPATRICIARAMIREZ</t>
        </is>
      </c>
      <c r="E4516">
        <f>IF(COUNTIFS(Registros!$A$2:$A$6000,"NP",Registros!$B$2:$B$6000,$A4516)&gt;0,1,0)</f>
        <v/>
      </c>
      <c r="F4516">
        <f>IF($E4516=1,SUMIFS(Registros!$F$2:$F$6000,Registros!$A$2:$A$6000,"NP",Registros!$B$2:$B$6000,$A4516),0)</f>
        <v/>
      </c>
      <c r="G4516">
        <f>IF(COUNTIFS(Registros!$A$2:$A$6000,"MOV",Registros!$B$2:$B$6000,$A4516)&gt;0,1,0)</f>
        <v/>
      </c>
      <c r="H4516">
        <f>IF($G4516=1,SUMIFS(Registros!$F$2:$F$6000,Registros!$A$2:$A$6000,"MOV",Registros!$B$2:$B$6000,$A4516),0)</f>
        <v/>
      </c>
      <c r="I4516">
        <f>IF(COUNTIFS(Registros!$A$2:$A$6000,"CS",Registros!$B$2:$B$6000,$A4516)&gt;0,1,0)</f>
        <v/>
      </c>
      <c r="J4516">
        <f>IF($I4516=1,SUMIFS(Registros!$I$2:$I$6000,Registros!$A$2:$A$6000,"CS",Registros!$B$2:$B$6000,$A4516),0)</f>
        <v/>
      </c>
      <c r="K4516">
        <f>IF(COUNTIFS(Winback!$K$2:$K$300,$D4516)&gt;0,1,0)</f>
        <v/>
      </c>
      <c r="L4516">
        <f>IF(AND($K4516=1,LEFT($A4516,3)="WB-"),SUMIFS(Winback!$D$2:$D$300,Winback!$K$2:$K$300,$D4516),0)</f>
        <v/>
      </c>
      <c r="M4516">
        <f>IF(OR($E4516=1,$G4516=1,SUMIFS(Registros!$J$2:$J$6000,Registros!$B$2:$B$6000,$A4516)&gt;0),1,0)</f>
        <v/>
      </c>
      <c r="N4516">
        <f>IF($J4516&gt;0,1,IF(COUNTIFS(Registros!$A$2:$A$6000,"CS",Registros!$B$2:$B$6000,$A4516,Registros!$K$2:$K$6000,"&lt;&gt;")&gt;0,1,0))</f>
        <v/>
      </c>
      <c r="O4516">
        <f>IF(AND($K4516=1,$E4516=0,$G4516=0,$I4516=0),"WINBACK",IF(AND($M4516=1,$N4516&gt;0),"CONVERGENTE",IF($M4516=1,"SOLO MÓVIL",IF($N4516&gt;0,"SOLO FIJO / INTERNET","SIN SERVICIOS"))))</f>
        <v/>
      </c>
      <c r="P4516">
        <f>IF($O4516="WINBACK","Recuperar (winback)",IF($O4516="CONVERGENTE","Upgrade / más líneas",IF($O4516="SOLO MÓVIL","Ofrecer fijo + internet (FLBBTV)",IF($O4516="SOLO FIJO / INTERNET","Ofrecer línea móvil Nextphone","Oferta completa (móvil + fijo + internet)"))))</f>
        <v/>
      </c>
      <c r="Q4516">
        <f>$F4516+$H4516+$L4516</f>
        <v/>
      </c>
      <c r="R4516">
        <f>IFERROR(VLOOKUP($A4516,Registros!$B$2:$G$6000,6,0),IFERROR(VLOOKUP($D4516,Winback!$B$2:$C$300,2,0),""))</f>
        <v/>
      </c>
      <c r="S4516">
        <f>IF($E4516=1,"NP","")&amp;IF($G4516=1,"+MOV","")&amp;IF($I4516=1,"+CS","")&amp;IF($K4516=1,"+WB","")</f>
        <v/>
      </c>
      <c r="T4516">
        <f>$E4516+$G4516+$I4516+$K4516</f>
        <v/>
      </c>
    </row>
    <row r="4517">
      <c r="A4517" t="inlineStr">
        <is>
          <t>342440320000</t>
        </is>
      </c>
      <c r="B4517" t="inlineStr">
        <is>
          <t>34244032</t>
        </is>
      </c>
      <c r="C4517" t="inlineStr">
        <is>
          <t>YENISEL LISBETH VEGA ESPINOSA</t>
        </is>
      </c>
      <c r="D4517" t="inlineStr">
        <is>
          <t>YENISELLISBETHVEGAESPINOSA</t>
        </is>
      </c>
      <c r="E4517">
        <f>IF(COUNTIFS(Registros!$A$2:$A$6000,"NP",Registros!$B$2:$B$6000,$A4517)&gt;0,1,0)</f>
        <v/>
      </c>
      <c r="F4517">
        <f>IF($E4517=1,SUMIFS(Registros!$F$2:$F$6000,Registros!$A$2:$A$6000,"NP",Registros!$B$2:$B$6000,$A4517),0)</f>
        <v/>
      </c>
      <c r="G4517">
        <f>IF(COUNTIFS(Registros!$A$2:$A$6000,"MOV",Registros!$B$2:$B$6000,$A4517)&gt;0,1,0)</f>
        <v/>
      </c>
      <c r="H4517">
        <f>IF($G4517=1,SUMIFS(Registros!$F$2:$F$6000,Registros!$A$2:$A$6000,"MOV",Registros!$B$2:$B$6000,$A4517),0)</f>
        <v/>
      </c>
      <c r="I4517">
        <f>IF(COUNTIFS(Registros!$A$2:$A$6000,"CS",Registros!$B$2:$B$6000,$A4517)&gt;0,1,0)</f>
        <v/>
      </c>
      <c r="J4517">
        <f>IF($I4517=1,SUMIFS(Registros!$I$2:$I$6000,Registros!$A$2:$A$6000,"CS",Registros!$B$2:$B$6000,$A4517),0)</f>
        <v/>
      </c>
      <c r="K4517">
        <f>IF(COUNTIFS(Winback!$K$2:$K$300,$D4517)&gt;0,1,0)</f>
        <v/>
      </c>
      <c r="L4517">
        <f>IF(AND($K4517=1,LEFT($A4517,3)="WB-"),SUMIFS(Winback!$D$2:$D$300,Winback!$K$2:$K$300,$D4517),0)</f>
        <v/>
      </c>
      <c r="M4517">
        <f>IF(OR($E4517=1,$G4517=1,SUMIFS(Registros!$J$2:$J$6000,Registros!$B$2:$B$6000,$A4517)&gt;0),1,0)</f>
        <v/>
      </c>
      <c r="N4517">
        <f>IF($J4517&gt;0,1,IF(COUNTIFS(Registros!$A$2:$A$6000,"CS",Registros!$B$2:$B$6000,$A4517,Registros!$K$2:$K$6000,"&lt;&gt;")&gt;0,1,0))</f>
        <v/>
      </c>
      <c r="O4517">
        <f>IF(AND($K4517=1,$E4517=0,$G4517=0,$I4517=0),"WINBACK",IF(AND($M4517=1,$N4517&gt;0),"CONVERGENTE",IF($M4517=1,"SOLO MÓVIL",IF($N4517&gt;0,"SOLO FIJO / INTERNET","SIN SERVICIOS"))))</f>
        <v/>
      </c>
      <c r="P4517">
        <f>IF($O4517="WINBACK","Recuperar (winback)",IF($O4517="CONVERGENTE","Upgrade / más líneas",IF($O4517="SOLO MÓVIL","Ofrecer fijo + internet (FLBBTV)",IF($O4517="SOLO FIJO / INTERNET","Ofrecer línea móvil Nextphone","Oferta completa (móvil + fijo + internet)"))))</f>
        <v/>
      </c>
      <c r="Q4517">
        <f>$F4517+$H4517+$L4517</f>
        <v/>
      </c>
      <c r="R4517">
        <f>IFERROR(VLOOKUP($A4517,Registros!$B$2:$G$6000,6,0),IFERROR(VLOOKUP($D4517,Winback!$B$2:$C$300,2,0),""))</f>
        <v/>
      </c>
      <c r="S4517">
        <f>IF($E4517=1,"NP","")&amp;IF($G4517=1,"+MOV","")&amp;IF($I4517=1,"+CS","")&amp;IF($K4517=1,"+WB","")</f>
        <v/>
      </c>
      <c r="T4517">
        <f>$E4517+$G4517+$I4517+$K4517</f>
        <v/>
      </c>
    </row>
    <row r="4518">
      <c r="A4518" t="inlineStr">
        <is>
          <t>328102670000</t>
        </is>
      </c>
      <c r="B4518" t="inlineStr">
        <is>
          <t>32810267</t>
        </is>
      </c>
      <c r="C4518" t="inlineStr">
        <is>
          <t>YENNIFER YIMARA ESQUINA DE LA ESPADA</t>
        </is>
      </c>
      <c r="D4518" t="inlineStr">
        <is>
          <t>YENNIFERYIMARAESQUINADELAESPADA</t>
        </is>
      </c>
      <c r="E4518">
        <f>IF(COUNTIFS(Registros!$A$2:$A$6000,"NP",Registros!$B$2:$B$6000,$A4518)&gt;0,1,0)</f>
        <v/>
      </c>
      <c r="F4518">
        <f>IF($E4518=1,SUMIFS(Registros!$F$2:$F$6000,Registros!$A$2:$A$6000,"NP",Registros!$B$2:$B$6000,$A4518),0)</f>
        <v/>
      </c>
      <c r="G4518">
        <f>IF(COUNTIFS(Registros!$A$2:$A$6000,"MOV",Registros!$B$2:$B$6000,$A4518)&gt;0,1,0)</f>
        <v/>
      </c>
      <c r="H4518">
        <f>IF($G4518=1,SUMIFS(Registros!$F$2:$F$6000,Registros!$A$2:$A$6000,"MOV",Registros!$B$2:$B$6000,$A4518),0)</f>
        <v/>
      </c>
      <c r="I4518">
        <f>IF(COUNTIFS(Registros!$A$2:$A$6000,"CS",Registros!$B$2:$B$6000,$A4518)&gt;0,1,0)</f>
        <v/>
      </c>
      <c r="J4518">
        <f>IF($I4518=1,SUMIFS(Registros!$I$2:$I$6000,Registros!$A$2:$A$6000,"CS",Registros!$B$2:$B$6000,$A4518),0)</f>
        <v/>
      </c>
      <c r="K4518">
        <f>IF(COUNTIFS(Winback!$K$2:$K$300,$D4518)&gt;0,1,0)</f>
        <v/>
      </c>
      <c r="L4518">
        <f>IF(AND($K4518=1,LEFT($A4518,3)="WB-"),SUMIFS(Winback!$D$2:$D$300,Winback!$K$2:$K$300,$D4518),0)</f>
        <v/>
      </c>
      <c r="M4518">
        <f>IF(OR($E4518=1,$G4518=1,SUMIFS(Registros!$J$2:$J$6000,Registros!$B$2:$B$6000,$A4518)&gt;0),1,0)</f>
        <v/>
      </c>
      <c r="N4518">
        <f>IF($J4518&gt;0,1,IF(COUNTIFS(Registros!$A$2:$A$6000,"CS",Registros!$B$2:$B$6000,$A4518,Registros!$K$2:$K$6000,"&lt;&gt;")&gt;0,1,0))</f>
        <v/>
      </c>
      <c r="O4518">
        <f>IF(AND($K4518=1,$E4518=0,$G4518=0,$I4518=0),"WINBACK",IF(AND($M4518=1,$N4518&gt;0),"CONVERGENTE",IF($M4518=1,"SOLO MÓVIL",IF($N4518&gt;0,"SOLO FIJO / INTERNET","SIN SERVICIOS"))))</f>
        <v/>
      </c>
      <c r="P4518">
        <f>IF($O4518="WINBACK","Recuperar (winback)",IF($O4518="CONVERGENTE","Upgrade / más líneas",IF($O4518="SOLO MÓVIL","Ofrecer fijo + internet (FLBBTV)",IF($O4518="SOLO FIJO / INTERNET","Ofrecer línea móvil Nextphone","Oferta completa (móvil + fijo + internet)"))))</f>
        <v/>
      </c>
      <c r="Q4518">
        <f>$F4518+$H4518+$L4518</f>
        <v/>
      </c>
      <c r="R4518">
        <f>IFERROR(VLOOKUP($A4518,Registros!$B$2:$G$6000,6,0),IFERROR(VLOOKUP($D4518,Winback!$B$2:$C$300,2,0),""))</f>
        <v/>
      </c>
      <c r="S4518">
        <f>IF($E4518=1,"NP","")&amp;IF($G4518=1,"+MOV","")&amp;IF($I4518=1,"+CS","")&amp;IF($K4518=1,"+WB","")</f>
        <v/>
      </c>
      <c r="T4518">
        <f>$E4518+$G4518+$I4518+$K4518</f>
        <v/>
      </c>
    </row>
    <row r="4519">
      <c r="A4519" t="inlineStr">
        <is>
          <t>346077530000</t>
        </is>
      </c>
      <c r="B4519" t="inlineStr">
        <is>
          <t>34607753</t>
        </is>
      </c>
      <c r="C4519" t="inlineStr">
        <is>
          <t>YENNIS ESTHER</t>
        </is>
      </c>
      <c r="D4519" t="inlineStr">
        <is>
          <t>YENNISESTHER</t>
        </is>
      </c>
      <c r="E4519">
        <f>IF(COUNTIFS(Registros!$A$2:$A$6000,"NP",Registros!$B$2:$B$6000,$A4519)&gt;0,1,0)</f>
        <v/>
      </c>
      <c r="F4519">
        <f>IF($E4519=1,SUMIFS(Registros!$F$2:$F$6000,Registros!$A$2:$A$6000,"NP",Registros!$B$2:$B$6000,$A4519),0)</f>
        <v/>
      </c>
      <c r="G4519">
        <f>IF(COUNTIFS(Registros!$A$2:$A$6000,"MOV",Registros!$B$2:$B$6000,$A4519)&gt;0,1,0)</f>
        <v/>
      </c>
      <c r="H4519">
        <f>IF($G4519=1,SUMIFS(Registros!$F$2:$F$6000,Registros!$A$2:$A$6000,"MOV",Registros!$B$2:$B$6000,$A4519),0)</f>
        <v/>
      </c>
      <c r="I4519">
        <f>IF(COUNTIFS(Registros!$A$2:$A$6000,"CS",Registros!$B$2:$B$6000,$A4519)&gt;0,1,0)</f>
        <v/>
      </c>
      <c r="J4519">
        <f>IF($I4519=1,SUMIFS(Registros!$I$2:$I$6000,Registros!$A$2:$A$6000,"CS",Registros!$B$2:$B$6000,$A4519),0)</f>
        <v/>
      </c>
      <c r="K4519">
        <f>IF(COUNTIFS(Winback!$K$2:$K$300,$D4519)&gt;0,1,0)</f>
        <v/>
      </c>
      <c r="L4519">
        <f>IF(AND($K4519=1,LEFT($A4519,3)="WB-"),SUMIFS(Winback!$D$2:$D$300,Winback!$K$2:$K$300,$D4519),0)</f>
        <v/>
      </c>
      <c r="M4519">
        <f>IF(OR($E4519=1,$G4519=1,SUMIFS(Registros!$J$2:$J$6000,Registros!$B$2:$B$6000,$A4519)&gt;0),1,0)</f>
        <v/>
      </c>
      <c r="N4519">
        <f>IF($J4519&gt;0,1,IF(COUNTIFS(Registros!$A$2:$A$6000,"CS",Registros!$B$2:$B$6000,$A4519,Registros!$K$2:$K$6000,"&lt;&gt;")&gt;0,1,0))</f>
        <v/>
      </c>
      <c r="O4519">
        <f>IF(AND($K4519=1,$E4519=0,$G4519=0,$I4519=0),"WINBACK",IF(AND($M4519=1,$N4519&gt;0),"CONVERGENTE",IF($M4519=1,"SOLO MÓVIL",IF($N4519&gt;0,"SOLO FIJO / INTERNET","SIN SERVICIOS"))))</f>
        <v/>
      </c>
      <c r="P4519">
        <f>IF($O4519="WINBACK","Recuperar (winback)",IF($O4519="CONVERGENTE","Upgrade / más líneas",IF($O4519="SOLO MÓVIL","Ofrecer fijo + internet (FLBBTV)",IF($O4519="SOLO FIJO / INTERNET","Ofrecer línea móvil Nextphone","Oferta completa (móvil + fijo + internet)"))))</f>
        <v/>
      </c>
      <c r="Q4519">
        <f>$F4519+$H4519+$L4519</f>
        <v/>
      </c>
      <c r="R4519">
        <f>IFERROR(VLOOKUP($A4519,Registros!$B$2:$G$6000,6,0),IFERROR(VLOOKUP($D4519,Winback!$B$2:$C$300,2,0),""))</f>
        <v/>
      </c>
      <c r="S4519">
        <f>IF($E4519=1,"NP","")&amp;IF($G4519=1,"+MOV","")&amp;IF($I4519=1,"+CS","")&amp;IF($K4519=1,"+WB","")</f>
        <v/>
      </c>
      <c r="T4519">
        <f>$E4519+$G4519+$I4519+$K4519</f>
        <v/>
      </c>
    </row>
    <row r="4520">
      <c r="A4520" t="inlineStr">
        <is>
          <t>333265980100</t>
        </is>
      </c>
      <c r="B4520" t="inlineStr">
        <is>
          <t>33326598</t>
        </is>
      </c>
      <c r="C4520" t="inlineStr">
        <is>
          <t>YENNIS ESTHER NAVARRO RODRIGUEZ</t>
        </is>
      </c>
      <c r="D4520" t="inlineStr">
        <is>
          <t>YENNISESTHERNAVARRORODRIGUEZ</t>
        </is>
      </c>
      <c r="E4520">
        <f>IF(COUNTIFS(Registros!$A$2:$A$6000,"NP",Registros!$B$2:$B$6000,$A4520)&gt;0,1,0)</f>
        <v/>
      </c>
      <c r="F4520">
        <f>IF($E4520=1,SUMIFS(Registros!$F$2:$F$6000,Registros!$A$2:$A$6000,"NP",Registros!$B$2:$B$6000,$A4520),0)</f>
        <v/>
      </c>
      <c r="G4520">
        <f>IF(COUNTIFS(Registros!$A$2:$A$6000,"MOV",Registros!$B$2:$B$6000,$A4520)&gt;0,1,0)</f>
        <v/>
      </c>
      <c r="H4520">
        <f>IF($G4520=1,SUMIFS(Registros!$F$2:$F$6000,Registros!$A$2:$A$6000,"MOV",Registros!$B$2:$B$6000,$A4520),0)</f>
        <v/>
      </c>
      <c r="I4520">
        <f>IF(COUNTIFS(Registros!$A$2:$A$6000,"CS",Registros!$B$2:$B$6000,$A4520)&gt;0,1,0)</f>
        <v/>
      </c>
      <c r="J4520">
        <f>IF($I4520=1,SUMIFS(Registros!$I$2:$I$6000,Registros!$A$2:$A$6000,"CS",Registros!$B$2:$B$6000,$A4520),0)</f>
        <v/>
      </c>
      <c r="K4520">
        <f>IF(COUNTIFS(Winback!$K$2:$K$300,$D4520)&gt;0,1,0)</f>
        <v/>
      </c>
      <c r="L4520">
        <f>IF(AND($K4520=1,LEFT($A4520,3)="WB-"),SUMIFS(Winback!$D$2:$D$300,Winback!$K$2:$K$300,$D4520),0)</f>
        <v/>
      </c>
      <c r="M4520">
        <f>IF(OR($E4520=1,$G4520=1,SUMIFS(Registros!$J$2:$J$6000,Registros!$B$2:$B$6000,$A4520)&gt;0),1,0)</f>
        <v/>
      </c>
      <c r="N4520">
        <f>IF($J4520&gt;0,1,IF(COUNTIFS(Registros!$A$2:$A$6000,"CS",Registros!$B$2:$B$6000,$A4520,Registros!$K$2:$K$6000,"&lt;&gt;")&gt;0,1,0))</f>
        <v/>
      </c>
      <c r="O4520">
        <f>IF(AND($K4520=1,$E4520=0,$G4520=0,$I4520=0),"WINBACK",IF(AND($M4520=1,$N4520&gt;0),"CONVERGENTE",IF($M4520=1,"SOLO MÓVIL",IF($N4520&gt;0,"SOLO FIJO / INTERNET","SIN SERVICIOS"))))</f>
        <v/>
      </c>
      <c r="P4520">
        <f>IF($O4520="WINBACK","Recuperar (winback)",IF($O4520="CONVERGENTE","Upgrade / más líneas",IF($O4520="SOLO MÓVIL","Ofrecer fijo + internet (FLBBTV)",IF($O4520="SOLO FIJO / INTERNET","Ofrecer línea móvil Nextphone","Oferta completa (móvil + fijo + internet)"))))</f>
        <v/>
      </c>
      <c r="Q4520">
        <f>$F4520+$H4520+$L4520</f>
        <v/>
      </c>
      <c r="R4520">
        <f>IFERROR(VLOOKUP($A4520,Registros!$B$2:$G$6000,6,0),IFERROR(VLOOKUP($D4520,Winback!$B$2:$C$300,2,0),""))</f>
        <v/>
      </c>
      <c r="S4520">
        <f>IF($E4520=1,"NP","")&amp;IF($G4520=1,"+MOV","")&amp;IF($I4520=1,"+CS","")&amp;IF($K4520=1,"+WB","")</f>
        <v/>
      </c>
      <c r="T4520">
        <f>$E4520+$G4520+$I4520+$K4520</f>
        <v/>
      </c>
    </row>
    <row r="4521">
      <c r="A4521" t="inlineStr">
        <is>
          <t>333265980000</t>
        </is>
      </c>
      <c r="B4521" t="inlineStr">
        <is>
          <t>33326598</t>
        </is>
      </c>
      <c r="C4521" t="inlineStr">
        <is>
          <t>YENNIS ESTHER NAVARRO RODRIGUEZ</t>
        </is>
      </c>
      <c r="D4521" t="inlineStr">
        <is>
          <t>YENNISESTHERNAVARRORODRIGUEZ</t>
        </is>
      </c>
      <c r="E4521">
        <f>IF(COUNTIFS(Registros!$A$2:$A$6000,"NP",Registros!$B$2:$B$6000,$A4521)&gt;0,1,0)</f>
        <v/>
      </c>
      <c r="F4521">
        <f>IF($E4521=1,SUMIFS(Registros!$F$2:$F$6000,Registros!$A$2:$A$6000,"NP",Registros!$B$2:$B$6000,$A4521),0)</f>
        <v/>
      </c>
      <c r="G4521">
        <f>IF(COUNTIFS(Registros!$A$2:$A$6000,"MOV",Registros!$B$2:$B$6000,$A4521)&gt;0,1,0)</f>
        <v/>
      </c>
      <c r="H4521">
        <f>IF($G4521=1,SUMIFS(Registros!$F$2:$F$6000,Registros!$A$2:$A$6000,"MOV",Registros!$B$2:$B$6000,$A4521),0)</f>
        <v/>
      </c>
      <c r="I4521">
        <f>IF(COUNTIFS(Registros!$A$2:$A$6000,"CS",Registros!$B$2:$B$6000,$A4521)&gt;0,1,0)</f>
        <v/>
      </c>
      <c r="J4521">
        <f>IF($I4521=1,SUMIFS(Registros!$I$2:$I$6000,Registros!$A$2:$A$6000,"CS",Registros!$B$2:$B$6000,$A4521),0)</f>
        <v/>
      </c>
      <c r="K4521">
        <f>IF(COUNTIFS(Winback!$K$2:$K$300,$D4521)&gt;0,1,0)</f>
        <v/>
      </c>
      <c r="L4521">
        <f>IF(AND($K4521=1,LEFT($A4521,3)="WB-"),SUMIFS(Winback!$D$2:$D$300,Winback!$K$2:$K$300,$D4521),0)</f>
        <v/>
      </c>
      <c r="M4521">
        <f>IF(OR($E4521=1,$G4521=1,SUMIFS(Registros!$J$2:$J$6000,Registros!$B$2:$B$6000,$A4521)&gt;0),1,0)</f>
        <v/>
      </c>
      <c r="N4521">
        <f>IF($J4521&gt;0,1,IF(COUNTIFS(Registros!$A$2:$A$6000,"CS",Registros!$B$2:$B$6000,$A4521,Registros!$K$2:$K$6000,"&lt;&gt;")&gt;0,1,0))</f>
        <v/>
      </c>
      <c r="O4521">
        <f>IF(AND($K4521=1,$E4521=0,$G4521=0,$I4521=0),"WINBACK",IF(AND($M4521=1,$N4521&gt;0),"CONVERGENTE",IF($M4521=1,"SOLO MÓVIL",IF($N4521&gt;0,"SOLO FIJO / INTERNET","SIN SERVICIOS"))))</f>
        <v/>
      </c>
      <c r="P4521">
        <f>IF($O4521="WINBACK","Recuperar (winback)",IF($O4521="CONVERGENTE","Upgrade / más líneas",IF($O4521="SOLO MÓVIL","Ofrecer fijo + internet (FLBBTV)",IF($O4521="SOLO FIJO / INTERNET","Ofrecer línea móvil Nextphone","Oferta completa (móvil + fijo + internet)"))))</f>
        <v/>
      </c>
      <c r="Q4521">
        <f>$F4521+$H4521+$L4521</f>
        <v/>
      </c>
      <c r="R4521">
        <f>IFERROR(VLOOKUP($A4521,Registros!$B$2:$G$6000,6,0),IFERROR(VLOOKUP($D4521,Winback!$B$2:$C$300,2,0),""))</f>
        <v/>
      </c>
      <c r="S4521">
        <f>IF($E4521=1,"NP","")&amp;IF($G4521=1,"+MOV","")&amp;IF($I4521=1,"+CS","")&amp;IF($K4521=1,"+WB","")</f>
        <v/>
      </c>
      <c r="T4521">
        <f>$E4521+$G4521+$I4521+$K4521</f>
        <v/>
      </c>
    </row>
    <row r="4522">
      <c r="A4522" t="inlineStr">
        <is>
          <t>343052950000</t>
        </is>
      </c>
      <c r="B4522" t="inlineStr">
        <is>
          <t>34305295</t>
        </is>
      </c>
      <c r="C4522" t="inlineStr">
        <is>
          <t>YENNIS ESTHER NAVARRO RODRIGUEZ</t>
        </is>
      </c>
      <c r="D4522" t="inlineStr">
        <is>
          <t>YENNISESTHERNAVARRORODRIGUEZ</t>
        </is>
      </c>
      <c r="E4522">
        <f>IF(COUNTIFS(Registros!$A$2:$A$6000,"NP",Registros!$B$2:$B$6000,$A4522)&gt;0,1,0)</f>
        <v/>
      </c>
      <c r="F4522">
        <f>IF($E4522=1,SUMIFS(Registros!$F$2:$F$6000,Registros!$A$2:$A$6000,"NP",Registros!$B$2:$B$6000,$A4522),0)</f>
        <v/>
      </c>
      <c r="G4522">
        <f>IF(COUNTIFS(Registros!$A$2:$A$6000,"MOV",Registros!$B$2:$B$6000,$A4522)&gt;0,1,0)</f>
        <v/>
      </c>
      <c r="H4522">
        <f>IF($G4522=1,SUMIFS(Registros!$F$2:$F$6000,Registros!$A$2:$A$6000,"MOV",Registros!$B$2:$B$6000,$A4522),0)</f>
        <v/>
      </c>
      <c r="I4522">
        <f>IF(COUNTIFS(Registros!$A$2:$A$6000,"CS",Registros!$B$2:$B$6000,$A4522)&gt;0,1,0)</f>
        <v/>
      </c>
      <c r="J4522">
        <f>IF($I4522=1,SUMIFS(Registros!$I$2:$I$6000,Registros!$A$2:$A$6000,"CS",Registros!$B$2:$B$6000,$A4522),0)</f>
        <v/>
      </c>
      <c r="K4522">
        <f>IF(COUNTIFS(Winback!$K$2:$K$300,$D4522)&gt;0,1,0)</f>
        <v/>
      </c>
      <c r="L4522">
        <f>IF(AND($K4522=1,LEFT($A4522,3)="WB-"),SUMIFS(Winback!$D$2:$D$300,Winback!$K$2:$K$300,$D4522),0)</f>
        <v/>
      </c>
      <c r="M4522">
        <f>IF(OR($E4522=1,$G4522=1,SUMIFS(Registros!$J$2:$J$6000,Registros!$B$2:$B$6000,$A4522)&gt;0),1,0)</f>
        <v/>
      </c>
      <c r="N4522">
        <f>IF($J4522&gt;0,1,IF(COUNTIFS(Registros!$A$2:$A$6000,"CS",Registros!$B$2:$B$6000,$A4522,Registros!$K$2:$K$6000,"&lt;&gt;")&gt;0,1,0))</f>
        <v/>
      </c>
      <c r="O4522">
        <f>IF(AND($K4522=1,$E4522=0,$G4522=0,$I4522=0),"WINBACK",IF(AND($M4522=1,$N4522&gt;0),"CONVERGENTE",IF($M4522=1,"SOLO MÓVIL",IF($N4522&gt;0,"SOLO FIJO / INTERNET","SIN SERVICIOS"))))</f>
        <v/>
      </c>
      <c r="P4522">
        <f>IF($O4522="WINBACK","Recuperar (winback)",IF($O4522="CONVERGENTE","Upgrade / más líneas",IF($O4522="SOLO MÓVIL","Ofrecer fijo + internet (FLBBTV)",IF($O4522="SOLO FIJO / INTERNET","Ofrecer línea móvil Nextphone","Oferta completa (móvil + fijo + internet)"))))</f>
        <v/>
      </c>
      <c r="Q4522">
        <f>$F4522+$H4522+$L4522</f>
        <v/>
      </c>
      <c r="R4522">
        <f>IFERROR(VLOOKUP($A4522,Registros!$B$2:$G$6000,6,0),IFERROR(VLOOKUP($D4522,Winback!$B$2:$C$300,2,0),""))</f>
        <v/>
      </c>
      <c r="S4522">
        <f>IF($E4522=1,"NP","")&amp;IF($G4522=1,"+MOV","")&amp;IF($I4522=1,"+CS","")&amp;IF($K4522=1,"+WB","")</f>
        <v/>
      </c>
      <c r="T4522">
        <f>$E4522+$G4522+$I4522+$K4522</f>
        <v/>
      </c>
    </row>
    <row r="4523">
      <c r="A4523" t="inlineStr">
        <is>
          <t>336005850000</t>
        </is>
      </c>
      <c r="B4523" t="inlineStr">
        <is>
          <t>33600585</t>
        </is>
      </c>
      <c r="C4523" t="inlineStr">
        <is>
          <t>YENNY LORENA CEBALLOS CACERES</t>
        </is>
      </c>
      <c r="D4523" t="inlineStr">
        <is>
          <t>YENNYLORENACEBALLOSCACERES</t>
        </is>
      </c>
      <c r="E4523">
        <f>IF(COUNTIFS(Registros!$A$2:$A$6000,"NP",Registros!$B$2:$B$6000,$A4523)&gt;0,1,0)</f>
        <v/>
      </c>
      <c r="F4523">
        <f>IF($E4523=1,SUMIFS(Registros!$F$2:$F$6000,Registros!$A$2:$A$6000,"NP",Registros!$B$2:$B$6000,$A4523),0)</f>
        <v/>
      </c>
      <c r="G4523">
        <f>IF(COUNTIFS(Registros!$A$2:$A$6000,"MOV",Registros!$B$2:$B$6000,$A4523)&gt;0,1,0)</f>
        <v/>
      </c>
      <c r="H4523">
        <f>IF($G4523=1,SUMIFS(Registros!$F$2:$F$6000,Registros!$A$2:$A$6000,"MOV",Registros!$B$2:$B$6000,$A4523),0)</f>
        <v/>
      </c>
      <c r="I4523">
        <f>IF(COUNTIFS(Registros!$A$2:$A$6000,"CS",Registros!$B$2:$B$6000,$A4523)&gt;0,1,0)</f>
        <v/>
      </c>
      <c r="J4523">
        <f>IF($I4523=1,SUMIFS(Registros!$I$2:$I$6000,Registros!$A$2:$A$6000,"CS",Registros!$B$2:$B$6000,$A4523),0)</f>
        <v/>
      </c>
      <c r="K4523">
        <f>IF(COUNTIFS(Winback!$K$2:$K$300,$D4523)&gt;0,1,0)</f>
        <v/>
      </c>
      <c r="L4523">
        <f>IF(AND($K4523=1,LEFT($A4523,3)="WB-"),SUMIFS(Winback!$D$2:$D$300,Winback!$K$2:$K$300,$D4523),0)</f>
        <v/>
      </c>
      <c r="M4523">
        <f>IF(OR($E4523=1,$G4523=1,SUMIFS(Registros!$J$2:$J$6000,Registros!$B$2:$B$6000,$A4523)&gt;0),1,0)</f>
        <v/>
      </c>
      <c r="N4523">
        <f>IF($J4523&gt;0,1,IF(COUNTIFS(Registros!$A$2:$A$6000,"CS",Registros!$B$2:$B$6000,$A4523,Registros!$K$2:$K$6000,"&lt;&gt;")&gt;0,1,0))</f>
        <v/>
      </c>
      <c r="O4523">
        <f>IF(AND($K4523=1,$E4523=0,$G4523=0,$I4523=0),"WINBACK",IF(AND($M4523=1,$N4523&gt;0),"CONVERGENTE",IF($M4523=1,"SOLO MÓVIL",IF($N4523&gt;0,"SOLO FIJO / INTERNET","SIN SERVICIOS"))))</f>
        <v/>
      </c>
      <c r="P4523">
        <f>IF($O4523="WINBACK","Recuperar (winback)",IF($O4523="CONVERGENTE","Upgrade / más líneas",IF($O4523="SOLO MÓVIL","Ofrecer fijo + internet (FLBBTV)",IF($O4523="SOLO FIJO / INTERNET","Ofrecer línea móvil Nextphone","Oferta completa (móvil + fijo + internet)"))))</f>
        <v/>
      </c>
      <c r="Q4523">
        <f>$F4523+$H4523+$L4523</f>
        <v/>
      </c>
      <c r="R4523">
        <f>IFERROR(VLOOKUP($A4523,Registros!$B$2:$G$6000,6,0),IFERROR(VLOOKUP($D4523,Winback!$B$2:$C$300,2,0),""))</f>
        <v/>
      </c>
      <c r="S4523">
        <f>IF($E4523=1,"NP","")&amp;IF($G4523=1,"+MOV","")&amp;IF($I4523=1,"+CS","")&amp;IF($K4523=1,"+WB","")</f>
        <v/>
      </c>
      <c r="T4523">
        <f>$E4523+$G4523+$I4523+$K4523</f>
        <v/>
      </c>
    </row>
    <row r="4524">
      <c r="A4524" t="inlineStr">
        <is>
          <t>327005700000</t>
        </is>
      </c>
      <c r="B4524" t="inlineStr">
        <is>
          <t>32700570</t>
        </is>
      </c>
      <c r="C4524" t="inlineStr">
        <is>
          <t>YENNYFER ALVAREZ</t>
        </is>
      </c>
      <c r="D4524" t="inlineStr">
        <is>
          <t>YENNYFERALVAREZ</t>
        </is>
      </c>
      <c r="E4524">
        <f>IF(COUNTIFS(Registros!$A$2:$A$6000,"NP",Registros!$B$2:$B$6000,$A4524)&gt;0,1,0)</f>
        <v/>
      </c>
      <c r="F4524">
        <f>IF($E4524=1,SUMIFS(Registros!$F$2:$F$6000,Registros!$A$2:$A$6000,"NP",Registros!$B$2:$B$6000,$A4524),0)</f>
        <v/>
      </c>
      <c r="G4524">
        <f>IF(COUNTIFS(Registros!$A$2:$A$6000,"MOV",Registros!$B$2:$B$6000,$A4524)&gt;0,1,0)</f>
        <v/>
      </c>
      <c r="H4524">
        <f>IF($G4524=1,SUMIFS(Registros!$F$2:$F$6000,Registros!$A$2:$A$6000,"MOV",Registros!$B$2:$B$6000,$A4524),0)</f>
        <v/>
      </c>
      <c r="I4524">
        <f>IF(COUNTIFS(Registros!$A$2:$A$6000,"CS",Registros!$B$2:$B$6000,$A4524)&gt;0,1,0)</f>
        <v/>
      </c>
      <c r="J4524">
        <f>IF($I4524=1,SUMIFS(Registros!$I$2:$I$6000,Registros!$A$2:$A$6000,"CS",Registros!$B$2:$B$6000,$A4524),0)</f>
        <v/>
      </c>
      <c r="K4524">
        <f>IF(COUNTIFS(Winback!$K$2:$K$300,$D4524)&gt;0,1,0)</f>
        <v/>
      </c>
      <c r="L4524">
        <f>IF(AND($K4524=1,LEFT($A4524,3)="WB-"),SUMIFS(Winback!$D$2:$D$300,Winback!$K$2:$K$300,$D4524),0)</f>
        <v/>
      </c>
      <c r="M4524">
        <f>IF(OR($E4524=1,$G4524=1,SUMIFS(Registros!$J$2:$J$6000,Registros!$B$2:$B$6000,$A4524)&gt;0),1,0)</f>
        <v/>
      </c>
      <c r="N4524">
        <f>IF($J4524&gt;0,1,IF(COUNTIFS(Registros!$A$2:$A$6000,"CS",Registros!$B$2:$B$6000,$A4524,Registros!$K$2:$K$6000,"&lt;&gt;")&gt;0,1,0))</f>
        <v/>
      </c>
      <c r="O4524">
        <f>IF(AND($K4524=1,$E4524=0,$G4524=0,$I4524=0),"WINBACK",IF(AND($M4524=1,$N4524&gt;0),"CONVERGENTE",IF($M4524=1,"SOLO MÓVIL",IF($N4524&gt;0,"SOLO FIJO / INTERNET","SIN SERVICIOS"))))</f>
        <v/>
      </c>
      <c r="P4524">
        <f>IF($O4524="WINBACK","Recuperar (winback)",IF($O4524="CONVERGENTE","Upgrade / más líneas",IF($O4524="SOLO MÓVIL","Ofrecer fijo + internet (FLBBTV)",IF($O4524="SOLO FIJO / INTERNET","Ofrecer línea móvil Nextphone","Oferta completa (móvil + fijo + internet)"))))</f>
        <v/>
      </c>
      <c r="Q4524">
        <f>$F4524+$H4524+$L4524</f>
        <v/>
      </c>
      <c r="R4524">
        <f>IFERROR(VLOOKUP($A4524,Registros!$B$2:$G$6000,6,0),IFERROR(VLOOKUP($D4524,Winback!$B$2:$C$300,2,0),""))</f>
        <v/>
      </c>
      <c r="S4524">
        <f>IF($E4524=1,"NP","")&amp;IF($G4524=1,"+MOV","")&amp;IF($I4524=1,"+CS","")&amp;IF($K4524=1,"+WB","")</f>
        <v/>
      </c>
      <c r="T4524">
        <f>$E4524+$G4524+$I4524+$K4524</f>
        <v/>
      </c>
    </row>
    <row r="4525">
      <c r="A4525" t="inlineStr">
        <is>
          <t>178064160000</t>
        </is>
      </c>
      <c r="B4525" t="inlineStr">
        <is>
          <t>17806416</t>
        </is>
      </c>
      <c r="C4525" t="inlineStr">
        <is>
          <t>YENTEC;S.A.</t>
        </is>
      </c>
      <c r="D4525" t="inlineStr">
        <is>
          <t>YENTECSA</t>
        </is>
      </c>
      <c r="E4525">
        <f>IF(COUNTIFS(Registros!$A$2:$A$6000,"NP",Registros!$B$2:$B$6000,$A4525)&gt;0,1,0)</f>
        <v/>
      </c>
      <c r="F4525">
        <f>IF($E4525=1,SUMIFS(Registros!$F$2:$F$6000,Registros!$A$2:$A$6000,"NP",Registros!$B$2:$B$6000,$A4525),0)</f>
        <v/>
      </c>
      <c r="G4525">
        <f>IF(COUNTIFS(Registros!$A$2:$A$6000,"MOV",Registros!$B$2:$B$6000,$A4525)&gt;0,1,0)</f>
        <v/>
      </c>
      <c r="H4525">
        <f>IF($G4525=1,SUMIFS(Registros!$F$2:$F$6000,Registros!$A$2:$A$6000,"MOV",Registros!$B$2:$B$6000,$A4525),0)</f>
        <v/>
      </c>
      <c r="I4525">
        <f>IF(COUNTIFS(Registros!$A$2:$A$6000,"CS",Registros!$B$2:$B$6000,$A4525)&gt;0,1,0)</f>
        <v/>
      </c>
      <c r="J4525">
        <f>IF($I4525=1,SUMIFS(Registros!$I$2:$I$6000,Registros!$A$2:$A$6000,"CS",Registros!$B$2:$B$6000,$A4525),0)</f>
        <v/>
      </c>
      <c r="K4525">
        <f>IF(COUNTIFS(Winback!$K$2:$K$300,$D4525)&gt;0,1,0)</f>
        <v/>
      </c>
      <c r="L4525">
        <f>IF(AND($K4525=1,LEFT($A4525,3)="WB-"),SUMIFS(Winback!$D$2:$D$300,Winback!$K$2:$K$300,$D4525),0)</f>
        <v/>
      </c>
      <c r="M4525">
        <f>IF(OR($E4525=1,$G4525=1,SUMIFS(Registros!$J$2:$J$6000,Registros!$B$2:$B$6000,$A4525)&gt;0),1,0)</f>
        <v/>
      </c>
      <c r="N4525">
        <f>IF($J4525&gt;0,1,IF(COUNTIFS(Registros!$A$2:$A$6000,"CS",Registros!$B$2:$B$6000,$A4525,Registros!$K$2:$K$6000,"&lt;&gt;")&gt;0,1,0))</f>
        <v/>
      </c>
      <c r="O4525">
        <f>IF(AND($K4525=1,$E4525=0,$G4525=0,$I4525=0),"WINBACK",IF(AND($M4525=1,$N4525&gt;0),"CONVERGENTE",IF($M4525=1,"SOLO MÓVIL",IF($N4525&gt;0,"SOLO FIJO / INTERNET","SIN SERVICIOS"))))</f>
        <v/>
      </c>
      <c r="P4525">
        <f>IF($O4525="WINBACK","Recuperar (winback)",IF($O4525="CONVERGENTE","Upgrade / más líneas",IF($O4525="SOLO MÓVIL","Ofrecer fijo + internet (FLBBTV)",IF($O4525="SOLO FIJO / INTERNET","Ofrecer línea móvil Nextphone","Oferta completa (móvil + fijo + internet)"))))</f>
        <v/>
      </c>
      <c r="Q4525">
        <f>$F4525+$H4525+$L4525</f>
        <v/>
      </c>
      <c r="R4525">
        <f>IFERROR(VLOOKUP($A4525,Registros!$B$2:$G$6000,6,0),IFERROR(VLOOKUP($D4525,Winback!$B$2:$C$300,2,0),""))</f>
        <v/>
      </c>
      <c r="S4525">
        <f>IF($E4525=1,"NP","")&amp;IF($G4525=1,"+MOV","")&amp;IF($I4525=1,"+CS","")&amp;IF($K4525=1,"+WB","")</f>
        <v/>
      </c>
      <c r="T4525">
        <f>$E4525+$G4525+$I4525+$K4525</f>
        <v/>
      </c>
    </row>
    <row r="4526">
      <c r="A4526" t="inlineStr">
        <is>
          <t>346322180000</t>
        </is>
      </c>
      <c r="B4526" t="inlineStr">
        <is>
          <t>34632218</t>
        </is>
      </c>
      <c r="C4526" t="inlineStr">
        <is>
          <t>YENY MARCELA SANCHEZ SANCHEZ</t>
        </is>
      </c>
      <c r="D4526" t="inlineStr">
        <is>
          <t>YENYMARCELASANCHEZSANCHEZ</t>
        </is>
      </c>
      <c r="E4526">
        <f>IF(COUNTIFS(Registros!$A$2:$A$6000,"NP",Registros!$B$2:$B$6000,$A4526)&gt;0,1,0)</f>
        <v/>
      </c>
      <c r="F4526">
        <f>IF($E4526=1,SUMIFS(Registros!$F$2:$F$6000,Registros!$A$2:$A$6000,"NP",Registros!$B$2:$B$6000,$A4526),0)</f>
        <v/>
      </c>
      <c r="G4526">
        <f>IF(COUNTIFS(Registros!$A$2:$A$6000,"MOV",Registros!$B$2:$B$6000,$A4526)&gt;0,1,0)</f>
        <v/>
      </c>
      <c r="H4526">
        <f>IF($G4526=1,SUMIFS(Registros!$F$2:$F$6000,Registros!$A$2:$A$6000,"MOV",Registros!$B$2:$B$6000,$A4526),0)</f>
        <v/>
      </c>
      <c r="I4526">
        <f>IF(COUNTIFS(Registros!$A$2:$A$6000,"CS",Registros!$B$2:$B$6000,$A4526)&gt;0,1,0)</f>
        <v/>
      </c>
      <c r="J4526">
        <f>IF($I4526=1,SUMIFS(Registros!$I$2:$I$6000,Registros!$A$2:$A$6000,"CS",Registros!$B$2:$B$6000,$A4526),0)</f>
        <v/>
      </c>
      <c r="K4526">
        <f>IF(COUNTIFS(Winback!$K$2:$K$300,$D4526)&gt;0,1,0)</f>
        <v/>
      </c>
      <c r="L4526">
        <f>IF(AND($K4526=1,LEFT($A4526,3)="WB-"),SUMIFS(Winback!$D$2:$D$300,Winback!$K$2:$K$300,$D4526),0)</f>
        <v/>
      </c>
      <c r="M4526">
        <f>IF(OR($E4526=1,$G4526=1,SUMIFS(Registros!$J$2:$J$6000,Registros!$B$2:$B$6000,$A4526)&gt;0),1,0)</f>
        <v/>
      </c>
      <c r="N4526">
        <f>IF($J4526&gt;0,1,IF(COUNTIFS(Registros!$A$2:$A$6000,"CS",Registros!$B$2:$B$6000,$A4526,Registros!$K$2:$K$6000,"&lt;&gt;")&gt;0,1,0))</f>
        <v/>
      </c>
      <c r="O4526">
        <f>IF(AND($K4526=1,$E4526=0,$G4526=0,$I4526=0),"WINBACK",IF(AND($M4526=1,$N4526&gt;0),"CONVERGENTE",IF($M4526=1,"SOLO MÓVIL",IF($N4526&gt;0,"SOLO FIJO / INTERNET","SIN SERVICIOS"))))</f>
        <v/>
      </c>
      <c r="P4526">
        <f>IF($O4526="WINBACK","Recuperar (winback)",IF($O4526="CONVERGENTE","Upgrade / más líneas",IF($O4526="SOLO MÓVIL","Ofrecer fijo + internet (FLBBTV)",IF($O4526="SOLO FIJO / INTERNET","Ofrecer línea móvil Nextphone","Oferta completa (móvil + fijo + internet)"))))</f>
        <v/>
      </c>
      <c r="Q4526">
        <f>$F4526+$H4526+$L4526</f>
        <v/>
      </c>
      <c r="R4526">
        <f>IFERROR(VLOOKUP($A4526,Registros!$B$2:$G$6000,6,0),IFERROR(VLOOKUP($D4526,Winback!$B$2:$C$300,2,0),""))</f>
        <v/>
      </c>
      <c r="S4526">
        <f>IF($E4526=1,"NP","")&amp;IF($G4526=1,"+MOV","")&amp;IF($I4526=1,"+CS","")&amp;IF($K4526=1,"+WB","")</f>
        <v/>
      </c>
      <c r="T4526">
        <f>$E4526+$G4526+$I4526+$K4526</f>
        <v/>
      </c>
    </row>
    <row r="4527">
      <c r="A4527" t="inlineStr">
        <is>
          <t>346006570000</t>
        </is>
      </c>
      <c r="B4527" t="inlineStr">
        <is>
          <t>34600657</t>
        </is>
      </c>
      <c r="C4527" t="inlineStr">
        <is>
          <t>YENYFER MASSIEL RUEDA CANDANEDO</t>
        </is>
      </c>
      <c r="D4527" t="inlineStr">
        <is>
          <t>YENYFERMASSIELRUEDACANDANEDO</t>
        </is>
      </c>
      <c r="E4527">
        <f>IF(COUNTIFS(Registros!$A$2:$A$6000,"NP",Registros!$B$2:$B$6000,$A4527)&gt;0,1,0)</f>
        <v/>
      </c>
      <c r="F4527">
        <f>IF($E4527=1,SUMIFS(Registros!$F$2:$F$6000,Registros!$A$2:$A$6000,"NP",Registros!$B$2:$B$6000,$A4527),0)</f>
        <v/>
      </c>
      <c r="G4527">
        <f>IF(COUNTIFS(Registros!$A$2:$A$6000,"MOV",Registros!$B$2:$B$6000,$A4527)&gt;0,1,0)</f>
        <v/>
      </c>
      <c r="H4527">
        <f>IF($G4527=1,SUMIFS(Registros!$F$2:$F$6000,Registros!$A$2:$A$6000,"MOV",Registros!$B$2:$B$6000,$A4527),0)</f>
        <v/>
      </c>
      <c r="I4527">
        <f>IF(COUNTIFS(Registros!$A$2:$A$6000,"CS",Registros!$B$2:$B$6000,$A4527)&gt;0,1,0)</f>
        <v/>
      </c>
      <c r="J4527">
        <f>IF($I4527=1,SUMIFS(Registros!$I$2:$I$6000,Registros!$A$2:$A$6000,"CS",Registros!$B$2:$B$6000,$A4527),0)</f>
        <v/>
      </c>
      <c r="K4527">
        <f>IF(COUNTIFS(Winback!$K$2:$K$300,$D4527)&gt;0,1,0)</f>
        <v/>
      </c>
      <c r="L4527">
        <f>IF(AND($K4527=1,LEFT($A4527,3)="WB-"),SUMIFS(Winback!$D$2:$D$300,Winback!$K$2:$K$300,$D4527),0)</f>
        <v/>
      </c>
      <c r="M4527">
        <f>IF(OR($E4527=1,$G4527=1,SUMIFS(Registros!$J$2:$J$6000,Registros!$B$2:$B$6000,$A4527)&gt;0),1,0)</f>
        <v/>
      </c>
      <c r="N4527">
        <f>IF($J4527&gt;0,1,IF(COUNTIFS(Registros!$A$2:$A$6000,"CS",Registros!$B$2:$B$6000,$A4527,Registros!$K$2:$K$6000,"&lt;&gt;")&gt;0,1,0))</f>
        <v/>
      </c>
      <c r="O4527">
        <f>IF(AND($K4527=1,$E4527=0,$G4527=0,$I4527=0),"WINBACK",IF(AND($M4527=1,$N4527&gt;0),"CONVERGENTE",IF($M4527=1,"SOLO MÓVIL",IF($N4527&gt;0,"SOLO FIJO / INTERNET","SIN SERVICIOS"))))</f>
        <v/>
      </c>
      <c r="P4527">
        <f>IF($O4527="WINBACK","Recuperar (winback)",IF($O4527="CONVERGENTE","Upgrade / más líneas",IF($O4527="SOLO MÓVIL","Ofrecer fijo + internet (FLBBTV)",IF($O4527="SOLO FIJO / INTERNET","Ofrecer línea móvil Nextphone","Oferta completa (móvil + fijo + internet)"))))</f>
        <v/>
      </c>
      <c r="Q4527">
        <f>$F4527+$H4527+$L4527</f>
        <v/>
      </c>
      <c r="R4527">
        <f>IFERROR(VLOOKUP($A4527,Registros!$B$2:$G$6000,6,0),IFERROR(VLOOKUP($D4527,Winback!$B$2:$C$300,2,0),""))</f>
        <v/>
      </c>
      <c r="S4527">
        <f>IF($E4527=1,"NP","")&amp;IF($G4527=1,"+MOV","")&amp;IF($I4527=1,"+CS","")&amp;IF($K4527=1,"+WB","")</f>
        <v/>
      </c>
      <c r="T4527">
        <f>$E4527+$G4527+$I4527+$K4527</f>
        <v/>
      </c>
    </row>
    <row r="4528">
      <c r="A4528" t="inlineStr">
        <is>
          <t>345352930000</t>
        </is>
      </c>
      <c r="B4528" t="inlineStr">
        <is>
          <t>34535293</t>
        </is>
      </c>
      <c r="C4528" t="inlineStr">
        <is>
          <t>YERALDIN YARUBI FLORES ZUÑIGA</t>
        </is>
      </c>
      <c r="D4528" t="inlineStr">
        <is>
          <t>YERALDINYARUBIFLORESZUNIGA</t>
        </is>
      </c>
      <c r="E4528">
        <f>IF(COUNTIFS(Registros!$A$2:$A$6000,"NP",Registros!$B$2:$B$6000,$A4528)&gt;0,1,0)</f>
        <v/>
      </c>
      <c r="F4528">
        <f>IF($E4528=1,SUMIFS(Registros!$F$2:$F$6000,Registros!$A$2:$A$6000,"NP",Registros!$B$2:$B$6000,$A4528),0)</f>
        <v/>
      </c>
      <c r="G4528">
        <f>IF(COUNTIFS(Registros!$A$2:$A$6000,"MOV",Registros!$B$2:$B$6000,$A4528)&gt;0,1,0)</f>
        <v/>
      </c>
      <c r="H4528">
        <f>IF($G4528=1,SUMIFS(Registros!$F$2:$F$6000,Registros!$A$2:$A$6000,"MOV",Registros!$B$2:$B$6000,$A4528),0)</f>
        <v/>
      </c>
      <c r="I4528">
        <f>IF(COUNTIFS(Registros!$A$2:$A$6000,"CS",Registros!$B$2:$B$6000,$A4528)&gt;0,1,0)</f>
        <v/>
      </c>
      <c r="J4528">
        <f>IF($I4528=1,SUMIFS(Registros!$I$2:$I$6000,Registros!$A$2:$A$6000,"CS",Registros!$B$2:$B$6000,$A4528),0)</f>
        <v/>
      </c>
      <c r="K4528">
        <f>IF(COUNTIFS(Winback!$K$2:$K$300,$D4528)&gt;0,1,0)</f>
        <v/>
      </c>
      <c r="L4528">
        <f>IF(AND($K4528=1,LEFT($A4528,3)="WB-"),SUMIFS(Winback!$D$2:$D$300,Winback!$K$2:$K$300,$D4528),0)</f>
        <v/>
      </c>
      <c r="M4528">
        <f>IF(OR($E4528=1,$G4528=1,SUMIFS(Registros!$J$2:$J$6000,Registros!$B$2:$B$6000,$A4528)&gt;0),1,0)</f>
        <v/>
      </c>
      <c r="N4528">
        <f>IF($J4528&gt;0,1,IF(COUNTIFS(Registros!$A$2:$A$6000,"CS",Registros!$B$2:$B$6000,$A4528,Registros!$K$2:$K$6000,"&lt;&gt;")&gt;0,1,0))</f>
        <v/>
      </c>
      <c r="O4528">
        <f>IF(AND($K4528=1,$E4528=0,$G4528=0,$I4528=0),"WINBACK",IF(AND($M4528=1,$N4528&gt;0),"CONVERGENTE",IF($M4528=1,"SOLO MÓVIL",IF($N4528&gt;0,"SOLO FIJO / INTERNET","SIN SERVICIOS"))))</f>
        <v/>
      </c>
      <c r="P4528">
        <f>IF($O4528="WINBACK","Recuperar (winback)",IF($O4528="CONVERGENTE","Upgrade / más líneas",IF($O4528="SOLO MÓVIL","Ofrecer fijo + internet (FLBBTV)",IF($O4528="SOLO FIJO / INTERNET","Ofrecer línea móvil Nextphone","Oferta completa (móvil + fijo + internet)"))))</f>
        <v/>
      </c>
      <c r="Q4528">
        <f>$F4528+$H4528+$L4528</f>
        <v/>
      </c>
      <c r="R4528">
        <f>IFERROR(VLOOKUP($A4528,Registros!$B$2:$G$6000,6,0),IFERROR(VLOOKUP($D4528,Winback!$B$2:$C$300,2,0),""))</f>
        <v/>
      </c>
      <c r="S4528">
        <f>IF($E4528=1,"NP","")&amp;IF($G4528=1,"+MOV","")&amp;IF($I4528=1,"+CS","")&amp;IF($K4528=1,"+WB","")</f>
        <v/>
      </c>
      <c r="T4528">
        <f>$E4528+$G4528+$I4528+$K4528</f>
        <v/>
      </c>
    </row>
    <row r="4529">
      <c r="A4529" t="inlineStr">
        <is>
          <t>344393830000</t>
        </is>
      </c>
      <c r="B4529" t="inlineStr">
        <is>
          <t>34439383</t>
        </is>
      </c>
      <c r="C4529" t="inlineStr">
        <is>
          <t>YERARDIN MARTINEZ</t>
        </is>
      </c>
      <c r="D4529" t="inlineStr">
        <is>
          <t>YERARDINMARTINEZ</t>
        </is>
      </c>
      <c r="E4529">
        <f>IF(COUNTIFS(Registros!$A$2:$A$6000,"NP",Registros!$B$2:$B$6000,$A4529)&gt;0,1,0)</f>
        <v/>
      </c>
      <c r="F4529">
        <f>IF($E4529=1,SUMIFS(Registros!$F$2:$F$6000,Registros!$A$2:$A$6000,"NP",Registros!$B$2:$B$6000,$A4529),0)</f>
        <v/>
      </c>
      <c r="G4529">
        <f>IF(COUNTIFS(Registros!$A$2:$A$6000,"MOV",Registros!$B$2:$B$6000,$A4529)&gt;0,1,0)</f>
        <v/>
      </c>
      <c r="H4529">
        <f>IF($G4529=1,SUMIFS(Registros!$F$2:$F$6000,Registros!$A$2:$A$6000,"MOV",Registros!$B$2:$B$6000,$A4529),0)</f>
        <v/>
      </c>
      <c r="I4529">
        <f>IF(COUNTIFS(Registros!$A$2:$A$6000,"CS",Registros!$B$2:$B$6000,$A4529)&gt;0,1,0)</f>
        <v/>
      </c>
      <c r="J4529">
        <f>IF($I4529=1,SUMIFS(Registros!$I$2:$I$6000,Registros!$A$2:$A$6000,"CS",Registros!$B$2:$B$6000,$A4529),0)</f>
        <v/>
      </c>
      <c r="K4529">
        <f>IF(COUNTIFS(Winback!$K$2:$K$300,$D4529)&gt;0,1,0)</f>
        <v/>
      </c>
      <c r="L4529">
        <f>IF(AND($K4529=1,LEFT($A4529,3)="WB-"),SUMIFS(Winback!$D$2:$D$300,Winback!$K$2:$K$300,$D4529),0)</f>
        <v/>
      </c>
      <c r="M4529">
        <f>IF(OR($E4529=1,$G4529=1,SUMIFS(Registros!$J$2:$J$6000,Registros!$B$2:$B$6000,$A4529)&gt;0),1,0)</f>
        <v/>
      </c>
      <c r="N4529">
        <f>IF($J4529&gt;0,1,IF(COUNTIFS(Registros!$A$2:$A$6000,"CS",Registros!$B$2:$B$6000,$A4529,Registros!$K$2:$K$6000,"&lt;&gt;")&gt;0,1,0))</f>
        <v/>
      </c>
      <c r="O4529">
        <f>IF(AND($K4529=1,$E4529=0,$G4529=0,$I4529=0),"WINBACK",IF(AND($M4529=1,$N4529&gt;0),"CONVERGENTE",IF($M4529=1,"SOLO MÓVIL",IF($N4529&gt;0,"SOLO FIJO / INTERNET","SIN SERVICIOS"))))</f>
        <v/>
      </c>
      <c r="P4529">
        <f>IF($O4529="WINBACK","Recuperar (winback)",IF($O4529="CONVERGENTE","Upgrade / más líneas",IF($O4529="SOLO MÓVIL","Ofrecer fijo + internet (FLBBTV)",IF($O4529="SOLO FIJO / INTERNET","Ofrecer línea móvil Nextphone","Oferta completa (móvil + fijo + internet)"))))</f>
        <v/>
      </c>
      <c r="Q4529">
        <f>$F4529+$H4529+$L4529</f>
        <v/>
      </c>
      <c r="R4529">
        <f>IFERROR(VLOOKUP($A4529,Registros!$B$2:$G$6000,6,0),IFERROR(VLOOKUP($D4529,Winback!$B$2:$C$300,2,0),""))</f>
        <v/>
      </c>
      <c r="S4529">
        <f>IF($E4529=1,"NP","")&amp;IF($G4529=1,"+MOV","")&amp;IF($I4529=1,"+CS","")&amp;IF($K4529=1,"+WB","")</f>
        <v/>
      </c>
      <c r="T4529">
        <f>$E4529+$G4529+$I4529+$K4529</f>
        <v/>
      </c>
    </row>
    <row r="4530">
      <c r="A4530" t="inlineStr">
        <is>
          <t>349333420000</t>
        </is>
      </c>
      <c r="B4530" t="inlineStr">
        <is>
          <t>34933342</t>
        </is>
      </c>
      <c r="C4530" t="inlineStr">
        <is>
          <t>YERDENXON FUENTES</t>
        </is>
      </c>
      <c r="D4530" t="inlineStr">
        <is>
          <t>YERDENXONFUENTES</t>
        </is>
      </c>
      <c r="E4530">
        <f>IF(COUNTIFS(Registros!$A$2:$A$6000,"NP",Registros!$B$2:$B$6000,$A4530)&gt;0,1,0)</f>
        <v/>
      </c>
      <c r="F4530">
        <f>IF($E4530=1,SUMIFS(Registros!$F$2:$F$6000,Registros!$A$2:$A$6000,"NP",Registros!$B$2:$B$6000,$A4530),0)</f>
        <v/>
      </c>
      <c r="G4530">
        <f>IF(COUNTIFS(Registros!$A$2:$A$6000,"MOV",Registros!$B$2:$B$6000,$A4530)&gt;0,1,0)</f>
        <v/>
      </c>
      <c r="H4530">
        <f>IF($G4530=1,SUMIFS(Registros!$F$2:$F$6000,Registros!$A$2:$A$6000,"MOV",Registros!$B$2:$B$6000,$A4530),0)</f>
        <v/>
      </c>
      <c r="I4530">
        <f>IF(COUNTIFS(Registros!$A$2:$A$6000,"CS",Registros!$B$2:$B$6000,$A4530)&gt;0,1,0)</f>
        <v/>
      </c>
      <c r="J4530">
        <f>IF($I4530=1,SUMIFS(Registros!$I$2:$I$6000,Registros!$A$2:$A$6000,"CS",Registros!$B$2:$B$6000,$A4530),0)</f>
        <v/>
      </c>
      <c r="K4530">
        <f>IF(COUNTIFS(Winback!$K$2:$K$300,$D4530)&gt;0,1,0)</f>
        <v/>
      </c>
      <c r="L4530">
        <f>IF(AND($K4530=1,LEFT($A4530,3)="WB-"),SUMIFS(Winback!$D$2:$D$300,Winback!$K$2:$K$300,$D4530),0)</f>
        <v/>
      </c>
      <c r="M4530">
        <f>IF(OR($E4530=1,$G4530=1,SUMIFS(Registros!$J$2:$J$6000,Registros!$B$2:$B$6000,$A4530)&gt;0),1,0)</f>
        <v/>
      </c>
      <c r="N4530">
        <f>IF($J4530&gt;0,1,IF(COUNTIFS(Registros!$A$2:$A$6000,"CS",Registros!$B$2:$B$6000,$A4530,Registros!$K$2:$K$6000,"&lt;&gt;")&gt;0,1,0))</f>
        <v/>
      </c>
      <c r="O4530">
        <f>IF(AND($K4530=1,$E4530=0,$G4530=0,$I4530=0),"WINBACK",IF(AND($M4530=1,$N4530&gt;0),"CONVERGENTE",IF($M4530=1,"SOLO MÓVIL",IF($N4530&gt;0,"SOLO FIJO / INTERNET","SIN SERVICIOS"))))</f>
        <v/>
      </c>
      <c r="P4530">
        <f>IF($O4530="WINBACK","Recuperar (winback)",IF($O4530="CONVERGENTE","Upgrade / más líneas",IF($O4530="SOLO MÓVIL","Ofrecer fijo + internet (FLBBTV)",IF($O4530="SOLO FIJO / INTERNET","Ofrecer línea móvil Nextphone","Oferta completa (móvil + fijo + internet)"))))</f>
        <v/>
      </c>
      <c r="Q4530">
        <f>$F4530+$H4530+$L4530</f>
        <v/>
      </c>
      <c r="R4530">
        <f>IFERROR(VLOOKUP($A4530,Registros!$B$2:$G$6000,6,0),IFERROR(VLOOKUP($D4530,Winback!$B$2:$C$300,2,0),""))</f>
        <v/>
      </c>
      <c r="S4530">
        <f>IF($E4530=1,"NP","")&amp;IF($G4530=1,"+MOV","")&amp;IF($I4530=1,"+CS","")&amp;IF($K4530=1,"+WB","")</f>
        <v/>
      </c>
      <c r="T4530">
        <f>$E4530+$G4530+$I4530+$K4530</f>
        <v/>
      </c>
    </row>
    <row r="4531">
      <c r="A4531" t="inlineStr">
        <is>
          <t>334299060000</t>
        </is>
      </c>
      <c r="B4531" t="inlineStr">
        <is>
          <t>33429906</t>
        </is>
      </c>
      <c r="C4531" t="inlineStr">
        <is>
          <t>YEREMI ESTHER MARTINEZ RYFKOGEL</t>
        </is>
      </c>
      <c r="D4531" t="inlineStr">
        <is>
          <t>YEREMIESTHERMARTINEZRYFKOGEL</t>
        </is>
      </c>
      <c r="E4531">
        <f>IF(COUNTIFS(Registros!$A$2:$A$6000,"NP",Registros!$B$2:$B$6000,$A4531)&gt;0,1,0)</f>
        <v/>
      </c>
      <c r="F4531">
        <f>IF($E4531=1,SUMIFS(Registros!$F$2:$F$6000,Registros!$A$2:$A$6000,"NP",Registros!$B$2:$B$6000,$A4531),0)</f>
        <v/>
      </c>
      <c r="G4531">
        <f>IF(COUNTIFS(Registros!$A$2:$A$6000,"MOV",Registros!$B$2:$B$6000,$A4531)&gt;0,1,0)</f>
        <v/>
      </c>
      <c r="H4531">
        <f>IF($G4531=1,SUMIFS(Registros!$F$2:$F$6000,Registros!$A$2:$A$6000,"MOV",Registros!$B$2:$B$6000,$A4531),0)</f>
        <v/>
      </c>
      <c r="I4531">
        <f>IF(COUNTIFS(Registros!$A$2:$A$6000,"CS",Registros!$B$2:$B$6000,$A4531)&gt;0,1,0)</f>
        <v/>
      </c>
      <c r="J4531">
        <f>IF($I4531=1,SUMIFS(Registros!$I$2:$I$6000,Registros!$A$2:$A$6000,"CS",Registros!$B$2:$B$6000,$A4531),0)</f>
        <v/>
      </c>
      <c r="K4531">
        <f>IF(COUNTIFS(Winback!$K$2:$K$300,$D4531)&gt;0,1,0)</f>
        <v/>
      </c>
      <c r="L4531">
        <f>IF(AND($K4531=1,LEFT($A4531,3)="WB-"),SUMIFS(Winback!$D$2:$D$300,Winback!$K$2:$K$300,$D4531),0)</f>
        <v/>
      </c>
      <c r="M4531">
        <f>IF(OR($E4531=1,$G4531=1,SUMIFS(Registros!$J$2:$J$6000,Registros!$B$2:$B$6000,$A4531)&gt;0),1,0)</f>
        <v/>
      </c>
      <c r="N4531">
        <f>IF($J4531&gt;0,1,IF(COUNTIFS(Registros!$A$2:$A$6000,"CS",Registros!$B$2:$B$6000,$A4531,Registros!$K$2:$K$6000,"&lt;&gt;")&gt;0,1,0))</f>
        <v/>
      </c>
      <c r="O4531">
        <f>IF(AND($K4531=1,$E4531=0,$G4531=0,$I4531=0),"WINBACK",IF(AND($M4531=1,$N4531&gt;0),"CONVERGENTE",IF($M4531=1,"SOLO MÓVIL",IF($N4531&gt;0,"SOLO FIJO / INTERNET","SIN SERVICIOS"))))</f>
        <v/>
      </c>
      <c r="P4531">
        <f>IF($O4531="WINBACK","Recuperar (winback)",IF($O4531="CONVERGENTE","Upgrade / más líneas",IF($O4531="SOLO MÓVIL","Ofrecer fijo + internet (FLBBTV)",IF($O4531="SOLO FIJO / INTERNET","Ofrecer línea móvil Nextphone","Oferta completa (móvil + fijo + internet)"))))</f>
        <v/>
      </c>
      <c r="Q4531">
        <f>$F4531+$H4531+$L4531</f>
        <v/>
      </c>
      <c r="R4531">
        <f>IFERROR(VLOOKUP($A4531,Registros!$B$2:$G$6000,6,0),IFERROR(VLOOKUP($D4531,Winback!$B$2:$C$300,2,0),""))</f>
        <v/>
      </c>
      <c r="S4531">
        <f>IF($E4531=1,"NP","")&amp;IF($G4531=1,"+MOV","")&amp;IF($I4531=1,"+CS","")&amp;IF($K4531=1,"+WB","")</f>
        <v/>
      </c>
      <c r="T4531">
        <f>$E4531+$G4531+$I4531+$K4531</f>
        <v/>
      </c>
    </row>
    <row r="4532">
      <c r="A4532" t="inlineStr">
        <is>
          <t>349378710000</t>
        </is>
      </c>
      <c r="B4532" t="inlineStr">
        <is>
          <t>34937871</t>
        </is>
      </c>
      <c r="C4532" t="inlineStr">
        <is>
          <t>YERICA GUTIERREZ CEDEÑO</t>
        </is>
      </c>
      <c r="D4532" t="inlineStr">
        <is>
          <t>YERICAGUTIERREZCEDENO</t>
        </is>
      </c>
      <c r="E4532">
        <f>IF(COUNTIFS(Registros!$A$2:$A$6000,"NP",Registros!$B$2:$B$6000,$A4532)&gt;0,1,0)</f>
        <v/>
      </c>
      <c r="F4532">
        <f>IF($E4532=1,SUMIFS(Registros!$F$2:$F$6000,Registros!$A$2:$A$6000,"NP",Registros!$B$2:$B$6000,$A4532),0)</f>
        <v/>
      </c>
      <c r="G4532">
        <f>IF(COUNTIFS(Registros!$A$2:$A$6000,"MOV",Registros!$B$2:$B$6000,$A4532)&gt;0,1,0)</f>
        <v/>
      </c>
      <c r="H4532">
        <f>IF($G4532=1,SUMIFS(Registros!$F$2:$F$6000,Registros!$A$2:$A$6000,"MOV",Registros!$B$2:$B$6000,$A4532),0)</f>
        <v/>
      </c>
      <c r="I4532">
        <f>IF(COUNTIFS(Registros!$A$2:$A$6000,"CS",Registros!$B$2:$B$6000,$A4532)&gt;0,1,0)</f>
        <v/>
      </c>
      <c r="J4532">
        <f>IF($I4532=1,SUMIFS(Registros!$I$2:$I$6000,Registros!$A$2:$A$6000,"CS",Registros!$B$2:$B$6000,$A4532),0)</f>
        <v/>
      </c>
      <c r="K4532">
        <f>IF(COUNTIFS(Winback!$K$2:$K$300,$D4532)&gt;0,1,0)</f>
        <v/>
      </c>
      <c r="L4532">
        <f>IF(AND($K4532=1,LEFT($A4532,3)="WB-"),SUMIFS(Winback!$D$2:$D$300,Winback!$K$2:$K$300,$D4532),0)</f>
        <v/>
      </c>
      <c r="M4532">
        <f>IF(OR($E4532=1,$G4532=1,SUMIFS(Registros!$J$2:$J$6000,Registros!$B$2:$B$6000,$A4532)&gt;0),1,0)</f>
        <v/>
      </c>
      <c r="N4532">
        <f>IF($J4532&gt;0,1,IF(COUNTIFS(Registros!$A$2:$A$6000,"CS",Registros!$B$2:$B$6000,$A4532,Registros!$K$2:$K$6000,"&lt;&gt;")&gt;0,1,0))</f>
        <v/>
      </c>
      <c r="O4532">
        <f>IF(AND($K4532=1,$E4532=0,$G4532=0,$I4532=0),"WINBACK",IF(AND($M4532=1,$N4532&gt;0),"CONVERGENTE",IF($M4532=1,"SOLO MÓVIL",IF($N4532&gt;0,"SOLO FIJO / INTERNET","SIN SERVICIOS"))))</f>
        <v/>
      </c>
      <c r="P4532">
        <f>IF($O4532="WINBACK","Recuperar (winback)",IF($O4532="CONVERGENTE","Upgrade / más líneas",IF($O4532="SOLO MÓVIL","Ofrecer fijo + internet (FLBBTV)",IF($O4532="SOLO FIJO / INTERNET","Ofrecer línea móvil Nextphone","Oferta completa (móvil + fijo + internet)"))))</f>
        <v/>
      </c>
      <c r="Q4532">
        <f>$F4532+$H4532+$L4532</f>
        <v/>
      </c>
      <c r="R4532">
        <f>IFERROR(VLOOKUP($A4532,Registros!$B$2:$G$6000,6,0),IFERROR(VLOOKUP($D4532,Winback!$B$2:$C$300,2,0),""))</f>
        <v/>
      </c>
      <c r="S4532">
        <f>IF($E4532=1,"NP","")&amp;IF($G4532=1,"+MOV","")&amp;IF($I4532=1,"+CS","")&amp;IF($K4532=1,"+WB","")</f>
        <v/>
      </c>
      <c r="T4532">
        <f>$E4532+$G4532+$I4532+$K4532</f>
        <v/>
      </c>
    </row>
    <row r="4533">
      <c r="A4533" t="inlineStr">
        <is>
          <t>336054010000</t>
        </is>
      </c>
      <c r="B4533" t="inlineStr">
        <is>
          <t>33605401</t>
        </is>
      </c>
      <c r="C4533" t="inlineStr">
        <is>
          <t>YERIXA MIREYA CORNEJO REMICE</t>
        </is>
      </c>
      <c r="D4533" t="inlineStr">
        <is>
          <t>YERIXAMIREYACORNEJOREMICE</t>
        </is>
      </c>
      <c r="E4533">
        <f>IF(COUNTIFS(Registros!$A$2:$A$6000,"NP",Registros!$B$2:$B$6000,$A4533)&gt;0,1,0)</f>
        <v/>
      </c>
      <c r="F4533">
        <f>IF($E4533=1,SUMIFS(Registros!$F$2:$F$6000,Registros!$A$2:$A$6000,"NP",Registros!$B$2:$B$6000,$A4533),0)</f>
        <v/>
      </c>
      <c r="G4533">
        <f>IF(COUNTIFS(Registros!$A$2:$A$6000,"MOV",Registros!$B$2:$B$6000,$A4533)&gt;0,1,0)</f>
        <v/>
      </c>
      <c r="H4533">
        <f>IF($G4533=1,SUMIFS(Registros!$F$2:$F$6000,Registros!$A$2:$A$6000,"MOV",Registros!$B$2:$B$6000,$A4533),0)</f>
        <v/>
      </c>
      <c r="I4533">
        <f>IF(COUNTIFS(Registros!$A$2:$A$6000,"CS",Registros!$B$2:$B$6000,$A4533)&gt;0,1,0)</f>
        <v/>
      </c>
      <c r="J4533">
        <f>IF($I4533=1,SUMIFS(Registros!$I$2:$I$6000,Registros!$A$2:$A$6000,"CS",Registros!$B$2:$B$6000,$A4533),0)</f>
        <v/>
      </c>
      <c r="K4533">
        <f>IF(COUNTIFS(Winback!$K$2:$K$300,$D4533)&gt;0,1,0)</f>
        <v/>
      </c>
      <c r="L4533">
        <f>IF(AND($K4533=1,LEFT($A4533,3)="WB-"),SUMIFS(Winback!$D$2:$D$300,Winback!$K$2:$K$300,$D4533),0)</f>
        <v/>
      </c>
      <c r="M4533">
        <f>IF(OR($E4533=1,$G4533=1,SUMIFS(Registros!$J$2:$J$6000,Registros!$B$2:$B$6000,$A4533)&gt;0),1,0)</f>
        <v/>
      </c>
      <c r="N4533">
        <f>IF($J4533&gt;0,1,IF(COUNTIFS(Registros!$A$2:$A$6000,"CS",Registros!$B$2:$B$6000,$A4533,Registros!$K$2:$K$6000,"&lt;&gt;")&gt;0,1,0))</f>
        <v/>
      </c>
      <c r="O4533">
        <f>IF(AND($K4533=1,$E4533=0,$G4533=0,$I4533=0),"WINBACK",IF(AND($M4533=1,$N4533&gt;0),"CONVERGENTE",IF($M4533=1,"SOLO MÓVIL",IF($N4533&gt;0,"SOLO FIJO / INTERNET","SIN SERVICIOS"))))</f>
        <v/>
      </c>
      <c r="P4533">
        <f>IF($O4533="WINBACK","Recuperar (winback)",IF($O4533="CONVERGENTE","Upgrade / más líneas",IF($O4533="SOLO MÓVIL","Ofrecer fijo + internet (FLBBTV)",IF($O4533="SOLO FIJO / INTERNET","Ofrecer línea móvil Nextphone","Oferta completa (móvil + fijo + internet)"))))</f>
        <v/>
      </c>
      <c r="Q4533">
        <f>$F4533+$H4533+$L4533</f>
        <v/>
      </c>
      <c r="R4533">
        <f>IFERROR(VLOOKUP($A4533,Registros!$B$2:$G$6000,6,0),IFERROR(VLOOKUP($D4533,Winback!$B$2:$C$300,2,0),""))</f>
        <v/>
      </c>
      <c r="S4533">
        <f>IF($E4533=1,"NP","")&amp;IF($G4533=1,"+MOV","")&amp;IF($I4533=1,"+CS","")&amp;IF($K4533=1,"+WB","")</f>
        <v/>
      </c>
      <c r="T4533">
        <f>$E4533+$G4533+$I4533+$K4533</f>
        <v/>
      </c>
    </row>
    <row r="4534">
      <c r="A4534" t="inlineStr">
        <is>
          <t>333294280000</t>
        </is>
      </c>
      <c r="B4534" t="inlineStr">
        <is>
          <t>33329428</t>
        </is>
      </c>
      <c r="C4534" t="inlineStr">
        <is>
          <t>YERLIN PITTI CHIAL</t>
        </is>
      </c>
      <c r="D4534" t="inlineStr">
        <is>
          <t>YERLINPITTICHIAL</t>
        </is>
      </c>
      <c r="E4534">
        <f>IF(COUNTIFS(Registros!$A$2:$A$6000,"NP",Registros!$B$2:$B$6000,$A4534)&gt;0,1,0)</f>
        <v/>
      </c>
      <c r="F4534">
        <f>IF($E4534=1,SUMIFS(Registros!$F$2:$F$6000,Registros!$A$2:$A$6000,"NP",Registros!$B$2:$B$6000,$A4534),0)</f>
        <v/>
      </c>
      <c r="G4534">
        <f>IF(COUNTIFS(Registros!$A$2:$A$6000,"MOV",Registros!$B$2:$B$6000,$A4534)&gt;0,1,0)</f>
        <v/>
      </c>
      <c r="H4534">
        <f>IF($G4534=1,SUMIFS(Registros!$F$2:$F$6000,Registros!$A$2:$A$6000,"MOV",Registros!$B$2:$B$6000,$A4534),0)</f>
        <v/>
      </c>
      <c r="I4534">
        <f>IF(COUNTIFS(Registros!$A$2:$A$6000,"CS",Registros!$B$2:$B$6000,$A4534)&gt;0,1,0)</f>
        <v/>
      </c>
      <c r="J4534">
        <f>IF($I4534=1,SUMIFS(Registros!$I$2:$I$6000,Registros!$A$2:$A$6000,"CS",Registros!$B$2:$B$6000,$A4534),0)</f>
        <v/>
      </c>
      <c r="K4534">
        <f>IF(COUNTIFS(Winback!$K$2:$K$300,$D4534)&gt;0,1,0)</f>
        <v/>
      </c>
      <c r="L4534">
        <f>IF(AND($K4534=1,LEFT($A4534,3)="WB-"),SUMIFS(Winback!$D$2:$D$300,Winback!$K$2:$K$300,$D4534),0)</f>
        <v/>
      </c>
      <c r="M4534">
        <f>IF(OR($E4534=1,$G4534=1,SUMIFS(Registros!$J$2:$J$6000,Registros!$B$2:$B$6000,$A4534)&gt;0),1,0)</f>
        <v/>
      </c>
      <c r="N4534">
        <f>IF($J4534&gt;0,1,IF(COUNTIFS(Registros!$A$2:$A$6000,"CS",Registros!$B$2:$B$6000,$A4534,Registros!$K$2:$K$6000,"&lt;&gt;")&gt;0,1,0))</f>
        <v/>
      </c>
      <c r="O4534">
        <f>IF(AND($K4534=1,$E4534=0,$G4534=0,$I4534=0),"WINBACK",IF(AND($M4534=1,$N4534&gt;0),"CONVERGENTE",IF($M4534=1,"SOLO MÓVIL",IF($N4534&gt;0,"SOLO FIJO / INTERNET","SIN SERVICIOS"))))</f>
        <v/>
      </c>
      <c r="P4534">
        <f>IF($O4534="WINBACK","Recuperar (winback)",IF($O4534="CONVERGENTE","Upgrade / más líneas",IF($O4534="SOLO MÓVIL","Ofrecer fijo + internet (FLBBTV)",IF($O4534="SOLO FIJO / INTERNET","Ofrecer línea móvil Nextphone","Oferta completa (móvil + fijo + internet)"))))</f>
        <v/>
      </c>
      <c r="Q4534">
        <f>$F4534+$H4534+$L4534</f>
        <v/>
      </c>
      <c r="R4534">
        <f>IFERROR(VLOOKUP($A4534,Registros!$B$2:$G$6000,6,0),IFERROR(VLOOKUP($D4534,Winback!$B$2:$C$300,2,0),""))</f>
        <v/>
      </c>
      <c r="S4534">
        <f>IF($E4534=1,"NP","")&amp;IF($G4534=1,"+MOV","")&amp;IF($I4534=1,"+CS","")&amp;IF($K4534=1,"+WB","")</f>
        <v/>
      </c>
      <c r="T4534">
        <f>$E4534+$G4534+$I4534+$K4534</f>
        <v/>
      </c>
    </row>
    <row r="4535">
      <c r="A4535" t="inlineStr">
        <is>
          <t>325037480000</t>
        </is>
      </c>
      <c r="B4535" t="inlineStr">
        <is>
          <t>32503748</t>
        </is>
      </c>
      <c r="C4535" t="inlineStr">
        <is>
          <t>YERLYN BHEZARET ORTEGA GARCIA</t>
        </is>
      </c>
      <c r="D4535" t="inlineStr">
        <is>
          <t>YERLYNBHEZARETORTEGAGARCIA</t>
        </is>
      </c>
      <c r="E4535">
        <f>IF(COUNTIFS(Registros!$A$2:$A$6000,"NP",Registros!$B$2:$B$6000,$A4535)&gt;0,1,0)</f>
        <v/>
      </c>
      <c r="F4535">
        <f>IF($E4535=1,SUMIFS(Registros!$F$2:$F$6000,Registros!$A$2:$A$6000,"NP",Registros!$B$2:$B$6000,$A4535),0)</f>
        <v/>
      </c>
      <c r="G4535">
        <f>IF(COUNTIFS(Registros!$A$2:$A$6000,"MOV",Registros!$B$2:$B$6000,$A4535)&gt;0,1,0)</f>
        <v/>
      </c>
      <c r="H4535">
        <f>IF($G4535=1,SUMIFS(Registros!$F$2:$F$6000,Registros!$A$2:$A$6000,"MOV",Registros!$B$2:$B$6000,$A4535),0)</f>
        <v/>
      </c>
      <c r="I4535">
        <f>IF(COUNTIFS(Registros!$A$2:$A$6000,"CS",Registros!$B$2:$B$6000,$A4535)&gt;0,1,0)</f>
        <v/>
      </c>
      <c r="J4535">
        <f>IF($I4535=1,SUMIFS(Registros!$I$2:$I$6000,Registros!$A$2:$A$6000,"CS",Registros!$B$2:$B$6000,$A4535),0)</f>
        <v/>
      </c>
      <c r="K4535">
        <f>IF(COUNTIFS(Winback!$K$2:$K$300,$D4535)&gt;0,1,0)</f>
        <v/>
      </c>
      <c r="L4535">
        <f>IF(AND($K4535=1,LEFT($A4535,3)="WB-"),SUMIFS(Winback!$D$2:$D$300,Winback!$K$2:$K$300,$D4535),0)</f>
        <v/>
      </c>
      <c r="M4535">
        <f>IF(OR($E4535=1,$G4535=1,SUMIFS(Registros!$J$2:$J$6000,Registros!$B$2:$B$6000,$A4535)&gt;0),1,0)</f>
        <v/>
      </c>
      <c r="N4535">
        <f>IF($J4535&gt;0,1,IF(COUNTIFS(Registros!$A$2:$A$6000,"CS",Registros!$B$2:$B$6000,$A4535,Registros!$K$2:$K$6000,"&lt;&gt;")&gt;0,1,0))</f>
        <v/>
      </c>
      <c r="O4535">
        <f>IF(AND($K4535=1,$E4535=0,$G4535=0,$I4535=0),"WINBACK",IF(AND($M4535=1,$N4535&gt;0),"CONVERGENTE",IF($M4535=1,"SOLO MÓVIL",IF($N4535&gt;0,"SOLO FIJO / INTERNET","SIN SERVICIOS"))))</f>
        <v/>
      </c>
      <c r="P4535">
        <f>IF($O4535="WINBACK","Recuperar (winback)",IF($O4535="CONVERGENTE","Upgrade / más líneas",IF($O4535="SOLO MÓVIL","Ofrecer fijo + internet (FLBBTV)",IF($O4535="SOLO FIJO / INTERNET","Ofrecer línea móvil Nextphone","Oferta completa (móvil + fijo + internet)"))))</f>
        <v/>
      </c>
      <c r="Q4535">
        <f>$F4535+$H4535+$L4535</f>
        <v/>
      </c>
      <c r="R4535">
        <f>IFERROR(VLOOKUP($A4535,Registros!$B$2:$G$6000,6,0),IFERROR(VLOOKUP($D4535,Winback!$B$2:$C$300,2,0),""))</f>
        <v/>
      </c>
      <c r="S4535">
        <f>IF($E4535=1,"NP","")&amp;IF($G4535=1,"+MOV","")&amp;IF($I4535=1,"+CS","")&amp;IF($K4535=1,"+WB","")</f>
        <v/>
      </c>
      <c r="T4535">
        <f>$E4535+$G4535+$I4535+$K4535</f>
        <v/>
      </c>
    </row>
    <row r="4536">
      <c r="A4536" t="inlineStr">
        <is>
          <t>348317580000</t>
        </is>
      </c>
      <c r="B4536" t="inlineStr">
        <is>
          <t>34831758</t>
        </is>
      </c>
      <c r="C4536" t="inlineStr">
        <is>
          <t>YERLYN BHEZARET ORTEGA GARCIA</t>
        </is>
      </c>
      <c r="D4536" t="inlineStr">
        <is>
          <t>YERLYNBHEZARETORTEGAGARCIA</t>
        </is>
      </c>
      <c r="E4536">
        <f>IF(COUNTIFS(Registros!$A$2:$A$6000,"NP",Registros!$B$2:$B$6000,$A4536)&gt;0,1,0)</f>
        <v/>
      </c>
      <c r="F4536">
        <f>IF($E4536=1,SUMIFS(Registros!$F$2:$F$6000,Registros!$A$2:$A$6000,"NP",Registros!$B$2:$B$6000,$A4536),0)</f>
        <v/>
      </c>
      <c r="G4536">
        <f>IF(COUNTIFS(Registros!$A$2:$A$6000,"MOV",Registros!$B$2:$B$6000,$A4536)&gt;0,1,0)</f>
        <v/>
      </c>
      <c r="H4536">
        <f>IF($G4536=1,SUMIFS(Registros!$F$2:$F$6000,Registros!$A$2:$A$6000,"MOV",Registros!$B$2:$B$6000,$A4536),0)</f>
        <v/>
      </c>
      <c r="I4536">
        <f>IF(COUNTIFS(Registros!$A$2:$A$6000,"CS",Registros!$B$2:$B$6000,$A4536)&gt;0,1,0)</f>
        <v/>
      </c>
      <c r="J4536">
        <f>IF($I4536=1,SUMIFS(Registros!$I$2:$I$6000,Registros!$A$2:$A$6000,"CS",Registros!$B$2:$B$6000,$A4536),0)</f>
        <v/>
      </c>
      <c r="K4536">
        <f>IF(COUNTIFS(Winback!$K$2:$K$300,$D4536)&gt;0,1,0)</f>
        <v/>
      </c>
      <c r="L4536">
        <f>IF(AND($K4536=1,LEFT($A4536,3)="WB-"),SUMIFS(Winback!$D$2:$D$300,Winback!$K$2:$K$300,$D4536),0)</f>
        <v/>
      </c>
      <c r="M4536">
        <f>IF(OR($E4536=1,$G4536=1,SUMIFS(Registros!$J$2:$J$6000,Registros!$B$2:$B$6000,$A4536)&gt;0),1,0)</f>
        <v/>
      </c>
      <c r="N4536">
        <f>IF($J4536&gt;0,1,IF(COUNTIFS(Registros!$A$2:$A$6000,"CS",Registros!$B$2:$B$6000,$A4536,Registros!$K$2:$K$6000,"&lt;&gt;")&gt;0,1,0))</f>
        <v/>
      </c>
      <c r="O4536">
        <f>IF(AND($K4536=1,$E4536=0,$G4536=0,$I4536=0),"WINBACK",IF(AND($M4536=1,$N4536&gt;0),"CONVERGENTE",IF($M4536=1,"SOLO MÓVIL",IF($N4536&gt;0,"SOLO FIJO / INTERNET","SIN SERVICIOS"))))</f>
        <v/>
      </c>
      <c r="P4536">
        <f>IF($O4536="WINBACK","Recuperar (winback)",IF($O4536="CONVERGENTE","Upgrade / más líneas",IF($O4536="SOLO MÓVIL","Ofrecer fijo + internet (FLBBTV)",IF($O4536="SOLO FIJO / INTERNET","Ofrecer línea móvil Nextphone","Oferta completa (móvil + fijo + internet)"))))</f>
        <v/>
      </c>
      <c r="Q4536">
        <f>$F4536+$H4536+$L4536</f>
        <v/>
      </c>
      <c r="R4536">
        <f>IFERROR(VLOOKUP($A4536,Registros!$B$2:$G$6000,6,0),IFERROR(VLOOKUP($D4536,Winback!$B$2:$C$300,2,0),""))</f>
        <v/>
      </c>
      <c r="S4536">
        <f>IF($E4536=1,"NP","")&amp;IF($G4536=1,"+MOV","")&amp;IF($I4536=1,"+CS","")&amp;IF($K4536=1,"+WB","")</f>
        <v/>
      </c>
      <c r="T4536">
        <f>$E4536+$G4536+$I4536+$K4536</f>
        <v/>
      </c>
    </row>
    <row r="4537">
      <c r="A4537" t="inlineStr">
        <is>
          <t>345318520000</t>
        </is>
      </c>
      <c r="B4537" t="inlineStr">
        <is>
          <t>34531852</t>
        </is>
      </c>
      <c r="C4537" t="inlineStr">
        <is>
          <t>YERLYS YURLEY FRANCO</t>
        </is>
      </c>
      <c r="D4537" t="inlineStr">
        <is>
          <t>YERLYSYURLEYFRANCO</t>
        </is>
      </c>
      <c r="E4537">
        <f>IF(COUNTIFS(Registros!$A$2:$A$6000,"NP",Registros!$B$2:$B$6000,$A4537)&gt;0,1,0)</f>
        <v/>
      </c>
      <c r="F4537">
        <f>IF($E4537=1,SUMIFS(Registros!$F$2:$F$6000,Registros!$A$2:$A$6000,"NP",Registros!$B$2:$B$6000,$A4537),0)</f>
        <v/>
      </c>
      <c r="G4537">
        <f>IF(COUNTIFS(Registros!$A$2:$A$6000,"MOV",Registros!$B$2:$B$6000,$A4537)&gt;0,1,0)</f>
        <v/>
      </c>
      <c r="H4537">
        <f>IF($G4537=1,SUMIFS(Registros!$F$2:$F$6000,Registros!$A$2:$A$6000,"MOV",Registros!$B$2:$B$6000,$A4537),0)</f>
        <v/>
      </c>
      <c r="I4537">
        <f>IF(COUNTIFS(Registros!$A$2:$A$6000,"CS",Registros!$B$2:$B$6000,$A4537)&gt;0,1,0)</f>
        <v/>
      </c>
      <c r="J4537">
        <f>IF($I4537=1,SUMIFS(Registros!$I$2:$I$6000,Registros!$A$2:$A$6000,"CS",Registros!$B$2:$B$6000,$A4537),0)</f>
        <v/>
      </c>
      <c r="K4537">
        <f>IF(COUNTIFS(Winback!$K$2:$K$300,$D4537)&gt;0,1,0)</f>
        <v/>
      </c>
      <c r="L4537">
        <f>IF(AND($K4537=1,LEFT($A4537,3)="WB-"),SUMIFS(Winback!$D$2:$D$300,Winback!$K$2:$K$300,$D4537),0)</f>
        <v/>
      </c>
      <c r="M4537">
        <f>IF(OR($E4537=1,$G4537=1,SUMIFS(Registros!$J$2:$J$6000,Registros!$B$2:$B$6000,$A4537)&gt;0),1,0)</f>
        <v/>
      </c>
      <c r="N4537">
        <f>IF($J4537&gt;0,1,IF(COUNTIFS(Registros!$A$2:$A$6000,"CS",Registros!$B$2:$B$6000,$A4537,Registros!$K$2:$K$6000,"&lt;&gt;")&gt;0,1,0))</f>
        <v/>
      </c>
      <c r="O4537">
        <f>IF(AND($K4537=1,$E4537=0,$G4537=0,$I4537=0),"WINBACK",IF(AND($M4537=1,$N4537&gt;0),"CONVERGENTE",IF($M4537=1,"SOLO MÓVIL",IF($N4537&gt;0,"SOLO FIJO / INTERNET","SIN SERVICIOS"))))</f>
        <v/>
      </c>
      <c r="P4537">
        <f>IF($O4537="WINBACK","Recuperar (winback)",IF($O4537="CONVERGENTE","Upgrade / más líneas",IF($O4537="SOLO MÓVIL","Ofrecer fijo + internet (FLBBTV)",IF($O4537="SOLO FIJO / INTERNET","Ofrecer línea móvil Nextphone","Oferta completa (móvil + fijo + internet)"))))</f>
        <v/>
      </c>
      <c r="Q4537">
        <f>$F4537+$H4537+$L4537</f>
        <v/>
      </c>
      <c r="R4537">
        <f>IFERROR(VLOOKUP($A4537,Registros!$B$2:$G$6000,6,0),IFERROR(VLOOKUP($D4537,Winback!$B$2:$C$300,2,0),""))</f>
        <v/>
      </c>
      <c r="S4537">
        <f>IF($E4537=1,"NP","")&amp;IF($G4537=1,"+MOV","")&amp;IF($I4537=1,"+CS","")&amp;IF($K4537=1,"+WB","")</f>
        <v/>
      </c>
      <c r="T4537">
        <f>$E4537+$G4537+$I4537+$K4537</f>
        <v/>
      </c>
    </row>
    <row r="4538">
      <c r="A4538" t="inlineStr">
        <is>
          <t>329068270000</t>
        </is>
      </c>
      <c r="B4538" t="inlineStr">
        <is>
          <t>32906827</t>
        </is>
      </c>
      <c r="C4538" t="inlineStr">
        <is>
          <t>YERMARY DEL CARMEN ARANGUREN PEREZ</t>
        </is>
      </c>
      <c r="D4538" t="inlineStr">
        <is>
          <t>YERMARYDELCARMENARANGURENPEREZ</t>
        </is>
      </c>
      <c r="E4538">
        <f>IF(COUNTIFS(Registros!$A$2:$A$6000,"NP",Registros!$B$2:$B$6000,$A4538)&gt;0,1,0)</f>
        <v/>
      </c>
      <c r="F4538">
        <f>IF($E4538=1,SUMIFS(Registros!$F$2:$F$6000,Registros!$A$2:$A$6000,"NP",Registros!$B$2:$B$6000,$A4538),0)</f>
        <v/>
      </c>
      <c r="G4538">
        <f>IF(COUNTIFS(Registros!$A$2:$A$6000,"MOV",Registros!$B$2:$B$6000,$A4538)&gt;0,1,0)</f>
        <v/>
      </c>
      <c r="H4538">
        <f>IF($G4538=1,SUMIFS(Registros!$F$2:$F$6000,Registros!$A$2:$A$6000,"MOV",Registros!$B$2:$B$6000,$A4538),0)</f>
        <v/>
      </c>
      <c r="I4538">
        <f>IF(COUNTIFS(Registros!$A$2:$A$6000,"CS",Registros!$B$2:$B$6000,$A4538)&gt;0,1,0)</f>
        <v/>
      </c>
      <c r="J4538">
        <f>IF($I4538=1,SUMIFS(Registros!$I$2:$I$6000,Registros!$A$2:$A$6000,"CS",Registros!$B$2:$B$6000,$A4538),0)</f>
        <v/>
      </c>
      <c r="K4538">
        <f>IF(COUNTIFS(Winback!$K$2:$K$300,$D4538)&gt;0,1,0)</f>
        <v/>
      </c>
      <c r="L4538">
        <f>IF(AND($K4538=1,LEFT($A4538,3)="WB-"),SUMIFS(Winback!$D$2:$D$300,Winback!$K$2:$K$300,$D4538),0)</f>
        <v/>
      </c>
      <c r="M4538">
        <f>IF(OR($E4538=1,$G4538=1,SUMIFS(Registros!$J$2:$J$6000,Registros!$B$2:$B$6000,$A4538)&gt;0),1,0)</f>
        <v/>
      </c>
      <c r="N4538">
        <f>IF($J4538&gt;0,1,IF(COUNTIFS(Registros!$A$2:$A$6000,"CS",Registros!$B$2:$B$6000,$A4538,Registros!$K$2:$K$6000,"&lt;&gt;")&gt;0,1,0))</f>
        <v/>
      </c>
      <c r="O4538">
        <f>IF(AND($K4538=1,$E4538=0,$G4538=0,$I4538=0),"WINBACK",IF(AND($M4538=1,$N4538&gt;0),"CONVERGENTE",IF($M4538=1,"SOLO MÓVIL",IF($N4538&gt;0,"SOLO FIJO / INTERNET","SIN SERVICIOS"))))</f>
        <v/>
      </c>
      <c r="P4538">
        <f>IF($O4538="WINBACK","Recuperar (winback)",IF($O4538="CONVERGENTE","Upgrade / más líneas",IF($O4538="SOLO MÓVIL","Ofrecer fijo + internet (FLBBTV)",IF($O4538="SOLO FIJO / INTERNET","Ofrecer línea móvil Nextphone","Oferta completa (móvil + fijo + internet)"))))</f>
        <v/>
      </c>
      <c r="Q4538">
        <f>$F4538+$H4538+$L4538</f>
        <v/>
      </c>
      <c r="R4538">
        <f>IFERROR(VLOOKUP($A4538,Registros!$B$2:$G$6000,6,0),IFERROR(VLOOKUP($D4538,Winback!$B$2:$C$300,2,0),""))</f>
        <v/>
      </c>
      <c r="S4538">
        <f>IF($E4538=1,"NP","")&amp;IF($G4538=1,"+MOV","")&amp;IF($I4538=1,"+CS","")&amp;IF($K4538=1,"+WB","")</f>
        <v/>
      </c>
      <c r="T4538">
        <f>$E4538+$G4538+$I4538+$K4538</f>
        <v/>
      </c>
    </row>
    <row r="4539">
      <c r="A4539" t="inlineStr">
        <is>
          <t>351005280000</t>
        </is>
      </c>
      <c r="B4539" t="inlineStr">
        <is>
          <t>35100528</t>
        </is>
      </c>
      <c r="C4539" t="inlineStr">
        <is>
          <t>YEROVI ISMAEL CARRASCO VARGAS</t>
        </is>
      </c>
      <c r="D4539" t="inlineStr">
        <is>
          <t>YEROVIISMAELCARRASCOVARGAS</t>
        </is>
      </c>
      <c r="E4539">
        <f>IF(COUNTIFS(Registros!$A$2:$A$6000,"NP",Registros!$B$2:$B$6000,$A4539)&gt;0,1,0)</f>
        <v/>
      </c>
      <c r="F4539">
        <f>IF($E4539=1,SUMIFS(Registros!$F$2:$F$6000,Registros!$A$2:$A$6000,"NP",Registros!$B$2:$B$6000,$A4539),0)</f>
        <v/>
      </c>
      <c r="G4539">
        <f>IF(COUNTIFS(Registros!$A$2:$A$6000,"MOV",Registros!$B$2:$B$6000,$A4539)&gt;0,1,0)</f>
        <v/>
      </c>
      <c r="H4539">
        <f>IF($G4539=1,SUMIFS(Registros!$F$2:$F$6000,Registros!$A$2:$A$6000,"MOV",Registros!$B$2:$B$6000,$A4539),0)</f>
        <v/>
      </c>
      <c r="I4539">
        <f>IF(COUNTIFS(Registros!$A$2:$A$6000,"CS",Registros!$B$2:$B$6000,$A4539)&gt;0,1,0)</f>
        <v/>
      </c>
      <c r="J4539">
        <f>IF($I4539=1,SUMIFS(Registros!$I$2:$I$6000,Registros!$A$2:$A$6000,"CS",Registros!$B$2:$B$6000,$A4539),0)</f>
        <v/>
      </c>
      <c r="K4539">
        <f>IF(COUNTIFS(Winback!$K$2:$K$300,$D4539)&gt;0,1,0)</f>
        <v/>
      </c>
      <c r="L4539">
        <f>IF(AND($K4539=1,LEFT($A4539,3)="WB-"),SUMIFS(Winback!$D$2:$D$300,Winback!$K$2:$K$300,$D4539),0)</f>
        <v/>
      </c>
      <c r="M4539">
        <f>IF(OR($E4539=1,$G4539=1,SUMIFS(Registros!$J$2:$J$6000,Registros!$B$2:$B$6000,$A4539)&gt;0),1,0)</f>
        <v/>
      </c>
      <c r="N4539">
        <f>IF($J4539&gt;0,1,IF(COUNTIFS(Registros!$A$2:$A$6000,"CS",Registros!$B$2:$B$6000,$A4539,Registros!$K$2:$K$6000,"&lt;&gt;")&gt;0,1,0))</f>
        <v/>
      </c>
      <c r="O4539">
        <f>IF(AND($K4539=1,$E4539=0,$G4539=0,$I4539=0),"WINBACK",IF(AND($M4539=1,$N4539&gt;0),"CONVERGENTE",IF($M4539=1,"SOLO MÓVIL",IF($N4539&gt;0,"SOLO FIJO / INTERNET","SIN SERVICIOS"))))</f>
        <v/>
      </c>
      <c r="P4539">
        <f>IF($O4539="WINBACK","Recuperar (winback)",IF($O4539="CONVERGENTE","Upgrade / más líneas",IF($O4539="SOLO MÓVIL","Ofrecer fijo + internet (FLBBTV)",IF($O4539="SOLO FIJO / INTERNET","Ofrecer línea móvil Nextphone","Oferta completa (móvil + fijo + internet)"))))</f>
        <v/>
      </c>
      <c r="Q4539">
        <f>$F4539+$H4539+$L4539</f>
        <v/>
      </c>
      <c r="R4539">
        <f>IFERROR(VLOOKUP($A4539,Registros!$B$2:$G$6000,6,0),IFERROR(VLOOKUP($D4539,Winback!$B$2:$C$300,2,0),""))</f>
        <v/>
      </c>
      <c r="S4539">
        <f>IF($E4539=1,"NP","")&amp;IF($G4539=1,"+MOV","")&amp;IF($I4539=1,"+CS","")&amp;IF($K4539=1,"+WB","")</f>
        <v/>
      </c>
      <c r="T4539">
        <f>$E4539+$G4539+$I4539+$K4539</f>
        <v/>
      </c>
    </row>
    <row r="4540">
      <c r="A4540" t="inlineStr">
        <is>
          <t>334314650000</t>
        </is>
      </c>
      <c r="B4540" t="inlineStr">
        <is>
          <t>33431465</t>
        </is>
      </c>
      <c r="C4540" t="inlineStr">
        <is>
          <t>YERSON ELADIO AGUAS BONILLA</t>
        </is>
      </c>
      <c r="D4540" t="inlineStr">
        <is>
          <t>YERSONELADIOAGUASBONILLA</t>
        </is>
      </c>
      <c r="E4540">
        <f>IF(COUNTIFS(Registros!$A$2:$A$6000,"NP",Registros!$B$2:$B$6000,$A4540)&gt;0,1,0)</f>
        <v/>
      </c>
      <c r="F4540">
        <f>IF($E4540=1,SUMIFS(Registros!$F$2:$F$6000,Registros!$A$2:$A$6000,"NP",Registros!$B$2:$B$6000,$A4540),0)</f>
        <v/>
      </c>
      <c r="G4540">
        <f>IF(COUNTIFS(Registros!$A$2:$A$6000,"MOV",Registros!$B$2:$B$6000,$A4540)&gt;0,1,0)</f>
        <v/>
      </c>
      <c r="H4540">
        <f>IF($G4540=1,SUMIFS(Registros!$F$2:$F$6000,Registros!$A$2:$A$6000,"MOV",Registros!$B$2:$B$6000,$A4540),0)</f>
        <v/>
      </c>
      <c r="I4540">
        <f>IF(COUNTIFS(Registros!$A$2:$A$6000,"CS",Registros!$B$2:$B$6000,$A4540)&gt;0,1,0)</f>
        <v/>
      </c>
      <c r="J4540">
        <f>IF($I4540=1,SUMIFS(Registros!$I$2:$I$6000,Registros!$A$2:$A$6000,"CS",Registros!$B$2:$B$6000,$A4540),0)</f>
        <v/>
      </c>
      <c r="K4540">
        <f>IF(COUNTIFS(Winback!$K$2:$K$300,$D4540)&gt;0,1,0)</f>
        <v/>
      </c>
      <c r="L4540">
        <f>IF(AND($K4540=1,LEFT($A4540,3)="WB-"),SUMIFS(Winback!$D$2:$D$300,Winback!$K$2:$K$300,$D4540),0)</f>
        <v/>
      </c>
      <c r="M4540">
        <f>IF(OR($E4540=1,$G4540=1,SUMIFS(Registros!$J$2:$J$6000,Registros!$B$2:$B$6000,$A4540)&gt;0),1,0)</f>
        <v/>
      </c>
      <c r="N4540">
        <f>IF($J4540&gt;0,1,IF(COUNTIFS(Registros!$A$2:$A$6000,"CS",Registros!$B$2:$B$6000,$A4540,Registros!$K$2:$K$6000,"&lt;&gt;")&gt;0,1,0))</f>
        <v/>
      </c>
      <c r="O4540">
        <f>IF(AND($K4540=1,$E4540=0,$G4540=0,$I4540=0),"WINBACK",IF(AND($M4540=1,$N4540&gt;0),"CONVERGENTE",IF($M4540=1,"SOLO MÓVIL",IF($N4540&gt;0,"SOLO FIJO / INTERNET","SIN SERVICIOS"))))</f>
        <v/>
      </c>
      <c r="P4540">
        <f>IF($O4540="WINBACK","Recuperar (winback)",IF($O4540="CONVERGENTE","Upgrade / más líneas",IF($O4540="SOLO MÓVIL","Ofrecer fijo + internet (FLBBTV)",IF($O4540="SOLO FIJO / INTERNET","Ofrecer línea móvil Nextphone","Oferta completa (móvil + fijo + internet)"))))</f>
        <v/>
      </c>
      <c r="Q4540">
        <f>$F4540+$H4540+$L4540</f>
        <v/>
      </c>
      <c r="R4540">
        <f>IFERROR(VLOOKUP($A4540,Registros!$B$2:$G$6000,6,0),IFERROR(VLOOKUP($D4540,Winback!$B$2:$C$300,2,0),""))</f>
        <v/>
      </c>
      <c r="S4540">
        <f>IF($E4540=1,"NP","")&amp;IF($G4540=1,"+MOV","")&amp;IF($I4540=1,"+CS","")&amp;IF($K4540=1,"+WB","")</f>
        <v/>
      </c>
      <c r="T4540">
        <f>$E4540+$G4540+$I4540+$K4540</f>
        <v/>
      </c>
    </row>
    <row r="4541">
      <c r="A4541" t="inlineStr">
        <is>
          <t>354108510000</t>
        </is>
      </c>
      <c r="B4541" t="inlineStr">
        <is>
          <t>35410851</t>
        </is>
      </c>
      <c r="C4541" t="inlineStr">
        <is>
          <t>YESENIA AMORES CALVO</t>
        </is>
      </c>
      <c r="D4541" t="inlineStr">
        <is>
          <t>YESENIAAMORESCALVO</t>
        </is>
      </c>
      <c r="E4541">
        <f>IF(COUNTIFS(Registros!$A$2:$A$6000,"NP",Registros!$B$2:$B$6000,$A4541)&gt;0,1,0)</f>
        <v/>
      </c>
      <c r="F4541">
        <f>IF($E4541=1,SUMIFS(Registros!$F$2:$F$6000,Registros!$A$2:$A$6000,"NP",Registros!$B$2:$B$6000,$A4541),0)</f>
        <v/>
      </c>
      <c r="G4541">
        <f>IF(COUNTIFS(Registros!$A$2:$A$6000,"MOV",Registros!$B$2:$B$6000,$A4541)&gt;0,1,0)</f>
        <v/>
      </c>
      <c r="H4541">
        <f>IF($G4541=1,SUMIFS(Registros!$F$2:$F$6000,Registros!$A$2:$A$6000,"MOV",Registros!$B$2:$B$6000,$A4541),0)</f>
        <v/>
      </c>
      <c r="I4541">
        <f>IF(COUNTIFS(Registros!$A$2:$A$6000,"CS",Registros!$B$2:$B$6000,$A4541)&gt;0,1,0)</f>
        <v/>
      </c>
      <c r="J4541">
        <f>IF($I4541=1,SUMIFS(Registros!$I$2:$I$6000,Registros!$A$2:$A$6000,"CS",Registros!$B$2:$B$6000,$A4541),0)</f>
        <v/>
      </c>
      <c r="K4541">
        <f>IF(COUNTIFS(Winback!$K$2:$K$300,$D4541)&gt;0,1,0)</f>
        <v/>
      </c>
      <c r="L4541">
        <f>IF(AND($K4541=1,LEFT($A4541,3)="WB-"),SUMIFS(Winback!$D$2:$D$300,Winback!$K$2:$K$300,$D4541),0)</f>
        <v/>
      </c>
      <c r="M4541">
        <f>IF(OR($E4541=1,$G4541=1,SUMIFS(Registros!$J$2:$J$6000,Registros!$B$2:$B$6000,$A4541)&gt;0),1,0)</f>
        <v/>
      </c>
      <c r="N4541">
        <f>IF($J4541&gt;0,1,IF(COUNTIFS(Registros!$A$2:$A$6000,"CS",Registros!$B$2:$B$6000,$A4541,Registros!$K$2:$K$6000,"&lt;&gt;")&gt;0,1,0))</f>
        <v/>
      </c>
      <c r="O4541">
        <f>IF(AND($K4541=1,$E4541=0,$G4541=0,$I4541=0),"WINBACK",IF(AND($M4541=1,$N4541&gt;0),"CONVERGENTE",IF($M4541=1,"SOLO MÓVIL",IF($N4541&gt;0,"SOLO FIJO / INTERNET","SIN SERVICIOS"))))</f>
        <v/>
      </c>
      <c r="P4541">
        <f>IF($O4541="WINBACK","Recuperar (winback)",IF($O4541="CONVERGENTE","Upgrade / más líneas",IF($O4541="SOLO MÓVIL","Ofrecer fijo + internet (FLBBTV)",IF($O4541="SOLO FIJO / INTERNET","Ofrecer línea móvil Nextphone","Oferta completa (móvil + fijo + internet)"))))</f>
        <v/>
      </c>
      <c r="Q4541">
        <f>$F4541+$H4541+$L4541</f>
        <v/>
      </c>
      <c r="R4541">
        <f>IFERROR(VLOOKUP($A4541,Registros!$B$2:$G$6000,6,0),IFERROR(VLOOKUP($D4541,Winback!$B$2:$C$300,2,0),""))</f>
        <v/>
      </c>
      <c r="S4541">
        <f>IF($E4541=1,"NP","")&amp;IF($G4541=1,"+MOV","")&amp;IF($I4541=1,"+CS","")&amp;IF($K4541=1,"+WB","")</f>
        <v/>
      </c>
      <c r="T4541">
        <f>$E4541+$G4541+$I4541+$K4541</f>
        <v/>
      </c>
    </row>
    <row r="4542">
      <c r="A4542" t="inlineStr">
        <is>
          <t>333244850000</t>
        </is>
      </c>
      <c r="B4542" t="inlineStr">
        <is>
          <t>33324485</t>
        </is>
      </c>
      <c r="C4542" t="inlineStr">
        <is>
          <t>YESENIA EDITH RENTERIA VALDESPINO</t>
        </is>
      </c>
      <c r="D4542" t="inlineStr">
        <is>
          <t>YESENIAEDITHRENTERIAVALDESPINO</t>
        </is>
      </c>
      <c r="E4542">
        <f>IF(COUNTIFS(Registros!$A$2:$A$6000,"NP",Registros!$B$2:$B$6000,$A4542)&gt;0,1,0)</f>
        <v/>
      </c>
      <c r="F4542">
        <f>IF($E4542=1,SUMIFS(Registros!$F$2:$F$6000,Registros!$A$2:$A$6000,"NP",Registros!$B$2:$B$6000,$A4542),0)</f>
        <v/>
      </c>
      <c r="G4542">
        <f>IF(COUNTIFS(Registros!$A$2:$A$6000,"MOV",Registros!$B$2:$B$6000,$A4542)&gt;0,1,0)</f>
        <v/>
      </c>
      <c r="H4542">
        <f>IF($G4542=1,SUMIFS(Registros!$F$2:$F$6000,Registros!$A$2:$A$6000,"MOV",Registros!$B$2:$B$6000,$A4542),0)</f>
        <v/>
      </c>
      <c r="I4542">
        <f>IF(COUNTIFS(Registros!$A$2:$A$6000,"CS",Registros!$B$2:$B$6000,$A4542)&gt;0,1,0)</f>
        <v/>
      </c>
      <c r="J4542">
        <f>IF($I4542=1,SUMIFS(Registros!$I$2:$I$6000,Registros!$A$2:$A$6000,"CS",Registros!$B$2:$B$6000,$A4542),0)</f>
        <v/>
      </c>
      <c r="K4542">
        <f>IF(COUNTIFS(Winback!$K$2:$K$300,$D4542)&gt;0,1,0)</f>
        <v/>
      </c>
      <c r="L4542">
        <f>IF(AND($K4542=1,LEFT($A4542,3)="WB-"),SUMIFS(Winback!$D$2:$D$300,Winback!$K$2:$K$300,$D4542),0)</f>
        <v/>
      </c>
      <c r="M4542">
        <f>IF(OR($E4542=1,$G4542=1,SUMIFS(Registros!$J$2:$J$6000,Registros!$B$2:$B$6000,$A4542)&gt;0),1,0)</f>
        <v/>
      </c>
      <c r="N4542">
        <f>IF($J4542&gt;0,1,IF(COUNTIFS(Registros!$A$2:$A$6000,"CS",Registros!$B$2:$B$6000,$A4542,Registros!$K$2:$K$6000,"&lt;&gt;")&gt;0,1,0))</f>
        <v/>
      </c>
      <c r="O4542">
        <f>IF(AND($K4542=1,$E4542=0,$G4542=0,$I4542=0),"WINBACK",IF(AND($M4542=1,$N4542&gt;0),"CONVERGENTE",IF($M4542=1,"SOLO MÓVIL",IF($N4542&gt;0,"SOLO FIJO / INTERNET","SIN SERVICIOS"))))</f>
        <v/>
      </c>
      <c r="P4542">
        <f>IF($O4542="WINBACK","Recuperar (winback)",IF($O4542="CONVERGENTE","Upgrade / más líneas",IF($O4542="SOLO MÓVIL","Ofrecer fijo + internet (FLBBTV)",IF($O4542="SOLO FIJO / INTERNET","Ofrecer línea móvil Nextphone","Oferta completa (móvil + fijo + internet)"))))</f>
        <v/>
      </c>
      <c r="Q4542">
        <f>$F4542+$H4542+$L4542</f>
        <v/>
      </c>
      <c r="R4542">
        <f>IFERROR(VLOOKUP($A4542,Registros!$B$2:$G$6000,6,0),IFERROR(VLOOKUP($D4542,Winback!$B$2:$C$300,2,0),""))</f>
        <v/>
      </c>
      <c r="S4542">
        <f>IF($E4542=1,"NP","")&amp;IF($G4542=1,"+MOV","")&amp;IF($I4542=1,"+CS","")&amp;IF($K4542=1,"+WB","")</f>
        <v/>
      </c>
      <c r="T4542">
        <f>$E4542+$G4542+$I4542+$K4542</f>
        <v/>
      </c>
    </row>
    <row r="4543">
      <c r="A4543" t="inlineStr">
        <is>
          <t>345421630000</t>
        </is>
      </c>
      <c r="B4543" t="inlineStr">
        <is>
          <t>34542163</t>
        </is>
      </c>
      <c r="C4543" t="inlineStr">
        <is>
          <t>YESENIA ESTELA DE GRACIA BERRIOS</t>
        </is>
      </c>
      <c r="D4543" t="inlineStr">
        <is>
          <t>YESENIAESTELADEGRACIABERRIOS</t>
        </is>
      </c>
      <c r="E4543">
        <f>IF(COUNTIFS(Registros!$A$2:$A$6000,"NP",Registros!$B$2:$B$6000,$A4543)&gt;0,1,0)</f>
        <v/>
      </c>
      <c r="F4543">
        <f>IF($E4543=1,SUMIFS(Registros!$F$2:$F$6000,Registros!$A$2:$A$6000,"NP",Registros!$B$2:$B$6000,$A4543),0)</f>
        <v/>
      </c>
      <c r="G4543">
        <f>IF(COUNTIFS(Registros!$A$2:$A$6000,"MOV",Registros!$B$2:$B$6000,$A4543)&gt;0,1,0)</f>
        <v/>
      </c>
      <c r="H4543">
        <f>IF($G4543=1,SUMIFS(Registros!$F$2:$F$6000,Registros!$A$2:$A$6000,"MOV",Registros!$B$2:$B$6000,$A4543),0)</f>
        <v/>
      </c>
      <c r="I4543">
        <f>IF(COUNTIFS(Registros!$A$2:$A$6000,"CS",Registros!$B$2:$B$6000,$A4543)&gt;0,1,0)</f>
        <v/>
      </c>
      <c r="J4543">
        <f>IF($I4543=1,SUMIFS(Registros!$I$2:$I$6000,Registros!$A$2:$A$6000,"CS",Registros!$B$2:$B$6000,$A4543),0)</f>
        <v/>
      </c>
      <c r="K4543">
        <f>IF(COUNTIFS(Winback!$K$2:$K$300,$D4543)&gt;0,1,0)</f>
        <v/>
      </c>
      <c r="L4543">
        <f>IF(AND($K4543=1,LEFT($A4543,3)="WB-"),SUMIFS(Winback!$D$2:$D$300,Winback!$K$2:$K$300,$D4543),0)</f>
        <v/>
      </c>
      <c r="M4543">
        <f>IF(OR($E4543=1,$G4543=1,SUMIFS(Registros!$J$2:$J$6000,Registros!$B$2:$B$6000,$A4543)&gt;0),1,0)</f>
        <v/>
      </c>
      <c r="N4543">
        <f>IF($J4543&gt;0,1,IF(COUNTIFS(Registros!$A$2:$A$6000,"CS",Registros!$B$2:$B$6000,$A4543,Registros!$K$2:$K$6000,"&lt;&gt;")&gt;0,1,0))</f>
        <v/>
      </c>
      <c r="O4543">
        <f>IF(AND($K4543=1,$E4543=0,$G4543=0,$I4543=0),"WINBACK",IF(AND($M4543=1,$N4543&gt;0),"CONVERGENTE",IF($M4543=1,"SOLO MÓVIL",IF($N4543&gt;0,"SOLO FIJO / INTERNET","SIN SERVICIOS"))))</f>
        <v/>
      </c>
      <c r="P4543">
        <f>IF($O4543="WINBACK","Recuperar (winback)",IF($O4543="CONVERGENTE","Upgrade / más líneas",IF($O4543="SOLO MÓVIL","Ofrecer fijo + internet (FLBBTV)",IF($O4543="SOLO FIJO / INTERNET","Ofrecer línea móvil Nextphone","Oferta completa (móvil + fijo + internet)"))))</f>
        <v/>
      </c>
      <c r="Q4543">
        <f>$F4543+$H4543+$L4543</f>
        <v/>
      </c>
      <c r="R4543">
        <f>IFERROR(VLOOKUP($A4543,Registros!$B$2:$G$6000,6,0),IFERROR(VLOOKUP($D4543,Winback!$B$2:$C$300,2,0),""))</f>
        <v/>
      </c>
      <c r="S4543">
        <f>IF($E4543=1,"NP","")&amp;IF($G4543=1,"+MOV","")&amp;IF($I4543=1,"+CS","")&amp;IF($K4543=1,"+WB","")</f>
        <v/>
      </c>
      <c r="T4543">
        <f>$E4543+$G4543+$I4543+$K4543</f>
        <v/>
      </c>
    </row>
    <row r="4544">
      <c r="A4544" t="inlineStr">
        <is>
          <t>344444720000</t>
        </is>
      </c>
      <c r="B4544" t="inlineStr">
        <is>
          <t>34444472</t>
        </is>
      </c>
      <c r="C4544" t="inlineStr">
        <is>
          <t>YESENIA GUALSAQUI</t>
        </is>
      </c>
      <c r="D4544" t="inlineStr">
        <is>
          <t>YESENIAGUALSAQUI</t>
        </is>
      </c>
      <c r="E4544">
        <f>IF(COUNTIFS(Registros!$A$2:$A$6000,"NP",Registros!$B$2:$B$6000,$A4544)&gt;0,1,0)</f>
        <v/>
      </c>
      <c r="F4544">
        <f>IF($E4544=1,SUMIFS(Registros!$F$2:$F$6000,Registros!$A$2:$A$6000,"NP",Registros!$B$2:$B$6000,$A4544),0)</f>
        <v/>
      </c>
      <c r="G4544">
        <f>IF(COUNTIFS(Registros!$A$2:$A$6000,"MOV",Registros!$B$2:$B$6000,$A4544)&gt;0,1,0)</f>
        <v/>
      </c>
      <c r="H4544">
        <f>IF($G4544=1,SUMIFS(Registros!$F$2:$F$6000,Registros!$A$2:$A$6000,"MOV",Registros!$B$2:$B$6000,$A4544),0)</f>
        <v/>
      </c>
      <c r="I4544">
        <f>IF(COUNTIFS(Registros!$A$2:$A$6000,"CS",Registros!$B$2:$B$6000,$A4544)&gt;0,1,0)</f>
        <v/>
      </c>
      <c r="J4544">
        <f>IF($I4544=1,SUMIFS(Registros!$I$2:$I$6000,Registros!$A$2:$A$6000,"CS",Registros!$B$2:$B$6000,$A4544),0)</f>
        <v/>
      </c>
      <c r="K4544">
        <f>IF(COUNTIFS(Winback!$K$2:$K$300,$D4544)&gt;0,1,0)</f>
        <v/>
      </c>
      <c r="L4544">
        <f>IF(AND($K4544=1,LEFT($A4544,3)="WB-"),SUMIFS(Winback!$D$2:$D$300,Winback!$K$2:$K$300,$D4544),0)</f>
        <v/>
      </c>
      <c r="M4544">
        <f>IF(OR($E4544=1,$G4544=1,SUMIFS(Registros!$J$2:$J$6000,Registros!$B$2:$B$6000,$A4544)&gt;0),1,0)</f>
        <v/>
      </c>
      <c r="N4544">
        <f>IF($J4544&gt;0,1,IF(COUNTIFS(Registros!$A$2:$A$6000,"CS",Registros!$B$2:$B$6000,$A4544,Registros!$K$2:$K$6000,"&lt;&gt;")&gt;0,1,0))</f>
        <v/>
      </c>
      <c r="O4544">
        <f>IF(AND($K4544=1,$E4544=0,$G4544=0,$I4544=0),"WINBACK",IF(AND($M4544=1,$N4544&gt;0),"CONVERGENTE",IF($M4544=1,"SOLO MÓVIL",IF($N4544&gt;0,"SOLO FIJO / INTERNET","SIN SERVICIOS"))))</f>
        <v/>
      </c>
      <c r="P4544">
        <f>IF($O4544="WINBACK","Recuperar (winback)",IF($O4544="CONVERGENTE","Upgrade / más líneas",IF($O4544="SOLO MÓVIL","Ofrecer fijo + internet (FLBBTV)",IF($O4544="SOLO FIJO / INTERNET","Ofrecer línea móvil Nextphone","Oferta completa (móvil + fijo + internet)"))))</f>
        <v/>
      </c>
      <c r="Q4544">
        <f>$F4544+$H4544+$L4544</f>
        <v/>
      </c>
      <c r="R4544">
        <f>IFERROR(VLOOKUP($A4544,Registros!$B$2:$G$6000,6,0),IFERROR(VLOOKUP($D4544,Winback!$B$2:$C$300,2,0),""))</f>
        <v/>
      </c>
      <c r="S4544">
        <f>IF($E4544=1,"NP","")&amp;IF($G4544=1,"+MOV","")&amp;IF($I4544=1,"+CS","")&amp;IF($K4544=1,"+WB","")</f>
        <v/>
      </c>
      <c r="T4544">
        <f>$E4544+$G4544+$I4544+$K4544</f>
        <v/>
      </c>
    </row>
    <row r="4545">
      <c r="A4545" t="inlineStr">
        <is>
          <t>349391250000</t>
        </is>
      </c>
      <c r="B4545" t="inlineStr">
        <is>
          <t>34939125</t>
        </is>
      </c>
      <c r="C4545" t="inlineStr">
        <is>
          <t>YESENIA IVETTE MOJICA PORTILLA DE GONZAL</t>
        </is>
      </c>
      <c r="D4545" t="inlineStr">
        <is>
          <t>YESENIAIVETTEMOJICAPORTILLADEGONZAL</t>
        </is>
      </c>
      <c r="E4545">
        <f>IF(COUNTIFS(Registros!$A$2:$A$6000,"NP",Registros!$B$2:$B$6000,$A4545)&gt;0,1,0)</f>
        <v/>
      </c>
      <c r="F4545">
        <f>IF($E4545=1,SUMIFS(Registros!$F$2:$F$6000,Registros!$A$2:$A$6000,"NP",Registros!$B$2:$B$6000,$A4545),0)</f>
        <v/>
      </c>
      <c r="G4545">
        <f>IF(COUNTIFS(Registros!$A$2:$A$6000,"MOV",Registros!$B$2:$B$6000,$A4545)&gt;0,1,0)</f>
        <v/>
      </c>
      <c r="H4545">
        <f>IF($G4545=1,SUMIFS(Registros!$F$2:$F$6000,Registros!$A$2:$A$6000,"MOV",Registros!$B$2:$B$6000,$A4545),0)</f>
        <v/>
      </c>
      <c r="I4545">
        <f>IF(COUNTIFS(Registros!$A$2:$A$6000,"CS",Registros!$B$2:$B$6000,$A4545)&gt;0,1,0)</f>
        <v/>
      </c>
      <c r="J4545">
        <f>IF($I4545=1,SUMIFS(Registros!$I$2:$I$6000,Registros!$A$2:$A$6000,"CS",Registros!$B$2:$B$6000,$A4545),0)</f>
        <v/>
      </c>
      <c r="K4545">
        <f>IF(COUNTIFS(Winback!$K$2:$K$300,$D4545)&gt;0,1,0)</f>
        <v/>
      </c>
      <c r="L4545">
        <f>IF(AND($K4545=1,LEFT($A4545,3)="WB-"),SUMIFS(Winback!$D$2:$D$300,Winback!$K$2:$K$300,$D4545),0)</f>
        <v/>
      </c>
      <c r="M4545">
        <f>IF(OR($E4545=1,$G4545=1,SUMIFS(Registros!$J$2:$J$6000,Registros!$B$2:$B$6000,$A4545)&gt;0),1,0)</f>
        <v/>
      </c>
      <c r="N4545">
        <f>IF($J4545&gt;0,1,IF(COUNTIFS(Registros!$A$2:$A$6000,"CS",Registros!$B$2:$B$6000,$A4545,Registros!$K$2:$K$6000,"&lt;&gt;")&gt;0,1,0))</f>
        <v/>
      </c>
      <c r="O4545">
        <f>IF(AND($K4545=1,$E4545=0,$G4545=0,$I4545=0),"WINBACK",IF(AND($M4545=1,$N4545&gt;0),"CONVERGENTE",IF($M4545=1,"SOLO MÓVIL",IF($N4545&gt;0,"SOLO FIJO / INTERNET","SIN SERVICIOS"))))</f>
        <v/>
      </c>
      <c r="P4545">
        <f>IF($O4545="WINBACK","Recuperar (winback)",IF($O4545="CONVERGENTE","Upgrade / más líneas",IF($O4545="SOLO MÓVIL","Ofrecer fijo + internet (FLBBTV)",IF($O4545="SOLO FIJO / INTERNET","Ofrecer línea móvil Nextphone","Oferta completa (móvil + fijo + internet)"))))</f>
        <v/>
      </c>
      <c r="Q4545">
        <f>$F4545+$H4545+$L4545</f>
        <v/>
      </c>
      <c r="R4545">
        <f>IFERROR(VLOOKUP($A4545,Registros!$B$2:$G$6000,6,0),IFERROR(VLOOKUP($D4545,Winback!$B$2:$C$300,2,0),""))</f>
        <v/>
      </c>
      <c r="S4545">
        <f>IF($E4545=1,"NP","")&amp;IF($G4545=1,"+MOV","")&amp;IF($I4545=1,"+CS","")&amp;IF($K4545=1,"+WB","")</f>
        <v/>
      </c>
      <c r="T4545">
        <f>$E4545+$G4545+$I4545+$K4545</f>
        <v/>
      </c>
    </row>
    <row r="4546">
      <c r="A4546" t="inlineStr">
        <is>
          <t>347290330000</t>
        </is>
      </c>
      <c r="B4546" t="inlineStr">
        <is>
          <t>34729033</t>
        </is>
      </c>
      <c r="C4546" t="inlineStr">
        <is>
          <t>YESENIA ZADAY PERALTA SANTOS</t>
        </is>
      </c>
      <c r="D4546" t="inlineStr">
        <is>
          <t>YESENIAZADAYPERALTASANTOS</t>
        </is>
      </c>
      <c r="E4546">
        <f>IF(COUNTIFS(Registros!$A$2:$A$6000,"NP",Registros!$B$2:$B$6000,$A4546)&gt;0,1,0)</f>
        <v/>
      </c>
      <c r="F4546">
        <f>IF($E4546=1,SUMIFS(Registros!$F$2:$F$6000,Registros!$A$2:$A$6000,"NP",Registros!$B$2:$B$6000,$A4546),0)</f>
        <v/>
      </c>
      <c r="G4546">
        <f>IF(COUNTIFS(Registros!$A$2:$A$6000,"MOV",Registros!$B$2:$B$6000,$A4546)&gt;0,1,0)</f>
        <v/>
      </c>
      <c r="H4546">
        <f>IF($G4546=1,SUMIFS(Registros!$F$2:$F$6000,Registros!$A$2:$A$6000,"MOV",Registros!$B$2:$B$6000,$A4546),0)</f>
        <v/>
      </c>
      <c r="I4546">
        <f>IF(COUNTIFS(Registros!$A$2:$A$6000,"CS",Registros!$B$2:$B$6000,$A4546)&gt;0,1,0)</f>
        <v/>
      </c>
      <c r="J4546">
        <f>IF($I4546=1,SUMIFS(Registros!$I$2:$I$6000,Registros!$A$2:$A$6000,"CS",Registros!$B$2:$B$6000,$A4546),0)</f>
        <v/>
      </c>
      <c r="K4546">
        <f>IF(COUNTIFS(Winback!$K$2:$K$300,$D4546)&gt;0,1,0)</f>
        <v/>
      </c>
      <c r="L4546">
        <f>IF(AND($K4546=1,LEFT($A4546,3)="WB-"),SUMIFS(Winback!$D$2:$D$300,Winback!$K$2:$K$300,$D4546),0)</f>
        <v/>
      </c>
      <c r="M4546">
        <f>IF(OR($E4546=1,$G4546=1,SUMIFS(Registros!$J$2:$J$6000,Registros!$B$2:$B$6000,$A4546)&gt;0),1,0)</f>
        <v/>
      </c>
      <c r="N4546">
        <f>IF($J4546&gt;0,1,IF(COUNTIFS(Registros!$A$2:$A$6000,"CS",Registros!$B$2:$B$6000,$A4546,Registros!$K$2:$K$6000,"&lt;&gt;")&gt;0,1,0))</f>
        <v/>
      </c>
      <c r="O4546">
        <f>IF(AND($K4546=1,$E4546=0,$G4546=0,$I4546=0),"WINBACK",IF(AND($M4546=1,$N4546&gt;0),"CONVERGENTE",IF($M4546=1,"SOLO MÓVIL",IF($N4546&gt;0,"SOLO FIJO / INTERNET","SIN SERVICIOS"))))</f>
        <v/>
      </c>
      <c r="P4546">
        <f>IF($O4546="WINBACK","Recuperar (winback)",IF($O4546="CONVERGENTE","Upgrade / más líneas",IF($O4546="SOLO MÓVIL","Ofrecer fijo + internet (FLBBTV)",IF($O4546="SOLO FIJO / INTERNET","Ofrecer línea móvil Nextphone","Oferta completa (móvil + fijo + internet)"))))</f>
        <v/>
      </c>
      <c r="Q4546">
        <f>$F4546+$H4546+$L4546</f>
        <v/>
      </c>
      <c r="R4546">
        <f>IFERROR(VLOOKUP($A4546,Registros!$B$2:$G$6000,6,0),IFERROR(VLOOKUP($D4546,Winback!$B$2:$C$300,2,0),""))</f>
        <v/>
      </c>
      <c r="S4546">
        <f>IF($E4546=1,"NP","")&amp;IF($G4546=1,"+MOV","")&amp;IF($I4546=1,"+CS","")&amp;IF($K4546=1,"+WB","")</f>
        <v/>
      </c>
      <c r="T4546">
        <f>$E4546+$G4546+$I4546+$K4546</f>
        <v/>
      </c>
    </row>
    <row r="4547">
      <c r="A4547" t="inlineStr">
        <is>
          <t>359034570000</t>
        </is>
      </c>
      <c r="B4547" t="inlineStr">
        <is>
          <t>35903457</t>
        </is>
      </c>
      <c r="C4547" t="inlineStr">
        <is>
          <t>YESENIA ZHU ZENG</t>
        </is>
      </c>
      <c r="D4547" t="inlineStr">
        <is>
          <t>YESENIAZHUZENG</t>
        </is>
      </c>
      <c r="E4547">
        <f>IF(COUNTIFS(Registros!$A$2:$A$6000,"NP",Registros!$B$2:$B$6000,$A4547)&gt;0,1,0)</f>
        <v/>
      </c>
      <c r="F4547">
        <f>IF($E4547=1,SUMIFS(Registros!$F$2:$F$6000,Registros!$A$2:$A$6000,"NP",Registros!$B$2:$B$6000,$A4547),0)</f>
        <v/>
      </c>
      <c r="G4547">
        <f>IF(COUNTIFS(Registros!$A$2:$A$6000,"MOV",Registros!$B$2:$B$6000,$A4547)&gt;0,1,0)</f>
        <v/>
      </c>
      <c r="H4547">
        <f>IF($G4547=1,SUMIFS(Registros!$F$2:$F$6000,Registros!$A$2:$A$6000,"MOV",Registros!$B$2:$B$6000,$A4547),0)</f>
        <v/>
      </c>
      <c r="I4547">
        <f>IF(COUNTIFS(Registros!$A$2:$A$6000,"CS",Registros!$B$2:$B$6000,$A4547)&gt;0,1,0)</f>
        <v/>
      </c>
      <c r="J4547">
        <f>IF($I4547=1,SUMIFS(Registros!$I$2:$I$6000,Registros!$A$2:$A$6000,"CS",Registros!$B$2:$B$6000,$A4547),0)</f>
        <v/>
      </c>
      <c r="K4547">
        <f>IF(COUNTIFS(Winback!$K$2:$K$300,$D4547)&gt;0,1,0)</f>
        <v/>
      </c>
      <c r="L4547">
        <f>IF(AND($K4547=1,LEFT($A4547,3)="WB-"),SUMIFS(Winback!$D$2:$D$300,Winback!$K$2:$K$300,$D4547),0)</f>
        <v/>
      </c>
      <c r="M4547">
        <f>IF(OR($E4547=1,$G4547=1,SUMIFS(Registros!$J$2:$J$6000,Registros!$B$2:$B$6000,$A4547)&gt;0),1,0)</f>
        <v/>
      </c>
      <c r="N4547">
        <f>IF($J4547&gt;0,1,IF(COUNTIFS(Registros!$A$2:$A$6000,"CS",Registros!$B$2:$B$6000,$A4547,Registros!$K$2:$K$6000,"&lt;&gt;")&gt;0,1,0))</f>
        <v/>
      </c>
      <c r="O4547">
        <f>IF(AND($K4547=1,$E4547=0,$G4547=0,$I4547=0),"WINBACK",IF(AND($M4547=1,$N4547&gt;0),"CONVERGENTE",IF($M4547=1,"SOLO MÓVIL",IF($N4547&gt;0,"SOLO FIJO / INTERNET","SIN SERVICIOS"))))</f>
        <v/>
      </c>
      <c r="P4547">
        <f>IF($O4547="WINBACK","Recuperar (winback)",IF($O4547="CONVERGENTE","Upgrade / más líneas",IF($O4547="SOLO MÓVIL","Ofrecer fijo + internet (FLBBTV)",IF($O4547="SOLO FIJO / INTERNET","Ofrecer línea móvil Nextphone","Oferta completa (móvil + fijo + internet)"))))</f>
        <v/>
      </c>
      <c r="Q4547">
        <f>$F4547+$H4547+$L4547</f>
        <v/>
      </c>
      <c r="R4547">
        <f>IFERROR(VLOOKUP($A4547,Registros!$B$2:$G$6000,6,0),IFERROR(VLOOKUP($D4547,Winback!$B$2:$C$300,2,0),""))</f>
        <v/>
      </c>
      <c r="S4547">
        <f>IF($E4547=1,"NP","")&amp;IF($G4547=1,"+MOV","")&amp;IF($I4547=1,"+CS","")&amp;IF($K4547=1,"+WB","")</f>
        <v/>
      </c>
      <c r="T4547">
        <f>$E4547+$G4547+$I4547+$K4547</f>
        <v/>
      </c>
    </row>
    <row r="4548">
      <c r="A4548" t="inlineStr">
        <is>
          <t>343336530000</t>
        </is>
      </c>
      <c r="B4548" t="inlineStr">
        <is>
          <t>34333653</t>
        </is>
      </c>
      <c r="C4548" t="inlineStr">
        <is>
          <t>YESICA WU WU</t>
        </is>
      </c>
      <c r="D4548" t="inlineStr">
        <is>
          <t>YESICAWUWU</t>
        </is>
      </c>
      <c r="E4548">
        <f>IF(COUNTIFS(Registros!$A$2:$A$6000,"NP",Registros!$B$2:$B$6000,$A4548)&gt;0,1,0)</f>
        <v/>
      </c>
      <c r="F4548">
        <f>IF($E4548=1,SUMIFS(Registros!$F$2:$F$6000,Registros!$A$2:$A$6000,"NP",Registros!$B$2:$B$6000,$A4548),0)</f>
        <v/>
      </c>
      <c r="G4548">
        <f>IF(COUNTIFS(Registros!$A$2:$A$6000,"MOV",Registros!$B$2:$B$6000,$A4548)&gt;0,1,0)</f>
        <v/>
      </c>
      <c r="H4548">
        <f>IF($G4548=1,SUMIFS(Registros!$F$2:$F$6000,Registros!$A$2:$A$6000,"MOV",Registros!$B$2:$B$6000,$A4548),0)</f>
        <v/>
      </c>
      <c r="I4548">
        <f>IF(COUNTIFS(Registros!$A$2:$A$6000,"CS",Registros!$B$2:$B$6000,$A4548)&gt;0,1,0)</f>
        <v/>
      </c>
      <c r="J4548">
        <f>IF($I4548=1,SUMIFS(Registros!$I$2:$I$6000,Registros!$A$2:$A$6000,"CS",Registros!$B$2:$B$6000,$A4548),0)</f>
        <v/>
      </c>
      <c r="K4548">
        <f>IF(COUNTIFS(Winback!$K$2:$K$300,$D4548)&gt;0,1,0)</f>
        <v/>
      </c>
      <c r="L4548">
        <f>IF(AND($K4548=1,LEFT($A4548,3)="WB-"),SUMIFS(Winback!$D$2:$D$300,Winback!$K$2:$K$300,$D4548),0)</f>
        <v/>
      </c>
      <c r="M4548">
        <f>IF(OR($E4548=1,$G4548=1,SUMIFS(Registros!$J$2:$J$6000,Registros!$B$2:$B$6000,$A4548)&gt;0),1,0)</f>
        <v/>
      </c>
      <c r="N4548">
        <f>IF($J4548&gt;0,1,IF(COUNTIFS(Registros!$A$2:$A$6000,"CS",Registros!$B$2:$B$6000,$A4548,Registros!$K$2:$K$6000,"&lt;&gt;")&gt;0,1,0))</f>
        <v/>
      </c>
      <c r="O4548">
        <f>IF(AND($K4548=1,$E4548=0,$G4548=0,$I4548=0),"WINBACK",IF(AND($M4548=1,$N4548&gt;0),"CONVERGENTE",IF($M4548=1,"SOLO MÓVIL",IF($N4548&gt;0,"SOLO FIJO / INTERNET","SIN SERVICIOS"))))</f>
        <v/>
      </c>
      <c r="P4548">
        <f>IF($O4548="WINBACK","Recuperar (winback)",IF($O4548="CONVERGENTE","Upgrade / más líneas",IF($O4548="SOLO MÓVIL","Ofrecer fijo + internet (FLBBTV)",IF($O4548="SOLO FIJO / INTERNET","Ofrecer línea móvil Nextphone","Oferta completa (móvil + fijo + internet)"))))</f>
        <v/>
      </c>
      <c r="Q4548">
        <f>$F4548+$H4548+$L4548</f>
        <v/>
      </c>
      <c r="R4548">
        <f>IFERROR(VLOOKUP($A4548,Registros!$B$2:$G$6000,6,0),IFERROR(VLOOKUP($D4548,Winback!$B$2:$C$300,2,0),""))</f>
        <v/>
      </c>
      <c r="S4548">
        <f>IF($E4548=1,"NP","")&amp;IF($G4548=1,"+MOV","")&amp;IF($I4548=1,"+CS","")&amp;IF($K4548=1,"+WB","")</f>
        <v/>
      </c>
      <c r="T4548">
        <f>$E4548+$G4548+$I4548+$K4548</f>
        <v/>
      </c>
    </row>
    <row r="4549">
      <c r="A4549" t="inlineStr">
        <is>
          <t>317017100000</t>
        </is>
      </c>
      <c r="B4549" t="inlineStr">
        <is>
          <t>31701710</t>
        </is>
      </c>
      <c r="C4549" t="inlineStr">
        <is>
          <t>YESICA YAU ZHU</t>
        </is>
      </c>
      <c r="D4549" t="inlineStr">
        <is>
          <t>YESICAYAUZHU</t>
        </is>
      </c>
      <c r="E4549">
        <f>IF(COUNTIFS(Registros!$A$2:$A$6000,"NP",Registros!$B$2:$B$6000,$A4549)&gt;0,1,0)</f>
        <v/>
      </c>
      <c r="F4549">
        <f>IF($E4549=1,SUMIFS(Registros!$F$2:$F$6000,Registros!$A$2:$A$6000,"NP",Registros!$B$2:$B$6000,$A4549),0)</f>
        <v/>
      </c>
      <c r="G4549">
        <f>IF(COUNTIFS(Registros!$A$2:$A$6000,"MOV",Registros!$B$2:$B$6000,$A4549)&gt;0,1,0)</f>
        <v/>
      </c>
      <c r="H4549">
        <f>IF($G4549=1,SUMIFS(Registros!$F$2:$F$6000,Registros!$A$2:$A$6000,"MOV",Registros!$B$2:$B$6000,$A4549),0)</f>
        <v/>
      </c>
      <c r="I4549">
        <f>IF(COUNTIFS(Registros!$A$2:$A$6000,"CS",Registros!$B$2:$B$6000,$A4549)&gt;0,1,0)</f>
        <v/>
      </c>
      <c r="J4549">
        <f>IF($I4549=1,SUMIFS(Registros!$I$2:$I$6000,Registros!$A$2:$A$6000,"CS",Registros!$B$2:$B$6000,$A4549),0)</f>
        <v/>
      </c>
      <c r="K4549">
        <f>IF(COUNTIFS(Winback!$K$2:$K$300,$D4549)&gt;0,1,0)</f>
        <v/>
      </c>
      <c r="L4549">
        <f>IF(AND($K4549=1,LEFT($A4549,3)="WB-"),SUMIFS(Winback!$D$2:$D$300,Winback!$K$2:$K$300,$D4549),0)</f>
        <v/>
      </c>
      <c r="M4549">
        <f>IF(OR($E4549=1,$G4549=1,SUMIFS(Registros!$J$2:$J$6000,Registros!$B$2:$B$6000,$A4549)&gt;0),1,0)</f>
        <v/>
      </c>
      <c r="N4549">
        <f>IF($J4549&gt;0,1,IF(COUNTIFS(Registros!$A$2:$A$6000,"CS",Registros!$B$2:$B$6000,$A4549,Registros!$K$2:$K$6000,"&lt;&gt;")&gt;0,1,0))</f>
        <v/>
      </c>
      <c r="O4549">
        <f>IF(AND($K4549=1,$E4549=0,$G4549=0,$I4549=0),"WINBACK",IF(AND($M4549=1,$N4549&gt;0),"CONVERGENTE",IF($M4549=1,"SOLO MÓVIL",IF($N4549&gt;0,"SOLO FIJO / INTERNET","SIN SERVICIOS"))))</f>
        <v/>
      </c>
      <c r="P4549">
        <f>IF($O4549="WINBACK","Recuperar (winback)",IF($O4549="CONVERGENTE","Upgrade / más líneas",IF($O4549="SOLO MÓVIL","Ofrecer fijo + internet (FLBBTV)",IF($O4549="SOLO FIJO / INTERNET","Ofrecer línea móvil Nextphone","Oferta completa (móvil + fijo + internet)"))))</f>
        <v/>
      </c>
      <c r="Q4549">
        <f>$F4549+$H4549+$L4549</f>
        <v/>
      </c>
      <c r="R4549">
        <f>IFERROR(VLOOKUP($A4549,Registros!$B$2:$G$6000,6,0),IFERROR(VLOOKUP($D4549,Winback!$B$2:$C$300,2,0),""))</f>
        <v/>
      </c>
      <c r="S4549">
        <f>IF($E4549=1,"NP","")&amp;IF($G4549=1,"+MOV","")&amp;IF($I4549=1,"+CS","")&amp;IF($K4549=1,"+WB","")</f>
        <v/>
      </c>
      <c r="T4549">
        <f>$E4549+$G4549+$I4549+$K4549</f>
        <v/>
      </c>
    </row>
    <row r="4550">
      <c r="A4550" t="inlineStr">
        <is>
          <t>318041270000</t>
        </is>
      </c>
      <c r="B4550" t="inlineStr">
        <is>
          <t>31804127</t>
        </is>
      </c>
      <c r="C4550" t="inlineStr">
        <is>
          <t>YESICA YELENA GUERRA SANJUR</t>
        </is>
      </c>
      <c r="D4550" t="inlineStr">
        <is>
          <t>YESICAYELENAGUERRASANJUR</t>
        </is>
      </c>
      <c r="E4550">
        <f>IF(COUNTIFS(Registros!$A$2:$A$6000,"NP",Registros!$B$2:$B$6000,$A4550)&gt;0,1,0)</f>
        <v/>
      </c>
      <c r="F4550">
        <f>IF($E4550=1,SUMIFS(Registros!$F$2:$F$6000,Registros!$A$2:$A$6000,"NP",Registros!$B$2:$B$6000,$A4550),0)</f>
        <v/>
      </c>
      <c r="G4550">
        <f>IF(COUNTIFS(Registros!$A$2:$A$6000,"MOV",Registros!$B$2:$B$6000,$A4550)&gt;0,1,0)</f>
        <v/>
      </c>
      <c r="H4550">
        <f>IF($G4550=1,SUMIFS(Registros!$F$2:$F$6000,Registros!$A$2:$A$6000,"MOV",Registros!$B$2:$B$6000,$A4550),0)</f>
        <v/>
      </c>
      <c r="I4550">
        <f>IF(COUNTIFS(Registros!$A$2:$A$6000,"CS",Registros!$B$2:$B$6000,$A4550)&gt;0,1,0)</f>
        <v/>
      </c>
      <c r="J4550">
        <f>IF($I4550=1,SUMIFS(Registros!$I$2:$I$6000,Registros!$A$2:$A$6000,"CS",Registros!$B$2:$B$6000,$A4550),0)</f>
        <v/>
      </c>
      <c r="K4550">
        <f>IF(COUNTIFS(Winback!$K$2:$K$300,$D4550)&gt;0,1,0)</f>
        <v/>
      </c>
      <c r="L4550">
        <f>IF(AND($K4550=1,LEFT($A4550,3)="WB-"),SUMIFS(Winback!$D$2:$D$300,Winback!$K$2:$K$300,$D4550),0)</f>
        <v/>
      </c>
      <c r="M4550">
        <f>IF(OR($E4550=1,$G4550=1,SUMIFS(Registros!$J$2:$J$6000,Registros!$B$2:$B$6000,$A4550)&gt;0),1,0)</f>
        <v/>
      </c>
      <c r="N4550">
        <f>IF($J4550&gt;0,1,IF(COUNTIFS(Registros!$A$2:$A$6000,"CS",Registros!$B$2:$B$6000,$A4550,Registros!$K$2:$K$6000,"&lt;&gt;")&gt;0,1,0))</f>
        <v/>
      </c>
      <c r="O4550">
        <f>IF(AND($K4550=1,$E4550=0,$G4550=0,$I4550=0),"WINBACK",IF(AND($M4550=1,$N4550&gt;0),"CONVERGENTE",IF($M4550=1,"SOLO MÓVIL",IF($N4550&gt;0,"SOLO FIJO / INTERNET","SIN SERVICIOS"))))</f>
        <v/>
      </c>
      <c r="P4550">
        <f>IF($O4550="WINBACK","Recuperar (winback)",IF($O4550="CONVERGENTE","Upgrade / más líneas",IF($O4550="SOLO MÓVIL","Ofrecer fijo + internet (FLBBTV)",IF($O4550="SOLO FIJO / INTERNET","Ofrecer línea móvil Nextphone","Oferta completa (móvil + fijo + internet)"))))</f>
        <v/>
      </c>
      <c r="Q4550">
        <f>$F4550+$H4550+$L4550</f>
        <v/>
      </c>
      <c r="R4550">
        <f>IFERROR(VLOOKUP($A4550,Registros!$B$2:$G$6000,6,0),IFERROR(VLOOKUP($D4550,Winback!$B$2:$C$300,2,0),""))</f>
        <v/>
      </c>
      <c r="S4550">
        <f>IF($E4550=1,"NP","")&amp;IF($G4550=1,"+MOV","")&amp;IF($I4550=1,"+CS","")&amp;IF($K4550=1,"+WB","")</f>
        <v/>
      </c>
      <c r="T4550">
        <f>$E4550+$G4550+$I4550+$K4550</f>
        <v/>
      </c>
    </row>
    <row r="4551">
      <c r="A4551" t="inlineStr">
        <is>
          <t>342375200000</t>
        </is>
      </c>
      <c r="B4551" t="inlineStr">
        <is>
          <t>34237520</t>
        </is>
      </c>
      <c r="C4551" t="inlineStr">
        <is>
          <t>YESID DE JESUS ACOSTA INCAPIE</t>
        </is>
      </c>
      <c r="D4551" t="inlineStr">
        <is>
          <t>YESIDDEJESUSACOSTAINCAPIE</t>
        </is>
      </c>
      <c r="E4551">
        <f>IF(COUNTIFS(Registros!$A$2:$A$6000,"NP",Registros!$B$2:$B$6000,$A4551)&gt;0,1,0)</f>
        <v/>
      </c>
      <c r="F4551">
        <f>IF($E4551=1,SUMIFS(Registros!$F$2:$F$6000,Registros!$A$2:$A$6000,"NP",Registros!$B$2:$B$6000,$A4551),0)</f>
        <v/>
      </c>
      <c r="G4551">
        <f>IF(COUNTIFS(Registros!$A$2:$A$6000,"MOV",Registros!$B$2:$B$6000,$A4551)&gt;0,1,0)</f>
        <v/>
      </c>
      <c r="H4551">
        <f>IF($G4551=1,SUMIFS(Registros!$F$2:$F$6000,Registros!$A$2:$A$6000,"MOV",Registros!$B$2:$B$6000,$A4551),0)</f>
        <v/>
      </c>
      <c r="I4551">
        <f>IF(COUNTIFS(Registros!$A$2:$A$6000,"CS",Registros!$B$2:$B$6000,$A4551)&gt;0,1,0)</f>
        <v/>
      </c>
      <c r="J4551">
        <f>IF($I4551=1,SUMIFS(Registros!$I$2:$I$6000,Registros!$A$2:$A$6000,"CS",Registros!$B$2:$B$6000,$A4551),0)</f>
        <v/>
      </c>
      <c r="K4551">
        <f>IF(COUNTIFS(Winback!$K$2:$K$300,$D4551)&gt;0,1,0)</f>
        <v/>
      </c>
      <c r="L4551">
        <f>IF(AND($K4551=1,LEFT($A4551,3)="WB-"),SUMIFS(Winback!$D$2:$D$300,Winback!$K$2:$K$300,$D4551),0)</f>
        <v/>
      </c>
      <c r="M4551">
        <f>IF(OR($E4551=1,$G4551=1,SUMIFS(Registros!$J$2:$J$6000,Registros!$B$2:$B$6000,$A4551)&gt;0),1,0)</f>
        <v/>
      </c>
      <c r="N4551">
        <f>IF($J4551&gt;0,1,IF(COUNTIFS(Registros!$A$2:$A$6000,"CS",Registros!$B$2:$B$6000,$A4551,Registros!$K$2:$K$6000,"&lt;&gt;")&gt;0,1,0))</f>
        <v/>
      </c>
      <c r="O4551">
        <f>IF(AND($K4551=1,$E4551=0,$G4551=0,$I4551=0),"WINBACK",IF(AND($M4551=1,$N4551&gt;0),"CONVERGENTE",IF($M4551=1,"SOLO MÓVIL",IF($N4551&gt;0,"SOLO FIJO / INTERNET","SIN SERVICIOS"))))</f>
        <v/>
      </c>
      <c r="P4551">
        <f>IF($O4551="WINBACK","Recuperar (winback)",IF($O4551="CONVERGENTE","Upgrade / más líneas",IF($O4551="SOLO MÓVIL","Ofrecer fijo + internet (FLBBTV)",IF($O4551="SOLO FIJO / INTERNET","Ofrecer línea móvil Nextphone","Oferta completa (móvil + fijo + internet)"))))</f>
        <v/>
      </c>
      <c r="Q4551">
        <f>$F4551+$H4551+$L4551</f>
        <v/>
      </c>
      <c r="R4551">
        <f>IFERROR(VLOOKUP($A4551,Registros!$B$2:$G$6000,6,0),IFERROR(VLOOKUP($D4551,Winback!$B$2:$C$300,2,0),""))</f>
        <v/>
      </c>
      <c r="S4551">
        <f>IF($E4551=1,"NP","")&amp;IF($G4551=1,"+MOV","")&amp;IF($I4551=1,"+CS","")&amp;IF($K4551=1,"+WB","")</f>
        <v/>
      </c>
      <c r="T4551">
        <f>$E4551+$G4551+$I4551+$K4551</f>
        <v/>
      </c>
    </row>
    <row r="4552">
      <c r="A4552" t="inlineStr">
        <is>
          <t>345368640000</t>
        </is>
      </c>
      <c r="B4552" t="inlineStr">
        <is>
          <t>34536864</t>
        </is>
      </c>
      <c r="C4552" t="inlineStr">
        <is>
          <t>YESIKA CHEN ZHANG</t>
        </is>
      </c>
      <c r="D4552" t="inlineStr">
        <is>
          <t>YESIKACHENZHANG</t>
        </is>
      </c>
      <c r="E4552">
        <f>IF(COUNTIFS(Registros!$A$2:$A$6000,"NP",Registros!$B$2:$B$6000,$A4552)&gt;0,1,0)</f>
        <v/>
      </c>
      <c r="F4552">
        <f>IF($E4552=1,SUMIFS(Registros!$F$2:$F$6000,Registros!$A$2:$A$6000,"NP",Registros!$B$2:$B$6000,$A4552),0)</f>
        <v/>
      </c>
      <c r="G4552">
        <f>IF(COUNTIFS(Registros!$A$2:$A$6000,"MOV",Registros!$B$2:$B$6000,$A4552)&gt;0,1,0)</f>
        <v/>
      </c>
      <c r="H4552">
        <f>IF($G4552=1,SUMIFS(Registros!$F$2:$F$6000,Registros!$A$2:$A$6000,"MOV",Registros!$B$2:$B$6000,$A4552),0)</f>
        <v/>
      </c>
      <c r="I4552">
        <f>IF(COUNTIFS(Registros!$A$2:$A$6000,"CS",Registros!$B$2:$B$6000,$A4552)&gt;0,1,0)</f>
        <v/>
      </c>
      <c r="J4552">
        <f>IF($I4552=1,SUMIFS(Registros!$I$2:$I$6000,Registros!$A$2:$A$6000,"CS",Registros!$B$2:$B$6000,$A4552),0)</f>
        <v/>
      </c>
      <c r="K4552">
        <f>IF(COUNTIFS(Winback!$K$2:$K$300,$D4552)&gt;0,1,0)</f>
        <v/>
      </c>
      <c r="L4552">
        <f>IF(AND($K4552=1,LEFT($A4552,3)="WB-"),SUMIFS(Winback!$D$2:$D$300,Winback!$K$2:$K$300,$D4552),0)</f>
        <v/>
      </c>
      <c r="M4552">
        <f>IF(OR($E4552=1,$G4552=1,SUMIFS(Registros!$J$2:$J$6000,Registros!$B$2:$B$6000,$A4552)&gt;0),1,0)</f>
        <v/>
      </c>
      <c r="N4552">
        <f>IF($J4552&gt;0,1,IF(COUNTIFS(Registros!$A$2:$A$6000,"CS",Registros!$B$2:$B$6000,$A4552,Registros!$K$2:$K$6000,"&lt;&gt;")&gt;0,1,0))</f>
        <v/>
      </c>
      <c r="O4552">
        <f>IF(AND($K4552=1,$E4552=0,$G4552=0,$I4552=0),"WINBACK",IF(AND($M4552=1,$N4552&gt;0),"CONVERGENTE",IF($M4552=1,"SOLO MÓVIL",IF($N4552&gt;0,"SOLO FIJO / INTERNET","SIN SERVICIOS"))))</f>
        <v/>
      </c>
      <c r="P4552">
        <f>IF($O4552="WINBACK","Recuperar (winback)",IF($O4552="CONVERGENTE","Upgrade / más líneas",IF($O4552="SOLO MÓVIL","Ofrecer fijo + internet (FLBBTV)",IF($O4552="SOLO FIJO / INTERNET","Ofrecer línea móvil Nextphone","Oferta completa (móvil + fijo + internet)"))))</f>
        <v/>
      </c>
      <c r="Q4552">
        <f>$F4552+$H4552+$L4552</f>
        <v/>
      </c>
      <c r="R4552">
        <f>IFERROR(VLOOKUP($A4552,Registros!$B$2:$G$6000,6,0),IFERROR(VLOOKUP($D4552,Winback!$B$2:$C$300,2,0),""))</f>
        <v/>
      </c>
      <c r="S4552">
        <f>IF($E4552=1,"NP","")&amp;IF($G4552=1,"+MOV","")&amp;IF($I4552=1,"+CS","")&amp;IF($K4552=1,"+WB","")</f>
        <v/>
      </c>
      <c r="T4552">
        <f>$E4552+$G4552+$I4552+$K4552</f>
        <v/>
      </c>
    </row>
    <row r="4553">
      <c r="A4553" t="inlineStr">
        <is>
          <t>323124870000</t>
        </is>
      </c>
      <c r="B4553" t="inlineStr">
        <is>
          <t>32312487</t>
        </is>
      </c>
      <c r="C4553" t="inlineStr">
        <is>
          <t>YESIKA DEL ROSARIO GONZALEZ ESPINOSA</t>
        </is>
      </c>
      <c r="D4553" t="inlineStr">
        <is>
          <t>YESIKADELROSARIOGONZALEZESPINOSA</t>
        </is>
      </c>
      <c r="E4553">
        <f>IF(COUNTIFS(Registros!$A$2:$A$6000,"NP",Registros!$B$2:$B$6000,$A4553)&gt;0,1,0)</f>
        <v/>
      </c>
      <c r="F4553">
        <f>IF($E4553=1,SUMIFS(Registros!$F$2:$F$6000,Registros!$A$2:$A$6000,"NP",Registros!$B$2:$B$6000,$A4553),0)</f>
        <v/>
      </c>
      <c r="G4553">
        <f>IF(COUNTIFS(Registros!$A$2:$A$6000,"MOV",Registros!$B$2:$B$6000,$A4553)&gt;0,1,0)</f>
        <v/>
      </c>
      <c r="H4553">
        <f>IF($G4553=1,SUMIFS(Registros!$F$2:$F$6000,Registros!$A$2:$A$6000,"MOV",Registros!$B$2:$B$6000,$A4553),0)</f>
        <v/>
      </c>
      <c r="I4553">
        <f>IF(COUNTIFS(Registros!$A$2:$A$6000,"CS",Registros!$B$2:$B$6000,$A4553)&gt;0,1,0)</f>
        <v/>
      </c>
      <c r="J4553">
        <f>IF($I4553=1,SUMIFS(Registros!$I$2:$I$6000,Registros!$A$2:$A$6000,"CS",Registros!$B$2:$B$6000,$A4553),0)</f>
        <v/>
      </c>
      <c r="K4553">
        <f>IF(COUNTIFS(Winback!$K$2:$K$300,$D4553)&gt;0,1,0)</f>
        <v/>
      </c>
      <c r="L4553">
        <f>IF(AND($K4553=1,LEFT($A4553,3)="WB-"),SUMIFS(Winback!$D$2:$D$300,Winback!$K$2:$K$300,$D4553),0)</f>
        <v/>
      </c>
      <c r="M4553">
        <f>IF(OR($E4553=1,$G4553=1,SUMIFS(Registros!$J$2:$J$6000,Registros!$B$2:$B$6000,$A4553)&gt;0),1,0)</f>
        <v/>
      </c>
      <c r="N4553">
        <f>IF($J4553&gt;0,1,IF(COUNTIFS(Registros!$A$2:$A$6000,"CS",Registros!$B$2:$B$6000,$A4553,Registros!$K$2:$K$6000,"&lt;&gt;")&gt;0,1,0))</f>
        <v/>
      </c>
      <c r="O4553">
        <f>IF(AND($K4553=1,$E4553=0,$G4553=0,$I4553=0),"WINBACK",IF(AND($M4553=1,$N4553&gt;0),"CONVERGENTE",IF($M4553=1,"SOLO MÓVIL",IF($N4553&gt;0,"SOLO FIJO / INTERNET","SIN SERVICIOS"))))</f>
        <v/>
      </c>
      <c r="P4553">
        <f>IF($O4553="WINBACK","Recuperar (winback)",IF($O4553="CONVERGENTE","Upgrade / más líneas",IF($O4553="SOLO MÓVIL","Ofrecer fijo + internet (FLBBTV)",IF($O4553="SOLO FIJO / INTERNET","Ofrecer línea móvil Nextphone","Oferta completa (móvil + fijo + internet)"))))</f>
        <v/>
      </c>
      <c r="Q4553">
        <f>$F4553+$H4553+$L4553</f>
        <v/>
      </c>
      <c r="R4553">
        <f>IFERROR(VLOOKUP($A4553,Registros!$B$2:$G$6000,6,0),IFERROR(VLOOKUP($D4553,Winback!$B$2:$C$300,2,0),""))</f>
        <v/>
      </c>
      <c r="S4553">
        <f>IF($E4553=1,"NP","")&amp;IF($G4553=1,"+MOV","")&amp;IF($I4553=1,"+CS","")&amp;IF($K4553=1,"+WB","")</f>
        <v/>
      </c>
      <c r="T4553">
        <f>$E4553+$G4553+$I4553+$K4553</f>
        <v/>
      </c>
    </row>
    <row r="4554">
      <c r="A4554" t="inlineStr">
        <is>
          <t>337010700000</t>
        </is>
      </c>
      <c r="B4554" t="inlineStr">
        <is>
          <t>33701070</t>
        </is>
      </c>
      <c r="C4554" t="inlineStr">
        <is>
          <t>YESIKA DEL ROSARIO GONZALEZ ESPINOSA</t>
        </is>
      </c>
      <c r="D4554" t="inlineStr">
        <is>
          <t>YESIKADELROSARIOGONZALEZESPINOSA</t>
        </is>
      </c>
      <c r="E4554">
        <f>IF(COUNTIFS(Registros!$A$2:$A$6000,"NP",Registros!$B$2:$B$6000,$A4554)&gt;0,1,0)</f>
        <v/>
      </c>
      <c r="F4554">
        <f>IF($E4554=1,SUMIFS(Registros!$F$2:$F$6000,Registros!$A$2:$A$6000,"NP",Registros!$B$2:$B$6000,$A4554),0)</f>
        <v/>
      </c>
      <c r="G4554">
        <f>IF(COUNTIFS(Registros!$A$2:$A$6000,"MOV",Registros!$B$2:$B$6000,$A4554)&gt;0,1,0)</f>
        <v/>
      </c>
      <c r="H4554">
        <f>IF($G4554=1,SUMIFS(Registros!$F$2:$F$6000,Registros!$A$2:$A$6000,"MOV",Registros!$B$2:$B$6000,$A4554),0)</f>
        <v/>
      </c>
      <c r="I4554">
        <f>IF(COUNTIFS(Registros!$A$2:$A$6000,"CS",Registros!$B$2:$B$6000,$A4554)&gt;0,1,0)</f>
        <v/>
      </c>
      <c r="J4554">
        <f>IF($I4554=1,SUMIFS(Registros!$I$2:$I$6000,Registros!$A$2:$A$6000,"CS",Registros!$B$2:$B$6000,$A4554),0)</f>
        <v/>
      </c>
      <c r="K4554">
        <f>IF(COUNTIFS(Winback!$K$2:$K$300,$D4554)&gt;0,1,0)</f>
        <v/>
      </c>
      <c r="L4554">
        <f>IF(AND($K4554=1,LEFT($A4554,3)="WB-"),SUMIFS(Winback!$D$2:$D$300,Winback!$K$2:$K$300,$D4554),0)</f>
        <v/>
      </c>
      <c r="M4554">
        <f>IF(OR($E4554=1,$G4554=1,SUMIFS(Registros!$J$2:$J$6000,Registros!$B$2:$B$6000,$A4554)&gt;0),1,0)</f>
        <v/>
      </c>
      <c r="N4554">
        <f>IF($J4554&gt;0,1,IF(COUNTIFS(Registros!$A$2:$A$6000,"CS",Registros!$B$2:$B$6000,$A4554,Registros!$K$2:$K$6000,"&lt;&gt;")&gt;0,1,0))</f>
        <v/>
      </c>
      <c r="O4554">
        <f>IF(AND($K4554=1,$E4554=0,$G4554=0,$I4554=0),"WINBACK",IF(AND($M4554=1,$N4554&gt;0),"CONVERGENTE",IF($M4554=1,"SOLO MÓVIL",IF($N4554&gt;0,"SOLO FIJO / INTERNET","SIN SERVICIOS"))))</f>
        <v/>
      </c>
      <c r="P4554">
        <f>IF($O4554="WINBACK","Recuperar (winback)",IF($O4554="CONVERGENTE","Upgrade / más líneas",IF($O4554="SOLO MÓVIL","Ofrecer fijo + internet (FLBBTV)",IF($O4554="SOLO FIJO / INTERNET","Ofrecer línea móvil Nextphone","Oferta completa (móvil + fijo + internet)"))))</f>
        <v/>
      </c>
      <c r="Q4554">
        <f>$F4554+$H4554+$L4554</f>
        <v/>
      </c>
      <c r="R4554">
        <f>IFERROR(VLOOKUP($A4554,Registros!$B$2:$G$6000,6,0),IFERROR(VLOOKUP($D4554,Winback!$B$2:$C$300,2,0),""))</f>
        <v/>
      </c>
      <c r="S4554">
        <f>IF($E4554=1,"NP","")&amp;IF($G4554=1,"+MOV","")&amp;IF($I4554=1,"+CS","")&amp;IF($K4554=1,"+WB","")</f>
        <v/>
      </c>
      <c r="T4554">
        <f>$E4554+$G4554+$I4554+$K4554</f>
        <v/>
      </c>
    </row>
    <row r="4555">
      <c r="A4555" t="inlineStr">
        <is>
          <t>312032080000</t>
        </is>
      </c>
      <c r="B4555" t="inlineStr">
        <is>
          <t>31203208</t>
        </is>
      </c>
      <c r="C4555" t="inlineStr">
        <is>
          <t>YESSENIA CHEU WANG</t>
        </is>
      </c>
      <c r="D4555" t="inlineStr">
        <is>
          <t>YESSENIACHEUWANG</t>
        </is>
      </c>
      <c r="E4555">
        <f>IF(COUNTIFS(Registros!$A$2:$A$6000,"NP",Registros!$B$2:$B$6000,$A4555)&gt;0,1,0)</f>
        <v/>
      </c>
      <c r="F4555">
        <f>IF($E4555=1,SUMIFS(Registros!$F$2:$F$6000,Registros!$A$2:$A$6000,"NP",Registros!$B$2:$B$6000,$A4555),0)</f>
        <v/>
      </c>
      <c r="G4555">
        <f>IF(COUNTIFS(Registros!$A$2:$A$6000,"MOV",Registros!$B$2:$B$6000,$A4555)&gt;0,1,0)</f>
        <v/>
      </c>
      <c r="H4555">
        <f>IF($G4555=1,SUMIFS(Registros!$F$2:$F$6000,Registros!$A$2:$A$6000,"MOV",Registros!$B$2:$B$6000,$A4555),0)</f>
        <v/>
      </c>
      <c r="I4555">
        <f>IF(COUNTIFS(Registros!$A$2:$A$6000,"CS",Registros!$B$2:$B$6000,$A4555)&gt;0,1,0)</f>
        <v/>
      </c>
      <c r="J4555">
        <f>IF($I4555=1,SUMIFS(Registros!$I$2:$I$6000,Registros!$A$2:$A$6000,"CS",Registros!$B$2:$B$6000,$A4555),0)</f>
        <v/>
      </c>
      <c r="K4555">
        <f>IF(COUNTIFS(Winback!$K$2:$K$300,$D4555)&gt;0,1,0)</f>
        <v/>
      </c>
      <c r="L4555">
        <f>IF(AND($K4555=1,LEFT($A4555,3)="WB-"),SUMIFS(Winback!$D$2:$D$300,Winback!$K$2:$K$300,$D4555),0)</f>
        <v/>
      </c>
      <c r="M4555">
        <f>IF(OR($E4555=1,$G4555=1,SUMIFS(Registros!$J$2:$J$6000,Registros!$B$2:$B$6000,$A4555)&gt;0),1,0)</f>
        <v/>
      </c>
      <c r="N4555">
        <f>IF($J4555&gt;0,1,IF(COUNTIFS(Registros!$A$2:$A$6000,"CS",Registros!$B$2:$B$6000,$A4555,Registros!$K$2:$K$6000,"&lt;&gt;")&gt;0,1,0))</f>
        <v/>
      </c>
      <c r="O4555">
        <f>IF(AND($K4555=1,$E4555=0,$G4555=0,$I4555=0),"WINBACK",IF(AND($M4555=1,$N4555&gt;0),"CONVERGENTE",IF($M4555=1,"SOLO MÓVIL",IF($N4555&gt;0,"SOLO FIJO / INTERNET","SIN SERVICIOS"))))</f>
        <v/>
      </c>
      <c r="P4555">
        <f>IF($O4555="WINBACK","Recuperar (winback)",IF($O4555="CONVERGENTE","Upgrade / más líneas",IF($O4555="SOLO MÓVIL","Ofrecer fijo + internet (FLBBTV)",IF($O4555="SOLO FIJO / INTERNET","Ofrecer línea móvil Nextphone","Oferta completa (móvil + fijo + internet)"))))</f>
        <v/>
      </c>
      <c r="Q4555">
        <f>$F4555+$H4555+$L4555</f>
        <v/>
      </c>
      <c r="R4555">
        <f>IFERROR(VLOOKUP($A4555,Registros!$B$2:$G$6000,6,0),IFERROR(VLOOKUP($D4555,Winback!$B$2:$C$300,2,0),""))</f>
        <v/>
      </c>
      <c r="S4555">
        <f>IF($E4555=1,"NP","")&amp;IF($G4555=1,"+MOV","")&amp;IF($I4555=1,"+CS","")&amp;IF($K4555=1,"+WB","")</f>
        <v/>
      </c>
      <c r="T4555">
        <f>$E4555+$G4555+$I4555+$K4555</f>
        <v/>
      </c>
    </row>
    <row r="4556">
      <c r="A4556" t="inlineStr">
        <is>
          <t>342323340000</t>
        </is>
      </c>
      <c r="B4556" t="inlineStr">
        <is>
          <t>34232334</t>
        </is>
      </c>
      <c r="C4556" t="inlineStr">
        <is>
          <t>YESSENIA EDITH ANDRADE ORTEGA</t>
        </is>
      </c>
      <c r="D4556" t="inlineStr">
        <is>
          <t>YESSENIAEDITHANDRADEORTEGA</t>
        </is>
      </c>
      <c r="E4556">
        <f>IF(COUNTIFS(Registros!$A$2:$A$6000,"NP",Registros!$B$2:$B$6000,$A4556)&gt;0,1,0)</f>
        <v/>
      </c>
      <c r="F4556">
        <f>IF($E4556=1,SUMIFS(Registros!$F$2:$F$6000,Registros!$A$2:$A$6000,"NP",Registros!$B$2:$B$6000,$A4556),0)</f>
        <v/>
      </c>
      <c r="G4556">
        <f>IF(COUNTIFS(Registros!$A$2:$A$6000,"MOV",Registros!$B$2:$B$6000,$A4556)&gt;0,1,0)</f>
        <v/>
      </c>
      <c r="H4556">
        <f>IF($G4556=1,SUMIFS(Registros!$F$2:$F$6000,Registros!$A$2:$A$6000,"MOV",Registros!$B$2:$B$6000,$A4556),0)</f>
        <v/>
      </c>
      <c r="I4556">
        <f>IF(COUNTIFS(Registros!$A$2:$A$6000,"CS",Registros!$B$2:$B$6000,$A4556)&gt;0,1,0)</f>
        <v/>
      </c>
      <c r="J4556">
        <f>IF($I4556=1,SUMIFS(Registros!$I$2:$I$6000,Registros!$A$2:$A$6000,"CS",Registros!$B$2:$B$6000,$A4556),0)</f>
        <v/>
      </c>
      <c r="K4556">
        <f>IF(COUNTIFS(Winback!$K$2:$K$300,$D4556)&gt;0,1,0)</f>
        <v/>
      </c>
      <c r="L4556">
        <f>IF(AND($K4556=1,LEFT($A4556,3)="WB-"),SUMIFS(Winback!$D$2:$D$300,Winback!$K$2:$K$300,$D4556),0)</f>
        <v/>
      </c>
      <c r="M4556">
        <f>IF(OR($E4556=1,$G4556=1,SUMIFS(Registros!$J$2:$J$6000,Registros!$B$2:$B$6000,$A4556)&gt;0),1,0)</f>
        <v/>
      </c>
      <c r="N4556">
        <f>IF($J4556&gt;0,1,IF(COUNTIFS(Registros!$A$2:$A$6000,"CS",Registros!$B$2:$B$6000,$A4556,Registros!$K$2:$K$6000,"&lt;&gt;")&gt;0,1,0))</f>
        <v/>
      </c>
      <c r="O4556">
        <f>IF(AND($K4556=1,$E4556=0,$G4556=0,$I4556=0),"WINBACK",IF(AND($M4556=1,$N4556&gt;0),"CONVERGENTE",IF($M4556=1,"SOLO MÓVIL",IF($N4556&gt;0,"SOLO FIJO / INTERNET","SIN SERVICIOS"))))</f>
        <v/>
      </c>
      <c r="P4556">
        <f>IF($O4556="WINBACK","Recuperar (winback)",IF($O4556="CONVERGENTE","Upgrade / más líneas",IF($O4556="SOLO MÓVIL","Ofrecer fijo + internet (FLBBTV)",IF($O4556="SOLO FIJO / INTERNET","Ofrecer línea móvil Nextphone","Oferta completa (móvil + fijo + internet)"))))</f>
        <v/>
      </c>
      <c r="Q4556">
        <f>$F4556+$H4556+$L4556</f>
        <v/>
      </c>
      <c r="R4556">
        <f>IFERROR(VLOOKUP($A4556,Registros!$B$2:$G$6000,6,0),IFERROR(VLOOKUP($D4556,Winback!$B$2:$C$300,2,0),""))</f>
        <v/>
      </c>
      <c r="S4556">
        <f>IF($E4556=1,"NP","")&amp;IF($G4556=1,"+MOV","")&amp;IF($I4556=1,"+CS","")&amp;IF($K4556=1,"+WB","")</f>
        <v/>
      </c>
      <c r="T4556">
        <f>$E4556+$G4556+$I4556+$K4556</f>
        <v/>
      </c>
    </row>
    <row r="4557">
      <c r="A4557" t="inlineStr">
        <is>
          <t>341319200000</t>
        </is>
      </c>
      <c r="B4557" t="inlineStr">
        <is>
          <t>34131920</t>
        </is>
      </c>
      <c r="C4557" t="inlineStr">
        <is>
          <t>YESSENIA ELIZABETH CALLES PEREZ</t>
        </is>
      </c>
      <c r="D4557" t="inlineStr">
        <is>
          <t>YESSENIAELIZABETHCALLESPEREZ</t>
        </is>
      </c>
      <c r="E4557">
        <f>IF(COUNTIFS(Registros!$A$2:$A$6000,"NP",Registros!$B$2:$B$6000,$A4557)&gt;0,1,0)</f>
        <v/>
      </c>
      <c r="F4557">
        <f>IF($E4557=1,SUMIFS(Registros!$F$2:$F$6000,Registros!$A$2:$A$6000,"NP",Registros!$B$2:$B$6000,$A4557),0)</f>
        <v/>
      </c>
      <c r="G4557">
        <f>IF(COUNTIFS(Registros!$A$2:$A$6000,"MOV",Registros!$B$2:$B$6000,$A4557)&gt;0,1,0)</f>
        <v/>
      </c>
      <c r="H4557">
        <f>IF($G4557=1,SUMIFS(Registros!$F$2:$F$6000,Registros!$A$2:$A$6000,"MOV",Registros!$B$2:$B$6000,$A4557),0)</f>
        <v/>
      </c>
      <c r="I4557">
        <f>IF(COUNTIFS(Registros!$A$2:$A$6000,"CS",Registros!$B$2:$B$6000,$A4557)&gt;0,1,0)</f>
        <v/>
      </c>
      <c r="J4557">
        <f>IF($I4557=1,SUMIFS(Registros!$I$2:$I$6000,Registros!$A$2:$A$6000,"CS",Registros!$B$2:$B$6000,$A4557),0)</f>
        <v/>
      </c>
      <c r="K4557">
        <f>IF(COUNTIFS(Winback!$K$2:$K$300,$D4557)&gt;0,1,0)</f>
        <v/>
      </c>
      <c r="L4557">
        <f>IF(AND($K4557=1,LEFT($A4557,3)="WB-"),SUMIFS(Winback!$D$2:$D$300,Winback!$K$2:$K$300,$D4557),0)</f>
        <v/>
      </c>
      <c r="M4557">
        <f>IF(OR($E4557=1,$G4557=1,SUMIFS(Registros!$J$2:$J$6000,Registros!$B$2:$B$6000,$A4557)&gt;0),1,0)</f>
        <v/>
      </c>
      <c r="N4557">
        <f>IF($J4557&gt;0,1,IF(COUNTIFS(Registros!$A$2:$A$6000,"CS",Registros!$B$2:$B$6000,$A4557,Registros!$K$2:$K$6000,"&lt;&gt;")&gt;0,1,0))</f>
        <v/>
      </c>
      <c r="O4557">
        <f>IF(AND($K4557=1,$E4557=0,$G4557=0,$I4557=0),"WINBACK",IF(AND($M4557=1,$N4557&gt;0),"CONVERGENTE",IF($M4557=1,"SOLO MÓVIL",IF($N4557&gt;0,"SOLO FIJO / INTERNET","SIN SERVICIOS"))))</f>
        <v/>
      </c>
      <c r="P4557">
        <f>IF($O4557="WINBACK","Recuperar (winback)",IF($O4557="CONVERGENTE","Upgrade / más líneas",IF($O4557="SOLO MÓVIL","Ofrecer fijo + internet (FLBBTV)",IF($O4557="SOLO FIJO / INTERNET","Ofrecer línea móvil Nextphone","Oferta completa (móvil + fijo + internet)"))))</f>
        <v/>
      </c>
      <c r="Q4557">
        <f>$F4557+$H4557+$L4557</f>
        <v/>
      </c>
      <c r="R4557">
        <f>IFERROR(VLOOKUP($A4557,Registros!$B$2:$G$6000,6,0),IFERROR(VLOOKUP($D4557,Winback!$B$2:$C$300,2,0),""))</f>
        <v/>
      </c>
      <c r="S4557">
        <f>IF($E4557=1,"NP","")&amp;IF($G4557=1,"+MOV","")&amp;IF($I4557=1,"+CS","")&amp;IF($K4557=1,"+WB","")</f>
        <v/>
      </c>
      <c r="T4557">
        <f>$E4557+$G4557+$I4557+$K4557</f>
        <v/>
      </c>
    </row>
    <row r="4558">
      <c r="A4558" t="inlineStr">
        <is>
          <t>325061260000</t>
        </is>
      </c>
      <c r="B4558" t="inlineStr">
        <is>
          <t>32506126</t>
        </is>
      </c>
      <c r="C4558" t="inlineStr">
        <is>
          <t>YESSENIA ISAMAR GONZÁLEZ BARSALLO</t>
        </is>
      </c>
      <c r="D4558" t="inlineStr">
        <is>
          <t>YESSENIAISAMARGONZALEZBARSALLO</t>
        </is>
      </c>
      <c r="E4558">
        <f>IF(COUNTIFS(Registros!$A$2:$A$6000,"NP",Registros!$B$2:$B$6000,$A4558)&gt;0,1,0)</f>
        <v/>
      </c>
      <c r="F4558">
        <f>IF($E4558=1,SUMIFS(Registros!$F$2:$F$6000,Registros!$A$2:$A$6000,"NP",Registros!$B$2:$B$6000,$A4558),0)</f>
        <v/>
      </c>
      <c r="G4558">
        <f>IF(COUNTIFS(Registros!$A$2:$A$6000,"MOV",Registros!$B$2:$B$6000,$A4558)&gt;0,1,0)</f>
        <v/>
      </c>
      <c r="H4558">
        <f>IF($G4558=1,SUMIFS(Registros!$F$2:$F$6000,Registros!$A$2:$A$6000,"MOV",Registros!$B$2:$B$6000,$A4558),0)</f>
        <v/>
      </c>
      <c r="I4558">
        <f>IF(COUNTIFS(Registros!$A$2:$A$6000,"CS",Registros!$B$2:$B$6000,$A4558)&gt;0,1,0)</f>
        <v/>
      </c>
      <c r="J4558">
        <f>IF($I4558=1,SUMIFS(Registros!$I$2:$I$6000,Registros!$A$2:$A$6000,"CS",Registros!$B$2:$B$6000,$A4558),0)</f>
        <v/>
      </c>
      <c r="K4558">
        <f>IF(COUNTIFS(Winback!$K$2:$K$300,$D4558)&gt;0,1,0)</f>
        <v/>
      </c>
      <c r="L4558">
        <f>IF(AND($K4558=1,LEFT($A4558,3)="WB-"),SUMIFS(Winback!$D$2:$D$300,Winback!$K$2:$K$300,$D4558),0)</f>
        <v/>
      </c>
      <c r="M4558">
        <f>IF(OR($E4558=1,$G4558=1,SUMIFS(Registros!$J$2:$J$6000,Registros!$B$2:$B$6000,$A4558)&gt;0),1,0)</f>
        <v/>
      </c>
      <c r="N4558">
        <f>IF($J4558&gt;0,1,IF(COUNTIFS(Registros!$A$2:$A$6000,"CS",Registros!$B$2:$B$6000,$A4558,Registros!$K$2:$K$6000,"&lt;&gt;")&gt;0,1,0))</f>
        <v/>
      </c>
      <c r="O4558">
        <f>IF(AND($K4558=1,$E4558=0,$G4558=0,$I4558=0),"WINBACK",IF(AND($M4558=1,$N4558&gt;0),"CONVERGENTE",IF($M4558=1,"SOLO MÓVIL",IF($N4558&gt;0,"SOLO FIJO / INTERNET","SIN SERVICIOS"))))</f>
        <v/>
      </c>
      <c r="P4558">
        <f>IF($O4558="WINBACK","Recuperar (winback)",IF($O4558="CONVERGENTE","Upgrade / más líneas",IF($O4558="SOLO MÓVIL","Ofrecer fijo + internet (FLBBTV)",IF($O4558="SOLO FIJO / INTERNET","Ofrecer línea móvil Nextphone","Oferta completa (móvil + fijo + internet)"))))</f>
        <v/>
      </c>
      <c r="Q4558">
        <f>$F4558+$H4558+$L4558</f>
        <v/>
      </c>
      <c r="R4558">
        <f>IFERROR(VLOOKUP($A4558,Registros!$B$2:$G$6000,6,0),IFERROR(VLOOKUP($D4558,Winback!$B$2:$C$300,2,0),""))</f>
        <v/>
      </c>
      <c r="S4558">
        <f>IF($E4558=1,"NP","")&amp;IF($G4558=1,"+MOV","")&amp;IF($I4558=1,"+CS","")&amp;IF($K4558=1,"+WB","")</f>
        <v/>
      </c>
      <c r="T4558">
        <f>$E4558+$G4558+$I4558+$K4558</f>
        <v/>
      </c>
    </row>
    <row r="4559">
      <c r="A4559" t="inlineStr">
        <is>
          <t>346290090000</t>
        </is>
      </c>
      <c r="B4559" t="inlineStr">
        <is>
          <t>34629009</t>
        </is>
      </c>
      <c r="C4559" t="inlineStr">
        <is>
          <t>YESSENIA LINETH PAN ZHU</t>
        </is>
      </c>
      <c r="D4559" t="inlineStr">
        <is>
          <t>YESSENIALINETHPANZHU</t>
        </is>
      </c>
      <c r="E4559">
        <f>IF(COUNTIFS(Registros!$A$2:$A$6000,"NP",Registros!$B$2:$B$6000,$A4559)&gt;0,1,0)</f>
        <v/>
      </c>
      <c r="F4559">
        <f>IF($E4559=1,SUMIFS(Registros!$F$2:$F$6000,Registros!$A$2:$A$6000,"NP",Registros!$B$2:$B$6000,$A4559),0)</f>
        <v/>
      </c>
      <c r="G4559">
        <f>IF(COUNTIFS(Registros!$A$2:$A$6000,"MOV",Registros!$B$2:$B$6000,$A4559)&gt;0,1,0)</f>
        <v/>
      </c>
      <c r="H4559">
        <f>IF($G4559=1,SUMIFS(Registros!$F$2:$F$6000,Registros!$A$2:$A$6000,"MOV",Registros!$B$2:$B$6000,$A4559),0)</f>
        <v/>
      </c>
      <c r="I4559">
        <f>IF(COUNTIFS(Registros!$A$2:$A$6000,"CS",Registros!$B$2:$B$6000,$A4559)&gt;0,1,0)</f>
        <v/>
      </c>
      <c r="J4559">
        <f>IF($I4559=1,SUMIFS(Registros!$I$2:$I$6000,Registros!$A$2:$A$6000,"CS",Registros!$B$2:$B$6000,$A4559),0)</f>
        <v/>
      </c>
      <c r="K4559">
        <f>IF(COUNTIFS(Winback!$K$2:$K$300,$D4559)&gt;0,1,0)</f>
        <v/>
      </c>
      <c r="L4559">
        <f>IF(AND($K4559=1,LEFT($A4559,3)="WB-"),SUMIFS(Winback!$D$2:$D$300,Winback!$K$2:$K$300,$D4559),0)</f>
        <v/>
      </c>
      <c r="M4559">
        <f>IF(OR($E4559=1,$G4559=1,SUMIFS(Registros!$J$2:$J$6000,Registros!$B$2:$B$6000,$A4559)&gt;0),1,0)</f>
        <v/>
      </c>
      <c r="N4559">
        <f>IF($J4559&gt;0,1,IF(COUNTIFS(Registros!$A$2:$A$6000,"CS",Registros!$B$2:$B$6000,$A4559,Registros!$K$2:$K$6000,"&lt;&gt;")&gt;0,1,0))</f>
        <v/>
      </c>
      <c r="O4559">
        <f>IF(AND($K4559=1,$E4559=0,$G4559=0,$I4559=0),"WINBACK",IF(AND($M4559=1,$N4559&gt;0),"CONVERGENTE",IF($M4559=1,"SOLO MÓVIL",IF($N4559&gt;0,"SOLO FIJO / INTERNET","SIN SERVICIOS"))))</f>
        <v/>
      </c>
      <c r="P4559">
        <f>IF($O4559="WINBACK","Recuperar (winback)",IF($O4559="CONVERGENTE","Upgrade / más líneas",IF($O4559="SOLO MÓVIL","Ofrecer fijo + internet (FLBBTV)",IF($O4559="SOLO FIJO / INTERNET","Ofrecer línea móvil Nextphone","Oferta completa (móvil + fijo + internet)"))))</f>
        <v/>
      </c>
      <c r="Q4559">
        <f>$F4559+$H4559+$L4559</f>
        <v/>
      </c>
      <c r="R4559">
        <f>IFERROR(VLOOKUP($A4559,Registros!$B$2:$G$6000,6,0),IFERROR(VLOOKUP($D4559,Winback!$B$2:$C$300,2,0),""))</f>
        <v/>
      </c>
      <c r="S4559">
        <f>IF($E4559=1,"NP","")&amp;IF($G4559=1,"+MOV","")&amp;IF($I4559=1,"+CS","")&amp;IF($K4559=1,"+WB","")</f>
        <v/>
      </c>
      <c r="T4559">
        <f>$E4559+$G4559+$I4559+$K4559</f>
        <v/>
      </c>
    </row>
    <row r="4560">
      <c r="A4560" t="inlineStr">
        <is>
          <t>334337110000</t>
        </is>
      </c>
      <c r="B4560" t="inlineStr">
        <is>
          <t>33433711</t>
        </is>
      </c>
      <c r="C4560" t="inlineStr">
        <is>
          <t>YESSENIA LUO</t>
        </is>
      </c>
      <c r="D4560" t="inlineStr">
        <is>
          <t>YESSENIALUO</t>
        </is>
      </c>
      <c r="E4560">
        <f>IF(COUNTIFS(Registros!$A$2:$A$6000,"NP",Registros!$B$2:$B$6000,$A4560)&gt;0,1,0)</f>
        <v/>
      </c>
      <c r="F4560">
        <f>IF($E4560=1,SUMIFS(Registros!$F$2:$F$6000,Registros!$A$2:$A$6000,"NP",Registros!$B$2:$B$6000,$A4560),0)</f>
        <v/>
      </c>
      <c r="G4560">
        <f>IF(COUNTIFS(Registros!$A$2:$A$6000,"MOV",Registros!$B$2:$B$6000,$A4560)&gt;0,1,0)</f>
        <v/>
      </c>
      <c r="H4560">
        <f>IF($G4560=1,SUMIFS(Registros!$F$2:$F$6000,Registros!$A$2:$A$6000,"MOV",Registros!$B$2:$B$6000,$A4560),0)</f>
        <v/>
      </c>
      <c r="I4560">
        <f>IF(COUNTIFS(Registros!$A$2:$A$6000,"CS",Registros!$B$2:$B$6000,$A4560)&gt;0,1,0)</f>
        <v/>
      </c>
      <c r="J4560">
        <f>IF($I4560=1,SUMIFS(Registros!$I$2:$I$6000,Registros!$A$2:$A$6000,"CS",Registros!$B$2:$B$6000,$A4560),0)</f>
        <v/>
      </c>
      <c r="K4560">
        <f>IF(COUNTIFS(Winback!$K$2:$K$300,$D4560)&gt;0,1,0)</f>
        <v/>
      </c>
      <c r="L4560">
        <f>IF(AND($K4560=1,LEFT($A4560,3)="WB-"),SUMIFS(Winback!$D$2:$D$300,Winback!$K$2:$K$300,$D4560),0)</f>
        <v/>
      </c>
      <c r="M4560">
        <f>IF(OR($E4560=1,$G4560=1,SUMIFS(Registros!$J$2:$J$6000,Registros!$B$2:$B$6000,$A4560)&gt;0),1,0)</f>
        <v/>
      </c>
      <c r="N4560">
        <f>IF($J4560&gt;0,1,IF(COUNTIFS(Registros!$A$2:$A$6000,"CS",Registros!$B$2:$B$6000,$A4560,Registros!$K$2:$K$6000,"&lt;&gt;")&gt;0,1,0))</f>
        <v/>
      </c>
      <c r="O4560">
        <f>IF(AND($K4560=1,$E4560=0,$G4560=0,$I4560=0),"WINBACK",IF(AND($M4560=1,$N4560&gt;0),"CONVERGENTE",IF($M4560=1,"SOLO MÓVIL",IF($N4560&gt;0,"SOLO FIJO / INTERNET","SIN SERVICIOS"))))</f>
        <v/>
      </c>
      <c r="P4560">
        <f>IF($O4560="WINBACK","Recuperar (winback)",IF($O4560="CONVERGENTE","Upgrade / más líneas",IF($O4560="SOLO MÓVIL","Ofrecer fijo + internet (FLBBTV)",IF($O4560="SOLO FIJO / INTERNET","Ofrecer línea móvil Nextphone","Oferta completa (móvil + fijo + internet)"))))</f>
        <v/>
      </c>
      <c r="Q4560">
        <f>$F4560+$H4560+$L4560</f>
        <v/>
      </c>
      <c r="R4560">
        <f>IFERROR(VLOOKUP($A4560,Registros!$B$2:$G$6000,6,0),IFERROR(VLOOKUP($D4560,Winback!$B$2:$C$300,2,0),""))</f>
        <v/>
      </c>
      <c r="S4560">
        <f>IF($E4560=1,"NP","")&amp;IF($G4560=1,"+MOV","")&amp;IF($I4560=1,"+CS","")&amp;IF($K4560=1,"+WB","")</f>
        <v/>
      </c>
      <c r="T4560">
        <f>$E4560+$G4560+$I4560+$K4560</f>
        <v/>
      </c>
    </row>
    <row r="4561">
      <c r="A4561" t="inlineStr">
        <is>
          <t>344171060000</t>
        </is>
      </c>
      <c r="B4561" t="inlineStr">
        <is>
          <t>34417106</t>
        </is>
      </c>
      <c r="C4561" t="inlineStr">
        <is>
          <t>YESSENIA LUO XIAN</t>
        </is>
      </c>
      <c r="D4561" t="inlineStr">
        <is>
          <t>YESSENIALUOXIAN</t>
        </is>
      </c>
      <c r="E4561">
        <f>IF(COUNTIFS(Registros!$A$2:$A$6000,"NP",Registros!$B$2:$B$6000,$A4561)&gt;0,1,0)</f>
        <v/>
      </c>
      <c r="F4561">
        <f>IF($E4561=1,SUMIFS(Registros!$F$2:$F$6000,Registros!$A$2:$A$6000,"NP",Registros!$B$2:$B$6000,$A4561),0)</f>
        <v/>
      </c>
      <c r="G4561">
        <f>IF(COUNTIFS(Registros!$A$2:$A$6000,"MOV",Registros!$B$2:$B$6000,$A4561)&gt;0,1,0)</f>
        <v/>
      </c>
      <c r="H4561">
        <f>IF($G4561=1,SUMIFS(Registros!$F$2:$F$6000,Registros!$A$2:$A$6000,"MOV",Registros!$B$2:$B$6000,$A4561),0)</f>
        <v/>
      </c>
      <c r="I4561">
        <f>IF(COUNTIFS(Registros!$A$2:$A$6000,"CS",Registros!$B$2:$B$6000,$A4561)&gt;0,1,0)</f>
        <v/>
      </c>
      <c r="J4561">
        <f>IF($I4561=1,SUMIFS(Registros!$I$2:$I$6000,Registros!$A$2:$A$6000,"CS",Registros!$B$2:$B$6000,$A4561),0)</f>
        <v/>
      </c>
      <c r="K4561">
        <f>IF(COUNTIFS(Winback!$K$2:$K$300,$D4561)&gt;0,1,0)</f>
        <v/>
      </c>
      <c r="L4561">
        <f>IF(AND($K4561=1,LEFT($A4561,3)="WB-"),SUMIFS(Winback!$D$2:$D$300,Winback!$K$2:$K$300,$D4561),0)</f>
        <v/>
      </c>
      <c r="M4561">
        <f>IF(OR($E4561=1,$G4561=1,SUMIFS(Registros!$J$2:$J$6000,Registros!$B$2:$B$6000,$A4561)&gt;0),1,0)</f>
        <v/>
      </c>
      <c r="N4561">
        <f>IF($J4561&gt;0,1,IF(COUNTIFS(Registros!$A$2:$A$6000,"CS",Registros!$B$2:$B$6000,$A4561,Registros!$K$2:$K$6000,"&lt;&gt;")&gt;0,1,0))</f>
        <v/>
      </c>
      <c r="O4561">
        <f>IF(AND($K4561=1,$E4561=0,$G4561=0,$I4561=0),"WINBACK",IF(AND($M4561=1,$N4561&gt;0),"CONVERGENTE",IF($M4561=1,"SOLO MÓVIL",IF($N4561&gt;0,"SOLO FIJO / INTERNET","SIN SERVICIOS"))))</f>
        <v/>
      </c>
      <c r="P4561">
        <f>IF($O4561="WINBACK","Recuperar (winback)",IF($O4561="CONVERGENTE","Upgrade / más líneas",IF($O4561="SOLO MÓVIL","Ofrecer fijo + internet (FLBBTV)",IF($O4561="SOLO FIJO / INTERNET","Ofrecer línea móvil Nextphone","Oferta completa (móvil + fijo + internet)"))))</f>
        <v/>
      </c>
      <c r="Q4561">
        <f>$F4561+$H4561+$L4561</f>
        <v/>
      </c>
      <c r="R4561">
        <f>IFERROR(VLOOKUP($A4561,Registros!$B$2:$G$6000,6,0),IFERROR(VLOOKUP($D4561,Winback!$B$2:$C$300,2,0),""))</f>
        <v/>
      </c>
      <c r="S4561">
        <f>IF($E4561=1,"NP","")&amp;IF($G4561=1,"+MOV","")&amp;IF($I4561=1,"+CS","")&amp;IF($K4561=1,"+WB","")</f>
        <v/>
      </c>
      <c r="T4561">
        <f>$E4561+$G4561+$I4561+$K4561</f>
        <v/>
      </c>
    </row>
    <row r="4562">
      <c r="A4562" t="inlineStr">
        <is>
          <t>321083080000</t>
        </is>
      </c>
      <c r="B4562" t="inlineStr">
        <is>
          <t>32108308</t>
        </is>
      </c>
      <c r="C4562" t="inlineStr">
        <is>
          <t>YESSENIA SOTO</t>
        </is>
      </c>
      <c r="D4562" t="inlineStr">
        <is>
          <t>YESSENIASOTO</t>
        </is>
      </c>
      <c r="E4562">
        <f>IF(COUNTIFS(Registros!$A$2:$A$6000,"NP",Registros!$B$2:$B$6000,$A4562)&gt;0,1,0)</f>
        <v/>
      </c>
      <c r="F4562">
        <f>IF($E4562=1,SUMIFS(Registros!$F$2:$F$6000,Registros!$A$2:$A$6000,"NP",Registros!$B$2:$B$6000,$A4562),0)</f>
        <v/>
      </c>
      <c r="G4562">
        <f>IF(COUNTIFS(Registros!$A$2:$A$6000,"MOV",Registros!$B$2:$B$6000,$A4562)&gt;0,1,0)</f>
        <v/>
      </c>
      <c r="H4562">
        <f>IF($G4562=1,SUMIFS(Registros!$F$2:$F$6000,Registros!$A$2:$A$6000,"MOV",Registros!$B$2:$B$6000,$A4562),0)</f>
        <v/>
      </c>
      <c r="I4562">
        <f>IF(COUNTIFS(Registros!$A$2:$A$6000,"CS",Registros!$B$2:$B$6000,$A4562)&gt;0,1,0)</f>
        <v/>
      </c>
      <c r="J4562">
        <f>IF($I4562=1,SUMIFS(Registros!$I$2:$I$6000,Registros!$A$2:$A$6000,"CS",Registros!$B$2:$B$6000,$A4562),0)</f>
        <v/>
      </c>
      <c r="K4562">
        <f>IF(COUNTIFS(Winback!$K$2:$K$300,$D4562)&gt;0,1,0)</f>
        <v/>
      </c>
      <c r="L4562">
        <f>IF(AND($K4562=1,LEFT($A4562,3)="WB-"),SUMIFS(Winback!$D$2:$D$300,Winback!$K$2:$K$300,$D4562),0)</f>
        <v/>
      </c>
      <c r="M4562">
        <f>IF(OR($E4562=1,$G4562=1,SUMIFS(Registros!$J$2:$J$6000,Registros!$B$2:$B$6000,$A4562)&gt;0),1,0)</f>
        <v/>
      </c>
      <c r="N4562">
        <f>IF($J4562&gt;0,1,IF(COUNTIFS(Registros!$A$2:$A$6000,"CS",Registros!$B$2:$B$6000,$A4562,Registros!$K$2:$K$6000,"&lt;&gt;")&gt;0,1,0))</f>
        <v/>
      </c>
      <c r="O4562">
        <f>IF(AND($K4562=1,$E4562=0,$G4562=0,$I4562=0),"WINBACK",IF(AND($M4562=1,$N4562&gt;0),"CONVERGENTE",IF($M4562=1,"SOLO MÓVIL",IF($N4562&gt;0,"SOLO FIJO / INTERNET","SIN SERVICIOS"))))</f>
        <v/>
      </c>
      <c r="P4562">
        <f>IF($O4562="WINBACK","Recuperar (winback)",IF($O4562="CONVERGENTE","Upgrade / más líneas",IF($O4562="SOLO MÓVIL","Ofrecer fijo + internet (FLBBTV)",IF($O4562="SOLO FIJO / INTERNET","Ofrecer línea móvil Nextphone","Oferta completa (móvil + fijo + internet)"))))</f>
        <v/>
      </c>
      <c r="Q4562">
        <f>$F4562+$H4562+$L4562</f>
        <v/>
      </c>
      <c r="R4562">
        <f>IFERROR(VLOOKUP($A4562,Registros!$B$2:$G$6000,6,0),IFERROR(VLOOKUP($D4562,Winback!$B$2:$C$300,2,0),""))</f>
        <v/>
      </c>
      <c r="S4562">
        <f>IF($E4562=1,"NP","")&amp;IF($G4562=1,"+MOV","")&amp;IF($I4562=1,"+CS","")&amp;IF($K4562=1,"+WB","")</f>
        <v/>
      </c>
      <c r="T4562">
        <f>$E4562+$G4562+$I4562+$K4562</f>
        <v/>
      </c>
    </row>
    <row r="4563">
      <c r="A4563" t="inlineStr">
        <is>
          <t>341023440000</t>
        </is>
      </c>
      <c r="B4563" t="inlineStr">
        <is>
          <t>34102344</t>
        </is>
      </c>
      <c r="C4563" t="inlineStr">
        <is>
          <t>YESSICA ANAIS DIAZ</t>
        </is>
      </c>
      <c r="D4563" t="inlineStr">
        <is>
          <t>YESSICAANAISDIAZ</t>
        </is>
      </c>
      <c r="E4563">
        <f>IF(COUNTIFS(Registros!$A$2:$A$6000,"NP",Registros!$B$2:$B$6000,$A4563)&gt;0,1,0)</f>
        <v/>
      </c>
      <c r="F4563">
        <f>IF($E4563=1,SUMIFS(Registros!$F$2:$F$6000,Registros!$A$2:$A$6000,"NP",Registros!$B$2:$B$6000,$A4563),0)</f>
        <v/>
      </c>
      <c r="G4563">
        <f>IF(COUNTIFS(Registros!$A$2:$A$6000,"MOV",Registros!$B$2:$B$6000,$A4563)&gt;0,1,0)</f>
        <v/>
      </c>
      <c r="H4563">
        <f>IF($G4563=1,SUMIFS(Registros!$F$2:$F$6000,Registros!$A$2:$A$6000,"MOV",Registros!$B$2:$B$6000,$A4563),0)</f>
        <v/>
      </c>
      <c r="I4563">
        <f>IF(COUNTIFS(Registros!$A$2:$A$6000,"CS",Registros!$B$2:$B$6000,$A4563)&gt;0,1,0)</f>
        <v/>
      </c>
      <c r="J4563">
        <f>IF($I4563=1,SUMIFS(Registros!$I$2:$I$6000,Registros!$A$2:$A$6000,"CS",Registros!$B$2:$B$6000,$A4563),0)</f>
        <v/>
      </c>
      <c r="K4563">
        <f>IF(COUNTIFS(Winback!$K$2:$K$300,$D4563)&gt;0,1,0)</f>
        <v/>
      </c>
      <c r="L4563">
        <f>IF(AND($K4563=1,LEFT($A4563,3)="WB-"),SUMIFS(Winback!$D$2:$D$300,Winback!$K$2:$K$300,$D4563),0)</f>
        <v/>
      </c>
      <c r="M4563">
        <f>IF(OR($E4563=1,$G4563=1,SUMIFS(Registros!$J$2:$J$6000,Registros!$B$2:$B$6000,$A4563)&gt;0),1,0)</f>
        <v/>
      </c>
      <c r="N4563">
        <f>IF($J4563&gt;0,1,IF(COUNTIFS(Registros!$A$2:$A$6000,"CS",Registros!$B$2:$B$6000,$A4563,Registros!$K$2:$K$6000,"&lt;&gt;")&gt;0,1,0))</f>
        <v/>
      </c>
      <c r="O4563">
        <f>IF(AND($K4563=1,$E4563=0,$G4563=0,$I4563=0),"WINBACK",IF(AND($M4563=1,$N4563&gt;0),"CONVERGENTE",IF($M4563=1,"SOLO MÓVIL",IF($N4563&gt;0,"SOLO FIJO / INTERNET","SIN SERVICIOS"))))</f>
        <v/>
      </c>
      <c r="P4563">
        <f>IF($O4563="WINBACK","Recuperar (winback)",IF($O4563="CONVERGENTE","Upgrade / más líneas",IF($O4563="SOLO MÓVIL","Ofrecer fijo + internet (FLBBTV)",IF($O4563="SOLO FIJO / INTERNET","Ofrecer línea móvil Nextphone","Oferta completa (móvil + fijo + internet)"))))</f>
        <v/>
      </c>
      <c r="Q4563">
        <f>$F4563+$H4563+$L4563</f>
        <v/>
      </c>
      <c r="R4563">
        <f>IFERROR(VLOOKUP($A4563,Registros!$B$2:$G$6000,6,0),IFERROR(VLOOKUP($D4563,Winback!$B$2:$C$300,2,0),""))</f>
        <v/>
      </c>
      <c r="S4563">
        <f>IF($E4563=1,"NP","")&amp;IF($G4563=1,"+MOV","")&amp;IF($I4563=1,"+CS","")&amp;IF($K4563=1,"+WB","")</f>
        <v/>
      </c>
      <c r="T4563">
        <f>$E4563+$G4563+$I4563+$K4563</f>
        <v/>
      </c>
    </row>
    <row r="4564">
      <c r="A4564" t="inlineStr">
        <is>
          <t>348438850000</t>
        </is>
      </c>
      <c r="B4564" t="inlineStr">
        <is>
          <t>34843885</t>
        </is>
      </c>
      <c r="C4564" t="inlineStr">
        <is>
          <t>YESSICA CAROLAY FINOL SEPULVEDA</t>
        </is>
      </c>
      <c r="D4564" t="inlineStr">
        <is>
          <t>YESSICACAROLAYFINOLSEPULVEDA</t>
        </is>
      </c>
      <c r="E4564">
        <f>IF(COUNTIFS(Registros!$A$2:$A$6000,"NP",Registros!$B$2:$B$6000,$A4564)&gt;0,1,0)</f>
        <v/>
      </c>
      <c r="F4564">
        <f>IF($E4564=1,SUMIFS(Registros!$F$2:$F$6000,Registros!$A$2:$A$6000,"NP",Registros!$B$2:$B$6000,$A4564),0)</f>
        <v/>
      </c>
      <c r="G4564">
        <f>IF(COUNTIFS(Registros!$A$2:$A$6000,"MOV",Registros!$B$2:$B$6000,$A4564)&gt;0,1,0)</f>
        <v/>
      </c>
      <c r="H4564">
        <f>IF($G4564=1,SUMIFS(Registros!$F$2:$F$6000,Registros!$A$2:$A$6000,"MOV",Registros!$B$2:$B$6000,$A4564),0)</f>
        <v/>
      </c>
      <c r="I4564">
        <f>IF(COUNTIFS(Registros!$A$2:$A$6000,"CS",Registros!$B$2:$B$6000,$A4564)&gt;0,1,0)</f>
        <v/>
      </c>
      <c r="J4564">
        <f>IF($I4564=1,SUMIFS(Registros!$I$2:$I$6000,Registros!$A$2:$A$6000,"CS",Registros!$B$2:$B$6000,$A4564),0)</f>
        <v/>
      </c>
      <c r="K4564">
        <f>IF(COUNTIFS(Winback!$K$2:$K$300,$D4564)&gt;0,1,0)</f>
        <v/>
      </c>
      <c r="L4564">
        <f>IF(AND($K4564=1,LEFT($A4564,3)="WB-"),SUMIFS(Winback!$D$2:$D$300,Winback!$K$2:$K$300,$D4564),0)</f>
        <v/>
      </c>
      <c r="M4564">
        <f>IF(OR($E4564=1,$G4564=1,SUMIFS(Registros!$J$2:$J$6000,Registros!$B$2:$B$6000,$A4564)&gt;0),1,0)</f>
        <v/>
      </c>
      <c r="N4564">
        <f>IF($J4564&gt;0,1,IF(COUNTIFS(Registros!$A$2:$A$6000,"CS",Registros!$B$2:$B$6000,$A4564,Registros!$K$2:$K$6000,"&lt;&gt;")&gt;0,1,0))</f>
        <v/>
      </c>
      <c r="O4564">
        <f>IF(AND($K4564=1,$E4564=0,$G4564=0,$I4564=0),"WINBACK",IF(AND($M4564=1,$N4564&gt;0),"CONVERGENTE",IF($M4564=1,"SOLO MÓVIL",IF($N4564&gt;0,"SOLO FIJO / INTERNET","SIN SERVICIOS"))))</f>
        <v/>
      </c>
      <c r="P4564">
        <f>IF($O4564="WINBACK","Recuperar (winback)",IF($O4564="CONVERGENTE","Upgrade / más líneas",IF($O4564="SOLO MÓVIL","Ofrecer fijo + internet (FLBBTV)",IF($O4564="SOLO FIJO / INTERNET","Ofrecer línea móvil Nextphone","Oferta completa (móvil + fijo + internet)"))))</f>
        <v/>
      </c>
      <c r="Q4564">
        <f>$F4564+$H4564+$L4564</f>
        <v/>
      </c>
      <c r="R4564">
        <f>IFERROR(VLOOKUP($A4564,Registros!$B$2:$G$6000,6,0),IFERROR(VLOOKUP($D4564,Winback!$B$2:$C$300,2,0),""))</f>
        <v/>
      </c>
      <c r="S4564">
        <f>IF($E4564=1,"NP","")&amp;IF($G4564=1,"+MOV","")&amp;IF($I4564=1,"+CS","")&amp;IF($K4564=1,"+WB","")</f>
        <v/>
      </c>
      <c r="T4564">
        <f>$E4564+$G4564+$I4564+$K4564</f>
        <v/>
      </c>
    </row>
    <row r="4565">
      <c r="A4565" t="inlineStr">
        <is>
          <t>319056500000</t>
        </is>
      </c>
      <c r="B4565" t="inlineStr">
        <is>
          <t>31905650</t>
        </is>
      </c>
      <c r="C4565" t="inlineStr">
        <is>
          <t>YESSICA DEL CARMEN RODRIGUEZ CORRALES</t>
        </is>
      </c>
      <c r="D4565" t="inlineStr">
        <is>
          <t>YESSICADELCARMENRODRIGUEZCORRALES</t>
        </is>
      </c>
      <c r="E4565">
        <f>IF(COUNTIFS(Registros!$A$2:$A$6000,"NP",Registros!$B$2:$B$6000,$A4565)&gt;0,1,0)</f>
        <v/>
      </c>
      <c r="F4565">
        <f>IF($E4565=1,SUMIFS(Registros!$F$2:$F$6000,Registros!$A$2:$A$6000,"NP",Registros!$B$2:$B$6000,$A4565),0)</f>
        <v/>
      </c>
      <c r="G4565">
        <f>IF(COUNTIFS(Registros!$A$2:$A$6000,"MOV",Registros!$B$2:$B$6000,$A4565)&gt;0,1,0)</f>
        <v/>
      </c>
      <c r="H4565">
        <f>IF($G4565=1,SUMIFS(Registros!$F$2:$F$6000,Registros!$A$2:$A$6000,"MOV",Registros!$B$2:$B$6000,$A4565),0)</f>
        <v/>
      </c>
      <c r="I4565">
        <f>IF(COUNTIFS(Registros!$A$2:$A$6000,"CS",Registros!$B$2:$B$6000,$A4565)&gt;0,1,0)</f>
        <v/>
      </c>
      <c r="J4565">
        <f>IF($I4565=1,SUMIFS(Registros!$I$2:$I$6000,Registros!$A$2:$A$6000,"CS",Registros!$B$2:$B$6000,$A4565),0)</f>
        <v/>
      </c>
      <c r="K4565">
        <f>IF(COUNTIFS(Winback!$K$2:$K$300,$D4565)&gt;0,1,0)</f>
        <v/>
      </c>
      <c r="L4565">
        <f>IF(AND($K4565=1,LEFT($A4565,3)="WB-"),SUMIFS(Winback!$D$2:$D$300,Winback!$K$2:$K$300,$D4565),0)</f>
        <v/>
      </c>
      <c r="M4565">
        <f>IF(OR($E4565=1,$G4565=1,SUMIFS(Registros!$J$2:$J$6000,Registros!$B$2:$B$6000,$A4565)&gt;0),1,0)</f>
        <v/>
      </c>
      <c r="N4565">
        <f>IF($J4565&gt;0,1,IF(COUNTIFS(Registros!$A$2:$A$6000,"CS",Registros!$B$2:$B$6000,$A4565,Registros!$K$2:$K$6000,"&lt;&gt;")&gt;0,1,0))</f>
        <v/>
      </c>
      <c r="O4565">
        <f>IF(AND($K4565=1,$E4565=0,$G4565=0,$I4565=0),"WINBACK",IF(AND($M4565=1,$N4565&gt;0),"CONVERGENTE",IF($M4565=1,"SOLO MÓVIL",IF($N4565&gt;0,"SOLO FIJO / INTERNET","SIN SERVICIOS"))))</f>
        <v/>
      </c>
      <c r="P4565">
        <f>IF($O4565="WINBACK","Recuperar (winback)",IF($O4565="CONVERGENTE","Upgrade / más líneas",IF($O4565="SOLO MÓVIL","Ofrecer fijo + internet (FLBBTV)",IF($O4565="SOLO FIJO / INTERNET","Ofrecer línea móvil Nextphone","Oferta completa (móvil + fijo + internet)"))))</f>
        <v/>
      </c>
      <c r="Q4565">
        <f>$F4565+$H4565+$L4565</f>
        <v/>
      </c>
      <c r="R4565">
        <f>IFERROR(VLOOKUP($A4565,Registros!$B$2:$G$6000,6,0),IFERROR(VLOOKUP($D4565,Winback!$B$2:$C$300,2,0),""))</f>
        <v/>
      </c>
      <c r="S4565">
        <f>IF($E4565=1,"NP","")&amp;IF($G4565=1,"+MOV","")&amp;IF($I4565=1,"+CS","")&amp;IF($K4565=1,"+WB","")</f>
        <v/>
      </c>
      <c r="T4565">
        <f>$E4565+$G4565+$I4565+$K4565</f>
        <v/>
      </c>
    </row>
    <row r="4566">
      <c r="A4566" t="inlineStr">
        <is>
          <t>322005710000</t>
        </is>
      </c>
      <c r="B4566" t="inlineStr">
        <is>
          <t>32200571</t>
        </is>
      </c>
      <c r="C4566" t="inlineStr">
        <is>
          <t>YESSICA LUI LUO</t>
        </is>
      </c>
      <c r="D4566" t="inlineStr">
        <is>
          <t>YESSICALUILUO</t>
        </is>
      </c>
      <c r="E4566">
        <f>IF(COUNTIFS(Registros!$A$2:$A$6000,"NP",Registros!$B$2:$B$6000,$A4566)&gt;0,1,0)</f>
        <v/>
      </c>
      <c r="F4566">
        <f>IF($E4566=1,SUMIFS(Registros!$F$2:$F$6000,Registros!$A$2:$A$6000,"NP",Registros!$B$2:$B$6000,$A4566),0)</f>
        <v/>
      </c>
      <c r="G4566">
        <f>IF(COUNTIFS(Registros!$A$2:$A$6000,"MOV",Registros!$B$2:$B$6000,$A4566)&gt;0,1,0)</f>
        <v/>
      </c>
      <c r="H4566">
        <f>IF($G4566=1,SUMIFS(Registros!$F$2:$F$6000,Registros!$A$2:$A$6000,"MOV",Registros!$B$2:$B$6000,$A4566),0)</f>
        <v/>
      </c>
      <c r="I4566">
        <f>IF(COUNTIFS(Registros!$A$2:$A$6000,"CS",Registros!$B$2:$B$6000,$A4566)&gt;0,1,0)</f>
        <v/>
      </c>
      <c r="J4566">
        <f>IF($I4566=1,SUMIFS(Registros!$I$2:$I$6000,Registros!$A$2:$A$6000,"CS",Registros!$B$2:$B$6000,$A4566),0)</f>
        <v/>
      </c>
      <c r="K4566">
        <f>IF(COUNTIFS(Winback!$K$2:$K$300,$D4566)&gt;0,1,0)</f>
        <v/>
      </c>
      <c r="L4566">
        <f>IF(AND($K4566=1,LEFT($A4566,3)="WB-"),SUMIFS(Winback!$D$2:$D$300,Winback!$K$2:$K$300,$D4566),0)</f>
        <v/>
      </c>
      <c r="M4566">
        <f>IF(OR($E4566=1,$G4566=1,SUMIFS(Registros!$J$2:$J$6000,Registros!$B$2:$B$6000,$A4566)&gt;0),1,0)</f>
        <v/>
      </c>
      <c r="N4566">
        <f>IF($J4566&gt;0,1,IF(COUNTIFS(Registros!$A$2:$A$6000,"CS",Registros!$B$2:$B$6000,$A4566,Registros!$K$2:$K$6000,"&lt;&gt;")&gt;0,1,0))</f>
        <v/>
      </c>
      <c r="O4566">
        <f>IF(AND($K4566=1,$E4566=0,$G4566=0,$I4566=0),"WINBACK",IF(AND($M4566=1,$N4566&gt;0),"CONVERGENTE",IF($M4566=1,"SOLO MÓVIL",IF($N4566&gt;0,"SOLO FIJO / INTERNET","SIN SERVICIOS"))))</f>
        <v/>
      </c>
      <c r="P4566">
        <f>IF($O4566="WINBACK","Recuperar (winback)",IF($O4566="CONVERGENTE","Upgrade / más líneas",IF($O4566="SOLO MÓVIL","Ofrecer fijo + internet (FLBBTV)",IF($O4566="SOLO FIJO / INTERNET","Ofrecer línea móvil Nextphone","Oferta completa (móvil + fijo + internet)"))))</f>
        <v/>
      </c>
      <c r="Q4566">
        <f>$F4566+$H4566+$L4566</f>
        <v/>
      </c>
      <c r="R4566">
        <f>IFERROR(VLOOKUP($A4566,Registros!$B$2:$G$6000,6,0),IFERROR(VLOOKUP($D4566,Winback!$B$2:$C$300,2,0),""))</f>
        <v/>
      </c>
      <c r="S4566">
        <f>IF($E4566=1,"NP","")&amp;IF($G4566=1,"+MOV","")&amp;IF($I4566=1,"+CS","")&amp;IF($K4566=1,"+WB","")</f>
        <v/>
      </c>
      <c r="T4566">
        <f>$E4566+$G4566+$I4566+$K4566</f>
        <v/>
      </c>
    </row>
    <row r="4567">
      <c r="A4567" t="inlineStr">
        <is>
          <t>347007030000</t>
        </is>
      </c>
      <c r="B4567" t="inlineStr">
        <is>
          <t>34700703</t>
        </is>
      </c>
      <c r="C4567" t="inlineStr">
        <is>
          <t>YESSICA RENGIFO LUCUMI</t>
        </is>
      </c>
      <c r="D4567" t="inlineStr">
        <is>
          <t>YESSICARENGIFOLUCUMI</t>
        </is>
      </c>
      <c r="E4567">
        <f>IF(COUNTIFS(Registros!$A$2:$A$6000,"NP",Registros!$B$2:$B$6000,$A4567)&gt;0,1,0)</f>
        <v/>
      </c>
      <c r="F4567">
        <f>IF($E4567=1,SUMIFS(Registros!$F$2:$F$6000,Registros!$A$2:$A$6000,"NP",Registros!$B$2:$B$6000,$A4567),0)</f>
        <v/>
      </c>
      <c r="G4567">
        <f>IF(COUNTIFS(Registros!$A$2:$A$6000,"MOV",Registros!$B$2:$B$6000,$A4567)&gt;0,1,0)</f>
        <v/>
      </c>
      <c r="H4567">
        <f>IF($G4567=1,SUMIFS(Registros!$F$2:$F$6000,Registros!$A$2:$A$6000,"MOV",Registros!$B$2:$B$6000,$A4567),0)</f>
        <v/>
      </c>
      <c r="I4567">
        <f>IF(COUNTIFS(Registros!$A$2:$A$6000,"CS",Registros!$B$2:$B$6000,$A4567)&gt;0,1,0)</f>
        <v/>
      </c>
      <c r="J4567">
        <f>IF($I4567=1,SUMIFS(Registros!$I$2:$I$6000,Registros!$A$2:$A$6000,"CS",Registros!$B$2:$B$6000,$A4567),0)</f>
        <v/>
      </c>
      <c r="K4567">
        <f>IF(COUNTIFS(Winback!$K$2:$K$300,$D4567)&gt;0,1,0)</f>
        <v/>
      </c>
      <c r="L4567">
        <f>IF(AND($K4567=1,LEFT($A4567,3)="WB-"),SUMIFS(Winback!$D$2:$D$300,Winback!$K$2:$K$300,$D4567),0)</f>
        <v/>
      </c>
      <c r="M4567">
        <f>IF(OR($E4567=1,$G4567=1,SUMIFS(Registros!$J$2:$J$6000,Registros!$B$2:$B$6000,$A4567)&gt;0),1,0)</f>
        <v/>
      </c>
      <c r="N4567">
        <f>IF($J4567&gt;0,1,IF(COUNTIFS(Registros!$A$2:$A$6000,"CS",Registros!$B$2:$B$6000,$A4567,Registros!$K$2:$K$6000,"&lt;&gt;")&gt;0,1,0))</f>
        <v/>
      </c>
      <c r="O4567">
        <f>IF(AND($K4567=1,$E4567=0,$G4567=0,$I4567=0),"WINBACK",IF(AND($M4567=1,$N4567&gt;0),"CONVERGENTE",IF($M4567=1,"SOLO MÓVIL",IF($N4567&gt;0,"SOLO FIJO / INTERNET","SIN SERVICIOS"))))</f>
        <v/>
      </c>
      <c r="P4567">
        <f>IF($O4567="WINBACK","Recuperar (winback)",IF($O4567="CONVERGENTE","Upgrade / más líneas",IF($O4567="SOLO MÓVIL","Ofrecer fijo + internet (FLBBTV)",IF($O4567="SOLO FIJO / INTERNET","Ofrecer línea móvil Nextphone","Oferta completa (móvil + fijo + internet)"))))</f>
        <v/>
      </c>
      <c r="Q4567">
        <f>$F4567+$H4567+$L4567</f>
        <v/>
      </c>
      <c r="R4567">
        <f>IFERROR(VLOOKUP($A4567,Registros!$B$2:$G$6000,6,0),IFERROR(VLOOKUP($D4567,Winback!$B$2:$C$300,2,0),""))</f>
        <v/>
      </c>
      <c r="S4567">
        <f>IF($E4567=1,"NP","")&amp;IF($G4567=1,"+MOV","")&amp;IF($I4567=1,"+CS","")&amp;IF($K4567=1,"+WB","")</f>
        <v/>
      </c>
      <c r="T4567">
        <f>$E4567+$G4567+$I4567+$K4567</f>
        <v/>
      </c>
    </row>
    <row r="4568">
      <c r="A4568" t="inlineStr">
        <is>
          <t>345366750000</t>
        </is>
      </c>
      <c r="B4568" t="inlineStr">
        <is>
          <t>34536675</t>
        </is>
      </c>
      <c r="C4568" t="inlineStr">
        <is>
          <t>YESSICA RIOS</t>
        </is>
      </c>
      <c r="D4568" t="inlineStr">
        <is>
          <t>YESSICARIOS</t>
        </is>
      </c>
      <c r="E4568">
        <f>IF(COUNTIFS(Registros!$A$2:$A$6000,"NP",Registros!$B$2:$B$6000,$A4568)&gt;0,1,0)</f>
        <v/>
      </c>
      <c r="F4568">
        <f>IF($E4568=1,SUMIFS(Registros!$F$2:$F$6000,Registros!$A$2:$A$6000,"NP",Registros!$B$2:$B$6000,$A4568),0)</f>
        <v/>
      </c>
      <c r="G4568">
        <f>IF(COUNTIFS(Registros!$A$2:$A$6000,"MOV",Registros!$B$2:$B$6000,$A4568)&gt;0,1,0)</f>
        <v/>
      </c>
      <c r="H4568">
        <f>IF($G4568=1,SUMIFS(Registros!$F$2:$F$6000,Registros!$A$2:$A$6000,"MOV",Registros!$B$2:$B$6000,$A4568),0)</f>
        <v/>
      </c>
      <c r="I4568">
        <f>IF(COUNTIFS(Registros!$A$2:$A$6000,"CS",Registros!$B$2:$B$6000,$A4568)&gt;0,1,0)</f>
        <v/>
      </c>
      <c r="J4568">
        <f>IF($I4568=1,SUMIFS(Registros!$I$2:$I$6000,Registros!$A$2:$A$6000,"CS",Registros!$B$2:$B$6000,$A4568),0)</f>
        <v/>
      </c>
      <c r="K4568">
        <f>IF(COUNTIFS(Winback!$K$2:$K$300,$D4568)&gt;0,1,0)</f>
        <v/>
      </c>
      <c r="L4568">
        <f>IF(AND($K4568=1,LEFT($A4568,3)="WB-"),SUMIFS(Winback!$D$2:$D$300,Winback!$K$2:$K$300,$D4568),0)</f>
        <v/>
      </c>
      <c r="M4568">
        <f>IF(OR($E4568=1,$G4568=1,SUMIFS(Registros!$J$2:$J$6000,Registros!$B$2:$B$6000,$A4568)&gt;0),1,0)</f>
        <v/>
      </c>
      <c r="N4568">
        <f>IF($J4568&gt;0,1,IF(COUNTIFS(Registros!$A$2:$A$6000,"CS",Registros!$B$2:$B$6000,$A4568,Registros!$K$2:$K$6000,"&lt;&gt;")&gt;0,1,0))</f>
        <v/>
      </c>
      <c r="O4568">
        <f>IF(AND($K4568=1,$E4568=0,$G4568=0,$I4568=0),"WINBACK",IF(AND($M4568=1,$N4568&gt;0),"CONVERGENTE",IF($M4568=1,"SOLO MÓVIL",IF($N4568&gt;0,"SOLO FIJO / INTERNET","SIN SERVICIOS"))))</f>
        <v/>
      </c>
      <c r="P4568">
        <f>IF($O4568="WINBACK","Recuperar (winback)",IF($O4568="CONVERGENTE","Upgrade / más líneas",IF($O4568="SOLO MÓVIL","Ofrecer fijo + internet (FLBBTV)",IF($O4568="SOLO FIJO / INTERNET","Ofrecer línea móvil Nextphone","Oferta completa (móvil + fijo + internet)"))))</f>
        <v/>
      </c>
      <c r="Q4568">
        <f>$F4568+$H4568+$L4568</f>
        <v/>
      </c>
      <c r="R4568">
        <f>IFERROR(VLOOKUP($A4568,Registros!$B$2:$G$6000,6,0),IFERROR(VLOOKUP($D4568,Winback!$B$2:$C$300,2,0),""))</f>
        <v/>
      </c>
      <c r="S4568">
        <f>IF($E4568=1,"NP","")&amp;IF($G4568=1,"+MOV","")&amp;IF($I4568=1,"+CS","")&amp;IF($K4568=1,"+WB","")</f>
        <v/>
      </c>
      <c r="T4568">
        <f>$E4568+$G4568+$I4568+$K4568</f>
        <v/>
      </c>
    </row>
    <row r="4569">
      <c r="A4569" t="inlineStr">
        <is>
          <t>334008890000</t>
        </is>
      </c>
      <c r="B4569" t="inlineStr">
        <is>
          <t>33400889</t>
        </is>
      </c>
      <c r="C4569" t="inlineStr">
        <is>
          <t>YESSURI MARIA DAVILA DE NOVEY</t>
        </is>
      </c>
      <c r="D4569" t="inlineStr">
        <is>
          <t>YESSURIMARIADAVILADENOVEY</t>
        </is>
      </c>
      <c r="E4569">
        <f>IF(COUNTIFS(Registros!$A$2:$A$6000,"NP",Registros!$B$2:$B$6000,$A4569)&gt;0,1,0)</f>
        <v/>
      </c>
      <c r="F4569">
        <f>IF($E4569=1,SUMIFS(Registros!$F$2:$F$6000,Registros!$A$2:$A$6000,"NP",Registros!$B$2:$B$6000,$A4569),0)</f>
        <v/>
      </c>
      <c r="G4569">
        <f>IF(COUNTIFS(Registros!$A$2:$A$6000,"MOV",Registros!$B$2:$B$6000,$A4569)&gt;0,1,0)</f>
        <v/>
      </c>
      <c r="H4569">
        <f>IF($G4569=1,SUMIFS(Registros!$F$2:$F$6000,Registros!$A$2:$A$6000,"MOV",Registros!$B$2:$B$6000,$A4569),0)</f>
        <v/>
      </c>
      <c r="I4569">
        <f>IF(COUNTIFS(Registros!$A$2:$A$6000,"CS",Registros!$B$2:$B$6000,$A4569)&gt;0,1,0)</f>
        <v/>
      </c>
      <c r="J4569">
        <f>IF($I4569=1,SUMIFS(Registros!$I$2:$I$6000,Registros!$A$2:$A$6000,"CS",Registros!$B$2:$B$6000,$A4569),0)</f>
        <v/>
      </c>
      <c r="K4569">
        <f>IF(COUNTIFS(Winback!$K$2:$K$300,$D4569)&gt;0,1,0)</f>
        <v/>
      </c>
      <c r="L4569">
        <f>IF(AND($K4569=1,LEFT($A4569,3)="WB-"),SUMIFS(Winback!$D$2:$D$300,Winback!$K$2:$K$300,$D4569),0)</f>
        <v/>
      </c>
      <c r="M4569">
        <f>IF(OR($E4569=1,$G4569=1,SUMIFS(Registros!$J$2:$J$6000,Registros!$B$2:$B$6000,$A4569)&gt;0),1,0)</f>
        <v/>
      </c>
      <c r="N4569">
        <f>IF($J4569&gt;0,1,IF(COUNTIFS(Registros!$A$2:$A$6000,"CS",Registros!$B$2:$B$6000,$A4569,Registros!$K$2:$K$6000,"&lt;&gt;")&gt;0,1,0))</f>
        <v/>
      </c>
      <c r="O4569">
        <f>IF(AND($K4569=1,$E4569=0,$G4569=0,$I4569=0),"WINBACK",IF(AND($M4569=1,$N4569&gt;0),"CONVERGENTE",IF($M4569=1,"SOLO MÓVIL",IF($N4569&gt;0,"SOLO FIJO / INTERNET","SIN SERVICIOS"))))</f>
        <v/>
      </c>
      <c r="P4569">
        <f>IF($O4569="WINBACK","Recuperar (winback)",IF($O4569="CONVERGENTE","Upgrade / más líneas",IF($O4569="SOLO MÓVIL","Ofrecer fijo + internet (FLBBTV)",IF($O4569="SOLO FIJO / INTERNET","Ofrecer línea móvil Nextphone","Oferta completa (móvil + fijo + internet)"))))</f>
        <v/>
      </c>
      <c r="Q4569">
        <f>$F4569+$H4569+$L4569</f>
        <v/>
      </c>
      <c r="R4569">
        <f>IFERROR(VLOOKUP($A4569,Registros!$B$2:$G$6000,6,0),IFERROR(VLOOKUP($D4569,Winback!$B$2:$C$300,2,0),""))</f>
        <v/>
      </c>
      <c r="S4569">
        <f>IF($E4569=1,"NP","")&amp;IF($G4569=1,"+MOV","")&amp;IF($I4569=1,"+CS","")&amp;IF($K4569=1,"+WB","")</f>
        <v/>
      </c>
      <c r="T4569">
        <f>$E4569+$G4569+$I4569+$K4569</f>
        <v/>
      </c>
    </row>
    <row r="4570">
      <c r="A4570" t="inlineStr">
        <is>
          <t>349120800000</t>
        </is>
      </c>
      <c r="B4570" t="inlineStr">
        <is>
          <t>34912080</t>
        </is>
      </c>
      <c r="C4570" t="inlineStr">
        <is>
          <t>YESTANI MADRID NUÑEZ</t>
        </is>
      </c>
      <c r="D4570" t="inlineStr">
        <is>
          <t>YESTANIMADRIDNUNEZ</t>
        </is>
      </c>
      <c r="E4570">
        <f>IF(COUNTIFS(Registros!$A$2:$A$6000,"NP",Registros!$B$2:$B$6000,$A4570)&gt;0,1,0)</f>
        <v/>
      </c>
      <c r="F4570">
        <f>IF($E4570=1,SUMIFS(Registros!$F$2:$F$6000,Registros!$A$2:$A$6000,"NP",Registros!$B$2:$B$6000,$A4570),0)</f>
        <v/>
      </c>
      <c r="G4570">
        <f>IF(COUNTIFS(Registros!$A$2:$A$6000,"MOV",Registros!$B$2:$B$6000,$A4570)&gt;0,1,0)</f>
        <v/>
      </c>
      <c r="H4570">
        <f>IF($G4570=1,SUMIFS(Registros!$F$2:$F$6000,Registros!$A$2:$A$6000,"MOV",Registros!$B$2:$B$6000,$A4570),0)</f>
        <v/>
      </c>
      <c r="I4570">
        <f>IF(COUNTIFS(Registros!$A$2:$A$6000,"CS",Registros!$B$2:$B$6000,$A4570)&gt;0,1,0)</f>
        <v/>
      </c>
      <c r="J4570">
        <f>IF($I4570=1,SUMIFS(Registros!$I$2:$I$6000,Registros!$A$2:$A$6000,"CS",Registros!$B$2:$B$6000,$A4570),0)</f>
        <v/>
      </c>
      <c r="K4570">
        <f>IF(COUNTIFS(Winback!$K$2:$K$300,$D4570)&gt;0,1,0)</f>
        <v/>
      </c>
      <c r="L4570">
        <f>IF(AND($K4570=1,LEFT($A4570,3)="WB-"),SUMIFS(Winback!$D$2:$D$300,Winback!$K$2:$K$300,$D4570),0)</f>
        <v/>
      </c>
      <c r="M4570">
        <f>IF(OR($E4570=1,$G4570=1,SUMIFS(Registros!$J$2:$J$6000,Registros!$B$2:$B$6000,$A4570)&gt;0),1,0)</f>
        <v/>
      </c>
      <c r="N4570">
        <f>IF($J4570&gt;0,1,IF(COUNTIFS(Registros!$A$2:$A$6000,"CS",Registros!$B$2:$B$6000,$A4570,Registros!$K$2:$K$6000,"&lt;&gt;")&gt;0,1,0))</f>
        <v/>
      </c>
      <c r="O4570">
        <f>IF(AND($K4570=1,$E4570=0,$G4570=0,$I4570=0),"WINBACK",IF(AND($M4570=1,$N4570&gt;0),"CONVERGENTE",IF($M4570=1,"SOLO MÓVIL",IF($N4570&gt;0,"SOLO FIJO / INTERNET","SIN SERVICIOS"))))</f>
        <v/>
      </c>
      <c r="P4570">
        <f>IF($O4570="WINBACK","Recuperar (winback)",IF($O4570="CONVERGENTE","Upgrade / más líneas",IF($O4570="SOLO MÓVIL","Ofrecer fijo + internet (FLBBTV)",IF($O4570="SOLO FIJO / INTERNET","Ofrecer línea móvil Nextphone","Oferta completa (móvil + fijo + internet)"))))</f>
        <v/>
      </c>
      <c r="Q4570">
        <f>$F4570+$H4570+$L4570</f>
        <v/>
      </c>
      <c r="R4570">
        <f>IFERROR(VLOOKUP($A4570,Registros!$B$2:$G$6000,6,0),IFERROR(VLOOKUP($D4570,Winback!$B$2:$C$300,2,0),""))</f>
        <v/>
      </c>
      <c r="S4570">
        <f>IF($E4570=1,"NP","")&amp;IF($G4570=1,"+MOV","")&amp;IF($I4570=1,"+CS","")&amp;IF($K4570=1,"+WB","")</f>
        <v/>
      </c>
      <c r="T4570">
        <f>$E4570+$G4570+$I4570+$K4570</f>
        <v/>
      </c>
    </row>
    <row r="4571">
      <c r="A4571" t="inlineStr">
        <is>
          <t>358016080000</t>
        </is>
      </c>
      <c r="B4571" t="inlineStr">
        <is>
          <t>35801608</t>
        </is>
      </c>
      <c r="C4571" t="inlineStr">
        <is>
          <t>YESTANI QUIROZ TEUCAMA</t>
        </is>
      </c>
      <c r="D4571" t="inlineStr">
        <is>
          <t>YESTANIQUIROZTEUCAMA</t>
        </is>
      </c>
      <c r="E4571">
        <f>IF(COUNTIFS(Registros!$A$2:$A$6000,"NP",Registros!$B$2:$B$6000,$A4571)&gt;0,1,0)</f>
        <v/>
      </c>
      <c r="F4571">
        <f>IF($E4571=1,SUMIFS(Registros!$F$2:$F$6000,Registros!$A$2:$A$6000,"NP",Registros!$B$2:$B$6000,$A4571),0)</f>
        <v/>
      </c>
      <c r="G4571">
        <f>IF(COUNTIFS(Registros!$A$2:$A$6000,"MOV",Registros!$B$2:$B$6000,$A4571)&gt;0,1,0)</f>
        <v/>
      </c>
      <c r="H4571">
        <f>IF($G4571=1,SUMIFS(Registros!$F$2:$F$6000,Registros!$A$2:$A$6000,"MOV",Registros!$B$2:$B$6000,$A4571),0)</f>
        <v/>
      </c>
      <c r="I4571">
        <f>IF(COUNTIFS(Registros!$A$2:$A$6000,"CS",Registros!$B$2:$B$6000,$A4571)&gt;0,1,0)</f>
        <v/>
      </c>
      <c r="J4571">
        <f>IF($I4571=1,SUMIFS(Registros!$I$2:$I$6000,Registros!$A$2:$A$6000,"CS",Registros!$B$2:$B$6000,$A4571),0)</f>
        <v/>
      </c>
      <c r="K4571">
        <f>IF(COUNTIFS(Winback!$K$2:$K$300,$D4571)&gt;0,1,0)</f>
        <v/>
      </c>
      <c r="L4571">
        <f>IF(AND($K4571=1,LEFT($A4571,3)="WB-"),SUMIFS(Winback!$D$2:$D$300,Winback!$K$2:$K$300,$D4571),0)</f>
        <v/>
      </c>
      <c r="M4571">
        <f>IF(OR($E4571=1,$G4571=1,SUMIFS(Registros!$J$2:$J$6000,Registros!$B$2:$B$6000,$A4571)&gt;0),1,0)</f>
        <v/>
      </c>
      <c r="N4571">
        <f>IF($J4571&gt;0,1,IF(COUNTIFS(Registros!$A$2:$A$6000,"CS",Registros!$B$2:$B$6000,$A4571,Registros!$K$2:$K$6000,"&lt;&gt;")&gt;0,1,0))</f>
        <v/>
      </c>
      <c r="O4571">
        <f>IF(AND($K4571=1,$E4571=0,$G4571=0,$I4571=0),"WINBACK",IF(AND($M4571=1,$N4571&gt;0),"CONVERGENTE",IF($M4571=1,"SOLO MÓVIL",IF($N4571&gt;0,"SOLO FIJO / INTERNET","SIN SERVICIOS"))))</f>
        <v/>
      </c>
      <c r="P4571">
        <f>IF($O4571="WINBACK","Recuperar (winback)",IF($O4571="CONVERGENTE","Upgrade / más líneas",IF($O4571="SOLO MÓVIL","Ofrecer fijo + internet (FLBBTV)",IF($O4571="SOLO FIJO / INTERNET","Ofrecer línea móvil Nextphone","Oferta completa (móvil + fijo + internet)"))))</f>
        <v/>
      </c>
      <c r="Q4571">
        <f>$F4571+$H4571+$L4571</f>
        <v/>
      </c>
      <c r="R4571">
        <f>IFERROR(VLOOKUP($A4571,Registros!$B$2:$G$6000,6,0),IFERROR(VLOOKUP($D4571,Winback!$B$2:$C$300,2,0),""))</f>
        <v/>
      </c>
      <c r="S4571">
        <f>IF($E4571=1,"NP","")&amp;IF($G4571=1,"+MOV","")&amp;IF($I4571=1,"+CS","")&amp;IF($K4571=1,"+WB","")</f>
        <v/>
      </c>
      <c r="T4571">
        <f>$E4571+$G4571+$I4571+$K4571</f>
        <v/>
      </c>
    </row>
    <row r="4572">
      <c r="A4572" t="inlineStr">
        <is>
          <t>349253070000</t>
        </is>
      </c>
      <c r="B4572" t="inlineStr">
        <is>
          <t>34925307</t>
        </is>
      </c>
      <c r="C4572" t="inlineStr">
        <is>
          <t>YETSSICA RIVERO</t>
        </is>
      </c>
      <c r="D4572" t="inlineStr">
        <is>
          <t>YETSSICARIVERO</t>
        </is>
      </c>
      <c r="E4572">
        <f>IF(COUNTIFS(Registros!$A$2:$A$6000,"NP",Registros!$B$2:$B$6000,$A4572)&gt;0,1,0)</f>
        <v/>
      </c>
      <c r="F4572">
        <f>IF($E4572=1,SUMIFS(Registros!$F$2:$F$6000,Registros!$A$2:$A$6000,"NP",Registros!$B$2:$B$6000,$A4572),0)</f>
        <v/>
      </c>
      <c r="G4572">
        <f>IF(COUNTIFS(Registros!$A$2:$A$6000,"MOV",Registros!$B$2:$B$6000,$A4572)&gt;0,1,0)</f>
        <v/>
      </c>
      <c r="H4572">
        <f>IF($G4572=1,SUMIFS(Registros!$F$2:$F$6000,Registros!$A$2:$A$6000,"MOV",Registros!$B$2:$B$6000,$A4572),0)</f>
        <v/>
      </c>
      <c r="I4572">
        <f>IF(COUNTIFS(Registros!$A$2:$A$6000,"CS",Registros!$B$2:$B$6000,$A4572)&gt;0,1,0)</f>
        <v/>
      </c>
      <c r="J4572">
        <f>IF($I4572=1,SUMIFS(Registros!$I$2:$I$6000,Registros!$A$2:$A$6000,"CS",Registros!$B$2:$B$6000,$A4572),0)</f>
        <v/>
      </c>
      <c r="K4572">
        <f>IF(COUNTIFS(Winback!$K$2:$K$300,$D4572)&gt;0,1,0)</f>
        <v/>
      </c>
      <c r="L4572">
        <f>IF(AND($K4572=1,LEFT($A4572,3)="WB-"),SUMIFS(Winback!$D$2:$D$300,Winback!$K$2:$K$300,$D4572),0)</f>
        <v/>
      </c>
      <c r="M4572">
        <f>IF(OR($E4572=1,$G4572=1,SUMIFS(Registros!$J$2:$J$6000,Registros!$B$2:$B$6000,$A4572)&gt;0),1,0)</f>
        <v/>
      </c>
      <c r="N4572">
        <f>IF($J4572&gt;0,1,IF(COUNTIFS(Registros!$A$2:$A$6000,"CS",Registros!$B$2:$B$6000,$A4572,Registros!$K$2:$K$6000,"&lt;&gt;")&gt;0,1,0))</f>
        <v/>
      </c>
      <c r="O4572">
        <f>IF(AND($K4572=1,$E4572=0,$G4572=0,$I4572=0),"WINBACK",IF(AND($M4572=1,$N4572&gt;0),"CONVERGENTE",IF($M4572=1,"SOLO MÓVIL",IF($N4572&gt;0,"SOLO FIJO / INTERNET","SIN SERVICIOS"))))</f>
        <v/>
      </c>
      <c r="P4572">
        <f>IF($O4572="WINBACK","Recuperar (winback)",IF($O4572="CONVERGENTE","Upgrade / más líneas",IF($O4572="SOLO MÓVIL","Ofrecer fijo + internet (FLBBTV)",IF($O4572="SOLO FIJO / INTERNET","Ofrecer línea móvil Nextphone","Oferta completa (móvil + fijo + internet)"))))</f>
        <v/>
      </c>
      <c r="Q4572">
        <f>$F4572+$H4572+$L4572</f>
        <v/>
      </c>
      <c r="R4572">
        <f>IFERROR(VLOOKUP($A4572,Registros!$B$2:$G$6000,6,0),IFERROR(VLOOKUP($D4572,Winback!$B$2:$C$300,2,0),""))</f>
        <v/>
      </c>
      <c r="S4572">
        <f>IF($E4572=1,"NP","")&amp;IF($G4572=1,"+MOV","")&amp;IF($I4572=1,"+CS","")&amp;IF($K4572=1,"+WB","")</f>
        <v/>
      </c>
      <c r="T4572">
        <f>$E4572+$G4572+$I4572+$K4572</f>
        <v/>
      </c>
    </row>
    <row r="4573">
      <c r="A4573" t="inlineStr">
        <is>
          <t>348247260000</t>
        </is>
      </c>
      <c r="B4573" t="inlineStr">
        <is>
          <t>34824726</t>
        </is>
      </c>
      <c r="C4573" t="inlineStr">
        <is>
          <t>YETZIBEL AILYN CARDENAS ARANGO</t>
        </is>
      </c>
      <c r="D4573" t="inlineStr">
        <is>
          <t>YETZIBELAILYNCARDENASARANGO</t>
        </is>
      </c>
      <c r="E4573">
        <f>IF(COUNTIFS(Registros!$A$2:$A$6000,"NP",Registros!$B$2:$B$6000,$A4573)&gt;0,1,0)</f>
        <v/>
      </c>
      <c r="F4573">
        <f>IF($E4573=1,SUMIFS(Registros!$F$2:$F$6000,Registros!$A$2:$A$6000,"NP",Registros!$B$2:$B$6000,$A4573),0)</f>
        <v/>
      </c>
      <c r="G4573">
        <f>IF(COUNTIFS(Registros!$A$2:$A$6000,"MOV",Registros!$B$2:$B$6000,$A4573)&gt;0,1,0)</f>
        <v/>
      </c>
      <c r="H4573">
        <f>IF($G4573=1,SUMIFS(Registros!$F$2:$F$6000,Registros!$A$2:$A$6000,"MOV",Registros!$B$2:$B$6000,$A4573),0)</f>
        <v/>
      </c>
      <c r="I4573">
        <f>IF(COUNTIFS(Registros!$A$2:$A$6000,"CS",Registros!$B$2:$B$6000,$A4573)&gt;0,1,0)</f>
        <v/>
      </c>
      <c r="J4573">
        <f>IF($I4573=1,SUMIFS(Registros!$I$2:$I$6000,Registros!$A$2:$A$6000,"CS",Registros!$B$2:$B$6000,$A4573),0)</f>
        <v/>
      </c>
      <c r="K4573">
        <f>IF(COUNTIFS(Winback!$K$2:$K$300,$D4573)&gt;0,1,0)</f>
        <v/>
      </c>
      <c r="L4573">
        <f>IF(AND($K4573=1,LEFT($A4573,3)="WB-"),SUMIFS(Winback!$D$2:$D$300,Winback!$K$2:$K$300,$D4573),0)</f>
        <v/>
      </c>
      <c r="M4573">
        <f>IF(OR($E4573=1,$G4573=1,SUMIFS(Registros!$J$2:$J$6000,Registros!$B$2:$B$6000,$A4573)&gt;0),1,0)</f>
        <v/>
      </c>
      <c r="N4573">
        <f>IF($J4573&gt;0,1,IF(COUNTIFS(Registros!$A$2:$A$6000,"CS",Registros!$B$2:$B$6000,$A4573,Registros!$K$2:$K$6000,"&lt;&gt;")&gt;0,1,0))</f>
        <v/>
      </c>
      <c r="O4573">
        <f>IF(AND($K4573=1,$E4573=0,$G4573=0,$I4573=0),"WINBACK",IF(AND($M4573=1,$N4573&gt;0),"CONVERGENTE",IF($M4573=1,"SOLO MÓVIL",IF($N4573&gt;0,"SOLO FIJO / INTERNET","SIN SERVICIOS"))))</f>
        <v/>
      </c>
      <c r="P4573">
        <f>IF($O4573="WINBACK","Recuperar (winback)",IF($O4573="CONVERGENTE","Upgrade / más líneas",IF($O4573="SOLO MÓVIL","Ofrecer fijo + internet (FLBBTV)",IF($O4573="SOLO FIJO / INTERNET","Ofrecer línea móvil Nextphone","Oferta completa (móvil + fijo + internet)"))))</f>
        <v/>
      </c>
      <c r="Q4573">
        <f>$F4573+$H4573+$L4573</f>
        <v/>
      </c>
      <c r="R4573">
        <f>IFERROR(VLOOKUP($A4573,Registros!$B$2:$G$6000,6,0),IFERROR(VLOOKUP($D4573,Winback!$B$2:$C$300,2,0),""))</f>
        <v/>
      </c>
      <c r="S4573">
        <f>IF($E4573=1,"NP","")&amp;IF($G4573=1,"+MOV","")&amp;IF($I4573=1,"+CS","")&amp;IF($K4573=1,"+WB","")</f>
        <v/>
      </c>
      <c r="T4573">
        <f>$E4573+$G4573+$I4573+$K4573</f>
        <v/>
      </c>
    </row>
    <row r="4574">
      <c r="A4574" t="inlineStr">
        <is>
          <t>325059010000</t>
        </is>
      </c>
      <c r="B4574" t="inlineStr">
        <is>
          <t>32505901</t>
        </is>
      </c>
      <c r="C4574" t="inlineStr">
        <is>
          <t>YETZIBEL GRECIA SALAZAR</t>
        </is>
      </c>
      <c r="D4574" t="inlineStr">
        <is>
          <t>YETZIBELGRECIASALAZAR</t>
        </is>
      </c>
      <c r="E4574">
        <f>IF(COUNTIFS(Registros!$A$2:$A$6000,"NP",Registros!$B$2:$B$6000,$A4574)&gt;0,1,0)</f>
        <v/>
      </c>
      <c r="F4574">
        <f>IF($E4574=1,SUMIFS(Registros!$F$2:$F$6000,Registros!$A$2:$A$6000,"NP",Registros!$B$2:$B$6000,$A4574),0)</f>
        <v/>
      </c>
      <c r="G4574">
        <f>IF(COUNTIFS(Registros!$A$2:$A$6000,"MOV",Registros!$B$2:$B$6000,$A4574)&gt;0,1,0)</f>
        <v/>
      </c>
      <c r="H4574">
        <f>IF($G4574=1,SUMIFS(Registros!$F$2:$F$6000,Registros!$A$2:$A$6000,"MOV",Registros!$B$2:$B$6000,$A4574),0)</f>
        <v/>
      </c>
      <c r="I4574">
        <f>IF(COUNTIFS(Registros!$A$2:$A$6000,"CS",Registros!$B$2:$B$6000,$A4574)&gt;0,1,0)</f>
        <v/>
      </c>
      <c r="J4574">
        <f>IF($I4574=1,SUMIFS(Registros!$I$2:$I$6000,Registros!$A$2:$A$6000,"CS",Registros!$B$2:$B$6000,$A4574),0)</f>
        <v/>
      </c>
      <c r="K4574">
        <f>IF(COUNTIFS(Winback!$K$2:$K$300,$D4574)&gt;0,1,0)</f>
        <v/>
      </c>
      <c r="L4574">
        <f>IF(AND($K4574=1,LEFT($A4574,3)="WB-"),SUMIFS(Winback!$D$2:$D$300,Winback!$K$2:$K$300,$D4574),0)</f>
        <v/>
      </c>
      <c r="M4574">
        <f>IF(OR($E4574=1,$G4574=1,SUMIFS(Registros!$J$2:$J$6000,Registros!$B$2:$B$6000,$A4574)&gt;0),1,0)</f>
        <v/>
      </c>
      <c r="N4574">
        <f>IF($J4574&gt;0,1,IF(COUNTIFS(Registros!$A$2:$A$6000,"CS",Registros!$B$2:$B$6000,$A4574,Registros!$K$2:$K$6000,"&lt;&gt;")&gt;0,1,0))</f>
        <v/>
      </c>
      <c r="O4574">
        <f>IF(AND($K4574=1,$E4574=0,$G4574=0,$I4574=0),"WINBACK",IF(AND($M4574=1,$N4574&gt;0),"CONVERGENTE",IF($M4574=1,"SOLO MÓVIL",IF($N4574&gt;0,"SOLO FIJO / INTERNET","SIN SERVICIOS"))))</f>
        <v/>
      </c>
      <c r="P4574">
        <f>IF($O4574="WINBACK","Recuperar (winback)",IF($O4574="CONVERGENTE","Upgrade / más líneas",IF($O4574="SOLO MÓVIL","Ofrecer fijo + internet (FLBBTV)",IF($O4574="SOLO FIJO / INTERNET","Ofrecer línea móvil Nextphone","Oferta completa (móvil + fijo + internet)"))))</f>
        <v/>
      </c>
      <c r="Q4574">
        <f>$F4574+$H4574+$L4574</f>
        <v/>
      </c>
      <c r="R4574">
        <f>IFERROR(VLOOKUP($A4574,Registros!$B$2:$G$6000,6,0),IFERROR(VLOOKUP($D4574,Winback!$B$2:$C$300,2,0),""))</f>
        <v/>
      </c>
      <c r="S4574">
        <f>IF($E4574=1,"NP","")&amp;IF($G4574=1,"+MOV","")&amp;IF($I4574=1,"+CS","")&amp;IF($K4574=1,"+WB","")</f>
        <v/>
      </c>
      <c r="T4574">
        <f>$E4574+$G4574+$I4574+$K4574</f>
        <v/>
      </c>
    </row>
    <row r="4575">
      <c r="A4575" t="inlineStr">
        <is>
          <t>345201290000</t>
        </is>
      </c>
      <c r="B4575" t="inlineStr">
        <is>
          <t>34520129</t>
        </is>
      </c>
      <c r="C4575" t="inlineStr">
        <is>
          <t>YETZIBEL YAIRETH RODRIGUEZ MARTINEZ</t>
        </is>
      </c>
      <c r="D4575" t="inlineStr">
        <is>
          <t>YETZIBELYAIRETHRODRIGUEZMARTINEZ</t>
        </is>
      </c>
      <c r="E4575">
        <f>IF(COUNTIFS(Registros!$A$2:$A$6000,"NP",Registros!$B$2:$B$6000,$A4575)&gt;0,1,0)</f>
        <v/>
      </c>
      <c r="F4575">
        <f>IF($E4575=1,SUMIFS(Registros!$F$2:$F$6000,Registros!$A$2:$A$6000,"NP",Registros!$B$2:$B$6000,$A4575),0)</f>
        <v/>
      </c>
      <c r="G4575">
        <f>IF(COUNTIFS(Registros!$A$2:$A$6000,"MOV",Registros!$B$2:$B$6000,$A4575)&gt;0,1,0)</f>
        <v/>
      </c>
      <c r="H4575">
        <f>IF($G4575=1,SUMIFS(Registros!$F$2:$F$6000,Registros!$A$2:$A$6000,"MOV",Registros!$B$2:$B$6000,$A4575),0)</f>
        <v/>
      </c>
      <c r="I4575">
        <f>IF(COUNTIFS(Registros!$A$2:$A$6000,"CS",Registros!$B$2:$B$6000,$A4575)&gt;0,1,0)</f>
        <v/>
      </c>
      <c r="J4575">
        <f>IF($I4575=1,SUMIFS(Registros!$I$2:$I$6000,Registros!$A$2:$A$6000,"CS",Registros!$B$2:$B$6000,$A4575),0)</f>
        <v/>
      </c>
      <c r="K4575">
        <f>IF(COUNTIFS(Winback!$K$2:$K$300,$D4575)&gt;0,1,0)</f>
        <v/>
      </c>
      <c r="L4575">
        <f>IF(AND($K4575=1,LEFT($A4575,3)="WB-"),SUMIFS(Winback!$D$2:$D$300,Winback!$K$2:$K$300,$D4575),0)</f>
        <v/>
      </c>
      <c r="M4575">
        <f>IF(OR($E4575=1,$G4575=1,SUMIFS(Registros!$J$2:$J$6000,Registros!$B$2:$B$6000,$A4575)&gt;0),1,0)</f>
        <v/>
      </c>
      <c r="N4575">
        <f>IF($J4575&gt;0,1,IF(COUNTIFS(Registros!$A$2:$A$6000,"CS",Registros!$B$2:$B$6000,$A4575,Registros!$K$2:$K$6000,"&lt;&gt;")&gt;0,1,0))</f>
        <v/>
      </c>
      <c r="O4575">
        <f>IF(AND($K4575=1,$E4575=0,$G4575=0,$I4575=0),"WINBACK",IF(AND($M4575=1,$N4575&gt;0),"CONVERGENTE",IF($M4575=1,"SOLO MÓVIL",IF($N4575&gt;0,"SOLO FIJO / INTERNET","SIN SERVICIOS"))))</f>
        <v/>
      </c>
      <c r="P4575">
        <f>IF($O4575="WINBACK","Recuperar (winback)",IF($O4575="CONVERGENTE","Upgrade / más líneas",IF($O4575="SOLO MÓVIL","Ofrecer fijo + internet (FLBBTV)",IF($O4575="SOLO FIJO / INTERNET","Ofrecer línea móvil Nextphone","Oferta completa (móvil + fijo + internet)"))))</f>
        <v/>
      </c>
      <c r="Q4575">
        <f>$F4575+$H4575+$L4575</f>
        <v/>
      </c>
      <c r="R4575">
        <f>IFERROR(VLOOKUP($A4575,Registros!$B$2:$G$6000,6,0),IFERROR(VLOOKUP($D4575,Winback!$B$2:$C$300,2,0),""))</f>
        <v/>
      </c>
      <c r="S4575">
        <f>IF($E4575=1,"NP","")&amp;IF($G4575=1,"+MOV","")&amp;IF($I4575=1,"+CS","")&amp;IF($K4575=1,"+WB","")</f>
        <v/>
      </c>
      <c r="T4575">
        <f>$E4575+$G4575+$I4575+$K4575</f>
        <v/>
      </c>
    </row>
    <row r="4576">
      <c r="A4576" t="inlineStr">
        <is>
          <t>333072530000</t>
        </is>
      </c>
      <c r="B4576" t="inlineStr">
        <is>
          <t>33307253</t>
        </is>
      </c>
      <c r="C4576" t="inlineStr">
        <is>
          <t>YEUDDY REYES</t>
        </is>
      </c>
      <c r="D4576" t="inlineStr">
        <is>
          <t>YEUDDYREYES</t>
        </is>
      </c>
      <c r="E4576">
        <f>IF(COUNTIFS(Registros!$A$2:$A$6000,"NP",Registros!$B$2:$B$6000,$A4576)&gt;0,1,0)</f>
        <v/>
      </c>
      <c r="F4576">
        <f>IF($E4576=1,SUMIFS(Registros!$F$2:$F$6000,Registros!$A$2:$A$6000,"NP",Registros!$B$2:$B$6000,$A4576),0)</f>
        <v/>
      </c>
      <c r="G4576">
        <f>IF(COUNTIFS(Registros!$A$2:$A$6000,"MOV",Registros!$B$2:$B$6000,$A4576)&gt;0,1,0)</f>
        <v/>
      </c>
      <c r="H4576">
        <f>IF($G4576=1,SUMIFS(Registros!$F$2:$F$6000,Registros!$A$2:$A$6000,"MOV",Registros!$B$2:$B$6000,$A4576),0)</f>
        <v/>
      </c>
      <c r="I4576">
        <f>IF(COUNTIFS(Registros!$A$2:$A$6000,"CS",Registros!$B$2:$B$6000,$A4576)&gt;0,1,0)</f>
        <v/>
      </c>
      <c r="J4576">
        <f>IF($I4576=1,SUMIFS(Registros!$I$2:$I$6000,Registros!$A$2:$A$6000,"CS",Registros!$B$2:$B$6000,$A4576),0)</f>
        <v/>
      </c>
      <c r="K4576">
        <f>IF(COUNTIFS(Winback!$K$2:$K$300,$D4576)&gt;0,1,0)</f>
        <v/>
      </c>
      <c r="L4576">
        <f>IF(AND($K4576=1,LEFT($A4576,3)="WB-"),SUMIFS(Winback!$D$2:$D$300,Winback!$K$2:$K$300,$D4576),0)</f>
        <v/>
      </c>
      <c r="M4576">
        <f>IF(OR($E4576=1,$G4576=1,SUMIFS(Registros!$J$2:$J$6000,Registros!$B$2:$B$6000,$A4576)&gt;0),1,0)</f>
        <v/>
      </c>
      <c r="N4576">
        <f>IF($J4576&gt;0,1,IF(COUNTIFS(Registros!$A$2:$A$6000,"CS",Registros!$B$2:$B$6000,$A4576,Registros!$K$2:$K$6000,"&lt;&gt;")&gt;0,1,0))</f>
        <v/>
      </c>
      <c r="O4576">
        <f>IF(AND($K4576=1,$E4576=0,$G4576=0,$I4576=0),"WINBACK",IF(AND($M4576=1,$N4576&gt;0),"CONVERGENTE",IF($M4576=1,"SOLO MÓVIL",IF($N4576&gt;0,"SOLO FIJO / INTERNET","SIN SERVICIOS"))))</f>
        <v/>
      </c>
      <c r="P4576">
        <f>IF($O4576="WINBACK","Recuperar (winback)",IF($O4576="CONVERGENTE","Upgrade / más líneas",IF($O4576="SOLO MÓVIL","Ofrecer fijo + internet (FLBBTV)",IF($O4576="SOLO FIJO / INTERNET","Ofrecer línea móvil Nextphone","Oferta completa (móvil + fijo + internet)"))))</f>
        <v/>
      </c>
      <c r="Q4576">
        <f>$F4576+$H4576+$L4576</f>
        <v/>
      </c>
      <c r="R4576">
        <f>IFERROR(VLOOKUP($A4576,Registros!$B$2:$G$6000,6,0),IFERROR(VLOOKUP($D4576,Winback!$B$2:$C$300,2,0),""))</f>
        <v/>
      </c>
      <c r="S4576">
        <f>IF($E4576=1,"NP","")&amp;IF($G4576=1,"+MOV","")&amp;IF($I4576=1,"+CS","")&amp;IF($K4576=1,"+WB","")</f>
        <v/>
      </c>
      <c r="T4576">
        <f>$E4576+$G4576+$I4576+$K4576</f>
        <v/>
      </c>
    </row>
    <row r="4577">
      <c r="A4577" t="inlineStr">
        <is>
          <t>334282580000</t>
        </is>
      </c>
      <c r="B4577" t="inlineStr">
        <is>
          <t>33428258</t>
        </is>
      </c>
      <c r="C4577" t="inlineStr">
        <is>
          <t>YEYKA YARINETH MORENO PALACIO</t>
        </is>
      </c>
      <c r="D4577" t="inlineStr">
        <is>
          <t>YEYKAYARINETHMORENOPALACIO</t>
        </is>
      </c>
      <c r="E4577">
        <f>IF(COUNTIFS(Registros!$A$2:$A$6000,"NP",Registros!$B$2:$B$6000,$A4577)&gt;0,1,0)</f>
        <v/>
      </c>
      <c r="F4577">
        <f>IF($E4577=1,SUMIFS(Registros!$F$2:$F$6000,Registros!$A$2:$A$6000,"NP",Registros!$B$2:$B$6000,$A4577),0)</f>
        <v/>
      </c>
      <c r="G4577">
        <f>IF(COUNTIFS(Registros!$A$2:$A$6000,"MOV",Registros!$B$2:$B$6000,$A4577)&gt;0,1,0)</f>
        <v/>
      </c>
      <c r="H4577">
        <f>IF($G4577=1,SUMIFS(Registros!$F$2:$F$6000,Registros!$A$2:$A$6000,"MOV",Registros!$B$2:$B$6000,$A4577),0)</f>
        <v/>
      </c>
      <c r="I4577">
        <f>IF(COUNTIFS(Registros!$A$2:$A$6000,"CS",Registros!$B$2:$B$6000,$A4577)&gt;0,1,0)</f>
        <v/>
      </c>
      <c r="J4577">
        <f>IF($I4577=1,SUMIFS(Registros!$I$2:$I$6000,Registros!$A$2:$A$6000,"CS",Registros!$B$2:$B$6000,$A4577),0)</f>
        <v/>
      </c>
      <c r="K4577">
        <f>IF(COUNTIFS(Winback!$K$2:$K$300,$D4577)&gt;0,1,0)</f>
        <v/>
      </c>
      <c r="L4577">
        <f>IF(AND($K4577=1,LEFT($A4577,3)="WB-"),SUMIFS(Winback!$D$2:$D$300,Winback!$K$2:$K$300,$D4577),0)</f>
        <v/>
      </c>
      <c r="M4577">
        <f>IF(OR($E4577=1,$G4577=1,SUMIFS(Registros!$J$2:$J$6000,Registros!$B$2:$B$6000,$A4577)&gt;0),1,0)</f>
        <v/>
      </c>
      <c r="N4577">
        <f>IF($J4577&gt;0,1,IF(COUNTIFS(Registros!$A$2:$A$6000,"CS",Registros!$B$2:$B$6000,$A4577,Registros!$K$2:$K$6000,"&lt;&gt;")&gt;0,1,0))</f>
        <v/>
      </c>
      <c r="O4577">
        <f>IF(AND($K4577=1,$E4577=0,$G4577=0,$I4577=0),"WINBACK",IF(AND($M4577=1,$N4577&gt;0),"CONVERGENTE",IF($M4577=1,"SOLO MÓVIL",IF($N4577&gt;0,"SOLO FIJO / INTERNET","SIN SERVICIOS"))))</f>
        <v/>
      </c>
      <c r="P4577">
        <f>IF($O4577="WINBACK","Recuperar (winback)",IF($O4577="CONVERGENTE","Upgrade / más líneas",IF($O4577="SOLO MÓVIL","Ofrecer fijo + internet (FLBBTV)",IF($O4577="SOLO FIJO / INTERNET","Ofrecer línea móvil Nextphone","Oferta completa (móvil + fijo + internet)"))))</f>
        <v/>
      </c>
      <c r="Q4577">
        <f>$F4577+$H4577+$L4577</f>
        <v/>
      </c>
      <c r="R4577">
        <f>IFERROR(VLOOKUP($A4577,Registros!$B$2:$G$6000,6,0),IFERROR(VLOOKUP($D4577,Winback!$B$2:$C$300,2,0),""))</f>
        <v/>
      </c>
      <c r="S4577">
        <f>IF($E4577=1,"NP","")&amp;IF($G4577=1,"+MOV","")&amp;IF($I4577=1,"+CS","")&amp;IF($K4577=1,"+WB","")</f>
        <v/>
      </c>
      <c r="T4577">
        <f>$E4577+$G4577+$I4577+$K4577</f>
        <v/>
      </c>
    </row>
    <row r="4578">
      <c r="A4578" t="inlineStr">
        <is>
          <t>311021810000</t>
        </is>
      </c>
      <c r="B4578" t="inlineStr">
        <is>
          <t>31102181</t>
        </is>
      </c>
      <c r="C4578" t="inlineStr">
        <is>
          <t>YEYOO'S;S.A.</t>
        </is>
      </c>
      <c r="D4578" t="inlineStr">
        <is>
          <t>YEYOOSSA</t>
        </is>
      </c>
      <c r="E4578">
        <f>IF(COUNTIFS(Registros!$A$2:$A$6000,"NP",Registros!$B$2:$B$6000,$A4578)&gt;0,1,0)</f>
        <v/>
      </c>
      <c r="F4578">
        <f>IF($E4578=1,SUMIFS(Registros!$F$2:$F$6000,Registros!$A$2:$A$6000,"NP",Registros!$B$2:$B$6000,$A4578),0)</f>
        <v/>
      </c>
      <c r="G4578">
        <f>IF(COUNTIFS(Registros!$A$2:$A$6000,"MOV",Registros!$B$2:$B$6000,$A4578)&gt;0,1,0)</f>
        <v/>
      </c>
      <c r="H4578">
        <f>IF($G4578=1,SUMIFS(Registros!$F$2:$F$6000,Registros!$A$2:$A$6000,"MOV",Registros!$B$2:$B$6000,$A4578),0)</f>
        <v/>
      </c>
      <c r="I4578">
        <f>IF(COUNTIFS(Registros!$A$2:$A$6000,"CS",Registros!$B$2:$B$6000,$A4578)&gt;0,1,0)</f>
        <v/>
      </c>
      <c r="J4578">
        <f>IF($I4578=1,SUMIFS(Registros!$I$2:$I$6000,Registros!$A$2:$A$6000,"CS",Registros!$B$2:$B$6000,$A4578),0)</f>
        <v/>
      </c>
      <c r="K4578">
        <f>IF(COUNTIFS(Winback!$K$2:$K$300,$D4578)&gt;0,1,0)</f>
        <v/>
      </c>
      <c r="L4578">
        <f>IF(AND($K4578=1,LEFT($A4578,3)="WB-"),SUMIFS(Winback!$D$2:$D$300,Winback!$K$2:$K$300,$D4578),0)</f>
        <v/>
      </c>
      <c r="M4578">
        <f>IF(OR($E4578=1,$G4578=1,SUMIFS(Registros!$J$2:$J$6000,Registros!$B$2:$B$6000,$A4578)&gt;0),1,0)</f>
        <v/>
      </c>
      <c r="N4578">
        <f>IF($J4578&gt;0,1,IF(COUNTIFS(Registros!$A$2:$A$6000,"CS",Registros!$B$2:$B$6000,$A4578,Registros!$K$2:$K$6000,"&lt;&gt;")&gt;0,1,0))</f>
        <v/>
      </c>
      <c r="O4578">
        <f>IF(AND($K4578=1,$E4578=0,$G4578=0,$I4578=0),"WINBACK",IF(AND($M4578=1,$N4578&gt;0),"CONVERGENTE",IF($M4578=1,"SOLO MÓVIL",IF($N4578&gt;0,"SOLO FIJO / INTERNET","SIN SERVICIOS"))))</f>
        <v/>
      </c>
      <c r="P4578">
        <f>IF($O4578="WINBACK","Recuperar (winback)",IF($O4578="CONVERGENTE","Upgrade / más líneas",IF($O4578="SOLO MÓVIL","Ofrecer fijo + internet (FLBBTV)",IF($O4578="SOLO FIJO / INTERNET","Ofrecer línea móvil Nextphone","Oferta completa (móvil + fijo + internet)"))))</f>
        <v/>
      </c>
      <c r="Q4578">
        <f>$F4578+$H4578+$L4578</f>
        <v/>
      </c>
      <c r="R4578">
        <f>IFERROR(VLOOKUP($A4578,Registros!$B$2:$G$6000,6,0),IFERROR(VLOOKUP($D4578,Winback!$B$2:$C$300,2,0),""))</f>
        <v/>
      </c>
      <c r="S4578">
        <f>IF($E4578=1,"NP","")&amp;IF($G4578=1,"+MOV","")&amp;IF($I4578=1,"+CS","")&amp;IF($K4578=1,"+WB","")</f>
        <v/>
      </c>
      <c r="T4578">
        <f>$E4578+$G4578+$I4578+$K4578</f>
        <v/>
      </c>
    </row>
    <row r="4579">
      <c r="A4579" t="inlineStr">
        <is>
          <t>337017150000</t>
        </is>
      </c>
      <c r="B4579" t="inlineStr">
        <is>
          <t>33701715</t>
        </is>
      </c>
      <c r="C4579" t="inlineStr">
        <is>
          <t>YEYSI YANETT NAVARRO AYALA</t>
        </is>
      </c>
      <c r="D4579" t="inlineStr">
        <is>
          <t>YEYSIYANETTNAVARROAYALA</t>
        </is>
      </c>
      <c r="E4579">
        <f>IF(COUNTIFS(Registros!$A$2:$A$6000,"NP",Registros!$B$2:$B$6000,$A4579)&gt;0,1,0)</f>
        <v/>
      </c>
      <c r="F4579">
        <f>IF($E4579=1,SUMIFS(Registros!$F$2:$F$6000,Registros!$A$2:$A$6000,"NP",Registros!$B$2:$B$6000,$A4579),0)</f>
        <v/>
      </c>
      <c r="G4579">
        <f>IF(COUNTIFS(Registros!$A$2:$A$6000,"MOV",Registros!$B$2:$B$6000,$A4579)&gt;0,1,0)</f>
        <v/>
      </c>
      <c r="H4579">
        <f>IF($G4579=1,SUMIFS(Registros!$F$2:$F$6000,Registros!$A$2:$A$6000,"MOV",Registros!$B$2:$B$6000,$A4579),0)</f>
        <v/>
      </c>
      <c r="I4579">
        <f>IF(COUNTIFS(Registros!$A$2:$A$6000,"CS",Registros!$B$2:$B$6000,$A4579)&gt;0,1,0)</f>
        <v/>
      </c>
      <c r="J4579">
        <f>IF($I4579=1,SUMIFS(Registros!$I$2:$I$6000,Registros!$A$2:$A$6000,"CS",Registros!$B$2:$B$6000,$A4579),0)</f>
        <v/>
      </c>
      <c r="K4579">
        <f>IF(COUNTIFS(Winback!$K$2:$K$300,$D4579)&gt;0,1,0)</f>
        <v/>
      </c>
      <c r="L4579">
        <f>IF(AND($K4579=1,LEFT($A4579,3)="WB-"),SUMIFS(Winback!$D$2:$D$300,Winback!$K$2:$K$300,$D4579),0)</f>
        <v/>
      </c>
      <c r="M4579">
        <f>IF(OR($E4579=1,$G4579=1,SUMIFS(Registros!$J$2:$J$6000,Registros!$B$2:$B$6000,$A4579)&gt;0),1,0)</f>
        <v/>
      </c>
      <c r="N4579">
        <f>IF($J4579&gt;0,1,IF(COUNTIFS(Registros!$A$2:$A$6000,"CS",Registros!$B$2:$B$6000,$A4579,Registros!$K$2:$K$6000,"&lt;&gt;")&gt;0,1,0))</f>
        <v/>
      </c>
      <c r="O4579">
        <f>IF(AND($K4579=1,$E4579=0,$G4579=0,$I4579=0),"WINBACK",IF(AND($M4579=1,$N4579&gt;0),"CONVERGENTE",IF($M4579=1,"SOLO MÓVIL",IF($N4579&gt;0,"SOLO FIJO / INTERNET","SIN SERVICIOS"))))</f>
        <v/>
      </c>
      <c r="P4579">
        <f>IF($O4579="WINBACK","Recuperar (winback)",IF($O4579="CONVERGENTE","Upgrade / más líneas",IF($O4579="SOLO MÓVIL","Ofrecer fijo + internet (FLBBTV)",IF($O4579="SOLO FIJO / INTERNET","Ofrecer línea móvil Nextphone","Oferta completa (móvil + fijo + internet)"))))</f>
        <v/>
      </c>
      <c r="Q4579">
        <f>$F4579+$H4579+$L4579</f>
        <v/>
      </c>
      <c r="R4579">
        <f>IFERROR(VLOOKUP($A4579,Registros!$B$2:$G$6000,6,0),IFERROR(VLOOKUP($D4579,Winback!$B$2:$C$300,2,0),""))</f>
        <v/>
      </c>
      <c r="S4579">
        <f>IF($E4579=1,"NP","")&amp;IF($G4579=1,"+MOV","")&amp;IF($I4579=1,"+CS","")&amp;IF($K4579=1,"+WB","")</f>
        <v/>
      </c>
      <c r="T4579">
        <f>$E4579+$G4579+$I4579+$K4579</f>
        <v/>
      </c>
    </row>
    <row r="4580">
      <c r="A4580" t="inlineStr">
        <is>
          <t>333293810000</t>
        </is>
      </c>
      <c r="B4580" t="inlineStr">
        <is>
          <t>33329381</t>
        </is>
      </c>
      <c r="C4580" t="inlineStr">
        <is>
          <t>YHIRLANNYS CEDEÑO</t>
        </is>
      </c>
      <c r="D4580" t="inlineStr">
        <is>
          <t>YHIRLANNYSCEDENO</t>
        </is>
      </c>
      <c r="E4580">
        <f>IF(COUNTIFS(Registros!$A$2:$A$6000,"NP",Registros!$B$2:$B$6000,$A4580)&gt;0,1,0)</f>
        <v/>
      </c>
      <c r="F4580">
        <f>IF($E4580=1,SUMIFS(Registros!$F$2:$F$6000,Registros!$A$2:$A$6000,"NP",Registros!$B$2:$B$6000,$A4580),0)</f>
        <v/>
      </c>
      <c r="G4580">
        <f>IF(COUNTIFS(Registros!$A$2:$A$6000,"MOV",Registros!$B$2:$B$6000,$A4580)&gt;0,1,0)</f>
        <v/>
      </c>
      <c r="H4580">
        <f>IF($G4580=1,SUMIFS(Registros!$F$2:$F$6000,Registros!$A$2:$A$6000,"MOV",Registros!$B$2:$B$6000,$A4580),0)</f>
        <v/>
      </c>
      <c r="I4580">
        <f>IF(COUNTIFS(Registros!$A$2:$A$6000,"CS",Registros!$B$2:$B$6000,$A4580)&gt;0,1,0)</f>
        <v/>
      </c>
      <c r="J4580">
        <f>IF($I4580=1,SUMIFS(Registros!$I$2:$I$6000,Registros!$A$2:$A$6000,"CS",Registros!$B$2:$B$6000,$A4580),0)</f>
        <v/>
      </c>
      <c r="K4580">
        <f>IF(COUNTIFS(Winback!$K$2:$K$300,$D4580)&gt;0,1,0)</f>
        <v/>
      </c>
      <c r="L4580">
        <f>IF(AND($K4580=1,LEFT($A4580,3)="WB-"),SUMIFS(Winback!$D$2:$D$300,Winback!$K$2:$K$300,$D4580),0)</f>
        <v/>
      </c>
      <c r="M4580">
        <f>IF(OR($E4580=1,$G4580=1,SUMIFS(Registros!$J$2:$J$6000,Registros!$B$2:$B$6000,$A4580)&gt;0),1,0)</f>
        <v/>
      </c>
      <c r="N4580">
        <f>IF($J4580&gt;0,1,IF(COUNTIFS(Registros!$A$2:$A$6000,"CS",Registros!$B$2:$B$6000,$A4580,Registros!$K$2:$K$6000,"&lt;&gt;")&gt;0,1,0))</f>
        <v/>
      </c>
      <c r="O4580">
        <f>IF(AND($K4580=1,$E4580=0,$G4580=0,$I4580=0),"WINBACK",IF(AND($M4580=1,$N4580&gt;0),"CONVERGENTE",IF($M4580=1,"SOLO MÓVIL",IF($N4580&gt;0,"SOLO FIJO / INTERNET","SIN SERVICIOS"))))</f>
        <v/>
      </c>
      <c r="P4580">
        <f>IF($O4580="WINBACK","Recuperar (winback)",IF($O4580="CONVERGENTE","Upgrade / más líneas",IF($O4580="SOLO MÓVIL","Ofrecer fijo + internet (FLBBTV)",IF($O4580="SOLO FIJO / INTERNET","Ofrecer línea móvil Nextphone","Oferta completa (móvil + fijo + internet)"))))</f>
        <v/>
      </c>
      <c r="Q4580">
        <f>$F4580+$H4580+$L4580</f>
        <v/>
      </c>
      <c r="R4580">
        <f>IFERROR(VLOOKUP($A4580,Registros!$B$2:$G$6000,6,0),IFERROR(VLOOKUP($D4580,Winback!$B$2:$C$300,2,0),""))</f>
        <v/>
      </c>
      <c r="S4580">
        <f>IF($E4580=1,"NP","")&amp;IF($G4580=1,"+MOV","")&amp;IF($I4580=1,"+CS","")&amp;IF($K4580=1,"+WB","")</f>
        <v/>
      </c>
      <c r="T4580">
        <f>$E4580+$G4580+$I4580+$K4580</f>
        <v/>
      </c>
    </row>
    <row r="4581">
      <c r="A4581" t="inlineStr">
        <is>
          <t>302011950000</t>
        </is>
      </c>
      <c r="B4581" t="inlineStr">
        <is>
          <t>30201195</t>
        </is>
      </c>
      <c r="C4581" t="inlineStr">
        <is>
          <t>YAZMINA ITURRALDE VASQUEZ</t>
        </is>
      </c>
      <c r="D4581" t="inlineStr">
        <is>
          <t>YAZMINAITURRALDEVASQUEZ</t>
        </is>
      </c>
      <c r="E4581">
        <f>IF(COUNTIFS(Registros!$A$2:$A$6000,"NP",Registros!$B$2:$B$6000,$A4581)&gt;0,1,0)</f>
        <v/>
      </c>
      <c r="F4581">
        <f>IF($E4581=1,SUMIFS(Registros!$F$2:$F$6000,Registros!$A$2:$A$6000,"NP",Registros!$B$2:$B$6000,$A4581),0)</f>
        <v/>
      </c>
      <c r="G4581">
        <f>IF(COUNTIFS(Registros!$A$2:$A$6000,"MOV",Registros!$B$2:$B$6000,$A4581)&gt;0,1,0)</f>
        <v/>
      </c>
      <c r="H4581">
        <f>IF($G4581=1,SUMIFS(Registros!$F$2:$F$6000,Registros!$A$2:$A$6000,"MOV",Registros!$B$2:$B$6000,$A4581),0)</f>
        <v/>
      </c>
      <c r="I4581">
        <f>IF(COUNTIFS(Registros!$A$2:$A$6000,"CS",Registros!$B$2:$B$6000,$A4581)&gt;0,1,0)</f>
        <v/>
      </c>
      <c r="J4581">
        <f>IF($I4581=1,SUMIFS(Registros!$I$2:$I$6000,Registros!$A$2:$A$6000,"CS",Registros!$B$2:$B$6000,$A4581),0)</f>
        <v/>
      </c>
      <c r="K4581">
        <f>IF(COUNTIFS(Winback!$K$2:$K$300,$D4581)&gt;0,1,0)</f>
        <v/>
      </c>
      <c r="L4581">
        <f>IF(AND($K4581=1,LEFT($A4581,3)="WB-"),SUMIFS(Winback!$D$2:$D$300,Winback!$K$2:$K$300,$D4581),0)</f>
        <v/>
      </c>
      <c r="M4581">
        <f>IF(OR($E4581=1,$G4581=1,SUMIFS(Registros!$J$2:$J$6000,Registros!$B$2:$B$6000,$A4581)&gt;0),1,0)</f>
        <v/>
      </c>
      <c r="N4581">
        <f>IF($J4581&gt;0,1,IF(COUNTIFS(Registros!$A$2:$A$6000,"CS",Registros!$B$2:$B$6000,$A4581,Registros!$K$2:$K$6000,"&lt;&gt;")&gt;0,1,0))</f>
        <v/>
      </c>
      <c r="O4581">
        <f>IF(AND($K4581=1,$E4581=0,$G4581=0,$I4581=0),"WINBACK",IF(AND($M4581=1,$N4581&gt;0),"CONVERGENTE",IF($M4581=1,"SOLO MÓVIL",IF($N4581&gt;0,"SOLO FIJO / INTERNET","SIN SERVICIOS"))))</f>
        <v/>
      </c>
      <c r="P4581">
        <f>IF($O4581="WINBACK","Recuperar (winback)",IF($O4581="CONVERGENTE","Upgrade / más líneas",IF($O4581="SOLO MÓVIL","Ofrecer fijo + internet (FLBBTV)",IF($O4581="SOLO FIJO / INTERNET","Ofrecer línea móvil Nextphone","Oferta completa (móvil + fijo + internet)"))))</f>
        <v/>
      </c>
      <c r="Q4581">
        <f>$F4581+$H4581+$L4581</f>
        <v/>
      </c>
      <c r="R4581">
        <f>IFERROR(VLOOKUP($A4581,Registros!$B$2:$G$6000,6,0),IFERROR(VLOOKUP($D4581,Winback!$B$2:$C$300,2,0),""))</f>
        <v/>
      </c>
      <c r="S4581">
        <f>IF($E4581=1,"NP","")&amp;IF($G4581=1,"+MOV","")&amp;IF($I4581=1,"+CS","")&amp;IF($K4581=1,"+WB","")</f>
        <v/>
      </c>
      <c r="T4581">
        <f>$E4581+$G4581+$I4581+$K4581</f>
        <v/>
      </c>
    </row>
    <row r="4582">
      <c r="A4582" t="inlineStr">
        <is>
          <t>343231840000</t>
        </is>
      </c>
      <c r="B4582" t="inlineStr">
        <is>
          <t>34323184</t>
        </is>
      </c>
      <c r="C4582" t="inlineStr">
        <is>
          <t>YI JUN WEN</t>
        </is>
      </c>
      <c r="D4582" t="inlineStr">
        <is>
          <t>YIJUNWEN</t>
        </is>
      </c>
      <c r="E4582">
        <f>IF(COUNTIFS(Registros!$A$2:$A$6000,"NP",Registros!$B$2:$B$6000,$A4582)&gt;0,1,0)</f>
        <v/>
      </c>
      <c r="F4582">
        <f>IF($E4582=1,SUMIFS(Registros!$F$2:$F$6000,Registros!$A$2:$A$6000,"NP",Registros!$B$2:$B$6000,$A4582),0)</f>
        <v/>
      </c>
      <c r="G4582">
        <f>IF(COUNTIFS(Registros!$A$2:$A$6000,"MOV",Registros!$B$2:$B$6000,$A4582)&gt;0,1,0)</f>
        <v/>
      </c>
      <c r="H4582">
        <f>IF($G4582=1,SUMIFS(Registros!$F$2:$F$6000,Registros!$A$2:$A$6000,"MOV",Registros!$B$2:$B$6000,$A4582),0)</f>
        <v/>
      </c>
      <c r="I4582">
        <f>IF(COUNTIFS(Registros!$A$2:$A$6000,"CS",Registros!$B$2:$B$6000,$A4582)&gt;0,1,0)</f>
        <v/>
      </c>
      <c r="J4582">
        <f>IF($I4582=1,SUMIFS(Registros!$I$2:$I$6000,Registros!$A$2:$A$6000,"CS",Registros!$B$2:$B$6000,$A4582),0)</f>
        <v/>
      </c>
      <c r="K4582">
        <f>IF(COUNTIFS(Winback!$K$2:$K$300,$D4582)&gt;0,1,0)</f>
        <v/>
      </c>
      <c r="L4582">
        <f>IF(AND($K4582=1,LEFT($A4582,3)="WB-"),SUMIFS(Winback!$D$2:$D$300,Winback!$K$2:$K$300,$D4582),0)</f>
        <v/>
      </c>
      <c r="M4582">
        <f>IF(OR($E4582=1,$G4582=1,SUMIFS(Registros!$J$2:$J$6000,Registros!$B$2:$B$6000,$A4582)&gt;0),1,0)</f>
        <v/>
      </c>
      <c r="N4582">
        <f>IF($J4582&gt;0,1,IF(COUNTIFS(Registros!$A$2:$A$6000,"CS",Registros!$B$2:$B$6000,$A4582,Registros!$K$2:$K$6000,"&lt;&gt;")&gt;0,1,0))</f>
        <v/>
      </c>
      <c r="O4582">
        <f>IF(AND($K4582=1,$E4582=0,$G4582=0,$I4582=0),"WINBACK",IF(AND($M4582=1,$N4582&gt;0),"CONVERGENTE",IF($M4582=1,"SOLO MÓVIL",IF($N4582&gt;0,"SOLO FIJO / INTERNET","SIN SERVICIOS"))))</f>
        <v/>
      </c>
      <c r="P4582">
        <f>IF($O4582="WINBACK","Recuperar (winback)",IF($O4582="CONVERGENTE","Upgrade / más líneas",IF($O4582="SOLO MÓVIL","Ofrecer fijo + internet (FLBBTV)",IF($O4582="SOLO FIJO / INTERNET","Ofrecer línea móvil Nextphone","Oferta completa (móvil + fijo + internet)"))))</f>
        <v/>
      </c>
      <c r="Q4582">
        <f>$F4582+$H4582+$L4582</f>
        <v/>
      </c>
      <c r="R4582">
        <f>IFERROR(VLOOKUP($A4582,Registros!$B$2:$G$6000,6,0),IFERROR(VLOOKUP($D4582,Winback!$B$2:$C$300,2,0),""))</f>
        <v/>
      </c>
      <c r="S4582">
        <f>IF($E4582=1,"NP","")&amp;IF($G4582=1,"+MOV","")&amp;IF($I4582=1,"+CS","")&amp;IF($K4582=1,"+WB","")</f>
        <v/>
      </c>
      <c r="T4582">
        <f>$E4582+$G4582+$I4582+$K4582</f>
        <v/>
      </c>
    </row>
    <row r="4583">
      <c r="A4583" t="inlineStr">
        <is>
          <t>352076260000</t>
        </is>
      </c>
      <c r="B4583" t="inlineStr">
        <is>
          <t>35207626</t>
        </is>
      </c>
      <c r="C4583" t="inlineStr">
        <is>
          <t>YI NAN MELISSA XIE MO</t>
        </is>
      </c>
      <c r="D4583" t="inlineStr">
        <is>
          <t>YINANMELISSAXIEMO</t>
        </is>
      </c>
      <c r="E4583">
        <f>IF(COUNTIFS(Registros!$A$2:$A$6000,"NP",Registros!$B$2:$B$6000,$A4583)&gt;0,1,0)</f>
        <v/>
      </c>
      <c r="F4583">
        <f>IF($E4583=1,SUMIFS(Registros!$F$2:$F$6000,Registros!$A$2:$A$6000,"NP",Registros!$B$2:$B$6000,$A4583),0)</f>
        <v/>
      </c>
      <c r="G4583">
        <f>IF(COUNTIFS(Registros!$A$2:$A$6000,"MOV",Registros!$B$2:$B$6000,$A4583)&gt;0,1,0)</f>
        <v/>
      </c>
      <c r="H4583">
        <f>IF($G4583=1,SUMIFS(Registros!$F$2:$F$6000,Registros!$A$2:$A$6000,"MOV",Registros!$B$2:$B$6000,$A4583),0)</f>
        <v/>
      </c>
      <c r="I4583">
        <f>IF(COUNTIFS(Registros!$A$2:$A$6000,"CS",Registros!$B$2:$B$6000,$A4583)&gt;0,1,0)</f>
        <v/>
      </c>
      <c r="J4583">
        <f>IF($I4583=1,SUMIFS(Registros!$I$2:$I$6000,Registros!$A$2:$A$6000,"CS",Registros!$B$2:$B$6000,$A4583),0)</f>
        <v/>
      </c>
      <c r="K4583">
        <f>IF(COUNTIFS(Winback!$K$2:$K$300,$D4583)&gt;0,1,0)</f>
        <v/>
      </c>
      <c r="L4583">
        <f>IF(AND($K4583=1,LEFT($A4583,3)="WB-"),SUMIFS(Winback!$D$2:$D$300,Winback!$K$2:$K$300,$D4583),0)</f>
        <v/>
      </c>
      <c r="M4583">
        <f>IF(OR($E4583=1,$G4583=1,SUMIFS(Registros!$J$2:$J$6000,Registros!$B$2:$B$6000,$A4583)&gt;0),1,0)</f>
        <v/>
      </c>
      <c r="N4583">
        <f>IF($J4583&gt;0,1,IF(COUNTIFS(Registros!$A$2:$A$6000,"CS",Registros!$B$2:$B$6000,$A4583,Registros!$K$2:$K$6000,"&lt;&gt;")&gt;0,1,0))</f>
        <v/>
      </c>
      <c r="O4583">
        <f>IF(AND($K4583=1,$E4583=0,$G4583=0,$I4583=0),"WINBACK",IF(AND($M4583=1,$N4583&gt;0),"CONVERGENTE",IF($M4583=1,"SOLO MÓVIL",IF($N4583&gt;0,"SOLO FIJO / INTERNET","SIN SERVICIOS"))))</f>
        <v/>
      </c>
      <c r="P4583">
        <f>IF($O4583="WINBACK","Recuperar (winback)",IF($O4583="CONVERGENTE","Upgrade / más líneas",IF($O4583="SOLO MÓVIL","Ofrecer fijo + internet (FLBBTV)",IF($O4583="SOLO FIJO / INTERNET","Ofrecer línea móvil Nextphone","Oferta completa (móvil + fijo + internet)"))))</f>
        <v/>
      </c>
      <c r="Q4583">
        <f>$F4583+$H4583+$L4583</f>
        <v/>
      </c>
      <c r="R4583">
        <f>IFERROR(VLOOKUP($A4583,Registros!$B$2:$G$6000,6,0),IFERROR(VLOOKUP($D4583,Winback!$B$2:$C$300,2,0),""))</f>
        <v/>
      </c>
      <c r="S4583">
        <f>IF($E4583=1,"NP","")&amp;IF($G4583=1,"+MOV","")&amp;IF($I4583=1,"+CS","")&amp;IF($K4583=1,"+WB","")</f>
        <v/>
      </c>
      <c r="T4583">
        <f>$E4583+$G4583+$I4583+$K4583</f>
        <v/>
      </c>
    </row>
    <row r="4584">
      <c r="A4584" t="inlineStr">
        <is>
          <t>358117240000</t>
        </is>
      </c>
      <c r="B4584" t="inlineStr">
        <is>
          <t>35811724</t>
        </is>
      </c>
      <c r="C4584" t="inlineStr">
        <is>
          <t>YICEL GRACIA GARAY</t>
        </is>
      </c>
      <c r="D4584" t="inlineStr">
        <is>
          <t>YICELGRACIAGARAY</t>
        </is>
      </c>
      <c r="E4584">
        <f>IF(COUNTIFS(Registros!$A$2:$A$6000,"NP",Registros!$B$2:$B$6000,$A4584)&gt;0,1,0)</f>
        <v/>
      </c>
      <c r="F4584">
        <f>IF($E4584=1,SUMIFS(Registros!$F$2:$F$6000,Registros!$A$2:$A$6000,"NP",Registros!$B$2:$B$6000,$A4584),0)</f>
        <v/>
      </c>
      <c r="G4584">
        <f>IF(COUNTIFS(Registros!$A$2:$A$6000,"MOV",Registros!$B$2:$B$6000,$A4584)&gt;0,1,0)</f>
        <v/>
      </c>
      <c r="H4584">
        <f>IF($G4584=1,SUMIFS(Registros!$F$2:$F$6000,Registros!$A$2:$A$6000,"MOV",Registros!$B$2:$B$6000,$A4584),0)</f>
        <v/>
      </c>
      <c r="I4584">
        <f>IF(COUNTIFS(Registros!$A$2:$A$6000,"CS",Registros!$B$2:$B$6000,$A4584)&gt;0,1,0)</f>
        <v/>
      </c>
      <c r="J4584">
        <f>IF($I4584=1,SUMIFS(Registros!$I$2:$I$6000,Registros!$A$2:$A$6000,"CS",Registros!$B$2:$B$6000,$A4584),0)</f>
        <v/>
      </c>
      <c r="K4584">
        <f>IF(COUNTIFS(Winback!$K$2:$K$300,$D4584)&gt;0,1,0)</f>
        <v/>
      </c>
      <c r="L4584">
        <f>IF(AND($K4584=1,LEFT($A4584,3)="WB-"),SUMIFS(Winback!$D$2:$D$300,Winback!$K$2:$K$300,$D4584),0)</f>
        <v/>
      </c>
      <c r="M4584">
        <f>IF(OR($E4584=1,$G4584=1,SUMIFS(Registros!$J$2:$J$6000,Registros!$B$2:$B$6000,$A4584)&gt;0),1,0)</f>
        <v/>
      </c>
      <c r="N4584">
        <f>IF($J4584&gt;0,1,IF(COUNTIFS(Registros!$A$2:$A$6000,"CS",Registros!$B$2:$B$6000,$A4584,Registros!$K$2:$K$6000,"&lt;&gt;")&gt;0,1,0))</f>
        <v/>
      </c>
      <c r="O4584">
        <f>IF(AND($K4584=1,$E4584=0,$G4584=0,$I4584=0),"WINBACK",IF(AND($M4584=1,$N4584&gt;0),"CONVERGENTE",IF($M4584=1,"SOLO MÓVIL",IF($N4584&gt;0,"SOLO FIJO / INTERNET","SIN SERVICIOS"))))</f>
        <v/>
      </c>
      <c r="P4584">
        <f>IF($O4584="WINBACK","Recuperar (winback)",IF($O4584="CONVERGENTE","Upgrade / más líneas",IF($O4584="SOLO MÓVIL","Ofrecer fijo + internet (FLBBTV)",IF($O4584="SOLO FIJO / INTERNET","Ofrecer línea móvil Nextphone","Oferta completa (móvil + fijo + internet)"))))</f>
        <v/>
      </c>
      <c r="Q4584">
        <f>$F4584+$H4584+$L4584</f>
        <v/>
      </c>
      <c r="R4584">
        <f>IFERROR(VLOOKUP($A4584,Registros!$B$2:$G$6000,6,0),IFERROR(VLOOKUP($D4584,Winback!$B$2:$C$300,2,0),""))</f>
        <v/>
      </c>
      <c r="S4584">
        <f>IF($E4584=1,"NP","")&amp;IF($G4584=1,"+MOV","")&amp;IF($I4584=1,"+CS","")&amp;IF($K4584=1,"+WB","")</f>
        <v/>
      </c>
      <c r="T4584">
        <f>$E4584+$G4584+$I4584+$K4584</f>
        <v/>
      </c>
    </row>
    <row r="4585">
      <c r="A4585" t="inlineStr">
        <is>
          <t>356107280000</t>
        </is>
      </c>
      <c r="B4585" t="inlineStr">
        <is>
          <t>35610728</t>
        </is>
      </c>
      <c r="C4585" t="inlineStr">
        <is>
          <t>YICSY LEYDI ALOMA STUART</t>
        </is>
      </c>
      <c r="D4585" t="inlineStr">
        <is>
          <t>YICSYLEYDIALOMASTUART</t>
        </is>
      </c>
      <c r="E4585">
        <f>IF(COUNTIFS(Registros!$A$2:$A$6000,"NP",Registros!$B$2:$B$6000,$A4585)&gt;0,1,0)</f>
        <v/>
      </c>
      <c r="F4585">
        <f>IF($E4585=1,SUMIFS(Registros!$F$2:$F$6000,Registros!$A$2:$A$6000,"NP",Registros!$B$2:$B$6000,$A4585),0)</f>
        <v/>
      </c>
      <c r="G4585">
        <f>IF(COUNTIFS(Registros!$A$2:$A$6000,"MOV",Registros!$B$2:$B$6000,$A4585)&gt;0,1,0)</f>
        <v/>
      </c>
      <c r="H4585">
        <f>IF($G4585=1,SUMIFS(Registros!$F$2:$F$6000,Registros!$A$2:$A$6000,"MOV",Registros!$B$2:$B$6000,$A4585),0)</f>
        <v/>
      </c>
      <c r="I4585">
        <f>IF(COUNTIFS(Registros!$A$2:$A$6000,"CS",Registros!$B$2:$B$6000,$A4585)&gt;0,1,0)</f>
        <v/>
      </c>
      <c r="J4585">
        <f>IF($I4585=1,SUMIFS(Registros!$I$2:$I$6000,Registros!$A$2:$A$6000,"CS",Registros!$B$2:$B$6000,$A4585),0)</f>
        <v/>
      </c>
      <c r="K4585">
        <f>IF(COUNTIFS(Winback!$K$2:$K$300,$D4585)&gt;0,1,0)</f>
        <v/>
      </c>
      <c r="L4585">
        <f>IF(AND($K4585=1,LEFT($A4585,3)="WB-"),SUMIFS(Winback!$D$2:$D$300,Winback!$K$2:$K$300,$D4585),0)</f>
        <v/>
      </c>
      <c r="M4585">
        <f>IF(OR($E4585=1,$G4585=1,SUMIFS(Registros!$J$2:$J$6000,Registros!$B$2:$B$6000,$A4585)&gt;0),1,0)</f>
        <v/>
      </c>
      <c r="N4585">
        <f>IF($J4585&gt;0,1,IF(COUNTIFS(Registros!$A$2:$A$6000,"CS",Registros!$B$2:$B$6000,$A4585,Registros!$K$2:$K$6000,"&lt;&gt;")&gt;0,1,0))</f>
        <v/>
      </c>
      <c r="O4585">
        <f>IF(AND($K4585=1,$E4585=0,$G4585=0,$I4585=0),"WINBACK",IF(AND($M4585=1,$N4585&gt;0),"CONVERGENTE",IF($M4585=1,"SOLO MÓVIL",IF($N4585&gt;0,"SOLO FIJO / INTERNET","SIN SERVICIOS"))))</f>
        <v/>
      </c>
      <c r="P4585">
        <f>IF($O4585="WINBACK","Recuperar (winback)",IF($O4585="CONVERGENTE","Upgrade / más líneas",IF($O4585="SOLO MÓVIL","Ofrecer fijo + internet (FLBBTV)",IF($O4585="SOLO FIJO / INTERNET","Ofrecer línea móvil Nextphone","Oferta completa (móvil + fijo + internet)"))))</f>
        <v/>
      </c>
      <c r="Q4585">
        <f>$F4585+$H4585+$L4585</f>
        <v/>
      </c>
      <c r="R4585">
        <f>IFERROR(VLOOKUP($A4585,Registros!$B$2:$G$6000,6,0),IFERROR(VLOOKUP($D4585,Winback!$B$2:$C$300,2,0),""))</f>
        <v/>
      </c>
      <c r="S4585">
        <f>IF($E4585=1,"NP","")&amp;IF($G4585=1,"+MOV","")&amp;IF($I4585=1,"+CS","")&amp;IF($K4585=1,"+WB","")</f>
        <v/>
      </c>
      <c r="T4585">
        <f>$E4585+$G4585+$I4585+$K4585</f>
        <v/>
      </c>
    </row>
    <row r="4586">
      <c r="A4586" t="inlineStr">
        <is>
          <t>338068520000</t>
        </is>
      </c>
      <c r="B4586" t="inlineStr">
        <is>
          <t>33806852</t>
        </is>
      </c>
      <c r="C4586" t="inlineStr">
        <is>
          <t>YIDAH HAYDEE DOMINGUEZ ESCUDERO</t>
        </is>
      </c>
      <c r="D4586" t="inlineStr">
        <is>
          <t>YIDAHHAYDEEDOMINGUEZESCUDERO</t>
        </is>
      </c>
      <c r="E4586">
        <f>IF(COUNTIFS(Registros!$A$2:$A$6000,"NP",Registros!$B$2:$B$6000,$A4586)&gt;0,1,0)</f>
        <v/>
      </c>
      <c r="F4586">
        <f>IF($E4586=1,SUMIFS(Registros!$F$2:$F$6000,Registros!$A$2:$A$6000,"NP",Registros!$B$2:$B$6000,$A4586),0)</f>
        <v/>
      </c>
      <c r="G4586">
        <f>IF(COUNTIFS(Registros!$A$2:$A$6000,"MOV",Registros!$B$2:$B$6000,$A4586)&gt;0,1,0)</f>
        <v/>
      </c>
      <c r="H4586">
        <f>IF($G4586=1,SUMIFS(Registros!$F$2:$F$6000,Registros!$A$2:$A$6000,"MOV",Registros!$B$2:$B$6000,$A4586),0)</f>
        <v/>
      </c>
      <c r="I4586">
        <f>IF(COUNTIFS(Registros!$A$2:$A$6000,"CS",Registros!$B$2:$B$6000,$A4586)&gt;0,1,0)</f>
        <v/>
      </c>
      <c r="J4586">
        <f>IF($I4586=1,SUMIFS(Registros!$I$2:$I$6000,Registros!$A$2:$A$6000,"CS",Registros!$B$2:$B$6000,$A4586),0)</f>
        <v/>
      </c>
      <c r="K4586">
        <f>IF(COUNTIFS(Winback!$K$2:$K$300,$D4586)&gt;0,1,0)</f>
        <v/>
      </c>
      <c r="L4586">
        <f>IF(AND($K4586=1,LEFT($A4586,3)="WB-"),SUMIFS(Winback!$D$2:$D$300,Winback!$K$2:$K$300,$D4586),0)</f>
        <v/>
      </c>
      <c r="M4586">
        <f>IF(OR($E4586=1,$G4586=1,SUMIFS(Registros!$J$2:$J$6000,Registros!$B$2:$B$6000,$A4586)&gt;0),1,0)</f>
        <v/>
      </c>
      <c r="N4586">
        <f>IF($J4586&gt;0,1,IF(COUNTIFS(Registros!$A$2:$A$6000,"CS",Registros!$B$2:$B$6000,$A4586,Registros!$K$2:$K$6000,"&lt;&gt;")&gt;0,1,0))</f>
        <v/>
      </c>
      <c r="O4586">
        <f>IF(AND($K4586=1,$E4586=0,$G4586=0,$I4586=0),"WINBACK",IF(AND($M4586=1,$N4586&gt;0),"CONVERGENTE",IF($M4586=1,"SOLO MÓVIL",IF($N4586&gt;0,"SOLO FIJO / INTERNET","SIN SERVICIOS"))))</f>
        <v/>
      </c>
      <c r="P4586">
        <f>IF($O4586="WINBACK","Recuperar (winback)",IF($O4586="CONVERGENTE","Upgrade / más líneas",IF($O4586="SOLO MÓVIL","Ofrecer fijo + internet (FLBBTV)",IF($O4586="SOLO FIJO / INTERNET","Ofrecer línea móvil Nextphone","Oferta completa (móvil + fijo + internet)"))))</f>
        <v/>
      </c>
      <c r="Q4586">
        <f>$F4586+$H4586+$L4586</f>
        <v/>
      </c>
      <c r="R4586">
        <f>IFERROR(VLOOKUP($A4586,Registros!$B$2:$G$6000,6,0),IFERROR(VLOOKUP($D4586,Winback!$B$2:$C$300,2,0),""))</f>
        <v/>
      </c>
      <c r="S4586">
        <f>IF($E4586=1,"NP","")&amp;IF($G4586=1,"+MOV","")&amp;IF($I4586=1,"+CS","")&amp;IF($K4586=1,"+WB","")</f>
        <v/>
      </c>
      <c r="T4586">
        <f>$E4586+$G4586+$I4586+$K4586</f>
        <v/>
      </c>
    </row>
    <row r="4587">
      <c r="A4587" t="inlineStr">
        <is>
          <t>344002780000</t>
        </is>
      </c>
      <c r="B4587" t="inlineStr">
        <is>
          <t>34400278</t>
        </is>
      </c>
      <c r="C4587" t="inlineStr">
        <is>
          <t>YIFAT HASKY DE HOROVITZ</t>
        </is>
      </c>
      <c r="D4587" t="inlineStr">
        <is>
          <t>YIFATHASKYDEHOROVITZ</t>
        </is>
      </c>
      <c r="E4587">
        <f>IF(COUNTIFS(Registros!$A$2:$A$6000,"NP",Registros!$B$2:$B$6000,$A4587)&gt;0,1,0)</f>
        <v/>
      </c>
      <c r="F4587">
        <f>IF($E4587=1,SUMIFS(Registros!$F$2:$F$6000,Registros!$A$2:$A$6000,"NP",Registros!$B$2:$B$6000,$A4587),0)</f>
        <v/>
      </c>
      <c r="G4587">
        <f>IF(COUNTIFS(Registros!$A$2:$A$6000,"MOV",Registros!$B$2:$B$6000,$A4587)&gt;0,1,0)</f>
        <v/>
      </c>
      <c r="H4587">
        <f>IF($G4587=1,SUMIFS(Registros!$F$2:$F$6000,Registros!$A$2:$A$6000,"MOV",Registros!$B$2:$B$6000,$A4587),0)</f>
        <v/>
      </c>
      <c r="I4587">
        <f>IF(COUNTIFS(Registros!$A$2:$A$6000,"CS",Registros!$B$2:$B$6000,$A4587)&gt;0,1,0)</f>
        <v/>
      </c>
      <c r="J4587">
        <f>IF($I4587=1,SUMIFS(Registros!$I$2:$I$6000,Registros!$A$2:$A$6000,"CS",Registros!$B$2:$B$6000,$A4587),0)</f>
        <v/>
      </c>
      <c r="K4587">
        <f>IF(COUNTIFS(Winback!$K$2:$K$300,$D4587)&gt;0,1,0)</f>
        <v/>
      </c>
      <c r="L4587">
        <f>IF(AND($K4587=1,LEFT($A4587,3)="WB-"),SUMIFS(Winback!$D$2:$D$300,Winback!$K$2:$K$300,$D4587),0)</f>
        <v/>
      </c>
      <c r="M4587">
        <f>IF(OR($E4587=1,$G4587=1,SUMIFS(Registros!$J$2:$J$6000,Registros!$B$2:$B$6000,$A4587)&gt;0),1,0)</f>
        <v/>
      </c>
      <c r="N4587">
        <f>IF($J4587&gt;0,1,IF(COUNTIFS(Registros!$A$2:$A$6000,"CS",Registros!$B$2:$B$6000,$A4587,Registros!$K$2:$K$6000,"&lt;&gt;")&gt;0,1,0))</f>
        <v/>
      </c>
      <c r="O4587">
        <f>IF(AND($K4587=1,$E4587=0,$G4587=0,$I4587=0),"WINBACK",IF(AND($M4587=1,$N4587&gt;0),"CONVERGENTE",IF($M4587=1,"SOLO MÓVIL",IF($N4587&gt;0,"SOLO FIJO / INTERNET","SIN SERVICIOS"))))</f>
        <v/>
      </c>
      <c r="P4587">
        <f>IF($O4587="WINBACK","Recuperar (winback)",IF($O4587="CONVERGENTE","Upgrade / más líneas",IF($O4587="SOLO MÓVIL","Ofrecer fijo + internet (FLBBTV)",IF($O4587="SOLO FIJO / INTERNET","Ofrecer línea móvil Nextphone","Oferta completa (móvil + fijo + internet)"))))</f>
        <v/>
      </c>
      <c r="Q4587">
        <f>$F4587+$H4587+$L4587</f>
        <v/>
      </c>
      <c r="R4587">
        <f>IFERROR(VLOOKUP($A4587,Registros!$B$2:$G$6000,6,0),IFERROR(VLOOKUP($D4587,Winback!$B$2:$C$300,2,0),""))</f>
        <v/>
      </c>
      <c r="S4587">
        <f>IF($E4587=1,"NP","")&amp;IF($G4587=1,"+MOV","")&amp;IF($I4587=1,"+CS","")&amp;IF($K4587=1,"+WB","")</f>
        <v/>
      </c>
      <c r="T4587">
        <f>$E4587+$G4587+$I4587+$K4587</f>
        <v/>
      </c>
    </row>
    <row r="4588">
      <c r="A4588" t="inlineStr">
        <is>
          <t>347352270000</t>
        </is>
      </c>
      <c r="B4588" t="inlineStr">
        <is>
          <t>34735227</t>
        </is>
      </c>
      <c r="C4588" t="inlineStr">
        <is>
          <t>YILBER ALEXANDER PABON GOMEZ</t>
        </is>
      </c>
      <c r="D4588" t="inlineStr">
        <is>
          <t>YILBERALEXANDERPABONGOMEZ</t>
        </is>
      </c>
      <c r="E4588">
        <f>IF(COUNTIFS(Registros!$A$2:$A$6000,"NP",Registros!$B$2:$B$6000,$A4588)&gt;0,1,0)</f>
        <v/>
      </c>
      <c r="F4588">
        <f>IF($E4588=1,SUMIFS(Registros!$F$2:$F$6000,Registros!$A$2:$A$6000,"NP",Registros!$B$2:$B$6000,$A4588),0)</f>
        <v/>
      </c>
      <c r="G4588">
        <f>IF(COUNTIFS(Registros!$A$2:$A$6000,"MOV",Registros!$B$2:$B$6000,$A4588)&gt;0,1,0)</f>
        <v/>
      </c>
      <c r="H4588">
        <f>IF($G4588=1,SUMIFS(Registros!$F$2:$F$6000,Registros!$A$2:$A$6000,"MOV",Registros!$B$2:$B$6000,$A4588),0)</f>
        <v/>
      </c>
      <c r="I4588">
        <f>IF(COUNTIFS(Registros!$A$2:$A$6000,"CS",Registros!$B$2:$B$6000,$A4588)&gt;0,1,0)</f>
        <v/>
      </c>
      <c r="J4588">
        <f>IF($I4588=1,SUMIFS(Registros!$I$2:$I$6000,Registros!$A$2:$A$6000,"CS",Registros!$B$2:$B$6000,$A4588),0)</f>
        <v/>
      </c>
      <c r="K4588">
        <f>IF(COUNTIFS(Winback!$K$2:$K$300,$D4588)&gt;0,1,0)</f>
        <v/>
      </c>
      <c r="L4588">
        <f>IF(AND($K4588=1,LEFT($A4588,3)="WB-"),SUMIFS(Winback!$D$2:$D$300,Winback!$K$2:$K$300,$D4588),0)</f>
        <v/>
      </c>
      <c r="M4588">
        <f>IF(OR($E4588=1,$G4588=1,SUMIFS(Registros!$J$2:$J$6000,Registros!$B$2:$B$6000,$A4588)&gt;0),1,0)</f>
        <v/>
      </c>
      <c r="N4588">
        <f>IF($J4588&gt;0,1,IF(COUNTIFS(Registros!$A$2:$A$6000,"CS",Registros!$B$2:$B$6000,$A4588,Registros!$K$2:$K$6000,"&lt;&gt;")&gt;0,1,0))</f>
        <v/>
      </c>
      <c r="O4588">
        <f>IF(AND($K4588=1,$E4588=0,$G4588=0,$I4588=0),"WINBACK",IF(AND($M4588=1,$N4588&gt;0),"CONVERGENTE",IF($M4588=1,"SOLO MÓVIL",IF($N4588&gt;0,"SOLO FIJO / INTERNET","SIN SERVICIOS"))))</f>
        <v/>
      </c>
      <c r="P4588">
        <f>IF($O4588="WINBACK","Recuperar (winback)",IF($O4588="CONVERGENTE","Upgrade / más líneas",IF($O4588="SOLO MÓVIL","Ofrecer fijo + internet (FLBBTV)",IF($O4588="SOLO FIJO / INTERNET","Ofrecer línea móvil Nextphone","Oferta completa (móvil + fijo + internet)"))))</f>
        <v/>
      </c>
      <c r="Q4588">
        <f>$F4588+$H4588+$L4588</f>
        <v/>
      </c>
      <c r="R4588">
        <f>IFERROR(VLOOKUP($A4588,Registros!$B$2:$G$6000,6,0),IFERROR(VLOOKUP($D4588,Winback!$B$2:$C$300,2,0),""))</f>
        <v/>
      </c>
      <c r="S4588">
        <f>IF($E4588=1,"NP","")&amp;IF($G4588=1,"+MOV","")&amp;IF($I4588=1,"+CS","")&amp;IF($K4588=1,"+WB","")</f>
        <v/>
      </c>
      <c r="T4588">
        <f>$E4588+$G4588+$I4588+$K4588</f>
        <v/>
      </c>
    </row>
    <row r="4589">
      <c r="A4589" t="inlineStr">
        <is>
          <t>334251060000</t>
        </is>
      </c>
      <c r="B4589" t="inlineStr">
        <is>
          <t>33425106</t>
        </is>
      </c>
      <c r="C4589" t="inlineStr">
        <is>
          <t>YILUN LI</t>
        </is>
      </c>
      <c r="D4589" t="inlineStr">
        <is>
          <t>YILUNLI</t>
        </is>
      </c>
      <c r="E4589">
        <f>IF(COUNTIFS(Registros!$A$2:$A$6000,"NP",Registros!$B$2:$B$6000,$A4589)&gt;0,1,0)</f>
        <v/>
      </c>
      <c r="F4589">
        <f>IF($E4589=1,SUMIFS(Registros!$F$2:$F$6000,Registros!$A$2:$A$6000,"NP",Registros!$B$2:$B$6000,$A4589),0)</f>
        <v/>
      </c>
      <c r="G4589">
        <f>IF(COUNTIFS(Registros!$A$2:$A$6000,"MOV",Registros!$B$2:$B$6000,$A4589)&gt;0,1,0)</f>
        <v/>
      </c>
      <c r="H4589">
        <f>IF($G4589=1,SUMIFS(Registros!$F$2:$F$6000,Registros!$A$2:$A$6000,"MOV",Registros!$B$2:$B$6000,$A4589),0)</f>
        <v/>
      </c>
      <c r="I4589">
        <f>IF(COUNTIFS(Registros!$A$2:$A$6000,"CS",Registros!$B$2:$B$6000,$A4589)&gt;0,1,0)</f>
        <v/>
      </c>
      <c r="J4589">
        <f>IF($I4589=1,SUMIFS(Registros!$I$2:$I$6000,Registros!$A$2:$A$6000,"CS",Registros!$B$2:$B$6000,$A4589),0)</f>
        <v/>
      </c>
      <c r="K4589">
        <f>IF(COUNTIFS(Winback!$K$2:$K$300,$D4589)&gt;0,1,0)</f>
        <v/>
      </c>
      <c r="L4589">
        <f>IF(AND($K4589=1,LEFT($A4589,3)="WB-"),SUMIFS(Winback!$D$2:$D$300,Winback!$K$2:$K$300,$D4589),0)</f>
        <v/>
      </c>
      <c r="M4589">
        <f>IF(OR($E4589=1,$G4589=1,SUMIFS(Registros!$J$2:$J$6000,Registros!$B$2:$B$6000,$A4589)&gt;0),1,0)</f>
        <v/>
      </c>
      <c r="N4589">
        <f>IF($J4589&gt;0,1,IF(COUNTIFS(Registros!$A$2:$A$6000,"CS",Registros!$B$2:$B$6000,$A4589,Registros!$K$2:$K$6000,"&lt;&gt;")&gt;0,1,0))</f>
        <v/>
      </c>
      <c r="O4589">
        <f>IF(AND($K4589=1,$E4589=0,$G4589=0,$I4589=0),"WINBACK",IF(AND($M4589=1,$N4589&gt;0),"CONVERGENTE",IF($M4589=1,"SOLO MÓVIL",IF($N4589&gt;0,"SOLO FIJO / INTERNET","SIN SERVICIOS"))))</f>
        <v/>
      </c>
      <c r="P4589">
        <f>IF($O4589="WINBACK","Recuperar (winback)",IF($O4589="CONVERGENTE","Upgrade / más líneas",IF($O4589="SOLO MÓVIL","Ofrecer fijo + internet (FLBBTV)",IF($O4589="SOLO FIJO / INTERNET","Ofrecer línea móvil Nextphone","Oferta completa (móvil + fijo + internet)"))))</f>
        <v/>
      </c>
      <c r="Q4589">
        <f>$F4589+$H4589+$L4589</f>
        <v/>
      </c>
      <c r="R4589">
        <f>IFERROR(VLOOKUP($A4589,Registros!$B$2:$G$6000,6,0),IFERROR(VLOOKUP($D4589,Winback!$B$2:$C$300,2,0),""))</f>
        <v/>
      </c>
      <c r="S4589">
        <f>IF($E4589=1,"NP","")&amp;IF($G4589=1,"+MOV","")&amp;IF($I4589=1,"+CS","")&amp;IF($K4589=1,"+WB","")</f>
        <v/>
      </c>
      <c r="T4589">
        <f>$E4589+$G4589+$I4589+$K4589</f>
        <v/>
      </c>
    </row>
    <row r="4590">
      <c r="A4590" t="inlineStr">
        <is>
          <t>334062830000</t>
        </is>
      </c>
      <c r="B4590" t="inlineStr">
        <is>
          <t>33406283</t>
        </is>
      </c>
      <c r="C4590" t="inlineStr">
        <is>
          <t>YILVERLIN BRICEL SALCEDO GOMEZ</t>
        </is>
      </c>
      <c r="D4590" t="inlineStr">
        <is>
          <t>YILVERLINBRICELSALCEDOGOMEZ</t>
        </is>
      </c>
      <c r="E4590">
        <f>IF(COUNTIFS(Registros!$A$2:$A$6000,"NP",Registros!$B$2:$B$6000,$A4590)&gt;0,1,0)</f>
        <v/>
      </c>
      <c r="F4590">
        <f>IF($E4590=1,SUMIFS(Registros!$F$2:$F$6000,Registros!$A$2:$A$6000,"NP",Registros!$B$2:$B$6000,$A4590),0)</f>
        <v/>
      </c>
      <c r="G4590">
        <f>IF(COUNTIFS(Registros!$A$2:$A$6000,"MOV",Registros!$B$2:$B$6000,$A4590)&gt;0,1,0)</f>
        <v/>
      </c>
      <c r="H4590">
        <f>IF($G4590=1,SUMIFS(Registros!$F$2:$F$6000,Registros!$A$2:$A$6000,"MOV",Registros!$B$2:$B$6000,$A4590),0)</f>
        <v/>
      </c>
      <c r="I4590">
        <f>IF(COUNTIFS(Registros!$A$2:$A$6000,"CS",Registros!$B$2:$B$6000,$A4590)&gt;0,1,0)</f>
        <v/>
      </c>
      <c r="J4590">
        <f>IF($I4590=1,SUMIFS(Registros!$I$2:$I$6000,Registros!$A$2:$A$6000,"CS",Registros!$B$2:$B$6000,$A4590),0)</f>
        <v/>
      </c>
      <c r="K4590">
        <f>IF(COUNTIFS(Winback!$K$2:$K$300,$D4590)&gt;0,1,0)</f>
        <v/>
      </c>
      <c r="L4590">
        <f>IF(AND($K4590=1,LEFT($A4590,3)="WB-"),SUMIFS(Winback!$D$2:$D$300,Winback!$K$2:$K$300,$D4590),0)</f>
        <v/>
      </c>
      <c r="M4590">
        <f>IF(OR($E4590=1,$G4590=1,SUMIFS(Registros!$J$2:$J$6000,Registros!$B$2:$B$6000,$A4590)&gt;0),1,0)</f>
        <v/>
      </c>
      <c r="N4590">
        <f>IF($J4590&gt;0,1,IF(COUNTIFS(Registros!$A$2:$A$6000,"CS",Registros!$B$2:$B$6000,$A4590,Registros!$K$2:$K$6000,"&lt;&gt;")&gt;0,1,0))</f>
        <v/>
      </c>
      <c r="O4590">
        <f>IF(AND($K4590=1,$E4590=0,$G4590=0,$I4590=0),"WINBACK",IF(AND($M4590=1,$N4590&gt;0),"CONVERGENTE",IF($M4590=1,"SOLO MÓVIL",IF($N4590&gt;0,"SOLO FIJO / INTERNET","SIN SERVICIOS"))))</f>
        <v/>
      </c>
      <c r="P4590">
        <f>IF($O4590="WINBACK","Recuperar (winback)",IF($O4590="CONVERGENTE","Upgrade / más líneas",IF($O4590="SOLO MÓVIL","Ofrecer fijo + internet (FLBBTV)",IF($O4590="SOLO FIJO / INTERNET","Ofrecer línea móvil Nextphone","Oferta completa (móvil + fijo + internet)"))))</f>
        <v/>
      </c>
      <c r="Q4590">
        <f>$F4590+$H4590+$L4590</f>
        <v/>
      </c>
      <c r="R4590">
        <f>IFERROR(VLOOKUP($A4590,Registros!$B$2:$G$6000,6,0),IFERROR(VLOOKUP($D4590,Winback!$B$2:$C$300,2,0),""))</f>
        <v/>
      </c>
      <c r="S4590">
        <f>IF($E4590=1,"NP","")&amp;IF($G4590=1,"+MOV","")&amp;IF($I4590=1,"+CS","")&amp;IF($K4590=1,"+WB","")</f>
        <v/>
      </c>
      <c r="T4590">
        <f>$E4590+$G4590+$I4590+$K4590</f>
        <v/>
      </c>
    </row>
    <row r="4591">
      <c r="A4591" t="inlineStr">
        <is>
          <t>348258910000</t>
        </is>
      </c>
      <c r="B4591" t="inlineStr">
        <is>
          <t>34825891</t>
        </is>
      </c>
      <c r="C4591" t="inlineStr">
        <is>
          <t>YIMARA JULLIETH BROWN MONTILLA</t>
        </is>
      </c>
      <c r="D4591" t="inlineStr">
        <is>
          <t>YIMARAJULLIETHBROWNMONTILLA</t>
        </is>
      </c>
      <c r="E4591">
        <f>IF(COUNTIFS(Registros!$A$2:$A$6000,"NP",Registros!$B$2:$B$6000,$A4591)&gt;0,1,0)</f>
        <v/>
      </c>
      <c r="F4591">
        <f>IF($E4591=1,SUMIFS(Registros!$F$2:$F$6000,Registros!$A$2:$A$6000,"NP",Registros!$B$2:$B$6000,$A4591),0)</f>
        <v/>
      </c>
      <c r="G4591">
        <f>IF(COUNTIFS(Registros!$A$2:$A$6000,"MOV",Registros!$B$2:$B$6000,$A4591)&gt;0,1,0)</f>
        <v/>
      </c>
      <c r="H4591">
        <f>IF($G4591=1,SUMIFS(Registros!$F$2:$F$6000,Registros!$A$2:$A$6000,"MOV",Registros!$B$2:$B$6000,$A4591),0)</f>
        <v/>
      </c>
      <c r="I4591">
        <f>IF(COUNTIFS(Registros!$A$2:$A$6000,"CS",Registros!$B$2:$B$6000,$A4591)&gt;0,1,0)</f>
        <v/>
      </c>
      <c r="J4591">
        <f>IF($I4591=1,SUMIFS(Registros!$I$2:$I$6000,Registros!$A$2:$A$6000,"CS",Registros!$B$2:$B$6000,$A4591),0)</f>
        <v/>
      </c>
      <c r="K4591">
        <f>IF(COUNTIFS(Winback!$K$2:$K$300,$D4591)&gt;0,1,0)</f>
        <v/>
      </c>
      <c r="L4591">
        <f>IF(AND($K4591=1,LEFT($A4591,3)="WB-"),SUMIFS(Winback!$D$2:$D$300,Winback!$K$2:$K$300,$D4591),0)</f>
        <v/>
      </c>
      <c r="M4591">
        <f>IF(OR($E4591=1,$G4591=1,SUMIFS(Registros!$J$2:$J$6000,Registros!$B$2:$B$6000,$A4591)&gt;0),1,0)</f>
        <v/>
      </c>
      <c r="N4591">
        <f>IF($J4591&gt;0,1,IF(COUNTIFS(Registros!$A$2:$A$6000,"CS",Registros!$B$2:$B$6000,$A4591,Registros!$K$2:$K$6000,"&lt;&gt;")&gt;0,1,0))</f>
        <v/>
      </c>
      <c r="O4591">
        <f>IF(AND($K4591=1,$E4591=0,$G4591=0,$I4591=0),"WINBACK",IF(AND($M4591=1,$N4591&gt;0),"CONVERGENTE",IF($M4591=1,"SOLO MÓVIL",IF($N4591&gt;0,"SOLO FIJO / INTERNET","SIN SERVICIOS"))))</f>
        <v/>
      </c>
      <c r="P4591">
        <f>IF($O4591="WINBACK","Recuperar (winback)",IF($O4591="CONVERGENTE","Upgrade / más líneas",IF($O4591="SOLO MÓVIL","Ofrecer fijo + internet (FLBBTV)",IF($O4591="SOLO FIJO / INTERNET","Ofrecer línea móvil Nextphone","Oferta completa (móvil + fijo + internet)"))))</f>
        <v/>
      </c>
      <c r="Q4591">
        <f>$F4591+$H4591+$L4591</f>
        <v/>
      </c>
      <c r="R4591">
        <f>IFERROR(VLOOKUP($A4591,Registros!$B$2:$G$6000,6,0),IFERROR(VLOOKUP($D4591,Winback!$B$2:$C$300,2,0),""))</f>
        <v/>
      </c>
      <c r="S4591">
        <f>IF($E4591=1,"NP","")&amp;IF($G4591=1,"+MOV","")&amp;IF($I4591=1,"+CS","")&amp;IF($K4591=1,"+WB","")</f>
        <v/>
      </c>
      <c r="T4591">
        <f>$E4591+$G4591+$I4591+$K4591</f>
        <v/>
      </c>
    </row>
    <row r="4592">
      <c r="A4592" t="inlineStr">
        <is>
          <t>333020160000</t>
        </is>
      </c>
      <c r="B4592" t="inlineStr">
        <is>
          <t>33302016</t>
        </is>
      </c>
      <c r="C4592" t="inlineStr">
        <is>
          <t>YIMEI LIU</t>
        </is>
      </c>
      <c r="D4592" t="inlineStr">
        <is>
          <t>YIMEILIU</t>
        </is>
      </c>
      <c r="E4592">
        <f>IF(COUNTIFS(Registros!$A$2:$A$6000,"NP",Registros!$B$2:$B$6000,$A4592)&gt;0,1,0)</f>
        <v/>
      </c>
      <c r="F4592">
        <f>IF($E4592=1,SUMIFS(Registros!$F$2:$F$6000,Registros!$A$2:$A$6000,"NP",Registros!$B$2:$B$6000,$A4592),0)</f>
        <v/>
      </c>
      <c r="G4592">
        <f>IF(COUNTIFS(Registros!$A$2:$A$6000,"MOV",Registros!$B$2:$B$6000,$A4592)&gt;0,1,0)</f>
        <v/>
      </c>
      <c r="H4592">
        <f>IF($G4592=1,SUMIFS(Registros!$F$2:$F$6000,Registros!$A$2:$A$6000,"MOV",Registros!$B$2:$B$6000,$A4592),0)</f>
        <v/>
      </c>
      <c r="I4592">
        <f>IF(COUNTIFS(Registros!$A$2:$A$6000,"CS",Registros!$B$2:$B$6000,$A4592)&gt;0,1,0)</f>
        <v/>
      </c>
      <c r="J4592">
        <f>IF($I4592=1,SUMIFS(Registros!$I$2:$I$6000,Registros!$A$2:$A$6000,"CS",Registros!$B$2:$B$6000,$A4592),0)</f>
        <v/>
      </c>
      <c r="K4592">
        <f>IF(COUNTIFS(Winback!$K$2:$K$300,$D4592)&gt;0,1,0)</f>
        <v/>
      </c>
      <c r="L4592">
        <f>IF(AND($K4592=1,LEFT($A4592,3)="WB-"),SUMIFS(Winback!$D$2:$D$300,Winback!$K$2:$K$300,$D4592),0)</f>
        <v/>
      </c>
      <c r="M4592">
        <f>IF(OR($E4592=1,$G4592=1,SUMIFS(Registros!$J$2:$J$6000,Registros!$B$2:$B$6000,$A4592)&gt;0),1,0)</f>
        <v/>
      </c>
      <c r="N4592">
        <f>IF($J4592&gt;0,1,IF(COUNTIFS(Registros!$A$2:$A$6000,"CS",Registros!$B$2:$B$6000,$A4592,Registros!$K$2:$K$6000,"&lt;&gt;")&gt;0,1,0))</f>
        <v/>
      </c>
      <c r="O4592">
        <f>IF(AND($K4592=1,$E4592=0,$G4592=0,$I4592=0),"WINBACK",IF(AND($M4592=1,$N4592&gt;0),"CONVERGENTE",IF($M4592=1,"SOLO MÓVIL",IF($N4592&gt;0,"SOLO FIJO / INTERNET","SIN SERVICIOS"))))</f>
        <v/>
      </c>
      <c r="P4592">
        <f>IF($O4592="WINBACK","Recuperar (winback)",IF($O4592="CONVERGENTE","Upgrade / más líneas",IF($O4592="SOLO MÓVIL","Ofrecer fijo + internet (FLBBTV)",IF($O4592="SOLO FIJO / INTERNET","Ofrecer línea móvil Nextphone","Oferta completa (móvil + fijo + internet)"))))</f>
        <v/>
      </c>
      <c r="Q4592">
        <f>$F4592+$H4592+$L4592</f>
        <v/>
      </c>
      <c r="R4592">
        <f>IFERROR(VLOOKUP($A4592,Registros!$B$2:$G$6000,6,0),IFERROR(VLOOKUP($D4592,Winback!$B$2:$C$300,2,0),""))</f>
        <v/>
      </c>
      <c r="S4592">
        <f>IF($E4592=1,"NP","")&amp;IF($G4592=1,"+MOV","")&amp;IF($I4592=1,"+CS","")&amp;IF($K4592=1,"+WB","")</f>
        <v/>
      </c>
      <c r="T4592">
        <f>$E4592+$G4592+$I4592+$K4592</f>
        <v/>
      </c>
    </row>
    <row r="4593">
      <c r="A4593" t="inlineStr">
        <is>
          <t>344242830000</t>
        </is>
      </c>
      <c r="B4593" t="inlineStr">
        <is>
          <t>34424283</t>
        </is>
      </c>
      <c r="C4593" t="inlineStr">
        <is>
          <t>YIMEI ZHANG</t>
        </is>
      </c>
      <c r="D4593" t="inlineStr">
        <is>
          <t>YIMEIZHANG</t>
        </is>
      </c>
      <c r="E4593">
        <f>IF(COUNTIFS(Registros!$A$2:$A$6000,"NP",Registros!$B$2:$B$6000,$A4593)&gt;0,1,0)</f>
        <v/>
      </c>
      <c r="F4593">
        <f>IF($E4593=1,SUMIFS(Registros!$F$2:$F$6000,Registros!$A$2:$A$6000,"NP",Registros!$B$2:$B$6000,$A4593),0)</f>
        <v/>
      </c>
      <c r="G4593">
        <f>IF(COUNTIFS(Registros!$A$2:$A$6000,"MOV",Registros!$B$2:$B$6000,$A4593)&gt;0,1,0)</f>
        <v/>
      </c>
      <c r="H4593">
        <f>IF($G4593=1,SUMIFS(Registros!$F$2:$F$6000,Registros!$A$2:$A$6000,"MOV",Registros!$B$2:$B$6000,$A4593),0)</f>
        <v/>
      </c>
      <c r="I4593">
        <f>IF(COUNTIFS(Registros!$A$2:$A$6000,"CS",Registros!$B$2:$B$6000,$A4593)&gt;0,1,0)</f>
        <v/>
      </c>
      <c r="J4593">
        <f>IF($I4593=1,SUMIFS(Registros!$I$2:$I$6000,Registros!$A$2:$A$6000,"CS",Registros!$B$2:$B$6000,$A4593),0)</f>
        <v/>
      </c>
      <c r="K4593">
        <f>IF(COUNTIFS(Winback!$K$2:$K$300,$D4593)&gt;0,1,0)</f>
        <v/>
      </c>
      <c r="L4593">
        <f>IF(AND($K4593=1,LEFT($A4593,3)="WB-"),SUMIFS(Winback!$D$2:$D$300,Winback!$K$2:$K$300,$D4593),0)</f>
        <v/>
      </c>
      <c r="M4593">
        <f>IF(OR($E4593=1,$G4593=1,SUMIFS(Registros!$J$2:$J$6000,Registros!$B$2:$B$6000,$A4593)&gt;0),1,0)</f>
        <v/>
      </c>
      <c r="N4593">
        <f>IF($J4593&gt;0,1,IF(COUNTIFS(Registros!$A$2:$A$6000,"CS",Registros!$B$2:$B$6000,$A4593,Registros!$K$2:$K$6000,"&lt;&gt;")&gt;0,1,0))</f>
        <v/>
      </c>
      <c r="O4593">
        <f>IF(AND($K4593=1,$E4593=0,$G4593=0,$I4593=0),"WINBACK",IF(AND($M4593=1,$N4593&gt;0),"CONVERGENTE",IF($M4593=1,"SOLO MÓVIL",IF($N4593&gt;0,"SOLO FIJO / INTERNET","SIN SERVICIOS"))))</f>
        <v/>
      </c>
      <c r="P4593">
        <f>IF($O4593="WINBACK","Recuperar (winback)",IF($O4593="CONVERGENTE","Upgrade / más líneas",IF($O4593="SOLO MÓVIL","Ofrecer fijo + internet (FLBBTV)",IF($O4593="SOLO FIJO / INTERNET","Ofrecer línea móvil Nextphone","Oferta completa (móvil + fijo + internet)"))))</f>
        <v/>
      </c>
      <c r="Q4593">
        <f>$F4593+$H4593+$L4593</f>
        <v/>
      </c>
      <c r="R4593">
        <f>IFERROR(VLOOKUP($A4593,Registros!$B$2:$G$6000,6,0),IFERROR(VLOOKUP($D4593,Winback!$B$2:$C$300,2,0),""))</f>
        <v/>
      </c>
      <c r="S4593">
        <f>IF($E4593=1,"NP","")&amp;IF($G4593=1,"+MOV","")&amp;IF($I4593=1,"+CS","")&amp;IF($K4593=1,"+WB","")</f>
        <v/>
      </c>
      <c r="T4593">
        <f>$E4593+$G4593+$I4593+$K4593</f>
        <v/>
      </c>
    </row>
    <row r="4594">
      <c r="A4594" t="inlineStr">
        <is>
          <t>333058240000</t>
        </is>
      </c>
      <c r="B4594" t="inlineStr">
        <is>
          <t>33305824</t>
        </is>
      </c>
      <c r="C4594" t="inlineStr">
        <is>
          <t>YIMERA YANETH LASSO SOLIS</t>
        </is>
      </c>
      <c r="D4594" t="inlineStr">
        <is>
          <t>YIMERAYANETHLASSOSOLIS</t>
        </is>
      </c>
      <c r="E4594">
        <f>IF(COUNTIFS(Registros!$A$2:$A$6000,"NP",Registros!$B$2:$B$6000,$A4594)&gt;0,1,0)</f>
        <v/>
      </c>
      <c r="F4594">
        <f>IF($E4594=1,SUMIFS(Registros!$F$2:$F$6000,Registros!$A$2:$A$6000,"NP",Registros!$B$2:$B$6000,$A4594),0)</f>
        <v/>
      </c>
      <c r="G4594">
        <f>IF(COUNTIFS(Registros!$A$2:$A$6000,"MOV",Registros!$B$2:$B$6000,$A4594)&gt;0,1,0)</f>
        <v/>
      </c>
      <c r="H4594">
        <f>IF($G4594=1,SUMIFS(Registros!$F$2:$F$6000,Registros!$A$2:$A$6000,"MOV",Registros!$B$2:$B$6000,$A4594),0)</f>
        <v/>
      </c>
      <c r="I4594">
        <f>IF(COUNTIFS(Registros!$A$2:$A$6000,"CS",Registros!$B$2:$B$6000,$A4594)&gt;0,1,0)</f>
        <v/>
      </c>
      <c r="J4594">
        <f>IF($I4594=1,SUMIFS(Registros!$I$2:$I$6000,Registros!$A$2:$A$6000,"CS",Registros!$B$2:$B$6000,$A4594),0)</f>
        <v/>
      </c>
      <c r="K4594">
        <f>IF(COUNTIFS(Winback!$K$2:$K$300,$D4594)&gt;0,1,0)</f>
        <v/>
      </c>
      <c r="L4594">
        <f>IF(AND($K4594=1,LEFT($A4594,3)="WB-"),SUMIFS(Winback!$D$2:$D$300,Winback!$K$2:$K$300,$D4594),0)</f>
        <v/>
      </c>
      <c r="M4594">
        <f>IF(OR($E4594=1,$G4594=1,SUMIFS(Registros!$J$2:$J$6000,Registros!$B$2:$B$6000,$A4594)&gt;0),1,0)</f>
        <v/>
      </c>
      <c r="N4594">
        <f>IF($J4594&gt;0,1,IF(COUNTIFS(Registros!$A$2:$A$6000,"CS",Registros!$B$2:$B$6000,$A4594,Registros!$K$2:$K$6000,"&lt;&gt;")&gt;0,1,0))</f>
        <v/>
      </c>
      <c r="O4594">
        <f>IF(AND($K4594=1,$E4594=0,$G4594=0,$I4594=0),"WINBACK",IF(AND($M4594=1,$N4594&gt;0),"CONVERGENTE",IF($M4594=1,"SOLO MÓVIL",IF($N4594&gt;0,"SOLO FIJO / INTERNET","SIN SERVICIOS"))))</f>
        <v/>
      </c>
      <c r="P4594">
        <f>IF($O4594="WINBACK","Recuperar (winback)",IF($O4594="CONVERGENTE","Upgrade / más líneas",IF($O4594="SOLO MÓVIL","Ofrecer fijo + internet (FLBBTV)",IF($O4594="SOLO FIJO / INTERNET","Ofrecer línea móvil Nextphone","Oferta completa (móvil + fijo + internet)"))))</f>
        <v/>
      </c>
      <c r="Q4594">
        <f>$F4594+$H4594+$L4594</f>
        <v/>
      </c>
      <c r="R4594">
        <f>IFERROR(VLOOKUP($A4594,Registros!$B$2:$G$6000,6,0),IFERROR(VLOOKUP($D4594,Winback!$B$2:$C$300,2,0),""))</f>
        <v/>
      </c>
      <c r="S4594">
        <f>IF($E4594=1,"NP","")&amp;IF($G4594=1,"+MOV","")&amp;IF($I4594=1,"+CS","")&amp;IF($K4594=1,"+WB","")</f>
        <v/>
      </c>
      <c r="T4594">
        <f>$E4594+$G4594+$I4594+$K4594</f>
        <v/>
      </c>
    </row>
    <row r="4595">
      <c r="A4595" t="inlineStr">
        <is>
          <t>243028020000</t>
        </is>
      </c>
      <c r="B4595" t="inlineStr">
        <is>
          <t>24302802</t>
        </is>
      </c>
      <c r="C4595" t="inlineStr">
        <is>
          <t>YIN QUNG CHEN HAO</t>
        </is>
      </c>
      <c r="D4595" t="inlineStr">
        <is>
          <t>YINQUNGCHENHAO</t>
        </is>
      </c>
      <c r="E4595">
        <f>IF(COUNTIFS(Registros!$A$2:$A$6000,"NP",Registros!$B$2:$B$6000,$A4595)&gt;0,1,0)</f>
        <v/>
      </c>
      <c r="F4595">
        <f>IF($E4595=1,SUMIFS(Registros!$F$2:$F$6000,Registros!$A$2:$A$6000,"NP",Registros!$B$2:$B$6000,$A4595),0)</f>
        <v/>
      </c>
      <c r="G4595">
        <f>IF(COUNTIFS(Registros!$A$2:$A$6000,"MOV",Registros!$B$2:$B$6000,$A4595)&gt;0,1,0)</f>
        <v/>
      </c>
      <c r="H4595">
        <f>IF($G4595=1,SUMIFS(Registros!$F$2:$F$6000,Registros!$A$2:$A$6000,"MOV",Registros!$B$2:$B$6000,$A4595),0)</f>
        <v/>
      </c>
      <c r="I4595">
        <f>IF(COUNTIFS(Registros!$A$2:$A$6000,"CS",Registros!$B$2:$B$6000,$A4595)&gt;0,1,0)</f>
        <v/>
      </c>
      <c r="J4595">
        <f>IF($I4595=1,SUMIFS(Registros!$I$2:$I$6000,Registros!$A$2:$A$6000,"CS",Registros!$B$2:$B$6000,$A4595),0)</f>
        <v/>
      </c>
      <c r="K4595">
        <f>IF(COUNTIFS(Winback!$K$2:$K$300,$D4595)&gt;0,1,0)</f>
        <v/>
      </c>
      <c r="L4595">
        <f>IF(AND($K4595=1,LEFT($A4595,3)="WB-"),SUMIFS(Winback!$D$2:$D$300,Winback!$K$2:$K$300,$D4595),0)</f>
        <v/>
      </c>
      <c r="M4595">
        <f>IF(OR($E4595=1,$G4595=1,SUMIFS(Registros!$J$2:$J$6000,Registros!$B$2:$B$6000,$A4595)&gt;0),1,0)</f>
        <v/>
      </c>
      <c r="N4595">
        <f>IF($J4595&gt;0,1,IF(COUNTIFS(Registros!$A$2:$A$6000,"CS",Registros!$B$2:$B$6000,$A4595,Registros!$K$2:$K$6000,"&lt;&gt;")&gt;0,1,0))</f>
        <v/>
      </c>
      <c r="O4595">
        <f>IF(AND($K4595=1,$E4595=0,$G4595=0,$I4595=0),"WINBACK",IF(AND($M4595=1,$N4595&gt;0),"CONVERGENTE",IF($M4595=1,"SOLO MÓVIL",IF($N4595&gt;0,"SOLO FIJO / INTERNET","SIN SERVICIOS"))))</f>
        <v/>
      </c>
      <c r="P4595">
        <f>IF($O4595="WINBACK","Recuperar (winback)",IF($O4595="CONVERGENTE","Upgrade / más líneas",IF($O4595="SOLO MÓVIL","Ofrecer fijo + internet (FLBBTV)",IF($O4595="SOLO FIJO / INTERNET","Ofrecer línea móvil Nextphone","Oferta completa (móvil + fijo + internet)"))))</f>
        <v/>
      </c>
      <c r="Q4595">
        <f>$F4595+$H4595+$L4595</f>
        <v/>
      </c>
      <c r="R4595">
        <f>IFERROR(VLOOKUP($A4595,Registros!$B$2:$G$6000,6,0),IFERROR(VLOOKUP($D4595,Winback!$B$2:$C$300,2,0),""))</f>
        <v/>
      </c>
      <c r="S4595">
        <f>IF($E4595=1,"NP","")&amp;IF($G4595=1,"+MOV","")&amp;IF($I4595=1,"+CS","")&amp;IF($K4595=1,"+WB","")</f>
        <v/>
      </c>
      <c r="T4595">
        <f>$E4595+$G4595+$I4595+$K4595</f>
        <v/>
      </c>
    </row>
    <row r="4596">
      <c r="A4596" t="inlineStr">
        <is>
          <t>353012320000</t>
        </is>
      </c>
      <c r="B4596" t="inlineStr">
        <is>
          <t>35301232</t>
        </is>
      </c>
      <c r="C4596" t="inlineStr">
        <is>
          <t>YINA BEAUTIFUL NAILS</t>
        </is>
      </c>
      <c r="D4596" t="inlineStr">
        <is>
          <t>YINABEAUTIFULNAILS</t>
        </is>
      </c>
      <c r="E4596">
        <f>IF(COUNTIFS(Registros!$A$2:$A$6000,"NP",Registros!$B$2:$B$6000,$A4596)&gt;0,1,0)</f>
        <v/>
      </c>
      <c r="F4596">
        <f>IF($E4596=1,SUMIFS(Registros!$F$2:$F$6000,Registros!$A$2:$A$6000,"NP",Registros!$B$2:$B$6000,$A4596),0)</f>
        <v/>
      </c>
      <c r="G4596">
        <f>IF(COUNTIFS(Registros!$A$2:$A$6000,"MOV",Registros!$B$2:$B$6000,$A4596)&gt;0,1,0)</f>
        <v/>
      </c>
      <c r="H4596">
        <f>IF($G4596=1,SUMIFS(Registros!$F$2:$F$6000,Registros!$A$2:$A$6000,"MOV",Registros!$B$2:$B$6000,$A4596),0)</f>
        <v/>
      </c>
      <c r="I4596">
        <f>IF(COUNTIFS(Registros!$A$2:$A$6000,"CS",Registros!$B$2:$B$6000,$A4596)&gt;0,1,0)</f>
        <v/>
      </c>
      <c r="J4596">
        <f>IF($I4596=1,SUMIFS(Registros!$I$2:$I$6000,Registros!$A$2:$A$6000,"CS",Registros!$B$2:$B$6000,$A4596),0)</f>
        <v/>
      </c>
      <c r="K4596">
        <f>IF(COUNTIFS(Winback!$K$2:$K$300,$D4596)&gt;0,1,0)</f>
        <v/>
      </c>
      <c r="L4596">
        <f>IF(AND($K4596=1,LEFT($A4596,3)="WB-"),SUMIFS(Winback!$D$2:$D$300,Winback!$K$2:$K$300,$D4596),0)</f>
        <v/>
      </c>
      <c r="M4596">
        <f>IF(OR($E4596=1,$G4596=1,SUMIFS(Registros!$J$2:$J$6000,Registros!$B$2:$B$6000,$A4596)&gt;0),1,0)</f>
        <v/>
      </c>
      <c r="N4596">
        <f>IF($J4596&gt;0,1,IF(COUNTIFS(Registros!$A$2:$A$6000,"CS",Registros!$B$2:$B$6000,$A4596,Registros!$K$2:$K$6000,"&lt;&gt;")&gt;0,1,0))</f>
        <v/>
      </c>
      <c r="O4596">
        <f>IF(AND($K4596=1,$E4596=0,$G4596=0,$I4596=0),"WINBACK",IF(AND($M4596=1,$N4596&gt;0),"CONVERGENTE",IF($M4596=1,"SOLO MÓVIL",IF($N4596&gt;0,"SOLO FIJO / INTERNET","SIN SERVICIOS"))))</f>
        <v/>
      </c>
      <c r="P4596">
        <f>IF($O4596="WINBACK","Recuperar (winback)",IF($O4596="CONVERGENTE","Upgrade / más líneas",IF($O4596="SOLO MÓVIL","Ofrecer fijo + internet (FLBBTV)",IF($O4596="SOLO FIJO / INTERNET","Ofrecer línea móvil Nextphone","Oferta completa (móvil + fijo + internet)"))))</f>
        <v/>
      </c>
      <c r="Q4596">
        <f>$F4596+$H4596+$L4596</f>
        <v/>
      </c>
      <c r="R4596">
        <f>IFERROR(VLOOKUP($A4596,Registros!$B$2:$G$6000,6,0),IFERROR(VLOOKUP($D4596,Winback!$B$2:$C$300,2,0),""))</f>
        <v/>
      </c>
      <c r="S4596">
        <f>IF($E4596=1,"NP","")&amp;IF($G4596=1,"+MOV","")&amp;IF($I4596=1,"+CS","")&amp;IF($K4596=1,"+WB","")</f>
        <v/>
      </c>
      <c r="T4596">
        <f>$E4596+$G4596+$I4596+$K4596</f>
        <v/>
      </c>
    </row>
    <row r="4597">
      <c r="A4597" t="inlineStr">
        <is>
          <t>337087990000</t>
        </is>
      </c>
      <c r="B4597" t="inlineStr">
        <is>
          <t>33708799</t>
        </is>
      </c>
      <c r="C4597" t="inlineStr">
        <is>
          <t>YINDI PAN</t>
        </is>
      </c>
      <c r="D4597" t="inlineStr">
        <is>
          <t>YINDIPAN</t>
        </is>
      </c>
      <c r="E4597">
        <f>IF(COUNTIFS(Registros!$A$2:$A$6000,"NP",Registros!$B$2:$B$6000,$A4597)&gt;0,1,0)</f>
        <v/>
      </c>
      <c r="F4597">
        <f>IF($E4597=1,SUMIFS(Registros!$F$2:$F$6000,Registros!$A$2:$A$6000,"NP",Registros!$B$2:$B$6000,$A4597),0)</f>
        <v/>
      </c>
      <c r="G4597">
        <f>IF(COUNTIFS(Registros!$A$2:$A$6000,"MOV",Registros!$B$2:$B$6000,$A4597)&gt;0,1,0)</f>
        <v/>
      </c>
      <c r="H4597">
        <f>IF($G4597=1,SUMIFS(Registros!$F$2:$F$6000,Registros!$A$2:$A$6000,"MOV",Registros!$B$2:$B$6000,$A4597),0)</f>
        <v/>
      </c>
      <c r="I4597">
        <f>IF(COUNTIFS(Registros!$A$2:$A$6000,"CS",Registros!$B$2:$B$6000,$A4597)&gt;0,1,0)</f>
        <v/>
      </c>
      <c r="J4597">
        <f>IF($I4597=1,SUMIFS(Registros!$I$2:$I$6000,Registros!$A$2:$A$6000,"CS",Registros!$B$2:$B$6000,$A4597),0)</f>
        <v/>
      </c>
      <c r="K4597">
        <f>IF(COUNTIFS(Winback!$K$2:$K$300,$D4597)&gt;0,1,0)</f>
        <v/>
      </c>
      <c r="L4597">
        <f>IF(AND($K4597=1,LEFT($A4597,3)="WB-"),SUMIFS(Winback!$D$2:$D$300,Winback!$K$2:$K$300,$D4597),0)</f>
        <v/>
      </c>
      <c r="M4597">
        <f>IF(OR($E4597=1,$G4597=1,SUMIFS(Registros!$J$2:$J$6000,Registros!$B$2:$B$6000,$A4597)&gt;0),1,0)</f>
        <v/>
      </c>
      <c r="N4597">
        <f>IF($J4597&gt;0,1,IF(COUNTIFS(Registros!$A$2:$A$6000,"CS",Registros!$B$2:$B$6000,$A4597,Registros!$K$2:$K$6000,"&lt;&gt;")&gt;0,1,0))</f>
        <v/>
      </c>
      <c r="O4597">
        <f>IF(AND($K4597=1,$E4597=0,$G4597=0,$I4597=0),"WINBACK",IF(AND($M4597=1,$N4597&gt;0),"CONVERGENTE",IF($M4597=1,"SOLO MÓVIL",IF($N4597&gt;0,"SOLO FIJO / INTERNET","SIN SERVICIOS"))))</f>
        <v/>
      </c>
      <c r="P4597">
        <f>IF($O4597="WINBACK","Recuperar (winback)",IF($O4597="CONVERGENTE","Upgrade / más líneas",IF($O4597="SOLO MÓVIL","Ofrecer fijo + internet (FLBBTV)",IF($O4597="SOLO FIJO / INTERNET","Ofrecer línea móvil Nextphone","Oferta completa (móvil + fijo + internet)"))))</f>
        <v/>
      </c>
      <c r="Q4597">
        <f>$F4597+$H4597+$L4597</f>
        <v/>
      </c>
      <c r="R4597">
        <f>IFERROR(VLOOKUP($A4597,Registros!$B$2:$G$6000,6,0),IFERROR(VLOOKUP($D4597,Winback!$B$2:$C$300,2,0),""))</f>
        <v/>
      </c>
      <c r="S4597">
        <f>IF($E4597=1,"NP","")&amp;IF($G4597=1,"+MOV","")&amp;IF($I4597=1,"+CS","")&amp;IF($K4597=1,"+WB","")</f>
        <v/>
      </c>
      <c r="T4597">
        <f>$E4597+$G4597+$I4597+$K4597</f>
        <v/>
      </c>
    </row>
    <row r="4598">
      <c r="A4598" t="inlineStr">
        <is>
          <t>341256750000</t>
        </is>
      </c>
      <c r="B4598" t="inlineStr">
        <is>
          <t>34125675</t>
        </is>
      </c>
      <c r="C4598" t="inlineStr">
        <is>
          <t>YINETH VALENCIA MANQUILLO</t>
        </is>
      </c>
      <c r="D4598" t="inlineStr">
        <is>
          <t>YINETHVALENCIAMANQUILLO</t>
        </is>
      </c>
      <c r="E4598">
        <f>IF(COUNTIFS(Registros!$A$2:$A$6000,"NP",Registros!$B$2:$B$6000,$A4598)&gt;0,1,0)</f>
        <v/>
      </c>
      <c r="F4598">
        <f>IF($E4598=1,SUMIFS(Registros!$F$2:$F$6000,Registros!$A$2:$A$6000,"NP",Registros!$B$2:$B$6000,$A4598),0)</f>
        <v/>
      </c>
      <c r="G4598">
        <f>IF(COUNTIFS(Registros!$A$2:$A$6000,"MOV",Registros!$B$2:$B$6000,$A4598)&gt;0,1,0)</f>
        <v/>
      </c>
      <c r="H4598">
        <f>IF($G4598=1,SUMIFS(Registros!$F$2:$F$6000,Registros!$A$2:$A$6000,"MOV",Registros!$B$2:$B$6000,$A4598),0)</f>
        <v/>
      </c>
      <c r="I4598">
        <f>IF(COUNTIFS(Registros!$A$2:$A$6000,"CS",Registros!$B$2:$B$6000,$A4598)&gt;0,1,0)</f>
        <v/>
      </c>
      <c r="J4598">
        <f>IF($I4598=1,SUMIFS(Registros!$I$2:$I$6000,Registros!$A$2:$A$6000,"CS",Registros!$B$2:$B$6000,$A4598),0)</f>
        <v/>
      </c>
      <c r="K4598">
        <f>IF(COUNTIFS(Winback!$K$2:$K$300,$D4598)&gt;0,1,0)</f>
        <v/>
      </c>
      <c r="L4598">
        <f>IF(AND($K4598=1,LEFT($A4598,3)="WB-"),SUMIFS(Winback!$D$2:$D$300,Winback!$K$2:$K$300,$D4598),0)</f>
        <v/>
      </c>
      <c r="M4598">
        <f>IF(OR($E4598=1,$G4598=1,SUMIFS(Registros!$J$2:$J$6000,Registros!$B$2:$B$6000,$A4598)&gt;0),1,0)</f>
        <v/>
      </c>
      <c r="N4598">
        <f>IF($J4598&gt;0,1,IF(COUNTIFS(Registros!$A$2:$A$6000,"CS",Registros!$B$2:$B$6000,$A4598,Registros!$K$2:$K$6000,"&lt;&gt;")&gt;0,1,0))</f>
        <v/>
      </c>
      <c r="O4598">
        <f>IF(AND($K4598=1,$E4598=0,$G4598=0,$I4598=0),"WINBACK",IF(AND($M4598=1,$N4598&gt;0),"CONVERGENTE",IF($M4598=1,"SOLO MÓVIL",IF($N4598&gt;0,"SOLO FIJO / INTERNET","SIN SERVICIOS"))))</f>
        <v/>
      </c>
      <c r="P4598">
        <f>IF($O4598="WINBACK","Recuperar (winback)",IF($O4598="CONVERGENTE","Upgrade / más líneas",IF($O4598="SOLO MÓVIL","Ofrecer fijo + internet (FLBBTV)",IF($O4598="SOLO FIJO / INTERNET","Ofrecer línea móvil Nextphone","Oferta completa (móvil + fijo + internet)"))))</f>
        <v/>
      </c>
      <c r="Q4598">
        <f>$F4598+$H4598+$L4598</f>
        <v/>
      </c>
      <c r="R4598">
        <f>IFERROR(VLOOKUP($A4598,Registros!$B$2:$G$6000,6,0),IFERROR(VLOOKUP($D4598,Winback!$B$2:$C$300,2,0),""))</f>
        <v/>
      </c>
      <c r="S4598">
        <f>IF($E4598=1,"NP","")&amp;IF($G4598=1,"+MOV","")&amp;IF($I4598=1,"+CS","")&amp;IF($K4598=1,"+WB","")</f>
        <v/>
      </c>
      <c r="T4598">
        <f>$E4598+$G4598+$I4598+$K4598</f>
        <v/>
      </c>
    </row>
    <row r="4599">
      <c r="A4599" t="inlineStr">
        <is>
          <t>359052850000</t>
        </is>
      </c>
      <c r="B4599" t="inlineStr">
        <is>
          <t>35905285</t>
        </is>
      </c>
      <c r="C4599" t="inlineStr">
        <is>
          <t>YINETHSI MARIAM GUERRA CONCEPCION</t>
        </is>
      </c>
      <c r="D4599" t="inlineStr">
        <is>
          <t>YINETHSIMARIAMGUERRACONCEPCION</t>
        </is>
      </c>
      <c r="E4599">
        <f>IF(COUNTIFS(Registros!$A$2:$A$6000,"NP",Registros!$B$2:$B$6000,$A4599)&gt;0,1,0)</f>
        <v/>
      </c>
      <c r="F4599">
        <f>IF($E4599=1,SUMIFS(Registros!$F$2:$F$6000,Registros!$A$2:$A$6000,"NP",Registros!$B$2:$B$6000,$A4599),0)</f>
        <v/>
      </c>
      <c r="G4599">
        <f>IF(COUNTIFS(Registros!$A$2:$A$6000,"MOV",Registros!$B$2:$B$6000,$A4599)&gt;0,1,0)</f>
        <v/>
      </c>
      <c r="H4599">
        <f>IF($G4599=1,SUMIFS(Registros!$F$2:$F$6000,Registros!$A$2:$A$6000,"MOV",Registros!$B$2:$B$6000,$A4599),0)</f>
        <v/>
      </c>
      <c r="I4599">
        <f>IF(COUNTIFS(Registros!$A$2:$A$6000,"CS",Registros!$B$2:$B$6000,$A4599)&gt;0,1,0)</f>
        <v/>
      </c>
      <c r="J4599">
        <f>IF($I4599=1,SUMIFS(Registros!$I$2:$I$6000,Registros!$A$2:$A$6000,"CS",Registros!$B$2:$B$6000,$A4599),0)</f>
        <v/>
      </c>
      <c r="K4599">
        <f>IF(COUNTIFS(Winback!$K$2:$K$300,$D4599)&gt;0,1,0)</f>
        <v/>
      </c>
      <c r="L4599">
        <f>IF(AND($K4599=1,LEFT($A4599,3)="WB-"),SUMIFS(Winback!$D$2:$D$300,Winback!$K$2:$K$300,$D4599),0)</f>
        <v/>
      </c>
      <c r="M4599">
        <f>IF(OR($E4599=1,$G4599=1,SUMIFS(Registros!$J$2:$J$6000,Registros!$B$2:$B$6000,$A4599)&gt;0),1,0)</f>
        <v/>
      </c>
      <c r="N4599">
        <f>IF($J4599&gt;0,1,IF(COUNTIFS(Registros!$A$2:$A$6000,"CS",Registros!$B$2:$B$6000,$A4599,Registros!$K$2:$K$6000,"&lt;&gt;")&gt;0,1,0))</f>
        <v/>
      </c>
      <c r="O4599">
        <f>IF(AND($K4599=1,$E4599=0,$G4599=0,$I4599=0),"WINBACK",IF(AND($M4599=1,$N4599&gt;0),"CONVERGENTE",IF($M4599=1,"SOLO MÓVIL",IF($N4599&gt;0,"SOLO FIJO / INTERNET","SIN SERVICIOS"))))</f>
        <v/>
      </c>
      <c r="P4599">
        <f>IF($O4599="WINBACK","Recuperar (winback)",IF($O4599="CONVERGENTE","Upgrade / más líneas",IF($O4599="SOLO MÓVIL","Ofrecer fijo + internet (FLBBTV)",IF($O4599="SOLO FIJO / INTERNET","Ofrecer línea móvil Nextphone","Oferta completa (móvil + fijo + internet)"))))</f>
        <v/>
      </c>
      <c r="Q4599">
        <f>$F4599+$H4599+$L4599</f>
        <v/>
      </c>
      <c r="R4599">
        <f>IFERROR(VLOOKUP($A4599,Registros!$B$2:$G$6000,6,0),IFERROR(VLOOKUP($D4599,Winback!$B$2:$C$300,2,0),""))</f>
        <v/>
      </c>
      <c r="S4599">
        <f>IF($E4599=1,"NP","")&amp;IF($G4599=1,"+MOV","")&amp;IF($I4599=1,"+CS","")&amp;IF($K4599=1,"+WB","")</f>
        <v/>
      </c>
      <c r="T4599">
        <f>$E4599+$G4599+$I4599+$K4599</f>
        <v/>
      </c>
    </row>
    <row r="4600">
      <c r="A4600" t="inlineStr">
        <is>
          <t>177001560000</t>
        </is>
      </c>
      <c r="B4600" t="inlineStr">
        <is>
          <t>17700156</t>
        </is>
      </c>
      <c r="C4600" t="inlineStr">
        <is>
          <t>YINFANG WU</t>
        </is>
      </c>
      <c r="D4600" t="inlineStr">
        <is>
          <t>YINFANGWU</t>
        </is>
      </c>
      <c r="E4600">
        <f>IF(COUNTIFS(Registros!$A$2:$A$6000,"NP",Registros!$B$2:$B$6000,$A4600)&gt;0,1,0)</f>
        <v/>
      </c>
      <c r="F4600">
        <f>IF($E4600=1,SUMIFS(Registros!$F$2:$F$6000,Registros!$A$2:$A$6000,"NP",Registros!$B$2:$B$6000,$A4600),0)</f>
        <v/>
      </c>
      <c r="G4600">
        <f>IF(COUNTIFS(Registros!$A$2:$A$6000,"MOV",Registros!$B$2:$B$6000,$A4600)&gt;0,1,0)</f>
        <v/>
      </c>
      <c r="H4600">
        <f>IF($G4600=1,SUMIFS(Registros!$F$2:$F$6000,Registros!$A$2:$A$6000,"MOV",Registros!$B$2:$B$6000,$A4600),0)</f>
        <v/>
      </c>
      <c r="I4600">
        <f>IF(COUNTIFS(Registros!$A$2:$A$6000,"CS",Registros!$B$2:$B$6000,$A4600)&gt;0,1,0)</f>
        <v/>
      </c>
      <c r="J4600">
        <f>IF($I4600=1,SUMIFS(Registros!$I$2:$I$6000,Registros!$A$2:$A$6000,"CS",Registros!$B$2:$B$6000,$A4600),0)</f>
        <v/>
      </c>
      <c r="K4600">
        <f>IF(COUNTIFS(Winback!$K$2:$K$300,$D4600)&gt;0,1,0)</f>
        <v/>
      </c>
      <c r="L4600">
        <f>IF(AND($K4600=1,LEFT($A4600,3)="WB-"),SUMIFS(Winback!$D$2:$D$300,Winback!$K$2:$K$300,$D4600),0)</f>
        <v/>
      </c>
      <c r="M4600">
        <f>IF(OR($E4600=1,$G4600=1,SUMIFS(Registros!$J$2:$J$6000,Registros!$B$2:$B$6000,$A4600)&gt;0),1,0)</f>
        <v/>
      </c>
      <c r="N4600">
        <f>IF($J4600&gt;0,1,IF(COUNTIFS(Registros!$A$2:$A$6000,"CS",Registros!$B$2:$B$6000,$A4600,Registros!$K$2:$K$6000,"&lt;&gt;")&gt;0,1,0))</f>
        <v/>
      </c>
      <c r="O4600">
        <f>IF(AND($K4600=1,$E4600=0,$G4600=0,$I4600=0),"WINBACK",IF(AND($M4600=1,$N4600&gt;0),"CONVERGENTE",IF($M4600=1,"SOLO MÓVIL",IF($N4600&gt;0,"SOLO FIJO / INTERNET","SIN SERVICIOS"))))</f>
        <v/>
      </c>
      <c r="P4600">
        <f>IF($O4600="WINBACK","Recuperar (winback)",IF($O4600="CONVERGENTE","Upgrade / más líneas",IF($O4600="SOLO MÓVIL","Ofrecer fijo + internet (FLBBTV)",IF($O4600="SOLO FIJO / INTERNET","Ofrecer línea móvil Nextphone","Oferta completa (móvil + fijo + internet)"))))</f>
        <v/>
      </c>
      <c r="Q4600">
        <f>$F4600+$H4600+$L4600</f>
        <v/>
      </c>
      <c r="R4600">
        <f>IFERROR(VLOOKUP($A4600,Registros!$B$2:$G$6000,6,0),IFERROR(VLOOKUP($D4600,Winback!$B$2:$C$300,2,0),""))</f>
        <v/>
      </c>
      <c r="S4600">
        <f>IF($E4600=1,"NP","")&amp;IF($G4600=1,"+MOV","")&amp;IF($I4600=1,"+CS","")&amp;IF($K4600=1,"+WB","")</f>
        <v/>
      </c>
      <c r="T4600">
        <f>$E4600+$G4600+$I4600+$K4600</f>
        <v/>
      </c>
    </row>
    <row r="4601">
      <c r="A4601" t="inlineStr">
        <is>
          <t>345082230000</t>
        </is>
      </c>
      <c r="B4601" t="inlineStr">
        <is>
          <t>34508223</t>
        </is>
      </c>
      <c r="C4601" t="inlineStr">
        <is>
          <t>YING WAI LUM</t>
        </is>
      </c>
      <c r="D4601" t="inlineStr">
        <is>
          <t>YINGWAILUM</t>
        </is>
      </c>
      <c r="E4601">
        <f>IF(COUNTIFS(Registros!$A$2:$A$6000,"NP",Registros!$B$2:$B$6000,$A4601)&gt;0,1,0)</f>
        <v/>
      </c>
      <c r="F4601">
        <f>IF($E4601=1,SUMIFS(Registros!$F$2:$F$6000,Registros!$A$2:$A$6000,"NP",Registros!$B$2:$B$6000,$A4601),0)</f>
        <v/>
      </c>
      <c r="G4601">
        <f>IF(COUNTIFS(Registros!$A$2:$A$6000,"MOV",Registros!$B$2:$B$6000,$A4601)&gt;0,1,0)</f>
        <v/>
      </c>
      <c r="H4601">
        <f>IF($G4601=1,SUMIFS(Registros!$F$2:$F$6000,Registros!$A$2:$A$6000,"MOV",Registros!$B$2:$B$6000,$A4601),0)</f>
        <v/>
      </c>
      <c r="I4601">
        <f>IF(COUNTIFS(Registros!$A$2:$A$6000,"CS",Registros!$B$2:$B$6000,$A4601)&gt;0,1,0)</f>
        <v/>
      </c>
      <c r="J4601">
        <f>IF($I4601=1,SUMIFS(Registros!$I$2:$I$6000,Registros!$A$2:$A$6000,"CS",Registros!$B$2:$B$6000,$A4601),0)</f>
        <v/>
      </c>
      <c r="K4601">
        <f>IF(COUNTIFS(Winback!$K$2:$K$300,$D4601)&gt;0,1,0)</f>
        <v/>
      </c>
      <c r="L4601">
        <f>IF(AND($K4601=1,LEFT($A4601,3)="WB-"),SUMIFS(Winback!$D$2:$D$300,Winback!$K$2:$K$300,$D4601),0)</f>
        <v/>
      </c>
      <c r="M4601">
        <f>IF(OR($E4601=1,$G4601=1,SUMIFS(Registros!$J$2:$J$6000,Registros!$B$2:$B$6000,$A4601)&gt;0),1,0)</f>
        <v/>
      </c>
      <c r="N4601">
        <f>IF($J4601&gt;0,1,IF(COUNTIFS(Registros!$A$2:$A$6000,"CS",Registros!$B$2:$B$6000,$A4601,Registros!$K$2:$K$6000,"&lt;&gt;")&gt;0,1,0))</f>
        <v/>
      </c>
      <c r="O4601">
        <f>IF(AND($K4601=1,$E4601=0,$G4601=0,$I4601=0),"WINBACK",IF(AND($M4601=1,$N4601&gt;0),"CONVERGENTE",IF($M4601=1,"SOLO MÓVIL",IF($N4601&gt;0,"SOLO FIJO / INTERNET","SIN SERVICIOS"))))</f>
        <v/>
      </c>
      <c r="P4601">
        <f>IF($O4601="WINBACK","Recuperar (winback)",IF($O4601="CONVERGENTE","Upgrade / más líneas",IF($O4601="SOLO MÓVIL","Ofrecer fijo + internet (FLBBTV)",IF($O4601="SOLO FIJO / INTERNET","Ofrecer línea móvil Nextphone","Oferta completa (móvil + fijo + internet)"))))</f>
        <v/>
      </c>
      <c r="Q4601">
        <f>$F4601+$H4601+$L4601</f>
        <v/>
      </c>
      <c r="R4601">
        <f>IFERROR(VLOOKUP($A4601,Registros!$B$2:$G$6000,6,0),IFERROR(VLOOKUP($D4601,Winback!$B$2:$C$300,2,0),""))</f>
        <v/>
      </c>
      <c r="S4601">
        <f>IF($E4601=1,"NP","")&amp;IF($G4601=1,"+MOV","")&amp;IF($I4601=1,"+CS","")&amp;IF($K4601=1,"+WB","")</f>
        <v/>
      </c>
      <c r="T4601">
        <f>$E4601+$G4601+$I4601+$K4601</f>
        <v/>
      </c>
    </row>
    <row r="4602">
      <c r="A4602" t="inlineStr">
        <is>
          <t>312031320000</t>
        </is>
      </c>
      <c r="B4602" t="inlineStr">
        <is>
          <t>31203132</t>
        </is>
      </c>
      <c r="C4602" t="inlineStr">
        <is>
          <t>YINGZHANG KUANG</t>
        </is>
      </c>
      <c r="D4602" t="inlineStr">
        <is>
          <t>YINGZHANGKUANG</t>
        </is>
      </c>
      <c r="E4602">
        <f>IF(COUNTIFS(Registros!$A$2:$A$6000,"NP",Registros!$B$2:$B$6000,$A4602)&gt;0,1,0)</f>
        <v/>
      </c>
      <c r="F4602">
        <f>IF($E4602=1,SUMIFS(Registros!$F$2:$F$6000,Registros!$A$2:$A$6000,"NP",Registros!$B$2:$B$6000,$A4602),0)</f>
        <v/>
      </c>
      <c r="G4602">
        <f>IF(COUNTIFS(Registros!$A$2:$A$6000,"MOV",Registros!$B$2:$B$6000,$A4602)&gt;0,1,0)</f>
        <v/>
      </c>
      <c r="H4602">
        <f>IF($G4602=1,SUMIFS(Registros!$F$2:$F$6000,Registros!$A$2:$A$6000,"MOV",Registros!$B$2:$B$6000,$A4602),0)</f>
        <v/>
      </c>
      <c r="I4602">
        <f>IF(COUNTIFS(Registros!$A$2:$A$6000,"CS",Registros!$B$2:$B$6000,$A4602)&gt;0,1,0)</f>
        <v/>
      </c>
      <c r="J4602">
        <f>IF($I4602=1,SUMIFS(Registros!$I$2:$I$6000,Registros!$A$2:$A$6000,"CS",Registros!$B$2:$B$6000,$A4602),0)</f>
        <v/>
      </c>
      <c r="K4602">
        <f>IF(COUNTIFS(Winback!$K$2:$K$300,$D4602)&gt;0,1,0)</f>
        <v/>
      </c>
      <c r="L4602">
        <f>IF(AND($K4602=1,LEFT($A4602,3)="WB-"),SUMIFS(Winback!$D$2:$D$300,Winback!$K$2:$K$300,$D4602),0)</f>
        <v/>
      </c>
      <c r="M4602">
        <f>IF(OR($E4602=1,$G4602=1,SUMIFS(Registros!$J$2:$J$6000,Registros!$B$2:$B$6000,$A4602)&gt;0),1,0)</f>
        <v/>
      </c>
      <c r="N4602">
        <f>IF($J4602&gt;0,1,IF(COUNTIFS(Registros!$A$2:$A$6000,"CS",Registros!$B$2:$B$6000,$A4602,Registros!$K$2:$K$6000,"&lt;&gt;")&gt;0,1,0))</f>
        <v/>
      </c>
      <c r="O4602">
        <f>IF(AND($K4602=1,$E4602=0,$G4602=0,$I4602=0),"WINBACK",IF(AND($M4602=1,$N4602&gt;0),"CONVERGENTE",IF($M4602=1,"SOLO MÓVIL",IF($N4602&gt;0,"SOLO FIJO / INTERNET","SIN SERVICIOS"))))</f>
        <v/>
      </c>
      <c r="P4602">
        <f>IF($O4602="WINBACK","Recuperar (winback)",IF($O4602="CONVERGENTE","Upgrade / más líneas",IF($O4602="SOLO MÓVIL","Ofrecer fijo + internet (FLBBTV)",IF($O4602="SOLO FIJO / INTERNET","Ofrecer línea móvil Nextphone","Oferta completa (móvil + fijo + internet)"))))</f>
        <v/>
      </c>
      <c r="Q4602">
        <f>$F4602+$H4602+$L4602</f>
        <v/>
      </c>
      <c r="R4602">
        <f>IFERROR(VLOOKUP($A4602,Registros!$B$2:$G$6000,6,0),IFERROR(VLOOKUP($D4602,Winback!$B$2:$C$300,2,0),""))</f>
        <v/>
      </c>
      <c r="S4602">
        <f>IF($E4602=1,"NP","")&amp;IF($G4602=1,"+MOV","")&amp;IF($I4602=1,"+CS","")&amp;IF($K4602=1,"+WB","")</f>
        <v/>
      </c>
      <c r="T4602">
        <f>$E4602+$G4602+$I4602+$K4602</f>
        <v/>
      </c>
    </row>
    <row r="4603">
      <c r="A4603" t="inlineStr">
        <is>
          <t>327113790000</t>
        </is>
      </c>
      <c r="B4603" t="inlineStr">
        <is>
          <t>32711379</t>
        </is>
      </c>
      <c r="C4603" t="inlineStr">
        <is>
          <t>YINHUI WU</t>
        </is>
      </c>
      <c r="D4603" t="inlineStr">
        <is>
          <t>YINHUIWU</t>
        </is>
      </c>
      <c r="E4603">
        <f>IF(COUNTIFS(Registros!$A$2:$A$6000,"NP",Registros!$B$2:$B$6000,$A4603)&gt;0,1,0)</f>
        <v/>
      </c>
      <c r="F4603">
        <f>IF($E4603=1,SUMIFS(Registros!$F$2:$F$6000,Registros!$A$2:$A$6000,"NP",Registros!$B$2:$B$6000,$A4603),0)</f>
        <v/>
      </c>
      <c r="G4603">
        <f>IF(COUNTIFS(Registros!$A$2:$A$6000,"MOV",Registros!$B$2:$B$6000,$A4603)&gt;0,1,0)</f>
        <v/>
      </c>
      <c r="H4603">
        <f>IF($G4603=1,SUMIFS(Registros!$F$2:$F$6000,Registros!$A$2:$A$6000,"MOV",Registros!$B$2:$B$6000,$A4603),0)</f>
        <v/>
      </c>
      <c r="I4603">
        <f>IF(COUNTIFS(Registros!$A$2:$A$6000,"CS",Registros!$B$2:$B$6000,$A4603)&gt;0,1,0)</f>
        <v/>
      </c>
      <c r="J4603">
        <f>IF($I4603=1,SUMIFS(Registros!$I$2:$I$6000,Registros!$A$2:$A$6000,"CS",Registros!$B$2:$B$6000,$A4603),0)</f>
        <v/>
      </c>
      <c r="K4603">
        <f>IF(COUNTIFS(Winback!$K$2:$K$300,$D4603)&gt;0,1,0)</f>
        <v/>
      </c>
      <c r="L4603">
        <f>IF(AND($K4603=1,LEFT($A4603,3)="WB-"),SUMIFS(Winback!$D$2:$D$300,Winback!$K$2:$K$300,$D4603),0)</f>
        <v/>
      </c>
      <c r="M4603">
        <f>IF(OR($E4603=1,$G4603=1,SUMIFS(Registros!$J$2:$J$6000,Registros!$B$2:$B$6000,$A4603)&gt;0),1,0)</f>
        <v/>
      </c>
      <c r="N4603">
        <f>IF($J4603&gt;0,1,IF(COUNTIFS(Registros!$A$2:$A$6000,"CS",Registros!$B$2:$B$6000,$A4603,Registros!$K$2:$K$6000,"&lt;&gt;")&gt;0,1,0))</f>
        <v/>
      </c>
      <c r="O4603">
        <f>IF(AND($K4603=1,$E4603=0,$G4603=0,$I4603=0),"WINBACK",IF(AND($M4603=1,$N4603&gt;0),"CONVERGENTE",IF($M4603=1,"SOLO MÓVIL",IF($N4603&gt;0,"SOLO FIJO / INTERNET","SIN SERVICIOS"))))</f>
        <v/>
      </c>
      <c r="P4603">
        <f>IF($O4603="WINBACK","Recuperar (winback)",IF($O4603="CONVERGENTE","Upgrade / más líneas",IF($O4603="SOLO MÓVIL","Ofrecer fijo + internet (FLBBTV)",IF($O4603="SOLO FIJO / INTERNET","Ofrecer línea móvil Nextphone","Oferta completa (móvil + fijo + internet)"))))</f>
        <v/>
      </c>
      <c r="Q4603">
        <f>$F4603+$H4603+$L4603</f>
        <v/>
      </c>
      <c r="R4603">
        <f>IFERROR(VLOOKUP($A4603,Registros!$B$2:$G$6000,6,0),IFERROR(VLOOKUP($D4603,Winback!$B$2:$C$300,2,0),""))</f>
        <v/>
      </c>
      <c r="S4603">
        <f>IF($E4603=1,"NP","")&amp;IF($G4603=1,"+MOV","")&amp;IF($I4603=1,"+CS","")&amp;IF($K4603=1,"+WB","")</f>
        <v/>
      </c>
      <c r="T4603">
        <f>$E4603+$G4603+$I4603+$K4603</f>
        <v/>
      </c>
    </row>
    <row r="4604">
      <c r="A4604" t="inlineStr">
        <is>
          <t>322115050000</t>
        </is>
      </c>
      <c r="B4604" t="inlineStr">
        <is>
          <t>32211505</t>
        </is>
      </c>
      <c r="C4604" t="inlineStr">
        <is>
          <t>YINYAN LIU</t>
        </is>
      </c>
      <c r="D4604" t="inlineStr">
        <is>
          <t>YINYANLIU</t>
        </is>
      </c>
      <c r="E4604">
        <f>IF(COUNTIFS(Registros!$A$2:$A$6000,"NP",Registros!$B$2:$B$6000,$A4604)&gt;0,1,0)</f>
        <v/>
      </c>
      <c r="F4604">
        <f>IF($E4604=1,SUMIFS(Registros!$F$2:$F$6000,Registros!$A$2:$A$6000,"NP",Registros!$B$2:$B$6000,$A4604),0)</f>
        <v/>
      </c>
      <c r="G4604">
        <f>IF(COUNTIFS(Registros!$A$2:$A$6000,"MOV",Registros!$B$2:$B$6000,$A4604)&gt;0,1,0)</f>
        <v/>
      </c>
      <c r="H4604">
        <f>IF($G4604=1,SUMIFS(Registros!$F$2:$F$6000,Registros!$A$2:$A$6000,"MOV",Registros!$B$2:$B$6000,$A4604),0)</f>
        <v/>
      </c>
      <c r="I4604">
        <f>IF(COUNTIFS(Registros!$A$2:$A$6000,"CS",Registros!$B$2:$B$6000,$A4604)&gt;0,1,0)</f>
        <v/>
      </c>
      <c r="J4604">
        <f>IF($I4604=1,SUMIFS(Registros!$I$2:$I$6000,Registros!$A$2:$A$6000,"CS",Registros!$B$2:$B$6000,$A4604),0)</f>
        <v/>
      </c>
      <c r="K4604">
        <f>IF(COUNTIFS(Winback!$K$2:$K$300,$D4604)&gt;0,1,0)</f>
        <v/>
      </c>
      <c r="L4604">
        <f>IF(AND($K4604=1,LEFT($A4604,3)="WB-"),SUMIFS(Winback!$D$2:$D$300,Winback!$K$2:$K$300,$D4604),0)</f>
        <v/>
      </c>
      <c r="M4604">
        <f>IF(OR($E4604=1,$G4604=1,SUMIFS(Registros!$J$2:$J$6000,Registros!$B$2:$B$6000,$A4604)&gt;0),1,0)</f>
        <v/>
      </c>
      <c r="N4604">
        <f>IF($J4604&gt;0,1,IF(COUNTIFS(Registros!$A$2:$A$6000,"CS",Registros!$B$2:$B$6000,$A4604,Registros!$K$2:$K$6000,"&lt;&gt;")&gt;0,1,0))</f>
        <v/>
      </c>
      <c r="O4604">
        <f>IF(AND($K4604=1,$E4604=0,$G4604=0,$I4604=0),"WINBACK",IF(AND($M4604=1,$N4604&gt;0),"CONVERGENTE",IF($M4604=1,"SOLO MÓVIL",IF($N4604&gt;0,"SOLO FIJO / INTERNET","SIN SERVICIOS"))))</f>
        <v/>
      </c>
      <c r="P4604">
        <f>IF($O4604="WINBACK","Recuperar (winback)",IF($O4604="CONVERGENTE","Upgrade / más líneas",IF($O4604="SOLO MÓVIL","Ofrecer fijo + internet (FLBBTV)",IF($O4604="SOLO FIJO / INTERNET","Ofrecer línea móvil Nextphone","Oferta completa (móvil + fijo + internet)"))))</f>
        <v/>
      </c>
      <c r="Q4604">
        <f>$F4604+$H4604+$L4604</f>
        <v/>
      </c>
      <c r="R4604">
        <f>IFERROR(VLOOKUP($A4604,Registros!$B$2:$G$6000,6,0),IFERROR(VLOOKUP($D4604,Winback!$B$2:$C$300,2,0),""))</f>
        <v/>
      </c>
      <c r="S4604">
        <f>IF($E4604=1,"NP","")&amp;IF($G4604=1,"+MOV","")&amp;IF($I4604=1,"+CS","")&amp;IF($K4604=1,"+WB","")</f>
        <v/>
      </c>
      <c r="T4604">
        <f>$E4604+$G4604+$I4604+$K4604</f>
        <v/>
      </c>
    </row>
    <row r="4605">
      <c r="A4605" t="inlineStr">
        <is>
          <t>341348340200</t>
        </is>
      </c>
      <c r="B4605" t="inlineStr">
        <is>
          <t>34134834</t>
        </is>
      </c>
      <c r="C4605" t="inlineStr">
        <is>
          <t>YINYI LING DE LIN</t>
        </is>
      </c>
      <c r="D4605" t="inlineStr">
        <is>
          <t>YINYILINGDELIN</t>
        </is>
      </c>
      <c r="E4605">
        <f>IF(COUNTIFS(Registros!$A$2:$A$6000,"NP",Registros!$B$2:$B$6000,$A4605)&gt;0,1,0)</f>
        <v/>
      </c>
      <c r="F4605">
        <f>IF($E4605=1,SUMIFS(Registros!$F$2:$F$6000,Registros!$A$2:$A$6000,"NP",Registros!$B$2:$B$6000,$A4605),0)</f>
        <v/>
      </c>
      <c r="G4605">
        <f>IF(COUNTIFS(Registros!$A$2:$A$6000,"MOV",Registros!$B$2:$B$6000,$A4605)&gt;0,1,0)</f>
        <v/>
      </c>
      <c r="H4605">
        <f>IF($G4605=1,SUMIFS(Registros!$F$2:$F$6000,Registros!$A$2:$A$6000,"MOV",Registros!$B$2:$B$6000,$A4605),0)</f>
        <v/>
      </c>
      <c r="I4605">
        <f>IF(COUNTIFS(Registros!$A$2:$A$6000,"CS",Registros!$B$2:$B$6000,$A4605)&gt;0,1,0)</f>
        <v/>
      </c>
      <c r="J4605">
        <f>IF($I4605=1,SUMIFS(Registros!$I$2:$I$6000,Registros!$A$2:$A$6000,"CS",Registros!$B$2:$B$6000,$A4605),0)</f>
        <v/>
      </c>
      <c r="K4605">
        <f>IF(COUNTIFS(Winback!$K$2:$K$300,$D4605)&gt;0,1,0)</f>
        <v/>
      </c>
      <c r="L4605">
        <f>IF(AND($K4605=1,LEFT($A4605,3)="WB-"),SUMIFS(Winback!$D$2:$D$300,Winback!$K$2:$K$300,$D4605),0)</f>
        <v/>
      </c>
      <c r="M4605">
        <f>IF(OR($E4605=1,$G4605=1,SUMIFS(Registros!$J$2:$J$6000,Registros!$B$2:$B$6000,$A4605)&gt;0),1,0)</f>
        <v/>
      </c>
      <c r="N4605">
        <f>IF($J4605&gt;0,1,IF(COUNTIFS(Registros!$A$2:$A$6000,"CS",Registros!$B$2:$B$6000,$A4605,Registros!$K$2:$K$6000,"&lt;&gt;")&gt;0,1,0))</f>
        <v/>
      </c>
      <c r="O4605">
        <f>IF(AND($K4605=1,$E4605=0,$G4605=0,$I4605=0),"WINBACK",IF(AND($M4605=1,$N4605&gt;0),"CONVERGENTE",IF($M4605=1,"SOLO MÓVIL",IF($N4605&gt;0,"SOLO FIJO / INTERNET","SIN SERVICIOS"))))</f>
        <v/>
      </c>
      <c r="P4605">
        <f>IF($O4605="WINBACK","Recuperar (winback)",IF($O4605="CONVERGENTE","Upgrade / más líneas",IF($O4605="SOLO MÓVIL","Ofrecer fijo + internet (FLBBTV)",IF($O4605="SOLO FIJO / INTERNET","Ofrecer línea móvil Nextphone","Oferta completa (móvil + fijo + internet)"))))</f>
        <v/>
      </c>
      <c r="Q4605">
        <f>$F4605+$H4605+$L4605</f>
        <v/>
      </c>
      <c r="R4605">
        <f>IFERROR(VLOOKUP($A4605,Registros!$B$2:$G$6000,6,0),IFERROR(VLOOKUP($D4605,Winback!$B$2:$C$300,2,0),""))</f>
        <v/>
      </c>
      <c r="S4605">
        <f>IF($E4605=1,"NP","")&amp;IF($G4605=1,"+MOV","")&amp;IF($I4605=1,"+CS","")&amp;IF($K4605=1,"+WB","")</f>
        <v/>
      </c>
      <c r="T4605">
        <f>$E4605+$G4605+$I4605+$K4605</f>
        <v/>
      </c>
    </row>
    <row r="4606">
      <c r="A4606" t="inlineStr">
        <is>
          <t>331015700000</t>
        </is>
      </c>
      <c r="B4606" t="inlineStr">
        <is>
          <t>33101570</t>
        </is>
      </c>
      <c r="C4606" t="inlineStr">
        <is>
          <t>YIPING LIU</t>
        </is>
      </c>
      <c r="D4606" t="inlineStr">
        <is>
          <t>YIPINGLIU</t>
        </is>
      </c>
      <c r="E4606">
        <f>IF(COUNTIFS(Registros!$A$2:$A$6000,"NP",Registros!$B$2:$B$6000,$A4606)&gt;0,1,0)</f>
        <v/>
      </c>
      <c r="F4606">
        <f>IF($E4606=1,SUMIFS(Registros!$F$2:$F$6000,Registros!$A$2:$A$6000,"NP",Registros!$B$2:$B$6000,$A4606),0)</f>
        <v/>
      </c>
      <c r="G4606">
        <f>IF(COUNTIFS(Registros!$A$2:$A$6000,"MOV",Registros!$B$2:$B$6000,$A4606)&gt;0,1,0)</f>
        <v/>
      </c>
      <c r="H4606">
        <f>IF($G4606=1,SUMIFS(Registros!$F$2:$F$6000,Registros!$A$2:$A$6000,"MOV",Registros!$B$2:$B$6000,$A4606),0)</f>
        <v/>
      </c>
      <c r="I4606">
        <f>IF(COUNTIFS(Registros!$A$2:$A$6000,"CS",Registros!$B$2:$B$6000,$A4606)&gt;0,1,0)</f>
        <v/>
      </c>
      <c r="J4606">
        <f>IF($I4606=1,SUMIFS(Registros!$I$2:$I$6000,Registros!$A$2:$A$6000,"CS",Registros!$B$2:$B$6000,$A4606),0)</f>
        <v/>
      </c>
      <c r="K4606">
        <f>IF(COUNTIFS(Winback!$K$2:$K$300,$D4606)&gt;0,1,0)</f>
        <v/>
      </c>
      <c r="L4606">
        <f>IF(AND($K4606=1,LEFT($A4606,3)="WB-"),SUMIFS(Winback!$D$2:$D$300,Winback!$K$2:$K$300,$D4606),0)</f>
        <v/>
      </c>
      <c r="M4606">
        <f>IF(OR($E4606=1,$G4606=1,SUMIFS(Registros!$J$2:$J$6000,Registros!$B$2:$B$6000,$A4606)&gt;0),1,0)</f>
        <v/>
      </c>
      <c r="N4606">
        <f>IF($J4606&gt;0,1,IF(COUNTIFS(Registros!$A$2:$A$6000,"CS",Registros!$B$2:$B$6000,$A4606,Registros!$K$2:$K$6000,"&lt;&gt;")&gt;0,1,0))</f>
        <v/>
      </c>
      <c r="O4606">
        <f>IF(AND($K4606=1,$E4606=0,$G4606=0,$I4606=0),"WINBACK",IF(AND($M4606=1,$N4606&gt;0),"CONVERGENTE",IF($M4606=1,"SOLO MÓVIL",IF($N4606&gt;0,"SOLO FIJO / INTERNET","SIN SERVICIOS"))))</f>
        <v/>
      </c>
      <c r="P4606">
        <f>IF($O4606="WINBACK","Recuperar (winback)",IF($O4606="CONVERGENTE","Upgrade / más líneas",IF($O4606="SOLO MÓVIL","Ofrecer fijo + internet (FLBBTV)",IF($O4606="SOLO FIJO / INTERNET","Ofrecer línea móvil Nextphone","Oferta completa (móvil + fijo + internet)"))))</f>
        <v/>
      </c>
      <c r="Q4606">
        <f>$F4606+$H4606+$L4606</f>
        <v/>
      </c>
      <c r="R4606">
        <f>IFERROR(VLOOKUP($A4606,Registros!$B$2:$G$6000,6,0),IFERROR(VLOOKUP($D4606,Winback!$B$2:$C$300,2,0),""))</f>
        <v/>
      </c>
      <c r="S4606">
        <f>IF($E4606=1,"NP","")&amp;IF($G4606=1,"+MOV","")&amp;IF($I4606=1,"+CS","")&amp;IF($K4606=1,"+WB","")</f>
        <v/>
      </c>
      <c r="T4606">
        <f>$E4606+$G4606+$I4606+$K4606</f>
        <v/>
      </c>
    </row>
    <row r="4607">
      <c r="A4607" t="inlineStr">
        <is>
          <t>341074910000</t>
        </is>
      </c>
      <c r="B4607" t="inlineStr">
        <is>
          <t>34107491</t>
        </is>
      </c>
      <c r="C4607" t="inlineStr">
        <is>
          <t>YIQIAO DENG</t>
        </is>
      </c>
      <c r="D4607" t="inlineStr">
        <is>
          <t>YIQIAODENG</t>
        </is>
      </c>
      <c r="E4607">
        <f>IF(COUNTIFS(Registros!$A$2:$A$6000,"NP",Registros!$B$2:$B$6000,$A4607)&gt;0,1,0)</f>
        <v/>
      </c>
      <c r="F4607">
        <f>IF($E4607=1,SUMIFS(Registros!$F$2:$F$6000,Registros!$A$2:$A$6000,"NP",Registros!$B$2:$B$6000,$A4607),0)</f>
        <v/>
      </c>
      <c r="G4607">
        <f>IF(COUNTIFS(Registros!$A$2:$A$6000,"MOV",Registros!$B$2:$B$6000,$A4607)&gt;0,1,0)</f>
        <v/>
      </c>
      <c r="H4607">
        <f>IF($G4607=1,SUMIFS(Registros!$F$2:$F$6000,Registros!$A$2:$A$6000,"MOV",Registros!$B$2:$B$6000,$A4607),0)</f>
        <v/>
      </c>
      <c r="I4607">
        <f>IF(COUNTIFS(Registros!$A$2:$A$6000,"CS",Registros!$B$2:$B$6000,$A4607)&gt;0,1,0)</f>
        <v/>
      </c>
      <c r="J4607">
        <f>IF($I4607=1,SUMIFS(Registros!$I$2:$I$6000,Registros!$A$2:$A$6000,"CS",Registros!$B$2:$B$6000,$A4607),0)</f>
        <v/>
      </c>
      <c r="K4607">
        <f>IF(COUNTIFS(Winback!$K$2:$K$300,$D4607)&gt;0,1,0)</f>
        <v/>
      </c>
      <c r="L4607">
        <f>IF(AND($K4607=1,LEFT($A4607,3)="WB-"),SUMIFS(Winback!$D$2:$D$300,Winback!$K$2:$K$300,$D4607),0)</f>
        <v/>
      </c>
      <c r="M4607">
        <f>IF(OR($E4607=1,$G4607=1,SUMIFS(Registros!$J$2:$J$6000,Registros!$B$2:$B$6000,$A4607)&gt;0),1,0)</f>
        <v/>
      </c>
      <c r="N4607">
        <f>IF($J4607&gt;0,1,IF(COUNTIFS(Registros!$A$2:$A$6000,"CS",Registros!$B$2:$B$6000,$A4607,Registros!$K$2:$K$6000,"&lt;&gt;")&gt;0,1,0))</f>
        <v/>
      </c>
      <c r="O4607">
        <f>IF(AND($K4607=1,$E4607=0,$G4607=0,$I4607=0),"WINBACK",IF(AND($M4607=1,$N4607&gt;0),"CONVERGENTE",IF($M4607=1,"SOLO MÓVIL",IF($N4607&gt;0,"SOLO FIJO / INTERNET","SIN SERVICIOS"))))</f>
        <v/>
      </c>
      <c r="P4607">
        <f>IF($O4607="WINBACK","Recuperar (winback)",IF($O4607="CONVERGENTE","Upgrade / más líneas",IF($O4607="SOLO MÓVIL","Ofrecer fijo + internet (FLBBTV)",IF($O4607="SOLO FIJO / INTERNET","Ofrecer línea móvil Nextphone","Oferta completa (móvil + fijo + internet)"))))</f>
        <v/>
      </c>
      <c r="Q4607">
        <f>$F4607+$H4607+$L4607</f>
        <v/>
      </c>
      <c r="R4607">
        <f>IFERROR(VLOOKUP($A4607,Registros!$B$2:$G$6000,6,0),IFERROR(VLOOKUP($D4607,Winback!$B$2:$C$300,2,0),""))</f>
        <v/>
      </c>
      <c r="S4607">
        <f>IF($E4607=1,"NP","")&amp;IF($G4607=1,"+MOV","")&amp;IF($I4607=1,"+CS","")&amp;IF($K4607=1,"+WB","")</f>
        <v/>
      </c>
      <c r="T4607">
        <f>$E4607+$G4607+$I4607+$K4607</f>
        <v/>
      </c>
    </row>
    <row r="4608">
      <c r="A4608" t="inlineStr">
        <is>
          <t>332091750000</t>
        </is>
      </c>
      <c r="B4608" t="inlineStr">
        <is>
          <t>33209175</t>
        </is>
      </c>
      <c r="C4608" t="inlineStr">
        <is>
          <t>YIRA MERCEDES DIAZ MARQUEZ</t>
        </is>
      </c>
      <c r="D4608" t="inlineStr">
        <is>
          <t>YIRAMERCEDESDIAZMARQUEZ</t>
        </is>
      </c>
      <c r="E4608">
        <f>IF(COUNTIFS(Registros!$A$2:$A$6000,"NP",Registros!$B$2:$B$6000,$A4608)&gt;0,1,0)</f>
        <v/>
      </c>
      <c r="F4608">
        <f>IF($E4608=1,SUMIFS(Registros!$F$2:$F$6000,Registros!$A$2:$A$6000,"NP",Registros!$B$2:$B$6000,$A4608),0)</f>
        <v/>
      </c>
      <c r="G4608">
        <f>IF(COUNTIFS(Registros!$A$2:$A$6000,"MOV",Registros!$B$2:$B$6000,$A4608)&gt;0,1,0)</f>
        <v/>
      </c>
      <c r="H4608">
        <f>IF($G4608=1,SUMIFS(Registros!$F$2:$F$6000,Registros!$A$2:$A$6000,"MOV",Registros!$B$2:$B$6000,$A4608),0)</f>
        <v/>
      </c>
      <c r="I4608">
        <f>IF(COUNTIFS(Registros!$A$2:$A$6000,"CS",Registros!$B$2:$B$6000,$A4608)&gt;0,1,0)</f>
        <v/>
      </c>
      <c r="J4608">
        <f>IF($I4608=1,SUMIFS(Registros!$I$2:$I$6000,Registros!$A$2:$A$6000,"CS",Registros!$B$2:$B$6000,$A4608),0)</f>
        <v/>
      </c>
      <c r="K4608">
        <f>IF(COUNTIFS(Winback!$K$2:$K$300,$D4608)&gt;0,1,0)</f>
        <v/>
      </c>
      <c r="L4608">
        <f>IF(AND($K4608=1,LEFT($A4608,3)="WB-"),SUMIFS(Winback!$D$2:$D$300,Winback!$K$2:$K$300,$D4608),0)</f>
        <v/>
      </c>
      <c r="M4608">
        <f>IF(OR($E4608=1,$G4608=1,SUMIFS(Registros!$J$2:$J$6000,Registros!$B$2:$B$6000,$A4608)&gt;0),1,0)</f>
        <v/>
      </c>
      <c r="N4608">
        <f>IF($J4608&gt;0,1,IF(COUNTIFS(Registros!$A$2:$A$6000,"CS",Registros!$B$2:$B$6000,$A4608,Registros!$K$2:$K$6000,"&lt;&gt;")&gt;0,1,0))</f>
        <v/>
      </c>
      <c r="O4608">
        <f>IF(AND($K4608=1,$E4608=0,$G4608=0,$I4608=0),"WINBACK",IF(AND($M4608=1,$N4608&gt;0),"CONVERGENTE",IF($M4608=1,"SOLO MÓVIL",IF($N4608&gt;0,"SOLO FIJO / INTERNET","SIN SERVICIOS"))))</f>
        <v/>
      </c>
      <c r="P4608">
        <f>IF($O4608="WINBACK","Recuperar (winback)",IF($O4608="CONVERGENTE","Upgrade / más líneas",IF($O4608="SOLO MÓVIL","Ofrecer fijo + internet (FLBBTV)",IF($O4608="SOLO FIJO / INTERNET","Ofrecer línea móvil Nextphone","Oferta completa (móvil + fijo + internet)"))))</f>
        <v/>
      </c>
      <c r="Q4608">
        <f>$F4608+$H4608+$L4608</f>
        <v/>
      </c>
      <c r="R4608">
        <f>IFERROR(VLOOKUP($A4608,Registros!$B$2:$G$6000,6,0),IFERROR(VLOOKUP($D4608,Winback!$B$2:$C$300,2,0),""))</f>
        <v/>
      </c>
      <c r="S4608">
        <f>IF($E4608=1,"NP","")&amp;IF($G4608=1,"+MOV","")&amp;IF($I4608=1,"+CS","")&amp;IF($K4608=1,"+WB","")</f>
        <v/>
      </c>
      <c r="T4608">
        <f>$E4608+$G4608+$I4608+$K4608</f>
        <v/>
      </c>
    </row>
    <row r="4609">
      <c r="A4609" t="inlineStr">
        <is>
          <t>334045670000</t>
        </is>
      </c>
      <c r="B4609" t="inlineStr">
        <is>
          <t>33404567</t>
        </is>
      </c>
      <c r="C4609" t="inlineStr">
        <is>
          <t>YIRIELKA VILLALOBOS PEREZ</t>
        </is>
      </c>
      <c r="D4609" t="inlineStr">
        <is>
          <t>YIRIELKAVILLALOBOSPEREZ</t>
        </is>
      </c>
      <c r="E4609">
        <f>IF(COUNTIFS(Registros!$A$2:$A$6000,"NP",Registros!$B$2:$B$6000,$A4609)&gt;0,1,0)</f>
        <v/>
      </c>
      <c r="F4609">
        <f>IF($E4609=1,SUMIFS(Registros!$F$2:$F$6000,Registros!$A$2:$A$6000,"NP",Registros!$B$2:$B$6000,$A4609),0)</f>
        <v/>
      </c>
      <c r="G4609">
        <f>IF(COUNTIFS(Registros!$A$2:$A$6000,"MOV",Registros!$B$2:$B$6000,$A4609)&gt;0,1,0)</f>
        <v/>
      </c>
      <c r="H4609">
        <f>IF($G4609=1,SUMIFS(Registros!$F$2:$F$6000,Registros!$A$2:$A$6000,"MOV",Registros!$B$2:$B$6000,$A4609),0)</f>
        <v/>
      </c>
      <c r="I4609">
        <f>IF(COUNTIFS(Registros!$A$2:$A$6000,"CS",Registros!$B$2:$B$6000,$A4609)&gt;0,1,0)</f>
        <v/>
      </c>
      <c r="J4609">
        <f>IF($I4609=1,SUMIFS(Registros!$I$2:$I$6000,Registros!$A$2:$A$6000,"CS",Registros!$B$2:$B$6000,$A4609),0)</f>
        <v/>
      </c>
      <c r="K4609">
        <f>IF(COUNTIFS(Winback!$K$2:$K$300,$D4609)&gt;0,1,0)</f>
        <v/>
      </c>
      <c r="L4609">
        <f>IF(AND($K4609=1,LEFT($A4609,3)="WB-"),SUMIFS(Winback!$D$2:$D$300,Winback!$K$2:$K$300,$D4609),0)</f>
        <v/>
      </c>
      <c r="M4609">
        <f>IF(OR($E4609=1,$G4609=1,SUMIFS(Registros!$J$2:$J$6000,Registros!$B$2:$B$6000,$A4609)&gt;0),1,0)</f>
        <v/>
      </c>
      <c r="N4609">
        <f>IF($J4609&gt;0,1,IF(COUNTIFS(Registros!$A$2:$A$6000,"CS",Registros!$B$2:$B$6000,$A4609,Registros!$K$2:$K$6000,"&lt;&gt;")&gt;0,1,0))</f>
        <v/>
      </c>
      <c r="O4609">
        <f>IF(AND($K4609=1,$E4609=0,$G4609=0,$I4609=0),"WINBACK",IF(AND($M4609=1,$N4609&gt;0),"CONVERGENTE",IF($M4609=1,"SOLO MÓVIL",IF($N4609&gt;0,"SOLO FIJO / INTERNET","SIN SERVICIOS"))))</f>
        <v/>
      </c>
      <c r="P4609">
        <f>IF($O4609="WINBACK","Recuperar (winback)",IF($O4609="CONVERGENTE","Upgrade / más líneas",IF($O4609="SOLO MÓVIL","Ofrecer fijo + internet (FLBBTV)",IF($O4609="SOLO FIJO / INTERNET","Ofrecer línea móvil Nextphone","Oferta completa (móvil + fijo + internet)"))))</f>
        <v/>
      </c>
      <c r="Q4609">
        <f>$F4609+$H4609+$L4609</f>
        <v/>
      </c>
      <c r="R4609">
        <f>IFERROR(VLOOKUP($A4609,Registros!$B$2:$G$6000,6,0),IFERROR(VLOOKUP($D4609,Winback!$B$2:$C$300,2,0),""))</f>
        <v/>
      </c>
      <c r="S4609">
        <f>IF($E4609=1,"NP","")&amp;IF($G4609=1,"+MOV","")&amp;IF($I4609=1,"+CS","")&amp;IF($K4609=1,"+WB","")</f>
        <v/>
      </c>
      <c r="T4609">
        <f>$E4609+$G4609+$I4609+$K4609</f>
        <v/>
      </c>
    </row>
    <row r="4610">
      <c r="A4610" t="inlineStr">
        <is>
          <t>335057080000</t>
        </is>
      </c>
      <c r="B4610" t="inlineStr">
        <is>
          <t>33505708</t>
        </is>
      </c>
      <c r="C4610" t="inlineStr">
        <is>
          <t>YIRLEI MILETH JUAREZ ROJAS</t>
        </is>
      </c>
      <c r="D4610" t="inlineStr">
        <is>
          <t>YIRLEIMILETHJUAREZROJAS</t>
        </is>
      </c>
      <c r="E4610">
        <f>IF(COUNTIFS(Registros!$A$2:$A$6000,"NP",Registros!$B$2:$B$6000,$A4610)&gt;0,1,0)</f>
        <v/>
      </c>
      <c r="F4610">
        <f>IF($E4610=1,SUMIFS(Registros!$F$2:$F$6000,Registros!$A$2:$A$6000,"NP",Registros!$B$2:$B$6000,$A4610),0)</f>
        <v/>
      </c>
      <c r="G4610">
        <f>IF(COUNTIFS(Registros!$A$2:$A$6000,"MOV",Registros!$B$2:$B$6000,$A4610)&gt;0,1,0)</f>
        <v/>
      </c>
      <c r="H4610">
        <f>IF($G4610=1,SUMIFS(Registros!$F$2:$F$6000,Registros!$A$2:$A$6000,"MOV",Registros!$B$2:$B$6000,$A4610),0)</f>
        <v/>
      </c>
      <c r="I4610">
        <f>IF(COUNTIFS(Registros!$A$2:$A$6000,"CS",Registros!$B$2:$B$6000,$A4610)&gt;0,1,0)</f>
        <v/>
      </c>
      <c r="J4610">
        <f>IF($I4610=1,SUMIFS(Registros!$I$2:$I$6000,Registros!$A$2:$A$6000,"CS",Registros!$B$2:$B$6000,$A4610),0)</f>
        <v/>
      </c>
      <c r="K4610">
        <f>IF(COUNTIFS(Winback!$K$2:$K$300,$D4610)&gt;0,1,0)</f>
        <v/>
      </c>
      <c r="L4610">
        <f>IF(AND($K4610=1,LEFT($A4610,3)="WB-"),SUMIFS(Winback!$D$2:$D$300,Winback!$K$2:$K$300,$D4610),0)</f>
        <v/>
      </c>
      <c r="M4610">
        <f>IF(OR($E4610=1,$G4610=1,SUMIFS(Registros!$J$2:$J$6000,Registros!$B$2:$B$6000,$A4610)&gt;0),1,0)</f>
        <v/>
      </c>
      <c r="N4610">
        <f>IF($J4610&gt;0,1,IF(COUNTIFS(Registros!$A$2:$A$6000,"CS",Registros!$B$2:$B$6000,$A4610,Registros!$K$2:$K$6000,"&lt;&gt;")&gt;0,1,0))</f>
        <v/>
      </c>
      <c r="O4610">
        <f>IF(AND($K4610=1,$E4610=0,$G4610=0,$I4610=0),"WINBACK",IF(AND($M4610=1,$N4610&gt;0),"CONVERGENTE",IF($M4610=1,"SOLO MÓVIL",IF($N4610&gt;0,"SOLO FIJO / INTERNET","SIN SERVICIOS"))))</f>
        <v/>
      </c>
      <c r="P4610">
        <f>IF($O4610="WINBACK","Recuperar (winback)",IF($O4610="CONVERGENTE","Upgrade / más líneas",IF($O4610="SOLO MÓVIL","Ofrecer fijo + internet (FLBBTV)",IF($O4610="SOLO FIJO / INTERNET","Ofrecer línea móvil Nextphone","Oferta completa (móvil + fijo + internet)"))))</f>
        <v/>
      </c>
      <c r="Q4610">
        <f>$F4610+$H4610+$L4610</f>
        <v/>
      </c>
      <c r="R4610">
        <f>IFERROR(VLOOKUP($A4610,Registros!$B$2:$G$6000,6,0),IFERROR(VLOOKUP($D4610,Winback!$B$2:$C$300,2,0),""))</f>
        <v/>
      </c>
      <c r="S4610">
        <f>IF($E4610=1,"NP","")&amp;IF($G4610=1,"+MOV","")&amp;IF($I4610=1,"+CS","")&amp;IF($K4610=1,"+WB","")</f>
        <v/>
      </c>
      <c r="T4610">
        <f>$E4610+$G4610+$I4610+$K4610</f>
        <v/>
      </c>
    </row>
    <row r="4611">
      <c r="A4611" t="inlineStr">
        <is>
          <t>314023080000</t>
        </is>
      </c>
      <c r="B4611" t="inlineStr">
        <is>
          <t>31402308</t>
        </is>
      </c>
      <c r="C4611" t="inlineStr">
        <is>
          <t>YISEILA DAYAN FRANCO PINEDA DE SOTO</t>
        </is>
      </c>
      <c r="D4611" t="inlineStr">
        <is>
          <t>YISEILADAYANFRANCOPINEDADESOTO</t>
        </is>
      </c>
      <c r="E4611">
        <f>IF(COUNTIFS(Registros!$A$2:$A$6000,"NP",Registros!$B$2:$B$6000,$A4611)&gt;0,1,0)</f>
        <v/>
      </c>
      <c r="F4611">
        <f>IF($E4611=1,SUMIFS(Registros!$F$2:$F$6000,Registros!$A$2:$A$6000,"NP",Registros!$B$2:$B$6000,$A4611),0)</f>
        <v/>
      </c>
      <c r="G4611">
        <f>IF(COUNTIFS(Registros!$A$2:$A$6000,"MOV",Registros!$B$2:$B$6000,$A4611)&gt;0,1,0)</f>
        <v/>
      </c>
      <c r="H4611">
        <f>IF($G4611=1,SUMIFS(Registros!$F$2:$F$6000,Registros!$A$2:$A$6000,"MOV",Registros!$B$2:$B$6000,$A4611),0)</f>
        <v/>
      </c>
      <c r="I4611">
        <f>IF(COUNTIFS(Registros!$A$2:$A$6000,"CS",Registros!$B$2:$B$6000,$A4611)&gt;0,1,0)</f>
        <v/>
      </c>
      <c r="J4611">
        <f>IF($I4611=1,SUMIFS(Registros!$I$2:$I$6000,Registros!$A$2:$A$6000,"CS",Registros!$B$2:$B$6000,$A4611),0)</f>
        <v/>
      </c>
      <c r="K4611">
        <f>IF(COUNTIFS(Winback!$K$2:$K$300,$D4611)&gt;0,1,0)</f>
        <v/>
      </c>
      <c r="L4611">
        <f>IF(AND($K4611=1,LEFT($A4611,3)="WB-"),SUMIFS(Winback!$D$2:$D$300,Winback!$K$2:$K$300,$D4611),0)</f>
        <v/>
      </c>
      <c r="M4611">
        <f>IF(OR($E4611=1,$G4611=1,SUMIFS(Registros!$J$2:$J$6000,Registros!$B$2:$B$6000,$A4611)&gt;0),1,0)</f>
        <v/>
      </c>
      <c r="N4611">
        <f>IF($J4611&gt;0,1,IF(COUNTIFS(Registros!$A$2:$A$6000,"CS",Registros!$B$2:$B$6000,$A4611,Registros!$K$2:$K$6000,"&lt;&gt;")&gt;0,1,0))</f>
        <v/>
      </c>
      <c r="O4611">
        <f>IF(AND($K4611=1,$E4611=0,$G4611=0,$I4611=0),"WINBACK",IF(AND($M4611=1,$N4611&gt;0),"CONVERGENTE",IF($M4611=1,"SOLO MÓVIL",IF($N4611&gt;0,"SOLO FIJO / INTERNET","SIN SERVICIOS"))))</f>
        <v/>
      </c>
      <c r="P4611">
        <f>IF($O4611="WINBACK","Recuperar (winback)",IF($O4611="CONVERGENTE","Upgrade / más líneas",IF($O4611="SOLO MÓVIL","Ofrecer fijo + internet (FLBBTV)",IF($O4611="SOLO FIJO / INTERNET","Ofrecer línea móvil Nextphone","Oferta completa (móvil + fijo + internet)"))))</f>
        <v/>
      </c>
      <c r="Q4611">
        <f>$F4611+$H4611+$L4611</f>
        <v/>
      </c>
      <c r="R4611">
        <f>IFERROR(VLOOKUP($A4611,Registros!$B$2:$G$6000,6,0),IFERROR(VLOOKUP($D4611,Winback!$B$2:$C$300,2,0),""))</f>
        <v/>
      </c>
      <c r="S4611">
        <f>IF($E4611=1,"NP","")&amp;IF($G4611=1,"+MOV","")&amp;IF($I4611=1,"+CS","")&amp;IF($K4611=1,"+WB","")</f>
        <v/>
      </c>
      <c r="T4611">
        <f>$E4611+$G4611+$I4611+$K4611</f>
        <v/>
      </c>
    </row>
    <row r="4612">
      <c r="A4612" t="inlineStr">
        <is>
          <t>324115770000</t>
        </is>
      </c>
      <c r="B4612" t="inlineStr">
        <is>
          <t>32411577</t>
        </is>
      </c>
      <c r="C4612" t="inlineStr">
        <is>
          <t>YISSEL HERRERA</t>
        </is>
      </c>
      <c r="D4612" t="inlineStr">
        <is>
          <t>YISSELHERRERA</t>
        </is>
      </c>
      <c r="E4612">
        <f>IF(COUNTIFS(Registros!$A$2:$A$6000,"NP",Registros!$B$2:$B$6000,$A4612)&gt;0,1,0)</f>
        <v/>
      </c>
      <c r="F4612">
        <f>IF($E4612=1,SUMIFS(Registros!$F$2:$F$6000,Registros!$A$2:$A$6000,"NP",Registros!$B$2:$B$6000,$A4612),0)</f>
        <v/>
      </c>
      <c r="G4612">
        <f>IF(COUNTIFS(Registros!$A$2:$A$6000,"MOV",Registros!$B$2:$B$6000,$A4612)&gt;0,1,0)</f>
        <v/>
      </c>
      <c r="H4612">
        <f>IF($G4612=1,SUMIFS(Registros!$F$2:$F$6000,Registros!$A$2:$A$6000,"MOV",Registros!$B$2:$B$6000,$A4612),0)</f>
        <v/>
      </c>
      <c r="I4612">
        <f>IF(COUNTIFS(Registros!$A$2:$A$6000,"CS",Registros!$B$2:$B$6000,$A4612)&gt;0,1,0)</f>
        <v/>
      </c>
      <c r="J4612">
        <f>IF($I4612=1,SUMIFS(Registros!$I$2:$I$6000,Registros!$A$2:$A$6000,"CS",Registros!$B$2:$B$6000,$A4612),0)</f>
        <v/>
      </c>
      <c r="K4612">
        <f>IF(COUNTIFS(Winback!$K$2:$K$300,$D4612)&gt;0,1,0)</f>
        <v/>
      </c>
      <c r="L4612">
        <f>IF(AND($K4612=1,LEFT($A4612,3)="WB-"),SUMIFS(Winback!$D$2:$D$300,Winback!$K$2:$K$300,$D4612),0)</f>
        <v/>
      </c>
      <c r="M4612">
        <f>IF(OR($E4612=1,$G4612=1,SUMIFS(Registros!$J$2:$J$6000,Registros!$B$2:$B$6000,$A4612)&gt;0),1,0)</f>
        <v/>
      </c>
      <c r="N4612">
        <f>IF($J4612&gt;0,1,IF(COUNTIFS(Registros!$A$2:$A$6000,"CS",Registros!$B$2:$B$6000,$A4612,Registros!$K$2:$K$6000,"&lt;&gt;")&gt;0,1,0))</f>
        <v/>
      </c>
      <c r="O4612">
        <f>IF(AND($K4612=1,$E4612=0,$G4612=0,$I4612=0),"WINBACK",IF(AND($M4612=1,$N4612&gt;0),"CONVERGENTE",IF($M4612=1,"SOLO MÓVIL",IF($N4612&gt;0,"SOLO FIJO / INTERNET","SIN SERVICIOS"))))</f>
        <v/>
      </c>
      <c r="P4612">
        <f>IF($O4612="WINBACK","Recuperar (winback)",IF($O4612="CONVERGENTE","Upgrade / más líneas",IF($O4612="SOLO MÓVIL","Ofrecer fijo + internet (FLBBTV)",IF($O4612="SOLO FIJO / INTERNET","Ofrecer línea móvil Nextphone","Oferta completa (móvil + fijo + internet)"))))</f>
        <v/>
      </c>
      <c r="Q4612">
        <f>$F4612+$H4612+$L4612</f>
        <v/>
      </c>
      <c r="R4612">
        <f>IFERROR(VLOOKUP($A4612,Registros!$B$2:$G$6000,6,0),IFERROR(VLOOKUP($D4612,Winback!$B$2:$C$300,2,0),""))</f>
        <v/>
      </c>
      <c r="S4612">
        <f>IF($E4612=1,"NP","")&amp;IF($G4612=1,"+MOV","")&amp;IF($I4612=1,"+CS","")&amp;IF($K4612=1,"+WB","")</f>
        <v/>
      </c>
      <c r="T4612">
        <f>$E4612+$G4612+$I4612+$K4612</f>
        <v/>
      </c>
    </row>
    <row r="4613">
      <c r="A4613" t="inlineStr">
        <is>
          <t>344418010000</t>
        </is>
      </c>
      <c r="B4613" t="inlineStr">
        <is>
          <t>34441801</t>
        </is>
      </c>
      <c r="C4613" t="inlineStr">
        <is>
          <t>YITING QIU</t>
        </is>
      </c>
      <c r="D4613" t="inlineStr">
        <is>
          <t>YITINGQIU</t>
        </is>
      </c>
      <c r="E4613">
        <f>IF(COUNTIFS(Registros!$A$2:$A$6000,"NP",Registros!$B$2:$B$6000,$A4613)&gt;0,1,0)</f>
        <v/>
      </c>
      <c r="F4613">
        <f>IF($E4613=1,SUMIFS(Registros!$F$2:$F$6000,Registros!$A$2:$A$6000,"NP",Registros!$B$2:$B$6000,$A4613),0)</f>
        <v/>
      </c>
      <c r="G4613">
        <f>IF(COUNTIFS(Registros!$A$2:$A$6000,"MOV",Registros!$B$2:$B$6000,$A4613)&gt;0,1,0)</f>
        <v/>
      </c>
      <c r="H4613">
        <f>IF($G4613=1,SUMIFS(Registros!$F$2:$F$6000,Registros!$A$2:$A$6000,"MOV",Registros!$B$2:$B$6000,$A4613),0)</f>
        <v/>
      </c>
      <c r="I4613">
        <f>IF(COUNTIFS(Registros!$A$2:$A$6000,"CS",Registros!$B$2:$B$6000,$A4613)&gt;0,1,0)</f>
        <v/>
      </c>
      <c r="J4613">
        <f>IF($I4613=1,SUMIFS(Registros!$I$2:$I$6000,Registros!$A$2:$A$6000,"CS",Registros!$B$2:$B$6000,$A4613),0)</f>
        <v/>
      </c>
      <c r="K4613">
        <f>IF(COUNTIFS(Winback!$K$2:$K$300,$D4613)&gt;0,1,0)</f>
        <v/>
      </c>
      <c r="L4613">
        <f>IF(AND($K4613=1,LEFT($A4613,3)="WB-"),SUMIFS(Winback!$D$2:$D$300,Winback!$K$2:$K$300,$D4613),0)</f>
        <v/>
      </c>
      <c r="M4613">
        <f>IF(OR($E4613=1,$G4613=1,SUMIFS(Registros!$J$2:$J$6000,Registros!$B$2:$B$6000,$A4613)&gt;0),1,0)</f>
        <v/>
      </c>
      <c r="N4613">
        <f>IF($J4613&gt;0,1,IF(COUNTIFS(Registros!$A$2:$A$6000,"CS",Registros!$B$2:$B$6000,$A4613,Registros!$K$2:$K$6000,"&lt;&gt;")&gt;0,1,0))</f>
        <v/>
      </c>
      <c r="O4613">
        <f>IF(AND($K4613=1,$E4613=0,$G4613=0,$I4613=0),"WINBACK",IF(AND($M4613=1,$N4613&gt;0),"CONVERGENTE",IF($M4613=1,"SOLO MÓVIL",IF($N4613&gt;0,"SOLO FIJO / INTERNET","SIN SERVICIOS"))))</f>
        <v/>
      </c>
      <c r="P4613">
        <f>IF($O4613="WINBACK","Recuperar (winback)",IF($O4613="CONVERGENTE","Upgrade / más líneas",IF($O4613="SOLO MÓVIL","Ofrecer fijo + internet (FLBBTV)",IF($O4613="SOLO FIJO / INTERNET","Ofrecer línea móvil Nextphone","Oferta completa (móvil + fijo + internet)"))))</f>
        <v/>
      </c>
      <c r="Q4613">
        <f>$F4613+$H4613+$L4613</f>
        <v/>
      </c>
      <c r="R4613">
        <f>IFERROR(VLOOKUP($A4613,Registros!$B$2:$G$6000,6,0),IFERROR(VLOOKUP($D4613,Winback!$B$2:$C$300,2,0),""))</f>
        <v/>
      </c>
      <c r="S4613">
        <f>IF($E4613=1,"NP","")&amp;IF($G4613=1,"+MOV","")&amp;IF($I4613=1,"+CS","")&amp;IF($K4613=1,"+WB","")</f>
        <v/>
      </c>
      <c r="T4613">
        <f>$E4613+$G4613+$I4613+$K4613</f>
        <v/>
      </c>
    </row>
    <row r="4614">
      <c r="A4614" t="inlineStr">
        <is>
          <t>203078250000</t>
        </is>
      </c>
      <c r="B4614" t="inlineStr">
        <is>
          <t>20307825</t>
        </is>
      </c>
      <c r="C4614" t="inlineStr">
        <is>
          <t>YITSEL ALEXANDRA SAMUDIO</t>
        </is>
      </c>
      <c r="D4614" t="inlineStr">
        <is>
          <t>YITSELALEXANDRASAMUDIO</t>
        </is>
      </c>
      <c r="E4614">
        <f>IF(COUNTIFS(Registros!$A$2:$A$6000,"NP",Registros!$B$2:$B$6000,$A4614)&gt;0,1,0)</f>
        <v/>
      </c>
      <c r="F4614">
        <f>IF($E4614=1,SUMIFS(Registros!$F$2:$F$6000,Registros!$A$2:$A$6000,"NP",Registros!$B$2:$B$6000,$A4614),0)</f>
        <v/>
      </c>
      <c r="G4614">
        <f>IF(COUNTIFS(Registros!$A$2:$A$6000,"MOV",Registros!$B$2:$B$6000,$A4614)&gt;0,1,0)</f>
        <v/>
      </c>
      <c r="H4614">
        <f>IF($G4614=1,SUMIFS(Registros!$F$2:$F$6000,Registros!$A$2:$A$6000,"MOV",Registros!$B$2:$B$6000,$A4614),0)</f>
        <v/>
      </c>
      <c r="I4614">
        <f>IF(COUNTIFS(Registros!$A$2:$A$6000,"CS",Registros!$B$2:$B$6000,$A4614)&gt;0,1,0)</f>
        <v/>
      </c>
      <c r="J4614">
        <f>IF($I4614=1,SUMIFS(Registros!$I$2:$I$6000,Registros!$A$2:$A$6000,"CS",Registros!$B$2:$B$6000,$A4614),0)</f>
        <v/>
      </c>
      <c r="K4614">
        <f>IF(COUNTIFS(Winback!$K$2:$K$300,$D4614)&gt;0,1,0)</f>
        <v/>
      </c>
      <c r="L4614">
        <f>IF(AND($K4614=1,LEFT($A4614,3)="WB-"),SUMIFS(Winback!$D$2:$D$300,Winback!$K$2:$K$300,$D4614),0)</f>
        <v/>
      </c>
      <c r="M4614">
        <f>IF(OR($E4614=1,$G4614=1,SUMIFS(Registros!$J$2:$J$6000,Registros!$B$2:$B$6000,$A4614)&gt;0),1,0)</f>
        <v/>
      </c>
      <c r="N4614">
        <f>IF($J4614&gt;0,1,IF(COUNTIFS(Registros!$A$2:$A$6000,"CS",Registros!$B$2:$B$6000,$A4614,Registros!$K$2:$K$6000,"&lt;&gt;")&gt;0,1,0))</f>
        <v/>
      </c>
      <c r="O4614">
        <f>IF(AND($K4614=1,$E4614=0,$G4614=0,$I4614=0),"WINBACK",IF(AND($M4614=1,$N4614&gt;0),"CONVERGENTE",IF($M4614=1,"SOLO MÓVIL",IF($N4614&gt;0,"SOLO FIJO / INTERNET","SIN SERVICIOS"))))</f>
        <v/>
      </c>
      <c r="P4614">
        <f>IF($O4614="WINBACK","Recuperar (winback)",IF($O4614="CONVERGENTE","Upgrade / más líneas",IF($O4614="SOLO MÓVIL","Ofrecer fijo + internet (FLBBTV)",IF($O4614="SOLO FIJO / INTERNET","Ofrecer línea móvil Nextphone","Oferta completa (móvil + fijo + internet)"))))</f>
        <v/>
      </c>
      <c r="Q4614">
        <f>$F4614+$H4614+$L4614</f>
        <v/>
      </c>
      <c r="R4614">
        <f>IFERROR(VLOOKUP($A4614,Registros!$B$2:$G$6000,6,0),IFERROR(VLOOKUP($D4614,Winback!$B$2:$C$300,2,0),""))</f>
        <v/>
      </c>
      <c r="S4614">
        <f>IF($E4614=1,"NP","")&amp;IF($G4614=1,"+MOV","")&amp;IF($I4614=1,"+CS","")&amp;IF($K4614=1,"+WB","")</f>
        <v/>
      </c>
      <c r="T4614">
        <f>$E4614+$G4614+$I4614+$K4614</f>
        <v/>
      </c>
    </row>
    <row r="4615">
      <c r="A4615" t="inlineStr">
        <is>
          <t>335063430000</t>
        </is>
      </c>
      <c r="B4615" t="inlineStr">
        <is>
          <t>33506343</t>
        </is>
      </c>
      <c r="C4615" t="inlineStr">
        <is>
          <t>YITZEL MILAGROS PRADO</t>
        </is>
      </c>
      <c r="D4615" t="inlineStr">
        <is>
          <t>YITZELMILAGROSPRADO</t>
        </is>
      </c>
      <c r="E4615">
        <f>IF(COUNTIFS(Registros!$A$2:$A$6000,"NP",Registros!$B$2:$B$6000,$A4615)&gt;0,1,0)</f>
        <v/>
      </c>
      <c r="F4615">
        <f>IF($E4615=1,SUMIFS(Registros!$F$2:$F$6000,Registros!$A$2:$A$6000,"NP",Registros!$B$2:$B$6000,$A4615),0)</f>
        <v/>
      </c>
      <c r="G4615">
        <f>IF(COUNTIFS(Registros!$A$2:$A$6000,"MOV",Registros!$B$2:$B$6000,$A4615)&gt;0,1,0)</f>
        <v/>
      </c>
      <c r="H4615">
        <f>IF($G4615=1,SUMIFS(Registros!$F$2:$F$6000,Registros!$A$2:$A$6000,"MOV",Registros!$B$2:$B$6000,$A4615),0)</f>
        <v/>
      </c>
      <c r="I4615">
        <f>IF(COUNTIFS(Registros!$A$2:$A$6000,"CS",Registros!$B$2:$B$6000,$A4615)&gt;0,1,0)</f>
        <v/>
      </c>
      <c r="J4615">
        <f>IF($I4615=1,SUMIFS(Registros!$I$2:$I$6000,Registros!$A$2:$A$6000,"CS",Registros!$B$2:$B$6000,$A4615),0)</f>
        <v/>
      </c>
      <c r="K4615">
        <f>IF(COUNTIFS(Winback!$K$2:$K$300,$D4615)&gt;0,1,0)</f>
        <v/>
      </c>
      <c r="L4615">
        <f>IF(AND($K4615=1,LEFT($A4615,3)="WB-"),SUMIFS(Winback!$D$2:$D$300,Winback!$K$2:$K$300,$D4615),0)</f>
        <v/>
      </c>
      <c r="M4615">
        <f>IF(OR($E4615=1,$G4615=1,SUMIFS(Registros!$J$2:$J$6000,Registros!$B$2:$B$6000,$A4615)&gt;0),1,0)</f>
        <v/>
      </c>
      <c r="N4615">
        <f>IF($J4615&gt;0,1,IF(COUNTIFS(Registros!$A$2:$A$6000,"CS",Registros!$B$2:$B$6000,$A4615,Registros!$K$2:$K$6000,"&lt;&gt;")&gt;0,1,0))</f>
        <v/>
      </c>
      <c r="O4615">
        <f>IF(AND($K4615=1,$E4615=0,$G4615=0,$I4615=0),"WINBACK",IF(AND($M4615=1,$N4615&gt;0),"CONVERGENTE",IF($M4615=1,"SOLO MÓVIL",IF($N4615&gt;0,"SOLO FIJO / INTERNET","SIN SERVICIOS"))))</f>
        <v/>
      </c>
      <c r="P4615">
        <f>IF($O4615="WINBACK","Recuperar (winback)",IF($O4615="CONVERGENTE","Upgrade / más líneas",IF($O4615="SOLO MÓVIL","Ofrecer fijo + internet (FLBBTV)",IF($O4615="SOLO FIJO / INTERNET","Ofrecer línea móvil Nextphone","Oferta completa (móvil + fijo + internet)"))))</f>
        <v/>
      </c>
      <c r="Q4615">
        <f>$F4615+$H4615+$L4615</f>
        <v/>
      </c>
      <c r="R4615">
        <f>IFERROR(VLOOKUP($A4615,Registros!$B$2:$G$6000,6,0),IFERROR(VLOOKUP($D4615,Winback!$B$2:$C$300,2,0),""))</f>
        <v/>
      </c>
      <c r="S4615">
        <f>IF($E4615=1,"NP","")&amp;IF($G4615=1,"+MOV","")&amp;IF($I4615=1,"+CS","")&amp;IF($K4615=1,"+WB","")</f>
        <v/>
      </c>
      <c r="T4615">
        <f>$E4615+$G4615+$I4615+$K4615</f>
        <v/>
      </c>
    </row>
    <row r="4616">
      <c r="A4616" t="inlineStr">
        <is>
          <t>359087140000</t>
        </is>
      </c>
      <c r="B4616" t="inlineStr">
        <is>
          <t>35908714</t>
        </is>
      </c>
      <c r="C4616" t="inlineStr">
        <is>
          <t>YIWEN LUO</t>
        </is>
      </c>
      <c r="D4616" t="inlineStr">
        <is>
          <t>YIWENLUO</t>
        </is>
      </c>
      <c r="E4616">
        <f>IF(COUNTIFS(Registros!$A$2:$A$6000,"NP",Registros!$B$2:$B$6000,$A4616)&gt;0,1,0)</f>
        <v/>
      </c>
      <c r="F4616">
        <f>IF($E4616=1,SUMIFS(Registros!$F$2:$F$6000,Registros!$A$2:$A$6000,"NP",Registros!$B$2:$B$6000,$A4616),0)</f>
        <v/>
      </c>
      <c r="G4616">
        <f>IF(COUNTIFS(Registros!$A$2:$A$6000,"MOV",Registros!$B$2:$B$6000,$A4616)&gt;0,1,0)</f>
        <v/>
      </c>
      <c r="H4616">
        <f>IF($G4616=1,SUMIFS(Registros!$F$2:$F$6000,Registros!$A$2:$A$6000,"MOV",Registros!$B$2:$B$6000,$A4616),0)</f>
        <v/>
      </c>
      <c r="I4616">
        <f>IF(COUNTIFS(Registros!$A$2:$A$6000,"CS",Registros!$B$2:$B$6000,$A4616)&gt;0,1,0)</f>
        <v/>
      </c>
      <c r="J4616">
        <f>IF($I4616=1,SUMIFS(Registros!$I$2:$I$6000,Registros!$A$2:$A$6000,"CS",Registros!$B$2:$B$6000,$A4616),0)</f>
        <v/>
      </c>
      <c r="K4616">
        <f>IF(COUNTIFS(Winback!$K$2:$K$300,$D4616)&gt;0,1,0)</f>
        <v/>
      </c>
      <c r="L4616">
        <f>IF(AND($K4616=1,LEFT($A4616,3)="WB-"),SUMIFS(Winback!$D$2:$D$300,Winback!$K$2:$K$300,$D4616),0)</f>
        <v/>
      </c>
      <c r="M4616">
        <f>IF(OR($E4616=1,$G4616=1,SUMIFS(Registros!$J$2:$J$6000,Registros!$B$2:$B$6000,$A4616)&gt;0),1,0)</f>
        <v/>
      </c>
      <c r="N4616">
        <f>IF($J4616&gt;0,1,IF(COUNTIFS(Registros!$A$2:$A$6000,"CS",Registros!$B$2:$B$6000,$A4616,Registros!$K$2:$K$6000,"&lt;&gt;")&gt;0,1,0))</f>
        <v/>
      </c>
      <c r="O4616">
        <f>IF(AND($K4616=1,$E4616=0,$G4616=0,$I4616=0),"WINBACK",IF(AND($M4616=1,$N4616&gt;0),"CONVERGENTE",IF($M4616=1,"SOLO MÓVIL",IF($N4616&gt;0,"SOLO FIJO / INTERNET","SIN SERVICIOS"))))</f>
        <v/>
      </c>
      <c r="P4616">
        <f>IF($O4616="WINBACK","Recuperar (winback)",IF($O4616="CONVERGENTE","Upgrade / más líneas",IF($O4616="SOLO MÓVIL","Ofrecer fijo + internet (FLBBTV)",IF($O4616="SOLO FIJO / INTERNET","Ofrecer línea móvil Nextphone","Oferta completa (móvil + fijo + internet)"))))</f>
        <v/>
      </c>
      <c r="Q4616">
        <f>$F4616+$H4616+$L4616</f>
        <v/>
      </c>
      <c r="R4616">
        <f>IFERROR(VLOOKUP($A4616,Registros!$B$2:$G$6000,6,0),IFERROR(VLOOKUP($D4616,Winback!$B$2:$C$300,2,0),""))</f>
        <v/>
      </c>
      <c r="S4616">
        <f>IF($E4616=1,"NP","")&amp;IF($G4616=1,"+MOV","")&amp;IF($I4616=1,"+CS","")&amp;IF($K4616=1,"+WB","")</f>
        <v/>
      </c>
      <c r="T4616">
        <f>$E4616+$G4616+$I4616+$K4616</f>
        <v/>
      </c>
    </row>
    <row r="4617">
      <c r="A4617" t="inlineStr">
        <is>
          <t>326036150000</t>
        </is>
      </c>
      <c r="B4617" t="inlineStr">
        <is>
          <t>32603615</t>
        </is>
      </c>
      <c r="C4617" t="inlineStr">
        <is>
          <t>YIYA S A</t>
        </is>
      </c>
      <c r="D4617" t="inlineStr">
        <is>
          <t>YIYASA</t>
        </is>
      </c>
      <c r="E4617">
        <f>IF(COUNTIFS(Registros!$A$2:$A$6000,"NP",Registros!$B$2:$B$6000,$A4617)&gt;0,1,0)</f>
        <v/>
      </c>
      <c r="F4617">
        <f>IF($E4617=1,SUMIFS(Registros!$F$2:$F$6000,Registros!$A$2:$A$6000,"NP",Registros!$B$2:$B$6000,$A4617),0)</f>
        <v/>
      </c>
      <c r="G4617">
        <f>IF(COUNTIFS(Registros!$A$2:$A$6000,"MOV",Registros!$B$2:$B$6000,$A4617)&gt;0,1,0)</f>
        <v/>
      </c>
      <c r="H4617">
        <f>IF($G4617=1,SUMIFS(Registros!$F$2:$F$6000,Registros!$A$2:$A$6000,"MOV",Registros!$B$2:$B$6000,$A4617),0)</f>
        <v/>
      </c>
      <c r="I4617">
        <f>IF(COUNTIFS(Registros!$A$2:$A$6000,"CS",Registros!$B$2:$B$6000,$A4617)&gt;0,1,0)</f>
        <v/>
      </c>
      <c r="J4617">
        <f>IF($I4617=1,SUMIFS(Registros!$I$2:$I$6000,Registros!$A$2:$A$6000,"CS",Registros!$B$2:$B$6000,$A4617),0)</f>
        <v/>
      </c>
      <c r="K4617">
        <f>IF(COUNTIFS(Winback!$K$2:$K$300,$D4617)&gt;0,1,0)</f>
        <v/>
      </c>
      <c r="L4617">
        <f>IF(AND($K4617=1,LEFT($A4617,3)="WB-"),SUMIFS(Winback!$D$2:$D$300,Winback!$K$2:$K$300,$D4617),0)</f>
        <v/>
      </c>
      <c r="M4617">
        <f>IF(OR($E4617=1,$G4617=1,SUMIFS(Registros!$J$2:$J$6000,Registros!$B$2:$B$6000,$A4617)&gt;0),1,0)</f>
        <v/>
      </c>
      <c r="N4617">
        <f>IF($J4617&gt;0,1,IF(COUNTIFS(Registros!$A$2:$A$6000,"CS",Registros!$B$2:$B$6000,$A4617,Registros!$K$2:$K$6000,"&lt;&gt;")&gt;0,1,0))</f>
        <v/>
      </c>
      <c r="O4617">
        <f>IF(AND($K4617=1,$E4617=0,$G4617=0,$I4617=0),"WINBACK",IF(AND($M4617=1,$N4617&gt;0),"CONVERGENTE",IF($M4617=1,"SOLO MÓVIL",IF($N4617&gt;0,"SOLO FIJO / INTERNET","SIN SERVICIOS"))))</f>
        <v/>
      </c>
      <c r="P4617">
        <f>IF($O4617="WINBACK","Recuperar (winback)",IF($O4617="CONVERGENTE","Upgrade / más líneas",IF($O4617="SOLO MÓVIL","Ofrecer fijo + internet (FLBBTV)",IF($O4617="SOLO FIJO / INTERNET","Ofrecer línea móvil Nextphone","Oferta completa (móvil + fijo + internet)"))))</f>
        <v/>
      </c>
      <c r="Q4617">
        <f>$F4617+$H4617+$L4617</f>
        <v/>
      </c>
      <c r="R4617">
        <f>IFERROR(VLOOKUP($A4617,Registros!$B$2:$G$6000,6,0),IFERROR(VLOOKUP($D4617,Winback!$B$2:$C$300,2,0),""))</f>
        <v/>
      </c>
      <c r="S4617">
        <f>IF($E4617=1,"NP","")&amp;IF($G4617=1,"+MOV","")&amp;IF($I4617=1,"+CS","")&amp;IF($K4617=1,"+WB","")</f>
        <v/>
      </c>
      <c r="T4617">
        <f>$E4617+$G4617+$I4617+$K4617</f>
        <v/>
      </c>
    </row>
    <row r="4618">
      <c r="A4618" t="inlineStr">
        <is>
          <t>341378200000</t>
        </is>
      </c>
      <c r="B4618" t="inlineStr">
        <is>
          <t>34137820</t>
        </is>
      </c>
      <c r="C4618" t="inlineStr">
        <is>
          <t>YIZAMAR YAZMILINA BATISTA MARIN</t>
        </is>
      </c>
      <c r="D4618" t="inlineStr">
        <is>
          <t>YIZAMARYAZMILINABATISTAMARIN</t>
        </is>
      </c>
      <c r="E4618">
        <f>IF(COUNTIFS(Registros!$A$2:$A$6000,"NP",Registros!$B$2:$B$6000,$A4618)&gt;0,1,0)</f>
        <v/>
      </c>
      <c r="F4618">
        <f>IF($E4618=1,SUMIFS(Registros!$F$2:$F$6000,Registros!$A$2:$A$6000,"NP",Registros!$B$2:$B$6000,$A4618),0)</f>
        <v/>
      </c>
      <c r="G4618">
        <f>IF(COUNTIFS(Registros!$A$2:$A$6000,"MOV",Registros!$B$2:$B$6000,$A4618)&gt;0,1,0)</f>
        <v/>
      </c>
      <c r="H4618">
        <f>IF($G4618=1,SUMIFS(Registros!$F$2:$F$6000,Registros!$A$2:$A$6000,"MOV",Registros!$B$2:$B$6000,$A4618),0)</f>
        <v/>
      </c>
      <c r="I4618">
        <f>IF(COUNTIFS(Registros!$A$2:$A$6000,"CS",Registros!$B$2:$B$6000,$A4618)&gt;0,1,0)</f>
        <v/>
      </c>
      <c r="J4618">
        <f>IF($I4618=1,SUMIFS(Registros!$I$2:$I$6000,Registros!$A$2:$A$6000,"CS",Registros!$B$2:$B$6000,$A4618),0)</f>
        <v/>
      </c>
      <c r="K4618">
        <f>IF(COUNTIFS(Winback!$K$2:$K$300,$D4618)&gt;0,1,0)</f>
        <v/>
      </c>
      <c r="L4618">
        <f>IF(AND($K4618=1,LEFT($A4618,3)="WB-"),SUMIFS(Winback!$D$2:$D$300,Winback!$K$2:$K$300,$D4618),0)</f>
        <v/>
      </c>
      <c r="M4618">
        <f>IF(OR($E4618=1,$G4618=1,SUMIFS(Registros!$J$2:$J$6000,Registros!$B$2:$B$6000,$A4618)&gt;0),1,0)</f>
        <v/>
      </c>
      <c r="N4618">
        <f>IF($J4618&gt;0,1,IF(COUNTIFS(Registros!$A$2:$A$6000,"CS",Registros!$B$2:$B$6000,$A4618,Registros!$K$2:$K$6000,"&lt;&gt;")&gt;0,1,0))</f>
        <v/>
      </c>
      <c r="O4618">
        <f>IF(AND($K4618=1,$E4618=0,$G4618=0,$I4618=0),"WINBACK",IF(AND($M4618=1,$N4618&gt;0),"CONVERGENTE",IF($M4618=1,"SOLO MÓVIL",IF($N4618&gt;0,"SOLO FIJO / INTERNET","SIN SERVICIOS"))))</f>
        <v/>
      </c>
      <c r="P4618">
        <f>IF($O4618="WINBACK","Recuperar (winback)",IF($O4618="CONVERGENTE","Upgrade / más líneas",IF($O4618="SOLO MÓVIL","Ofrecer fijo + internet (FLBBTV)",IF($O4618="SOLO FIJO / INTERNET","Ofrecer línea móvil Nextphone","Oferta completa (móvil + fijo + internet)"))))</f>
        <v/>
      </c>
      <c r="Q4618">
        <f>$F4618+$H4618+$L4618</f>
        <v/>
      </c>
      <c r="R4618">
        <f>IFERROR(VLOOKUP($A4618,Registros!$B$2:$G$6000,6,0),IFERROR(VLOOKUP($D4618,Winback!$B$2:$C$300,2,0),""))</f>
        <v/>
      </c>
      <c r="S4618">
        <f>IF($E4618=1,"NP","")&amp;IF($G4618=1,"+MOV","")&amp;IF($I4618=1,"+CS","")&amp;IF($K4618=1,"+WB","")</f>
        <v/>
      </c>
      <c r="T4618">
        <f>$E4618+$G4618+$I4618+$K4618</f>
        <v/>
      </c>
    </row>
    <row r="4619">
      <c r="A4619" t="inlineStr">
        <is>
          <t>334074850000</t>
        </is>
      </c>
      <c r="B4619" t="inlineStr">
        <is>
          <t>33407485</t>
        </is>
      </c>
      <c r="C4619" t="inlineStr">
        <is>
          <t>YIZHONG KUANG</t>
        </is>
      </c>
      <c r="D4619" t="inlineStr">
        <is>
          <t>YIZHONGKUANG</t>
        </is>
      </c>
      <c r="E4619">
        <f>IF(COUNTIFS(Registros!$A$2:$A$6000,"NP",Registros!$B$2:$B$6000,$A4619)&gt;0,1,0)</f>
        <v/>
      </c>
      <c r="F4619">
        <f>IF($E4619=1,SUMIFS(Registros!$F$2:$F$6000,Registros!$A$2:$A$6000,"NP",Registros!$B$2:$B$6000,$A4619),0)</f>
        <v/>
      </c>
      <c r="G4619">
        <f>IF(COUNTIFS(Registros!$A$2:$A$6000,"MOV",Registros!$B$2:$B$6000,$A4619)&gt;0,1,0)</f>
        <v/>
      </c>
      <c r="H4619">
        <f>IF($G4619=1,SUMIFS(Registros!$F$2:$F$6000,Registros!$A$2:$A$6000,"MOV",Registros!$B$2:$B$6000,$A4619),0)</f>
        <v/>
      </c>
      <c r="I4619">
        <f>IF(COUNTIFS(Registros!$A$2:$A$6000,"CS",Registros!$B$2:$B$6000,$A4619)&gt;0,1,0)</f>
        <v/>
      </c>
      <c r="J4619">
        <f>IF($I4619=1,SUMIFS(Registros!$I$2:$I$6000,Registros!$A$2:$A$6000,"CS",Registros!$B$2:$B$6000,$A4619),0)</f>
        <v/>
      </c>
      <c r="K4619">
        <f>IF(COUNTIFS(Winback!$K$2:$K$300,$D4619)&gt;0,1,0)</f>
        <v/>
      </c>
      <c r="L4619">
        <f>IF(AND($K4619=1,LEFT($A4619,3)="WB-"),SUMIFS(Winback!$D$2:$D$300,Winback!$K$2:$K$300,$D4619),0)</f>
        <v/>
      </c>
      <c r="M4619">
        <f>IF(OR($E4619=1,$G4619=1,SUMIFS(Registros!$J$2:$J$6000,Registros!$B$2:$B$6000,$A4619)&gt;0),1,0)</f>
        <v/>
      </c>
      <c r="N4619">
        <f>IF($J4619&gt;0,1,IF(COUNTIFS(Registros!$A$2:$A$6000,"CS",Registros!$B$2:$B$6000,$A4619,Registros!$K$2:$K$6000,"&lt;&gt;")&gt;0,1,0))</f>
        <v/>
      </c>
      <c r="O4619">
        <f>IF(AND($K4619=1,$E4619=0,$G4619=0,$I4619=0),"WINBACK",IF(AND($M4619=1,$N4619&gt;0),"CONVERGENTE",IF($M4619=1,"SOLO MÓVIL",IF($N4619&gt;0,"SOLO FIJO / INTERNET","SIN SERVICIOS"))))</f>
        <v/>
      </c>
      <c r="P4619">
        <f>IF($O4619="WINBACK","Recuperar (winback)",IF($O4619="CONVERGENTE","Upgrade / más líneas",IF($O4619="SOLO MÓVIL","Ofrecer fijo + internet (FLBBTV)",IF($O4619="SOLO FIJO / INTERNET","Ofrecer línea móvil Nextphone","Oferta completa (móvil + fijo + internet)"))))</f>
        <v/>
      </c>
      <c r="Q4619">
        <f>$F4619+$H4619+$L4619</f>
        <v/>
      </c>
      <c r="R4619">
        <f>IFERROR(VLOOKUP($A4619,Registros!$B$2:$G$6000,6,0),IFERROR(VLOOKUP($D4619,Winback!$B$2:$C$300,2,0),""))</f>
        <v/>
      </c>
      <c r="S4619">
        <f>IF($E4619=1,"NP","")&amp;IF($G4619=1,"+MOV","")&amp;IF($I4619=1,"+CS","")&amp;IF($K4619=1,"+WB","")</f>
        <v/>
      </c>
      <c r="T4619">
        <f>$E4619+$G4619+$I4619+$K4619</f>
        <v/>
      </c>
    </row>
    <row r="4620">
      <c r="A4620" t="inlineStr">
        <is>
          <t>354047390000</t>
        </is>
      </c>
      <c r="B4620" t="inlineStr">
        <is>
          <t>35404739</t>
        </is>
      </c>
      <c r="C4620" t="inlineStr">
        <is>
          <t>YLUMINADA DE LA ROSA BAEZ</t>
        </is>
      </c>
      <c r="D4620" t="inlineStr">
        <is>
          <t>YLUMINADADELAROSABAEZ</t>
        </is>
      </c>
      <c r="E4620">
        <f>IF(COUNTIFS(Registros!$A$2:$A$6000,"NP",Registros!$B$2:$B$6000,$A4620)&gt;0,1,0)</f>
        <v/>
      </c>
      <c r="F4620">
        <f>IF($E4620=1,SUMIFS(Registros!$F$2:$F$6000,Registros!$A$2:$A$6000,"NP",Registros!$B$2:$B$6000,$A4620),0)</f>
        <v/>
      </c>
      <c r="G4620">
        <f>IF(COUNTIFS(Registros!$A$2:$A$6000,"MOV",Registros!$B$2:$B$6000,$A4620)&gt;0,1,0)</f>
        <v/>
      </c>
      <c r="H4620">
        <f>IF($G4620=1,SUMIFS(Registros!$F$2:$F$6000,Registros!$A$2:$A$6000,"MOV",Registros!$B$2:$B$6000,$A4620),0)</f>
        <v/>
      </c>
      <c r="I4620">
        <f>IF(COUNTIFS(Registros!$A$2:$A$6000,"CS",Registros!$B$2:$B$6000,$A4620)&gt;0,1,0)</f>
        <v/>
      </c>
      <c r="J4620">
        <f>IF($I4620=1,SUMIFS(Registros!$I$2:$I$6000,Registros!$A$2:$A$6000,"CS",Registros!$B$2:$B$6000,$A4620),0)</f>
        <v/>
      </c>
      <c r="K4620">
        <f>IF(COUNTIFS(Winback!$K$2:$K$300,$D4620)&gt;0,1,0)</f>
        <v/>
      </c>
      <c r="L4620">
        <f>IF(AND($K4620=1,LEFT($A4620,3)="WB-"),SUMIFS(Winback!$D$2:$D$300,Winback!$K$2:$K$300,$D4620),0)</f>
        <v/>
      </c>
      <c r="M4620">
        <f>IF(OR($E4620=1,$G4620=1,SUMIFS(Registros!$J$2:$J$6000,Registros!$B$2:$B$6000,$A4620)&gt;0),1,0)</f>
        <v/>
      </c>
      <c r="N4620">
        <f>IF($J4620&gt;0,1,IF(COUNTIFS(Registros!$A$2:$A$6000,"CS",Registros!$B$2:$B$6000,$A4620,Registros!$K$2:$K$6000,"&lt;&gt;")&gt;0,1,0))</f>
        <v/>
      </c>
      <c r="O4620">
        <f>IF(AND($K4620=1,$E4620=0,$G4620=0,$I4620=0),"WINBACK",IF(AND($M4620=1,$N4620&gt;0),"CONVERGENTE",IF($M4620=1,"SOLO MÓVIL",IF($N4620&gt;0,"SOLO FIJO / INTERNET","SIN SERVICIOS"))))</f>
        <v/>
      </c>
      <c r="P4620">
        <f>IF($O4620="WINBACK","Recuperar (winback)",IF($O4620="CONVERGENTE","Upgrade / más líneas",IF($O4620="SOLO MÓVIL","Ofrecer fijo + internet (FLBBTV)",IF($O4620="SOLO FIJO / INTERNET","Ofrecer línea móvil Nextphone","Oferta completa (móvil + fijo + internet)"))))</f>
        <v/>
      </c>
      <c r="Q4620">
        <f>$F4620+$H4620+$L4620</f>
        <v/>
      </c>
      <c r="R4620">
        <f>IFERROR(VLOOKUP($A4620,Registros!$B$2:$G$6000,6,0),IFERROR(VLOOKUP($D4620,Winback!$B$2:$C$300,2,0),""))</f>
        <v/>
      </c>
      <c r="S4620">
        <f>IF($E4620=1,"NP","")&amp;IF($G4620=1,"+MOV","")&amp;IF($I4620=1,"+CS","")&amp;IF($K4620=1,"+WB","")</f>
        <v/>
      </c>
      <c r="T4620">
        <f>$E4620+$G4620+$I4620+$K4620</f>
        <v/>
      </c>
    </row>
    <row r="4621">
      <c r="A4621" t="inlineStr">
        <is>
          <t>348332990000</t>
        </is>
      </c>
      <c r="B4621" t="inlineStr">
        <is>
          <t>34833299</t>
        </is>
      </c>
      <c r="C4621" t="inlineStr">
        <is>
          <t>YOBANA HURTADO</t>
        </is>
      </c>
      <c r="D4621" t="inlineStr">
        <is>
          <t>YOBANAHURTADO</t>
        </is>
      </c>
      <c r="E4621">
        <f>IF(COUNTIFS(Registros!$A$2:$A$6000,"NP",Registros!$B$2:$B$6000,$A4621)&gt;0,1,0)</f>
        <v/>
      </c>
      <c r="F4621">
        <f>IF($E4621=1,SUMIFS(Registros!$F$2:$F$6000,Registros!$A$2:$A$6000,"NP",Registros!$B$2:$B$6000,$A4621),0)</f>
        <v/>
      </c>
      <c r="G4621">
        <f>IF(COUNTIFS(Registros!$A$2:$A$6000,"MOV",Registros!$B$2:$B$6000,$A4621)&gt;0,1,0)</f>
        <v/>
      </c>
      <c r="H4621">
        <f>IF($G4621=1,SUMIFS(Registros!$F$2:$F$6000,Registros!$A$2:$A$6000,"MOV",Registros!$B$2:$B$6000,$A4621),0)</f>
        <v/>
      </c>
      <c r="I4621">
        <f>IF(COUNTIFS(Registros!$A$2:$A$6000,"CS",Registros!$B$2:$B$6000,$A4621)&gt;0,1,0)</f>
        <v/>
      </c>
      <c r="J4621">
        <f>IF($I4621=1,SUMIFS(Registros!$I$2:$I$6000,Registros!$A$2:$A$6000,"CS",Registros!$B$2:$B$6000,$A4621),0)</f>
        <v/>
      </c>
      <c r="K4621">
        <f>IF(COUNTIFS(Winback!$K$2:$K$300,$D4621)&gt;0,1,0)</f>
        <v/>
      </c>
      <c r="L4621">
        <f>IF(AND($K4621=1,LEFT($A4621,3)="WB-"),SUMIFS(Winback!$D$2:$D$300,Winback!$K$2:$K$300,$D4621),0)</f>
        <v/>
      </c>
      <c r="M4621">
        <f>IF(OR($E4621=1,$G4621=1,SUMIFS(Registros!$J$2:$J$6000,Registros!$B$2:$B$6000,$A4621)&gt;0),1,0)</f>
        <v/>
      </c>
      <c r="N4621">
        <f>IF($J4621&gt;0,1,IF(COUNTIFS(Registros!$A$2:$A$6000,"CS",Registros!$B$2:$B$6000,$A4621,Registros!$K$2:$K$6000,"&lt;&gt;")&gt;0,1,0))</f>
        <v/>
      </c>
      <c r="O4621">
        <f>IF(AND($K4621=1,$E4621=0,$G4621=0,$I4621=0),"WINBACK",IF(AND($M4621=1,$N4621&gt;0),"CONVERGENTE",IF($M4621=1,"SOLO MÓVIL",IF($N4621&gt;0,"SOLO FIJO / INTERNET","SIN SERVICIOS"))))</f>
        <v/>
      </c>
      <c r="P4621">
        <f>IF($O4621="WINBACK","Recuperar (winback)",IF($O4621="CONVERGENTE","Upgrade / más líneas",IF($O4621="SOLO MÓVIL","Ofrecer fijo + internet (FLBBTV)",IF($O4621="SOLO FIJO / INTERNET","Ofrecer línea móvil Nextphone","Oferta completa (móvil + fijo + internet)"))))</f>
        <v/>
      </c>
      <c r="Q4621">
        <f>$F4621+$H4621+$L4621</f>
        <v/>
      </c>
      <c r="R4621">
        <f>IFERROR(VLOOKUP($A4621,Registros!$B$2:$G$6000,6,0),IFERROR(VLOOKUP($D4621,Winback!$B$2:$C$300,2,0),""))</f>
        <v/>
      </c>
      <c r="S4621">
        <f>IF($E4621=1,"NP","")&amp;IF($G4621=1,"+MOV","")&amp;IF($I4621=1,"+CS","")&amp;IF($K4621=1,"+WB","")</f>
        <v/>
      </c>
      <c r="T4621">
        <f>$E4621+$G4621+$I4621+$K4621</f>
        <v/>
      </c>
    </row>
    <row r="4622">
      <c r="A4622" t="inlineStr">
        <is>
          <t>351110730000</t>
        </is>
      </c>
      <c r="B4622" t="inlineStr">
        <is>
          <t>35111073</t>
        </is>
      </c>
      <c r="C4622" t="inlineStr">
        <is>
          <t>YODALIS EDITH BONILLA SANTOS</t>
        </is>
      </c>
      <c r="D4622" t="inlineStr">
        <is>
          <t>YODALISEDITHBONILLASANTOS</t>
        </is>
      </c>
      <c r="E4622">
        <f>IF(COUNTIFS(Registros!$A$2:$A$6000,"NP",Registros!$B$2:$B$6000,$A4622)&gt;0,1,0)</f>
        <v/>
      </c>
      <c r="F4622">
        <f>IF($E4622=1,SUMIFS(Registros!$F$2:$F$6000,Registros!$A$2:$A$6000,"NP",Registros!$B$2:$B$6000,$A4622),0)</f>
        <v/>
      </c>
      <c r="G4622">
        <f>IF(COUNTIFS(Registros!$A$2:$A$6000,"MOV",Registros!$B$2:$B$6000,$A4622)&gt;0,1,0)</f>
        <v/>
      </c>
      <c r="H4622">
        <f>IF($G4622=1,SUMIFS(Registros!$F$2:$F$6000,Registros!$A$2:$A$6000,"MOV",Registros!$B$2:$B$6000,$A4622),0)</f>
        <v/>
      </c>
      <c r="I4622">
        <f>IF(COUNTIFS(Registros!$A$2:$A$6000,"CS",Registros!$B$2:$B$6000,$A4622)&gt;0,1,0)</f>
        <v/>
      </c>
      <c r="J4622">
        <f>IF($I4622=1,SUMIFS(Registros!$I$2:$I$6000,Registros!$A$2:$A$6000,"CS",Registros!$B$2:$B$6000,$A4622),0)</f>
        <v/>
      </c>
      <c r="K4622">
        <f>IF(COUNTIFS(Winback!$K$2:$K$300,$D4622)&gt;0,1,0)</f>
        <v/>
      </c>
      <c r="L4622">
        <f>IF(AND($K4622=1,LEFT($A4622,3)="WB-"),SUMIFS(Winback!$D$2:$D$300,Winback!$K$2:$K$300,$D4622),0)</f>
        <v/>
      </c>
      <c r="M4622">
        <f>IF(OR($E4622=1,$G4622=1,SUMIFS(Registros!$J$2:$J$6000,Registros!$B$2:$B$6000,$A4622)&gt;0),1,0)</f>
        <v/>
      </c>
      <c r="N4622">
        <f>IF($J4622&gt;0,1,IF(COUNTIFS(Registros!$A$2:$A$6000,"CS",Registros!$B$2:$B$6000,$A4622,Registros!$K$2:$K$6000,"&lt;&gt;")&gt;0,1,0))</f>
        <v/>
      </c>
      <c r="O4622">
        <f>IF(AND($K4622=1,$E4622=0,$G4622=0,$I4622=0),"WINBACK",IF(AND($M4622=1,$N4622&gt;0),"CONVERGENTE",IF($M4622=1,"SOLO MÓVIL",IF($N4622&gt;0,"SOLO FIJO / INTERNET","SIN SERVICIOS"))))</f>
        <v/>
      </c>
      <c r="P4622">
        <f>IF($O4622="WINBACK","Recuperar (winback)",IF($O4622="CONVERGENTE","Upgrade / más líneas",IF($O4622="SOLO MÓVIL","Ofrecer fijo + internet (FLBBTV)",IF($O4622="SOLO FIJO / INTERNET","Ofrecer línea móvil Nextphone","Oferta completa (móvil + fijo + internet)"))))</f>
        <v/>
      </c>
      <c r="Q4622">
        <f>$F4622+$H4622+$L4622</f>
        <v/>
      </c>
      <c r="R4622">
        <f>IFERROR(VLOOKUP($A4622,Registros!$B$2:$G$6000,6,0),IFERROR(VLOOKUP($D4622,Winback!$B$2:$C$300,2,0),""))</f>
        <v/>
      </c>
      <c r="S4622">
        <f>IF($E4622=1,"NP","")&amp;IF($G4622=1,"+MOV","")&amp;IF($I4622=1,"+CS","")&amp;IF($K4622=1,"+WB","")</f>
        <v/>
      </c>
      <c r="T4622">
        <f>$E4622+$G4622+$I4622+$K4622</f>
        <v/>
      </c>
    </row>
    <row r="4623">
      <c r="A4623" t="inlineStr">
        <is>
          <t>346467560000</t>
        </is>
      </c>
      <c r="B4623" t="inlineStr">
        <is>
          <t>34646756</t>
        </is>
      </c>
      <c r="C4623" t="inlineStr">
        <is>
          <t>YOEL AMADO MOJICA PIMENTEL</t>
        </is>
      </c>
      <c r="D4623" t="inlineStr">
        <is>
          <t>YOELAMADOMOJICAPIMENTEL</t>
        </is>
      </c>
      <c r="E4623">
        <f>IF(COUNTIFS(Registros!$A$2:$A$6000,"NP",Registros!$B$2:$B$6000,$A4623)&gt;0,1,0)</f>
        <v/>
      </c>
      <c r="F4623">
        <f>IF($E4623=1,SUMIFS(Registros!$F$2:$F$6000,Registros!$A$2:$A$6000,"NP",Registros!$B$2:$B$6000,$A4623),0)</f>
        <v/>
      </c>
      <c r="G4623">
        <f>IF(COUNTIFS(Registros!$A$2:$A$6000,"MOV",Registros!$B$2:$B$6000,$A4623)&gt;0,1,0)</f>
        <v/>
      </c>
      <c r="H4623">
        <f>IF($G4623=1,SUMIFS(Registros!$F$2:$F$6000,Registros!$A$2:$A$6000,"MOV",Registros!$B$2:$B$6000,$A4623),0)</f>
        <v/>
      </c>
      <c r="I4623">
        <f>IF(COUNTIFS(Registros!$A$2:$A$6000,"CS",Registros!$B$2:$B$6000,$A4623)&gt;0,1,0)</f>
        <v/>
      </c>
      <c r="J4623">
        <f>IF($I4623=1,SUMIFS(Registros!$I$2:$I$6000,Registros!$A$2:$A$6000,"CS",Registros!$B$2:$B$6000,$A4623),0)</f>
        <v/>
      </c>
      <c r="K4623">
        <f>IF(COUNTIFS(Winback!$K$2:$K$300,$D4623)&gt;0,1,0)</f>
        <v/>
      </c>
      <c r="L4623">
        <f>IF(AND($K4623=1,LEFT($A4623,3)="WB-"),SUMIFS(Winback!$D$2:$D$300,Winback!$K$2:$K$300,$D4623),0)</f>
        <v/>
      </c>
      <c r="M4623">
        <f>IF(OR($E4623=1,$G4623=1,SUMIFS(Registros!$J$2:$J$6000,Registros!$B$2:$B$6000,$A4623)&gt;0),1,0)</f>
        <v/>
      </c>
      <c r="N4623">
        <f>IF($J4623&gt;0,1,IF(COUNTIFS(Registros!$A$2:$A$6000,"CS",Registros!$B$2:$B$6000,$A4623,Registros!$K$2:$K$6000,"&lt;&gt;")&gt;0,1,0))</f>
        <v/>
      </c>
      <c r="O4623">
        <f>IF(AND($K4623=1,$E4623=0,$G4623=0,$I4623=0),"WINBACK",IF(AND($M4623=1,$N4623&gt;0),"CONVERGENTE",IF($M4623=1,"SOLO MÓVIL",IF($N4623&gt;0,"SOLO FIJO / INTERNET","SIN SERVICIOS"))))</f>
        <v/>
      </c>
      <c r="P4623">
        <f>IF($O4623="WINBACK","Recuperar (winback)",IF($O4623="CONVERGENTE","Upgrade / más líneas",IF($O4623="SOLO MÓVIL","Ofrecer fijo + internet (FLBBTV)",IF($O4623="SOLO FIJO / INTERNET","Ofrecer línea móvil Nextphone","Oferta completa (móvil + fijo + internet)"))))</f>
        <v/>
      </c>
      <c r="Q4623">
        <f>$F4623+$H4623+$L4623</f>
        <v/>
      </c>
      <c r="R4623">
        <f>IFERROR(VLOOKUP($A4623,Registros!$B$2:$G$6000,6,0),IFERROR(VLOOKUP($D4623,Winback!$B$2:$C$300,2,0),""))</f>
        <v/>
      </c>
      <c r="S4623">
        <f>IF($E4623=1,"NP","")&amp;IF($G4623=1,"+MOV","")&amp;IF($I4623=1,"+CS","")&amp;IF($K4623=1,"+WB","")</f>
        <v/>
      </c>
      <c r="T4623">
        <f>$E4623+$G4623+$I4623+$K4623</f>
        <v/>
      </c>
    </row>
    <row r="4624">
      <c r="A4624" t="inlineStr">
        <is>
          <t>359000270000</t>
        </is>
      </c>
      <c r="B4624" t="inlineStr">
        <is>
          <t>35900027</t>
        </is>
      </c>
      <c r="C4624" t="inlineStr">
        <is>
          <t>YOEL ISMAEL MORALES VALDES</t>
        </is>
      </c>
      <c r="D4624" t="inlineStr">
        <is>
          <t>YOELISMAELMORALESVALDES</t>
        </is>
      </c>
      <c r="E4624">
        <f>IF(COUNTIFS(Registros!$A$2:$A$6000,"NP",Registros!$B$2:$B$6000,$A4624)&gt;0,1,0)</f>
        <v/>
      </c>
      <c r="F4624">
        <f>IF($E4624=1,SUMIFS(Registros!$F$2:$F$6000,Registros!$A$2:$A$6000,"NP",Registros!$B$2:$B$6000,$A4624),0)</f>
        <v/>
      </c>
      <c r="G4624">
        <f>IF(COUNTIFS(Registros!$A$2:$A$6000,"MOV",Registros!$B$2:$B$6000,$A4624)&gt;0,1,0)</f>
        <v/>
      </c>
      <c r="H4624">
        <f>IF($G4624=1,SUMIFS(Registros!$F$2:$F$6000,Registros!$A$2:$A$6000,"MOV",Registros!$B$2:$B$6000,$A4624),0)</f>
        <v/>
      </c>
      <c r="I4624">
        <f>IF(COUNTIFS(Registros!$A$2:$A$6000,"CS",Registros!$B$2:$B$6000,$A4624)&gt;0,1,0)</f>
        <v/>
      </c>
      <c r="J4624">
        <f>IF($I4624=1,SUMIFS(Registros!$I$2:$I$6000,Registros!$A$2:$A$6000,"CS",Registros!$B$2:$B$6000,$A4624),0)</f>
        <v/>
      </c>
      <c r="K4624">
        <f>IF(COUNTIFS(Winback!$K$2:$K$300,$D4624)&gt;0,1,0)</f>
        <v/>
      </c>
      <c r="L4624">
        <f>IF(AND($K4624=1,LEFT($A4624,3)="WB-"),SUMIFS(Winback!$D$2:$D$300,Winback!$K$2:$K$300,$D4624),0)</f>
        <v/>
      </c>
      <c r="M4624">
        <f>IF(OR($E4624=1,$G4624=1,SUMIFS(Registros!$J$2:$J$6000,Registros!$B$2:$B$6000,$A4624)&gt;0),1,0)</f>
        <v/>
      </c>
      <c r="N4624">
        <f>IF($J4624&gt;0,1,IF(COUNTIFS(Registros!$A$2:$A$6000,"CS",Registros!$B$2:$B$6000,$A4624,Registros!$K$2:$K$6000,"&lt;&gt;")&gt;0,1,0))</f>
        <v/>
      </c>
      <c r="O4624">
        <f>IF(AND($K4624=1,$E4624=0,$G4624=0,$I4624=0),"WINBACK",IF(AND($M4624=1,$N4624&gt;0),"CONVERGENTE",IF($M4624=1,"SOLO MÓVIL",IF($N4624&gt;0,"SOLO FIJO / INTERNET","SIN SERVICIOS"))))</f>
        <v/>
      </c>
      <c r="P4624">
        <f>IF($O4624="WINBACK","Recuperar (winback)",IF($O4624="CONVERGENTE","Upgrade / más líneas",IF($O4624="SOLO MÓVIL","Ofrecer fijo + internet (FLBBTV)",IF($O4624="SOLO FIJO / INTERNET","Ofrecer línea móvil Nextphone","Oferta completa (móvil + fijo + internet)"))))</f>
        <v/>
      </c>
      <c r="Q4624">
        <f>$F4624+$H4624+$L4624</f>
        <v/>
      </c>
      <c r="R4624">
        <f>IFERROR(VLOOKUP($A4624,Registros!$B$2:$G$6000,6,0),IFERROR(VLOOKUP($D4624,Winback!$B$2:$C$300,2,0),""))</f>
        <v/>
      </c>
      <c r="S4624">
        <f>IF($E4624=1,"NP","")&amp;IF($G4624=1,"+MOV","")&amp;IF($I4624=1,"+CS","")&amp;IF($K4624=1,"+WB","")</f>
        <v/>
      </c>
      <c r="T4624">
        <f>$E4624+$G4624+$I4624+$K4624</f>
        <v/>
      </c>
    </row>
    <row r="4625">
      <c r="A4625" t="inlineStr">
        <is>
          <t>304002580000</t>
        </is>
      </c>
      <c r="B4625" t="inlineStr">
        <is>
          <t>30400258</t>
        </is>
      </c>
      <c r="C4625" t="inlineStr">
        <is>
          <t>YOEL ZERPA</t>
        </is>
      </c>
      <c r="D4625" t="inlineStr">
        <is>
          <t>YOELZERPA</t>
        </is>
      </c>
      <c r="E4625">
        <f>IF(COUNTIFS(Registros!$A$2:$A$6000,"NP",Registros!$B$2:$B$6000,$A4625)&gt;0,1,0)</f>
        <v/>
      </c>
      <c r="F4625">
        <f>IF($E4625=1,SUMIFS(Registros!$F$2:$F$6000,Registros!$A$2:$A$6000,"NP",Registros!$B$2:$B$6000,$A4625),0)</f>
        <v/>
      </c>
      <c r="G4625">
        <f>IF(COUNTIFS(Registros!$A$2:$A$6000,"MOV",Registros!$B$2:$B$6000,$A4625)&gt;0,1,0)</f>
        <v/>
      </c>
      <c r="H4625">
        <f>IF($G4625=1,SUMIFS(Registros!$F$2:$F$6000,Registros!$A$2:$A$6000,"MOV",Registros!$B$2:$B$6000,$A4625),0)</f>
        <v/>
      </c>
      <c r="I4625">
        <f>IF(COUNTIFS(Registros!$A$2:$A$6000,"CS",Registros!$B$2:$B$6000,$A4625)&gt;0,1,0)</f>
        <v/>
      </c>
      <c r="J4625">
        <f>IF($I4625=1,SUMIFS(Registros!$I$2:$I$6000,Registros!$A$2:$A$6000,"CS",Registros!$B$2:$B$6000,$A4625),0)</f>
        <v/>
      </c>
      <c r="K4625">
        <f>IF(COUNTIFS(Winback!$K$2:$K$300,$D4625)&gt;0,1,0)</f>
        <v/>
      </c>
      <c r="L4625">
        <f>IF(AND($K4625=1,LEFT($A4625,3)="WB-"),SUMIFS(Winback!$D$2:$D$300,Winback!$K$2:$K$300,$D4625),0)</f>
        <v/>
      </c>
      <c r="M4625">
        <f>IF(OR($E4625=1,$G4625=1,SUMIFS(Registros!$J$2:$J$6000,Registros!$B$2:$B$6000,$A4625)&gt;0),1,0)</f>
        <v/>
      </c>
      <c r="N4625">
        <f>IF($J4625&gt;0,1,IF(COUNTIFS(Registros!$A$2:$A$6000,"CS",Registros!$B$2:$B$6000,$A4625,Registros!$K$2:$K$6000,"&lt;&gt;")&gt;0,1,0))</f>
        <v/>
      </c>
      <c r="O4625">
        <f>IF(AND($K4625=1,$E4625=0,$G4625=0,$I4625=0),"WINBACK",IF(AND($M4625=1,$N4625&gt;0),"CONVERGENTE",IF($M4625=1,"SOLO MÓVIL",IF($N4625&gt;0,"SOLO FIJO / INTERNET","SIN SERVICIOS"))))</f>
        <v/>
      </c>
      <c r="P4625">
        <f>IF($O4625="WINBACK","Recuperar (winback)",IF($O4625="CONVERGENTE","Upgrade / más líneas",IF($O4625="SOLO MÓVIL","Ofrecer fijo + internet (FLBBTV)",IF($O4625="SOLO FIJO / INTERNET","Ofrecer línea móvil Nextphone","Oferta completa (móvil + fijo + internet)"))))</f>
        <v/>
      </c>
      <c r="Q4625">
        <f>$F4625+$H4625+$L4625</f>
        <v/>
      </c>
      <c r="R4625">
        <f>IFERROR(VLOOKUP($A4625,Registros!$B$2:$G$6000,6,0),IFERROR(VLOOKUP($D4625,Winback!$B$2:$C$300,2,0),""))</f>
        <v/>
      </c>
      <c r="S4625">
        <f>IF($E4625=1,"NP","")&amp;IF($G4625=1,"+MOV","")&amp;IF($I4625=1,"+CS","")&amp;IF($K4625=1,"+WB","")</f>
        <v/>
      </c>
      <c r="T4625">
        <f>$E4625+$G4625+$I4625+$K4625</f>
        <v/>
      </c>
    </row>
    <row r="4626">
      <c r="A4626" t="inlineStr">
        <is>
          <t>342441150000</t>
        </is>
      </c>
      <c r="B4626" t="inlineStr">
        <is>
          <t>34244115</t>
        </is>
      </c>
      <c r="C4626" t="inlineStr">
        <is>
          <t>YOESMIR HIDALGO</t>
        </is>
      </c>
      <c r="D4626" t="inlineStr">
        <is>
          <t>YOESMIRHIDALGO</t>
        </is>
      </c>
      <c r="E4626">
        <f>IF(COUNTIFS(Registros!$A$2:$A$6000,"NP",Registros!$B$2:$B$6000,$A4626)&gt;0,1,0)</f>
        <v/>
      </c>
      <c r="F4626">
        <f>IF($E4626=1,SUMIFS(Registros!$F$2:$F$6000,Registros!$A$2:$A$6000,"NP",Registros!$B$2:$B$6000,$A4626),0)</f>
        <v/>
      </c>
      <c r="G4626">
        <f>IF(COUNTIFS(Registros!$A$2:$A$6000,"MOV",Registros!$B$2:$B$6000,$A4626)&gt;0,1,0)</f>
        <v/>
      </c>
      <c r="H4626">
        <f>IF($G4626=1,SUMIFS(Registros!$F$2:$F$6000,Registros!$A$2:$A$6000,"MOV",Registros!$B$2:$B$6000,$A4626),0)</f>
        <v/>
      </c>
      <c r="I4626">
        <f>IF(COUNTIFS(Registros!$A$2:$A$6000,"CS",Registros!$B$2:$B$6000,$A4626)&gt;0,1,0)</f>
        <v/>
      </c>
      <c r="J4626">
        <f>IF($I4626=1,SUMIFS(Registros!$I$2:$I$6000,Registros!$A$2:$A$6000,"CS",Registros!$B$2:$B$6000,$A4626),0)</f>
        <v/>
      </c>
      <c r="K4626">
        <f>IF(COUNTIFS(Winback!$K$2:$K$300,$D4626)&gt;0,1,0)</f>
        <v/>
      </c>
      <c r="L4626">
        <f>IF(AND($K4626=1,LEFT($A4626,3)="WB-"),SUMIFS(Winback!$D$2:$D$300,Winback!$K$2:$K$300,$D4626),0)</f>
        <v/>
      </c>
      <c r="M4626">
        <f>IF(OR($E4626=1,$G4626=1,SUMIFS(Registros!$J$2:$J$6000,Registros!$B$2:$B$6000,$A4626)&gt;0),1,0)</f>
        <v/>
      </c>
      <c r="N4626">
        <f>IF($J4626&gt;0,1,IF(COUNTIFS(Registros!$A$2:$A$6000,"CS",Registros!$B$2:$B$6000,$A4626,Registros!$K$2:$K$6000,"&lt;&gt;")&gt;0,1,0))</f>
        <v/>
      </c>
      <c r="O4626">
        <f>IF(AND($K4626=1,$E4626=0,$G4626=0,$I4626=0),"WINBACK",IF(AND($M4626=1,$N4626&gt;0),"CONVERGENTE",IF($M4626=1,"SOLO MÓVIL",IF($N4626&gt;0,"SOLO FIJO / INTERNET","SIN SERVICIOS"))))</f>
        <v/>
      </c>
      <c r="P4626">
        <f>IF($O4626="WINBACK","Recuperar (winback)",IF($O4626="CONVERGENTE","Upgrade / más líneas",IF($O4626="SOLO MÓVIL","Ofrecer fijo + internet (FLBBTV)",IF($O4626="SOLO FIJO / INTERNET","Ofrecer línea móvil Nextphone","Oferta completa (móvil + fijo + internet)"))))</f>
        <v/>
      </c>
      <c r="Q4626">
        <f>$F4626+$H4626+$L4626</f>
        <v/>
      </c>
      <c r="R4626">
        <f>IFERROR(VLOOKUP($A4626,Registros!$B$2:$G$6000,6,0),IFERROR(VLOOKUP($D4626,Winback!$B$2:$C$300,2,0),""))</f>
        <v/>
      </c>
      <c r="S4626">
        <f>IF($E4626=1,"NP","")&amp;IF($G4626=1,"+MOV","")&amp;IF($I4626=1,"+CS","")&amp;IF($K4626=1,"+WB","")</f>
        <v/>
      </c>
      <c r="T4626">
        <f>$E4626+$G4626+$I4626+$K4626</f>
        <v/>
      </c>
    </row>
    <row r="4627">
      <c r="A4627" t="inlineStr">
        <is>
          <t>331266430000</t>
        </is>
      </c>
      <c r="B4627" t="inlineStr">
        <is>
          <t>33126643</t>
        </is>
      </c>
      <c r="C4627" t="inlineStr">
        <is>
          <t>YOGA; RELAXATION &amp; WELLNESS</t>
        </is>
      </c>
      <c r="D4627" t="inlineStr">
        <is>
          <t>YOGARELAXATIONWELLNESS</t>
        </is>
      </c>
      <c r="E4627">
        <f>IF(COUNTIFS(Registros!$A$2:$A$6000,"NP",Registros!$B$2:$B$6000,$A4627)&gt;0,1,0)</f>
        <v/>
      </c>
      <c r="F4627">
        <f>IF($E4627=1,SUMIFS(Registros!$F$2:$F$6000,Registros!$A$2:$A$6000,"NP",Registros!$B$2:$B$6000,$A4627),0)</f>
        <v/>
      </c>
      <c r="G4627">
        <f>IF(COUNTIFS(Registros!$A$2:$A$6000,"MOV",Registros!$B$2:$B$6000,$A4627)&gt;0,1,0)</f>
        <v/>
      </c>
      <c r="H4627">
        <f>IF($G4627=1,SUMIFS(Registros!$F$2:$F$6000,Registros!$A$2:$A$6000,"MOV",Registros!$B$2:$B$6000,$A4627),0)</f>
        <v/>
      </c>
      <c r="I4627">
        <f>IF(COUNTIFS(Registros!$A$2:$A$6000,"CS",Registros!$B$2:$B$6000,$A4627)&gt;0,1,0)</f>
        <v/>
      </c>
      <c r="J4627">
        <f>IF($I4627=1,SUMIFS(Registros!$I$2:$I$6000,Registros!$A$2:$A$6000,"CS",Registros!$B$2:$B$6000,$A4627),0)</f>
        <v/>
      </c>
      <c r="K4627">
        <f>IF(COUNTIFS(Winback!$K$2:$K$300,$D4627)&gt;0,1,0)</f>
        <v/>
      </c>
      <c r="L4627">
        <f>IF(AND($K4627=1,LEFT($A4627,3)="WB-"),SUMIFS(Winback!$D$2:$D$300,Winback!$K$2:$K$300,$D4627),0)</f>
        <v/>
      </c>
      <c r="M4627">
        <f>IF(OR($E4627=1,$G4627=1,SUMIFS(Registros!$J$2:$J$6000,Registros!$B$2:$B$6000,$A4627)&gt;0),1,0)</f>
        <v/>
      </c>
      <c r="N4627">
        <f>IF($J4627&gt;0,1,IF(COUNTIFS(Registros!$A$2:$A$6000,"CS",Registros!$B$2:$B$6000,$A4627,Registros!$K$2:$K$6000,"&lt;&gt;")&gt;0,1,0))</f>
        <v/>
      </c>
      <c r="O4627">
        <f>IF(AND($K4627=1,$E4627=0,$G4627=0,$I4627=0),"WINBACK",IF(AND($M4627=1,$N4627&gt;0),"CONVERGENTE",IF($M4627=1,"SOLO MÓVIL",IF($N4627&gt;0,"SOLO FIJO / INTERNET","SIN SERVICIOS"))))</f>
        <v/>
      </c>
      <c r="P4627">
        <f>IF($O4627="WINBACK","Recuperar (winback)",IF($O4627="CONVERGENTE","Upgrade / más líneas",IF($O4627="SOLO MÓVIL","Ofrecer fijo + internet (FLBBTV)",IF($O4627="SOLO FIJO / INTERNET","Ofrecer línea móvil Nextphone","Oferta completa (móvil + fijo + internet)"))))</f>
        <v/>
      </c>
      <c r="Q4627">
        <f>$F4627+$H4627+$L4627</f>
        <v/>
      </c>
      <c r="R4627">
        <f>IFERROR(VLOOKUP($A4627,Registros!$B$2:$G$6000,6,0),IFERROR(VLOOKUP($D4627,Winback!$B$2:$C$300,2,0),""))</f>
        <v/>
      </c>
      <c r="S4627">
        <f>IF($E4627=1,"NP","")&amp;IF($G4627=1,"+MOV","")&amp;IF($I4627=1,"+CS","")&amp;IF($K4627=1,"+WB","")</f>
        <v/>
      </c>
      <c r="T4627">
        <f>$E4627+$G4627+$I4627+$K4627</f>
        <v/>
      </c>
    </row>
    <row r="4628">
      <c r="A4628" t="inlineStr">
        <is>
          <t>286012930000</t>
        </is>
      </c>
      <c r="B4628" t="inlineStr">
        <is>
          <t>28601293</t>
        </is>
      </c>
      <c r="C4628" t="inlineStr">
        <is>
          <t>YOGITA BHIKHABHAI BHAKTA</t>
        </is>
      </c>
      <c r="D4628" t="inlineStr">
        <is>
          <t>YOGITABHIKHABHAIBHAKTA</t>
        </is>
      </c>
      <c r="E4628">
        <f>IF(COUNTIFS(Registros!$A$2:$A$6000,"NP",Registros!$B$2:$B$6000,$A4628)&gt;0,1,0)</f>
        <v/>
      </c>
      <c r="F4628">
        <f>IF($E4628=1,SUMIFS(Registros!$F$2:$F$6000,Registros!$A$2:$A$6000,"NP",Registros!$B$2:$B$6000,$A4628),0)</f>
        <v/>
      </c>
      <c r="G4628">
        <f>IF(COUNTIFS(Registros!$A$2:$A$6000,"MOV",Registros!$B$2:$B$6000,$A4628)&gt;0,1,0)</f>
        <v/>
      </c>
      <c r="H4628">
        <f>IF($G4628=1,SUMIFS(Registros!$F$2:$F$6000,Registros!$A$2:$A$6000,"MOV",Registros!$B$2:$B$6000,$A4628),0)</f>
        <v/>
      </c>
      <c r="I4628">
        <f>IF(COUNTIFS(Registros!$A$2:$A$6000,"CS",Registros!$B$2:$B$6000,$A4628)&gt;0,1,0)</f>
        <v/>
      </c>
      <c r="J4628">
        <f>IF($I4628=1,SUMIFS(Registros!$I$2:$I$6000,Registros!$A$2:$A$6000,"CS",Registros!$B$2:$B$6000,$A4628),0)</f>
        <v/>
      </c>
      <c r="K4628">
        <f>IF(COUNTIFS(Winback!$K$2:$K$300,$D4628)&gt;0,1,0)</f>
        <v/>
      </c>
      <c r="L4628">
        <f>IF(AND($K4628=1,LEFT($A4628,3)="WB-"),SUMIFS(Winback!$D$2:$D$300,Winback!$K$2:$K$300,$D4628),0)</f>
        <v/>
      </c>
      <c r="M4628">
        <f>IF(OR($E4628=1,$G4628=1,SUMIFS(Registros!$J$2:$J$6000,Registros!$B$2:$B$6000,$A4628)&gt;0),1,0)</f>
        <v/>
      </c>
      <c r="N4628">
        <f>IF($J4628&gt;0,1,IF(COUNTIFS(Registros!$A$2:$A$6000,"CS",Registros!$B$2:$B$6000,$A4628,Registros!$K$2:$K$6000,"&lt;&gt;")&gt;0,1,0))</f>
        <v/>
      </c>
      <c r="O4628">
        <f>IF(AND($K4628=1,$E4628=0,$G4628=0,$I4628=0),"WINBACK",IF(AND($M4628=1,$N4628&gt;0),"CONVERGENTE",IF($M4628=1,"SOLO MÓVIL",IF($N4628&gt;0,"SOLO FIJO / INTERNET","SIN SERVICIOS"))))</f>
        <v/>
      </c>
      <c r="P4628">
        <f>IF($O4628="WINBACK","Recuperar (winback)",IF($O4628="CONVERGENTE","Upgrade / más líneas",IF($O4628="SOLO MÓVIL","Ofrecer fijo + internet (FLBBTV)",IF($O4628="SOLO FIJO / INTERNET","Ofrecer línea móvil Nextphone","Oferta completa (móvil + fijo + internet)"))))</f>
        <v/>
      </c>
      <c r="Q4628">
        <f>$F4628+$H4628+$L4628</f>
        <v/>
      </c>
      <c r="R4628">
        <f>IFERROR(VLOOKUP($A4628,Registros!$B$2:$G$6000,6,0),IFERROR(VLOOKUP($D4628,Winback!$B$2:$C$300,2,0),""))</f>
        <v/>
      </c>
      <c r="S4628">
        <f>IF($E4628=1,"NP","")&amp;IF($G4628=1,"+MOV","")&amp;IF($I4628=1,"+CS","")&amp;IF($K4628=1,"+WB","")</f>
        <v/>
      </c>
      <c r="T4628">
        <f>$E4628+$G4628+$I4628+$K4628</f>
        <v/>
      </c>
    </row>
    <row r="4629">
      <c r="A4629" t="inlineStr">
        <is>
          <t>332018970000</t>
        </is>
      </c>
      <c r="B4629" t="inlineStr">
        <is>
          <t>33201897</t>
        </is>
      </c>
      <c r="C4629" t="inlineStr">
        <is>
          <t>YOHAMPIER MARCEL COLINA BRICEÑO</t>
        </is>
      </c>
      <c r="D4629" t="inlineStr">
        <is>
          <t>YOHAMPIERMARCELCOLINABRICENO</t>
        </is>
      </c>
      <c r="E4629">
        <f>IF(COUNTIFS(Registros!$A$2:$A$6000,"NP",Registros!$B$2:$B$6000,$A4629)&gt;0,1,0)</f>
        <v/>
      </c>
      <c r="F4629">
        <f>IF($E4629=1,SUMIFS(Registros!$F$2:$F$6000,Registros!$A$2:$A$6000,"NP",Registros!$B$2:$B$6000,$A4629),0)</f>
        <v/>
      </c>
      <c r="G4629">
        <f>IF(COUNTIFS(Registros!$A$2:$A$6000,"MOV",Registros!$B$2:$B$6000,$A4629)&gt;0,1,0)</f>
        <v/>
      </c>
      <c r="H4629">
        <f>IF($G4629=1,SUMIFS(Registros!$F$2:$F$6000,Registros!$A$2:$A$6000,"MOV",Registros!$B$2:$B$6000,$A4629),0)</f>
        <v/>
      </c>
      <c r="I4629">
        <f>IF(COUNTIFS(Registros!$A$2:$A$6000,"CS",Registros!$B$2:$B$6000,$A4629)&gt;0,1,0)</f>
        <v/>
      </c>
      <c r="J4629">
        <f>IF($I4629=1,SUMIFS(Registros!$I$2:$I$6000,Registros!$A$2:$A$6000,"CS",Registros!$B$2:$B$6000,$A4629),0)</f>
        <v/>
      </c>
      <c r="K4629">
        <f>IF(COUNTIFS(Winback!$K$2:$K$300,$D4629)&gt;0,1,0)</f>
        <v/>
      </c>
      <c r="L4629">
        <f>IF(AND($K4629=1,LEFT($A4629,3)="WB-"),SUMIFS(Winback!$D$2:$D$300,Winback!$K$2:$K$300,$D4629),0)</f>
        <v/>
      </c>
      <c r="M4629">
        <f>IF(OR($E4629=1,$G4629=1,SUMIFS(Registros!$J$2:$J$6000,Registros!$B$2:$B$6000,$A4629)&gt;0),1,0)</f>
        <v/>
      </c>
      <c r="N4629">
        <f>IF($J4629&gt;0,1,IF(COUNTIFS(Registros!$A$2:$A$6000,"CS",Registros!$B$2:$B$6000,$A4629,Registros!$K$2:$K$6000,"&lt;&gt;")&gt;0,1,0))</f>
        <v/>
      </c>
      <c r="O4629">
        <f>IF(AND($K4629=1,$E4629=0,$G4629=0,$I4629=0),"WINBACK",IF(AND($M4629=1,$N4629&gt;0),"CONVERGENTE",IF($M4629=1,"SOLO MÓVIL",IF($N4629&gt;0,"SOLO FIJO / INTERNET","SIN SERVICIOS"))))</f>
        <v/>
      </c>
      <c r="P4629">
        <f>IF($O4629="WINBACK","Recuperar (winback)",IF($O4629="CONVERGENTE","Upgrade / más líneas",IF($O4629="SOLO MÓVIL","Ofrecer fijo + internet (FLBBTV)",IF($O4629="SOLO FIJO / INTERNET","Ofrecer línea móvil Nextphone","Oferta completa (móvil + fijo + internet)"))))</f>
        <v/>
      </c>
      <c r="Q4629">
        <f>$F4629+$H4629+$L4629</f>
        <v/>
      </c>
      <c r="R4629">
        <f>IFERROR(VLOOKUP($A4629,Registros!$B$2:$G$6000,6,0),IFERROR(VLOOKUP($D4629,Winback!$B$2:$C$300,2,0),""))</f>
        <v/>
      </c>
      <c r="S4629">
        <f>IF($E4629=1,"NP","")&amp;IF($G4629=1,"+MOV","")&amp;IF($I4629=1,"+CS","")&amp;IF($K4629=1,"+WB","")</f>
        <v/>
      </c>
      <c r="T4629">
        <f>$E4629+$G4629+$I4629+$K4629</f>
        <v/>
      </c>
    </row>
    <row r="4630">
      <c r="A4630" t="inlineStr">
        <is>
          <t>352027230000</t>
        </is>
      </c>
      <c r="B4630" t="inlineStr">
        <is>
          <t>35202723</t>
        </is>
      </c>
      <c r="C4630" t="inlineStr">
        <is>
          <t>YOHANA MADELIN VEGA ATENCIO DE PITTI</t>
        </is>
      </c>
      <c r="D4630" t="inlineStr">
        <is>
          <t>YOHANAMADELINVEGAATENCIODEPITTI</t>
        </is>
      </c>
      <c r="E4630">
        <f>IF(COUNTIFS(Registros!$A$2:$A$6000,"NP",Registros!$B$2:$B$6000,$A4630)&gt;0,1,0)</f>
        <v/>
      </c>
      <c r="F4630">
        <f>IF($E4630=1,SUMIFS(Registros!$F$2:$F$6000,Registros!$A$2:$A$6000,"NP",Registros!$B$2:$B$6000,$A4630),0)</f>
        <v/>
      </c>
      <c r="G4630">
        <f>IF(COUNTIFS(Registros!$A$2:$A$6000,"MOV",Registros!$B$2:$B$6000,$A4630)&gt;0,1,0)</f>
        <v/>
      </c>
      <c r="H4630">
        <f>IF($G4630=1,SUMIFS(Registros!$F$2:$F$6000,Registros!$A$2:$A$6000,"MOV",Registros!$B$2:$B$6000,$A4630),0)</f>
        <v/>
      </c>
      <c r="I4630">
        <f>IF(COUNTIFS(Registros!$A$2:$A$6000,"CS",Registros!$B$2:$B$6000,$A4630)&gt;0,1,0)</f>
        <v/>
      </c>
      <c r="J4630">
        <f>IF($I4630=1,SUMIFS(Registros!$I$2:$I$6000,Registros!$A$2:$A$6000,"CS",Registros!$B$2:$B$6000,$A4630),0)</f>
        <v/>
      </c>
      <c r="K4630">
        <f>IF(COUNTIFS(Winback!$K$2:$K$300,$D4630)&gt;0,1,0)</f>
        <v/>
      </c>
      <c r="L4630">
        <f>IF(AND($K4630=1,LEFT($A4630,3)="WB-"),SUMIFS(Winback!$D$2:$D$300,Winback!$K$2:$K$300,$D4630),0)</f>
        <v/>
      </c>
      <c r="M4630">
        <f>IF(OR($E4630=1,$G4630=1,SUMIFS(Registros!$J$2:$J$6000,Registros!$B$2:$B$6000,$A4630)&gt;0),1,0)</f>
        <v/>
      </c>
      <c r="N4630">
        <f>IF($J4630&gt;0,1,IF(COUNTIFS(Registros!$A$2:$A$6000,"CS",Registros!$B$2:$B$6000,$A4630,Registros!$K$2:$K$6000,"&lt;&gt;")&gt;0,1,0))</f>
        <v/>
      </c>
      <c r="O4630">
        <f>IF(AND($K4630=1,$E4630=0,$G4630=0,$I4630=0),"WINBACK",IF(AND($M4630=1,$N4630&gt;0),"CONVERGENTE",IF($M4630=1,"SOLO MÓVIL",IF($N4630&gt;0,"SOLO FIJO / INTERNET","SIN SERVICIOS"))))</f>
        <v/>
      </c>
      <c r="P4630">
        <f>IF($O4630="WINBACK","Recuperar (winback)",IF($O4630="CONVERGENTE","Upgrade / más líneas",IF($O4630="SOLO MÓVIL","Ofrecer fijo + internet (FLBBTV)",IF($O4630="SOLO FIJO / INTERNET","Ofrecer línea móvil Nextphone","Oferta completa (móvil + fijo + internet)"))))</f>
        <v/>
      </c>
      <c r="Q4630">
        <f>$F4630+$H4630+$L4630</f>
        <v/>
      </c>
      <c r="R4630">
        <f>IFERROR(VLOOKUP($A4630,Registros!$B$2:$G$6000,6,0),IFERROR(VLOOKUP($D4630,Winback!$B$2:$C$300,2,0),""))</f>
        <v/>
      </c>
      <c r="S4630">
        <f>IF($E4630=1,"NP","")&amp;IF($G4630=1,"+MOV","")&amp;IF($I4630=1,"+CS","")&amp;IF($K4630=1,"+WB","")</f>
        <v/>
      </c>
      <c r="T4630">
        <f>$E4630+$G4630+$I4630+$K4630</f>
        <v/>
      </c>
    </row>
    <row r="4631">
      <c r="A4631" t="inlineStr">
        <is>
          <t>336014860000</t>
        </is>
      </c>
      <c r="B4631" t="inlineStr">
        <is>
          <t>33601486</t>
        </is>
      </c>
      <c r="C4631" t="inlineStr">
        <is>
          <t>YOHANNILY CHIRINO</t>
        </is>
      </c>
      <c r="D4631" t="inlineStr">
        <is>
          <t>YOHANNILYCHIRINO</t>
        </is>
      </c>
      <c r="E4631">
        <f>IF(COUNTIFS(Registros!$A$2:$A$6000,"NP",Registros!$B$2:$B$6000,$A4631)&gt;0,1,0)</f>
        <v/>
      </c>
      <c r="F4631">
        <f>IF($E4631=1,SUMIFS(Registros!$F$2:$F$6000,Registros!$A$2:$A$6000,"NP",Registros!$B$2:$B$6000,$A4631),0)</f>
        <v/>
      </c>
      <c r="G4631">
        <f>IF(COUNTIFS(Registros!$A$2:$A$6000,"MOV",Registros!$B$2:$B$6000,$A4631)&gt;0,1,0)</f>
        <v/>
      </c>
      <c r="H4631">
        <f>IF($G4631=1,SUMIFS(Registros!$F$2:$F$6000,Registros!$A$2:$A$6000,"MOV",Registros!$B$2:$B$6000,$A4631),0)</f>
        <v/>
      </c>
      <c r="I4631">
        <f>IF(COUNTIFS(Registros!$A$2:$A$6000,"CS",Registros!$B$2:$B$6000,$A4631)&gt;0,1,0)</f>
        <v/>
      </c>
      <c r="J4631">
        <f>IF($I4631=1,SUMIFS(Registros!$I$2:$I$6000,Registros!$A$2:$A$6000,"CS",Registros!$B$2:$B$6000,$A4631),0)</f>
        <v/>
      </c>
      <c r="K4631">
        <f>IF(COUNTIFS(Winback!$K$2:$K$300,$D4631)&gt;0,1,0)</f>
        <v/>
      </c>
      <c r="L4631">
        <f>IF(AND($K4631=1,LEFT($A4631,3)="WB-"),SUMIFS(Winback!$D$2:$D$300,Winback!$K$2:$K$300,$D4631),0)</f>
        <v/>
      </c>
      <c r="M4631">
        <f>IF(OR($E4631=1,$G4631=1,SUMIFS(Registros!$J$2:$J$6000,Registros!$B$2:$B$6000,$A4631)&gt;0),1,0)</f>
        <v/>
      </c>
      <c r="N4631">
        <f>IF($J4631&gt;0,1,IF(COUNTIFS(Registros!$A$2:$A$6000,"CS",Registros!$B$2:$B$6000,$A4631,Registros!$K$2:$K$6000,"&lt;&gt;")&gt;0,1,0))</f>
        <v/>
      </c>
      <c r="O4631">
        <f>IF(AND($K4631=1,$E4631=0,$G4631=0,$I4631=0),"WINBACK",IF(AND($M4631=1,$N4631&gt;0),"CONVERGENTE",IF($M4631=1,"SOLO MÓVIL",IF($N4631&gt;0,"SOLO FIJO / INTERNET","SIN SERVICIOS"))))</f>
        <v/>
      </c>
      <c r="P4631">
        <f>IF($O4631="WINBACK","Recuperar (winback)",IF($O4631="CONVERGENTE","Upgrade / más líneas",IF($O4631="SOLO MÓVIL","Ofrecer fijo + internet (FLBBTV)",IF($O4631="SOLO FIJO / INTERNET","Ofrecer línea móvil Nextphone","Oferta completa (móvil + fijo + internet)"))))</f>
        <v/>
      </c>
      <c r="Q4631">
        <f>$F4631+$H4631+$L4631</f>
        <v/>
      </c>
      <c r="R4631">
        <f>IFERROR(VLOOKUP($A4631,Registros!$B$2:$G$6000,6,0),IFERROR(VLOOKUP($D4631,Winback!$B$2:$C$300,2,0),""))</f>
        <v/>
      </c>
      <c r="S4631">
        <f>IF($E4631=1,"NP","")&amp;IF($G4631=1,"+MOV","")&amp;IF($I4631=1,"+CS","")&amp;IF($K4631=1,"+WB","")</f>
        <v/>
      </c>
      <c r="T4631">
        <f>$E4631+$G4631+$I4631+$K4631</f>
        <v/>
      </c>
    </row>
    <row r="4632">
      <c r="A4632" t="inlineStr">
        <is>
          <t>338066490100</t>
        </is>
      </c>
      <c r="B4632" t="inlineStr">
        <is>
          <t>33806649</t>
        </is>
      </c>
      <c r="C4632" t="inlineStr">
        <is>
          <t>YOHN MICHAEL JESUS HERNANDEZ FERNANDEZ</t>
        </is>
      </c>
      <c r="D4632" t="inlineStr">
        <is>
          <t>YOHNMICHAELJESUSHERNANDEZFERNANDEZ</t>
        </is>
      </c>
      <c r="E4632">
        <f>IF(COUNTIFS(Registros!$A$2:$A$6000,"NP",Registros!$B$2:$B$6000,$A4632)&gt;0,1,0)</f>
        <v/>
      </c>
      <c r="F4632">
        <f>IF($E4632=1,SUMIFS(Registros!$F$2:$F$6000,Registros!$A$2:$A$6000,"NP",Registros!$B$2:$B$6000,$A4632),0)</f>
        <v/>
      </c>
      <c r="G4632">
        <f>IF(COUNTIFS(Registros!$A$2:$A$6000,"MOV",Registros!$B$2:$B$6000,$A4632)&gt;0,1,0)</f>
        <v/>
      </c>
      <c r="H4632">
        <f>IF($G4632=1,SUMIFS(Registros!$F$2:$F$6000,Registros!$A$2:$A$6000,"MOV",Registros!$B$2:$B$6000,$A4632),0)</f>
        <v/>
      </c>
      <c r="I4632">
        <f>IF(COUNTIFS(Registros!$A$2:$A$6000,"CS",Registros!$B$2:$B$6000,$A4632)&gt;0,1,0)</f>
        <v/>
      </c>
      <c r="J4632">
        <f>IF($I4632=1,SUMIFS(Registros!$I$2:$I$6000,Registros!$A$2:$A$6000,"CS",Registros!$B$2:$B$6000,$A4632),0)</f>
        <v/>
      </c>
      <c r="K4632">
        <f>IF(COUNTIFS(Winback!$K$2:$K$300,$D4632)&gt;0,1,0)</f>
        <v/>
      </c>
      <c r="L4632">
        <f>IF(AND($K4632=1,LEFT($A4632,3)="WB-"),SUMIFS(Winback!$D$2:$D$300,Winback!$K$2:$K$300,$D4632),0)</f>
        <v/>
      </c>
      <c r="M4632">
        <f>IF(OR($E4632=1,$G4632=1,SUMIFS(Registros!$J$2:$J$6000,Registros!$B$2:$B$6000,$A4632)&gt;0),1,0)</f>
        <v/>
      </c>
      <c r="N4632">
        <f>IF($J4632&gt;0,1,IF(COUNTIFS(Registros!$A$2:$A$6000,"CS",Registros!$B$2:$B$6000,$A4632,Registros!$K$2:$K$6000,"&lt;&gt;")&gt;0,1,0))</f>
        <v/>
      </c>
      <c r="O4632">
        <f>IF(AND($K4632=1,$E4632=0,$G4632=0,$I4632=0),"WINBACK",IF(AND($M4632=1,$N4632&gt;0),"CONVERGENTE",IF($M4632=1,"SOLO MÓVIL",IF($N4632&gt;0,"SOLO FIJO / INTERNET","SIN SERVICIOS"))))</f>
        <v/>
      </c>
      <c r="P4632">
        <f>IF($O4632="WINBACK","Recuperar (winback)",IF($O4632="CONVERGENTE","Upgrade / más líneas",IF($O4632="SOLO MÓVIL","Ofrecer fijo + internet (FLBBTV)",IF($O4632="SOLO FIJO / INTERNET","Ofrecer línea móvil Nextphone","Oferta completa (móvil + fijo + internet)"))))</f>
        <v/>
      </c>
      <c r="Q4632">
        <f>$F4632+$H4632+$L4632</f>
        <v/>
      </c>
      <c r="R4632">
        <f>IFERROR(VLOOKUP($A4632,Registros!$B$2:$G$6000,6,0),IFERROR(VLOOKUP($D4632,Winback!$B$2:$C$300,2,0),""))</f>
        <v/>
      </c>
      <c r="S4632">
        <f>IF($E4632=1,"NP","")&amp;IF($G4632=1,"+MOV","")&amp;IF($I4632=1,"+CS","")&amp;IF($K4632=1,"+WB","")</f>
        <v/>
      </c>
      <c r="T4632">
        <f>$E4632+$G4632+$I4632+$K4632</f>
        <v/>
      </c>
    </row>
    <row r="4633">
      <c r="A4633" t="inlineStr">
        <is>
          <t>338066490000</t>
        </is>
      </c>
      <c r="B4633" t="inlineStr">
        <is>
          <t>33806649</t>
        </is>
      </c>
      <c r="C4633" t="inlineStr">
        <is>
          <t>YOHN HERNANDEZ</t>
        </is>
      </c>
      <c r="D4633" t="inlineStr">
        <is>
          <t>YOHNHERNANDEZ</t>
        </is>
      </c>
      <c r="E4633">
        <f>IF(COUNTIFS(Registros!$A$2:$A$6000,"NP",Registros!$B$2:$B$6000,$A4633)&gt;0,1,0)</f>
        <v/>
      </c>
      <c r="F4633">
        <f>IF($E4633=1,SUMIFS(Registros!$F$2:$F$6000,Registros!$A$2:$A$6000,"NP",Registros!$B$2:$B$6000,$A4633),0)</f>
        <v/>
      </c>
      <c r="G4633">
        <f>IF(COUNTIFS(Registros!$A$2:$A$6000,"MOV",Registros!$B$2:$B$6000,$A4633)&gt;0,1,0)</f>
        <v/>
      </c>
      <c r="H4633">
        <f>IF($G4633=1,SUMIFS(Registros!$F$2:$F$6000,Registros!$A$2:$A$6000,"MOV",Registros!$B$2:$B$6000,$A4633),0)</f>
        <v/>
      </c>
      <c r="I4633">
        <f>IF(COUNTIFS(Registros!$A$2:$A$6000,"CS",Registros!$B$2:$B$6000,$A4633)&gt;0,1,0)</f>
        <v/>
      </c>
      <c r="J4633">
        <f>IF($I4633=1,SUMIFS(Registros!$I$2:$I$6000,Registros!$A$2:$A$6000,"CS",Registros!$B$2:$B$6000,$A4633),0)</f>
        <v/>
      </c>
      <c r="K4633">
        <f>IF(COUNTIFS(Winback!$K$2:$K$300,$D4633)&gt;0,1,0)</f>
        <v/>
      </c>
      <c r="L4633">
        <f>IF(AND($K4633=1,LEFT($A4633,3)="WB-"),SUMIFS(Winback!$D$2:$D$300,Winback!$K$2:$K$300,$D4633),0)</f>
        <v/>
      </c>
      <c r="M4633">
        <f>IF(OR($E4633=1,$G4633=1,SUMIFS(Registros!$J$2:$J$6000,Registros!$B$2:$B$6000,$A4633)&gt;0),1,0)</f>
        <v/>
      </c>
      <c r="N4633">
        <f>IF($J4633&gt;0,1,IF(COUNTIFS(Registros!$A$2:$A$6000,"CS",Registros!$B$2:$B$6000,$A4633,Registros!$K$2:$K$6000,"&lt;&gt;")&gt;0,1,0))</f>
        <v/>
      </c>
      <c r="O4633">
        <f>IF(AND($K4633=1,$E4633=0,$G4633=0,$I4633=0),"WINBACK",IF(AND($M4633=1,$N4633&gt;0),"CONVERGENTE",IF($M4633=1,"SOLO MÓVIL",IF($N4633&gt;0,"SOLO FIJO / INTERNET","SIN SERVICIOS"))))</f>
        <v/>
      </c>
      <c r="P4633">
        <f>IF($O4633="WINBACK","Recuperar (winback)",IF($O4633="CONVERGENTE","Upgrade / más líneas",IF($O4633="SOLO MÓVIL","Ofrecer fijo + internet (FLBBTV)",IF($O4633="SOLO FIJO / INTERNET","Ofrecer línea móvil Nextphone","Oferta completa (móvil + fijo + internet)"))))</f>
        <v/>
      </c>
      <c r="Q4633">
        <f>$F4633+$H4633+$L4633</f>
        <v/>
      </c>
      <c r="R4633">
        <f>IFERROR(VLOOKUP($A4633,Registros!$B$2:$G$6000,6,0),IFERROR(VLOOKUP($D4633,Winback!$B$2:$C$300,2,0),""))</f>
        <v/>
      </c>
      <c r="S4633">
        <f>IF($E4633=1,"NP","")&amp;IF($G4633=1,"+MOV","")&amp;IF($I4633=1,"+CS","")&amp;IF($K4633=1,"+WB","")</f>
        <v/>
      </c>
      <c r="T4633">
        <f>$E4633+$G4633+$I4633+$K4633</f>
        <v/>
      </c>
    </row>
    <row r="4634">
      <c r="A4634" t="inlineStr">
        <is>
          <t>322051720000</t>
        </is>
      </c>
      <c r="B4634" t="inlineStr">
        <is>
          <t>32205172</t>
        </is>
      </c>
      <c r="C4634" t="inlineStr">
        <is>
          <t>YOI EL DORADO SA</t>
        </is>
      </c>
      <c r="D4634" t="inlineStr">
        <is>
          <t>YOIELDORADOSA</t>
        </is>
      </c>
      <c r="E4634">
        <f>IF(COUNTIFS(Registros!$A$2:$A$6000,"NP",Registros!$B$2:$B$6000,$A4634)&gt;0,1,0)</f>
        <v/>
      </c>
      <c r="F4634">
        <f>IF($E4634=1,SUMIFS(Registros!$F$2:$F$6000,Registros!$A$2:$A$6000,"NP",Registros!$B$2:$B$6000,$A4634),0)</f>
        <v/>
      </c>
      <c r="G4634">
        <f>IF(COUNTIFS(Registros!$A$2:$A$6000,"MOV",Registros!$B$2:$B$6000,$A4634)&gt;0,1,0)</f>
        <v/>
      </c>
      <c r="H4634">
        <f>IF($G4634=1,SUMIFS(Registros!$F$2:$F$6000,Registros!$A$2:$A$6000,"MOV",Registros!$B$2:$B$6000,$A4634),0)</f>
        <v/>
      </c>
      <c r="I4634">
        <f>IF(COUNTIFS(Registros!$A$2:$A$6000,"CS",Registros!$B$2:$B$6000,$A4634)&gt;0,1,0)</f>
        <v/>
      </c>
      <c r="J4634">
        <f>IF($I4634=1,SUMIFS(Registros!$I$2:$I$6000,Registros!$A$2:$A$6000,"CS",Registros!$B$2:$B$6000,$A4634),0)</f>
        <v/>
      </c>
      <c r="K4634">
        <f>IF(COUNTIFS(Winback!$K$2:$K$300,$D4634)&gt;0,1,0)</f>
        <v/>
      </c>
      <c r="L4634">
        <f>IF(AND($K4634=1,LEFT($A4634,3)="WB-"),SUMIFS(Winback!$D$2:$D$300,Winback!$K$2:$K$300,$D4634),0)</f>
        <v/>
      </c>
      <c r="M4634">
        <f>IF(OR($E4634=1,$G4634=1,SUMIFS(Registros!$J$2:$J$6000,Registros!$B$2:$B$6000,$A4634)&gt;0),1,0)</f>
        <v/>
      </c>
      <c r="N4634">
        <f>IF($J4634&gt;0,1,IF(COUNTIFS(Registros!$A$2:$A$6000,"CS",Registros!$B$2:$B$6000,$A4634,Registros!$K$2:$K$6000,"&lt;&gt;")&gt;0,1,0))</f>
        <v/>
      </c>
      <c r="O4634">
        <f>IF(AND($K4634=1,$E4634=0,$G4634=0,$I4634=0),"WINBACK",IF(AND($M4634=1,$N4634&gt;0),"CONVERGENTE",IF($M4634=1,"SOLO MÓVIL",IF($N4634&gt;0,"SOLO FIJO / INTERNET","SIN SERVICIOS"))))</f>
        <v/>
      </c>
      <c r="P4634">
        <f>IF($O4634="WINBACK","Recuperar (winback)",IF($O4634="CONVERGENTE","Upgrade / más líneas",IF($O4634="SOLO MÓVIL","Ofrecer fijo + internet (FLBBTV)",IF($O4634="SOLO FIJO / INTERNET","Ofrecer línea móvil Nextphone","Oferta completa (móvil + fijo + internet)"))))</f>
        <v/>
      </c>
      <c r="Q4634">
        <f>$F4634+$H4634+$L4634</f>
        <v/>
      </c>
      <c r="R4634">
        <f>IFERROR(VLOOKUP($A4634,Registros!$B$2:$G$6000,6,0),IFERROR(VLOOKUP($D4634,Winback!$B$2:$C$300,2,0),""))</f>
        <v/>
      </c>
      <c r="S4634">
        <f>IF($E4634=1,"NP","")&amp;IF($G4634=1,"+MOV","")&amp;IF($I4634=1,"+CS","")&amp;IF($K4634=1,"+WB","")</f>
        <v/>
      </c>
      <c r="T4634">
        <f>$E4634+$G4634+$I4634+$K4634</f>
        <v/>
      </c>
    </row>
    <row r="4635">
      <c r="A4635" t="inlineStr">
        <is>
          <t>349434030000</t>
        </is>
      </c>
      <c r="B4635" t="inlineStr">
        <is>
          <t>34943403</t>
        </is>
      </c>
      <c r="C4635" t="inlineStr">
        <is>
          <t>YOISBETH LILIANA AVENDAÑO VALDES</t>
        </is>
      </c>
      <c r="D4635" t="inlineStr">
        <is>
          <t>YOISBETHLILIANAAVENDANOVALDES</t>
        </is>
      </c>
      <c r="E4635">
        <f>IF(COUNTIFS(Registros!$A$2:$A$6000,"NP",Registros!$B$2:$B$6000,$A4635)&gt;0,1,0)</f>
        <v/>
      </c>
      <c r="F4635">
        <f>IF($E4635=1,SUMIFS(Registros!$F$2:$F$6000,Registros!$A$2:$A$6000,"NP",Registros!$B$2:$B$6000,$A4635),0)</f>
        <v/>
      </c>
      <c r="G4635">
        <f>IF(COUNTIFS(Registros!$A$2:$A$6000,"MOV",Registros!$B$2:$B$6000,$A4635)&gt;0,1,0)</f>
        <v/>
      </c>
      <c r="H4635">
        <f>IF($G4635=1,SUMIFS(Registros!$F$2:$F$6000,Registros!$A$2:$A$6000,"MOV",Registros!$B$2:$B$6000,$A4635),0)</f>
        <v/>
      </c>
      <c r="I4635">
        <f>IF(COUNTIFS(Registros!$A$2:$A$6000,"CS",Registros!$B$2:$B$6000,$A4635)&gt;0,1,0)</f>
        <v/>
      </c>
      <c r="J4635">
        <f>IF($I4635=1,SUMIFS(Registros!$I$2:$I$6000,Registros!$A$2:$A$6000,"CS",Registros!$B$2:$B$6000,$A4635),0)</f>
        <v/>
      </c>
      <c r="K4635">
        <f>IF(COUNTIFS(Winback!$K$2:$K$300,$D4635)&gt;0,1,0)</f>
        <v/>
      </c>
      <c r="L4635">
        <f>IF(AND($K4635=1,LEFT($A4635,3)="WB-"),SUMIFS(Winback!$D$2:$D$300,Winback!$K$2:$K$300,$D4635),0)</f>
        <v/>
      </c>
      <c r="M4635">
        <f>IF(OR($E4635=1,$G4635=1,SUMIFS(Registros!$J$2:$J$6000,Registros!$B$2:$B$6000,$A4635)&gt;0),1,0)</f>
        <v/>
      </c>
      <c r="N4635">
        <f>IF($J4635&gt;0,1,IF(COUNTIFS(Registros!$A$2:$A$6000,"CS",Registros!$B$2:$B$6000,$A4635,Registros!$K$2:$K$6000,"&lt;&gt;")&gt;0,1,0))</f>
        <v/>
      </c>
      <c r="O4635">
        <f>IF(AND($K4635=1,$E4635=0,$G4635=0,$I4635=0),"WINBACK",IF(AND($M4635=1,$N4635&gt;0),"CONVERGENTE",IF($M4635=1,"SOLO MÓVIL",IF($N4635&gt;0,"SOLO FIJO / INTERNET","SIN SERVICIOS"))))</f>
        <v/>
      </c>
      <c r="P4635">
        <f>IF($O4635="WINBACK","Recuperar (winback)",IF($O4635="CONVERGENTE","Upgrade / más líneas",IF($O4635="SOLO MÓVIL","Ofrecer fijo + internet (FLBBTV)",IF($O4635="SOLO FIJO / INTERNET","Ofrecer línea móvil Nextphone","Oferta completa (móvil + fijo + internet)"))))</f>
        <v/>
      </c>
      <c r="Q4635">
        <f>$F4635+$H4635+$L4635</f>
        <v/>
      </c>
      <c r="R4635">
        <f>IFERROR(VLOOKUP($A4635,Registros!$B$2:$G$6000,6,0),IFERROR(VLOOKUP($D4635,Winback!$B$2:$C$300,2,0),""))</f>
        <v/>
      </c>
      <c r="S4635">
        <f>IF($E4635=1,"NP","")&amp;IF($G4635=1,"+MOV","")&amp;IF($I4635=1,"+CS","")&amp;IF($K4635=1,"+WB","")</f>
        <v/>
      </c>
      <c r="T4635">
        <f>$E4635+$G4635+$I4635+$K4635</f>
        <v/>
      </c>
    </row>
    <row r="4636">
      <c r="A4636" t="inlineStr">
        <is>
          <t>359078740000</t>
        </is>
      </c>
      <c r="B4636" t="inlineStr">
        <is>
          <t>35907874</t>
        </is>
      </c>
      <c r="C4636" t="inlineStr">
        <is>
          <t>YOISE DARIANIS CERRUD HENRIQUEZ</t>
        </is>
      </c>
      <c r="D4636" t="inlineStr">
        <is>
          <t>YOISEDARIANISCERRUDHENRIQUEZ</t>
        </is>
      </c>
      <c r="E4636">
        <f>IF(COUNTIFS(Registros!$A$2:$A$6000,"NP",Registros!$B$2:$B$6000,$A4636)&gt;0,1,0)</f>
        <v/>
      </c>
      <c r="F4636">
        <f>IF($E4636=1,SUMIFS(Registros!$F$2:$F$6000,Registros!$A$2:$A$6000,"NP",Registros!$B$2:$B$6000,$A4636),0)</f>
        <v/>
      </c>
      <c r="G4636">
        <f>IF(COUNTIFS(Registros!$A$2:$A$6000,"MOV",Registros!$B$2:$B$6000,$A4636)&gt;0,1,0)</f>
        <v/>
      </c>
      <c r="H4636">
        <f>IF($G4636=1,SUMIFS(Registros!$F$2:$F$6000,Registros!$A$2:$A$6000,"MOV",Registros!$B$2:$B$6000,$A4636),0)</f>
        <v/>
      </c>
      <c r="I4636">
        <f>IF(COUNTIFS(Registros!$A$2:$A$6000,"CS",Registros!$B$2:$B$6000,$A4636)&gt;0,1,0)</f>
        <v/>
      </c>
      <c r="J4636">
        <f>IF($I4636=1,SUMIFS(Registros!$I$2:$I$6000,Registros!$A$2:$A$6000,"CS",Registros!$B$2:$B$6000,$A4636),0)</f>
        <v/>
      </c>
      <c r="K4636">
        <f>IF(COUNTIFS(Winback!$K$2:$K$300,$D4636)&gt;0,1,0)</f>
        <v/>
      </c>
      <c r="L4636">
        <f>IF(AND($K4636=1,LEFT($A4636,3)="WB-"),SUMIFS(Winback!$D$2:$D$300,Winback!$K$2:$K$300,$D4636),0)</f>
        <v/>
      </c>
      <c r="M4636">
        <f>IF(OR($E4636=1,$G4636=1,SUMIFS(Registros!$J$2:$J$6000,Registros!$B$2:$B$6000,$A4636)&gt;0),1,0)</f>
        <v/>
      </c>
      <c r="N4636">
        <f>IF($J4636&gt;0,1,IF(COUNTIFS(Registros!$A$2:$A$6000,"CS",Registros!$B$2:$B$6000,$A4636,Registros!$K$2:$K$6000,"&lt;&gt;")&gt;0,1,0))</f>
        <v/>
      </c>
      <c r="O4636">
        <f>IF(AND($K4636=1,$E4636=0,$G4636=0,$I4636=0),"WINBACK",IF(AND($M4636=1,$N4636&gt;0),"CONVERGENTE",IF($M4636=1,"SOLO MÓVIL",IF($N4636&gt;0,"SOLO FIJO / INTERNET","SIN SERVICIOS"))))</f>
        <v/>
      </c>
      <c r="P4636">
        <f>IF($O4636="WINBACK","Recuperar (winback)",IF($O4636="CONVERGENTE","Upgrade / más líneas",IF($O4636="SOLO MÓVIL","Ofrecer fijo + internet (FLBBTV)",IF($O4636="SOLO FIJO / INTERNET","Ofrecer línea móvil Nextphone","Oferta completa (móvil + fijo + internet)"))))</f>
        <v/>
      </c>
      <c r="Q4636">
        <f>$F4636+$H4636+$L4636</f>
        <v/>
      </c>
      <c r="R4636">
        <f>IFERROR(VLOOKUP($A4636,Registros!$B$2:$G$6000,6,0),IFERROR(VLOOKUP($D4636,Winback!$B$2:$C$300,2,0),""))</f>
        <v/>
      </c>
      <c r="S4636">
        <f>IF($E4636=1,"NP","")&amp;IF($G4636=1,"+MOV","")&amp;IF($I4636=1,"+CS","")&amp;IF($K4636=1,"+WB","")</f>
        <v/>
      </c>
      <c r="T4636">
        <f>$E4636+$G4636+$I4636+$K4636</f>
        <v/>
      </c>
    </row>
    <row r="4637">
      <c r="A4637" t="inlineStr">
        <is>
          <t>288039250000</t>
        </is>
      </c>
      <c r="B4637" t="inlineStr">
        <is>
          <t>28803925</t>
        </is>
      </c>
      <c r="C4637" t="inlineStr">
        <is>
          <t>YOISY LIRIETH MONTES PITTI</t>
        </is>
      </c>
      <c r="D4637" t="inlineStr">
        <is>
          <t>YOISYLIRIETHMONTESPITTI</t>
        </is>
      </c>
      <c r="E4637">
        <f>IF(COUNTIFS(Registros!$A$2:$A$6000,"NP",Registros!$B$2:$B$6000,$A4637)&gt;0,1,0)</f>
        <v/>
      </c>
      <c r="F4637">
        <f>IF($E4637=1,SUMIFS(Registros!$F$2:$F$6000,Registros!$A$2:$A$6000,"NP",Registros!$B$2:$B$6000,$A4637),0)</f>
        <v/>
      </c>
      <c r="G4637">
        <f>IF(COUNTIFS(Registros!$A$2:$A$6000,"MOV",Registros!$B$2:$B$6000,$A4637)&gt;0,1,0)</f>
        <v/>
      </c>
      <c r="H4637">
        <f>IF($G4637=1,SUMIFS(Registros!$F$2:$F$6000,Registros!$A$2:$A$6000,"MOV",Registros!$B$2:$B$6000,$A4637),0)</f>
        <v/>
      </c>
      <c r="I4637">
        <f>IF(COUNTIFS(Registros!$A$2:$A$6000,"CS",Registros!$B$2:$B$6000,$A4637)&gt;0,1,0)</f>
        <v/>
      </c>
      <c r="J4637">
        <f>IF($I4637=1,SUMIFS(Registros!$I$2:$I$6000,Registros!$A$2:$A$6000,"CS",Registros!$B$2:$B$6000,$A4637),0)</f>
        <v/>
      </c>
      <c r="K4637">
        <f>IF(COUNTIFS(Winback!$K$2:$K$300,$D4637)&gt;0,1,0)</f>
        <v/>
      </c>
      <c r="L4637">
        <f>IF(AND($K4637=1,LEFT($A4637,3)="WB-"),SUMIFS(Winback!$D$2:$D$300,Winback!$K$2:$K$300,$D4637),0)</f>
        <v/>
      </c>
      <c r="M4637">
        <f>IF(OR($E4637=1,$G4637=1,SUMIFS(Registros!$J$2:$J$6000,Registros!$B$2:$B$6000,$A4637)&gt;0),1,0)</f>
        <v/>
      </c>
      <c r="N4637">
        <f>IF($J4637&gt;0,1,IF(COUNTIFS(Registros!$A$2:$A$6000,"CS",Registros!$B$2:$B$6000,$A4637,Registros!$K$2:$K$6000,"&lt;&gt;")&gt;0,1,0))</f>
        <v/>
      </c>
      <c r="O4637">
        <f>IF(AND($K4637=1,$E4637=0,$G4637=0,$I4637=0),"WINBACK",IF(AND($M4637=1,$N4637&gt;0),"CONVERGENTE",IF($M4637=1,"SOLO MÓVIL",IF($N4637&gt;0,"SOLO FIJO / INTERNET","SIN SERVICIOS"))))</f>
        <v/>
      </c>
      <c r="P4637">
        <f>IF($O4637="WINBACK","Recuperar (winback)",IF($O4637="CONVERGENTE","Upgrade / más líneas",IF($O4637="SOLO MÓVIL","Ofrecer fijo + internet (FLBBTV)",IF($O4637="SOLO FIJO / INTERNET","Ofrecer línea móvil Nextphone","Oferta completa (móvil + fijo + internet)"))))</f>
        <v/>
      </c>
      <c r="Q4637">
        <f>$F4637+$H4637+$L4637</f>
        <v/>
      </c>
      <c r="R4637">
        <f>IFERROR(VLOOKUP($A4637,Registros!$B$2:$G$6000,6,0),IFERROR(VLOOKUP($D4637,Winback!$B$2:$C$300,2,0),""))</f>
        <v/>
      </c>
      <c r="S4637">
        <f>IF($E4637=1,"NP","")&amp;IF($G4637=1,"+MOV","")&amp;IF($I4637=1,"+CS","")&amp;IF($K4637=1,"+WB","")</f>
        <v/>
      </c>
      <c r="T4637">
        <f>$E4637+$G4637+$I4637+$K4637</f>
        <v/>
      </c>
    </row>
    <row r="4638">
      <c r="A4638" t="inlineStr">
        <is>
          <t>357054960000</t>
        </is>
      </c>
      <c r="B4638" t="inlineStr">
        <is>
          <t>35705496</t>
        </is>
      </c>
      <c r="C4638" t="inlineStr">
        <is>
          <t>YOLANDA CHUNG YAU</t>
        </is>
      </c>
      <c r="D4638" t="inlineStr">
        <is>
          <t>YOLANDACHUNGYAU</t>
        </is>
      </c>
      <c r="E4638">
        <f>IF(COUNTIFS(Registros!$A$2:$A$6000,"NP",Registros!$B$2:$B$6000,$A4638)&gt;0,1,0)</f>
        <v/>
      </c>
      <c r="F4638">
        <f>IF($E4638=1,SUMIFS(Registros!$F$2:$F$6000,Registros!$A$2:$A$6000,"NP",Registros!$B$2:$B$6000,$A4638),0)</f>
        <v/>
      </c>
      <c r="G4638">
        <f>IF(COUNTIFS(Registros!$A$2:$A$6000,"MOV",Registros!$B$2:$B$6000,$A4638)&gt;0,1,0)</f>
        <v/>
      </c>
      <c r="H4638">
        <f>IF($G4638=1,SUMIFS(Registros!$F$2:$F$6000,Registros!$A$2:$A$6000,"MOV",Registros!$B$2:$B$6000,$A4638),0)</f>
        <v/>
      </c>
      <c r="I4638">
        <f>IF(COUNTIFS(Registros!$A$2:$A$6000,"CS",Registros!$B$2:$B$6000,$A4638)&gt;0,1,0)</f>
        <v/>
      </c>
      <c r="J4638">
        <f>IF($I4638=1,SUMIFS(Registros!$I$2:$I$6000,Registros!$A$2:$A$6000,"CS",Registros!$B$2:$B$6000,$A4638),0)</f>
        <v/>
      </c>
      <c r="K4638">
        <f>IF(COUNTIFS(Winback!$K$2:$K$300,$D4638)&gt;0,1,0)</f>
        <v/>
      </c>
      <c r="L4638">
        <f>IF(AND($K4638=1,LEFT($A4638,3)="WB-"),SUMIFS(Winback!$D$2:$D$300,Winback!$K$2:$K$300,$D4638),0)</f>
        <v/>
      </c>
      <c r="M4638">
        <f>IF(OR($E4638=1,$G4638=1,SUMIFS(Registros!$J$2:$J$6000,Registros!$B$2:$B$6000,$A4638)&gt;0),1,0)</f>
        <v/>
      </c>
      <c r="N4638">
        <f>IF($J4638&gt;0,1,IF(COUNTIFS(Registros!$A$2:$A$6000,"CS",Registros!$B$2:$B$6000,$A4638,Registros!$K$2:$K$6000,"&lt;&gt;")&gt;0,1,0))</f>
        <v/>
      </c>
      <c r="O4638">
        <f>IF(AND($K4638=1,$E4638=0,$G4638=0,$I4638=0),"WINBACK",IF(AND($M4638=1,$N4638&gt;0),"CONVERGENTE",IF($M4638=1,"SOLO MÓVIL",IF($N4638&gt;0,"SOLO FIJO / INTERNET","SIN SERVICIOS"))))</f>
        <v/>
      </c>
      <c r="P4638">
        <f>IF($O4638="WINBACK","Recuperar (winback)",IF($O4638="CONVERGENTE","Upgrade / más líneas",IF($O4638="SOLO MÓVIL","Ofrecer fijo + internet (FLBBTV)",IF($O4638="SOLO FIJO / INTERNET","Ofrecer línea móvil Nextphone","Oferta completa (móvil + fijo + internet)"))))</f>
        <v/>
      </c>
      <c r="Q4638">
        <f>$F4638+$H4638+$L4638</f>
        <v/>
      </c>
      <c r="R4638">
        <f>IFERROR(VLOOKUP($A4638,Registros!$B$2:$G$6000,6,0),IFERROR(VLOOKUP($D4638,Winback!$B$2:$C$300,2,0),""))</f>
        <v/>
      </c>
      <c r="S4638">
        <f>IF($E4638=1,"NP","")&amp;IF($G4638=1,"+MOV","")&amp;IF($I4638=1,"+CS","")&amp;IF($K4638=1,"+WB","")</f>
        <v/>
      </c>
      <c r="T4638">
        <f>$E4638+$G4638+$I4638+$K4638</f>
        <v/>
      </c>
    </row>
    <row r="4639">
      <c r="A4639" t="inlineStr">
        <is>
          <t>355006840000</t>
        </is>
      </c>
      <c r="B4639" t="inlineStr">
        <is>
          <t>35500684</t>
        </is>
      </c>
      <c r="C4639" t="inlineStr">
        <is>
          <t>YOLANDA CONCEPCION HEREDIA TORRES DE PROSPER</t>
        </is>
      </c>
      <c r="D4639" t="inlineStr">
        <is>
          <t>YOLANDACONCEPCIONHEREDIATORRESDEPROSPER</t>
        </is>
      </c>
      <c r="E4639">
        <f>IF(COUNTIFS(Registros!$A$2:$A$6000,"NP",Registros!$B$2:$B$6000,$A4639)&gt;0,1,0)</f>
        <v/>
      </c>
      <c r="F4639">
        <f>IF($E4639=1,SUMIFS(Registros!$F$2:$F$6000,Registros!$A$2:$A$6000,"NP",Registros!$B$2:$B$6000,$A4639),0)</f>
        <v/>
      </c>
      <c r="G4639">
        <f>IF(COUNTIFS(Registros!$A$2:$A$6000,"MOV",Registros!$B$2:$B$6000,$A4639)&gt;0,1,0)</f>
        <v/>
      </c>
      <c r="H4639">
        <f>IF($G4639=1,SUMIFS(Registros!$F$2:$F$6000,Registros!$A$2:$A$6000,"MOV",Registros!$B$2:$B$6000,$A4639),0)</f>
        <v/>
      </c>
      <c r="I4639">
        <f>IF(COUNTIFS(Registros!$A$2:$A$6000,"CS",Registros!$B$2:$B$6000,$A4639)&gt;0,1,0)</f>
        <v/>
      </c>
      <c r="J4639">
        <f>IF($I4639=1,SUMIFS(Registros!$I$2:$I$6000,Registros!$A$2:$A$6000,"CS",Registros!$B$2:$B$6000,$A4639),0)</f>
        <v/>
      </c>
      <c r="K4639">
        <f>IF(COUNTIFS(Winback!$K$2:$K$300,$D4639)&gt;0,1,0)</f>
        <v/>
      </c>
      <c r="L4639">
        <f>IF(AND($K4639=1,LEFT($A4639,3)="WB-"),SUMIFS(Winback!$D$2:$D$300,Winback!$K$2:$K$300,$D4639),0)</f>
        <v/>
      </c>
      <c r="M4639">
        <f>IF(OR($E4639=1,$G4639=1,SUMIFS(Registros!$J$2:$J$6000,Registros!$B$2:$B$6000,$A4639)&gt;0),1,0)</f>
        <v/>
      </c>
      <c r="N4639">
        <f>IF($J4639&gt;0,1,IF(COUNTIFS(Registros!$A$2:$A$6000,"CS",Registros!$B$2:$B$6000,$A4639,Registros!$K$2:$K$6000,"&lt;&gt;")&gt;0,1,0))</f>
        <v/>
      </c>
      <c r="O4639">
        <f>IF(AND($K4639=1,$E4639=0,$G4639=0,$I4639=0),"WINBACK",IF(AND($M4639=1,$N4639&gt;0),"CONVERGENTE",IF($M4639=1,"SOLO MÓVIL",IF($N4639&gt;0,"SOLO FIJO / INTERNET","SIN SERVICIOS"))))</f>
        <v/>
      </c>
      <c r="P4639">
        <f>IF($O4639="WINBACK","Recuperar (winback)",IF($O4639="CONVERGENTE","Upgrade / más líneas",IF($O4639="SOLO MÓVIL","Ofrecer fijo + internet (FLBBTV)",IF($O4639="SOLO FIJO / INTERNET","Ofrecer línea móvil Nextphone","Oferta completa (móvil + fijo + internet)"))))</f>
        <v/>
      </c>
      <c r="Q4639">
        <f>$F4639+$H4639+$L4639</f>
        <v/>
      </c>
      <c r="R4639">
        <f>IFERROR(VLOOKUP($A4639,Registros!$B$2:$G$6000,6,0),IFERROR(VLOOKUP($D4639,Winback!$B$2:$C$300,2,0),""))</f>
        <v/>
      </c>
      <c r="S4639">
        <f>IF($E4639=1,"NP","")&amp;IF($G4639=1,"+MOV","")&amp;IF($I4639=1,"+CS","")&amp;IF($K4639=1,"+WB","")</f>
        <v/>
      </c>
      <c r="T4639">
        <f>$E4639+$G4639+$I4639+$K4639</f>
        <v/>
      </c>
    </row>
    <row r="4640">
      <c r="A4640" t="inlineStr">
        <is>
          <t>344052790000</t>
        </is>
      </c>
      <c r="B4640" t="inlineStr">
        <is>
          <t>34405279</t>
        </is>
      </c>
      <c r="C4640" t="inlineStr">
        <is>
          <t>YOLANDA CRISTINA DIAZ GRAEL</t>
        </is>
      </c>
      <c r="D4640" t="inlineStr">
        <is>
          <t>YOLANDACRISTINADIAZGRAEL</t>
        </is>
      </c>
      <c r="E4640">
        <f>IF(COUNTIFS(Registros!$A$2:$A$6000,"NP",Registros!$B$2:$B$6000,$A4640)&gt;0,1,0)</f>
        <v/>
      </c>
      <c r="F4640">
        <f>IF($E4640=1,SUMIFS(Registros!$F$2:$F$6000,Registros!$A$2:$A$6000,"NP",Registros!$B$2:$B$6000,$A4640),0)</f>
        <v/>
      </c>
      <c r="G4640">
        <f>IF(COUNTIFS(Registros!$A$2:$A$6000,"MOV",Registros!$B$2:$B$6000,$A4640)&gt;0,1,0)</f>
        <v/>
      </c>
      <c r="H4640">
        <f>IF($G4640=1,SUMIFS(Registros!$F$2:$F$6000,Registros!$A$2:$A$6000,"MOV",Registros!$B$2:$B$6000,$A4640),0)</f>
        <v/>
      </c>
      <c r="I4640">
        <f>IF(COUNTIFS(Registros!$A$2:$A$6000,"CS",Registros!$B$2:$B$6000,$A4640)&gt;0,1,0)</f>
        <v/>
      </c>
      <c r="J4640">
        <f>IF($I4640=1,SUMIFS(Registros!$I$2:$I$6000,Registros!$A$2:$A$6000,"CS",Registros!$B$2:$B$6000,$A4640),0)</f>
        <v/>
      </c>
      <c r="K4640">
        <f>IF(COUNTIFS(Winback!$K$2:$K$300,$D4640)&gt;0,1,0)</f>
        <v/>
      </c>
      <c r="L4640">
        <f>IF(AND($K4640=1,LEFT($A4640,3)="WB-"),SUMIFS(Winback!$D$2:$D$300,Winback!$K$2:$K$300,$D4640),0)</f>
        <v/>
      </c>
      <c r="M4640">
        <f>IF(OR($E4640=1,$G4640=1,SUMIFS(Registros!$J$2:$J$6000,Registros!$B$2:$B$6000,$A4640)&gt;0),1,0)</f>
        <v/>
      </c>
      <c r="N4640">
        <f>IF($J4640&gt;0,1,IF(COUNTIFS(Registros!$A$2:$A$6000,"CS",Registros!$B$2:$B$6000,$A4640,Registros!$K$2:$K$6000,"&lt;&gt;")&gt;0,1,0))</f>
        <v/>
      </c>
      <c r="O4640">
        <f>IF(AND($K4640=1,$E4640=0,$G4640=0,$I4640=0),"WINBACK",IF(AND($M4640=1,$N4640&gt;0),"CONVERGENTE",IF($M4640=1,"SOLO MÓVIL",IF($N4640&gt;0,"SOLO FIJO / INTERNET","SIN SERVICIOS"))))</f>
        <v/>
      </c>
      <c r="P4640">
        <f>IF($O4640="WINBACK","Recuperar (winback)",IF($O4640="CONVERGENTE","Upgrade / más líneas",IF($O4640="SOLO MÓVIL","Ofrecer fijo + internet (FLBBTV)",IF($O4640="SOLO FIJO / INTERNET","Ofrecer línea móvil Nextphone","Oferta completa (móvil + fijo + internet)"))))</f>
        <v/>
      </c>
      <c r="Q4640">
        <f>$F4640+$H4640+$L4640</f>
        <v/>
      </c>
      <c r="R4640">
        <f>IFERROR(VLOOKUP($A4640,Registros!$B$2:$G$6000,6,0),IFERROR(VLOOKUP($D4640,Winback!$B$2:$C$300,2,0),""))</f>
        <v/>
      </c>
      <c r="S4640">
        <f>IF($E4640=1,"NP","")&amp;IF($G4640=1,"+MOV","")&amp;IF($I4640=1,"+CS","")&amp;IF($K4640=1,"+WB","")</f>
        <v/>
      </c>
      <c r="T4640">
        <f>$E4640+$G4640+$I4640+$K4640</f>
        <v/>
      </c>
    </row>
    <row r="4641">
      <c r="A4641" t="inlineStr">
        <is>
          <t>325101040000</t>
        </is>
      </c>
      <c r="B4641" t="inlineStr">
        <is>
          <t>32510104</t>
        </is>
      </c>
      <c r="C4641" t="inlineStr">
        <is>
          <t>YOLANDA MILORD</t>
        </is>
      </c>
      <c r="D4641" t="inlineStr">
        <is>
          <t>YOLANDAMILORD</t>
        </is>
      </c>
      <c r="E4641">
        <f>IF(COUNTIFS(Registros!$A$2:$A$6000,"NP",Registros!$B$2:$B$6000,$A4641)&gt;0,1,0)</f>
        <v/>
      </c>
      <c r="F4641">
        <f>IF($E4641=1,SUMIFS(Registros!$F$2:$F$6000,Registros!$A$2:$A$6000,"NP",Registros!$B$2:$B$6000,$A4641),0)</f>
        <v/>
      </c>
      <c r="G4641">
        <f>IF(COUNTIFS(Registros!$A$2:$A$6000,"MOV",Registros!$B$2:$B$6000,$A4641)&gt;0,1,0)</f>
        <v/>
      </c>
      <c r="H4641">
        <f>IF($G4641=1,SUMIFS(Registros!$F$2:$F$6000,Registros!$A$2:$A$6000,"MOV",Registros!$B$2:$B$6000,$A4641),0)</f>
        <v/>
      </c>
      <c r="I4641">
        <f>IF(COUNTIFS(Registros!$A$2:$A$6000,"CS",Registros!$B$2:$B$6000,$A4641)&gt;0,1,0)</f>
        <v/>
      </c>
      <c r="J4641">
        <f>IF($I4641=1,SUMIFS(Registros!$I$2:$I$6000,Registros!$A$2:$A$6000,"CS",Registros!$B$2:$B$6000,$A4641),0)</f>
        <v/>
      </c>
      <c r="K4641">
        <f>IF(COUNTIFS(Winback!$K$2:$K$300,$D4641)&gt;0,1,0)</f>
        <v/>
      </c>
      <c r="L4641">
        <f>IF(AND($K4641=1,LEFT($A4641,3)="WB-"),SUMIFS(Winback!$D$2:$D$300,Winback!$K$2:$K$300,$D4641),0)</f>
        <v/>
      </c>
      <c r="M4641">
        <f>IF(OR($E4641=1,$G4641=1,SUMIFS(Registros!$J$2:$J$6000,Registros!$B$2:$B$6000,$A4641)&gt;0),1,0)</f>
        <v/>
      </c>
      <c r="N4641">
        <f>IF($J4641&gt;0,1,IF(COUNTIFS(Registros!$A$2:$A$6000,"CS",Registros!$B$2:$B$6000,$A4641,Registros!$K$2:$K$6000,"&lt;&gt;")&gt;0,1,0))</f>
        <v/>
      </c>
      <c r="O4641">
        <f>IF(AND($K4641=1,$E4641=0,$G4641=0,$I4641=0),"WINBACK",IF(AND($M4641=1,$N4641&gt;0),"CONVERGENTE",IF($M4641=1,"SOLO MÓVIL",IF($N4641&gt;0,"SOLO FIJO / INTERNET","SIN SERVICIOS"))))</f>
        <v/>
      </c>
      <c r="P4641">
        <f>IF($O4641="WINBACK","Recuperar (winback)",IF($O4641="CONVERGENTE","Upgrade / más líneas",IF($O4641="SOLO MÓVIL","Ofrecer fijo + internet (FLBBTV)",IF($O4641="SOLO FIJO / INTERNET","Ofrecer línea móvil Nextphone","Oferta completa (móvil + fijo + internet)"))))</f>
        <v/>
      </c>
      <c r="Q4641">
        <f>$F4641+$H4641+$L4641</f>
        <v/>
      </c>
      <c r="R4641">
        <f>IFERROR(VLOOKUP($A4641,Registros!$B$2:$G$6000,6,0),IFERROR(VLOOKUP($D4641,Winback!$B$2:$C$300,2,0),""))</f>
        <v/>
      </c>
      <c r="S4641">
        <f>IF($E4641=1,"NP","")&amp;IF($G4641=1,"+MOV","")&amp;IF($I4641=1,"+CS","")&amp;IF($K4641=1,"+WB","")</f>
        <v/>
      </c>
      <c r="T4641">
        <f>$E4641+$G4641+$I4641+$K4641</f>
        <v/>
      </c>
    </row>
    <row r="4642">
      <c r="A4642" t="inlineStr">
        <is>
          <t>321010960000</t>
        </is>
      </c>
      <c r="B4642" t="inlineStr">
        <is>
          <t>32101096</t>
        </is>
      </c>
      <c r="C4642" t="inlineStr">
        <is>
          <t>YOLANDA ZAPATA MOLANO</t>
        </is>
      </c>
      <c r="D4642" t="inlineStr">
        <is>
          <t>YOLANDAZAPATAMOLANO</t>
        </is>
      </c>
      <c r="E4642">
        <f>IF(COUNTIFS(Registros!$A$2:$A$6000,"NP",Registros!$B$2:$B$6000,$A4642)&gt;0,1,0)</f>
        <v/>
      </c>
      <c r="F4642">
        <f>IF($E4642=1,SUMIFS(Registros!$F$2:$F$6000,Registros!$A$2:$A$6000,"NP",Registros!$B$2:$B$6000,$A4642),0)</f>
        <v/>
      </c>
      <c r="G4642">
        <f>IF(COUNTIFS(Registros!$A$2:$A$6000,"MOV",Registros!$B$2:$B$6000,$A4642)&gt;0,1,0)</f>
        <v/>
      </c>
      <c r="H4642">
        <f>IF($G4642=1,SUMIFS(Registros!$F$2:$F$6000,Registros!$A$2:$A$6000,"MOV",Registros!$B$2:$B$6000,$A4642),0)</f>
        <v/>
      </c>
      <c r="I4642">
        <f>IF(COUNTIFS(Registros!$A$2:$A$6000,"CS",Registros!$B$2:$B$6000,$A4642)&gt;0,1,0)</f>
        <v/>
      </c>
      <c r="J4642">
        <f>IF($I4642=1,SUMIFS(Registros!$I$2:$I$6000,Registros!$A$2:$A$6000,"CS",Registros!$B$2:$B$6000,$A4642),0)</f>
        <v/>
      </c>
      <c r="K4642">
        <f>IF(COUNTIFS(Winback!$K$2:$K$300,$D4642)&gt;0,1,0)</f>
        <v/>
      </c>
      <c r="L4642">
        <f>IF(AND($K4642=1,LEFT($A4642,3)="WB-"),SUMIFS(Winback!$D$2:$D$300,Winback!$K$2:$K$300,$D4642),0)</f>
        <v/>
      </c>
      <c r="M4642">
        <f>IF(OR($E4642=1,$G4642=1,SUMIFS(Registros!$J$2:$J$6000,Registros!$B$2:$B$6000,$A4642)&gt;0),1,0)</f>
        <v/>
      </c>
      <c r="N4642">
        <f>IF($J4642&gt;0,1,IF(COUNTIFS(Registros!$A$2:$A$6000,"CS",Registros!$B$2:$B$6000,$A4642,Registros!$K$2:$K$6000,"&lt;&gt;")&gt;0,1,0))</f>
        <v/>
      </c>
      <c r="O4642">
        <f>IF(AND($K4642=1,$E4642=0,$G4642=0,$I4642=0),"WINBACK",IF(AND($M4642=1,$N4642&gt;0),"CONVERGENTE",IF($M4642=1,"SOLO MÓVIL",IF($N4642&gt;0,"SOLO FIJO / INTERNET","SIN SERVICIOS"))))</f>
        <v/>
      </c>
      <c r="P4642">
        <f>IF($O4642="WINBACK","Recuperar (winback)",IF($O4642="CONVERGENTE","Upgrade / más líneas",IF($O4642="SOLO MÓVIL","Ofrecer fijo + internet (FLBBTV)",IF($O4642="SOLO FIJO / INTERNET","Ofrecer línea móvil Nextphone","Oferta completa (móvil + fijo + internet)"))))</f>
        <v/>
      </c>
      <c r="Q4642">
        <f>$F4642+$H4642+$L4642</f>
        <v/>
      </c>
      <c r="R4642">
        <f>IFERROR(VLOOKUP($A4642,Registros!$B$2:$G$6000,6,0),IFERROR(VLOOKUP($D4642,Winback!$B$2:$C$300,2,0),""))</f>
        <v/>
      </c>
      <c r="S4642">
        <f>IF($E4642=1,"NP","")&amp;IF($G4642=1,"+MOV","")&amp;IF($I4642=1,"+CS","")&amp;IF($K4642=1,"+WB","")</f>
        <v/>
      </c>
      <c r="T4642">
        <f>$E4642+$G4642+$I4642+$K4642</f>
        <v/>
      </c>
    </row>
    <row r="4643">
      <c r="A4643" t="inlineStr">
        <is>
          <t>301021560000</t>
        </is>
      </c>
      <c r="B4643" t="inlineStr">
        <is>
          <t>30102156</t>
        </is>
      </c>
      <c r="C4643" t="inlineStr">
        <is>
          <t>YOLI CHIQUINQUIRA BALBONI</t>
        </is>
      </c>
      <c r="D4643" t="inlineStr">
        <is>
          <t>YOLICHIQUINQUIRABALBONI</t>
        </is>
      </c>
      <c r="E4643">
        <f>IF(COUNTIFS(Registros!$A$2:$A$6000,"NP",Registros!$B$2:$B$6000,$A4643)&gt;0,1,0)</f>
        <v/>
      </c>
      <c r="F4643">
        <f>IF($E4643=1,SUMIFS(Registros!$F$2:$F$6000,Registros!$A$2:$A$6000,"NP",Registros!$B$2:$B$6000,$A4643),0)</f>
        <v/>
      </c>
      <c r="G4643">
        <f>IF(COUNTIFS(Registros!$A$2:$A$6000,"MOV",Registros!$B$2:$B$6000,$A4643)&gt;0,1,0)</f>
        <v/>
      </c>
      <c r="H4643">
        <f>IF($G4643=1,SUMIFS(Registros!$F$2:$F$6000,Registros!$A$2:$A$6000,"MOV",Registros!$B$2:$B$6000,$A4643),0)</f>
        <v/>
      </c>
      <c r="I4643">
        <f>IF(COUNTIFS(Registros!$A$2:$A$6000,"CS",Registros!$B$2:$B$6000,$A4643)&gt;0,1,0)</f>
        <v/>
      </c>
      <c r="J4643">
        <f>IF($I4643=1,SUMIFS(Registros!$I$2:$I$6000,Registros!$A$2:$A$6000,"CS",Registros!$B$2:$B$6000,$A4643),0)</f>
        <v/>
      </c>
      <c r="K4643">
        <f>IF(COUNTIFS(Winback!$K$2:$K$300,$D4643)&gt;0,1,0)</f>
        <v/>
      </c>
      <c r="L4643">
        <f>IF(AND($K4643=1,LEFT($A4643,3)="WB-"),SUMIFS(Winback!$D$2:$D$300,Winback!$K$2:$K$300,$D4643),0)</f>
        <v/>
      </c>
      <c r="M4643">
        <f>IF(OR($E4643=1,$G4643=1,SUMIFS(Registros!$J$2:$J$6000,Registros!$B$2:$B$6000,$A4643)&gt;0),1,0)</f>
        <v/>
      </c>
      <c r="N4643">
        <f>IF($J4643&gt;0,1,IF(COUNTIFS(Registros!$A$2:$A$6000,"CS",Registros!$B$2:$B$6000,$A4643,Registros!$K$2:$K$6000,"&lt;&gt;")&gt;0,1,0))</f>
        <v/>
      </c>
      <c r="O4643">
        <f>IF(AND($K4643=1,$E4643=0,$G4643=0,$I4643=0),"WINBACK",IF(AND($M4643=1,$N4643&gt;0),"CONVERGENTE",IF($M4643=1,"SOLO MÓVIL",IF($N4643&gt;0,"SOLO FIJO / INTERNET","SIN SERVICIOS"))))</f>
        <v/>
      </c>
      <c r="P4643">
        <f>IF($O4643="WINBACK","Recuperar (winback)",IF($O4643="CONVERGENTE","Upgrade / más líneas",IF($O4643="SOLO MÓVIL","Ofrecer fijo + internet (FLBBTV)",IF($O4643="SOLO FIJO / INTERNET","Ofrecer línea móvil Nextphone","Oferta completa (móvil + fijo + internet)"))))</f>
        <v/>
      </c>
      <c r="Q4643">
        <f>$F4643+$H4643+$L4643</f>
        <v/>
      </c>
      <c r="R4643">
        <f>IFERROR(VLOOKUP($A4643,Registros!$B$2:$G$6000,6,0),IFERROR(VLOOKUP($D4643,Winback!$B$2:$C$300,2,0),""))</f>
        <v/>
      </c>
      <c r="S4643">
        <f>IF($E4643=1,"NP","")&amp;IF($G4643=1,"+MOV","")&amp;IF($I4643=1,"+CS","")&amp;IF($K4643=1,"+WB","")</f>
        <v/>
      </c>
      <c r="T4643">
        <f>$E4643+$G4643+$I4643+$K4643</f>
        <v/>
      </c>
    </row>
    <row r="4644">
      <c r="A4644" t="inlineStr">
        <is>
          <t>358093190000</t>
        </is>
      </c>
      <c r="B4644" t="inlineStr">
        <is>
          <t>35809319</t>
        </is>
      </c>
      <c r="C4644" t="inlineStr">
        <is>
          <t>YOLIS ANALLIVY MANRIQUEZ</t>
        </is>
      </c>
      <c r="D4644" t="inlineStr">
        <is>
          <t>YOLISANALLIVYMANRIQUEZ</t>
        </is>
      </c>
      <c r="E4644">
        <f>IF(COUNTIFS(Registros!$A$2:$A$6000,"NP",Registros!$B$2:$B$6000,$A4644)&gt;0,1,0)</f>
        <v/>
      </c>
      <c r="F4644">
        <f>IF($E4644=1,SUMIFS(Registros!$F$2:$F$6000,Registros!$A$2:$A$6000,"NP",Registros!$B$2:$B$6000,$A4644),0)</f>
        <v/>
      </c>
      <c r="G4644">
        <f>IF(COUNTIFS(Registros!$A$2:$A$6000,"MOV",Registros!$B$2:$B$6000,$A4644)&gt;0,1,0)</f>
        <v/>
      </c>
      <c r="H4644">
        <f>IF($G4644=1,SUMIFS(Registros!$F$2:$F$6000,Registros!$A$2:$A$6000,"MOV",Registros!$B$2:$B$6000,$A4644),0)</f>
        <v/>
      </c>
      <c r="I4644">
        <f>IF(COUNTIFS(Registros!$A$2:$A$6000,"CS",Registros!$B$2:$B$6000,$A4644)&gt;0,1,0)</f>
        <v/>
      </c>
      <c r="J4644">
        <f>IF($I4644=1,SUMIFS(Registros!$I$2:$I$6000,Registros!$A$2:$A$6000,"CS",Registros!$B$2:$B$6000,$A4644),0)</f>
        <v/>
      </c>
      <c r="K4644">
        <f>IF(COUNTIFS(Winback!$K$2:$K$300,$D4644)&gt;0,1,0)</f>
        <v/>
      </c>
      <c r="L4644">
        <f>IF(AND($K4644=1,LEFT($A4644,3)="WB-"),SUMIFS(Winback!$D$2:$D$300,Winback!$K$2:$K$300,$D4644),0)</f>
        <v/>
      </c>
      <c r="M4644">
        <f>IF(OR($E4644=1,$G4644=1,SUMIFS(Registros!$J$2:$J$6000,Registros!$B$2:$B$6000,$A4644)&gt;0),1,0)</f>
        <v/>
      </c>
      <c r="N4644">
        <f>IF($J4644&gt;0,1,IF(COUNTIFS(Registros!$A$2:$A$6000,"CS",Registros!$B$2:$B$6000,$A4644,Registros!$K$2:$K$6000,"&lt;&gt;")&gt;0,1,0))</f>
        <v/>
      </c>
      <c r="O4644">
        <f>IF(AND($K4644=1,$E4644=0,$G4644=0,$I4644=0),"WINBACK",IF(AND($M4644=1,$N4644&gt;0),"CONVERGENTE",IF($M4644=1,"SOLO MÓVIL",IF($N4644&gt;0,"SOLO FIJO / INTERNET","SIN SERVICIOS"))))</f>
        <v/>
      </c>
      <c r="P4644">
        <f>IF($O4644="WINBACK","Recuperar (winback)",IF($O4644="CONVERGENTE","Upgrade / más líneas",IF($O4644="SOLO MÓVIL","Ofrecer fijo + internet (FLBBTV)",IF($O4644="SOLO FIJO / INTERNET","Ofrecer línea móvil Nextphone","Oferta completa (móvil + fijo + internet)"))))</f>
        <v/>
      </c>
      <c r="Q4644">
        <f>$F4644+$H4644+$L4644</f>
        <v/>
      </c>
      <c r="R4644">
        <f>IFERROR(VLOOKUP($A4644,Registros!$B$2:$G$6000,6,0),IFERROR(VLOOKUP($D4644,Winback!$B$2:$C$300,2,0),""))</f>
        <v/>
      </c>
      <c r="S4644">
        <f>IF($E4644=1,"NP","")&amp;IF($G4644=1,"+MOV","")&amp;IF($I4644=1,"+CS","")&amp;IF($K4644=1,"+WB","")</f>
        <v/>
      </c>
      <c r="T4644">
        <f>$E4644+$G4644+$I4644+$K4644</f>
        <v/>
      </c>
    </row>
    <row r="4645">
      <c r="A4645" t="inlineStr">
        <is>
          <t>351047000000</t>
        </is>
      </c>
      <c r="B4645" t="inlineStr">
        <is>
          <t>35104700</t>
        </is>
      </c>
      <c r="C4645" t="inlineStr">
        <is>
          <t>YOLYS BEAUTY SALON &amp; BARBERS</t>
        </is>
      </c>
      <c r="D4645" t="inlineStr">
        <is>
          <t>YOLYSBEAUTYSALONBARBERS</t>
        </is>
      </c>
      <c r="E4645">
        <f>IF(COUNTIFS(Registros!$A$2:$A$6000,"NP",Registros!$B$2:$B$6000,$A4645)&gt;0,1,0)</f>
        <v/>
      </c>
      <c r="F4645">
        <f>IF($E4645=1,SUMIFS(Registros!$F$2:$F$6000,Registros!$A$2:$A$6000,"NP",Registros!$B$2:$B$6000,$A4645),0)</f>
        <v/>
      </c>
      <c r="G4645">
        <f>IF(COUNTIFS(Registros!$A$2:$A$6000,"MOV",Registros!$B$2:$B$6000,$A4645)&gt;0,1,0)</f>
        <v/>
      </c>
      <c r="H4645">
        <f>IF($G4645=1,SUMIFS(Registros!$F$2:$F$6000,Registros!$A$2:$A$6000,"MOV",Registros!$B$2:$B$6000,$A4645),0)</f>
        <v/>
      </c>
      <c r="I4645">
        <f>IF(COUNTIFS(Registros!$A$2:$A$6000,"CS",Registros!$B$2:$B$6000,$A4645)&gt;0,1,0)</f>
        <v/>
      </c>
      <c r="J4645">
        <f>IF($I4645=1,SUMIFS(Registros!$I$2:$I$6000,Registros!$A$2:$A$6000,"CS",Registros!$B$2:$B$6000,$A4645),0)</f>
        <v/>
      </c>
      <c r="K4645">
        <f>IF(COUNTIFS(Winback!$K$2:$K$300,$D4645)&gt;0,1,0)</f>
        <v/>
      </c>
      <c r="L4645">
        <f>IF(AND($K4645=1,LEFT($A4645,3)="WB-"),SUMIFS(Winback!$D$2:$D$300,Winback!$K$2:$K$300,$D4645),0)</f>
        <v/>
      </c>
      <c r="M4645">
        <f>IF(OR($E4645=1,$G4645=1,SUMIFS(Registros!$J$2:$J$6000,Registros!$B$2:$B$6000,$A4645)&gt;0),1,0)</f>
        <v/>
      </c>
      <c r="N4645">
        <f>IF($J4645&gt;0,1,IF(COUNTIFS(Registros!$A$2:$A$6000,"CS",Registros!$B$2:$B$6000,$A4645,Registros!$K$2:$K$6000,"&lt;&gt;")&gt;0,1,0))</f>
        <v/>
      </c>
      <c r="O4645">
        <f>IF(AND($K4645=1,$E4645=0,$G4645=0,$I4645=0),"WINBACK",IF(AND($M4645=1,$N4645&gt;0),"CONVERGENTE",IF($M4645=1,"SOLO MÓVIL",IF($N4645&gt;0,"SOLO FIJO / INTERNET","SIN SERVICIOS"))))</f>
        <v/>
      </c>
      <c r="P4645">
        <f>IF($O4645="WINBACK","Recuperar (winback)",IF($O4645="CONVERGENTE","Upgrade / más líneas",IF($O4645="SOLO MÓVIL","Ofrecer fijo + internet (FLBBTV)",IF($O4645="SOLO FIJO / INTERNET","Ofrecer línea móvil Nextphone","Oferta completa (móvil + fijo + internet)"))))</f>
        <v/>
      </c>
      <c r="Q4645">
        <f>$F4645+$H4645+$L4645</f>
        <v/>
      </c>
      <c r="R4645">
        <f>IFERROR(VLOOKUP($A4645,Registros!$B$2:$G$6000,6,0),IFERROR(VLOOKUP($D4645,Winback!$B$2:$C$300,2,0),""))</f>
        <v/>
      </c>
      <c r="S4645">
        <f>IF($E4645=1,"NP","")&amp;IF($G4645=1,"+MOV","")&amp;IF($I4645=1,"+CS","")&amp;IF($K4645=1,"+WB","")</f>
        <v/>
      </c>
      <c r="T4645">
        <f>$E4645+$G4645+$I4645+$K4645</f>
        <v/>
      </c>
    </row>
    <row r="4646">
      <c r="A4646" t="inlineStr">
        <is>
          <t>345344010000</t>
        </is>
      </c>
      <c r="B4646" t="inlineStr">
        <is>
          <t>34534401</t>
        </is>
      </c>
      <c r="C4646" t="inlineStr">
        <is>
          <t>YOMAIRA YANETH VARGAS MC BEAN</t>
        </is>
      </c>
      <c r="D4646" t="inlineStr">
        <is>
          <t>YOMAIRAYANETHVARGASMCBEAN</t>
        </is>
      </c>
      <c r="E4646">
        <f>IF(COUNTIFS(Registros!$A$2:$A$6000,"NP",Registros!$B$2:$B$6000,$A4646)&gt;0,1,0)</f>
        <v/>
      </c>
      <c r="F4646">
        <f>IF($E4646=1,SUMIFS(Registros!$F$2:$F$6000,Registros!$A$2:$A$6000,"NP",Registros!$B$2:$B$6000,$A4646),0)</f>
        <v/>
      </c>
      <c r="G4646">
        <f>IF(COUNTIFS(Registros!$A$2:$A$6000,"MOV",Registros!$B$2:$B$6000,$A4646)&gt;0,1,0)</f>
        <v/>
      </c>
      <c r="H4646">
        <f>IF($G4646=1,SUMIFS(Registros!$F$2:$F$6000,Registros!$A$2:$A$6000,"MOV",Registros!$B$2:$B$6000,$A4646),0)</f>
        <v/>
      </c>
      <c r="I4646">
        <f>IF(COUNTIFS(Registros!$A$2:$A$6000,"CS",Registros!$B$2:$B$6000,$A4646)&gt;0,1,0)</f>
        <v/>
      </c>
      <c r="J4646">
        <f>IF($I4646=1,SUMIFS(Registros!$I$2:$I$6000,Registros!$A$2:$A$6000,"CS",Registros!$B$2:$B$6000,$A4646),0)</f>
        <v/>
      </c>
      <c r="K4646">
        <f>IF(COUNTIFS(Winback!$K$2:$K$300,$D4646)&gt;0,1,0)</f>
        <v/>
      </c>
      <c r="L4646">
        <f>IF(AND($K4646=1,LEFT($A4646,3)="WB-"),SUMIFS(Winback!$D$2:$D$300,Winback!$K$2:$K$300,$D4646),0)</f>
        <v/>
      </c>
      <c r="M4646">
        <f>IF(OR($E4646=1,$G4646=1,SUMIFS(Registros!$J$2:$J$6000,Registros!$B$2:$B$6000,$A4646)&gt;0),1,0)</f>
        <v/>
      </c>
      <c r="N4646">
        <f>IF($J4646&gt;0,1,IF(COUNTIFS(Registros!$A$2:$A$6000,"CS",Registros!$B$2:$B$6000,$A4646,Registros!$K$2:$K$6000,"&lt;&gt;")&gt;0,1,0))</f>
        <v/>
      </c>
      <c r="O4646">
        <f>IF(AND($K4646=1,$E4646=0,$G4646=0,$I4646=0),"WINBACK",IF(AND($M4646=1,$N4646&gt;0),"CONVERGENTE",IF($M4646=1,"SOLO MÓVIL",IF($N4646&gt;0,"SOLO FIJO / INTERNET","SIN SERVICIOS"))))</f>
        <v/>
      </c>
      <c r="P4646">
        <f>IF($O4646="WINBACK","Recuperar (winback)",IF($O4646="CONVERGENTE","Upgrade / más líneas",IF($O4646="SOLO MÓVIL","Ofrecer fijo + internet (FLBBTV)",IF($O4646="SOLO FIJO / INTERNET","Ofrecer línea móvil Nextphone","Oferta completa (móvil + fijo + internet)"))))</f>
        <v/>
      </c>
      <c r="Q4646">
        <f>$F4646+$H4646+$L4646</f>
        <v/>
      </c>
      <c r="R4646">
        <f>IFERROR(VLOOKUP($A4646,Registros!$B$2:$G$6000,6,0),IFERROR(VLOOKUP($D4646,Winback!$B$2:$C$300,2,0),""))</f>
        <v/>
      </c>
      <c r="S4646">
        <f>IF($E4646=1,"NP","")&amp;IF($G4646=1,"+MOV","")&amp;IF($I4646=1,"+CS","")&amp;IF($K4646=1,"+WB","")</f>
        <v/>
      </c>
      <c r="T4646">
        <f>$E4646+$G4646+$I4646+$K4646</f>
        <v/>
      </c>
    </row>
    <row r="4647">
      <c r="A4647" t="inlineStr">
        <is>
          <t>334250260000</t>
        </is>
      </c>
      <c r="B4647" t="inlineStr">
        <is>
          <t>33425026</t>
        </is>
      </c>
      <c r="C4647" t="inlineStr">
        <is>
          <t>YOMARA KATHIUSKA ORTEGA MUÑOZ DE SALDAÑA</t>
        </is>
      </c>
      <c r="D4647" t="inlineStr">
        <is>
          <t>YOMARAKATHIUSKAORTEGAMUNOZDESALDANA</t>
        </is>
      </c>
      <c r="E4647">
        <f>IF(COUNTIFS(Registros!$A$2:$A$6000,"NP",Registros!$B$2:$B$6000,$A4647)&gt;0,1,0)</f>
        <v/>
      </c>
      <c r="F4647">
        <f>IF($E4647=1,SUMIFS(Registros!$F$2:$F$6000,Registros!$A$2:$A$6000,"NP",Registros!$B$2:$B$6000,$A4647),0)</f>
        <v/>
      </c>
      <c r="G4647">
        <f>IF(COUNTIFS(Registros!$A$2:$A$6000,"MOV",Registros!$B$2:$B$6000,$A4647)&gt;0,1,0)</f>
        <v/>
      </c>
      <c r="H4647">
        <f>IF($G4647=1,SUMIFS(Registros!$F$2:$F$6000,Registros!$A$2:$A$6000,"MOV",Registros!$B$2:$B$6000,$A4647),0)</f>
        <v/>
      </c>
      <c r="I4647">
        <f>IF(COUNTIFS(Registros!$A$2:$A$6000,"CS",Registros!$B$2:$B$6000,$A4647)&gt;0,1,0)</f>
        <v/>
      </c>
      <c r="J4647">
        <f>IF($I4647=1,SUMIFS(Registros!$I$2:$I$6000,Registros!$A$2:$A$6000,"CS",Registros!$B$2:$B$6000,$A4647),0)</f>
        <v/>
      </c>
      <c r="K4647">
        <f>IF(COUNTIFS(Winback!$K$2:$K$300,$D4647)&gt;0,1,0)</f>
        <v/>
      </c>
      <c r="L4647">
        <f>IF(AND($K4647=1,LEFT($A4647,3)="WB-"),SUMIFS(Winback!$D$2:$D$300,Winback!$K$2:$K$300,$D4647),0)</f>
        <v/>
      </c>
      <c r="M4647">
        <f>IF(OR($E4647=1,$G4647=1,SUMIFS(Registros!$J$2:$J$6000,Registros!$B$2:$B$6000,$A4647)&gt;0),1,0)</f>
        <v/>
      </c>
      <c r="N4647">
        <f>IF($J4647&gt;0,1,IF(COUNTIFS(Registros!$A$2:$A$6000,"CS",Registros!$B$2:$B$6000,$A4647,Registros!$K$2:$K$6000,"&lt;&gt;")&gt;0,1,0))</f>
        <v/>
      </c>
      <c r="O4647">
        <f>IF(AND($K4647=1,$E4647=0,$G4647=0,$I4647=0),"WINBACK",IF(AND($M4647=1,$N4647&gt;0),"CONVERGENTE",IF($M4647=1,"SOLO MÓVIL",IF($N4647&gt;0,"SOLO FIJO / INTERNET","SIN SERVICIOS"))))</f>
        <v/>
      </c>
      <c r="P4647">
        <f>IF($O4647="WINBACK","Recuperar (winback)",IF($O4647="CONVERGENTE","Upgrade / más líneas",IF($O4647="SOLO MÓVIL","Ofrecer fijo + internet (FLBBTV)",IF($O4647="SOLO FIJO / INTERNET","Ofrecer línea móvil Nextphone","Oferta completa (móvil + fijo + internet)"))))</f>
        <v/>
      </c>
      <c r="Q4647">
        <f>$F4647+$H4647+$L4647</f>
        <v/>
      </c>
      <c r="R4647">
        <f>IFERROR(VLOOKUP($A4647,Registros!$B$2:$G$6000,6,0),IFERROR(VLOOKUP($D4647,Winback!$B$2:$C$300,2,0),""))</f>
        <v/>
      </c>
      <c r="S4647">
        <f>IF($E4647=1,"NP","")&amp;IF($G4647=1,"+MOV","")&amp;IF($I4647=1,"+CS","")&amp;IF($K4647=1,"+WB","")</f>
        <v/>
      </c>
      <c r="T4647">
        <f>$E4647+$G4647+$I4647+$K4647</f>
        <v/>
      </c>
    </row>
    <row r="4648">
      <c r="A4648" t="inlineStr">
        <is>
          <t>309083580000</t>
        </is>
      </c>
      <c r="B4648" t="inlineStr">
        <is>
          <t>30908358</t>
        </is>
      </c>
      <c r="C4648" t="inlineStr">
        <is>
          <t>YONG JUN YAO KOK</t>
        </is>
      </c>
      <c r="D4648" t="inlineStr">
        <is>
          <t>YONGJUNYAOKOK</t>
        </is>
      </c>
      <c r="E4648">
        <f>IF(COUNTIFS(Registros!$A$2:$A$6000,"NP",Registros!$B$2:$B$6000,$A4648)&gt;0,1,0)</f>
        <v/>
      </c>
      <c r="F4648">
        <f>IF($E4648=1,SUMIFS(Registros!$F$2:$F$6000,Registros!$A$2:$A$6000,"NP",Registros!$B$2:$B$6000,$A4648),0)</f>
        <v/>
      </c>
      <c r="G4648">
        <f>IF(COUNTIFS(Registros!$A$2:$A$6000,"MOV",Registros!$B$2:$B$6000,$A4648)&gt;0,1,0)</f>
        <v/>
      </c>
      <c r="H4648">
        <f>IF($G4648=1,SUMIFS(Registros!$F$2:$F$6000,Registros!$A$2:$A$6000,"MOV",Registros!$B$2:$B$6000,$A4648),0)</f>
        <v/>
      </c>
      <c r="I4648">
        <f>IF(COUNTIFS(Registros!$A$2:$A$6000,"CS",Registros!$B$2:$B$6000,$A4648)&gt;0,1,0)</f>
        <v/>
      </c>
      <c r="J4648">
        <f>IF($I4648=1,SUMIFS(Registros!$I$2:$I$6000,Registros!$A$2:$A$6000,"CS",Registros!$B$2:$B$6000,$A4648),0)</f>
        <v/>
      </c>
      <c r="K4648">
        <f>IF(COUNTIFS(Winback!$K$2:$K$300,$D4648)&gt;0,1,0)</f>
        <v/>
      </c>
      <c r="L4648">
        <f>IF(AND($K4648=1,LEFT($A4648,3)="WB-"),SUMIFS(Winback!$D$2:$D$300,Winback!$K$2:$K$300,$D4648),0)</f>
        <v/>
      </c>
      <c r="M4648">
        <f>IF(OR($E4648=1,$G4648=1,SUMIFS(Registros!$J$2:$J$6000,Registros!$B$2:$B$6000,$A4648)&gt;0),1,0)</f>
        <v/>
      </c>
      <c r="N4648">
        <f>IF($J4648&gt;0,1,IF(COUNTIFS(Registros!$A$2:$A$6000,"CS",Registros!$B$2:$B$6000,$A4648,Registros!$K$2:$K$6000,"&lt;&gt;")&gt;0,1,0))</f>
        <v/>
      </c>
      <c r="O4648">
        <f>IF(AND($K4648=1,$E4648=0,$G4648=0,$I4648=0),"WINBACK",IF(AND($M4648=1,$N4648&gt;0),"CONVERGENTE",IF($M4648=1,"SOLO MÓVIL",IF($N4648&gt;0,"SOLO FIJO / INTERNET","SIN SERVICIOS"))))</f>
        <v/>
      </c>
      <c r="P4648">
        <f>IF($O4648="WINBACK","Recuperar (winback)",IF($O4648="CONVERGENTE","Upgrade / más líneas",IF($O4648="SOLO MÓVIL","Ofrecer fijo + internet (FLBBTV)",IF($O4648="SOLO FIJO / INTERNET","Ofrecer línea móvil Nextphone","Oferta completa (móvil + fijo + internet)"))))</f>
        <v/>
      </c>
      <c r="Q4648">
        <f>$F4648+$H4648+$L4648</f>
        <v/>
      </c>
      <c r="R4648">
        <f>IFERROR(VLOOKUP($A4648,Registros!$B$2:$G$6000,6,0),IFERROR(VLOOKUP($D4648,Winback!$B$2:$C$300,2,0),""))</f>
        <v/>
      </c>
      <c r="S4648">
        <f>IF($E4648=1,"NP","")&amp;IF($G4648=1,"+MOV","")&amp;IF($I4648=1,"+CS","")&amp;IF($K4648=1,"+WB","")</f>
        <v/>
      </c>
      <c r="T4648">
        <f>$E4648+$G4648+$I4648+$K4648</f>
        <v/>
      </c>
    </row>
    <row r="4649">
      <c r="A4649" t="inlineStr">
        <is>
          <t>348298660000</t>
        </is>
      </c>
      <c r="B4649" t="inlineStr">
        <is>
          <t>34829866</t>
        </is>
      </c>
      <c r="C4649" t="inlineStr">
        <is>
          <t>YONG QIANG HOU</t>
        </is>
      </c>
      <c r="D4649" t="inlineStr">
        <is>
          <t>YONGQIANGHOU</t>
        </is>
      </c>
      <c r="E4649">
        <f>IF(COUNTIFS(Registros!$A$2:$A$6000,"NP",Registros!$B$2:$B$6000,$A4649)&gt;0,1,0)</f>
        <v/>
      </c>
      <c r="F4649">
        <f>IF($E4649=1,SUMIFS(Registros!$F$2:$F$6000,Registros!$A$2:$A$6000,"NP",Registros!$B$2:$B$6000,$A4649),0)</f>
        <v/>
      </c>
      <c r="G4649">
        <f>IF(COUNTIFS(Registros!$A$2:$A$6000,"MOV",Registros!$B$2:$B$6000,$A4649)&gt;0,1,0)</f>
        <v/>
      </c>
      <c r="H4649">
        <f>IF($G4649=1,SUMIFS(Registros!$F$2:$F$6000,Registros!$A$2:$A$6000,"MOV",Registros!$B$2:$B$6000,$A4649),0)</f>
        <v/>
      </c>
      <c r="I4649">
        <f>IF(COUNTIFS(Registros!$A$2:$A$6000,"CS",Registros!$B$2:$B$6000,$A4649)&gt;0,1,0)</f>
        <v/>
      </c>
      <c r="J4649">
        <f>IF($I4649=1,SUMIFS(Registros!$I$2:$I$6000,Registros!$A$2:$A$6000,"CS",Registros!$B$2:$B$6000,$A4649),0)</f>
        <v/>
      </c>
      <c r="K4649">
        <f>IF(COUNTIFS(Winback!$K$2:$K$300,$D4649)&gt;0,1,0)</f>
        <v/>
      </c>
      <c r="L4649">
        <f>IF(AND($K4649=1,LEFT($A4649,3)="WB-"),SUMIFS(Winback!$D$2:$D$300,Winback!$K$2:$K$300,$D4649),0)</f>
        <v/>
      </c>
      <c r="M4649">
        <f>IF(OR($E4649=1,$G4649=1,SUMIFS(Registros!$J$2:$J$6000,Registros!$B$2:$B$6000,$A4649)&gt;0),1,0)</f>
        <v/>
      </c>
      <c r="N4649">
        <f>IF($J4649&gt;0,1,IF(COUNTIFS(Registros!$A$2:$A$6000,"CS",Registros!$B$2:$B$6000,$A4649,Registros!$K$2:$K$6000,"&lt;&gt;")&gt;0,1,0))</f>
        <v/>
      </c>
      <c r="O4649">
        <f>IF(AND($K4649=1,$E4649=0,$G4649=0,$I4649=0),"WINBACK",IF(AND($M4649=1,$N4649&gt;0),"CONVERGENTE",IF($M4649=1,"SOLO MÓVIL",IF($N4649&gt;0,"SOLO FIJO / INTERNET","SIN SERVICIOS"))))</f>
        <v/>
      </c>
      <c r="P4649">
        <f>IF($O4649="WINBACK","Recuperar (winback)",IF($O4649="CONVERGENTE","Upgrade / más líneas",IF($O4649="SOLO MÓVIL","Ofrecer fijo + internet (FLBBTV)",IF($O4649="SOLO FIJO / INTERNET","Ofrecer línea móvil Nextphone","Oferta completa (móvil + fijo + internet)"))))</f>
        <v/>
      </c>
      <c r="Q4649">
        <f>$F4649+$H4649+$L4649</f>
        <v/>
      </c>
      <c r="R4649">
        <f>IFERROR(VLOOKUP($A4649,Registros!$B$2:$G$6000,6,0),IFERROR(VLOOKUP($D4649,Winback!$B$2:$C$300,2,0),""))</f>
        <v/>
      </c>
      <c r="S4649">
        <f>IF($E4649=1,"NP","")&amp;IF($G4649=1,"+MOV","")&amp;IF($I4649=1,"+CS","")&amp;IF($K4649=1,"+WB","")</f>
        <v/>
      </c>
      <c r="T4649">
        <f>$E4649+$G4649+$I4649+$K4649</f>
        <v/>
      </c>
    </row>
    <row r="4650">
      <c r="A4650" t="inlineStr">
        <is>
          <t>304012970000</t>
        </is>
      </c>
      <c r="B4650" t="inlineStr">
        <is>
          <t>30401297</t>
        </is>
      </c>
      <c r="C4650" t="inlineStr">
        <is>
          <t>YONG XIONG ZHENG</t>
        </is>
      </c>
      <c r="D4650" t="inlineStr">
        <is>
          <t>YONGXIONGZHENG</t>
        </is>
      </c>
      <c r="E4650">
        <f>IF(COUNTIFS(Registros!$A$2:$A$6000,"NP",Registros!$B$2:$B$6000,$A4650)&gt;0,1,0)</f>
        <v/>
      </c>
      <c r="F4650">
        <f>IF($E4650=1,SUMIFS(Registros!$F$2:$F$6000,Registros!$A$2:$A$6000,"NP",Registros!$B$2:$B$6000,$A4650),0)</f>
        <v/>
      </c>
      <c r="G4650">
        <f>IF(COUNTIFS(Registros!$A$2:$A$6000,"MOV",Registros!$B$2:$B$6000,$A4650)&gt;0,1,0)</f>
        <v/>
      </c>
      <c r="H4650">
        <f>IF($G4650=1,SUMIFS(Registros!$F$2:$F$6000,Registros!$A$2:$A$6000,"MOV",Registros!$B$2:$B$6000,$A4650),0)</f>
        <v/>
      </c>
      <c r="I4650">
        <f>IF(COUNTIFS(Registros!$A$2:$A$6000,"CS",Registros!$B$2:$B$6000,$A4650)&gt;0,1,0)</f>
        <v/>
      </c>
      <c r="J4650">
        <f>IF($I4650=1,SUMIFS(Registros!$I$2:$I$6000,Registros!$A$2:$A$6000,"CS",Registros!$B$2:$B$6000,$A4650),0)</f>
        <v/>
      </c>
      <c r="K4650">
        <f>IF(COUNTIFS(Winback!$K$2:$K$300,$D4650)&gt;0,1,0)</f>
        <v/>
      </c>
      <c r="L4650">
        <f>IF(AND($K4650=1,LEFT($A4650,3)="WB-"),SUMIFS(Winback!$D$2:$D$300,Winback!$K$2:$K$300,$D4650),0)</f>
        <v/>
      </c>
      <c r="M4650">
        <f>IF(OR($E4650=1,$G4650=1,SUMIFS(Registros!$J$2:$J$6000,Registros!$B$2:$B$6000,$A4650)&gt;0),1,0)</f>
        <v/>
      </c>
      <c r="N4650">
        <f>IF($J4650&gt;0,1,IF(COUNTIFS(Registros!$A$2:$A$6000,"CS",Registros!$B$2:$B$6000,$A4650,Registros!$K$2:$K$6000,"&lt;&gt;")&gt;0,1,0))</f>
        <v/>
      </c>
      <c r="O4650">
        <f>IF(AND($K4650=1,$E4650=0,$G4650=0,$I4650=0),"WINBACK",IF(AND($M4650=1,$N4650&gt;0),"CONVERGENTE",IF($M4650=1,"SOLO MÓVIL",IF($N4650&gt;0,"SOLO FIJO / INTERNET","SIN SERVICIOS"))))</f>
        <v/>
      </c>
      <c r="P4650">
        <f>IF($O4650="WINBACK","Recuperar (winback)",IF($O4650="CONVERGENTE","Upgrade / más líneas",IF($O4650="SOLO MÓVIL","Ofrecer fijo + internet (FLBBTV)",IF($O4650="SOLO FIJO / INTERNET","Ofrecer línea móvil Nextphone","Oferta completa (móvil + fijo + internet)"))))</f>
        <v/>
      </c>
      <c r="Q4650">
        <f>$F4650+$H4650+$L4650</f>
        <v/>
      </c>
      <c r="R4650">
        <f>IFERROR(VLOOKUP($A4650,Registros!$B$2:$G$6000,6,0),IFERROR(VLOOKUP($D4650,Winback!$B$2:$C$300,2,0),""))</f>
        <v/>
      </c>
      <c r="S4650">
        <f>IF($E4650=1,"NP","")&amp;IF($G4650=1,"+MOV","")&amp;IF($I4650=1,"+CS","")&amp;IF($K4650=1,"+WB","")</f>
        <v/>
      </c>
      <c r="T4650">
        <f>$E4650+$G4650+$I4650+$K4650</f>
        <v/>
      </c>
    </row>
    <row r="4651">
      <c r="A4651" t="inlineStr">
        <is>
          <t>343255580000</t>
        </is>
      </c>
      <c r="B4651" t="inlineStr">
        <is>
          <t>34325558</t>
        </is>
      </c>
      <c r="C4651" t="inlineStr">
        <is>
          <t>YONGCARE; CORP</t>
        </is>
      </c>
      <c r="D4651" t="inlineStr">
        <is>
          <t>YONGCARECORP</t>
        </is>
      </c>
      <c r="E4651">
        <f>IF(COUNTIFS(Registros!$A$2:$A$6000,"NP",Registros!$B$2:$B$6000,$A4651)&gt;0,1,0)</f>
        <v/>
      </c>
      <c r="F4651">
        <f>IF($E4651=1,SUMIFS(Registros!$F$2:$F$6000,Registros!$A$2:$A$6000,"NP",Registros!$B$2:$B$6000,$A4651),0)</f>
        <v/>
      </c>
      <c r="G4651">
        <f>IF(COUNTIFS(Registros!$A$2:$A$6000,"MOV",Registros!$B$2:$B$6000,$A4651)&gt;0,1,0)</f>
        <v/>
      </c>
      <c r="H4651">
        <f>IF($G4651=1,SUMIFS(Registros!$F$2:$F$6000,Registros!$A$2:$A$6000,"MOV",Registros!$B$2:$B$6000,$A4651),0)</f>
        <v/>
      </c>
      <c r="I4651">
        <f>IF(COUNTIFS(Registros!$A$2:$A$6000,"CS",Registros!$B$2:$B$6000,$A4651)&gt;0,1,0)</f>
        <v/>
      </c>
      <c r="J4651">
        <f>IF($I4651=1,SUMIFS(Registros!$I$2:$I$6000,Registros!$A$2:$A$6000,"CS",Registros!$B$2:$B$6000,$A4651),0)</f>
        <v/>
      </c>
      <c r="K4651">
        <f>IF(COUNTIFS(Winback!$K$2:$K$300,$D4651)&gt;0,1,0)</f>
        <v/>
      </c>
      <c r="L4651">
        <f>IF(AND($K4651=1,LEFT($A4651,3)="WB-"),SUMIFS(Winback!$D$2:$D$300,Winback!$K$2:$K$300,$D4651),0)</f>
        <v/>
      </c>
      <c r="M4651">
        <f>IF(OR($E4651=1,$G4651=1,SUMIFS(Registros!$J$2:$J$6000,Registros!$B$2:$B$6000,$A4651)&gt;0),1,0)</f>
        <v/>
      </c>
      <c r="N4651">
        <f>IF($J4651&gt;0,1,IF(COUNTIFS(Registros!$A$2:$A$6000,"CS",Registros!$B$2:$B$6000,$A4651,Registros!$K$2:$K$6000,"&lt;&gt;")&gt;0,1,0))</f>
        <v/>
      </c>
      <c r="O4651">
        <f>IF(AND($K4651=1,$E4651=0,$G4651=0,$I4651=0),"WINBACK",IF(AND($M4651=1,$N4651&gt;0),"CONVERGENTE",IF($M4651=1,"SOLO MÓVIL",IF($N4651&gt;0,"SOLO FIJO / INTERNET","SIN SERVICIOS"))))</f>
        <v/>
      </c>
      <c r="P4651">
        <f>IF($O4651="WINBACK","Recuperar (winback)",IF($O4651="CONVERGENTE","Upgrade / más líneas",IF($O4651="SOLO MÓVIL","Ofrecer fijo + internet (FLBBTV)",IF($O4651="SOLO FIJO / INTERNET","Ofrecer línea móvil Nextphone","Oferta completa (móvil + fijo + internet)"))))</f>
        <v/>
      </c>
      <c r="Q4651">
        <f>$F4651+$H4651+$L4651</f>
        <v/>
      </c>
      <c r="R4651">
        <f>IFERROR(VLOOKUP($A4651,Registros!$B$2:$G$6000,6,0),IFERROR(VLOOKUP($D4651,Winback!$B$2:$C$300,2,0),""))</f>
        <v/>
      </c>
      <c r="S4651">
        <f>IF($E4651=1,"NP","")&amp;IF($G4651=1,"+MOV","")&amp;IF($I4651=1,"+CS","")&amp;IF($K4651=1,"+WB","")</f>
        <v/>
      </c>
      <c r="T4651">
        <f>$E4651+$G4651+$I4651+$K4651</f>
        <v/>
      </c>
    </row>
    <row r="4652">
      <c r="A4652" t="inlineStr">
        <is>
          <t>339021270000</t>
        </is>
      </c>
      <c r="B4652" t="inlineStr">
        <is>
          <t>33902127</t>
        </is>
      </c>
      <c r="C4652" t="inlineStr">
        <is>
          <t>YONGHAO HOU</t>
        </is>
      </c>
      <c r="D4652" t="inlineStr">
        <is>
          <t>YONGHAOHOU</t>
        </is>
      </c>
      <c r="E4652">
        <f>IF(COUNTIFS(Registros!$A$2:$A$6000,"NP",Registros!$B$2:$B$6000,$A4652)&gt;0,1,0)</f>
        <v/>
      </c>
      <c r="F4652">
        <f>IF($E4652=1,SUMIFS(Registros!$F$2:$F$6000,Registros!$A$2:$A$6000,"NP",Registros!$B$2:$B$6000,$A4652),0)</f>
        <v/>
      </c>
      <c r="G4652">
        <f>IF(COUNTIFS(Registros!$A$2:$A$6000,"MOV",Registros!$B$2:$B$6000,$A4652)&gt;0,1,0)</f>
        <v/>
      </c>
      <c r="H4652">
        <f>IF($G4652=1,SUMIFS(Registros!$F$2:$F$6000,Registros!$A$2:$A$6000,"MOV",Registros!$B$2:$B$6000,$A4652),0)</f>
        <v/>
      </c>
      <c r="I4652">
        <f>IF(COUNTIFS(Registros!$A$2:$A$6000,"CS",Registros!$B$2:$B$6000,$A4652)&gt;0,1,0)</f>
        <v/>
      </c>
      <c r="J4652">
        <f>IF($I4652=1,SUMIFS(Registros!$I$2:$I$6000,Registros!$A$2:$A$6000,"CS",Registros!$B$2:$B$6000,$A4652),0)</f>
        <v/>
      </c>
      <c r="K4652">
        <f>IF(COUNTIFS(Winback!$K$2:$K$300,$D4652)&gt;0,1,0)</f>
        <v/>
      </c>
      <c r="L4652">
        <f>IF(AND($K4652=1,LEFT($A4652,3)="WB-"),SUMIFS(Winback!$D$2:$D$300,Winback!$K$2:$K$300,$D4652),0)</f>
        <v/>
      </c>
      <c r="M4652">
        <f>IF(OR($E4652=1,$G4652=1,SUMIFS(Registros!$J$2:$J$6000,Registros!$B$2:$B$6000,$A4652)&gt;0),1,0)</f>
        <v/>
      </c>
      <c r="N4652">
        <f>IF($J4652&gt;0,1,IF(COUNTIFS(Registros!$A$2:$A$6000,"CS",Registros!$B$2:$B$6000,$A4652,Registros!$K$2:$K$6000,"&lt;&gt;")&gt;0,1,0))</f>
        <v/>
      </c>
      <c r="O4652">
        <f>IF(AND($K4652=1,$E4652=0,$G4652=0,$I4652=0),"WINBACK",IF(AND($M4652=1,$N4652&gt;0),"CONVERGENTE",IF($M4652=1,"SOLO MÓVIL",IF($N4652&gt;0,"SOLO FIJO / INTERNET","SIN SERVICIOS"))))</f>
        <v/>
      </c>
      <c r="P4652">
        <f>IF($O4652="WINBACK","Recuperar (winback)",IF($O4652="CONVERGENTE","Upgrade / más líneas",IF($O4652="SOLO MÓVIL","Ofrecer fijo + internet (FLBBTV)",IF($O4652="SOLO FIJO / INTERNET","Ofrecer línea móvil Nextphone","Oferta completa (móvil + fijo + internet)"))))</f>
        <v/>
      </c>
      <c r="Q4652">
        <f>$F4652+$H4652+$L4652</f>
        <v/>
      </c>
      <c r="R4652">
        <f>IFERROR(VLOOKUP($A4652,Registros!$B$2:$G$6000,6,0),IFERROR(VLOOKUP($D4652,Winback!$B$2:$C$300,2,0),""))</f>
        <v/>
      </c>
      <c r="S4652">
        <f>IF($E4652=1,"NP","")&amp;IF($G4652=1,"+MOV","")&amp;IF($I4652=1,"+CS","")&amp;IF($K4652=1,"+WB","")</f>
        <v/>
      </c>
      <c r="T4652">
        <f>$E4652+$G4652+$I4652+$K4652</f>
        <v/>
      </c>
    </row>
    <row r="4653">
      <c r="A4653" t="inlineStr">
        <is>
          <t>348065860000</t>
        </is>
      </c>
      <c r="B4653" t="inlineStr">
        <is>
          <t>34806586</t>
        </is>
      </c>
      <c r="C4653" t="inlineStr">
        <is>
          <t>YONGHENG QIU</t>
        </is>
      </c>
      <c r="D4653" t="inlineStr">
        <is>
          <t>YONGHENGQIU</t>
        </is>
      </c>
      <c r="E4653">
        <f>IF(COUNTIFS(Registros!$A$2:$A$6000,"NP",Registros!$B$2:$B$6000,$A4653)&gt;0,1,0)</f>
        <v/>
      </c>
      <c r="F4653">
        <f>IF($E4653=1,SUMIFS(Registros!$F$2:$F$6000,Registros!$A$2:$A$6000,"NP",Registros!$B$2:$B$6000,$A4653),0)</f>
        <v/>
      </c>
      <c r="G4653">
        <f>IF(COUNTIFS(Registros!$A$2:$A$6000,"MOV",Registros!$B$2:$B$6000,$A4653)&gt;0,1,0)</f>
        <v/>
      </c>
      <c r="H4653">
        <f>IF($G4653=1,SUMIFS(Registros!$F$2:$F$6000,Registros!$A$2:$A$6000,"MOV",Registros!$B$2:$B$6000,$A4653),0)</f>
        <v/>
      </c>
      <c r="I4653">
        <f>IF(COUNTIFS(Registros!$A$2:$A$6000,"CS",Registros!$B$2:$B$6000,$A4653)&gt;0,1,0)</f>
        <v/>
      </c>
      <c r="J4653">
        <f>IF($I4653=1,SUMIFS(Registros!$I$2:$I$6000,Registros!$A$2:$A$6000,"CS",Registros!$B$2:$B$6000,$A4653),0)</f>
        <v/>
      </c>
      <c r="K4653">
        <f>IF(COUNTIFS(Winback!$K$2:$K$300,$D4653)&gt;0,1,0)</f>
        <v/>
      </c>
      <c r="L4653">
        <f>IF(AND($K4653=1,LEFT($A4653,3)="WB-"),SUMIFS(Winback!$D$2:$D$300,Winback!$K$2:$K$300,$D4653),0)</f>
        <v/>
      </c>
      <c r="M4653">
        <f>IF(OR($E4653=1,$G4653=1,SUMIFS(Registros!$J$2:$J$6000,Registros!$B$2:$B$6000,$A4653)&gt;0),1,0)</f>
        <v/>
      </c>
      <c r="N4653">
        <f>IF($J4653&gt;0,1,IF(COUNTIFS(Registros!$A$2:$A$6000,"CS",Registros!$B$2:$B$6000,$A4653,Registros!$K$2:$K$6000,"&lt;&gt;")&gt;0,1,0))</f>
        <v/>
      </c>
      <c r="O4653">
        <f>IF(AND($K4653=1,$E4653=0,$G4653=0,$I4653=0),"WINBACK",IF(AND($M4653=1,$N4653&gt;0),"CONVERGENTE",IF($M4653=1,"SOLO MÓVIL",IF($N4653&gt;0,"SOLO FIJO / INTERNET","SIN SERVICIOS"))))</f>
        <v/>
      </c>
      <c r="P4653">
        <f>IF($O4653="WINBACK","Recuperar (winback)",IF($O4653="CONVERGENTE","Upgrade / más líneas",IF($O4653="SOLO MÓVIL","Ofrecer fijo + internet (FLBBTV)",IF($O4653="SOLO FIJO / INTERNET","Ofrecer línea móvil Nextphone","Oferta completa (móvil + fijo + internet)"))))</f>
        <v/>
      </c>
      <c r="Q4653">
        <f>$F4653+$H4653+$L4653</f>
        <v/>
      </c>
      <c r="R4653">
        <f>IFERROR(VLOOKUP($A4653,Registros!$B$2:$G$6000,6,0),IFERROR(VLOOKUP($D4653,Winback!$B$2:$C$300,2,0),""))</f>
        <v/>
      </c>
      <c r="S4653">
        <f>IF($E4653=1,"NP","")&amp;IF($G4653=1,"+MOV","")&amp;IF($I4653=1,"+CS","")&amp;IF($K4653=1,"+WB","")</f>
        <v/>
      </c>
      <c r="T4653">
        <f>$E4653+$G4653+$I4653+$K4653</f>
        <v/>
      </c>
    </row>
    <row r="4654">
      <c r="A4654" t="inlineStr">
        <is>
          <t>321024290000</t>
        </is>
      </c>
      <c r="B4654" t="inlineStr">
        <is>
          <t>32102429</t>
        </is>
      </c>
      <c r="C4654" t="inlineStr">
        <is>
          <t>YONGQIANG WU</t>
        </is>
      </c>
      <c r="D4654" t="inlineStr">
        <is>
          <t>YONGQIANGWU</t>
        </is>
      </c>
      <c r="E4654">
        <f>IF(COUNTIFS(Registros!$A$2:$A$6000,"NP",Registros!$B$2:$B$6000,$A4654)&gt;0,1,0)</f>
        <v/>
      </c>
      <c r="F4654">
        <f>IF($E4654=1,SUMIFS(Registros!$F$2:$F$6000,Registros!$A$2:$A$6000,"NP",Registros!$B$2:$B$6000,$A4654),0)</f>
        <v/>
      </c>
      <c r="G4654">
        <f>IF(COUNTIFS(Registros!$A$2:$A$6000,"MOV",Registros!$B$2:$B$6000,$A4654)&gt;0,1,0)</f>
        <v/>
      </c>
      <c r="H4654">
        <f>IF($G4654=1,SUMIFS(Registros!$F$2:$F$6000,Registros!$A$2:$A$6000,"MOV",Registros!$B$2:$B$6000,$A4654),0)</f>
        <v/>
      </c>
      <c r="I4654">
        <f>IF(COUNTIFS(Registros!$A$2:$A$6000,"CS",Registros!$B$2:$B$6000,$A4654)&gt;0,1,0)</f>
        <v/>
      </c>
      <c r="J4654">
        <f>IF($I4654=1,SUMIFS(Registros!$I$2:$I$6000,Registros!$A$2:$A$6000,"CS",Registros!$B$2:$B$6000,$A4654),0)</f>
        <v/>
      </c>
      <c r="K4654">
        <f>IF(COUNTIFS(Winback!$K$2:$K$300,$D4654)&gt;0,1,0)</f>
        <v/>
      </c>
      <c r="L4654">
        <f>IF(AND($K4654=1,LEFT($A4654,3)="WB-"),SUMIFS(Winback!$D$2:$D$300,Winback!$K$2:$K$300,$D4654),0)</f>
        <v/>
      </c>
      <c r="M4654">
        <f>IF(OR($E4654=1,$G4654=1,SUMIFS(Registros!$J$2:$J$6000,Registros!$B$2:$B$6000,$A4654)&gt;0),1,0)</f>
        <v/>
      </c>
      <c r="N4654">
        <f>IF($J4654&gt;0,1,IF(COUNTIFS(Registros!$A$2:$A$6000,"CS",Registros!$B$2:$B$6000,$A4654,Registros!$K$2:$K$6000,"&lt;&gt;")&gt;0,1,0))</f>
        <v/>
      </c>
      <c r="O4654">
        <f>IF(AND($K4654=1,$E4654=0,$G4654=0,$I4654=0),"WINBACK",IF(AND($M4654=1,$N4654&gt;0),"CONVERGENTE",IF($M4654=1,"SOLO MÓVIL",IF($N4654&gt;0,"SOLO FIJO / INTERNET","SIN SERVICIOS"))))</f>
        <v/>
      </c>
      <c r="P4654">
        <f>IF($O4654="WINBACK","Recuperar (winback)",IF($O4654="CONVERGENTE","Upgrade / más líneas",IF($O4654="SOLO MÓVIL","Ofrecer fijo + internet (FLBBTV)",IF($O4654="SOLO FIJO / INTERNET","Ofrecer línea móvil Nextphone","Oferta completa (móvil + fijo + internet)"))))</f>
        <v/>
      </c>
      <c r="Q4654">
        <f>$F4654+$H4654+$L4654</f>
        <v/>
      </c>
      <c r="R4654">
        <f>IFERROR(VLOOKUP($A4654,Registros!$B$2:$G$6000,6,0),IFERROR(VLOOKUP($D4654,Winback!$B$2:$C$300,2,0),""))</f>
        <v/>
      </c>
      <c r="S4654">
        <f>IF($E4654=1,"NP","")&amp;IF($G4654=1,"+MOV","")&amp;IF($I4654=1,"+CS","")&amp;IF($K4654=1,"+WB","")</f>
        <v/>
      </c>
      <c r="T4654">
        <f>$E4654+$G4654+$I4654+$K4654</f>
        <v/>
      </c>
    </row>
    <row r="4655">
      <c r="A4655" t="inlineStr">
        <is>
          <t>338066380000</t>
        </is>
      </c>
      <c r="B4655" t="inlineStr">
        <is>
          <t>33806638</t>
        </is>
      </c>
      <c r="C4655" t="inlineStr">
        <is>
          <t>YONGQUAN ZHEN</t>
        </is>
      </c>
      <c r="D4655" t="inlineStr">
        <is>
          <t>YONGQUANZHEN</t>
        </is>
      </c>
      <c r="E4655">
        <f>IF(COUNTIFS(Registros!$A$2:$A$6000,"NP",Registros!$B$2:$B$6000,$A4655)&gt;0,1,0)</f>
        <v/>
      </c>
      <c r="F4655">
        <f>IF($E4655=1,SUMIFS(Registros!$F$2:$F$6000,Registros!$A$2:$A$6000,"NP",Registros!$B$2:$B$6000,$A4655),0)</f>
        <v/>
      </c>
      <c r="G4655">
        <f>IF(COUNTIFS(Registros!$A$2:$A$6000,"MOV",Registros!$B$2:$B$6000,$A4655)&gt;0,1,0)</f>
        <v/>
      </c>
      <c r="H4655">
        <f>IF($G4655=1,SUMIFS(Registros!$F$2:$F$6000,Registros!$A$2:$A$6000,"MOV",Registros!$B$2:$B$6000,$A4655),0)</f>
        <v/>
      </c>
      <c r="I4655">
        <f>IF(COUNTIFS(Registros!$A$2:$A$6000,"CS",Registros!$B$2:$B$6000,$A4655)&gt;0,1,0)</f>
        <v/>
      </c>
      <c r="J4655">
        <f>IF($I4655=1,SUMIFS(Registros!$I$2:$I$6000,Registros!$A$2:$A$6000,"CS",Registros!$B$2:$B$6000,$A4655),0)</f>
        <v/>
      </c>
      <c r="K4655">
        <f>IF(COUNTIFS(Winback!$K$2:$K$300,$D4655)&gt;0,1,0)</f>
        <v/>
      </c>
      <c r="L4655">
        <f>IF(AND($K4655=1,LEFT($A4655,3)="WB-"),SUMIFS(Winback!$D$2:$D$300,Winback!$K$2:$K$300,$D4655),0)</f>
        <v/>
      </c>
      <c r="M4655">
        <f>IF(OR($E4655=1,$G4655=1,SUMIFS(Registros!$J$2:$J$6000,Registros!$B$2:$B$6000,$A4655)&gt;0),1,0)</f>
        <v/>
      </c>
      <c r="N4655">
        <f>IF($J4655&gt;0,1,IF(COUNTIFS(Registros!$A$2:$A$6000,"CS",Registros!$B$2:$B$6000,$A4655,Registros!$K$2:$K$6000,"&lt;&gt;")&gt;0,1,0))</f>
        <v/>
      </c>
      <c r="O4655">
        <f>IF(AND($K4655=1,$E4655=0,$G4655=0,$I4655=0),"WINBACK",IF(AND($M4655=1,$N4655&gt;0),"CONVERGENTE",IF($M4655=1,"SOLO MÓVIL",IF($N4655&gt;0,"SOLO FIJO / INTERNET","SIN SERVICIOS"))))</f>
        <v/>
      </c>
      <c r="P4655">
        <f>IF($O4655="WINBACK","Recuperar (winback)",IF($O4655="CONVERGENTE","Upgrade / más líneas",IF($O4655="SOLO MÓVIL","Ofrecer fijo + internet (FLBBTV)",IF($O4655="SOLO FIJO / INTERNET","Ofrecer línea móvil Nextphone","Oferta completa (móvil + fijo + internet)"))))</f>
        <v/>
      </c>
      <c r="Q4655">
        <f>$F4655+$H4655+$L4655</f>
        <v/>
      </c>
      <c r="R4655">
        <f>IFERROR(VLOOKUP($A4655,Registros!$B$2:$G$6000,6,0),IFERROR(VLOOKUP($D4655,Winback!$B$2:$C$300,2,0),""))</f>
        <v/>
      </c>
      <c r="S4655">
        <f>IF($E4655=1,"NP","")&amp;IF($G4655=1,"+MOV","")&amp;IF($I4655=1,"+CS","")&amp;IF($K4655=1,"+WB","")</f>
        <v/>
      </c>
      <c r="T4655">
        <f>$E4655+$G4655+$I4655+$K4655</f>
        <v/>
      </c>
    </row>
    <row r="4656">
      <c r="A4656" t="inlineStr">
        <is>
          <t>346219240000</t>
        </is>
      </c>
      <c r="B4656" t="inlineStr">
        <is>
          <t>34621924</t>
        </is>
      </c>
      <c r="C4656" t="inlineStr">
        <is>
          <t>YONGTIAN PAN</t>
        </is>
      </c>
      <c r="D4656" t="inlineStr">
        <is>
          <t>YONGTIANPAN</t>
        </is>
      </c>
      <c r="E4656">
        <f>IF(COUNTIFS(Registros!$A$2:$A$6000,"NP",Registros!$B$2:$B$6000,$A4656)&gt;0,1,0)</f>
        <v/>
      </c>
      <c r="F4656">
        <f>IF($E4656=1,SUMIFS(Registros!$F$2:$F$6000,Registros!$A$2:$A$6000,"NP",Registros!$B$2:$B$6000,$A4656),0)</f>
        <v/>
      </c>
      <c r="G4656">
        <f>IF(COUNTIFS(Registros!$A$2:$A$6000,"MOV",Registros!$B$2:$B$6000,$A4656)&gt;0,1,0)</f>
        <v/>
      </c>
      <c r="H4656">
        <f>IF($G4656=1,SUMIFS(Registros!$F$2:$F$6000,Registros!$A$2:$A$6000,"MOV",Registros!$B$2:$B$6000,$A4656),0)</f>
        <v/>
      </c>
      <c r="I4656">
        <f>IF(COUNTIFS(Registros!$A$2:$A$6000,"CS",Registros!$B$2:$B$6000,$A4656)&gt;0,1,0)</f>
        <v/>
      </c>
      <c r="J4656">
        <f>IF($I4656=1,SUMIFS(Registros!$I$2:$I$6000,Registros!$A$2:$A$6000,"CS",Registros!$B$2:$B$6000,$A4656),0)</f>
        <v/>
      </c>
      <c r="K4656">
        <f>IF(COUNTIFS(Winback!$K$2:$K$300,$D4656)&gt;0,1,0)</f>
        <v/>
      </c>
      <c r="L4656">
        <f>IF(AND($K4656=1,LEFT($A4656,3)="WB-"),SUMIFS(Winback!$D$2:$D$300,Winback!$K$2:$K$300,$D4656),0)</f>
        <v/>
      </c>
      <c r="M4656">
        <f>IF(OR($E4656=1,$G4656=1,SUMIFS(Registros!$J$2:$J$6000,Registros!$B$2:$B$6000,$A4656)&gt;0),1,0)</f>
        <v/>
      </c>
      <c r="N4656">
        <f>IF($J4656&gt;0,1,IF(COUNTIFS(Registros!$A$2:$A$6000,"CS",Registros!$B$2:$B$6000,$A4656,Registros!$K$2:$K$6000,"&lt;&gt;")&gt;0,1,0))</f>
        <v/>
      </c>
      <c r="O4656">
        <f>IF(AND($K4656=1,$E4656=0,$G4656=0,$I4656=0),"WINBACK",IF(AND($M4656=1,$N4656&gt;0),"CONVERGENTE",IF($M4656=1,"SOLO MÓVIL",IF($N4656&gt;0,"SOLO FIJO / INTERNET","SIN SERVICIOS"))))</f>
        <v/>
      </c>
      <c r="P4656">
        <f>IF($O4656="WINBACK","Recuperar (winback)",IF($O4656="CONVERGENTE","Upgrade / más líneas",IF($O4656="SOLO MÓVIL","Ofrecer fijo + internet (FLBBTV)",IF($O4656="SOLO FIJO / INTERNET","Ofrecer línea móvil Nextphone","Oferta completa (móvil + fijo + internet)"))))</f>
        <v/>
      </c>
      <c r="Q4656">
        <f>$F4656+$H4656+$L4656</f>
        <v/>
      </c>
      <c r="R4656">
        <f>IFERROR(VLOOKUP($A4656,Registros!$B$2:$G$6000,6,0),IFERROR(VLOOKUP($D4656,Winback!$B$2:$C$300,2,0),""))</f>
        <v/>
      </c>
      <c r="S4656">
        <f>IF($E4656=1,"NP","")&amp;IF($G4656=1,"+MOV","")&amp;IF($I4656=1,"+CS","")&amp;IF($K4656=1,"+WB","")</f>
        <v/>
      </c>
      <c r="T4656">
        <f>$E4656+$G4656+$I4656+$K4656</f>
        <v/>
      </c>
    </row>
    <row r="4657">
      <c r="A4657" t="inlineStr">
        <is>
          <t>348361350000</t>
        </is>
      </c>
      <c r="B4657" t="inlineStr">
        <is>
          <t>34836135</t>
        </is>
      </c>
      <c r="C4657" t="inlineStr">
        <is>
          <t>YONGXIN HOU</t>
        </is>
      </c>
      <c r="D4657" t="inlineStr">
        <is>
          <t>YONGXINHOU</t>
        </is>
      </c>
      <c r="E4657">
        <f>IF(COUNTIFS(Registros!$A$2:$A$6000,"NP",Registros!$B$2:$B$6000,$A4657)&gt;0,1,0)</f>
        <v/>
      </c>
      <c r="F4657">
        <f>IF($E4657=1,SUMIFS(Registros!$F$2:$F$6000,Registros!$A$2:$A$6000,"NP",Registros!$B$2:$B$6000,$A4657),0)</f>
        <v/>
      </c>
      <c r="G4657">
        <f>IF(COUNTIFS(Registros!$A$2:$A$6000,"MOV",Registros!$B$2:$B$6000,$A4657)&gt;0,1,0)</f>
        <v/>
      </c>
      <c r="H4657">
        <f>IF($G4657=1,SUMIFS(Registros!$F$2:$F$6000,Registros!$A$2:$A$6000,"MOV",Registros!$B$2:$B$6000,$A4657),0)</f>
        <v/>
      </c>
      <c r="I4657">
        <f>IF(COUNTIFS(Registros!$A$2:$A$6000,"CS",Registros!$B$2:$B$6000,$A4657)&gt;0,1,0)</f>
        <v/>
      </c>
      <c r="J4657">
        <f>IF($I4657=1,SUMIFS(Registros!$I$2:$I$6000,Registros!$A$2:$A$6000,"CS",Registros!$B$2:$B$6000,$A4657),0)</f>
        <v/>
      </c>
      <c r="K4657">
        <f>IF(COUNTIFS(Winback!$K$2:$K$300,$D4657)&gt;0,1,0)</f>
        <v/>
      </c>
      <c r="L4657">
        <f>IF(AND($K4657=1,LEFT($A4657,3)="WB-"),SUMIFS(Winback!$D$2:$D$300,Winback!$K$2:$K$300,$D4657),0)</f>
        <v/>
      </c>
      <c r="M4657">
        <f>IF(OR($E4657=1,$G4657=1,SUMIFS(Registros!$J$2:$J$6000,Registros!$B$2:$B$6000,$A4657)&gt;0),1,0)</f>
        <v/>
      </c>
      <c r="N4657">
        <f>IF($J4657&gt;0,1,IF(COUNTIFS(Registros!$A$2:$A$6000,"CS",Registros!$B$2:$B$6000,$A4657,Registros!$K$2:$K$6000,"&lt;&gt;")&gt;0,1,0))</f>
        <v/>
      </c>
      <c r="O4657">
        <f>IF(AND($K4657=1,$E4657=0,$G4657=0,$I4657=0),"WINBACK",IF(AND($M4657=1,$N4657&gt;0),"CONVERGENTE",IF($M4657=1,"SOLO MÓVIL",IF($N4657&gt;0,"SOLO FIJO / INTERNET","SIN SERVICIOS"))))</f>
        <v/>
      </c>
      <c r="P4657">
        <f>IF($O4657="WINBACK","Recuperar (winback)",IF($O4657="CONVERGENTE","Upgrade / más líneas",IF($O4657="SOLO MÓVIL","Ofrecer fijo + internet (FLBBTV)",IF($O4657="SOLO FIJO / INTERNET","Ofrecer línea móvil Nextphone","Oferta completa (móvil + fijo + internet)"))))</f>
        <v/>
      </c>
      <c r="Q4657">
        <f>$F4657+$H4657+$L4657</f>
        <v/>
      </c>
      <c r="R4657">
        <f>IFERROR(VLOOKUP($A4657,Registros!$B$2:$G$6000,6,0),IFERROR(VLOOKUP($D4657,Winback!$B$2:$C$300,2,0),""))</f>
        <v/>
      </c>
      <c r="S4657">
        <f>IF($E4657=1,"NP","")&amp;IF($G4657=1,"+MOV","")&amp;IF($I4657=1,"+CS","")&amp;IF($K4657=1,"+WB","")</f>
        <v/>
      </c>
      <c r="T4657">
        <f>$E4657+$G4657+$I4657+$K4657</f>
        <v/>
      </c>
    </row>
    <row r="4658">
      <c r="A4658" t="inlineStr">
        <is>
          <t>324006400000</t>
        </is>
      </c>
      <c r="B4658" t="inlineStr">
        <is>
          <t>32400640</t>
        </is>
      </c>
      <c r="C4658" t="inlineStr">
        <is>
          <t>YORANIA MELITINA AGUERO PEREZ</t>
        </is>
      </c>
      <c r="D4658" t="inlineStr">
        <is>
          <t>YORANIAMELITINAAGUEROPEREZ</t>
        </is>
      </c>
      <c r="E4658">
        <f>IF(COUNTIFS(Registros!$A$2:$A$6000,"NP",Registros!$B$2:$B$6000,$A4658)&gt;0,1,0)</f>
        <v/>
      </c>
      <c r="F4658">
        <f>IF($E4658=1,SUMIFS(Registros!$F$2:$F$6000,Registros!$A$2:$A$6000,"NP",Registros!$B$2:$B$6000,$A4658),0)</f>
        <v/>
      </c>
      <c r="G4658">
        <f>IF(COUNTIFS(Registros!$A$2:$A$6000,"MOV",Registros!$B$2:$B$6000,$A4658)&gt;0,1,0)</f>
        <v/>
      </c>
      <c r="H4658">
        <f>IF($G4658=1,SUMIFS(Registros!$F$2:$F$6000,Registros!$A$2:$A$6000,"MOV",Registros!$B$2:$B$6000,$A4658),0)</f>
        <v/>
      </c>
      <c r="I4658">
        <f>IF(COUNTIFS(Registros!$A$2:$A$6000,"CS",Registros!$B$2:$B$6000,$A4658)&gt;0,1,0)</f>
        <v/>
      </c>
      <c r="J4658">
        <f>IF($I4658=1,SUMIFS(Registros!$I$2:$I$6000,Registros!$A$2:$A$6000,"CS",Registros!$B$2:$B$6000,$A4658),0)</f>
        <v/>
      </c>
      <c r="K4658">
        <f>IF(COUNTIFS(Winback!$K$2:$K$300,$D4658)&gt;0,1,0)</f>
        <v/>
      </c>
      <c r="L4658">
        <f>IF(AND($K4658=1,LEFT($A4658,3)="WB-"),SUMIFS(Winback!$D$2:$D$300,Winback!$K$2:$K$300,$D4658),0)</f>
        <v/>
      </c>
      <c r="M4658">
        <f>IF(OR($E4658=1,$G4658=1,SUMIFS(Registros!$J$2:$J$6000,Registros!$B$2:$B$6000,$A4658)&gt;0),1,0)</f>
        <v/>
      </c>
      <c r="N4658">
        <f>IF($J4658&gt;0,1,IF(COUNTIFS(Registros!$A$2:$A$6000,"CS",Registros!$B$2:$B$6000,$A4658,Registros!$K$2:$K$6000,"&lt;&gt;")&gt;0,1,0))</f>
        <v/>
      </c>
      <c r="O4658">
        <f>IF(AND($K4658=1,$E4658=0,$G4658=0,$I4658=0),"WINBACK",IF(AND($M4658=1,$N4658&gt;0),"CONVERGENTE",IF($M4658=1,"SOLO MÓVIL",IF($N4658&gt;0,"SOLO FIJO / INTERNET","SIN SERVICIOS"))))</f>
        <v/>
      </c>
      <c r="P4658">
        <f>IF($O4658="WINBACK","Recuperar (winback)",IF($O4658="CONVERGENTE","Upgrade / más líneas",IF($O4658="SOLO MÓVIL","Ofrecer fijo + internet (FLBBTV)",IF($O4658="SOLO FIJO / INTERNET","Ofrecer línea móvil Nextphone","Oferta completa (móvil + fijo + internet)"))))</f>
        <v/>
      </c>
      <c r="Q4658">
        <f>$F4658+$H4658+$L4658</f>
        <v/>
      </c>
      <c r="R4658">
        <f>IFERROR(VLOOKUP($A4658,Registros!$B$2:$G$6000,6,0),IFERROR(VLOOKUP($D4658,Winback!$B$2:$C$300,2,0),""))</f>
        <v/>
      </c>
      <c r="S4658">
        <f>IF($E4658=1,"NP","")&amp;IF($G4658=1,"+MOV","")&amp;IF($I4658=1,"+CS","")&amp;IF($K4658=1,"+WB","")</f>
        <v/>
      </c>
      <c r="T4658">
        <f>$E4658+$G4658+$I4658+$K4658</f>
        <v/>
      </c>
    </row>
    <row r="4659">
      <c r="A4659" t="inlineStr">
        <is>
          <t>341016070000</t>
        </is>
      </c>
      <c r="B4659" t="inlineStr">
        <is>
          <t>34101607</t>
        </is>
      </c>
      <c r="C4659" t="inlineStr">
        <is>
          <t>YORGELY IZAMAR TORREALBA SANCHEZ</t>
        </is>
      </c>
      <c r="D4659" t="inlineStr">
        <is>
          <t>YORGELYIZAMARTORREALBASANCHEZ</t>
        </is>
      </c>
      <c r="E4659">
        <f>IF(COUNTIFS(Registros!$A$2:$A$6000,"NP",Registros!$B$2:$B$6000,$A4659)&gt;0,1,0)</f>
        <v/>
      </c>
      <c r="F4659">
        <f>IF($E4659=1,SUMIFS(Registros!$F$2:$F$6000,Registros!$A$2:$A$6000,"NP",Registros!$B$2:$B$6000,$A4659),0)</f>
        <v/>
      </c>
      <c r="G4659">
        <f>IF(COUNTIFS(Registros!$A$2:$A$6000,"MOV",Registros!$B$2:$B$6000,$A4659)&gt;0,1,0)</f>
        <v/>
      </c>
      <c r="H4659">
        <f>IF($G4659=1,SUMIFS(Registros!$F$2:$F$6000,Registros!$A$2:$A$6000,"MOV",Registros!$B$2:$B$6000,$A4659),0)</f>
        <v/>
      </c>
      <c r="I4659">
        <f>IF(COUNTIFS(Registros!$A$2:$A$6000,"CS",Registros!$B$2:$B$6000,$A4659)&gt;0,1,0)</f>
        <v/>
      </c>
      <c r="J4659">
        <f>IF($I4659=1,SUMIFS(Registros!$I$2:$I$6000,Registros!$A$2:$A$6000,"CS",Registros!$B$2:$B$6000,$A4659),0)</f>
        <v/>
      </c>
      <c r="K4659">
        <f>IF(COUNTIFS(Winback!$K$2:$K$300,$D4659)&gt;0,1,0)</f>
        <v/>
      </c>
      <c r="L4659">
        <f>IF(AND($K4659=1,LEFT($A4659,3)="WB-"),SUMIFS(Winback!$D$2:$D$300,Winback!$K$2:$K$300,$D4659),0)</f>
        <v/>
      </c>
      <c r="M4659">
        <f>IF(OR($E4659=1,$G4659=1,SUMIFS(Registros!$J$2:$J$6000,Registros!$B$2:$B$6000,$A4659)&gt;0),1,0)</f>
        <v/>
      </c>
      <c r="N4659">
        <f>IF($J4659&gt;0,1,IF(COUNTIFS(Registros!$A$2:$A$6000,"CS",Registros!$B$2:$B$6000,$A4659,Registros!$K$2:$K$6000,"&lt;&gt;")&gt;0,1,0))</f>
        <v/>
      </c>
      <c r="O4659">
        <f>IF(AND($K4659=1,$E4659=0,$G4659=0,$I4659=0),"WINBACK",IF(AND($M4659=1,$N4659&gt;0),"CONVERGENTE",IF($M4659=1,"SOLO MÓVIL",IF($N4659&gt;0,"SOLO FIJO / INTERNET","SIN SERVICIOS"))))</f>
        <v/>
      </c>
      <c r="P4659">
        <f>IF($O4659="WINBACK","Recuperar (winback)",IF($O4659="CONVERGENTE","Upgrade / más líneas",IF($O4659="SOLO MÓVIL","Ofrecer fijo + internet (FLBBTV)",IF($O4659="SOLO FIJO / INTERNET","Ofrecer línea móvil Nextphone","Oferta completa (móvil + fijo + internet)"))))</f>
        <v/>
      </c>
      <c r="Q4659">
        <f>$F4659+$H4659+$L4659</f>
        <v/>
      </c>
      <c r="R4659">
        <f>IFERROR(VLOOKUP($A4659,Registros!$B$2:$G$6000,6,0),IFERROR(VLOOKUP($D4659,Winback!$B$2:$C$300,2,0),""))</f>
        <v/>
      </c>
      <c r="S4659">
        <f>IF($E4659=1,"NP","")&amp;IF($G4659=1,"+MOV","")&amp;IF($I4659=1,"+CS","")&amp;IF($K4659=1,"+WB","")</f>
        <v/>
      </c>
      <c r="T4659">
        <f>$E4659+$G4659+$I4659+$K4659</f>
        <v/>
      </c>
    </row>
    <row r="4660">
      <c r="A4660" t="inlineStr">
        <is>
          <t>358006880000</t>
        </is>
      </c>
      <c r="B4660" t="inlineStr">
        <is>
          <t>35800688</t>
        </is>
      </c>
      <c r="C4660" t="inlineStr">
        <is>
          <t>YORLENIS CHAMILCA GRAHAM GALL</t>
        </is>
      </c>
      <c r="D4660" t="inlineStr">
        <is>
          <t>YORLENISCHAMILCAGRAHAMGALL</t>
        </is>
      </c>
      <c r="E4660">
        <f>IF(COUNTIFS(Registros!$A$2:$A$6000,"NP",Registros!$B$2:$B$6000,$A4660)&gt;0,1,0)</f>
        <v/>
      </c>
      <c r="F4660">
        <f>IF($E4660=1,SUMIFS(Registros!$F$2:$F$6000,Registros!$A$2:$A$6000,"NP",Registros!$B$2:$B$6000,$A4660),0)</f>
        <v/>
      </c>
      <c r="G4660">
        <f>IF(COUNTIFS(Registros!$A$2:$A$6000,"MOV",Registros!$B$2:$B$6000,$A4660)&gt;0,1,0)</f>
        <v/>
      </c>
      <c r="H4660">
        <f>IF($G4660=1,SUMIFS(Registros!$F$2:$F$6000,Registros!$A$2:$A$6000,"MOV",Registros!$B$2:$B$6000,$A4660),0)</f>
        <v/>
      </c>
      <c r="I4660">
        <f>IF(COUNTIFS(Registros!$A$2:$A$6000,"CS",Registros!$B$2:$B$6000,$A4660)&gt;0,1,0)</f>
        <v/>
      </c>
      <c r="J4660">
        <f>IF($I4660=1,SUMIFS(Registros!$I$2:$I$6000,Registros!$A$2:$A$6000,"CS",Registros!$B$2:$B$6000,$A4660),0)</f>
        <v/>
      </c>
      <c r="K4660">
        <f>IF(COUNTIFS(Winback!$K$2:$K$300,$D4660)&gt;0,1,0)</f>
        <v/>
      </c>
      <c r="L4660">
        <f>IF(AND($K4660=1,LEFT($A4660,3)="WB-"),SUMIFS(Winback!$D$2:$D$300,Winback!$K$2:$K$300,$D4660),0)</f>
        <v/>
      </c>
      <c r="M4660">
        <f>IF(OR($E4660=1,$G4660=1,SUMIFS(Registros!$J$2:$J$6000,Registros!$B$2:$B$6000,$A4660)&gt;0),1,0)</f>
        <v/>
      </c>
      <c r="N4660">
        <f>IF($J4660&gt;0,1,IF(COUNTIFS(Registros!$A$2:$A$6000,"CS",Registros!$B$2:$B$6000,$A4660,Registros!$K$2:$K$6000,"&lt;&gt;")&gt;0,1,0))</f>
        <v/>
      </c>
      <c r="O4660">
        <f>IF(AND($K4660=1,$E4660=0,$G4660=0,$I4660=0),"WINBACK",IF(AND($M4660=1,$N4660&gt;0),"CONVERGENTE",IF($M4660=1,"SOLO MÓVIL",IF($N4660&gt;0,"SOLO FIJO / INTERNET","SIN SERVICIOS"))))</f>
        <v/>
      </c>
      <c r="P4660">
        <f>IF($O4660="WINBACK","Recuperar (winback)",IF($O4660="CONVERGENTE","Upgrade / más líneas",IF($O4660="SOLO MÓVIL","Ofrecer fijo + internet (FLBBTV)",IF($O4660="SOLO FIJO / INTERNET","Ofrecer línea móvil Nextphone","Oferta completa (móvil + fijo + internet)"))))</f>
        <v/>
      </c>
      <c r="Q4660">
        <f>$F4660+$H4660+$L4660</f>
        <v/>
      </c>
      <c r="R4660">
        <f>IFERROR(VLOOKUP($A4660,Registros!$B$2:$G$6000,6,0),IFERROR(VLOOKUP($D4660,Winback!$B$2:$C$300,2,0),""))</f>
        <v/>
      </c>
      <c r="S4660">
        <f>IF($E4660=1,"NP","")&amp;IF($G4660=1,"+MOV","")&amp;IF($I4660=1,"+CS","")&amp;IF($K4660=1,"+WB","")</f>
        <v/>
      </c>
      <c r="T4660">
        <f>$E4660+$G4660+$I4660+$K4660</f>
        <v/>
      </c>
    </row>
    <row r="4661">
      <c r="A4661" t="inlineStr">
        <is>
          <t>358098710000</t>
        </is>
      </c>
      <c r="B4661" t="inlineStr">
        <is>
          <t>35809871</t>
        </is>
      </c>
      <c r="C4661" t="inlineStr">
        <is>
          <t>YORLENYS GISEL AGUIRRE SANJUR</t>
        </is>
      </c>
      <c r="D4661" t="inlineStr">
        <is>
          <t>YORLENYSGISELAGUIRRESANJUR</t>
        </is>
      </c>
      <c r="E4661">
        <f>IF(COUNTIFS(Registros!$A$2:$A$6000,"NP",Registros!$B$2:$B$6000,$A4661)&gt;0,1,0)</f>
        <v/>
      </c>
      <c r="F4661">
        <f>IF($E4661=1,SUMIFS(Registros!$F$2:$F$6000,Registros!$A$2:$A$6000,"NP",Registros!$B$2:$B$6000,$A4661),0)</f>
        <v/>
      </c>
      <c r="G4661">
        <f>IF(COUNTIFS(Registros!$A$2:$A$6000,"MOV",Registros!$B$2:$B$6000,$A4661)&gt;0,1,0)</f>
        <v/>
      </c>
      <c r="H4661">
        <f>IF($G4661=1,SUMIFS(Registros!$F$2:$F$6000,Registros!$A$2:$A$6000,"MOV",Registros!$B$2:$B$6000,$A4661),0)</f>
        <v/>
      </c>
      <c r="I4661">
        <f>IF(COUNTIFS(Registros!$A$2:$A$6000,"CS",Registros!$B$2:$B$6000,$A4661)&gt;0,1,0)</f>
        <v/>
      </c>
      <c r="J4661">
        <f>IF($I4661=1,SUMIFS(Registros!$I$2:$I$6000,Registros!$A$2:$A$6000,"CS",Registros!$B$2:$B$6000,$A4661),0)</f>
        <v/>
      </c>
      <c r="K4661">
        <f>IF(COUNTIFS(Winback!$K$2:$K$300,$D4661)&gt;0,1,0)</f>
        <v/>
      </c>
      <c r="L4661">
        <f>IF(AND($K4661=1,LEFT($A4661,3)="WB-"),SUMIFS(Winback!$D$2:$D$300,Winback!$K$2:$K$300,$D4661),0)</f>
        <v/>
      </c>
      <c r="M4661">
        <f>IF(OR($E4661=1,$G4661=1,SUMIFS(Registros!$J$2:$J$6000,Registros!$B$2:$B$6000,$A4661)&gt;0),1,0)</f>
        <v/>
      </c>
      <c r="N4661">
        <f>IF($J4661&gt;0,1,IF(COUNTIFS(Registros!$A$2:$A$6000,"CS",Registros!$B$2:$B$6000,$A4661,Registros!$K$2:$K$6000,"&lt;&gt;")&gt;0,1,0))</f>
        <v/>
      </c>
      <c r="O4661">
        <f>IF(AND($K4661=1,$E4661=0,$G4661=0,$I4661=0),"WINBACK",IF(AND($M4661=1,$N4661&gt;0),"CONVERGENTE",IF($M4661=1,"SOLO MÓVIL",IF($N4661&gt;0,"SOLO FIJO / INTERNET","SIN SERVICIOS"))))</f>
        <v/>
      </c>
      <c r="P4661">
        <f>IF($O4661="WINBACK","Recuperar (winback)",IF($O4661="CONVERGENTE","Upgrade / más líneas",IF($O4661="SOLO MÓVIL","Ofrecer fijo + internet (FLBBTV)",IF($O4661="SOLO FIJO / INTERNET","Ofrecer línea móvil Nextphone","Oferta completa (móvil + fijo + internet)"))))</f>
        <v/>
      </c>
      <c r="Q4661">
        <f>$F4661+$H4661+$L4661</f>
        <v/>
      </c>
      <c r="R4661">
        <f>IFERROR(VLOOKUP($A4661,Registros!$B$2:$G$6000,6,0),IFERROR(VLOOKUP($D4661,Winback!$B$2:$C$300,2,0),""))</f>
        <v/>
      </c>
      <c r="S4661">
        <f>IF($E4661=1,"NP","")&amp;IF($G4661=1,"+MOV","")&amp;IF($I4661=1,"+CS","")&amp;IF($K4661=1,"+WB","")</f>
        <v/>
      </c>
      <c r="T4661">
        <f>$E4661+$G4661+$I4661+$K4661</f>
        <v/>
      </c>
    </row>
    <row r="4662">
      <c r="A4662" t="inlineStr">
        <is>
          <t>324117380000</t>
        </is>
      </c>
      <c r="B4662" t="inlineStr">
        <is>
          <t>32411738</t>
        </is>
      </c>
      <c r="C4662" t="inlineStr">
        <is>
          <t>YORLLANA ISABEL MUÑOZ MARTINEZ</t>
        </is>
      </c>
      <c r="D4662" t="inlineStr">
        <is>
          <t>YORLLANAISABELMUNOZMARTINEZ</t>
        </is>
      </c>
      <c r="E4662">
        <f>IF(COUNTIFS(Registros!$A$2:$A$6000,"NP",Registros!$B$2:$B$6000,$A4662)&gt;0,1,0)</f>
        <v/>
      </c>
      <c r="F4662">
        <f>IF($E4662=1,SUMIFS(Registros!$F$2:$F$6000,Registros!$A$2:$A$6000,"NP",Registros!$B$2:$B$6000,$A4662),0)</f>
        <v/>
      </c>
      <c r="G4662">
        <f>IF(COUNTIFS(Registros!$A$2:$A$6000,"MOV",Registros!$B$2:$B$6000,$A4662)&gt;0,1,0)</f>
        <v/>
      </c>
      <c r="H4662">
        <f>IF($G4662=1,SUMIFS(Registros!$F$2:$F$6000,Registros!$A$2:$A$6000,"MOV",Registros!$B$2:$B$6000,$A4662),0)</f>
        <v/>
      </c>
      <c r="I4662">
        <f>IF(COUNTIFS(Registros!$A$2:$A$6000,"CS",Registros!$B$2:$B$6000,$A4662)&gt;0,1,0)</f>
        <v/>
      </c>
      <c r="J4662">
        <f>IF($I4662=1,SUMIFS(Registros!$I$2:$I$6000,Registros!$A$2:$A$6000,"CS",Registros!$B$2:$B$6000,$A4662),0)</f>
        <v/>
      </c>
      <c r="K4662">
        <f>IF(COUNTIFS(Winback!$K$2:$K$300,$D4662)&gt;0,1,0)</f>
        <v/>
      </c>
      <c r="L4662">
        <f>IF(AND($K4662=1,LEFT($A4662,3)="WB-"),SUMIFS(Winback!$D$2:$D$300,Winback!$K$2:$K$300,$D4662),0)</f>
        <v/>
      </c>
      <c r="M4662">
        <f>IF(OR($E4662=1,$G4662=1,SUMIFS(Registros!$J$2:$J$6000,Registros!$B$2:$B$6000,$A4662)&gt;0),1,0)</f>
        <v/>
      </c>
      <c r="N4662">
        <f>IF($J4662&gt;0,1,IF(COUNTIFS(Registros!$A$2:$A$6000,"CS",Registros!$B$2:$B$6000,$A4662,Registros!$K$2:$K$6000,"&lt;&gt;")&gt;0,1,0))</f>
        <v/>
      </c>
      <c r="O4662">
        <f>IF(AND($K4662=1,$E4662=0,$G4662=0,$I4662=0),"WINBACK",IF(AND($M4662=1,$N4662&gt;0),"CONVERGENTE",IF($M4662=1,"SOLO MÓVIL",IF($N4662&gt;0,"SOLO FIJO / INTERNET","SIN SERVICIOS"))))</f>
        <v/>
      </c>
      <c r="P4662">
        <f>IF($O4662="WINBACK","Recuperar (winback)",IF($O4662="CONVERGENTE","Upgrade / más líneas",IF($O4662="SOLO MÓVIL","Ofrecer fijo + internet (FLBBTV)",IF($O4662="SOLO FIJO / INTERNET","Ofrecer línea móvil Nextphone","Oferta completa (móvil + fijo + internet)"))))</f>
        <v/>
      </c>
      <c r="Q4662">
        <f>$F4662+$H4662+$L4662</f>
        <v/>
      </c>
      <c r="R4662">
        <f>IFERROR(VLOOKUP($A4662,Registros!$B$2:$G$6000,6,0),IFERROR(VLOOKUP($D4662,Winback!$B$2:$C$300,2,0),""))</f>
        <v/>
      </c>
      <c r="S4662">
        <f>IF($E4662=1,"NP","")&amp;IF($G4662=1,"+MOV","")&amp;IF($I4662=1,"+CS","")&amp;IF($K4662=1,"+WB","")</f>
        <v/>
      </c>
      <c r="T4662">
        <f>$E4662+$G4662+$I4662+$K4662</f>
        <v/>
      </c>
    </row>
    <row r="4663">
      <c r="A4663" t="inlineStr">
        <is>
          <t>353014030000</t>
        </is>
      </c>
      <c r="B4663" t="inlineStr">
        <is>
          <t>35301403</t>
        </is>
      </c>
      <c r="C4663" t="inlineStr">
        <is>
          <t>YOSELIN DEL CARMEN SALINAS</t>
        </is>
      </c>
      <c r="D4663" t="inlineStr">
        <is>
          <t>YOSELINDELCARMENSALINAS</t>
        </is>
      </c>
      <c r="E4663">
        <f>IF(COUNTIFS(Registros!$A$2:$A$6000,"NP",Registros!$B$2:$B$6000,$A4663)&gt;0,1,0)</f>
        <v/>
      </c>
      <c r="F4663">
        <f>IF($E4663=1,SUMIFS(Registros!$F$2:$F$6000,Registros!$A$2:$A$6000,"NP",Registros!$B$2:$B$6000,$A4663),0)</f>
        <v/>
      </c>
      <c r="G4663">
        <f>IF(COUNTIFS(Registros!$A$2:$A$6000,"MOV",Registros!$B$2:$B$6000,$A4663)&gt;0,1,0)</f>
        <v/>
      </c>
      <c r="H4663">
        <f>IF($G4663=1,SUMIFS(Registros!$F$2:$F$6000,Registros!$A$2:$A$6000,"MOV",Registros!$B$2:$B$6000,$A4663),0)</f>
        <v/>
      </c>
      <c r="I4663">
        <f>IF(COUNTIFS(Registros!$A$2:$A$6000,"CS",Registros!$B$2:$B$6000,$A4663)&gt;0,1,0)</f>
        <v/>
      </c>
      <c r="J4663">
        <f>IF($I4663=1,SUMIFS(Registros!$I$2:$I$6000,Registros!$A$2:$A$6000,"CS",Registros!$B$2:$B$6000,$A4663),0)</f>
        <v/>
      </c>
      <c r="K4663">
        <f>IF(COUNTIFS(Winback!$K$2:$K$300,$D4663)&gt;0,1,0)</f>
        <v/>
      </c>
      <c r="L4663">
        <f>IF(AND($K4663=1,LEFT($A4663,3)="WB-"),SUMIFS(Winback!$D$2:$D$300,Winback!$K$2:$K$300,$D4663),0)</f>
        <v/>
      </c>
      <c r="M4663">
        <f>IF(OR($E4663=1,$G4663=1,SUMIFS(Registros!$J$2:$J$6000,Registros!$B$2:$B$6000,$A4663)&gt;0),1,0)</f>
        <v/>
      </c>
      <c r="N4663">
        <f>IF($J4663&gt;0,1,IF(COUNTIFS(Registros!$A$2:$A$6000,"CS",Registros!$B$2:$B$6000,$A4663,Registros!$K$2:$K$6000,"&lt;&gt;")&gt;0,1,0))</f>
        <v/>
      </c>
      <c r="O4663">
        <f>IF(AND($K4663=1,$E4663=0,$G4663=0,$I4663=0),"WINBACK",IF(AND($M4663=1,$N4663&gt;0),"CONVERGENTE",IF($M4663=1,"SOLO MÓVIL",IF($N4663&gt;0,"SOLO FIJO / INTERNET","SIN SERVICIOS"))))</f>
        <v/>
      </c>
      <c r="P4663">
        <f>IF($O4663="WINBACK","Recuperar (winback)",IF($O4663="CONVERGENTE","Upgrade / más líneas",IF($O4663="SOLO MÓVIL","Ofrecer fijo + internet (FLBBTV)",IF($O4663="SOLO FIJO / INTERNET","Ofrecer línea móvil Nextphone","Oferta completa (móvil + fijo + internet)"))))</f>
        <v/>
      </c>
      <c r="Q4663">
        <f>$F4663+$H4663+$L4663</f>
        <v/>
      </c>
      <c r="R4663">
        <f>IFERROR(VLOOKUP($A4663,Registros!$B$2:$G$6000,6,0),IFERROR(VLOOKUP($D4663,Winback!$B$2:$C$300,2,0),""))</f>
        <v/>
      </c>
      <c r="S4663">
        <f>IF($E4663=1,"NP","")&amp;IF($G4663=1,"+MOV","")&amp;IF($I4663=1,"+CS","")&amp;IF($K4663=1,"+WB","")</f>
        <v/>
      </c>
      <c r="T4663">
        <f>$E4663+$G4663+$I4663+$K4663</f>
        <v/>
      </c>
    </row>
    <row r="4664">
      <c r="A4664" t="inlineStr">
        <is>
          <t>336080450000</t>
        </is>
      </c>
      <c r="B4664" t="inlineStr">
        <is>
          <t>33608045</t>
        </is>
      </c>
      <c r="C4664" t="inlineStr">
        <is>
          <t>YOSELIN DEL CARMEN TORREALBA</t>
        </is>
      </c>
      <c r="D4664" t="inlineStr">
        <is>
          <t>YOSELINDELCARMENTORREALBA</t>
        </is>
      </c>
      <c r="E4664">
        <f>IF(COUNTIFS(Registros!$A$2:$A$6000,"NP",Registros!$B$2:$B$6000,$A4664)&gt;0,1,0)</f>
        <v/>
      </c>
      <c r="F4664">
        <f>IF($E4664=1,SUMIFS(Registros!$F$2:$F$6000,Registros!$A$2:$A$6000,"NP",Registros!$B$2:$B$6000,$A4664),0)</f>
        <v/>
      </c>
      <c r="G4664">
        <f>IF(COUNTIFS(Registros!$A$2:$A$6000,"MOV",Registros!$B$2:$B$6000,$A4664)&gt;0,1,0)</f>
        <v/>
      </c>
      <c r="H4664">
        <f>IF($G4664=1,SUMIFS(Registros!$F$2:$F$6000,Registros!$A$2:$A$6000,"MOV",Registros!$B$2:$B$6000,$A4664),0)</f>
        <v/>
      </c>
      <c r="I4664">
        <f>IF(COUNTIFS(Registros!$A$2:$A$6000,"CS",Registros!$B$2:$B$6000,$A4664)&gt;0,1,0)</f>
        <v/>
      </c>
      <c r="J4664">
        <f>IF($I4664=1,SUMIFS(Registros!$I$2:$I$6000,Registros!$A$2:$A$6000,"CS",Registros!$B$2:$B$6000,$A4664),0)</f>
        <v/>
      </c>
      <c r="K4664">
        <f>IF(COUNTIFS(Winback!$K$2:$K$300,$D4664)&gt;0,1,0)</f>
        <v/>
      </c>
      <c r="L4664">
        <f>IF(AND($K4664=1,LEFT($A4664,3)="WB-"),SUMIFS(Winback!$D$2:$D$300,Winback!$K$2:$K$300,$D4664),0)</f>
        <v/>
      </c>
      <c r="M4664">
        <f>IF(OR($E4664=1,$G4664=1,SUMIFS(Registros!$J$2:$J$6000,Registros!$B$2:$B$6000,$A4664)&gt;0),1,0)</f>
        <v/>
      </c>
      <c r="N4664">
        <f>IF($J4664&gt;0,1,IF(COUNTIFS(Registros!$A$2:$A$6000,"CS",Registros!$B$2:$B$6000,$A4664,Registros!$K$2:$K$6000,"&lt;&gt;")&gt;0,1,0))</f>
        <v/>
      </c>
      <c r="O4664">
        <f>IF(AND($K4664=1,$E4664=0,$G4664=0,$I4664=0),"WINBACK",IF(AND($M4664=1,$N4664&gt;0),"CONVERGENTE",IF($M4664=1,"SOLO MÓVIL",IF($N4664&gt;0,"SOLO FIJO / INTERNET","SIN SERVICIOS"))))</f>
        <v/>
      </c>
      <c r="P4664">
        <f>IF($O4664="WINBACK","Recuperar (winback)",IF($O4664="CONVERGENTE","Upgrade / más líneas",IF($O4664="SOLO MÓVIL","Ofrecer fijo + internet (FLBBTV)",IF($O4664="SOLO FIJO / INTERNET","Ofrecer línea móvil Nextphone","Oferta completa (móvil + fijo + internet)"))))</f>
        <v/>
      </c>
      <c r="Q4664">
        <f>$F4664+$H4664+$L4664</f>
        <v/>
      </c>
      <c r="R4664">
        <f>IFERROR(VLOOKUP($A4664,Registros!$B$2:$G$6000,6,0),IFERROR(VLOOKUP($D4664,Winback!$B$2:$C$300,2,0),""))</f>
        <v/>
      </c>
      <c r="S4664">
        <f>IF($E4664=1,"NP","")&amp;IF($G4664=1,"+MOV","")&amp;IF($I4664=1,"+CS","")&amp;IF($K4664=1,"+WB","")</f>
        <v/>
      </c>
      <c r="T4664">
        <f>$E4664+$G4664+$I4664+$K4664</f>
        <v/>
      </c>
    </row>
    <row r="4665">
      <c r="A4665" t="inlineStr">
        <is>
          <t>352119740000</t>
        </is>
      </c>
      <c r="B4665" t="inlineStr">
        <is>
          <t>35211974</t>
        </is>
      </c>
      <c r="C4665" t="inlineStr">
        <is>
          <t>YOSELIN DEL CARMEN TORREALBA CARRIZO</t>
        </is>
      </c>
      <c r="D4665" t="inlineStr">
        <is>
          <t>YOSELINDELCARMENTORREALBACARRIZO</t>
        </is>
      </c>
      <c r="E4665">
        <f>IF(COUNTIFS(Registros!$A$2:$A$6000,"NP",Registros!$B$2:$B$6000,$A4665)&gt;0,1,0)</f>
        <v/>
      </c>
      <c r="F4665">
        <f>IF($E4665=1,SUMIFS(Registros!$F$2:$F$6000,Registros!$A$2:$A$6000,"NP",Registros!$B$2:$B$6000,$A4665),0)</f>
        <v/>
      </c>
      <c r="G4665">
        <f>IF(COUNTIFS(Registros!$A$2:$A$6000,"MOV",Registros!$B$2:$B$6000,$A4665)&gt;0,1,0)</f>
        <v/>
      </c>
      <c r="H4665">
        <f>IF($G4665=1,SUMIFS(Registros!$F$2:$F$6000,Registros!$A$2:$A$6000,"MOV",Registros!$B$2:$B$6000,$A4665),0)</f>
        <v/>
      </c>
      <c r="I4665">
        <f>IF(COUNTIFS(Registros!$A$2:$A$6000,"CS",Registros!$B$2:$B$6000,$A4665)&gt;0,1,0)</f>
        <v/>
      </c>
      <c r="J4665">
        <f>IF($I4665=1,SUMIFS(Registros!$I$2:$I$6000,Registros!$A$2:$A$6000,"CS",Registros!$B$2:$B$6000,$A4665),0)</f>
        <v/>
      </c>
      <c r="K4665">
        <f>IF(COUNTIFS(Winback!$K$2:$K$300,$D4665)&gt;0,1,0)</f>
        <v/>
      </c>
      <c r="L4665">
        <f>IF(AND($K4665=1,LEFT($A4665,3)="WB-"),SUMIFS(Winback!$D$2:$D$300,Winback!$K$2:$K$300,$D4665),0)</f>
        <v/>
      </c>
      <c r="M4665">
        <f>IF(OR($E4665=1,$G4665=1,SUMIFS(Registros!$J$2:$J$6000,Registros!$B$2:$B$6000,$A4665)&gt;0),1,0)</f>
        <v/>
      </c>
      <c r="N4665">
        <f>IF($J4665&gt;0,1,IF(COUNTIFS(Registros!$A$2:$A$6000,"CS",Registros!$B$2:$B$6000,$A4665,Registros!$K$2:$K$6000,"&lt;&gt;")&gt;0,1,0))</f>
        <v/>
      </c>
      <c r="O4665">
        <f>IF(AND($K4665=1,$E4665=0,$G4665=0,$I4665=0),"WINBACK",IF(AND($M4665=1,$N4665&gt;0),"CONVERGENTE",IF($M4665=1,"SOLO MÓVIL",IF($N4665&gt;0,"SOLO FIJO / INTERNET","SIN SERVICIOS"))))</f>
        <v/>
      </c>
      <c r="P4665">
        <f>IF($O4665="WINBACK","Recuperar (winback)",IF($O4665="CONVERGENTE","Upgrade / más líneas",IF($O4665="SOLO MÓVIL","Ofrecer fijo + internet (FLBBTV)",IF($O4665="SOLO FIJO / INTERNET","Ofrecer línea móvil Nextphone","Oferta completa (móvil + fijo + internet)"))))</f>
        <v/>
      </c>
      <c r="Q4665">
        <f>$F4665+$H4665+$L4665</f>
        <v/>
      </c>
      <c r="R4665">
        <f>IFERROR(VLOOKUP($A4665,Registros!$B$2:$G$6000,6,0),IFERROR(VLOOKUP($D4665,Winback!$B$2:$C$300,2,0),""))</f>
        <v/>
      </c>
      <c r="S4665">
        <f>IF($E4665=1,"NP","")&amp;IF($G4665=1,"+MOV","")&amp;IF($I4665=1,"+CS","")&amp;IF($K4665=1,"+WB","")</f>
        <v/>
      </c>
      <c r="T4665">
        <f>$E4665+$G4665+$I4665+$K4665</f>
        <v/>
      </c>
    </row>
    <row r="4666">
      <c r="A4666" t="inlineStr">
        <is>
          <t>348360660000</t>
        </is>
      </c>
      <c r="B4666" t="inlineStr">
        <is>
          <t>34836066</t>
        </is>
      </c>
      <c r="C4666" t="inlineStr">
        <is>
          <t>YOSELIN LISSETH RIOS FLORES</t>
        </is>
      </c>
      <c r="D4666" t="inlineStr">
        <is>
          <t>YOSELINLISSETHRIOSFLORES</t>
        </is>
      </c>
      <c r="E4666">
        <f>IF(COUNTIFS(Registros!$A$2:$A$6000,"NP",Registros!$B$2:$B$6000,$A4666)&gt;0,1,0)</f>
        <v/>
      </c>
      <c r="F4666">
        <f>IF($E4666=1,SUMIFS(Registros!$F$2:$F$6000,Registros!$A$2:$A$6000,"NP",Registros!$B$2:$B$6000,$A4666),0)</f>
        <v/>
      </c>
      <c r="G4666">
        <f>IF(COUNTIFS(Registros!$A$2:$A$6000,"MOV",Registros!$B$2:$B$6000,$A4666)&gt;0,1,0)</f>
        <v/>
      </c>
      <c r="H4666">
        <f>IF($G4666=1,SUMIFS(Registros!$F$2:$F$6000,Registros!$A$2:$A$6000,"MOV",Registros!$B$2:$B$6000,$A4666),0)</f>
        <v/>
      </c>
      <c r="I4666">
        <f>IF(COUNTIFS(Registros!$A$2:$A$6000,"CS",Registros!$B$2:$B$6000,$A4666)&gt;0,1,0)</f>
        <v/>
      </c>
      <c r="J4666">
        <f>IF($I4666=1,SUMIFS(Registros!$I$2:$I$6000,Registros!$A$2:$A$6000,"CS",Registros!$B$2:$B$6000,$A4666),0)</f>
        <v/>
      </c>
      <c r="K4666">
        <f>IF(COUNTIFS(Winback!$K$2:$K$300,$D4666)&gt;0,1,0)</f>
        <v/>
      </c>
      <c r="L4666">
        <f>IF(AND($K4666=1,LEFT($A4666,3)="WB-"),SUMIFS(Winback!$D$2:$D$300,Winback!$K$2:$K$300,$D4666),0)</f>
        <v/>
      </c>
      <c r="M4666">
        <f>IF(OR($E4666=1,$G4666=1,SUMIFS(Registros!$J$2:$J$6000,Registros!$B$2:$B$6000,$A4666)&gt;0),1,0)</f>
        <v/>
      </c>
      <c r="N4666">
        <f>IF($J4666&gt;0,1,IF(COUNTIFS(Registros!$A$2:$A$6000,"CS",Registros!$B$2:$B$6000,$A4666,Registros!$K$2:$K$6000,"&lt;&gt;")&gt;0,1,0))</f>
        <v/>
      </c>
      <c r="O4666">
        <f>IF(AND($K4666=1,$E4666=0,$G4666=0,$I4666=0),"WINBACK",IF(AND($M4666=1,$N4666&gt;0),"CONVERGENTE",IF($M4666=1,"SOLO MÓVIL",IF($N4666&gt;0,"SOLO FIJO / INTERNET","SIN SERVICIOS"))))</f>
        <v/>
      </c>
      <c r="P4666">
        <f>IF($O4666="WINBACK","Recuperar (winback)",IF($O4666="CONVERGENTE","Upgrade / más líneas",IF($O4666="SOLO MÓVIL","Ofrecer fijo + internet (FLBBTV)",IF($O4666="SOLO FIJO / INTERNET","Ofrecer línea móvil Nextphone","Oferta completa (móvil + fijo + internet)"))))</f>
        <v/>
      </c>
      <c r="Q4666">
        <f>$F4666+$H4666+$L4666</f>
        <v/>
      </c>
      <c r="R4666">
        <f>IFERROR(VLOOKUP($A4666,Registros!$B$2:$G$6000,6,0),IFERROR(VLOOKUP($D4666,Winback!$B$2:$C$300,2,0),""))</f>
        <v/>
      </c>
      <c r="S4666">
        <f>IF($E4666=1,"NP","")&amp;IF($G4666=1,"+MOV","")&amp;IF($I4666=1,"+CS","")&amp;IF($K4666=1,"+WB","")</f>
        <v/>
      </c>
      <c r="T4666">
        <f>$E4666+$G4666+$I4666+$K4666</f>
        <v/>
      </c>
    </row>
    <row r="4667">
      <c r="A4667" t="inlineStr">
        <is>
          <t>321000970000</t>
        </is>
      </c>
      <c r="B4667" t="inlineStr">
        <is>
          <t>32100097</t>
        </is>
      </c>
      <c r="C4667" t="inlineStr">
        <is>
          <t>YOSELINE LEE CHOCK</t>
        </is>
      </c>
      <c r="D4667" t="inlineStr">
        <is>
          <t>YOSELINELEECHOCK</t>
        </is>
      </c>
      <c r="E4667">
        <f>IF(COUNTIFS(Registros!$A$2:$A$6000,"NP",Registros!$B$2:$B$6000,$A4667)&gt;0,1,0)</f>
        <v/>
      </c>
      <c r="F4667">
        <f>IF($E4667=1,SUMIFS(Registros!$F$2:$F$6000,Registros!$A$2:$A$6000,"NP",Registros!$B$2:$B$6000,$A4667),0)</f>
        <v/>
      </c>
      <c r="G4667">
        <f>IF(COUNTIFS(Registros!$A$2:$A$6000,"MOV",Registros!$B$2:$B$6000,$A4667)&gt;0,1,0)</f>
        <v/>
      </c>
      <c r="H4667">
        <f>IF($G4667=1,SUMIFS(Registros!$F$2:$F$6000,Registros!$A$2:$A$6000,"MOV",Registros!$B$2:$B$6000,$A4667),0)</f>
        <v/>
      </c>
      <c r="I4667">
        <f>IF(COUNTIFS(Registros!$A$2:$A$6000,"CS",Registros!$B$2:$B$6000,$A4667)&gt;0,1,0)</f>
        <v/>
      </c>
      <c r="J4667">
        <f>IF($I4667=1,SUMIFS(Registros!$I$2:$I$6000,Registros!$A$2:$A$6000,"CS",Registros!$B$2:$B$6000,$A4667),0)</f>
        <v/>
      </c>
      <c r="K4667">
        <f>IF(COUNTIFS(Winback!$K$2:$K$300,$D4667)&gt;0,1,0)</f>
        <v/>
      </c>
      <c r="L4667">
        <f>IF(AND($K4667=1,LEFT($A4667,3)="WB-"),SUMIFS(Winback!$D$2:$D$300,Winback!$K$2:$K$300,$D4667),0)</f>
        <v/>
      </c>
      <c r="M4667">
        <f>IF(OR($E4667=1,$G4667=1,SUMIFS(Registros!$J$2:$J$6000,Registros!$B$2:$B$6000,$A4667)&gt;0),1,0)</f>
        <v/>
      </c>
      <c r="N4667">
        <f>IF($J4667&gt;0,1,IF(COUNTIFS(Registros!$A$2:$A$6000,"CS",Registros!$B$2:$B$6000,$A4667,Registros!$K$2:$K$6000,"&lt;&gt;")&gt;0,1,0))</f>
        <v/>
      </c>
      <c r="O4667">
        <f>IF(AND($K4667=1,$E4667=0,$G4667=0,$I4667=0),"WINBACK",IF(AND($M4667=1,$N4667&gt;0),"CONVERGENTE",IF($M4667=1,"SOLO MÓVIL",IF($N4667&gt;0,"SOLO FIJO / INTERNET","SIN SERVICIOS"))))</f>
        <v/>
      </c>
      <c r="P4667">
        <f>IF($O4667="WINBACK","Recuperar (winback)",IF($O4667="CONVERGENTE","Upgrade / más líneas",IF($O4667="SOLO MÓVIL","Ofrecer fijo + internet (FLBBTV)",IF($O4667="SOLO FIJO / INTERNET","Ofrecer línea móvil Nextphone","Oferta completa (móvil + fijo + internet)"))))</f>
        <v/>
      </c>
      <c r="Q4667">
        <f>$F4667+$H4667+$L4667</f>
        <v/>
      </c>
      <c r="R4667">
        <f>IFERROR(VLOOKUP($A4667,Registros!$B$2:$G$6000,6,0),IFERROR(VLOOKUP($D4667,Winback!$B$2:$C$300,2,0),""))</f>
        <v/>
      </c>
      <c r="S4667">
        <f>IF($E4667=1,"NP","")&amp;IF($G4667=1,"+MOV","")&amp;IF($I4667=1,"+CS","")&amp;IF($K4667=1,"+WB","")</f>
        <v/>
      </c>
      <c r="T4667">
        <f>$E4667+$G4667+$I4667+$K4667</f>
        <v/>
      </c>
    </row>
    <row r="4668">
      <c r="A4668" t="inlineStr">
        <is>
          <t>346433770000</t>
        </is>
      </c>
      <c r="B4668" t="inlineStr">
        <is>
          <t>34643377</t>
        </is>
      </c>
      <c r="C4668" t="inlineStr">
        <is>
          <t>YOSELL WILLIAMS MELENDEZ MENDEZ</t>
        </is>
      </c>
      <c r="D4668" t="inlineStr">
        <is>
          <t>YOSELLWILLIAMSMELENDEZMENDEZ</t>
        </is>
      </c>
      <c r="E4668">
        <f>IF(COUNTIFS(Registros!$A$2:$A$6000,"NP",Registros!$B$2:$B$6000,$A4668)&gt;0,1,0)</f>
        <v/>
      </c>
      <c r="F4668">
        <f>IF($E4668=1,SUMIFS(Registros!$F$2:$F$6000,Registros!$A$2:$A$6000,"NP",Registros!$B$2:$B$6000,$A4668),0)</f>
        <v/>
      </c>
      <c r="G4668">
        <f>IF(COUNTIFS(Registros!$A$2:$A$6000,"MOV",Registros!$B$2:$B$6000,$A4668)&gt;0,1,0)</f>
        <v/>
      </c>
      <c r="H4668">
        <f>IF($G4668=1,SUMIFS(Registros!$F$2:$F$6000,Registros!$A$2:$A$6000,"MOV",Registros!$B$2:$B$6000,$A4668),0)</f>
        <v/>
      </c>
      <c r="I4668">
        <f>IF(COUNTIFS(Registros!$A$2:$A$6000,"CS",Registros!$B$2:$B$6000,$A4668)&gt;0,1,0)</f>
        <v/>
      </c>
      <c r="J4668">
        <f>IF($I4668=1,SUMIFS(Registros!$I$2:$I$6000,Registros!$A$2:$A$6000,"CS",Registros!$B$2:$B$6000,$A4668),0)</f>
        <v/>
      </c>
      <c r="K4668">
        <f>IF(COUNTIFS(Winback!$K$2:$K$300,$D4668)&gt;0,1,0)</f>
        <v/>
      </c>
      <c r="L4668">
        <f>IF(AND($K4668=1,LEFT($A4668,3)="WB-"),SUMIFS(Winback!$D$2:$D$300,Winback!$K$2:$K$300,$D4668),0)</f>
        <v/>
      </c>
      <c r="M4668">
        <f>IF(OR($E4668=1,$G4668=1,SUMIFS(Registros!$J$2:$J$6000,Registros!$B$2:$B$6000,$A4668)&gt;0),1,0)</f>
        <v/>
      </c>
      <c r="N4668">
        <f>IF($J4668&gt;0,1,IF(COUNTIFS(Registros!$A$2:$A$6000,"CS",Registros!$B$2:$B$6000,$A4668,Registros!$K$2:$K$6000,"&lt;&gt;")&gt;0,1,0))</f>
        <v/>
      </c>
      <c r="O4668">
        <f>IF(AND($K4668=1,$E4668=0,$G4668=0,$I4668=0),"WINBACK",IF(AND($M4668=1,$N4668&gt;0),"CONVERGENTE",IF($M4668=1,"SOLO MÓVIL",IF($N4668&gt;0,"SOLO FIJO / INTERNET","SIN SERVICIOS"))))</f>
        <v/>
      </c>
      <c r="P4668">
        <f>IF($O4668="WINBACK","Recuperar (winback)",IF($O4668="CONVERGENTE","Upgrade / más líneas",IF($O4668="SOLO MÓVIL","Ofrecer fijo + internet (FLBBTV)",IF($O4668="SOLO FIJO / INTERNET","Ofrecer línea móvil Nextphone","Oferta completa (móvil + fijo + internet)"))))</f>
        <v/>
      </c>
      <c r="Q4668">
        <f>$F4668+$H4668+$L4668</f>
        <v/>
      </c>
      <c r="R4668">
        <f>IFERROR(VLOOKUP($A4668,Registros!$B$2:$G$6000,6,0),IFERROR(VLOOKUP($D4668,Winback!$B$2:$C$300,2,0),""))</f>
        <v/>
      </c>
      <c r="S4668">
        <f>IF($E4668=1,"NP","")&amp;IF($G4668=1,"+MOV","")&amp;IF($I4668=1,"+CS","")&amp;IF($K4668=1,"+WB","")</f>
        <v/>
      </c>
      <c r="T4668">
        <f>$E4668+$G4668+$I4668+$K4668</f>
        <v/>
      </c>
    </row>
    <row r="4669">
      <c r="A4669" t="inlineStr">
        <is>
          <t>349349410000</t>
        </is>
      </c>
      <c r="B4669" t="inlineStr">
        <is>
          <t>34934941</t>
        </is>
      </c>
      <c r="C4669" t="inlineStr">
        <is>
          <t>YOSELYN ANDREINA GALIN</t>
        </is>
      </c>
      <c r="D4669" t="inlineStr">
        <is>
          <t>YOSELYNANDREINAGALIN</t>
        </is>
      </c>
      <c r="E4669">
        <f>IF(COUNTIFS(Registros!$A$2:$A$6000,"NP",Registros!$B$2:$B$6000,$A4669)&gt;0,1,0)</f>
        <v/>
      </c>
      <c r="F4669">
        <f>IF($E4669=1,SUMIFS(Registros!$F$2:$F$6000,Registros!$A$2:$A$6000,"NP",Registros!$B$2:$B$6000,$A4669),0)</f>
        <v/>
      </c>
      <c r="G4669">
        <f>IF(COUNTIFS(Registros!$A$2:$A$6000,"MOV",Registros!$B$2:$B$6000,$A4669)&gt;0,1,0)</f>
        <v/>
      </c>
      <c r="H4669">
        <f>IF($G4669=1,SUMIFS(Registros!$F$2:$F$6000,Registros!$A$2:$A$6000,"MOV",Registros!$B$2:$B$6000,$A4669),0)</f>
        <v/>
      </c>
      <c r="I4669">
        <f>IF(COUNTIFS(Registros!$A$2:$A$6000,"CS",Registros!$B$2:$B$6000,$A4669)&gt;0,1,0)</f>
        <v/>
      </c>
      <c r="J4669">
        <f>IF($I4669=1,SUMIFS(Registros!$I$2:$I$6000,Registros!$A$2:$A$6000,"CS",Registros!$B$2:$B$6000,$A4669),0)</f>
        <v/>
      </c>
      <c r="K4669">
        <f>IF(COUNTIFS(Winback!$K$2:$K$300,$D4669)&gt;0,1,0)</f>
        <v/>
      </c>
      <c r="L4669">
        <f>IF(AND($K4669=1,LEFT($A4669,3)="WB-"),SUMIFS(Winback!$D$2:$D$300,Winback!$K$2:$K$300,$D4669),0)</f>
        <v/>
      </c>
      <c r="M4669">
        <f>IF(OR($E4669=1,$G4669=1,SUMIFS(Registros!$J$2:$J$6000,Registros!$B$2:$B$6000,$A4669)&gt;0),1,0)</f>
        <v/>
      </c>
      <c r="N4669">
        <f>IF($J4669&gt;0,1,IF(COUNTIFS(Registros!$A$2:$A$6000,"CS",Registros!$B$2:$B$6000,$A4669,Registros!$K$2:$K$6000,"&lt;&gt;")&gt;0,1,0))</f>
        <v/>
      </c>
      <c r="O4669">
        <f>IF(AND($K4669=1,$E4669=0,$G4669=0,$I4669=0),"WINBACK",IF(AND($M4669=1,$N4669&gt;0),"CONVERGENTE",IF($M4669=1,"SOLO MÓVIL",IF($N4669&gt;0,"SOLO FIJO / INTERNET","SIN SERVICIOS"))))</f>
        <v/>
      </c>
      <c r="P4669">
        <f>IF($O4669="WINBACK","Recuperar (winback)",IF($O4669="CONVERGENTE","Upgrade / más líneas",IF($O4669="SOLO MÓVIL","Ofrecer fijo + internet (FLBBTV)",IF($O4669="SOLO FIJO / INTERNET","Ofrecer línea móvil Nextphone","Oferta completa (móvil + fijo + internet)"))))</f>
        <v/>
      </c>
      <c r="Q4669">
        <f>$F4669+$H4669+$L4669</f>
        <v/>
      </c>
      <c r="R4669">
        <f>IFERROR(VLOOKUP($A4669,Registros!$B$2:$G$6000,6,0),IFERROR(VLOOKUP($D4669,Winback!$B$2:$C$300,2,0),""))</f>
        <v/>
      </c>
      <c r="S4669">
        <f>IF($E4669=1,"NP","")&amp;IF($G4669=1,"+MOV","")&amp;IF($I4669=1,"+CS","")&amp;IF($K4669=1,"+WB","")</f>
        <v/>
      </c>
      <c r="T4669">
        <f>$E4669+$G4669+$I4669+$K4669</f>
        <v/>
      </c>
    </row>
    <row r="4670">
      <c r="A4670" t="inlineStr">
        <is>
          <t>341231830000</t>
        </is>
      </c>
      <c r="B4670" t="inlineStr">
        <is>
          <t>34123183</t>
        </is>
      </c>
      <c r="C4670" t="inlineStr">
        <is>
          <t>YOSHYA YASSER URRUTIA MITCHELL</t>
        </is>
      </c>
      <c r="D4670" t="inlineStr">
        <is>
          <t>YOSHYAYASSERURRUTIAMITCHELL</t>
        </is>
      </c>
      <c r="E4670">
        <f>IF(COUNTIFS(Registros!$A$2:$A$6000,"NP",Registros!$B$2:$B$6000,$A4670)&gt;0,1,0)</f>
        <v/>
      </c>
      <c r="F4670">
        <f>IF($E4670=1,SUMIFS(Registros!$F$2:$F$6000,Registros!$A$2:$A$6000,"NP",Registros!$B$2:$B$6000,$A4670),0)</f>
        <v/>
      </c>
      <c r="G4670">
        <f>IF(COUNTIFS(Registros!$A$2:$A$6000,"MOV",Registros!$B$2:$B$6000,$A4670)&gt;0,1,0)</f>
        <v/>
      </c>
      <c r="H4670">
        <f>IF($G4670=1,SUMIFS(Registros!$F$2:$F$6000,Registros!$A$2:$A$6000,"MOV",Registros!$B$2:$B$6000,$A4670),0)</f>
        <v/>
      </c>
      <c r="I4670">
        <f>IF(COUNTIFS(Registros!$A$2:$A$6000,"CS",Registros!$B$2:$B$6000,$A4670)&gt;0,1,0)</f>
        <v/>
      </c>
      <c r="J4670">
        <f>IF($I4670=1,SUMIFS(Registros!$I$2:$I$6000,Registros!$A$2:$A$6000,"CS",Registros!$B$2:$B$6000,$A4670),0)</f>
        <v/>
      </c>
      <c r="K4670">
        <f>IF(COUNTIFS(Winback!$K$2:$K$300,$D4670)&gt;0,1,0)</f>
        <v/>
      </c>
      <c r="L4670">
        <f>IF(AND($K4670=1,LEFT($A4670,3)="WB-"),SUMIFS(Winback!$D$2:$D$300,Winback!$K$2:$K$300,$D4670),0)</f>
        <v/>
      </c>
      <c r="M4670">
        <f>IF(OR($E4670=1,$G4670=1,SUMIFS(Registros!$J$2:$J$6000,Registros!$B$2:$B$6000,$A4670)&gt;0),1,0)</f>
        <v/>
      </c>
      <c r="N4670">
        <f>IF($J4670&gt;0,1,IF(COUNTIFS(Registros!$A$2:$A$6000,"CS",Registros!$B$2:$B$6000,$A4670,Registros!$K$2:$K$6000,"&lt;&gt;")&gt;0,1,0))</f>
        <v/>
      </c>
      <c r="O4670">
        <f>IF(AND($K4670=1,$E4670=0,$G4670=0,$I4670=0),"WINBACK",IF(AND($M4670=1,$N4670&gt;0),"CONVERGENTE",IF($M4670=1,"SOLO MÓVIL",IF($N4670&gt;0,"SOLO FIJO / INTERNET","SIN SERVICIOS"))))</f>
        <v/>
      </c>
      <c r="P4670">
        <f>IF($O4670="WINBACK","Recuperar (winback)",IF($O4670="CONVERGENTE","Upgrade / más líneas",IF($O4670="SOLO MÓVIL","Ofrecer fijo + internet (FLBBTV)",IF($O4670="SOLO FIJO / INTERNET","Ofrecer línea móvil Nextphone","Oferta completa (móvil + fijo + internet)"))))</f>
        <v/>
      </c>
      <c r="Q4670">
        <f>$F4670+$H4670+$L4670</f>
        <v/>
      </c>
      <c r="R4670">
        <f>IFERROR(VLOOKUP($A4670,Registros!$B$2:$G$6000,6,0),IFERROR(VLOOKUP($D4670,Winback!$B$2:$C$300,2,0),""))</f>
        <v/>
      </c>
      <c r="S4670">
        <f>IF($E4670=1,"NP","")&amp;IF($G4670=1,"+MOV","")&amp;IF($I4670=1,"+CS","")&amp;IF($K4670=1,"+WB","")</f>
        <v/>
      </c>
      <c r="T4670">
        <f>$E4670+$G4670+$I4670+$K4670</f>
        <v/>
      </c>
    </row>
    <row r="4671">
      <c r="A4671" t="inlineStr">
        <is>
          <t>348419460000</t>
        </is>
      </c>
      <c r="B4671" t="inlineStr">
        <is>
          <t>34841946</t>
        </is>
      </c>
      <c r="C4671" t="inlineStr">
        <is>
          <t>YOSMAR VIVAS CHACON</t>
        </is>
      </c>
      <c r="D4671" t="inlineStr">
        <is>
          <t>YOSMARVIVASCHACON</t>
        </is>
      </c>
      <c r="E4671">
        <f>IF(COUNTIFS(Registros!$A$2:$A$6000,"NP",Registros!$B$2:$B$6000,$A4671)&gt;0,1,0)</f>
        <v/>
      </c>
      <c r="F4671">
        <f>IF($E4671=1,SUMIFS(Registros!$F$2:$F$6000,Registros!$A$2:$A$6000,"NP",Registros!$B$2:$B$6000,$A4671),0)</f>
        <v/>
      </c>
      <c r="G4671">
        <f>IF(COUNTIFS(Registros!$A$2:$A$6000,"MOV",Registros!$B$2:$B$6000,$A4671)&gt;0,1,0)</f>
        <v/>
      </c>
      <c r="H4671">
        <f>IF($G4671=1,SUMIFS(Registros!$F$2:$F$6000,Registros!$A$2:$A$6000,"MOV",Registros!$B$2:$B$6000,$A4671),0)</f>
        <v/>
      </c>
      <c r="I4671">
        <f>IF(COUNTIFS(Registros!$A$2:$A$6000,"CS",Registros!$B$2:$B$6000,$A4671)&gt;0,1,0)</f>
        <v/>
      </c>
      <c r="J4671">
        <f>IF($I4671=1,SUMIFS(Registros!$I$2:$I$6000,Registros!$A$2:$A$6000,"CS",Registros!$B$2:$B$6000,$A4671),0)</f>
        <v/>
      </c>
      <c r="K4671">
        <f>IF(COUNTIFS(Winback!$K$2:$K$300,$D4671)&gt;0,1,0)</f>
        <v/>
      </c>
      <c r="L4671">
        <f>IF(AND($K4671=1,LEFT($A4671,3)="WB-"),SUMIFS(Winback!$D$2:$D$300,Winback!$K$2:$K$300,$D4671),0)</f>
        <v/>
      </c>
      <c r="M4671">
        <f>IF(OR($E4671=1,$G4671=1,SUMIFS(Registros!$J$2:$J$6000,Registros!$B$2:$B$6000,$A4671)&gt;0),1,0)</f>
        <v/>
      </c>
      <c r="N4671">
        <f>IF($J4671&gt;0,1,IF(COUNTIFS(Registros!$A$2:$A$6000,"CS",Registros!$B$2:$B$6000,$A4671,Registros!$K$2:$K$6000,"&lt;&gt;")&gt;0,1,0))</f>
        <v/>
      </c>
      <c r="O4671">
        <f>IF(AND($K4671=1,$E4671=0,$G4671=0,$I4671=0),"WINBACK",IF(AND($M4671=1,$N4671&gt;0),"CONVERGENTE",IF($M4671=1,"SOLO MÓVIL",IF($N4671&gt;0,"SOLO FIJO / INTERNET","SIN SERVICIOS"))))</f>
        <v/>
      </c>
      <c r="P4671">
        <f>IF($O4671="WINBACK","Recuperar (winback)",IF($O4671="CONVERGENTE","Upgrade / más líneas",IF($O4671="SOLO MÓVIL","Ofrecer fijo + internet (FLBBTV)",IF($O4671="SOLO FIJO / INTERNET","Ofrecer línea móvil Nextphone","Oferta completa (móvil + fijo + internet)"))))</f>
        <v/>
      </c>
      <c r="Q4671">
        <f>$F4671+$H4671+$L4671</f>
        <v/>
      </c>
      <c r="R4671">
        <f>IFERROR(VLOOKUP($A4671,Registros!$B$2:$G$6000,6,0),IFERROR(VLOOKUP($D4671,Winback!$B$2:$C$300,2,0),""))</f>
        <v/>
      </c>
      <c r="S4671">
        <f>IF($E4671=1,"NP","")&amp;IF($G4671=1,"+MOV","")&amp;IF($I4671=1,"+CS","")&amp;IF($K4671=1,"+WB","")</f>
        <v/>
      </c>
      <c r="T4671">
        <f>$E4671+$G4671+$I4671+$K4671</f>
        <v/>
      </c>
    </row>
    <row r="4672">
      <c r="A4672" t="inlineStr">
        <is>
          <t>359124660000</t>
        </is>
      </c>
      <c r="B4672" t="inlineStr">
        <is>
          <t>35912466</t>
        </is>
      </c>
      <c r="C4672" t="inlineStr">
        <is>
          <t>YOSSELL ADRIÁN GUERRERO BONILLA</t>
        </is>
      </c>
      <c r="D4672" t="inlineStr">
        <is>
          <t>YOSSELLADRIANGUERREROBONILLA</t>
        </is>
      </c>
      <c r="E4672">
        <f>IF(COUNTIFS(Registros!$A$2:$A$6000,"NP",Registros!$B$2:$B$6000,$A4672)&gt;0,1,0)</f>
        <v/>
      </c>
      <c r="F4672">
        <f>IF($E4672=1,SUMIFS(Registros!$F$2:$F$6000,Registros!$A$2:$A$6000,"NP",Registros!$B$2:$B$6000,$A4672),0)</f>
        <v/>
      </c>
      <c r="G4672">
        <f>IF(COUNTIFS(Registros!$A$2:$A$6000,"MOV",Registros!$B$2:$B$6000,$A4672)&gt;0,1,0)</f>
        <v/>
      </c>
      <c r="H4672">
        <f>IF($G4672=1,SUMIFS(Registros!$F$2:$F$6000,Registros!$A$2:$A$6000,"MOV",Registros!$B$2:$B$6000,$A4672),0)</f>
        <v/>
      </c>
      <c r="I4672">
        <f>IF(COUNTIFS(Registros!$A$2:$A$6000,"CS",Registros!$B$2:$B$6000,$A4672)&gt;0,1,0)</f>
        <v/>
      </c>
      <c r="J4672">
        <f>IF($I4672=1,SUMIFS(Registros!$I$2:$I$6000,Registros!$A$2:$A$6000,"CS",Registros!$B$2:$B$6000,$A4672),0)</f>
        <v/>
      </c>
      <c r="K4672">
        <f>IF(COUNTIFS(Winback!$K$2:$K$300,$D4672)&gt;0,1,0)</f>
        <v/>
      </c>
      <c r="L4672">
        <f>IF(AND($K4672=1,LEFT($A4672,3)="WB-"),SUMIFS(Winback!$D$2:$D$300,Winback!$K$2:$K$300,$D4672),0)</f>
        <v/>
      </c>
      <c r="M4672">
        <f>IF(OR($E4672=1,$G4672=1,SUMIFS(Registros!$J$2:$J$6000,Registros!$B$2:$B$6000,$A4672)&gt;0),1,0)</f>
        <v/>
      </c>
      <c r="N4672">
        <f>IF($J4672&gt;0,1,IF(COUNTIFS(Registros!$A$2:$A$6000,"CS",Registros!$B$2:$B$6000,$A4672,Registros!$K$2:$K$6000,"&lt;&gt;")&gt;0,1,0))</f>
        <v/>
      </c>
      <c r="O4672">
        <f>IF(AND($K4672=1,$E4672=0,$G4672=0,$I4672=0),"WINBACK",IF(AND($M4672=1,$N4672&gt;0),"CONVERGENTE",IF($M4672=1,"SOLO MÓVIL",IF($N4672&gt;0,"SOLO FIJO / INTERNET","SIN SERVICIOS"))))</f>
        <v/>
      </c>
      <c r="P4672">
        <f>IF($O4672="WINBACK","Recuperar (winback)",IF($O4672="CONVERGENTE","Upgrade / más líneas",IF($O4672="SOLO MÓVIL","Ofrecer fijo + internet (FLBBTV)",IF($O4672="SOLO FIJO / INTERNET","Ofrecer línea móvil Nextphone","Oferta completa (móvil + fijo + internet)"))))</f>
        <v/>
      </c>
      <c r="Q4672">
        <f>$F4672+$H4672+$L4672</f>
        <v/>
      </c>
      <c r="R4672">
        <f>IFERROR(VLOOKUP($A4672,Registros!$B$2:$G$6000,6,0),IFERROR(VLOOKUP($D4672,Winback!$B$2:$C$300,2,0),""))</f>
        <v/>
      </c>
      <c r="S4672">
        <f>IF($E4672=1,"NP","")&amp;IF($G4672=1,"+MOV","")&amp;IF($I4672=1,"+CS","")&amp;IF($K4672=1,"+WB","")</f>
        <v/>
      </c>
      <c r="T4672">
        <f>$E4672+$G4672+$I4672+$K4672</f>
        <v/>
      </c>
    </row>
    <row r="4673">
      <c r="A4673" t="inlineStr">
        <is>
          <t>355124850000</t>
        </is>
      </c>
      <c r="B4673" t="inlineStr">
        <is>
          <t>35512485</t>
        </is>
      </c>
      <c r="C4673" t="inlineStr">
        <is>
          <t>YOU JADE PANAMA CORPORATION; S.A.</t>
        </is>
      </c>
      <c r="D4673" t="inlineStr">
        <is>
          <t>YOUJADEPANAMACORPORATIONSA</t>
        </is>
      </c>
      <c r="E4673">
        <f>IF(COUNTIFS(Registros!$A$2:$A$6000,"NP",Registros!$B$2:$B$6000,$A4673)&gt;0,1,0)</f>
        <v/>
      </c>
      <c r="F4673">
        <f>IF($E4673=1,SUMIFS(Registros!$F$2:$F$6000,Registros!$A$2:$A$6000,"NP",Registros!$B$2:$B$6000,$A4673),0)</f>
        <v/>
      </c>
      <c r="G4673">
        <f>IF(COUNTIFS(Registros!$A$2:$A$6000,"MOV",Registros!$B$2:$B$6000,$A4673)&gt;0,1,0)</f>
        <v/>
      </c>
      <c r="H4673">
        <f>IF($G4673=1,SUMIFS(Registros!$F$2:$F$6000,Registros!$A$2:$A$6000,"MOV",Registros!$B$2:$B$6000,$A4673),0)</f>
        <v/>
      </c>
      <c r="I4673">
        <f>IF(COUNTIFS(Registros!$A$2:$A$6000,"CS",Registros!$B$2:$B$6000,$A4673)&gt;0,1,0)</f>
        <v/>
      </c>
      <c r="J4673">
        <f>IF($I4673=1,SUMIFS(Registros!$I$2:$I$6000,Registros!$A$2:$A$6000,"CS",Registros!$B$2:$B$6000,$A4673),0)</f>
        <v/>
      </c>
      <c r="K4673">
        <f>IF(COUNTIFS(Winback!$K$2:$K$300,$D4673)&gt;0,1,0)</f>
        <v/>
      </c>
      <c r="L4673">
        <f>IF(AND($K4673=1,LEFT($A4673,3)="WB-"),SUMIFS(Winback!$D$2:$D$300,Winback!$K$2:$K$300,$D4673),0)</f>
        <v/>
      </c>
      <c r="M4673">
        <f>IF(OR($E4673=1,$G4673=1,SUMIFS(Registros!$J$2:$J$6000,Registros!$B$2:$B$6000,$A4673)&gt;0),1,0)</f>
        <v/>
      </c>
      <c r="N4673">
        <f>IF($J4673&gt;0,1,IF(COUNTIFS(Registros!$A$2:$A$6000,"CS",Registros!$B$2:$B$6000,$A4673,Registros!$K$2:$K$6000,"&lt;&gt;")&gt;0,1,0))</f>
        <v/>
      </c>
      <c r="O4673">
        <f>IF(AND($K4673=1,$E4673=0,$G4673=0,$I4673=0),"WINBACK",IF(AND($M4673=1,$N4673&gt;0),"CONVERGENTE",IF($M4673=1,"SOLO MÓVIL",IF($N4673&gt;0,"SOLO FIJO / INTERNET","SIN SERVICIOS"))))</f>
        <v/>
      </c>
      <c r="P4673">
        <f>IF($O4673="WINBACK","Recuperar (winback)",IF($O4673="CONVERGENTE","Upgrade / más líneas",IF($O4673="SOLO MÓVIL","Ofrecer fijo + internet (FLBBTV)",IF($O4673="SOLO FIJO / INTERNET","Ofrecer línea móvil Nextphone","Oferta completa (móvil + fijo + internet)"))))</f>
        <v/>
      </c>
      <c r="Q4673">
        <f>$F4673+$H4673+$L4673</f>
        <v/>
      </c>
      <c r="R4673">
        <f>IFERROR(VLOOKUP($A4673,Registros!$B$2:$G$6000,6,0),IFERROR(VLOOKUP($D4673,Winback!$B$2:$C$300,2,0),""))</f>
        <v/>
      </c>
      <c r="S4673">
        <f>IF($E4673=1,"NP","")&amp;IF($G4673=1,"+MOV","")&amp;IF($I4673=1,"+CS","")&amp;IF($K4673=1,"+WB","")</f>
        <v/>
      </c>
      <c r="T4673">
        <f>$E4673+$G4673+$I4673+$K4673</f>
        <v/>
      </c>
    </row>
    <row r="4674">
      <c r="A4674" t="inlineStr">
        <is>
          <t>341035320000</t>
        </is>
      </c>
      <c r="B4674" t="inlineStr">
        <is>
          <t>34103532</t>
        </is>
      </c>
      <c r="C4674" t="inlineStr">
        <is>
          <t>YOUFA LI</t>
        </is>
      </c>
      <c r="D4674" t="inlineStr">
        <is>
          <t>YOUFALI</t>
        </is>
      </c>
      <c r="E4674">
        <f>IF(COUNTIFS(Registros!$A$2:$A$6000,"NP",Registros!$B$2:$B$6000,$A4674)&gt;0,1,0)</f>
        <v/>
      </c>
      <c r="F4674">
        <f>IF($E4674=1,SUMIFS(Registros!$F$2:$F$6000,Registros!$A$2:$A$6000,"NP",Registros!$B$2:$B$6000,$A4674),0)</f>
        <v/>
      </c>
      <c r="G4674">
        <f>IF(COUNTIFS(Registros!$A$2:$A$6000,"MOV",Registros!$B$2:$B$6000,$A4674)&gt;0,1,0)</f>
        <v/>
      </c>
      <c r="H4674">
        <f>IF($G4674=1,SUMIFS(Registros!$F$2:$F$6000,Registros!$A$2:$A$6000,"MOV",Registros!$B$2:$B$6000,$A4674),0)</f>
        <v/>
      </c>
      <c r="I4674">
        <f>IF(COUNTIFS(Registros!$A$2:$A$6000,"CS",Registros!$B$2:$B$6000,$A4674)&gt;0,1,0)</f>
        <v/>
      </c>
      <c r="J4674">
        <f>IF($I4674=1,SUMIFS(Registros!$I$2:$I$6000,Registros!$A$2:$A$6000,"CS",Registros!$B$2:$B$6000,$A4674),0)</f>
        <v/>
      </c>
      <c r="K4674">
        <f>IF(COUNTIFS(Winback!$K$2:$K$300,$D4674)&gt;0,1,0)</f>
        <v/>
      </c>
      <c r="L4674">
        <f>IF(AND($K4674=1,LEFT($A4674,3)="WB-"),SUMIFS(Winback!$D$2:$D$300,Winback!$K$2:$K$300,$D4674),0)</f>
        <v/>
      </c>
      <c r="M4674">
        <f>IF(OR($E4674=1,$G4674=1,SUMIFS(Registros!$J$2:$J$6000,Registros!$B$2:$B$6000,$A4674)&gt;0),1,0)</f>
        <v/>
      </c>
      <c r="N4674">
        <f>IF($J4674&gt;0,1,IF(COUNTIFS(Registros!$A$2:$A$6000,"CS",Registros!$B$2:$B$6000,$A4674,Registros!$K$2:$K$6000,"&lt;&gt;")&gt;0,1,0))</f>
        <v/>
      </c>
      <c r="O4674">
        <f>IF(AND($K4674=1,$E4674=0,$G4674=0,$I4674=0),"WINBACK",IF(AND($M4674=1,$N4674&gt;0),"CONVERGENTE",IF($M4674=1,"SOLO MÓVIL",IF($N4674&gt;0,"SOLO FIJO / INTERNET","SIN SERVICIOS"))))</f>
        <v/>
      </c>
      <c r="P4674">
        <f>IF($O4674="WINBACK","Recuperar (winback)",IF($O4674="CONVERGENTE","Upgrade / más líneas",IF($O4674="SOLO MÓVIL","Ofrecer fijo + internet (FLBBTV)",IF($O4674="SOLO FIJO / INTERNET","Ofrecer línea móvil Nextphone","Oferta completa (móvil + fijo + internet)"))))</f>
        <v/>
      </c>
      <c r="Q4674">
        <f>$F4674+$H4674+$L4674</f>
        <v/>
      </c>
      <c r="R4674">
        <f>IFERROR(VLOOKUP($A4674,Registros!$B$2:$G$6000,6,0),IFERROR(VLOOKUP($D4674,Winback!$B$2:$C$300,2,0),""))</f>
        <v/>
      </c>
      <c r="S4674">
        <f>IF($E4674=1,"NP","")&amp;IF($G4674=1,"+MOV","")&amp;IF($I4674=1,"+CS","")&amp;IF($K4674=1,"+WB","")</f>
        <v/>
      </c>
      <c r="T4674">
        <f>$E4674+$G4674+$I4674+$K4674</f>
        <v/>
      </c>
    </row>
    <row r="4675">
      <c r="A4675" t="inlineStr">
        <is>
          <t>301011090000</t>
        </is>
      </c>
      <c r="B4675" t="inlineStr">
        <is>
          <t>30101109</t>
        </is>
      </c>
      <c r="C4675" t="inlineStr">
        <is>
          <t>YOUNG SING CHONG / MAYORISTA VIVI</t>
        </is>
      </c>
      <c r="D4675" t="inlineStr">
        <is>
          <t>YOUNGSINGCHONGMAYORISTAVIVI</t>
        </is>
      </c>
      <c r="E4675">
        <f>IF(COUNTIFS(Registros!$A$2:$A$6000,"NP",Registros!$B$2:$B$6000,$A4675)&gt;0,1,0)</f>
        <v/>
      </c>
      <c r="F4675">
        <f>IF($E4675=1,SUMIFS(Registros!$F$2:$F$6000,Registros!$A$2:$A$6000,"NP",Registros!$B$2:$B$6000,$A4675),0)</f>
        <v/>
      </c>
      <c r="G4675">
        <f>IF(COUNTIFS(Registros!$A$2:$A$6000,"MOV",Registros!$B$2:$B$6000,$A4675)&gt;0,1,0)</f>
        <v/>
      </c>
      <c r="H4675">
        <f>IF($G4675=1,SUMIFS(Registros!$F$2:$F$6000,Registros!$A$2:$A$6000,"MOV",Registros!$B$2:$B$6000,$A4675),0)</f>
        <v/>
      </c>
      <c r="I4675">
        <f>IF(COUNTIFS(Registros!$A$2:$A$6000,"CS",Registros!$B$2:$B$6000,$A4675)&gt;0,1,0)</f>
        <v/>
      </c>
      <c r="J4675">
        <f>IF($I4675=1,SUMIFS(Registros!$I$2:$I$6000,Registros!$A$2:$A$6000,"CS",Registros!$B$2:$B$6000,$A4675),0)</f>
        <v/>
      </c>
      <c r="K4675">
        <f>IF(COUNTIFS(Winback!$K$2:$K$300,$D4675)&gt;0,1,0)</f>
        <v/>
      </c>
      <c r="L4675">
        <f>IF(AND($K4675=1,LEFT($A4675,3)="WB-"),SUMIFS(Winback!$D$2:$D$300,Winback!$K$2:$K$300,$D4675),0)</f>
        <v/>
      </c>
      <c r="M4675">
        <f>IF(OR($E4675=1,$G4675=1,SUMIFS(Registros!$J$2:$J$6000,Registros!$B$2:$B$6000,$A4675)&gt;0),1,0)</f>
        <v/>
      </c>
      <c r="N4675">
        <f>IF($J4675&gt;0,1,IF(COUNTIFS(Registros!$A$2:$A$6000,"CS",Registros!$B$2:$B$6000,$A4675,Registros!$K$2:$K$6000,"&lt;&gt;")&gt;0,1,0))</f>
        <v/>
      </c>
      <c r="O4675">
        <f>IF(AND($K4675=1,$E4675=0,$G4675=0,$I4675=0),"WINBACK",IF(AND($M4675=1,$N4675&gt;0),"CONVERGENTE",IF($M4675=1,"SOLO MÓVIL",IF($N4675&gt;0,"SOLO FIJO / INTERNET","SIN SERVICIOS"))))</f>
        <v/>
      </c>
      <c r="P4675">
        <f>IF($O4675="WINBACK","Recuperar (winback)",IF($O4675="CONVERGENTE","Upgrade / más líneas",IF($O4675="SOLO MÓVIL","Ofrecer fijo + internet (FLBBTV)",IF($O4675="SOLO FIJO / INTERNET","Ofrecer línea móvil Nextphone","Oferta completa (móvil + fijo + internet)"))))</f>
        <v/>
      </c>
      <c r="Q4675">
        <f>$F4675+$H4675+$L4675</f>
        <v/>
      </c>
      <c r="R4675">
        <f>IFERROR(VLOOKUP($A4675,Registros!$B$2:$G$6000,6,0),IFERROR(VLOOKUP($D4675,Winback!$B$2:$C$300,2,0),""))</f>
        <v/>
      </c>
      <c r="S4675">
        <f>IF($E4675=1,"NP","")&amp;IF($G4675=1,"+MOV","")&amp;IF($I4675=1,"+CS","")&amp;IF($K4675=1,"+WB","")</f>
        <v/>
      </c>
      <c r="T4675">
        <f>$E4675+$G4675+$I4675+$K4675</f>
        <v/>
      </c>
    </row>
    <row r="4676">
      <c r="A4676" t="inlineStr">
        <is>
          <t>354122190000</t>
        </is>
      </c>
      <c r="B4676" t="inlineStr">
        <is>
          <t>35412219</t>
        </is>
      </c>
      <c r="C4676" t="inlineStr">
        <is>
          <t>YOUQING WEN</t>
        </is>
      </c>
      <c r="D4676" t="inlineStr">
        <is>
          <t>YOUQINGWEN</t>
        </is>
      </c>
      <c r="E4676">
        <f>IF(COUNTIFS(Registros!$A$2:$A$6000,"NP",Registros!$B$2:$B$6000,$A4676)&gt;0,1,0)</f>
        <v/>
      </c>
      <c r="F4676">
        <f>IF($E4676=1,SUMIFS(Registros!$F$2:$F$6000,Registros!$A$2:$A$6000,"NP",Registros!$B$2:$B$6000,$A4676),0)</f>
        <v/>
      </c>
      <c r="G4676">
        <f>IF(COUNTIFS(Registros!$A$2:$A$6000,"MOV",Registros!$B$2:$B$6000,$A4676)&gt;0,1,0)</f>
        <v/>
      </c>
      <c r="H4676">
        <f>IF($G4676=1,SUMIFS(Registros!$F$2:$F$6000,Registros!$A$2:$A$6000,"MOV",Registros!$B$2:$B$6000,$A4676),0)</f>
        <v/>
      </c>
      <c r="I4676">
        <f>IF(COUNTIFS(Registros!$A$2:$A$6000,"CS",Registros!$B$2:$B$6000,$A4676)&gt;0,1,0)</f>
        <v/>
      </c>
      <c r="J4676">
        <f>IF($I4676=1,SUMIFS(Registros!$I$2:$I$6000,Registros!$A$2:$A$6000,"CS",Registros!$B$2:$B$6000,$A4676),0)</f>
        <v/>
      </c>
      <c r="K4676">
        <f>IF(COUNTIFS(Winback!$K$2:$K$300,$D4676)&gt;0,1,0)</f>
        <v/>
      </c>
      <c r="L4676">
        <f>IF(AND($K4676=1,LEFT($A4676,3)="WB-"),SUMIFS(Winback!$D$2:$D$300,Winback!$K$2:$K$300,$D4676),0)</f>
        <v/>
      </c>
      <c r="M4676">
        <f>IF(OR($E4676=1,$G4676=1,SUMIFS(Registros!$J$2:$J$6000,Registros!$B$2:$B$6000,$A4676)&gt;0),1,0)</f>
        <v/>
      </c>
      <c r="N4676">
        <f>IF($J4676&gt;0,1,IF(COUNTIFS(Registros!$A$2:$A$6000,"CS",Registros!$B$2:$B$6000,$A4676,Registros!$K$2:$K$6000,"&lt;&gt;")&gt;0,1,0))</f>
        <v/>
      </c>
      <c r="O4676">
        <f>IF(AND($K4676=1,$E4676=0,$G4676=0,$I4676=0),"WINBACK",IF(AND($M4676=1,$N4676&gt;0),"CONVERGENTE",IF($M4676=1,"SOLO MÓVIL",IF($N4676&gt;0,"SOLO FIJO / INTERNET","SIN SERVICIOS"))))</f>
        <v/>
      </c>
      <c r="P4676">
        <f>IF($O4676="WINBACK","Recuperar (winback)",IF($O4676="CONVERGENTE","Upgrade / más líneas",IF($O4676="SOLO MÓVIL","Ofrecer fijo + internet (FLBBTV)",IF($O4676="SOLO FIJO / INTERNET","Ofrecer línea móvil Nextphone","Oferta completa (móvil + fijo + internet)"))))</f>
        <v/>
      </c>
      <c r="Q4676">
        <f>$F4676+$H4676+$L4676</f>
        <v/>
      </c>
      <c r="R4676">
        <f>IFERROR(VLOOKUP($A4676,Registros!$B$2:$G$6000,6,0),IFERROR(VLOOKUP($D4676,Winback!$B$2:$C$300,2,0),""))</f>
        <v/>
      </c>
      <c r="S4676">
        <f>IF($E4676=1,"NP","")&amp;IF($G4676=1,"+MOV","")&amp;IF($I4676=1,"+CS","")&amp;IF($K4676=1,"+WB","")</f>
        <v/>
      </c>
      <c r="T4676">
        <f>$E4676+$G4676+$I4676+$K4676</f>
        <v/>
      </c>
    </row>
    <row r="4677">
      <c r="A4677" t="inlineStr">
        <is>
          <t>343454210000</t>
        </is>
      </c>
      <c r="B4677" t="inlineStr">
        <is>
          <t>34345421</t>
        </is>
      </c>
      <c r="C4677" t="inlineStr">
        <is>
          <t>YOUQING WEN</t>
        </is>
      </c>
      <c r="D4677" t="inlineStr">
        <is>
          <t>YOUQINGWEN</t>
        </is>
      </c>
      <c r="E4677">
        <f>IF(COUNTIFS(Registros!$A$2:$A$6000,"NP",Registros!$B$2:$B$6000,$A4677)&gt;0,1,0)</f>
        <v/>
      </c>
      <c r="F4677">
        <f>IF($E4677=1,SUMIFS(Registros!$F$2:$F$6000,Registros!$A$2:$A$6000,"NP",Registros!$B$2:$B$6000,$A4677),0)</f>
        <v/>
      </c>
      <c r="G4677">
        <f>IF(COUNTIFS(Registros!$A$2:$A$6000,"MOV",Registros!$B$2:$B$6000,$A4677)&gt;0,1,0)</f>
        <v/>
      </c>
      <c r="H4677">
        <f>IF($G4677=1,SUMIFS(Registros!$F$2:$F$6000,Registros!$A$2:$A$6000,"MOV",Registros!$B$2:$B$6000,$A4677),0)</f>
        <v/>
      </c>
      <c r="I4677">
        <f>IF(COUNTIFS(Registros!$A$2:$A$6000,"CS",Registros!$B$2:$B$6000,$A4677)&gt;0,1,0)</f>
        <v/>
      </c>
      <c r="J4677">
        <f>IF($I4677=1,SUMIFS(Registros!$I$2:$I$6000,Registros!$A$2:$A$6000,"CS",Registros!$B$2:$B$6000,$A4677),0)</f>
        <v/>
      </c>
      <c r="K4677">
        <f>IF(COUNTIFS(Winback!$K$2:$K$300,$D4677)&gt;0,1,0)</f>
        <v/>
      </c>
      <c r="L4677">
        <f>IF(AND($K4677=1,LEFT($A4677,3)="WB-"),SUMIFS(Winback!$D$2:$D$300,Winback!$K$2:$K$300,$D4677),0)</f>
        <v/>
      </c>
      <c r="M4677">
        <f>IF(OR($E4677=1,$G4677=1,SUMIFS(Registros!$J$2:$J$6000,Registros!$B$2:$B$6000,$A4677)&gt;0),1,0)</f>
        <v/>
      </c>
      <c r="N4677">
        <f>IF($J4677&gt;0,1,IF(COUNTIFS(Registros!$A$2:$A$6000,"CS",Registros!$B$2:$B$6000,$A4677,Registros!$K$2:$K$6000,"&lt;&gt;")&gt;0,1,0))</f>
        <v/>
      </c>
      <c r="O4677">
        <f>IF(AND($K4677=1,$E4677=0,$G4677=0,$I4677=0),"WINBACK",IF(AND($M4677=1,$N4677&gt;0),"CONVERGENTE",IF($M4677=1,"SOLO MÓVIL",IF($N4677&gt;0,"SOLO FIJO / INTERNET","SIN SERVICIOS"))))</f>
        <v/>
      </c>
      <c r="P4677">
        <f>IF($O4677="WINBACK","Recuperar (winback)",IF($O4677="CONVERGENTE","Upgrade / más líneas",IF($O4677="SOLO MÓVIL","Ofrecer fijo + internet (FLBBTV)",IF($O4677="SOLO FIJO / INTERNET","Ofrecer línea móvil Nextphone","Oferta completa (móvil + fijo + internet)"))))</f>
        <v/>
      </c>
      <c r="Q4677">
        <f>$F4677+$H4677+$L4677</f>
        <v/>
      </c>
      <c r="R4677">
        <f>IFERROR(VLOOKUP($A4677,Registros!$B$2:$G$6000,6,0),IFERROR(VLOOKUP($D4677,Winback!$B$2:$C$300,2,0),""))</f>
        <v/>
      </c>
      <c r="S4677">
        <f>IF($E4677=1,"NP","")&amp;IF($G4677=1,"+MOV","")&amp;IF($I4677=1,"+CS","")&amp;IF($K4677=1,"+WB","")</f>
        <v/>
      </c>
      <c r="T4677">
        <f>$E4677+$G4677+$I4677+$K4677</f>
        <v/>
      </c>
    </row>
    <row r="4678">
      <c r="A4678" t="inlineStr">
        <is>
          <t>339062820000</t>
        </is>
      </c>
      <c r="B4678" t="inlineStr">
        <is>
          <t>33906282</t>
        </is>
      </c>
      <c r="C4678" t="inlineStr">
        <is>
          <t>YOUTIAN ZENG</t>
        </is>
      </c>
      <c r="D4678" t="inlineStr">
        <is>
          <t>YOUTIANZENG</t>
        </is>
      </c>
      <c r="E4678">
        <f>IF(COUNTIFS(Registros!$A$2:$A$6000,"NP",Registros!$B$2:$B$6000,$A4678)&gt;0,1,0)</f>
        <v/>
      </c>
      <c r="F4678">
        <f>IF($E4678=1,SUMIFS(Registros!$F$2:$F$6000,Registros!$A$2:$A$6000,"NP",Registros!$B$2:$B$6000,$A4678),0)</f>
        <v/>
      </c>
      <c r="G4678">
        <f>IF(COUNTIFS(Registros!$A$2:$A$6000,"MOV",Registros!$B$2:$B$6000,$A4678)&gt;0,1,0)</f>
        <v/>
      </c>
      <c r="H4678">
        <f>IF($G4678=1,SUMIFS(Registros!$F$2:$F$6000,Registros!$A$2:$A$6000,"MOV",Registros!$B$2:$B$6000,$A4678),0)</f>
        <v/>
      </c>
      <c r="I4678">
        <f>IF(COUNTIFS(Registros!$A$2:$A$6000,"CS",Registros!$B$2:$B$6000,$A4678)&gt;0,1,0)</f>
        <v/>
      </c>
      <c r="J4678">
        <f>IF($I4678=1,SUMIFS(Registros!$I$2:$I$6000,Registros!$A$2:$A$6000,"CS",Registros!$B$2:$B$6000,$A4678),0)</f>
        <v/>
      </c>
      <c r="K4678">
        <f>IF(COUNTIFS(Winback!$K$2:$K$300,$D4678)&gt;0,1,0)</f>
        <v/>
      </c>
      <c r="L4678">
        <f>IF(AND($K4678=1,LEFT($A4678,3)="WB-"),SUMIFS(Winback!$D$2:$D$300,Winback!$K$2:$K$300,$D4678),0)</f>
        <v/>
      </c>
      <c r="M4678">
        <f>IF(OR($E4678=1,$G4678=1,SUMIFS(Registros!$J$2:$J$6000,Registros!$B$2:$B$6000,$A4678)&gt;0),1,0)</f>
        <v/>
      </c>
      <c r="N4678">
        <f>IF($J4678&gt;0,1,IF(COUNTIFS(Registros!$A$2:$A$6000,"CS",Registros!$B$2:$B$6000,$A4678,Registros!$K$2:$K$6000,"&lt;&gt;")&gt;0,1,0))</f>
        <v/>
      </c>
      <c r="O4678">
        <f>IF(AND($K4678=1,$E4678=0,$G4678=0,$I4678=0),"WINBACK",IF(AND($M4678=1,$N4678&gt;0),"CONVERGENTE",IF($M4678=1,"SOLO MÓVIL",IF($N4678&gt;0,"SOLO FIJO / INTERNET","SIN SERVICIOS"))))</f>
        <v/>
      </c>
      <c r="P4678">
        <f>IF($O4678="WINBACK","Recuperar (winback)",IF($O4678="CONVERGENTE","Upgrade / más líneas",IF($O4678="SOLO MÓVIL","Ofrecer fijo + internet (FLBBTV)",IF($O4678="SOLO FIJO / INTERNET","Ofrecer línea móvil Nextphone","Oferta completa (móvil + fijo + internet)"))))</f>
        <v/>
      </c>
      <c r="Q4678">
        <f>$F4678+$H4678+$L4678</f>
        <v/>
      </c>
      <c r="R4678">
        <f>IFERROR(VLOOKUP($A4678,Registros!$B$2:$G$6000,6,0),IFERROR(VLOOKUP($D4678,Winback!$B$2:$C$300,2,0),""))</f>
        <v/>
      </c>
      <c r="S4678">
        <f>IF($E4678=1,"NP","")&amp;IF($G4678=1,"+MOV","")&amp;IF($I4678=1,"+CS","")&amp;IF($K4678=1,"+WB","")</f>
        <v/>
      </c>
      <c r="T4678">
        <f>$E4678+$G4678+$I4678+$K4678</f>
        <v/>
      </c>
    </row>
    <row r="4679">
      <c r="A4679" t="inlineStr">
        <is>
          <t>314053710000</t>
        </is>
      </c>
      <c r="B4679" t="inlineStr">
        <is>
          <t>31405371</t>
        </is>
      </c>
      <c r="C4679" t="inlineStr">
        <is>
          <t>YOVANI ANTONIO PIMENTEL</t>
        </is>
      </c>
      <c r="D4679" t="inlineStr">
        <is>
          <t>YOVANIANTONIOPIMENTEL</t>
        </is>
      </c>
      <c r="E4679">
        <f>IF(COUNTIFS(Registros!$A$2:$A$6000,"NP",Registros!$B$2:$B$6000,$A4679)&gt;0,1,0)</f>
        <v/>
      </c>
      <c r="F4679">
        <f>IF($E4679=1,SUMIFS(Registros!$F$2:$F$6000,Registros!$A$2:$A$6000,"NP",Registros!$B$2:$B$6000,$A4679),0)</f>
        <v/>
      </c>
      <c r="G4679">
        <f>IF(COUNTIFS(Registros!$A$2:$A$6000,"MOV",Registros!$B$2:$B$6000,$A4679)&gt;0,1,0)</f>
        <v/>
      </c>
      <c r="H4679">
        <f>IF($G4679=1,SUMIFS(Registros!$F$2:$F$6000,Registros!$A$2:$A$6000,"MOV",Registros!$B$2:$B$6000,$A4679),0)</f>
        <v/>
      </c>
      <c r="I4679">
        <f>IF(COUNTIFS(Registros!$A$2:$A$6000,"CS",Registros!$B$2:$B$6000,$A4679)&gt;0,1,0)</f>
        <v/>
      </c>
      <c r="J4679">
        <f>IF($I4679=1,SUMIFS(Registros!$I$2:$I$6000,Registros!$A$2:$A$6000,"CS",Registros!$B$2:$B$6000,$A4679),0)</f>
        <v/>
      </c>
      <c r="K4679">
        <f>IF(COUNTIFS(Winback!$K$2:$K$300,$D4679)&gt;0,1,0)</f>
        <v/>
      </c>
      <c r="L4679">
        <f>IF(AND($K4679=1,LEFT($A4679,3)="WB-"),SUMIFS(Winback!$D$2:$D$300,Winback!$K$2:$K$300,$D4679),0)</f>
        <v/>
      </c>
      <c r="M4679">
        <f>IF(OR($E4679=1,$G4679=1,SUMIFS(Registros!$J$2:$J$6000,Registros!$B$2:$B$6000,$A4679)&gt;0),1,0)</f>
        <v/>
      </c>
      <c r="N4679">
        <f>IF($J4679&gt;0,1,IF(COUNTIFS(Registros!$A$2:$A$6000,"CS",Registros!$B$2:$B$6000,$A4679,Registros!$K$2:$K$6000,"&lt;&gt;")&gt;0,1,0))</f>
        <v/>
      </c>
      <c r="O4679">
        <f>IF(AND($K4679=1,$E4679=0,$G4679=0,$I4679=0),"WINBACK",IF(AND($M4679=1,$N4679&gt;0),"CONVERGENTE",IF($M4679=1,"SOLO MÓVIL",IF($N4679&gt;0,"SOLO FIJO / INTERNET","SIN SERVICIOS"))))</f>
        <v/>
      </c>
      <c r="P4679">
        <f>IF($O4679="WINBACK","Recuperar (winback)",IF($O4679="CONVERGENTE","Upgrade / más líneas",IF($O4679="SOLO MÓVIL","Ofrecer fijo + internet (FLBBTV)",IF($O4679="SOLO FIJO / INTERNET","Ofrecer línea móvil Nextphone","Oferta completa (móvil + fijo + internet)"))))</f>
        <v/>
      </c>
      <c r="Q4679">
        <f>$F4679+$H4679+$L4679</f>
        <v/>
      </c>
      <c r="R4679">
        <f>IFERROR(VLOOKUP($A4679,Registros!$B$2:$G$6000,6,0),IFERROR(VLOOKUP($D4679,Winback!$B$2:$C$300,2,0),""))</f>
        <v/>
      </c>
      <c r="S4679">
        <f>IF($E4679=1,"NP","")&amp;IF($G4679=1,"+MOV","")&amp;IF($I4679=1,"+CS","")&amp;IF($K4679=1,"+WB","")</f>
        <v/>
      </c>
      <c r="T4679">
        <f>$E4679+$G4679+$I4679+$K4679</f>
        <v/>
      </c>
    </row>
    <row r="4680">
      <c r="A4680" t="inlineStr">
        <is>
          <t>352101110000</t>
        </is>
      </c>
      <c r="B4680" t="inlineStr">
        <is>
          <t>35210111</t>
        </is>
      </c>
      <c r="C4680" t="inlineStr">
        <is>
          <t>YOVANI ARIEL MARIN</t>
        </is>
      </c>
      <c r="D4680" t="inlineStr">
        <is>
          <t>YOVANIARIELMARIN</t>
        </is>
      </c>
      <c r="E4680">
        <f>IF(COUNTIFS(Registros!$A$2:$A$6000,"NP",Registros!$B$2:$B$6000,$A4680)&gt;0,1,0)</f>
        <v/>
      </c>
      <c r="F4680">
        <f>IF($E4680=1,SUMIFS(Registros!$F$2:$F$6000,Registros!$A$2:$A$6000,"NP",Registros!$B$2:$B$6000,$A4680),0)</f>
        <v/>
      </c>
      <c r="G4680">
        <f>IF(COUNTIFS(Registros!$A$2:$A$6000,"MOV",Registros!$B$2:$B$6000,$A4680)&gt;0,1,0)</f>
        <v/>
      </c>
      <c r="H4680">
        <f>IF($G4680=1,SUMIFS(Registros!$F$2:$F$6000,Registros!$A$2:$A$6000,"MOV",Registros!$B$2:$B$6000,$A4680),0)</f>
        <v/>
      </c>
      <c r="I4680">
        <f>IF(COUNTIFS(Registros!$A$2:$A$6000,"CS",Registros!$B$2:$B$6000,$A4680)&gt;0,1,0)</f>
        <v/>
      </c>
      <c r="J4680">
        <f>IF($I4680=1,SUMIFS(Registros!$I$2:$I$6000,Registros!$A$2:$A$6000,"CS",Registros!$B$2:$B$6000,$A4680),0)</f>
        <v/>
      </c>
      <c r="K4680">
        <f>IF(COUNTIFS(Winback!$K$2:$K$300,$D4680)&gt;0,1,0)</f>
        <v/>
      </c>
      <c r="L4680">
        <f>IF(AND($K4680=1,LEFT($A4680,3)="WB-"),SUMIFS(Winback!$D$2:$D$300,Winback!$K$2:$K$300,$D4680),0)</f>
        <v/>
      </c>
      <c r="M4680">
        <f>IF(OR($E4680=1,$G4680=1,SUMIFS(Registros!$J$2:$J$6000,Registros!$B$2:$B$6000,$A4680)&gt;0),1,0)</f>
        <v/>
      </c>
      <c r="N4680">
        <f>IF($J4680&gt;0,1,IF(COUNTIFS(Registros!$A$2:$A$6000,"CS",Registros!$B$2:$B$6000,$A4680,Registros!$K$2:$K$6000,"&lt;&gt;")&gt;0,1,0))</f>
        <v/>
      </c>
      <c r="O4680">
        <f>IF(AND($K4680=1,$E4680=0,$G4680=0,$I4680=0),"WINBACK",IF(AND($M4680=1,$N4680&gt;0),"CONVERGENTE",IF($M4680=1,"SOLO MÓVIL",IF($N4680&gt;0,"SOLO FIJO / INTERNET","SIN SERVICIOS"))))</f>
        <v/>
      </c>
      <c r="P4680">
        <f>IF($O4680="WINBACK","Recuperar (winback)",IF($O4680="CONVERGENTE","Upgrade / más líneas",IF($O4680="SOLO MÓVIL","Ofrecer fijo + internet (FLBBTV)",IF($O4680="SOLO FIJO / INTERNET","Ofrecer línea móvil Nextphone","Oferta completa (móvil + fijo + internet)"))))</f>
        <v/>
      </c>
      <c r="Q4680">
        <f>$F4680+$H4680+$L4680</f>
        <v/>
      </c>
      <c r="R4680">
        <f>IFERROR(VLOOKUP($A4680,Registros!$B$2:$G$6000,6,0),IFERROR(VLOOKUP($D4680,Winback!$B$2:$C$300,2,0),""))</f>
        <v/>
      </c>
      <c r="S4680">
        <f>IF($E4680=1,"NP","")&amp;IF($G4680=1,"+MOV","")&amp;IF($I4680=1,"+CS","")&amp;IF($K4680=1,"+WB","")</f>
        <v/>
      </c>
      <c r="T4680">
        <f>$E4680+$G4680+$I4680+$K4680</f>
        <v/>
      </c>
    </row>
    <row r="4681">
      <c r="A4681" t="inlineStr">
        <is>
          <t>324090640000</t>
        </is>
      </c>
      <c r="B4681" t="inlineStr">
        <is>
          <t>32409064</t>
        </is>
      </c>
      <c r="C4681" t="inlineStr">
        <is>
          <t>YOVANI ELIAS CASTRELLON CHAVEZ</t>
        </is>
      </c>
      <c r="D4681" t="inlineStr">
        <is>
          <t>YOVANIELIASCASTRELLONCHAVEZ</t>
        </is>
      </c>
      <c r="E4681">
        <f>IF(COUNTIFS(Registros!$A$2:$A$6000,"NP",Registros!$B$2:$B$6000,$A4681)&gt;0,1,0)</f>
        <v/>
      </c>
      <c r="F4681">
        <f>IF($E4681=1,SUMIFS(Registros!$F$2:$F$6000,Registros!$A$2:$A$6000,"NP",Registros!$B$2:$B$6000,$A4681),0)</f>
        <v/>
      </c>
      <c r="G4681">
        <f>IF(COUNTIFS(Registros!$A$2:$A$6000,"MOV",Registros!$B$2:$B$6000,$A4681)&gt;0,1,0)</f>
        <v/>
      </c>
      <c r="H4681">
        <f>IF($G4681=1,SUMIFS(Registros!$F$2:$F$6000,Registros!$A$2:$A$6000,"MOV",Registros!$B$2:$B$6000,$A4681),0)</f>
        <v/>
      </c>
      <c r="I4681">
        <f>IF(COUNTIFS(Registros!$A$2:$A$6000,"CS",Registros!$B$2:$B$6000,$A4681)&gt;0,1,0)</f>
        <v/>
      </c>
      <c r="J4681">
        <f>IF($I4681=1,SUMIFS(Registros!$I$2:$I$6000,Registros!$A$2:$A$6000,"CS",Registros!$B$2:$B$6000,$A4681),0)</f>
        <v/>
      </c>
      <c r="K4681">
        <f>IF(COUNTIFS(Winback!$K$2:$K$300,$D4681)&gt;0,1,0)</f>
        <v/>
      </c>
      <c r="L4681">
        <f>IF(AND($K4681=1,LEFT($A4681,3)="WB-"),SUMIFS(Winback!$D$2:$D$300,Winback!$K$2:$K$300,$D4681),0)</f>
        <v/>
      </c>
      <c r="M4681">
        <f>IF(OR($E4681=1,$G4681=1,SUMIFS(Registros!$J$2:$J$6000,Registros!$B$2:$B$6000,$A4681)&gt;0),1,0)</f>
        <v/>
      </c>
      <c r="N4681">
        <f>IF($J4681&gt;0,1,IF(COUNTIFS(Registros!$A$2:$A$6000,"CS",Registros!$B$2:$B$6000,$A4681,Registros!$K$2:$K$6000,"&lt;&gt;")&gt;0,1,0))</f>
        <v/>
      </c>
      <c r="O4681">
        <f>IF(AND($K4681=1,$E4681=0,$G4681=0,$I4681=0),"WINBACK",IF(AND($M4681=1,$N4681&gt;0),"CONVERGENTE",IF($M4681=1,"SOLO MÓVIL",IF($N4681&gt;0,"SOLO FIJO / INTERNET","SIN SERVICIOS"))))</f>
        <v/>
      </c>
      <c r="P4681">
        <f>IF($O4681="WINBACK","Recuperar (winback)",IF($O4681="CONVERGENTE","Upgrade / más líneas",IF($O4681="SOLO MÓVIL","Ofrecer fijo + internet (FLBBTV)",IF($O4681="SOLO FIJO / INTERNET","Ofrecer línea móvil Nextphone","Oferta completa (móvil + fijo + internet)"))))</f>
        <v/>
      </c>
      <c r="Q4681">
        <f>$F4681+$H4681+$L4681</f>
        <v/>
      </c>
      <c r="R4681">
        <f>IFERROR(VLOOKUP($A4681,Registros!$B$2:$G$6000,6,0),IFERROR(VLOOKUP($D4681,Winback!$B$2:$C$300,2,0),""))</f>
        <v/>
      </c>
      <c r="S4681">
        <f>IF($E4681=1,"NP","")&amp;IF($G4681=1,"+MOV","")&amp;IF($I4681=1,"+CS","")&amp;IF($K4681=1,"+WB","")</f>
        <v/>
      </c>
      <c r="T4681">
        <f>$E4681+$G4681+$I4681+$K4681</f>
        <v/>
      </c>
    </row>
    <row r="4682">
      <c r="A4682" t="inlineStr">
        <is>
          <t>322060840000</t>
        </is>
      </c>
      <c r="B4682" t="inlineStr">
        <is>
          <t>32206084</t>
        </is>
      </c>
      <c r="C4682" t="inlineStr">
        <is>
          <t>YOVANKA DEL CARMEN ALEMAN AVILA</t>
        </is>
      </c>
      <c r="D4682" t="inlineStr">
        <is>
          <t>YOVANKADELCARMENALEMANAVILA</t>
        </is>
      </c>
      <c r="E4682">
        <f>IF(COUNTIFS(Registros!$A$2:$A$6000,"NP",Registros!$B$2:$B$6000,$A4682)&gt;0,1,0)</f>
        <v/>
      </c>
      <c r="F4682">
        <f>IF($E4682=1,SUMIFS(Registros!$F$2:$F$6000,Registros!$A$2:$A$6000,"NP",Registros!$B$2:$B$6000,$A4682),0)</f>
        <v/>
      </c>
      <c r="G4682">
        <f>IF(COUNTIFS(Registros!$A$2:$A$6000,"MOV",Registros!$B$2:$B$6000,$A4682)&gt;0,1,0)</f>
        <v/>
      </c>
      <c r="H4682">
        <f>IF($G4682=1,SUMIFS(Registros!$F$2:$F$6000,Registros!$A$2:$A$6000,"MOV",Registros!$B$2:$B$6000,$A4682),0)</f>
        <v/>
      </c>
      <c r="I4682">
        <f>IF(COUNTIFS(Registros!$A$2:$A$6000,"CS",Registros!$B$2:$B$6000,$A4682)&gt;0,1,0)</f>
        <v/>
      </c>
      <c r="J4682">
        <f>IF($I4682=1,SUMIFS(Registros!$I$2:$I$6000,Registros!$A$2:$A$6000,"CS",Registros!$B$2:$B$6000,$A4682),0)</f>
        <v/>
      </c>
      <c r="K4682">
        <f>IF(COUNTIFS(Winback!$K$2:$K$300,$D4682)&gt;0,1,0)</f>
        <v/>
      </c>
      <c r="L4682">
        <f>IF(AND($K4682=1,LEFT($A4682,3)="WB-"),SUMIFS(Winback!$D$2:$D$300,Winback!$K$2:$K$300,$D4682),0)</f>
        <v/>
      </c>
      <c r="M4682">
        <f>IF(OR($E4682=1,$G4682=1,SUMIFS(Registros!$J$2:$J$6000,Registros!$B$2:$B$6000,$A4682)&gt;0),1,0)</f>
        <v/>
      </c>
      <c r="N4682">
        <f>IF($J4682&gt;0,1,IF(COUNTIFS(Registros!$A$2:$A$6000,"CS",Registros!$B$2:$B$6000,$A4682,Registros!$K$2:$K$6000,"&lt;&gt;")&gt;0,1,0))</f>
        <v/>
      </c>
      <c r="O4682">
        <f>IF(AND($K4682=1,$E4682=0,$G4682=0,$I4682=0),"WINBACK",IF(AND($M4682=1,$N4682&gt;0),"CONVERGENTE",IF($M4682=1,"SOLO MÓVIL",IF($N4682&gt;0,"SOLO FIJO / INTERNET","SIN SERVICIOS"))))</f>
        <v/>
      </c>
      <c r="P4682">
        <f>IF($O4682="WINBACK","Recuperar (winback)",IF($O4682="CONVERGENTE","Upgrade / más líneas",IF($O4682="SOLO MÓVIL","Ofrecer fijo + internet (FLBBTV)",IF($O4682="SOLO FIJO / INTERNET","Ofrecer línea móvil Nextphone","Oferta completa (móvil + fijo + internet)"))))</f>
        <v/>
      </c>
      <c r="Q4682">
        <f>$F4682+$H4682+$L4682</f>
        <v/>
      </c>
      <c r="R4682">
        <f>IFERROR(VLOOKUP($A4682,Registros!$B$2:$G$6000,6,0),IFERROR(VLOOKUP($D4682,Winback!$B$2:$C$300,2,0),""))</f>
        <v/>
      </c>
      <c r="S4682">
        <f>IF($E4682=1,"NP","")&amp;IF($G4682=1,"+MOV","")&amp;IF($I4682=1,"+CS","")&amp;IF($K4682=1,"+WB","")</f>
        <v/>
      </c>
      <c r="T4682">
        <f>$E4682+$G4682+$I4682+$K4682</f>
        <v/>
      </c>
    </row>
    <row r="4683">
      <c r="A4683" t="inlineStr">
        <is>
          <t>332029420000</t>
        </is>
      </c>
      <c r="B4683" t="inlineStr">
        <is>
          <t>33202942</t>
        </is>
      </c>
      <c r="C4683" t="inlineStr">
        <is>
          <t>YOVANNY JOSE RODRIGUEZ PEREZ</t>
        </is>
      </c>
      <c r="D4683" t="inlineStr">
        <is>
          <t>YOVANNYJOSERODRIGUEZPEREZ</t>
        </is>
      </c>
      <c r="E4683">
        <f>IF(COUNTIFS(Registros!$A$2:$A$6000,"NP",Registros!$B$2:$B$6000,$A4683)&gt;0,1,0)</f>
        <v/>
      </c>
      <c r="F4683">
        <f>IF($E4683=1,SUMIFS(Registros!$F$2:$F$6000,Registros!$A$2:$A$6000,"NP",Registros!$B$2:$B$6000,$A4683),0)</f>
        <v/>
      </c>
      <c r="G4683">
        <f>IF(COUNTIFS(Registros!$A$2:$A$6000,"MOV",Registros!$B$2:$B$6000,$A4683)&gt;0,1,0)</f>
        <v/>
      </c>
      <c r="H4683">
        <f>IF($G4683=1,SUMIFS(Registros!$F$2:$F$6000,Registros!$A$2:$A$6000,"MOV",Registros!$B$2:$B$6000,$A4683),0)</f>
        <v/>
      </c>
      <c r="I4683">
        <f>IF(COUNTIFS(Registros!$A$2:$A$6000,"CS",Registros!$B$2:$B$6000,$A4683)&gt;0,1,0)</f>
        <v/>
      </c>
      <c r="J4683">
        <f>IF($I4683=1,SUMIFS(Registros!$I$2:$I$6000,Registros!$A$2:$A$6000,"CS",Registros!$B$2:$B$6000,$A4683),0)</f>
        <v/>
      </c>
      <c r="K4683">
        <f>IF(COUNTIFS(Winback!$K$2:$K$300,$D4683)&gt;0,1,0)</f>
        <v/>
      </c>
      <c r="L4683">
        <f>IF(AND($K4683=1,LEFT($A4683,3)="WB-"),SUMIFS(Winback!$D$2:$D$300,Winback!$K$2:$K$300,$D4683),0)</f>
        <v/>
      </c>
      <c r="M4683">
        <f>IF(OR($E4683=1,$G4683=1,SUMIFS(Registros!$J$2:$J$6000,Registros!$B$2:$B$6000,$A4683)&gt;0),1,0)</f>
        <v/>
      </c>
      <c r="N4683">
        <f>IF($J4683&gt;0,1,IF(COUNTIFS(Registros!$A$2:$A$6000,"CS",Registros!$B$2:$B$6000,$A4683,Registros!$K$2:$K$6000,"&lt;&gt;")&gt;0,1,0))</f>
        <v/>
      </c>
      <c r="O4683">
        <f>IF(AND($K4683=1,$E4683=0,$G4683=0,$I4683=0),"WINBACK",IF(AND($M4683=1,$N4683&gt;0),"CONVERGENTE",IF($M4683=1,"SOLO MÓVIL",IF($N4683&gt;0,"SOLO FIJO / INTERNET","SIN SERVICIOS"))))</f>
        <v/>
      </c>
      <c r="P4683">
        <f>IF($O4683="WINBACK","Recuperar (winback)",IF($O4683="CONVERGENTE","Upgrade / más líneas",IF($O4683="SOLO MÓVIL","Ofrecer fijo + internet (FLBBTV)",IF($O4683="SOLO FIJO / INTERNET","Ofrecer línea móvil Nextphone","Oferta completa (móvil + fijo + internet)"))))</f>
        <v/>
      </c>
      <c r="Q4683">
        <f>$F4683+$H4683+$L4683</f>
        <v/>
      </c>
      <c r="R4683">
        <f>IFERROR(VLOOKUP($A4683,Registros!$B$2:$G$6000,6,0),IFERROR(VLOOKUP($D4683,Winback!$B$2:$C$300,2,0),""))</f>
        <v/>
      </c>
      <c r="S4683">
        <f>IF($E4683=1,"NP","")&amp;IF($G4683=1,"+MOV","")&amp;IF($I4683=1,"+CS","")&amp;IF($K4683=1,"+WB","")</f>
        <v/>
      </c>
      <c r="T4683">
        <f>$E4683+$G4683+$I4683+$K4683</f>
        <v/>
      </c>
    </row>
    <row r="4684">
      <c r="A4684" t="inlineStr">
        <is>
          <t>359115310000</t>
        </is>
      </c>
      <c r="B4684" t="inlineStr">
        <is>
          <t>35911531</t>
        </is>
      </c>
      <c r="C4684" t="inlineStr">
        <is>
          <t>YOVANY ALEXANDER GRANT CEDEÑO</t>
        </is>
      </c>
      <c r="D4684" t="inlineStr">
        <is>
          <t>YOVANYALEXANDERGRANTCEDENO</t>
        </is>
      </c>
      <c r="E4684">
        <f>IF(COUNTIFS(Registros!$A$2:$A$6000,"NP",Registros!$B$2:$B$6000,$A4684)&gt;0,1,0)</f>
        <v/>
      </c>
      <c r="F4684">
        <f>IF($E4684=1,SUMIFS(Registros!$F$2:$F$6000,Registros!$A$2:$A$6000,"NP",Registros!$B$2:$B$6000,$A4684),0)</f>
        <v/>
      </c>
      <c r="G4684">
        <f>IF(COUNTIFS(Registros!$A$2:$A$6000,"MOV",Registros!$B$2:$B$6000,$A4684)&gt;0,1,0)</f>
        <v/>
      </c>
      <c r="H4684">
        <f>IF($G4684=1,SUMIFS(Registros!$F$2:$F$6000,Registros!$A$2:$A$6000,"MOV",Registros!$B$2:$B$6000,$A4684),0)</f>
        <v/>
      </c>
      <c r="I4684">
        <f>IF(COUNTIFS(Registros!$A$2:$A$6000,"CS",Registros!$B$2:$B$6000,$A4684)&gt;0,1,0)</f>
        <v/>
      </c>
      <c r="J4684">
        <f>IF($I4684=1,SUMIFS(Registros!$I$2:$I$6000,Registros!$A$2:$A$6000,"CS",Registros!$B$2:$B$6000,$A4684),0)</f>
        <v/>
      </c>
      <c r="K4684">
        <f>IF(COUNTIFS(Winback!$K$2:$K$300,$D4684)&gt;0,1,0)</f>
        <v/>
      </c>
      <c r="L4684">
        <f>IF(AND($K4684=1,LEFT($A4684,3)="WB-"),SUMIFS(Winback!$D$2:$D$300,Winback!$K$2:$K$300,$D4684),0)</f>
        <v/>
      </c>
      <c r="M4684">
        <f>IF(OR($E4684=1,$G4684=1,SUMIFS(Registros!$J$2:$J$6000,Registros!$B$2:$B$6000,$A4684)&gt;0),1,0)</f>
        <v/>
      </c>
      <c r="N4684">
        <f>IF($J4684&gt;0,1,IF(COUNTIFS(Registros!$A$2:$A$6000,"CS",Registros!$B$2:$B$6000,$A4684,Registros!$K$2:$K$6000,"&lt;&gt;")&gt;0,1,0))</f>
        <v/>
      </c>
      <c r="O4684">
        <f>IF(AND($K4684=1,$E4684=0,$G4684=0,$I4684=0),"WINBACK",IF(AND($M4684=1,$N4684&gt;0),"CONVERGENTE",IF($M4684=1,"SOLO MÓVIL",IF($N4684&gt;0,"SOLO FIJO / INTERNET","SIN SERVICIOS"))))</f>
        <v/>
      </c>
      <c r="P4684">
        <f>IF($O4684="WINBACK","Recuperar (winback)",IF($O4684="CONVERGENTE","Upgrade / más líneas",IF($O4684="SOLO MÓVIL","Ofrecer fijo + internet (FLBBTV)",IF($O4684="SOLO FIJO / INTERNET","Ofrecer línea móvil Nextphone","Oferta completa (móvil + fijo + internet)"))))</f>
        <v/>
      </c>
      <c r="Q4684">
        <f>$F4684+$H4684+$L4684</f>
        <v/>
      </c>
      <c r="R4684">
        <f>IFERROR(VLOOKUP($A4684,Registros!$B$2:$G$6000,6,0),IFERROR(VLOOKUP($D4684,Winback!$B$2:$C$300,2,0),""))</f>
        <v/>
      </c>
      <c r="S4684">
        <f>IF($E4684=1,"NP","")&amp;IF($G4684=1,"+MOV","")&amp;IF($I4684=1,"+CS","")&amp;IF($K4684=1,"+WB","")</f>
        <v/>
      </c>
      <c r="T4684">
        <f>$E4684+$G4684+$I4684+$K4684</f>
        <v/>
      </c>
    </row>
    <row r="4685">
      <c r="A4685" t="inlineStr">
        <is>
          <t>333259770000</t>
        </is>
      </c>
      <c r="B4685" t="inlineStr">
        <is>
          <t>33325977</t>
        </is>
      </c>
      <c r="C4685" t="inlineStr">
        <is>
          <t>YOVELIS DEL CARMEN SANTOS GOMEZ</t>
        </is>
      </c>
      <c r="D4685" t="inlineStr">
        <is>
          <t>YOVELISDELCARMENSANTOSGOMEZ</t>
        </is>
      </c>
      <c r="E4685">
        <f>IF(COUNTIFS(Registros!$A$2:$A$6000,"NP",Registros!$B$2:$B$6000,$A4685)&gt;0,1,0)</f>
        <v/>
      </c>
      <c r="F4685">
        <f>IF($E4685=1,SUMIFS(Registros!$F$2:$F$6000,Registros!$A$2:$A$6000,"NP",Registros!$B$2:$B$6000,$A4685),0)</f>
        <v/>
      </c>
      <c r="G4685">
        <f>IF(COUNTIFS(Registros!$A$2:$A$6000,"MOV",Registros!$B$2:$B$6000,$A4685)&gt;0,1,0)</f>
        <v/>
      </c>
      <c r="H4685">
        <f>IF($G4685=1,SUMIFS(Registros!$F$2:$F$6000,Registros!$A$2:$A$6000,"MOV",Registros!$B$2:$B$6000,$A4685),0)</f>
        <v/>
      </c>
      <c r="I4685">
        <f>IF(COUNTIFS(Registros!$A$2:$A$6000,"CS",Registros!$B$2:$B$6000,$A4685)&gt;0,1,0)</f>
        <v/>
      </c>
      <c r="J4685">
        <f>IF($I4685=1,SUMIFS(Registros!$I$2:$I$6000,Registros!$A$2:$A$6000,"CS",Registros!$B$2:$B$6000,$A4685),0)</f>
        <v/>
      </c>
      <c r="K4685">
        <f>IF(COUNTIFS(Winback!$K$2:$K$300,$D4685)&gt;0,1,0)</f>
        <v/>
      </c>
      <c r="L4685">
        <f>IF(AND($K4685=1,LEFT($A4685,3)="WB-"),SUMIFS(Winback!$D$2:$D$300,Winback!$K$2:$K$300,$D4685),0)</f>
        <v/>
      </c>
      <c r="M4685">
        <f>IF(OR($E4685=1,$G4685=1,SUMIFS(Registros!$J$2:$J$6000,Registros!$B$2:$B$6000,$A4685)&gt;0),1,0)</f>
        <v/>
      </c>
      <c r="N4685">
        <f>IF($J4685&gt;0,1,IF(COUNTIFS(Registros!$A$2:$A$6000,"CS",Registros!$B$2:$B$6000,$A4685,Registros!$K$2:$K$6000,"&lt;&gt;")&gt;0,1,0))</f>
        <v/>
      </c>
      <c r="O4685">
        <f>IF(AND($K4685=1,$E4685=0,$G4685=0,$I4685=0),"WINBACK",IF(AND($M4685=1,$N4685&gt;0),"CONVERGENTE",IF($M4685=1,"SOLO MÓVIL",IF($N4685&gt;0,"SOLO FIJO / INTERNET","SIN SERVICIOS"))))</f>
        <v/>
      </c>
      <c r="P4685">
        <f>IF($O4685="WINBACK","Recuperar (winback)",IF($O4685="CONVERGENTE","Upgrade / más líneas",IF($O4685="SOLO MÓVIL","Ofrecer fijo + internet (FLBBTV)",IF($O4685="SOLO FIJO / INTERNET","Ofrecer línea móvil Nextphone","Oferta completa (móvil + fijo + internet)"))))</f>
        <v/>
      </c>
      <c r="Q4685">
        <f>$F4685+$H4685+$L4685</f>
        <v/>
      </c>
      <c r="R4685">
        <f>IFERROR(VLOOKUP($A4685,Registros!$B$2:$G$6000,6,0),IFERROR(VLOOKUP($D4685,Winback!$B$2:$C$300,2,0),""))</f>
        <v/>
      </c>
      <c r="S4685">
        <f>IF($E4685=1,"NP","")&amp;IF($G4685=1,"+MOV","")&amp;IF($I4685=1,"+CS","")&amp;IF($K4685=1,"+WB","")</f>
        <v/>
      </c>
      <c r="T4685">
        <f>$E4685+$G4685+$I4685+$K4685</f>
        <v/>
      </c>
    </row>
    <row r="4686">
      <c r="A4686" t="inlineStr">
        <is>
          <t>351042990000</t>
        </is>
      </c>
      <c r="B4686" t="inlineStr">
        <is>
          <t>35104299</t>
        </is>
      </c>
      <c r="C4686" t="inlineStr">
        <is>
          <t>YOZETH YAHIR GARIBALDI BUSTAMANTE</t>
        </is>
      </c>
      <c r="D4686" t="inlineStr">
        <is>
          <t>YOZETHYAHIRGARIBALDIBUSTAMANTE</t>
        </is>
      </c>
      <c r="E4686">
        <f>IF(COUNTIFS(Registros!$A$2:$A$6000,"NP",Registros!$B$2:$B$6000,$A4686)&gt;0,1,0)</f>
        <v/>
      </c>
      <c r="F4686">
        <f>IF($E4686=1,SUMIFS(Registros!$F$2:$F$6000,Registros!$A$2:$A$6000,"NP",Registros!$B$2:$B$6000,$A4686),0)</f>
        <v/>
      </c>
      <c r="G4686">
        <f>IF(COUNTIFS(Registros!$A$2:$A$6000,"MOV",Registros!$B$2:$B$6000,$A4686)&gt;0,1,0)</f>
        <v/>
      </c>
      <c r="H4686">
        <f>IF($G4686=1,SUMIFS(Registros!$F$2:$F$6000,Registros!$A$2:$A$6000,"MOV",Registros!$B$2:$B$6000,$A4686),0)</f>
        <v/>
      </c>
      <c r="I4686">
        <f>IF(COUNTIFS(Registros!$A$2:$A$6000,"CS",Registros!$B$2:$B$6000,$A4686)&gt;0,1,0)</f>
        <v/>
      </c>
      <c r="J4686">
        <f>IF($I4686=1,SUMIFS(Registros!$I$2:$I$6000,Registros!$A$2:$A$6000,"CS",Registros!$B$2:$B$6000,$A4686),0)</f>
        <v/>
      </c>
      <c r="K4686">
        <f>IF(COUNTIFS(Winback!$K$2:$K$300,$D4686)&gt;0,1,0)</f>
        <v/>
      </c>
      <c r="L4686">
        <f>IF(AND($K4686=1,LEFT($A4686,3)="WB-"),SUMIFS(Winback!$D$2:$D$300,Winback!$K$2:$K$300,$D4686),0)</f>
        <v/>
      </c>
      <c r="M4686">
        <f>IF(OR($E4686=1,$G4686=1,SUMIFS(Registros!$J$2:$J$6000,Registros!$B$2:$B$6000,$A4686)&gt;0),1,0)</f>
        <v/>
      </c>
      <c r="N4686">
        <f>IF($J4686&gt;0,1,IF(COUNTIFS(Registros!$A$2:$A$6000,"CS",Registros!$B$2:$B$6000,$A4686,Registros!$K$2:$K$6000,"&lt;&gt;")&gt;0,1,0))</f>
        <v/>
      </c>
      <c r="O4686">
        <f>IF(AND($K4686=1,$E4686=0,$G4686=0,$I4686=0),"WINBACK",IF(AND($M4686=1,$N4686&gt;0),"CONVERGENTE",IF($M4686=1,"SOLO MÓVIL",IF($N4686&gt;0,"SOLO FIJO / INTERNET","SIN SERVICIOS"))))</f>
        <v/>
      </c>
      <c r="P4686">
        <f>IF($O4686="WINBACK","Recuperar (winback)",IF($O4686="CONVERGENTE","Upgrade / más líneas",IF($O4686="SOLO MÓVIL","Ofrecer fijo + internet (FLBBTV)",IF($O4686="SOLO FIJO / INTERNET","Ofrecer línea móvil Nextphone","Oferta completa (móvil + fijo + internet)"))))</f>
        <v/>
      </c>
      <c r="Q4686">
        <f>$F4686+$H4686+$L4686</f>
        <v/>
      </c>
      <c r="R4686">
        <f>IFERROR(VLOOKUP($A4686,Registros!$B$2:$G$6000,6,0),IFERROR(VLOOKUP($D4686,Winback!$B$2:$C$300,2,0),""))</f>
        <v/>
      </c>
      <c r="S4686">
        <f>IF($E4686=1,"NP","")&amp;IF($G4686=1,"+MOV","")&amp;IF($I4686=1,"+CS","")&amp;IF($K4686=1,"+WB","")</f>
        <v/>
      </c>
      <c r="T4686">
        <f>$E4686+$G4686+$I4686+$K4686</f>
        <v/>
      </c>
    </row>
    <row r="4687">
      <c r="A4687" t="inlineStr">
        <is>
          <t>357076100000</t>
        </is>
      </c>
      <c r="B4687" t="inlineStr">
        <is>
          <t>35707610</t>
        </is>
      </c>
      <c r="C4687" t="inlineStr">
        <is>
          <t>YRGLAMIR CRISTJESIS CENTENO BECERRA</t>
        </is>
      </c>
      <c r="D4687" t="inlineStr">
        <is>
          <t>YRGLAMIRCRISTJESISCENTENOBECERRA</t>
        </is>
      </c>
      <c r="E4687">
        <f>IF(COUNTIFS(Registros!$A$2:$A$6000,"NP",Registros!$B$2:$B$6000,$A4687)&gt;0,1,0)</f>
        <v/>
      </c>
      <c r="F4687">
        <f>IF($E4687=1,SUMIFS(Registros!$F$2:$F$6000,Registros!$A$2:$A$6000,"NP",Registros!$B$2:$B$6000,$A4687),0)</f>
        <v/>
      </c>
      <c r="G4687">
        <f>IF(COUNTIFS(Registros!$A$2:$A$6000,"MOV",Registros!$B$2:$B$6000,$A4687)&gt;0,1,0)</f>
        <v/>
      </c>
      <c r="H4687">
        <f>IF($G4687=1,SUMIFS(Registros!$F$2:$F$6000,Registros!$A$2:$A$6000,"MOV",Registros!$B$2:$B$6000,$A4687),0)</f>
        <v/>
      </c>
      <c r="I4687">
        <f>IF(COUNTIFS(Registros!$A$2:$A$6000,"CS",Registros!$B$2:$B$6000,$A4687)&gt;0,1,0)</f>
        <v/>
      </c>
      <c r="J4687">
        <f>IF($I4687=1,SUMIFS(Registros!$I$2:$I$6000,Registros!$A$2:$A$6000,"CS",Registros!$B$2:$B$6000,$A4687),0)</f>
        <v/>
      </c>
      <c r="K4687">
        <f>IF(COUNTIFS(Winback!$K$2:$K$300,$D4687)&gt;0,1,0)</f>
        <v/>
      </c>
      <c r="L4687">
        <f>IF(AND($K4687=1,LEFT($A4687,3)="WB-"),SUMIFS(Winback!$D$2:$D$300,Winback!$K$2:$K$300,$D4687),0)</f>
        <v/>
      </c>
      <c r="M4687">
        <f>IF(OR($E4687=1,$G4687=1,SUMIFS(Registros!$J$2:$J$6000,Registros!$B$2:$B$6000,$A4687)&gt;0),1,0)</f>
        <v/>
      </c>
      <c r="N4687">
        <f>IF($J4687&gt;0,1,IF(COUNTIFS(Registros!$A$2:$A$6000,"CS",Registros!$B$2:$B$6000,$A4687,Registros!$K$2:$K$6000,"&lt;&gt;")&gt;0,1,0))</f>
        <v/>
      </c>
      <c r="O4687">
        <f>IF(AND($K4687=1,$E4687=0,$G4687=0,$I4687=0),"WINBACK",IF(AND($M4687=1,$N4687&gt;0),"CONVERGENTE",IF($M4687=1,"SOLO MÓVIL",IF($N4687&gt;0,"SOLO FIJO / INTERNET","SIN SERVICIOS"))))</f>
        <v/>
      </c>
      <c r="P4687">
        <f>IF($O4687="WINBACK","Recuperar (winback)",IF($O4687="CONVERGENTE","Upgrade / más líneas",IF($O4687="SOLO MÓVIL","Ofrecer fijo + internet (FLBBTV)",IF($O4687="SOLO FIJO / INTERNET","Ofrecer línea móvil Nextphone","Oferta completa (móvil + fijo + internet)"))))</f>
        <v/>
      </c>
      <c r="Q4687">
        <f>$F4687+$H4687+$L4687</f>
        <v/>
      </c>
      <c r="R4687">
        <f>IFERROR(VLOOKUP($A4687,Registros!$B$2:$G$6000,6,0),IFERROR(VLOOKUP($D4687,Winback!$B$2:$C$300,2,0),""))</f>
        <v/>
      </c>
      <c r="S4687">
        <f>IF($E4687=1,"NP","")&amp;IF($G4687=1,"+MOV","")&amp;IF($I4687=1,"+CS","")&amp;IF($K4687=1,"+WB","")</f>
        <v/>
      </c>
      <c r="T4687">
        <f>$E4687+$G4687+$I4687+$K4687</f>
        <v/>
      </c>
    </row>
    <row r="4688">
      <c r="A4688" t="inlineStr">
        <is>
          <t>342407900000</t>
        </is>
      </c>
      <c r="B4688" t="inlineStr">
        <is>
          <t>34240790</t>
        </is>
      </c>
      <c r="C4688" t="inlineStr">
        <is>
          <t>YRIS BELL DIAZ MONTAÑO</t>
        </is>
      </c>
      <c r="D4688" t="inlineStr">
        <is>
          <t>YRISBELLDIAZMONTANO</t>
        </is>
      </c>
      <c r="E4688">
        <f>IF(COUNTIFS(Registros!$A$2:$A$6000,"NP",Registros!$B$2:$B$6000,$A4688)&gt;0,1,0)</f>
        <v/>
      </c>
      <c r="F4688">
        <f>IF($E4688=1,SUMIFS(Registros!$F$2:$F$6000,Registros!$A$2:$A$6000,"NP",Registros!$B$2:$B$6000,$A4688),0)</f>
        <v/>
      </c>
      <c r="G4688">
        <f>IF(COUNTIFS(Registros!$A$2:$A$6000,"MOV",Registros!$B$2:$B$6000,$A4688)&gt;0,1,0)</f>
        <v/>
      </c>
      <c r="H4688">
        <f>IF($G4688=1,SUMIFS(Registros!$F$2:$F$6000,Registros!$A$2:$A$6000,"MOV",Registros!$B$2:$B$6000,$A4688),0)</f>
        <v/>
      </c>
      <c r="I4688">
        <f>IF(COUNTIFS(Registros!$A$2:$A$6000,"CS",Registros!$B$2:$B$6000,$A4688)&gt;0,1,0)</f>
        <v/>
      </c>
      <c r="J4688">
        <f>IF($I4688=1,SUMIFS(Registros!$I$2:$I$6000,Registros!$A$2:$A$6000,"CS",Registros!$B$2:$B$6000,$A4688),0)</f>
        <v/>
      </c>
      <c r="K4688">
        <f>IF(COUNTIFS(Winback!$K$2:$K$300,$D4688)&gt;0,1,0)</f>
        <v/>
      </c>
      <c r="L4688">
        <f>IF(AND($K4688=1,LEFT($A4688,3)="WB-"),SUMIFS(Winback!$D$2:$D$300,Winback!$K$2:$K$300,$D4688),0)</f>
        <v/>
      </c>
      <c r="M4688">
        <f>IF(OR($E4688=1,$G4688=1,SUMIFS(Registros!$J$2:$J$6000,Registros!$B$2:$B$6000,$A4688)&gt;0),1,0)</f>
        <v/>
      </c>
      <c r="N4688">
        <f>IF($J4688&gt;0,1,IF(COUNTIFS(Registros!$A$2:$A$6000,"CS",Registros!$B$2:$B$6000,$A4688,Registros!$K$2:$K$6000,"&lt;&gt;")&gt;0,1,0))</f>
        <v/>
      </c>
      <c r="O4688">
        <f>IF(AND($K4688=1,$E4688=0,$G4688=0,$I4688=0),"WINBACK",IF(AND($M4688=1,$N4688&gt;0),"CONVERGENTE",IF($M4688=1,"SOLO MÓVIL",IF($N4688&gt;0,"SOLO FIJO / INTERNET","SIN SERVICIOS"))))</f>
        <v/>
      </c>
      <c r="P4688">
        <f>IF($O4688="WINBACK","Recuperar (winback)",IF($O4688="CONVERGENTE","Upgrade / más líneas",IF($O4688="SOLO MÓVIL","Ofrecer fijo + internet (FLBBTV)",IF($O4688="SOLO FIJO / INTERNET","Ofrecer línea móvil Nextphone","Oferta completa (móvil + fijo + internet)"))))</f>
        <v/>
      </c>
      <c r="Q4688">
        <f>$F4688+$H4688+$L4688</f>
        <v/>
      </c>
      <c r="R4688">
        <f>IFERROR(VLOOKUP($A4688,Registros!$B$2:$G$6000,6,0),IFERROR(VLOOKUP($D4688,Winback!$B$2:$C$300,2,0),""))</f>
        <v/>
      </c>
      <c r="S4688">
        <f>IF($E4688=1,"NP","")&amp;IF($G4688=1,"+MOV","")&amp;IF($I4688=1,"+CS","")&amp;IF($K4688=1,"+WB","")</f>
        <v/>
      </c>
      <c r="T4688">
        <f>$E4688+$G4688+$I4688+$K4688</f>
        <v/>
      </c>
    </row>
    <row r="4689">
      <c r="A4689" t="inlineStr">
        <is>
          <t>348310870000</t>
        </is>
      </c>
      <c r="B4689" t="inlineStr">
        <is>
          <t>34831087</t>
        </is>
      </c>
      <c r="C4689" t="inlineStr">
        <is>
          <t>YRIS EVANGELISTA RODRIGUEZ CABA</t>
        </is>
      </c>
      <c r="D4689" t="inlineStr">
        <is>
          <t>YRISEVANGELISTARODRIGUEZCABA</t>
        </is>
      </c>
      <c r="E4689">
        <f>IF(COUNTIFS(Registros!$A$2:$A$6000,"NP",Registros!$B$2:$B$6000,$A4689)&gt;0,1,0)</f>
        <v/>
      </c>
      <c r="F4689">
        <f>IF($E4689=1,SUMIFS(Registros!$F$2:$F$6000,Registros!$A$2:$A$6000,"NP",Registros!$B$2:$B$6000,$A4689),0)</f>
        <v/>
      </c>
      <c r="G4689">
        <f>IF(COUNTIFS(Registros!$A$2:$A$6000,"MOV",Registros!$B$2:$B$6000,$A4689)&gt;0,1,0)</f>
        <v/>
      </c>
      <c r="H4689">
        <f>IF($G4689=1,SUMIFS(Registros!$F$2:$F$6000,Registros!$A$2:$A$6000,"MOV",Registros!$B$2:$B$6000,$A4689),0)</f>
        <v/>
      </c>
      <c r="I4689">
        <f>IF(COUNTIFS(Registros!$A$2:$A$6000,"CS",Registros!$B$2:$B$6000,$A4689)&gt;0,1,0)</f>
        <v/>
      </c>
      <c r="J4689">
        <f>IF($I4689=1,SUMIFS(Registros!$I$2:$I$6000,Registros!$A$2:$A$6000,"CS",Registros!$B$2:$B$6000,$A4689),0)</f>
        <v/>
      </c>
      <c r="K4689">
        <f>IF(COUNTIFS(Winback!$K$2:$K$300,$D4689)&gt;0,1,0)</f>
        <v/>
      </c>
      <c r="L4689">
        <f>IF(AND($K4689=1,LEFT($A4689,3)="WB-"),SUMIFS(Winback!$D$2:$D$300,Winback!$K$2:$K$300,$D4689),0)</f>
        <v/>
      </c>
      <c r="M4689">
        <f>IF(OR($E4689=1,$G4689=1,SUMIFS(Registros!$J$2:$J$6000,Registros!$B$2:$B$6000,$A4689)&gt;0),1,0)</f>
        <v/>
      </c>
      <c r="N4689">
        <f>IF($J4689&gt;0,1,IF(COUNTIFS(Registros!$A$2:$A$6000,"CS",Registros!$B$2:$B$6000,$A4689,Registros!$K$2:$K$6000,"&lt;&gt;")&gt;0,1,0))</f>
        <v/>
      </c>
      <c r="O4689">
        <f>IF(AND($K4689=1,$E4689=0,$G4689=0,$I4689=0),"WINBACK",IF(AND($M4689=1,$N4689&gt;0),"CONVERGENTE",IF($M4689=1,"SOLO MÓVIL",IF($N4689&gt;0,"SOLO FIJO / INTERNET","SIN SERVICIOS"))))</f>
        <v/>
      </c>
      <c r="P4689">
        <f>IF($O4689="WINBACK","Recuperar (winback)",IF($O4689="CONVERGENTE","Upgrade / más líneas",IF($O4689="SOLO MÓVIL","Ofrecer fijo + internet (FLBBTV)",IF($O4689="SOLO FIJO / INTERNET","Ofrecer línea móvil Nextphone","Oferta completa (móvil + fijo + internet)"))))</f>
        <v/>
      </c>
      <c r="Q4689">
        <f>$F4689+$H4689+$L4689</f>
        <v/>
      </c>
      <c r="R4689">
        <f>IFERROR(VLOOKUP($A4689,Registros!$B$2:$G$6000,6,0),IFERROR(VLOOKUP($D4689,Winback!$B$2:$C$300,2,0),""))</f>
        <v/>
      </c>
      <c r="S4689">
        <f>IF($E4689=1,"NP","")&amp;IF($G4689=1,"+MOV","")&amp;IF($I4689=1,"+CS","")&amp;IF($K4689=1,"+WB","")</f>
        <v/>
      </c>
      <c r="T4689">
        <f>$E4689+$G4689+$I4689+$K4689</f>
        <v/>
      </c>
    </row>
    <row r="4690">
      <c r="A4690" t="inlineStr">
        <is>
          <t>357083260000</t>
        </is>
      </c>
      <c r="B4690" t="inlineStr">
        <is>
          <t>35708326</t>
        </is>
      </c>
      <c r="C4690" t="inlineStr">
        <is>
          <t>YSABEL HERNANDEZ GARCIA</t>
        </is>
      </c>
      <c r="D4690" t="inlineStr">
        <is>
          <t>YSABELHERNANDEZGARCIA</t>
        </is>
      </c>
      <c r="E4690">
        <f>IF(COUNTIFS(Registros!$A$2:$A$6000,"NP",Registros!$B$2:$B$6000,$A4690)&gt;0,1,0)</f>
        <v/>
      </c>
      <c r="F4690">
        <f>IF($E4690=1,SUMIFS(Registros!$F$2:$F$6000,Registros!$A$2:$A$6000,"NP",Registros!$B$2:$B$6000,$A4690),0)</f>
        <v/>
      </c>
      <c r="G4690">
        <f>IF(COUNTIFS(Registros!$A$2:$A$6000,"MOV",Registros!$B$2:$B$6000,$A4690)&gt;0,1,0)</f>
        <v/>
      </c>
      <c r="H4690">
        <f>IF($G4690=1,SUMIFS(Registros!$F$2:$F$6000,Registros!$A$2:$A$6000,"MOV",Registros!$B$2:$B$6000,$A4690),0)</f>
        <v/>
      </c>
      <c r="I4690">
        <f>IF(COUNTIFS(Registros!$A$2:$A$6000,"CS",Registros!$B$2:$B$6000,$A4690)&gt;0,1,0)</f>
        <v/>
      </c>
      <c r="J4690">
        <f>IF($I4690=1,SUMIFS(Registros!$I$2:$I$6000,Registros!$A$2:$A$6000,"CS",Registros!$B$2:$B$6000,$A4690),0)</f>
        <v/>
      </c>
      <c r="K4690">
        <f>IF(COUNTIFS(Winback!$K$2:$K$300,$D4690)&gt;0,1,0)</f>
        <v/>
      </c>
      <c r="L4690">
        <f>IF(AND($K4690=1,LEFT($A4690,3)="WB-"),SUMIFS(Winback!$D$2:$D$300,Winback!$K$2:$K$300,$D4690),0)</f>
        <v/>
      </c>
      <c r="M4690">
        <f>IF(OR($E4690=1,$G4690=1,SUMIFS(Registros!$J$2:$J$6000,Registros!$B$2:$B$6000,$A4690)&gt;0),1,0)</f>
        <v/>
      </c>
      <c r="N4690">
        <f>IF($J4690&gt;0,1,IF(COUNTIFS(Registros!$A$2:$A$6000,"CS",Registros!$B$2:$B$6000,$A4690,Registros!$K$2:$K$6000,"&lt;&gt;")&gt;0,1,0))</f>
        <v/>
      </c>
      <c r="O4690">
        <f>IF(AND($K4690=1,$E4690=0,$G4690=0,$I4690=0),"WINBACK",IF(AND($M4690=1,$N4690&gt;0),"CONVERGENTE",IF($M4690=1,"SOLO MÓVIL",IF($N4690&gt;0,"SOLO FIJO / INTERNET","SIN SERVICIOS"))))</f>
        <v/>
      </c>
      <c r="P4690">
        <f>IF($O4690="WINBACK","Recuperar (winback)",IF($O4690="CONVERGENTE","Upgrade / más líneas",IF($O4690="SOLO MÓVIL","Ofrecer fijo + internet (FLBBTV)",IF($O4690="SOLO FIJO / INTERNET","Ofrecer línea móvil Nextphone","Oferta completa (móvil + fijo + internet)"))))</f>
        <v/>
      </c>
      <c r="Q4690">
        <f>$F4690+$H4690+$L4690</f>
        <v/>
      </c>
      <c r="R4690">
        <f>IFERROR(VLOOKUP($A4690,Registros!$B$2:$G$6000,6,0),IFERROR(VLOOKUP($D4690,Winback!$B$2:$C$300,2,0),""))</f>
        <v/>
      </c>
      <c r="S4690">
        <f>IF($E4690=1,"NP","")&amp;IF($G4690=1,"+MOV","")&amp;IF($I4690=1,"+CS","")&amp;IF($K4690=1,"+WB","")</f>
        <v/>
      </c>
      <c r="T4690">
        <f>$E4690+$G4690+$I4690+$K4690</f>
        <v/>
      </c>
    </row>
    <row r="4691">
      <c r="A4691" t="inlineStr">
        <is>
          <t>346087350100</t>
        </is>
      </c>
      <c r="B4691" t="inlineStr">
        <is>
          <t>34608735</t>
        </is>
      </c>
      <c r="C4691" t="inlineStr">
        <is>
          <t>YSAMAR GABRIELA GUTIERREZ PARRA</t>
        </is>
      </c>
      <c r="D4691" t="inlineStr">
        <is>
          <t>YSAMARGABRIELAGUTIERREZPARRA</t>
        </is>
      </c>
      <c r="E4691">
        <f>IF(COUNTIFS(Registros!$A$2:$A$6000,"NP",Registros!$B$2:$B$6000,$A4691)&gt;0,1,0)</f>
        <v/>
      </c>
      <c r="F4691">
        <f>IF($E4691=1,SUMIFS(Registros!$F$2:$F$6000,Registros!$A$2:$A$6000,"NP",Registros!$B$2:$B$6000,$A4691),0)</f>
        <v/>
      </c>
      <c r="G4691">
        <f>IF(COUNTIFS(Registros!$A$2:$A$6000,"MOV",Registros!$B$2:$B$6000,$A4691)&gt;0,1,0)</f>
        <v/>
      </c>
      <c r="H4691">
        <f>IF($G4691=1,SUMIFS(Registros!$F$2:$F$6000,Registros!$A$2:$A$6000,"MOV",Registros!$B$2:$B$6000,$A4691),0)</f>
        <v/>
      </c>
      <c r="I4691">
        <f>IF(COUNTIFS(Registros!$A$2:$A$6000,"CS",Registros!$B$2:$B$6000,$A4691)&gt;0,1,0)</f>
        <v/>
      </c>
      <c r="J4691">
        <f>IF($I4691=1,SUMIFS(Registros!$I$2:$I$6000,Registros!$A$2:$A$6000,"CS",Registros!$B$2:$B$6000,$A4691),0)</f>
        <v/>
      </c>
      <c r="K4691">
        <f>IF(COUNTIFS(Winback!$K$2:$K$300,$D4691)&gt;0,1,0)</f>
        <v/>
      </c>
      <c r="L4691">
        <f>IF(AND($K4691=1,LEFT($A4691,3)="WB-"),SUMIFS(Winback!$D$2:$D$300,Winback!$K$2:$K$300,$D4691),0)</f>
        <v/>
      </c>
      <c r="M4691">
        <f>IF(OR($E4691=1,$G4691=1,SUMIFS(Registros!$J$2:$J$6000,Registros!$B$2:$B$6000,$A4691)&gt;0),1,0)</f>
        <v/>
      </c>
      <c r="N4691">
        <f>IF($J4691&gt;0,1,IF(COUNTIFS(Registros!$A$2:$A$6000,"CS",Registros!$B$2:$B$6000,$A4691,Registros!$K$2:$K$6000,"&lt;&gt;")&gt;0,1,0))</f>
        <v/>
      </c>
      <c r="O4691">
        <f>IF(AND($K4691=1,$E4691=0,$G4691=0,$I4691=0),"WINBACK",IF(AND($M4691=1,$N4691&gt;0),"CONVERGENTE",IF($M4691=1,"SOLO MÓVIL",IF($N4691&gt;0,"SOLO FIJO / INTERNET","SIN SERVICIOS"))))</f>
        <v/>
      </c>
      <c r="P4691">
        <f>IF($O4691="WINBACK","Recuperar (winback)",IF($O4691="CONVERGENTE","Upgrade / más líneas",IF($O4691="SOLO MÓVIL","Ofrecer fijo + internet (FLBBTV)",IF($O4691="SOLO FIJO / INTERNET","Ofrecer línea móvil Nextphone","Oferta completa (móvil + fijo + internet)"))))</f>
        <v/>
      </c>
      <c r="Q4691">
        <f>$F4691+$H4691+$L4691</f>
        <v/>
      </c>
      <c r="R4691">
        <f>IFERROR(VLOOKUP($A4691,Registros!$B$2:$G$6000,6,0),IFERROR(VLOOKUP($D4691,Winback!$B$2:$C$300,2,0),""))</f>
        <v/>
      </c>
      <c r="S4691">
        <f>IF($E4691=1,"NP","")&amp;IF($G4691=1,"+MOV","")&amp;IF($I4691=1,"+CS","")&amp;IF($K4691=1,"+WB","")</f>
        <v/>
      </c>
      <c r="T4691">
        <f>$E4691+$G4691+$I4691+$K4691</f>
        <v/>
      </c>
    </row>
    <row r="4692">
      <c r="A4692" t="inlineStr">
        <is>
          <t>335262220000</t>
        </is>
      </c>
      <c r="B4692" t="inlineStr">
        <is>
          <t>33526222</t>
        </is>
      </c>
      <c r="C4692" t="inlineStr">
        <is>
          <t>YSATHIZ BEYRA ATENCIO GONZALEZ</t>
        </is>
      </c>
      <c r="D4692" t="inlineStr">
        <is>
          <t>YSATHIZBEYRAATENCIOGONZALEZ</t>
        </is>
      </c>
      <c r="E4692">
        <f>IF(COUNTIFS(Registros!$A$2:$A$6000,"NP",Registros!$B$2:$B$6000,$A4692)&gt;0,1,0)</f>
        <v/>
      </c>
      <c r="F4692">
        <f>IF($E4692=1,SUMIFS(Registros!$F$2:$F$6000,Registros!$A$2:$A$6000,"NP",Registros!$B$2:$B$6000,$A4692),0)</f>
        <v/>
      </c>
      <c r="G4692">
        <f>IF(COUNTIFS(Registros!$A$2:$A$6000,"MOV",Registros!$B$2:$B$6000,$A4692)&gt;0,1,0)</f>
        <v/>
      </c>
      <c r="H4692">
        <f>IF($G4692=1,SUMIFS(Registros!$F$2:$F$6000,Registros!$A$2:$A$6000,"MOV",Registros!$B$2:$B$6000,$A4692),0)</f>
        <v/>
      </c>
      <c r="I4692">
        <f>IF(COUNTIFS(Registros!$A$2:$A$6000,"CS",Registros!$B$2:$B$6000,$A4692)&gt;0,1,0)</f>
        <v/>
      </c>
      <c r="J4692">
        <f>IF($I4692=1,SUMIFS(Registros!$I$2:$I$6000,Registros!$A$2:$A$6000,"CS",Registros!$B$2:$B$6000,$A4692),0)</f>
        <v/>
      </c>
      <c r="K4692">
        <f>IF(COUNTIFS(Winback!$K$2:$K$300,$D4692)&gt;0,1,0)</f>
        <v/>
      </c>
      <c r="L4692">
        <f>IF(AND($K4692=1,LEFT($A4692,3)="WB-"),SUMIFS(Winback!$D$2:$D$300,Winback!$K$2:$K$300,$D4692),0)</f>
        <v/>
      </c>
      <c r="M4692">
        <f>IF(OR($E4692=1,$G4692=1,SUMIFS(Registros!$J$2:$J$6000,Registros!$B$2:$B$6000,$A4692)&gt;0),1,0)</f>
        <v/>
      </c>
      <c r="N4692">
        <f>IF($J4692&gt;0,1,IF(COUNTIFS(Registros!$A$2:$A$6000,"CS",Registros!$B$2:$B$6000,$A4692,Registros!$K$2:$K$6000,"&lt;&gt;")&gt;0,1,0))</f>
        <v/>
      </c>
      <c r="O4692">
        <f>IF(AND($K4692=1,$E4692=0,$G4692=0,$I4692=0),"WINBACK",IF(AND($M4692=1,$N4692&gt;0),"CONVERGENTE",IF($M4692=1,"SOLO MÓVIL",IF($N4692&gt;0,"SOLO FIJO / INTERNET","SIN SERVICIOS"))))</f>
        <v/>
      </c>
      <c r="P4692">
        <f>IF($O4692="WINBACK","Recuperar (winback)",IF($O4692="CONVERGENTE","Upgrade / más líneas",IF($O4692="SOLO MÓVIL","Ofrecer fijo + internet (FLBBTV)",IF($O4692="SOLO FIJO / INTERNET","Ofrecer línea móvil Nextphone","Oferta completa (móvil + fijo + internet)"))))</f>
        <v/>
      </c>
      <c r="Q4692">
        <f>$F4692+$H4692+$L4692</f>
        <v/>
      </c>
      <c r="R4692">
        <f>IFERROR(VLOOKUP($A4692,Registros!$B$2:$G$6000,6,0),IFERROR(VLOOKUP($D4692,Winback!$B$2:$C$300,2,0),""))</f>
        <v/>
      </c>
      <c r="S4692">
        <f>IF($E4692=1,"NP","")&amp;IF($G4692=1,"+MOV","")&amp;IF($I4692=1,"+CS","")&amp;IF($K4692=1,"+WB","")</f>
        <v/>
      </c>
      <c r="T4692">
        <f>$E4692+$G4692+$I4692+$K4692</f>
        <v/>
      </c>
    </row>
    <row r="4693">
      <c r="A4693" t="inlineStr">
        <is>
          <t>358100070000</t>
        </is>
      </c>
      <c r="B4693" t="inlineStr">
        <is>
          <t>35810007</t>
        </is>
      </c>
      <c r="C4693" t="inlineStr">
        <is>
          <t>YSATIS AYLEEN SANTAMARIA MONTES</t>
        </is>
      </c>
      <c r="D4693" t="inlineStr">
        <is>
          <t>YSATISAYLEENSANTAMARIAMONTES</t>
        </is>
      </c>
      <c r="E4693">
        <f>IF(COUNTIFS(Registros!$A$2:$A$6000,"NP",Registros!$B$2:$B$6000,$A4693)&gt;0,1,0)</f>
        <v/>
      </c>
      <c r="F4693">
        <f>IF($E4693=1,SUMIFS(Registros!$F$2:$F$6000,Registros!$A$2:$A$6000,"NP",Registros!$B$2:$B$6000,$A4693),0)</f>
        <v/>
      </c>
      <c r="G4693">
        <f>IF(COUNTIFS(Registros!$A$2:$A$6000,"MOV",Registros!$B$2:$B$6000,$A4693)&gt;0,1,0)</f>
        <v/>
      </c>
      <c r="H4693">
        <f>IF($G4693=1,SUMIFS(Registros!$F$2:$F$6000,Registros!$A$2:$A$6000,"MOV",Registros!$B$2:$B$6000,$A4693),0)</f>
        <v/>
      </c>
      <c r="I4693">
        <f>IF(COUNTIFS(Registros!$A$2:$A$6000,"CS",Registros!$B$2:$B$6000,$A4693)&gt;0,1,0)</f>
        <v/>
      </c>
      <c r="J4693">
        <f>IF($I4693=1,SUMIFS(Registros!$I$2:$I$6000,Registros!$A$2:$A$6000,"CS",Registros!$B$2:$B$6000,$A4693),0)</f>
        <v/>
      </c>
      <c r="K4693">
        <f>IF(COUNTIFS(Winback!$K$2:$K$300,$D4693)&gt;0,1,0)</f>
        <v/>
      </c>
      <c r="L4693">
        <f>IF(AND($K4693=1,LEFT($A4693,3)="WB-"),SUMIFS(Winback!$D$2:$D$300,Winback!$K$2:$K$300,$D4693),0)</f>
        <v/>
      </c>
      <c r="M4693">
        <f>IF(OR($E4693=1,$G4693=1,SUMIFS(Registros!$J$2:$J$6000,Registros!$B$2:$B$6000,$A4693)&gt;0),1,0)</f>
        <v/>
      </c>
      <c r="N4693">
        <f>IF($J4693&gt;0,1,IF(COUNTIFS(Registros!$A$2:$A$6000,"CS",Registros!$B$2:$B$6000,$A4693,Registros!$K$2:$K$6000,"&lt;&gt;")&gt;0,1,0))</f>
        <v/>
      </c>
      <c r="O4693">
        <f>IF(AND($K4693=1,$E4693=0,$G4693=0,$I4693=0),"WINBACK",IF(AND($M4693=1,$N4693&gt;0),"CONVERGENTE",IF($M4693=1,"SOLO MÓVIL",IF($N4693&gt;0,"SOLO FIJO / INTERNET","SIN SERVICIOS"))))</f>
        <v/>
      </c>
      <c r="P4693">
        <f>IF($O4693="WINBACK","Recuperar (winback)",IF($O4693="CONVERGENTE","Upgrade / más líneas",IF($O4693="SOLO MÓVIL","Ofrecer fijo + internet (FLBBTV)",IF($O4693="SOLO FIJO / INTERNET","Ofrecer línea móvil Nextphone","Oferta completa (móvil + fijo + internet)"))))</f>
        <v/>
      </c>
      <c r="Q4693">
        <f>$F4693+$H4693+$L4693</f>
        <v/>
      </c>
      <c r="R4693">
        <f>IFERROR(VLOOKUP($A4693,Registros!$B$2:$G$6000,6,0),IFERROR(VLOOKUP($D4693,Winback!$B$2:$C$300,2,0),""))</f>
        <v/>
      </c>
      <c r="S4693">
        <f>IF($E4693=1,"NP","")&amp;IF($G4693=1,"+MOV","")&amp;IF($I4693=1,"+CS","")&amp;IF($K4693=1,"+WB","")</f>
        <v/>
      </c>
      <c r="T4693">
        <f>$E4693+$G4693+$I4693+$K4693</f>
        <v/>
      </c>
    </row>
    <row r="4694">
      <c r="A4694" t="inlineStr">
        <is>
          <t>996004860000</t>
        </is>
      </c>
      <c r="B4694" t="inlineStr">
        <is>
          <t>99600486</t>
        </is>
      </c>
      <c r="C4694" t="inlineStr">
        <is>
          <t>YSEITHMABEL LEYTON</t>
        </is>
      </c>
      <c r="D4694" t="inlineStr">
        <is>
          <t>YSEITHMABELLEYTON</t>
        </is>
      </c>
      <c r="E4694">
        <f>IF(COUNTIFS(Registros!$A$2:$A$6000,"NP",Registros!$B$2:$B$6000,$A4694)&gt;0,1,0)</f>
        <v/>
      </c>
      <c r="F4694">
        <f>IF($E4694=1,SUMIFS(Registros!$F$2:$F$6000,Registros!$A$2:$A$6000,"NP",Registros!$B$2:$B$6000,$A4694),0)</f>
        <v/>
      </c>
      <c r="G4694">
        <f>IF(COUNTIFS(Registros!$A$2:$A$6000,"MOV",Registros!$B$2:$B$6000,$A4694)&gt;0,1,0)</f>
        <v/>
      </c>
      <c r="H4694">
        <f>IF($G4694=1,SUMIFS(Registros!$F$2:$F$6000,Registros!$A$2:$A$6000,"MOV",Registros!$B$2:$B$6000,$A4694),0)</f>
        <v/>
      </c>
      <c r="I4694">
        <f>IF(COUNTIFS(Registros!$A$2:$A$6000,"CS",Registros!$B$2:$B$6000,$A4694)&gt;0,1,0)</f>
        <v/>
      </c>
      <c r="J4694">
        <f>IF($I4694=1,SUMIFS(Registros!$I$2:$I$6000,Registros!$A$2:$A$6000,"CS",Registros!$B$2:$B$6000,$A4694),0)</f>
        <v/>
      </c>
      <c r="K4694">
        <f>IF(COUNTIFS(Winback!$K$2:$K$300,$D4694)&gt;0,1,0)</f>
        <v/>
      </c>
      <c r="L4694">
        <f>IF(AND($K4694=1,LEFT($A4694,3)="WB-"),SUMIFS(Winback!$D$2:$D$300,Winback!$K$2:$K$300,$D4694),0)</f>
        <v/>
      </c>
      <c r="M4694">
        <f>IF(OR($E4694=1,$G4694=1,SUMIFS(Registros!$J$2:$J$6000,Registros!$B$2:$B$6000,$A4694)&gt;0),1,0)</f>
        <v/>
      </c>
      <c r="N4694">
        <f>IF($J4694&gt;0,1,IF(COUNTIFS(Registros!$A$2:$A$6000,"CS",Registros!$B$2:$B$6000,$A4694,Registros!$K$2:$K$6000,"&lt;&gt;")&gt;0,1,0))</f>
        <v/>
      </c>
      <c r="O4694">
        <f>IF(AND($K4694=1,$E4694=0,$G4694=0,$I4694=0),"WINBACK",IF(AND($M4694=1,$N4694&gt;0),"CONVERGENTE",IF($M4694=1,"SOLO MÓVIL",IF($N4694&gt;0,"SOLO FIJO / INTERNET","SIN SERVICIOS"))))</f>
        <v/>
      </c>
      <c r="P4694">
        <f>IF($O4694="WINBACK","Recuperar (winback)",IF($O4694="CONVERGENTE","Upgrade / más líneas",IF($O4694="SOLO MÓVIL","Ofrecer fijo + internet (FLBBTV)",IF($O4694="SOLO FIJO / INTERNET","Ofrecer línea móvil Nextphone","Oferta completa (móvil + fijo + internet)"))))</f>
        <v/>
      </c>
      <c r="Q4694">
        <f>$F4694+$H4694+$L4694</f>
        <v/>
      </c>
      <c r="R4694">
        <f>IFERROR(VLOOKUP($A4694,Registros!$B$2:$G$6000,6,0),IFERROR(VLOOKUP($D4694,Winback!$B$2:$C$300,2,0),""))</f>
        <v/>
      </c>
      <c r="S4694">
        <f>IF($E4694=1,"NP","")&amp;IF($G4694=1,"+MOV","")&amp;IF($I4694=1,"+CS","")&amp;IF($K4694=1,"+WB","")</f>
        <v/>
      </c>
      <c r="T4694">
        <f>$E4694+$G4694+$I4694+$K4694</f>
        <v/>
      </c>
    </row>
    <row r="4695">
      <c r="A4695" t="inlineStr">
        <is>
          <t>357100360000</t>
        </is>
      </c>
      <c r="B4695" t="inlineStr">
        <is>
          <t>35710036</t>
        </is>
      </c>
      <c r="C4695" t="inlineStr">
        <is>
          <t>YSRAEL TIAPE</t>
        </is>
      </c>
      <c r="D4695" t="inlineStr">
        <is>
          <t>YSRAELTIAPE</t>
        </is>
      </c>
      <c r="E4695">
        <f>IF(COUNTIFS(Registros!$A$2:$A$6000,"NP",Registros!$B$2:$B$6000,$A4695)&gt;0,1,0)</f>
        <v/>
      </c>
      <c r="F4695">
        <f>IF($E4695=1,SUMIFS(Registros!$F$2:$F$6000,Registros!$A$2:$A$6000,"NP",Registros!$B$2:$B$6000,$A4695),0)</f>
        <v/>
      </c>
      <c r="G4695">
        <f>IF(COUNTIFS(Registros!$A$2:$A$6000,"MOV",Registros!$B$2:$B$6000,$A4695)&gt;0,1,0)</f>
        <v/>
      </c>
      <c r="H4695">
        <f>IF($G4695=1,SUMIFS(Registros!$F$2:$F$6000,Registros!$A$2:$A$6000,"MOV",Registros!$B$2:$B$6000,$A4695),0)</f>
        <v/>
      </c>
      <c r="I4695">
        <f>IF(COUNTIFS(Registros!$A$2:$A$6000,"CS",Registros!$B$2:$B$6000,$A4695)&gt;0,1,0)</f>
        <v/>
      </c>
      <c r="J4695">
        <f>IF($I4695=1,SUMIFS(Registros!$I$2:$I$6000,Registros!$A$2:$A$6000,"CS",Registros!$B$2:$B$6000,$A4695),0)</f>
        <v/>
      </c>
      <c r="K4695">
        <f>IF(COUNTIFS(Winback!$K$2:$K$300,$D4695)&gt;0,1,0)</f>
        <v/>
      </c>
      <c r="L4695">
        <f>IF(AND($K4695=1,LEFT($A4695,3)="WB-"),SUMIFS(Winback!$D$2:$D$300,Winback!$K$2:$K$300,$D4695),0)</f>
        <v/>
      </c>
      <c r="M4695">
        <f>IF(OR($E4695=1,$G4695=1,SUMIFS(Registros!$J$2:$J$6000,Registros!$B$2:$B$6000,$A4695)&gt;0),1,0)</f>
        <v/>
      </c>
      <c r="N4695">
        <f>IF($J4695&gt;0,1,IF(COUNTIFS(Registros!$A$2:$A$6000,"CS",Registros!$B$2:$B$6000,$A4695,Registros!$K$2:$K$6000,"&lt;&gt;")&gt;0,1,0))</f>
        <v/>
      </c>
      <c r="O4695">
        <f>IF(AND($K4695=1,$E4695=0,$G4695=0,$I4695=0),"WINBACK",IF(AND($M4695=1,$N4695&gt;0),"CONVERGENTE",IF($M4695=1,"SOLO MÓVIL",IF($N4695&gt;0,"SOLO FIJO / INTERNET","SIN SERVICIOS"))))</f>
        <v/>
      </c>
      <c r="P4695">
        <f>IF($O4695="WINBACK","Recuperar (winback)",IF($O4695="CONVERGENTE","Upgrade / más líneas",IF($O4695="SOLO MÓVIL","Ofrecer fijo + internet (FLBBTV)",IF($O4695="SOLO FIJO / INTERNET","Ofrecer línea móvil Nextphone","Oferta completa (móvil + fijo + internet)"))))</f>
        <v/>
      </c>
      <c r="Q4695">
        <f>$F4695+$H4695+$L4695</f>
        <v/>
      </c>
      <c r="R4695">
        <f>IFERROR(VLOOKUP($A4695,Registros!$B$2:$G$6000,6,0),IFERROR(VLOOKUP($D4695,Winback!$B$2:$C$300,2,0),""))</f>
        <v/>
      </c>
      <c r="S4695">
        <f>IF($E4695=1,"NP","")&amp;IF($G4695=1,"+MOV","")&amp;IF($I4695=1,"+CS","")&amp;IF($K4695=1,"+WB","")</f>
        <v/>
      </c>
      <c r="T4695">
        <f>$E4695+$G4695+$I4695+$K4695</f>
        <v/>
      </c>
    </row>
    <row r="4696">
      <c r="A4696" t="inlineStr">
        <is>
          <t>359047410000</t>
        </is>
      </c>
      <c r="B4696" t="inlineStr">
        <is>
          <t>35904741</t>
        </is>
      </c>
      <c r="C4696" t="inlineStr">
        <is>
          <t>YTRISH PTY</t>
        </is>
      </c>
      <c r="D4696" t="inlineStr">
        <is>
          <t>YTRISHPTY</t>
        </is>
      </c>
      <c r="E4696">
        <f>IF(COUNTIFS(Registros!$A$2:$A$6000,"NP",Registros!$B$2:$B$6000,$A4696)&gt;0,1,0)</f>
        <v/>
      </c>
      <c r="F4696">
        <f>IF($E4696=1,SUMIFS(Registros!$F$2:$F$6000,Registros!$A$2:$A$6000,"NP",Registros!$B$2:$B$6000,$A4696),0)</f>
        <v/>
      </c>
      <c r="G4696">
        <f>IF(COUNTIFS(Registros!$A$2:$A$6000,"MOV",Registros!$B$2:$B$6000,$A4696)&gt;0,1,0)</f>
        <v/>
      </c>
      <c r="H4696">
        <f>IF($G4696=1,SUMIFS(Registros!$F$2:$F$6000,Registros!$A$2:$A$6000,"MOV",Registros!$B$2:$B$6000,$A4696),0)</f>
        <v/>
      </c>
      <c r="I4696">
        <f>IF(COUNTIFS(Registros!$A$2:$A$6000,"CS",Registros!$B$2:$B$6000,$A4696)&gt;0,1,0)</f>
        <v/>
      </c>
      <c r="J4696">
        <f>IF($I4696=1,SUMIFS(Registros!$I$2:$I$6000,Registros!$A$2:$A$6000,"CS",Registros!$B$2:$B$6000,$A4696),0)</f>
        <v/>
      </c>
      <c r="K4696">
        <f>IF(COUNTIFS(Winback!$K$2:$K$300,$D4696)&gt;0,1,0)</f>
        <v/>
      </c>
      <c r="L4696">
        <f>IF(AND($K4696=1,LEFT($A4696,3)="WB-"),SUMIFS(Winback!$D$2:$D$300,Winback!$K$2:$K$300,$D4696),0)</f>
        <v/>
      </c>
      <c r="M4696">
        <f>IF(OR($E4696=1,$G4696=1,SUMIFS(Registros!$J$2:$J$6000,Registros!$B$2:$B$6000,$A4696)&gt;0),1,0)</f>
        <v/>
      </c>
      <c r="N4696">
        <f>IF($J4696&gt;0,1,IF(COUNTIFS(Registros!$A$2:$A$6000,"CS",Registros!$B$2:$B$6000,$A4696,Registros!$K$2:$K$6000,"&lt;&gt;")&gt;0,1,0))</f>
        <v/>
      </c>
      <c r="O4696">
        <f>IF(AND($K4696=1,$E4696=0,$G4696=0,$I4696=0),"WINBACK",IF(AND($M4696=1,$N4696&gt;0),"CONVERGENTE",IF($M4696=1,"SOLO MÓVIL",IF($N4696&gt;0,"SOLO FIJO / INTERNET","SIN SERVICIOS"))))</f>
        <v/>
      </c>
      <c r="P4696">
        <f>IF($O4696="WINBACK","Recuperar (winback)",IF($O4696="CONVERGENTE","Upgrade / más líneas",IF($O4696="SOLO MÓVIL","Ofrecer fijo + internet (FLBBTV)",IF($O4696="SOLO FIJO / INTERNET","Ofrecer línea móvil Nextphone","Oferta completa (móvil + fijo + internet)"))))</f>
        <v/>
      </c>
      <c r="Q4696">
        <f>$F4696+$H4696+$L4696</f>
        <v/>
      </c>
      <c r="R4696">
        <f>IFERROR(VLOOKUP($A4696,Registros!$B$2:$G$6000,6,0),IFERROR(VLOOKUP($D4696,Winback!$B$2:$C$300,2,0),""))</f>
        <v/>
      </c>
      <c r="S4696">
        <f>IF($E4696=1,"NP","")&amp;IF($G4696=1,"+MOV","")&amp;IF($I4696=1,"+CS","")&amp;IF($K4696=1,"+WB","")</f>
        <v/>
      </c>
      <c r="T4696">
        <f>$E4696+$G4696+$I4696+$K4696</f>
        <v/>
      </c>
    </row>
    <row r="4697">
      <c r="A4697" t="inlineStr">
        <is>
          <t>348352280000</t>
        </is>
      </c>
      <c r="B4697" t="inlineStr">
        <is>
          <t>34835228</t>
        </is>
      </c>
      <c r="C4697" t="inlineStr">
        <is>
          <t>YU LIAN HOU</t>
        </is>
      </c>
      <c r="D4697" t="inlineStr">
        <is>
          <t>YULIANHOU</t>
        </is>
      </c>
      <c r="E4697">
        <f>IF(COUNTIFS(Registros!$A$2:$A$6000,"NP",Registros!$B$2:$B$6000,$A4697)&gt;0,1,0)</f>
        <v/>
      </c>
      <c r="F4697">
        <f>IF($E4697=1,SUMIFS(Registros!$F$2:$F$6000,Registros!$A$2:$A$6000,"NP",Registros!$B$2:$B$6000,$A4697),0)</f>
        <v/>
      </c>
      <c r="G4697">
        <f>IF(COUNTIFS(Registros!$A$2:$A$6000,"MOV",Registros!$B$2:$B$6000,$A4697)&gt;0,1,0)</f>
        <v/>
      </c>
      <c r="H4697">
        <f>IF($G4697=1,SUMIFS(Registros!$F$2:$F$6000,Registros!$A$2:$A$6000,"MOV",Registros!$B$2:$B$6000,$A4697),0)</f>
        <v/>
      </c>
      <c r="I4697">
        <f>IF(COUNTIFS(Registros!$A$2:$A$6000,"CS",Registros!$B$2:$B$6000,$A4697)&gt;0,1,0)</f>
        <v/>
      </c>
      <c r="J4697">
        <f>IF($I4697=1,SUMIFS(Registros!$I$2:$I$6000,Registros!$A$2:$A$6000,"CS",Registros!$B$2:$B$6000,$A4697),0)</f>
        <v/>
      </c>
      <c r="K4697">
        <f>IF(COUNTIFS(Winback!$K$2:$K$300,$D4697)&gt;0,1,0)</f>
        <v/>
      </c>
      <c r="L4697">
        <f>IF(AND($K4697=1,LEFT($A4697,3)="WB-"),SUMIFS(Winback!$D$2:$D$300,Winback!$K$2:$K$300,$D4697),0)</f>
        <v/>
      </c>
      <c r="M4697">
        <f>IF(OR($E4697=1,$G4697=1,SUMIFS(Registros!$J$2:$J$6000,Registros!$B$2:$B$6000,$A4697)&gt;0),1,0)</f>
        <v/>
      </c>
      <c r="N4697">
        <f>IF($J4697&gt;0,1,IF(COUNTIFS(Registros!$A$2:$A$6000,"CS",Registros!$B$2:$B$6000,$A4697,Registros!$K$2:$K$6000,"&lt;&gt;")&gt;0,1,0))</f>
        <v/>
      </c>
      <c r="O4697">
        <f>IF(AND($K4697=1,$E4697=0,$G4697=0,$I4697=0),"WINBACK",IF(AND($M4697=1,$N4697&gt;0),"CONVERGENTE",IF($M4697=1,"SOLO MÓVIL",IF($N4697&gt;0,"SOLO FIJO / INTERNET","SIN SERVICIOS"))))</f>
        <v/>
      </c>
      <c r="P4697">
        <f>IF($O4697="WINBACK","Recuperar (winback)",IF($O4697="CONVERGENTE","Upgrade / más líneas",IF($O4697="SOLO MÓVIL","Ofrecer fijo + internet (FLBBTV)",IF($O4697="SOLO FIJO / INTERNET","Ofrecer línea móvil Nextphone","Oferta completa (móvil + fijo + internet)"))))</f>
        <v/>
      </c>
      <c r="Q4697">
        <f>$F4697+$H4697+$L4697</f>
        <v/>
      </c>
      <c r="R4697">
        <f>IFERROR(VLOOKUP($A4697,Registros!$B$2:$G$6000,6,0),IFERROR(VLOOKUP($D4697,Winback!$B$2:$C$300,2,0),""))</f>
        <v/>
      </c>
      <c r="S4697">
        <f>IF($E4697=1,"NP","")&amp;IF($G4697=1,"+MOV","")&amp;IF($I4697=1,"+CS","")&amp;IF($K4697=1,"+WB","")</f>
        <v/>
      </c>
      <c r="T4697">
        <f>$E4697+$G4697+$I4697+$K4697</f>
        <v/>
      </c>
    </row>
    <row r="4698">
      <c r="A4698" t="inlineStr">
        <is>
          <t>226011150000</t>
        </is>
      </c>
      <c r="B4698" t="inlineStr">
        <is>
          <t>22601115</t>
        </is>
      </c>
      <c r="C4698" t="inlineStr">
        <is>
          <t>YU LING WU</t>
        </is>
      </c>
      <c r="D4698" t="inlineStr">
        <is>
          <t>YULINGWU</t>
        </is>
      </c>
      <c r="E4698">
        <f>IF(COUNTIFS(Registros!$A$2:$A$6000,"NP",Registros!$B$2:$B$6000,$A4698)&gt;0,1,0)</f>
        <v/>
      </c>
      <c r="F4698">
        <f>IF($E4698=1,SUMIFS(Registros!$F$2:$F$6000,Registros!$A$2:$A$6000,"NP",Registros!$B$2:$B$6000,$A4698),0)</f>
        <v/>
      </c>
      <c r="G4698">
        <f>IF(COUNTIFS(Registros!$A$2:$A$6000,"MOV",Registros!$B$2:$B$6000,$A4698)&gt;0,1,0)</f>
        <v/>
      </c>
      <c r="H4698">
        <f>IF($G4698=1,SUMIFS(Registros!$F$2:$F$6000,Registros!$A$2:$A$6000,"MOV",Registros!$B$2:$B$6000,$A4698),0)</f>
        <v/>
      </c>
      <c r="I4698">
        <f>IF(COUNTIFS(Registros!$A$2:$A$6000,"CS",Registros!$B$2:$B$6000,$A4698)&gt;0,1,0)</f>
        <v/>
      </c>
      <c r="J4698">
        <f>IF($I4698=1,SUMIFS(Registros!$I$2:$I$6000,Registros!$A$2:$A$6000,"CS",Registros!$B$2:$B$6000,$A4698),0)</f>
        <v/>
      </c>
      <c r="K4698">
        <f>IF(COUNTIFS(Winback!$K$2:$K$300,$D4698)&gt;0,1,0)</f>
        <v/>
      </c>
      <c r="L4698">
        <f>IF(AND($K4698=1,LEFT($A4698,3)="WB-"),SUMIFS(Winback!$D$2:$D$300,Winback!$K$2:$K$300,$D4698),0)</f>
        <v/>
      </c>
      <c r="M4698">
        <f>IF(OR($E4698=1,$G4698=1,SUMIFS(Registros!$J$2:$J$6000,Registros!$B$2:$B$6000,$A4698)&gt;0),1,0)</f>
        <v/>
      </c>
      <c r="N4698">
        <f>IF($J4698&gt;0,1,IF(COUNTIFS(Registros!$A$2:$A$6000,"CS",Registros!$B$2:$B$6000,$A4698,Registros!$K$2:$K$6000,"&lt;&gt;")&gt;0,1,0))</f>
        <v/>
      </c>
      <c r="O4698">
        <f>IF(AND($K4698=1,$E4698=0,$G4698=0,$I4698=0),"WINBACK",IF(AND($M4698=1,$N4698&gt;0),"CONVERGENTE",IF($M4698=1,"SOLO MÓVIL",IF($N4698&gt;0,"SOLO FIJO / INTERNET","SIN SERVICIOS"))))</f>
        <v/>
      </c>
      <c r="P4698">
        <f>IF($O4698="WINBACK","Recuperar (winback)",IF($O4698="CONVERGENTE","Upgrade / más líneas",IF($O4698="SOLO MÓVIL","Ofrecer fijo + internet (FLBBTV)",IF($O4698="SOLO FIJO / INTERNET","Ofrecer línea móvil Nextphone","Oferta completa (móvil + fijo + internet)"))))</f>
        <v/>
      </c>
      <c r="Q4698">
        <f>$F4698+$H4698+$L4698</f>
        <v/>
      </c>
      <c r="R4698">
        <f>IFERROR(VLOOKUP($A4698,Registros!$B$2:$G$6000,6,0),IFERROR(VLOOKUP($D4698,Winback!$B$2:$C$300,2,0),""))</f>
        <v/>
      </c>
      <c r="S4698">
        <f>IF($E4698=1,"NP","")&amp;IF($G4698=1,"+MOV","")&amp;IF($I4698=1,"+CS","")&amp;IF($K4698=1,"+WB","")</f>
        <v/>
      </c>
      <c r="T4698">
        <f>$E4698+$G4698+$I4698+$K4698</f>
        <v/>
      </c>
    </row>
    <row r="4699">
      <c r="A4699" t="inlineStr">
        <is>
          <t>325041140000</t>
        </is>
      </c>
      <c r="B4699" t="inlineStr">
        <is>
          <t>32504114</t>
        </is>
      </c>
      <c r="C4699" t="inlineStr">
        <is>
          <t>YU TANG LIU</t>
        </is>
      </c>
      <c r="D4699" t="inlineStr">
        <is>
          <t>YUTANGLIU</t>
        </is>
      </c>
      <c r="E4699">
        <f>IF(COUNTIFS(Registros!$A$2:$A$6000,"NP",Registros!$B$2:$B$6000,$A4699)&gt;0,1,0)</f>
        <v/>
      </c>
      <c r="F4699">
        <f>IF($E4699=1,SUMIFS(Registros!$F$2:$F$6000,Registros!$A$2:$A$6000,"NP",Registros!$B$2:$B$6000,$A4699),0)</f>
        <v/>
      </c>
      <c r="G4699">
        <f>IF(COUNTIFS(Registros!$A$2:$A$6000,"MOV",Registros!$B$2:$B$6000,$A4699)&gt;0,1,0)</f>
        <v/>
      </c>
      <c r="H4699">
        <f>IF($G4699=1,SUMIFS(Registros!$F$2:$F$6000,Registros!$A$2:$A$6000,"MOV",Registros!$B$2:$B$6000,$A4699),0)</f>
        <v/>
      </c>
      <c r="I4699">
        <f>IF(COUNTIFS(Registros!$A$2:$A$6000,"CS",Registros!$B$2:$B$6000,$A4699)&gt;0,1,0)</f>
        <v/>
      </c>
      <c r="J4699">
        <f>IF($I4699=1,SUMIFS(Registros!$I$2:$I$6000,Registros!$A$2:$A$6000,"CS",Registros!$B$2:$B$6000,$A4699),0)</f>
        <v/>
      </c>
      <c r="K4699">
        <f>IF(COUNTIFS(Winback!$K$2:$K$300,$D4699)&gt;0,1,0)</f>
        <v/>
      </c>
      <c r="L4699">
        <f>IF(AND($K4699=1,LEFT($A4699,3)="WB-"),SUMIFS(Winback!$D$2:$D$300,Winback!$K$2:$K$300,$D4699),0)</f>
        <v/>
      </c>
      <c r="M4699">
        <f>IF(OR($E4699=1,$G4699=1,SUMIFS(Registros!$J$2:$J$6000,Registros!$B$2:$B$6000,$A4699)&gt;0),1,0)</f>
        <v/>
      </c>
      <c r="N4699">
        <f>IF($J4699&gt;0,1,IF(COUNTIFS(Registros!$A$2:$A$6000,"CS",Registros!$B$2:$B$6000,$A4699,Registros!$K$2:$K$6000,"&lt;&gt;")&gt;0,1,0))</f>
        <v/>
      </c>
      <c r="O4699">
        <f>IF(AND($K4699=1,$E4699=0,$G4699=0,$I4699=0),"WINBACK",IF(AND($M4699=1,$N4699&gt;0),"CONVERGENTE",IF($M4699=1,"SOLO MÓVIL",IF($N4699&gt;0,"SOLO FIJO / INTERNET","SIN SERVICIOS"))))</f>
        <v/>
      </c>
      <c r="P4699">
        <f>IF($O4699="WINBACK","Recuperar (winback)",IF($O4699="CONVERGENTE","Upgrade / más líneas",IF($O4699="SOLO MÓVIL","Ofrecer fijo + internet (FLBBTV)",IF($O4699="SOLO FIJO / INTERNET","Ofrecer línea móvil Nextphone","Oferta completa (móvil + fijo + internet)"))))</f>
        <v/>
      </c>
      <c r="Q4699">
        <f>$F4699+$H4699+$L4699</f>
        <v/>
      </c>
      <c r="R4699">
        <f>IFERROR(VLOOKUP($A4699,Registros!$B$2:$G$6000,6,0),IFERROR(VLOOKUP($D4699,Winback!$B$2:$C$300,2,0),""))</f>
        <v/>
      </c>
      <c r="S4699">
        <f>IF($E4699=1,"NP","")&amp;IF($G4699=1,"+MOV","")&amp;IF($I4699=1,"+CS","")&amp;IF($K4699=1,"+WB","")</f>
        <v/>
      </c>
      <c r="T4699">
        <f>$E4699+$G4699+$I4699+$K4699</f>
        <v/>
      </c>
    </row>
    <row r="4700">
      <c r="A4700" t="inlineStr">
        <is>
          <t>319054120000</t>
        </is>
      </c>
      <c r="B4700" t="inlineStr">
        <is>
          <t>31905412</t>
        </is>
      </c>
      <c r="C4700" t="inlineStr">
        <is>
          <t>YUAN YOU / ABARROTERIA CHANG</t>
        </is>
      </c>
      <c r="D4700" t="inlineStr">
        <is>
          <t>YUANYOUABARROTERIACHANG</t>
        </is>
      </c>
      <c r="E4700">
        <f>IF(COUNTIFS(Registros!$A$2:$A$6000,"NP",Registros!$B$2:$B$6000,$A4700)&gt;0,1,0)</f>
        <v/>
      </c>
      <c r="F4700">
        <f>IF($E4700=1,SUMIFS(Registros!$F$2:$F$6000,Registros!$A$2:$A$6000,"NP",Registros!$B$2:$B$6000,$A4700),0)</f>
        <v/>
      </c>
      <c r="G4700">
        <f>IF(COUNTIFS(Registros!$A$2:$A$6000,"MOV",Registros!$B$2:$B$6000,$A4700)&gt;0,1,0)</f>
        <v/>
      </c>
      <c r="H4700">
        <f>IF($G4700=1,SUMIFS(Registros!$F$2:$F$6000,Registros!$A$2:$A$6000,"MOV",Registros!$B$2:$B$6000,$A4700),0)</f>
        <v/>
      </c>
      <c r="I4700">
        <f>IF(COUNTIFS(Registros!$A$2:$A$6000,"CS",Registros!$B$2:$B$6000,$A4700)&gt;0,1,0)</f>
        <v/>
      </c>
      <c r="J4700">
        <f>IF($I4700=1,SUMIFS(Registros!$I$2:$I$6000,Registros!$A$2:$A$6000,"CS",Registros!$B$2:$B$6000,$A4700),0)</f>
        <v/>
      </c>
      <c r="K4700">
        <f>IF(COUNTIFS(Winback!$K$2:$K$300,$D4700)&gt;0,1,0)</f>
        <v/>
      </c>
      <c r="L4700">
        <f>IF(AND($K4700=1,LEFT($A4700,3)="WB-"),SUMIFS(Winback!$D$2:$D$300,Winback!$K$2:$K$300,$D4700),0)</f>
        <v/>
      </c>
      <c r="M4700">
        <f>IF(OR($E4700=1,$G4700=1,SUMIFS(Registros!$J$2:$J$6000,Registros!$B$2:$B$6000,$A4700)&gt;0),1,0)</f>
        <v/>
      </c>
      <c r="N4700">
        <f>IF($J4700&gt;0,1,IF(COUNTIFS(Registros!$A$2:$A$6000,"CS",Registros!$B$2:$B$6000,$A4700,Registros!$K$2:$K$6000,"&lt;&gt;")&gt;0,1,0))</f>
        <v/>
      </c>
      <c r="O4700">
        <f>IF(AND($K4700=1,$E4700=0,$G4700=0,$I4700=0),"WINBACK",IF(AND($M4700=1,$N4700&gt;0),"CONVERGENTE",IF($M4700=1,"SOLO MÓVIL",IF($N4700&gt;0,"SOLO FIJO / INTERNET","SIN SERVICIOS"))))</f>
        <v/>
      </c>
      <c r="P4700">
        <f>IF($O4700="WINBACK","Recuperar (winback)",IF($O4700="CONVERGENTE","Upgrade / más líneas",IF($O4700="SOLO MÓVIL","Ofrecer fijo + internet (FLBBTV)",IF($O4700="SOLO FIJO / INTERNET","Ofrecer línea móvil Nextphone","Oferta completa (móvil + fijo + internet)"))))</f>
        <v/>
      </c>
      <c r="Q4700">
        <f>$F4700+$H4700+$L4700</f>
        <v/>
      </c>
      <c r="R4700">
        <f>IFERROR(VLOOKUP($A4700,Registros!$B$2:$G$6000,6,0),IFERROR(VLOOKUP($D4700,Winback!$B$2:$C$300,2,0),""))</f>
        <v/>
      </c>
      <c r="S4700">
        <f>IF($E4700=1,"NP","")&amp;IF($G4700=1,"+MOV","")&amp;IF($I4700=1,"+CS","")&amp;IF($K4700=1,"+WB","")</f>
        <v/>
      </c>
      <c r="T4700">
        <f>$E4700+$G4700+$I4700+$K4700</f>
        <v/>
      </c>
    </row>
    <row r="4701">
      <c r="A4701" t="inlineStr">
        <is>
          <t>331045080000</t>
        </is>
      </c>
      <c r="B4701" t="inlineStr">
        <is>
          <t>33104508</t>
        </is>
      </c>
      <c r="C4701" t="inlineStr">
        <is>
          <t>YUAN ZHI ZHONG</t>
        </is>
      </c>
      <c r="D4701" t="inlineStr">
        <is>
          <t>YUANZHIZHONG</t>
        </is>
      </c>
      <c r="E4701">
        <f>IF(COUNTIFS(Registros!$A$2:$A$6000,"NP",Registros!$B$2:$B$6000,$A4701)&gt;0,1,0)</f>
        <v/>
      </c>
      <c r="F4701">
        <f>IF($E4701=1,SUMIFS(Registros!$F$2:$F$6000,Registros!$A$2:$A$6000,"NP",Registros!$B$2:$B$6000,$A4701),0)</f>
        <v/>
      </c>
      <c r="G4701">
        <f>IF(COUNTIFS(Registros!$A$2:$A$6000,"MOV",Registros!$B$2:$B$6000,$A4701)&gt;0,1,0)</f>
        <v/>
      </c>
      <c r="H4701">
        <f>IF($G4701=1,SUMIFS(Registros!$F$2:$F$6000,Registros!$A$2:$A$6000,"MOV",Registros!$B$2:$B$6000,$A4701),0)</f>
        <v/>
      </c>
      <c r="I4701">
        <f>IF(COUNTIFS(Registros!$A$2:$A$6000,"CS",Registros!$B$2:$B$6000,$A4701)&gt;0,1,0)</f>
        <v/>
      </c>
      <c r="J4701">
        <f>IF($I4701=1,SUMIFS(Registros!$I$2:$I$6000,Registros!$A$2:$A$6000,"CS",Registros!$B$2:$B$6000,$A4701),0)</f>
        <v/>
      </c>
      <c r="K4701">
        <f>IF(COUNTIFS(Winback!$K$2:$K$300,$D4701)&gt;0,1,0)</f>
        <v/>
      </c>
      <c r="L4701">
        <f>IF(AND($K4701=1,LEFT($A4701,3)="WB-"),SUMIFS(Winback!$D$2:$D$300,Winback!$K$2:$K$300,$D4701),0)</f>
        <v/>
      </c>
      <c r="M4701">
        <f>IF(OR($E4701=1,$G4701=1,SUMIFS(Registros!$J$2:$J$6000,Registros!$B$2:$B$6000,$A4701)&gt;0),1,0)</f>
        <v/>
      </c>
      <c r="N4701">
        <f>IF($J4701&gt;0,1,IF(COUNTIFS(Registros!$A$2:$A$6000,"CS",Registros!$B$2:$B$6000,$A4701,Registros!$K$2:$K$6000,"&lt;&gt;")&gt;0,1,0))</f>
        <v/>
      </c>
      <c r="O4701">
        <f>IF(AND($K4701=1,$E4701=0,$G4701=0,$I4701=0),"WINBACK",IF(AND($M4701=1,$N4701&gt;0),"CONVERGENTE",IF($M4701=1,"SOLO MÓVIL",IF($N4701&gt;0,"SOLO FIJO / INTERNET","SIN SERVICIOS"))))</f>
        <v/>
      </c>
      <c r="P4701">
        <f>IF($O4701="WINBACK","Recuperar (winback)",IF($O4701="CONVERGENTE","Upgrade / más líneas",IF($O4701="SOLO MÓVIL","Ofrecer fijo + internet (FLBBTV)",IF($O4701="SOLO FIJO / INTERNET","Ofrecer línea móvil Nextphone","Oferta completa (móvil + fijo + internet)"))))</f>
        <v/>
      </c>
      <c r="Q4701">
        <f>$F4701+$H4701+$L4701</f>
        <v/>
      </c>
      <c r="R4701">
        <f>IFERROR(VLOOKUP($A4701,Registros!$B$2:$G$6000,6,0),IFERROR(VLOOKUP($D4701,Winback!$B$2:$C$300,2,0),""))</f>
        <v/>
      </c>
      <c r="S4701">
        <f>IF($E4701=1,"NP","")&amp;IF($G4701=1,"+MOV","")&amp;IF($I4701=1,"+CS","")&amp;IF($K4701=1,"+WB","")</f>
        <v/>
      </c>
      <c r="T4701">
        <f>$E4701+$G4701+$I4701+$K4701</f>
        <v/>
      </c>
    </row>
    <row r="4702">
      <c r="A4702" t="inlineStr">
        <is>
          <t>338045030000</t>
        </is>
      </c>
      <c r="B4702" t="inlineStr">
        <is>
          <t>33804503</t>
        </is>
      </c>
      <c r="C4702" t="inlineStr">
        <is>
          <t>YUAN ZHI ZHONG</t>
        </is>
      </c>
      <c r="D4702" t="inlineStr">
        <is>
          <t>YUANZHIZHONG</t>
        </is>
      </c>
      <c r="E4702">
        <f>IF(COUNTIFS(Registros!$A$2:$A$6000,"NP",Registros!$B$2:$B$6000,$A4702)&gt;0,1,0)</f>
        <v/>
      </c>
      <c r="F4702">
        <f>IF($E4702=1,SUMIFS(Registros!$F$2:$F$6000,Registros!$A$2:$A$6000,"NP",Registros!$B$2:$B$6000,$A4702),0)</f>
        <v/>
      </c>
      <c r="G4702">
        <f>IF(COUNTIFS(Registros!$A$2:$A$6000,"MOV",Registros!$B$2:$B$6000,$A4702)&gt;0,1,0)</f>
        <v/>
      </c>
      <c r="H4702">
        <f>IF($G4702=1,SUMIFS(Registros!$F$2:$F$6000,Registros!$A$2:$A$6000,"MOV",Registros!$B$2:$B$6000,$A4702),0)</f>
        <v/>
      </c>
      <c r="I4702">
        <f>IF(COUNTIFS(Registros!$A$2:$A$6000,"CS",Registros!$B$2:$B$6000,$A4702)&gt;0,1,0)</f>
        <v/>
      </c>
      <c r="J4702">
        <f>IF($I4702=1,SUMIFS(Registros!$I$2:$I$6000,Registros!$A$2:$A$6000,"CS",Registros!$B$2:$B$6000,$A4702),0)</f>
        <v/>
      </c>
      <c r="K4702">
        <f>IF(COUNTIFS(Winback!$K$2:$K$300,$D4702)&gt;0,1,0)</f>
        <v/>
      </c>
      <c r="L4702">
        <f>IF(AND($K4702=1,LEFT($A4702,3)="WB-"),SUMIFS(Winback!$D$2:$D$300,Winback!$K$2:$K$300,$D4702),0)</f>
        <v/>
      </c>
      <c r="M4702">
        <f>IF(OR($E4702=1,$G4702=1,SUMIFS(Registros!$J$2:$J$6000,Registros!$B$2:$B$6000,$A4702)&gt;0),1,0)</f>
        <v/>
      </c>
      <c r="N4702">
        <f>IF($J4702&gt;0,1,IF(COUNTIFS(Registros!$A$2:$A$6000,"CS",Registros!$B$2:$B$6000,$A4702,Registros!$K$2:$K$6000,"&lt;&gt;")&gt;0,1,0))</f>
        <v/>
      </c>
      <c r="O4702">
        <f>IF(AND($K4702=1,$E4702=0,$G4702=0,$I4702=0),"WINBACK",IF(AND($M4702=1,$N4702&gt;0),"CONVERGENTE",IF($M4702=1,"SOLO MÓVIL",IF($N4702&gt;0,"SOLO FIJO / INTERNET","SIN SERVICIOS"))))</f>
        <v/>
      </c>
      <c r="P4702">
        <f>IF($O4702="WINBACK","Recuperar (winback)",IF($O4702="CONVERGENTE","Upgrade / más líneas",IF($O4702="SOLO MÓVIL","Ofrecer fijo + internet (FLBBTV)",IF($O4702="SOLO FIJO / INTERNET","Ofrecer línea móvil Nextphone","Oferta completa (móvil + fijo + internet)"))))</f>
        <v/>
      </c>
      <c r="Q4702">
        <f>$F4702+$H4702+$L4702</f>
        <v/>
      </c>
      <c r="R4702">
        <f>IFERROR(VLOOKUP($A4702,Registros!$B$2:$G$6000,6,0),IFERROR(VLOOKUP($D4702,Winback!$B$2:$C$300,2,0),""))</f>
        <v/>
      </c>
      <c r="S4702">
        <f>IF($E4702=1,"NP","")&amp;IF($G4702=1,"+MOV","")&amp;IF($I4702=1,"+CS","")&amp;IF($K4702=1,"+WB","")</f>
        <v/>
      </c>
      <c r="T4702">
        <f>$E4702+$G4702+$I4702+$K4702</f>
        <v/>
      </c>
    </row>
    <row r="4703">
      <c r="A4703" t="inlineStr">
        <is>
          <t>315044530000</t>
        </is>
      </c>
      <c r="B4703" t="inlineStr">
        <is>
          <t>31504453</t>
        </is>
      </c>
      <c r="C4703" t="inlineStr">
        <is>
          <t>YUANCAI ZHANG</t>
        </is>
      </c>
      <c r="D4703" t="inlineStr">
        <is>
          <t>YUANCAIZHANG</t>
        </is>
      </c>
      <c r="E4703">
        <f>IF(COUNTIFS(Registros!$A$2:$A$6000,"NP",Registros!$B$2:$B$6000,$A4703)&gt;0,1,0)</f>
        <v/>
      </c>
      <c r="F4703">
        <f>IF($E4703=1,SUMIFS(Registros!$F$2:$F$6000,Registros!$A$2:$A$6000,"NP",Registros!$B$2:$B$6000,$A4703),0)</f>
        <v/>
      </c>
      <c r="G4703">
        <f>IF(COUNTIFS(Registros!$A$2:$A$6000,"MOV",Registros!$B$2:$B$6000,$A4703)&gt;0,1,0)</f>
        <v/>
      </c>
      <c r="H4703">
        <f>IF($G4703=1,SUMIFS(Registros!$F$2:$F$6000,Registros!$A$2:$A$6000,"MOV",Registros!$B$2:$B$6000,$A4703),0)</f>
        <v/>
      </c>
      <c r="I4703">
        <f>IF(COUNTIFS(Registros!$A$2:$A$6000,"CS",Registros!$B$2:$B$6000,$A4703)&gt;0,1,0)</f>
        <v/>
      </c>
      <c r="J4703">
        <f>IF($I4703=1,SUMIFS(Registros!$I$2:$I$6000,Registros!$A$2:$A$6000,"CS",Registros!$B$2:$B$6000,$A4703),0)</f>
        <v/>
      </c>
      <c r="K4703">
        <f>IF(COUNTIFS(Winback!$K$2:$K$300,$D4703)&gt;0,1,0)</f>
        <v/>
      </c>
      <c r="L4703">
        <f>IF(AND($K4703=1,LEFT($A4703,3)="WB-"),SUMIFS(Winback!$D$2:$D$300,Winback!$K$2:$K$300,$D4703),0)</f>
        <v/>
      </c>
      <c r="M4703">
        <f>IF(OR($E4703=1,$G4703=1,SUMIFS(Registros!$J$2:$J$6000,Registros!$B$2:$B$6000,$A4703)&gt;0),1,0)</f>
        <v/>
      </c>
      <c r="N4703">
        <f>IF($J4703&gt;0,1,IF(COUNTIFS(Registros!$A$2:$A$6000,"CS",Registros!$B$2:$B$6000,$A4703,Registros!$K$2:$K$6000,"&lt;&gt;")&gt;0,1,0))</f>
        <v/>
      </c>
      <c r="O4703">
        <f>IF(AND($K4703=1,$E4703=0,$G4703=0,$I4703=0),"WINBACK",IF(AND($M4703=1,$N4703&gt;0),"CONVERGENTE",IF($M4703=1,"SOLO MÓVIL",IF($N4703&gt;0,"SOLO FIJO / INTERNET","SIN SERVICIOS"))))</f>
        <v/>
      </c>
      <c r="P4703">
        <f>IF($O4703="WINBACK","Recuperar (winback)",IF($O4703="CONVERGENTE","Upgrade / más líneas",IF($O4703="SOLO MÓVIL","Ofrecer fijo + internet (FLBBTV)",IF($O4703="SOLO FIJO / INTERNET","Ofrecer línea móvil Nextphone","Oferta completa (móvil + fijo + internet)"))))</f>
        <v/>
      </c>
      <c r="Q4703">
        <f>$F4703+$H4703+$L4703</f>
        <v/>
      </c>
      <c r="R4703">
        <f>IFERROR(VLOOKUP($A4703,Registros!$B$2:$G$6000,6,0),IFERROR(VLOOKUP($D4703,Winback!$B$2:$C$300,2,0),""))</f>
        <v/>
      </c>
      <c r="S4703">
        <f>IF($E4703=1,"NP","")&amp;IF($G4703=1,"+MOV","")&amp;IF($I4703=1,"+CS","")&amp;IF($K4703=1,"+WB","")</f>
        <v/>
      </c>
      <c r="T4703">
        <f>$E4703+$G4703+$I4703+$K4703</f>
        <v/>
      </c>
    </row>
    <row r="4704">
      <c r="A4704" t="inlineStr">
        <is>
          <t>328072430000</t>
        </is>
      </c>
      <c r="B4704" t="inlineStr">
        <is>
          <t>32807243</t>
        </is>
      </c>
      <c r="C4704" t="inlineStr">
        <is>
          <t>YUANJUN YE</t>
        </is>
      </c>
      <c r="D4704" t="inlineStr">
        <is>
          <t>YUANJUNYE</t>
        </is>
      </c>
      <c r="E4704">
        <f>IF(COUNTIFS(Registros!$A$2:$A$6000,"NP",Registros!$B$2:$B$6000,$A4704)&gt;0,1,0)</f>
        <v/>
      </c>
      <c r="F4704">
        <f>IF($E4704=1,SUMIFS(Registros!$F$2:$F$6000,Registros!$A$2:$A$6000,"NP",Registros!$B$2:$B$6000,$A4704),0)</f>
        <v/>
      </c>
      <c r="G4704">
        <f>IF(COUNTIFS(Registros!$A$2:$A$6000,"MOV",Registros!$B$2:$B$6000,$A4704)&gt;0,1,0)</f>
        <v/>
      </c>
      <c r="H4704">
        <f>IF($G4704=1,SUMIFS(Registros!$F$2:$F$6000,Registros!$A$2:$A$6000,"MOV",Registros!$B$2:$B$6000,$A4704),0)</f>
        <v/>
      </c>
      <c r="I4704">
        <f>IF(COUNTIFS(Registros!$A$2:$A$6000,"CS",Registros!$B$2:$B$6000,$A4704)&gt;0,1,0)</f>
        <v/>
      </c>
      <c r="J4704">
        <f>IF($I4704=1,SUMIFS(Registros!$I$2:$I$6000,Registros!$A$2:$A$6000,"CS",Registros!$B$2:$B$6000,$A4704),0)</f>
        <v/>
      </c>
      <c r="K4704">
        <f>IF(COUNTIFS(Winback!$K$2:$K$300,$D4704)&gt;0,1,0)</f>
        <v/>
      </c>
      <c r="L4704">
        <f>IF(AND($K4704=1,LEFT($A4704,3)="WB-"),SUMIFS(Winback!$D$2:$D$300,Winback!$K$2:$K$300,$D4704),0)</f>
        <v/>
      </c>
      <c r="M4704">
        <f>IF(OR($E4704=1,$G4704=1,SUMIFS(Registros!$J$2:$J$6000,Registros!$B$2:$B$6000,$A4704)&gt;0),1,0)</f>
        <v/>
      </c>
      <c r="N4704">
        <f>IF($J4704&gt;0,1,IF(COUNTIFS(Registros!$A$2:$A$6000,"CS",Registros!$B$2:$B$6000,$A4704,Registros!$K$2:$K$6000,"&lt;&gt;")&gt;0,1,0))</f>
        <v/>
      </c>
      <c r="O4704">
        <f>IF(AND($K4704=1,$E4704=0,$G4704=0,$I4704=0),"WINBACK",IF(AND($M4704=1,$N4704&gt;0),"CONVERGENTE",IF($M4704=1,"SOLO MÓVIL",IF($N4704&gt;0,"SOLO FIJO / INTERNET","SIN SERVICIOS"))))</f>
        <v/>
      </c>
      <c r="P4704">
        <f>IF($O4704="WINBACK","Recuperar (winback)",IF($O4704="CONVERGENTE","Upgrade / más líneas",IF($O4704="SOLO MÓVIL","Ofrecer fijo + internet (FLBBTV)",IF($O4704="SOLO FIJO / INTERNET","Ofrecer línea móvil Nextphone","Oferta completa (móvil + fijo + internet)"))))</f>
        <v/>
      </c>
      <c r="Q4704">
        <f>$F4704+$H4704+$L4704</f>
        <v/>
      </c>
      <c r="R4704">
        <f>IFERROR(VLOOKUP($A4704,Registros!$B$2:$G$6000,6,0),IFERROR(VLOOKUP($D4704,Winback!$B$2:$C$300,2,0),""))</f>
        <v/>
      </c>
      <c r="S4704">
        <f>IF($E4704=1,"NP","")&amp;IF($G4704=1,"+MOV","")&amp;IF($I4704=1,"+CS","")&amp;IF($K4704=1,"+WB","")</f>
        <v/>
      </c>
      <c r="T4704">
        <f>$E4704+$G4704+$I4704+$K4704</f>
        <v/>
      </c>
    </row>
    <row r="4705">
      <c r="A4705" t="inlineStr">
        <is>
          <t>329021660000</t>
        </is>
      </c>
      <c r="B4705" t="inlineStr">
        <is>
          <t>32902166</t>
        </is>
      </c>
      <c r="C4705" t="inlineStr">
        <is>
          <t>YUANQI ZHONG</t>
        </is>
      </c>
      <c r="D4705" t="inlineStr">
        <is>
          <t>YUANQIZHONG</t>
        </is>
      </c>
      <c r="E4705">
        <f>IF(COUNTIFS(Registros!$A$2:$A$6000,"NP",Registros!$B$2:$B$6000,$A4705)&gt;0,1,0)</f>
        <v/>
      </c>
      <c r="F4705">
        <f>IF($E4705=1,SUMIFS(Registros!$F$2:$F$6000,Registros!$A$2:$A$6000,"NP",Registros!$B$2:$B$6000,$A4705),0)</f>
        <v/>
      </c>
      <c r="G4705">
        <f>IF(COUNTIFS(Registros!$A$2:$A$6000,"MOV",Registros!$B$2:$B$6000,$A4705)&gt;0,1,0)</f>
        <v/>
      </c>
      <c r="H4705">
        <f>IF($G4705=1,SUMIFS(Registros!$F$2:$F$6000,Registros!$A$2:$A$6000,"MOV",Registros!$B$2:$B$6000,$A4705),0)</f>
        <v/>
      </c>
      <c r="I4705">
        <f>IF(COUNTIFS(Registros!$A$2:$A$6000,"CS",Registros!$B$2:$B$6000,$A4705)&gt;0,1,0)</f>
        <v/>
      </c>
      <c r="J4705">
        <f>IF($I4705=1,SUMIFS(Registros!$I$2:$I$6000,Registros!$A$2:$A$6000,"CS",Registros!$B$2:$B$6000,$A4705),0)</f>
        <v/>
      </c>
      <c r="K4705">
        <f>IF(COUNTIFS(Winback!$K$2:$K$300,$D4705)&gt;0,1,0)</f>
        <v/>
      </c>
      <c r="L4705">
        <f>IF(AND($K4705=1,LEFT($A4705,3)="WB-"),SUMIFS(Winback!$D$2:$D$300,Winback!$K$2:$K$300,$D4705),0)</f>
        <v/>
      </c>
      <c r="M4705">
        <f>IF(OR($E4705=1,$G4705=1,SUMIFS(Registros!$J$2:$J$6000,Registros!$B$2:$B$6000,$A4705)&gt;0),1,0)</f>
        <v/>
      </c>
      <c r="N4705">
        <f>IF($J4705&gt;0,1,IF(COUNTIFS(Registros!$A$2:$A$6000,"CS",Registros!$B$2:$B$6000,$A4705,Registros!$K$2:$K$6000,"&lt;&gt;")&gt;0,1,0))</f>
        <v/>
      </c>
      <c r="O4705">
        <f>IF(AND($K4705=1,$E4705=0,$G4705=0,$I4705=0),"WINBACK",IF(AND($M4705=1,$N4705&gt;0),"CONVERGENTE",IF($M4705=1,"SOLO MÓVIL",IF($N4705&gt;0,"SOLO FIJO / INTERNET","SIN SERVICIOS"))))</f>
        <v/>
      </c>
      <c r="P4705">
        <f>IF($O4705="WINBACK","Recuperar (winback)",IF($O4705="CONVERGENTE","Upgrade / más líneas",IF($O4705="SOLO MÓVIL","Ofrecer fijo + internet (FLBBTV)",IF($O4705="SOLO FIJO / INTERNET","Ofrecer línea móvil Nextphone","Oferta completa (móvil + fijo + internet)"))))</f>
        <v/>
      </c>
      <c r="Q4705">
        <f>$F4705+$H4705+$L4705</f>
        <v/>
      </c>
      <c r="R4705">
        <f>IFERROR(VLOOKUP($A4705,Registros!$B$2:$G$6000,6,0),IFERROR(VLOOKUP($D4705,Winback!$B$2:$C$300,2,0),""))</f>
        <v/>
      </c>
      <c r="S4705">
        <f>IF($E4705=1,"NP","")&amp;IF($G4705=1,"+MOV","")&amp;IF($I4705=1,"+CS","")&amp;IF($K4705=1,"+WB","")</f>
        <v/>
      </c>
      <c r="T4705">
        <f>$E4705+$G4705+$I4705+$K4705</f>
        <v/>
      </c>
    </row>
    <row r="4706">
      <c r="A4706" t="inlineStr">
        <is>
          <t>347091140000</t>
        </is>
      </c>
      <c r="B4706" t="inlineStr">
        <is>
          <t>34709114</t>
        </is>
      </c>
      <c r="C4706" t="inlineStr">
        <is>
          <t>YUANWEN WEN</t>
        </is>
      </c>
      <c r="D4706" t="inlineStr">
        <is>
          <t>YUANWENWEN</t>
        </is>
      </c>
      <c r="E4706">
        <f>IF(COUNTIFS(Registros!$A$2:$A$6000,"NP",Registros!$B$2:$B$6000,$A4706)&gt;0,1,0)</f>
        <v/>
      </c>
      <c r="F4706">
        <f>IF($E4706=1,SUMIFS(Registros!$F$2:$F$6000,Registros!$A$2:$A$6000,"NP",Registros!$B$2:$B$6000,$A4706),0)</f>
        <v/>
      </c>
      <c r="G4706">
        <f>IF(COUNTIFS(Registros!$A$2:$A$6000,"MOV",Registros!$B$2:$B$6000,$A4706)&gt;0,1,0)</f>
        <v/>
      </c>
      <c r="H4706">
        <f>IF($G4706=1,SUMIFS(Registros!$F$2:$F$6000,Registros!$A$2:$A$6000,"MOV",Registros!$B$2:$B$6000,$A4706),0)</f>
        <v/>
      </c>
      <c r="I4706">
        <f>IF(COUNTIFS(Registros!$A$2:$A$6000,"CS",Registros!$B$2:$B$6000,$A4706)&gt;0,1,0)</f>
        <v/>
      </c>
      <c r="J4706">
        <f>IF($I4706=1,SUMIFS(Registros!$I$2:$I$6000,Registros!$A$2:$A$6000,"CS",Registros!$B$2:$B$6000,$A4706),0)</f>
        <v/>
      </c>
      <c r="K4706">
        <f>IF(COUNTIFS(Winback!$K$2:$K$300,$D4706)&gt;0,1,0)</f>
        <v/>
      </c>
      <c r="L4706">
        <f>IF(AND($K4706=1,LEFT($A4706,3)="WB-"),SUMIFS(Winback!$D$2:$D$300,Winback!$K$2:$K$300,$D4706),0)</f>
        <v/>
      </c>
      <c r="M4706">
        <f>IF(OR($E4706=1,$G4706=1,SUMIFS(Registros!$J$2:$J$6000,Registros!$B$2:$B$6000,$A4706)&gt;0),1,0)</f>
        <v/>
      </c>
      <c r="N4706">
        <f>IF($J4706&gt;0,1,IF(COUNTIFS(Registros!$A$2:$A$6000,"CS",Registros!$B$2:$B$6000,$A4706,Registros!$K$2:$K$6000,"&lt;&gt;")&gt;0,1,0))</f>
        <v/>
      </c>
      <c r="O4706">
        <f>IF(AND($K4706=1,$E4706=0,$G4706=0,$I4706=0),"WINBACK",IF(AND($M4706=1,$N4706&gt;0),"CONVERGENTE",IF($M4706=1,"SOLO MÓVIL",IF($N4706&gt;0,"SOLO FIJO / INTERNET","SIN SERVICIOS"))))</f>
        <v/>
      </c>
      <c r="P4706">
        <f>IF($O4706="WINBACK","Recuperar (winback)",IF($O4706="CONVERGENTE","Upgrade / más líneas",IF($O4706="SOLO MÓVIL","Ofrecer fijo + internet (FLBBTV)",IF($O4706="SOLO FIJO / INTERNET","Ofrecer línea móvil Nextphone","Oferta completa (móvil + fijo + internet)"))))</f>
        <v/>
      </c>
      <c r="Q4706">
        <f>$F4706+$H4706+$L4706</f>
        <v/>
      </c>
      <c r="R4706">
        <f>IFERROR(VLOOKUP($A4706,Registros!$B$2:$G$6000,6,0),IFERROR(VLOOKUP($D4706,Winback!$B$2:$C$300,2,0),""))</f>
        <v/>
      </c>
      <c r="S4706">
        <f>IF($E4706=1,"NP","")&amp;IF($G4706=1,"+MOV","")&amp;IF($I4706=1,"+CS","")&amp;IF($K4706=1,"+WB","")</f>
        <v/>
      </c>
      <c r="T4706">
        <f>$E4706+$G4706+$I4706+$K4706</f>
        <v/>
      </c>
    </row>
    <row r="4707">
      <c r="A4707" t="inlineStr">
        <is>
          <t>332001610000</t>
        </is>
      </c>
      <c r="B4707" t="inlineStr">
        <is>
          <t>33200161</t>
        </is>
      </c>
      <c r="C4707" t="inlineStr">
        <is>
          <t>YUANZHI GAN</t>
        </is>
      </c>
      <c r="D4707" t="inlineStr">
        <is>
          <t>YUANZHIGAN</t>
        </is>
      </c>
      <c r="E4707">
        <f>IF(COUNTIFS(Registros!$A$2:$A$6000,"NP",Registros!$B$2:$B$6000,$A4707)&gt;0,1,0)</f>
        <v/>
      </c>
      <c r="F4707">
        <f>IF($E4707=1,SUMIFS(Registros!$F$2:$F$6000,Registros!$A$2:$A$6000,"NP",Registros!$B$2:$B$6000,$A4707),0)</f>
        <v/>
      </c>
      <c r="G4707">
        <f>IF(COUNTIFS(Registros!$A$2:$A$6000,"MOV",Registros!$B$2:$B$6000,$A4707)&gt;0,1,0)</f>
        <v/>
      </c>
      <c r="H4707">
        <f>IF($G4707=1,SUMIFS(Registros!$F$2:$F$6000,Registros!$A$2:$A$6000,"MOV",Registros!$B$2:$B$6000,$A4707),0)</f>
        <v/>
      </c>
      <c r="I4707">
        <f>IF(COUNTIFS(Registros!$A$2:$A$6000,"CS",Registros!$B$2:$B$6000,$A4707)&gt;0,1,0)</f>
        <v/>
      </c>
      <c r="J4707">
        <f>IF($I4707=1,SUMIFS(Registros!$I$2:$I$6000,Registros!$A$2:$A$6000,"CS",Registros!$B$2:$B$6000,$A4707),0)</f>
        <v/>
      </c>
      <c r="K4707">
        <f>IF(COUNTIFS(Winback!$K$2:$K$300,$D4707)&gt;0,1,0)</f>
        <v/>
      </c>
      <c r="L4707">
        <f>IF(AND($K4707=1,LEFT($A4707,3)="WB-"),SUMIFS(Winback!$D$2:$D$300,Winback!$K$2:$K$300,$D4707),0)</f>
        <v/>
      </c>
      <c r="M4707">
        <f>IF(OR($E4707=1,$G4707=1,SUMIFS(Registros!$J$2:$J$6000,Registros!$B$2:$B$6000,$A4707)&gt;0),1,0)</f>
        <v/>
      </c>
      <c r="N4707">
        <f>IF($J4707&gt;0,1,IF(COUNTIFS(Registros!$A$2:$A$6000,"CS",Registros!$B$2:$B$6000,$A4707,Registros!$K$2:$K$6000,"&lt;&gt;")&gt;0,1,0))</f>
        <v/>
      </c>
      <c r="O4707">
        <f>IF(AND($K4707=1,$E4707=0,$G4707=0,$I4707=0),"WINBACK",IF(AND($M4707=1,$N4707&gt;0),"CONVERGENTE",IF($M4707=1,"SOLO MÓVIL",IF($N4707&gt;0,"SOLO FIJO / INTERNET","SIN SERVICIOS"))))</f>
        <v/>
      </c>
      <c r="P4707">
        <f>IF($O4707="WINBACK","Recuperar (winback)",IF($O4707="CONVERGENTE","Upgrade / más líneas",IF($O4707="SOLO MÓVIL","Ofrecer fijo + internet (FLBBTV)",IF($O4707="SOLO FIJO / INTERNET","Ofrecer línea móvil Nextphone","Oferta completa (móvil + fijo + internet)"))))</f>
        <v/>
      </c>
      <c r="Q4707">
        <f>$F4707+$H4707+$L4707</f>
        <v/>
      </c>
      <c r="R4707">
        <f>IFERROR(VLOOKUP($A4707,Registros!$B$2:$G$6000,6,0),IFERROR(VLOOKUP($D4707,Winback!$B$2:$C$300,2,0),""))</f>
        <v/>
      </c>
      <c r="S4707">
        <f>IF($E4707=1,"NP","")&amp;IF($G4707=1,"+MOV","")&amp;IF($I4707=1,"+CS","")&amp;IF($K4707=1,"+WB","")</f>
        <v/>
      </c>
      <c r="T4707">
        <f>$E4707+$G4707+$I4707+$K4707</f>
        <v/>
      </c>
    </row>
    <row r="4708">
      <c r="A4708" t="inlineStr">
        <is>
          <t>352004670000</t>
        </is>
      </c>
      <c r="B4708" t="inlineStr">
        <is>
          <t>35200467</t>
        </is>
      </c>
      <c r="C4708" t="inlineStr">
        <is>
          <t>YUBELY ANDREA GOMEZ GOMEZ</t>
        </is>
      </c>
      <c r="D4708" t="inlineStr">
        <is>
          <t>YUBELYANDREAGOMEZGOMEZ</t>
        </is>
      </c>
      <c r="E4708">
        <f>IF(COUNTIFS(Registros!$A$2:$A$6000,"NP",Registros!$B$2:$B$6000,$A4708)&gt;0,1,0)</f>
        <v/>
      </c>
      <c r="F4708">
        <f>IF($E4708=1,SUMIFS(Registros!$F$2:$F$6000,Registros!$A$2:$A$6000,"NP",Registros!$B$2:$B$6000,$A4708),0)</f>
        <v/>
      </c>
      <c r="G4708">
        <f>IF(COUNTIFS(Registros!$A$2:$A$6000,"MOV",Registros!$B$2:$B$6000,$A4708)&gt;0,1,0)</f>
        <v/>
      </c>
      <c r="H4708">
        <f>IF($G4708=1,SUMIFS(Registros!$F$2:$F$6000,Registros!$A$2:$A$6000,"MOV",Registros!$B$2:$B$6000,$A4708),0)</f>
        <v/>
      </c>
      <c r="I4708">
        <f>IF(COUNTIFS(Registros!$A$2:$A$6000,"CS",Registros!$B$2:$B$6000,$A4708)&gt;0,1,0)</f>
        <v/>
      </c>
      <c r="J4708">
        <f>IF($I4708=1,SUMIFS(Registros!$I$2:$I$6000,Registros!$A$2:$A$6000,"CS",Registros!$B$2:$B$6000,$A4708),0)</f>
        <v/>
      </c>
      <c r="K4708">
        <f>IF(COUNTIFS(Winback!$K$2:$K$300,$D4708)&gt;0,1,0)</f>
        <v/>
      </c>
      <c r="L4708">
        <f>IF(AND($K4708=1,LEFT($A4708,3)="WB-"),SUMIFS(Winback!$D$2:$D$300,Winback!$K$2:$K$300,$D4708),0)</f>
        <v/>
      </c>
      <c r="M4708">
        <f>IF(OR($E4708=1,$G4708=1,SUMIFS(Registros!$J$2:$J$6000,Registros!$B$2:$B$6000,$A4708)&gt;0),1,0)</f>
        <v/>
      </c>
      <c r="N4708">
        <f>IF($J4708&gt;0,1,IF(COUNTIFS(Registros!$A$2:$A$6000,"CS",Registros!$B$2:$B$6000,$A4708,Registros!$K$2:$K$6000,"&lt;&gt;")&gt;0,1,0))</f>
        <v/>
      </c>
      <c r="O4708">
        <f>IF(AND($K4708=1,$E4708=0,$G4708=0,$I4708=0),"WINBACK",IF(AND($M4708=1,$N4708&gt;0),"CONVERGENTE",IF($M4708=1,"SOLO MÓVIL",IF($N4708&gt;0,"SOLO FIJO / INTERNET","SIN SERVICIOS"))))</f>
        <v/>
      </c>
      <c r="P4708">
        <f>IF($O4708="WINBACK","Recuperar (winback)",IF($O4708="CONVERGENTE","Upgrade / más líneas",IF($O4708="SOLO MÓVIL","Ofrecer fijo + internet (FLBBTV)",IF($O4708="SOLO FIJO / INTERNET","Ofrecer línea móvil Nextphone","Oferta completa (móvil + fijo + internet)"))))</f>
        <v/>
      </c>
      <c r="Q4708">
        <f>$F4708+$H4708+$L4708</f>
        <v/>
      </c>
      <c r="R4708">
        <f>IFERROR(VLOOKUP($A4708,Registros!$B$2:$G$6000,6,0),IFERROR(VLOOKUP($D4708,Winback!$B$2:$C$300,2,0),""))</f>
        <v/>
      </c>
      <c r="S4708">
        <f>IF($E4708=1,"NP","")&amp;IF($G4708=1,"+MOV","")&amp;IF($I4708=1,"+CS","")&amp;IF($K4708=1,"+WB","")</f>
        <v/>
      </c>
      <c r="T4708">
        <f>$E4708+$G4708+$I4708+$K4708</f>
        <v/>
      </c>
    </row>
    <row r="4709">
      <c r="A4709" t="inlineStr">
        <is>
          <t>342072930000</t>
        </is>
      </c>
      <c r="B4709" t="inlineStr">
        <is>
          <t>34207293</t>
        </is>
      </c>
      <c r="C4709" t="inlineStr">
        <is>
          <t>YUBI-SHALOM</t>
        </is>
      </c>
      <c r="D4709" t="inlineStr">
        <is>
          <t>YUBISHALOM</t>
        </is>
      </c>
      <c r="E4709">
        <f>IF(COUNTIFS(Registros!$A$2:$A$6000,"NP",Registros!$B$2:$B$6000,$A4709)&gt;0,1,0)</f>
        <v/>
      </c>
      <c r="F4709">
        <f>IF($E4709=1,SUMIFS(Registros!$F$2:$F$6000,Registros!$A$2:$A$6000,"NP",Registros!$B$2:$B$6000,$A4709),0)</f>
        <v/>
      </c>
      <c r="G4709">
        <f>IF(COUNTIFS(Registros!$A$2:$A$6000,"MOV",Registros!$B$2:$B$6000,$A4709)&gt;0,1,0)</f>
        <v/>
      </c>
      <c r="H4709">
        <f>IF($G4709=1,SUMIFS(Registros!$F$2:$F$6000,Registros!$A$2:$A$6000,"MOV",Registros!$B$2:$B$6000,$A4709),0)</f>
        <v/>
      </c>
      <c r="I4709">
        <f>IF(COUNTIFS(Registros!$A$2:$A$6000,"CS",Registros!$B$2:$B$6000,$A4709)&gt;0,1,0)</f>
        <v/>
      </c>
      <c r="J4709">
        <f>IF($I4709=1,SUMIFS(Registros!$I$2:$I$6000,Registros!$A$2:$A$6000,"CS",Registros!$B$2:$B$6000,$A4709),0)</f>
        <v/>
      </c>
      <c r="K4709">
        <f>IF(COUNTIFS(Winback!$K$2:$K$300,$D4709)&gt;0,1,0)</f>
        <v/>
      </c>
      <c r="L4709">
        <f>IF(AND($K4709=1,LEFT($A4709,3)="WB-"),SUMIFS(Winback!$D$2:$D$300,Winback!$K$2:$K$300,$D4709),0)</f>
        <v/>
      </c>
      <c r="M4709">
        <f>IF(OR($E4709=1,$G4709=1,SUMIFS(Registros!$J$2:$J$6000,Registros!$B$2:$B$6000,$A4709)&gt;0),1,0)</f>
        <v/>
      </c>
      <c r="N4709">
        <f>IF($J4709&gt;0,1,IF(COUNTIFS(Registros!$A$2:$A$6000,"CS",Registros!$B$2:$B$6000,$A4709,Registros!$K$2:$K$6000,"&lt;&gt;")&gt;0,1,0))</f>
        <v/>
      </c>
      <c r="O4709">
        <f>IF(AND($K4709=1,$E4709=0,$G4709=0,$I4709=0),"WINBACK",IF(AND($M4709=1,$N4709&gt;0),"CONVERGENTE",IF($M4709=1,"SOLO MÓVIL",IF($N4709&gt;0,"SOLO FIJO / INTERNET","SIN SERVICIOS"))))</f>
        <v/>
      </c>
      <c r="P4709">
        <f>IF($O4709="WINBACK","Recuperar (winback)",IF($O4709="CONVERGENTE","Upgrade / más líneas",IF($O4709="SOLO MÓVIL","Ofrecer fijo + internet (FLBBTV)",IF($O4709="SOLO FIJO / INTERNET","Ofrecer línea móvil Nextphone","Oferta completa (móvil + fijo + internet)"))))</f>
        <v/>
      </c>
      <c r="Q4709">
        <f>$F4709+$H4709+$L4709</f>
        <v/>
      </c>
      <c r="R4709">
        <f>IFERROR(VLOOKUP($A4709,Registros!$B$2:$G$6000,6,0),IFERROR(VLOOKUP($D4709,Winback!$B$2:$C$300,2,0),""))</f>
        <v/>
      </c>
      <c r="S4709">
        <f>IF($E4709=1,"NP","")&amp;IF($G4709=1,"+MOV","")&amp;IF($I4709=1,"+CS","")&amp;IF($K4709=1,"+WB","")</f>
        <v/>
      </c>
      <c r="T4709">
        <f>$E4709+$G4709+$I4709+$K4709</f>
        <v/>
      </c>
    </row>
    <row r="4710">
      <c r="A4710" t="inlineStr">
        <is>
          <t>325116700000</t>
        </is>
      </c>
      <c r="B4710" t="inlineStr">
        <is>
          <t>32511670</t>
        </is>
      </c>
      <c r="C4710" t="inlineStr">
        <is>
          <t>YUCACAKE INC</t>
        </is>
      </c>
      <c r="D4710" t="inlineStr">
        <is>
          <t>YUCACAKEINC</t>
        </is>
      </c>
      <c r="E4710">
        <f>IF(COUNTIFS(Registros!$A$2:$A$6000,"NP",Registros!$B$2:$B$6000,$A4710)&gt;0,1,0)</f>
        <v/>
      </c>
      <c r="F4710">
        <f>IF($E4710=1,SUMIFS(Registros!$F$2:$F$6000,Registros!$A$2:$A$6000,"NP",Registros!$B$2:$B$6000,$A4710),0)</f>
        <v/>
      </c>
      <c r="G4710">
        <f>IF(COUNTIFS(Registros!$A$2:$A$6000,"MOV",Registros!$B$2:$B$6000,$A4710)&gt;0,1,0)</f>
        <v/>
      </c>
      <c r="H4710">
        <f>IF($G4710=1,SUMIFS(Registros!$F$2:$F$6000,Registros!$A$2:$A$6000,"MOV",Registros!$B$2:$B$6000,$A4710),0)</f>
        <v/>
      </c>
      <c r="I4710">
        <f>IF(COUNTIFS(Registros!$A$2:$A$6000,"CS",Registros!$B$2:$B$6000,$A4710)&gt;0,1,0)</f>
        <v/>
      </c>
      <c r="J4710">
        <f>IF($I4710=1,SUMIFS(Registros!$I$2:$I$6000,Registros!$A$2:$A$6000,"CS",Registros!$B$2:$B$6000,$A4710),0)</f>
        <v/>
      </c>
      <c r="K4710">
        <f>IF(COUNTIFS(Winback!$K$2:$K$300,$D4710)&gt;0,1,0)</f>
        <v/>
      </c>
      <c r="L4710">
        <f>IF(AND($K4710=1,LEFT($A4710,3)="WB-"),SUMIFS(Winback!$D$2:$D$300,Winback!$K$2:$K$300,$D4710),0)</f>
        <v/>
      </c>
      <c r="M4710">
        <f>IF(OR($E4710=1,$G4710=1,SUMIFS(Registros!$J$2:$J$6000,Registros!$B$2:$B$6000,$A4710)&gt;0),1,0)</f>
        <v/>
      </c>
      <c r="N4710">
        <f>IF($J4710&gt;0,1,IF(COUNTIFS(Registros!$A$2:$A$6000,"CS",Registros!$B$2:$B$6000,$A4710,Registros!$K$2:$K$6000,"&lt;&gt;")&gt;0,1,0))</f>
        <v/>
      </c>
      <c r="O4710">
        <f>IF(AND($K4710=1,$E4710=0,$G4710=0,$I4710=0),"WINBACK",IF(AND($M4710=1,$N4710&gt;0),"CONVERGENTE",IF($M4710=1,"SOLO MÓVIL",IF($N4710&gt;0,"SOLO FIJO / INTERNET","SIN SERVICIOS"))))</f>
        <v/>
      </c>
      <c r="P4710">
        <f>IF($O4710="WINBACK","Recuperar (winback)",IF($O4710="CONVERGENTE","Upgrade / más líneas",IF($O4710="SOLO MÓVIL","Ofrecer fijo + internet (FLBBTV)",IF($O4710="SOLO FIJO / INTERNET","Ofrecer línea móvil Nextphone","Oferta completa (móvil + fijo + internet)"))))</f>
        <v/>
      </c>
      <c r="Q4710">
        <f>$F4710+$H4710+$L4710</f>
        <v/>
      </c>
      <c r="R4710">
        <f>IFERROR(VLOOKUP($A4710,Registros!$B$2:$G$6000,6,0),IFERROR(VLOOKUP($D4710,Winback!$B$2:$C$300,2,0),""))</f>
        <v/>
      </c>
      <c r="S4710">
        <f>IF($E4710=1,"NP","")&amp;IF($G4710=1,"+MOV","")&amp;IF($I4710=1,"+CS","")&amp;IF($K4710=1,"+WB","")</f>
        <v/>
      </c>
      <c r="T4710">
        <f>$E4710+$G4710+$I4710+$K4710</f>
        <v/>
      </c>
    </row>
    <row r="4711">
      <c r="A4711" t="inlineStr">
        <is>
          <t>346438930000</t>
        </is>
      </c>
      <c r="B4711" t="inlineStr">
        <is>
          <t>34643893</t>
        </is>
      </c>
      <c r="C4711" t="inlineStr">
        <is>
          <t>YUCAI LUO</t>
        </is>
      </c>
      <c r="D4711" t="inlineStr">
        <is>
          <t>YUCAILUO</t>
        </is>
      </c>
      <c r="E4711">
        <f>IF(COUNTIFS(Registros!$A$2:$A$6000,"NP",Registros!$B$2:$B$6000,$A4711)&gt;0,1,0)</f>
        <v/>
      </c>
      <c r="F4711">
        <f>IF($E4711=1,SUMIFS(Registros!$F$2:$F$6000,Registros!$A$2:$A$6000,"NP",Registros!$B$2:$B$6000,$A4711),0)</f>
        <v/>
      </c>
      <c r="G4711">
        <f>IF(COUNTIFS(Registros!$A$2:$A$6000,"MOV",Registros!$B$2:$B$6000,$A4711)&gt;0,1,0)</f>
        <v/>
      </c>
      <c r="H4711">
        <f>IF($G4711=1,SUMIFS(Registros!$F$2:$F$6000,Registros!$A$2:$A$6000,"MOV",Registros!$B$2:$B$6000,$A4711),0)</f>
        <v/>
      </c>
      <c r="I4711">
        <f>IF(COUNTIFS(Registros!$A$2:$A$6000,"CS",Registros!$B$2:$B$6000,$A4711)&gt;0,1,0)</f>
        <v/>
      </c>
      <c r="J4711">
        <f>IF($I4711=1,SUMIFS(Registros!$I$2:$I$6000,Registros!$A$2:$A$6000,"CS",Registros!$B$2:$B$6000,$A4711),0)</f>
        <v/>
      </c>
      <c r="K4711">
        <f>IF(COUNTIFS(Winback!$K$2:$K$300,$D4711)&gt;0,1,0)</f>
        <v/>
      </c>
      <c r="L4711">
        <f>IF(AND($K4711=1,LEFT($A4711,3)="WB-"),SUMIFS(Winback!$D$2:$D$300,Winback!$K$2:$K$300,$D4711),0)</f>
        <v/>
      </c>
      <c r="M4711">
        <f>IF(OR($E4711=1,$G4711=1,SUMIFS(Registros!$J$2:$J$6000,Registros!$B$2:$B$6000,$A4711)&gt;0),1,0)</f>
        <v/>
      </c>
      <c r="N4711">
        <f>IF($J4711&gt;0,1,IF(COUNTIFS(Registros!$A$2:$A$6000,"CS",Registros!$B$2:$B$6000,$A4711,Registros!$K$2:$K$6000,"&lt;&gt;")&gt;0,1,0))</f>
        <v/>
      </c>
      <c r="O4711">
        <f>IF(AND($K4711=1,$E4711=0,$G4711=0,$I4711=0),"WINBACK",IF(AND($M4711=1,$N4711&gt;0),"CONVERGENTE",IF($M4711=1,"SOLO MÓVIL",IF($N4711&gt;0,"SOLO FIJO / INTERNET","SIN SERVICIOS"))))</f>
        <v/>
      </c>
      <c r="P4711">
        <f>IF($O4711="WINBACK","Recuperar (winback)",IF($O4711="CONVERGENTE","Upgrade / más líneas",IF($O4711="SOLO MÓVIL","Ofrecer fijo + internet (FLBBTV)",IF($O4711="SOLO FIJO / INTERNET","Ofrecer línea móvil Nextphone","Oferta completa (móvil + fijo + internet)"))))</f>
        <v/>
      </c>
      <c r="Q4711">
        <f>$F4711+$H4711+$L4711</f>
        <v/>
      </c>
      <c r="R4711">
        <f>IFERROR(VLOOKUP($A4711,Registros!$B$2:$G$6000,6,0),IFERROR(VLOOKUP($D4711,Winback!$B$2:$C$300,2,0),""))</f>
        <v/>
      </c>
      <c r="S4711">
        <f>IF($E4711=1,"NP","")&amp;IF($G4711=1,"+MOV","")&amp;IF($I4711=1,"+CS","")&amp;IF($K4711=1,"+WB","")</f>
        <v/>
      </c>
      <c r="T4711">
        <f>$E4711+$G4711+$I4711+$K4711</f>
        <v/>
      </c>
    </row>
    <row r="4712">
      <c r="A4712" t="inlineStr">
        <is>
          <t>341401670000</t>
        </is>
      </c>
      <c r="B4712" t="inlineStr">
        <is>
          <t>34140167</t>
        </is>
      </c>
      <c r="C4712" t="inlineStr">
        <is>
          <t>YUDDY SALON COSMETICS</t>
        </is>
      </c>
      <c r="D4712" t="inlineStr">
        <is>
          <t>YUDDYSALONCOSMETICS</t>
        </is>
      </c>
      <c r="E4712">
        <f>IF(COUNTIFS(Registros!$A$2:$A$6000,"NP",Registros!$B$2:$B$6000,$A4712)&gt;0,1,0)</f>
        <v/>
      </c>
      <c r="F4712">
        <f>IF($E4712=1,SUMIFS(Registros!$F$2:$F$6000,Registros!$A$2:$A$6000,"NP",Registros!$B$2:$B$6000,$A4712),0)</f>
        <v/>
      </c>
      <c r="G4712">
        <f>IF(COUNTIFS(Registros!$A$2:$A$6000,"MOV",Registros!$B$2:$B$6000,$A4712)&gt;0,1,0)</f>
        <v/>
      </c>
      <c r="H4712">
        <f>IF($G4712=1,SUMIFS(Registros!$F$2:$F$6000,Registros!$A$2:$A$6000,"MOV",Registros!$B$2:$B$6000,$A4712),0)</f>
        <v/>
      </c>
      <c r="I4712">
        <f>IF(COUNTIFS(Registros!$A$2:$A$6000,"CS",Registros!$B$2:$B$6000,$A4712)&gt;0,1,0)</f>
        <v/>
      </c>
      <c r="J4712">
        <f>IF($I4712=1,SUMIFS(Registros!$I$2:$I$6000,Registros!$A$2:$A$6000,"CS",Registros!$B$2:$B$6000,$A4712),0)</f>
        <v/>
      </c>
      <c r="K4712">
        <f>IF(COUNTIFS(Winback!$K$2:$K$300,$D4712)&gt;0,1,0)</f>
        <v/>
      </c>
      <c r="L4712">
        <f>IF(AND($K4712=1,LEFT($A4712,3)="WB-"),SUMIFS(Winback!$D$2:$D$300,Winback!$K$2:$K$300,$D4712),0)</f>
        <v/>
      </c>
      <c r="M4712">
        <f>IF(OR($E4712=1,$G4712=1,SUMIFS(Registros!$J$2:$J$6000,Registros!$B$2:$B$6000,$A4712)&gt;0),1,0)</f>
        <v/>
      </c>
      <c r="N4712">
        <f>IF($J4712&gt;0,1,IF(COUNTIFS(Registros!$A$2:$A$6000,"CS",Registros!$B$2:$B$6000,$A4712,Registros!$K$2:$K$6000,"&lt;&gt;")&gt;0,1,0))</f>
        <v/>
      </c>
      <c r="O4712">
        <f>IF(AND($K4712=1,$E4712=0,$G4712=0,$I4712=0),"WINBACK",IF(AND($M4712=1,$N4712&gt;0),"CONVERGENTE",IF($M4712=1,"SOLO MÓVIL",IF($N4712&gt;0,"SOLO FIJO / INTERNET","SIN SERVICIOS"))))</f>
        <v/>
      </c>
      <c r="P4712">
        <f>IF($O4712="WINBACK","Recuperar (winback)",IF($O4712="CONVERGENTE","Upgrade / más líneas",IF($O4712="SOLO MÓVIL","Ofrecer fijo + internet (FLBBTV)",IF($O4712="SOLO FIJO / INTERNET","Ofrecer línea móvil Nextphone","Oferta completa (móvil + fijo + internet)"))))</f>
        <v/>
      </c>
      <c r="Q4712">
        <f>$F4712+$H4712+$L4712</f>
        <v/>
      </c>
      <c r="R4712">
        <f>IFERROR(VLOOKUP($A4712,Registros!$B$2:$G$6000,6,0),IFERROR(VLOOKUP($D4712,Winback!$B$2:$C$300,2,0),""))</f>
        <v/>
      </c>
      <c r="S4712">
        <f>IF($E4712=1,"NP","")&amp;IF($G4712=1,"+MOV","")&amp;IF($I4712=1,"+CS","")&amp;IF($K4712=1,"+WB","")</f>
        <v/>
      </c>
      <c r="T4712">
        <f>$E4712+$G4712+$I4712+$K4712</f>
        <v/>
      </c>
    </row>
    <row r="4713">
      <c r="A4713" t="inlineStr">
        <is>
          <t>331267080000</t>
        </is>
      </c>
      <c r="B4713" t="inlineStr">
        <is>
          <t>33126708</t>
        </is>
      </c>
      <c r="C4713" t="inlineStr">
        <is>
          <t>YUDELKA HERMANDEZ GARCIA DE TORREZ</t>
        </is>
      </c>
      <c r="D4713" t="inlineStr">
        <is>
          <t>YUDELKAHERMANDEZGARCIADETORREZ</t>
        </is>
      </c>
      <c r="E4713">
        <f>IF(COUNTIFS(Registros!$A$2:$A$6000,"NP",Registros!$B$2:$B$6000,$A4713)&gt;0,1,0)</f>
        <v/>
      </c>
      <c r="F4713">
        <f>IF($E4713=1,SUMIFS(Registros!$F$2:$F$6000,Registros!$A$2:$A$6000,"NP",Registros!$B$2:$B$6000,$A4713),0)</f>
        <v/>
      </c>
      <c r="G4713">
        <f>IF(COUNTIFS(Registros!$A$2:$A$6000,"MOV",Registros!$B$2:$B$6000,$A4713)&gt;0,1,0)</f>
        <v/>
      </c>
      <c r="H4713">
        <f>IF($G4713=1,SUMIFS(Registros!$F$2:$F$6000,Registros!$A$2:$A$6000,"MOV",Registros!$B$2:$B$6000,$A4713),0)</f>
        <v/>
      </c>
      <c r="I4713">
        <f>IF(COUNTIFS(Registros!$A$2:$A$6000,"CS",Registros!$B$2:$B$6000,$A4713)&gt;0,1,0)</f>
        <v/>
      </c>
      <c r="J4713">
        <f>IF($I4713=1,SUMIFS(Registros!$I$2:$I$6000,Registros!$A$2:$A$6000,"CS",Registros!$B$2:$B$6000,$A4713),0)</f>
        <v/>
      </c>
      <c r="K4713">
        <f>IF(COUNTIFS(Winback!$K$2:$K$300,$D4713)&gt;0,1,0)</f>
        <v/>
      </c>
      <c r="L4713">
        <f>IF(AND($K4713=1,LEFT($A4713,3)="WB-"),SUMIFS(Winback!$D$2:$D$300,Winback!$K$2:$K$300,$D4713),0)</f>
        <v/>
      </c>
      <c r="M4713">
        <f>IF(OR($E4713=1,$G4713=1,SUMIFS(Registros!$J$2:$J$6000,Registros!$B$2:$B$6000,$A4713)&gt;0),1,0)</f>
        <v/>
      </c>
      <c r="N4713">
        <f>IF($J4713&gt;0,1,IF(COUNTIFS(Registros!$A$2:$A$6000,"CS",Registros!$B$2:$B$6000,$A4713,Registros!$K$2:$K$6000,"&lt;&gt;")&gt;0,1,0))</f>
        <v/>
      </c>
      <c r="O4713">
        <f>IF(AND($K4713=1,$E4713=0,$G4713=0,$I4713=0),"WINBACK",IF(AND($M4713=1,$N4713&gt;0),"CONVERGENTE",IF($M4713=1,"SOLO MÓVIL",IF($N4713&gt;0,"SOLO FIJO / INTERNET","SIN SERVICIOS"))))</f>
        <v/>
      </c>
      <c r="P4713">
        <f>IF($O4713="WINBACK","Recuperar (winback)",IF($O4713="CONVERGENTE","Upgrade / más líneas",IF($O4713="SOLO MÓVIL","Ofrecer fijo + internet (FLBBTV)",IF($O4713="SOLO FIJO / INTERNET","Ofrecer línea móvil Nextphone","Oferta completa (móvil + fijo + internet)"))))</f>
        <v/>
      </c>
      <c r="Q4713">
        <f>$F4713+$H4713+$L4713</f>
        <v/>
      </c>
      <c r="R4713">
        <f>IFERROR(VLOOKUP($A4713,Registros!$B$2:$G$6000,6,0),IFERROR(VLOOKUP($D4713,Winback!$B$2:$C$300,2,0),""))</f>
        <v/>
      </c>
      <c r="S4713">
        <f>IF($E4713=1,"NP","")&amp;IF($G4713=1,"+MOV","")&amp;IF($I4713=1,"+CS","")&amp;IF($K4713=1,"+WB","")</f>
        <v/>
      </c>
      <c r="T4713">
        <f>$E4713+$G4713+$I4713+$K4713</f>
        <v/>
      </c>
    </row>
    <row r="4714">
      <c r="A4714" t="inlineStr">
        <is>
          <t>331298460000</t>
        </is>
      </c>
      <c r="B4714" t="inlineStr">
        <is>
          <t>33129846</t>
        </is>
      </c>
      <c r="C4714" t="inlineStr">
        <is>
          <t>YUDITZA MASIEL BERNAL</t>
        </is>
      </c>
      <c r="D4714" t="inlineStr">
        <is>
          <t>YUDITZAMASIELBERNAL</t>
        </is>
      </c>
      <c r="E4714">
        <f>IF(COUNTIFS(Registros!$A$2:$A$6000,"NP",Registros!$B$2:$B$6000,$A4714)&gt;0,1,0)</f>
        <v/>
      </c>
      <c r="F4714">
        <f>IF($E4714=1,SUMIFS(Registros!$F$2:$F$6000,Registros!$A$2:$A$6000,"NP",Registros!$B$2:$B$6000,$A4714),0)</f>
        <v/>
      </c>
      <c r="G4714">
        <f>IF(COUNTIFS(Registros!$A$2:$A$6000,"MOV",Registros!$B$2:$B$6000,$A4714)&gt;0,1,0)</f>
        <v/>
      </c>
      <c r="H4714">
        <f>IF($G4714=1,SUMIFS(Registros!$F$2:$F$6000,Registros!$A$2:$A$6000,"MOV",Registros!$B$2:$B$6000,$A4714),0)</f>
        <v/>
      </c>
      <c r="I4714">
        <f>IF(COUNTIFS(Registros!$A$2:$A$6000,"CS",Registros!$B$2:$B$6000,$A4714)&gt;0,1,0)</f>
        <v/>
      </c>
      <c r="J4714">
        <f>IF($I4714=1,SUMIFS(Registros!$I$2:$I$6000,Registros!$A$2:$A$6000,"CS",Registros!$B$2:$B$6000,$A4714),0)</f>
        <v/>
      </c>
      <c r="K4714">
        <f>IF(COUNTIFS(Winback!$K$2:$K$300,$D4714)&gt;0,1,0)</f>
        <v/>
      </c>
      <c r="L4714">
        <f>IF(AND($K4714=1,LEFT($A4714,3)="WB-"),SUMIFS(Winback!$D$2:$D$300,Winback!$K$2:$K$300,$D4714),0)</f>
        <v/>
      </c>
      <c r="M4714">
        <f>IF(OR($E4714=1,$G4714=1,SUMIFS(Registros!$J$2:$J$6000,Registros!$B$2:$B$6000,$A4714)&gt;0),1,0)</f>
        <v/>
      </c>
      <c r="N4714">
        <f>IF($J4714&gt;0,1,IF(COUNTIFS(Registros!$A$2:$A$6000,"CS",Registros!$B$2:$B$6000,$A4714,Registros!$K$2:$K$6000,"&lt;&gt;")&gt;0,1,0))</f>
        <v/>
      </c>
      <c r="O4714">
        <f>IF(AND($K4714=1,$E4714=0,$G4714=0,$I4714=0),"WINBACK",IF(AND($M4714=1,$N4714&gt;0),"CONVERGENTE",IF($M4714=1,"SOLO MÓVIL",IF($N4714&gt;0,"SOLO FIJO / INTERNET","SIN SERVICIOS"))))</f>
        <v/>
      </c>
      <c r="P4714">
        <f>IF($O4714="WINBACK","Recuperar (winback)",IF($O4714="CONVERGENTE","Upgrade / más líneas",IF($O4714="SOLO MÓVIL","Ofrecer fijo + internet (FLBBTV)",IF($O4714="SOLO FIJO / INTERNET","Ofrecer línea móvil Nextphone","Oferta completa (móvil + fijo + internet)"))))</f>
        <v/>
      </c>
      <c r="Q4714">
        <f>$F4714+$H4714+$L4714</f>
        <v/>
      </c>
      <c r="R4714">
        <f>IFERROR(VLOOKUP($A4714,Registros!$B$2:$G$6000,6,0),IFERROR(VLOOKUP($D4714,Winback!$B$2:$C$300,2,0),""))</f>
        <v/>
      </c>
      <c r="S4714">
        <f>IF($E4714=1,"NP","")&amp;IF($G4714=1,"+MOV","")&amp;IF($I4714=1,"+CS","")&amp;IF($K4714=1,"+WB","")</f>
        <v/>
      </c>
      <c r="T4714">
        <f>$E4714+$G4714+$I4714+$K4714</f>
        <v/>
      </c>
    </row>
    <row r="4715">
      <c r="A4715" t="inlineStr">
        <is>
          <t>328061440000</t>
        </is>
      </c>
      <c r="B4715" t="inlineStr">
        <is>
          <t>32806144</t>
        </is>
      </c>
      <c r="C4715" t="inlineStr">
        <is>
          <t>YUE BI HO</t>
        </is>
      </c>
      <c r="D4715" t="inlineStr">
        <is>
          <t>YUEBIHO</t>
        </is>
      </c>
      <c r="E4715">
        <f>IF(COUNTIFS(Registros!$A$2:$A$6000,"NP",Registros!$B$2:$B$6000,$A4715)&gt;0,1,0)</f>
        <v/>
      </c>
      <c r="F4715">
        <f>IF($E4715=1,SUMIFS(Registros!$F$2:$F$6000,Registros!$A$2:$A$6000,"NP",Registros!$B$2:$B$6000,$A4715),0)</f>
        <v/>
      </c>
      <c r="G4715">
        <f>IF(COUNTIFS(Registros!$A$2:$A$6000,"MOV",Registros!$B$2:$B$6000,$A4715)&gt;0,1,0)</f>
        <v/>
      </c>
      <c r="H4715">
        <f>IF($G4715=1,SUMIFS(Registros!$F$2:$F$6000,Registros!$A$2:$A$6000,"MOV",Registros!$B$2:$B$6000,$A4715),0)</f>
        <v/>
      </c>
      <c r="I4715">
        <f>IF(COUNTIFS(Registros!$A$2:$A$6000,"CS",Registros!$B$2:$B$6000,$A4715)&gt;0,1,0)</f>
        <v/>
      </c>
      <c r="J4715">
        <f>IF($I4715=1,SUMIFS(Registros!$I$2:$I$6000,Registros!$A$2:$A$6000,"CS",Registros!$B$2:$B$6000,$A4715),0)</f>
        <v/>
      </c>
      <c r="K4715">
        <f>IF(COUNTIFS(Winback!$K$2:$K$300,$D4715)&gt;0,1,0)</f>
        <v/>
      </c>
      <c r="L4715">
        <f>IF(AND($K4715=1,LEFT($A4715,3)="WB-"),SUMIFS(Winback!$D$2:$D$300,Winback!$K$2:$K$300,$D4715),0)</f>
        <v/>
      </c>
      <c r="M4715">
        <f>IF(OR($E4715=1,$G4715=1,SUMIFS(Registros!$J$2:$J$6000,Registros!$B$2:$B$6000,$A4715)&gt;0),1,0)</f>
        <v/>
      </c>
      <c r="N4715">
        <f>IF($J4715&gt;0,1,IF(COUNTIFS(Registros!$A$2:$A$6000,"CS",Registros!$B$2:$B$6000,$A4715,Registros!$K$2:$K$6000,"&lt;&gt;")&gt;0,1,0))</f>
        <v/>
      </c>
      <c r="O4715">
        <f>IF(AND($K4715=1,$E4715=0,$G4715=0,$I4715=0),"WINBACK",IF(AND($M4715=1,$N4715&gt;0),"CONVERGENTE",IF($M4715=1,"SOLO MÓVIL",IF($N4715&gt;0,"SOLO FIJO / INTERNET","SIN SERVICIOS"))))</f>
        <v/>
      </c>
      <c r="P4715">
        <f>IF($O4715="WINBACK","Recuperar (winback)",IF($O4715="CONVERGENTE","Upgrade / más líneas",IF($O4715="SOLO MÓVIL","Ofrecer fijo + internet (FLBBTV)",IF($O4715="SOLO FIJO / INTERNET","Ofrecer línea móvil Nextphone","Oferta completa (móvil + fijo + internet)"))))</f>
        <v/>
      </c>
      <c r="Q4715">
        <f>$F4715+$H4715+$L4715</f>
        <v/>
      </c>
      <c r="R4715">
        <f>IFERROR(VLOOKUP($A4715,Registros!$B$2:$G$6000,6,0),IFERROR(VLOOKUP($D4715,Winback!$B$2:$C$300,2,0),""))</f>
        <v/>
      </c>
      <c r="S4715">
        <f>IF($E4715=1,"NP","")&amp;IF($G4715=1,"+MOV","")&amp;IF($I4715=1,"+CS","")&amp;IF($K4715=1,"+WB","")</f>
        <v/>
      </c>
      <c r="T4715">
        <f>$E4715+$G4715+$I4715+$K4715</f>
        <v/>
      </c>
    </row>
    <row r="4716">
      <c r="A4716" t="inlineStr">
        <is>
          <t>141014110000</t>
        </is>
      </c>
      <c r="B4716" t="inlineStr">
        <is>
          <t>14101411</t>
        </is>
      </c>
      <c r="C4716" t="inlineStr">
        <is>
          <t>YUECHUN CHEN</t>
        </is>
      </c>
      <c r="D4716" t="inlineStr">
        <is>
          <t>YUECHUNCHEN</t>
        </is>
      </c>
      <c r="E4716">
        <f>IF(COUNTIFS(Registros!$A$2:$A$6000,"NP",Registros!$B$2:$B$6000,$A4716)&gt;0,1,0)</f>
        <v/>
      </c>
      <c r="F4716">
        <f>IF($E4716=1,SUMIFS(Registros!$F$2:$F$6000,Registros!$A$2:$A$6000,"NP",Registros!$B$2:$B$6000,$A4716),0)</f>
        <v/>
      </c>
      <c r="G4716">
        <f>IF(COUNTIFS(Registros!$A$2:$A$6000,"MOV",Registros!$B$2:$B$6000,$A4716)&gt;0,1,0)</f>
        <v/>
      </c>
      <c r="H4716">
        <f>IF($G4716=1,SUMIFS(Registros!$F$2:$F$6000,Registros!$A$2:$A$6000,"MOV",Registros!$B$2:$B$6000,$A4716),0)</f>
        <v/>
      </c>
      <c r="I4716">
        <f>IF(COUNTIFS(Registros!$A$2:$A$6000,"CS",Registros!$B$2:$B$6000,$A4716)&gt;0,1,0)</f>
        <v/>
      </c>
      <c r="J4716">
        <f>IF($I4716=1,SUMIFS(Registros!$I$2:$I$6000,Registros!$A$2:$A$6000,"CS",Registros!$B$2:$B$6000,$A4716),0)</f>
        <v/>
      </c>
      <c r="K4716">
        <f>IF(COUNTIFS(Winback!$K$2:$K$300,$D4716)&gt;0,1,0)</f>
        <v/>
      </c>
      <c r="L4716">
        <f>IF(AND($K4716=1,LEFT($A4716,3)="WB-"),SUMIFS(Winback!$D$2:$D$300,Winback!$K$2:$K$300,$D4716),0)</f>
        <v/>
      </c>
      <c r="M4716">
        <f>IF(OR($E4716=1,$G4716=1,SUMIFS(Registros!$J$2:$J$6000,Registros!$B$2:$B$6000,$A4716)&gt;0),1,0)</f>
        <v/>
      </c>
      <c r="N4716">
        <f>IF($J4716&gt;0,1,IF(COUNTIFS(Registros!$A$2:$A$6000,"CS",Registros!$B$2:$B$6000,$A4716,Registros!$K$2:$K$6000,"&lt;&gt;")&gt;0,1,0))</f>
        <v/>
      </c>
      <c r="O4716">
        <f>IF(AND($K4716=1,$E4716=0,$G4716=0,$I4716=0),"WINBACK",IF(AND($M4716=1,$N4716&gt;0),"CONVERGENTE",IF($M4716=1,"SOLO MÓVIL",IF($N4716&gt;0,"SOLO FIJO / INTERNET","SIN SERVICIOS"))))</f>
        <v/>
      </c>
      <c r="P4716">
        <f>IF($O4716="WINBACK","Recuperar (winback)",IF($O4716="CONVERGENTE","Upgrade / más líneas",IF($O4716="SOLO MÓVIL","Ofrecer fijo + internet (FLBBTV)",IF($O4716="SOLO FIJO / INTERNET","Ofrecer línea móvil Nextphone","Oferta completa (móvil + fijo + internet)"))))</f>
        <v/>
      </c>
      <c r="Q4716">
        <f>$F4716+$H4716+$L4716</f>
        <v/>
      </c>
      <c r="R4716">
        <f>IFERROR(VLOOKUP($A4716,Registros!$B$2:$G$6000,6,0),IFERROR(VLOOKUP($D4716,Winback!$B$2:$C$300,2,0),""))</f>
        <v/>
      </c>
      <c r="S4716">
        <f>IF($E4716=1,"NP","")&amp;IF($G4716=1,"+MOV","")&amp;IF($I4716=1,"+CS","")&amp;IF($K4716=1,"+WB","")</f>
        <v/>
      </c>
      <c r="T4716">
        <f>$E4716+$G4716+$I4716+$K4716</f>
        <v/>
      </c>
    </row>
    <row r="4717">
      <c r="A4717" t="inlineStr">
        <is>
          <t>322013210000</t>
        </is>
      </c>
      <c r="B4717" t="inlineStr">
        <is>
          <t>32201321</t>
        </is>
      </c>
      <c r="C4717" t="inlineStr">
        <is>
          <t>YUEDI MONG WU</t>
        </is>
      </c>
      <c r="D4717" t="inlineStr">
        <is>
          <t>YUEDIMONGWU</t>
        </is>
      </c>
      <c r="E4717">
        <f>IF(COUNTIFS(Registros!$A$2:$A$6000,"NP",Registros!$B$2:$B$6000,$A4717)&gt;0,1,0)</f>
        <v/>
      </c>
      <c r="F4717">
        <f>IF($E4717=1,SUMIFS(Registros!$F$2:$F$6000,Registros!$A$2:$A$6000,"NP",Registros!$B$2:$B$6000,$A4717),0)</f>
        <v/>
      </c>
      <c r="G4717">
        <f>IF(COUNTIFS(Registros!$A$2:$A$6000,"MOV",Registros!$B$2:$B$6000,$A4717)&gt;0,1,0)</f>
        <v/>
      </c>
      <c r="H4717">
        <f>IF($G4717=1,SUMIFS(Registros!$F$2:$F$6000,Registros!$A$2:$A$6000,"MOV",Registros!$B$2:$B$6000,$A4717),0)</f>
        <v/>
      </c>
      <c r="I4717">
        <f>IF(COUNTIFS(Registros!$A$2:$A$6000,"CS",Registros!$B$2:$B$6000,$A4717)&gt;0,1,0)</f>
        <v/>
      </c>
      <c r="J4717">
        <f>IF($I4717=1,SUMIFS(Registros!$I$2:$I$6000,Registros!$A$2:$A$6000,"CS",Registros!$B$2:$B$6000,$A4717),0)</f>
        <v/>
      </c>
      <c r="K4717">
        <f>IF(COUNTIFS(Winback!$K$2:$K$300,$D4717)&gt;0,1,0)</f>
        <v/>
      </c>
      <c r="L4717">
        <f>IF(AND($K4717=1,LEFT($A4717,3)="WB-"),SUMIFS(Winback!$D$2:$D$300,Winback!$K$2:$K$300,$D4717),0)</f>
        <v/>
      </c>
      <c r="M4717">
        <f>IF(OR($E4717=1,$G4717=1,SUMIFS(Registros!$J$2:$J$6000,Registros!$B$2:$B$6000,$A4717)&gt;0),1,0)</f>
        <v/>
      </c>
      <c r="N4717">
        <f>IF($J4717&gt;0,1,IF(COUNTIFS(Registros!$A$2:$A$6000,"CS",Registros!$B$2:$B$6000,$A4717,Registros!$K$2:$K$6000,"&lt;&gt;")&gt;0,1,0))</f>
        <v/>
      </c>
      <c r="O4717">
        <f>IF(AND($K4717=1,$E4717=0,$G4717=0,$I4717=0),"WINBACK",IF(AND($M4717=1,$N4717&gt;0),"CONVERGENTE",IF($M4717=1,"SOLO MÓVIL",IF($N4717&gt;0,"SOLO FIJO / INTERNET","SIN SERVICIOS"))))</f>
        <v/>
      </c>
      <c r="P4717">
        <f>IF($O4717="WINBACK","Recuperar (winback)",IF($O4717="CONVERGENTE","Upgrade / más líneas",IF($O4717="SOLO MÓVIL","Ofrecer fijo + internet (FLBBTV)",IF($O4717="SOLO FIJO / INTERNET","Ofrecer línea móvil Nextphone","Oferta completa (móvil + fijo + internet)"))))</f>
        <v/>
      </c>
      <c r="Q4717">
        <f>$F4717+$H4717+$L4717</f>
        <v/>
      </c>
      <c r="R4717">
        <f>IFERROR(VLOOKUP($A4717,Registros!$B$2:$G$6000,6,0),IFERROR(VLOOKUP($D4717,Winback!$B$2:$C$300,2,0),""))</f>
        <v/>
      </c>
      <c r="S4717">
        <f>IF($E4717=1,"NP","")&amp;IF($G4717=1,"+MOV","")&amp;IF($I4717=1,"+CS","")&amp;IF($K4717=1,"+WB","")</f>
        <v/>
      </c>
      <c r="T4717">
        <f>$E4717+$G4717+$I4717+$K4717</f>
        <v/>
      </c>
    </row>
    <row r="4718">
      <c r="A4718" t="inlineStr">
        <is>
          <t>326098870000</t>
        </is>
      </c>
      <c r="B4718" t="inlineStr">
        <is>
          <t>32609887</t>
        </is>
      </c>
      <c r="C4718" t="inlineStr">
        <is>
          <t>YUEMING WANG</t>
        </is>
      </c>
      <c r="D4718" t="inlineStr">
        <is>
          <t>YUEMINGWANG</t>
        </is>
      </c>
      <c r="E4718">
        <f>IF(COUNTIFS(Registros!$A$2:$A$6000,"NP",Registros!$B$2:$B$6000,$A4718)&gt;0,1,0)</f>
        <v/>
      </c>
      <c r="F4718">
        <f>IF($E4718=1,SUMIFS(Registros!$F$2:$F$6000,Registros!$A$2:$A$6000,"NP",Registros!$B$2:$B$6000,$A4718),0)</f>
        <v/>
      </c>
      <c r="G4718">
        <f>IF(COUNTIFS(Registros!$A$2:$A$6000,"MOV",Registros!$B$2:$B$6000,$A4718)&gt;0,1,0)</f>
        <v/>
      </c>
      <c r="H4718">
        <f>IF($G4718=1,SUMIFS(Registros!$F$2:$F$6000,Registros!$A$2:$A$6000,"MOV",Registros!$B$2:$B$6000,$A4718),0)</f>
        <v/>
      </c>
      <c r="I4718">
        <f>IF(COUNTIFS(Registros!$A$2:$A$6000,"CS",Registros!$B$2:$B$6000,$A4718)&gt;0,1,0)</f>
        <v/>
      </c>
      <c r="J4718">
        <f>IF($I4718=1,SUMIFS(Registros!$I$2:$I$6000,Registros!$A$2:$A$6000,"CS",Registros!$B$2:$B$6000,$A4718),0)</f>
        <v/>
      </c>
      <c r="K4718">
        <f>IF(COUNTIFS(Winback!$K$2:$K$300,$D4718)&gt;0,1,0)</f>
        <v/>
      </c>
      <c r="L4718">
        <f>IF(AND($K4718=1,LEFT($A4718,3)="WB-"),SUMIFS(Winback!$D$2:$D$300,Winback!$K$2:$K$300,$D4718),0)</f>
        <v/>
      </c>
      <c r="M4718">
        <f>IF(OR($E4718=1,$G4718=1,SUMIFS(Registros!$J$2:$J$6000,Registros!$B$2:$B$6000,$A4718)&gt;0),1,0)</f>
        <v/>
      </c>
      <c r="N4718">
        <f>IF($J4718&gt;0,1,IF(COUNTIFS(Registros!$A$2:$A$6000,"CS",Registros!$B$2:$B$6000,$A4718,Registros!$K$2:$K$6000,"&lt;&gt;")&gt;0,1,0))</f>
        <v/>
      </c>
      <c r="O4718">
        <f>IF(AND($K4718=1,$E4718=0,$G4718=0,$I4718=0),"WINBACK",IF(AND($M4718=1,$N4718&gt;0),"CONVERGENTE",IF($M4718=1,"SOLO MÓVIL",IF($N4718&gt;0,"SOLO FIJO / INTERNET","SIN SERVICIOS"))))</f>
        <v/>
      </c>
      <c r="P4718">
        <f>IF($O4718="WINBACK","Recuperar (winback)",IF($O4718="CONVERGENTE","Upgrade / más líneas",IF($O4718="SOLO MÓVIL","Ofrecer fijo + internet (FLBBTV)",IF($O4718="SOLO FIJO / INTERNET","Ofrecer línea móvil Nextphone","Oferta completa (móvil + fijo + internet)"))))</f>
        <v/>
      </c>
      <c r="Q4718">
        <f>$F4718+$H4718+$L4718</f>
        <v/>
      </c>
      <c r="R4718">
        <f>IFERROR(VLOOKUP($A4718,Registros!$B$2:$G$6000,6,0),IFERROR(VLOOKUP($D4718,Winback!$B$2:$C$300,2,0),""))</f>
        <v/>
      </c>
      <c r="S4718">
        <f>IF($E4718=1,"NP","")&amp;IF($G4718=1,"+MOV","")&amp;IF($I4718=1,"+CS","")&amp;IF($K4718=1,"+WB","")</f>
        <v/>
      </c>
      <c r="T4718">
        <f>$E4718+$G4718+$I4718+$K4718</f>
        <v/>
      </c>
    </row>
    <row r="4719">
      <c r="A4719" t="inlineStr">
        <is>
          <t>346438890000</t>
        </is>
      </c>
      <c r="B4719" t="inlineStr">
        <is>
          <t>34643889</t>
        </is>
      </c>
      <c r="C4719" t="inlineStr">
        <is>
          <t>YUEQIU FU</t>
        </is>
      </c>
      <c r="D4719" t="inlineStr">
        <is>
          <t>YUEQIUFU</t>
        </is>
      </c>
      <c r="E4719">
        <f>IF(COUNTIFS(Registros!$A$2:$A$6000,"NP",Registros!$B$2:$B$6000,$A4719)&gt;0,1,0)</f>
        <v/>
      </c>
      <c r="F4719">
        <f>IF($E4719=1,SUMIFS(Registros!$F$2:$F$6000,Registros!$A$2:$A$6000,"NP",Registros!$B$2:$B$6000,$A4719),0)</f>
        <v/>
      </c>
      <c r="G4719">
        <f>IF(COUNTIFS(Registros!$A$2:$A$6000,"MOV",Registros!$B$2:$B$6000,$A4719)&gt;0,1,0)</f>
        <v/>
      </c>
      <c r="H4719">
        <f>IF($G4719=1,SUMIFS(Registros!$F$2:$F$6000,Registros!$A$2:$A$6000,"MOV",Registros!$B$2:$B$6000,$A4719),0)</f>
        <v/>
      </c>
      <c r="I4719">
        <f>IF(COUNTIFS(Registros!$A$2:$A$6000,"CS",Registros!$B$2:$B$6000,$A4719)&gt;0,1,0)</f>
        <v/>
      </c>
      <c r="J4719">
        <f>IF($I4719=1,SUMIFS(Registros!$I$2:$I$6000,Registros!$A$2:$A$6000,"CS",Registros!$B$2:$B$6000,$A4719),0)</f>
        <v/>
      </c>
      <c r="K4719">
        <f>IF(COUNTIFS(Winback!$K$2:$K$300,$D4719)&gt;0,1,0)</f>
        <v/>
      </c>
      <c r="L4719">
        <f>IF(AND($K4719=1,LEFT($A4719,3)="WB-"),SUMIFS(Winback!$D$2:$D$300,Winback!$K$2:$K$300,$D4719),0)</f>
        <v/>
      </c>
      <c r="M4719">
        <f>IF(OR($E4719=1,$G4719=1,SUMIFS(Registros!$J$2:$J$6000,Registros!$B$2:$B$6000,$A4719)&gt;0),1,0)</f>
        <v/>
      </c>
      <c r="N4719">
        <f>IF($J4719&gt;0,1,IF(COUNTIFS(Registros!$A$2:$A$6000,"CS",Registros!$B$2:$B$6000,$A4719,Registros!$K$2:$K$6000,"&lt;&gt;")&gt;0,1,0))</f>
        <v/>
      </c>
      <c r="O4719">
        <f>IF(AND($K4719=1,$E4719=0,$G4719=0,$I4719=0),"WINBACK",IF(AND($M4719=1,$N4719&gt;0),"CONVERGENTE",IF($M4719=1,"SOLO MÓVIL",IF($N4719&gt;0,"SOLO FIJO / INTERNET","SIN SERVICIOS"))))</f>
        <v/>
      </c>
      <c r="P4719">
        <f>IF($O4719="WINBACK","Recuperar (winback)",IF($O4719="CONVERGENTE","Upgrade / más líneas",IF($O4719="SOLO MÓVIL","Ofrecer fijo + internet (FLBBTV)",IF($O4719="SOLO FIJO / INTERNET","Ofrecer línea móvil Nextphone","Oferta completa (móvil + fijo + internet)"))))</f>
        <v/>
      </c>
      <c r="Q4719">
        <f>$F4719+$H4719+$L4719</f>
        <v/>
      </c>
      <c r="R4719">
        <f>IFERROR(VLOOKUP($A4719,Registros!$B$2:$G$6000,6,0),IFERROR(VLOOKUP($D4719,Winback!$B$2:$C$300,2,0),""))</f>
        <v/>
      </c>
      <c r="S4719">
        <f>IF($E4719=1,"NP","")&amp;IF($G4719=1,"+MOV","")&amp;IF($I4719=1,"+CS","")&amp;IF($K4719=1,"+WB","")</f>
        <v/>
      </c>
      <c r="T4719">
        <f>$E4719+$G4719+$I4719+$K4719</f>
        <v/>
      </c>
    </row>
    <row r="4720">
      <c r="A4720" t="inlineStr">
        <is>
          <t>322022020000</t>
        </is>
      </c>
      <c r="B4720" t="inlineStr">
        <is>
          <t>32202202</t>
        </is>
      </c>
      <c r="C4720" t="inlineStr">
        <is>
          <t>YUEQUI WU CHENG DE YAU</t>
        </is>
      </c>
      <c r="D4720" t="inlineStr">
        <is>
          <t>YUEQUIWUCHENGDEYAU</t>
        </is>
      </c>
      <c r="E4720">
        <f>IF(COUNTIFS(Registros!$A$2:$A$6000,"NP",Registros!$B$2:$B$6000,$A4720)&gt;0,1,0)</f>
        <v/>
      </c>
      <c r="F4720">
        <f>IF($E4720=1,SUMIFS(Registros!$F$2:$F$6000,Registros!$A$2:$A$6000,"NP",Registros!$B$2:$B$6000,$A4720),0)</f>
        <v/>
      </c>
      <c r="G4720">
        <f>IF(COUNTIFS(Registros!$A$2:$A$6000,"MOV",Registros!$B$2:$B$6000,$A4720)&gt;0,1,0)</f>
        <v/>
      </c>
      <c r="H4720">
        <f>IF($G4720=1,SUMIFS(Registros!$F$2:$F$6000,Registros!$A$2:$A$6000,"MOV",Registros!$B$2:$B$6000,$A4720),0)</f>
        <v/>
      </c>
      <c r="I4720">
        <f>IF(COUNTIFS(Registros!$A$2:$A$6000,"CS",Registros!$B$2:$B$6000,$A4720)&gt;0,1,0)</f>
        <v/>
      </c>
      <c r="J4720">
        <f>IF($I4720=1,SUMIFS(Registros!$I$2:$I$6000,Registros!$A$2:$A$6000,"CS",Registros!$B$2:$B$6000,$A4720),0)</f>
        <v/>
      </c>
      <c r="K4720">
        <f>IF(COUNTIFS(Winback!$K$2:$K$300,$D4720)&gt;0,1,0)</f>
        <v/>
      </c>
      <c r="L4720">
        <f>IF(AND($K4720=1,LEFT($A4720,3)="WB-"),SUMIFS(Winback!$D$2:$D$300,Winback!$K$2:$K$300,$D4720),0)</f>
        <v/>
      </c>
      <c r="M4720">
        <f>IF(OR($E4720=1,$G4720=1,SUMIFS(Registros!$J$2:$J$6000,Registros!$B$2:$B$6000,$A4720)&gt;0),1,0)</f>
        <v/>
      </c>
      <c r="N4720">
        <f>IF($J4720&gt;0,1,IF(COUNTIFS(Registros!$A$2:$A$6000,"CS",Registros!$B$2:$B$6000,$A4720,Registros!$K$2:$K$6000,"&lt;&gt;")&gt;0,1,0))</f>
        <v/>
      </c>
      <c r="O4720">
        <f>IF(AND($K4720=1,$E4720=0,$G4720=0,$I4720=0),"WINBACK",IF(AND($M4720=1,$N4720&gt;0),"CONVERGENTE",IF($M4720=1,"SOLO MÓVIL",IF($N4720&gt;0,"SOLO FIJO / INTERNET","SIN SERVICIOS"))))</f>
        <v/>
      </c>
      <c r="P4720">
        <f>IF($O4720="WINBACK","Recuperar (winback)",IF($O4720="CONVERGENTE","Upgrade / más líneas",IF($O4720="SOLO MÓVIL","Ofrecer fijo + internet (FLBBTV)",IF($O4720="SOLO FIJO / INTERNET","Ofrecer línea móvil Nextphone","Oferta completa (móvil + fijo + internet)"))))</f>
        <v/>
      </c>
      <c r="Q4720">
        <f>$F4720+$H4720+$L4720</f>
        <v/>
      </c>
      <c r="R4720">
        <f>IFERROR(VLOOKUP($A4720,Registros!$B$2:$G$6000,6,0),IFERROR(VLOOKUP($D4720,Winback!$B$2:$C$300,2,0),""))</f>
        <v/>
      </c>
      <c r="S4720">
        <f>IF($E4720=1,"NP","")&amp;IF($G4720=1,"+MOV","")&amp;IF($I4720=1,"+CS","")&amp;IF($K4720=1,"+WB","")</f>
        <v/>
      </c>
      <c r="T4720">
        <f>$E4720+$G4720+$I4720+$K4720</f>
        <v/>
      </c>
    </row>
    <row r="4721">
      <c r="A4721" t="inlineStr">
        <is>
          <t>333089240000</t>
        </is>
      </c>
      <c r="B4721" t="inlineStr">
        <is>
          <t>33308924</t>
        </is>
      </c>
      <c r="C4721" t="inlineStr">
        <is>
          <t>YUETING LI</t>
        </is>
      </c>
      <c r="D4721" t="inlineStr">
        <is>
          <t>YUETINGLI</t>
        </is>
      </c>
      <c r="E4721">
        <f>IF(COUNTIFS(Registros!$A$2:$A$6000,"NP",Registros!$B$2:$B$6000,$A4721)&gt;0,1,0)</f>
        <v/>
      </c>
      <c r="F4721">
        <f>IF($E4721=1,SUMIFS(Registros!$F$2:$F$6000,Registros!$A$2:$A$6000,"NP",Registros!$B$2:$B$6000,$A4721),0)</f>
        <v/>
      </c>
      <c r="G4721">
        <f>IF(COUNTIFS(Registros!$A$2:$A$6000,"MOV",Registros!$B$2:$B$6000,$A4721)&gt;0,1,0)</f>
        <v/>
      </c>
      <c r="H4721">
        <f>IF($G4721=1,SUMIFS(Registros!$F$2:$F$6000,Registros!$A$2:$A$6000,"MOV",Registros!$B$2:$B$6000,$A4721),0)</f>
        <v/>
      </c>
      <c r="I4721">
        <f>IF(COUNTIFS(Registros!$A$2:$A$6000,"CS",Registros!$B$2:$B$6000,$A4721)&gt;0,1,0)</f>
        <v/>
      </c>
      <c r="J4721">
        <f>IF($I4721=1,SUMIFS(Registros!$I$2:$I$6000,Registros!$A$2:$A$6000,"CS",Registros!$B$2:$B$6000,$A4721),0)</f>
        <v/>
      </c>
      <c r="K4721">
        <f>IF(COUNTIFS(Winback!$K$2:$K$300,$D4721)&gt;0,1,0)</f>
        <v/>
      </c>
      <c r="L4721">
        <f>IF(AND($K4721=1,LEFT($A4721,3)="WB-"),SUMIFS(Winback!$D$2:$D$300,Winback!$K$2:$K$300,$D4721),0)</f>
        <v/>
      </c>
      <c r="M4721">
        <f>IF(OR($E4721=1,$G4721=1,SUMIFS(Registros!$J$2:$J$6000,Registros!$B$2:$B$6000,$A4721)&gt;0),1,0)</f>
        <v/>
      </c>
      <c r="N4721">
        <f>IF($J4721&gt;0,1,IF(COUNTIFS(Registros!$A$2:$A$6000,"CS",Registros!$B$2:$B$6000,$A4721,Registros!$K$2:$K$6000,"&lt;&gt;")&gt;0,1,0))</f>
        <v/>
      </c>
      <c r="O4721">
        <f>IF(AND($K4721=1,$E4721=0,$G4721=0,$I4721=0),"WINBACK",IF(AND($M4721=1,$N4721&gt;0),"CONVERGENTE",IF($M4721=1,"SOLO MÓVIL",IF($N4721&gt;0,"SOLO FIJO / INTERNET","SIN SERVICIOS"))))</f>
        <v/>
      </c>
      <c r="P4721">
        <f>IF($O4721="WINBACK","Recuperar (winback)",IF($O4721="CONVERGENTE","Upgrade / más líneas",IF($O4721="SOLO MÓVIL","Ofrecer fijo + internet (FLBBTV)",IF($O4721="SOLO FIJO / INTERNET","Ofrecer línea móvil Nextphone","Oferta completa (móvil + fijo + internet)"))))</f>
        <v/>
      </c>
      <c r="Q4721">
        <f>$F4721+$H4721+$L4721</f>
        <v/>
      </c>
      <c r="R4721">
        <f>IFERROR(VLOOKUP($A4721,Registros!$B$2:$G$6000,6,0),IFERROR(VLOOKUP($D4721,Winback!$B$2:$C$300,2,0),""))</f>
        <v/>
      </c>
      <c r="S4721">
        <f>IF($E4721=1,"NP","")&amp;IF($G4721=1,"+MOV","")&amp;IF($I4721=1,"+CS","")&amp;IF($K4721=1,"+WB","")</f>
        <v/>
      </c>
      <c r="T4721">
        <f>$E4721+$G4721+$I4721+$K4721</f>
        <v/>
      </c>
    </row>
    <row r="4722">
      <c r="A4722" t="inlineStr">
        <is>
          <t>343407450000</t>
        </is>
      </c>
      <c r="B4722" t="inlineStr">
        <is>
          <t>34340745</t>
        </is>
      </c>
      <c r="C4722" t="inlineStr">
        <is>
          <t>YUEWEN WU</t>
        </is>
      </c>
      <c r="D4722" t="inlineStr">
        <is>
          <t>YUEWENWU</t>
        </is>
      </c>
      <c r="E4722">
        <f>IF(COUNTIFS(Registros!$A$2:$A$6000,"NP",Registros!$B$2:$B$6000,$A4722)&gt;0,1,0)</f>
        <v/>
      </c>
      <c r="F4722">
        <f>IF($E4722=1,SUMIFS(Registros!$F$2:$F$6000,Registros!$A$2:$A$6000,"NP",Registros!$B$2:$B$6000,$A4722),0)</f>
        <v/>
      </c>
      <c r="G4722">
        <f>IF(COUNTIFS(Registros!$A$2:$A$6000,"MOV",Registros!$B$2:$B$6000,$A4722)&gt;0,1,0)</f>
        <v/>
      </c>
      <c r="H4722">
        <f>IF($G4722=1,SUMIFS(Registros!$F$2:$F$6000,Registros!$A$2:$A$6000,"MOV",Registros!$B$2:$B$6000,$A4722),0)</f>
        <v/>
      </c>
      <c r="I4722">
        <f>IF(COUNTIFS(Registros!$A$2:$A$6000,"CS",Registros!$B$2:$B$6000,$A4722)&gt;0,1,0)</f>
        <v/>
      </c>
      <c r="J4722">
        <f>IF($I4722=1,SUMIFS(Registros!$I$2:$I$6000,Registros!$A$2:$A$6000,"CS",Registros!$B$2:$B$6000,$A4722),0)</f>
        <v/>
      </c>
      <c r="K4722">
        <f>IF(COUNTIFS(Winback!$K$2:$K$300,$D4722)&gt;0,1,0)</f>
        <v/>
      </c>
      <c r="L4722">
        <f>IF(AND($K4722=1,LEFT($A4722,3)="WB-"),SUMIFS(Winback!$D$2:$D$300,Winback!$K$2:$K$300,$D4722),0)</f>
        <v/>
      </c>
      <c r="M4722">
        <f>IF(OR($E4722=1,$G4722=1,SUMIFS(Registros!$J$2:$J$6000,Registros!$B$2:$B$6000,$A4722)&gt;0),1,0)</f>
        <v/>
      </c>
      <c r="N4722">
        <f>IF($J4722&gt;0,1,IF(COUNTIFS(Registros!$A$2:$A$6000,"CS",Registros!$B$2:$B$6000,$A4722,Registros!$K$2:$K$6000,"&lt;&gt;")&gt;0,1,0))</f>
        <v/>
      </c>
      <c r="O4722">
        <f>IF(AND($K4722=1,$E4722=0,$G4722=0,$I4722=0),"WINBACK",IF(AND($M4722=1,$N4722&gt;0),"CONVERGENTE",IF($M4722=1,"SOLO MÓVIL",IF($N4722&gt;0,"SOLO FIJO / INTERNET","SIN SERVICIOS"))))</f>
        <v/>
      </c>
      <c r="P4722">
        <f>IF($O4722="WINBACK","Recuperar (winback)",IF($O4722="CONVERGENTE","Upgrade / más líneas",IF($O4722="SOLO MÓVIL","Ofrecer fijo + internet (FLBBTV)",IF($O4722="SOLO FIJO / INTERNET","Ofrecer línea móvil Nextphone","Oferta completa (móvil + fijo + internet)"))))</f>
        <v/>
      </c>
      <c r="Q4722">
        <f>$F4722+$H4722+$L4722</f>
        <v/>
      </c>
      <c r="R4722">
        <f>IFERROR(VLOOKUP($A4722,Registros!$B$2:$G$6000,6,0),IFERROR(VLOOKUP($D4722,Winback!$B$2:$C$300,2,0),""))</f>
        <v/>
      </c>
      <c r="S4722">
        <f>IF($E4722=1,"NP","")&amp;IF($G4722=1,"+MOV","")&amp;IF($I4722=1,"+CS","")&amp;IF($K4722=1,"+WB","")</f>
        <v/>
      </c>
      <c r="T4722">
        <f>$E4722+$G4722+$I4722+$K4722</f>
        <v/>
      </c>
    </row>
    <row r="4723">
      <c r="A4723" t="inlineStr">
        <is>
          <t>342332440000</t>
        </is>
      </c>
      <c r="B4723" t="inlineStr">
        <is>
          <t>34233244</t>
        </is>
      </c>
      <c r="C4723" t="inlineStr">
        <is>
          <t>YUGI WANG</t>
        </is>
      </c>
      <c r="D4723" t="inlineStr">
        <is>
          <t>YUGIWANG</t>
        </is>
      </c>
      <c r="E4723">
        <f>IF(COUNTIFS(Registros!$A$2:$A$6000,"NP",Registros!$B$2:$B$6000,$A4723)&gt;0,1,0)</f>
        <v/>
      </c>
      <c r="F4723">
        <f>IF($E4723=1,SUMIFS(Registros!$F$2:$F$6000,Registros!$A$2:$A$6000,"NP",Registros!$B$2:$B$6000,$A4723),0)</f>
        <v/>
      </c>
      <c r="G4723">
        <f>IF(COUNTIFS(Registros!$A$2:$A$6000,"MOV",Registros!$B$2:$B$6000,$A4723)&gt;0,1,0)</f>
        <v/>
      </c>
      <c r="H4723">
        <f>IF($G4723=1,SUMIFS(Registros!$F$2:$F$6000,Registros!$A$2:$A$6000,"MOV",Registros!$B$2:$B$6000,$A4723),0)</f>
        <v/>
      </c>
      <c r="I4723">
        <f>IF(COUNTIFS(Registros!$A$2:$A$6000,"CS",Registros!$B$2:$B$6000,$A4723)&gt;0,1,0)</f>
        <v/>
      </c>
      <c r="J4723">
        <f>IF($I4723=1,SUMIFS(Registros!$I$2:$I$6000,Registros!$A$2:$A$6000,"CS",Registros!$B$2:$B$6000,$A4723),0)</f>
        <v/>
      </c>
      <c r="K4723">
        <f>IF(COUNTIFS(Winback!$K$2:$K$300,$D4723)&gt;0,1,0)</f>
        <v/>
      </c>
      <c r="L4723">
        <f>IF(AND($K4723=1,LEFT($A4723,3)="WB-"),SUMIFS(Winback!$D$2:$D$300,Winback!$K$2:$K$300,$D4723),0)</f>
        <v/>
      </c>
      <c r="M4723">
        <f>IF(OR($E4723=1,$G4723=1,SUMIFS(Registros!$J$2:$J$6000,Registros!$B$2:$B$6000,$A4723)&gt;0),1,0)</f>
        <v/>
      </c>
      <c r="N4723">
        <f>IF($J4723&gt;0,1,IF(COUNTIFS(Registros!$A$2:$A$6000,"CS",Registros!$B$2:$B$6000,$A4723,Registros!$K$2:$K$6000,"&lt;&gt;")&gt;0,1,0))</f>
        <v/>
      </c>
      <c r="O4723">
        <f>IF(AND($K4723=1,$E4723=0,$G4723=0,$I4723=0),"WINBACK",IF(AND($M4723=1,$N4723&gt;0),"CONVERGENTE",IF($M4723=1,"SOLO MÓVIL",IF($N4723&gt;0,"SOLO FIJO / INTERNET","SIN SERVICIOS"))))</f>
        <v/>
      </c>
      <c r="P4723">
        <f>IF($O4723="WINBACK","Recuperar (winback)",IF($O4723="CONVERGENTE","Upgrade / más líneas",IF($O4723="SOLO MÓVIL","Ofrecer fijo + internet (FLBBTV)",IF($O4723="SOLO FIJO / INTERNET","Ofrecer línea móvil Nextphone","Oferta completa (móvil + fijo + internet)"))))</f>
        <v/>
      </c>
      <c r="Q4723">
        <f>$F4723+$H4723+$L4723</f>
        <v/>
      </c>
      <c r="R4723">
        <f>IFERROR(VLOOKUP($A4723,Registros!$B$2:$G$6000,6,0),IFERROR(VLOOKUP($D4723,Winback!$B$2:$C$300,2,0),""))</f>
        <v/>
      </c>
      <c r="S4723">
        <f>IF($E4723=1,"NP","")&amp;IF($G4723=1,"+MOV","")&amp;IF($I4723=1,"+CS","")&amp;IF($K4723=1,"+WB","")</f>
        <v/>
      </c>
      <c r="T4723">
        <f>$E4723+$G4723+$I4723+$K4723</f>
        <v/>
      </c>
    </row>
    <row r="4724">
      <c r="A4724" t="inlineStr">
        <is>
          <t>138021450000</t>
        </is>
      </c>
      <c r="B4724" t="inlineStr">
        <is>
          <t>13802145</t>
        </is>
      </c>
      <c r="C4724" t="inlineStr">
        <is>
          <t>YUHANG INTERNACIONAL S.A.</t>
        </is>
      </c>
      <c r="D4724" t="inlineStr">
        <is>
          <t>YUHANGINTERNACIONALSA</t>
        </is>
      </c>
      <c r="E4724">
        <f>IF(COUNTIFS(Registros!$A$2:$A$6000,"NP",Registros!$B$2:$B$6000,$A4724)&gt;0,1,0)</f>
        <v/>
      </c>
      <c r="F4724">
        <f>IF($E4724=1,SUMIFS(Registros!$F$2:$F$6000,Registros!$A$2:$A$6000,"NP",Registros!$B$2:$B$6000,$A4724),0)</f>
        <v/>
      </c>
      <c r="G4724">
        <f>IF(COUNTIFS(Registros!$A$2:$A$6000,"MOV",Registros!$B$2:$B$6000,$A4724)&gt;0,1,0)</f>
        <v/>
      </c>
      <c r="H4724">
        <f>IF($G4724=1,SUMIFS(Registros!$F$2:$F$6000,Registros!$A$2:$A$6000,"MOV",Registros!$B$2:$B$6000,$A4724),0)</f>
        <v/>
      </c>
      <c r="I4724">
        <f>IF(COUNTIFS(Registros!$A$2:$A$6000,"CS",Registros!$B$2:$B$6000,$A4724)&gt;0,1,0)</f>
        <v/>
      </c>
      <c r="J4724">
        <f>IF($I4724=1,SUMIFS(Registros!$I$2:$I$6000,Registros!$A$2:$A$6000,"CS",Registros!$B$2:$B$6000,$A4724),0)</f>
        <v/>
      </c>
      <c r="K4724">
        <f>IF(COUNTIFS(Winback!$K$2:$K$300,$D4724)&gt;0,1,0)</f>
        <v/>
      </c>
      <c r="L4724">
        <f>IF(AND($K4724=1,LEFT($A4724,3)="WB-"),SUMIFS(Winback!$D$2:$D$300,Winback!$K$2:$K$300,$D4724),0)</f>
        <v/>
      </c>
      <c r="M4724">
        <f>IF(OR($E4724=1,$G4724=1,SUMIFS(Registros!$J$2:$J$6000,Registros!$B$2:$B$6000,$A4724)&gt;0),1,0)</f>
        <v/>
      </c>
      <c r="N4724">
        <f>IF($J4724&gt;0,1,IF(COUNTIFS(Registros!$A$2:$A$6000,"CS",Registros!$B$2:$B$6000,$A4724,Registros!$K$2:$K$6000,"&lt;&gt;")&gt;0,1,0))</f>
        <v/>
      </c>
      <c r="O4724">
        <f>IF(AND($K4724=1,$E4724=0,$G4724=0,$I4724=0),"WINBACK",IF(AND($M4724=1,$N4724&gt;0),"CONVERGENTE",IF($M4724=1,"SOLO MÓVIL",IF($N4724&gt;0,"SOLO FIJO / INTERNET","SIN SERVICIOS"))))</f>
        <v/>
      </c>
      <c r="P4724">
        <f>IF($O4724="WINBACK","Recuperar (winback)",IF($O4724="CONVERGENTE","Upgrade / más líneas",IF($O4724="SOLO MÓVIL","Ofrecer fijo + internet (FLBBTV)",IF($O4724="SOLO FIJO / INTERNET","Ofrecer línea móvil Nextphone","Oferta completa (móvil + fijo + internet)"))))</f>
        <v/>
      </c>
      <c r="Q4724">
        <f>$F4724+$H4724+$L4724</f>
        <v/>
      </c>
      <c r="R4724">
        <f>IFERROR(VLOOKUP($A4724,Registros!$B$2:$G$6000,6,0),IFERROR(VLOOKUP($D4724,Winback!$B$2:$C$300,2,0),""))</f>
        <v/>
      </c>
      <c r="S4724">
        <f>IF($E4724=1,"NP","")&amp;IF($G4724=1,"+MOV","")&amp;IF($I4724=1,"+CS","")&amp;IF($K4724=1,"+WB","")</f>
        <v/>
      </c>
      <c r="T4724">
        <f>$E4724+$G4724+$I4724+$K4724</f>
        <v/>
      </c>
    </row>
    <row r="4725">
      <c r="A4725" t="inlineStr">
        <is>
          <t>344275340000</t>
        </is>
      </c>
      <c r="B4725" t="inlineStr">
        <is>
          <t>34427534</t>
        </is>
      </c>
      <c r="C4725" t="inlineStr">
        <is>
          <t>YUJING HUANG</t>
        </is>
      </c>
      <c r="D4725" t="inlineStr">
        <is>
          <t>YUJINGHUANG</t>
        </is>
      </c>
      <c r="E4725">
        <f>IF(COUNTIFS(Registros!$A$2:$A$6000,"NP",Registros!$B$2:$B$6000,$A4725)&gt;0,1,0)</f>
        <v/>
      </c>
      <c r="F4725">
        <f>IF($E4725=1,SUMIFS(Registros!$F$2:$F$6000,Registros!$A$2:$A$6000,"NP",Registros!$B$2:$B$6000,$A4725),0)</f>
        <v/>
      </c>
      <c r="G4725">
        <f>IF(COUNTIFS(Registros!$A$2:$A$6000,"MOV",Registros!$B$2:$B$6000,$A4725)&gt;0,1,0)</f>
        <v/>
      </c>
      <c r="H4725">
        <f>IF($G4725=1,SUMIFS(Registros!$F$2:$F$6000,Registros!$A$2:$A$6000,"MOV",Registros!$B$2:$B$6000,$A4725),0)</f>
        <v/>
      </c>
      <c r="I4725">
        <f>IF(COUNTIFS(Registros!$A$2:$A$6000,"CS",Registros!$B$2:$B$6000,$A4725)&gt;0,1,0)</f>
        <v/>
      </c>
      <c r="J4725">
        <f>IF($I4725=1,SUMIFS(Registros!$I$2:$I$6000,Registros!$A$2:$A$6000,"CS",Registros!$B$2:$B$6000,$A4725),0)</f>
        <v/>
      </c>
      <c r="K4725">
        <f>IF(COUNTIFS(Winback!$K$2:$K$300,$D4725)&gt;0,1,0)</f>
        <v/>
      </c>
      <c r="L4725">
        <f>IF(AND($K4725=1,LEFT($A4725,3)="WB-"),SUMIFS(Winback!$D$2:$D$300,Winback!$K$2:$K$300,$D4725),0)</f>
        <v/>
      </c>
      <c r="M4725">
        <f>IF(OR($E4725=1,$G4725=1,SUMIFS(Registros!$J$2:$J$6000,Registros!$B$2:$B$6000,$A4725)&gt;0),1,0)</f>
        <v/>
      </c>
      <c r="N4725">
        <f>IF($J4725&gt;0,1,IF(COUNTIFS(Registros!$A$2:$A$6000,"CS",Registros!$B$2:$B$6000,$A4725,Registros!$K$2:$K$6000,"&lt;&gt;")&gt;0,1,0))</f>
        <v/>
      </c>
      <c r="O4725">
        <f>IF(AND($K4725=1,$E4725=0,$G4725=0,$I4725=0),"WINBACK",IF(AND($M4725=1,$N4725&gt;0),"CONVERGENTE",IF($M4725=1,"SOLO MÓVIL",IF($N4725&gt;0,"SOLO FIJO / INTERNET","SIN SERVICIOS"))))</f>
        <v/>
      </c>
      <c r="P4725">
        <f>IF($O4725="WINBACK","Recuperar (winback)",IF($O4725="CONVERGENTE","Upgrade / más líneas",IF($O4725="SOLO MÓVIL","Ofrecer fijo + internet (FLBBTV)",IF($O4725="SOLO FIJO / INTERNET","Ofrecer línea móvil Nextphone","Oferta completa (móvil + fijo + internet)"))))</f>
        <v/>
      </c>
      <c r="Q4725">
        <f>$F4725+$H4725+$L4725</f>
        <v/>
      </c>
      <c r="R4725">
        <f>IFERROR(VLOOKUP($A4725,Registros!$B$2:$G$6000,6,0),IFERROR(VLOOKUP($D4725,Winback!$B$2:$C$300,2,0),""))</f>
        <v/>
      </c>
      <c r="S4725">
        <f>IF($E4725=1,"NP","")&amp;IF($G4725=1,"+MOV","")&amp;IF($I4725=1,"+CS","")&amp;IF($K4725=1,"+WB","")</f>
        <v/>
      </c>
      <c r="T4725">
        <f>$E4725+$G4725+$I4725+$K4725</f>
        <v/>
      </c>
    </row>
    <row r="4726">
      <c r="A4726" t="inlineStr">
        <is>
          <t>323096470000</t>
        </is>
      </c>
      <c r="B4726" t="inlineStr">
        <is>
          <t>32309647</t>
        </is>
      </c>
      <c r="C4726" t="inlineStr">
        <is>
          <t>YUJUAN HU</t>
        </is>
      </c>
      <c r="D4726" t="inlineStr">
        <is>
          <t>YUJUANHU</t>
        </is>
      </c>
      <c r="E4726">
        <f>IF(COUNTIFS(Registros!$A$2:$A$6000,"NP",Registros!$B$2:$B$6000,$A4726)&gt;0,1,0)</f>
        <v/>
      </c>
      <c r="F4726">
        <f>IF($E4726=1,SUMIFS(Registros!$F$2:$F$6000,Registros!$A$2:$A$6000,"NP",Registros!$B$2:$B$6000,$A4726),0)</f>
        <v/>
      </c>
      <c r="G4726">
        <f>IF(COUNTIFS(Registros!$A$2:$A$6000,"MOV",Registros!$B$2:$B$6000,$A4726)&gt;0,1,0)</f>
        <v/>
      </c>
      <c r="H4726">
        <f>IF($G4726=1,SUMIFS(Registros!$F$2:$F$6000,Registros!$A$2:$A$6000,"MOV",Registros!$B$2:$B$6000,$A4726),0)</f>
        <v/>
      </c>
      <c r="I4726">
        <f>IF(COUNTIFS(Registros!$A$2:$A$6000,"CS",Registros!$B$2:$B$6000,$A4726)&gt;0,1,0)</f>
        <v/>
      </c>
      <c r="J4726">
        <f>IF($I4726=1,SUMIFS(Registros!$I$2:$I$6000,Registros!$A$2:$A$6000,"CS",Registros!$B$2:$B$6000,$A4726),0)</f>
        <v/>
      </c>
      <c r="K4726">
        <f>IF(COUNTIFS(Winback!$K$2:$K$300,$D4726)&gt;0,1,0)</f>
        <v/>
      </c>
      <c r="L4726">
        <f>IF(AND($K4726=1,LEFT($A4726,3)="WB-"),SUMIFS(Winback!$D$2:$D$300,Winback!$K$2:$K$300,$D4726),0)</f>
        <v/>
      </c>
      <c r="M4726">
        <f>IF(OR($E4726=1,$G4726=1,SUMIFS(Registros!$J$2:$J$6000,Registros!$B$2:$B$6000,$A4726)&gt;0),1,0)</f>
        <v/>
      </c>
      <c r="N4726">
        <f>IF($J4726&gt;0,1,IF(COUNTIFS(Registros!$A$2:$A$6000,"CS",Registros!$B$2:$B$6000,$A4726,Registros!$K$2:$K$6000,"&lt;&gt;")&gt;0,1,0))</f>
        <v/>
      </c>
      <c r="O4726">
        <f>IF(AND($K4726=1,$E4726=0,$G4726=0,$I4726=0),"WINBACK",IF(AND($M4726=1,$N4726&gt;0),"CONVERGENTE",IF($M4726=1,"SOLO MÓVIL",IF($N4726&gt;0,"SOLO FIJO / INTERNET","SIN SERVICIOS"))))</f>
        <v/>
      </c>
      <c r="P4726">
        <f>IF($O4726="WINBACK","Recuperar (winback)",IF($O4726="CONVERGENTE","Upgrade / más líneas",IF($O4726="SOLO MÓVIL","Ofrecer fijo + internet (FLBBTV)",IF($O4726="SOLO FIJO / INTERNET","Ofrecer línea móvil Nextphone","Oferta completa (móvil + fijo + internet)"))))</f>
        <v/>
      </c>
      <c r="Q4726">
        <f>$F4726+$H4726+$L4726</f>
        <v/>
      </c>
      <c r="R4726">
        <f>IFERROR(VLOOKUP($A4726,Registros!$B$2:$G$6000,6,0),IFERROR(VLOOKUP($D4726,Winback!$B$2:$C$300,2,0),""))</f>
        <v/>
      </c>
      <c r="S4726">
        <f>IF($E4726=1,"NP","")&amp;IF($G4726=1,"+MOV","")&amp;IF($I4726=1,"+CS","")&amp;IF($K4726=1,"+WB","")</f>
        <v/>
      </c>
      <c r="T4726">
        <f>$E4726+$G4726+$I4726+$K4726</f>
        <v/>
      </c>
    </row>
    <row r="4727">
      <c r="A4727" t="inlineStr">
        <is>
          <t>352056740000</t>
        </is>
      </c>
      <c r="B4727" t="inlineStr">
        <is>
          <t>35205674</t>
        </is>
      </c>
      <c r="C4727" t="inlineStr">
        <is>
          <t>YUJUAN HU</t>
        </is>
      </c>
      <c r="D4727" t="inlineStr">
        <is>
          <t>YUJUANHU</t>
        </is>
      </c>
      <c r="E4727">
        <f>IF(COUNTIFS(Registros!$A$2:$A$6000,"NP",Registros!$B$2:$B$6000,$A4727)&gt;0,1,0)</f>
        <v/>
      </c>
      <c r="F4727">
        <f>IF($E4727=1,SUMIFS(Registros!$F$2:$F$6000,Registros!$A$2:$A$6000,"NP",Registros!$B$2:$B$6000,$A4727),0)</f>
        <v/>
      </c>
      <c r="G4727">
        <f>IF(COUNTIFS(Registros!$A$2:$A$6000,"MOV",Registros!$B$2:$B$6000,$A4727)&gt;0,1,0)</f>
        <v/>
      </c>
      <c r="H4727">
        <f>IF($G4727=1,SUMIFS(Registros!$F$2:$F$6000,Registros!$A$2:$A$6000,"MOV",Registros!$B$2:$B$6000,$A4727),0)</f>
        <v/>
      </c>
      <c r="I4727">
        <f>IF(COUNTIFS(Registros!$A$2:$A$6000,"CS",Registros!$B$2:$B$6000,$A4727)&gt;0,1,0)</f>
        <v/>
      </c>
      <c r="J4727">
        <f>IF($I4727=1,SUMIFS(Registros!$I$2:$I$6000,Registros!$A$2:$A$6000,"CS",Registros!$B$2:$B$6000,$A4727),0)</f>
        <v/>
      </c>
      <c r="K4727">
        <f>IF(COUNTIFS(Winback!$K$2:$K$300,$D4727)&gt;0,1,0)</f>
        <v/>
      </c>
      <c r="L4727">
        <f>IF(AND($K4727=1,LEFT($A4727,3)="WB-"),SUMIFS(Winback!$D$2:$D$300,Winback!$K$2:$K$300,$D4727),0)</f>
        <v/>
      </c>
      <c r="M4727">
        <f>IF(OR($E4727=1,$G4727=1,SUMIFS(Registros!$J$2:$J$6000,Registros!$B$2:$B$6000,$A4727)&gt;0),1,0)</f>
        <v/>
      </c>
      <c r="N4727">
        <f>IF($J4727&gt;0,1,IF(COUNTIFS(Registros!$A$2:$A$6000,"CS",Registros!$B$2:$B$6000,$A4727,Registros!$K$2:$K$6000,"&lt;&gt;")&gt;0,1,0))</f>
        <v/>
      </c>
      <c r="O4727">
        <f>IF(AND($K4727=1,$E4727=0,$G4727=0,$I4727=0),"WINBACK",IF(AND($M4727=1,$N4727&gt;0),"CONVERGENTE",IF($M4727=1,"SOLO MÓVIL",IF($N4727&gt;0,"SOLO FIJO / INTERNET","SIN SERVICIOS"))))</f>
        <v/>
      </c>
      <c r="P4727">
        <f>IF($O4727="WINBACK","Recuperar (winback)",IF($O4727="CONVERGENTE","Upgrade / más líneas",IF($O4727="SOLO MÓVIL","Ofrecer fijo + internet (FLBBTV)",IF($O4727="SOLO FIJO / INTERNET","Ofrecer línea móvil Nextphone","Oferta completa (móvil + fijo + internet)"))))</f>
        <v/>
      </c>
      <c r="Q4727">
        <f>$F4727+$H4727+$L4727</f>
        <v/>
      </c>
      <c r="R4727">
        <f>IFERROR(VLOOKUP($A4727,Registros!$B$2:$G$6000,6,0),IFERROR(VLOOKUP($D4727,Winback!$B$2:$C$300,2,0),""))</f>
        <v/>
      </c>
      <c r="S4727">
        <f>IF($E4727=1,"NP","")&amp;IF($G4727=1,"+MOV","")&amp;IF($I4727=1,"+CS","")&amp;IF($K4727=1,"+WB","")</f>
        <v/>
      </c>
      <c r="T4727">
        <f>$E4727+$G4727+$I4727+$K4727</f>
        <v/>
      </c>
    </row>
    <row r="4728">
      <c r="A4728" t="inlineStr">
        <is>
          <t>345271460000</t>
        </is>
      </c>
      <c r="B4728" t="inlineStr">
        <is>
          <t>34527146</t>
        </is>
      </c>
      <c r="C4728" t="inlineStr">
        <is>
          <t>YUK FAI LO</t>
        </is>
      </c>
      <c r="D4728" t="inlineStr">
        <is>
          <t>YUKFAILO</t>
        </is>
      </c>
      <c r="E4728">
        <f>IF(COUNTIFS(Registros!$A$2:$A$6000,"NP",Registros!$B$2:$B$6000,$A4728)&gt;0,1,0)</f>
        <v/>
      </c>
      <c r="F4728">
        <f>IF($E4728=1,SUMIFS(Registros!$F$2:$F$6000,Registros!$A$2:$A$6000,"NP",Registros!$B$2:$B$6000,$A4728),0)</f>
        <v/>
      </c>
      <c r="G4728">
        <f>IF(COUNTIFS(Registros!$A$2:$A$6000,"MOV",Registros!$B$2:$B$6000,$A4728)&gt;0,1,0)</f>
        <v/>
      </c>
      <c r="H4728">
        <f>IF($G4728=1,SUMIFS(Registros!$F$2:$F$6000,Registros!$A$2:$A$6000,"MOV",Registros!$B$2:$B$6000,$A4728),0)</f>
        <v/>
      </c>
      <c r="I4728">
        <f>IF(COUNTIFS(Registros!$A$2:$A$6000,"CS",Registros!$B$2:$B$6000,$A4728)&gt;0,1,0)</f>
        <v/>
      </c>
      <c r="J4728">
        <f>IF($I4728=1,SUMIFS(Registros!$I$2:$I$6000,Registros!$A$2:$A$6000,"CS",Registros!$B$2:$B$6000,$A4728),0)</f>
        <v/>
      </c>
      <c r="K4728">
        <f>IF(COUNTIFS(Winback!$K$2:$K$300,$D4728)&gt;0,1,0)</f>
        <v/>
      </c>
      <c r="L4728">
        <f>IF(AND($K4728=1,LEFT($A4728,3)="WB-"),SUMIFS(Winback!$D$2:$D$300,Winback!$K$2:$K$300,$D4728),0)</f>
        <v/>
      </c>
      <c r="M4728">
        <f>IF(OR($E4728=1,$G4728=1,SUMIFS(Registros!$J$2:$J$6000,Registros!$B$2:$B$6000,$A4728)&gt;0),1,0)</f>
        <v/>
      </c>
      <c r="N4728">
        <f>IF($J4728&gt;0,1,IF(COUNTIFS(Registros!$A$2:$A$6000,"CS",Registros!$B$2:$B$6000,$A4728,Registros!$K$2:$K$6000,"&lt;&gt;")&gt;0,1,0))</f>
        <v/>
      </c>
      <c r="O4728">
        <f>IF(AND($K4728=1,$E4728=0,$G4728=0,$I4728=0),"WINBACK",IF(AND($M4728=1,$N4728&gt;0),"CONVERGENTE",IF($M4728=1,"SOLO MÓVIL",IF($N4728&gt;0,"SOLO FIJO / INTERNET","SIN SERVICIOS"))))</f>
        <v/>
      </c>
      <c r="P4728">
        <f>IF($O4728="WINBACK","Recuperar (winback)",IF($O4728="CONVERGENTE","Upgrade / más líneas",IF($O4728="SOLO MÓVIL","Ofrecer fijo + internet (FLBBTV)",IF($O4728="SOLO FIJO / INTERNET","Ofrecer línea móvil Nextphone","Oferta completa (móvil + fijo + internet)"))))</f>
        <v/>
      </c>
      <c r="Q4728">
        <f>$F4728+$H4728+$L4728</f>
        <v/>
      </c>
      <c r="R4728">
        <f>IFERROR(VLOOKUP($A4728,Registros!$B$2:$G$6000,6,0),IFERROR(VLOOKUP($D4728,Winback!$B$2:$C$300,2,0),""))</f>
        <v/>
      </c>
      <c r="S4728">
        <f>IF($E4728=1,"NP","")&amp;IF($G4728=1,"+MOV","")&amp;IF($I4728=1,"+CS","")&amp;IF($K4728=1,"+WB","")</f>
        <v/>
      </c>
      <c r="T4728">
        <f>$E4728+$G4728+$I4728+$K4728</f>
        <v/>
      </c>
    </row>
    <row r="4729">
      <c r="A4729" t="inlineStr">
        <is>
          <t>298094000000</t>
        </is>
      </c>
      <c r="B4729" t="inlineStr">
        <is>
          <t>29809400</t>
        </is>
      </c>
      <c r="C4729" t="inlineStr">
        <is>
          <t>YUK LAM SHUM NG</t>
        </is>
      </c>
      <c r="D4729" t="inlineStr">
        <is>
          <t>YUKLAMSHUMNG</t>
        </is>
      </c>
      <c r="E4729">
        <f>IF(COUNTIFS(Registros!$A$2:$A$6000,"NP",Registros!$B$2:$B$6000,$A4729)&gt;0,1,0)</f>
        <v/>
      </c>
      <c r="F4729">
        <f>IF($E4729=1,SUMIFS(Registros!$F$2:$F$6000,Registros!$A$2:$A$6000,"NP",Registros!$B$2:$B$6000,$A4729),0)</f>
        <v/>
      </c>
      <c r="G4729">
        <f>IF(COUNTIFS(Registros!$A$2:$A$6000,"MOV",Registros!$B$2:$B$6000,$A4729)&gt;0,1,0)</f>
        <v/>
      </c>
      <c r="H4729">
        <f>IF($G4729=1,SUMIFS(Registros!$F$2:$F$6000,Registros!$A$2:$A$6000,"MOV",Registros!$B$2:$B$6000,$A4729),0)</f>
        <v/>
      </c>
      <c r="I4729">
        <f>IF(COUNTIFS(Registros!$A$2:$A$6000,"CS",Registros!$B$2:$B$6000,$A4729)&gt;0,1,0)</f>
        <v/>
      </c>
      <c r="J4729">
        <f>IF($I4729=1,SUMIFS(Registros!$I$2:$I$6000,Registros!$A$2:$A$6000,"CS",Registros!$B$2:$B$6000,$A4729),0)</f>
        <v/>
      </c>
      <c r="K4729">
        <f>IF(COUNTIFS(Winback!$K$2:$K$300,$D4729)&gt;0,1,0)</f>
        <v/>
      </c>
      <c r="L4729">
        <f>IF(AND($K4729=1,LEFT($A4729,3)="WB-"),SUMIFS(Winback!$D$2:$D$300,Winback!$K$2:$K$300,$D4729),0)</f>
        <v/>
      </c>
      <c r="M4729">
        <f>IF(OR($E4729=1,$G4729=1,SUMIFS(Registros!$J$2:$J$6000,Registros!$B$2:$B$6000,$A4729)&gt;0),1,0)</f>
        <v/>
      </c>
      <c r="N4729">
        <f>IF($J4729&gt;0,1,IF(COUNTIFS(Registros!$A$2:$A$6000,"CS",Registros!$B$2:$B$6000,$A4729,Registros!$K$2:$K$6000,"&lt;&gt;")&gt;0,1,0))</f>
        <v/>
      </c>
      <c r="O4729">
        <f>IF(AND($K4729=1,$E4729=0,$G4729=0,$I4729=0),"WINBACK",IF(AND($M4729=1,$N4729&gt;0),"CONVERGENTE",IF($M4729=1,"SOLO MÓVIL",IF($N4729&gt;0,"SOLO FIJO / INTERNET","SIN SERVICIOS"))))</f>
        <v/>
      </c>
      <c r="P4729">
        <f>IF($O4729="WINBACK","Recuperar (winback)",IF($O4729="CONVERGENTE","Upgrade / más líneas",IF($O4729="SOLO MÓVIL","Ofrecer fijo + internet (FLBBTV)",IF($O4729="SOLO FIJO / INTERNET","Ofrecer línea móvil Nextphone","Oferta completa (móvil + fijo + internet)"))))</f>
        <v/>
      </c>
      <c r="Q4729">
        <f>$F4729+$H4729+$L4729</f>
        <v/>
      </c>
      <c r="R4729">
        <f>IFERROR(VLOOKUP($A4729,Registros!$B$2:$G$6000,6,0),IFERROR(VLOOKUP($D4729,Winback!$B$2:$C$300,2,0),""))</f>
        <v/>
      </c>
      <c r="S4729">
        <f>IF($E4729=1,"NP","")&amp;IF($G4729=1,"+MOV","")&amp;IF($I4729=1,"+CS","")&amp;IF($K4729=1,"+WB","")</f>
        <v/>
      </c>
      <c r="T4729">
        <f>$E4729+$G4729+$I4729+$K4729</f>
        <v/>
      </c>
    </row>
    <row r="4730">
      <c r="A4730" t="inlineStr">
        <is>
          <t>323002630000</t>
        </is>
      </c>
      <c r="B4730" t="inlineStr">
        <is>
          <t>32300263</t>
        </is>
      </c>
      <c r="C4730" t="inlineStr">
        <is>
          <t>YULEANY MARIA ORTEGA PINZON</t>
        </is>
      </c>
      <c r="D4730" t="inlineStr">
        <is>
          <t>YULEANYMARIAORTEGAPINZON</t>
        </is>
      </c>
      <c r="E4730">
        <f>IF(COUNTIFS(Registros!$A$2:$A$6000,"NP",Registros!$B$2:$B$6000,$A4730)&gt;0,1,0)</f>
        <v/>
      </c>
      <c r="F4730">
        <f>IF($E4730=1,SUMIFS(Registros!$F$2:$F$6000,Registros!$A$2:$A$6000,"NP",Registros!$B$2:$B$6000,$A4730),0)</f>
        <v/>
      </c>
      <c r="G4730">
        <f>IF(COUNTIFS(Registros!$A$2:$A$6000,"MOV",Registros!$B$2:$B$6000,$A4730)&gt;0,1,0)</f>
        <v/>
      </c>
      <c r="H4730">
        <f>IF($G4730=1,SUMIFS(Registros!$F$2:$F$6000,Registros!$A$2:$A$6000,"MOV",Registros!$B$2:$B$6000,$A4730),0)</f>
        <v/>
      </c>
      <c r="I4730">
        <f>IF(COUNTIFS(Registros!$A$2:$A$6000,"CS",Registros!$B$2:$B$6000,$A4730)&gt;0,1,0)</f>
        <v/>
      </c>
      <c r="J4730">
        <f>IF($I4730=1,SUMIFS(Registros!$I$2:$I$6000,Registros!$A$2:$A$6000,"CS",Registros!$B$2:$B$6000,$A4730),0)</f>
        <v/>
      </c>
      <c r="K4730">
        <f>IF(COUNTIFS(Winback!$K$2:$K$300,$D4730)&gt;0,1,0)</f>
        <v/>
      </c>
      <c r="L4730">
        <f>IF(AND($K4730=1,LEFT($A4730,3)="WB-"),SUMIFS(Winback!$D$2:$D$300,Winback!$K$2:$K$300,$D4730),0)</f>
        <v/>
      </c>
      <c r="M4730">
        <f>IF(OR($E4730=1,$G4730=1,SUMIFS(Registros!$J$2:$J$6000,Registros!$B$2:$B$6000,$A4730)&gt;0),1,0)</f>
        <v/>
      </c>
      <c r="N4730">
        <f>IF($J4730&gt;0,1,IF(COUNTIFS(Registros!$A$2:$A$6000,"CS",Registros!$B$2:$B$6000,$A4730,Registros!$K$2:$K$6000,"&lt;&gt;")&gt;0,1,0))</f>
        <v/>
      </c>
      <c r="O4730">
        <f>IF(AND($K4730=1,$E4730=0,$G4730=0,$I4730=0),"WINBACK",IF(AND($M4730=1,$N4730&gt;0),"CONVERGENTE",IF($M4730=1,"SOLO MÓVIL",IF($N4730&gt;0,"SOLO FIJO / INTERNET","SIN SERVICIOS"))))</f>
        <v/>
      </c>
      <c r="P4730">
        <f>IF($O4730="WINBACK","Recuperar (winback)",IF($O4730="CONVERGENTE","Upgrade / más líneas",IF($O4730="SOLO MÓVIL","Ofrecer fijo + internet (FLBBTV)",IF($O4730="SOLO FIJO / INTERNET","Ofrecer línea móvil Nextphone","Oferta completa (móvil + fijo + internet)"))))</f>
        <v/>
      </c>
      <c r="Q4730">
        <f>$F4730+$H4730+$L4730</f>
        <v/>
      </c>
      <c r="R4730">
        <f>IFERROR(VLOOKUP($A4730,Registros!$B$2:$G$6000,6,0),IFERROR(VLOOKUP($D4730,Winback!$B$2:$C$300,2,0),""))</f>
        <v/>
      </c>
      <c r="S4730">
        <f>IF($E4730=1,"NP","")&amp;IF($G4730=1,"+MOV","")&amp;IF($I4730=1,"+CS","")&amp;IF($K4730=1,"+WB","")</f>
        <v/>
      </c>
      <c r="T4730">
        <f>$E4730+$G4730+$I4730+$K4730</f>
        <v/>
      </c>
    </row>
    <row r="4731">
      <c r="A4731" t="inlineStr">
        <is>
          <t>326099160000</t>
        </is>
      </c>
      <c r="B4731" t="inlineStr">
        <is>
          <t>32609916</t>
        </is>
      </c>
      <c r="C4731" t="inlineStr">
        <is>
          <t>YULEIKY MARIA AQUINO OLIVO</t>
        </is>
      </c>
      <c r="D4731" t="inlineStr">
        <is>
          <t>YULEIKYMARIAAQUINOOLIVO</t>
        </is>
      </c>
      <c r="E4731">
        <f>IF(COUNTIFS(Registros!$A$2:$A$6000,"NP",Registros!$B$2:$B$6000,$A4731)&gt;0,1,0)</f>
        <v/>
      </c>
      <c r="F4731">
        <f>IF($E4731=1,SUMIFS(Registros!$F$2:$F$6000,Registros!$A$2:$A$6000,"NP",Registros!$B$2:$B$6000,$A4731),0)</f>
        <v/>
      </c>
      <c r="G4731">
        <f>IF(COUNTIFS(Registros!$A$2:$A$6000,"MOV",Registros!$B$2:$B$6000,$A4731)&gt;0,1,0)</f>
        <v/>
      </c>
      <c r="H4731">
        <f>IF($G4731=1,SUMIFS(Registros!$F$2:$F$6000,Registros!$A$2:$A$6000,"MOV",Registros!$B$2:$B$6000,$A4731),0)</f>
        <v/>
      </c>
      <c r="I4731">
        <f>IF(COUNTIFS(Registros!$A$2:$A$6000,"CS",Registros!$B$2:$B$6000,$A4731)&gt;0,1,0)</f>
        <v/>
      </c>
      <c r="J4731">
        <f>IF($I4731=1,SUMIFS(Registros!$I$2:$I$6000,Registros!$A$2:$A$6000,"CS",Registros!$B$2:$B$6000,$A4731),0)</f>
        <v/>
      </c>
      <c r="K4731">
        <f>IF(COUNTIFS(Winback!$K$2:$K$300,$D4731)&gt;0,1,0)</f>
        <v/>
      </c>
      <c r="L4731">
        <f>IF(AND($K4731=1,LEFT($A4731,3)="WB-"),SUMIFS(Winback!$D$2:$D$300,Winback!$K$2:$K$300,$D4731),0)</f>
        <v/>
      </c>
      <c r="M4731">
        <f>IF(OR($E4731=1,$G4731=1,SUMIFS(Registros!$J$2:$J$6000,Registros!$B$2:$B$6000,$A4731)&gt;0),1,0)</f>
        <v/>
      </c>
      <c r="N4731">
        <f>IF($J4731&gt;0,1,IF(COUNTIFS(Registros!$A$2:$A$6000,"CS",Registros!$B$2:$B$6000,$A4731,Registros!$K$2:$K$6000,"&lt;&gt;")&gt;0,1,0))</f>
        <v/>
      </c>
      <c r="O4731">
        <f>IF(AND($K4731=1,$E4731=0,$G4731=0,$I4731=0),"WINBACK",IF(AND($M4731=1,$N4731&gt;0),"CONVERGENTE",IF($M4731=1,"SOLO MÓVIL",IF($N4731&gt;0,"SOLO FIJO / INTERNET","SIN SERVICIOS"))))</f>
        <v/>
      </c>
      <c r="P4731">
        <f>IF($O4731="WINBACK","Recuperar (winback)",IF($O4731="CONVERGENTE","Upgrade / más líneas",IF($O4731="SOLO MÓVIL","Ofrecer fijo + internet (FLBBTV)",IF($O4731="SOLO FIJO / INTERNET","Ofrecer línea móvil Nextphone","Oferta completa (móvil + fijo + internet)"))))</f>
        <v/>
      </c>
      <c r="Q4731">
        <f>$F4731+$H4731+$L4731</f>
        <v/>
      </c>
      <c r="R4731">
        <f>IFERROR(VLOOKUP($A4731,Registros!$B$2:$G$6000,6,0),IFERROR(VLOOKUP($D4731,Winback!$B$2:$C$300,2,0),""))</f>
        <v/>
      </c>
      <c r="S4731">
        <f>IF($E4731=1,"NP","")&amp;IF($G4731=1,"+MOV","")&amp;IF($I4731=1,"+CS","")&amp;IF($K4731=1,"+WB","")</f>
        <v/>
      </c>
      <c r="T4731">
        <f>$E4731+$G4731+$I4731+$K4731</f>
        <v/>
      </c>
    </row>
    <row r="4732">
      <c r="A4732" t="inlineStr">
        <is>
          <t>357066950000</t>
        </is>
      </c>
      <c r="B4732" t="inlineStr">
        <is>
          <t>35706695</t>
        </is>
      </c>
      <c r="C4732" t="inlineStr">
        <is>
          <t>YULEIMA ELIZABETH BELLO ANGARITA</t>
        </is>
      </c>
      <c r="D4732" t="inlineStr">
        <is>
          <t>YULEIMAELIZABETHBELLOANGARITA</t>
        </is>
      </c>
      <c r="E4732">
        <f>IF(COUNTIFS(Registros!$A$2:$A$6000,"NP",Registros!$B$2:$B$6000,$A4732)&gt;0,1,0)</f>
        <v/>
      </c>
      <c r="F4732">
        <f>IF($E4732=1,SUMIFS(Registros!$F$2:$F$6000,Registros!$A$2:$A$6000,"NP",Registros!$B$2:$B$6000,$A4732),0)</f>
        <v/>
      </c>
      <c r="G4732">
        <f>IF(COUNTIFS(Registros!$A$2:$A$6000,"MOV",Registros!$B$2:$B$6000,$A4732)&gt;0,1,0)</f>
        <v/>
      </c>
      <c r="H4732">
        <f>IF($G4732=1,SUMIFS(Registros!$F$2:$F$6000,Registros!$A$2:$A$6000,"MOV",Registros!$B$2:$B$6000,$A4732),0)</f>
        <v/>
      </c>
      <c r="I4732">
        <f>IF(COUNTIFS(Registros!$A$2:$A$6000,"CS",Registros!$B$2:$B$6000,$A4732)&gt;0,1,0)</f>
        <v/>
      </c>
      <c r="J4732">
        <f>IF($I4732=1,SUMIFS(Registros!$I$2:$I$6000,Registros!$A$2:$A$6000,"CS",Registros!$B$2:$B$6000,$A4732),0)</f>
        <v/>
      </c>
      <c r="K4732">
        <f>IF(COUNTIFS(Winback!$K$2:$K$300,$D4732)&gt;0,1,0)</f>
        <v/>
      </c>
      <c r="L4732">
        <f>IF(AND($K4732=1,LEFT($A4732,3)="WB-"),SUMIFS(Winback!$D$2:$D$300,Winback!$K$2:$K$300,$D4732),0)</f>
        <v/>
      </c>
      <c r="M4732">
        <f>IF(OR($E4732=1,$G4732=1,SUMIFS(Registros!$J$2:$J$6000,Registros!$B$2:$B$6000,$A4732)&gt;0),1,0)</f>
        <v/>
      </c>
      <c r="N4732">
        <f>IF($J4732&gt;0,1,IF(COUNTIFS(Registros!$A$2:$A$6000,"CS",Registros!$B$2:$B$6000,$A4732,Registros!$K$2:$K$6000,"&lt;&gt;")&gt;0,1,0))</f>
        <v/>
      </c>
      <c r="O4732">
        <f>IF(AND($K4732=1,$E4732=0,$G4732=0,$I4732=0),"WINBACK",IF(AND($M4732=1,$N4732&gt;0),"CONVERGENTE",IF($M4732=1,"SOLO MÓVIL",IF($N4732&gt;0,"SOLO FIJO / INTERNET","SIN SERVICIOS"))))</f>
        <v/>
      </c>
      <c r="P4732">
        <f>IF($O4732="WINBACK","Recuperar (winback)",IF($O4732="CONVERGENTE","Upgrade / más líneas",IF($O4732="SOLO MÓVIL","Ofrecer fijo + internet (FLBBTV)",IF($O4732="SOLO FIJO / INTERNET","Ofrecer línea móvil Nextphone","Oferta completa (móvil + fijo + internet)"))))</f>
        <v/>
      </c>
      <c r="Q4732">
        <f>$F4732+$H4732+$L4732</f>
        <v/>
      </c>
      <c r="R4732">
        <f>IFERROR(VLOOKUP($A4732,Registros!$B$2:$G$6000,6,0),IFERROR(VLOOKUP($D4732,Winback!$B$2:$C$300,2,0),""))</f>
        <v/>
      </c>
      <c r="S4732">
        <f>IF($E4732=1,"NP","")&amp;IF($G4732=1,"+MOV","")&amp;IF($I4732=1,"+CS","")&amp;IF($K4732=1,"+WB","")</f>
        <v/>
      </c>
      <c r="T4732">
        <f>$E4732+$G4732+$I4732+$K4732</f>
        <v/>
      </c>
    </row>
    <row r="4733">
      <c r="A4733" t="inlineStr">
        <is>
          <t>327013990000</t>
        </is>
      </c>
      <c r="B4733" t="inlineStr">
        <is>
          <t>32701399</t>
        </is>
      </c>
      <c r="C4733" t="inlineStr">
        <is>
          <t>YULEIMA RAMIREZ</t>
        </is>
      </c>
      <c r="D4733" t="inlineStr">
        <is>
          <t>YULEIMARAMIREZ</t>
        </is>
      </c>
      <c r="E4733">
        <f>IF(COUNTIFS(Registros!$A$2:$A$6000,"NP",Registros!$B$2:$B$6000,$A4733)&gt;0,1,0)</f>
        <v/>
      </c>
      <c r="F4733">
        <f>IF($E4733=1,SUMIFS(Registros!$F$2:$F$6000,Registros!$A$2:$A$6000,"NP",Registros!$B$2:$B$6000,$A4733),0)</f>
        <v/>
      </c>
      <c r="G4733">
        <f>IF(COUNTIFS(Registros!$A$2:$A$6000,"MOV",Registros!$B$2:$B$6000,$A4733)&gt;0,1,0)</f>
        <v/>
      </c>
      <c r="H4733">
        <f>IF($G4733=1,SUMIFS(Registros!$F$2:$F$6000,Registros!$A$2:$A$6000,"MOV",Registros!$B$2:$B$6000,$A4733),0)</f>
        <v/>
      </c>
      <c r="I4733">
        <f>IF(COUNTIFS(Registros!$A$2:$A$6000,"CS",Registros!$B$2:$B$6000,$A4733)&gt;0,1,0)</f>
        <v/>
      </c>
      <c r="J4733">
        <f>IF($I4733=1,SUMIFS(Registros!$I$2:$I$6000,Registros!$A$2:$A$6000,"CS",Registros!$B$2:$B$6000,$A4733),0)</f>
        <v/>
      </c>
      <c r="K4733">
        <f>IF(COUNTIFS(Winback!$K$2:$K$300,$D4733)&gt;0,1,0)</f>
        <v/>
      </c>
      <c r="L4733">
        <f>IF(AND($K4733=1,LEFT($A4733,3)="WB-"),SUMIFS(Winback!$D$2:$D$300,Winback!$K$2:$K$300,$D4733),0)</f>
        <v/>
      </c>
      <c r="M4733">
        <f>IF(OR($E4733=1,$G4733=1,SUMIFS(Registros!$J$2:$J$6000,Registros!$B$2:$B$6000,$A4733)&gt;0),1,0)</f>
        <v/>
      </c>
      <c r="N4733">
        <f>IF($J4733&gt;0,1,IF(COUNTIFS(Registros!$A$2:$A$6000,"CS",Registros!$B$2:$B$6000,$A4733,Registros!$K$2:$K$6000,"&lt;&gt;")&gt;0,1,0))</f>
        <v/>
      </c>
      <c r="O4733">
        <f>IF(AND($K4733=1,$E4733=0,$G4733=0,$I4733=0),"WINBACK",IF(AND($M4733=1,$N4733&gt;0),"CONVERGENTE",IF($M4733=1,"SOLO MÓVIL",IF($N4733&gt;0,"SOLO FIJO / INTERNET","SIN SERVICIOS"))))</f>
        <v/>
      </c>
      <c r="P4733">
        <f>IF($O4733="WINBACK","Recuperar (winback)",IF($O4733="CONVERGENTE","Upgrade / más líneas",IF($O4733="SOLO MÓVIL","Ofrecer fijo + internet (FLBBTV)",IF($O4733="SOLO FIJO / INTERNET","Ofrecer línea móvil Nextphone","Oferta completa (móvil + fijo + internet)"))))</f>
        <v/>
      </c>
      <c r="Q4733">
        <f>$F4733+$H4733+$L4733</f>
        <v/>
      </c>
      <c r="R4733">
        <f>IFERROR(VLOOKUP($A4733,Registros!$B$2:$G$6000,6,0),IFERROR(VLOOKUP($D4733,Winback!$B$2:$C$300,2,0),""))</f>
        <v/>
      </c>
      <c r="S4733">
        <f>IF($E4733=1,"NP","")&amp;IF($G4733=1,"+MOV","")&amp;IF($I4733=1,"+CS","")&amp;IF($K4733=1,"+WB","")</f>
        <v/>
      </c>
      <c r="T4733">
        <f>$E4733+$G4733+$I4733+$K4733</f>
        <v/>
      </c>
    </row>
    <row r="4734">
      <c r="A4734" t="inlineStr">
        <is>
          <t>334250640000</t>
        </is>
      </c>
      <c r="B4734" t="inlineStr">
        <is>
          <t>33425064</t>
        </is>
      </c>
      <c r="C4734" t="inlineStr">
        <is>
          <t>YULEIXI LOURDES MATA VILLALOBOS</t>
        </is>
      </c>
      <c r="D4734" t="inlineStr">
        <is>
          <t>YULEIXILOURDESMATAVILLALOBOS</t>
        </is>
      </c>
      <c r="E4734">
        <f>IF(COUNTIFS(Registros!$A$2:$A$6000,"NP",Registros!$B$2:$B$6000,$A4734)&gt;0,1,0)</f>
        <v/>
      </c>
      <c r="F4734">
        <f>IF($E4734=1,SUMIFS(Registros!$F$2:$F$6000,Registros!$A$2:$A$6000,"NP",Registros!$B$2:$B$6000,$A4734),0)</f>
        <v/>
      </c>
      <c r="G4734">
        <f>IF(COUNTIFS(Registros!$A$2:$A$6000,"MOV",Registros!$B$2:$B$6000,$A4734)&gt;0,1,0)</f>
        <v/>
      </c>
      <c r="H4734">
        <f>IF($G4734=1,SUMIFS(Registros!$F$2:$F$6000,Registros!$A$2:$A$6000,"MOV",Registros!$B$2:$B$6000,$A4734),0)</f>
        <v/>
      </c>
      <c r="I4734">
        <f>IF(COUNTIFS(Registros!$A$2:$A$6000,"CS",Registros!$B$2:$B$6000,$A4734)&gt;0,1,0)</f>
        <v/>
      </c>
      <c r="J4734">
        <f>IF($I4734=1,SUMIFS(Registros!$I$2:$I$6000,Registros!$A$2:$A$6000,"CS",Registros!$B$2:$B$6000,$A4734),0)</f>
        <v/>
      </c>
      <c r="K4734">
        <f>IF(COUNTIFS(Winback!$K$2:$K$300,$D4734)&gt;0,1,0)</f>
        <v/>
      </c>
      <c r="L4734">
        <f>IF(AND($K4734=1,LEFT($A4734,3)="WB-"),SUMIFS(Winback!$D$2:$D$300,Winback!$K$2:$K$300,$D4734),0)</f>
        <v/>
      </c>
      <c r="M4734">
        <f>IF(OR($E4734=1,$G4734=1,SUMIFS(Registros!$J$2:$J$6000,Registros!$B$2:$B$6000,$A4734)&gt;0),1,0)</f>
        <v/>
      </c>
      <c r="N4734">
        <f>IF($J4734&gt;0,1,IF(COUNTIFS(Registros!$A$2:$A$6000,"CS",Registros!$B$2:$B$6000,$A4734,Registros!$K$2:$K$6000,"&lt;&gt;")&gt;0,1,0))</f>
        <v/>
      </c>
      <c r="O4734">
        <f>IF(AND($K4734=1,$E4734=0,$G4734=0,$I4734=0),"WINBACK",IF(AND($M4734=1,$N4734&gt;0),"CONVERGENTE",IF($M4734=1,"SOLO MÓVIL",IF($N4734&gt;0,"SOLO FIJO / INTERNET","SIN SERVICIOS"))))</f>
        <v/>
      </c>
      <c r="P4734">
        <f>IF($O4734="WINBACK","Recuperar (winback)",IF($O4734="CONVERGENTE","Upgrade / más líneas",IF($O4734="SOLO MÓVIL","Ofrecer fijo + internet (FLBBTV)",IF($O4734="SOLO FIJO / INTERNET","Ofrecer línea móvil Nextphone","Oferta completa (móvil + fijo + internet)"))))</f>
        <v/>
      </c>
      <c r="Q4734">
        <f>$F4734+$H4734+$L4734</f>
        <v/>
      </c>
      <c r="R4734">
        <f>IFERROR(VLOOKUP($A4734,Registros!$B$2:$G$6000,6,0),IFERROR(VLOOKUP($D4734,Winback!$B$2:$C$300,2,0),""))</f>
        <v/>
      </c>
      <c r="S4734">
        <f>IF($E4734=1,"NP","")&amp;IF($G4734=1,"+MOV","")&amp;IF($I4734=1,"+CS","")&amp;IF($K4734=1,"+WB","")</f>
        <v/>
      </c>
      <c r="T4734">
        <f>$E4734+$G4734+$I4734+$K4734</f>
        <v/>
      </c>
    </row>
    <row r="4735">
      <c r="A4735" t="inlineStr">
        <is>
          <t>357125050000</t>
        </is>
      </c>
      <c r="B4735" t="inlineStr">
        <is>
          <t>35712505</t>
        </is>
      </c>
      <c r="C4735" t="inlineStr">
        <is>
          <t>YULENNI CAROLINA PUCHE GUILLEN</t>
        </is>
      </c>
      <c r="D4735" t="inlineStr">
        <is>
          <t>YULENNICAROLINAPUCHEGUILLEN</t>
        </is>
      </c>
      <c r="E4735">
        <f>IF(COUNTIFS(Registros!$A$2:$A$6000,"NP",Registros!$B$2:$B$6000,$A4735)&gt;0,1,0)</f>
        <v/>
      </c>
      <c r="F4735">
        <f>IF($E4735=1,SUMIFS(Registros!$F$2:$F$6000,Registros!$A$2:$A$6000,"NP",Registros!$B$2:$B$6000,$A4735),0)</f>
        <v/>
      </c>
      <c r="G4735">
        <f>IF(COUNTIFS(Registros!$A$2:$A$6000,"MOV",Registros!$B$2:$B$6000,$A4735)&gt;0,1,0)</f>
        <v/>
      </c>
      <c r="H4735">
        <f>IF($G4735=1,SUMIFS(Registros!$F$2:$F$6000,Registros!$A$2:$A$6000,"MOV",Registros!$B$2:$B$6000,$A4735),0)</f>
        <v/>
      </c>
      <c r="I4735">
        <f>IF(COUNTIFS(Registros!$A$2:$A$6000,"CS",Registros!$B$2:$B$6000,$A4735)&gt;0,1,0)</f>
        <v/>
      </c>
      <c r="J4735">
        <f>IF($I4735=1,SUMIFS(Registros!$I$2:$I$6000,Registros!$A$2:$A$6000,"CS",Registros!$B$2:$B$6000,$A4735),0)</f>
        <v/>
      </c>
      <c r="K4735">
        <f>IF(COUNTIFS(Winback!$K$2:$K$300,$D4735)&gt;0,1,0)</f>
        <v/>
      </c>
      <c r="L4735">
        <f>IF(AND($K4735=1,LEFT($A4735,3)="WB-"),SUMIFS(Winback!$D$2:$D$300,Winback!$K$2:$K$300,$D4735),0)</f>
        <v/>
      </c>
      <c r="M4735">
        <f>IF(OR($E4735=1,$G4735=1,SUMIFS(Registros!$J$2:$J$6000,Registros!$B$2:$B$6000,$A4735)&gt;0),1,0)</f>
        <v/>
      </c>
      <c r="N4735">
        <f>IF($J4735&gt;0,1,IF(COUNTIFS(Registros!$A$2:$A$6000,"CS",Registros!$B$2:$B$6000,$A4735,Registros!$K$2:$K$6000,"&lt;&gt;")&gt;0,1,0))</f>
        <v/>
      </c>
      <c r="O4735">
        <f>IF(AND($K4735=1,$E4735=0,$G4735=0,$I4735=0),"WINBACK",IF(AND($M4735=1,$N4735&gt;0),"CONVERGENTE",IF($M4735=1,"SOLO MÓVIL",IF($N4735&gt;0,"SOLO FIJO / INTERNET","SIN SERVICIOS"))))</f>
        <v/>
      </c>
      <c r="P4735">
        <f>IF($O4735="WINBACK","Recuperar (winback)",IF($O4735="CONVERGENTE","Upgrade / más líneas",IF($O4735="SOLO MÓVIL","Ofrecer fijo + internet (FLBBTV)",IF($O4735="SOLO FIJO / INTERNET","Ofrecer línea móvil Nextphone","Oferta completa (móvil + fijo + internet)"))))</f>
        <v/>
      </c>
      <c r="Q4735">
        <f>$F4735+$H4735+$L4735</f>
        <v/>
      </c>
      <c r="R4735">
        <f>IFERROR(VLOOKUP($A4735,Registros!$B$2:$G$6000,6,0),IFERROR(VLOOKUP($D4735,Winback!$B$2:$C$300,2,0),""))</f>
        <v/>
      </c>
      <c r="S4735">
        <f>IF($E4735=1,"NP","")&amp;IF($G4735=1,"+MOV","")&amp;IF($I4735=1,"+CS","")&amp;IF($K4735=1,"+WB","")</f>
        <v/>
      </c>
      <c r="T4735">
        <f>$E4735+$G4735+$I4735+$K4735</f>
        <v/>
      </c>
    </row>
    <row r="4736">
      <c r="A4736" t="inlineStr">
        <is>
          <t>312015030000</t>
        </is>
      </c>
      <c r="B4736" t="inlineStr">
        <is>
          <t>31201503</t>
        </is>
      </c>
      <c r="C4736" t="inlineStr">
        <is>
          <t>YULENNI PUCHE</t>
        </is>
      </c>
      <c r="D4736" t="inlineStr">
        <is>
          <t>YULENNIPUCHE</t>
        </is>
      </c>
      <c r="E4736">
        <f>IF(COUNTIFS(Registros!$A$2:$A$6000,"NP",Registros!$B$2:$B$6000,$A4736)&gt;0,1,0)</f>
        <v/>
      </c>
      <c r="F4736">
        <f>IF($E4736=1,SUMIFS(Registros!$F$2:$F$6000,Registros!$A$2:$A$6000,"NP",Registros!$B$2:$B$6000,$A4736),0)</f>
        <v/>
      </c>
      <c r="G4736">
        <f>IF(COUNTIFS(Registros!$A$2:$A$6000,"MOV",Registros!$B$2:$B$6000,$A4736)&gt;0,1,0)</f>
        <v/>
      </c>
      <c r="H4736">
        <f>IF($G4736=1,SUMIFS(Registros!$F$2:$F$6000,Registros!$A$2:$A$6000,"MOV",Registros!$B$2:$B$6000,$A4736),0)</f>
        <v/>
      </c>
      <c r="I4736">
        <f>IF(COUNTIFS(Registros!$A$2:$A$6000,"CS",Registros!$B$2:$B$6000,$A4736)&gt;0,1,0)</f>
        <v/>
      </c>
      <c r="J4736">
        <f>IF($I4736=1,SUMIFS(Registros!$I$2:$I$6000,Registros!$A$2:$A$6000,"CS",Registros!$B$2:$B$6000,$A4736),0)</f>
        <v/>
      </c>
      <c r="K4736">
        <f>IF(COUNTIFS(Winback!$K$2:$K$300,$D4736)&gt;0,1,0)</f>
        <v/>
      </c>
      <c r="L4736">
        <f>IF(AND($K4736=1,LEFT($A4736,3)="WB-"),SUMIFS(Winback!$D$2:$D$300,Winback!$K$2:$K$300,$D4736),0)</f>
        <v/>
      </c>
      <c r="M4736">
        <f>IF(OR($E4736=1,$G4736=1,SUMIFS(Registros!$J$2:$J$6000,Registros!$B$2:$B$6000,$A4736)&gt;0),1,0)</f>
        <v/>
      </c>
      <c r="N4736">
        <f>IF($J4736&gt;0,1,IF(COUNTIFS(Registros!$A$2:$A$6000,"CS",Registros!$B$2:$B$6000,$A4736,Registros!$K$2:$K$6000,"&lt;&gt;")&gt;0,1,0))</f>
        <v/>
      </c>
      <c r="O4736">
        <f>IF(AND($K4736=1,$E4736=0,$G4736=0,$I4736=0),"WINBACK",IF(AND($M4736=1,$N4736&gt;0),"CONVERGENTE",IF($M4736=1,"SOLO MÓVIL",IF($N4736&gt;0,"SOLO FIJO / INTERNET","SIN SERVICIOS"))))</f>
        <v/>
      </c>
      <c r="P4736">
        <f>IF($O4736="WINBACK","Recuperar (winback)",IF($O4736="CONVERGENTE","Upgrade / más líneas",IF($O4736="SOLO MÓVIL","Ofrecer fijo + internet (FLBBTV)",IF($O4736="SOLO FIJO / INTERNET","Ofrecer línea móvil Nextphone","Oferta completa (móvil + fijo + internet)"))))</f>
        <v/>
      </c>
      <c r="Q4736">
        <f>$F4736+$H4736+$L4736</f>
        <v/>
      </c>
      <c r="R4736">
        <f>IFERROR(VLOOKUP($A4736,Registros!$B$2:$G$6000,6,0),IFERROR(VLOOKUP($D4736,Winback!$B$2:$C$300,2,0),""))</f>
        <v/>
      </c>
      <c r="S4736">
        <f>IF($E4736=1,"NP","")&amp;IF($G4736=1,"+MOV","")&amp;IF($I4736=1,"+CS","")&amp;IF($K4736=1,"+WB","")</f>
        <v/>
      </c>
      <c r="T4736">
        <f>$E4736+$G4736+$I4736+$K4736</f>
        <v/>
      </c>
    </row>
    <row r="4737">
      <c r="A4737" t="inlineStr">
        <is>
          <t>354099740000</t>
        </is>
      </c>
      <c r="B4737" t="inlineStr">
        <is>
          <t>35409974</t>
        </is>
      </c>
      <c r="C4737" t="inlineStr">
        <is>
          <t>YULI ANDREA GIRALDO</t>
        </is>
      </c>
      <c r="D4737" t="inlineStr">
        <is>
          <t>YULIANDREAGIRALDO</t>
        </is>
      </c>
      <c r="E4737">
        <f>IF(COUNTIFS(Registros!$A$2:$A$6000,"NP",Registros!$B$2:$B$6000,$A4737)&gt;0,1,0)</f>
        <v/>
      </c>
      <c r="F4737">
        <f>IF($E4737=1,SUMIFS(Registros!$F$2:$F$6000,Registros!$A$2:$A$6000,"NP",Registros!$B$2:$B$6000,$A4737),0)</f>
        <v/>
      </c>
      <c r="G4737">
        <f>IF(COUNTIFS(Registros!$A$2:$A$6000,"MOV",Registros!$B$2:$B$6000,$A4737)&gt;0,1,0)</f>
        <v/>
      </c>
      <c r="H4737">
        <f>IF($G4737=1,SUMIFS(Registros!$F$2:$F$6000,Registros!$A$2:$A$6000,"MOV",Registros!$B$2:$B$6000,$A4737),0)</f>
        <v/>
      </c>
      <c r="I4737">
        <f>IF(COUNTIFS(Registros!$A$2:$A$6000,"CS",Registros!$B$2:$B$6000,$A4737)&gt;0,1,0)</f>
        <v/>
      </c>
      <c r="J4737">
        <f>IF($I4737=1,SUMIFS(Registros!$I$2:$I$6000,Registros!$A$2:$A$6000,"CS",Registros!$B$2:$B$6000,$A4737),0)</f>
        <v/>
      </c>
      <c r="K4737">
        <f>IF(COUNTIFS(Winback!$K$2:$K$300,$D4737)&gt;0,1,0)</f>
        <v/>
      </c>
      <c r="L4737">
        <f>IF(AND($K4737=1,LEFT($A4737,3)="WB-"),SUMIFS(Winback!$D$2:$D$300,Winback!$K$2:$K$300,$D4737),0)</f>
        <v/>
      </c>
      <c r="M4737">
        <f>IF(OR($E4737=1,$G4737=1,SUMIFS(Registros!$J$2:$J$6000,Registros!$B$2:$B$6000,$A4737)&gt;0),1,0)</f>
        <v/>
      </c>
      <c r="N4737">
        <f>IF($J4737&gt;0,1,IF(COUNTIFS(Registros!$A$2:$A$6000,"CS",Registros!$B$2:$B$6000,$A4737,Registros!$K$2:$K$6000,"&lt;&gt;")&gt;0,1,0))</f>
        <v/>
      </c>
      <c r="O4737">
        <f>IF(AND($K4737=1,$E4737=0,$G4737=0,$I4737=0),"WINBACK",IF(AND($M4737=1,$N4737&gt;0),"CONVERGENTE",IF($M4737=1,"SOLO MÓVIL",IF($N4737&gt;0,"SOLO FIJO / INTERNET","SIN SERVICIOS"))))</f>
        <v/>
      </c>
      <c r="P4737">
        <f>IF($O4737="WINBACK","Recuperar (winback)",IF($O4737="CONVERGENTE","Upgrade / más líneas",IF($O4737="SOLO MÓVIL","Ofrecer fijo + internet (FLBBTV)",IF($O4737="SOLO FIJO / INTERNET","Ofrecer línea móvil Nextphone","Oferta completa (móvil + fijo + internet)"))))</f>
        <v/>
      </c>
      <c r="Q4737">
        <f>$F4737+$H4737+$L4737</f>
        <v/>
      </c>
      <c r="R4737">
        <f>IFERROR(VLOOKUP($A4737,Registros!$B$2:$G$6000,6,0),IFERROR(VLOOKUP($D4737,Winback!$B$2:$C$300,2,0),""))</f>
        <v/>
      </c>
      <c r="S4737">
        <f>IF($E4737=1,"NP","")&amp;IF($G4737=1,"+MOV","")&amp;IF($I4737=1,"+CS","")&amp;IF($K4737=1,"+WB","")</f>
        <v/>
      </c>
      <c r="T4737">
        <f>$E4737+$G4737+$I4737+$K4737</f>
        <v/>
      </c>
    </row>
    <row r="4738">
      <c r="A4738" t="inlineStr">
        <is>
          <t>356074870000</t>
        </is>
      </c>
      <c r="B4738" t="inlineStr">
        <is>
          <t>35607487</t>
        </is>
      </c>
      <c r="C4738" t="inlineStr">
        <is>
          <t>YULI ANDREA GIRALDO</t>
        </is>
      </c>
      <c r="D4738" t="inlineStr">
        <is>
          <t>YULIANDREAGIRALDO</t>
        </is>
      </c>
      <c r="E4738">
        <f>IF(COUNTIFS(Registros!$A$2:$A$6000,"NP",Registros!$B$2:$B$6000,$A4738)&gt;0,1,0)</f>
        <v/>
      </c>
      <c r="F4738">
        <f>IF($E4738=1,SUMIFS(Registros!$F$2:$F$6000,Registros!$A$2:$A$6000,"NP",Registros!$B$2:$B$6000,$A4738),0)</f>
        <v/>
      </c>
      <c r="G4738">
        <f>IF(COUNTIFS(Registros!$A$2:$A$6000,"MOV",Registros!$B$2:$B$6000,$A4738)&gt;0,1,0)</f>
        <v/>
      </c>
      <c r="H4738">
        <f>IF($G4738=1,SUMIFS(Registros!$F$2:$F$6000,Registros!$A$2:$A$6000,"MOV",Registros!$B$2:$B$6000,$A4738),0)</f>
        <v/>
      </c>
      <c r="I4738">
        <f>IF(COUNTIFS(Registros!$A$2:$A$6000,"CS",Registros!$B$2:$B$6000,$A4738)&gt;0,1,0)</f>
        <v/>
      </c>
      <c r="J4738">
        <f>IF($I4738=1,SUMIFS(Registros!$I$2:$I$6000,Registros!$A$2:$A$6000,"CS",Registros!$B$2:$B$6000,$A4738),0)</f>
        <v/>
      </c>
      <c r="K4738">
        <f>IF(COUNTIFS(Winback!$K$2:$K$300,$D4738)&gt;0,1,0)</f>
        <v/>
      </c>
      <c r="L4738">
        <f>IF(AND($K4738=1,LEFT($A4738,3)="WB-"),SUMIFS(Winback!$D$2:$D$300,Winback!$K$2:$K$300,$D4738),0)</f>
        <v/>
      </c>
      <c r="M4738">
        <f>IF(OR($E4738=1,$G4738=1,SUMIFS(Registros!$J$2:$J$6000,Registros!$B$2:$B$6000,$A4738)&gt;0),1,0)</f>
        <v/>
      </c>
      <c r="N4738">
        <f>IF($J4738&gt;0,1,IF(COUNTIFS(Registros!$A$2:$A$6000,"CS",Registros!$B$2:$B$6000,$A4738,Registros!$K$2:$K$6000,"&lt;&gt;")&gt;0,1,0))</f>
        <v/>
      </c>
      <c r="O4738">
        <f>IF(AND($K4738=1,$E4738=0,$G4738=0,$I4738=0),"WINBACK",IF(AND($M4738=1,$N4738&gt;0),"CONVERGENTE",IF($M4738=1,"SOLO MÓVIL",IF($N4738&gt;0,"SOLO FIJO / INTERNET","SIN SERVICIOS"))))</f>
        <v/>
      </c>
      <c r="P4738">
        <f>IF($O4738="WINBACK","Recuperar (winback)",IF($O4738="CONVERGENTE","Upgrade / más líneas",IF($O4738="SOLO MÓVIL","Ofrecer fijo + internet (FLBBTV)",IF($O4738="SOLO FIJO / INTERNET","Ofrecer línea móvil Nextphone","Oferta completa (móvil + fijo + internet)"))))</f>
        <v/>
      </c>
      <c r="Q4738">
        <f>$F4738+$H4738+$L4738</f>
        <v/>
      </c>
      <c r="R4738">
        <f>IFERROR(VLOOKUP($A4738,Registros!$B$2:$G$6000,6,0),IFERROR(VLOOKUP($D4738,Winback!$B$2:$C$300,2,0),""))</f>
        <v/>
      </c>
      <c r="S4738">
        <f>IF($E4738=1,"NP","")&amp;IF($G4738=1,"+MOV","")&amp;IF($I4738=1,"+CS","")&amp;IF($K4738=1,"+WB","")</f>
        <v/>
      </c>
      <c r="T4738">
        <f>$E4738+$G4738+$I4738+$K4738</f>
        <v/>
      </c>
    </row>
    <row r="4739">
      <c r="A4739" t="inlineStr">
        <is>
          <t>349399560000</t>
        </is>
      </c>
      <c r="B4739" t="inlineStr">
        <is>
          <t>34939956</t>
        </is>
      </c>
      <c r="C4739" t="inlineStr">
        <is>
          <t>YULIANA DEL CARMEN CORTEZ</t>
        </is>
      </c>
      <c r="D4739" t="inlineStr">
        <is>
          <t>YULIANADELCARMENCORTEZ</t>
        </is>
      </c>
      <c r="E4739">
        <f>IF(COUNTIFS(Registros!$A$2:$A$6000,"NP",Registros!$B$2:$B$6000,$A4739)&gt;0,1,0)</f>
        <v/>
      </c>
      <c r="F4739">
        <f>IF($E4739=1,SUMIFS(Registros!$F$2:$F$6000,Registros!$A$2:$A$6000,"NP",Registros!$B$2:$B$6000,$A4739),0)</f>
        <v/>
      </c>
      <c r="G4739">
        <f>IF(COUNTIFS(Registros!$A$2:$A$6000,"MOV",Registros!$B$2:$B$6000,$A4739)&gt;0,1,0)</f>
        <v/>
      </c>
      <c r="H4739">
        <f>IF($G4739=1,SUMIFS(Registros!$F$2:$F$6000,Registros!$A$2:$A$6000,"MOV",Registros!$B$2:$B$6000,$A4739),0)</f>
        <v/>
      </c>
      <c r="I4739">
        <f>IF(COUNTIFS(Registros!$A$2:$A$6000,"CS",Registros!$B$2:$B$6000,$A4739)&gt;0,1,0)</f>
        <v/>
      </c>
      <c r="J4739">
        <f>IF($I4739=1,SUMIFS(Registros!$I$2:$I$6000,Registros!$A$2:$A$6000,"CS",Registros!$B$2:$B$6000,$A4739),0)</f>
        <v/>
      </c>
      <c r="K4739">
        <f>IF(COUNTIFS(Winback!$K$2:$K$300,$D4739)&gt;0,1,0)</f>
        <v/>
      </c>
      <c r="L4739">
        <f>IF(AND($K4739=1,LEFT($A4739,3)="WB-"),SUMIFS(Winback!$D$2:$D$300,Winback!$K$2:$K$300,$D4739),0)</f>
        <v/>
      </c>
      <c r="M4739">
        <f>IF(OR($E4739=1,$G4739=1,SUMIFS(Registros!$J$2:$J$6000,Registros!$B$2:$B$6000,$A4739)&gt;0),1,0)</f>
        <v/>
      </c>
      <c r="N4739">
        <f>IF($J4739&gt;0,1,IF(COUNTIFS(Registros!$A$2:$A$6000,"CS",Registros!$B$2:$B$6000,$A4739,Registros!$K$2:$K$6000,"&lt;&gt;")&gt;0,1,0))</f>
        <v/>
      </c>
      <c r="O4739">
        <f>IF(AND($K4739=1,$E4739=0,$G4739=0,$I4739=0),"WINBACK",IF(AND($M4739=1,$N4739&gt;0),"CONVERGENTE",IF($M4739=1,"SOLO MÓVIL",IF($N4739&gt;0,"SOLO FIJO / INTERNET","SIN SERVICIOS"))))</f>
        <v/>
      </c>
      <c r="P4739">
        <f>IF($O4739="WINBACK","Recuperar (winback)",IF($O4739="CONVERGENTE","Upgrade / más líneas",IF($O4739="SOLO MÓVIL","Ofrecer fijo + internet (FLBBTV)",IF($O4739="SOLO FIJO / INTERNET","Ofrecer línea móvil Nextphone","Oferta completa (móvil + fijo + internet)"))))</f>
        <v/>
      </c>
      <c r="Q4739">
        <f>$F4739+$H4739+$L4739</f>
        <v/>
      </c>
      <c r="R4739">
        <f>IFERROR(VLOOKUP($A4739,Registros!$B$2:$G$6000,6,0),IFERROR(VLOOKUP($D4739,Winback!$B$2:$C$300,2,0),""))</f>
        <v/>
      </c>
      <c r="S4739">
        <f>IF($E4739=1,"NP","")&amp;IF($G4739=1,"+MOV","")&amp;IF($I4739=1,"+CS","")&amp;IF($K4739=1,"+WB","")</f>
        <v/>
      </c>
      <c r="T4739">
        <f>$E4739+$G4739+$I4739+$K4739</f>
        <v/>
      </c>
    </row>
    <row r="4740">
      <c r="A4740" t="inlineStr">
        <is>
          <t>345431910000</t>
        </is>
      </c>
      <c r="B4740" t="inlineStr">
        <is>
          <t>34543191</t>
        </is>
      </c>
      <c r="C4740" t="inlineStr">
        <is>
          <t>YULIANA LOPEZ BARRERA</t>
        </is>
      </c>
      <c r="D4740" t="inlineStr">
        <is>
          <t>YULIANALOPEZBARRERA</t>
        </is>
      </c>
      <c r="E4740">
        <f>IF(COUNTIFS(Registros!$A$2:$A$6000,"NP",Registros!$B$2:$B$6000,$A4740)&gt;0,1,0)</f>
        <v/>
      </c>
      <c r="F4740">
        <f>IF($E4740=1,SUMIFS(Registros!$F$2:$F$6000,Registros!$A$2:$A$6000,"NP",Registros!$B$2:$B$6000,$A4740),0)</f>
        <v/>
      </c>
      <c r="G4740">
        <f>IF(COUNTIFS(Registros!$A$2:$A$6000,"MOV",Registros!$B$2:$B$6000,$A4740)&gt;0,1,0)</f>
        <v/>
      </c>
      <c r="H4740">
        <f>IF($G4740=1,SUMIFS(Registros!$F$2:$F$6000,Registros!$A$2:$A$6000,"MOV",Registros!$B$2:$B$6000,$A4740),0)</f>
        <v/>
      </c>
      <c r="I4740">
        <f>IF(COUNTIFS(Registros!$A$2:$A$6000,"CS",Registros!$B$2:$B$6000,$A4740)&gt;0,1,0)</f>
        <v/>
      </c>
      <c r="J4740">
        <f>IF($I4740=1,SUMIFS(Registros!$I$2:$I$6000,Registros!$A$2:$A$6000,"CS",Registros!$B$2:$B$6000,$A4740),0)</f>
        <v/>
      </c>
      <c r="K4740">
        <f>IF(COUNTIFS(Winback!$K$2:$K$300,$D4740)&gt;0,1,0)</f>
        <v/>
      </c>
      <c r="L4740">
        <f>IF(AND($K4740=1,LEFT($A4740,3)="WB-"),SUMIFS(Winback!$D$2:$D$300,Winback!$K$2:$K$300,$D4740),0)</f>
        <v/>
      </c>
      <c r="M4740">
        <f>IF(OR($E4740=1,$G4740=1,SUMIFS(Registros!$J$2:$J$6000,Registros!$B$2:$B$6000,$A4740)&gt;0),1,0)</f>
        <v/>
      </c>
      <c r="N4740">
        <f>IF($J4740&gt;0,1,IF(COUNTIFS(Registros!$A$2:$A$6000,"CS",Registros!$B$2:$B$6000,$A4740,Registros!$K$2:$K$6000,"&lt;&gt;")&gt;0,1,0))</f>
        <v/>
      </c>
      <c r="O4740">
        <f>IF(AND($K4740=1,$E4740=0,$G4740=0,$I4740=0),"WINBACK",IF(AND($M4740=1,$N4740&gt;0),"CONVERGENTE",IF($M4740=1,"SOLO MÓVIL",IF($N4740&gt;0,"SOLO FIJO / INTERNET","SIN SERVICIOS"))))</f>
        <v/>
      </c>
      <c r="P4740">
        <f>IF($O4740="WINBACK","Recuperar (winback)",IF($O4740="CONVERGENTE","Upgrade / más líneas",IF($O4740="SOLO MÓVIL","Ofrecer fijo + internet (FLBBTV)",IF($O4740="SOLO FIJO / INTERNET","Ofrecer línea móvil Nextphone","Oferta completa (móvil + fijo + internet)"))))</f>
        <v/>
      </c>
      <c r="Q4740">
        <f>$F4740+$H4740+$L4740</f>
        <v/>
      </c>
      <c r="R4740">
        <f>IFERROR(VLOOKUP($A4740,Registros!$B$2:$G$6000,6,0),IFERROR(VLOOKUP($D4740,Winback!$B$2:$C$300,2,0),""))</f>
        <v/>
      </c>
      <c r="S4740">
        <f>IF($E4740=1,"NP","")&amp;IF($G4740=1,"+MOV","")&amp;IF($I4740=1,"+CS","")&amp;IF($K4740=1,"+WB","")</f>
        <v/>
      </c>
      <c r="T4740">
        <f>$E4740+$G4740+$I4740+$K4740</f>
        <v/>
      </c>
    </row>
    <row r="4741">
      <c r="A4741" t="inlineStr">
        <is>
          <t>341287070000</t>
        </is>
      </c>
      <c r="B4741" t="inlineStr">
        <is>
          <t>34128707</t>
        </is>
      </c>
      <c r="C4741" t="inlineStr">
        <is>
          <t>YULIANY NICOLE RODRIGUEZ BARRENO</t>
        </is>
      </c>
      <c r="D4741" t="inlineStr">
        <is>
          <t>YULIANYNICOLERODRIGUEZBARRENO</t>
        </is>
      </c>
      <c r="E4741">
        <f>IF(COUNTIFS(Registros!$A$2:$A$6000,"NP",Registros!$B$2:$B$6000,$A4741)&gt;0,1,0)</f>
        <v/>
      </c>
      <c r="F4741">
        <f>IF($E4741=1,SUMIFS(Registros!$F$2:$F$6000,Registros!$A$2:$A$6000,"NP",Registros!$B$2:$B$6000,$A4741),0)</f>
        <v/>
      </c>
      <c r="G4741">
        <f>IF(COUNTIFS(Registros!$A$2:$A$6000,"MOV",Registros!$B$2:$B$6000,$A4741)&gt;0,1,0)</f>
        <v/>
      </c>
      <c r="H4741">
        <f>IF($G4741=1,SUMIFS(Registros!$F$2:$F$6000,Registros!$A$2:$A$6000,"MOV",Registros!$B$2:$B$6000,$A4741),0)</f>
        <v/>
      </c>
      <c r="I4741">
        <f>IF(COUNTIFS(Registros!$A$2:$A$6000,"CS",Registros!$B$2:$B$6000,$A4741)&gt;0,1,0)</f>
        <v/>
      </c>
      <c r="J4741">
        <f>IF($I4741=1,SUMIFS(Registros!$I$2:$I$6000,Registros!$A$2:$A$6000,"CS",Registros!$B$2:$B$6000,$A4741),0)</f>
        <v/>
      </c>
      <c r="K4741">
        <f>IF(COUNTIFS(Winback!$K$2:$K$300,$D4741)&gt;0,1,0)</f>
        <v/>
      </c>
      <c r="L4741">
        <f>IF(AND($K4741=1,LEFT($A4741,3)="WB-"),SUMIFS(Winback!$D$2:$D$300,Winback!$K$2:$K$300,$D4741),0)</f>
        <v/>
      </c>
      <c r="M4741">
        <f>IF(OR($E4741=1,$G4741=1,SUMIFS(Registros!$J$2:$J$6000,Registros!$B$2:$B$6000,$A4741)&gt;0),1,0)</f>
        <v/>
      </c>
      <c r="N4741">
        <f>IF($J4741&gt;0,1,IF(COUNTIFS(Registros!$A$2:$A$6000,"CS",Registros!$B$2:$B$6000,$A4741,Registros!$K$2:$K$6000,"&lt;&gt;")&gt;0,1,0))</f>
        <v/>
      </c>
      <c r="O4741">
        <f>IF(AND($K4741=1,$E4741=0,$G4741=0,$I4741=0),"WINBACK",IF(AND($M4741=1,$N4741&gt;0),"CONVERGENTE",IF($M4741=1,"SOLO MÓVIL",IF($N4741&gt;0,"SOLO FIJO / INTERNET","SIN SERVICIOS"))))</f>
        <v/>
      </c>
      <c r="P4741">
        <f>IF($O4741="WINBACK","Recuperar (winback)",IF($O4741="CONVERGENTE","Upgrade / más líneas",IF($O4741="SOLO MÓVIL","Ofrecer fijo + internet (FLBBTV)",IF($O4741="SOLO FIJO / INTERNET","Ofrecer línea móvil Nextphone","Oferta completa (móvil + fijo + internet)"))))</f>
        <v/>
      </c>
      <c r="Q4741">
        <f>$F4741+$H4741+$L4741</f>
        <v/>
      </c>
      <c r="R4741">
        <f>IFERROR(VLOOKUP($A4741,Registros!$B$2:$G$6000,6,0),IFERROR(VLOOKUP($D4741,Winback!$B$2:$C$300,2,0),""))</f>
        <v/>
      </c>
      <c r="S4741">
        <f>IF($E4741=1,"NP","")&amp;IF($G4741=1,"+MOV","")&amp;IF($I4741=1,"+CS","")&amp;IF($K4741=1,"+WB","")</f>
        <v/>
      </c>
      <c r="T4741">
        <f>$E4741+$G4741+$I4741+$K4741</f>
        <v/>
      </c>
    </row>
    <row r="4742">
      <c r="A4742" t="inlineStr">
        <is>
          <t>332004970000</t>
        </is>
      </c>
      <c r="B4742" t="inlineStr">
        <is>
          <t>33200497</t>
        </is>
      </c>
      <c r="C4742" t="inlineStr">
        <is>
          <t>YULICE LOPEZ RODRIGUEZ</t>
        </is>
      </c>
      <c r="D4742" t="inlineStr">
        <is>
          <t>YULICELOPEZRODRIGUEZ</t>
        </is>
      </c>
      <c r="E4742">
        <f>IF(COUNTIFS(Registros!$A$2:$A$6000,"NP",Registros!$B$2:$B$6000,$A4742)&gt;0,1,0)</f>
        <v/>
      </c>
      <c r="F4742">
        <f>IF($E4742=1,SUMIFS(Registros!$F$2:$F$6000,Registros!$A$2:$A$6000,"NP",Registros!$B$2:$B$6000,$A4742),0)</f>
        <v/>
      </c>
      <c r="G4742">
        <f>IF(COUNTIFS(Registros!$A$2:$A$6000,"MOV",Registros!$B$2:$B$6000,$A4742)&gt;0,1,0)</f>
        <v/>
      </c>
      <c r="H4742">
        <f>IF($G4742=1,SUMIFS(Registros!$F$2:$F$6000,Registros!$A$2:$A$6000,"MOV",Registros!$B$2:$B$6000,$A4742),0)</f>
        <v/>
      </c>
      <c r="I4742">
        <f>IF(COUNTIFS(Registros!$A$2:$A$6000,"CS",Registros!$B$2:$B$6000,$A4742)&gt;0,1,0)</f>
        <v/>
      </c>
      <c r="J4742">
        <f>IF($I4742=1,SUMIFS(Registros!$I$2:$I$6000,Registros!$A$2:$A$6000,"CS",Registros!$B$2:$B$6000,$A4742),0)</f>
        <v/>
      </c>
      <c r="K4742">
        <f>IF(COUNTIFS(Winback!$K$2:$K$300,$D4742)&gt;0,1,0)</f>
        <v/>
      </c>
      <c r="L4742">
        <f>IF(AND($K4742=1,LEFT($A4742,3)="WB-"),SUMIFS(Winback!$D$2:$D$300,Winback!$K$2:$K$300,$D4742),0)</f>
        <v/>
      </c>
      <c r="M4742">
        <f>IF(OR($E4742=1,$G4742=1,SUMIFS(Registros!$J$2:$J$6000,Registros!$B$2:$B$6000,$A4742)&gt;0),1,0)</f>
        <v/>
      </c>
      <c r="N4742">
        <f>IF($J4742&gt;0,1,IF(COUNTIFS(Registros!$A$2:$A$6000,"CS",Registros!$B$2:$B$6000,$A4742,Registros!$K$2:$K$6000,"&lt;&gt;")&gt;0,1,0))</f>
        <v/>
      </c>
      <c r="O4742">
        <f>IF(AND($K4742=1,$E4742=0,$G4742=0,$I4742=0),"WINBACK",IF(AND($M4742=1,$N4742&gt;0),"CONVERGENTE",IF($M4742=1,"SOLO MÓVIL",IF($N4742&gt;0,"SOLO FIJO / INTERNET","SIN SERVICIOS"))))</f>
        <v/>
      </c>
      <c r="P4742">
        <f>IF($O4742="WINBACK","Recuperar (winback)",IF($O4742="CONVERGENTE","Upgrade / más líneas",IF($O4742="SOLO MÓVIL","Ofrecer fijo + internet (FLBBTV)",IF($O4742="SOLO FIJO / INTERNET","Ofrecer línea móvil Nextphone","Oferta completa (móvil + fijo + internet)"))))</f>
        <v/>
      </c>
      <c r="Q4742">
        <f>$F4742+$H4742+$L4742</f>
        <v/>
      </c>
      <c r="R4742">
        <f>IFERROR(VLOOKUP($A4742,Registros!$B$2:$G$6000,6,0),IFERROR(VLOOKUP($D4742,Winback!$B$2:$C$300,2,0),""))</f>
        <v/>
      </c>
      <c r="S4742">
        <f>IF($E4742=1,"NP","")&amp;IF($G4742=1,"+MOV","")&amp;IF($I4742=1,"+CS","")&amp;IF($K4742=1,"+WB","")</f>
        <v/>
      </c>
      <c r="T4742">
        <f>$E4742+$G4742+$I4742+$K4742</f>
        <v/>
      </c>
    </row>
    <row r="4743">
      <c r="A4743" t="inlineStr">
        <is>
          <t>335061780000</t>
        </is>
      </c>
      <c r="B4743" t="inlineStr">
        <is>
          <t>33506178</t>
        </is>
      </c>
      <c r="C4743" t="inlineStr">
        <is>
          <t>YULICE LOPEZ RODRIGUEZ</t>
        </is>
      </c>
      <c r="D4743" t="inlineStr">
        <is>
          <t>YULICELOPEZRODRIGUEZ</t>
        </is>
      </c>
      <c r="E4743">
        <f>IF(COUNTIFS(Registros!$A$2:$A$6000,"NP",Registros!$B$2:$B$6000,$A4743)&gt;0,1,0)</f>
        <v/>
      </c>
      <c r="F4743">
        <f>IF($E4743=1,SUMIFS(Registros!$F$2:$F$6000,Registros!$A$2:$A$6000,"NP",Registros!$B$2:$B$6000,$A4743),0)</f>
        <v/>
      </c>
      <c r="G4743">
        <f>IF(COUNTIFS(Registros!$A$2:$A$6000,"MOV",Registros!$B$2:$B$6000,$A4743)&gt;0,1,0)</f>
        <v/>
      </c>
      <c r="H4743">
        <f>IF($G4743=1,SUMIFS(Registros!$F$2:$F$6000,Registros!$A$2:$A$6000,"MOV",Registros!$B$2:$B$6000,$A4743),0)</f>
        <v/>
      </c>
      <c r="I4743">
        <f>IF(COUNTIFS(Registros!$A$2:$A$6000,"CS",Registros!$B$2:$B$6000,$A4743)&gt;0,1,0)</f>
        <v/>
      </c>
      <c r="J4743">
        <f>IF($I4743=1,SUMIFS(Registros!$I$2:$I$6000,Registros!$A$2:$A$6000,"CS",Registros!$B$2:$B$6000,$A4743),0)</f>
        <v/>
      </c>
      <c r="K4743">
        <f>IF(COUNTIFS(Winback!$K$2:$K$300,$D4743)&gt;0,1,0)</f>
        <v/>
      </c>
      <c r="L4743">
        <f>IF(AND($K4743=1,LEFT($A4743,3)="WB-"),SUMIFS(Winback!$D$2:$D$300,Winback!$K$2:$K$300,$D4743),0)</f>
        <v/>
      </c>
      <c r="M4743">
        <f>IF(OR($E4743=1,$G4743=1,SUMIFS(Registros!$J$2:$J$6000,Registros!$B$2:$B$6000,$A4743)&gt;0),1,0)</f>
        <v/>
      </c>
      <c r="N4743">
        <f>IF($J4743&gt;0,1,IF(COUNTIFS(Registros!$A$2:$A$6000,"CS",Registros!$B$2:$B$6000,$A4743,Registros!$K$2:$K$6000,"&lt;&gt;")&gt;0,1,0))</f>
        <v/>
      </c>
      <c r="O4743">
        <f>IF(AND($K4743=1,$E4743=0,$G4743=0,$I4743=0),"WINBACK",IF(AND($M4743=1,$N4743&gt;0),"CONVERGENTE",IF($M4743=1,"SOLO MÓVIL",IF($N4743&gt;0,"SOLO FIJO / INTERNET","SIN SERVICIOS"))))</f>
        <v/>
      </c>
      <c r="P4743">
        <f>IF($O4743="WINBACK","Recuperar (winback)",IF($O4743="CONVERGENTE","Upgrade / más líneas",IF($O4743="SOLO MÓVIL","Ofrecer fijo + internet (FLBBTV)",IF($O4743="SOLO FIJO / INTERNET","Ofrecer línea móvil Nextphone","Oferta completa (móvil + fijo + internet)"))))</f>
        <v/>
      </c>
      <c r="Q4743">
        <f>$F4743+$H4743+$L4743</f>
        <v/>
      </c>
      <c r="R4743">
        <f>IFERROR(VLOOKUP($A4743,Registros!$B$2:$G$6000,6,0),IFERROR(VLOOKUP($D4743,Winback!$B$2:$C$300,2,0),""))</f>
        <v/>
      </c>
      <c r="S4743">
        <f>IF($E4743=1,"NP","")&amp;IF($G4743=1,"+MOV","")&amp;IF($I4743=1,"+CS","")&amp;IF($K4743=1,"+WB","")</f>
        <v/>
      </c>
      <c r="T4743">
        <f>$E4743+$G4743+$I4743+$K4743</f>
        <v/>
      </c>
    </row>
    <row r="4744">
      <c r="A4744" t="inlineStr">
        <is>
          <t>345427740000</t>
        </is>
      </c>
      <c r="B4744" t="inlineStr">
        <is>
          <t>34542774</t>
        </is>
      </c>
      <c r="C4744" t="inlineStr">
        <is>
          <t>YULIETH DE GRACIA</t>
        </is>
      </c>
      <c r="D4744" t="inlineStr">
        <is>
          <t>YULIETHDEGRACIA</t>
        </is>
      </c>
      <c r="E4744">
        <f>IF(COUNTIFS(Registros!$A$2:$A$6000,"NP",Registros!$B$2:$B$6000,$A4744)&gt;0,1,0)</f>
        <v/>
      </c>
      <c r="F4744">
        <f>IF($E4744=1,SUMIFS(Registros!$F$2:$F$6000,Registros!$A$2:$A$6000,"NP",Registros!$B$2:$B$6000,$A4744),0)</f>
        <v/>
      </c>
      <c r="G4744">
        <f>IF(COUNTIFS(Registros!$A$2:$A$6000,"MOV",Registros!$B$2:$B$6000,$A4744)&gt;0,1,0)</f>
        <v/>
      </c>
      <c r="H4744">
        <f>IF($G4744=1,SUMIFS(Registros!$F$2:$F$6000,Registros!$A$2:$A$6000,"MOV",Registros!$B$2:$B$6000,$A4744),0)</f>
        <v/>
      </c>
      <c r="I4744">
        <f>IF(COUNTIFS(Registros!$A$2:$A$6000,"CS",Registros!$B$2:$B$6000,$A4744)&gt;0,1,0)</f>
        <v/>
      </c>
      <c r="J4744">
        <f>IF($I4744=1,SUMIFS(Registros!$I$2:$I$6000,Registros!$A$2:$A$6000,"CS",Registros!$B$2:$B$6000,$A4744),0)</f>
        <v/>
      </c>
      <c r="K4744">
        <f>IF(COUNTIFS(Winback!$K$2:$K$300,$D4744)&gt;0,1,0)</f>
        <v/>
      </c>
      <c r="L4744">
        <f>IF(AND($K4744=1,LEFT($A4744,3)="WB-"),SUMIFS(Winback!$D$2:$D$300,Winback!$K$2:$K$300,$D4744),0)</f>
        <v/>
      </c>
      <c r="M4744">
        <f>IF(OR($E4744=1,$G4744=1,SUMIFS(Registros!$J$2:$J$6000,Registros!$B$2:$B$6000,$A4744)&gt;0),1,0)</f>
        <v/>
      </c>
      <c r="N4744">
        <f>IF($J4744&gt;0,1,IF(COUNTIFS(Registros!$A$2:$A$6000,"CS",Registros!$B$2:$B$6000,$A4744,Registros!$K$2:$K$6000,"&lt;&gt;")&gt;0,1,0))</f>
        <v/>
      </c>
      <c r="O4744">
        <f>IF(AND($K4744=1,$E4744=0,$G4744=0,$I4744=0),"WINBACK",IF(AND($M4744=1,$N4744&gt;0),"CONVERGENTE",IF($M4744=1,"SOLO MÓVIL",IF($N4744&gt;0,"SOLO FIJO / INTERNET","SIN SERVICIOS"))))</f>
        <v/>
      </c>
      <c r="P4744">
        <f>IF($O4744="WINBACK","Recuperar (winback)",IF($O4744="CONVERGENTE","Upgrade / más líneas",IF($O4744="SOLO MÓVIL","Ofrecer fijo + internet (FLBBTV)",IF($O4744="SOLO FIJO / INTERNET","Ofrecer línea móvil Nextphone","Oferta completa (móvil + fijo + internet)"))))</f>
        <v/>
      </c>
      <c r="Q4744">
        <f>$F4744+$H4744+$L4744</f>
        <v/>
      </c>
      <c r="R4744">
        <f>IFERROR(VLOOKUP($A4744,Registros!$B$2:$G$6000,6,0),IFERROR(VLOOKUP($D4744,Winback!$B$2:$C$300,2,0),""))</f>
        <v/>
      </c>
      <c r="S4744">
        <f>IF($E4744=1,"NP","")&amp;IF($G4744=1,"+MOV","")&amp;IF($I4744=1,"+CS","")&amp;IF($K4744=1,"+WB","")</f>
        <v/>
      </c>
      <c r="T4744">
        <f>$E4744+$G4744+$I4744+$K4744</f>
        <v/>
      </c>
    </row>
    <row r="4745">
      <c r="A4745" t="inlineStr">
        <is>
          <t>345331250000</t>
        </is>
      </c>
      <c r="B4745" t="inlineStr">
        <is>
          <t>34533125</t>
        </is>
      </c>
      <c r="C4745" t="inlineStr">
        <is>
          <t>YULISSA ARGELIS ZHANG LIU</t>
        </is>
      </c>
      <c r="D4745" t="inlineStr">
        <is>
          <t>YULISSAARGELISZHANGLIU</t>
        </is>
      </c>
      <c r="E4745">
        <f>IF(COUNTIFS(Registros!$A$2:$A$6000,"NP",Registros!$B$2:$B$6000,$A4745)&gt;0,1,0)</f>
        <v/>
      </c>
      <c r="F4745">
        <f>IF($E4745=1,SUMIFS(Registros!$F$2:$F$6000,Registros!$A$2:$A$6000,"NP",Registros!$B$2:$B$6000,$A4745),0)</f>
        <v/>
      </c>
      <c r="G4745">
        <f>IF(COUNTIFS(Registros!$A$2:$A$6000,"MOV",Registros!$B$2:$B$6000,$A4745)&gt;0,1,0)</f>
        <v/>
      </c>
      <c r="H4745">
        <f>IF($G4745=1,SUMIFS(Registros!$F$2:$F$6000,Registros!$A$2:$A$6000,"MOV",Registros!$B$2:$B$6000,$A4745),0)</f>
        <v/>
      </c>
      <c r="I4745">
        <f>IF(COUNTIFS(Registros!$A$2:$A$6000,"CS",Registros!$B$2:$B$6000,$A4745)&gt;0,1,0)</f>
        <v/>
      </c>
      <c r="J4745">
        <f>IF($I4745=1,SUMIFS(Registros!$I$2:$I$6000,Registros!$A$2:$A$6000,"CS",Registros!$B$2:$B$6000,$A4745),0)</f>
        <v/>
      </c>
      <c r="K4745">
        <f>IF(COUNTIFS(Winback!$K$2:$K$300,$D4745)&gt;0,1,0)</f>
        <v/>
      </c>
      <c r="L4745">
        <f>IF(AND($K4745=1,LEFT($A4745,3)="WB-"),SUMIFS(Winback!$D$2:$D$300,Winback!$K$2:$K$300,$D4745),0)</f>
        <v/>
      </c>
      <c r="M4745">
        <f>IF(OR($E4745=1,$G4745=1,SUMIFS(Registros!$J$2:$J$6000,Registros!$B$2:$B$6000,$A4745)&gt;0),1,0)</f>
        <v/>
      </c>
      <c r="N4745">
        <f>IF($J4745&gt;0,1,IF(COUNTIFS(Registros!$A$2:$A$6000,"CS",Registros!$B$2:$B$6000,$A4745,Registros!$K$2:$K$6000,"&lt;&gt;")&gt;0,1,0))</f>
        <v/>
      </c>
      <c r="O4745">
        <f>IF(AND($K4745=1,$E4745=0,$G4745=0,$I4745=0),"WINBACK",IF(AND($M4745=1,$N4745&gt;0),"CONVERGENTE",IF($M4745=1,"SOLO MÓVIL",IF($N4745&gt;0,"SOLO FIJO / INTERNET","SIN SERVICIOS"))))</f>
        <v/>
      </c>
      <c r="P4745">
        <f>IF($O4745="WINBACK","Recuperar (winback)",IF($O4745="CONVERGENTE","Upgrade / más líneas",IF($O4745="SOLO MÓVIL","Ofrecer fijo + internet (FLBBTV)",IF($O4745="SOLO FIJO / INTERNET","Ofrecer línea móvil Nextphone","Oferta completa (móvil + fijo + internet)"))))</f>
        <v/>
      </c>
      <c r="Q4745">
        <f>$F4745+$H4745+$L4745</f>
        <v/>
      </c>
      <c r="R4745">
        <f>IFERROR(VLOOKUP($A4745,Registros!$B$2:$G$6000,6,0),IFERROR(VLOOKUP($D4745,Winback!$B$2:$C$300,2,0),""))</f>
        <v/>
      </c>
      <c r="S4745">
        <f>IF($E4745=1,"NP","")&amp;IF($G4745=1,"+MOV","")&amp;IF($I4745=1,"+CS","")&amp;IF($K4745=1,"+WB","")</f>
        <v/>
      </c>
      <c r="T4745">
        <f>$E4745+$G4745+$I4745+$K4745</f>
        <v/>
      </c>
    </row>
    <row r="4746">
      <c r="A4746" t="inlineStr">
        <is>
          <t>318073730000</t>
        </is>
      </c>
      <c r="B4746" t="inlineStr">
        <is>
          <t>31807373</t>
        </is>
      </c>
      <c r="C4746" t="inlineStr">
        <is>
          <t>YULISSA HOU HU</t>
        </is>
      </c>
      <c r="D4746" t="inlineStr">
        <is>
          <t>YULISSAHOUHU</t>
        </is>
      </c>
      <c r="E4746">
        <f>IF(COUNTIFS(Registros!$A$2:$A$6000,"NP",Registros!$B$2:$B$6000,$A4746)&gt;0,1,0)</f>
        <v/>
      </c>
      <c r="F4746">
        <f>IF($E4746=1,SUMIFS(Registros!$F$2:$F$6000,Registros!$A$2:$A$6000,"NP",Registros!$B$2:$B$6000,$A4746),0)</f>
        <v/>
      </c>
      <c r="G4746">
        <f>IF(COUNTIFS(Registros!$A$2:$A$6000,"MOV",Registros!$B$2:$B$6000,$A4746)&gt;0,1,0)</f>
        <v/>
      </c>
      <c r="H4746">
        <f>IF($G4746=1,SUMIFS(Registros!$F$2:$F$6000,Registros!$A$2:$A$6000,"MOV",Registros!$B$2:$B$6000,$A4746),0)</f>
        <v/>
      </c>
      <c r="I4746">
        <f>IF(COUNTIFS(Registros!$A$2:$A$6000,"CS",Registros!$B$2:$B$6000,$A4746)&gt;0,1,0)</f>
        <v/>
      </c>
      <c r="J4746">
        <f>IF($I4746=1,SUMIFS(Registros!$I$2:$I$6000,Registros!$A$2:$A$6000,"CS",Registros!$B$2:$B$6000,$A4746),0)</f>
        <v/>
      </c>
      <c r="K4746">
        <f>IF(COUNTIFS(Winback!$K$2:$K$300,$D4746)&gt;0,1,0)</f>
        <v/>
      </c>
      <c r="L4746">
        <f>IF(AND($K4746=1,LEFT($A4746,3)="WB-"),SUMIFS(Winback!$D$2:$D$300,Winback!$K$2:$K$300,$D4746),0)</f>
        <v/>
      </c>
      <c r="M4746">
        <f>IF(OR($E4746=1,$G4746=1,SUMIFS(Registros!$J$2:$J$6000,Registros!$B$2:$B$6000,$A4746)&gt;0),1,0)</f>
        <v/>
      </c>
      <c r="N4746">
        <f>IF($J4746&gt;0,1,IF(COUNTIFS(Registros!$A$2:$A$6000,"CS",Registros!$B$2:$B$6000,$A4746,Registros!$K$2:$K$6000,"&lt;&gt;")&gt;0,1,0))</f>
        <v/>
      </c>
      <c r="O4746">
        <f>IF(AND($K4746=1,$E4746=0,$G4746=0,$I4746=0),"WINBACK",IF(AND($M4746=1,$N4746&gt;0),"CONVERGENTE",IF($M4746=1,"SOLO MÓVIL",IF($N4746&gt;0,"SOLO FIJO / INTERNET","SIN SERVICIOS"))))</f>
        <v/>
      </c>
      <c r="P4746">
        <f>IF($O4746="WINBACK","Recuperar (winback)",IF($O4746="CONVERGENTE","Upgrade / más líneas",IF($O4746="SOLO MÓVIL","Ofrecer fijo + internet (FLBBTV)",IF($O4746="SOLO FIJO / INTERNET","Ofrecer línea móvil Nextphone","Oferta completa (móvil + fijo + internet)"))))</f>
        <v/>
      </c>
      <c r="Q4746">
        <f>$F4746+$H4746+$L4746</f>
        <v/>
      </c>
      <c r="R4746">
        <f>IFERROR(VLOOKUP($A4746,Registros!$B$2:$G$6000,6,0),IFERROR(VLOOKUP($D4746,Winback!$B$2:$C$300,2,0),""))</f>
        <v/>
      </c>
      <c r="S4746">
        <f>IF($E4746=1,"NP","")&amp;IF($G4746=1,"+MOV","")&amp;IF($I4746=1,"+CS","")&amp;IF($K4746=1,"+WB","")</f>
        <v/>
      </c>
      <c r="T4746">
        <f>$E4746+$G4746+$I4746+$K4746</f>
        <v/>
      </c>
    </row>
    <row r="4747">
      <c r="A4747" t="inlineStr">
        <is>
          <t>349258400000</t>
        </is>
      </c>
      <c r="B4747" t="inlineStr">
        <is>
          <t>34925840</t>
        </is>
      </c>
      <c r="C4747" t="inlineStr">
        <is>
          <t>YULIZA ELIZABETH ZHENG ZHANG</t>
        </is>
      </c>
      <c r="D4747" t="inlineStr">
        <is>
          <t>YULIZAELIZABETHZHENGZHANG</t>
        </is>
      </c>
      <c r="E4747">
        <f>IF(COUNTIFS(Registros!$A$2:$A$6000,"NP",Registros!$B$2:$B$6000,$A4747)&gt;0,1,0)</f>
        <v/>
      </c>
      <c r="F4747">
        <f>IF($E4747=1,SUMIFS(Registros!$F$2:$F$6000,Registros!$A$2:$A$6000,"NP",Registros!$B$2:$B$6000,$A4747),0)</f>
        <v/>
      </c>
      <c r="G4747">
        <f>IF(COUNTIFS(Registros!$A$2:$A$6000,"MOV",Registros!$B$2:$B$6000,$A4747)&gt;0,1,0)</f>
        <v/>
      </c>
      <c r="H4747">
        <f>IF($G4747=1,SUMIFS(Registros!$F$2:$F$6000,Registros!$A$2:$A$6000,"MOV",Registros!$B$2:$B$6000,$A4747),0)</f>
        <v/>
      </c>
      <c r="I4747">
        <f>IF(COUNTIFS(Registros!$A$2:$A$6000,"CS",Registros!$B$2:$B$6000,$A4747)&gt;0,1,0)</f>
        <v/>
      </c>
      <c r="J4747">
        <f>IF($I4747=1,SUMIFS(Registros!$I$2:$I$6000,Registros!$A$2:$A$6000,"CS",Registros!$B$2:$B$6000,$A4747),0)</f>
        <v/>
      </c>
      <c r="K4747">
        <f>IF(COUNTIFS(Winback!$K$2:$K$300,$D4747)&gt;0,1,0)</f>
        <v/>
      </c>
      <c r="L4747">
        <f>IF(AND($K4747=1,LEFT($A4747,3)="WB-"),SUMIFS(Winback!$D$2:$D$300,Winback!$K$2:$K$300,$D4747),0)</f>
        <v/>
      </c>
      <c r="M4747">
        <f>IF(OR($E4747=1,$G4747=1,SUMIFS(Registros!$J$2:$J$6000,Registros!$B$2:$B$6000,$A4747)&gt;0),1,0)</f>
        <v/>
      </c>
      <c r="N4747">
        <f>IF($J4747&gt;0,1,IF(COUNTIFS(Registros!$A$2:$A$6000,"CS",Registros!$B$2:$B$6000,$A4747,Registros!$K$2:$K$6000,"&lt;&gt;")&gt;0,1,0))</f>
        <v/>
      </c>
      <c r="O4747">
        <f>IF(AND($K4747=1,$E4747=0,$G4747=0,$I4747=0),"WINBACK",IF(AND($M4747=1,$N4747&gt;0),"CONVERGENTE",IF($M4747=1,"SOLO MÓVIL",IF($N4747&gt;0,"SOLO FIJO / INTERNET","SIN SERVICIOS"))))</f>
        <v/>
      </c>
      <c r="P4747">
        <f>IF($O4747="WINBACK","Recuperar (winback)",IF($O4747="CONVERGENTE","Upgrade / más líneas",IF($O4747="SOLO MÓVIL","Ofrecer fijo + internet (FLBBTV)",IF($O4747="SOLO FIJO / INTERNET","Ofrecer línea móvil Nextphone","Oferta completa (móvil + fijo + internet)"))))</f>
        <v/>
      </c>
      <c r="Q4747">
        <f>$F4747+$H4747+$L4747</f>
        <v/>
      </c>
      <c r="R4747">
        <f>IFERROR(VLOOKUP($A4747,Registros!$B$2:$G$6000,6,0),IFERROR(VLOOKUP($D4747,Winback!$B$2:$C$300,2,0),""))</f>
        <v/>
      </c>
      <c r="S4747">
        <f>IF($E4747=1,"NP","")&amp;IF($G4747=1,"+MOV","")&amp;IF($I4747=1,"+CS","")&amp;IF($K4747=1,"+WB","")</f>
        <v/>
      </c>
      <c r="T4747">
        <f>$E4747+$G4747+$I4747+$K4747</f>
        <v/>
      </c>
    </row>
    <row r="4748">
      <c r="A4748" t="inlineStr">
        <is>
          <t>191017920000</t>
        </is>
      </c>
      <c r="B4748" t="inlineStr">
        <is>
          <t>19101792</t>
        </is>
      </c>
      <c r="C4748" t="inlineStr">
        <is>
          <t>YUN CHANG GAN</t>
        </is>
      </c>
      <c r="D4748" t="inlineStr">
        <is>
          <t>YUNCHANGGAN</t>
        </is>
      </c>
      <c r="E4748">
        <f>IF(COUNTIFS(Registros!$A$2:$A$6000,"NP",Registros!$B$2:$B$6000,$A4748)&gt;0,1,0)</f>
        <v/>
      </c>
      <c r="F4748">
        <f>IF($E4748=1,SUMIFS(Registros!$F$2:$F$6000,Registros!$A$2:$A$6000,"NP",Registros!$B$2:$B$6000,$A4748),0)</f>
        <v/>
      </c>
      <c r="G4748">
        <f>IF(COUNTIFS(Registros!$A$2:$A$6000,"MOV",Registros!$B$2:$B$6000,$A4748)&gt;0,1,0)</f>
        <v/>
      </c>
      <c r="H4748">
        <f>IF($G4748=1,SUMIFS(Registros!$F$2:$F$6000,Registros!$A$2:$A$6000,"MOV",Registros!$B$2:$B$6000,$A4748),0)</f>
        <v/>
      </c>
      <c r="I4748">
        <f>IF(COUNTIFS(Registros!$A$2:$A$6000,"CS",Registros!$B$2:$B$6000,$A4748)&gt;0,1,0)</f>
        <v/>
      </c>
      <c r="J4748">
        <f>IF($I4748=1,SUMIFS(Registros!$I$2:$I$6000,Registros!$A$2:$A$6000,"CS",Registros!$B$2:$B$6000,$A4748),0)</f>
        <v/>
      </c>
      <c r="K4748">
        <f>IF(COUNTIFS(Winback!$K$2:$K$300,$D4748)&gt;0,1,0)</f>
        <v/>
      </c>
      <c r="L4748">
        <f>IF(AND($K4748=1,LEFT($A4748,3)="WB-"),SUMIFS(Winback!$D$2:$D$300,Winback!$K$2:$K$300,$D4748),0)</f>
        <v/>
      </c>
      <c r="M4748">
        <f>IF(OR($E4748=1,$G4748=1,SUMIFS(Registros!$J$2:$J$6000,Registros!$B$2:$B$6000,$A4748)&gt;0),1,0)</f>
        <v/>
      </c>
      <c r="N4748">
        <f>IF($J4748&gt;0,1,IF(COUNTIFS(Registros!$A$2:$A$6000,"CS",Registros!$B$2:$B$6000,$A4748,Registros!$K$2:$K$6000,"&lt;&gt;")&gt;0,1,0))</f>
        <v/>
      </c>
      <c r="O4748">
        <f>IF(AND($K4748=1,$E4748=0,$G4748=0,$I4748=0),"WINBACK",IF(AND($M4748=1,$N4748&gt;0),"CONVERGENTE",IF($M4748=1,"SOLO MÓVIL",IF($N4748&gt;0,"SOLO FIJO / INTERNET","SIN SERVICIOS"))))</f>
        <v/>
      </c>
      <c r="P4748">
        <f>IF($O4748="WINBACK","Recuperar (winback)",IF($O4748="CONVERGENTE","Upgrade / más líneas",IF($O4748="SOLO MÓVIL","Ofrecer fijo + internet (FLBBTV)",IF($O4748="SOLO FIJO / INTERNET","Ofrecer línea móvil Nextphone","Oferta completa (móvil + fijo + internet)"))))</f>
        <v/>
      </c>
      <c r="Q4748">
        <f>$F4748+$H4748+$L4748</f>
        <v/>
      </c>
      <c r="R4748">
        <f>IFERROR(VLOOKUP($A4748,Registros!$B$2:$G$6000,6,0),IFERROR(VLOOKUP($D4748,Winback!$B$2:$C$300,2,0),""))</f>
        <v/>
      </c>
      <c r="S4748">
        <f>IF($E4748=1,"NP","")&amp;IF($G4748=1,"+MOV","")&amp;IF($I4748=1,"+CS","")&amp;IF($K4748=1,"+WB","")</f>
        <v/>
      </c>
      <c r="T4748">
        <f>$E4748+$G4748+$I4748+$K4748</f>
        <v/>
      </c>
    </row>
    <row r="4749">
      <c r="A4749" t="inlineStr">
        <is>
          <t>344280870000</t>
        </is>
      </c>
      <c r="B4749" t="inlineStr">
        <is>
          <t>34428087</t>
        </is>
      </c>
      <c r="C4749" t="inlineStr">
        <is>
          <t>YUN FENG CHEN</t>
        </is>
      </c>
      <c r="D4749" t="inlineStr">
        <is>
          <t>YUNFENGCHEN</t>
        </is>
      </c>
      <c r="E4749">
        <f>IF(COUNTIFS(Registros!$A$2:$A$6000,"NP",Registros!$B$2:$B$6000,$A4749)&gt;0,1,0)</f>
        <v/>
      </c>
      <c r="F4749">
        <f>IF($E4749=1,SUMIFS(Registros!$F$2:$F$6000,Registros!$A$2:$A$6000,"NP",Registros!$B$2:$B$6000,$A4749),0)</f>
        <v/>
      </c>
      <c r="G4749">
        <f>IF(COUNTIFS(Registros!$A$2:$A$6000,"MOV",Registros!$B$2:$B$6000,$A4749)&gt;0,1,0)</f>
        <v/>
      </c>
      <c r="H4749">
        <f>IF($G4749=1,SUMIFS(Registros!$F$2:$F$6000,Registros!$A$2:$A$6000,"MOV",Registros!$B$2:$B$6000,$A4749),0)</f>
        <v/>
      </c>
      <c r="I4749">
        <f>IF(COUNTIFS(Registros!$A$2:$A$6000,"CS",Registros!$B$2:$B$6000,$A4749)&gt;0,1,0)</f>
        <v/>
      </c>
      <c r="J4749">
        <f>IF($I4749=1,SUMIFS(Registros!$I$2:$I$6000,Registros!$A$2:$A$6000,"CS",Registros!$B$2:$B$6000,$A4749),0)</f>
        <v/>
      </c>
      <c r="K4749">
        <f>IF(COUNTIFS(Winback!$K$2:$K$300,$D4749)&gt;0,1,0)</f>
        <v/>
      </c>
      <c r="L4749">
        <f>IF(AND($K4749=1,LEFT($A4749,3)="WB-"),SUMIFS(Winback!$D$2:$D$300,Winback!$K$2:$K$300,$D4749),0)</f>
        <v/>
      </c>
      <c r="M4749">
        <f>IF(OR($E4749=1,$G4749=1,SUMIFS(Registros!$J$2:$J$6000,Registros!$B$2:$B$6000,$A4749)&gt;0),1,0)</f>
        <v/>
      </c>
      <c r="N4749">
        <f>IF($J4749&gt;0,1,IF(COUNTIFS(Registros!$A$2:$A$6000,"CS",Registros!$B$2:$B$6000,$A4749,Registros!$K$2:$K$6000,"&lt;&gt;")&gt;0,1,0))</f>
        <v/>
      </c>
      <c r="O4749">
        <f>IF(AND($K4749=1,$E4749=0,$G4749=0,$I4749=0),"WINBACK",IF(AND($M4749=1,$N4749&gt;0),"CONVERGENTE",IF($M4749=1,"SOLO MÓVIL",IF($N4749&gt;0,"SOLO FIJO / INTERNET","SIN SERVICIOS"))))</f>
        <v/>
      </c>
      <c r="P4749">
        <f>IF($O4749="WINBACK","Recuperar (winback)",IF($O4749="CONVERGENTE","Upgrade / más líneas",IF($O4749="SOLO MÓVIL","Ofrecer fijo + internet (FLBBTV)",IF($O4749="SOLO FIJO / INTERNET","Ofrecer línea móvil Nextphone","Oferta completa (móvil + fijo + internet)"))))</f>
        <v/>
      </c>
      <c r="Q4749">
        <f>$F4749+$H4749+$L4749</f>
        <v/>
      </c>
      <c r="R4749">
        <f>IFERROR(VLOOKUP($A4749,Registros!$B$2:$G$6000,6,0),IFERROR(VLOOKUP($D4749,Winback!$B$2:$C$300,2,0),""))</f>
        <v/>
      </c>
      <c r="S4749">
        <f>IF($E4749=1,"NP","")&amp;IF($G4749=1,"+MOV","")&amp;IF($I4749=1,"+CS","")&amp;IF($K4749=1,"+WB","")</f>
        <v/>
      </c>
      <c r="T4749">
        <f>$E4749+$G4749+$I4749+$K4749</f>
        <v/>
      </c>
    </row>
    <row r="4750">
      <c r="A4750" t="inlineStr">
        <is>
          <t>113012170000</t>
        </is>
      </c>
      <c r="B4750" t="inlineStr">
        <is>
          <t>11301217</t>
        </is>
      </c>
      <c r="C4750" t="inlineStr">
        <is>
          <t>AIZHEN HUANG</t>
        </is>
      </c>
      <c r="D4750" t="inlineStr">
        <is>
          <t>AIZHENHUANG</t>
        </is>
      </c>
      <c r="E4750">
        <f>IF(COUNTIFS(Registros!$A$2:$A$6000,"NP",Registros!$B$2:$B$6000,$A4750)&gt;0,1,0)</f>
        <v/>
      </c>
      <c r="F4750">
        <f>IF($E4750=1,SUMIFS(Registros!$F$2:$F$6000,Registros!$A$2:$A$6000,"NP",Registros!$B$2:$B$6000,$A4750),0)</f>
        <v/>
      </c>
      <c r="G4750">
        <f>IF(COUNTIFS(Registros!$A$2:$A$6000,"MOV",Registros!$B$2:$B$6000,$A4750)&gt;0,1,0)</f>
        <v/>
      </c>
      <c r="H4750">
        <f>IF($G4750=1,SUMIFS(Registros!$F$2:$F$6000,Registros!$A$2:$A$6000,"MOV",Registros!$B$2:$B$6000,$A4750),0)</f>
        <v/>
      </c>
      <c r="I4750">
        <f>IF(COUNTIFS(Registros!$A$2:$A$6000,"CS",Registros!$B$2:$B$6000,$A4750)&gt;0,1,0)</f>
        <v/>
      </c>
      <c r="J4750">
        <f>IF($I4750=1,SUMIFS(Registros!$I$2:$I$6000,Registros!$A$2:$A$6000,"CS",Registros!$B$2:$B$6000,$A4750),0)</f>
        <v/>
      </c>
      <c r="K4750">
        <f>IF(COUNTIFS(Winback!$K$2:$K$300,$D4750)&gt;0,1,0)</f>
        <v/>
      </c>
      <c r="L4750">
        <f>IF(AND($K4750=1,LEFT($A4750,3)="WB-"),SUMIFS(Winback!$D$2:$D$300,Winback!$K$2:$K$300,$D4750),0)</f>
        <v/>
      </c>
      <c r="M4750">
        <f>IF(OR($E4750=1,$G4750=1,SUMIFS(Registros!$J$2:$J$6000,Registros!$B$2:$B$6000,$A4750)&gt;0),1,0)</f>
        <v/>
      </c>
      <c r="N4750">
        <f>IF($J4750&gt;0,1,IF(COUNTIFS(Registros!$A$2:$A$6000,"CS",Registros!$B$2:$B$6000,$A4750,Registros!$K$2:$K$6000,"&lt;&gt;")&gt;0,1,0))</f>
        <v/>
      </c>
      <c r="O4750">
        <f>IF(AND($K4750=1,$E4750=0,$G4750=0,$I4750=0),"WINBACK",IF(AND($M4750=1,$N4750&gt;0),"CONVERGENTE",IF($M4750=1,"SOLO MÓVIL",IF($N4750&gt;0,"SOLO FIJO / INTERNET","SIN SERVICIOS"))))</f>
        <v/>
      </c>
      <c r="P4750">
        <f>IF($O4750="WINBACK","Recuperar (winback)",IF($O4750="CONVERGENTE","Upgrade / más líneas",IF($O4750="SOLO MÓVIL","Ofrecer fijo + internet (FLBBTV)",IF($O4750="SOLO FIJO / INTERNET","Ofrecer línea móvil Nextphone","Oferta completa (móvil + fijo + internet)"))))</f>
        <v/>
      </c>
      <c r="Q4750">
        <f>$F4750+$H4750+$L4750</f>
        <v/>
      </c>
      <c r="R4750">
        <f>IFERROR(VLOOKUP($A4750,Registros!$B$2:$G$6000,6,0),IFERROR(VLOOKUP($D4750,Winback!$B$2:$C$300,2,0),""))</f>
        <v/>
      </c>
      <c r="S4750">
        <f>IF($E4750=1,"NP","")&amp;IF($G4750=1,"+MOV","")&amp;IF($I4750=1,"+CS","")&amp;IF($K4750=1,"+WB","")</f>
        <v/>
      </c>
      <c r="T4750">
        <f>$E4750+$G4750+$I4750+$K4750</f>
        <v/>
      </c>
    </row>
    <row r="4751">
      <c r="A4751" t="inlineStr">
        <is>
          <t>324099180000</t>
        </is>
      </c>
      <c r="B4751" t="inlineStr">
        <is>
          <t>32409918</t>
        </is>
      </c>
      <c r="C4751" t="inlineStr">
        <is>
          <t>YUN KUEN LEE</t>
        </is>
      </c>
      <c r="D4751" t="inlineStr">
        <is>
          <t>YUNKUENLEE</t>
        </is>
      </c>
      <c r="E4751">
        <f>IF(COUNTIFS(Registros!$A$2:$A$6000,"NP",Registros!$B$2:$B$6000,$A4751)&gt;0,1,0)</f>
        <v/>
      </c>
      <c r="F4751">
        <f>IF($E4751=1,SUMIFS(Registros!$F$2:$F$6000,Registros!$A$2:$A$6000,"NP",Registros!$B$2:$B$6000,$A4751),0)</f>
        <v/>
      </c>
      <c r="G4751">
        <f>IF(COUNTIFS(Registros!$A$2:$A$6000,"MOV",Registros!$B$2:$B$6000,$A4751)&gt;0,1,0)</f>
        <v/>
      </c>
      <c r="H4751">
        <f>IF($G4751=1,SUMIFS(Registros!$F$2:$F$6000,Registros!$A$2:$A$6000,"MOV",Registros!$B$2:$B$6000,$A4751),0)</f>
        <v/>
      </c>
      <c r="I4751">
        <f>IF(COUNTIFS(Registros!$A$2:$A$6000,"CS",Registros!$B$2:$B$6000,$A4751)&gt;0,1,0)</f>
        <v/>
      </c>
      <c r="J4751">
        <f>IF($I4751=1,SUMIFS(Registros!$I$2:$I$6000,Registros!$A$2:$A$6000,"CS",Registros!$B$2:$B$6000,$A4751),0)</f>
        <v/>
      </c>
      <c r="K4751">
        <f>IF(COUNTIFS(Winback!$K$2:$K$300,$D4751)&gt;0,1,0)</f>
        <v/>
      </c>
      <c r="L4751">
        <f>IF(AND($K4751=1,LEFT($A4751,3)="WB-"),SUMIFS(Winback!$D$2:$D$300,Winback!$K$2:$K$300,$D4751),0)</f>
        <v/>
      </c>
      <c r="M4751">
        <f>IF(OR($E4751=1,$G4751=1,SUMIFS(Registros!$J$2:$J$6000,Registros!$B$2:$B$6000,$A4751)&gt;0),1,0)</f>
        <v/>
      </c>
      <c r="N4751">
        <f>IF($J4751&gt;0,1,IF(COUNTIFS(Registros!$A$2:$A$6000,"CS",Registros!$B$2:$B$6000,$A4751,Registros!$K$2:$K$6000,"&lt;&gt;")&gt;0,1,0))</f>
        <v/>
      </c>
      <c r="O4751">
        <f>IF(AND($K4751=1,$E4751=0,$G4751=0,$I4751=0),"WINBACK",IF(AND($M4751=1,$N4751&gt;0),"CONVERGENTE",IF($M4751=1,"SOLO MÓVIL",IF($N4751&gt;0,"SOLO FIJO / INTERNET","SIN SERVICIOS"))))</f>
        <v/>
      </c>
      <c r="P4751">
        <f>IF($O4751="WINBACK","Recuperar (winback)",IF($O4751="CONVERGENTE","Upgrade / más líneas",IF($O4751="SOLO MÓVIL","Ofrecer fijo + internet (FLBBTV)",IF($O4751="SOLO FIJO / INTERNET","Ofrecer línea móvil Nextphone","Oferta completa (móvil + fijo + internet)"))))</f>
        <v/>
      </c>
      <c r="Q4751">
        <f>$F4751+$H4751+$L4751</f>
        <v/>
      </c>
      <c r="R4751">
        <f>IFERROR(VLOOKUP($A4751,Registros!$B$2:$G$6000,6,0),IFERROR(VLOOKUP($D4751,Winback!$B$2:$C$300,2,0),""))</f>
        <v/>
      </c>
      <c r="S4751">
        <f>IF($E4751=1,"NP","")&amp;IF($G4751=1,"+MOV","")&amp;IF($I4751=1,"+CS","")&amp;IF($K4751=1,"+WB","")</f>
        <v/>
      </c>
      <c r="T4751">
        <f>$E4751+$G4751+$I4751+$K4751</f>
        <v/>
      </c>
    </row>
    <row r="4752">
      <c r="A4752" t="inlineStr">
        <is>
          <t>326098570000</t>
        </is>
      </c>
      <c r="B4752" t="inlineStr">
        <is>
          <t>32609857</t>
        </is>
      </c>
      <c r="C4752" t="inlineStr">
        <is>
          <t>YUN KUEN LEE</t>
        </is>
      </c>
      <c r="D4752" t="inlineStr">
        <is>
          <t>YUNKUENLEE</t>
        </is>
      </c>
      <c r="E4752">
        <f>IF(COUNTIFS(Registros!$A$2:$A$6000,"NP",Registros!$B$2:$B$6000,$A4752)&gt;0,1,0)</f>
        <v/>
      </c>
      <c r="F4752">
        <f>IF($E4752=1,SUMIFS(Registros!$F$2:$F$6000,Registros!$A$2:$A$6000,"NP",Registros!$B$2:$B$6000,$A4752),0)</f>
        <v/>
      </c>
      <c r="G4752">
        <f>IF(COUNTIFS(Registros!$A$2:$A$6000,"MOV",Registros!$B$2:$B$6000,$A4752)&gt;0,1,0)</f>
        <v/>
      </c>
      <c r="H4752">
        <f>IF($G4752=1,SUMIFS(Registros!$F$2:$F$6000,Registros!$A$2:$A$6000,"MOV",Registros!$B$2:$B$6000,$A4752),0)</f>
        <v/>
      </c>
      <c r="I4752">
        <f>IF(COUNTIFS(Registros!$A$2:$A$6000,"CS",Registros!$B$2:$B$6000,$A4752)&gt;0,1,0)</f>
        <v/>
      </c>
      <c r="J4752">
        <f>IF($I4752=1,SUMIFS(Registros!$I$2:$I$6000,Registros!$A$2:$A$6000,"CS",Registros!$B$2:$B$6000,$A4752),0)</f>
        <v/>
      </c>
      <c r="K4752">
        <f>IF(COUNTIFS(Winback!$K$2:$K$300,$D4752)&gt;0,1,0)</f>
        <v/>
      </c>
      <c r="L4752">
        <f>IF(AND($K4752=1,LEFT($A4752,3)="WB-"),SUMIFS(Winback!$D$2:$D$300,Winback!$K$2:$K$300,$D4752),0)</f>
        <v/>
      </c>
      <c r="M4752">
        <f>IF(OR($E4752=1,$G4752=1,SUMIFS(Registros!$J$2:$J$6000,Registros!$B$2:$B$6000,$A4752)&gt;0),1,0)</f>
        <v/>
      </c>
      <c r="N4752">
        <f>IF($J4752&gt;0,1,IF(COUNTIFS(Registros!$A$2:$A$6000,"CS",Registros!$B$2:$B$6000,$A4752,Registros!$K$2:$K$6000,"&lt;&gt;")&gt;0,1,0))</f>
        <v/>
      </c>
      <c r="O4752">
        <f>IF(AND($K4752=1,$E4752=0,$G4752=0,$I4752=0),"WINBACK",IF(AND($M4752=1,$N4752&gt;0),"CONVERGENTE",IF($M4752=1,"SOLO MÓVIL",IF($N4752&gt;0,"SOLO FIJO / INTERNET","SIN SERVICIOS"))))</f>
        <v/>
      </c>
      <c r="P4752">
        <f>IF($O4752="WINBACK","Recuperar (winback)",IF($O4752="CONVERGENTE","Upgrade / más líneas",IF($O4752="SOLO MÓVIL","Ofrecer fijo + internet (FLBBTV)",IF($O4752="SOLO FIJO / INTERNET","Ofrecer línea móvil Nextphone","Oferta completa (móvil + fijo + internet)"))))</f>
        <v/>
      </c>
      <c r="Q4752">
        <f>$F4752+$H4752+$L4752</f>
        <v/>
      </c>
      <c r="R4752">
        <f>IFERROR(VLOOKUP($A4752,Registros!$B$2:$G$6000,6,0),IFERROR(VLOOKUP($D4752,Winback!$B$2:$C$300,2,0),""))</f>
        <v/>
      </c>
      <c r="S4752">
        <f>IF($E4752=1,"NP","")&amp;IF($G4752=1,"+MOV","")&amp;IF($I4752=1,"+CS","")&amp;IF($K4752=1,"+WB","")</f>
        <v/>
      </c>
      <c r="T4752">
        <f>$E4752+$G4752+$I4752+$K4752</f>
        <v/>
      </c>
    </row>
    <row r="4753">
      <c r="A4753" t="inlineStr">
        <is>
          <t>338014340000</t>
        </is>
      </c>
      <c r="B4753" t="inlineStr">
        <is>
          <t>33801434</t>
        </is>
      </c>
      <c r="C4753" t="inlineStr">
        <is>
          <t>YUN SUN KAM</t>
        </is>
      </c>
      <c r="D4753" t="inlineStr">
        <is>
          <t>YUNSUNKAM</t>
        </is>
      </c>
      <c r="E4753">
        <f>IF(COUNTIFS(Registros!$A$2:$A$6000,"NP",Registros!$B$2:$B$6000,$A4753)&gt;0,1,0)</f>
        <v/>
      </c>
      <c r="F4753">
        <f>IF($E4753=1,SUMIFS(Registros!$F$2:$F$6000,Registros!$A$2:$A$6000,"NP",Registros!$B$2:$B$6000,$A4753),0)</f>
        <v/>
      </c>
      <c r="G4753">
        <f>IF(COUNTIFS(Registros!$A$2:$A$6000,"MOV",Registros!$B$2:$B$6000,$A4753)&gt;0,1,0)</f>
        <v/>
      </c>
      <c r="H4753">
        <f>IF($G4753=1,SUMIFS(Registros!$F$2:$F$6000,Registros!$A$2:$A$6000,"MOV",Registros!$B$2:$B$6000,$A4753),0)</f>
        <v/>
      </c>
      <c r="I4753">
        <f>IF(COUNTIFS(Registros!$A$2:$A$6000,"CS",Registros!$B$2:$B$6000,$A4753)&gt;0,1,0)</f>
        <v/>
      </c>
      <c r="J4753">
        <f>IF($I4753=1,SUMIFS(Registros!$I$2:$I$6000,Registros!$A$2:$A$6000,"CS",Registros!$B$2:$B$6000,$A4753),0)</f>
        <v/>
      </c>
      <c r="K4753">
        <f>IF(COUNTIFS(Winback!$K$2:$K$300,$D4753)&gt;0,1,0)</f>
        <v/>
      </c>
      <c r="L4753">
        <f>IF(AND($K4753=1,LEFT($A4753,3)="WB-"),SUMIFS(Winback!$D$2:$D$300,Winback!$K$2:$K$300,$D4753),0)</f>
        <v/>
      </c>
      <c r="M4753">
        <f>IF(OR($E4753=1,$G4753=1,SUMIFS(Registros!$J$2:$J$6000,Registros!$B$2:$B$6000,$A4753)&gt;0),1,0)</f>
        <v/>
      </c>
      <c r="N4753">
        <f>IF($J4753&gt;0,1,IF(COUNTIFS(Registros!$A$2:$A$6000,"CS",Registros!$B$2:$B$6000,$A4753,Registros!$K$2:$K$6000,"&lt;&gt;")&gt;0,1,0))</f>
        <v/>
      </c>
      <c r="O4753">
        <f>IF(AND($K4753=1,$E4753=0,$G4753=0,$I4753=0),"WINBACK",IF(AND($M4753=1,$N4753&gt;0),"CONVERGENTE",IF($M4753=1,"SOLO MÓVIL",IF($N4753&gt;0,"SOLO FIJO / INTERNET","SIN SERVICIOS"))))</f>
        <v/>
      </c>
      <c r="P4753">
        <f>IF($O4753="WINBACK","Recuperar (winback)",IF($O4753="CONVERGENTE","Upgrade / más líneas",IF($O4753="SOLO MÓVIL","Ofrecer fijo + internet (FLBBTV)",IF($O4753="SOLO FIJO / INTERNET","Ofrecer línea móvil Nextphone","Oferta completa (móvil + fijo + internet)"))))</f>
        <v/>
      </c>
      <c r="Q4753">
        <f>$F4753+$H4753+$L4753</f>
        <v/>
      </c>
      <c r="R4753">
        <f>IFERROR(VLOOKUP($A4753,Registros!$B$2:$G$6000,6,0),IFERROR(VLOOKUP($D4753,Winback!$B$2:$C$300,2,0),""))</f>
        <v/>
      </c>
      <c r="S4753">
        <f>IF($E4753=1,"NP","")&amp;IF($G4753=1,"+MOV","")&amp;IF($I4753=1,"+CS","")&amp;IF($K4753=1,"+WB","")</f>
        <v/>
      </c>
      <c r="T4753">
        <f>$E4753+$G4753+$I4753+$K4753</f>
        <v/>
      </c>
    </row>
    <row r="4754">
      <c r="A4754" t="inlineStr">
        <is>
          <t>339252150000</t>
        </is>
      </c>
      <c r="B4754" t="inlineStr">
        <is>
          <t>33925215</t>
        </is>
      </c>
      <c r="C4754" t="inlineStr">
        <is>
          <t>YUNCHENG ZHANG</t>
        </is>
      </c>
      <c r="D4754" t="inlineStr">
        <is>
          <t>YUNCHENGZHANG</t>
        </is>
      </c>
      <c r="E4754">
        <f>IF(COUNTIFS(Registros!$A$2:$A$6000,"NP",Registros!$B$2:$B$6000,$A4754)&gt;0,1,0)</f>
        <v/>
      </c>
      <c r="F4754">
        <f>IF($E4754=1,SUMIFS(Registros!$F$2:$F$6000,Registros!$A$2:$A$6000,"NP",Registros!$B$2:$B$6000,$A4754),0)</f>
        <v/>
      </c>
      <c r="G4754">
        <f>IF(COUNTIFS(Registros!$A$2:$A$6000,"MOV",Registros!$B$2:$B$6000,$A4754)&gt;0,1,0)</f>
        <v/>
      </c>
      <c r="H4754">
        <f>IF($G4754=1,SUMIFS(Registros!$F$2:$F$6000,Registros!$A$2:$A$6000,"MOV",Registros!$B$2:$B$6000,$A4754),0)</f>
        <v/>
      </c>
      <c r="I4754">
        <f>IF(COUNTIFS(Registros!$A$2:$A$6000,"CS",Registros!$B$2:$B$6000,$A4754)&gt;0,1,0)</f>
        <v/>
      </c>
      <c r="J4754">
        <f>IF($I4754=1,SUMIFS(Registros!$I$2:$I$6000,Registros!$A$2:$A$6000,"CS",Registros!$B$2:$B$6000,$A4754),0)</f>
        <v/>
      </c>
      <c r="K4754">
        <f>IF(COUNTIFS(Winback!$K$2:$K$300,$D4754)&gt;0,1,0)</f>
        <v/>
      </c>
      <c r="L4754">
        <f>IF(AND($K4754=1,LEFT($A4754,3)="WB-"),SUMIFS(Winback!$D$2:$D$300,Winback!$K$2:$K$300,$D4754),0)</f>
        <v/>
      </c>
      <c r="M4754">
        <f>IF(OR($E4754=1,$G4754=1,SUMIFS(Registros!$J$2:$J$6000,Registros!$B$2:$B$6000,$A4754)&gt;0),1,0)</f>
        <v/>
      </c>
      <c r="N4754">
        <f>IF($J4754&gt;0,1,IF(COUNTIFS(Registros!$A$2:$A$6000,"CS",Registros!$B$2:$B$6000,$A4754,Registros!$K$2:$K$6000,"&lt;&gt;")&gt;0,1,0))</f>
        <v/>
      </c>
      <c r="O4754">
        <f>IF(AND($K4754=1,$E4754=0,$G4754=0,$I4754=0),"WINBACK",IF(AND($M4754=1,$N4754&gt;0),"CONVERGENTE",IF($M4754=1,"SOLO MÓVIL",IF($N4754&gt;0,"SOLO FIJO / INTERNET","SIN SERVICIOS"))))</f>
        <v/>
      </c>
      <c r="P4754">
        <f>IF($O4754="WINBACK","Recuperar (winback)",IF($O4754="CONVERGENTE","Upgrade / más líneas",IF($O4754="SOLO MÓVIL","Ofrecer fijo + internet (FLBBTV)",IF($O4754="SOLO FIJO / INTERNET","Ofrecer línea móvil Nextphone","Oferta completa (móvil + fijo + internet)"))))</f>
        <v/>
      </c>
      <c r="Q4754">
        <f>$F4754+$H4754+$L4754</f>
        <v/>
      </c>
      <c r="R4754">
        <f>IFERROR(VLOOKUP($A4754,Registros!$B$2:$G$6000,6,0),IFERROR(VLOOKUP($D4754,Winback!$B$2:$C$300,2,0),""))</f>
        <v/>
      </c>
      <c r="S4754">
        <f>IF($E4754=1,"NP","")&amp;IF($G4754=1,"+MOV","")&amp;IF($I4754=1,"+CS","")&amp;IF($K4754=1,"+WB","")</f>
        <v/>
      </c>
      <c r="T4754">
        <f>$E4754+$G4754+$I4754+$K4754</f>
        <v/>
      </c>
    </row>
    <row r="4755">
      <c r="A4755" t="inlineStr">
        <is>
          <t>346007270000</t>
        </is>
      </c>
      <c r="B4755" t="inlineStr">
        <is>
          <t>34600727</t>
        </is>
      </c>
      <c r="C4755" t="inlineStr">
        <is>
          <t>YUNFA WANG</t>
        </is>
      </c>
      <c r="D4755" t="inlineStr">
        <is>
          <t>YUNFAWANG</t>
        </is>
      </c>
      <c r="E4755">
        <f>IF(COUNTIFS(Registros!$A$2:$A$6000,"NP",Registros!$B$2:$B$6000,$A4755)&gt;0,1,0)</f>
        <v/>
      </c>
      <c r="F4755">
        <f>IF($E4755=1,SUMIFS(Registros!$F$2:$F$6000,Registros!$A$2:$A$6000,"NP",Registros!$B$2:$B$6000,$A4755),0)</f>
        <v/>
      </c>
      <c r="G4755">
        <f>IF(COUNTIFS(Registros!$A$2:$A$6000,"MOV",Registros!$B$2:$B$6000,$A4755)&gt;0,1,0)</f>
        <v/>
      </c>
      <c r="H4755">
        <f>IF($G4755=1,SUMIFS(Registros!$F$2:$F$6000,Registros!$A$2:$A$6000,"MOV",Registros!$B$2:$B$6000,$A4755),0)</f>
        <v/>
      </c>
      <c r="I4755">
        <f>IF(COUNTIFS(Registros!$A$2:$A$6000,"CS",Registros!$B$2:$B$6000,$A4755)&gt;0,1,0)</f>
        <v/>
      </c>
      <c r="J4755">
        <f>IF($I4755=1,SUMIFS(Registros!$I$2:$I$6000,Registros!$A$2:$A$6000,"CS",Registros!$B$2:$B$6000,$A4755),0)</f>
        <v/>
      </c>
      <c r="K4755">
        <f>IF(COUNTIFS(Winback!$K$2:$K$300,$D4755)&gt;0,1,0)</f>
        <v/>
      </c>
      <c r="L4755">
        <f>IF(AND($K4755=1,LEFT($A4755,3)="WB-"),SUMIFS(Winback!$D$2:$D$300,Winback!$K$2:$K$300,$D4755),0)</f>
        <v/>
      </c>
      <c r="M4755">
        <f>IF(OR($E4755=1,$G4755=1,SUMIFS(Registros!$J$2:$J$6000,Registros!$B$2:$B$6000,$A4755)&gt;0),1,0)</f>
        <v/>
      </c>
      <c r="N4755">
        <f>IF($J4755&gt;0,1,IF(COUNTIFS(Registros!$A$2:$A$6000,"CS",Registros!$B$2:$B$6000,$A4755,Registros!$K$2:$K$6000,"&lt;&gt;")&gt;0,1,0))</f>
        <v/>
      </c>
      <c r="O4755">
        <f>IF(AND($K4755=1,$E4755=0,$G4755=0,$I4755=0),"WINBACK",IF(AND($M4755=1,$N4755&gt;0),"CONVERGENTE",IF($M4755=1,"SOLO MÓVIL",IF($N4755&gt;0,"SOLO FIJO / INTERNET","SIN SERVICIOS"))))</f>
        <v/>
      </c>
      <c r="P4755">
        <f>IF($O4755="WINBACK","Recuperar (winback)",IF($O4755="CONVERGENTE","Upgrade / más líneas",IF($O4755="SOLO MÓVIL","Ofrecer fijo + internet (FLBBTV)",IF($O4755="SOLO FIJO / INTERNET","Ofrecer línea móvil Nextphone","Oferta completa (móvil + fijo + internet)"))))</f>
        <v/>
      </c>
      <c r="Q4755">
        <f>$F4755+$H4755+$L4755</f>
        <v/>
      </c>
      <c r="R4755">
        <f>IFERROR(VLOOKUP($A4755,Registros!$B$2:$G$6000,6,0),IFERROR(VLOOKUP($D4755,Winback!$B$2:$C$300,2,0),""))</f>
        <v/>
      </c>
      <c r="S4755">
        <f>IF($E4755=1,"NP","")&amp;IF($G4755=1,"+MOV","")&amp;IF($I4755=1,"+CS","")&amp;IF($K4755=1,"+WB","")</f>
        <v/>
      </c>
      <c r="T4755">
        <f>$E4755+$G4755+$I4755+$K4755</f>
        <v/>
      </c>
    </row>
    <row r="4756">
      <c r="A4756" t="inlineStr">
        <is>
          <t>326066730000</t>
        </is>
      </c>
      <c r="B4756" t="inlineStr">
        <is>
          <t>32606673</t>
        </is>
      </c>
      <c r="C4756" t="inlineStr">
        <is>
          <t>YUNFA WEN</t>
        </is>
      </c>
      <c r="D4756" t="inlineStr">
        <is>
          <t>YUNFAWEN</t>
        </is>
      </c>
      <c r="E4756">
        <f>IF(COUNTIFS(Registros!$A$2:$A$6000,"NP",Registros!$B$2:$B$6000,$A4756)&gt;0,1,0)</f>
        <v/>
      </c>
      <c r="F4756">
        <f>IF($E4756=1,SUMIFS(Registros!$F$2:$F$6000,Registros!$A$2:$A$6000,"NP",Registros!$B$2:$B$6000,$A4756),0)</f>
        <v/>
      </c>
      <c r="G4756">
        <f>IF(COUNTIFS(Registros!$A$2:$A$6000,"MOV",Registros!$B$2:$B$6000,$A4756)&gt;0,1,0)</f>
        <v/>
      </c>
      <c r="H4756">
        <f>IF($G4756=1,SUMIFS(Registros!$F$2:$F$6000,Registros!$A$2:$A$6000,"MOV",Registros!$B$2:$B$6000,$A4756),0)</f>
        <v/>
      </c>
      <c r="I4756">
        <f>IF(COUNTIFS(Registros!$A$2:$A$6000,"CS",Registros!$B$2:$B$6000,$A4756)&gt;0,1,0)</f>
        <v/>
      </c>
      <c r="J4756">
        <f>IF($I4756=1,SUMIFS(Registros!$I$2:$I$6000,Registros!$A$2:$A$6000,"CS",Registros!$B$2:$B$6000,$A4756),0)</f>
        <v/>
      </c>
      <c r="K4756">
        <f>IF(COUNTIFS(Winback!$K$2:$K$300,$D4756)&gt;0,1,0)</f>
        <v/>
      </c>
      <c r="L4756">
        <f>IF(AND($K4756=1,LEFT($A4756,3)="WB-"),SUMIFS(Winback!$D$2:$D$300,Winback!$K$2:$K$300,$D4756),0)</f>
        <v/>
      </c>
      <c r="M4756">
        <f>IF(OR($E4756=1,$G4756=1,SUMIFS(Registros!$J$2:$J$6000,Registros!$B$2:$B$6000,$A4756)&gt;0),1,0)</f>
        <v/>
      </c>
      <c r="N4756">
        <f>IF($J4756&gt;0,1,IF(COUNTIFS(Registros!$A$2:$A$6000,"CS",Registros!$B$2:$B$6000,$A4756,Registros!$K$2:$K$6000,"&lt;&gt;")&gt;0,1,0))</f>
        <v/>
      </c>
      <c r="O4756">
        <f>IF(AND($K4756=1,$E4756=0,$G4756=0,$I4756=0),"WINBACK",IF(AND($M4756=1,$N4756&gt;0),"CONVERGENTE",IF($M4756=1,"SOLO MÓVIL",IF($N4756&gt;0,"SOLO FIJO / INTERNET","SIN SERVICIOS"))))</f>
        <v/>
      </c>
      <c r="P4756">
        <f>IF($O4756="WINBACK","Recuperar (winback)",IF($O4756="CONVERGENTE","Upgrade / más líneas",IF($O4756="SOLO MÓVIL","Ofrecer fijo + internet (FLBBTV)",IF($O4756="SOLO FIJO / INTERNET","Ofrecer línea móvil Nextphone","Oferta completa (móvil + fijo + internet)"))))</f>
        <v/>
      </c>
      <c r="Q4756">
        <f>$F4756+$H4756+$L4756</f>
        <v/>
      </c>
      <c r="R4756">
        <f>IFERROR(VLOOKUP($A4756,Registros!$B$2:$G$6000,6,0),IFERROR(VLOOKUP($D4756,Winback!$B$2:$C$300,2,0),""))</f>
        <v/>
      </c>
      <c r="S4756">
        <f>IF($E4756=1,"NP","")&amp;IF($G4756=1,"+MOV","")&amp;IF($I4756=1,"+CS","")&amp;IF($K4756=1,"+WB","")</f>
        <v/>
      </c>
      <c r="T4756">
        <f>$E4756+$G4756+$I4756+$K4756</f>
        <v/>
      </c>
    </row>
    <row r="4757">
      <c r="A4757" t="inlineStr">
        <is>
          <t>347045930000</t>
        </is>
      </c>
      <c r="B4757" t="inlineStr">
        <is>
          <t>34704593</t>
        </is>
      </c>
      <c r="C4757" t="inlineStr">
        <is>
          <t>YUNFENG HUANG</t>
        </is>
      </c>
      <c r="D4757" t="inlineStr">
        <is>
          <t>YUNFENGHUANG</t>
        </is>
      </c>
      <c r="E4757">
        <f>IF(COUNTIFS(Registros!$A$2:$A$6000,"NP",Registros!$B$2:$B$6000,$A4757)&gt;0,1,0)</f>
        <v/>
      </c>
      <c r="F4757">
        <f>IF($E4757=1,SUMIFS(Registros!$F$2:$F$6000,Registros!$A$2:$A$6000,"NP",Registros!$B$2:$B$6000,$A4757),0)</f>
        <v/>
      </c>
      <c r="G4757">
        <f>IF(COUNTIFS(Registros!$A$2:$A$6000,"MOV",Registros!$B$2:$B$6000,$A4757)&gt;0,1,0)</f>
        <v/>
      </c>
      <c r="H4757">
        <f>IF($G4757=1,SUMIFS(Registros!$F$2:$F$6000,Registros!$A$2:$A$6000,"MOV",Registros!$B$2:$B$6000,$A4757),0)</f>
        <v/>
      </c>
      <c r="I4757">
        <f>IF(COUNTIFS(Registros!$A$2:$A$6000,"CS",Registros!$B$2:$B$6000,$A4757)&gt;0,1,0)</f>
        <v/>
      </c>
      <c r="J4757">
        <f>IF($I4757=1,SUMIFS(Registros!$I$2:$I$6000,Registros!$A$2:$A$6000,"CS",Registros!$B$2:$B$6000,$A4757),0)</f>
        <v/>
      </c>
      <c r="K4757">
        <f>IF(COUNTIFS(Winback!$K$2:$K$300,$D4757)&gt;0,1,0)</f>
        <v/>
      </c>
      <c r="L4757">
        <f>IF(AND($K4757=1,LEFT($A4757,3)="WB-"),SUMIFS(Winback!$D$2:$D$300,Winback!$K$2:$K$300,$D4757),0)</f>
        <v/>
      </c>
      <c r="M4757">
        <f>IF(OR($E4757=1,$G4757=1,SUMIFS(Registros!$J$2:$J$6000,Registros!$B$2:$B$6000,$A4757)&gt;0),1,0)</f>
        <v/>
      </c>
      <c r="N4757">
        <f>IF($J4757&gt;0,1,IF(COUNTIFS(Registros!$A$2:$A$6000,"CS",Registros!$B$2:$B$6000,$A4757,Registros!$K$2:$K$6000,"&lt;&gt;")&gt;0,1,0))</f>
        <v/>
      </c>
      <c r="O4757">
        <f>IF(AND($K4757=1,$E4757=0,$G4757=0,$I4757=0),"WINBACK",IF(AND($M4757=1,$N4757&gt;0),"CONVERGENTE",IF($M4757=1,"SOLO MÓVIL",IF($N4757&gt;0,"SOLO FIJO / INTERNET","SIN SERVICIOS"))))</f>
        <v/>
      </c>
      <c r="P4757">
        <f>IF($O4757="WINBACK","Recuperar (winback)",IF($O4757="CONVERGENTE","Upgrade / más líneas",IF($O4757="SOLO MÓVIL","Ofrecer fijo + internet (FLBBTV)",IF($O4757="SOLO FIJO / INTERNET","Ofrecer línea móvil Nextphone","Oferta completa (móvil + fijo + internet)"))))</f>
        <v/>
      </c>
      <c r="Q4757">
        <f>$F4757+$H4757+$L4757</f>
        <v/>
      </c>
      <c r="R4757">
        <f>IFERROR(VLOOKUP($A4757,Registros!$B$2:$G$6000,6,0),IFERROR(VLOOKUP($D4757,Winback!$B$2:$C$300,2,0),""))</f>
        <v/>
      </c>
      <c r="S4757">
        <f>IF($E4757=1,"NP","")&amp;IF($G4757=1,"+MOV","")&amp;IF($I4757=1,"+CS","")&amp;IF($K4757=1,"+WB","")</f>
        <v/>
      </c>
      <c r="T4757">
        <f>$E4757+$G4757+$I4757+$K4757</f>
        <v/>
      </c>
    </row>
    <row r="4758">
      <c r="A4758" t="inlineStr">
        <is>
          <t>339023780000</t>
        </is>
      </c>
      <c r="B4758" t="inlineStr">
        <is>
          <t>33902378</t>
        </is>
      </c>
      <c r="C4758" t="inlineStr">
        <is>
          <t>YUNFU LIU</t>
        </is>
      </c>
      <c r="D4758" t="inlineStr">
        <is>
          <t>YUNFULIU</t>
        </is>
      </c>
      <c r="E4758">
        <f>IF(COUNTIFS(Registros!$A$2:$A$6000,"NP",Registros!$B$2:$B$6000,$A4758)&gt;0,1,0)</f>
        <v/>
      </c>
      <c r="F4758">
        <f>IF($E4758=1,SUMIFS(Registros!$F$2:$F$6000,Registros!$A$2:$A$6000,"NP",Registros!$B$2:$B$6000,$A4758),0)</f>
        <v/>
      </c>
      <c r="G4758">
        <f>IF(COUNTIFS(Registros!$A$2:$A$6000,"MOV",Registros!$B$2:$B$6000,$A4758)&gt;0,1,0)</f>
        <v/>
      </c>
      <c r="H4758">
        <f>IF($G4758=1,SUMIFS(Registros!$F$2:$F$6000,Registros!$A$2:$A$6000,"MOV",Registros!$B$2:$B$6000,$A4758),0)</f>
        <v/>
      </c>
      <c r="I4758">
        <f>IF(COUNTIFS(Registros!$A$2:$A$6000,"CS",Registros!$B$2:$B$6000,$A4758)&gt;0,1,0)</f>
        <v/>
      </c>
      <c r="J4758">
        <f>IF($I4758=1,SUMIFS(Registros!$I$2:$I$6000,Registros!$A$2:$A$6000,"CS",Registros!$B$2:$B$6000,$A4758),0)</f>
        <v/>
      </c>
      <c r="K4758">
        <f>IF(COUNTIFS(Winback!$K$2:$K$300,$D4758)&gt;0,1,0)</f>
        <v/>
      </c>
      <c r="L4758">
        <f>IF(AND($K4758=1,LEFT($A4758,3)="WB-"),SUMIFS(Winback!$D$2:$D$300,Winback!$K$2:$K$300,$D4758),0)</f>
        <v/>
      </c>
      <c r="M4758">
        <f>IF(OR($E4758=1,$G4758=1,SUMIFS(Registros!$J$2:$J$6000,Registros!$B$2:$B$6000,$A4758)&gt;0),1,0)</f>
        <v/>
      </c>
      <c r="N4758">
        <f>IF($J4758&gt;0,1,IF(COUNTIFS(Registros!$A$2:$A$6000,"CS",Registros!$B$2:$B$6000,$A4758,Registros!$K$2:$K$6000,"&lt;&gt;")&gt;0,1,0))</f>
        <v/>
      </c>
      <c r="O4758">
        <f>IF(AND($K4758=1,$E4758=0,$G4758=0,$I4758=0),"WINBACK",IF(AND($M4758=1,$N4758&gt;0),"CONVERGENTE",IF($M4758=1,"SOLO MÓVIL",IF($N4758&gt;0,"SOLO FIJO / INTERNET","SIN SERVICIOS"))))</f>
        <v/>
      </c>
      <c r="P4758">
        <f>IF($O4758="WINBACK","Recuperar (winback)",IF($O4758="CONVERGENTE","Upgrade / más líneas",IF($O4758="SOLO MÓVIL","Ofrecer fijo + internet (FLBBTV)",IF($O4758="SOLO FIJO / INTERNET","Ofrecer línea móvil Nextphone","Oferta completa (móvil + fijo + internet)"))))</f>
        <v/>
      </c>
      <c r="Q4758">
        <f>$F4758+$H4758+$L4758</f>
        <v/>
      </c>
      <c r="R4758">
        <f>IFERROR(VLOOKUP($A4758,Registros!$B$2:$G$6000,6,0),IFERROR(VLOOKUP($D4758,Winback!$B$2:$C$300,2,0),""))</f>
        <v/>
      </c>
      <c r="S4758">
        <f>IF($E4758=1,"NP","")&amp;IF($G4758=1,"+MOV","")&amp;IF($I4758=1,"+CS","")&amp;IF($K4758=1,"+WB","")</f>
        <v/>
      </c>
      <c r="T4758">
        <f>$E4758+$G4758+$I4758+$K4758</f>
        <v/>
      </c>
    </row>
    <row r="4759">
      <c r="A4759" t="inlineStr">
        <is>
          <t>346053080000</t>
        </is>
      </c>
      <c r="B4759" t="inlineStr">
        <is>
          <t>34605308</t>
        </is>
      </c>
      <c r="C4759" t="inlineStr">
        <is>
          <t>YUNFU LIU</t>
        </is>
      </c>
      <c r="D4759" t="inlineStr">
        <is>
          <t>YUNFULIU</t>
        </is>
      </c>
      <c r="E4759">
        <f>IF(COUNTIFS(Registros!$A$2:$A$6000,"NP",Registros!$B$2:$B$6000,$A4759)&gt;0,1,0)</f>
        <v/>
      </c>
      <c r="F4759">
        <f>IF($E4759=1,SUMIFS(Registros!$F$2:$F$6000,Registros!$A$2:$A$6000,"NP",Registros!$B$2:$B$6000,$A4759),0)</f>
        <v/>
      </c>
      <c r="G4759">
        <f>IF(COUNTIFS(Registros!$A$2:$A$6000,"MOV",Registros!$B$2:$B$6000,$A4759)&gt;0,1,0)</f>
        <v/>
      </c>
      <c r="H4759">
        <f>IF($G4759=1,SUMIFS(Registros!$F$2:$F$6000,Registros!$A$2:$A$6000,"MOV",Registros!$B$2:$B$6000,$A4759),0)</f>
        <v/>
      </c>
      <c r="I4759">
        <f>IF(COUNTIFS(Registros!$A$2:$A$6000,"CS",Registros!$B$2:$B$6000,$A4759)&gt;0,1,0)</f>
        <v/>
      </c>
      <c r="J4759">
        <f>IF($I4759=1,SUMIFS(Registros!$I$2:$I$6000,Registros!$A$2:$A$6000,"CS",Registros!$B$2:$B$6000,$A4759),0)</f>
        <v/>
      </c>
      <c r="K4759">
        <f>IF(COUNTIFS(Winback!$K$2:$K$300,$D4759)&gt;0,1,0)</f>
        <v/>
      </c>
      <c r="L4759">
        <f>IF(AND($K4759=1,LEFT($A4759,3)="WB-"),SUMIFS(Winback!$D$2:$D$300,Winback!$K$2:$K$300,$D4759),0)</f>
        <v/>
      </c>
      <c r="M4759">
        <f>IF(OR($E4759=1,$G4759=1,SUMIFS(Registros!$J$2:$J$6000,Registros!$B$2:$B$6000,$A4759)&gt;0),1,0)</f>
        <v/>
      </c>
      <c r="N4759">
        <f>IF($J4759&gt;0,1,IF(COUNTIFS(Registros!$A$2:$A$6000,"CS",Registros!$B$2:$B$6000,$A4759,Registros!$K$2:$K$6000,"&lt;&gt;")&gt;0,1,0))</f>
        <v/>
      </c>
      <c r="O4759">
        <f>IF(AND($K4759=1,$E4759=0,$G4759=0,$I4759=0),"WINBACK",IF(AND($M4759=1,$N4759&gt;0),"CONVERGENTE",IF($M4759=1,"SOLO MÓVIL",IF($N4759&gt;0,"SOLO FIJO / INTERNET","SIN SERVICIOS"))))</f>
        <v/>
      </c>
      <c r="P4759">
        <f>IF($O4759="WINBACK","Recuperar (winback)",IF($O4759="CONVERGENTE","Upgrade / más líneas",IF($O4759="SOLO MÓVIL","Ofrecer fijo + internet (FLBBTV)",IF($O4759="SOLO FIJO / INTERNET","Ofrecer línea móvil Nextphone","Oferta completa (móvil + fijo + internet)"))))</f>
        <v/>
      </c>
      <c r="Q4759">
        <f>$F4759+$H4759+$L4759</f>
        <v/>
      </c>
      <c r="R4759">
        <f>IFERROR(VLOOKUP($A4759,Registros!$B$2:$G$6000,6,0),IFERROR(VLOOKUP($D4759,Winback!$B$2:$C$300,2,0),""))</f>
        <v/>
      </c>
      <c r="S4759">
        <f>IF($E4759=1,"NP","")&amp;IF($G4759=1,"+MOV","")&amp;IF($I4759=1,"+CS","")&amp;IF($K4759=1,"+WB","")</f>
        <v/>
      </c>
      <c r="T4759">
        <f>$E4759+$G4759+$I4759+$K4759</f>
        <v/>
      </c>
    </row>
    <row r="4760">
      <c r="A4760" t="inlineStr">
        <is>
          <t>356098940000</t>
        </is>
      </c>
      <c r="B4760" t="inlineStr">
        <is>
          <t>35609894</t>
        </is>
      </c>
      <c r="C4760" t="inlineStr">
        <is>
          <t>YUNIER ELIECER PINTO AGUILAR</t>
        </is>
      </c>
      <c r="D4760" t="inlineStr">
        <is>
          <t>YUNIERELIECERPINTOAGUILAR</t>
        </is>
      </c>
      <c r="E4760">
        <f>IF(COUNTIFS(Registros!$A$2:$A$6000,"NP",Registros!$B$2:$B$6000,$A4760)&gt;0,1,0)</f>
        <v/>
      </c>
      <c r="F4760">
        <f>IF($E4760=1,SUMIFS(Registros!$F$2:$F$6000,Registros!$A$2:$A$6000,"NP",Registros!$B$2:$B$6000,$A4760),0)</f>
        <v/>
      </c>
      <c r="G4760">
        <f>IF(COUNTIFS(Registros!$A$2:$A$6000,"MOV",Registros!$B$2:$B$6000,$A4760)&gt;0,1,0)</f>
        <v/>
      </c>
      <c r="H4760">
        <f>IF($G4760=1,SUMIFS(Registros!$F$2:$F$6000,Registros!$A$2:$A$6000,"MOV",Registros!$B$2:$B$6000,$A4760),0)</f>
        <v/>
      </c>
      <c r="I4760">
        <f>IF(COUNTIFS(Registros!$A$2:$A$6000,"CS",Registros!$B$2:$B$6000,$A4760)&gt;0,1,0)</f>
        <v/>
      </c>
      <c r="J4760">
        <f>IF($I4760=1,SUMIFS(Registros!$I$2:$I$6000,Registros!$A$2:$A$6000,"CS",Registros!$B$2:$B$6000,$A4760),0)</f>
        <v/>
      </c>
      <c r="K4760">
        <f>IF(COUNTIFS(Winback!$K$2:$K$300,$D4760)&gt;0,1,0)</f>
        <v/>
      </c>
      <c r="L4760">
        <f>IF(AND($K4760=1,LEFT($A4760,3)="WB-"),SUMIFS(Winback!$D$2:$D$300,Winback!$K$2:$K$300,$D4760),0)</f>
        <v/>
      </c>
      <c r="M4760">
        <f>IF(OR($E4760=1,$G4760=1,SUMIFS(Registros!$J$2:$J$6000,Registros!$B$2:$B$6000,$A4760)&gt;0),1,0)</f>
        <v/>
      </c>
      <c r="N4760">
        <f>IF($J4760&gt;0,1,IF(COUNTIFS(Registros!$A$2:$A$6000,"CS",Registros!$B$2:$B$6000,$A4760,Registros!$K$2:$K$6000,"&lt;&gt;")&gt;0,1,0))</f>
        <v/>
      </c>
      <c r="O4760">
        <f>IF(AND($K4760=1,$E4760=0,$G4760=0,$I4760=0),"WINBACK",IF(AND($M4760=1,$N4760&gt;0),"CONVERGENTE",IF($M4760=1,"SOLO MÓVIL",IF($N4760&gt;0,"SOLO FIJO / INTERNET","SIN SERVICIOS"))))</f>
        <v/>
      </c>
      <c r="P4760">
        <f>IF($O4760="WINBACK","Recuperar (winback)",IF($O4760="CONVERGENTE","Upgrade / más líneas",IF($O4760="SOLO MÓVIL","Ofrecer fijo + internet (FLBBTV)",IF($O4760="SOLO FIJO / INTERNET","Ofrecer línea móvil Nextphone","Oferta completa (móvil + fijo + internet)"))))</f>
        <v/>
      </c>
      <c r="Q4760">
        <f>$F4760+$H4760+$L4760</f>
        <v/>
      </c>
      <c r="R4760">
        <f>IFERROR(VLOOKUP($A4760,Registros!$B$2:$G$6000,6,0),IFERROR(VLOOKUP($D4760,Winback!$B$2:$C$300,2,0),""))</f>
        <v/>
      </c>
      <c r="S4760">
        <f>IF($E4760=1,"NP","")&amp;IF($G4760=1,"+MOV","")&amp;IF($I4760=1,"+CS","")&amp;IF($K4760=1,"+WB","")</f>
        <v/>
      </c>
      <c r="T4760">
        <f>$E4760+$G4760+$I4760+$K4760</f>
        <v/>
      </c>
    </row>
    <row r="4761">
      <c r="A4761" t="inlineStr">
        <is>
          <t>801701910000</t>
        </is>
      </c>
      <c r="B4761" t="inlineStr">
        <is>
          <t>80170191</t>
        </is>
      </c>
      <c r="C4761" t="inlineStr">
        <is>
          <t>YUNKA INVERSIONES SA</t>
        </is>
      </c>
      <c r="D4761" t="inlineStr">
        <is>
          <t>YUNKAINVERSIONESSA</t>
        </is>
      </c>
      <c r="E4761">
        <f>IF(COUNTIFS(Registros!$A$2:$A$6000,"NP",Registros!$B$2:$B$6000,$A4761)&gt;0,1,0)</f>
        <v/>
      </c>
      <c r="F4761">
        <f>IF($E4761=1,SUMIFS(Registros!$F$2:$F$6000,Registros!$A$2:$A$6000,"NP",Registros!$B$2:$B$6000,$A4761),0)</f>
        <v/>
      </c>
      <c r="G4761">
        <f>IF(COUNTIFS(Registros!$A$2:$A$6000,"MOV",Registros!$B$2:$B$6000,$A4761)&gt;0,1,0)</f>
        <v/>
      </c>
      <c r="H4761">
        <f>IF($G4761=1,SUMIFS(Registros!$F$2:$F$6000,Registros!$A$2:$A$6000,"MOV",Registros!$B$2:$B$6000,$A4761),0)</f>
        <v/>
      </c>
      <c r="I4761">
        <f>IF(COUNTIFS(Registros!$A$2:$A$6000,"CS",Registros!$B$2:$B$6000,$A4761)&gt;0,1,0)</f>
        <v/>
      </c>
      <c r="J4761">
        <f>IF($I4761=1,SUMIFS(Registros!$I$2:$I$6000,Registros!$A$2:$A$6000,"CS",Registros!$B$2:$B$6000,$A4761),0)</f>
        <v/>
      </c>
      <c r="K4761">
        <f>IF(COUNTIFS(Winback!$K$2:$K$300,$D4761)&gt;0,1,0)</f>
        <v/>
      </c>
      <c r="L4761">
        <f>IF(AND($K4761=1,LEFT($A4761,3)="WB-"),SUMIFS(Winback!$D$2:$D$300,Winback!$K$2:$K$300,$D4761),0)</f>
        <v/>
      </c>
      <c r="M4761">
        <f>IF(OR($E4761=1,$G4761=1,SUMIFS(Registros!$J$2:$J$6000,Registros!$B$2:$B$6000,$A4761)&gt;0),1,0)</f>
        <v/>
      </c>
      <c r="N4761">
        <f>IF($J4761&gt;0,1,IF(COUNTIFS(Registros!$A$2:$A$6000,"CS",Registros!$B$2:$B$6000,$A4761,Registros!$K$2:$K$6000,"&lt;&gt;")&gt;0,1,0))</f>
        <v/>
      </c>
      <c r="O4761">
        <f>IF(AND($K4761=1,$E4761=0,$G4761=0,$I4761=0),"WINBACK",IF(AND($M4761=1,$N4761&gt;0),"CONVERGENTE",IF($M4761=1,"SOLO MÓVIL",IF($N4761&gt;0,"SOLO FIJO / INTERNET","SIN SERVICIOS"))))</f>
        <v/>
      </c>
      <c r="P4761">
        <f>IF($O4761="WINBACK","Recuperar (winback)",IF($O4761="CONVERGENTE","Upgrade / más líneas",IF($O4761="SOLO MÓVIL","Ofrecer fijo + internet (FLBBTV)",IF($O4761="SOLO FIJO / INTERNET","Ofrecer línea móvil Nextphone","Oferta completa (móvil + fijo + internet)"))))</f>
        <v/>
      </c>
      <c r="Q4761">
        <f>$F4761+$H4761+$L4761</f>
        <v/>
      </c>
      <c r="R4761">
        <f>IFERROR(VLOOKUP($A4761,Registros!$B$2:$G$6000,6,0),IFERROR(VLOOKUP($D4761,Winback!$B$2:$C$300,2,0),""))</f>
        <v/>
      </c>
      <c r="S4761">
        <f>IF($E4761=1,"NP","")&amp;IF($G4761=1,"+MOV","")&amp;IF($I4761=1,"+CS","")&amp;IF($K4761=1,"+WB","")</f>
        <v/>
      </c>
      <c r="T4761">
        <f>$E4761+$G4761+$I4761+$K4761</f>
        <v/>
      </c>
    </row>
    <row r="4762">
      <c r="A4762" t="inlineStr">
        <is>
          <t>336032970000</t>
        </is>
      </c>
      <c r="B4762" t="inlineStr">
        <is>
          <t>33603297</t>
        </is>
      </c>
      <c r="C4762" t="inlineStr">
        <is>
          <t>YUNLOY CHONG ZHUO</t>
        </is>
      </c>
      <c r="D4762" t="inlineStr">
        <is>
          <t>YUNLOYCHONGZHUO</t>
        </is>
      </c>
      <c r="E4762">
        <f>IF(COUNTIFS(Registros!$A$2:$A$6000,"NP",Registros!$B$2:$B$6000,$A4762)&gt;0,1,0)</f>
        <v/>
      </c>
      <c r="F4762">
        <f>IF($E4762=1,SUMIFS(Registros!$F$2:$F$6000,Registros!$A$2:$A$6000,"NP",Registros!$B$2:$B$6000,$A4762),0)</f>
        <v/>
      </c>
      <c r="G4762">
        <f>IF(COUNTIFS(Registros!$A$2:$A$6000,"MOV",Registros!$B$2:$B$6000,$A4762)&gt;0,1,0)</f>
        <v/>
      </c>
      <c r="H4762">
        <f>IF($G4762=1,SUMIFS(Registros!$F$2:$F$6000,Registros!$A$2:$A$6000,"MOV",Registros!$B$2:$B$6000,$A4762),0)</f>
        <v/>
      </c>
      <c r="I4762">
        <f>IF(COUNTIFS(Registros!$A$2:$A$6000,"CS",Registros!$B$2:$B$6000,$A4762)&gt;0,1,0)</f>
        <v/>
      </c>
      <c r="J4762">
        <f>IF($I4762=1,SUMIFS(Registros!$I$2:$I$6000,Registros!$A$2:$A$6000,"CS",Registros!$B$2:$B$6000,$A4762),0)</f>
        <v/>
      </c>
      <c r="K4762">
        <f>IF(COUNTIFS(Winback!$K$2:$K$300,$D4762)&gt;0,1,0)</f>
        <v/>
      </c>
      <c r="L4762">
        <f>IF(AND($K4762=1,LEFT($A4762,3)="WB-"),SUMIFS(Winback!$D$2:$D$300,Winback!$K$2:$K$300,$D4762),0)</f>
        <v/>
      </c>
      <c r="M4762">
        <f>IF(OR($E4762=1,$G4762=1,SUMIFS(Registros!$J$2:$J$6000,Registros!$B$2:$B$6000,$A4762)&gt;0),1,0)</f>
        <v/>
      </c>
      <c r="N4762">
        <f>IF($J4762&gt;0,1,IF(COUNTIFS(Registros!$A$2:$A$6000,"CS",Registros!$B$2:$B$6000,$A4762,Registros!$K$2:$K$6000,"&lt;&gt;")&gt;0,1,0))</f>
        <v/>
      </c>
      <c r="O4762">
        <f>IF(AND($K4762=1,$E4762=0,$G4762=0,$I4762=0),"WINBACK",IF(AND($M4762=1,$N4762&gt;0),"CONVERGENTE",IF($M4762=1,"SOLO MÓVIL",IF($N4762&gt;0,"SOLO FIJO / INTERNET","SIN SERVICIOS"))))</f>
        <v/>
      </c>
      <c r="P4762">
        <f>IF($O4762="WINBACK","Recuperar (winback)",IF($O4762="CONVERGENTE","Upgrade / más líneas",IF($O4762="SOLO MÓVIL","Ofrecer fijo + internet (FLBBTV)",IF($O4762="SOLO FIJO / INTERNET","Ofrecer línea móvil Nextphone","Oferta completa (móvil + fijo + internet)"))))</f>
        <v/>
      </c>
      <c r="Q4762">
        <f>$F4762+$H4762+$L4762</f>
        <v/>
      </c>
      <c r="R4762">
        <f>IFERROR(VLOOKUP($A4762,Registros!$B$2:$G$6000,6,0),IFERROR(VLOOKUP($D4762,Winback!$B$2:$C$300,2,0),""))</f>
        <v/>
      </c>
      <c r="S4762">
        <f>IF($E4762=1,"NP","")&amp;IF($G4762=1,"+MOV","")&amp;IF($I4762=1,"+CS","")&amp;IF($K4762=1,"+WB","")</f>
        <v/>
      </c>
      <c r="T4762">
        <f>$E4762+$G4762+$I4762+$K4762</f>
        <v/>
      </c>
    </row>
    <row r="4763">
      <c r="A4763" t="inlineStr">
        <is>
          <t>334327340000</t>
        </is>
      </c>
      <c r="B4763" t="inlineStr">
        <is>
          <t>33432734</t>
        </is>
      </c>
      <c r="C4763" t="inlineStr">
        <is>
          <t>YUNQI FENG</t>
        </is>
      </c>
      <c r="D4763" t="inlineStr">
        <is>
          <t>YUNQIFENG</t>
        </is>
      </c>
      <c r="E4763">
        <f>IF(COUNTIFS(Registros!$A$2:$A$6000,"NP",Registros!$B$2:$B$6000,$A4763)&gt;0,1,0)</f>
        <v/>
      </c>
      <c r="F4763">
        <f>IF($E4763=1,SUMIFS(Registros!$F$2:$F$6000,Registros!$A$2:$A$6000,"NP",Registros!$B$2:$B$6000,$A4763),0)</f>
        <v/>
      </c>
      <c r="G4763">
        <f>IF(COUNTIFS(Registros!$A$2:$A$6000,"MOV",Registros!$B$2:$B$6000,$A4763)&gt;0,1,0)</f>
        <v/>
      </c>
      <c r="H4763">
        <f>IF($G4763=1,SUMIFS(Registros!$F$2:$F$6000,Registros!$A$2:$A$6000,"MOV",Registros!$B$2:$B$6000,$A4763),0)</f>
        <v/>
      </c>
      <c r="I4763">
        <f>IF(COUNTIFS(Registros!$A$2:$A$6000,"CS",Registros!$B$2:$B$6000,$A4763)&gt;0,1,0)</f>
        <v/>
      </c>
      <c r="J4763">
        <f>IF($I4763=1,SUMIFS(Registros!$I$2:$I$6000,Registros!$A$2:$A$6000,"CS",Registros!$B$2:$B$6000,$A4763),0)</f>
        <v/>
      </c>
      <c r="K4763">
        <f>IF(COUNTIFS(Winback!$K$2:$K$300,$D4763)&gt;0,1,0)</f>
        <v/>
      </c>
      <c r="L4763">
        <f>IF(AND($K4763=1,LEFT($A4763,3)="WB-"),SUMIFS(Winback!$D$2:$D$300,Winback!$K$2:$K$300,$D4763),0)</f>
        <v/>
      </c>
      <c r="M4763">
        <f>IF(OR($E4763=1,$G4763=1,SUMIFS(Registros!$J$2:$J$6000,Registros!$B$2:$B$6000,$A4763)&gt;0),1,0)</f>
        <v/>
      </c>
      <c r="N4763">
        <f>IF($J4763&gt;0,1,IF(COUNTIFS(Registros!$A$2:$A$6000,"CS",Registros!$B$2:$B$6000,$A4763,Registros!$K$2:$K$6000,"&lt;&gt;")&gt;0,1,0))</f>
        <v/>
      </c>
      <c r="O4763">
        <f>IF(AND($K4763=1,$E4763=0,$G4763=0,$I4763=0),"WINBACK",IF(AND($M4763=1,$N4763&gt;0),"CONVERGENTE",IF($M4763=1,"SOLO MÓVIL",IF($N4763&gt;0,"SOLO FIJO / INTERNET","SIN SERVICIOS"))))</f>
        <v/>
      </c>
      <c r="P4763">
        <f>IF($O4763="WINBACK","Recuperar (winback)",IF($O4763="CONVERGENTE","Upgrade / más líneas",IF($O4763="SOLO MÓVIL","Ofrecer fijo + internet (FLBBTV)",IF($O4763="SOLO FIJO / INTERNET","Ofrecer línea móvil Nextphone","Oferta completa (móvil + fijo + internet)"))))</f>
        <v/>
      </c>
      <c r="Q4763">
        <f>$F4763+$H4763+$L4763</f>
        <v/>
      </c>
      <c r="R4763">
        <f>IFERROR(VLOOKUP($A4763,Registros!$B$2:$G$6000,6,0),IFERROR(VLOOKUP($D4763,Winback!$B$2:$C$300,2,0),""))</f>
        <v/>
      </c>
      <c r="S4763">
        <f>IF($E4763=1,"NP","")&amp;IF($G4763=1,"+MOV","")&amp;IF($I4763=1,"+CS","")&amp;IF($K4763=1,"+WB","")</f>
        <v/>
      </c>
      <c r="T4763">
        <f>$E4763+$G4763+$I4763+$K4763</f>
        <v/>
      </c>
    </row>
    <row r="4764">
      <c r="A4764" t="inlineStr">
        <is>
          <t>317066900000</t>
        </is>
      </c>
      <c r="B4764" t="inlineStr">
        <is>
          <t>31706690</t>
        </is>
      </c>
      <c r="C4764" t="inlineStr">
        <is>
          <t>YUNQUI WU</t>
        </is>
      </c>
      <c r="D4764" t="inlineStr">
        <is>
          <t>YUNQUIWU</t>
        </is>
      </c>
      <c r="E4764">
        <f>IF(COUNTIFS(Registros!$A$2:$A$6000,"NP",Registros!$B$2:$B$6000,$A4764)&gt;0,1,0)</f>
        <v/>
      </c>
      <c r="F4764">
        <f>IF($E4764=1,SUMIFS(Registros!$F$2:$F$6000,Registros!$A$2:$A$6000,"NP",Registros!$B$2:$B$6000,$A4764),0)</f>
        <v/>
      </c>
      <c r="G4764">
        <f>IF(COUNTIFS(Registros!$A$2:$A$6000,"MOV",Registros!$B$2:$B$6000,$A4764)&gt;0,1,0)</f>
        <v/>
      </c>
      <c r="H4764">
        <f>IF($G4764=1,SUMIFS(Registros!$F$2:$F$6000,Registros!$A$2:$A$6000,"MOV",Registros!$B$2:$B$6000,$A4764),0)</f>
        <v/>
      </c>
      <c r="I4764">
        <f>IF(COUNTIFS(Registros!$A$2:$A$6000,"CS",Registros!$B$2:$B$6000,$A4764)&gt;0,1,0)</f>
        <v/>
      </c>
      <c r="J4764">
        <f>IF($I4764=1,SUMIFS(Registros!$I$2:$I$6000,Registros!$A$2:$A$6000,"CS",Registros!$B$2:$B$6000,$A4764),0)</f>
        <v/>
      </c>
      <c r="K4764">
        <f>IF(COUNTIFS(Winback!$K$2:$K$300,$D4764)&gt;0,1,0)</f>
        <v/>
      </c>
      <c r="L4764">
        <f>IF(AND($K4764=1,LEFT($A4764,3)="WB-"),SUMIFS(Winback!$D$2:$D$300,Winback!$K$2:$K$300,$D4764),0)</f>
        <v/>
      </c>
      <c r="M4764">
        <f>IF(OR($E4764=1,$G4764=1,SUMIFS(Registros!$J$2:$J$6000,Registros!$B$2:$B$6000,$A4764)&gt;0),1,0)</f>
        <v/>
      </c>
      <c r="N4764">
        <f>IF($J4764&gt;0,1,IF(COUNTIFS(Registros!$A$2:$A$6000,"CS",Registros!$B$2:$B$6000,$A4764,Registros!$K$2:$K$6000,"&lt;&gt;")&gt;0,1,0))</f>
        <v/>
      </c>
      <c r="O4764">
        <f>IF(AND($K4764=1,$E4764=0,$G4764=0,$I4764=0),"WINBACK",IF(AND($M4764=1,$N4764&gt;0),"CONVERGENTE",IF($M4764=1,"SOLO MÓVIL",IF($N4764&gt;0,"SOLO FIJO / INTERNET","SIN SERVICIOS"))))</f>
        <v/>
      </c>
      <c r="P4764">
        <f>IF($O4764="WINBACK","Recuperar (winback)",IF($O4764="CONVERGENTE","Upgrade / más líneas",IF($O4764="SOLO MÓVIL","Ofrecer fijo + internet (FLBBTV)",IF($O4764="SOLO FIJO / INTERNET","Ofrecer línea móvil Nextphone","Oferta completa (móvil + fijo + internet)"))))</f>
        <v/>
      </c>
      <c r="Q4764">
        <f>$F4764+$H4764+$L4764</f>
        <v/>
      </c>
      <c r="R4764">
        <f>IFERROR(VLOOKUP($A4764,Registros!$B$2:$G$6000,6,0),IFERROR(VLOOKUP($D4764,Winback!$B$2:$C$300,2,0),""))</f>
        <v/>
      </c>
      <c r="S4764">
        <f>IF($E4764=1,"NP","")&amp;IF($G4764=1,"+MOV","")&amp;IF($I4764=1,"+CS","")&amp;IF($K4764=1,"+WB","")</f>
        <v/>
      </c>
      <c r="T4764">
        <f>$E4764+$G4764+$I4764+$K4764</f>
        <v/>
      </c>
    </row>
    <row r="4765">
      <c r="A4765" t="inlineStr">
        <is>
          <t>342220300000</t>
        </is>
      </c>
      <c r="B4765" t="inlineStr">
        <is>
          <t>34222030</t>
        </is>
      </c>
      <c r="C4765" t="inlineStr">
        <is>
          <t>YUNXING WEN</t>
        </is>
      </c>
      <c r="D4765" t="inlineStr">
        <is>
          <t>YUNXINGWEN</t>
        </is>
      </c>
      <c r="E4765">
        <f>IF(COUNTIFS(Registros!$A$2:$A$6000,"NP",Registros!$B$2:$B$6000,$A4765)&gt;0,1,0)</f>
        <v/>
      </c>
      <c r="F4765">
        <f>IF($E4765=1,SUMIFS(Registros!$F$2:$F$6000,Registros!$A$2:$A$6000,"NP",Registros!$B$2:$B$6000,$A4765),0)</f>
        <v/>
      </c>
      <c r="G4765">
        <f>IF(COUNTIFS(Registros!$A$2:$A$6000,"MOV",Registros!$B$2:$B$6000,$A4765)&gt;0,1,0)</f>
        <v/>
      </c>
      <c r="H4765">
        <f>IF($G4765=1,SUMIFS(Registros!$F$2:$F$6000,Registros!$A$2:$A$6000,"MOV",Registros!$B$2:$B$6000,$A4765),0)</f>
        <v/>
      </c>
      <c r="I4765">
        <f>IF(COUNTIFS(Registros!$A$2:$A$6000,"CS",Registros!$B$2:$B$6000,$A4765)&gt;0,1,0)</f>
        <v/>
      </c>
      <c r="J4765">
        <f>IF($I4765=1,SUMIFS(Registros!$I$2:$I$6000,Registros!$A$2:$A$6000,"CS",Registros!$B$2:$B$6000,$A4765),0)</f>
        <v/>
      </c>
      <c r="K4765">
        <f>IF(COUNTIFS(Winback!$K$2:$K$300,$D4765)&gt;0,1,0)</f>
        <v/>
      </c>
      <c r="L4765">
        <f>IF(AND($K4765=1,LEFT($A4765,3)="WB-"),SUMIFS(Winback!$D$2:$D$300,Winback!$K$2:$K$300,$D4765),0)</f>
        <v/>
      </c>
      <c r="M4765">
        <f>IF(OR($E4765=1,$G4765=1,SUMIFS(Registros!$J$2:$J$6000,Registros!$B$2:$B$6000,$A4765)&gt;0),1,0)</f>
        <v/>
      </c>
      <c r="N4765">
        <f>IF($J4765&gt;0,1,IF(COUNTIFS(Registros!$A$2:$A$6000,"CS",Registros!$B$2:$B$6000,$A4765,Registros!$K$2:$K$6000,"&lt;&gt;")&gt;0,1,0))</f>
        <v/>
      </c>
      <c r="O4765">
        <f>IF(AND($K4765=1,$E4765=0,$G4765=0,$I4765=0),"WINBACK",IF(AND($M4765=1,$N4765&gt;0),"CONVERGENTE",IF($M4765=1,"SOLO MÓVIL",IF($N4765&gt;0,"SOLO FIJO / INTERNET","SIN SERVICIOS"))))</f>
        <v/>
      </c>
      <c r="P4765">
        <f>IF($O4765="WINBACK","Recuperar (winback)",IF($O4765="CONVERGENTE","Upgrade / más líneas",IF($O4765="SOLO MÓVIL","Ofrecer fijo + internet (FLBBTV)",IF($O4765="SOLO FIJO / INTERNET","Ofrecer línea móvil Nextphone","Oferta completa (móvil + fijo + internet)"))))</f>
        <v/>
      </c>
      <c r="Q4765">
        <f>$F4765+$H4765+$L4765</f>
        <v/>
      </c>
      <c r="R4765">
        <f>IFERROR(VLOOKUP($A4765,Registros!$B$2:$G$6000,6,0),IFERROR(VLOOKUP($D4765,Winback!$B$2:$C$300,2,0),""))</f>
        <v/>
      </c>
      <c r="S4765">
        <f>IF($E4765=1,"NP","")&amp;IF($G4765=1,"+MOV","")&amp;IF($I4765=1,"+CS","")&amp;IF($K4765=1,"+WB","")</f>
        <v/>
      </c>
      <c r="T4765">
        <f>$E4765+$G4765+$I4765+$K4765</f>
        <v/>
      </c>
    </row>
    <row r="4766">
      <c r="A4766" t="inlineStr">
        <is>
          <t>354079860000</t>
        </is>
      </c>
      <c r="B4766" t="inlineStr">
        <is>
          <t>35407986</t>
        </is>
      </c>
      <c r="C4766" t="inlineStr">
        <is>
          <t>YUPAN HUANG</t>
        </is>
      </c>
      <c r="D4766" t="inlineStr">
        <is>
          <t>YUPANHUANG</t>
        </is>
      </c>
      <c r="E4766">
        <f>IF(COUNTIFS(Registros!$A$2:$A$6000,"NP",Registros!$B$2:$B$6000,$A4766)&gt;0,1,0)</f>
        <v/>
      </c>
      <c r="F4766">
        <f>IF($E4766=1,SUMIFS(Registros!$F$2:$F$6000,Registros!$A$2:$A$6000,"NP",Registros!$B$2:$B$6000,$A4766),0)</f>
        <v/>
      </c>
      <c r="G4766">
        <f>IF(COUNTIFS(Registros!$A$2:$A$6000,"MOV",Registros!$B$2:$B$6000,$A4766)&gt;0,1,0)</f>
        <v/>
      </c>
      <c r="H4766">
        <f>IF($G4766=1,SUMIFS(Registros!$F$2:$F$6000,Registros!$A$2:$A$6000,"MOV",Registros!$B$2:$B$6000,$A4766),0)</f>
        <v/>
      </c>
      <c r="I4766">
        <f>IF(COUNTIFS(Registros!$A$2:$A$6000,"CS",Registros!$B$2:$B$6000,$A4766)&gt;0,1,0)</f>
        <v/>
      </c>
      <c r="J4766">
        <f>IF($I4766=1,SUMIFS(Registros!$I$2:$I$6000,Registros!$A$2:$A$6000,"CS",Registros!$B$2:$B$6000,$A4766),0)</f>
        <v/>
      </c>
      <c r="K4766">
        <f>IF(COUNTIFS(Winback!$K$2:$K$300,$D4766)&gt;0,1,0)</f>
        <v/>
      </c>
      <c r="L4766">
        <f>IF(AND($K4766=1,LEFT($A4766,3)="WB-"),SUMIFS(Winback!$D$2:$D$300,Winback!$K$2:$K$300,$D4766),0)</f>
        <v/>
      </c>
      <c r="M4766">
        <f>IF(OR($E4766=1,$G4766=1,SUMIFS(Registros!$J$2:$J$6000,Registros!$B$2:$B$6000,$A4766)&gt;0),1,0)</f>
        <v/>
      </c>
      <c r="N4766">
        <f>IF($J4766&gt;0,1,IF(COUNTIFS(Registros!$A$2:$A$6000,"CS",Registros!$B$2:$B$6000,$A4766,Registros!$K$2:$K$6000,"&lt;&gt;")&gt;0,1,0))</f>
        <v/>
      </c>
      <c r="O4766">
        <f>IF(AND($K4766=1,$E4766=0,$G4766=0,$I4766=0),"WINBACK",IF(AND($M4766=1,$N4766&gt;0),"CONVERGENTE",IF($M4766=1,"SOLO MÓVIL",IF($N4766&gt;0,"SOLO FIJO / INTERNET","SIN SERVICIOS"))))</f>
        <v/>
      </c>
      <c r="P4766">
        <f>IF($O4766="WINBACK","Recuperar (winback)",IF($O4766="CONVERGENTE","Upgrade / más líneas",IF($O4766="SOLO MÓVIL","Ofrecer fijo + internet (FLBBTV)",IF($O4766="SOLO FIJO / INTERNET","Ofrecer línea móvil Nextphone","Oferta completa (móvil + fijo + internet)"))))</f>
        <v/>
      </c>
      <c r="Q4766">
        <f>$F4766+$H4766+$L4766</f>
        <v/>
      </c>
      <c r="R4766">
        <f>IFERROR(VLOOKUP($A4766,Registros!$B$2:$G$6000,6,0),IFERROR(VLOOKUP($D4766,Winback!$B$2:$C$300,2,0),""))</f>
        <v/>
      </c>
      <c r="S4766">
        <f>IF($E4766=1,"NP","")&amp;IF($G4766=1,"+MOV","")&amp;IF($I4766=1,"+CS","")&amp;IF($K4766=1,"+WB","")</f>
        <v/>
      </c>
      <c r="T4766">
        <f>$E4766+$G4766+$I4766+$K4766</f>
        <v/>
      </c>
    </row>
    <row r="4767">
      <c r="A4767" t="inlineStr">
        <is>
          <t>173068280000</t>
        </is>
      </c>
      <c r="B4767" t="inlineStr">
        <is>
          <t>17306828</t>
        </is>
      </c>
      <c r="C4767" t="inlineStr">
        <is>
          <t>YUQIN YUAN</t>
        </is>
      </c>
      <c r="D4767" t="inlineStr">
        <is>
          <t>YUQINYUAN</t>
        </is>
      </c>
      <c r="E4767">
        <f>IF(COUNTIFS(Registros!$A$2:$A$6000,"NP",Registros!$B$2:$B$6000,$A4767)&gt;0,1,0)</f>
        <v/>
      </c>
      <c r="F4767">
        <f>IF($E4767=1,SUMIFS(Registros!$F$2:$F$6000,Registros!$A$2:$A$6000,"NP",Registros!$B$2:$B$6000,$A4767),0)</f>
        <v/>
      </c>
      <c r="G4767">
        <f>IF(COUNTIFS(Registros!$A$2:$A$6000,"MOV",Registros!$B$2:$B$6000,$A4767)&gt;0,1,0)</f>
        <v/>
      </c>
      <c r="H4767">
        <f>IF($G4767=1,SUMIFS(Registros!$F$2:$F$6000,Registros!$A$2:$A$6000,"MOV",Registros!$B$2:$B$6000,$A4767),0)</f>
        <v/>
      </c>
      <c r="I4767">
        <f>IF(COUNTIFS(Registros!$A$2:$A$6000,"CS",Registros!$B$2:$B$6000,$A4767)&gt;0,1,0)</f>
        <v/>
      </c>
      <c r="J4767">
        <f>IF($I4767=1,SUMIFS(Registros!$I$2:$I$6000,Registros!$A$2:$A$6000,"CS",Registros!$B$2:$B$6000,$A4767),0)</f>
        <v/>
      </c>
      <c r="K4767">
        <f>IF(COUNTIFS(Winback!$K$2:$K$300,$D4767)&gt;0,1,0)</f>
        <v/>
      </c>
      <c r="L4767">
        <f>IF(AND($K4767=1,LEFT($A4767,3)="WB-"),SUMIFS(Winback!$D$2:$D$300,Winback!$K$2:$K$300,$D4767),0)</f>
        <v/>
      </c>
      <c r="M4767">
        <f>IF(OR($E4767=1,$G4767=1,SUMIFS(Registros!$J$2:$J$6000,Registros!$B$2:$B$6000,$A4767)&gt;0),1,0)</f>
        <v/>
      </c>
      <c r="N4767">
        <f>IF($J4767&gt;0,1,IF(COUNTIFS(Registros!$A$2:$A$6000,"CS",Registros!$B$2:$B$6000,$A4767,Registros!$K$2:$K$6000,"&lt;&gt;")&gt;0,1,0))</f>
        <v/>
      </c>
      <c r="O4767">
        <f>IF(AND($K4767=1,$E4767=0,$G4767=0,$I4767=0),"WINBACK",IF(AND($M4767=1,$N4767&gt;0),"CONVERGENTE",IF($M4767=1,"SOLO MÓVIL",IF($N4767&gt;0,"SOLO FIJO / INTERNET","SIN SERVICIOS"))))</f>
        <v/>
      </c>
      <c r="P4767">
        <f>IF($O4767="WINBACK","Recuperar (winback)",IF($O4767="CONVERGENTE","Upgrade / más líneas",IF($O4767="SOLO MÓVIL","Ofrecer fijo + internet (FLBBTV)",IF($O4767="SOLO FIJO / INTERNET","Ofrecer línea móvil Nextphone","Oferta completa (móvil + fijo + internet)"))))</f>
        <v/>
      </c>
      <c r="Q4767">
        <f>$F4767+$H4767+$L4767</f>
        <v/>
      </c>
      <c r="R4767">
        <f>IFERROR(VLOOKUP($A4767,Registros!$B$2:$G$6000,6,0),IFERROR(VLOOKUP($D4767,Winback!$B$2:$C$300,2,0),""))</f>
        <v/>
      </c>
      <c r="S4767">
        <f>IF($E4767=1,"NP","")&amp;IF($G4767=1,"+MOV","")&amp;IF($I4767=1,"+CS","")&amp;IF($K4767=1,"+WB","")</f>
        <v/>
      </c>
      <c r="T4767">
        <f>$E4767+$G4767+$I4767+$K4767</f>
        <v/>
      </c>
    </row>
    <row r="4768">
      <c r="A4768" t="inlineStr">
        <is>
          <t>359125090000</t>
        </is>
      </c>
      <c r="B4768" t="inlineStr">
        <is>
          <t>35912509</t>
        </is>
      </c>
      <c r="C4768" t="inlineStr">
        <is>
          <t>YUR FRANCIS MICHELLS MORENO MORENO</t>
        </is>
      </c>
      <c r="D4768" t="inlineStr">
        <is>
          <t>YURFRANCISMICHELLSMORENOMORENO</t>
        </is>
      </c>
      <c r="E4768">
        <f>IF(COUNTIFS(Registros!$A$2:$A$6000,"NP",Registros!$B$2:$B$6000,$A4768)&gt;0,1,0)</f>
        <v/>
      </c>
      <c r="F4768">
        <f>IF($E4768=1,SUMIFS(Registros!$F$2:$F$6000,Registros!$A$2:$A$6000,"NP",Registros!$B$2:$B$6000,$A4768),0)</f>
        <v/>
      </c>
      <c r="G4768">
        <f>IF(COUNTIFS(Registros!$A$2:$A$6000,"MOV",Registros!$B$2:$B$6000,$A4768)&gt;0,1,0)</f>
        <v/>
      </c>
      <c r="H4768">
        <f>IF($G4768=1,SUMIFS(Registros!$F$2:$F$6000,Registros!$A$2:$A$6000,"MOV",Registros!$B$2:$B$6000,$A4768),0)</f>
        <v/>
      </c>
      <c r="I4768">
        <f>IF(COUNTIFS(Registros!$A$2:$A$6000,"CS",Registros!$B$2:$B$6000,$A4768)&gt;0,1,0)</f>
        <v/>
      </c>
      <c r="J4768">
        <f>IF($I4768=1,SUMIFS(Registros!$I$2:$I$6000,Registros!$A$2:$A$6000,"CS",Registros!$B$2:$B$6000,$A4768),0)</f>
        <v/>
      </c>
      <c r="K4768">
        <f>IF(COUNTIFS(Winback!$K$2:$K$300,$D4768)&gt;0,1,0)</f>
        <v/>
      </c>
      <c r="L4768">
        <f>IF(AND($K4768=1,LEFT($A4768,3)="WB-"),SUMIFS(Winback!$D$2:$D$300,Winback!$K$2:$K$300,$D4768),0)</f>
        <v/>
      </c>
      <c r="M4768">
        <f>IF(OR($E4768=1,$G4768=1,SUMIFS(Registros!$J$2:$J$6000,Registros!$B$2:$B$6000,$A4768)&gt;0),1,0)</f>
        <v/>
      </c>
      <c r="N4768">
        <f>IF($J4768&gt;0,1,IF(COUNTIFS(Registros!$A$2:$A$6000,"CS",Registros!$B$2:$B$6000,$A4768,Registros!$K$2:$K$6000,"&lt;&gt;")&gt;0,1,0))</f>
        <v/>
      </c>
      <c r="O4768">
        <f>IF(AND($K4768=1,$E4768=0,$G4768=0,$I4768=0),"WINBACK",IF(AND($M4768=1,$N4768&gt;0),"CONVERGENTE",IF($M4768=1,"SOLO MÓVIL",IF($N4768&gt;0,"SOLO FIJO / INTERNET","SIN SERVICIOS"))))</f>
        <v/>
      </c>
      <c r="P4768">
        <f>IF($O4768="WINBACK","Recuperar (winback)",IF($O4768="CONVERGENTE","Upgrade / más líneas",IF($O4768="SOLO MÓVIL","Ofrecer fijo + internet (FLBBTV)",IF($O4768="SOLO FIJO / INTERNET","Ofrecer línea móvil Nextphone","Oferta completa (móvil + fijo + internet)"))))</f>
        <v/>
      </c>
      <c r="Q4768">
        <f>$F4768+$H4768+$L4768</f>
        <v/>
      </c>
      <c r="R4768">
        <f>IFERROR(VLOOKUP($A4768,Registros!$B$2:$G$6000,6,0),IFERROR(VLOOKUP($D4768,Winback!$B$2:$C$300,2,0),""))</f>
        <v/>
      </c>
      <c r="S4768">
        <f>IF($E4768=1,"NP","")&amp;IF($G4768=1,"+MOV","")&amp;IF($I4768=1,"+CS","")&amp;IF($K4768=1,"+WB","")</f>
        <v/>
      </c>
      <c r="T4768">
        <f>$E4768+$G4768+$I4768+$K4768</f>
        <v/>
      </c>
    </row>
    <row r="4769">
      <c r="A4769" t="inlineStr">
        <is>
          <t>302005100000</t>
        </is>
      </c>
      <c r="B4769" t="inlineStr">
        <is>
          <t>30200510</t>
        </is>
      </c>
      <c r="C4769" t="inlineStr">
        <is>
          <t>YUREMI ZORRILLA PICHARDO</t>
        </is>
      </c>
      <c r="D4769" t="inlineStr">
        <is>
          <t>YUREMIZORRILLAPICHARDO</t>
        </is>
      </c>
      <c r="E4769">
        <f>IF(COUNTIFS(Registros!$A$2:$A$6000,"NP",Registros!$B$2:$B$6000,$A4769)&gt;0,1,0)</f>
        <v/>
      </c>
      <c r="F4769">
        <f>IF($E4769=1,SUMIFS(Registros!$F$2:$F$6000,Registros!$A$2:$A$6000,"NP",Registros!$B$2:$B$6000,$A4769),0)</f>
        <v/>
      </c>
      <c r="G4769">
        <f>IF(COUNTIFS(Registros!$A$2:$A$6000,"MOV",Registros!$B$2:$B$6000,$A4769)&gt;0,1,0)</f>
        <v/>
      </c>
      <c r="H4769">
        <f>IF($G4769=1,SUMIFS(Registros!$F$2:$F$6000,Registros!$A$2:$A$6000,"MOV",Registros!$B$2:$B$6000,$A4769),0)</f>
        <v/>
      </c>
      <c r="I4769">
        <f>IF(COUNTIFS(Registros!$A$2:$A$6000,"CS",Registros!$B$2:$B$6000,$A4769)&gt;0,1,0)</f>
        <v/>
      </c>
      <c r="J4769">
        <f>IF($I4769=1,SUMIFS(Registros!$I$2:$I$6000,Registros!$A$2:$A$6000,"CS",Registros!$B$2:$B$6000,$A4769),0)</f>
        <v/>
      </c>
      <c r="K4769">
        <f>IF(COUNTIFS(Winback!$K$2:$K$300,$D4769)&gt;0,1,0)</f>
        <v/>
      </c>
      <c r="L4769">
        <f>IF(AND($K4769=1,LEFT($A4769,3)="WB-"),SUMIFS(Winback!$D$2:$D$300,Winback!$K$2:$K$300,$D4769),0)</f>
        <v/>
      </c>
      <c r="M4769">
        <f>IF(OR($E4769=1,$G4769=1,SUMIFS(Registros!$J$2:$J$6000,Registros!$B$2:$B$6000,$A4769)&gt;0),1,0)</f>
        <v/>
      </c>
      <c r="N4769">
        <f>IF($J4769&gt;0,1,IF(COUNTIFS(Registros!$A$2:$A$6000,"CS",Registros!$B$2:$B$6000,$A4769,Registros!$K$2:$K$6000,"&lt;&gt;")&gt;0,1,0))</f>
        <v/>
      </c>
      <c r="O4769">
        <f>IF(AND($K4769=1,$E4769=0,$G4769=0,$I4769=0),"WINBACK",IF(AND($M4769=1,$N4769&gt;0),"CONVERGENTE",IF($M4769=1,"SOLO MÓVIL",IF($N4769&gt;0,"SOLO FIJO / INTERNET","SIN SERVICIOS"))))</f>
        <v/>
      </c>
      <c r="P4769">
        <f>IF($O4769="WINBACK","Recuperar (winback)",IF($O4769="CONVERGENTE","Upgrade / más líneas",IF($O4769="SOLO MÓVIL","Ofrecer fijo + internet (FLBBTV)",IF($O4769="SOLO FIJO / INTERNET","Ofrecer línea móvil Nextphone","Oferta completa (móvil + fijo + internet)"))))</f>
        <v/>
      </c>
      <c r="Q4769">
        <f>$F4769+$H4769+$L4769</f>
        <v/>
      </c>
      <c r="R4769">
        <f>IFERROR(VLOOKUP($A4769,Registros!$B$2:$G$6000,6,0),IFERROR(VLOOKUP($D4769,Winback!$B$2:$C$300,2,0),""))</f>
        <v/>
      </c>
      <c r="S4769">
        <f>IF($E4769=1,"NP","")&amp;IF($G4769=1,"+MOV","")&amp;IF($I4769=1,"+CS","")&amp;IF($K4769=1,"+WB","")</f>
        <v/>
      </c>
      <c r="T4769">
        <f>$E4769+$G4769+$I4769+$K4769</f>
        <v/>
      </c>
    </row>
    <row r="4770">
      <c r="A4770" t="inlineStr">
        <is>
          <t>353023940000</t>
        </is>
      </c>
      <c r="B4770" t="inlineStr">
        <is>
          <t>35302394</t>
        </is>
      </c>
      <c r="C4770" t="inlineStr">
        <is>
          <t>YURI ESTHER RANGEL MANOSALVA</t>
        </is>
      </c>
      <c r="D4770" t="inlineStr">
        <is>
          <t>YURIESTHERRANGELMANOSALVA</t>
        </is>
      </c>
      <c r="E4770">
        <f>IF(COUNTIFS(Registros!$A$2:$A$6000,"NP",Registros!$B$2:$B$6000,$A4770)&gt;0,1,0)</f>
        <v/>
      </c>
      <c r="F4770">
        <f>IF($E4770=1,SUMIFS(Registros!$F$2:$F$6000,Registros!$A$2:$A$6000,"NP",Registros!$B$2:$B$6000,$A4770),0)</f>
        <v/>
      </c>
      <c r="G4770">
        <f>IF(COUNTIFS(Registros!$A$2:$A$6000,"MOV",Registros!$B$2:$B$6000,$A4770)&gt;0,1,0)</f>
        <v/>
      </c>
      <c r="H4770">
        <f>IF($G4770=1,SUMIFS(Registros!$F$2:$F$6000,Registros!$A$2:$A$6000,"MOV",Registros!$B$2:$B$6000,$A4770),0)</f>
        <v/>
      </c>
      <c r="I4770">
        <f>IF(COUNTIFS(Registros!$A$2:$A$6000,"CS",Registros!$B$2:$B$6000,$A4770)&gt;0,1,0)</f>
        <v/>
      </c>
      <c r="J4770">
        <f>IF($I4770=1,SUMIFS(Registros!$I$2:$I$6000,Registros!$A$2:$A$6000,"CS",Registros!$B$2:$B$6000,$A4770),0)</f>
        <v/>
      </c>
      <c r="K4770">
        <f>IF(COUNTIFS(Winback!$K$2:$K$300,$D4770)&gt;0,1,0)</f>
        <v/>
      </c>
      <c r="L4770">
        <f>IF(AND($K4770=1,LEFT($A4770,3)="WB-"),SUMIFS(Winback!$D$2:$D$300,Winback!$K$2:$K$300,$D4770),0)</f>
        <v/>
      </c>
      <c r="M4770">
        <f>IF(OR($E4770=1,$G4770=1,SUMIFS(Registros!$J$2:$J$6000,Registros!$B$2:$B$6000,$A4770)&gt;0),1,0)</f>
        <v/>
      </c>
      <c r="N4770">
        <f>IF($J4770&gt;0,1,IF(COUNTIFS(Registros!$A$2:$A$6000,"CS",Registros!$B$2:$B$6000,$A4770,Registros!$K$2:$K$6000,"&lt;&gt;")&gt;0,1,0))</f>
        <v/>
      </c>
      <c r="O4770">
        <f>IF(AND($K4770=1,$E4770=0,$G4770=0,$I4770=0),"WINBACK",IF(AND($M4770=1,$N4770&gt;0),"CONVERGENTE",IF($M4770=1,"SOLO MÓVIL",IF($N4770&gt;0,"SOLO FIJO / INTERNET","SIN SERVICIOS"))))</f>
        <v/>
      </c>
      <c r="P4770">
        <f>IF($O4770="WINBACK","Recuperar (winback)",IF($O4770="CONVERGENTE","Upgrade / más líneas",IF($O4770="SOLO MÓVIL","Ofrecer fijo + internet (FLBBTV)",IF($O4770="SOLO FIJO / INTERNET","Ofrecer línea móvil Nextphone","Oferta completa (móvil + fijo + internet)"))))</f>
        <v/>
      </c>
      <c r="Q4770">
        <f>$F4770+$H4770+$L4770</f>
        <v/>
      </c>
      <c r="R4770">
        <f>IFERROR(VLOOKUP($A4770,Registros!$B$2:$G$6000,6,0),IFERROR(VLOOKUP($D4770,Winback!$B$2:$C$300,2,0),""))</f>
        <v/>
      </c>
      <c r="S4770">
        <f>IF($E4770=1,"NP","")&amp;IF($G4770=1,"+MOV","")&amp;IF($I4770=1,"+CS","")&amp;IF($K4770=1,"+WB","")</f>
        <v/>
      </c>
      <c r="T4770">
        <f>$E4770+$G4770+$I4770+$K4770</f>
        <v/>
      </c>
    </row>
    <row r="4771">
      <c r="A4771" t="inlineStr">
        <is>
          <t>355060630000</t>
        </is>
      </c>
      <c r="B4771" t="inlineStr">
        <is>
          <t>35506063</t>
        </is>
      </c>
      <c r="C4771" t="inlineStr">
        <is>
          <t>YURI ESTHER RANGEL MANOSALVA</t>
        </is>
      </c>
      <c r="D4771" t="inlineStr">
        <is>
          <t>YURIESTHERRANGELMANOSALVA</t>
        </is>
      </c>
      <c r="E4771">
        <f>IF(COUNTIFS(Registros!$A$2:$A$6000,"NP",Registros!$B$2:$B$6000,$A4771)&gt;0,1,0)</f>
        <v/>
      </c>
      <c r="F4771">
        <f>IF($E4771=1,SUMIFS(Registros!$F$2:$F$6000,Registros!$A$2:$A$6000,"NP",Registros!$B$2:$B$6000,$A4771),0)</f>
        <v/>
      </c>
      <c r="G4771">
        <f>IF(COUNTIFS(Registros!$A$2:$A$6000,"MOV",Registros!$B$2:$B$6000,$A4771)&gt;0,1,0)</f>
        <v/>
      </c>
      <c r="H4771">
        <f>IF($G4771=1,SUMIFS(Registros!$F$2:$F$6000,Registros!$A$2:$A$6000,"MOV",Registros!$B$2:$B$6000,$A4771),0)</f>
        <v/>
      </c>
      <c r="I4771">
        <f>IF(COUNTIFS(Registros!$A$2:$A$6000,"CS",Registros!$B$2:$B$6000,$A4771)&gt;0,1,0)</f>
        <v/>
      </c>
      <c r="J4771">
        <f>IF($I4771=1,SUMIFS(Registros!$I$2:$I$6000,Registros!$A$2:$A$6000,"CS",Registros!$B$2:$B$6000,$A4771),0)</f>
        <v/>
      </c>
      <c r="K4771">
        <f>IF(COUNTIFS(Winback!$K$2:$K$300,$D4771)&gt;0,1,0)</f>
        <v/>
      </c>
      <c r="L4771">
        <f>IF(AND($K4771=1,LEFT($A4771,3)="WB-"),SUMIFS(Winback!$D$2:$D$300,Winback!$K$2:$K$300,$D4771),0)</f>
        <v/>
      </c>
      <c r="M4771">
        <f>IF(OR($E4771=1,$G4771=1,SUMIFS(Registros!$J$2:$J$6000,Registros!$B$2:$B$6000,$A4771)&gt;0),1,0)</f>
        <v/>
      </c>
      <c r="N4771">
        <f>IF($J4771&gt;0,1,IF(COUNTIFS(Registros!$A$2:$A$6000,"CS",Registros!$B$2:$B$6000,$A4771,Registros!$K$2:$K$6000,"&lt;&gt;")&gt;0,1,0))</f>
        <v/>
      </c>
      <c r="O4771">
        <f>IF(AND($K4771=1,$E4771=0,$G4771=0,$I4771=0),"WINBACK",IF(AND($M4771=1,$N4771&gt;0),"CONVERGENTE",IF($M4771=1,"SOLO MÓVIL",IF($N4771&gt;0,"SOLO FIJO / INTERNET","SIN SERVICIOS"))))</f>
        <v/>
      </c>
      <c r="P4771">
        <f>IF($O4771="WINBACK","Recuperar (winback)",IF($O4771="CONVERGENTE","Upgrade / más líneas",IF($O4771="SOLO MÓVIL","Ofrecer fijo + internet (FLBBTV)",IF($O4771="SOLO FIJO / INTERNET","Ofrecer línea móvil Nextphone","Oferta completa (móvil + fijo + internet)"))))</f>
        <v/>
      </c>
      <c r="Q4771">
        <f>$F4771+$H4771+$L4771</f>
        <v/>
      </c>
      <c r="R4771">
        <f>IFERROR(VLOOKUP($A4771,Registros!$B$2:$G$6000,6,0),IFERROR(VLOOKUP($D4771,Winback!$B$2:$C$300,2,0),""))</f>
        <v/>
      </c>
      <c r="S4771">
        <f>IF($E4771=1,"NP","")&amp;IF($G4771=1,"+MOV","")&amp;IF($I4771=1,"+CS","")&amp;IF($K4771=1,"+WB","")</f>
        <v/>
      </c>
      <c r="T4771">
        <f>$E4771+$G4771+$I4771+$K4771</f>
        <v/>
      </c>
    </row>
    <row r="4772">
      <c r="A4772" t="inlineStr">
        <is>
          <t>338007650000</t>
        </is>
      </c>
      <c r="B4772" t="inlineStr">
        <is>
          <t>33800765</t>
        </is>
      </c>
      <c r="C4772" t="inlineStr">
        <is>
          <t>YURI KATHERINE HERNANDEZ</t>
        </is>
      </c>
      <c r="D4772" t="inlineStr">
        <is>
          <t>YURIKATHERINEHERNANDEZ</t>
        </is>
      </c>
      <c r="E4772">
        <f>IF(COUNTIFS(Registros!$A$2:$A$6000,"NP",Registros!$B$2:$B$6000,$A4772)&gt;0,1,0)</f>
        <v/>
      </c>
      <c r="F4772">
        <f>IF($E4772=1,SUMIFS(Registros!$F$2:$F$6000,Registros!$A$2:$A$6000,"NP",Registros!$B$2:$B$6000,$A4772),0)</f>
        <v/>
      </c>
      <c r="G4772">
        <f>IF(COUNTIFS(Registros!$A$2:$A$6000,"MOV",Registros!$B$2:$B$6000,$A4772)&gt;0,1,0)</f>
        <v/>
      </c>
      <c r="H4772">
        <f>IF($G4772=1,SUMIFS(Registros!$F$2:$F$6000,Registros!$A$2:$A$6000,"MOV",Registros!$B$2:$B$6000,$A4772),0)</f>
        <v/>
      </c>
      <c r="I4772">
        <f>IF(COUNTIFS(Registros!$A$2:$A$6000,"CS",Registros!$B$2:$B$6000,$A4772)&gt;0,1,0)</f>
        <v/>
      </c>
      <c r="J4772">
        <f>IF($I4772=1,SUMIFS(Registros!$I$2:$I$6000,Registros!$A$2:$A$6000,"CS",Registros!$B$2:$B$6000,$A4772),0)</f>
        <v/>
      </c>
      <c r="K4772">
        <f>IF(COUNTIFS(Winback!$K$2:$K$300,$D4772)&gt;0,1,0)</f>
        <v/>
      </c>
      <c r="L4772">
        <f>IF(AND($K4772=1,LEFT($A4772,3)="WB-"),SUMIFS(Winback!$D$2:$D$300,Winback!$K$2:$K$300,$D4772),0)</f>
        <v/>
      </c>
      <c r="M4772">
        <f>IF(OR($E4772=1,$G4772=1,SUMIFS(Registros!$J$2:$J$6000,Registros!$B$2:$B$6000,$A4772)&gt;0),1,0)</f>
        <v/>
      </c>
      <c r="N4772">
        <f>IF($J4772&gt;0,1,IF(COUNTIFS(Registros!$A$2:$A$6000,"CS",Registros!$B$2:$B$6000,$A4772,Registros!$K$2:$K$6000,"&lt;&gt;")&gt;0,1,0))</f>
        <v/>
      </c>
      <c r="O4772">
        <f>IF(AND($K4772=1,$E4772=0,$G4772=0,$I4772=0),"WINBACK",IF(AND($M4772=1,$N4772&gt;0),"CONVERGENTE",IF($M4772=1,"SOLO MÓVIL",IF($N4772&gt;0,"SOLO FIJO / INTERNET","SIN SERVICIOS"))))</f>
        <v/>
      </c>
      <c r="P4772">
        <f>IF($O4772="WINBACK","Recuperar (winback)",IF($O4772="CONVERGENTE","Upgrade / más líneas",IF($O4772="SOLO MÓVIL","Ofrecer fijo + internet (FLBBTV)",IF($O4772="SOLO FIJO / INTERNET","Ofrecer línea móvil Nextphone","Oferta completa (móvil + fijo + internet)"))))</f>
        <v/>
      </c>
      <c r="Q4772">
        <f>$F4772+$H4772+$L4772</f>
        <v/>
      </c>
      <c r="R4772">
        <f>IFERROR(VLOOKUP($A4772,Registros!$B$2:$G$6000,6,0),IFERROR(VLOOKUP($D4772,Winback!$B$2:$C$300,2,0),""))</f>
        <v/>
      </c>
      <c r="S4772">
        <f>IF($E4772=1,"NP","")&amp;IF($G4772=1,"+MOV","")&amp;IF($I4772=1,"+CS","")&amp;IF($K4772=1,"+WB","")</f>
        <v/>
      </c>
      <c r="T4772">
        <f>$E4772+$G4772+$I4772+$K4772</f>
        <v/>
      </c>
    </row>
    <row r="4773">
      <c r="A4773" t="inlineStr">
        <is>
          <t>349061670000</t>
        </is>
      </c>
      <c r="B4773" t="inlineStr">
        <is>
          <t>34906167</t>
        </is>
      </c>
      <c r="C4773" t="inlineStr">
        <is>
          <t>YURI MIGDALIA LOPEZ LASSO</t>
        </is>
      </c>
      <c r="D4773" t="inlineStr">
        <is>
          <t>YURIMIGDALIALOPEZLASSO</t>
        </is>
      </c>
      <c r="E4773">
        <f>IF(COUNTIFS(Registros!$A$2:$A$6000,"NP",Registros!$B$2:$B$6000,$A4773)&gt;0,1,0)</f>
        <v/>
      </c>
      <c r="F4773">
        <f>IF($E4773=1,SUMIFS(Registros!$F$2:$F$6000,Registros!$A$2:$A$6000,"NP",Registros!$B$2:$B$6000,$A4773),0)</f>
        <v/>
      </c>
      <c r="G4773">
        <f>IF(COUNTIFS(Registros!$A$2:$A$6000,"MOV",Registros!$B$2:$B$6000,$A4773)&gt;0,1,0)</f>
        <v/>
      </c>
      <c r="H4773">
        <f>IF($G4773=1,SUMIFS(Registros!$F$2:$F$6000,Registros!$A$2:$A$6000,"MOV",Registros!$B$2:$B$6000,$A4773),0)</f>
        <v/>
      </c>
      <c r="I4773">
        <f>IF(COUNTIFS(Registros!$A$2:$A$6000,"CS",Registros!$B$2:$B$6000,$A4773)&gt;0,1,0)</f>
        <v/>
      </c>
      <c r="J4773">
        <f>IF($I4773=1,SUMIFS(Registros!$I$2:$I$6000,Registros!$A$2:$A$6000,"CS",Registros!$B$2:$B$6000,$A4773),0)</f>
        <v/>
      </c>
      <c r="K4773">
        <f>IF(COUNTIFS(Winback!$K$2:$K$300,$D4773)&gt;0,1,0)</f>
        <v/>
      </c>
      <c r="L4773">
        <f>IF(AND($K4773=1,LEFT($A4773,3)="WB-"),SUMIFS(Winback!$D$2:$D$300,Winback!$K$2:$K$300,$D4773),0)</f>
        <v/>
      </c>
      <c r="M4773">
        <f>IF(OR($E4773=1,$G4773=1,SUMIFS(Registros!$J$2:$J$6000,Registros!$B$2:$B$6000,$A4773)&gt;0),1,0)</f>
        <v/>
      </c>
      <c r="N4773">
        <f>IF($J4773&gt;0,1,IF(COUNTIFS(Registros!$A$2:$A$6000,"CS",Registros!$B$2:$B$6000,$A4773,Registros!$K$2:$K$6000,"&lt;&gt;")&gt;0,1,0))</f>
        <v/>
      </c>
      <c r="O4773">
        <f>IF(AND($K4773=1,$E4773=0,$G4773=0,$I4773=0),"WINBACK",IF(AND($M4773=1,$N4773&gt;0),"CONVERGENTE",IF($M4773=1,"SOLO MÓVIL",IF($N4773&gt;0,"SOLO FIJO / INTERNET","SIN SERVICIOS"))))</f>
        <v/>
      </c>
      <c r="P4773">
        <f>IF($O4773="WINBACK","Recuperar (winback)",IF($O4773="CONVERGENTE","Upgrade / más líneas",IF($O4773="SOLO MÓVIL","Ofrecer fijo + internet (FLBBTV)",IF($O4773="SOLO FIJO / INTERNET","Ofrecer línea móvil Nextphone","Oferta completa (móvil + fijo + internet)"))))</f>
        <v/>
      </c>
      <c r="Q4773">
        <f>$F4773+$H4773+$L4773</f>
        <v/>
      </c>
      <c r="R4773">
        <f>IFERROR(VLOOKUP($A4773,Registros!$B$2:$G$6000,6,0),IFERROR(VLOOKUP($D4773,Winback!$B$2:$C$300,2,0),""))</f>
        <v/>
      </c>
      <c r="S4773">
        <f>IF($E4773=1,"NP","")&amp;IF($G4773=1,"+MOV","")&amp;IF($I4773=1,"+CS","")&amp;IF($K4773=1,"+WB","")</f>
        <v/>
      </c>
      <c r="T4773">
        <f>$E4773+$G4773+$I4773+$K4773</f>
        <v/>
      </c>
    </row>
    <row r="4774">
      <c r="A4774" t="inlineStr">
        <is>
          <t>338038130000</t>
        </is>
      </c>
      <c r="B4774" t="inlineStr">
        <is>
          <t>33803813</t>
        </is>
      </c>
      <c r="C4774" t="inlineStr">
        <is>
          <t>YURINETH AUDREY LUNA CHAVEZ</t>
        </is>
      </c>
      <c r="D4774" t="inlineStr">
        <is>
          <t>YURINETHAUDREYLUNACHAVEZ</t>
        </is>
      </c>
      <c r="E4774">
        <f>IF(COUNTIFS(Registros!$A$2:$A$6000,"NP",Registros!$B$2:$B$6000,$A4774)&gt;0,1,0)</f>
        <v/>
      </c>
      <c r="F4774">
        <f>IF($E4774=1,SUMIFS(Registros!$F$2:$F$6000,Registros!$A$2:$A$6000,"NP",Registros!$B$2:$B$6000,$A4774),0)</f>
        <v/>
      </c>
      <c r="G4774">
        <f>IF(COUNTIFS(Registros!$A$2:$A$6000,"MOV",Registros!$B$2:$B$6000,$A4774)&gt;0,1,0)</f>
        <v/>
      </c>
      <c r="H4774">
        <f>IF($G4774=1,SUMIFS(Registros!$F$2:$F$6000,Registros!$A$2:$A$6000,"MOV",Registros!$B$2:$B$6000,$A4774),0)</f>
        <v/>
      </c>
      <c r="I4774">
        <f>IF(COUNTIFS(Registros!$A$2:$A$6000,"CS",Registros!$B$2:$B$6000,$A4774)&gt;0,1,0)</f>
        <v/>
      </c>
      <c r="J4774">
        <f>IF($I4774=1,SUMIFS(Registros!$I$2:$I$6000,Registros!$A$2:$A$6000,"CS",Registros!$B$2:$B$6000,$A4774),0)</f>
        <v/>
      </c>
      <c r="K4774">
        <f>IF(COUNTIFS(Winback!$K$2:$K$300,$D4774)&gt;0,1,0)</f>
        <v/>
      </c>
      <c r="L4774">
        <f>IF(AND($K4774=1,LEFT($A4774,3)="WB-"),SUMIFS(Winback!$D$2:$D$300,Winback!$K$2:$K$300,$D4774),0)</f>
        <v/>
      </c>
      <c r="M4774">
        <f>IF(OR($E4774=1,$G4774=1,SUMIFS(Registros!$J$2:$J$6000,Registros!$B$2:$B$6000,$A4774)&gt;0),1,0)</f>
        <v/>
      </c>
      <c r="N4774">
        <f>IF($J4774&gt;0,1,IF(COUNTIFS(Registros!$A$2:$A$6000,"CS",Registros!$B$2:$B$6000,$A4774,Registros!$K$2:$K$6000,"&lt;&gt;")&gt;0,1,0))</f>
        <v/>
      </c>
      <c r="O4774">
        <f>IF(AND($K4774=1,$E4774=0,$G4774=0,$I4774=0),"WINBACK",IF(AND($M4774=1,$N4774&gt;0),"CONVERGENTE",IF($M4774=1,"SOLO MÓVIL",IF($N4774&gt;0,"SOLO FIJO / INTERNET","SIN SERVICIOS"))))</f>
        <v/>
      </c>
      <c r="P4774">
        <f>IF($O4774="WINBACK","Recuperar (winback)",IF($O4774="CONVERGENTE","Upgrade / más líneas",IF($O4774="SOLO MÓVIL","Ofrecer fijo + internet (FLBBTV)",IF($O4774="SOLO FIJO / INTERNET","Ofrecer línea móvil Nextphone","Oferta completa (móvil + fijo + internet)"))))</f>
        <v/>
      </c>
      <c r="Q4774">
        <f>$F4774+$H4774+$L4774</f>
        <v/>
      </c>
      <c r="R4774">
        <f>IFERROR(VLOOKUP($A4774,Registros!$B$2:$G$6000,6,0),IFERROR(VLOOKUP($D4774,Winback!$B$2:$C$300,2,0),""))</f>
        <v/>
      </c>
      <c r="S4774">
        <f>IF($E4774=1,"NP","")&amp;IF($G4774=1,"+MOV","")&amp;IF($I4774=1,"+CS","")&amp;IF($K4774=1,"+WB","")</f>
        <v/>
      </c>
      <c r="T4774">
        <f>$E4774+$G4774+$I4774+$K4774</f>
        <v/>
      </c>
    </row>
    <row r="4775">
      <c r="A4775" t="inlineStr">
        <is>
          <t>345201700000</t>
        </is>
      </c>
      <c r="B4775" t="inlineStr">
        <is>
          <t>34520170</t>
        </is>
      </c>
      <c r="C4775" t="inlineStr">
        <is>
          <t>YURLEY JHOANNA REY ANGARITA</t>
        </is>
      </c>
      <c r="D4775" t="inlineStr">
        <is>
          <t>YURLEYJHOANNAREYANGARITA</t>
        </is>
      </c>
      <c r="E4775">
        <f>IF(COUNTIFS(Registros!$A$2:$A$6000,"NP",Registros!$B$2:$B$6000,$A4775)&gt;0,1,0)</f>
        <v/>
      </c>
      <c r="F4775">
        <f>IF($E4775=1,SUMIFS(Registros!$F$2:$F$6000,Registros!$A$2:$A$6000,"NP",Registros!$B$2:$B$6000,$A4775),0)</f>
        <v/>
      </c>
      <c r="G4775">
        <f>IF(COUNTIFS(Registros!$A$2:$A$6000,"MOV",Registros!$B$2:$B$6000,$A4775)&gt;0,1,0)</f>
        <v/>
      </c>
      <c r="H4775">
        <f>IF($G4775=1,SUMIFS(Registros!$F$2:$F$6000,Registros!$A$2:$A$6000,"MOV",Registros!$B$2:$B$6000,$A4775),0)</f>
        <v/>
      </c>
      <c r="I4775">
        <f>IF(COUNTIFS(Registros!$A$2:$A$6000,"CS",Registros!$B$2:$B$6000,$A4775)&gt;0,1,0)</f>
        <v/>
      </c>
      <c r="J4775">
        <f>IF($I4775=1,SUMIFS(Registros!$I$2:$I$6000,Registros!$A$2:$A$6000,"CS",Registros!$B$2:$B$6000,$A4775),0)</f>
        <v/>
      </c>
      <c r="K4775">
        <f>IF(COUNTIFS(Winback!$K$2:$K$300,$D4775)&gt;0,1,0)</f>
        <v/>
      </c>
      <c r="L4775">
        <f>IF(AND($K4775=1,LEFT($A4775,3)="WB-"),SUMIFS(Winback!$D$2:$D$300,Winback!$K$2:$K$300,$D4775),0)</f>
        <v/>
      </c>
      <c r="M4775">
        <f>IF(OR($E4775=1,$G4775=1,SUMIFS(Registros!$J$2:$J$6000,Registros!$B$2:$B$6000,$A4775)&gt;0),1,0)</f>
        <v/>
      </c>
      <c r="N4775">
        <f>IF($J4775&gt;0,1,IF(COUNTIFS(Registros!$A$2:$A$6000,"CS",Registros!$B$2:$B$6000,$A4775,Registros!$K$2:$K$6000,"&lt;&gt;")&gt;0,1,0))</f>
        <v/>
      </c>
      <c r="O4775">
        <f>IF(AND($K4775=1,$E4775=0,$G4775=0,$I4775=0),"WINBACK",IF(AND($M4775=1,$N4775&gt;0),"CONVERGENTE",IF($M4775=1,"SOLO MÓVIL",IF($N4775&gt;0,"SOLO FIJO / INTERNET","SIN SERVICIOS"))))</f>
        <v/>
      </c>
      <c r="P4775">
        <f>IF($O4775="WINBACK","Recuperar (winback)",IF($O4775="CONVERGENTE","Upgrade / más líneas",IF($O4775="SOLO MÓVIL","Ofrecer fijo + internet (FLBBTV)",IF($O4775="SOLO FIJO / INTERNET","Ofrecer línea móvil Nextphone","Oferta completa (móvil + fijo + internet)"))))</f>
        <v/>
      </c>
      <c r="Q4775">
        <f>$F4775+$H4775+$L4775</f>
        <v/>
      </c>
      <c r="R4775">
        <f>IFERROR(VLOOKUP($A4775,Registros!$B$2:$G$6000,6,0),IFERROR(VLOOKUP($D4775,Winback!$B$2:$C$300,2,0),""))</f>
        <v/>
      </c>
      <c r="S4775">
        <f>IF($E4775=1,"NP","")&amp;IF($G4775=1,"+MOV","")&amp;IF($I4775=1,"+CS","")&amp;IF($K4775=1,"+WB","")</f>
        <v/>
      </c>
      <c r="T4775">
        <f>$E4775+$G4775+$I4775+$K4775</f>
        <v/>
      </c>
    </row>
    <row r="4776">
      <c r="A4776" t="inlineStr">
        <is>
          <t>348283240000</t>
        </is>
      </c>
      <c r="B4776" t="inlineStr">
        <is>
          <t>34828324</t>
        </is>
      </c>
      <c r="C4776" t="inlineStr">
        <is>
          <t>YURY CATERINE TIRANO FORERO</t>
        </is>
      </c>
      <c r="D4776" t="inlineStr">
        <is>
          <t>YURYCATERINETIRANOFORERO</t>
        </is>
      </c>
      <c r="E4776">
        <f>IF(COUNTIFS(Registros!$A$2:$A$6000,"NP",Registros!$B$2:$B$6000,$A4776)&gt;0,1,0)</f>
        <v/>
      </c>
      <c r="F4776">
        <f>IF($E4776=1,SUMIFS(Registros!$F$2:$F$6000,Registros!$A$2:$A$6000,"NP",Registros!$B$2:$B$6000,$A4776),0)</f>
        <v/>
      </c>
      <c r="G4776">
        <f>IF(COUNTIFS(Registros!$A$2:$A$6000,"MOV",Registros!$B$2:$B$6000,$A4776)&gt;0,1,0)</f>
        <v/>
      </c>
      <c r="H4776">
        <f>IF($G4776=1,SUMIFS(Registros!$F$2:$F$6000,Registros!$A$2:$A$6000,"MOV",Registros!$B$2:$B$6000,$A4776),0)</f>
        <v/>
      </c>
      <c r="I4776">
        <f>IF(COUNTIFS(Registros!$A$2:$A$6000,"CS",Registros!$B$2:$B$6000,$A4776)&gt;0,1,0)</f>
        <v/>
      </c>
      <c r="J4776">
        <f>IF($I4776=1,SUMIFS(Registros!$I$2:$I$6000,Registros!$A$2:$A$6000,"CS",Registros!$B$2:$B$6000,$A4776),0)</f>
        <v/>
      </c>
      <c r="K4776">
        <f>IF(COUNTIFS(Winback!$K$2:$K$300,$D4776)&gt;0,1,0)</f>
        <v/>
      </c>
      <c r="L4776">
        <f>IF(AND($K4776=1,LEFT($A4776,3)="WB-"),SUMIFS(Winback!$D$2:$D$300,Winback!$K$2:$K$300,$D4776),0)</f>
        <v/>
      </c>
      <c r="M4776">
        <f>IF(OR($E4776=1,$G4776=1,SUMIFS(Registros!$J$2:$J$6000,Registros!$B$2:$B$6000,$A4776)&gt;0),1,0)</f>
        <v/>
      </c>
      <c r="N4776">
        <f>IF($J4776&gt;0,1,IF(COUNTIFS(Registros!$A$2:$A$6000,"CS",Registros!$B$2:$B$6000,$A4776,Registros!$K$2:$K$6000,"&lt;&gt;")&gt;0,1,0))</f>
        <v/>
      </c>
      <c r="O4776">
        <f>IF(AND($K4776=1,$E4776=0,$G4776=0,$I4776=0),"WINBACK",IF(AND($M4776=1,$N4776&gt;0),"CONVERGENTE",IF($M4776=1,"SOLO MÓVIL",IF($N4776&gt;0,"SOLO FIJO / INTERNET","SIN SERVICIOS"))))</f>
        <v/>
      </c>
      <c r="P4776">
        <f>IF($O4776="WINBACK","Recuperar (winback)",IF($O4776="CONVERGENTE","Upgrade / más líneas",IF($O4776="SOLO MÓVIL","Ofrecer fijo + internet (FLBBTV)",IF($O4776="SOLO FIJO / INTERNET","Ofrecer línea móvil Nextphone","Oferta completa (móvil + fijo + internet)"))))</f>
        <v/>
      </c>
      <c r="Q4776">
        <f>$F4776+$H4776+$L4776</f>
        <v/>
      </c>
      <c r="R4776">
        <f>IFERROR(VLOOKUP($A4776,Registros!$B$2:$G$6000,6,0),IFERROR(VLOOKUP($D4776,Winback!$B$2:$C$300,2,0),""))</f>
        <v/>
      </c>
      <c r="S4776">
        <f>IF($E4776=1,"NP","")&amp;IF($G4776=1,"+MOV","")&amp;IF($I4776=1,"+CS","")&amp;IF($K4776=1,"+WB","")</f>
        <v/>
      </c>
      <c r="T4776">
        <f>$E4776+$G4776+$I4776+$K4776</f>
        <v/>
      </c>
    </row>
    <row r="4777">
      <c r="A4777" t="inlineStr">
        <is>
          <t>800750410000</t>
        </is>
      </c>
      <c r="B4777" t="inlineStr">
        <is>
          <t>80075041</t>
        </is>
      </c>
      <c r="C4777" t="inlineStr">
        <is>
          <t>YUSEF INT L S A</t>
        </is>
      </c>
      <c r="D4777" t="inlineStr">
        <is>
          <t>YUSEFINTLSA</t>
        </is>
      </c>
      <c r="E4777">
        <f>IF(COUNTIFS(Registros!$A$2:$A$6000,"NP",Registros!$B$2:$B$6000,$A4777)&gt;0,1,0)</f>
        <v/>
      </c>
      <c r="F4777">
        <f>IF($E4777=1,SUMIFS(Registros!$F$2:$F$6000,Registros!$A$2:$A$6000,"NP",Registros!$B$2:$B$6000,$A4777),0)</f>
        <v/>
      </c>
      <c r="G4777">
        <f>IF(COUNTIFS(Registros!$A$2:$A$6000,"MOV",Registros!$B$2:$B$6000,$A4777)&gt;0,1,0)</f>
        <v/>
      </c>
      <c r="H4777">
        <f>IF($G4777=1,SUMIFS(Registros!$F$2:$F$6000,Registros!$A$2:$A$6000,"MOV",Registros!$B$2:$B$6000,$A4777),0)</f>
        <v/>
      </c>
      <c r="I4777">
        <f>IF(COUNTIFS(Registros!$A$2:$A$6000,"CS",Registros!$B$2:$B$6000,$A4777)&gt;0,1,0)</f>
        <v/>
      </c>
      <c r="J4777">
        <f>IF($I4777=1,SUMIFS(Registros!$I$2:$I$6000,Registros!$A$2:$A$6000,"CS",Registros!$B$2:$B$6000,$A4777),0)</f>
        <v/>
      </c>
      <c r="K4777">
        <f>IF(COUNTIFS(Winback!$K$2:$K$300,$D4777)&gt;0,1,0)</f>
        <v/>
      </c>
      <c r="L4777">
        <f>IF(AND($K4777=1,LEFT($A4777,3)="WB-"),SUMIFS(Winback!$D$2:$D$300,Winback!$K$2:$K$300,$D4777),0)</f>
        <v/>
      </c>
      <c r="M4777">
        <f>IF(OR($E4777=1,$G4777=1,SUMIFS(Registros!$J$2:$J$6000,Registros!$B$2:$B$6000,$A4777)&gt;0),1,0)</f>
        <v/>
      </c>
      <c r="N4777">
        <f>IF($J4777&gt;0,1,IF(COUNTIFS(Registros!$A$2:$A$6000,"CS",Registros!$B$2:$B$6000,$A4777,Registros!$K$2:$K$6000,"&lt;&gt;")&gt;0,1,0))</f>
        <v/>
      </c>
      <c r="O4777">
        <f>IF(AND($K4777=1,$E4777=0,$G4777=0,$I4777=0),"WINBACK",IF(AND($M4777=1,$N4777&gt;0),"CONVERGENTE",IF($M4777=1,"SOLO MÓVIL",IF($N4777&gt;0,"SOLO FIJO / INTERNET","SIN SERVICIOS"))))</f>
        <v/>
      </c>
      <c r="P4777">
        <f>IF($O4777="WINBACK","Recuperar (winback)",IF($O4777="CONVERGENTE","Upgrade / más líneas",IF($O4777="SOLO MÓVIL","Ofrecer fijo + internet (FLBBTV)",IF($O4777="SOLO FIJO / INTERNET","Ofrecer línea móvil Nextphone","Oferta completa (móvil + fijo + internet)"))))</f>
        <v/>
      </c>
      <c r="Q4777">
        <f>$F4777+$H4777+$L4777</f>
        <v/>
      </c>
      <c r="R4777">
        <f>IFERROR(VLOOKUP($A4777,Registros!$B$2:$G$6000,6,0),IFERROR(VLOOKUP($D4777,Winback!$B$2:$C$300,2,0),""))</f>
        <v/>
      </c>
      <c r="S4777">
        <f>IF($E4777=1,"NP","")&amp;IF($G4777=1,"+MOV","")&amp;IF($I4777=1,"+CS","")&amp;IF($K4777=1,"+WB","")</f>
        <v/>
      </c>
      <c r="T4777">
        <f>$E4777+$G4777+$I4777+$K4777</f>
        <v/>
      </c>
    </row>
    <row r="4778">
      <c r="A4778" t="inlineStr">
        <is>
          <t>347404930000</t>
        </is>
      </c>
      <c r="B4778" t="inlineStr">
        <is>
          <t>34740493</t>
        </is>
      </c>
      <c r="C4778" t="inlineStr">
        <is>
          <t>YUSNERSY DEL CARMEN RONDON</t>
        </is>
      </c>
      <c r="D4778" t="inlineStr">
        <is>
          <t>YUSNERSYDELCARMENRONDON</t>
        </is>
      </c>
      <c r="E4778">
        <f>IF(COUNTIFS(Registros!$A$2:$A$6000,"NP",Registros!$B$2:$B$6000,$A4778)&gt;0,1,0)</f>
        <v/>
      </c>
      <c r="F4778">
        <f>IF($E4778=1,SUMIFS(Registros!$F$2:$F$6000,Registros!$A$2:$A$6000,"NP",Registros!$B$2:$B$6000,$A4778),0)</f>
        <v/>
      </c>
      <c r="G4778">
        <f>IF(COUNTIFS(Registros!$A$2:$A$6000,"MOV",Registros!$B$2:$B$6000,$A4778)&gt;0,1,0)</f>
        <v/>
      </c>
      <c r="H4778">
        <f>IF($G4778=1,SUMIFS(Registros!$F$2:$F$6000,Registros!$A$2:$A$6000,"MOV",Registros!$B$2:$B$6000,$A4778),0)</f>
        <v/>
      </c>
      <c r="I4778">
        <f>IF(COUNTIFS(Registros!$A$2:$A$6000,"CS",Registros!$B$2:$B$6000,$A4778)&gt;0,1,0)</f>
        <v/>
      </c>
      <c r="J4778">
        <f>IF($I4778=1,SUMIFS(Registros!$I$2:$I$6000,Registros!$A$2:$A$6000,"CS",Registros!$B$2:$B$6000,$A4778),0)</f>
        <v/>
      </c>
      <c r="K4778">
        <f>IF(COUNTIFS(Winback!$K$2:$K$300,$D4778)&gt;0,1,0)</f>
        <v/>
      </c>
      <c r="L4778">
        <f>IF(AND($K4778=1,LEFT($A4778,3)="WB-"),SUMIFS(Winback!$D$2:$D$300,Winback!$K$2:$K$300,$D4778),0)</f>
        <v/>
      </c>
      <c r="M4778">
        <f>IF(OR($E4778=1,$G4778=1,SUMIFS(Registros!$J$2:$J$6000,Registros!$B$2:$B$6000,$A4778)&gt;0),1,0)</f>
        <v/>
      </c>
      <c r="N4778">
        <f>IF($J4778&gt;0,1,IF(COUNTIFS(Registros!$A$2:$A$6000,"CS",Registros!$B$2:$B$6000,$A4778,Registros!$K$2:$K$6000,"&lt;&gt;")&gt;0,1,0))</f>
        <v/>
      </c>
      <c r="O4778">
        <f>IF(AND($K4778=1,$E4778=0,$G4778=0,$I4778=0),"WINBACK",IF(AND($M4778=1,$N4778&gt;0),"CONVERGENTE",IF($M4778=1,"SOLO MÓVIL",IF($N4778&gt;0,"SOLO FIJO / INTERNET","SIN SERVICIOS"))))</f>
        <v/>
      </c>
      <c r="P4778">
        <f>IF($O4778="WINBACK","Recuperar (winback)",IF($O4778="CONVERGENTE","Upgrade / más líneas",IF($O4778="SOLO MÓVIL","Ofrecer fijo + internet (FLBBTV)",IF($O4778="SOLO FIJO / INTERNET","Ofrecer línea móvil Nextphone","Oferta completa (móvil + fijo + internet)"))))</f>
        <v/>
      </c>
      <c r="Q4778">
        <f>$F4778+$H4778+$L4778</f>
        <v/>
      </c>
      <c r="R4778">
        <f>IFERROR(VLOOKUP($A4778,Registros!$B$2:$G$6000,6,0),IFERROR(VLOOKUP($D4778,Winback!$B$2:$C$300,2,0),""))</f>
        <v/>
      </c>
      <c r="S4778">
        <f>IF($E4778=1,"NP","")&amp;IF($G4778=1,"+MOV","")&amp;IF($I4778=1,"+CS","")&amp;IF($K4778=1,"+WB","")</f>
        <v/>
      </c>
      <c r="T4778">
        <f>$E4778+$G4778+$I4778+$K4778</f>
        <v/>
      </c>
    </row>
    <row r="4779">
      <c r="A4779" t="inlineStr">
        <is>
          <t>349175040000</t>
        </is>
      </c>
      <c r="B4779" t="inlineStr">
        <is>
          <t>34917504</t>
        </is>
      </c>
      <c r="C4779" t="inlineStr">
        <is>
          <t>YUSSEF MATUS</t>
        </is>
      </c>
      <c r="D4779" t="inlineStr">
        <is>
          <t>YUSSEFMATUS</t>
        </is>
      </c>
      <c r="E4779">
        <f>IF(COUNTIFS(Registros!$A$2:$A$6000,"NP",Registros!$B$2:$B$6000,$A4779)&gt;0,1,0)</f>
        <v/>
      </c>
      <c r="F4779">
        <f>IF($E4779=1,SUMIFS(Registros!$F$2:$F$6000,Registros!$A$2:$A$6000,"NP",Registros!$B$2:$B$6000,$A4779),0)</f>
        <v/>
      </c>
      <c r="G4779">
        <f>IF(COUNTIFS(Registros!$A$2:$A$6000,"MOV",Registros!$B$2:$B$6000,$A4779)&gt;0,1,0)</f>
        <v/>
      </c>
      <c r="H4779">
        <f>IF($G4779=1,SUMIFS(Registros!$F$2:$F$6000,Registros!$A$2:$A$6000,"MOV",Registros!$B$2:$B$6000,$A4779),0)</f>
        <v/>
      </c>
      <c r="I4779">
        <f>IF(COUNTIFS(Registros!$A$2:$A$6000,"CS",Registros!$B$2:$B$6000,$A4779)&gt;0,1,0)</f>
        <v/>
      </c>
      <c r="J4779">
        <f>IF($I4779=1,SUMIFS(Registros!$I$2:$I$6000,Registros!$A$2:$A$6000,"CS",Registros!$B$2:$B$6000,$A4779),0)</f>
        <v/>
      </c>
      <c r="K4779">
        <f>IF(COUNTIFS(Winback!$K$2:$K$300,$D4779)&gt;0,1,0)</f>
        <v/>
      </c>
      <c r="L4779">
        <f>IF(AND($K4779=1,LEFT($A4779,3)="WB-"),SUMIFS(Winback!$D$2:$D$300,Winback!$K$2:$K$300,$D4779),0)</f>
        <v/>
      </c>
      <c r="M4779">
        <f>IF(OR($E4779=1,$G4779=1,SUMIFS(Registros!$J$2:$J$6000,Registros!$B$2:$B$6000,$A4779)&gt;0),1,0)</f>
        <v/>
      </c>
      <c r="N4779">
        <f>IF($J4779&gt;0,1,IF(COUNTIFS(Registros!$A$2:$A$6000,"CS",Registros!$B$2:$B$6000,$A4779,Registros!$K$2:$K$6000,"&lt;&gt;")&gt;0,1,0))</f>
        <v/>
      </c>
      <c r="O4779">
        <f>IF(AND($K4779=1,$E4779=0,$G4779=0,$I4779=0),"WINBACK",IF(AND($M4779=1,$N4779&gt;0),"CONVERGENTE",IF($M4779=1,"SOLO MÓVIL",IF($N4779&gt;0,"SOLO FIJO / INTERNET","SIN SERVICIOS"))))</f>
        <v/>
      </c>
      <c r="P4779">
        <f>IF($O4779="WINBACK","Recuperar (winback)",IF($O4779="CONVERGENTE","Upgrade / más líneas",IF($O4779="SOLO MÓVIL","Ofrecer fijo + internet (FLBBTV)",IF($O4779="SOLO FIJO / INTERNET","Ofrecer línea móvil Nextphone","Oferta completa (móvil + fijo + internet)"))))</f>
        <v/>
      </c>
      <c r="Q4779">
        <f>$F4779+$H4779+$L4779</f>
        <v/>
      </c>
      <c r="R4779">
        <f>IFERROR(VLOOKUP($A4779,Registros!$B$2:$G$6000,6,0),IFERROR(VLOOKUP($D4779,Winback!$B$2:$C$300,2,0),""))</f>
        <v/>
      </c>
      <c r="S4779">
        <f>IF($E4779=1,"NP","")&amp;IF($G4779=1,"+MOV","")&amp;IF($I4779=1,"+CS","")&amp;IF($K4779=1,"+WB","")</f>
        <v/>
      </c>
      <c r="T4779">
        <f>$E4779+$G4779+$I4779+$K4779</f>
        <v/>
      </c>
    </row>
    <row r="4780">
      <c r="A4780" t="inlineStr">
        <is>
          <t>352094370000</t>
        </is>
      </c>
      <c r="B4780" t="inlineStr">
        <is>
          <t>35209437</t>
        </is>
      </c>
      <c r="C4780" t="inlineStr">
        <is>
          <t>YUSTINE YOLANIS CASTILLO GUERRA</t>
        </is>
      </c>
      <c r="D4780" t="inlineStr">
        <is>
          <t>YUSTINEYOLANISCASTILLOGUERRA</t>
        </is>
      </c>
      <c r="E4780">
        <f>IF(COUNTIFS(Registros!$A$2:$A$6000,"NP",Registros!$B$2:$B$6000,$A4780)&gt;0,1,0)</f>
        <v/>
      </c>
      <c r="F4780">
        <f>IF($E4780=1,SUMIFS(Registros!$F$2:$F$6000,Registros!$A$2:$A$6000,"NP",Registros!$B$2:$B$6000,$A4780),0)</f>
        <v/>
      </c>
      <c r="G4780">
        <f>IF(COUNTIFS(Registros!$A$2:$A$6000,"MOV",Registros!$B$2:$B$6000,$A4780)&gt;0,1,0)</f>
        <v/>
      </c>
      <c r="H4780">
        <f>IF($G4780=1,SUMIFS(Registros!$F$2:$F$6000,Registros!$A$2:$A$6000,"MOV",Registros!$B$2:$B$6000,$A4780),0)</f>
        <v/>
      </c>
      <c r="I4780">
        <f>IF(COUNTIFS(Registros!$A$2:$A$6000,"CS",Registros!$B$2:$B$6000,$A4780)&gt;0,1,0)</f>
        <v/>
      </c>
      <c r="J4780">
        <f>IF($I4780=1,SUMIFS(Registros!$I$2:$I$6000,Registros!$A$2:$A$6000,"CS",Registros!$B$2:$B$6000,$A4780),0)</f>
        <v/>
      </c>
      <c r="K4780">
        <f>IF(COUNTIFS(Winback!$K$2:$K$300,$D4780)&gt;0,1,0)</f>
        <v/>
      </c>
      <c r="L4780">
        <f>IF(AND($K4780=1,LEFT($A4780,3)="WB-"),SUMIFS(Winback!$D$2:$D$300,Winback!$K$2:$K$300,$D4780),0)</f>
        <v/>
      </c>
      <c r="M4780">
        <f>IF(OR($E4780=1,$G4780=1,SUMIFS(Registros!$J$2:$J$6000,Registros!$B$2:$B$6000,$A4780)&gt;0),1,0)</f>
        <v/>
      </c>
      <c r="N4780">
        <f>IF($J4780&gt;0,1,IF(COUNTIFS(Registros!$A$2:$A$6000,"CS",Registros!$B$2:$B$6000,$A4780,Registros!$K$2:$K$6000,"&lt;&gt;")&gt;0,1,0))</f>
        <v/>
      </c>
      <c r="O4780">
        <f>IF(AND($K4780=1,$E4780=0,$G4780=0,$I4780=0),"WINBACK",IF(AND($M4780=1,$N4780&gt;0),"CONVERGENTE",IF($M4780=1,"SOLO MÓVIL",IF($N4780&gt;0,"SOLO FIJO / INTERNET","SIN SERVICIOS"))))</f>
        <v/>
      </c>
      <c r="P4780">
        <f>IF($O4780="WINBACK","Recuperar (winback)",IF($O4780="CONVERGENTE","Upgrade / más líneas",IF($O4780="SOLO MÓVIL","Ofrecer fijo + internet (FLBBTV)",IF($O4780="SOLO FIJO / INTERNET","Ofrecer línea móvil Nextphone","Oferta completa (móvil + fijo + internet)"))))</f>
        <v/>
      </c>
      <c r="Q4780">
        <f>$F4780+$H4780+$L4780</f>
        <v/>
      </c>
      <c r="R4780">
        <f>IFERROR(VLOOKUP($A4780,Registros!$B$2:$G$6000,6,0),IFERROR(VLOOKUP($D4780,Winback!$B$2:$C$300,2,0),""))</f>
        <v/>
      </c>
      <c r="S4780">
        <f>IF($E4780=1,"NP","")&amp;IF($G4780=1,"+MOV","")&amp;IF($I4780=1,"+CS","")&amp;IF($K4780=1,"+WB","")</f>
        <v/>
      </c>
      <c r="T4780">
        <f>$E4780+$G4780+$I4780+$K4780</f>
        <v/>
      </c>
    </row>
    <row r="4781">
      <c r="A4781" t="inlineStr">
        <is>
          <t>336084270000</t>
        </is>
      </c>
      <c r="B4781" t="inlineStr">
        <is>
          <t>33608427</t>
        </is>
      </c>
      <c r="C4781" t="inlineStr">
        <is>
          <t>YUSUF MUSAJI ABOWATH ABOWATH</t>
        </is>
      </c>
      <c r="D4781" t="inlineStr">
        <is>
          <t>YUSUFMUSAJIABOWATHABOWATH</t>
        </is>
      </c>
      <c r="E4781">
        <f>IF(COUNTIFS(Registros!$A$2:$A$6000,"NP",Registros!$B$2:$B$6000,$A4781)&gt;0,1,0)</f>
        <v/>
      </c>
      <c r="F4781">
        <f>IF($E4781=1,SUMIFS(Registros!$F$2:$F$6000,Registros!$A$2:$A$6000,"NP",Registros!$B$2:$B$6000,$A4781),0)</f>
        <v/>
      </c>
      <c r="G4781">
        <f>IF(COUNTIFS(Registros!$A$2:$A$6000,"MOV",Registros!$B$2:$B$6000,$A4781)&gt;0,1,0)</f>
        <v/>
      </c>
      <c r="H4781">
        <f>IF($G4781=1,SUMIFS(Registros!$F$2:$F$6000,Registros!$A$2:$A$6000,"MOV",Registros!$B$2:$B$6000,$A4781),0)</f>
        <v/>
      </c>
      <c r="I4781">
        <f>IF(COUNTIFS(Registros!$A$2:$A$6000,"CS",Registros!$B$2:$B$6000,$A4781)&gt;0,1,0)</f>
        <v/>
      </c>
      <c r="J4781">
        <f>IF($I4781=1,SUMIFS(Registros!$I$2:$I$6000,Registros!$A$2:$A$6000,"CS",Registros!$B$2:$B$6000,$A4781),0)</f>
        <v/>
      </c>
      <c r="K4781">
        <f>IF(COUNTIFS(Winback!$K$2:$K$300,$D4781)&gt;0,1,0)</f>
        <v/>
      </c>
      <c r="L4781">
        <f>IF(AND($K4781=1,LEFT($A4781,3)="WB-"),SUMIFS(Winback!$D$2:$D$300,Winback!$K$2:$K$300,$D4781),0)</f>
        <v/>
      </c>
      <c r="M4781">
        <f>IF(OR($E4781=1,$G4781=1,SUMIFS(Registros!$J$2:$J$6000,Registros!$B$2:$B$6000,$A4781)&gt;0),1,0)</f>
        <v/>
      </c>
      <c r="N4781">
        <f>IF($J4781&gt;0,1,IF(COUNTIFS(Registros!$A$2:$A$6000,"CS",Registros!$B$2:$B$6000,$A4781,Registros!$K$2:$K$6000,"&lt;&gt;")&gt;0,1,0))</f>
        <v/>
      </c>
      <c r="O4781">
        <f>IF(AND($K4781=1,$E4781=0,$G4781=0,$I4781=0),"WINBACK",IF(AND($M4781=1,$N4781&gt;0),"CONVERGENTE",IF($M4781=1,"SOLO MÓVIL",IF($N4781&gt;0,"SOLO FIJO / INTERNET","SIN SERVICIOS"))))</f>
        <v/>
      </c>
      <c r="P4781">
        <f>IF($O4781="WINBACK","Recuperar (winback)",IF($O4781="CONVERGENTE","Upgrade / más líneas",IF($O4781="SOLO MÓVIL","Ofrecer fijo + internet (FLBBTV)",IF($O4781="SOLO FIJO / INTERNET","Ofrecer línea móvil Nextphone","Oferta completa (móvil + fijo + internet)"))))</f>
        <v/>
      </c>
      <c r="Q4781">
        <f>$F4781+$H4781+$L4781</f>
        <v/>
      </c>
      <c r="R4781">
        <f>IFERROR(VLOOKUP($A4781,Registros!$B$2:$G$6000,6,0),IFERROR(VLOOKUP($D4781,Winback!$B$2:$C$300,2,0),""))</f>
        <v/>
      </c>
      <c r="S4781">
        <f>IF($E4781=1,"NP","")&amp;IF($G4781=1,"+MOV","")&amp;IF($I4781=1,"+CS","")&amp;IF($K4781=1,"+WB","")</f>
        <v/>
      </c>
      <c r="T4781">
        <f>$E4781+$G4781+$I4781+$K4781</f>
        <v/>
      </c>
    </row>
    <row r="4782">
      <c r="A4782" t="inlineStr">
        <is>
          <t>336017920000</t>
        </is>
      </c>
      <c r="B4782" t="inlineStr">
        <is>
          <t>33601792</t>
        </is>
      </c>
      <c r="C4782" t="inlineStr">
        <is>
          <t>YUWEN ZHONG</t>
        </is>
      </c>
      <c r="D4782" t="inlineStr">
        <is>
          <t>YUWENZHONG</t>
        </is>
      </c>
      <c r="E4782">
        <f>IF(COUNTIFS(Registros!$A$2:$A$6000,"NP",Registros!$B$2:$B$6000,$A4782)&gt;0,1,0)</f>
        <v/>
      </c>
      <c r="F4782">
        <f>IF($E4782=1,SUMIFS(Registros!$F$2:$F$6000,Registros!$A$2:$A$6000,"NP",Registros!$B$2:$B$6000,$A4782),0)</f>
        <v/>
      </c>
      <c r="G4782">
        <f>IF(COUNTIFS(Registros!$A$2:$A$6000,"MOV",Registros!$B$2:$B$6000,$A4782)&gt;0,1,0)</f>
        <v/>
      </c>
      <c r="H4782">
        <f>IF($G4782=1,SUMIFS(Registros!$F$2:$F$6000,Registros!$A$2:$A$6000,"MOV",Registros!$B$2:$B$6000,$A4782),0)</f>
        <v/>
      </c>
      <c r="I4782">
        <f>IF(COUNTIFS(Registros!$A$2:$A$6000,"CS",Registros!$B$2:$B$6000,$A4782)&gt;0,1,0)</f>
        <v/>
      </c>
      <c r="J4782">
        <f>IF($I4782=1,SUMIFS(Registros!$I$2:$I$6000,Registros!$A$2:$A$6000,"CS",Registros!$B$2:$B$6000,$A4782),0)</f>
        <v/>
      </c>
      <c r="K4782">
        <f>IF(COUNTIFS(Winback!$K$2:$K$300,$D4782)&gt;0,1,0)</f>
        <v/>
      </c>
      <c r="L4782">
        <f>IF(AND($K4782=1,LEFT($A4782,3)="WB-"),SUMIFS(Winback!$D$2:$D$300,Winback!$K$2:$K$300,$D4782),0)</f>
        <v/>
      </c>
      <c r="M4782">
        <f>IF(OR($E4782=1,$G4782=1,SUMIFS(Registros!$J$2:$J$6000,Registros!$B$2:$B$6000,$A4782)&gt;0),1,0)</f>
        <v/>
      </c>
      <c r="N4782">
        <f>IF($J4782&gt;0,1,IF(COUNTIFS(Registros!$A$2:$A$6000,"CS",Registros!$B$2:$B$6000,$A4782,Registros!$K$2:$K$6000,"&lt;&gt;")&gt;0,1,0))</f>
        <v/>
      </c>
      <c r="O4782">
        <f>IF(AND($K4782=1,$E4782=0,$G4782=0,$I4782=0),"WINBACK",IF(AND($M4782=1,$N4782&gt;0),"CONVERGENTE",IF($M4782=1,"SOLO MÓVIL",IF($N4782&gt;0,"SOLO FIJO / INTERNET","SIN SERVICIOS"))))</f>
        <v/>
      </c>
      <c r="P4782">
        <f>IF($O4782="WINBACK","Recuperar (winback)",IF($O4782="CONVERGENTE","Upgrade / más líneas",IF($O4782="SOLO MÓVIL","Ofrecer fijo + internet (FLBBTV)",IF($O4782="SOLO FIJO / INTERNET","Ofrecer línea móvil Nextphone","Oferta completa (móvil + fijo + internet)"))))</f>
        <v/>
      </c>
      <c r="Q4782">
        <f>$F4782+$H4782+$L4782</f>
        <v/>
      </c>
      <c r="R4782">
        <f>IFERROR(VLOOKUP($A4782,Registros!$B$2:$G$6000,6,0),IFERROR(VLOOKUP($D4782,Winback!$B$2:$C$300,2,0),""))</f>
        <v/>
      </c>
      <c r="S4782">
        <f>IF($E4782=1,"NP","")&amp;IF($G4782=1,"+MOV","")&amp;IF($I4782=1,"+CS","")&amp;IF($K4782=1,"+WB","")</f>
        <v/>
      </c>
      <c r="T4782">
        <f>$E4782+$G4782+$I4782+$K4782</f>
        <v/>
      </c>
    </row>
    <row r="4783">
      <c r="A4783" t="inlineStr">
        <is>
          <t>339263980000</t>
        </is>
      </c>
      <c r="B4783" t="inlineStr">
        <is>
          <t>33926398</t>
        </is>
      </c>
      <c r="C4783" t="inlineStr">
        <is>
          <t>YVONNE BEHAR HASKY</t>
        </is>
      </c>
      <c r="D4783" t="inlineStr">
        <is>
          <t>YVONNEBEHARHASKY</t>
        </is>
      </c>
      <c r="E4783">
        <f>IF(COUNTIFS(Registros!$A$2:$A$6000,"NP",Registros!$B$2:$B$6000,$A4783)&gt;0,1,0)</f>
        <v/>
      </c>
      <c r="F4783">
        <f>IF($E4783=1,SUMIFS(Registros!$F$2:$F$6000,Registros!$A$2:$A$6000,"NP",Registros!$B$2:$B$6000,$A4783),0)</f>
        <v/>
      </c>
      <c r="G4783">
        <f>IF(COUNTIFS(Registros!$A$2:$A$6000,"MOV",Registros!$B$2:$B$6000,$A4783)&gt;0,1,0)</f>
        <v/>
      </c>
      <c r="H4783">
        <f>IF($G4783=1,SUMIFS(Registros!$F$2:$F$6000,Registros!$A$2:$A$6000,"MOV",Registros!$B$2:$B$6000,$A4783),0)</f>
        <v/>
      </c>
      <c r="I4783">
        <f>IF(COUNTIFS(Registros!$A$2:$A$6000,"CS",Registros!$B$2:$B$6000,$A4783)&gt;0,1,0)</f>
        <v/>
      </c>
      <c r="J4783">
        <f>IF($I4783=1,SUMIFS(Registros!$I$2:$I$6000,Registros!$A$2:$A$6000,"CS",Registros!$B$2:$B$6000,$A4783),0)</f>
        <v/>
      </c>
      <c r="K4783">
        <f>IF(COUNTIFS(Winback!$K$2:$K$300,$D4783)&gt;0,1,0)</f>
        <v/>
      </c>
      <c r="L4783">
        <f>IF(AND($K4783=1,LEFT($A4783,3)="WB-"),SUMIFS(Winback!$D$2:$D$300,Winback!$K$2:$K$300,$D4783),0)</f>
        <v/>
      </c>
      <c r="M4783">
        <f>IF(OR($E4783=1,$G4783=1,SUMIFS(Registros!$J$2:$J$6000,Registros!$B$2:$B$6000,$A4783)&gt;0),1,0)</f>
        <v/>
      </c>
      <c r="N4783">
        <f>IF($J4783&gt;0,1,IF(COUNTIFS(Registros!$A$2:$A$6000,"CS",Registros!$B$2:$B$6000,$A4783,Registros!$K$2:$K$6000,"&lt;&gt;")&gt;0,1,0))</f>
        <v/>
      </c>
      <c r="O4783">
        <f>IF(AND($K4783=1,$E4783=0,$G4783=0,$I4783=0),"WINBACK",IF(AND($M4783=1,$N4783&gt;0),"CONVERGENTE",IF($M4783=1,"SOLO MÓVIL",IF($N4783&gt;0,"SOLO FIJO / INTERNET","SIN SERVICIOS"))))</f>
        <v/>
      </c>
      <c r="P4783">
        <f>IF($O4783="WINBACK","Recuperar (winback)",IF($O4783="CONVERGENTE","Upgrade / más líneas",IF($O4783="SOLO MÓVIL","Ofrecer fijo + internet (FLBBTV)",IF($O4783="SOLO FIJO / INTERNET","Ofrecer línea móvil Nextphone","Oferta completa (móvil + fijo + internet)"))))</f>
        <v/>
      </c>
      <c r="Q4783">
        <f>$F4783+$H4783+$L4783</f>
        <v/>
      </c>
      <c r="R4783">
        <f>IFERROR(VLOOKUP($A4783,Registros!$B$2:$G$6000,6,0),IFERROR(VLOOKUP($D4783,Winback!$B$2:$C$300,2,0),""))</f>
        <v/>
      </c>
      <c r="S4783">
        <f>IF($E4783=1,"NP","")&amp;IF($G4783=1,"+MOV","")&amp;IF($I4783=1,"+CS","")&amp;IF($K4783=1,"+WB","")</f>
        <v/>
      </c>
      <c r="T4783">
        <f>$E4783+$G4783+$I4783+$K4783</f>
        <v/>
      </c>
    </row>
    <row r="4784">
      <c r="A4784" t="inlineStr">
        <is>
          <t>347030440000</t>
        </is>
      </c>
      <c r="B4784" t="inlineStr">
        <is>
          <t>34703044</t>
        </is>
      </c>
      <c r="C4784" t="inlineStr">
        <is>
          <t>YZY NAILS ESTUDIO</t>
        </is>
      </c>
      <c r="D4784" t="inlineStr">
        <is>
          <t>YZYNAILSESTUDIO</t>
        </is>
      </c>
      <c r="E4784">
        <f>IF(COUNTIFS(Registros!$A$2:$A$6000,"NP",Registros!$B$2:$B$6000,$A4784)&gt;0,1,0)</f>
        <v/>
      </c>
      <c r="F4784">
        <f>IF($E4784=1,SUMIFS(Registros!$F$2:$F$6000,Registros!$A$2:$A$6000,"NP",Registros!$B$2:$B$6000,$A4784),0)</f>
        <v/>
      </c>
      <c r="G4784">
        <f>IF(COUNTIFS(Registros!$A$2:$A$6000,"MOV",Registros!$B$2:$B$6000,$A4784)&gt;0,1,0)</f>
        <v/>
      </c>
      <c r="H4784">
        <f>IF($G4784=1,SUMIFS(Registros!$F$2:$F$6000,Registros!$A$2:$A$6000,"MOV",Registros!$B$2:$B$6000,$A4784),0)</f>
        <v/>
      </c>
      <c r="I4784">
        <f>IF(COUNTIFS(Registros!$A$2:$A$6000,"CS",Registros!$B$2:$B$6000,$A4784)&gt;0,1,0)</f>
        <v/>
      </c>
      <c r="J4784">
        <f>IF($I4784=1,SUMIFS(Registros!$I$2:$I$6000,Registros!$A$2:$A$6000,"CS",Registros!$B$2:$B$6000,$A4784),0)</f>
        <v/>
      </c>
      <c r="K4784">
        <f>IF(COUNTIFS(Winback!$K$2:$K$300,$D4784)&gt;0,1,0)</f>
        <v/>
      </c>
      <c r="L4784">
        <f>IF(AND($K4784=1,LEFT($A4784,3)="WB-"),SUMIFS(Winback!$D$2:$D$300,Winback!$K$2:$K$300,$D4784),0)</f>
        <v/>
      </c>
      <c r="M4784">
        <f>IF(OR($E4784=1,$G4784=1,SUMIFS(Registros!$J$2:$J$6000,Registros!$B$2:$B$6000,$A4784)&gt;0),1,0)</f>
        <v/>
      </c>
      <c r="N4784">
        <f>IF($J4784&gt;0,1,IF(COUNTIFS(Registros!$A$2:$A$6000,"CS",Registros!$B$2:$B$6000,$A4784,Registros!$K$2:$K$6000,"&lt;&gt;")&gt;0,1,0))</f>
        <v/>
      </c>
      <c r="O4784">
        <f>IF(AND($K4784=1,$E4784=0,$G4784=0,$I4784=0),"WINBACK",IF(AND($M4784=1,$N4784&gt;0),"CONVERGENTE",IF($M4784=1,"SOLO MÓVIL",IF($N4784&gt;0,"SOLO FIJO / INTERNET","SIN SERVICIOS"))))</f>
        <v/>
      </c>
      <c r="P4784">
        <f>IF($O4784="WINBACK","Recuperar (winback)",IF($O4784="CONVERGENTE","Upgrade / más líneas",IF($O4784="SOLO MÓVIL","Ofrecer fijo + internet (FLBBTV)",IF($O4784="SOLO FIJO / INTERNET","Ofrecer línea móvil Nextphone","Oferta completa (móvil + fijo + internet)"))))</f>
        <v/>
      </c>
      <c r="Q4784">
        <f>$F4784+$H4784+$L4784</f>
        <v/>
      </c>
      <c r="R4784">
        <f>IFERROR(VLOOKUP($A4784,Registros!$B$2:$G$6000,6,0),IFERROR(VLOOKUP($D4784,Winback!$B$2:$C$300,2,0),""))</f>
        <v/>
      </c>
      <c r="S4784">
        <f>IF($E4784=1,"NP","")&amp;IF($G4784=1,"+MOV","")&amp;IF($I4784=1,"+CS","")&amp;IF($K4784=1,"+WB","")</f>
        <v/>
      </c>
      <c r="T4784">
        <f>$E4784+$G4784+$I4784+$K4784</f>
        <v/>
      </c>
    </row>
    <row r="4785">
      <c r="A4785" t="inlineStr">
        <is>
          <t>318064520000</t>
        </is>
      </c>
      <c r="B4785" t="inlineStr">
        <is>
          <t>31806452</t>
        </is>
      </c>
      <c r="C4785" t="inlineStr">
        <is>
          <t>ZABDI ELIENAI VINDA</t>
        </is>
      </c>
      <c r="D4785" t="inlineStr">
        <is>
          <t>ZABDIELIENAIVINDA</t>
        </is>
      </c>
      <c r="E4785">
        <f>IF(COUNTIFS(Registros!$A$2:$A$6000,"NP",Registros!$B$2:$B$6000,$A4785)&gt;0,1,0)</f>
        <v/>
      </c>
      <c r="F4785">
        <f>IF($E4785=1,SUMIFS(Registros!$F$2:$F$6000,Registros!$A$2:$A$6000,"NP",Registros!$B$2:$B$6000,$A4785),0)</f>
        <v/>
      </c>
      <c r="G4785">
        <f>IF(COUNTIFS(Registros!$A$2:$A$6000,"MOV",Registros!$B$2:$B$6000,$A4785)&gt;0,1,0)</f>
        <v/>
      </c>
      <c r="H4785">
        <f>IF($G4785=1,SUMIFS(Registros!$F$2:$F$6000,Registros!$A$2:$A$6000,"MOV",Registros!$B$2:$B$6000,$A4785),0)</f>
        <v/>
      </c>
      <c r="I4785">
        <f>IF(COUNTIFS(Registros!$A$2:$A$6000,"CS",Registros!$B$2:$B$6000,$A4785)&gt;0,1,0)</f>
        <v/>
      </c>
      <c r="J4785">
        <f>IF($I4785=1,SUMIFS(Registros!$I$2:$I$6000,Registros!$A$2:$A$6000,"CS",Registros!$B$2:$B$6000,$A4785),0)</f>
        <v/>
      </c>
      <c r="K4785">
        <f>IF(COUNTIFS(Winback!$K$2:$K$300,$D4785)&gt;0,1,0)</f>
        <v/>
      </c>
      <c r="L4785">
        <f>IF(AND($K4785=1,LEFT($A4785,3)="WB-"),SUMIFS(Winback!$D$2:$D$300,Winback!$K$2:$K$300,$D4785),0)</f>
        <v/>
      </c>
      <c r="M4785">
        <f>IF(OR($E4785=1,$G4785=1,SUMIFS(Registros!$J$2:$J$6000,Registros!$B$2:$B$6000,$A4785)&gt;0),1,0)</f>
        <v/>
      </c>
      <c r="N4785">
        <f>IF($J4785&gt;0,1,IF(COUNTIFS(Registros!$A$2:$A$6000,"CS",Registros!$B$2:$B$6000,$A4785,Registros!$K$2:$K$6000,"&lt;&gt;")&gt;0,1,0))</f>
        <v/>
      </c>
      <c r="O4785">
        <f>IF(AND($K4785=1,$E4785=0,$G4785=0,$I4785=0),"WINBACK",IF(AND($M4785=1,$N4785&gt;0),"CONVERGENTE",IF($M4785=1,"SOLO MÓVIL",IF($N4785&gt;0,"SOLO FIJO / INTERNET","SIN SERVICIOS"))))</f>
        <v/>
      </c>
      <c r="P4785">
        <f>IF($O4785="WINBACK","Recuperar (winback)",IF($O4785="CONVERGENTE","Upgrade / más líneas",IF($O4785="SOLO MÓVIL","Ofrecer fijo + internet (FLBBTV)",IF($O4785="SOLO FIJO / INTERNET","Ofrecer línea móvil Nextphone","Oferta completa (móvil + fijo + internet)"))))</f>
        <v/>
      </c>
      <c r="Q4785">
        <f>$F4785+$H4785+$L4785</f>
        <v/>
      </c>
      <c r="R4785">
        <f>IFERROR(VLOOKUP($A4785,Registros!$B$2:$G$6000,6,0),IFERROR(VLOOKUP($D4785,Winback!$B$2:$C$300,2,0),""))</f>
        <v/>
      </c>
      <c r="S4785">
        <f>IF($E4785=1,"NP","")&amp;IF($G4785=1,"+MOV","")&amp;IF($I4785=1,"+CS","")&amp;IF($K4785=1,"+WB","")</f>
        <v/>
      </c>
      <c r="T4785">
        <f>$E4785+$G4785+$I4785+$K4785</f>
        <v/>
      </c>
    </row>
    <row r="4786">
      <c r="A4786" t="inlineStr">
        <is>
          <t>327030860000</t>
        </is>
      </c>
      <c r="B4786" t="inlineStr">
        <is>
          <t>32703086</t>
        </is>
      </c>
      <c r="C4786" t="inlineStr">
        <is>
          <t>ZABDIEL ISAAC JAEN PLAZA</t>
        </is>
      </c>
      <c r="D4786" t="inlineStr">
        <is>
          <t>ZABDIELISAACJAENPLAZA</t>
        </is>
      </c>
      <c r="E4786">
        <f>IF(COUNTIFS(Registros!$A$2:$A$6000,"NP",Registros!$B$2:$B$6000,$A4786)&gt;0,1,0)</f>
        <v/>
      </c>
      <c r="F4786">
        <f>IF($E4786=1,SUMIFS(Registros!$F$2:$F$6000,Registros!$A$2:$A$6000,"NP",Registros!$B$2:$B$6000,$A4786),0)</f>
        <v/>
      </c>
      <c r="G4786">
        <f>IF(COUNTIFS(Registros!$A$2:$A$6000,"MOV",Registros!$B$2:$B$6000,$A4786)&gt;0,1,0)</f>
        <v/>
      </c>
      <c r="H4786">
        <f>IF($G4786=1,SUMIFS(Registros!$F$2:$F$6000,Registros!$A$2:$A$6000,"MOV",Registros!$B$2:$B$6000,$A4786),0)</f>
        <v/>
      </c>
      <c r="I4786">
        <f>IF(COUNTIFS(Registros!$A$2:$A$6000,"CS",Registros!$B$2:$B$6000,$A4786)&gt;0,1,0)</f>
        <v/>
      </c>
      <c r="J4786">
        <f>IF($I4786=1,SUMIFS(Registros!$I$2:$I$6000,Registros!$A$2:$A$6000,"CS",Registros!$B$2:$B$6000,$A4786),0)</f>
        <v/>
      </c>
      <c r="K4786">
        <f>IF(COUNTIFS(Winback!$K$2:$K$300,$D4786)&gt;0,1,0)</f>
        <v/>
      </c>
      <c r="L4786">
        <f>IF(AND($K4786=1,LEFT($A4786,3)="WB-"),SUMIFS(Winback!$D$2:$D$300,Winback!$K$2:$K$300,$D4786),0)</f>
        <v/>
      </c>
      <c r="M4786">
        <f>IF(OR($E4786=1,$G4786=1,SUMIFS(Registros!$J$2:$J$6000,Registros!$B$2:$B$6000,$A4786)&gt;0),1,0)</f>
        <v/>
      </c>
      <c r="N4786">
        <f>IF($J4786&gt;0,1,IF(COUNTIFS(Registros!$A$2:$A$6000,"CS",Registros!$B$2:$B$6000,$A4786,Registros!$K$2:$K$6000,"&lt;&gt;")&gt;0,1,0))</f>
        <v/>
      </c>
      <c r="O4786">
        <f>IF(AND($K4786=1,$E4786=0,$G4786=0,$I4786=0),"WINBACK",IF(AND($M4786=1,$N4786&gt;0),"CONVERGENTE",IF($M4786=1,"SOLO MÓVIL",IF($N4786&gt;0,"SOLO FIJO / INTERNET","SIN SERVICIOS"))))</f>
        <v/>
      </c>
      <c r="P4786">
        <f>IF($O4786="WINBACK","Recuperar (winback)",IF($O4786="CONVERGENTE","Upgrade / más líneas",IF($O4786="SOLO MÓVIL","Ofrecer fijo + internet (FLBBTV)",IF($O4786="SOLO FIJO / INTERNET","Ofrecer línea móvil Nextphone","Oferta completa (móvil + fijo + internet)"))))</f>
        <v/>
      </c>
      <c r="Q4786">
        <f>$F4786+$H4786+$L4786</f>
        <v/>
      </c>
      <c r="R4786">
        <f>IFERROR(VLOOKUP($A4786,Registros!$B$2:$G$6000,6,0),IFERROR(VLOOKUP($D4786,Winback!$B$2:$C$300,2,0),""))</f>
        <v/>
      </c>
      <c r="S4786">
        <f>IF($E4786=1,"NP","")&amp;IF($G4786=1,"+MOV","")&amp;IF($I4786=1,"+CS","")&amp;IF($K4786=1,"+WB","")</f>
        <v/>
      </c>
      <c r="T4786">
        <f>$E4786+$G4786+$I4786+$K4786</f>
        <v/>
      </c>
    </row>
    <row r="4787">
      <c r="A4787" t="inlineStr">
        <is>
          <t>125025270000</t>
        </is>
      </c>
      <c r="B4787" t="inlineStr">
        <is>
          <t>12502527</t>
        </is>
      </c>
      <c r="C4787" t="inlineStr">
        <is>
          <t>ZACARIAS PEREZ CARRION</t>
        </is>
      </c>
      <c r="D4787" t="inlineStr">
        <is>
          <t>ZACARIASPEREZCARRION</t>
        </is>
      </c>
      <c r="E4787">
        <f>IF(COUNTIFS(Registros!$A$2:$A$6000,"NP",Registros!$B$2:$B$6000,$A4787)&gt;0,1,0)</f>
        <v/>
      </c>
      <c r="F4787">
        <f>IF($E4787=1,SUMIFS(Registros!$F$2:$F$6000,Registros!$A$2:$A$6000,"NP",Registros!$B$2:$B$6000,$A4787),0)</f>
        <v/>
      </c>
      <c r="G4787">
        <f>IF(COUNTIFS(Registros!$A$2:$A$6000,"MOV",Registros!$B$2:$B$6000,$A4787)&gt;0,1,0)</f>
        <v/>
      </c>
      <c r="H4787">
        <f>IF($G4787=1,SUMIFS(Registros!$F$2:$F$6000,Registros!$A$2:$A$6000,"MOV",Registros!$B$2:$B$6000,$A4787),0)</f>
        <v/>
      </c>
      <c r="I4787">
        <f>IF(COUNTIFS(Registros!$A$2:$A$6000,"CS",Registros!$B$2:$B$6000,$A4787)&gt;0,1,0)</f>
        <v/>
      </c>
      <c r="J4787">
        <f>IF($I4787=1,SUMIFS(Registros!$I$2:$I$6000,Registros!$A$2:$A$6000,"CS",Registros!$B$2:$B$6000,$A4787),0)</f>
        <v/>
      </c>
      <c r="K4787">
        <f>IF(COUNTIFS(Winback!$K$2:$K$300,$D4787)&gt;0,1,0)</f>
        <v/>
      </c>
      <c r="L4787">
        <f>IF(AND($K4787=1,LEFT($A4787,3)="WB-"),SUMIFS(Winback!$D$2:$D$300,Winback!$K$2:$K$300,$D4787),0)</f>
        <v/>
      </c>
      <c r="M4787">
        <f>IF(OR($E4787=1,$G4787=1,SUMIFS(Registros!$J$2:$J$6000,Registros!$B$2:$B$6000,$A4787)&gt;0),1,0)</f>
        <v/>
      </c>
      <c r="N4787">
        <f>IF($J4787&gt;0,1,IF(COUNTIFS(Registros!$A$2:$A$6000,"CS",Registros!$B$2:$B$6000,$A4787,Registros!$K$2:$K$6000,"&lt;&gt;")&gt;0,1,0))</f>
        <v/>
      </c>
      <c r="O4787">
        <f>IF(AND($K4787=1,$E4787=0,$G4787=0,$I4787=0),"WINBACK",IF(AND($M4787=1,$N4787&gt;0),"CONVERGENTE",IF($M4787=1,"SOLO MÓVIL",IF($N4787&gt;0,"SOLO FIJO / INTERNET","SIN SERVICIOS"))))</f>
        <v/>
      </c>
      <c r="P4787">
        <f>IF($O4787="WINBACK","Recuperar (winback)",IF($O4787="CONVERGENTE","Upgrade / más líneas",IF($O4787="SOLO MÓVIL","Ofrecer fijo + internet (FLBBTV)",IF($O4787="SOLO FIJO / INTERNET","Ofrecer línea móvil Nextphone","Oferta completa (móvil + fijo + internet)"))))</f>
        <v/>
      </c>
      <c r="Q4787">
        <f>$F4787+$H4787+$L4787</f>
        <v/>
      </c>
      <c r="R4787">
        <f>IFERROR(VLOOKUP($A4787,Registros!$B$2:$G$6000,6,0),IFERROR(VLOOKUP($D4787,Winback!$B$2:$C$300,2,0),""))</f>
        <v/>
      </c>
      <c r="S4787">
        <f>IF($E4787=1,"NP","")&amp;IF($G4787=1,"+MOV","")&amp;IF($I4787=1,"+CS","")&amp;IF($K4787=1,"+WB","")</f>
        <v/>
      </c>
      <c r="T4787">
        <f>$E4787+$G4787+$I4787+$K4787</f>
        <v/>
      </c>
    </row>
    <row r="4788">
      <c r="A4788" t="inlineStr">
        <is>
          <t>347440940000</t>
        </is>
      </c>
      <c r="B4788" t="inlineStr">
        <is>
          <t>34744094</t>
        </is>
      </c>
      <c r="C4788" t="inlineStr">
        <is>
          <t>ZACARIAS ALBERTO PUSEY VALDES</t>
        </is>
      </c>
      <c r="D4788" t="inlineStr">
        <is>
          <t>ZACARIASALBERTOPUSEYVALDES</t>
        </is>
      </c>
      <c r="E4788">
        <f>IF(COUNTIFS(Registros!$A$2:$A$6000,"NP",Registros!$B$2:$B$6000,$A4788)&gt;0,1,0)</f>
        <v/>
      </c>
      <c r="F4788">
        <f>IF($E4788=1,SUMIFS(Registros!$F$2:$F$6000,Registros!$A$2:$A$6000,"NP",Registros!$B$2:$B$6000,$A4788),0)</f>
        <v/>
      </c>
      <c r="G4788">
        <f>IF(COUNTIFS(Registros!$A$2:$A$6000,"MOV",Registros!$B$2:$B$6000,$A4788)&gt;0,1,0)</f>
        <v/>
      </c>
      <c r="H4788">
        <f>IF($G4788=1,SUMIFS(Registros!$F$2:$F$6000,Registros!$A$2:$A$6000,"MOV",Registros!$B$2:$B$6000,$A4788),0)</f>
        <v/>
      </c>
      <c r="I4788">
        <f>IF(COUNTIFS(Registros!$A$2:$A$6000,"CS",Registros!$B$2:$B$6000,$A4788)&gt;0,1,0)</f>
        <v/>
      </c>
      <c r="J4788">
        <f>IF($I4788=1,SUMIFS(Registros!$I$2:$I$6000,Registros!$A$2:$A$6000,"CS",Registros!$B$2:$B$6000,$A4788),0)</f>
        <v/>
      </c>
      <c r="K4788">
        <f>IF(COUNTIFS(Winback!$K$2:$K$300,$D4788)&gt;0,1,0)</f>
        <v/>
      </c>
      <c r="L4788">
        <f>IF(AND($K4788=1,LEFT($A4788,3)="WB-"),SUMIFS(Winback!$D$2:$D$300,Winback!$K$2:$K$300,$D4788),0)</f>
        <v/>
      </c>
      <c r="M4788">
        <f>IF(OR($E4788=1,$G4788=1,SUMIFS(Registros!$J$2:$J$6000,Registros!$B$2:$B$6000,$A4788)&gt;0),1,0)</f>
        <v/>
      </c>
      <c r="N4788">
        <f>IF($J4788&gt;0,1,IF(COUNTIFS(Registros!$A$2:$A$6000,"CS",Registros!$B$2:$B$6000,$A4788,Registros!$K$2:$K$6000,"&lt;&gt;")&gt;0,1,0))</f>
        <v/>
      </c>
      <c r="O4788">
        <f>IF(AND($K4788=1,$E4788=0,$G4788=0,$I4788=0),"WINBACK",IF(AND($M4788=1,$N4788&gt;0),"CONVERGENTE",IF($M4788=1,"SOLO MÓVIL",IF($N4788&gt;0,"SOLO FIJO / INTERNET","SIN SERVICIOS"))))</f>
        <v/>
      </c>
      <c r="P4788">
        <f>IF($O4788="WINBACK","Recuperar (winback)",IF($O4788="CONVERGENTE","Upgrade / más líneas",IF($O4788="SOLO MÓVIL","Ofrecer fijo + internet (FLBBTV)",IF($O4788="SOLO FIJO / INTERNET","Ofrecer línea móvil Nextphone","Oferta completa (móvil + fijo + internet)"))))</f>
        <v/>
      </c>
      <c r="Q4788">
        <f>$F4788+$H4788+$L4788</f>
        <v/>
      </c>
      <c r="R4788">
        <f>IFERROR(VLOOKUP($A4788,Registros!$B$2:$G$6000,6,0),IFERROR(VLOOKUP($D4788,Winback!$B$2:$C$300,2,0),""))</f>
        <v/>
      </c>
      <c r="S4788">
        <f>IF($E4788=1,"NP","")&amp;IF($G4788=1,"+MOV","")&amp;IF($I4788=1,"+CS","")&amp;IF($K4788=1,"+WB","")</f>
        <v/>
      </c>
      <c r="T4788">
        <f>$E4788+$G4788+$I4788+$K4788</f>
        <v/>
      </c>
    </row>
    <row r="4789">
      <c r="A4789" t="inlineStr">
        <is>
          <t>343020980000</t>
        </is>
      </c>
      <c r="B4789" t="inlineStr">
        <is>
          <t>34302098</t>
        </is>
      </c>
      <c r="C4789" t="inlineStr">
        <is>
          <t>ZAHIDA ALINA GALLARDO JIMENEZ</t>
        </is>
      </c>
      <c r="D4789" t="inlineStr">
        <is>
          <t>ZAHIDAALINAGALLARDOJIMENEZ</t>
        </is>
      </c>
      <c r="E4789">
        <f>IF(COUNTIFS(Registros!$A$2:$A$6000,"NP",Registros!$B$2:$B$6000,$A4789)&gt;0,1,0)</f>
        <v/>
      </c>
      <c r="F4789">
        <f>IF($E4789=1,SUMIFS(Registros!$F$2:$F$6000,Registros!$A$2:$A$6000,"NP",Registros!$B$2:$B$6000,$A4789),0)</f>
        <v/>
      </c>
      <c r="G4789">
        <f>IF(COUNTIFS(Registros!$A$2:$A$6000,"MOV",Registros!$B$2:$B$6000,$A4789)&gt;0,1,0)</f>
        <v/>
      </c>
      <c r="H4789">
        <f>IF($G4789=1,SUMIFS(Registros!$F$2:$F$6000,Registros!$A$2:$A$6000,"MOV",Registros!$B$2:$B$6000,$A4789),0)</f>
        <v/>
      </c>
      <c r="I4789">
        <f>IF(COUNTIFS(Registros!$A$2:$A$6000,"CS",Registros!$B$2:$B$6000,$A4789)&gt;0,1,0)</f>
        <v/>
      </c>
      <c r="J4789">
        <f>IF($I4789=1,SUMIFS(Registros!$I$2:$I$6000,Registros!$A$2:$A$6000,"CS",Registros!$B$2:$B$6000,$A4789),0)</f>
        <v/>
      </c>
      <c r="K4789">
        <f>IF(COUNTIFS(Winback!$K$2:$K$300,$D4789)&gt;0,1,0)</f>
        <v/>
      </c>
      <c r="L4789">
        <f>IF(AND($K4789=1,LEFT($A4789,3)="WB-"),SUMIFS(Winback!$D$2:$D$300,Winback!$K$2:$K$300,$D4789),0)</f>
        <v/>
      </c>
      <c r="M4789">
        <f>IF(OR($E4789=1,$G4789=1,SUMIFS(Registros!$J$2:$J$6000,Registros!$B$2:$B$6000,$A4789)&gt;0),1,0)</f>
        <v/>
      </c>
      <c r="N4789">
        <f>IF($J4789&gt;0,1,IF(COUNTIFS(Registros!$A$2:$A$6000,"CS",Registros!$B$2:$B$6000,$A4789,Registros!$K$2:$K$6000,"&lt;&gt;")&gt;0,1,0))</f>
        <v/>
      </c>
      <c r="O4789">
        <f>IF(AND($K4789=1,$E4789=0,$G4789=0,$I4789=0),"WINBACK",IF(AND($M4789=1,$N4789&gt;0),"CONVERGENTE",IF($M4789=1,"SOLO MÓVIL",IF($N4789&gt;0,"SOLO FIJO / INTERNET","SIN SERVICIOS"))))</f>
        <v/>
      </c>
      <c r="P4789">
        <f>IF($O4789="WINBACK","Recuperar (winback)",IF($O4789="CONVERGENTE","Upgrade / más líneas",IF($O4789="SOLO MÓVIL","Ofrecer fijo + internet (FLBBTV)",IF($O4789="SOLO FIJO / INTERNET","Ofrecer línea móvil Nextphone","Oferta completa (móvil + fijo + internet)"))))</f>
        <v/>
      </c>
      <c r="Q4789">
        <f>$F4789+$H4789+$L4789</f>
        <v/>
      </c>
      <c r="R4789">
        <f>IFERROR(VLOOKUP($A4789,Registros!$B$2:$G$6000,6,0),IFERROR(VLOOKUP($D4789,Winback!$B$2:$C$300,2,0),""))</f>
        <v/>
      </c>
      <c r="S4789">
        <f>IF($E4789=1,"NP","")&amp;IF($G4789=1,"+MOV","")&amp;IF($I4789=1,"+CS","")&amp;IF($K4789=1,"+WB","")</f>
        <v/>
      </c>
      <c r="T4789">
        <f>$E4789+$G4789+$I4789+$K4789</f>
        <v/>
      </c>
    </row>
    <row r="4790">
      <c r="A4790" t="inlineStr">
        <is>
          <t>348020780000</t>
        </is>
      </c>
      <c r="B4790" t="inlineStr">
        <is>
          <t>34802078</t>
        </is>
      </c>
      <c r="C4790" t="inlineStr">
        <is>
          <t>ZAHIDA ALINA GALLARDO JIMENEZ</t>
        </is>
      </c>
      <c r="D4790" t="inlineStr">
        <is>
          <t>ZAHIDAALINAGALLARDOJIMENEZ</t>
        </is>
      </c>
      <c r="E4790">
        <f>IF(COUNTIFS(Registros!$A$2:$A$6000,"NP",Registros!$B$2:$B$6000,$A4790)&gt;0,1,0)</f>
        <v/>
      </c>
      <c r="F4790">
        <f>IF($E4790=1,SUMIFS(Registros!$F$2:$F$6000,Registros!$A$2:$A$6000,"NP",Registros!$B$2:$B$6000,$A4790),0)</f>
        <v/>
      </c>
      <c r="G4790">
        <f>IF(COUNTIFS(Registros!$A$2:$A$6000,"MOV",Registros!$B$2:$B$6000,$A4790)&gt;0,1,0)</f>
        <v/>
      </c>
      <c r="H4790">
        <f>IF($G4790=1,SUMIFS(Registros!$F$2:$F$6000,Registros!$A$2:$A$6000,"MOV",Registros!$B$2:$B$6000,$A4790),0)</f>
        <v/>
      </c>
      <c r="I4790">
        <f>IF(COUNTIFS(Registros!$A$2:$A$6000,"CS",Registros!$B$2:$B$6000,$A4790)&gt;0,1,0)</f>
        <v/>
      </c>
      <c r="J4790">
        <f>IF($I4790=1,SUMIFS(Registros!$I$2:$I$6000,Registros!$A$2:$A$6000,"CS",Registros!$B$2:$B$6000,$A4790),0)</f>
        <v/>
      </c>
      <c r="K4790">
        <f>IF(COUNTIFS(Winback!$K$2:$K$300,$D4790)&gt;0,1,0)</f>
        <v/>
      </c>
      <c r="L4790">
        <f>IF(AND($K4790=1,LEFT($A4790,3)="WB-"),SUMIFS(Winback!$D$2:$D$300,Winback!$K$2:$K$300,$D4790),0)</f>
        <v/>
      </c>
      <c r="M4790">
        <f>IF(OR($E4790=1,$G4790=1,SUMIFS(Registros!$J$2:$J$6000,Registros!$B$2:$B$6000,$A4790)&gt;0),1,0)</f>
        <v/>
      </c>
      <c r="N4790">
        <f>IF($J4790&gt;0,1,IF(COUNTIFS(Registros!$A$2:$A$6000,"CS",Registros!$B$2:$B$6000,$A4790,Registros!$K$2:$K$6000,"&lt;&gt;")&gt;0,1,0))</f>
        <v/>
      </c>
      <c r="O4790">
        <f>IF(AND($K4790=1,$E4790=0,$G4790=0,$I4790=0),"WINBACK",IF(AND($M4790=1,$N4790&gt;0),"CONVERGENTE",IF($M4790=1,"SOLO MÓVIL",IF($N4790&gt;0,"SOLO FIJO / INTERNET","SIN SERVICIOS"))))</f>
        <v/>
      </c>
      <c r="P4790">
        <f>IF($O4790="WINBACK","Recuperar (winback)",IF($O4790="CONVERGENTE","Upgrade / más líneas",IF($O4790="SOLO MÓVIL","Ofrecer fijo + internet (FLBBTV)",IF($O4790="SOLO FIJO / INTERNET","Ofrecer línea móvil Nextphone","Oferta completa (móvil + fijo + internet)"))))</f>
        <v/>
      </c>
      <c r="Q4790">
        <f>$F4790+$H4790+$L4790</f>
        <v/>
      </c>
      <c r="R4790">
        <f>IFERROR(VLOOKUP($A4790,Registros!$B$2:$G$6000,6,0),IFERROR(VLOOKUP($D4790,Winback!$B$2:$C$300,2,0),""))</f>
        <v/>
      </c>
      <c r="S4790">
        <f>IF($E4790=1,"NP","")&amp;IF($G4790=1,"+MOV","")&amp;IF($I4790=1,"+CS","")&amp;IF($K4790=1,"+WB","")</f>
        <v/>
      </c>
      <c r="T4790">
        <f>$E4790+$G4790+$I4790+$K4790</f>
        <v/>
      </c>
    </row>
    <row r="4791">
      <c r="A4791" t="inlineStr">
        <is>
          <t>316047690000</t>
        </is>
      </c>
      <c r="B4791" t="inlineStr">
        <is>
          <t>31604769</t>
        </is>
      </c>
      <c r="C4791" t="inlineStr">
        <is>
          <t>ZAHIRA ENITH PAZ GOMEZ</t>
        </is>
      </c>
      <c r="D4791" t="inlineStr">
        <is>
          <t>ZAHIRAENITHPAZGOMEZ</t>
        </is>
      </c>
      <c r="E4791">
        <f>IF(COUNTIFS(Registros!$A$2:$A$6000,"NP",Registros!$B$2:$B$6000,$A4791)&gt;0,1,0)</f>
        <v/>
      </c>
      <c r="F4791">
        <f>IF($E4791=1,SUMIFS(Registros!$F$2:$F$6000,Registros!$A$2:$A$6000,"NP",Registros!$B$2:$B$6000,$A4791),0)</f>
        <v/>
      </c>
      <c r="G4791">
        <f>IF(COUNTIFS(Registros!$A$2:$A$6000,"MOV",Registros!$B$2:$B$6000,$A4791)&gt;0,1,0)</f>
        <v/>
      </c>
      <c r="H4791">
        <f>IF($G4791=1,SUMIFS(Registros!$F$2:$F$6000,Registros!$A$2:$A$6000,"MOV",Registros!$B$2:$B$6000,$A4791),0)</f>
        <v/>
      </c>
      <c r="I4791">
        <f>IF(COUNTIFS(Registros!$A$2:$A$6000,"CS",Registros!$B$2:$B$6000,$A4791)&gt;0,1,0)</f>
        <v/>
      </c>
      <c r="J4791">
        <f>IF($I4791=1,SUMIFS(Registros!$I$2:$I$6000,Registros!$A$2:$A$6000,"CS",Registros!$B$2:$B$6000,$A4791),0)</f>
        <v/>
      </c>
      <c r="K4791">
        <f>IF(COUNTIFS(Winback!$K$2:$K$300,$D4791)&gt;0,1,0)</f>
        <v/>
      </c>
      <c r="L4791">
        <f>IF(AND($K4791=1,LEFT($A4791,3)="WB-"),SUMIFS(Winback!$D$2:$D$300,Winback!$K$2:$K$300,$D4791),0)</f>
        <v/>
      </c>
      <c r="M4791">
        <f>IF(OR($E4791=1,$G4791=1,SUMIFS(Registros!$J$2:$J$6000,Registros!$B$2:$B$6000,$A4791)&gt;0),1,0)</f>
        <v/>
      </c>
      <c r="N4791">
        <f>IF($J4791&gt;0,1,IF(COUNTIFS(Registros!$A$2:$A$6000,"CS",Registros!$B$2:$B$6000,$A4791,Registros!$K$2:$K$6000,"&lt;&gt;")&gt;0,1,0))</f>
        <v/>
      </c>
      <c r="O4791">
        <f>IF(AND($K4791=1,$E4791=0,$G4791=0,$I4791=0),"WINBACK",IF(AND($M4791=1,$N4791&gt;0),"CONVERGENTE",IF($M4791=1,"SOLO MÓVIL",IF($N4791&gt;0,"SOLO FIJO / INTERNET","SIN SERVICIOS"))))</f>
        <v/>
      </c>
      <c r="P4791">
        <f>IF($O4791="WINBACK","Recuperar (winback)",IF($O4791="CONVERGENTE","Upgrade / más líneas",IF($O4791="SOLO MÓVIL","Ofrecer fijo + internet (FLBBTV)",IF($O4791="SOLO FIJO / INTERNET","Ofrecer línea móvil Nextphone","Oferta completa (móvil + fijo + internet)"))))</f>
        <v/>
      </c>
      <c r="Q4791">
        <f>$F4791+$H4791+$L4791</f>
        <v/>
      </c>
      <c r="R4791">
        <f>IFERROR(VLOOKUP($A4791,Registros!$B$2:$G$6000,6,0),IFERROR(VLOOKUP($D4791,Winback!$B$2:$C$300,2,0),""))</f>
        <v/>
      </c>
      <c r="S4791">
        <f>IF($E4791=1,"NP","")&amp;IF($G4791=1,"+MOV","")&amp;IF($I4791=1,"+CS","")&amp;IF($K4791=1,"+WB","")</f>
        <v/>
      </c>
      <c r="T4791">
        <f>$E4791+$G4791+$I4791+$K4791</f>
        <v/>
      </c>
    </row>
    <row r="4792">
      <c r="A4792" t="inlineStr">
        <is>
          <t>321027310000</t>
        </is>
      </c>
      <c r="B4792" t="inlineStr">
        <is>
          <t>32102731</t>
        </is>
      </c>
      <c r="C4792" t="inlineStr">
        <is>
          <t>ZAIDA ANGELICA CHONG FENG</t>
        </is>
      </c>
      <c r="D4792" t="inlineStr">
        <is>
          <t>ZAIDAANGELICACHONGFENG</t>
        </is>
      </c>
      <c r="E4792">
        <f>IF(COUNTIFS(Registros!$A$2:$A$6000,"NP",Registros!$B$2:$B$6000,$A4792)&gt;0,1,0)</f>
        <v/>
      </c>
      <c r="F4792">
        <f>IF($E4792=1,SUMIFS(Registros!$F$2:$F$6000,Registros!$A$2:$A$6000,"NP",Registros!$B$2:$B$6000,$A4792),0)</f>
        <v/>
      </c>
      <c r="G4792">
        <f>IF(COUNTIFS(Registros!$A$2:$A$6000,"MOV",Registros!$B$2:$B$6000,$A4792)&gt;0,1,0)</f>
        <v/>
      </c>
      <c r="H4792">
        <f>IF($G4792=1,SUMIFS(Registros!$F$2:$F$6000,Registros!$A$2:$A$6000,"MOV",Registros!$B$2:$B$6000,$A4792),0)</f>
        <v/>
      </c>
      <c r="I4792">
        <f>IF(COUNTIFS(Registros!$A$2:$A$6000,"CS",Registros!$B$2:$B$6000,$A4792)&gt;0,1,0)</f>
        <v/>
      </c>
      <c r="J4792">
        <f>IF($I4792=1,SUMIFS(Registros!$I$2:$I$6000,Registros!$A$2:$A$6000,"CS",Registros!$B$2:$B$6000,$A4792),0)</f>
        <v/>
      </c>
      <c r="K4792">
        <f>IF(COUNTIFS(Winback!$K$2:$K$300,$D4792)&gt;0,1,0)</f>
        <v/>
      </c>
      <c r="L4792">
        <f>IF(AND($K4792=1,LEFT($A4792,3)="WB-"),SUMIFS(Winback!$D$2:$D$300,Winback!$K$2:$K$300,$D4792),0)</f>
        <v/>
      </c>
      <c r="M4792">
        <f>IF(OR($E4792=1,$G4792=1,SUMIFS(Registros!$J$2:$J$6000,Registros!$B$2:$B$6000,$A4792)&gt;0),1,0)</f>
        <v/>
      </c>
      <c r="N4792">
        <f>IF($J4792&gt;0,1,IF(COUNTIFS(Registros!$A$2:$A$6000,"CS",Registros!$B$2:$B$6000,$A4792,Registros!$K$2:$K$6000,"&lt;&gt;")&gt;0,1,0))</f>
        <v/>
      </c>
      <c r="O4792">
        <f>IF(AND($K4792=1,$E4792=0,$G4792=0,$I4792=0),"WINBACK",IF(AND($M4792=1,$N4792&gt;0),"CONVERGENTE",IF($M4792=1,"SOLO MÓVIL",IF($N4792&gt;0,"SOLO FIJO / INTERNET","SIN SERVICIOS"))))</f>
        <v/>
      </c>
      <c r="P4792">
        <f>IF($O4792="WINBACK","Recuperar (winback)",IF($O4792="CONVERGENTE","Upgrade / más líneas",IF($O4792="SOLO MÓVIL","Ofrecer fijo + internet (FLBBTV)",IF($O4792="SOLO FIJO / INTERNET","Ofrecer línea móvil Nextphone","Oferta completa (móvil + fijo + internet)"))))</f>
        <v/>
      </c>
      <c r="Q4792">
        <f>$F4792+$H4792+$L4792</f>
        <v/>
      </c>
      <c r="R4792">
        <f>IFERROR(VLOOKUP($A4792,Registros!$B$2:$G$6000,6,0),IFERROR(VLOOKUP($D4792,Winback!$B$2:$C$300,2,0),""))</f>
        <v/>
      </c>
      <c r="S4792">
        <f>IF($E4792=1,"NP","")&amp;IF($G4792=1,"+MOV","")&amp;IF($I4792=1,"+CS","")&amp;IF($K4792=1,"+WB","")</f>
        <v/>
      </c>
      <c r="T4792">
        <f>$E4792+$G4792+$I4792+$K4792</f>
        <v/>
      </c>
    </row>
    <row r="4793">
      <c r="A4793" t="inlineStr">
        <is>
          <t>346412940000</t>
        </is>
      </c>
      <c r="B4793" t="inlineStr">
        <is>
          <t>34641294</t>
        </is>
      </c>
      <c r="C4793" t="inlineStr">
        <is>
          <t>ZAIGEL ABIGAIL CANELA VILLANUEVA</t>
        </is>
      </c>
      <c r="D4793" t="inlineStr">
        <is>
          <t>ZAIGELABIGAILCANELAVILLANUEVA</t>
        </is>
      </c>
      <c r="E4793">
        <f>IF(COUNTIFS(Registros!$A$2:$A$6000,"NP",Registros!$B$2:$B$6000,$A4793)&gt;0,1,0)</f>
        <v/>
      </c>
      <c r="F4793">
        <f>IF($E4793=1,SUMIFS(Registros!$F$2:$F$6000,Registros!$A$2:$A$6000,"NP",Registros!$B$2:$B$6000,$A4793),0)</f>
        <v/>
      </c>
      <c r="G4793">
        <f>IF(COUNTIFS(Registros!$A$2:$A$6000,"MOV",Registros!$B$2:$B$6000,$A4793)&gt;0,1,0)</f>
        <v/>
      </c>
      <c r="H4793">
        <f>IF($G4793=1,SUMIFS(Registros!$F$2:$F$6000,Registros!$A$2:$A$6000,"MOV",Registros!$B$2:$B$6000,$A4793),0)</f>
        <v/>
      </c>
      <c r="I4793">
        <f>IF(COUNTIFS(Registros!$A$2:$A$6000,"CS",Registros!$B$2:$B$6000,$A4793)&gt;0,1,0)</f>
        <v/>
      </c>
      <c r="J4793">
        <f>IF($I4793=1,SUMIFS(Registros!$I$2:$I$6000,Registros!$A$2:$A$6000,"CS",Registros!$B$2:$B$6000,$A4793),0)</f>
        <v/>
      </c>
      <c r="K4793">
        <f>IF(COUNTIFS(Winback!$K$2:$K$300,$D4793)&gt;0,1,0)</f>
        <v/>
      </c>
      <c r="L4793">
        <f>IF(AND($K4793=1,LEFT($A4793,3)="WB-"),SUMIFS(Winback!$D$2:$D$300,Winback!$K$2:$K$300,$D4793),0)</f>
        <v/>
      </c>
      <c r="M4793">
        <f>IF(OR($E4793=1,$G4793=1,SUMIFS(Registros!$J$2:$J$6000,Registros!$B$2:$B$6000,$A4793)&gt;0),1,0)</f>
        <v/>
      </c>
      <c r="N4793">
        <f>IF($J4793&gt;0,1,IF(COUNTIFS(Registros!$A$2:$A$6000,"CS",Registros!$B$2:$B$6000,$A4793,Registros!$K$2:$K$6000,"&lt;&gt;")&gt;0,1,0))</f>
        <v/>
      </c>
      <c r="O4793">
        <f>IF(AND($K4793=1,$E4793=0,$G4793=0,$I4793=0),"WINBACK",IF(AND($M4793=1,$N4793&gt;0),"CONVERGENTE",IF($M4793=1,"SOLO MÓVIL",IF($N4793&gt;0,"SOLO FIJO / INTERNET","SIN SERVICIOS"))))</f>
        <v/>
      </c>
      <c r="P4793">
        <f>IF($O4793="WINBACK","Recuperar (winback)",IF($O4793="CONVERGENTE","Upgrade / más líneas",IF($O4793="SOLO MÓVIL","Ofrecer fijo + internet (FLBBTV)",IF($O4793="SOLO FIJO / INTERNET","Ofrecer línea móvil Nextphone","Oferta completa (móvil + fijo + internet)"))))</f>
        <v/>
      </c>
      <c r="Q4793">
        <f>$F4793+$H4793+$L4793</f>
        <v/>
      </c>
      <c r="R4793">
        <f>IFERROR(VLOOKUP($A4793,Registros!$B$2:$G$6000,6,0),IFERROR(VLOOKUP($D4793,Winback!$B$2:$C$300,2,0),""))</f>
        <v/>
      </c>
      <c r="S4793">
        <f>IF($E4793=1,"NP","")&amp;IF($G4793=1,"+MOV","")&amp;IF($I4793=1,"+CS","")&amp;IF($K4793=1,"+WB","")</f>
        <v/>
      </c>
      <c r="T4793">
        <f>$E4793+$G4793+$I4793+$K4793</f>
        <v/>
      </c>
    </row>
    <row r="4794">
      <c r="A4794" t="inlineStr">
        <is>
          <t>299083160000</t>
        </is>
      </c>
      <c r="B4794" t="inlineStr">
        <is>
          <t>29908316</t>
        </is>
      </c>
      <c r="C4794" t="inlineStr">
        <is>
          <t>ZAIRA LLOISE RIVERA PERALTA DE ROJAS</t>
        </is>
      </c>
      <c r="D4794" t="inlineStr">
        <is>
          <t>ZAIRALLOISERIVERAPERALTADEROJAS</t>
        </is>
      </c>
      <c r="E4794">
        <f>IF(COUNTIFS(Registros!$A$2:$A$6000,"NP",Registros!$B$2:$B$6000,$A4794)&gt;0,1,0)</f>
        <v/>
      </c>
      <c r="F4794">
        <f>IF($E4794=1,SUMIFS(Registros!$F$2:$F$6000,Registros!$A$2:$A$6000,"NP",Registros!$B$2:$B$6000,$A4794),0)</f>
        <v/>
      </c>
      <c r="G4794">
        <f>IF(COUNTIFS(Registros!$A$2:$A$6000,"MOV",Registros!$B$2:$B$6000,$A4794)&gt;0,1,0)</f>
        <v/>
      </c>
      <c r="H4794">
        <f>IF($G4794=1,SUMIFS(Registros!$F$2:$F$6000,Registros!$A$2:$A$6000,"MOV",Registros!$B$2:$B$6000,$A4794),0)</f>
        <v/>
      </c>
      <c r="I4794">
        <f>IF(COUNTIFS(Registros!$A$2:$A$6000,"CS",Registros!$B$2:$B$6000,$A4794)&gt;0,1,0)</f>
        <v/>
      </c>
      <c r="J4794">
        <f>IF($I4794=1,SUMIFS(Registros!$I$2:$I$6000,Registros!$A$2:$A$6000,"CS",Registros!$B$2:$B$6000,$A4794),0)</f>
        <v/>
      </c>
      <c r="K4794">
        <f>IF(COUNTIFS(Winback!$K$2:$K$300,$D4794)&gt;0,1,0)</f>
        <v/>
      </c>
      <c r="L4794">
        <f>IF(AND($K4794=1,LEFT($A4794,3)="WB-"),SUMIFS(Winback!$D$2:$D$300,Winback!$K$2:$K$300,$D4794),0)</f>
        <v/>
      </c>
      <c r="M4794">
        <f>IF(OR($E4794=1,$G4794=1,SUMIFS(Registros!$J$2:$J$6000,Registros!$B$2:$B$6000,$A4794)&gt;0),1,0)</f>
        <v/>
      </c>
      <c r="N4794">
        <f>IF($J4794&gt;0,1,IF(COUNTIFS(Registros!$A$2:$A$6000,"CS",Registros!$B$2:$B$6000,$A4794,Registros!$K$2:$K$6000,"&lt;&gt;")&gt;0,1,0))</f>
        <v/>
      </c>
      <c r="O4794">
        <f>IF(AND($K4794=1,$E4794=0,$G4794=0,$I4794=0),"WINBACK",IF(AND($M4794=1,$N4794&gt;0),"CONVERGENTE",IF($M4794=1,"SOLO MÓVIL",IF($N4794&gt;0,"SOLO FIJO / INTERNET","SIN SERVICIOS"))))</f>
        <v/>
      </c>
      <c r="P4794">
        <f>IF($O4794="WINBACK","Recuperar (winback)",IF($O4794="CONVERGENTE","Upgrade / más líneas",IF($O4794="SOLO MÓVIL","Ofrecer fijo + internet (FLBBTV)",IF($O4794="SOLO FIJO / INTERNET","Ofrecer línea móvil Nextphone","Oferta completa (móvil + fijo + internet)"))))</f>
        <v/>
      </c>
      <c r="Q4794">
        <f>$F4794+$H4794+$L4794</f>
        <v/>
      </c>
      <c r="R4794">
        <f>IFERROR(VLOOKUP($A4794,Registros!$B$2:$G$6000,6,0),IFERROR(VLOOKUP($D4794,Winback!$B$2:$C$300,2,0),""))</f>
        <v/>
      </c>
      <c r="S4794">
        <f>IF($E4794=1,"NP","")&amp;IF($G4794=1,"+MOV","")&amp;IF($I4794=1,"+CS","")&amp;IF($K4794=1,"+WB","")</f>
        <v/>
      </c>
      <c r="T4794">
        <f>$E4794+$G4794+$I4794+$K4794</f>
        <v/>
      </c>
    </row>
    <row r="4795">
      <c r="A4795" t="inlineStr">
        <is>
          <t>344038070000</t>
        </is>
      </c>
      <c r="B4795" t="inlineStr">
        <is>
          <t>34403807</t>
        </is>
      </c>
      <c r="C4795" t="inlineStr">
        <is>
          <t>ZAMERAT S;A</t>
        </is>
      </c>
      <c r="D4795" t="inlineStr">
        <is>
          <t>ZAMERATSA</t>
        </is>
      </c>
      <c r="E4795">
        <f>IF(COUNTIFS(Registros!$A$2:$A$6000,"NP",Registros!$B$2:$B$6000,$A4795)&gt;0,1,0)</f>
        <v/>
      </c>
      <c r="F4795">
        <f>IF($E4795=1,SUMIFS(Registros!$F$2:$F$6000,Registros!$A$2:$A$6000,"NP",Registros!$B$2:$B$6000,$A4795),0)</f>
        <v/>
      </c>
      <c r="G4795">
        <f>IF(COUNTIFS(Registros!$A$2:$A$6000,"MOV",Registros!$B$2:$B$6000,$A4795)&gt;0,1,0)</f>
        <v/>
      </c>
      <c r="H4795">
        <f>IF($G4795=1,SUMIFS(Registros!$F$2:$F$6000,Registros!$A$2:$A$6000,"MOV",Registros!$B$2:$B$6000,$A4795),0)</f>
        <v/>
      </c>
      <c r="I4795">
        <f>IF(COUNTIFS(Registros!$A$2:$A$6000,"CS",Registros!$B$2:$B$6000,$A4795)&gt;0,1,0)</f>
        <v/>
      </c>
      <c r="J4795">
        <f>IF($I4795=1,SUMIFS(Registros!$I$2:$I$6000,Registros!$A$2:$A$6000,"CS",Registros!$B$2:$B$6000,$A4795),0)</f>
        <v/>
      </c>
      <c r="K4795">
        <f>IF(COUNTIFS(Winback!$K$2:$K$300,$D4795)&gt;0,1,0)</f>
        <v/>
      </c>
      <c r="L4795">
        <f>IF(AND($K4795=1,LEFT($A4795,3)="WB-"),SUMIFS(Winback!$D$2:$D$300,Winback!$K$2:$K$300,$D4795),0)</f>
        <v/>
      </c>
      <c r="M4795">
        <f>IF(OR($E4795=1,$G4795=1,SUMIFS(Registros!$J$2:$J$6000,Registros!$B$2:$B$6000,$A4795)&gt;0),1,0)</f>
        <v/>
      </c>
      <c r="N4795">
        <f>IF($J4795&gt;0,1,IF(COUNTIFS(Registros!$A$2:$A$6000,"CS",Registros!$B$2:$B$6000,$A4795,Registros!$K$2:$K$6000,"&lt;&gt;")&gt;0,1,0))</f>
        <v/>
      </c>
      <c r="O4795">
        <f>IF(AND($K4795=1,$E4795=0,$G4795=0,$I4795=0),"WINBACK",IF(AND($M4795=1,$N4795&gt;0),"CONVERGENTE",IF($M4795=1,"SOLO MÓVIL",IF($N4795&gt;0,"SOLO FIJO / INTERNET","SIN SERVICIOS"))))</f>
        <v/>
      </c>
      <c r="P4795">
        <f>IF($O4795="WINBACK","Recuperar (winback)",IF($O4795="CONVERGENTE","Upgrade / más líneas",IF($O4795="SOLO MÓVIL","Ofrecer fijo + internet (FLBBTV)",IF($O4795="SOLO FIJO / INTERNET","Ofrecer línea móvil Nextphone","Oferta completa (móvil + fijo + internet)"))))</f>
        <v/>
      </c>
      <c r="Q4795">
        <f>$F4795+$H4795+$L4795</f>
        <v/>
      </c>
      <c r="R4795">
        <f>IFERROR(VLOOKUP($A4795,Registros!$B$2:$G$6000,6,0),IFERROR(VLOOKUP($D4795,Winback!$B$2:$C$300,2,0),""))</f>
        <v/>
      </c>
      <c r="S4795">
        <f>IF($E4795=1,"NP","")&amp;IF($G4795=1,"+MOV","")&amp;IF($I4795=1,"+CS","")&amp;IF($K4795=1,"+WB","")</f>
        <v/>
      </c>
      <c r="T4795">
        <f>$E4795+$G4795+$I4795+$K4795</f>
        <v/>
      </c>
    </row>
    <row r="4796">
      <c r="A4796" t="inlineStr">
        <is>
          <t>804797080000</t>
        </is>
      </c>
      <c r="B4796" t="inlineStr">
        <is>
          <t>80479708</t>
        </is>
      </c>
      <c r="C4796" t="inlineStr">
        <is>
          <t>ZAPATERIA CANTUR</t>
        </is>
      </c>
      <c r="D4796" t="inlineStr">
        <is>
          <t>ZAPATERIACANTUR</t>
        </is>
      </c>
      <c r="E4796">
        <f>IF(COUNTIFS(Registros!$A$2:$A$6000,"NP",Registros!$B$2:$B$6000,$A4796)&gt;0,1,0)</f>
        <v/>
      </c>
      <c r="F4796">
        <f>IF($E4796=1,SUMIFS(Registros!$F$2:$F$6000,Registros!$A$2:$A$6000,"NP",Registros!$B$2:$B$6000,$A4796),0)</f>
        <v/>
      </c>
      <c r="G4796">
        <f>IF(COUNTIFS(Registros!$A$2:$A$6000,"MOV",Registros!$B$2:$B$6000,$A4796)&gt;0,1,0)</f>
        <v/>
      </c>
      <c r="H4796">
        <f>IF($G4796=1,SUMIFS(Registros!$F$2:$F$6000,Registros!$A$2:$A$6000,"MOV",Registros!$B$2:$B$6000,$A4796),0)</f>
        <v/>
      </c>
      <c r="I4796">
        <f>IF(COUNTIFS(Registros!$A$2:$A$6000,"CS",Registros!$B$2:$B$6000,$A4796)&gt;0,1,0)</f>
        <v/>
      </c>
      <c r="J4796">
        <f>IF($I4796=1,SUMIFS(Registros!$I$2:$I$6000,Registros!$A$2:$A$6000,"CS",Registros!$B$2:$B$6000,$A4796),0)</f>
        <v/>
      </c>
      <c r="K4796">
        <f>IF(COUNTIFS(Winback!$K$2:$K$300,$D4796)&gt;0,1,0)</f>
        <v/>
      </c>
      <c r="L4796">
        <f>IF(AND($K4796=1,LEFT($A4796,3)="WB-"),SUMIFS(Winback!$D$2:$D$300,Winback!$K$2:$K$300,$D4796),0)</f>
        <v/>
      </c>
      <c r="M4796">
        <f>IF(OR($E4796=1,$G4796=1,SUMIFS(Registros!$J$2:$J$6000,Registros!$B$2:$B$6000,$A4796)&gt;0),1,0)</f>
        <v/>
      </c>
      <c r="N4796">
        <f>IF($J4796&gt;0,1,IF(COUNTIFS(Registros!$A$2:$A$6000,"CS",Registros!$B$2:$B$6000,$A4796,Registros!$K$2:$K$6000,"&lt;&gt;")&gt;0,1,0))</f>
        <v/>
      </c>
      <c r="O4796">
        <f>IF(AND($K4796=1,$E4796=0,$G4796=0,$I4796=0),"WINBACK",IF(AND($M4796=1,$N4796&gt;0),"CONVERGENTE",IF($M4796=1,"SOLO MÓVIL",IF($N4796&gt;0,"SOLO FIJO / INTERNET","SIN SERVICIOS"))))</f>
        <v/>
      </c>
      <c r="P4796">
        <f>IF($O4796="WINBACK","Recuperar (winback)",IF($O4796="CONVERGENTE","Upgrade / más líneas",IF($O4796="SOLO MÓVIL","Ofrecer fijo + internet (FLBBTV)",IF($O4796="SOLO FIJO / INTERNET","Ofrecer línea móvil Nextphone","Oferta completa (móvil + fijo + internet)"))))</f>
        <v/>
      </c>
      <c r="Q4796">
        <f>$F4796+$H4796+$L4796</f>
        <v/>
      </c>
      <c r="R4796">
        <f>IFERROR(VLOOKUP($A4796,Registros!$B$2:$G$6000,6,0),IFERROR(VLOOKUP($D4796,Winback!$B$2:$C$300,2,0),""))</f>
        <v/>
      </c>
      <c r="S4796">
        <f>IF($E4796=1,"NP","")&amp;IF($G4796=1,"+MOV","")&amp;IF($I4796=1,"+CS","")&amp;IF($K4796=1,"+WB","")</f>
        <v/>
      </c>
      <c r="T4796">
        <f>$E4796+$G4796+$I4796+$K4796</f>
        <v/>
      </c>
    </row>
    <row r="4797">
      <c r="A4797" t="inlineStr">
        <is>
          <t>345381240000</t>
        </is>
      </c>
      <c r="B4797" t="inlineStr">
        <is>
          <t>34538124</t>
        </is>
      </c>
      <c r="C4797" t="inlineStr">
        <is>
          <t>ZAPATERIA HAPPY SHOE 1</t>
        </is>
      </c>
      <c r="D4797" t="inlineStr">
        <is>
          <t>ZAPATERIAHAPPYSHOE1</t>
        </is>
      </c>
      <c r="E4797">
        <f>IF(COUNTIFS(Registros!$A$2:$A$6000,"NP",Registros!$B$2:$B$6000,$A4797)&gt;0,1,0)</f>
        <v/>
      </c>
      <c r="F4797">
        <f>IF($E4797=1,SUMIFS(Registros!$F$2:$F$6000,Registros!$A$2:$A$6000,"NP",Registros!$B$2:$B$6000,$A4797),0)</f>
        <v/>
      </c>
      <c r="G4797">
        <f>IF(COUNTIFS(Registros!$A$2:$A$6000,"MOV",Registros!$B$2:$B$6000,$A4797)&gt;0,1,0)</f>
        <v/>
      </c>
      <c r="H4797">
        <f>IF($G4797=1,SUMIFS(Registros!$F$2:$F$6000,Registros!$A$2:$A$6000,"MOV",Registros!$B$2:$B$6000,$A4797),0)</f>
        <v/>
      </c>
      <c r="I4797">
        <f>IF(COUNTIFS(Registros!$A$2:$A$6000,"CS",Registros!$B$2:$B$6000,$A4797)&gt;0,1,0)</f>
        <v/>
      </c>
      <c r="J4797">
        <f>IF($I4797=1,SUMIFS(Registros!$I$2:$I$6000,Registros!$A$2:$A$6000,"CS",Registros!$B$2:$B$6000,$A4797),0)</f>
        <v/>
      </c>
      <c r="K4797">
        <f>IF(COUNTIFS(Winback!$K$2:$K$300,$D4797)&gt;0,1,0)</f>
        <v/>
      </c>
      <c r="L4797">
        <f>IF(AND($K4797=1,LEFT($A4797,3)="WB-"),SUMIFS(Winback!$D$2:$D$300,Winback!$K$2:$K$300,$D4797),0)</f>
        <v/>
      </c>
      <c r="M4797">
        <f>IF(OR($E4797=1,$G4797=1,SUMIFS(Registros!$J$2:$J$6000,Registros!$B$2:$B$6000,$A4797)&gt;0),1,0)</f>
        <v/>
      </c>
      <c r="N4797">
        <f>IF($J4797&gt;0,1,IF(COUNTIFS(Registros!$A$2:$A$6000,"CS",Registros!$B$2:$B$6000,$A4797,Registros!$K$2:$K$6000,"&lt;&gt;")&gt;0,1,0))</f>
        <v/>
      </c>
      <c r="O4797">
        <f>IF(AND($K4797=1,$E4797=0,$G4797=0,$I4797=0),"WINBACK",IF(AND($M4797=1,$N4797&gt;0),"CONVERGENTE",IF($M4797=1,"SOLO MÓVIL",IF($N4797&gt;0,"SOLO FIJO / INTERNET","SIN SERVICIOS"))))</f>
        <v/>
      </c>
      <c r="P4797">
        <f>IF($O4797="WINBACK","Recuperar (winback)",IF($O4797="CONVERGENTE","Upgrade / más líneas",IF($O4797="SOLO MÓVIL","Ofrecer fijo + internet (FLBBTV)",IF($O4797="SOLO FIJO / INTERNET","Ofrecer línea móvil Nextphone","Oferta completa (móvil + fijo + internet)"))))</f>
        <v/>
      </c>
      <c r="Q4797">
        <f>$F4797+$H4797+$L4797</f>
        <v/>
      </c>
      <c r="R4797">
        <f>IFERROR(VLOOKUP($A4797,Registros!$B$2:$G$6000,6,0),IFERROR(VLOOKUP($D4797,Winback!$B$2:$C$300,2,0),""))</f>
        <v/>
      </c>
      <c r="S4797">
        <f>IF($E4797=1,"NP","")&amp;IF($G4797=1,"+MOV","")&amp;IF($I4797=1,"+CS","")&amp;IF($K4797=1,"+WB","")</f>
        <v/>
      </c>
      <c r="T4797">
        <f>$E4797+$G4797+$I4797+$K4797</f>
        <v/>
      </c>
    </row>
    <row r="4798">
      <c r="A4798" t="inlineStr">
        <is>
          <t>341441260000</t>
        </is>
      </c>
      <c r="B4798" t="inlineStr">
        <is>
          <t>34144126</t>
        </is>
      </c>
      <c r="C4798" t="inlineStr">
        <is>
          <t>ZAPATERIA ISA</t>
        </is>
      </c>
      <c r="D4798" t="inlineStr">
        <is>
          <t>ZAPATERIAISA</t>
        </is>
      </c>
      <c r="E4798">
        <f>IF(COUNTIFS(Registros!$A$2:$A$6000,"NP",Registros!$B$2:$B$6000,$A4798)&gt;0,1,0)</f>
        <v/>
      </c>
      <c r="F4798">
        <f>IF($E4798=1,SUMIFS(Registros!$F$2:$F$6000,Registros!$A$2:$A$6000,"NP",Registros!$B$2:$B$6000,$A4798),0)</f>
        <v/>
      </c>
      <c r="G4798">
        <f>IF(COUNTIFS(Registros!$A$2:$A$6000,"MOV",Registros!$B$2:$B$6000,$A4798)&gt;0,1,0)</f>
        <v/>
      </c>
      <c r="H4798">
        <f>IF($G4798=1,SUMIFS(Registros!$F$2:$F$6000,Registros!$A$2:$A$6000,"MOV",Registros!$B$2:$B$6000,$A4798),0)</f>
        <v/>
      </c>
      <c r="I4798">
        <f>IF(COUNTIFS(Registros!$A$2:$A$6000,"CS",Registros!$B$2:$B$6000,$A4798)&gt;0,1,0)</f>
        <v/>
      </c>
      <c r="J4798">
        <f>IF($I4798=1,SUMIFS(Registros!$I$2:$I$6000,Registros!$A$2:$A$6000,"CS",Registros!$B$2:$B$6000,$A4798),0)</f>
        <v/>
      </c>
      <c r="K4798">
        <f>IF(COUNTIFS(Winback!$K$2:$K$300,$D4798)&gt;0,1,0)</f>
        <v/>
      </c>
      <c r="L4798">
        <f>IF(AND($K4798=1,LEFT($A4798,3)="WB-"),SUMIFS(Winback!$D$2:$D$300,Winback!$K$2:$K$300,$D4798),0)</f>
        <v/>
      </c>
      <c r="M4798">
        <f>IF(OR($E4798=1,$G4798=1,SUMIFS(Registros!$J$2:$J$6000,Registros!$B$2:$B$6000,$A4798)&gt;0),1,0)</f>
        <v/>
      </c>
      <c r="N4798">
        <f>IF($J4798&gt;0,1,IF(COUNTIFS(Registros!$A$2:$A$6000,"CS",Registros!$B$2:$B$6000,$A4798,Registros!$K$2:$K$6000,"&lt;&gt;")&gt;0,1,0))</f>
        <v/>
      </c>
      <c r="O4798">
        <f>IF(AND($K4798=1,$E4798=0,$G4798=0,$I4798=0),"WINBACK",IF(AND($M4798=1,$N4798&gt;0),"CONVERGENTE",IF($M4798=1,"SOLO MÓVIL",IF($N4798&gt;0,"SOLO FIJO / INTERNET","SIN SERVICIOS"))))</f>
        <v/>
      </c>
      <c r="P4798">
        <f>IF($O4798="WINBACK","Recuperar (winback)",IF($O4798="CONVERGENTE","Upgrade / más líneas",IF($O4798="SOLO MÓVIL","Ofrecer fijo + internet (FLBBTV)",IF($O4798="SOLO FIJO / INTERNET","Ofrecer línea móvil Nextphone","Oferta completa (móvil + fijo + internet)"))))</f>
        <v/>
      </c>
      <c r="Q4798">
        <f>$F4798+$H4798+$L4798</f>
        <v/>
      </c>
      <c r="R4798">
        <f>IFERROR(VLOOKUP($A4798,Registros!$B$2:$G$6000,6,0),IFERROR(VLOOKUP($D4798,Winback!$B$2:$C$300,2,0),""))</f>
        <v/>
      </c>
      <c r="S4798">
        <f>IF($E4798=1,"NP","")&amp;IF($G4798=1,"+MOV","")&amp;IF($I4798=1,"+CS","")&amp;IF($K4798=1,"+WB","")</f>
        <v/>
      </c>
      <c r="T4798">
        <f>$E4798+$G4798+$I4798+$K4798</f>
        <v/>
      </c>
    </row>
    <row r="4799">
      <c r="A4799" t="inlineStr">
        <is>
          <t>991109170000</t>
        </is>
      </c>
      <c r="B4799" t="inlineStr">
        <is>
          <t>99110917</t>
        </is>
      </c>
      <c r="C4799" t="inlineStr">
        <is>
          <t>ZAPATERIA ULTRA MODERNA 02</t>
        </is>
      </c>
      <c r="D4799" t="inlineStr">
        <is>
          <t>ZAPATERIAULTRAMODERNA02</t>
        </is>
      </c>
      <c r="E4799">
        <f>IF(COUNTIFS(Registros!$A$2:$A$6000,"NP",Registros!$B$2:$B$6000,$A4799)&gt;0,1,0)</f>
        <v/>
      </c>
      <c r="F4799">
        <f>IF($E4799=1,SUMIFS(Registros!$F$2:$F$6000,Registros!$A$2:$A$6000,"NP",Registros!$B$2:$B$6000,$A4799),0)</f>
        <v/>
      </c>
      <c r="G4799">
        <f>IF(COUNTIFS(Registros!$A$2:$A$6000,"MOV",Registros!$B$2:$B$6000,$A4799)&gt;0,1,0)</f>
        <v/>
      </c>
      <c r="H4799">
        <f>IF($G4799=1,SUMIFS(Registros!$F$2:$F$6000,Registros!$A$2:$A$6000,"MOV",Registros!$B$2:$B$6000,$A4799),0)</f>
        <v/>
      </c>
      <c r="I4799">
        <f>IF(COUNTIFS(Registros!$A$2:$A$6000,"CS",Registros!$B$2:$B$6000,$A4799)&gt;0,1,0)</f>
        <v/>
      </c>
      <c r="J4799">
        <f>IF($I4799=1,SUMIFS(Registros!$I$2:$I$6000,Registros!$A$2:$A$6000,"CS",Registros!$B$2:$B$6000,$A4799),0)</f>
        <v/>
      </c>
      <c r="K4799">
        <f>IF(COUNTIFS(Winback!$K$2:$K$300,$D4799)&gt;0,1,0)</f>
        <v/>
      </c>
      <c r="L4799">
        <f>IF(AND($K4799=1,LEFT($A4799,3)="WB-"),SUMIFS(Winback!$D$2:$D$300,Winback!$K$2:$K$300,$D4799),0)</f>
        <v/>
      </c>
      <c r="M4799">
        <f>IF(OR($E4799=1,$G4799=1,SUMIFS(Registros!$J$2:$J$6000,Registros!$B$2:$B$6000,$A4799)&gt;0),1,0)</f>
        <v/>
      </c>
      <c r="N4799">
        <f>IF($J4799&gt;0,1,IF(COUNTIFS(Registros!$A$2:$A$6000,"CS",Registros!$B$2:$B$6000,$A4799,Registros!$K$2:$K$6000,"&lt;&gt;")&gt;0,1,0))</f>
        <v/>
      </c>
      <c r="O4799">
        <f>IF(AND($K4799=1,$E4799=0,$G4799=0,$I4799=0),"WINBACK",IF(AND($M4799=1,$N4799&gt;0),"CONVERGENTE",IF($M4799=1,"SOLO MÓVIL",IF($N4799&gt;0,"SOLO FIJO / INTERNET","SIN SERVICIOS"))))</f>
        <v/>
      </c>
      <c r="P4799">
        <f>IF($O4799="WINBACK","Recuperar (winback)",IF($O4799="CONVERGENTE","Upgrade / más líneas",IF($O4799="SOLO MÓVIL","Ofrecer fijo + internet (FLBBTV)",IF($O4799="SOLO FIJO / INTERNET","Ofrecer línea móvil Nextphone","Oferta completa (móvil + fijo + internet)"))))</f>
        <v/>
      </c>
      <c r="Q4799">
        <f>$F4799+$H4799+$L4799</f>
        <v/>
      </c>
      <c r="R4799">
        <f>IFERROR(VLOOKUP($A4799,Registros!$B$2:$G$6000,6,0),IFERROR(VLOOKUP($D4799,Winback!$B$2:$C$300,2,0),""))</f>
        <v/>
      </c>
      <c r="S4799">
        <f>IF($E4799=1,"NP","")&amp;IF($G4799=1,"+MOV","")&amp;IF($I4799=1,"+CS","")&amp;IF($K4799=1,"+WB","")</f>
        <v/>
      </c>
      <c r="T4799">
        <f>$E4799+$G4799+$I4799+$K4799</f>
        <v/>
      </c>
    </row>
    <row r="4800">
      <c r="A4800" t="inlineStr">
        <is>
          <t>802548910000</t>
        </is>
      </c>
      <c r="B4800" t="inlineStr">
        <is>
          <t>80254891</t>
        </is>
      </c>
      <c r="C4800" t="inlineStr">
        <is>
          <t>ZAPATERIA Y CONFECCION HERS BARRIOS SA</t>
        </is>
      </c>
      <c r="D4800" t="inlineStr">
        <is>
          <t>ZAPATERIAYCONFECCIONHERSBARRIOSSA</t>
        </is>
      </c>
      <c r="E4800">
        <f>IF(COUNTIFS(Registros!$A$2:$A$6000,"NP",Registros!$B$2:$B$6000,$A4800)&gt;0,1,0)</f>
        <v/>
      </c>
      <c r="F4800">
        <f>IF($E4800=1,SUMIFS(Registros!$F$2:$F$6000,Registros!$A$2:$A$6000,"NP",Registros!$B$2:$B$6000,$A4800),0)</f>
        <v/>
      </c>
      <c r="G4800">
        <f>IF(COUNTIFS(Registros!$A$2:$A$6000,"MOV",Registros!$B$2:$B$6000,$A4800)&gt;0,1,0)</f>
        <v/>
      </c>
      <c r="H4800">
        <f>IF($G4800=1,SUMIFS(Registros!$F$2:$F$6000,Registros!$A$2:$A$6000,"MOV",Registros!$B$2:$B$6000,$A4800),0)</f>
        <v/>
      </c>
      <c r="I4800">
        <f>IF(COUNTIFS(Registros!$A$2:$A$6000,"CS",Registros!$B$2:$B$6000,$A4800)&gt;0,1,0)</f>
        <v/>
      </c>
      <c r="J4800">
        <f>IF($I4800=1,SUMIFS(Registros!$I$2:$I$6000,Registros!$A$2:$A$6000,"CS",Registros!$B$2:$B$6000,$A4800),0)</f>
        <v/>
      </c>
      <c r="K4800">
        <f>IF(COUNTIFS(Winback!$K$2:$K$300,$D4800)&gt;0,1,0)</f>
        <v/>
      </c>
      <c r="L4800">
        <f>IF(AND($K4800=1,LEFT($A4800,3)="WB-"),SUMIFS(Winback!$D$2:$D$300,Winback!$K$2:$K$300,$D4800),0)</f>
        <v/>
      </c>
      <c r="M4800">
        <f>IF(OR($E4800=1,$G4800=1,SUMIFS(Registros!$J$2:$J$6000,Registros!$B$2:$B$6000,$A4800)&gt;0),1,0)</f>
        <v/>
      </c>
      <c r="N4800">
        <f>IF($J4800&gt;0,1,IF(COUNTIFS(Registros!$A$2:$A$6000,"CS",Registros!$B$2:$B$6000,$A4800,Registros!$K$2:$K$6000,"&lt;&gt;")&gt;0,1,0))</f>
        <v/>
      </c>
      <c r="O4800">
        <f>IF(AND($K4800=1,$E4800=0,$G4800=0,$I4800=0),"WINBACK",IF(AND($M4800=1,$N4800&gt;0),"CONVERGENTE",IF($M4800=1,"SOLO MÓVIL",IF($N4800&gt;0,"SOLO FIJO / INTERNET","SIN SERVICIOS"))))</f>
        <v/>
      </c>
      <c r="P4800">
        <f>IF($O4800="WINBACK","Recuperar (winback)",IF($O4800="CONVERGENTE","Upgrade / más líneas",IF($O4800="SOLO MÓVIL","Ofrecer fijo + internet (FLBBTV)",IF($O4800="SOLO FIJO / INTERNET","Ofrecer línea móvil Nextphone","Oferta completa (móvil + fijo + internet)"))))</f>
        <v/>
      </c>
      <c r="Q4800">
        <f>$F4800+$H4800+$L4800</f>
        <v/>
      </c>
      <c r="R4800">
        <f>IFERROR(VLOOKUP($A4800,Registros!$B$2:$G$6000,6,0),IFERROR(VLOOKUP($D4800,Winback!$B$2:$C$300,2,0),""))</f>
        <v/>
      </c>
      <c r="S4800">
        <f>IF($E4800=1,"NP","")&amp;IF($G4800=1,"+MOV","")&amp;IF($I4800=1,"+CS","")&amp;IF($K4800=1,"+WB","")</f>
        <v/>
      </c>
      <c r="T4800">
        <f>$E4800+$G4800+$I4800+$K4800</f>
        <v/>
      </c>
    </row>
    <row r="4801">
      <c r="A4801" t="inlineStr">
        <is>
          <t>802252340000</t>
        </is>
      </c>
      <c r="B4801" t="inlineStr">
        <is>
          <t>80225234</t>
        </is>
      </c>
      <c r="C4801" t="inlineStr">
        <is>
          <t>ZARATE JOSE M</t>
        </is>
      </c>
      <c r="D4801" t="inlineStr">
        <is>
          <t>ZARATEJOSEM</t>
        </is>
      </c>
      <c r="E4801">
        <f>IF(COUNTIFS(Registros!$A$2:$A$6000,"NP",Registros!$B$2:$B$6000,$A4801)&gt;0,1,0)</f>
        <v/>
      </c>
      <c r="F4801">
        <f>IF($E4801=1,SUMIFS(Registros!$F$2:$F$6000,Registros!$A$2:$A$6000,"NP",Registros!$B$2:$B$6000,$A4801),0)</f>
        <v/>
      </c>
      <c r="G4801">
        <f>IF(COUNTIFS(Registros!$A$2:$A$6000,"MOV",Registros!$B$2:$B$6000,$A4801)&gt;0,1,0)</f>
        <v/>
      </c>
      <c r="H4801">
        <f>IF($G4801=1,SUMIFS(Registros!$F$2:$F$6000,Registros!$A$2:$A$6000,"MOV",Registros!$B$2:$B$6000,$A4801),0)</f>
        <v/>
      </c>
      <c r="I4801">
        <f>IF(COUNTIFS(Registros!$A$2:$A$6000,"CS",Registros!$B$2:$B$6000,$A4801)&gt;0,1,0)</f>
        <v/>
      </c>
      <c r="J4801">
        <f>IF($I4801=1,SUMIFS(Registros!$I$2:$I$6000,Registros!$A$2:$A$6000,"CS",Registros!$B$2:$B$6000,$A4801),0)</f>
        <v/>
      </c>
      <c r="K4801">
        <f>IF(COUNTIFS(Winback!$K$2:$K$300,$D4801)&gt;0,1,0)</f>
        <v/>
      </c>
      <c r="L4801">
        <f>IF(AND($K4801=1,LEFT($A4801,3)="WB-"),SUMIFS(Winback!$D$2:$D$300,Winback!$K$2:$K$300,$D4801),0)</f>
        <v/>
      </c>
      <c r="M4801">
        <f>IF(OR($E4801=1,$G4801=1,SUMIFS(Registros!$J$2:$J$6000,Registros!$B$2:$B$6000,$A4801)&gt;0),1,0)</f>
        <v/>
      </c>
      <c r="N4801">
        <f>IF($J4801&gt;0,1,IF(COUNTIFS(Registros!$A$2:$A$6000,"CS",Registros!$B$2:$B$6000,$A4801,Registros!$K$2:$K$6000,"&lt;&gt;")&gt;0,1,0))</f>
        <v/>
      </c>
      <c r="O4801">
        <f>IF(AND($K4801=1,$E4801=0,$G4801=0,$I4801=0),"WINBACK",IF(AND($M4801=1,$N4801&gt;0),"CONVERGENTE",IF($M4801=1,"SOLO MÓVIL",IF($N4801&gt;0,"SOLO FIJO / INTERNET","SIN SERVICIOS"))))</f>
        <v/>
      </c>
      <c r="P4801">
        <f>IF($O4801="WINBACK","Recuperar (winback)",IF($O4801="CONVERGENTE","Upgrade / más líneas",IF($O4801="SOLO MÓVIL","Ofrecer fijo + internet (FLBBTV)",IF($O4801="SOLO FIJO / INTERNET","Ofrecer línea móvil Nextphone","Oferta completa (móvil + fijo + internet)"))))</f>
        <v/>
      </c>
      <c r="Q4801">
        <f>$F4801+$H4801+$L4801</f>
        <v/>
      </c>
      <c r="R4801">
        <f>IFERROR(VLOOKUP($A4801,Registros!$B$2:$G$6000,6,0),IFERROR(VLOOKUP($D4801,Winback!$B$2:$C$300,2,0),""))</f>
        <v/>
      </c>
      <c r="S4801">
        <f>IF($E4801=1,"NP","")&amp;IF($G4801=1,"+MOV","")&amp;IF($I4801=1,"+CS","")&amp;IF($K4801=1,"+WB","")</f>
        <v/>
      </c>
      <c r="T4801">
        <f>$E4801+$G4801+$I4801+$K4801</f>
        <v/>
      </c>
    </row>
    <row r="4802">
      <c r="A4802" t="inlineStr">
        <is>
          <t>347423500000</t>
        </is>
      </c>
      <c r="B4802" t="inlineStr">
        <is>
          <t>34742350</t>
        </is>
      </c>
      <c r="C4802" t="inlineStr">
        <is>
          <t>ZARINA CITY SHOES</t>
        </is>
      </c>
      <c r="D4802" t="inlineStr">
        <is>
          <t>ZARINACITYSHOES</t>
        </is>
      </c>
      <c r="E4802">
        <f>IF(COUNTIFS(Registros!$A$2:$A$6000,"NP",Registros!$B$2:$B$6000,$A4802)&gt;0,1,0)</f>
        <v/>
      </c>
      <c r="F4802">
        <f>IF($E4802=1,SUMIFS(Registros!$F$2:$F$6000,Registros!$A$2:$A$6000,"NP",Registros!$B$2:$B$6000,$A4802),0)</f>
        <v/>
      </c>
      <c r="G4802">
        <f>IF(COUNTIFS(Registros!$A$2:$A$6000,"MOV",Registros!$B$2:$B$6000,$A4802)&gt;0,1,0)</f>
        <v/>
      </c>
      <c r="H4802">
        <f>IF($G4802=1,SUMIFS(Registros!$F$2:$F$6000,Registros!$A$2:$A$6000,"MOV",Registros!$B$2:$B$6000,$A4802),0)</f>
        <v/>
      </c>
      <c r="I4802">
        <f>IF(COUNTIFS(Registros!$A$2:$A$6000,"CS",Registros!$B$2:$B$6000,$A4802)&gt;0,1,0)</f>
        <v/>
      </c>
      <c r="J4802">
        <f>IF($I4802=1,SUMIFS(Registros!$I$2:$I$6000,Registros!$A$2:$A$6000,"CS",Registros!$B$2:$B$6000,$A4802),0)</f>
        <v/>
      </c>
      <c r="K4802">
        <f>IF(COUNTIFS(Winback!$K$2:$K$300,$D4802)&gt;0,1,0)</f>
        <v/>
      </c>
      <c r="L4802">
        <f>IF(AND($K4802=1,LEFT($A4802,3)="WB-"),SUMIFS(Winback!$D$2:$D$300,Winback!$K$2:$K$300,$D4802),0)</f>
        <v/>
      </c>
      <c r="M4802">
        <f>IF(OR($E4802=1,$G4802=1,SUMIFS(Registros!$J$2:$J$6000,Registros!$B$2:$B$6000,$A4802)&gt;0),1,0)</f>
        <v/>
      </c>
      <c r="N4802">
        <f>IF($J4802&gt;0,1,IF(COUNTIFS(Registros!$A$2:$A$6000,"CS",Registros!$B$2:$B$6000,$A4802,Registros!$K$2:$K$6000,"&lt;&gt;")&gt;0,1,0))</f>
        <v/>
      </c>
      <c r="O4802">
        <f>IF(AND($K4802=1,$E4802=0,$G4802=0,$I4802=0),"WINBACK",IF(AND($M4802=1,$N4802&gt;0),"CONVERGENTE",IF($M4802=1,"SOLO MÓVIL",IF($N4802&gt;0,"SOLO FIJO / INTERNET","SIN SERVICIOS"))))</f>
        <v/>
      </c>
      <c r="P4802">
        <f>IF($O4802="WINBACK","Recuperar (winback)",IF($O4802="CONVERGENTE","Upgrade / más líneas",IF($O4802="SOLO MÓVIL","Ofrecer fijo + internet (FLBBTV)",IF($O4802="SOLO FIJO / INTERNET","Ofrecer línea móvil Nextphone","Oferta completa (móvil + fijo + internet)"))))</f>
        <v/>
      </c>
      <c r="Q4802">
        <f>$F4802+$H4802+$L4802</f>
        <v/>
      </c>
      <c r="R4802">
        <f>IFERROR(VLOOKUP($A4802,Registros!$B$2:$G$6000,6,0),IFERROR(VLOOKUP($D4802,Winback!$B$2:$C$300,2,0),""))</f>
        <v/>
      </c>
      <c r="S4802">
        <f>IF($E4802=1,"NP","")&amp;IF($G4802=1,"+MOV","")&amp;IF($I4802=1,"+CS","")&amp;IF($K4802=1,"+WB","")</f>
        <v/>
      </c>
      <c r="T4802">
        <f>$E4802+$G4802+$I4802+$K4802</f>
        <v/>
      </c>
    </row>
    <row r="4803">
      <c r="A4803" t="inlineStr">
        <is>
          <t>338239240000</t>
        </is>
      </c>
      <c r="B4803" t="inlineStr">
        <is>
          <t>33823924</t>
        </is>
      </c>
      <c r="C4803" t="inlineStr">
        <is>
          <t>ZAUL ABDIEL BURGOS MARIN</t>
        </is>
      </c>
      <c r="D4803" t="inlineStr">
        <is>
          <t>ZAULABDIELBURGOSMARIN</t>
        </is>
      </c>
      <c r="E4803">
        <f>IF(COUNTIFS(Registros!$A$2:$A$6000,"NP",Registros!$B$2:$B$6000,$A4803)&gt;0,1,0)</f>
        <v/>
      </c>
      <c r="F4803">
        <f>IF($E4803=1,SUMIFS(Registros!$F$2:$F$6000,Registros!$A$2:$A$6000,"NP",Registros!$B$2:$B$6000,$A4803),0)</f>
        <v/>
      </c>
      <c r="G4803">
        <f>IF(COUNTIFS(Registros!$A$2:$A$6000,"MOV",Registros!$B$2:$B$6000,$A4803)&gt;0,1,0)</f>
        <v/>
      </c>
      <c r="H4803">
        <f>IF($G4803=1,SUMIFS(Registros!$F$2:$F$6000,Registros!$A$2:$A$6000,"MOV",Registros!$B$2:$B$6000,$A4803),0)</f>
        <v/>
      </c>
      <c r="I4803">
        <f>IF(COUNTIFS(Registros!$A$2:$A$6000,"CS",Registros!$B$2:$B$6000,$A4803)&gt;0,1,0)</f>
        <v/>
      </c>
      <c r="J4803">
        <f>IF($I4803=1,SUMIFS(Registros!$I$2:$I$6000,Registros!$A$2:$A$6000,"CS",Registros!$B$2:$B$6000,$A4803),0)</f>
        <v/>
      </c>
      <c r="K4803">
        <f>IF(COUNTIFS(Winback!$K$2:$K$300,$D4803)&gt;0,1,0)</f>
        <v/>
      </c>
      <c r="L4803">
        <f>IF(AND($K4803=1,LEFT($A4803,3)="WB-"),SUMIFS(Winback!$D$2:$D$300,Winback!$K$2:$K$300,$D4803),0)</f>
        <v/>
      </c>
      <c r="M4803">
        <f>IF(OR($E4803=1,$G4803=1,SUMIFS(Registros!$J$2:$J$6000,Registros!$B$2:$B$6000,$A4803)&gt;0),1,0)</f>
        <v/>
      </c>
      <c r="N4803">
        <f>IF($J4803&gt;0,1,IF(COUNTIFS(Registros!$A$2:$A$6000,"CS",Registros!$B$2:$B$6000,$A4803,Registros!$K$2:$K$6000,"&lt;&gt;")&gt;0,1,0))</f>
        <v/>
      </c>
      <c r="O4803">
        <f>IF(AND($K4803=1,$E4803=0,$G4803=0,$I4803=0),"WINBACK",IF(AND($M4803=1,$N4803&gt;0),"CONVERGENTE",IF($M4803=1,"SOLO MÓVIL",IF($N4803&gt;0,"SOLO FIJO / INTERNET","SIN SERVICIOS"))))</f>
        <v/>
      </c>
      <c r="P4803">
        <f>IF($O4803="WINBACK","Recuperar (winback)",IF($O4803="CONVERGENTE","Upgrade / más líneas",IF($O4803="SOLO MÓVIL","Ofrecer fijo + internet (FLBBTV)",IF($O4803="SOLO FIJO / INTERNET","Ofrecer línea móvil Nextphone","Oferta completa (móvil + fijo + internet)"))))</f>
        <v/>
      </c>
      <c r="Q4803">
        <f>$F4803+$H4803+$L4803</f>
        <v/>
      </c>
      <c r="R4803">
        <f>IFERROR(VLOOKUP($A4803,Registros!$B$2:$G$6000,6,0),IFERROR(VLOOKUP($D4803,Winback!$B$2:$C$300,2,0),""))</f>
        <v/>
      </c>
      <c r="S4803">
        <f>IF($E4803=1,"NP","")&amp;IF($G4803=1,"+MOV","")&amp;IF($I4803=1,"+CS","")&amp;IF($K4803=1,"+WB","")</f>
        <v/>
      </c>
      <c r="T4803">
        <f>$E4803+$G4803+$I4803+$K4803</f>
        <v/>
      </c>
    </row>
    <row r="4804">
      <c r="A4804" t="inlineStr">
        <is>
          <t>357007800000</t>
        </is>
      </c>
      <c r="B4804" t="inlineStr">
        <is>
          <t>35700780</t>
        </is>
      </c>
      <c r="C4804" t="inlineStr">
        <is>
          <t>ZAYDA YUZNIELA PEREZ CHAVARRIA</t>
        </is>
      </c>
      <c r="D4804" t="inlineStr">
        <is>
          <t>ZAYDAYUZNIELAPEREZCHAVARRIA</t>
        </is>
      </c>
      <c r="E4804">
        <f>IF(COUNTIFS(Registros!$A$2:$A$6000,"NP",Registros!$B$2:$B$6000,$A4804)&gt;0,1,0)</f>
        <v/>
      </c>
      <c r="F4804">
        <f>IF($E4804=1,SUMIFS(Registros!$F$2:$F$6000,Registros!$A$2:$A$6000,"NP",Registros!$B$2:$B$6000,$A4804),0)</f>
        <v/>
      </c>
      <c r="G4804">
        <f>IF(COUNTIFS(Registros!$A$2:$A$6000,"MOV",Registros!$B$2:$B$6000,$A4804)&gt;0,1,0)</f>
        <v/>
      </c>
      <c r="H4804">
        <f>IF($G4804=1,SUMIFS(Registros!$F$2:$F$6000,Registros!$A$2:$A$6000,"MOV",Registros!$B$2:$B$6000,$A4804),0)</f>
        <v/>
      </c>
      <c r="I4804">
        <f>IF(COUNTIFS(Registros!$A$2:$A$6000,"CS",Registros!$B$2:$B$6000,$A4804)&gt;0,1,0)</f>
        <v/>
      </c>
      <c r="J4804">
        <f>IF($I4804=1,SUMIFS(Registros!$I$2:$I$6000,Registros!$A$2:$A$6000,"CS",Registros!$B$2:$B$6000,$A4804),0)</f>
        <v/>
      </c>
      <c r="K4804">
        <f>IF(COUNTIFS(Winback!$K$2:$K$300,$D4804)&gt;0,1,0)</f>
        <v/>
      </c>
      <c r="L4804">
        <f>IF(AND($K4804=1,LEFT($A4804,3)="WB-"),SUMIFS(Winback!$D$2:$D$300,Winback!$K$2:$K$300,$D4804),0)</f>
        <v/>
      </c>
      <c r="M4804">
        <f>IF(OR($E4804=1,$G4804=1,SUMIFS(Registros!$J$2:$J$6000,Registros!$B$2:$B$6000,$A4804)&gt;0),1,0)</f>
        <v/>
      </c>
      <c r="N4804">
        <f>IF($J4804&gt;0,1,IF(COUNTIFS(Registros!$A$2:$A$6000,"CS",Registros!$B$2:$B$6000,$A4804,Registros!$K$2:$K$6000,"&lt;&gt;")&gt;0,1,0))</f>
        <v/>
      </c>
      <c r="O4804">
        <f>IF(AND($K4804=1,$E4804=0,$G4804=0,$I4804=0),"WINBACK",IF(AND($M4804=1,$N4804&gt;0),"CONVERGENTE",IF($M4804=1,"SOLO MÓVIL",IF($N4804&gt;0,"SOLO FIJO / INTERNET","SIN SERVICIOS"))))</f>
        <v/>
      </c>
      <c r="P4804">
        <f>IF($O4804="WINBACK","Recuperar (winback)",IF($O4804="CONVERGENTE","Upgrade / más líneas",IF($O4804="SOLO MÓVIL","Ofrecer fijo + internet (FLBBTV)",IF($O4804="SOLO FIJO / INTERNET","Ofrecer línea móvil Nextphone","Oferta completa (móvil + fijo + internet)"))))</f>
        <v/>
      </c>
      <c r="Q4804">
        <f>$F4804+$H4804+$L4804</f>
        <v/>
      </c>
      <c r="R4804">
        <f>IFERROR(VLOOKUP($A4804,Registros!$B$2:$G$6000,6,0),IFERROR(VLOOKUP($D4804,Winback!$B$2:$C$300,2,0),""))</f>
        <v/>
      </c>
      <c r="S4804">
        <f>IF($E4804=1,"NP","")&amp;IF($G4804=1,"+MOV","")&amp;IF($I4804=1,"+CS","")&amp;IF($K4804=1,"+WB","")</f>
        <v/>
      </c>
      <c r="T4804">
        <f>$E4804+$G4804+$I4804+$K4804</f>
        <v/>
      </c>
    </row>
    <row r="4805">
      <c r="A4805" t="inlineStr">
        <is>
          <t>297015720000</t>
        </is>
      </c>
      <c r="B4805" t="inlineStr">
        <is>
          <t>29701572</t>
        </is>
      </c>
      <c r="C4805" t="inlineStr">
        <is>
          <t>ZAYDETTE MARLENE REGIST PINEDA</t>
        </is>
      </c>
      <c r="D4805" t="inlineStr">
        <is>
          <t>ZAYDETTEMARLENEREGISTPINEDA</t>
        </is>
      </c>
      <c r="E4805">
        <f>IF(COUNTIFS(Registros!$A$2:$A$6000,"NP",Registros!$B$2:$B$6000,$A4805)&gt;0,1,0)</f>
        <v/>
      </c>
      <c r="F4805">
        <f>IF($E4805=1,SUMIFS(Registros!$F$2:$F$6000,Registros!$A$2:$A$6000,"NP",Registros!$B$2:$B$6000,$A4805),0)</f>
        <v/>
      </c>
      <c r="G4805">
        <f>IF(COUNTIFS(Registros!$A$2:$A$6000,"MOV",Registros!$B$2:$B$6000,$A4805)&gt;0,1,0)</f>
        <v/>
      </c>
      <c r="H4805">
        <f>IF($G4805=1,SUMIFS(Registros!$F$2:$F$6000,Registros!$A$2:$A$6000,"MOV",Registros!$B$2:$B$6000,$A4805),0)</f>
        <v/>
      </c>
      <c r="I4805">
        <f>IF(COUNTIFS(Registros!$A$2:$A$6000,"CS",Registros!$B$2:$B$6000,$A4805)&gt;0,1,0)</f>
        <v/>
      </c>
      <c r="J4805">
        <f>IF($I4805=1,SUMIFS(Registros!$I$2:$I$6000,Registros!$A$2:$A$6000,"CS",Registros!$B$2:$B$6000,$A4805),0)</f>
        <v/>
      </c>
      <c r="K4805">
        <f>IF(COUNTIFS(Winback!$K$2:$K$300,$D4805)&gt;0,1,0)</f>
        <v/>
      </c>
      <c r="L4805">
        <f>IF(AND($K4805=1,LEFT($A4805,3)="WB-"),SUMIFS(Winback!$D$2:$D$300,Winback!$K$2:$K$300,$D4805),0)</f>
        <v/>
      </c>
      <c r="M4805">
        <f>IF(OR($E4805=1,$G4805=1,SUMIFS(Registros!$J$2:$J$6000,Registros!$B$2:$B$6000,$A4805)&gt;0),1,0)</f>
        <v/>
      </c>
      <c r="N4805">
        <f>IF($J4805&gt;0,1,IF(COUNTIFS(Registros!$A$2:$A$6000,"CS",Registros!$B$2:$B$6000,$A4805,Registros!$K$2:$K$6000,"&lt;&gt;")&gt;0,1,0))</f>
        <v/>
      </c>
      <c r="O4805">
        <f>IF(AND($K4805=1,$E4805=0,$G4805=0,$I4805=0),"WINBACK",IF(AND($M4805=1,$N4805&gt;0),"CONVERGENTE",IF($M4805=1,"SOLO MÓVIL",IF($N4805&gt;0,"SOLO FIJO / INTERNET","SIN SERVICIOS"))))</f>
        <v/>
      </c>
      <c r="P4805">
        <f>IF($O4805="WINBACK","Recuperar (winback)",IF($O4805="CONVERGENTE","Upgrade / más líneas",IF($O4805="SOLO MÓVIL","Ofrecer fijo + internet (FLBBTV)",IF($O4805="SOLO FIJO / INTERNET","Ofrecer línea móvil Nextphone","Oferta completa (móvil + fijo + internet)"))))</f>
        <v/>
      </c>
      <c r="Q4805">
        <f>$F4805+$H4805+$L4805</f>
        <v/>
      </c>
      <c r="R4805">
        <f>IFERROR(VLOOKUP($A4805,Registros!$B$2:$G$6000,6,0),IFERROR(VLOOKUP($D4805,Winback!$B$2:$C$300,2,0),""))</f>
        <v/>
      </c>
      <c r="S4805">
        <f>IF($E4805=1,"NP","")&amp;IF($G4805=1,"+MOV","")&amp;IF($I4805=1,"+CS","")&amp;IF($K4805=1,"+WB","")</f>
        <v/>
      </c>
      <c r="T4805">
        <f>$E4805+$G4805+$I4805+$K4805</f>
        <v/>
      </c>
    </row>
    <row r="4806">
      <c r="A4806" t="inlineStr">
        <is>
          <t>333317140000</t>
        </is>
      </c>
      <c r="B4806" t="inlineStr">
        <is>
          <t>33331714</t>
        </is>
      </c>
      <c r="C4806" t="inlineStr">
        <is>
          <t>ZAYURI ITZEL PEÑA CASTRO</t>
        </is>
      </c>
      <c r="D4806" t="inlineStr">
        <is>
          <t>ZAYURIITZELPENACASTRO</t>
        </is>
      </c>
      <c r="E4806">
        <f>IF(COUNTIFS(Registros!$A$2:$A$6000,"NP",Registros!$B$2:$B$6000,$A4806)&gt;0,1,0)</f>
        <v/>
      </c>
      <c r="F4806">
        <f>IF($E4806=1,SUMIFS(Registros!$F$2:$F$6000,Registros!$A$2:$A$6000,"NP",Registros!$B$2:$B$6000,$A4806),0)</f>
        <v/>
      </c>
      <c r="G4806">
        <f>IF(COUNTIFS(Registros!$A$2:$A$6000,"MOV",Registros!$B$2:$B$6000,$A4806)&gt;0,1,0)</f>
        <v/>
      </c>
      <c r="H4806">
        <f>IF($G4806=1,SUMIFS(Registros!$F$2:$F$6000,Registros!$A$2:$A$6000,"MOV",Registros!$B$2:$B$6000,$A4806),0)</f>
        <v/>
      </c>
      <c r="I4806">
        <f>IF(COUNTIFS(Registros!$A$2:$A$6000,"CS",Registros!$B$2:$B$6000,$A4806)&gt;0,1,0)</f>
        <v/>
      </c>
      <c r="J4806">
        <f>IF($I4806=1,SUMIFS(Registros!$I$2:$I$6000,Registros!$A$2:$A$6000,"CS",Registros!$B$2:$B$6000,$A4806),0)</f>
        <v/>
      </c>
      <c r="K4806">
        <f>IF(COUNTIFS(Winback!$K$2:$K$300,$D4806)&gt;0,1,0)</f>
        <v/>
      </c>
      <c r="L4806">
        <f>IF(AND($K4806=1,LEFT($A4806,3)="WB-"),SUMIFS(Winback!$D$2:$D$300,Winback!$K$2:$K$300,$D4806),0)</f>
        <v/>
      </c>
      <c r="M4806">
        <f>IF(OR($E4806=1,$G4806=1,SUMIFS(Registros!$J$2:$J$6000,Registros!$B$2:$B$6000,$A4806)&gt;0),1,0)</f>
        <v/>
      </c>
      <c r="N4806">
        <f>IF($J4806&gt;0,1,IF(COUNTIFS(Registros!$A$2:$A$6000,"CS",Registros!$B$2:$B$6000,$A4806,Registros!$K$2:$K$6000,"&lt;&gt;")&gt;0,1,0))</f>
        <v/>
      </c>
      <c r="O4806">
        <f>IF(AND($K4806=1,$E4806=0,$G4806=0,$I4806=0),"WINBACK",IF(AND($M4806=1,$N4806&gt;0),"CONVERGENTE",IF($M4806=1,"SOLO MÓVIL",IF($N4806&gt;0,"SOLO FIJO / INTERNET","SIN SERVICIOS"))))</f>
        <v/>
      </c>
      <c r="P4806">
        <f>IF($O4806="WINBACK","Recuperar (winback)",IF($O4806="CONVERGENTE","Upgrade / más líneas",IF($O4806="SOLO MÓVIL","Ofrecer fijo + internet (FLBBTV)",IF($O4806="SOLO FIJO / INTERNET","Ofrecer línea móvil Nextphone","Oferta completa (móvil + fijo + internet)"))))</f>
        <v/>
      </c>
      <c r="Q4806">
        <f>$F4806+$H4806+$L4806</f>
        <v/>
      </c>
      <c r="R4806">
        <f>IFERROR(VLOOKUP($A4806,Registros!$B$2:$G$6000,6,0),IFERROR(VLOOKUP($D4806,Winback!$B$2:$C$300,2,0),""))</f>
        <v/>
      </c>
      <c r="S4806">
        <f>IF($E4806=1,"NP","")&amp;IF($G4806=1,"+MOV","")&amp;IF($I4806=1,"+CS","")&amp;IF($K4806=1,"+WB","")</f>
        <v/>
      </c>
      <c r="T4806">
        <f>$E4806+$G4806+$I4806+$K4806</f>
        <v/>
      </c>
    </row>
    <row r="4807">
      <c r="A4807" t="inlineStr">
        <is>
          <t>353034840000</t>
        </is>
      </c>
      <c r="B4807" t="inlineStr">
        <is>
          <t>35303484</t>
        </is>
      </c>
      <c r="C4807" t="inlineStr">
        <is>
          <t>ZAZA MODA</t>
        </is>
      </c>
      <c r="D4807" t="inlineStr">
        <is>
          <t>ZAZAMODA</t>
        </is>
      </c>
      <c r="E4807">
        <f>IF(COUNTIFS(Registros!$A$2:$A$6000,"NP",Registros!$B$2:$B$6000,$A4807)&gt;0,1,0)</f>
        <v/>
      </c>
      <c r="F4807">
        <f>IF($E4807=1,SUMIFS(Registros!$F$2:$F$6000,Registros!$A$2:$A$6000,"NP",Registros!$B$2:$B$6000,$A4807),0)</f>
        <v/>
      </c>
      <c r="G4807">
        <f>IF(COUNTIFS(Registros!$A$2:$A$6000,"MOV",Registros!$B$2:$B$6000,$A4807)&gt;0,1,0)</f>
        <v/>
      </c>
      <c r="H4807">
        <f>IF($G4807=1,SUMIFS(Registros!$F$2:$F$6000,Registros!$A$2:$A$6000,"MOV",Registros!$B$2:$B$6000,$A4807),0)</f>
        <v/>
      </c>
      <c r="I4807">
        <f>IF(COUNTIFS(Registros!$A$2:$A$6000,"CS",Registros!$B$2:$B$6000,$A4807)&gt;0,1,0)</f>
        <v/>
      </c>
      <c r="J4807">
        <f>IF($I4807=1,SUMIFS(Registros!$I$2:$I$6000,Registros!$A$2:$A$6000,"CS",Registros!$B$2:$B$6000,$A4807),0)</f>
        <v/>
      </c>
      <c r="K4807">
        <f>IF(COUNTIFS(Winback!$K$2:$K$300,$D4807)&gt;0,1,0)</f>
        <v/>
      </c>
      <c r="L4807">
        <f>IF(AND($K4807=1,LEFT($A4807,3)="WB-"),SUMIFS(Winback!$D$2:$D$300,Winback!$K$2:$K$300,$D4807),0)</f>
        <v/>
      </c>
      <c r="M4807">
        <f>IF(OR($E4807=1,$G4807=1,SUMIFS(Registros!$J$2:$J$6000,Registros!$B$2:$B$6000,$A4807)&gt;0),1,0)</f>
        <v/>
      </c>
      <c r="N4807">
        <f>IF($J4807&gt;0,1,IF(COUNTIFS(Registros!$A$2:$A$6000,"CS",Registros!$B$2:$B$6000,$A4807,Registros!$K$2:$K$6000,"&lt;&gt;")&gt;0,1,0))</f>
        <v/>
      </c>
      <c r="O4807">
        <f>IF(AND($K4807=1,$E4807=0,$G4807=0,$I4807=0),"WINBACK",IF(AND($M4807=1,$N4807&gt;0),"CONVERGENTE",IF($M4807=1,"SOLO MÓVIL",IF($N4807&gt;0,"SOLO FIJO / INTERNET","SIN SERVICIOS"))))</f>
        <v/>
      </c>
      <c r="P4807">
        <f>IF($O4807="WINBACK","Recuperar (winback)",IF($O4807="CONVERGENTE","Upgrade / más líneas",IF($O4807="SOLO MÓVIL","Ofrecer fijo + internet (FLBBTV)",IF($O4807="SOLO FIJO / INTERNET","Ofrecer línea móvil Nextphone","Oferta completa (móvil + fijo + internet)"))))</f>
        <v/>
      </c>
      <c r="Q4807">
        <f>$F4807+$H4807+$L4807</f>
        <v/>
      </c>
      <c r="R4807">
        <f>IFERROR(VLOOKUP($A4807,Registros!$B$2:$G$6000,6,0),IFERROR(VLOOKUP($D4807,Winback!$B$2:$C$300,2,0),""))</f>
        <v/>
      </c>
      <c r="S4807">
        <f>IF($E4807=1,"NP","")&amp;IF($G4807=1,"+MOV","")&amp;IF($I4807=1,"+CS","")&amp;IF($K4807=1,"+WB","")</f>
        <v/>
      </c>
      <c r="T4807">
        <f>$E4807+$G4807+$I4807+$K4807</f>
        <v/>
      </c>
    </row>
    <row r="4808">
      <c r="A4808" t="inlineStr">
        <is>
          <t>325078280000</t>
        </is>
      </c>
      <c r="B4808" t="inlineStr">
        <is>
          <t>32507828</t>
        </is>
      </c>
      <c r="C4808" t="inlineStr">
        <is>
          <t>ZC&amp;ASOCIADOS</t>
        </is>
      </c>
      <c r="D4808" t="inlineStr">
        <is>
          <t>ZCASOCIADOS</t>
        </is>
      </c>
      <c r="E4808">
        <f>IF(COUNTIFS(Registros!$A$2:$A$6000,"NP",Registros!$B$2:$B$6000,$A4808)&gt;0,1,0)</f>
        <v/>
      </c>
      <c r="F4808">
        <f>IF($E4808=1,SUMIFS(Registros!$F$2:$F$6000,Registros!$A$2:$A$6000,"NP",Registros!$B$2:$B$6000,$A4808),0)</f>
        <v/>
      </c>
      <c r="G4808">
        <f>IF(COUNTIFS(Registros!$A$2:$A$6000,"MOV",Registros!$B$2:$B$6000,$A4808)&gt;0,1,0)</f>
        <v/>
      </c>
      <c r="H4808">
        <f>IF($G4808=1,SUMIFS(Registros!$F$2:$F$6000,Registros!$A$2:$A$6000,"MOV",Registros!$B$2:$B$6000,$A4808),0)</f>
        <v/>
      </c>
      <c r="I4808">
        <f>IF(COUNTIFS(Registros!$A$2:$A$6000,"CS",Registros!$B$2:$B$6000,$A4808)&gt;0,1,0)</f>
        <v/>
      </c>
      <c r="J4808">
        <f>IF($I4808=1,SUMIFS(Registros!$I$2:$I$6000,Registros!$A$2:$A$6000,"CS",Registros!$B$2:$B$6000,$A4808),0)</f>
        <v/>
      </c>
      <c r="K4808">
        <f>IF(COUNTIFS(Winback!$K$2:$K$300,$D4808)&gt;0,1,0)</f>
        <v/>
      </c>
      <c r="L4808">
        <f>IF(AND($K4808=1,LEFT($A4808,3)="WB-"),SUMIFS(Winback!$D$2:$D$300,Winback!$K$2:$K$300,$D4808),0)</f>
        <v/>
      </c>
      <c r="M4808">
        <f>IF(OR($E4808=1,$G4808=1,SUMIFS(Registros!$J$2:$J$6000,Registros!$B$2:$B$6000,$A4808)&gt;0),1,0)</f>
        <v/>
      </c>
      <c r="N4808">
        <f>IF($J4808&gt;0,1,IF(COUNTIFS(Registros!$A$2:$A$6000,"CS",Registros!$B$2:$B$6000,$A4808,Registros!$K$2:$K$6000,"&lt;&gt;")&gt;0,1,0))</f>
        <v/>
      </c>
      <c r="O4808">
        <f>IF(AND($K4808=1,$E4808=0,$G4808=0,$I4808=0),"WINBACK",IF(AND($M4808=1,$N4808&gt;0),"CONVERGENTE",IF($M4808=1,"SOLO MÓVIL",IF($N4808&gt;0,"SOLO FIJO / INTERNET","SIN SERVICIOS"))))</f>
        <v/>
      </c>
      <c r="P4808">
        <f>IF($O4808="WINBACK","Recuperar (winback)",IF($O4808="CONVERGENTE","Upgrade / más líneas",IF($O4808="SOLO MÓVIL","Ofrecer fijo + internet (FLBBTV)",IF($O4808="SOLO FIJO / INTERNET","Ofrecer línea móvil Nextphone","Oferta completa (móvil + fijo + internet)"))))</f>
        <v/>
      </c>
      <c r="Q4808">
        <f>$F4808+$H4808+$L4808</f>
        <v/>
      </c>
      <c r="R4808">
        <f>IFERROR(VLOOKUP($A4808,Registros!$B$2:$G$6000,6,0),IFERROR(VLOOKUP($D4808,Winback!$B$2:$C$300,2,0),""))</f>
        <v/>
      </c>
      <c r="S4808">
        <f>IF($E4808=1,"NP","")&amp;IF($G4808=1,"+MOV","")&amp;IF($I4808=1,"+CS","")&amp;IF($K4808=1,"+WB","")</f>
        <v/>
      </c>
      <c r="T4808">
        <f>$E4808+$G4808+$I4808+$K4808</f>
        <v/>
      </c>
    </row>
    <row r="4809">
      <c r="A4809" t="inlineStr">
        <is>
          <t>305080860000</t>
        </is>
      </c>
      <c r="B4809" t="inlineStr">
        <is>
          <t>30508086</t>
        </is>
      </c>
      <c r="C4809" t="inlineStr">
        <is>
          <t>ZCHACHOS SALOONM S A</t>
        </is>
      </c>
      <c r="D4809" t="inlineStr">
        <is>
          <t>ZCHACHOSSALOONMSA</t>
        </is>
      </c>
      <c r="E4809">
        <f>IF(COUNTIFS(Registros!$A$2:$A$6000,"NP",Registros!$B$2:$B$6000,$A4809)&gt;0,1,0)</f>
        <v/>
      </c>
      <c r="F4809">
        <f>IF($E4809=1,SUMIFS(Registros!$F$2:$F$6000,Registros!$A$2:$A$6000,"NP",Registros!$B$2:$B$6000,$A4809),0)</f>
        <v/>
      </c>
      <c r="G4809">
        <f>IF(COUNTIFS(Registros!$A$2:$A$6000,"MOV",Registros!$B$2:$B$6000,$A4809)&gt;0,1,0)</f>
        <v/>
      </c>
      <c r="H4809">
        <f>IF($G4809=1,SUMIFS(Registros!$F$2:$F$6000,Registros!$A$2:$A$6000,"MOV",Registros!$B$2:$B$6000,$A4809),0)</f>
        <v/>
      </c>
      <c r="I4809">
        <f>IF(COUNTIFS(Registros!$A$2:$A$6000,"CS",Registros!$B$2:$B$6000,$A4809)&gt;0,1,0)</f>
        <v/>
      </c>
      <c r="J4809">
        <f>IF($I4809=1,SUMIFS(Registros!$I$2:$I$6000,Registros!$A$2:$A$6000,"CS",Registros!$B$2:$B$6000,$A4809),0)</f>
        <v/>
      </c>
      <c r="K4809">
        <f>IF(COUNTIFS(Winback!$K$2:$K$300,$D4809)&gt;0,1,0)</f>
        <v/>
      </c>
      <c r="L4809">
        <f>IF(AND($K4809=1,LEFT($A4809,3)="WB-"),SUMIFS(Winback!$D$2:$D$300,Winback!$K$2:$K$300,$D4809),0)</f>
        <v/>
      </c>
      <c r="M4809">
        <f>IF(OR($E4809=1,$G4809=1,SUMIFS(Registros!$J$2:$J$6000,Registros!$B$2:$B$6000,$A4809)&gt;0),1,0)</f>
        <v/>
      </c>
      <c r="N4809">
        <f>IF($J4809&gt;0,1,IF(COUNTIFS(Registros!$A$2:$A$6000,"CS",Registros!$B$2:$B$6000,$A4809,Registros!$K$2:$K$6000,"&lt;&gt;")&gt;0,1,0))</f>
        <v/>
      </c>
      <c r="O4809">
        <f>IF(AND($K4809=1,$E4809=0,$G4809=0,$I4809=0),"WINBACK",IF(AND($M4809=1,$N4809&gt;0),"CONVERGENTE",IF($M4809=1,"SOLO MÓVIL",IF($N4809&gt;0,"SOLO FIJO / INTERNET","SIN SERVICIOS"))))</f>
        <v/>
      </c>
      <c r="P4809">
        <f>IF($O4809="WINBACK","Recuperar (winback)",IF($O4809="CONVERGENTE","Upgrade / más líneas",IF($O4809="SOLO MÓVIL","Ofrecer fijo + internet (FLBBTV)",IF($O4809="SOLO FIJO / INTERNET","Ofrecer línea móvil Nextphone","Oferta completa (móvil + fijo + internet)"))))</f>
        <v/>
      </c>
      <c r="Q4809">
        <f>$F4809+$H4809+$L4809</f>
        <v/>
      </c>
      <c r="R4809">
        <f>IFERROR(VLOOKUP($A4809,Registros!$B$2:$G$6000,6,0),IFERROR(VLOOKUP($D4809,Winback!$B$2:$C$300,2,0),""))</f>
        <v/>
      </c>
      <c r="S4809">
        <f>IF($E4809=1,"NP","")&amp;IF($G4809=1,"+MOV","")&amp;IF($I4809=1,"+CS","")&amp;IF($K4809=1,"+WB","")</f>
        <v/>
      </c>
      <c r="T4809">
        <f>$E4809+$G4809+$I4809+$K4809</f>
        <v/>
      </c>
    </row>
    <row r="4810">
      <c r="A4810" t="inlineStr">
        <is>
          <t>803595650000</t>
        </is>
      </c>
      <c r="B4810" t="inlineStr">
        <is>
          <t>80359565</t>
        </is>
      </c>
      <c r="C4810" t="inlineStr">
        <is>
          <t>ZEBEDE BROTHERS COR</t>
        </is>
      </c>
      <c r="D4810" t="inlineStr">
        <is>
          <t>ZEBEDEBROTHERSCOR</t>
        </is>
      </c>
      <c r="E4810">
        <f>IF(COUNTIFS(Registros!$A$2:$A$6000,"NP",Registros!$B$2:$B$6000,$A4810)&gt;0,1,0)</f>
        <v/>
      </c>
      <c r="F4810">
        <f>IF($E4810=1,SUMIFS(Registros!$F$2:$F$6000,Registros!$A$2:$A$6000,"NP",Registros!$B$2:$B$6000,$A4810),0)</f>
        <v/>
      </c>
      <c r="G4810">
        <f>IF(COUNTIFS(Registros!$A$2:$A$6000,"MOV",Registros!$B$2:$B$6000,$A4810)&gt;0,1,0)</f>
        <v/>
      </c>
      <c r="H4810">
        <f>IF($G4810=1,SUMIFS(Registros!$F$2:$F$6000,Registros!$A$2:$A$6000,"MOV",Registros!$B$2:$B$6000,$A4810),0)</f>
        <v/>
      </c>
      <c r="I4810">
        <f>IF(COUNTIFS(Registros!$A$2:$A$6000,"CS",Registros!$B$2:$B$6000,$A4810)&gt;0,1,0)</f>
        <v/>
      </c>
      <c r="J4810">
        <f>IF($I4810=1,SUMIFS(Registros!$I$2:$I$6000,Registros!$A$2:$A$6000,"CS",Registros!$B$2:$B$6000,$A4810),0)</f>
        <v/>
      </c>
      <c r="K4810">
        <f>IF(COUNTIFS(Winback!$K$2:$K$300,$D4810)&gt;0,1,0)</f>
        <v/>
      </c>
      <c r="L4810">
        <f>IF(AND($K4810=1,LEFT($A4810,3)="WB-"),SUMIFS(Winback!$D$2:$D$300,Winback!$K$2:$K$300,$D4810),0)</f>
        <v/>
      </c>
      <c r="M4810">
        <f>IF(OR($E4810=1,$G4810=1,SUMIFS(Registros!$J$2:$J$6000,Registros!$B$2:$B$6000,$A4810)&gt;0),1,0)</f>
        <v/>
      </c>
      <c r="N4810">
        <f>IF($J4810&gt;0,1,IF(COUNTIFS(Registros!$A$2:$A$6000,"CS",Registros!$B$2:$B$6000,$A4810,Registros!$K$2:$K$6000,"&lt;&gt;")&gt;0,1,0))</f>
        <v/>
      </c>
      <c r="O4810">
        <f>IF(AND($K4810=1,$E4810=0,$G4810=0,$I4810=0),"WINBACK",IF(AND($M4810=1,$N4810&gt;0),"CONVERGENTE",IF($M4810=1,"SOLO MÓVIL",IF($N4810&gt;0,"SOLO FIJO / INTERNET","SIN SERVICIOS"))))</f>
        <v/>
      </c>
      <c r="P4810">
        <f>IF($O4810="WINBACK","Recuperar (winback)",IF($O4810="CONVERGENTE","Upgrade / más líneas",IF($O4810="SOLO MÓVIL","Ofrecer fijo + internet (FLBBTV)",IF($O4810="SOLO FIJO / INTERNET","Ofrecer línea móvil Nextphone","Oferta completa (móvil + fijo + internet)"))))</f>
        <v/>
      </c>
      <c r="Q4810">
        <f>$F4810+$H4810+$L4810</f>
        <v/>
      </c>
      <c r="R4810">
        <f>IFERROR(VLOOKUP($A4810,Registros!$B$2:$G$6000,6,0),IFERROR(VLOOKUP($D4810,Winback!$B$2:$C$300,2,0),""))</f>
        <v/>
      </c>
      <c r="S4810">
        <f>IF($E4810=1,"NP","")&amp;IF($G4810=1,"+MOV","")&amp;IF($I4810=1,"+CS","")&amp;IF($K4810=1,"+WB","")</f>
        <v/>
      </c>
      <c r="T4810">
        <f>$E4810+$G4810+$I4810+$K4810</f>
        <v/>
      </c>
    </row>
    <row r="4811">
      <c r="A4811" t="inlineStr">
        <is>
          <t>256021560000</t>
        </is>
      </c>
      <c r="B4811" t="inlineStr">
        <is>
          <t>25602156</t>
        </is>
      </c>
      <c r="C4811" t="inlineStr">
        <is>
          <t>ZEBITA S.A</t>
        </is>
      </c>
      <c r="D4811" t="inlineStr">
        <is>
          <t>ZEBITASA</t>
        </is>
      </c>
      <c r="E4811">
        <f>IF(COUNTIFS(Registros!$A$2:$A$6000,"NP",Registros!$B$2:$B$6000,$A4811)&gt;0,1,0)</f>
        <v/>
      </c>
      <c r="F4811">
        <f>IF($E4811=1,SUMIFS(Registros!$F$2:$F$6000,Registros!$A$2:$A$6000,"NP",Registros!$B$2:$B$6000,$A4811),0)</f>
        <v/>
      </c>
      <c r="G4811">
        <f>IF(COUNTIFS(Registros!$A$2:$A$6000,"MOV",Registros!$B$2:$B$6000,$A4811)&gt;0,1,0)</f>
        <v/>
      </c>
      <c r="H4811">
        <f>IF($G4811=1,SUMIFS(Registros!$F$2:$F$6000,Registros!$A$2:$A$6000,"MOV",Registros!$B$2:$B$6000,$A4811),0)</f>
        <v/>
      </c>
      <c r="I4811">
        <f>IF(COUNTIFS(Registros!$A$2:$A$6000,"CS",Registros!$B$2:$B$6000,$A4811)&gt;0,1,0)</f>
        <v/>
      </c>
      <c r="J4811">
        <f>IF($I4811=1,SUMIFS(Registros!$I$2:$I$6000,Registros!$A$2:$A$6000,"CS",Registros!$B$2:$B$6000,$A4811),0)</f>
        <v/>
      </c>
      <c r="K4811">
        <f>IF(COUNTIFS(Winback!$K$2:$K$300,$D4811)&gt;0,1,0)</f>
        <v/>
      </c>
      <c r="L4811">
        <f>IF(AND($K4811=1,LEFT($A4811,3)="WB-"),SUMIFS(Winback!$D$2:$D$300,Winback!$K$2:$K$300,$D4811),0)</f>
        <v/>
      </c>
      <c r="M4811">
        <f>IF(OR($E4811=1,$G4811=1,SUMIFS(Registros!$J$2:$J$6000,Registros!$B$2:$B$6000,$A4811)&gt;0),1,0)</f>
        <v/>
      </c>
      <c r="N4811">
        <f>IF($J4811&gt;0,1,IF(COUNTIFS(Registros!$A$2:$A$6000,"CS",Registros!$B$2:$B$6000,$A4811,Registros!$K$2:$K$6000,"&lt;&gt;")&gt;0,1,0))</f>
        <v/>
      </c>
      <c r="O4811">
        <f>IF(AND($K4811=1,$E4811=0,$G4811=0,$I4811=0),"WINBACK",IF(AND($M4811=1,$N4811&gt;0),"CONVERGENTE",IF($M4811=1,"SOLO MÓVIL",IF($N4811&gt;0,"SOLO FIJO / INTERNET","SIN SERVICIOS"))))</f>
        <v/>
      </c>
      <c r="P4811">
        <f>IF($O4811="WINBACK","Recuperar (winback)",IF($O4811="CONVERGENTE","Upgrade / más líneas",IF($O4811="SOLO MÓVIL","Ofrecer fijo + internet (FLBBTV)",IF($O4811="SOLO FIJO / INTERNET","Ofrecer línea móvil Nextphone","Oferta completa (móvil + fijo + internet)"))))</f>
        <v/>
      </c>
      <c r="Q4811">
        <f>$F4811+$H4811+$L4811</f>
        <v/>
      </c>
      <c r="R4811">
        <f>IFERROR(VLOOKUP($A4811,Registros!$B$2:$G$6000,6,0),IFERROR(VLOOKUP($D4811,Winback!$B$2:$C$300,2,0),""))</f>
        <v/>
      </c>
      <c r="S4811">
        <f>IF($E4811=1,"NP","")&amp;IF($G4811=1,"+MOV","")&amp;IF($I4811=1,"+CS","")&amp;IF($K4811=1,"+WB","")</f>
        <v/>
      </c>
      <c r="T4811">
        <f>$E4811+$G4811+$I4811+$K4811</f>
        <v/>
      </c>
    </row>
    <row r="4812">
      <c r="A4812" t="inlineStr">
        <is>
          <t>264066390000</t>
        </is>
      </c>
      <c r="B4812" t="inlineStr">
        <is>
          <t>26406639</t>
        </is>
      </c>
      <c r="C4812" t="inlineStr">
        <is>
          <t>ZEBULO HOTEL S.A</t>
        </is>
      </c>
      <c r="D4812" t="inlineStr">
        <is>
          <t>ZEBULOHOTELSA</t>
        </is>
      </c>
      <c r="E4812">
        <f>IF(COUNTIFS(Registros!$A$2:$A$6000,"NP",Registros!$B$2:$B$6000,$A4812)&gt;0,1,0)</f>
        <v/>
      </c>
      <c r="F4812">
        <f>IF($E4812=1,SUMIFS(Registros!$F$2:$F$6000,Registros!$A$2:$A$6000,"NP",Registros!$B$2:$B$6000,$A4812),0)</f>
        <v/>
      </c>
      <c r="G4812">
        <f>IF(COUNTIFS(Registros!$A$2:$A$6000,"MOV",Registros!$B$2:$B$6000,$A4812)&gt;0,1,0)</f>
        <v/>
      </c>
      <c r="H4812">
        <f>IF($G4812=1,SUMIFS(Registros!$F$2:$F$6000,Registros!$A$2:$A$6000,"MOV",Registros!$B$2:$B$6000,$A4812),0)</f>
        <v/>
      </c>
      <c r="I4812">
        <f>IF(COUNTIFS(Registros!$A$2:$A$6000,"CS",Registros!$B$2:$B$6000,$A4812)&gt;0,1,0)</f>
        <v/>
      </c>
      <c r="J4812">
        <f>IF($I4812=1,SUMIFS(Registros!$I$2:$I$6000,Registros!$A$2:$A$6000,"CS",Registros!$B$2:$B$6000,$A4812),0)</f>
        <v/>
      </c>
      <c r="K4812">
        <f>IF(COUNTIFS(Winback!$K$2:$K$300,$D4812)&gt;0,1,0)</f>
        <v/>
      </c>
      <c r="L4812">
        <f>IF(AND($K4812=1,LEFT($A4812,3)="WB-"),SUMIFS(Winback!$D$2:$D$300,Winback!$K$2:$K$300,$D4812),0)</f>
        <v/>
      </c>
      <c r="M4812">
        <f>IF(OR($E4812=1,$G4812=1,SUMIFS(Registros!$J$2:$J$6000,Registros!$B$2:$B$6000,$A4812)&gt;0),1,0)</f>
        <v/>
      </c>
      <c r="N4812">
        <f>IF($J4812&gt;0,1,IF(COUNTIFS(Registros!$A$2:$A$6000,"CS",Registros!$B$2:$B$6000,$A4812,Registros!$K$2:$K$6000,"&lt;&gt;")&gt;0,1,0))</f>
        <v/>
      </c>
      <c r="O4812">
        <f>IF(AND($K4812=1,$E4812=0,$G4812=0,$I4812=0),"WINBACK",IF(AND($M4812=1,$N4812&gt;0),"CONVERGENTE",IF($M4812=1,"SOLO MÓVIL",IF($N4812&gt;0,"SOLO FIJO / INTERNET","SIN SERVICIOS"))))</f>
        <v/>
      </c>
      <c r="P4812">
        <f>IF($O4812="WINBACK","Recuperar (winback)",IF($O4812="CONVERGENTE","Upgrade / más líneas",IF($O4812="SOLO MÓVIL","Ofrecer fijo + internet (FLBBTV)",IF($O4812="SOLO FIJO / INTERNET","Ofrecer línea móvil Nextphone","Oferta completa (móvil + fijo + internet)"))))</f>
        <v/>
      </c>
      <c r="Q4812">
        <f>$F4812+$H4812+$L4812</f>
        <v/>
      </c>
      <c r="R4812">
        <f>IFERROR(VLOOKUP($A4812,Registros!$B$2:$G$6000,6,0),IFERROR(VLOOKUP($D4812,Winback!$B$2:$C$300,2,0),""))</f>
        <v/>
      </c>
      <c r="S4812">
        <f>IF($E4812=1,"NP","")&amp;IF($G4812=1,"+MOV","")&amp;IF($I4812=1,"+CS","")&amp;IF($K4812=1,"+WB","")</f>
        <v/>
      </c>
      <c r="T4812">
        <f>$E4812+$G4812+$I4812+$K4812</f>
        <v/>
      </c>
    </row>
    <row r="4813">
      <c r="A4813" t="inlineStr">
        <is>
          <t>339258410000</t>
        </is>
      </c>
      <c r="B4813" t="inlineStr">
        <is>
          <t>33925841</t>
        </is>
      </c>
      <c r="C4813" t="inlineStr">
        <is>
          <t>ZED PANAMA.COM</t>
        </is>
      </c>
      <c r="D4813" t="inlineStr">
        <is>
          <t>ZEDPANAMACOM</t>
        </is>
      </c>
      <c r="E4813">
        <f>IF(COUNTIFS(Registros!$A$2:$A$6000,"NP",Registros!$B$2:$B$6000,$A4813)&gt;0,1,0)</f>
        <v/>
      </c>
      <c r="F4813">
        <f>IF($E4813=1,SUMIFS(Registros!$F$2:$F$6000,Registros!$A$2:$A$6000,"NP",Registros!$B$2:$B$6000,$A4813),0)</f>
        <v/>
      </c>
      <c r="G4813">
        <f>IF(COUNTIFS(Registros!$A$2:$A$6000,"MOV",Registros!$B$2:$B$6000,$A4813)&gt;0,1,0)</f>
        <v/>
      </c>
      <c r="H4813">
        <f>IF($G4813=1,SUMIFS(Registros!$F$2:$F$6000,Registros!$A$2:$A$6000,"MOV",Registros!$B$2:$B$6000,$A4813),0)</f>
        <v/>
      </c>
      <c r="I4813">
        <f>IF(COUNTIFS(Registros!$A$2:$A$6000,"CS",Registros!$B$2:$B$6000,$A4813)&gt;0,1,0)</f>
        <v/>
      </c>
      <c r="J4813">
        <f>IF($I4813=1,SUMIFS(Registros!$I$2:$I$6000,Registros!$A$2:$A$6000,"CS",Registros!$B$2:$B$6000,$A4813),0)</f>
        <v/>
      </c>
      <c r="K4813">
        <f>IF(COUNTIFS(Winback!$K$2:$K$300,$D4813)&gt;0,1,0)</f>
        <v/>
      </c>
      <c r="L4813">
        <f>IF(AND($K4813=1,LEFT($A4813,3)="WB-"),SUMIFS(Winback!$D$2:$D$300,Winback!$K$2:$K$300,$D4813),0)</f>
        <v/>
      </c>
      <c r="M4813">
        <f>IF(OR($E4813=1,$G4813=1,SUMIFS(Registros!$J$2:$J$6000,Registros!$B$2:$B$6000,$A4813)&gt;0),1,0)</f>
        <v/>
      </c>
      <c r="N4813">
        <f>IF($J4813&gt;0,1,IF(COUNTIFS(Registros!$A$2:$A$6000,"CS",Registros!$B$2:$B$6000,$A4813,Registros!$K$2:$K$6000,"&lt;&gt;")&gt;0,1,0))</f>
        <v/>
      </c>
      <c r="O4813">
        <f>IF(AND($K4813=1,$E4813=0,$G4813=0,$I4813=0),"WINBACK",IF(AND($M4813=1,$N4813&gt;0),"CONVERGENTE",IF($M4813=1,"SOLO MÓVIL",IF($N4813&gt;0,"SOLO FIJO / INTERNET","SIN SERVICIOS"))))</f>
        <v/>
      </c>
      <c r="P4813">
        <f>IF($O4813="WINBACK","Recuperar (winback)",IF($O4813="CONVERGENTE","Upgrade / más líneas",IF($O4813="SOLO MÓVIL","Ofrecer fijo + internet (FLBBTV)",IF($O4813="SOLO FIJO / INTERNET","Ofrecer línea móvil Nextphone","Oferta completa (móvil + fijo + internet)"))))</f>
        <v/>
      </c>
      <c r="Q4813">
        <f>$F4813+$H4813+$L4813</f>
        <v/>
      </c>
      <c r="R4813">
        <f>IFERROR(VLOOKUP($A4813,Registros!$B$2:$G$6000,6,0),IFERROR(VLOOKUP($D4813,Winback!$B$2:$C$300,2,0),""))</f>
        <v/>
      </c>
      <c r="S4813">
        <f>IF($E4813=1,"NP","")&amp;IF($G4813=1,"+MOV","")&amp;IF($I4813=1,"+CS","")&amp;IF($K4813=1,"+WB","")</f>
        <v/>
      </c>
      <c r="T4813">
        <f>$E4813+$G4813+$I4813+$K4813</f>
        <v/>
      </c>
    </row>
    <row r="4814">
      <c r="A4814" t="inlineStr">
        <is>
          <t>323122800000</t>
        </is>
      </c>
      <c r="B4814" t="inlineStr">
        <is>
          <t>32312280</t>
        </is>
      </c>
      <c r="C4814" t="inlineStr">
        <is>
          <t>ZEHUI HAN</t>
        </is>
      </c>
      <c r="D4814" t="inlineStr">
        <is>
          <t>ZEHUIHAN</t>
        </is>
      </c>
      <c r="E4814">
        <f>IF(COUNTIFS(Registros!$A$2:$A$6000,"NP",Registros!$B$2:$B$6000,$A4814)&gt;0,1,0)</f>
        <v/>
      </c>
      <c r="F4814">
        <f>IF($E4814=1,SUMIFS(Registros!$F$2:$F$6000,Registros!$A$2:$A$6000,"NP",Registros!$B$2:$B$6000,$A4814),0)</f>
        <v/>
      </c>
      <c r="G4814">
        <f>IF(COUNTIFS(Registros!$A$2:$A$6000,"MOV",Registros!$B$2:$B$6000,$A4814)&gt;0,1,0)</f>
        <v/>
      </c>
      <c r="H4814">
        <f>IF($G4814=1,SUMIFS(Registros!$F$2:$F$6000,Registros!$A$2:$A$6000,"MOV",Registros!$B$2:$B$6000,$A4814),0)</f>
        <v/>
      </c>
      <c r="I4814">
        <f>IF(COUNTIFS(Registros!$A$2:$A$6000,"CS",Registros!$B$2:$B$6000,$A4814)&gt;0,1,0)</f>
        <v/>
      </c>
      <c r="J4814">
        <f>IF($I4814=1,SUMIFS(Registros!$I$2:$I$6000,Registros!$A$2:$A$6000,"CS",Registros!$B$2:$B$6000,$A4814),0)</f>
        <v/>
      </c>
      <c r="K4814">
        <f>IF(COUNTIFS(Winback!$K$2:$K$300,$D4814)&gt;0,1,0)</f>
        <v/>
      </c>
      <c r="L4814">
        <f>IF(AND($K4814=1,LEFT($A4814,3)="WB-"),SUMIFS(Winback!$D$2:$D$300,Winback!$K$2:$K$300,$D4814),0)</f>
        <v/>
      </c>
      <c r="M4814">
        <f>IF(OR($E4814=1,$G4814=1,SUMIFS(Registros!$J$2:$J$6000,Registros!$B$2:$B$6000,$A4814)&gt;0),1,0)</f>
        <v/>
      </c>
      <c r="N4814">
        <f>IF($J4814&gt;0,1,IF(COUNTIFS(Registros!$A$2:$A$6000,"CS",Registros!$B$2:$B$6000,$A4814,Registros!$K$2:$K$6000,"&lt;&gt;")&gt;0,1,0))</f>
        <v/>
      </c>
      <c r="O4814">
        <f>IF(AND($K4814=1,$E4814=0,$G4814=0,$I4814=0),"WINBACK",IF(AND($M4814=1,$N4814&gt;0),"CONVERGENTE",IF($M4814=1,"SOLO MÓVIL",IF($N4814&gt;0,"SOLO FIJO / INTERNET","SIN SERVICIOS"))))</f>
        <v/>
      </c>
      <c r="P4814">
        <f>IF($O4814="WINBACK","Recuperar (winback)",IF($O4814="CONVERGENTE","Upgrade / más líneas",IF($O4814="SOLO MÓVIL","Ofrecer fijo + internet (FLBBTV)",IF($O4814="SOLO FIJO / INTERNET","Ofrecer línea móvil Nextphone","Oferta completa (móvil + fijo + internet)"))))</f>
        <v/>
      </c>
      <c r="Q4814">
        <f>$F4814+$H4814+$L4814</f>
        <v/>
      </c>
      <c r="R4814">
        <f>IFERROR(VLOOKUP($A4814,Registros!$B$2:$G$6000,6,0),IFERROR(VLOOKUP($D4814,Winback!$B$2:$C$300,2,0),""))</f>
        <v/>
      </c>
      <c r="S4814">
        <f>IF($E4814=1,"NP","")&amp;IF($G4814=1,"+MOV","")&amp;IF($I4814=1,"+CS","")&amp;IF($K4814=1,"+WB","")</f>
        <v/>
      </c>
      <c r="T4814">
        <f>$E4814+$G4814+$I4814+$K4814</f>
        <v/>
      </c>
    </row>
    <row r="4815">
      <c r="A4815" t="inlineStr">
        <is>
          <t>339274650000</t>
        </is>
      </c>
      <c r="B4815" t="inlineStr">
        <is>
          <t>33927465</t>
        </is>
      </c>
      <c r="C4815" t="inlineStr">
        <is>
          <t>ZEHUI HAN</t>
        </is>
      </c>
      <c r="D4815" t="inlineStr">
        <is>
          <t>ZEHUIHAN</t>
        </is>
      </c>
      <c r="E4815">
        <f>IF(COUNTIFS(Registros!$A$2:$A$6000,"NP",Registros!$B$2:$B$6000,$A4815)&gt;0,1,0)</f>
        <v/>
      </c>
      <c r="F4815">
        <f>IF($E4815=1,SUMIFS(Registros!$F$2:$F$6000,Registros!$A$2:$A$6000,"NP",Registros!$B$2:$B$6000,$A4815),0)</f>
        <v/>
      </c>
      <c r="G4815">
        <f>IF(COUNTIFS(Registros!$A$2:$A$6000,"MOV",Registros!$B$2:$B$6000,$A4815)&gt;0,1,0)</f>
        <v/>
      </c>
      <c r="H4815">
        <f>IF($G4815=1,SUMIFS(Registros!$F$2:$F$6000,Registros!$A$2:$A$6000,"MOV",Registros!$B$2:$B$6000,$A4815),0)</f>
        <v/>
      </c>
      <c r="I4815">
        <f>IF(COUNTIFS(Registros!$A$2:$A$6000,"CS",Registros!$B$2:$B$6000,$A4815)&gt;0,1,0)</f>
        <v/>
      </c>
      <c r="J4815">
        <f>IF($I4815=1,SUMIFS(Registros!$I$2:$I$6000,Registros!$A$2:$A$6000,"CS",Registros!$B$2:$B$6000,$A4815),0)</f>
        <v/>
      </c>
      <c r="K4815">
        <f>IF(COUNTIFS(Winback!$K$2:$K$300,$D4815)&gt;0,1,0)</f>
        <v/>
      </c>
      <c r="L4815">
        <f>IF(AND($K4815=1,LEFT($A4815,3)="WB-"),SUMIFS(Winback!$D$2:$D$300,Winback!$K$2:$K$300,$D4815),0)</f>
        <v/>
      </c>
      <c r="M4815">
        <f>IF(OR($E4815=1,$G4815=1,SUMIFS(Registros!$J$2:$J$6000,Registros!$B$2:$B$6000,$A4815)&gt;0),1,0)</f>
        <v/>
      </c>
      <c r="N4815">
        <f>IF($J4815&gt;0,1,IF(COUNTIFS(Registros!$A$2:$A$6000,"CS",Registros!$B$2:$B$6000,$A4815,Registros!$K$2:$K$6000,"&lt;&gt;")&gt;0,1,0))</f>
        <v/>
      </c>
      <c r="O4815">
        <f>IF(AND($K4815=1,$E4815=0,$G4815=0,$I4815=0),"WINBACK",IF(AND($M4815=1,$N4815&gt;0),"CONVERGENTE",IF($M4815=1,"SOLO MÓVIL",IF($N4815&gt;0,"SOLO FIJO / INTERNET","SIN SERVICIOS"))))</f>
        <v/>
      </c>
      <c r="P4815">
        <f>IF($O4815="WINBACK","Recuperar (winback)",IF($O4815="CONVERGENTE","Upgrade / más líneas",IF($O4815="SOLO MÓVIL","Ofrecer fijo + internet (FLBBTV)",IF($O4815="SOLO FIJO / INTERNET","Ofrecer línea móvil Nextphone","Oferta completa (móvil + fijo + internet)"))))</f>
        <v/>
      </c>
      <c r="Q4815">
        <f>$F4815+$H4815+$L4815</f>
        <v/>
      </c>
      <c r="R4815">
        <f>IFERROR(VLOOKUP($A4815,Registros!$B$2:$G$6000,6,0),IFERROR(VLOOKUP($D4815,Winback!$B$2:$C$300,2,0),""))</f>
        <v/>
      </c>
      <c r="S4815">
        <f>IF($E4815=1,"NP","")&amp;IF($G4815=1,"+MOV","")&amp;IF($I4815=1,"+CS","")&amp;IF($K4815=1,"+WB","")</f>
        <v/>
      </c>
      <c r="T4815">
        <f>$E4815+$G4815+$I4815+$K4815</f>
        <v/>
      </c>
    </row>
    <row r="4816">
      <c r="A4816" t="inlineStr">
        <is>
          <t>343082360000</t>
        </is>
      </c>
      <c r="B4816" t="inlineStr">
        <is>
          <t>34308236</t>
        </is>
      </c>
      <c r="C4816" t="inlineStr">
        <is>
          <t>ZELMER MIGUEL ZAPATA MONTENEGRO</t>
        </is>
      </c>
      <c r="D4816" t="inlineStr">
        <is>
          <t>ZELMERMIGUELZAPATAMONTENEGRO</t>
        </is>
      </c>
      <c r="E4816">
        <f>IF(COUNTIFS(Registros!$A$2:$A$6000,"NP",Registros!$B$2:$B$6000,$A4816)&gt;0,1,0)</f>
        <v/>
      </c>
      <c r="F4816">
        <f>IF($E4816=1,SUMIFS(Registros!$F$2:$F$6000,Registros!$A$2:$A$6000,"NP",Registros!$B$2:$B$6000,$A4816),0)</f>
        <v/>
      </c>
      <c r="G4816">
        <f>IF(COUNTIFS(Registros!$A$2:$A$6000,"MOV",Registros!$B$2:$B$6000,$A4816)&gt;0,1,0)</f>
        <v/>
      </c>
      <c r="H4816">
        <f>IF($G4816=1,SUMIFS(Registros!$F$2:$F$6000,Registros!$A$2:$A$6000,"MOV",Registros!$B$2:$B$6000,$A4816),0)</f>
        <v/>
      </c>
      <c r="I4816">
        <f>IF(COUNTIFS(Registros!$A$2:$A$6000,"CS",Registros!$B$2:$B$6000,$A4816)&gt;0,1,0)</f>
        <v/>
      </c>
      <c r="J4816">
        <f>IF($I4816=1,SUMIFS(Registros!$I$2:$I$6000,Registros!$A$2:$A$6000,"CS",Registros!$B$2:$B$6000,$A4816),0)</f>
        <v/>
      </c>
      <c r="K4816">
        <f>IF(COUNTIFS(Winback!$K$2:$K$300,$D4816)&gt;0,1,0)</f>
        <v/>
      </c>
      <c r="L4816">
        <f>IF(AND($K4816=1,LEFT($A4816,3)="WB-"),SUMIFS(Winback!$D$2:$D$300,Winback!$K$2:$K$300,$D4816),0)</f>
        <v/>
      </c>
      <c r="M4816">
        <f>IF(OR($E4816=1,$G4816=1,SUMIFS(Registros!$J$2:$J$6000,Registros!$B$2:$B$6000,$A4816)&gt;0),1,0)</f>
        <v/>
      </c>
      <c r="N4816">
        <f>IF($J4816&gt;0,1,IF(COUNTIFS(Registros!$A$2:$A$6000,"CS",Registros!$B$2:$B$6000,$A4816,Registros!$K$2:$K$6000,"&lt;&gt;")&gt;0,1,0))</f>
        <v/>
      </c>
      <c r="O4816">
        <f>IF(AND($K4816=1,$E4816=0,$G4816=0,$I4816=0),"WINBACK",IF(AND($M4816=1,$N4816&gt;0),"CONVERGENTE",IF($M4816=1,"SOLO MÓVIL",IF($N4816&gt;0,"SOLO FIJO / INTERNET","SIN SERVICIOS"))))</f>
        <v/>
      </c>
      <c r="P4816">
        <f>IF($O4816="WINBACK","Recuperar (winback)",IF($O4816="CONVERGENTE","Upgrade / más líneas",IF($O4816="SOLO MÓVIL","Ofrecer fijo + internet (FLBBTV)",IF($O4816="SOLO FIJO / INTERNET","Ofrecer línea móvil Nextphone","Oferta completa (móvil + fijo + internet)"))))</f>
        <v/>
      </c>
      <c r="Q4816">
        <f>$F4816+$H4816+$L4816</f>
        <v/>
      </c>
      <c r="R4816">
        <f>IFERROR(VLOOKUP($A4816,Registros!$B$2:$G$6000,6,0),IFERROR(VLOOKUP($D4816,Winback!$B$2:$C$300,2,0),""))</f>
        <v/>
      </c>
      <c r="S4816">
        <f>IF($E4816=1,"NP","")&amp;IF($G4816=1,"+MOV","")&amp;IF($I4816=1,"+CS","")&amp;IF($K4816=1,"+WB","")</f>
        <v/>
      </c>
      <c r="T4816">
        <f>$E4816+$G4816+$I4816+$K4816</f>
        <v/>
      </c>
    </row>
    <row r="4817">
      <c r="A4817" t="inlineStr">
        <is>
          <t>237026600000</t>
        </is>
      </c>
      <c r="B4817" t="inlineStr">
        <is>
          <t>23702660</t>
        </is>
      </c>
      <c r="C4817" t="inlineStr">
        <is>
          <t>ZEN PANAMA GROUP</t>
        </is>
      </c>
      <c r="D4817" t="inlineStr">
        <is>
          <t>ZENPANAMAGROUP</t>
        </is>
      </c>
      <c r="E4817">
        <f>IF(COUNTIFS(Registros!$A$2:$A$6000,"NP",Registros!$B$2:$B$6000,$A4817)&gt;0,1,0)</f>
        <v/>
      </c>
      <c r="F4817">
        <f>IF($E4817=1,SUMIFS(Registros!$F$2:$F$6000,Registros!$A$2:$A$6000,"NP",Registros!$B$2:$B$6000,$A4817),0)</f>
        <v/>
      </c>
      <c r="G4817">
        <f>IF(COUNTIFS(Registros!$A$2:$A$6000,"MOV",Registros!$B$2:$B$6000,$A4817)&gt;0,1,0)</f>
        <v/>
      </c>
      <c r="H4817">
        <f>IF($G4817=1,SUMIFS(Registros!$F$2:$F$6000,Registros!$A$2:$A$6000,"MOV",Registros!$B$2:$B$6000,$A4817),0)</f>
        <v/>
      </c>
      <c r="I4817">
        <f>IF(COUNTIFS(Registros!$A$2:$A$6000,"CS",Registros!$B$2:$B$6000,$A4817)&gt;0,1,0)</f>
        <v/>
      </c>
      <c r="J4817">
        <f>IF($I4817=1,SUMIFS(Registros!$I$2:$I$6000,Registros!$A$2:$A$6000,"CS",Registros!$B$2:$B$6000,$A4817),0)</f>
        <v/>
      </c>
      <c r="K4817">
        <f>IF(COUNTIFS(Winback!$K$2:$K$300,$D4817)&gt;0,1,0)</f>
        <v/>
      </c>
      <c r="L4817">
        <f>IF(AND($K4817=1,LEFT($A4817,3)="WB-"),SUMIFS(Winback!$D$2:$D$300,Winback!$K$2:$K$300,$D4817),0)</f>
        <v/>
      </c>
      <c r="M4817">
        <f>IF(OR($E4817=1,$G4817=1,SUMIFS(Registros!$J$2:$J$6000,Registros!$B$2:$B$6000,$A4817)&gt;0),1,0)</f>
        <v/>
      </c>
      <c r="N4817">
        <f>IF($J4817&gt;0,1,IF(COUNTIFS(Registros!$A$2:$A$6000,"CS",Registros!$B$2:$B$6000,$A4817,Registros!$K$2:$K$6000,"&lt;&gt;")&gt;0,1,0))</f>
        <v/>
      </c>
      <c r="O4817">
        <f>IF(AND($K4817=1,$E4817=0,$G4817=0,$I4817=0),"WINBACK",IF(AND($M4817=1,$N4817&gt;0),"CONVERGENTE",IF($M4817=1,"SOLO MÓVIL",IF($N4817&gt;0,"SOLO FIJO / INTERNET","SIN SERVICIOS"))))</f>
        <v/>
      </c>
      <c r="P4817">
        <f>IF($O4817="WINBACK","Recuperar (winback)",IF($O4817="CONVERGENTE","Upgrade / más líneas",IF($O4817="SOLO MÓVIL","Ofrecer fijo + internet (FLBBTV)",IF($O4817="SOLO FIJO / INTERNET","Ofrecer línea móvil Nextphone","Oferta completa (móvil + fijo + internet)"))))</f>
        <v/>
      </c>
      <c r="Q4817">
        <f>$F4817+$H4817+$L4817</f>
        <v/>
      </c>
      <c r="R4817">
        <f>IFERROR(VLOOKUP($A4817,Registros!$B$2:$G$6000,6,0),IFERROR(VLOOKUP($D4817,Winback!$B$2:$C$300,2,0),""))</f>
        <v/>
      </c>
      <c r="S4817">
        <f>IF($E4817=1,"NP","")&amp;IF($G4817=1,"+MOV","")&amp;IF($I4817=1,"+CS","")&amp;IF($K4817=1,"+WB","")</f>
        <v/>
      </c>
      <c r="T4817">
        <f>$E4817+$G4817+$I4817+$K4817</f>
        <v/>
      </c>
    </row>
    <row r="4818">
      <c r="A4818" t="inlineStr">
        <is>
          <t>341016150000</t>
        </is>
      </c>
      <c r="B4818" t="inlineStr">
        <is>
          <t>34101615</t>
        </is>
      </c>
      <c r="C4818" t="inlineStr">
        <is>
          <t>ZENAIDA JAEN DE MONTERO</t>
        </is>
      </c>
      <c r="D4818" t="inlineStr">
        <is>
          <t>ZENAIDAJAENDEMONTERO</t>
        </is>
      </c>
      <c r="E4818">
        <f>IF(COUNTIFS(Registros!$A$2:$A$6000,"NP",Registros!$B$2:$B$6000,$A4818)&gt;0,1,0)</f>
        <v/>
      </c>
      <c r="F4818">
        <f>IF($E4818=1,SUMIFS(Registros!$F$2:$F$6000,Registros!$A$2:$A$6000,"NP",Registros!$B$2:$B$6000,$A4818),0)</f>
        <v/>
      </c>
      <c r="G4818">
        <f>IF(COUNTIFS(Registros!$A$2:$A$6000,"MOV",Registros!$B$2:$B$6000,$A4818)&gt;0,1,0)</f>
        <v/>
      </c>
      <c r="H4818">
        <f>IF($G4818=1,SUMIFS(Registros!$F$2:$F$6000,Registros!$A$2:$A$6000,"MOV",Registros!$B$2:$B$6000,$A4818),0)</f>
        <v/>
      </c>
      <c r="I4818">
        <f>IF(COUNTIFS(Registros!$A$2:$A$6000,"CS",Registros!$B$2:$B$6000,$A4818)&gt;0,1,0)</f>
        <v/>
      </c>
      <c r="J4818">
        <f>IF($I4818=1,SUMIFS(Registros!$I$2:$I$6000,Registros!$A$2:$A$6000,"CS",Registros!$B$2:$B$6000,$A4818),0)</f>
        <v/>
      </c>
      <c r="K4818">
        <f>IF(COUNTIFS(Winback!$K$2:$K$300,$D4818)&gt;0,1,0)</f>
        <v/>
      </c>
      <c r="L4818">
        <f>IF(AND($K4818=1,LEFT($A4818,3)="WB-"),SUMIFS(Winback!$D$2:$D$300,Winback!$K$2:$K$300,$D4818),0)</f>
        <v/>
      </c>
      <c r="M4818">
        <f>IF(OR($E4818=1,$G4818=1,SUMIFS(Registros!$J$2:$J$6000,Registros!$B$2:$B$6000,$A4818)&gt;0),1,0)</f>
        <v/>
      </c>
      <c r="N4818">
        <f>IF($J4818&gt;0,1,IF(COUNTIFS(Registros!$A$2:$A$6000,"CS",Registros!$B$2:$B$6000,$A4818,Registros!$K$2:$K$6000,"&lt;&gt;")&gt;0,1,0))</f>
        <v/>
      </c>
      <c r="O4818">
        <f>IF(AND($K4818=1,$E4818=0,$G4818=0,$I4818=0),"WINBACK",IF(AND($M4818=1,$N4818&gt;0),"CONVERGENTE",IF($M4818=1,"SOLO MÓVIL",IF($N4818&gt;0,"SOLO FIJO / INTERNET","SIN SERVICIOS"))))</f>
        <v/>
      </c>
      <c r="P4818">
        <f>IF($O4818="WINBACK","Recuperar (winback)",IF($O4818="CONVERGENTE","Upgrade / más líneas",IF($O4818="SOLO MÓVIL","Ofrecer fijo + internet (FLBBTV)",IF($O4818="SOLO FIJO / INTERNET","Ofrecer línea móvil Nextphone","Oferta completa (móvil + fijo + internet)"))))</f>
        <v/>
      </c>
      <c r="Q4818">
        <f>$F4818+$H4818+$L4818</f>
        <v/>
      </c>
      <c r="R4818">
        <f>IFERROR(VLOOKUP($A4818,Registros!$B$2:$G$6000,6,0),IFERROR(VLOOKUP($D4818,Winback!$B$2:$C$300,2,0),""))</f>
        <v/>
      </c>
      <c r="S4818">
        <f>IF($E4818=1,"NP","")&amp;IF($G4818=1,"+MOV","")&amp;IF($I4818=1,"+CS","")&amp;IF($K4818=1,"+WB","")</f>
        <v/>
      </c>
      <c r="T4818">
        <f>$E4818+$G4818+$I4818+$K4818</f>
        <v/>
      </c>
    </row>
    <row r="4819">
      <c r="A4819" t="inlineStr">
        <is>
          <t>342055930000</t>
        </is>
      </c>
      <c r="B4819" t="inlineStr">
        <is>
          <t>34205593</t>
        </is>
      </c>
      <c r="C4819" t="inlineStr">
        <is>
          <t>ZENAIDA MORENO DIAZ</t>
        </is>
      </c>
      <c r="D4819" t="inlineStr">
        <is>
          <t>ZENAIDAMORENODIAZ</t>
        </is>
      </c>
      <c r="E4819">
        <f>IF(COUNTIFS(Registros!$A$2:$A$6000,"NP",Registros!$B$2:$B$6000,$A4819)&gt;0,1,0)</f>
        <v/>
      </c>
      <c r="F4819">
        <f>IF($E4819=1,SUMIFS(Registros!$F$2:$F$6000,Registros!$A$2:$A$6000,"NP",Registros!$B$2:$B$6000,$A4819),0)</f>
        <v/>
      </c>
      <c r="G4819">
        <f>IF(COUNTIFS(Registros!$A$2:$A$6000,"MOV",Registros!$B$2:$B$6000,$A4819)&gt;0,1,0)</f>
        <v/>
      </c>
      <c r="H4819">
        <f>IF($G4819=1,SUMIFS(Registros!$F$2:$F$6000,Registros!$A$2:$A$6000,"MOV",Registros!$B$2:$B$6000,$A4819),0)</f>
        <v/>
      </c>
      <c r="I4819">
        <f>IF(COUNTIFS(Registros!$A$2:$A$6000,"CS",Registros!$B$2:$B$6000,$A4819)&gt;0,1,0)</f>
        <v/>
      </c>
      <c r="J4819">
        <f>IF($I4819=1,SUMIFS(Registros!$I$2:$I$6000,Registros!$A$2:$A$6000,"CS",Registros!$B$2:$B$6000,$A4819),0)</f>
        <v/>
      </c>
      <c r="K4819">
        <f>IF(COUNTIFS(Winback!$K$2:$K$300,$D4819)&gt;0,1,0)</f>
        <v/>
      </c>
      <c r="L4819">
        <f>IF(AND($K4819=1,LEFT($A4819,3)="WB-"),SUMIFS(Winback!$D$2:$D$300,Winback!$K$2:$K$300,$D4819),0)</f>
        <v/>
      </c>
      <c r="M4819">
        <f>IF(OR($E4819=1,$G4819=1,SUMIFS(Registros!$J$2:$J$6000,Registros!$B$2:$B$6000,$A4819)&gt;0),1,0)</f>
        <v/>
      </c>
      <c r="N4819">
        <f>IF($J4819&gt;0,1,IF(COUNTIFS(Registros!$A$2:$A$6000,"CS",Registros!$B$2:$B$6000,$A4819,Registros!$K$2:$K$6000,"&lt;&gt;")&gt;0,1,0))</f>
        <v/>
      </c>
      <c r="O4819">
        <f>IF(AND($K4819=1,$E4819=0,$G4819=0,$I4819=0),"WINBACK",IF(AND($M4819=1,$N4819&gt;0),"CONVERGENTE",IF($M4819=1,"SOLO MÓVIL",IF($N4819&gt;0,"SOLO FIJO / INTERNET","SIN SERVICIOS"))))</f>
        <v/>
      </c>
      <c r="P4819">
        <f>IF($O4819="WINBACK","Recuperar (winback)",IF($O4819="CONVERGENTE","Upgrade / más líneas",IF($O4819="SOLO MÓVIL","Ofrecer fijo + internet (FLBBTV)",IF($O4819="SOLO FIJO / INTERNET","Ofrecer línea móvil Nextphone","Oferta completa (móvil + fijo + internet)"))))</f>
        <v/>
      </c>
      <c r="Q4819">
        <f>$F4819+$H4819+$L4819</f>
        <v/>
      </c>
      <c r="R4819">
        <f>IFERROR(VLOOKUP($A4819,Registros!$B$2:$G$6000,6,0),IFERROR(VLOOKUP($D4819,Winback!$B$2:$C$300,2,0),""))</f>
        <v/>
      </c>
      <c r="S4819">
        <f>IF($E4819=1,"NP","")&amp;IF($G4819=1,"+MOV","")&amp;IF($I4819=1,"+CS","")&amp;IF($K4819=1,"+WB","")</f>
        <v/>
      </c>
      <c r="T4819">
        <f>$E4819+$G4819+$I4819+$K4819</f>
        <v/>
      </c>
    </row>
    <row r="4820">
      <c r="A4820" t="inlineStr">
        <is>
          <t>326098680000</t>
        </is>
      </c>
      <c r="B4820" t="inlineStr">
        <is>
          <t>32609868</t>
        </is>
      </c>
      <c r="C4820" t="inlineStr">
        <is>
          <t>ZENAIDA TORRES GONZALEZ DE VARGAS</t>
        </is>
      </c>
      <c r="D4820" t="inlineStr">
        <is>
          <t>ZENAIDATORRESGONZALEZDEVARGAS</t>
        </is>
      </c>
      <c r="E4820">
        <f>IF(COUNTIFS(Registros!$A$2:$A$6000,"NP",Registros!$B$2:$B$6000,$A4820)&gt;0,1,0)</f>
        <v/>
      </c>
      <c r="F4820">
        <f>IF($E4820=1,SUMIFS(Registros!$F$2:$F$6000,Registros!$A$2:$A$6000,"NP",Registros!$B$2:$B$6000,$A4820),0)</f>
        <v/>
      </c>
      <c r="G4820">
        <f>IF(COUNTIFS(Registros!$A$2:$A$6000,"MOV",Registros!$B$2:$B$6000,$A4820)&gt;0,1,0)</f>
        <v/>
      </c>
      <c r="H4820">
        <f>IF($G4820=1,SUMIFS(Registros!$F$2:$F$6000,Registros!$A$2:$A$6000,"MOV",Registros!$B$2:$B$6000,$A4820),0)</f>
        <v/>
      </c>
      <c r="I4820">
        <f>IF(COUNTIFS(Registros!$A$2:$A$6000,"CS",Registros!$B$2:$B$6000,$A4820)&gt;0,1,0)</f>
        <v/>
      </c>
      <c r="J4820">
        <f>IF($I4820=1,SUMIFS(Registros!$I$2:$I$6000,Registros!$A$2:$A$6000,"CS",Registros!$B$2:$B$6000,$A4820),0)</f>
        <v/>
      </c>
      <c r="K4820">
        <f>IF(COUNTIFS(Winback!$K$2:$K$300,$D4820)&gt;0,1,0)</f>
        <v/>
      </c>
      <c r="L4820">
        <f>IF(AND($K4820=1,LEFT($A4820,3)="WB-"),SUMIFS(Winback!$D$2:$D$300,Winback!$K$2:$K$300,$D4820),0)</f>
        <v/>
      </c>
      <c r="M4820">
        <f>IF(OR($E4820=1,$G4820=1,SUMIFS(Registros!$J$2:$J$6000,Registros!$B$2:$B$6000,$A4820)&gt;0),1,0)</f>
        <v/>
      </c>
      <c r="N4820">
        <f>IF($J4820&gt;0,1,IF(COUNTIFS(Registros!$A$2:$A$6000,"CS",Registros!$B$2:$B$6000,$A4820,Registros!$K$2:$K$6000,"&lt;&gt;")&gt;0,1,0))</f>
        <v/>
      </c>
      <c r="O4820">
        <f>IF(AND($K4820=1,$E4820=0,$G4820=0,$I4820=0),"WINBACK",IF(AND($M4820=1,$N4820&gt;0),"CONVERGENTE",IF($M4820=1,"SOLO MÓVIL",IF($N4820&gt;0,"SOLO FIJO / INTERNET","SIN SERVICIOS"))))</f>
        <v/>
      </c>
      <c r="P4820">
        <f>IF($O4820="WINBACK","Recuperar (winback)",IF($O4820="CONVERGENTE","Upgrade / más líneas",IF($O4820="SOLO MÓVIL","Ofrecer fijo + internet (FLBBTV)",IF($O4820="SOLO FIJO / INTERNET","Ofrecer línea móvil Nextphone","Oferta completa (móvil + fijo + internet)"))))</f>
        <v/>
      </c>
      <c r="Q4820">
        <f>$F4820+$H4820+$L4820</f>
        <v/>
      </c>
      <c r="R4820">
        <f>IFERROR(VLOOKUP($A4820,Registros!$B$2:$G$6000,6,0),IFERROR(VLOOKUP($D4820,Winback!$B$2:$C$300,2,0),""))</f>
        <v/>
      </c>
      <c r="S4820">
        <f>IF($E4820=1,"NP","")&amp;IF($G4820=1,"+MOV","")&amp;IF($I4820=1,"+CS","")&amp;IF($K4820=1,"+WB","")</f>
        <v/>
      </c>
      <c r="T4820">
        <f>$E4820+$G4820+$I4820+$K4820</f>
        <v/>
      </c>
    </row>
    <row r="4821">
      <c r="A4821" t="inlineStr">
        <is>
          <t>315047920000</t>
        </is>
      </c>
      <c r="B4821" t="inlineStr">
        <is>
          <t>31504792</t>
        </is>
      </c>
      <c r="C4821" t="inlineStr">
        <is>
          <t>ZENEO; S.A.</t>
        </is>
      </c>
      <c r="D4821" t="inlineStr">
        <is>
          <t>ZENEOSA</t>
        </is>
      </c>
      <c r="E4821">
        <f>IF(COUNTIFS(Registros!$A$2:$A$6000,"NP",Registros!$B$2:$B$6000,$A4821)&gt;0,1,0)</f>
        <v/>
      </c>
      <c r="F4821">
        <f>IF($E4821=1,SUMIFS(Registros!$F$2:$F$6000,Registros!$A$2:$A$6000,"NP",Registros!$B$2:$B$6000,$A4821),0)</f>
        <v/>
      </c>
      <c r="G4821">
        <f>IF(COUNTIFS(Registros!$A$2:$A$6000,"MOV",Registros!$B$2:$B$6000,$A4821)&gt;0,1,0)</f>
        <v/>
      </c>
      <c r="H4821">
        <f>IF($G4821=1,SUMIFS(Registros!$F$2:$F$6000,Registros!$A$2:$A$6000,"MOV",Registros!$B$2:$B$6000,$A4821),0)</f>
        <v/>
      </c>
      <c r="I4821">
        <f>IF(COUNTIFS(Registros!$A$2:$A$6000,"CS",Registros!$B$2:$B$6000,$A4821)&gt;0,1,0)</f>
        <v/>
      </c>
      <c r="J4821">
        <f>IF($I4821=1,SUMIFS(Registros!$I$2:$I$6000,Registros!$A$2:$A$6000,"CS",Registros!$B$2:$B$6000,$A4821),0)</f>
        <v/>
      </c>
      <c r="K4821">
        <f>IF(COUNTIFS(Winback!$K$2:$K$300,$D4821)&gt;0,1,0)</f>
        <v/>
      </c>
      <c r="L4821">
        <f>IF(AND($K4821=1,LEFT($A4821,3)="WB-"),SUMIFS(Winback!$D$2:$D$300,Winback!$K$2:$K$300,$D4821),0)</f>
        <v/>
      </c>
      <c r="M4821">
        <f>IF(OR($E4821=1,$G4821=1,SUMIFS(Registros!$J$2:$J$6000,Registros!$B$2:$B$6000,$A4821)&gt;0),1,0)</f>
        <v/>
      </c>
      <c r="N4821">
        <f>IF($J4821&gt;0,1,IF(COUNTIFS(Registros!$A$2:$A$6000,"CS",Registros!$B$2:$B$6000,$A4821,Registros!$K$2:$K$6000,"&lt;&gt;")&gt;0,1,0))</f>
        <v/>
      </c>
      <c r="O4821">
        <f>IF(AND($K4821=1,$E4821=0,$G4821=0,$I4821=0),"WINBACK",IF(AND($M4821=1,$N4821&gt;0),"CONVERGENTE",IF($M4821=1,"SOLO MÓVIL",IF($N4821&gt;0,"SOLO FIJO / INTERNET","SIN SERVICIOS"))))</f>
        <v/>
      </c>
      <c r="P4821">
        <f>IF($O4821="WINBACK","Recuperar (winback)",IF($O4821="CONVERGENTE","Upgrade / más líneas",IF($O4821="SOLO MÓVIL","Ofrecer fijo + internet (FLBBTV)",IF($O4821="SOLO FIJO / INTERNET","Ofrecer línea móvil Nextphone","Oferta completa (móvil + fijo + internet)"))))</f>
        <v/>
      </c>
      <c r="Q4821">
        <f>$F4821+$H4821+$L4821</f>
        <v/>
      </c>
      <c r="R4821">
        <f>IFERROR(VLOOKUP($A4821,Registros!$B$2:$G$6000,6,0),IFERROR(VLOOKUP($D4821,Winback!$B$2:$C$300,2,0),""))</f>
        <v/>
      </c>
      <c r="S4821">
        <f>IF($E4821=1,"NP","")&amp;IF($G4821=1,"+MOV","")&amp;IF($I4821=1,"+CS","")&amp;IF($K4821=1,"+WB","")</f>
        <v/>
      </c>
      <c r="T4821">
        <f>$E4821+$G4821+$I4821+$K4821</f>
        <v/>
      </c>
    </row>
    <row r="4822">
      <c r="A4822" t="inlineStr">
        <is>
          <t>341251410000</t>
        </is>
      </c>
      <c r="B4822" t="inlineStr">
        <is>
          <t>34125141</t>
        </is>
      </c>
      <c r="C4822" t="inlineStr">
        <is>
          <t>ZENITH YAMILKA RIVERA CAMARGO</t>
        </is>
      </c>
      <c r="D4822" t="inlineStr">
        <is>
          <t>ZENITHYAMILKARIVERACAMARGO</t>
        </is>
      </c>
      <c r="E4822">
        <f>IF(COUNTIFS(Registros!$A$2:$A$6000,"NP",Registros!$B$2:$B$6000,$A4822)&gt;0,1,0)</f>
        <v/>
      </c>
      <c r="F4822">
        <f>IF($E4822=1,SUMIFS(Registros!$F$2:$F$6000,Registros!$A$2:$A$6000,"NP",Registros!$B$2:$B$6000,$A4822),0)</f>
        <v/>
      </c>
      <c r="G4822">
        <f>IF(COUNTIFS(Registros!$A$2:$A$6000,"MOV",Registros!$B$2:$B$6000,$A4822)&gt;0,1,0)</f>
        <v/>
      </c>
      <c r="H4822">
        <f>IF($G4822=1,SUMIFS(Registros!$F$2:$F$6000,Registros!$A$2:$A$6000,"MOV",Registros!$B$2:$B$6000,$A4822),0)</f>
        <v/>
      </c>
      <c r="I4822">
        <f>IF(COUNTIFS(Registros!$A$2:$A$6000,"CS",Registros!$B$2:$B$6000,$A4822)&gt;0,1,0)</f>
        <v/>
      </c>
      <c r="J4822">
        <f>IF($I4822=1,SUMIFS(Registros!$I$2:$I$6000,Registros!$A$2:$A$6000,"CS",Registros!$B$2:$B$6000,$A4822),0)</f>
        <v/>
      </c>
      <c r="K4822">
        <f>IF(COUNTIFS(Winback!$K$2:$K$300,$D4822)&gt;0,1,0)</f>
        <v/>
      </c>
      <c r="L4822">
        <f>IF(AND($K4822=1,LEFT($A4822,3)="WB-"),SUMIFS(Winback!$D$2:$D$300,Winback!$K$2:$K$300,$D4822),0)</f>
        <v/>
      </c>
      <c r="M4822">
        <f>IF(OR($E4822=1,$G4822=1,SUMIFS(Registros!$J$2:$J$6000,Registros!$B$2:$B$6000,$A4822)&gt;0),1,0)</f>
        <v/>
      </c>
      <c r="N4822">
        <f>IF($J4822&gt;0,1,IF(COUNTIFS(Registros!$A$2:$A$6000,"CS",Registros!$B$2:$B$6000,$A4822,Registros!$K$2:$K$6000,"&lt;&gt;")&gt;0,1,0))</f>
        <v/>
      </c>
      <c r="O4822">
        <f>IF(AND($K4822=1,$E4822=0,$G4822=0,$I4822=0),"WINBACK",IF(AND($M4822=1,$N4822&gt;0),"CONVERGENTE",IF($M4822=1,"SOLO MÓVIL",IF($N4822&gt;0,"SOLO FIJO / INTERNET","SIN SERVICIOS"))))</f>
        <v/>
      </c>
      <c r="P4822">
        <f>IF($O4822="WINBACK","Recuperar (winback)",IF($O4822="CONVERGENTE","Upgrade / más líneas",IF($O4822="SOLO MÓVIL","Ofrecer fijo + internet (FLBBTV)",IF($O4822="SOLO FIJO / INTERNET","Ofrecer línea móvil Nextphone","Oferta completa (móvil + fijo + internet)"))))</f>
        <v/>
      </c>
      <c r="Q4822">
        <f>$F4822+$H4822+$L4822</f>
        <v/>
      </c>
      <c r="R4822">
        <f>IFERROR(VLOOKUP($A4822,Registros!$B$2:$G$6000,6,0),IFERROR(VLOOKUP($D4822,Winback!$B$2:$C$300,2,0),""))</f>
        <v/>
      </c>
      <c r="S4822">
        <f>IF($E4822=1,"NP","")&amp;IF($G4822=1,"+MOV","")&amp;IF($I4822=1,"+CS","")&amp;IF($K4822=1,"+WB","")</f>
        <v/>
      </c>
      <c r="T4822">
        <f>$E4822+$G4822+$I4822+$K4822</f>
        <v/>
      </c>
    </row>
    <row r="4823">
      <c r="A4823" t="inlineStr">
        <is>
          <t>312045900000</t>
        </is>
      </c>
      <c r="B4823" t="inlineStr">
        <is>
          <t>31204590</t>
        </is>
      </c>
      <c r="C4823" t="inlineStr">
        <is>
          <t>ZERO TRAINING CORP</t>
        </is>
      </c>
      <c r="D4823" t="inlineStr">
        <is>
          <t>ZEROTRAININGCORP</t>
        </is>
      </c>
      <c r="E4823">
        <f>IF(COUNTIFS(Registros!$A$2:$A$6000,"NP",Registros!$B$2:$B$6000,$A4823)&gt;0,1,0)</f>
        <v/>
      </c>
      <c r="F4823">
        <f>IF($E4823=1,SUMIFS(Registros!$F$2:$F$6000,Registros!$A$2:$A$6000,"NP",Registros!$B$2:$B$6000,$A4823),0)</f>
        <v/>
      </c>
      <c r="G4823">
        <f>IF(COUNTIFS(Registros!$A$2:$A$6000,"MOV",Registros!$B$2:$B$6000,$A4823)&gt;0,1,0)</f>
        <v/>
      </c>
      <c r="H4823">
        <f>IF($G4823=1,SUMIFS(Registros!$F$2:$F$6000,Registros!$A$2:$A$6000,"MOV",Registros!$B$2:$B$6000,$A4823),0)</f>
        <v/>
      </c>
      <c r="I4823">
        <f>IF(COUNTIFS(Registros!$A$2:$A$6000,"CS",Registros!$B$2:$B$6000,$A4823)&gt;0,1,0)</f>
        <v/>
      </c>
      <c r="J4823">
        <f>IF($I4823=1,SUMIFS(Registros!$I$2:$I$6000,Registros!$A$2:$A$6000,"CS",Registros!$B$2:$B$6000,$A4823),0)</f>
        <v/>
      </c>
      <c r="K4823">
        <f>IF(COUNTIFS(Winback!$K$2:$K$300,$D4823)&gt;0,1,0)</f>
        <v/>
      </c>
      <c r="L4823">
        <f>IF(AND($K4823=1,LEFT($A4823,3)="WB-"),SUMIFS(Winback!$D$2:$D$300,Winback!$K$2:$K$300,$D4823),0)</f>
        <v/>
      </c>
      <c r="M4823">
        <f>IF(OR($E4823=1,$G4823=1,SUMIFS(Registros!$J$2:$J$6000,Registros!$B$2:$B$6000,$A4823)&gt;0),1,0)</f>
        <v/>
      </c>
      <c r="N4823">
        <f>IF($J4823&gt;0,1,IF(COUNTIFS(Registros!$A$2:$A$6000,"CS",Registros!$B$2:$B$6000,$A4823,Registros!$K$2:$K$6000,"&lt;&gt;")&gt;0,1,0))</f>
        <v/>
      </c>
      <c r="O4823">
        <f>IF(AND($K4823=1,$E4823=0,$G4823=0,$I4823=0),"WINBACK",IF(AND($M4823=1,$N4823&gt;0),"CONVERGENTE",IF($M4823=1,"SOLO MÓVIL",IF($N4823&gt;0,"SOLO FIJO / INTERNET","SIN SERVICIOS"))))</f>
        <v/>
      </c>
      <c r="P4823">
        <f>IF($O4823="WINBACK","Recuperar (winback)",IF($O4823="CONVERGENTE","Upgrade / más líneas",IF($O4823="SOLO MÓVIL","Ofrecer fijo + internet (FLBBTV)",IF($O4823="SOLO FIJO / INTERNET","Ofrecer línea móvil Nextphone","Oferta completa (móvil + fijo + internet)"))))</f>
        <v/>
      </c>
      <c r="Q4823">
        <f>$F4823+$H4823+$L4823</f>
        <v/>
      </c>
      <c r="R4823">
        <f>IFERROR(VLOOKUP($A4823,Registros!$B$2:$G$6000,6,0),IFERROR(VLOOKUP($D4823,Winback!$B$2:$C$300,2,0),""))</f>
        <v/>
      </c>
      <c r="S4823">
        <f>IF($E4823=1,"NP","")&amp;IF($G4823=1,"+MOV","")&amp;IF($I4823=1,"+CS","")&amp;IF($K4823=1,"+WB","")</f>
        <v/>
      </c>
      <c r="T4823">
        <f>$E4823+$G4823+$I4823+$K4823</f>
        <v/>
      </c>
    </row>
    <row r="4824">
      <c r="A4824" t="inlineStr">
        <is>
          <t>336057150000</t>
        </is>
      </c>
      <c r="B4824" t="inlineStr">
        <is>
          <t>33605715</t>
        </is>
      </c>
      <c r="C4824" t="inlineStr">
        <is>
          <t>ZERONG WU / REFRESQUERIA ZELI GARDEN</t>
        </is>
      </c>
      <c r="D4824" t="inlineStr">
        <is>
          <t>ZERONGWUREFRESQUERIAZELIGARDEN</t>
        </is>
      </c>
      <c r="E4824">
        <f>IF(COUNTIFS(Registros!$A$2:$A$6000,"NP",Registros!$B$2:$B$6000,$A4824)&gt;0,1,0)</f>
        <v/>
      </c>
      <c r="F4824">
        <f>IF($E4824=1,SUMIFS(Registros!$F$2:$F$6000,Registros!$A$2:$A$6000,"NP",Registros!$B$2:$B$6000,$A4824),0)</f>
        <v/>
      </c>
      <c r="G4824">
        <f>IF(COUNTIFS(Registros!$A$2:$A$6000,"MOV",Registros!$B$2:$B$6000,$A4824)&gt;0,1,0)</f>
        <v/>
      </c>
      <c r="H4824">
        <f>IF($G4824=1,SUMIFS(Registros!$F$2:$F$6000,Registros!$A$2:$A$6000,"MOV",Registros!$B$2:$B$6000,$A4824),0)</f>
        <v/>
      </c>
      <c r="I4824">
        <f>IF(COUNTIFS(Registros!$A$2:$A$6000,"CS",Registros!$B$2:$B$6000,$A4824)&gt;0,1,0)</f>
        <v/>
      </c>
      <c r="J4824">
        <f>IF($I4824=1,SUMIFS(Registros!$I$2:$I$6000,Registros!$A$2:$A$6000,"CS",Registros!$B$2:$B$6000,$A4824),0)</f>
        <v/>
      </c>
      <c r="K4824">
        <f>IF(COUNTIFS(Winback!$K$2:$K$300,$D4824)&gt;0,1,0)</f>
        <v/>
      </c>
      <c r="L4824">
        <f>IF(AND($K4824=1,LEFT($A4824,3)="WB-"),SUMIFS(Winback!$D$2:$D$300,Winback!$K$2:$K$300,$D4824),0)</f>
        <v/>
      </c>
      <c r="M4824">
        <f>IF(OR($E4824=1,$G4824=1,SUMIFS(Registros!$J$2:$J$6000,Registros!$B$2:$B$6000,$A4824)&gt;0),1,0)</f>
        <v/>
      </c>
      <c r="N4824">
        <f>IF($J4824&gt;0,1,IF(COUNTIFS(Registros!$A$2:$A$6000,"CS",Registros!$B$2:$B$6000,$A4824,Registros!$K$2:$K$6000,"&lt;&gt;")&gt;0,1,0))</f>
        <v/>
      </c>
      <c r="O4824">
        <f>IF(AND($K4824=1,$E4824=0,$G4824=0,$I4824=0),"WINBACK",IF(AND($M4824=1,$N4824&gt;0),"CONVERGENTE",IF($M4824=1,"SOLO MÓVIL",IF($N4824&gt;0,"SOLO FIJO / INTERNET","SIN SERVICIOS"))))</f>
        <v/>
      </c>
      <c r="P4824">
        <f>IF($O4824="WINBACK","Recuperar (winback)",IF($O4824="CONVERGENTE","Upgrade / más líneas",IF($O4824="SOLO MÓVIL","Ofrecer fijo + internet (FLBBTV)",IF($O4824="SOLO FIJO / INTERNET","Ofrecer línea móvil Nextphone","Oferta completa (móvil + fijo + internet)"))))</f>
        <v/>
      </c>
      <c r="Q4824">
        <f>$F4824+$H4824+$L4824</f>
        <v/>
      </c>
      <c r="R4824">
        <f>IFERROR(VLOOKUP($A4824,Registros!$B$2:$G$6000,6,0),IFERROR(VLOOKUP($D4824,Winback!$B$2:$C$300,2,0),""))</f>
        <v/>
      </c>
      <c r="S4824">
        <f>IF($E4824=1,"NP","")&amp;IF($G4824=1,"+MOV","")&amp;IF($I4824=1,"+CS","")&amp;IF($K4824=1,"+WB","")</f>
        <v/>
      </c>
      <c r="T4824">
        <f>$E4824+$G4824+$I4824+$K4824</f>
        <v/>
      </c>
    </row>
    <row r="4825">
      <c r="A4825" t="inlineStr">
        <is>
          <t>344391640000</t>
        </is>
      </c>
      <c r="B4825" t="inlineStr">
        <is>
          <t>34439164</t>
        </is>
      </c>
      <c r="C4825" t="inlineStr">
        <is>
          <t>ZERONINE LATAM S A</t>
        </is>
      </c>
      <c r="D4825" t="inlineStr">
        <is>
          <t>ZERONINELATAMSA</t>
        </is>
      </c>
      <c r="E4825">
        <f>IF(COUNTIFS(Registros!$A$2:$A$6000,"NP",Registros!$B$2:$B$6000,$A4825)&gt;0,1,0)</f>
        <v/>
      </c>
      <c r="F4825">
        <f>IF($E4825=1,SUMIFS(Registros!$F$2:$F$6000,Registros!$A$2:$A$6000,"NP",Registros!$B$2:$B$6000,$A4825),0)</f>
        <v/>
      </c>
      <c r="G4825">
        <f>IF(COUNTIFS(Registros!$A$2:$A$6000,"MOV",Registros!$B$2:$B$6000,$A4825)&gt;0,1,0)</f>
        <v/>
      </c>
      <c r="H4825">
        <f>IF($G4825=1,SUMIFS(Registros!$F$2:$F$6000,Registros!$A$2:$A$6000,"MOV",Registros!$B$2:$B$6000,$A4825),0)</f>
        <v/>
      </c>
      <c r="I4825">
        <f>IF(COUNTIFS(Registros!$A$2:$A$6000,"CS",Registros!$B$2:$B$6000,$A4825)&gt;0,1,0)</f>
        <v/>
      </c>
      <c r="J4825">
        <f>IF($I4825=1,SUMIFS(Registros!$I$2:$I$6000,Registros!$A$2:$A$6000,"CS",Registros!$B$2:$B$6000,$A4825),0)</f>
        <v/>
      </c>
      <c r="K4825">
        <f>IF(COUNTIFS(Winback!$K$2:$K$300,$D4825)&gt;0,1,0)</f>
        <v/>
      </c>
      <c r="L4825">
        <f>IF(AND($K4825=1,LEFT($A4825,3)="WB-"),SUMIFS(Winback!$D$2:$D$300,Winback!$K$2:$K$300,$D4825),0)</f>
        <v/>
      </c>
      <c r="M4825">
        <f>IF(OR($E4825=1,$G4825=1,SUMIFS(Registros!$J$2:$J$6000,Registros!$B$2:$B$6000,$A4825)&gt;0),1,0)</f>
        <v/>
      </c>
      <c r="N4825">
        <f>IF($J4825&gt;0,1,IF(COUNTIFS(Registros!$A$2:$A$6000,"CS",Registros!$B$2:$B$6000,$A4825,Registros!$K$2:$K$6000,"&lt;&gt;")&gt;0,1,0))</f>
        <v/>
      </c>
      <c r="O4825">
        <f>IF(AND($K4825=1,$E4825=0,$G4825=0,$I4825=0),"WINBACK",IF(AND($M4825=1,$N4825&gt;0),"CONVERGENTE",IF($M4825=1,"SOLO MÓVIL",IF($N4825&gt;0,"SOLO FIJO / INTERNET","SIN SERVICIOS"))))</f>
        <v/>
      </c>
      <c r="P4825">
        <f>IF($O4825="WINBACK","Recuperar (winback)",IF($O4825="CONVERGENTE","Upgrade / más líneas",IF($O4825="SOLO MÓVIL","Ofrecer fijo + internet (FLBBTV)",IF($O4825="SOLO FIJO / INTERNET","Ofrecer línea móvil Nextphone","Oferta completa (móvil + fijo + internet)"))))</f>
        <v/>
      </c>
      <c r="Q4825">
        <f>$F4825+$H4825+$L4825</f>
        <v/>
      </c>
      <c r="R4825">
        <f>IFERROR(VLOOKUP($A4825,Registros!$B$2:$G$6000,6,0),IFERROR(VLOOKUP($D4825,Winback!$B$2:$C$300,2,0),""))</f>
        <v/>
      </c>
      <c r="S4825">
        <f>IF($E4825=1,"NP","")&amp;IF($G4825=1,"+MOV","")&amp;IF($I4825=1,"+CS","")&amp;IF($K4825=1,"+WB","")</f>
        <v/>
      </c>
      <c r="T4825">
        <f>$E4825+$G4825+$I4825+$K4825</f>
        <v/>
      </c>
    </row>
    <row r="4826">
      <c r="A4826" t="inlineStr">
        <is>
          <t>984011350000</t>
        </is>
      </c>
      <c r="B4826" t="inlineStr">
        <is>
          <t>98401135</t>
        </is>
      </c>
      <c r="C4826" t="inlineStr">
        <is>
          <t>ZEUS PROPERTIES INC</t>
        </is>
      </c>
      <c r="D4826" t="inlineStr">
        <is>
          <t>ZEUSPROPERTIESINC</t>
        </is>
      </c>
      <c r="E4826">
        <f>IF(COUNTIFS(Registros!$A$2:$A$6000,"NP",Registros!$B$2:$B$6000,$A4826)&gt;0,1,0)</f>
        <v/>
      </c>
      <c r="F4826">
        <f>IF($E4826=1,SUMIFS(Registros!$F$2:$F$6000,Registros!$A$2:$A$6000,"NP",Registros!$B$2:$B$6000,$A4826),0)</f>
        <v/>
      </c>
      <c r="G4826">
        <f>IF(COUNTIFS(Registros!$A$2:$A$6000,"MOV",Registros!$B$2:$B$6000,$A4826)&gt;0,1,0)</f>
        <v/>
      </c>
      <c r="H4826">
        <f>IF($G4826=1,SUMIFS(Registros!$F$2:$F$6000,Registros!$A$2:$A$6000,"MOV",Registros!$B$2:$B$6000,$A4826),0)</f>
        <v/>
      </c>
      <c r="I4826">
        <f>IF(COUNTIFS(Registros!$A$2:$A$6000,"CS",Registros!$B$2:$B$6000,$A4826)&gt;0,1,0)</f>
        <v/>
      </c>
      <c r="J4826">
        <f>IF($I4826=1,SUMIFS(Registros!$I$2:$I$6000,Registros!$A$2:$A$6000,"CS",Registros!$B$2:$B$6000,$A4826),0)</f>
        <v/>
      </c>
      <c r="K4826">
        <f>IF(COUNTIFS(Winback!$K$2:$K$300,$D4826)&gt;0,1,0)</f>
        <v/>
      </c>
      <c r="L4826">
        <f>IF(AND($K4826=1,LEFT($A4826,3)="WB-"),SUMIFS(Winback!$D$2:$D$300,Winback!$K$2:$K$300,$D4826),0)</f>
        <v/>
      </c>
      <c r="M4826">
        <f>IF(OR($E4826=1,$G4826=1,SUMIFS(Registros!$J$2:$J$6000,Registros!$B$2:$B$6000,$A4826)&gt;0),1,0)</f>
        <v/>
      </c>
      <c r="N4826">
        <f>IF($J4826&gt;0,1,IF(COUNTIFS(Registros!$A$2:$A$6000,"CS",Registros!$B$2:$B$6000,$A4826,Registros!$K$2:$K$6000,"&lt;&gt;")&gt;0,1,0))</f>
        <v/>
      </c>
      <c r="O4826">
        <f>IF(AND($K4826=1,$E4826=0,$G4826=0,$I4826=0),"WINBACK",IF(AND($M4826=1,$N4826&gt;0),"CONVERGENTE",IF($M4826=1,"SOLO MÓVIL",IF($N4826&gt;0,"SOLO FIJO / INTERNET","SIN SERVICIOS"))))</f>
        <v/>
      </c>
      <c r="P4826">
        <f>IF($O4826="WINBACK","Recuperar (winback)",IF($O4826="CONVERGENTE","Upgrade / más líneas",IF($O4826="SOLO MÓVIL","Ofrecer fijo + internet (FLBBTV)",IF($O4826="SOLO FIJO / INTERNET","Ofrecer línea móvil Nextphone","Oferta completa (móvil + fijo + internet)"))))</f>
        <v/>
      </c>
      <c r="Q4826">
        <f>$F4826+$H4826+$L4826</f>
        <v/>
      </c>
      <c r="R4826">
        <f>IFERROR(VLOOKUP($A4826,Registros!$B$2:$G$6000,6,0),IFERROR(VLOOKUP($D4826,Winback!$B$2:$C$300,2,0),""))</f>
        <v/>
      </c>
      <c r="S4826">
        <f>IF($E4826=1,"NP","")&amp;IF($G4826=1,"+MOV","")&amp;IF($I4826=1,"+CS","")&amp;IF($K4826=1,"+WB","")</f>
        <v/>
      </c>
      <c r="T4826">
        <f>$E4826+$G4826+$I4826+$K4826</f>
        <v/>
      </c>
    </row>
    <row r="4827">
      <c r="A4827" t="inlineStr">
        <is>
          <t>356035570000</t>
        </is>
      </c>
      <c r="B4827" t="inlineStr">
        <is>
          <t>35603557</t>
        </is>
      </c>
      <c r="C4827" t="inlineStr">
        <is>
          <t>ZHANG GUOZHAO</t>
        </is>
      </c>
      <c r="D4827" t="inlineStr">
        <is>
          <t>ZHANGGUOZHAO</t>
        </is>
      </c>
      <c r="E4827">
        <f>IF(COUNTIFS(Registros!$A$2:$A$6000,"NP",Registros!$B$2:$B$6000,$A4827)&gt;0,1,0)</f>
        <v/>
      </c>
      <c r="F4827">
        <f>IF($E4827=1,SUMIFS(Registros!$F$2:$F$6000,Registros!$A$2:$A$6000,"NP",Registros!$B$2:$B$6000,$A4827),0)</f>
        <v/>
      </c>
      <c r="G4827">
        <f>IF(COUNTIFS(Registros!$A$2:$A$6000,"MOV",Registros!$B$2:$B$6000,$A4827)&gt;0,1,0)</f>
        <v/>
      </c>
      <c r="H4827">
        <f>IF($G4827=1,SUMIFS(Registros!$F$2:$F$6000,Registros!$A$2:$A$6000,"MOV",Registros!$B$2:$B$6000,$A4827),0)</f>
        <v/>
      </c>
      <c r="I4827">
        <f>IF(COUNTIFS(Registros!$A$2:$A$6000,"CS",Registros!$B$2:$B$6000,$A4827)&gt;0,1,0)</f>
        <v/>
      </c>
      <c r="J4827">
        <f>IF($I4827=1,SUMIFS(Registros!$I$2:$I$6000,Registros!$A$2:$A$6000,"CS",Registros!$B$2:$B$6000,$A4827),0)</f>
        <v/>
      </c>
      <c r="K4827">
        <f>IF(COUNTIFS(Winback!$K$2:$K$300,$D4827)&gt;0,1,0)</f>
        <v/>
      </c>
      <c r="L4827">
        <f>IF(AND($K4827=1,LEFT($A4827,3)="WB-"),SUMIFS(Winback!$D$2:$D$300,Winback!$K$2:$K$300,$D4827),0)</f>
        <v/>
      </c>
      <c r="M4827">
        <f>IF(OR($E4827=1,$G4827=1,SUMIFS(Registros!$J$2:$J$6000,Registros!$B$2:$B$6000,$A4827)&gt;0),1,0)</f>
        <v/>
      </c>
      <c r="N4827">
        <f>IF($J4827&gt;0,1,IF(COUNTIFS(Registros!$A$2:$A$6000,"CS",Registros!$B$2:$B$6000,$A4827,Registros!$K$2:$K$6000,"&lt;&gt;")&gt;0,1,0))</f>
        <v/>
      </c>
      <c r="O4827">
        <f>IF(AND($K4827=1,$E4827=0,$G4827=0,$I4827=0),"WINBACK",IF(AND($M4827=1,$N4827&gt;0),"CONVERGENTE",IF($M4827=1,"SOLO MÓVIL",IF($N4827&gt;0,"SOLO FIJO / INTERNET","SIN SERVICIOS"))))</f>
        <v/>
      </c>
      <c r="P4827">
        <f>IF($O4827="WINBACK","Recuperar (winback)",IF($O4827="CONVERGENTE","Upgrade / más líneas",IF($O4827="SOLO MÓVIL","Ofrecer fijo + internet (FLBBTV)",IF($O4827="SOLO FIJO / INTERNET","Ofrecer línea móvil Nextphone","Oferta completa (móvil + fijo + internet)"))))</f>
        <v/>
      </c>
      <c r="Q4827">
        <f>$F4827+$H4827+$L4827</f>
        <v/>
      </c>
      <c r="R4827">
        <f>IFERROR(VLOOKUP($A4827,Registros!$B$2:$G$6000,6,0),IFERROR(VLOOKUP($D4827,Winback!$B$2:$C$300,2,0),""))</f>
        <v/>
      </c>
      <c r="S4827">
        <f>IF($E4827=1,"NP","")&amp;IF($G4827=1,"+MOV","")&amp;IF($I4827=1,"+CS","")&amp;IF($K4827=1,"+WB","")</f>
        <v/>
      </c>
      <c r="T4827">
        <f>$E4827+$G4827+$I4827+$K4827</f>
        <v/>
      </c>
    </row>
    <row r="4828">
      <c r="A4828" t="inlineStr">
        <is>
          <t>344341370000</t>
        </is>
      </c>
      <c r="B4828" t="inlineStr">
        <is>
          <t>34434137</t>
        </is>
      </c>
      <c r="C4828" t="inlineStr">
        <is>
          <t>ZHANG RUIXIAN</t>
        </is>
      </c>
      <c r="D4828" t="inlineStr">
        <is>
          <t>ZHANGRUIXIAN</t>
        </is>
      </c>
      <c r="E4828">
        <f>IF(COUNTIFS(Registros!$A$2:$A$6000,"NP",Registros!$B$2:$B$6000,$A4828)&gt;0,1,0)</f>
        <v/>
      </c>
      <c r="F4828">
        <f>IF($E4828=1,SUMIFS(Registros!$F$2:$F$6000,Registros!$A$2:$A$6000,"NP",Registros!$B$2:$B$6000,$A4828),0)</f>
        <v/>
      </c>
      <c r="G4828">
        <f>IF(COUNTIFS(Registros!$A$2:$A$6000,"MOV",Registros!$B$2:$B$6000,$A4828)&gt;0,1,0)</f>
        <v/>
      </c>
      <c r="H4828">
        <f>IF($G4828=1,SUMIFS(Registros!$F$2:$F$6000,Registros!$A$2:$A$6000,"MOV",Registros!$B$2:$B$6000,$A4828),0)</f>
        <v/>
      </c>
      <c r="I4828">
        <f>IF(COUNTIFS(Registros!$A$2:$A$6000,"CS",Registros!$B$2:$B$6000,$A4828)&gt;0,1,0)</f>
        <v/>
      </c>
      <c r="J4828">
        <f>IF($I4828=1,SUMIFS(Registros!$I$2:$I$6000,Registros!$A$2:$A$6000,"CS",Registros!$B$2:$B$6000,$A4828),0)</f>
        <v/>
      </c>
      <c r="K4828">
        <f>IF(COUNTIFS(Winback!$K$2:$K$300,$D4828)&gt;0,1,0)</f>
        <v/>
      </c>
      <c r="L4828">
        <f>IF(AND($K4828=1,LEFT($A4828,3)="WB-"),SUMIFS(Winback!$D$2:$D$300,Winback!$K$2:$K$300,$D4828),0)</f>
        <v/>
      </c>
      <c r="M4828">
        <f>IF(OR($E4828=1,$G4828=1,SUMIFS(Registros!$J$2:$J$6000,Registros!$B$2:$B$6000,$A4828)&gt;0),1,0)</f>
        <v/>
      </c>
      <c r="N4828">
        <f>IF($J4828&gt;0,1,IF(COUNTIFS(Registros!$A$2:$A$6000,"CS",Registros!$B$2:$B$6000,$A4828,Registros!$K$2:$K$6000,"&lt;&gt;")&gt;0,1,0))</f>
        <v/>
      </c>
      <c r="O4828">
        <f>IF(AND($K4828=1,$E4828=0,$G4828=0,$I4828=0),"WINBACK",IF(AND($M4828=1,$N4828&gt;0),"CONVERGENTE",IF($M4828=1,"SOLO MÓVIL",IF($N4828&gt;0,"SOLO FIJO / INTERNET","SIN SERVICIOS"))))</f>
        <v/>
      </c>
      <c r="P4828">
        <f>IF($O4828="WINBACK","Recuperar (winback)",IF($O4828="CONVERGENTE","Upgrade / más líneas",IF($O4828="SOLO MÓVIL","Ofrecer fijo + internet (FLBBTV)",IF($O4828="SOLO FIJO / INTERNET","Ofrecer línea móvil Nextphone","Oferta completa (móvil + fijo + internet)"))))</f>
        <v/>
      </c>
      <c r="Q4828">
        <f>$F4828+$H4828+$L4828</f>
        <v/>
      </c>
      <c r="R4828">
        <f>IFERROR(VLOOKUP($A4828,Registros!$B$2:$G$6000,6,0),IFERROR(VLOOKUP($D4828,Winback!$B$2:$C$300,2,0),""))</f>
        <v/>
      </c>
      <c r="S4828">
        <f>IF($E4828=1,"NP","")&amp;IF($G4828=1,"+MOV","")&amp;IF($I4828=1,"+CS","")&amp;IF($K4828=1,"+WB","")</f>
        <v/>
      </c>
      <c r="T4828">
        <f>$E4828+$G4828+$I4828+$K4828</f>
        <v/>
      </c>
    </row>
    <row r="4829">
      <c r="A4829" t="inlineStr">
        <is>
          <t>316089810000</t>
        </is>
      </c>
      <c r="B4829" t="inlineStr">
        <is>
          <t>31608981</t>
        </is>
      </c>
      <c r="C4829" t="inlineStr">
        <is>
          <t>ZHANG ZEN CHONG</t>
        </is>
      </c>
      <c r="D4829" t="inlineStr">
        <is>
          <t>ZHANGZENCHONG</t>
        </is>
      </c>
      <c r="E4829">
        <f>IF(COUNTIFS(Registros!$A$2:$A$6000,"NP",Registros!$B$2:$B$6000,$A4829)&gt;0,1,0)</f>
        <v/>
      </c>
      <c r="F4829">
        <f>IF($E4829=1,SUMIFS(Registros!$F$2:$F$6000,Registros!$A$2:$A$6000,"NP",Registros!$B$2:$B$6000,$A4829),0)</f>
        <v/>
      </c>
      <c r="G4829">
        <f>IF(COUNTIFS(Registros!$A$2:$A$6000,"MOV",Registros!$B$2:$B$6000,$A4829)&gt;0,1,0)</f>
        <v/>
      </c>
      <c r="H4829">
        <f>IF($G4829=1,SUMIFS(Registros!$F$2:$F$6000,Registros!$A$2:$A$6000,"MOV",Registros!$B$2:$B$6000,$A4829),0)</f>
        <v/>
      </c>
      <c r="I4829">
        <f>IF(COUNTIFS(Registros!$A$2:$A$6000,"CS",Registros!$B$2:$B$6000,$A4829)&gt;0,1,0)</f>
        <v/>
      </c>
      <c r="J4829">
        <f>IF($I4829=1,SUMIFS(Registros!$I$2:$I$6000,Registros!$A$2:$A$6000,"CS",Registros!$B$2:$B$6000,$A4829),0)</f>
        <v/>
      </c>
      <c r="K4829">
        <f>IF(COUNTIFS(Winback!$K$2:$K$300,$D4829)&gt;0,1,0)</f>
        <v/>
      </c>
      <c r="L4829">
        <f>IF(AND($K4829=1,LEFT($A4829,3)="WB-"),SUMIFS(Winback!$D$2:$D$300,Winback!$K$2:$K$300,$D4829),0)</f>
        <v/>
      </c>
      <c r="M4829">
        <f>IF(OR($E4829=1,$G4829=1,SUMIFS(Registros!$J$2:$J$6000,Registros!$B$2:$B$6000,$A4829)&gt;0),1,0)</f>
        <v/>
      </c>
      <c r="N4829">
        <f>IF($J4829&gt;0,1,IF(COUNTIFS(Registros!$A$2:$A$6000,"CS",Registros!$B$2:$B$6000,$A4829,Registros!$K$2:$K$6000,"&lt;&gt;")&gt;0,1,0))</f>
        <v/>
      </c>
      <c r="O4829">
        <f>IF(AND($K4829=1,$E4829=0,$G4829=0,$I4829=0),"WINBACK",IF(AND($M4829=1,$N4829&gt;0),"CONVERGENTE",IF($M4829=1,"SOLO MÓVIL",IF($N4829&gt;0,"SOLO FIJO / INTERNET","SIN SERVICIOS"))))</f>
        <v/>
      </c>
      <c r="P4829">
        <f>IF($O4829="WINBACK","Recuperar (winback)",IF($O4829="CONVERGENTE","Upgrade / más líneas",IF($O4829="SOLO MÓVIL","Ofrecer fijo + internet (FLBBTV)",IF($O4829="SOLO FIJO / INTERNET","Ofrecer línea móvil Nextphone","Oferta completa (móvil + fijo + internet)"))))</f>
        <v/>
      </c>
      <c r="Q4829">
        <f>$F4829+$H4829+$L4829</f>
        <v/>
      </c>
      <c r="R4829">
        <f>IFERROR(VLOOKUP($A4829,Registros!$B$2:$G$6000,6,0),IFERROR(VLOOKUP($D4829,Winback!$B$2:$C$300,2,0),""))</f>
        <v/>
      </c>
      <c r="S4829">
        <f>IF($E4829=1,"NP","")&amp;IF($G4829=1,"+MOV","")&amp;IF($I4829=1,"+CS","")&amp;IF($K4829=1,"+WB","")</f>
        <v/>
      </c>
      <c r="T4829">
        <f>$E4829+$G4829+$I4829+$K4829</f>
        <v/>
      </c>
    </row>
    <row r="4830">
      <c r="A4830" t="inlineStr">
        <is>
          <t>322056560100</t>
        </is>
      </c>
      <c r="B4830" t="inlineStr">
        <is>
          <t>32205656</t>
        </is>
      </c>
      <c r="C4830" t="inlineStr">
        <is>
          <t>ZHANJUN HOU</t>
        </is>
      </c>
      <c r="D4830" t="inlineStr">
        <is>
          <t>ZHANJUNHOU</t>
        </is>
      </c>
      <c r="E4830">
        <f>IF(COUNTIFS(Registros!$A$2:$A$6000,"NP",Registros!$B$2:$B$6000,$A4830)&gt;0,1,0)</f>
        <v/>
      </c>
      <c r="F4830">
        <f>IF($E4830=1,SUMIFS(Registros!$F$2:$F$6000,Registros!$A$2:$A$6000,"NP",Registros!$B$2:$B$6000,$A4830),0)</f>
        <v/>
      </c>
      <c r="G4830">
        <f>IF(COUNTIFS(Registros!$A$2:$A$6000,"MOV",Registros!$B$2:$B$6000,$A4830)&gt;0,1,0)</f>
        <v/>
      </c>
      <c r="H4830">
        <f>IF($G4830=1,SUMIFS(Registros!$F$2:$F$6000,Registros!$A$2:$A$6000,"MOV",Registros!$B$2:$B$6000,$A4830),0)</f>
        <v/>
      </c>
      <c r="I4830">
        <f>IF(COUNTIFS(Registros!$A$2:$A$6000,"CS",Registros!$B$2:$B$6000,$A4830)&gt;0,1,0)</f>
        <v/>
      </c>
      <c r="J4830">
        <f>IF($I4830=1,SUMIFS(Registros!$I$2:$I$6000,Registros!$A$2:$A$6000,"CS",Registros!$B$2:$B$6000,$A4830),0)</f>
        <v/>
      </c>
      <c r="K4830">
        <f>IF(COUNTIFS(Winback!$K$2:$K$300,$D4830)&gt;0,1,0)</f>
        <v/>
      </c>
      <c r="L4830">
        <f>IF(AND($K4830=1,LEFT($A4830,3)="WB-"),SUMIFS(Winback!$D$2:$D$300,Winback!$K$2:$K$300,$D4830),0)</f>
        <v/>
      </c>
      <c r="M4830">
        <f>IF(OR($E4830=1,$G4830=1,SUMIFS(Registros!$J$2:$J$6000,Registros!$B$2:$B$6000,$A4830)&gt;0),1,0)</f>
        <v/>
      </c>
      <c r="N4830">
        <f>IF($J4830&gt;0,1,IF(COUNTIFS(Registros!$A$2:$A$6000,"CS",Registros!$B$2:$B$6000,$A4830,Registros!$K$2:$K$6000,"&lt;&gt;")&gt;0,1,0))</f>
        <v/>
      </c>
      <c r="O4830">
        <f>IF(AND($K4830=1,$E4830=0,$G4830=0,$I4830=0),"WINBACK",IF(AND($M4830=1,$N4830&gt;0),"CONVERGENTE",IF($M4830=1,"SOLO MÓVIL",IF($N4830&gt;0,"SOLO FIJO / INTERNET","SIN SERVICIOS"))))</f>
        <v/>
      </c>
      <c r="P4830">
        <f>IF($O4830="WINBACK","Recuperar (winback)",IF($O4830="CONVERGENTE","Upgrade / más líneas",IF($O4830="SOLO MÓVIL","Ofrecer fijo + internet (FLBBTV)",IF($O4830="SOLO FIJO / INTERNET","Ofrecer línea móvil Nextphone","Oferta completa (móvil + fijo + internet)"))))</f>
        <v/>
      </c>
      <c r="Q4830">
        <f>$F4830+$H4830+$L4830</f>
        <v/>
      </c>
      <c r="R4830">
        <f>IFERROR(VLOOKUP($A4830,Registros!$B$2:$G$6000,6,0),IFERROR(VLOOKUP($D4830,Winback!$B$2:$C$300,2,0),""))</f>
        <v/>
      </c>
      <c r="S4830">
        <f>IF($E4830=1,"NP","")&amp;IF($G4830=1,"+MOV","")&amp;IF($I4830=1,"+CS","")&amp;IF($K4830=1,"+WB","")</f>
        <v/>
      </c>
      <c r="T4830">
        <f>$E4830+$G4830+$I4830+$K4830</f>
        <v/>
      </c>
    </row>
    <row r="4831">
      <c r="A4831" t="inlineStr">
        <is>
          <t>348371220000</t>
        </is>
      </c>
      <c r="B4831" t="inlineStr">
        <is>
          <t>34837122</t>
        </is>
      </c>
      <c r="C4831" t="inlineStr">
        <is>
          <t>ZHANLONG HOU</t>
        </is>
      </c>
      <c r="D4831" t="inlineStr">
        <is>
          <t>ZHANLONGHOU</t>
        </is>
      </c>
      <c r="E4831">
        <f>IF(COUNTIFS(Registros!$A$2:$A$6000,"NP",Registros!$B$2:$B$6000,$A4831)&gt;0,1,0)</f>
        <v/>
      </c>
      <c r="F4831">
        <f>IF($E4831=1,SUMIFS(Registros!$F$2:$F$6000,Registros!$A$2:$A$6000,"NP",Registros!$B$2:$B$6000,$A4831),0)</f>
        <v/>
      </c>
      <c r="G4831">
        <f>IF(COUNTIFS(Registros!$A$2:$A$6000,"MOV",Registros!$B$2:$B$6000,$A4831)&gt;0,1,0)</f>
        <v/>
      </c>
      <c r="H4831">
        <f>IF($G4831=1,SUMIFS(Registros!$F$2:$F$6000,Registros!$A$2:$A$6000,"MOV",Registros!$B$2:$B$6000,$A4831),0)</f>
        <v/>
      </c>
      <c r="I4831">
        <f>IF(COUNTIFS(Registros!$A$2:$A$6000,"CS",Registros!$B$2:$B$6000,$A4831)&gt;0,1,0)</f>
        <v/>
      </c>
      <c r="J4831">
        <f>IF($I4831=1,SUMIFS(Registros!$I$2:$I$6000,Registros!$A$2:$A$6000,"CS",Registros!$B$2:$B$6000,$A4831),0)</f>
        <v/>
      </c>
      <c r="K4831">
        <f>IF(COUNTIFS(Winback!$K$2:$K$300,$D4831)&gt;0,1,0)</f>
        <v/>
      </c>
      <c r="L4831">
        <f>IF(AND($K4831=1,LEFT($A4831,3)="WB-"),SUMIFS(Winback!$D$2:$D$300,Winback!$K$2:$K$300,$D4831),0)</f>
        <v/>
      </c>
      <c r="M4831">
        <f>IF(OR($E4831=1,$G4831=1,SUMIFS(Registros!$J$2:$J$6000,Registros!$B$2:$B$6000,$A4831)&gt;0),1,0)</f>
        <v/>
      </c>
      <c r="N4831">
        <f>IF($J4831&gt;0,1,IF(COUNTIFS(Registros!$A$2:$A$6000,"CS",Registros!$B$2:$B$6000,$A4831,Registros!$K$2:$K$6000,"&lt;&gt;")&gt;0,1,0))</f>
        <v/>
      </c>
      <c r="O4831">
        <f>IF(AND($K4831=1,$E4831=0,$G4831=0,$I4831=0),"WINBACK",IF(AND($M4831=1,$N4831&gt;0),"CONVERGENTE",IF($M4831=1,"SOLO MÓVIL",IF($N4831&gt;0,"SOLO FIJO / INTERNET","SIN SERVICIOS"))))</f>
        <v/>
      </c>
      <c r="P4831">
        <f>IF($O4831="WINBACK","Recuperar (winback)",IF($O4831="CONVERGENTE","Upgrade / más líneas",IF($O4831="SOLO MÓVIL","Ofrecer fijo + internet (FLBBTV)",IF($O4831="SOLO FIJO / INTERNET","Ofrecer línea móvil Nextphone","Oferta completa (móvil + fijo + internet)"))))</f>
        <v/>
      </c>
      <c r="Q4831">
        <f>$F4831+$H4831+$L4831</f>
        <v/>
      </c>
      <c r="R4831">
        <f>IFERROR(VLOOKUP($A4831,Registros!$B$2:$G$6000,6,0),IFERROR(VLOOKUP($D4831,Winback!$B$2:$C$300,2,0),""))</f>
        <v/>
      </c>
      <c r="S4831">
        <f>IF($E4831=1,"NP","")&amp;IF($G4831=1,"+MOV","")&amp;IF($I4831=1,"+CS","")&amp;IF($K4831=1,"+WB","")</f>
        <v/>
      </c>
      <c r="T4831">
        <f>$E4831+$G4831+$I4831+$K4831</f>
        <v/>
      </c>
    </row>
    <row r="4832">
      <c r="A4832" t="inlineStr">
        <is>
          <t>132034770000</t>
        </is>
      </c>
      <c r="B4832" t="inlineStr">
        <is>
          <t>13203477</t>
        </is>
      </c>
      <c r="C4832" t="inlineStr">
        <is>
          <t>ZHANPEI CHU LUO</t>
        </is>
      </c>
      <c r="D4832" t="inlineStr">
        <is>
          <t>ZHANPEICHULUO</t>
        </is>
      </c>
      <c r="E4832">
        <f>IF(COUNTIFS(Registros!$A$2:$A$6000,"NP",Registros!$B$2:$B$6000,$A4832)&gt;0,1,0)</f>
        <v/>
      </c>
      <c r="F4832">
        <f>IF($E4832=1,SUMIFS(Registros!$F$2:$F$6000,Registros!$A$2:$A$6000,"NP",Registros!$B$2:$B$6000,$A4832),0)</f>
        <v/>
      </c>
      <c r="G4832">
        <f>IF(COUNTIFS(Registros!$A$2:$A$6000,"MOV",Registros!$B$2:$B$6000,$A4832)&gt;0,1,0)</f>
        <v/>
      </c>
      <c r="H4832">
        <f>IF($G4832=1,SUMIFS(Registros!$F$2:$F$6000,Registros!$A$2:$A$6000,"MOV",Registros!$B$2:$B$6000,$A4832),0)</f>
        <v/>
      </c>
      <c r="I4832">
        <f>IF(COUNTIFS(Registros!$A$2:$A$6000,"CS",Registros!$B$2:$B$6000,$A4832)&gt;0,1,0)</f>
        <v/>
      </c>
      <c r="J4832">
        <f>IF($I4832=1,SUMIFS(Registros!$I$2:$I$6000,Registros!$A$2:$A$6000,"CS",Registros!$B$2:$B$6000,$A4832),0)</f>
        <v/>
      </c>
      <c r="K4832">
        <f>IF(COUNTIFS(Winback!$K$2:$K$300,$D4832)&gt;0,1,0)</f>
        <v/>
      </c>
      <c r="L4832">
        <f>IF(AND($K4832=1,LEFT($A4832,3)="WB-"),SUMIFS(Winback!$D$2:$D$300,Winback!$K$2:$K$300,$D4832),0)</f>
        <v/>
      </c>
      <c r="M4832">
        <f>IF(OR($E4832=1,$G4832=1,SUMIFS(Registros!$J$2:$J$6000,Registros!$B$2:$B$6000,$A4832)&gt;0),1,0)</f>
        <v/>
      </c>
      <c r="N4832">
        <f>IF($J4832&gt;0,1,IF(COUNTIFS(Registros!$A$2:$A$6000,"CS",Registros!$B$2:$B$6000,$A4832,Registros!$K$2:$K$6000,"&lt;&gt;")&gt;0,1,0))</f>
        <v/>
      </c>
      <c r="O4832">
        <f>IF(AND($K4832=1,$E4832=0,$G4832=0,$I4832=0),"WINBACK",IF(AND($M4832=1,$N4832&gt;0),"CONVERGENTE",IF($M4832=1,"SOLO MÓVIL",IF($N4832&gt;0,"SOLO FIJO / INTERNET","SIN SERVICIOS"))))</f>
        <v/>
      </c>
      <c r="P4832">
        <f>IF($O4832="WINBACK","Recuperar (winback)",IF($O4832="CONVERGENTE","Upgrade / más líneas",IF($O4832="SOLO MÓVIL","Ofrecer fijo + internet (FLBBTV)",IF($O4832="SOLO FIJO / INTERNET","Ofrecer línea móvil Nextphone","Oferta completa (móvil + fijo + internet)"))))</f>
        <v/>
      </c>
      <c r="Q4832">
        <f>$F4832+$H4832+$L4832</f>
        <v/>
      </c>
      <c r="R4832">
        <f>IFERROR(VLOOKUP($A4832,Registros!$B$2:$G$6000,6,0),IFERROR(VLOOKUP($D4832,Winback!$B$2:$C$300,2,0),""))</f>
        <v/>
      </c>
      <c r="S4832">
        <f>IF($E4832=1,"NP","")&amp;IF($G4832=1,"+MOV","")&amp;IF($I4832=1,"+CS","")&amp;IF($K4832=1,"+WB","")</f>
        <v/>
      </c>
      <c r="T4832">
        <f>$E4832+$G4832+$I4832+$K4832</f>
        <v/>
      </c>
    </row>
    <row r="4833">
      <c r="A4833" t="inlineStr">
        <is>
          <t>292056560000</t>
        </is>
      </c>
      <c r="B4833" t="inlineStr">
        <is>
          <t>29205656</t>
        </is>
      </c>
      <c r="C4833" t="inlineStr">
        <is>
          <t>ZHAO CONG QIU</t>
        </is>
      </c>
      <c r="D4833" t="inlineStr">
        <is>
          <t>ZHAOCONGQIU</t>
        </is>
      </c>
      <c r="E4833">
        <f>IF(COUNTIFS(Registros!$A$2:$A$6000,"NP",Registros!$B$2:$B$6000,$A4833)&gt;0,1,0)</f>
        <v/>
      </c>
      <c r="F4833">
        <f>IF($E4833=1,SUMIFS(Registros!$F$2:$F$6000,Registros!$A$2:$A$6000,"NP",Registros!$B$2:$B$6000,$A4833),0)</f>
        <v/>
      </c>
      <c r="G4833">
        <f>IF(COUNTIFS(Registros!$A$2:$A$6000,"MOV",Registros!$B$2:$B$6000,$A4833)&gt;0,1,0)</f>
        <v/>
      </c>
      <c r="H4833">
        <f>IF($G4833=1,SUMIFS(Registros!$F$2:$F$6000,Registros!$A$2:$A$6000,"MOV",Registros!$B$2:$B$6000,$A4833),0)</f>
        <v/>
      </c>
      <c r="I4833">
        <f>IF(COUNTIFS(Registros!$A$2:$A$6000,"CS",Registros!$B$2:$B$6000,$A4833)&gt;0,1,0)</f>
        <v/>
      </c>
      <c r="J4833">
        <f>IF($I4833=1,SUMIFS(Registros!$I$2:$I$6000,Registros!$A$2:$A$6000,"CS",Registros!$B$2:$B$6000,$A4833),0)</f>
        <v/>
      </c>
      <c r="K4833">
        <f>IF(COUNTIFS(Winback!$K$2:$K$300,$D4833)&gt;0,1,0)</f>
        <v/>
      </c>
      <c r="L4833">
        <f>IF(AND($K4833=1,LEFT($A4833,3)="WB-"),SUMIFS(Winback!$D$2:$D$300,Winback!$K$2:$K$300,$D4833),0)</f>
        <v/>
      </c>
      <c r="M4833">
        <f>IF(OR($E4833=1,$G4833=1,SUMIFS(Registros!$J$2:$J$6000,Registros!$B$2:$B$6000,$A4833)&gt;0),1,0)</f>
        <v/>
      </c>
      <c r="N4833">
        <f>IF($J4833&gt;0,1,IF(COUNTIFS(Registros!$A$2:$A$6000,"CS",Registros!$B$2:$B$6000,$A4833,Registros!$K$2:$K$6000,"&lt;&gt;")&gt;0,1,0))</f>
        <v/>
      </c>
      <c r="O4833">
        <f>IF(AND($K4833=1,$E4833=0,$G4833=0,$I4833=0),"WINBACK",IF(AND($M4833=1,$N4833&gt;0),"CONVERGENTE",IF($M4833=1,"SOLO MÓVIL",IF($N4833&gt;0,"SOLO FIJO / INTERNET","SIN SERVICIOS"))))</f>
        <v/>
      </c>
      <c r="P4833">
        <f>IF($O4833="WINBACK","Recuperar (winback)",IF($O4833="CONVERGENTE","Upgrade / más líneas",IF($O4833="SOLO MÓVIL","Ofrecer fijo + internet (FLBBTV)",IF($O4833="SOLO FIJO / INTERNET","Ofrecer línea móvil Nextphone","Oferta completa (móvil + fijo + internet)"))))</f>
        <v/>
      </c>
      <c r="Q4833">
        <f>$F4833+$H4833+$L4833</f>
        <v/>
      </c>
      <c r="R4833">
        <f>IFERROR(VLOOKUP($A4833,Registros!$B$2:$G$6000,6,0),IFERROR(VLOOKUP($D4833,Winback!$B$2:$C$300,2,0),""))</f>
        <v/>
      </c>
      <c r="S4833">
        <f>IF($E4833=1,"NP","")&amp;IF($G4833=1,"+MOV","")&amp;IF($I4833=1,"+CS","")&amp;IF($K4833=1,"+WB","")</f>
        <v/>
      </c>
      <c r="T4833">
        <f>$E4833+$G4833+$I4833+$K4833</f>
        <v/>
      </c>
    </row>
    <row r="4834">
      <c r="A4834" t="inlineStr">
        <is>
          <t>355025920000</t>
        </is>
      </c>
      <c r="B4834" t="inlineStr">
        <is>
          <t>35502592</t>
        </is>
      </c>
      <c r="C4834" t="inlineStr">
        <is>
          <t>ZHAOHUAN ZH?NG</t>
        </is>
      </c>
      <c r="D4834" t="inlineStr">
        <is>
          <t>ZHAOHUANZHNG</t>
        </is>
      </c>
      <c r="E4834">
        <f>IF(COUNTIFS(Registros!$A$2:$A$6000,"NP",Registros!$B$2:$B$6000,$A4834)&gt;0,1,0)</f>
        <v/>
      </c>
      <c r="F4834">
        <f>IF($E4834=1,SUMIFS(Registros!$F$2:$F$6000,Registros!$A$2:$A$6000,"NP",Registros!$B$2:$B$6000,$A4834),0)</f>
        <v/>
      </c>
      <c r="G4834">
        <f>IF(COUNTIFS(Registros!$A$2:$A$6000,"MOV",Registros!$B$2:$B$6000,$A4834)&gt;0,1,0)</f>
        <v/>
      </c>
      <c r="H4834">
        <f>IF($G4834=1,SUMIFS(Registros!$F$2:$F$6000,Registros!$A$2:$A$6000,"MOV",Registros!$B$2:$B$6000,$A4834),0)</f>
        <v/>
      </c>
      <c r="I4834">
        <f>IF(COUNTIFS(Registros!$A$2:$A$6000,"CS",Registros!$B$2:$B$6000,$A4834)&gt;0,1,0)</f>
        <v/>
      </c>
      <c r="J4834">
        <f>IF($I4834=1,SUMIFS(Registros!$I$2:$I$6000,Registros!$A$2:$A$6000,"CS",Registros!$B$2:$B$6000,$A4834),0)</f>
        <v/>
      </c>
      <c r="K4834">
        <f>IF(COUNTIFS(Winback!$K$2:$K$300,$D4834)&gt;0,1,0)</f>
        <v/>
      </c>
      <c r="L4834">
        <f>IF(AND($K4834=1,LEFT($A4834,3)="WB-"),SUMIFS(Winback!$D$2:$D$300,Winback!$K$2:$K$300,$D4834),0)</f>
        <v/>
      </c>
      <c r="M4834">
        <f>IF(OR($E4834=1,$G4834=1,SUMIFS(Registros!$J$2:$J$6000,Registros!$B$2:$B$6000,$A4834)&gt;0),1,0)</f>
        <v/>
      </c>
      <c r="N4834">
        <f>IF($J4834&gt;0,1,IF(COUNTIFS(Registros!$A$2:$A$6000,"CS",Registros!$B$2:$B$6000,$A4834,Registros!$K$2:$K$6000,"&lt;&gt;")&gt;0,1,0))</f>
        <v/>
      </c>
      <c r="O4834">
        <f>IF(AND($K4834=1,$E4834=0,$G4834=0,$I4834=0),"WINBACK",IF(AND($M4834=1,$N4834&gt;0),"CONVERGENTE",IF($M4834=1,"SOLO MÓVIL",IF($N4834&gt;0,"SOLO FIJO / INTERNET","SIN SERVICIOS"))))</f>
        <v/>
      </c>
      <c r="P4834">
        <f>IF($O4834="WINBACK","Recuperar (winback)",IF($O4834="CONVERGENTE","Upgrade / más líneas",IF($O4834="SOLO MÓVIL","Ofrecer fijo + internet (FLBBTV)",IF($O4834="SOLO FIJO / INTERNET","Ofrecer línea móvil Nextphone","Oferta completa (móvil + fijo + internet)"))))</f>
        <v/>
      </c>
      <c r="Q4834">
        <f>$F4834+$H4834+$L4834</f>
        <v/>
      </c>
      <c r="R4834">
        <f>IFERROR(VLOOKUP($A4834,Registros!$B$2:$G$6000,6,0),IFERROR(VLOOKUP($D4834,Winback!$B$2:$C$300,2,0),""))</f>
        <v/>
      </c>
      <c r="S4834">
        <f>IF($E4834=1,"NP","")&amp;IF($G4834=1,"+MOV","")&amp;IF($I4834=1,"+CS","")&amp;IF($K4834=1,"+WB","")</f>
        <v/>
      </c>
      <c r="T4834">
        <f>$E4834+$G4834+$I4834+$K4834</f>
        <v/>
      </c>
    </row>
    <row r="4835">
      <c r="A4835" t="inlineStr">
        <is>
          <t>311066230000</t>
        </is>
      </c>
      <c r="B4835" t="inlineStr">
        <is>
          <t>31106623</t>
        </is>
      </c>
      <c r="C4835" t="inlineStr">
        <is>
          <t>ZHEN GUANG ZHANG</t>
        </is>
      </c>
      <c r="D4835" t="inlineStr">
        <is>
          <t>ZHENGUANGZHANG</t>
        </is>
      </c>
      <c r="E4835">
        <f>IF(COUNTIFS(Registros!$A$2:$A$6000,"NP",Registros!$B$2:$B$6000,$A4835)&gt;0,1,0)</f>
        <v/>
      </c>
      <c r="F4835">
        <f>IF($E4835=1,SUMIFS(Registros!$F$2:$F$6000,Registros!$A$2:$A$6000,"NP",Registros!$B$2:$B$6000,$A4835),0)</f>
        <v/>
      </c>
      <c r="G4835">
        <f>IF(COUNTIFS(Registros!$A$2:$A$6000,"MOV",Registros!$B$2:$B$6000,$A4835)&gt;0,1,0)</f>
        <v/>
      </c>
      <c r="H4835">
        <f>IF($G4835=1,SUMIFS(Registros!$F$2:$F$6000,Registros!$A$2:$A$6000,"MOV",Registros!$B$2:$B$6000,$A4835),0)</f>
        <v/>
      </c>
      <c r="I4835">
        <f>IF(COUNTIFS(Registros!$A$2:$A$6000,"CS",Registros!$B$2:$B$6000,$A4835)&gt;0,1,0)</f>
        <v/>
      </c>
      <c r="J4835">
        <f>IF($I4835=1,SUMIFS(Registros!$I$2:$I$6000,Registros!$A$2:$A$6000,"CS",Registros!$B$2:$B$6000,$A4835),0)</f>
        <v/>
      </c>
      <c r="K4835">
        <f>IF(COUNTIFS(Winback!$K$2:$K$300,$D4835)&gt;0,1,0)</f>
        <v/>
      </c>
      <c r="L4835">
        <f>IF(AND($K4835=1,LEFT($A4835,3)="WB-"),SUMIFS(Winback!$D$2:$D$300,Winback!$K$2:$K$300,$D4835),0)</f>
        <v/>
      </c>
      <c r="M4835">
        <f>IF(OR($E4835=1,$G4835=1,SUMIFS(Registros!$J$2:$J$6000,Registros!$B$2:$B$6000,$A4835)&gt;0),1,0)</f>
        <v/>
      </c>
      <c r="N4835">
        <f>IF($J4835&gt;0,1,IF(COUNTIFS(Registros!$A$2:$A$6000,"CS",Registros!$B$2:$B$6000,$A4835,Registros!$K$2:$K$6000,"&lt;&gt;")&gt;0,1,0))</f>
        <v/>
      </c>
      <c r="O4835">
        <f>IF(AND($K4835=1,$E4835=0,$G4835=0,$I4835=0),"WINBACK",IF(AND($M4835=1,$N4835&gt;0),"CONVERGENTE",IF($M4835=1,"SOLO MÓVIL",IF($N4835&gt;0,"SOLO FIJO / INTERNET","SIN SERVICIOS"))))</f>
        <v/>
      </c>
      <c r="P4835">
        <f>IF($O4835="WINBACK","Recuperar (winback)",IF($O4835="CONVERGENTE","Upgrade / más líneas",IF($O4835="SOLO MÓVIL","Ofrecer fijo + internet (FLBBTV)",IF($O4835="SOLO FIJO / INTERNET","Ofrecer línea móvil Nextphone","Oferta completa (móvil + fijo + internet)"))))</f>
        <v/>
      </c>
      <c r="Q4835">
        <f>$F4835+$H4835+$L4835</f>
        <v/>
      </c>
      <c r="R4835">
        <f>IFERROR(VLOOKUP($A4835,Registros!$B$2:$G$6000,6,0),IFERROR(VLOOKUP($D4835,Winback!$B$2:$C$300,2,0),""))</f>
        <v/>
      </c>
      <c r="S4835">
        <f>IF($E4835=1,"NP","")&amp;IF($G4835=1,"+MOV","")&amp;IF($I4835=1,"+CS","")&amp;IF($K4835=1,"+WB","")</f>
        <v/>
      </c>
      <c r="T4835">
        <f>$E4835+$G4835+$I4835+$K4835</f>
        <v/>
      </c>
    </row>
    <row r="4836">
      <c r="A4836" t="inlineStr">
        <is>
          <t>325088840000</t>
        </is>
      </c>
      <c r="B4836" t="inlineStr">
        <is>
          <t>32508884</t>
        </is>
      </c>
      <c r="C4836" t="inlineStr">
        <is>
          <t>ZHEN HUI XU</t>
        </is>
      </c>
      <c r="D4836" t="inlineStr">
        <is>
          <t>ZHENHUIXU</t>
        </is>
      </c>
      <c r="E4836">
        <f>IF(COUNTIFS(Registros!$A$2:$A$6000,"NP",Registros!$B$2:$B$6000,$A4836)&gt;0,1,0)</f>
        <v/>
      </c>
      <c r="F4836">
        <f>IF($E4836=1,SUMIFS(Registros!$F$2:$F$6000,Registros!$A$2:$A$6000,"NP",Registros!$B$2:$B$6000,$A4836),0)</f>
        <v/>
      </c>
      <c r="G4836">
        <f>IF(COUNTIFS(Registros!$A$2:$A$6000,"MOV",Registros!$B$2:$B$6000,$A4836)&gt;0,1,0)</f>
        <v/>
      </c>
      <c r="H4836">
        <f>IF($G4836=1,SUMIFS(Registros!$F$2:$F$6000,Registros!$A$2:$A$6000,"MOV",Registros!$B$2:$B$6000,$A4836),0)</f>
        <v/>
      </c>
      <c r="I4836">
        <f>IF(COUNTIFS(Registros!$A$2:$A$6000,"CS",Registros!$B$2:$B$6000,$A4836)&gt;0,1,0)</f>
        <v/>
      </c>
      <c r="J4836">
        <f>IF($I4836=1,SUMIFS(Registros!$I$2:$I$6000,Registros!$A$2:$A$6000,"CS",Registros!$B$2:$B$6000,$A4836),0)</f>
        <v/>
      </c>
      <c r="K4836">
        <f>IF(COUNTIFS(Winback!$K$2:$K$300,$D4836)&gt;0,1,0)</f>
        <v/>
      </c>
      <c r="L4836">
        <f>IF(AND($K4836=1,LEFT($A4836,3)="WB-"),SUMIFS(Winback!$D$2:$D$300,Winback!$K$2:$K$300,$D4836),0)</f>
        <v/>
      </c>
      <c r="M4836">
        <f>IF(OR($E4836=1,$G4836=1,SUMIFS(Registros!$J$2:$J$6000,Registros!$B$2:$B$6000,$A4836)&gt;0),1,0)</f>
        <v/>
      </c>
      <c r="N4836">
        <f>IF($J4836&gt;0,1,IF(COUNTIFS(Registros!$A$2:$A$6000,"CS",Registros!$B$2:$B$6000,$A4836,Registros!$K$2:$K$6000,"&lt;&gt;")&gt;0,1,0))</f>
        <v/>
      </c>
      <c r="O4836">
        <f>IF(AND($K4836=1,$E4836=0,$G4836=0,$I4836=0),"WINBACK",IF(AND($M4836=1,$N4836&gt;0),"CONVERGENTE",IF($M4836=1,"SOLO MÓVIL",IF($N4836&gt;0,"SOLO FIJO / INTERNET","SIN SERVICIOS"))))</f>
        <v/>
      </c>
      <c r="P4836">
        <f>IF($O4836="WINBACK","Recuperar (winback)",IF($O4836="CONVERGENTE","Upgrade / más líneas",IF($O4836="SOLO MÓVIL","Ofrecer fijo + internet (FLBBTV)",IF($O4836="SOLO FIJO / INTERNET","Ofrecer línea móvil Nextphone","Oferta completa (móvil + fijo + internet)"))))</f>
        <v/>
      </c>
      <c r="Q4836">
        <f>$F4836+$H4836+$L4836</f>
        <v/>
      </c>
      <c r="R4836">
        <f>IFERROR(VLOOKUP($A4836,Registros!$B$2:$G$6000,6,0),IFERROR(VLOOKUP($D4836,Winback!$B$2:$C$300,2,0),""))</f>
        <v/>
      </c>
      <c r="S4836">
        <f>IF($E4836=1,"NP","")&amp;IF($G4836=1,"+MOV","")&amp;IF($I4836=1,"+CS","")&amp;IF($K4836=1,"+WB","")</f>
        <v/>
      </c>
      <c r="T4836">
        <f>$E4836+$G4836+$I4836+$K4836</f>
        <v/>
      </c>
    </row>
    <row r="4837">
      <c r="A4837" t="inlineStr">
        <is>
          <t>336075960000</t>
        </is>
      </c>
      <c r="B4837" t="inlineStr">
        <is>
          <t>33607596</t>
        </is>
      </c>
      <c r="C4837" t="inlineStr">
        <is>
          <t>ZHENBIAO ZHANG</t>
        </is>
      </c>
      <c r="D4837" t="inlineStr">
        <is>
          <t>ZHENBIAOZHANG</t>
        </is>
      </c>
      <c r="E4837">
        <f>IF(COUNTIFS(Registros!$A$2:$A$6000,"NP",Registros!$B$2:$B$6000,$A4837)&gt;0,1,0)</f>
        <v/>
      </c>
      <c r="F4837">
        <f>IF($E4837=1,SUMIFS(Registros!$F$2:$F$6000,Registros!$A$2:$A$6000,"NP",Registros!$B$2:$B$6000,$A4837),0)</f>
        <v/>
      </c>
      <c r="G4837">
        <f>IF(COUNTIFS(Registros!$A$2:$A$6000,"MOV",Registros!$B$2:$B$6000,$A4837)&gt;0,1,0)</f>
        <v/>
      </c>
      <c r="H4837">
        <f>IF($G4837=1,SUMIFS(Registros!$F$2:$F$6000,Registros!$A$2:$A$6000,"MOV",Registros!$B$2:$B$6000,$A4837),0)</f>
        <v/>
      </c>
      <c r="I4837">
        <f>IF(COUNTIFS(Registros!$A$2:$A$6000,"CS",Registros!$B$2:$B$6000,$A4837)&gt;0,1,0)</f>
        <v/>
      </c>
      <c r="J4837">
        <f>IF($I4837=1,SUMIFS(Registros!$I$2:$I$6000,Registros!$A$2:$A$6000,"CS",Registros!$B$2:$B$6000,$A4837),0)</f>
        <v/>
      </c>
      <c r="K4837">
        <f>IF(COUNTIFS(Winback!$K$2:$K$300,$D4837)&gt;0,1,0)</f>
        <v/>
      </c>
      <c r="L4837">
        <f>IF(AND($K4837=1,LEFT($A4837,3)="WB-"),SUMIFS(Winback!$D$2:$D$300,Winback!$K$2:$K$300,$D4837),0)</f>
        <v/>
      </c>
      <c r="M4837">
        <f>IF(OR($E4837=1,$G4837=1,SUMIFS(Registros!$J$2:$J$6000,Registros!$B$2:$B$6000,$A4837)&gt;0),1,0)</f>
        <v/>
      </c>
      <c r="N4837">
        <f>IF($J4837&gt;0,1,IF(COUNTIFS(Registros!$A$2:$A$6000,"CS",Registros!$B$2:$B$6000,$A4837,Registros!$K$2:$K$6000,"&lt;&gt;")&gt;0,1,0))</f>
        <v/>
      </c>
      <c r="O4837">
        <f>IF(AND($K4837=1,$E4837=0,$G4837=0,$I4837=0),"WINBACK",IF(AND($M4837=1,$N4837&gt;0),"CONVERGENTE",IF($M4837=1,"SOLO MÓVIL",IF($N4837&gt;0,"SOLO FIJO / INTERNET","SIN SERVICIOS"))))</f>
        <v/>
      </c>
      <c r="P4837">
        <f>IF($O4837="WINBACK","Recuperar (winback)",IF($O4837="CONVERGENTE","Upgrade / más líneas",IF($O4837="SOLO MÓVIL","Ofrecer fijo + internet (FLBBTV)",IF($O4837="SOLO FIJO / INTERNET","Ofrecer línea móvil Nextphone","Oferta completa (móvil + fijo + internet)"))))</f>
        <v/>
      </c>
      <c r="Q4837">
        <f>$F4837+$H4837+$L4837</f>
        <v/>
      </c>
      <c r="R4837">
        <f>IFERROR(VLOOKUP($A4837,Registros!$B$2:$G$6000,6,0),IFERROR(VLOOKUP($D4837,Winback!$B$2:$C$300,2,0),""))</f>
        <v/>
      </c>
      <c r="S4837">
        <f>IF($E4837=1,"NP","")&amp;IF($G4837=1,"+MOV","")&amp;IF($I4837=1,"+CS","")&amp;IF($K4837=1,"+WB","")</f>
        <v/>
      </c>
      <c r="T4837">
        <f>$E4837+$G4837+$I4837+$K4837</f>
        <v/>
      </c>
    </row>
    <row r="4838">
      <c r="A4838" t="inlineStr">
        <is>
          <t>356077680000</t>
        </is>
      </c>
      <c r="B4838" t="inlineStr">
        <is>
          <t>35607768</t>
        </is>
      </c>
      <c r="C4838" t="inlineStr">
        <is>
          <t>ZHENGDONG WANG</t>
        </is>
      </c>
      <c r="D4838" t="inlineStr">
        <is>
          <t>ZHENGDONGWANG</t>
        </is>
      </c>
      <c r="E4838">
        <f>IF(COUNTIFS(Registros!$A$2:$A$6000,"NP",Registros!$B$2:$B$6000,$A4838)&gt;0,1,0)</f>
        <v/>
      </c>
      <c r="F4838">
        <f>IF($E4838=1,SUMIFS(Registros!$F$2:$F$6000,Registros!$A$2:$A$6000,"NP",Registros!$B$2:$B$6000,$A4838),0)</f>
        <v/>
      </c>
      <c r="G4838">
        <f>IF(COUNTIFS(Registros!$A$2:$A$6000,"MOV",Registros!$B$2:$B$6000,$A4838)&gt;0,1,0)</f>
        <v/>
      </c>
      <c r="H4838">
        <f>IF($G4838=1,SUMIFS(Registros!$F$2:$F$6000,Registros!$A$2:$A$6000,"MOV",Registros!$B$2:$B$6000,$A4838),0)</f>
        <v/>
      </c>
      <c r="I4838">
        <f>IF(COUNTIFS(Registros!$A$2:$A$6000,"CS",Registros!$B$2:$B$6000,$A4838)&gt;0,1,0)</f>
        <v/>
      </c>
      <c r="J4838">
        <f>IF($I4838=1,SUMIFS(Registros!$I$2:$I$6000,Registros!$A$2:$A$6000,"CS",Registros!$B$2:$B$6000,$A4838),0)</f>
        <v/>
      </c>
      <c r="K4838">
        <f>IF(COUNTIFS(Winback!$K$2:$K$300,$D4838)&gt;0,1,0)</f>
        <v/>
      </c>
      <c r="L4838">
        <f>IF(AND($K4838=1,LEFT($A4838,3)="WB-"),SUMIFS(Winback!$D$2:$D$300,Winback!$K$2:$K$300,$D4838),0)</f>
        <v/>
      </c>
      <c r="M4838">
        <f>IF(OR($E4838=1,$G4838=1,SUMIFS(Registros!$J$2:$J$6000,Registros!$B$2:$B$6000,$A4838)&gt;0),1,0)</f>
        <v/>
      </c>
      <c r="N4838">
        <f>IF($J4838&gt;0,1,IF(COUNTIFS(Registros!$A$2:$A$6000,"CS",Registros!$B$2:$B$6000,$A4838,Registros!$K$2:$K$6000,"&lt;&gt;")&gt;0,1,0))</f>
        <v/>
      </c>
      <c r="O4838">
        <f>IF(AND($K4838=1,$E4838=0,$G4838=0,$I4838=0),"WINBACK",IF(AND($M4838=1,$N4838&gt;0),"CONVERGENTE",IF($M4838=1,"SOLO MÓVIL",IF($N4838&gt;0,"SOLO FIJO / INTERNET","SIN SERVICIOS"))))</f>
        <v/>
      </c>
      <c r="P4838">
        <f>IF($O4838="WINBACK","Recuperar (winback)",IF($O4838="CONVERGENTE","Upgrade / más líneas",IF($O4838="SOLO MÓVIL","Ofrecer fijo + internet (FLBBTV)",IF($O4838="SOLO FIJO / INTERNET","Ofrecer línea móvil Nextphone","Oferta completa (móvil + fijo + internet)"))))</f>
        <v/>
      </c>
      <c r="Q4838">
        <f>$F4838+$H4838+$L4838</f>
        <v/>
      </c>
      <c r="R4838">
        <f>IFERROR(VLOOKUP($A4838,Registros!$B$2:$G$6000,6,0),IFERROR(VLOOKUP($D4838,Winback!$B$2:$C$300,2,0),""))</f>
        <v/>
      </c>
      <c r="S4838">
        <f>IF($E4838=1,"NP","")&amp;IF($G4838=1,"+MOV","")&amp;IF($I4838=1,"+CS","")&amp;IF($K4838=1,"+WB","")</f>
        <v/>
      </c>
      <c r="T4838">
        <f>$E4838+$G4838+$I4838+$K4838</f>
        <v/>
      </c>
    </row>
    <row r="4839">
      <c r="A4839" t="inlineStr">
        <is>
          <t>358119490000</t>
        </is>
      </c>
      <c r="B4839" t="inlineStr">
        <is>
          <t>35811949</t>
        </is>
      </c>
      <c r="C4839" t="inlineStr">
        <is>
          <t>ZHENGDONG WANG</t>
        </is>
      </c>
      <c r="D4839" t="inlineStr">
        <is>
          <t>ZHENGDONGWANG</t>
        </is>
      </c>
      <c r="E4839">
        <f>IF(COUNTIFS(Registros!$A$2:$A$6000,"NP",Registros!$B$2:$B$6000,$A4839)&gt;0,1,0)</f>
        <v/>
      </c>
      <c r="F4839">
        <f>IF($E4839=1,SUMIFS(Registros!$F$2:$F$6000,Registros!$A$2:$A$6000,"NP",Registros!$B$2:$B$6000,$A4839),0)</f>
        <v/>
      </c>
      <c r="G4839">
        <f>IF(COUNTIFS(Registros!$A$2:$A$6000,"MOV",Registros!$B$2:$B$6000,$A4839)&gt;0,1,0)</f>
        <v/>
      </c>
      <c r="H4839">
        <f>IF($G4839=1,SUMIFS(Registros!$F$2:$F$6000,Registros!$A$2:$A$6000,"MOV",Registros!$B$2:$B$6000,$A4839),0)</f>
        <v/>
      </c>
      <c r="I4839">
        <f>IF(COUNTIFS(Registros!$A$2:$A$6000,"CS",Registros!$B$2:$B$6000,$A4839)&gt;0,1,0)</f>
        <v/>
      </c>
      <c r="J4839">
        <f>IF($I4839=1,SUMIFS(Registros!$I$2:$I$6000,Registros!$A$2:$A$6000,"CS",Registros!$B$2:$B$6000,$A4839),0)</f>
        <v/>
      </c>
      <c r="K4839">
        <f>IF(COUNTIFS(Winback!$K$2:$K$300,$D4839)&gt;0,1,0)</f>
        <v/>
      </c>
      <c r="L4839">
        <f>IF(AND($K4839=1,LEFT($A4839,3)="WB-"),SUMIFS(Winback!$D$2:$D$300,Winback!$K$2:$K$300,$D4839),0)</f>
        <v/>
      </c>
      <c r="M4839">
        <f>IF(OR($E4839=1,$G4839=1,SUMIFS(Registros!$J$2:$J$6000,Registros!$B$2:$B$6000,$A4839)&gt;0),1,0)</f>
        <v/>
      </c>
      <c r="N4839">
        <f>IF($J4839&gt;0,1,IF(COUNTIFS(Registros!$A$2:$A$6000,"CS",Registros!$B$2:$B$6000,$A4839,Registros!$K$2:$K$6000,"&lt;&gt;")&gt;0,1,0))</f>
        <v/>
      </c>
      <c r="O4839">
        <f>IF(AND($K4839=1,$E4839=0,$G4839=0,$I4839=0),"WINBACK",IF(AND($M4839=1,$N4839&gt;0),"CONVERGENTE",IF($M4839=1,"SOLO MÓVIL",IF($N4839&gt;0,"SOLO FIJO / INTERNET","SIN SERVICIOS"))))</f>
        <v/>
      </c>
      <c r="P4839">
        <f>IF($O4839="WINBACK","Recuperar (winback)",IF($O4839="CONVERGENTE","Upgrade / más líneas",IF($O4839="SOLO MÓVIL","Ofrecer fijo + internet (FLBBTV)",IF($O4839="SOLO FIJO / INTERNET","Ofrecer línea móvil Nextphone","Oferta completa (móvil + fijo + internet)"))))</f>
        <v/>
      </c>
      <c r="Q4839">
        <f>$F4839+$H4839+$L4839</f>
        <v/>
      </c>
      <c r="R4839">
        <f>IFERROR(VLOOKUP($A4839,Registros!$B$2:$G$6000,6,0),IFERROR(VLOOKUP($D4839,Winback!$B$2:$C$300,2,0),""))</f>
        <v/>
      </c>
      <c r="S4839">
        <f>IF($E4839=1,"NP","")&amp;IF($G4839=1,"+MOV","")&amp;IF($I4839=1,"+CS","")&amp;IF($K4839=1,"+WB","")</f>
        <v/>
      </c>
      <c r="T4839">
        <f>$E4839+$G4839+$I4839+$K4839</f>
        <v/>
      </c>
    </row>
    <row r="4840">
      <c r="A4840" t="inlineStr">
        <is>
          <t>342236750000</t>
        </is>
      </c>
      <c r="B4840" t="inlineStr">
        <is>
          <t>34223675</t>
        </is>
      </c>
      <c r="C4840" t="inlineStr">
        <is>
          <t>ZHENMING HUANG</t>
        </is>
      </c>
      <c r="D4840" t="inlineStr">
        <is>
          <t>ZHENMINGHUANG</t>
        </is>
      </c>
      <c r="E4840">
        <f>IF(COUNTIFS(Registros!$A$2:$A$6000,"NP",Registros!$B$2:$B$6000,$A4840)&gt;0,1,0)</f>
        <v/>
      </c>
      <c r="F4840">
        <f>IF($E4840=1,SUMIFS(Registros!$F$2:$F$6000,Registros!$A$2:$A$6000,"NP",Registros!$B$2:$B$6000,$A4840),0)</f>
        <v/>
      </c>
      <c r="G4840">
        <f>IF(COUNTIFS(Registros!$A$2:$A$6000,"MOV",Registros!$B$2:$B$6000,$A4840)&gt;0,1,0)</f>
        <v/>
      </c>
      <c r="H4840">
        <f>IF($G4840=1,SUMIFS(Registros!$F$2:$F$6000,Registros!$A$2:$A$6000,"MOV",Registros!$B$2:$B$6000,$A4840),0)</f>
        <v/>
      </c>
      <c r="I4840">
        <f>IF(COUNTIFS(Registros!$A$2:$A$6000,"CS",Registros!$B$2:$B$6000,$A4840)&gt;0,1,0)</f>
        <v/>
      </c>
      <c r="J4840">
        <f>IF($I4840=1,SUMIFS(Registros!$I$2:$I$6000,Registros!$A$2:$A$6000,"CS",Registros!$B$2:$B$6000,$A4840),0)</f>
        <v/>
      </c>
      <c r="K4840">
        <f>IF(COUNTIFS(Winback!$K$2:$K$300,$D4840)&gt;0,1,0)</f>
        <v/>
      </c>
      <c r="L4840">
        <f>IF(AND($K4840=1,LEFT($A4840,3)="WB-"),SUMIFS(Winback!$D$2:$D$300,Winback!$K$2:$K$300,$D4840),0)</f>
        <v/>
      </c>
      <c r="M4840">
        <f>IF(OR($E4840=1,$G4840=1,SUMIFS(Registros!$J$2:$J$6000,Registros!$B$2:$B$6000,$A4840)&gt;0),1,0)</f>
        <v/>
      </c>
      <c r="N4840">
        <f>IF($J4840&gt;0,1,IF(COUNTIFS(Registros!$A$2:$A$6000,"CS",Registros!$B$2:$B$6000,$A4840,Registros!$K$2:$K$6000,"&lt;&gt;")&gt;0,1,0))</f>
        <v/>
      </c>
      <c r="O4840">
        <f>IF(AND($K4840=1,$E4840=0,$G4840=0,$I4840=0),"WINBACK",IF(AND($M4840=1,$N4840&gt;0),"CONVERGENTE",IF($M4840=1,"SOLO MÓVIL",IF($N4840&gt;0,"SOLO FIJO / INTERNET","SIN SERVICIOS"))))</f>
        <v/>
      </c>
      <c r="P4840">
        <f>IF($O4840="WINBACK","Recuperar (winback)",IF($O4840="CONVERGENTE","Upgrade / más líneas",IF($O4840="SOLO MÓVIL","Ofrecer fijo + internet (FLBBTV)",IF($O4840="SOLO FIJO / INTERNET","Ofrecer línea móvil Nextphone","Oferta completa (móvil + fijo + internet)"))))</f>
        <v/>
      </c>
      <c r="Q4840">
        <f>$F4840+$H4840+$L4840</f>
        <v/>
      </c>
      <c r="R4840">
        <f>IFERROR(VLOOKUP($A4840,Registros!$B$2:$G$6000,6,0),IFERROR(VLOOKUP($D4840,Winback!$B$2:$C$300,2,0),""))</f>
        <v/>
      </c>
      <c r="S4840">
        <f>IF($E4840=1,"NP","")&amp;IF($G4840=1,"+MOV","")&amp;IF($I4840=1,"+CS","")&amp;IF($K4840=1,"+WB","")</f>
        <v/>
      </c>
      <c r="T4840">
        <f>$E4840+$G4840+$I4840+$K4840</f>
        <v/>
      </c>
    </row>
    <row r="4841">
      <c r="A4841" t="inlineStr">
        <is>
          <t>326034180000</t>
        </is>
      </c>
      <c r="B4841" t="inlineStr">
        <is>
          <t>32603418</t>
        </is>
      </c>
      <c r="C4841" t="inlineStr">
        <is>
          <t>ZHENXIONG FAN</t>
        </is>
      </c>
      <c r="D4841" t="inlineStr">
        <is>
          <t>ZHENXIONGFAN</t>
        </is>
      </c>
      <c r="E4841">
        <f>IF(COUNTIFS(Registros!$A$2:$A$6000,"NP",Registros!$B$2:$B$6000,$A4841)&gt;0,1,0)</f>
        <v/>
      </c>
      <c r="F4841">
        <f>IF($E4841=1,SUMIFS(Registros!$F$2:$F$6000,Registros!$A$2:$A$6000,"NP",Registros!$B$2:$B$6000,$A4841),0)</f>
        <v/>
      </c>
      <c r="G4841">
        <f>IF(COUNTIFS(Registros!$A$2:$A$6000,"MOV",Registros!$B$2:$B$6000,$A4841)&gt;0,1,0)</f>
        <v/>
      </c>
      <c r="H4841">
        <f>IF($G4841=1,SUMIFS(Registros!$F$2:$F$6000,Registros!$A$2:$A$6000,"MOV",Registros!$B$2:$B$6000,$A4841),0)</f>
        <v/>
      </c>
      <c r="I4841">
        <f>IF(COUNTIFS(Registros!$A$2:$A$6000,"CS",Registros!$B$2:$B$6000,$A4841)&gt;0,1,0)</f>
        <v/>
      </c>
      <c r="J4841">
        <f>IF($I4841=1,SUMIFS(Registros!$I$2:$I$6000,Registros!$A$2:$A$6000,"CS",Registros!$B$2:$B$6000,$A4841),0)</f>
        <v/>
      </c>
      <c r="K4841">
        <f>IF(COUNTIFS(Winback!$K$2:$K$300,$D4841)&gt;0,1,0)</f>
        <v/>
      </c>
      <c r="L4841">
        <f>IF(AND($K4841=1,LEFT($A4841,3)="WB-"),SUMIFS(Winback!$D$2:$D$300,Winback!$K$2:$K$300,$D4841),0)</f>
        <v/>
      </c>
      <c r="M4841">
        <f>IF(OR($E4841=1,$G4841=1,SUMIFS(Registros!$J$2:$J$6000,Registros!$B$2:$B$6000,$A4841)&gt;0),1,0)</f>
        <v/>
      </c>
      <c r="N4841">
        <f>IF($J4841&gt;0,1,IF(COUNTIFS(Registros!$A$2:$A$6000,"CS",Registros!$B$2:$B$6000,$A4841,Registros!$K$2:$K$6000,"&lt;&gt;")&gt;0,1,0))</f>
        <v/>
      </c>
      <c r="O4841">
        <f>IF(AND($K4841=1,$E4841=0,$G4841=0,$I4841=0),"WINBACK",IF(AND($M4841=1,$N4841&gt;0),"CONVERGENTE",IF($M4841=1,"SOLO MÓVIL",IF($N4841&gt;0,"SOLO FIJO / INTERNET","SIN SERVICIOS"))))</f>
        <v/>
      </c>
      <c r="P4841">
        <f>IF($O4841="WINBACK","Recuperar (winback)",IF($O4841="CONVERGENTE","Upgrade / más líneas",IF($O4841="SOLO MÓVIL","Ofrecer fijo + internet (FLBBTV)",IF($O4841="SOLO FIJO / INTERNET","Ofrecer línea móvil Nextphone","Oferta completa (móvil + fijo + internet)"))))</f>
        <v/>
      </c>
      <c r="Q4841">
        <f>$F4841+$H4841+$L4841</f>
        <v/>
      </c>
      <c r="R4841">
        <f>IFERROR(VLOOKUP($A4841,Registros!$B$2:$G$6000,6,0),IFERROR(VLOOKUP($D4841,Winback!$B$2:$C$300,2,0),""))</f>
        <v/>
      </c>
      <c r="S4841">
        <f>IF($E4841=1,"NP","")&amp;IF($G4841=1,"+MOV","")&amp;IF($I4841=1,"+CS","")&amp;IF($K4841=1,"+WB","")</f>
        <v/>
      </c>
      <c r="T4841">
        <f>$E4841+$G4841+$I4841+$K4841</f>
        <v/>
      </c>
    </row>
    <row r="4842">
      <c r="A4842" t="inlineStr">
        <is>
          <t>344310200000</t>
        </is>
      </c>
      <c r="B4842" t="inlineStr">
        <is>
          <t>34431020</t>
        </is>
      </c>
      <c r="C4842" t="inlineStr">
        <is>
          <t>ZHI GANG ZOU ZHUO</t>
        </is>
      </c>
      <c r="D4842" t="inlineStr">
        <is>
          <t>ZHIGANGZOUZHUO</t>
        </is>
      </c>
      <c r="E4842">
        <f>IF(COUNTIFS(Registros!$A$2:$A$6000,"NP",Registros!$B$2:$B$6000,$A4842)&gt;0,1,0)</f>
        <v/>
      </c>
      <c r="F4842">
        <f>IF($E4842=1,SUMIFS(Registros!$F$2:$F$6000,Registros!$A$2:$A$6000,"NP",Registros!$B$2:$B$6000,$A4842),0)</f>
        <v/>
      </c>
      <c r="G4842">
        <f>IF(COUNTIFS(Registros!$A$2:$A$6000,"MOV",Registros!$B$2:$B$6000,$A4842)&gt;0,1,0)</f>
        <v/>
      </c>
      <c r="H4842">
        <f>IF($G4842=1,SUMIFS(Registros!$F$2:$F$6000,Registros!$A$2:$A$6000,"MOV",Registros!$B$2:$B$6000,$A4842),0)</f>
        <v/>
      </c>
      <c r="I4842">
        <f>IF(COUNTIFS(Registros!$A$2:$A$6000,"CS",Registros!$B$2:$B$6000,$A4842)&gt;0,1,0)</f>
        <v/>
      </c>
      <c r="J4842">
        <f>IF($I4842=1,SUMIFS(Registros!$I$2:$I$6000,Registros!$A$2:$A$6000,"CS",Registros!$B$2:$B$6000,$A4842),0)</f>
        <v/>
      </c>
      <c r="K4842">
        <f>IF(COUNTIFS(Winback!$K$2:$K$300,$D4842)&gt;0,1,0)</f>
        <v/>
      </c>
      <c r="L4842">
        <f>IF(AND($K4842=1,LEFT($A4842,3)="WB-"),SUMIFS(Winback!$D$2:$D$300,Winback!$K$2:$K$300,$D4842),0)</f>
        <v/>
      </c>
      <c r="M4842">
        <f>IF(OR($E4842=1,$G4842=1,SUMIFS(Registros!$J$2:$J$6000,Registros!$B$2:$B$6000,$A4842)&gt;0),1,0)</f>
        <v/>
      </c>
      <c r="N4842">
        <f>IF($J4842&gt;0,1,IF(COUNTIFS(Registros!$A$2:$A$6000,"CS",Registros!$B$2:$B$6000,$A4842,Registros!$K$2:$K$6000,"&lt;&gt;")&gt;0,1,0))</f>
        <v/>
      </c>
      <c r="O4842">
        <f>IF(AND($K4842=1,$E4842=0,$G4842=0,$I4842=0),"WINBACK",IF(AND($M4842=1,$N4842&gt;0),"CONVERGENTE",IF($M4842=1,"SOLO MÓVIL",IF($N4842&gt;0,"SOLO FIJO / INTERNET","SIN SERVICIOS"))))</f>
        <v/>
      </c>
      <c r="P4842">
        <f>IF($O4842="WINBACK","Recuperar (winback)",IF($O4842="CONVERGENTE","Upgrade / más líneas",IF($O4842="SOLO MÓVIL","Ofrecer fijo + internet (FLBBTV)",IF($O4842="SOLO FIJO / INTERNET","Ofrecer línea móvil Nextphone","Oferta completa (móvil + fijo + internet)"))))</f>
        <v/>
      </c>
      <c r="Q4842">
        <f>$F4842+$H4842+$L4842</f>
        <v/>
      </c>
      <c r="R4842">
        <f>IFERROR(VLOOKUP($A4842,Registros!$B$2:$G$6000,6,0),IFERROR(VLOOKUP($D4842,Winback!$B$2:$C$300,2,0),""))</f>
        <v/>
      </c>
      <c r="S4842">
        <f>IF($E4842=1,"NP","")&amp;IF($G4842=1,"+MOV","")&amp;IF($I4842=1,"+CS","")&amp;IF($K4842=1,"+WB","")</f>
        <v/>
      </c>
      <c r="T4842">
        <f>$E4842+$G4842+$I4842+$K4842</f>
        <v/>
      </c>
    </row>
    <row r="4843">
      <c r="A4843" t="inlineStr">
        <is>
          <t>196056550000</t>
        </is>
      </c>
      <c r="B4843" t="inlineStr">
        <is>
          <t>19605655</t>
        </is>
      </c>
      <c r="C4843" t="inlineStr">
        <is>
          <t>ZHI HAO LIU ZHONG</t>
        </is>
      </c>
      <c r="D4843" t="inlineStr">
        <is>
          <t>ZHIHAOLIUZHONG</t>
        </is>
      </c>
      <c r="E4843">
        <f>IF(COUNTIFS(Registros!$A$2:$A$6000,"NP",Registros!$B$2:$B$6000,$A4843)&gt;0,1,0)</f>
        <v/>
      </c>
      <c r="F4843">
        <f>IF($E4843=1,SUMIFS(Registros!$F$2:$F$6000,Registros!$A$2:$A$6000,"NP",Registros!$B$2:$B$6000,$A4843),0)</f>
        <v/>
      </c>
      <c r="G4843">
        <f>IF(COUNTIFS(Registros!$A$2:$A$6000,"MOV",Registros!$B$2:$B$6000,$A4843)&gt;0,1,0)</f>
        <v/>
      </c>
      <c r="H4843">
        <f>IF($G4843=1,SUMIFS(Registros!$F$2:$F$6000,Registros!$A$2:$A$6000,"MOV",Registros!$B$2:$B$6000,$A4843),0)</f>
        <v/>
      </c>
      <c r="I4843">
        <f>IF(COUNTIFS(Registros!$A$2:$A$6000,"CS",Registros!$B$2:$B$6000,$A4843)&gt;0,1,0)</f>
        <v/>
      </c>
      <c r="J4843">
        <f>IF($I4843=1,SUMIFS(Registros!$I$2:$I$6000,Registros!$A$2:$A$6000,"CS",Registros!$B$2:$B$6000,$A4843),0)</f>
        <v/>
      </c>
      <c r="K4843">
        <f>IF(COUNTIFS(Winback!$K$2:$K$300,$D4843)&gt;0,1,0)</f>
        <v/>
      </c>
      <c r="L4843">
        <f>IF(AND($K4843=1,LEFT($A4843,3)="WB-"),SUMIFS(Winback!$D$2:$D$300,Winback!$K$2:$K$300,$D4843),0)</f>
        <v/>
      </c>
      <c r="M4843">
        <f>IF(OR($E4843=1,$G4843=1,SUMIFS(Registros!$J$2:$J$6000,Registros!$B$2:$B$6000,$A4843)&gt;0),1,0)</f>
        <v/>
      </c>
      <c r="N4843">
        <f>IF($J4843&gt;0,1,IF(COUNTIFS(Registros!$A$2:$A$6000,"CS",Registros!$B$2:$B$6000,$A4843,Registros!$K$2:$K$6000,"&lt;&gt;")&gt;0,1,0))</f>
        <v/>
      </c>
      <c r="O4843">
        <f>IF(AND($K4843=1,$E4843=0,$G4843=0,$I4843=0),"WINBACK",IF(AND($M4843=1,$N4843&gt;0),"CONVERGENTE",IF($M4843=1,"SOLO MÓVIL",IF($N4843&gt;0,"SOLO FIJO / INTERNET","SIN SERVICIOS"))))</f>
        <v/>
      </c>
      <c r="P4843">
        <f>IF($O4843="WINBACK","Recuperar (winback)",IF($O4843="CONVERGENTE","Upgrade / más líneas",IF($O4843="SOLO MÓVIL","Ofrecer fijo + internet (FLBBTV)",IF($O4843="SOLO FIJO / INTERNET","Ofrecer línea móvil Nextphone","Oferta completa (móvil + fijo + internet)"))))</f>
        <v/>
      </c>
      <c r="Q4843">
        <f>$F4843+$H4843+$L4843</f>
        <v/>
      </c>
      <c r="R4843">
        <f>IFERROR(VLOOKUP($A4843,Registros!$B$2:$G$6000,6,0),IFERROR(VLOOKUP($D4843,Winback!$B$2:$C$300,2,0),""))</f>
        <v/>
      </c>
      <c r="S4843">
        <f>IF($E4843=1,"NP","")&amp;IF($G4843=1,"+MOV","")&amp;IF($I4843=1,"+CS","")&amp;IF($K4843=1,"+WB","")</f>
        <v/>
      </c>
      <c r="T4843">
        <f>$E4843+$G4843+$I4843+$K4843</f>
        <v/>
      </c>
    </row>
    <row r="4844">
      <c r="A4844" t="inlineStr">
        <is>
          <t>324033100000</t>
        </is>
      </c>
      <c r="B4844" t="inlineStr">
        <is>
          <t>32403310</t>
        </is>
      </c>
      <c r="C4844" t="inlineStr">
        <is>
          <t>ZHI HE LI</t>
        </is>
      </c>
      <c r="D4844" t="inlineStr">
        <is>
          <t>ZHIHELI</t>
        </is>
      </c>
      <c r="E4844">
        <f>IF(COUNTIFS(Registros!$A$2:$A$6000,"NP",Registros!$B$2:$B$6000,$A4844)&gt;0,1,0)</f>
        <v/>
      </c>
      <c r="F4844">
        <f>IF($E4844=1,SUMIFS(Registros!$F$2:$F$6000,Registros!$A$2:$A$6000,"NP",Registros!$B$2:$B$6000,$A4844),0)</f>
        <v/>
      </c>
      <c r="G4844">
        <f>IF(COUNTIFS(Registros!$A$2:$A$6000,"MOV",Registros!$B$2:$B$6000,$A4844)&gt;0,1,0)</f>
        <v/>
      </c>
      <c r="H4844">
        <f>IF($G4844=1,SUMIFS(Registros!$F$2:$F$6000,Registros!$A$2:$A$6000,"MOV",Registros!$B$2:$B$6000,$A4844),0)</f>
        <v/>
      </c>
      <c r="I4844">
        <f>IF(COUNTIFS(Registros!$A$2:$A$6000,"CS",Registros!$B$2:$B$6000,$A4844)&gt;0,1,0)</f>
        <v/>
      </c>
      <c r="J4844">
        <f>IF($I4844=1,SUMIFS(Registros!$I$2:$I$6000,Registros!$A$2:$A$6000,"CS",Registros!$B$2:$B$6000,$A4844),0)</f>
        <v/>
      </c>
      <c r="K4844">
        <f>IF(COUNTIFS(Winback!$K$2:$K$300,$D4844)&gt;0,1,0)</f>
        <v/>
      </c>
      <c r="L4844">
        <f>IF(AND($K4844=1,LEFT($A4844,3)="WB-"),SUMIFS(Winback!$D$2:$D$300,Winback!$K$2:$K$300,$D4844),0)</f>
        <v/>
      </c>
      <c r="M4844">
        <f>IF(OR($E4844=1,$G4844=1,SUMIFS(Registros!$J$2:$J$6000,Registros!$B$2:$B$6000,$A4844)&gt;0),1,0)</f>
        <v/>
      </c>
      <c r="N4844">
        <f>IF($J4844&gt;0,1,IF(COUNTIFS(Registros!$A$2:$A$6000,"CS",Registros!$B$2:$B$6000,$A4844,Registros!$K$2:$K$6000,"&lt;&gt;")&gt;0,1,0))</f>
        <v/>
      </c>
      <c r="O4844">
        <f>IF(AND($K4844=1,$E4844=0,$G4844=0,$I4844=0),"WINBACK",IF(AND($M4844=1,$N4844&gt;0),"CONVERGENTE",IF($M4844=1,"SOLO MÓVIL",IF($N4844&gt;0,"SOLO FIJO / INTERNET","SIN SERVICIOS"))))</f>
        <v/>
      </c>
      <c r="P4844">
        <f>IF($O4844="WINBACK","Recuperar (winback)",IF($O4844="CONVERGENTE","Upgrade / más líneas",IF($O4844="SOLO MÓVIL","Ofrecer fijo + internet (FLBBTV)",IF($O4844="SOLO FIJO / INTERNET","Ofrecer línea móvil Nextphone","Oferta completa (móvil + fijo + internet)"))))</f>
        <v/>
      </c>
      <c r="Q4844">
        <f>$F4844+$H4844+$L4844</f>
        <v/>
      </c>
      <c r="R4844">
        <f>IFERROR(VLOOKUP($A4844,Registros!$B$2:$G$6000,6,0),IFERROR(VLOOKUP($D4844,Winback!$B$2:$C$300,2,0),""))</f>
        <v/>
      </c>
      <c r="S4844">
        <f>IF($E4844=1,"NP","")&amp;IF($G4844=1,"+MOV","")&amp;IF($I4844=1,"+CS","")&amp;IF($K4844=1,"+WB","")</f>
        <v/>
      </c>
      <c r="T4844">
        <f>$E4844+$G4844+$I4844+$K4844</f>
        <v/>
      </c>
    </row>
    <row r="4845">
      <c r="A4845" t="inlineStr">
        <is>
          <t>321059290000</t>
        </is>
      </c>
      <c r="B4845" t="inlineStr">
        <is>
          <t>32105929</t>
        </is>
      </c>
      <c r="C4845" t="inlineStr">
        <is>
          <t>ZHI QIANG ZENG</t>
        </is>
      </c>
      <c r="D4845" t="inlineStr">
        <is>
          <t>ZHIQIANGZENG</t>
        </is>
      </c>
      <c r="E4845">
        <f>IF(COUNTIFS(Registros!$A$2:$A$6000,"NP",Registros!$B$2:$B$6000,$A4845)&gt;0,1,0)</f>
        <v/>
      </c>
      <c r="F4845">
        <f>IF($E4845=1,SUMIFS(Registros!$F$2:$F$6000,Registros!$A$2:$A$6000,"NP",Registros!$B$2:$B$6000,$A4845),0)</f>
        <v/>
      </c>
      <c r="G4845">
        <f>IF(COUNTIFS(Registros!$A$2:$A$6000,"MOV",Registros!$B$2:$B$6000,$A4845)&gt;0,1,0)</f>
        <v/>
      </c>
      <c r="H4845">
        <f>IF($G4845=1,SUMIFS(Registros!$F$2:$F$6000,Registros!$A$2:$A$6000,"MOV",Registros!$B$2:$B$6000,$A4845),0)</f>
        <v/>
      </c>
      <c r="I4845">
        <f>IF(COUNTIFS(Registros!$A$2:$A$6000,"CS",Registros!$B$2:$B$6000,$A4845)&gt;0,1,0)</f>
        <v/>
      </c>
      <c r="J4845">
        <f>IF($I4845=1,SUMIFS(Registros!$I$2:$I$6000,Registros!$A$2:$A$6000,"CS",Registros!$B$2:$B$6000,$A4845),0)</f>
        <v/>
      </c>
      <c r="K4845">
        <f>IF(COUNTIFS(Winback!$K$2:$K$300,$D4845)&gt;0,1,0)</f>
        <v/>
      </c>
      <c r="L4845">
        <f>IF(AND($K4845=1,LEFT($A4845,3)="WB-"),SUMIFS(Winback!$D$2:$D$300,Winback!$K$2:$K$300,$D4845),0)</f>
        <v/>
      </c>
      <c r="M4845">
        <f>IF(OR($E4845=1,$G4845=1,SUMIFS(Registros!$J$2:$J$6000,Registros!$B$2:$B$6000,$A4845)&gt;0),1,0)</f>
        <v/>
      </c>
      <c r="N4845">
        <f>IF($J4845&gt;0,1,IF(COUNTIFS(Registros!$A$2:$A$6000,"CS",Registros!$B$2:$B$6000,$A4845,Registros!$K$2:$K$6000,"&lt;&gt;")&gt;0,1,0))</f>
        <v/>
      </c>
      <c r="O4845">
        <f>IF(AND($K4845=1,$E4845=0,$G4845=0,$I4845=0),"WINBACK",IF(AND($M4845=1,$N4845&gt;0),"CONVERGENTE",IF($M4845=1,"SOLO MÓVIL",IF($N4845&gt;0,"SOLO FIJO / INTERNET","SIN SERVICIOS"))))</f>
        <v/>
      </c>
      <c r="P4845">
        <f>IF($O4845="WINBACK","Recuperar (winback)",IF($O4845="CONVERGENTE","Upgrade / más líneas",IF($O4845="SOLO MÓVIL","Ofrecer fijo + internet (FLBBTV)",IF($O4845="SOLO FIJO / INTERNET","Ofrecer línea móvil Nextphone","Oferta completa (móvil + fijo + internet)"))))</f>
        <v/>
      </c>
      <c r="Q4845">
        <f>$F4845+$H4845+$L4845</f>
        <v/>
      </c>
      <c r="R4845">
        <f>IFERROR(VLOOKUP($A4845,Registros!$B$2:$G$6000,6,0),IFERROR(VLOOKUP($D4845,Winback!$B$2:$C$300,2,0),""))</f>
        <v/>
      </c>
      <c r="S4845">
        <f>IF($E4845=1,"NP","")&amp;IF($G4845=1,"+MOV","")&amp;IF($I4845=1,"+CS","")&amp;IF($K4845=1,"+WB","")</f>
        <v/>
      </c>
      <c r="T4845">
        <f>$E4845+$G4845+$I4845+$K4845</f>
        <v/>
      </c>
    </row>
    <row r="4846">
      <c r="A4846" t="inlineStr">
        <is>
          <t>343024230000</t>
        </is>
      </c>
      <c r="B4846" t="inlineStr">
        <is>
          <t>34302423</t>
        </is>
      </c>
      <c r="C4846" t="inlineStr">
        <is>
          <t>ZHI QUAN ZHONG</t>
        </is>
      </c>
      <c r="D4846" t="inlineStr">
        <is>
          <t>ZHIQUANZHONG</t>
        </is>
      </c>
      <c r="E4846">
        <f>IF(COUNTIFS(Registros!$A$2:$A$6000,"NP",Registros!$B$2:$B$6000,$A4846)&gt;0,1,0)</f>
        <v/>
      </c>
      <c r="F4846">
        <f>IF($E4846=1,SUMIFS(Registros!$F$2:$F$6000,Registros!$A$2:$A$6000,"NP",Registros!$B$2:$B$6000,$A4846),0)</f>
        <v/>
      </c>
      <c r="G4846">
        <f>IF(COUNTIFS(Registros!$A$2:$A$6000,"MOV",Registros!$B$2:$B$6000,$A4846)&gt;0,1,0)</f>
        <v/>
      </c>
      <c r="H4846">
        <f>IF($G4846=1,SUMIFS(Registros!$F$2:$F$6000,Registros!$A$2:$A$6000,"MOV",Registros!$B$2:$B$6000,$A4846),0)</f>
        <v/>
      </c>
      <c r="I4846">
        <f>IF(COUNTIFS(Registros!$A$2:$A$6000,"CS",Registros!$B$2:$B$6000,$A4846)&gt;0,1,0)</f>
        <v/>
      </c>
      <c r="J4846">
        <f>IF($I4846=1,SUMIFS(Registros!$I$2:$I$6000,Registros!$A$2:$A$6000,"CS",Registros!$B$2:$B$6000,$A4846),0)</f>
        <v/>
      </c>
      <c r="K4846">
        <f>IF(COUNTIFS(Winback!$K$2:$K$300,$D4846)&gt;0,1,0)</f>
        <v/>
      </c>
      <c r="L4846">
        <f>IF(AND($K4846=1,LEFT($A4846,3)="WB-"),SUMIFS(Winback!$D$2:$D$300,Winback!$K$2:$K$300,$D4846),0)</f>
        <v/>
      </c>
      <c r="M4846">
        <f>IF(OR($E4846=1,$G4846=1,SUMIFS(Registros!$J$2:$J$6000,Registros!$B$2:$B$6000,$A4846)&gt;0),1,0)</f>
        <v/>
      </c>
      <c r="N4846">
        <f>IF($J4846&gt;0,1,IF(COUNTIFS(Registros!$A$2:$A$6000,"CS",Registros!$B$2:$B$6000,$A4846,Registros!$K$2:$K$6000,"&lt;&gt;")&gt;0,1,0))</f>
        <v/>
      </c>
      <c r="O4846">
        <f>IF(AND($K4846=1,$E4846=0,$G4846=0,$I4846=0),"WINBACK",IF(AND($M4846=1,$N4846&gt;0),"CONVERGENTE",IF($M4846=1,"SOLO MÓVIL",IF($N4846&gt;0,"SOLO FIJO / INTERNET","SIN SERVICIOS"))))</f>
        <v/>
      </c>
      <c r="P4846">
        <f>IF($O4846="WINBACK","Recuperar (winback)",IF($O4846="CONVERGENTE","Upgrade / más líneas",IF($O4846="SOLO MÓVIL","Ofrecer fijo + internet (FLBBTV)",IF($O4846="SOLO FIJO / INTERNET","Ofrecer línea móvil Nextphone","Oferta completa (móvil + fijo + internet)"))))</f>
        <v/>
      </c>
      <c r="Q4846">
        <f>$F4846+$H4846+$L4846</f>
        <v/>
      </c>
      <c r="R4846">
        <f>IFERROR(VLOOKUP($A4846,Registros!$B$2:$G$6000,6,0),IFERROR(VLOOKUP($D4846,Winback!$B$2:$C$300,2,0),""))</f>
        <v/>
      </c>
      <c r="S4846">
        <f>IF($E4846=1,"NP","")&amp;IF($G4846=1,"+MOV","")&amp;IF($I4846=1,"+CS","")&amp;IF($K4846=1,"+WB","")</f>
        <v/>
      </c>
      <c r="T4846">
        <f>$E4846+$G4846+$I4846+$K4846</f>
        <v/>
      </c>
    </row>
    <row r="4847">
      <c r="A4847" t="inlineStr">
        <is>
          <t>342442270000</t>
        </is>
      </c>
      <c r="B4847" t="inlineStr">
        <is>
          <t>34244227</t>
        </is>
      </c>
      <c r="C4847" t="inlineStr">
        <is>
          <t>ZHI WEN LOO</t>
        </is>
      </c>
      <c r="D4847" t="inlineStr">
        <is>
          <t>ZHIWENLOO</t>
        </is>
      </c>
      <c r="E4847">
        <f>IF(COUNTIFS(Registros!$A$2:$A$6000,"NP",Registros!$B$2:$B$6000,$A4847)&gt;0,1,0)</f>
        <v/>
      </c>
      <c r="F4847">
        <f>IF($E4847=1,SUMIFS(Registros!$F$2:$F$6000,Registros!$A$2:$A$6000,"NP",Registros!$B$2:$B$6000,$A4847),0)</f>
        <v/>
      </c>
      <c r="G4847">
        <f>IF(COUNTIFS(Registros!$A$2:$A$6000,"MOV",Registros!$B$2:$B$6000,$A4847)&gt;0,1,0)</f>
        <v/>
      </c>
      <c r="H4847">
        <f>IF($G4847=1,SUMIFS(Registros!$F$2:$F$6000,Registros!$A$2:$A$6000,"MOV",Registros!$B$2:$B$6000,$A4847),0)</f>
        <v/>
      </c>
      <c r="I4847">
        <f>IF(COUNTIFS(Registros!$A$2:$A$6000,"CS",Registros!$B$2:$B$6000,$A4847)&gt;0,1,0)</f>
        <v/>
      </c>
      <c r="J4847">
        <f>IF($I4847=1,SUMIFS(Registros!$I$2:$I$6000,Registros!$A$2:$A$6000,"CS",Registros!$B$2:$B$6000,$A4847),0)</f>
        <v/>
      </c>
      <c r="K4847">
        <f>IF(COUNTIFS(Winback!$K$2:$K$300,$D4847)&gt;0,1,0)</f>
        <v/>
      </c>
      <c r="L4847">
        <f>IF(AND($K4847=1,LEFT($A4847,3)="WB-"),SUMIFS(Winback!$D$2:$D$300,Winback!$K$2:$K$300,$D4847),0)</f>
        <v/>
      </c>
      <c r="M4847">
        <f>IF(OR($E4847=1,$G4847=1,SUMIFS(Registros!$J$2:$J$6000,Registros!$B$2:$B$6000,$A4847)&gt;0),1,0)</f>
        <v/>
      </c>
      <c r="N4847">
        <f>IF($J4847&gt;0,1,IF(COUNTIFS(Registros!$A$2:$A$6000,"CS",Registros!$B$2:$B$6000,$A4847,Registros!$K$2:$K$6000,"&lt;&gt;")&gt;0,1,0))</f>
        <v/>
      </c>
      <c r="O4847">
        <f>IF(AND($K4847=1,$E4847=0,$G4847=0,$I4847=0),"WINBACK",IF(AND($M4847=1,$N4847&gt;0),"CONVERGENTE",IF($M4847=1,"SOLO MÓVIL",IF($N4847&gt;0,"SOLO FIJO / INTERNET","SIN SERVICIOS"))))</f>
        <v/>
      </c>
      <c r="P4847">
        <f>IF($O4847="WINBACK","Recuperar (winback)",IF($O4847="CONVERGENTE","Upgrade / más líneas",IF($O4847="SOLO MÓVIL","Ofrecer fijo + internet (FLBBTV)",IF($O4847="SOLO FIJO / INTERNET","Ofrecer línea móvil Nextphone","Oferta completa (móvil + fijo + internet)"))))</f>
        <v/>
      </c>
      <c r="Q4847">
        <f>$F4847+$H4847+$L4847</f>
        <v/>
      </c>
      <c r="R4847">
        <f>IFERROR(VLOOKUP($A4847,Registros!$B$2:$G$6000,6,0),IFERROR(VLOOKUP($D4847,Winback!$B$2:$C$300,2,0),""))</f>
        <v/>
      </c>
      <c r="S4847">
        <f>IF($E4847=1,"NP","")&amp;IF($G4847=1,"+MOV","")&amp;IF($I4847=1,"+CS","")&amp;IF($K4847=1,"+WB","")</f>
        <v/>
      </c>
      <c r="T4847">
        <f>$E4847+$G4847+$I4847+$K4847</f>
        <v/>
      </c>
    </row>
    <row r="4848">
      <c r="A4848" t="inlineStr">
        <is>
          <t>317070060000</t>
        </is>
      </c>
      <c r="B4848" t="inlineStr">
        <is>
          <t>31707006</t>
        </is>
      </c>
      <c r="C4848" t="inlineStr">
        <is>
          <t>ZHI YONG LOO LUO</t>
        </is>
      </c>
      <c r="D4848" t="inlineStr">
        <is>
          <t>ZHIYONGLOOLUO</t>
        </is>
      </c>
      <c r="E4848">
        <f>IF(COUNTIFS(Registros!$A$2:$A$6000,"NP",Registros!$B$2:$B$6000,$A4848)&gt;0,1,0)</f>
        <v/>
      </c>
      <c r="F4848">
        <f>IF($E4848=1,SUMIFS(Registros!$F$2:$F$6000,Registros!$A$2:$A$6000,"NP",Registros!$B$2:$B$6000,$A4848),0)</f>
        <v/>
      </c>
      <c r="G4848">
        <f>IF(COUNTIFS(Registros!$A$2:$A$6000,"MOV",Registros!$B$2:$B$6000,$A4848)&gt;0,1,0)</f>
        <v/>
      </c>
      <c r="H4848">
        <f>IF($G4848=1,SUMIFS(Registros!$F$2:$F$6000,Registros!$A$2:$A$6000,"MOV",Registros!$B$2:$B$6000,$A4848),0)</f>
        <v/>
      </c>
      <c r="I4848">
        <f>IF(COUNTIFS(Registros!$A$2:$A$6000,"CS",Registros!$B$2:$B$6000,$A4848)&gt;0,1,0)</f>
        <v/>
      </c>
      <c r="J4848">
        <f>IF($I4848=1,SUMIFS(Registros!$I$2:$I$6000,Registros!$A$2:$A$6000,"CS",Registros!$B$2:$B$6000,$A4848),0)</f>
        <v/>
      </c>
      <c r="K4848">
        <f>IF(COUNTIFS(Winback!$K$2:$K$300,$D4848)&gt;0,1,0)</f>
        <v/>
      </c>
      <c r="L4848">
        <f>IF(AND($K4848=1,LEFT($A4848,3)="WB-"),SUMIFS(Winback!$D$2:$D$300,Winback!$K$2:$K$300,$D4848),0)</f>
        <v/>
      </c>
      <c r="M4848">
        <f>IF(OR($E4848=1,$G4848=1,SUMIFS(Registros!$J$2:$J$6000,Registros!$B$2:$B$6000,$A4848)&gt;0),1,0)</f>
        <v/>
      </c>
      <c r="N4848">
        <f>IF($J4848&gt;0,1,IF(COUNTIFS(Registros!$A$2:$A$6000,"CS",Registros!$B$2:$B$6000,$A4848,Registros!$K$2:$K$6000,"&lt;&gt;")&gt;0,1,0))</f>
        <v/>
      </c>
      <c r="O4848">
        <f>IF(AND($K4848=1,$E4848=0,$G4848=0,$I4848=0),"WINBACK",IF(AND($M4848=1,$N4848&gt;0),"CONVERGENTE",IF($M4848=1,"SOLO MÓVIL",IF($N4848&gt;0,"SOLO FIJO / INTERNET","SIN SERVICIOS"))))</f>
        <v/>
      </c>
      <c r="P4848">
        <f>IF($O4848="WINBACK","Recuperar (winback)",IF($O4848="CONVERGENTE","Upgrade / más líneas",IF($O4848="SOLO MÓVIL","Ofrecer fijo + internet (FLBBTV)",IF($O4848="SOLO FIJO / INTERNET","Ofrecer línea móvil Nextphone","Oferta completa (móvil + fijo + internet)"))))</f>
        <v/>
      </c>
      <c r="Q4848">
        <f>$F4848+$H4848+$L4848</f>
        <v/>
      </c>
      <c r="R4848">
        <f>IFERROR(VLOOKUP($A4848,Registros!$B$2:$G$6000,6,0),IFERROR(VLOOKUP($D4848,Winback!$B$2:$C$300,2,0),""))</f>
        <v/>
      </c>
      <c r="S4848">
        <f>IF($E4848=1,"NP","")&amp;IF($G4848=1,"+MOV","")&amp;IF($I4848=1,"+CS","")&amp;IF($K4848=1,"+WB","")</f>
        <v/>
      </c>
      <c r="T4848">
        <f>$E4848+$G4848+$I4848+$K4848</f>
        <v/>
      </c>
    </row>
    <row r="4849">
      <c r="A4849" t="inlineStr">
        <is>
          <t>326047720000</t>
        </is>
      </c>
      <c r="B4849" t="inlineStr">
        <is>
          <t>32604772</t>
        </is>
      </c>
      <c r="C4849" t="inlineStr">
        <is>
          <t>ZHI YONG QIU</t>
        </is>
      </c>
      <c r="D4849" t="inlineStr">
        <is>
          <t>ZHIYONGQIU</t>
        </is>
      </c>
      <c r="E4849">
        <f>IF(COUNTIFS(Registros!$A$2:$A$6000,"NP",Registros!$B$2:$B$6000,$A4849)&gt;0,1,0)</f>
        <v/>
      </c>
      <c r="F4849">
        <f>IF($E4849=1,SUMIFS(Registros!$F$2:$F$6000,Registros!$A$2:$A$6000,"NP",Registros!$B$2:$B$6000,$A4849),0)</f>
        <v/>
      </c>
      <c r="G4849">
        <f>IF(COUNTIFS(Registros!$A$2:$A$6000,"MOV",Registros!$B$2:$B$6000,$A4849)&gt;0,1,0)</f>
        <v/>
      </c>
      <c r="H4849">
        <f>IF($G4849=1,SUMIFS(Registros!$F$2:$F$6000,Registros!$A$2:$A$6000,"MOV",Registros!$B$2:$B$6000,$A4849),0)</f>
        <v/>
      </c>
      <c r="I4849">
        <f>IF(COUNTIFS(Registros!$A$2:$A$6000,"CS",Registros!$B$2:$B$6000,$A4849)&gt;0,1,0)</f>
        <v/>
      </c>
      <c r="J4849">
        <f>IF($I4849=1,SUMIFS(Registros!$I$2:$I$6000,Registros!$A$2:$A$6000,"CS",Registros!$B$2:$B$6000,$A4849),0)</f>
        <v/>
      </c>
      <c r="K4849">
        <f>IF(COUNTIFS(Winback!$K$2:$K$300,$D4849)&gt;0,1,0)</f>
        <v/>
      </c>
      <c r="L4849">
        <f>IF(AND($K4849=1,LEFT($A4849,3)="WB-"),SUMIFS(Winback!$D$2:$D$300,Winback!$K$2:$K$300,$D4849),0)</f>
        <v/>
      </c>
      <c r="M4849">
        <f>IF(OR($E4849=1,$G4849=1,SUMIFS(Registros!$J$2:$J$6000,Registros!$B$2:$B$6000,$A4849)&gt;0),1,0)</f>
        <v/>
      </c>
      <c r="N4849">
        <f>IF($J4849&gt;0,1,IF(COUNTIFS(Registros!$A$2:$A$6000,"CS",Registros!$B$2:$B$6000,$A4849,Registros!$K$2:$K$6000,"&lt;&gt;")&gt;0,1,0))</f>
        <v/>
      </c>
      <c r="O4849">
        <f>IF(AND($K4849=1,$E4849=0,$G4849=0,$I4849=0),"WINBACK",IF(AND($M4849=1,$N4849&gt;0),"CONVERGENTE",IF($M4849=1,"SOLO MÓVIL",IF($N4849&gt;0,"SOLO FIJO / INTERNET","SIN SERVICIOS"))))</f>
        <v/>
      </c>
      <c r="P4849">
        <f>IF($O4849="WINBACK","Recuperar (winback)",IF($O4849="CONVERGENTE","Upgrade / más líneas",IF($O4849="SOLO MÓVIL","Ofrecer fijo + internet (FLBBTV)",IF($O4849="SOLO FIJO / INTERNET","Ofrecer línea móvil Nextphone","Oferta completa (móvil + fijo + internet)"))))</f>
        <v/>
      </c>
      <c r="Q4849">
        <f>$F4849+$H4849+$L4849</f>
        <v/>
      </c>
      <c r="R4849">
        <f>IFERROR(VLOOKUP($A4849,Registros!$B$2:$G$6000,6,0),IFERROR(VLOOKUP($D4849,Winback!$B$2:$C$300,2,0),""))</f>
        <v/>
      </c>
      <c r="S4849">
        <f>IF($E4849=1,"NP","")&amp;IF($G4849=1,"+MOV","")&amp;IF($I4849=1,"+CS","")&amp;IF($K4849=1,"+WB","")</f>
        <v/>
      </c>
      <c r="T4849">
        <f>$E4849+$G4849+$I4849+$K4849</f>
        <v/>
      </c>
    </row>
    <row r="4850">
      <c r="A4850" t="inlineStr">
        <is>
          <t>325056230000</t>
        </is>
      </c>
      <c r="B4850" t="inlineStr">
        <is>
          <t>32505623</t>
        </is>
      </c>
      <c r="C4850" t="inlineStr">
        <is>
          <t>ZHIBIAO PAN</t>
        </is>
      </c>
      <c r="D4850" t="inlineStr">
        <is>
          <t>ZHIBIAOPAN</t>
        </is>
      </c>
      <c r="E4850">
        <f>IF(COUNTIFS(Registros!$A$2:$A$6000,"NP",Registros!$B$2:$B$6000,$A4850)&gt;0,1,0)</f>
        <v/>
      </c>
      <c r="F4850">
        <f>IF($E4850=1,SUMIFS(Registros!$F$2:$F$6000,Registros!$A$2:$A$6000,"NP",Registros!$B$2:$B$6000,$A4850),0)</f>
        <v/>
      </c>
      <c r="G4850">
        <f>IF(COUNTIFS(Registros!$A$2:$A$6000,"MOV",Registros!$B$2:$B$6000,$A4850)&gt;0,1,0)</f>
        <v/>
      </c>
      <c r="H4850">
        <f>IF($G4850=1,SUMIFS(Registros!$F$2:$F$6000,Registros!$A$2:$A$6000,"MOV",Registros!$B$2:$B$6000,$A4850),0)</f>
        <v/>
      </c>
      <c r="I4850">
        <f>IF(COUNTIFS(Registros!$A$2:$A$6000,"CS",Registros!$B$2:$B$6000,$A4850)&gt;0,1,0)</f>
        <v/>
      </c>
      <c r="J4850">
        <f>IF($I4850=1,SUMIFS(Registros!$I$2:$I$6000,Registros!$A$2:$A$6000,"CS",Registros!$B$2:$B$6000,$A4850),0)</f>
        <v/>
      </c>
      <c r="K4850">
        <f>IF(COUNTIFS(Winback!$K$2:$K$300,$D4850)&gt;0,1,0)</f>
        <v/>
      </c>
      <c r="L4850">
        <f>IF(AND($K4850=1,LEFT($A4850,3)="WB-"),SUMIFS(Winback!$D$2:$D$300,Winback!$K$2:$K$300,$D4850),0)</f>
        <v/>
      </c>
      <c r="M4850">
        <f>IF(OR($E4850=1,$G4850=1,SUMIFS(Registros!$J$2:$J$6000,Registros!$B$2:$B$6000,$A4850)&gt;0),1,0)</f>
        <v/>
      </c>
      <c r="N4850">
        <f>IF($J4850&gt;0,1,IF(COUNTIFS(Registros!$A$2:$A$6000,"CS",Registros!$B$2:$B$6000,$A4850,Registros!$K$2:$K$6000,"&lt;&gt;")&gt;0,1,0))</f>
        <v/>
      </c>
      <c r="O4850">
        <f>IF(AND($K4850=1,$E4850=0,$G4850=0,$I4850=0),"WINBACK",IF(AND($M4850=1,$N4850&gt;0),"CONVERGENTE",IF($M4850=1,"SOLO MÓVIL",IF($N4850&gt;0,"SOLO FIJO / INTERNET","SIN SERVICIOS"))))</f>
        <v/>
      </c>
      <c r="P4850">
        <f>IF($O4850="WINBACK","Recuperar (winback)",IF($O4850="CONVERGENTE","Upgrade / más líneas",IF($O4850="SOLO MÓVIL","Ofrecer fijo + internet (FLBBTV)",IF($O4850="SOLO FIJO / INTERNET","Ofrecer línea móvil Nextphone","Oferta completa (móvil + fijo + internet)"))))</f>
        <v/>
      </c>
      <c r="Q4850">
        <f>$F4850+$H4850+$L4850</f>
        <v/>
      </c>
      <c r="R4850">
        <f>IFERROR(VLOOKUP($A4850,Registros!$B$2:$G$6000,6,0),IFERROR(VLOOKUP($D4850,Winback!$B$2:$C$300,2,0),""))</f>
        <v/>
      </c>
      <c r="S4850">
        <f>IF($E4850=1,"NP","")&amp;IF($G4850=1,"+MOV","")&amp;IF($I4850=1,"+CS","")&amp;IF($K4850=1,"+WB","")</f>
        <v/>
      </c>
      <c r="T4850">
        <f>$E4850+$G4850+$I4850+$K4850</f>
        <v/>
      </c>
    </row>
    <row r="4851">
      <c r="A4851" t="inlineStr">
        <is>
          <t>326029840000</t>
        </is>
      </c>
      <c r="B4851" t="inlineStr">
        <is>
          <t>32602984</t>
        </is>
      </c>
      <c r="C4851" t="inlineStr">
        <is>
          <t>ZHICHENG HUANG</t>
        </is>
      </c>
      <c r="D4851" t="inlineStr">
        <is>
          <t>ZHICHENGHUANG</t>
        </is>
      </c>
      <c r="E4851">
        <f>IF(COUNTIFS(Registros!$A$2:$A$6000,"NP",Registros!$B$2:$B$6000,$A4851)&gt;0,1,0)</f>
        <v/>
      </c>
      <c r="F4851">
        <f>IF($E4851=1,SUMIFS(Registros!$F$2:$F$6000,Registros!$A$2:$A$6000,"NP",Registros!$B$2:$B$6000,$A4851),0)</f>
        <v/>
      </c>
      <c r="G4851">
        <f>IF(COUNTIFS(Registros!$A$2:$A$6000,"MOV",Registros!$B$2:$B$6000,$A4851)&gt;0,1,0)</f>
        <v/>
      </c>
      <c r="H4851">
        <f>IF($G4851=1,SUMIFS(Registros!$F$2:$F$6000,Registros!$A$2:$A$6000,"MOV",Registros!$B$2:$B$6000,$A4851),0)</f>
        <v/>
      </c>
      <c r="I4851">
        <f>IF(COUNTIFS(Registros!$A$2:$A$6000,"CS",Registros!$B$2:$B$6000,$A4851)&gt;0,1,0)</f>
        <v/>
      </c>
      <c r="J4851">
        <f>IF($I4851=1,SUMIFS(Registros!$I$2:$I$6000,Registros!$A$2:$A$6000,"CS",Registros!$B$2:$B$6000,$A4851),0)</f>
        <v/>
      </c>
      <c r="K4851">
        <f>IF(COUNTIFS(Winback!$K$2:$K$300,$D4851)&gt;0,1,0)</f>
        <v/>
      </c>
      <c r="L4851">
        <f>IF(AND($K4851=1,LEFT($A4851,3)="WB-"),SUMIFS(Winback!$D$2:$D$300,Winback!$K$2:$K$300,$D4851),0)</f>
        <v/>
      </c>
      <c r="M4851">
        <f>IF(OR($E4851=1,$G4851=1,SUMIFS(Registros!$J$2:$J$6000,Registros!$B$2:$B$6000,$A4851)&gt;0),1,0)</f>
        <v/>
      </c>
      <c r="N4851">
        <f>IF($J4851&gt;0,1,IF(COUNTIFS(Registros!$A$2:$A$6000,"CS",Registros!$B$2:$B$6000,$A4851,Registros!$K$2:$K$6000,"&lt;&gt;")&gt;0,1,0))</f>
        <v/>
      </c>
      <c r="O4851">
        <f>IF(AND($K4851=1,$E4851=0,$G4851=0,$I4851=0),"WINBACK",IF(AND($M4851=1,$N4851&gt;0),"CONVERGENTE",IF($M4851=1,"SOLO MÓVIL",IF($N4851&gt;0,"SOLO FIJO / INTERNET","SIN SERVICIOS"))))</f>
        <v/>
      </c>
      <c r="P4851">
        <f>IF($O4851="WINBACK","Recuperar (winback)",IF($O4851="CONVERGENTE","Upgrade / más líneas",IF($O4851="SOLO MÓVIL","Ofrecer fijo + internet (FLBBTV)",IF($O4851="SOLO FIJO / INTERNET","Ofrecer línea móvil Nextphone","Oferta completa (móvil + fijo + internet)"))))</f>
        <v/>
      </c>
      <c r="Q4851">
        <f>$F4851+$H4851+$L4851</f>
        <v/>
      </c>
      <c r="R4851">
        <f>IFERROR(VLOOKUP($A4851,Registros!$B$2:$G$6000,6,0),IFERROR(VLOOKUP($D4851,Winback!$B$2:$C$300,2,0),""))</f>
        <v/>
      </c>
      <c r="S4851">
        <f>IF($E4851=1,"NP","")&amp;IF($G4851=1,"+MOV","")&amp;IF($I4851=1,"+CS","")&amp;IF($K4851=1,"+WB","")</f>
        <v/>
      </c>
      <c r="T4851">
        <f>$E4851+$G4851+$I4851+$K4851</f>
        <v/>
      </c>
    </row>
    <row r="4852">
      <c r="A4852" t="inlineStr">
        <is>
          <t>319080490000</t>
        </is>
      </c>
      <c r="B4852" t="inlineStr">
        <is>
          <t>31908049</t>
        </is>
      </c>
      <c r="C4852" t="inlineStr">
        <is>
          <t>ZHICHENG ZHANG</t>
        </is>
      </c>
      <c r="D4852" t="inlineStr">
        <is>
          <t>ZHICHENGZHANG</t>
        </is>
      </c>
      <c r="E4852">
        <f>IF(COUNTIFS(Registros!$A$2:$A$6000,"NP",Registros!$B$2:$B$6000,$A4852)&gt;0,1,0)</f>
        <v/>
      </c>
      <c r="F4852">
        <f>IF($E4852=1,SUMIFS(Registros!$F$2:$F$6000,Registros!$A$2:$A$6000,"NP",Registros!$B$2:$B$6000,$A4852),0)</f>
        <v/>
      </c>
      <c r="G4852">
        <f>IF(COUNTIFS(Registros!$A$2:$A$6000,"MOV",Registros!$B$2:$B$6000,$A4852)&gt;0,1,0)</f>
        <v/>
      </c>
      <c r="H4852">
        <f>IF($G4852=1,SUMIFS(Registros!$F$2:$F$6000,Registros!$A$2:$A$6000,"MOV",Registros!$B$2:$B$6000,$A4852),0)</f>
        <v/>
      </c>
      <c r="I4852">
        <f>IF(COUNTIFS(Registros!$A$2:$A$6000,"CS",Registros!$B$2:$B$6000,$A4852)&gt;0,1,0)</f>
        <v/>
      </c>
      <c r="J4852">
        <f>IF($I4852=1,SUMIFS(Registros!$I$2:$I$6000,Registros!$A$2:$A$6000,"CS",Registros!$B$2:$B$6000,$A4852),0)</f>
        <v/>
      </c>
      <c r="K4852">
        <f>IF(COUNTIFS(Winback!$K$2:$K$300,$D4852)&gt;0,1,0)</f>
        <v/>
      </c>
      <c r="L4852">
        <f>IF(AND($K4852=1,LEFT($A4852,3)="WB-"),SUMIFS(Winback!$D$2:$D$300,Winback!$K$2:$K$300,$D4852),0)</f>
        <v/>
      </c>
      <c r="M4852">
        <f>IF(OR($E4852=1,$G4852=1,SUMIFS(Registros!$J$2:$J$6000,Registros!$B$2:$B$6000,$A4852)&gt;0),1,0)</f>
        <v/>
      </c>
      <c r="N4852">
        <f>IF($J4852&gt;0,1,IF(COUNTIFS(Registros!$A$2:$A$6000,"CS",Registros!$B$2:$B$6000,$A4852,Registros!$K$2:$K$6000,"&lt;&gt;")&gt;0,1,0))</f>
        <v/>
      </c>
      <c r="O4852">
        <f>IF(AND($K4852=1,$E4852=0,$G4852=0,$I4852=0),"WINBACK",IF(AND($M4852=1,$N4852&gt;0),"CONVERGENTE",IF($M4852=1,"SOLO MÓVIL",IF($N4852&gt;0,"SOLO FIJO / INTERNET","SIN SERVICIOS"))))</f>
        <v/>
      </c>
      <c r="P4852">
        <f>IF($O4852="WINBACK","Recuperar (winback)",IF($O4852="CONVERGENTE","Upgrade / más líneas",IF($O4852="SOLO MÓVIL","Ofrecer fijo + internet (FLBBTV)",IF($O4852="SOLO FIJO / INTERNET","Ofrecer línea móvil Nextphone","Oferta completa (móvil + fijo + internet)"))))</f>
        <v/>
      </c>
      <c r="Q4852">
        <f>$F4852+$H4852+$L4852</f>
        <v/>
      </c>
      <c r="R4852">
        <f>IFERROR(VLOOKUP($A4852,Registros!$B$2:$G$6000,6,0),IFERROR(VLOOKUP($D4852,Winback!$B$2:$C$300,2,0),""))</f>
        <v/>
      </c>
      <c r="S4852">
        <f>IF($E4852=1,"NP","")&amp;IF($G4852=1,"+MOV","")&amp;IF($I4852=1,"+CS","")&amp;IF($K4852=1,"+WB","")</f>
        <v/>
      </c>
      <c r="T4852">
        <f>$E4852+$G4852+$I4852+$K4852</f>
        <v/>
      </c>
    </row>
    <row r="4853">
      <c r="A4853" t="inlineStr">
        <is>
          <t>328024910000</t>
        </is>
      </c>
      <c r="B4853" t="inlineStr">
        <is>
          <t>32802491</t>
        </is>
      </c>
      <c r="C4853" t="inlineStr">
        <is>
          <t>ZHIGUANG LUO</t>
        </is>
      </c>
      <c r="D4853" t="inlineStr">
        <is>
          <t>ZHIGUANGLUO</t>
        </is>
      </c>
      <c r="E4853">
        <f>IF(COUNTIFS(Registros!$A$2:$A$6000,"NP",Registros!$B$2:$B$6000,$A4853)&gt;0,1,0)</f>
        <v/>
      </c>
      <c r="F4853">
        <f>IF($E4853=1,SUMIFS(Registros!$F$2:$F$6000,Registros!$A$2:$A$6000,"NP",Registros!$B$2:$B$6000,$A4853),0)</f>
        <v/>
      </c>
      <c r="G4853">
        <f>IF(COUNTIFS(Registros!$A$2:$A$6000,"MOV",Registros!$B$2:$B$6000,$A4853)&gt;0,1,0)</f>
        <v/>
      </c>
      <c r="H4853">
        <f>IF($G4853=1,SUMIFS(Registros!$F$2:$F$6000,Registros!$A$2:$A$6000,"MOV",Registros!$B$2:$B$6000,$A4853),0)</f>
        <v/>
      </c>
      <c r="I4853">
        <f>IF(COUNTIFS(Registros!$A$2:$A$6000,"CS",Registros!$B$2:$B$6000,$A4853)&gt;0,1,0)</f>
        <v/>
      </c>
      <c r="J4853">
        <f>IF($I4853=1,SUMIFS(Registros!$I$2:$I$6000,Registros!$A$2:$A$6000,"CS",Registros!$B$2:$B$6000,$A4853),0)</f>
        <v/>
      </c>
      <c r="K4853">
        <f>IF(COUNTIFS(Winback!$K$2:$K$300,$D4853)&gt;0,1,0)</f>
        <v/>
      </c>
      <c r="L4853">
        <f>IF(AND($K4853=1,LEFT($A4853,3)="WB-"),SUMIFS(Winback!$D$2:$D$300,Winback!$K$2:$K$300,$D4853),0)</f>
        <v/>
      </c>
      <c r="M4853">
        <f>IF(OR($E4853=1,$G4853=1,SUMIFS(Registros!$J$2:$J$6000,Registros!$B$2:$B$6000,$A4853)&gt;0),1,0)</f>
        <v/>
      </c>
      <c r="N4853">
        <f>IF($J4853&gt;0,1,IF(COUNTIFS(Registros!$A$2:$A$6000,"CS",Registros!$B$2:$B$6000,$A4853,Registros!$K$2:$K$6000,"&lt;&gt;")&gt;0,1,0))</f>
        <v/>
      </c>
      <c r="O4853">
        <f>IF(AND($K4853=1,$E4853=0,$G4853=0,$I4853=0),"WINBACK",IF(AND($M4853=1,$N4853&gt;0),"CONVERGENTE",IF($M4853=1,"SOLO MÓVIL",IF($N4853&gt;0,"SOLO FIJO / INTERNET","SIN SERVICIOS"))))</f>
        <v/>
      </c>
      <c r="P4853">
        <f>IF($O4853="WINBACK","Recuperar (winback)",IF($O4853="CONVERGENTE","Upgrade / más líneas",IF($O4853="SOLO MÓVIL","Ofrecer fijo + internet (FLBBTV)",IF($O4853="SOLO FIJO / INTERNET","Ofrecer línea móvil Nextphone","Oferta completa (móvil + fijo + internet)"))))</f>
        <v/>
      </c>
      <c r="Q4853">
        <f>$F4853+$H4853+$L4853</f>
        <v/>
      </c>
      <c r="R4853">
        <f>IFERROR(VLOOKUP($A4853,Registros!$B$2:$G$6000,6,0),IFERROR(VLOOKUP($D4853,Winback!$B$2:$C$300,2,0),""))</f>
        <v/>
      </c>
      <c r="S4853">
        <f>IF($E4853=1,"NP","")&amp;IF($G4853=1,"+MOV","")&amp;IF($I4853=1,"+CS","")&amp;IF($K4853=1,"+WB","")</f>
        <v/>
      </c>
      <c r="T4853">
        <f>$E4853+$G4853+$I4853+$K4853</f>
        <v/>
      </c>
    </row>
    <row r="4854">
      <c r="A4854" t="inlineStr">
        <is>
          <t>335084590000</t>
        </is>
      </c>
      <c r="B4854" t="inlineStr">
        <is>
          <t>33508459</t>
        </is>
      </c>
      <c r="C4854" t="inlineStr">
        <is>
          <t>ZHIHANG LUO</t>
        </is>
      </c>
      <c r="D4854" t="inlineStr">
        <is>
          <t>ZHIHANGLUO</t>
        </is>
      </c>
      <c r="E4854">
        <f>IF(COUNTIFS(Registros!$A$2:$A$6000,"NP",Registros!$B$2:$B$6000,$A4854)&gt;0,1,0)</f>
        <v/>
      </c>
      <c r="F4854">
        <f>IF($E4854=1,SUMIFS(Registros!$F$2:$F$6000,Registros!$A$2:$A$6000,"NP",Registros!$B$2:$B$6000,$A4854),0)</f>
        <v/>
      </c>
      <c r="G4854">
        <f>IF(COUNTIFS(Registros!$A$2:$A$6000,"MOV",Registros!$B$2:$B$6000,$A4854)&gt;0,1,0)</f>
        <v/>
      </c>
      <c r="H4854">
        <f>IF($G4854=1,SUMIFS(Registros!$F$2:$F$6000,Registros!$A$2:$A$6000,"MOV",Registros!$B$2:$B$6000,$A4854),0)</f>
        <v/>
      </c>
      <c r="I4854">
        <f>IF(COUNTIFS(Registros!$A$2:$A$6000,"CS",Registros!$B$2:$B$6000,$A4854)&gt;0,1,0)</f>
        <v/>
      </c>
      <c r="J4854">
        <f>IF($I4854=1,SUMIFS(Registros!$I$2:$I$6000,Registros!$A$2:$A$6000,"CS",Registros!$B$2:$B$6000,$A4854),0)</f>
        <v/>
      </c>
      <c r="K4854">
        <f>IF(COUNTIFS(Winback!$K$2:$K$300,$D4854)&gt;0,1,0)</f>
        <v/>
      </c>
      <c r="L4854">
        <f>IF(AND($K4854=1,LEFT($A4854,3)="WB-"),SUMIFS(Winback!$D$2:$D$300,Winback!$K$2:$K$300,$D4854),0)</f>
        <v/>
      </c>
      <c r="M4854">
        <f>IF(OR($E4854=1,$G4854=1,SUMIFS(Registros!$J$2:$J$6000,Registros!$B$2:$B$6000,$A4854)&gt;0),1,0)</f>
        <v/>
      </c>
      <c r="N4854">
        <f>IF($J4854&gt;0,1,IF(COUNTIFS(Registros!$A$2:$A$6000,"CS",Registros!$B$2:$B$6000,$A4854,Registros!$K$2:$K$6000,"&lt;&gt;")&gt;0,1,0))</f>
        <v/>
      </c>
      <c r="O4854">
        <f>IF(AND($K4854=1,$E4854=0,$G4854=0,$I4854=0),"WINBACK",IF(AND($M4854=1,$N4854&gt;0),"CONVERGENTE",IF($M4854=1,"SOLO MÓVIL",IF($N4854&gt;0,"SOLO FIJO / INTERNET","SIN SERVICIOS"))))</f>
        <v/>
      </c>
      <c r="P4854">
        <f>IF($O4854="WINBACK","Recuperar (winback)",IF($O4854="CONVERGENTE","Upgrade / más líneas",IF($O4854="SOLO MÓVIL","Ofrecer fijo + internet (FLBBTV)",IF($O4854="SOLO FIJO / INTERNET","Ofrecer línea móvil Nextphone","Oferta completa (móvil + fijo + internet)"))))</f>
        <v/>
      </c>
      <c r="Q4854">
        <f>$F4854+$H4854+$L4854</f>
        <v/>
      </c>
      <c r="R4854">
        <f>IFERROR(VLOOKUP($A4854,Registros!$B$2:$G$6000,6,0),IFERROR(VLOOKUP($D4854,Winback!$B$2:$C$300,2,0),""))</f>
        <v/>
      </c>
      <c r="S4854">
        <f>IF($E4854=1,"NP","")&amp;IF($G4854=1,"+MOV","")&amp;IF($I4854=1,"+CS","")&amp;IF($K4854=1,"+WB","")</f>
        <v/>
      </c>
      <c r="T4854">
        <f>$E4854+$G4854+$I4854+$K4854</f>
        <v/>
      </c>
    </row>
    <row r="4855">
      <c r="A4855" t="inlineStr">
        <is>
          <t>328027790100</t>
        </is>
      </c>
      <c r="B4855" t="inlineStr">
        <is>
          <t>32802779</t>
        </is>
      </c>
      <c r="C4855" t="inlineStr">
        <is>
          <t>ZHIHUA CHENG</t>
        </is>
      </c>
      <c r="D4855" t="inlineStr">
        <is>
          <t>ZHIHUACHENG</t>
        </is>
      </c>
      <c r="E4855">
        <f>IF(COUNTIFS(Registros!$A$2:$A$6000,"NP",Registros!$B$2:$B$6000,$A4855)&gt;0,1,0)</f>
        <v/>
      </c>
      <c r="F4855">
        <f>IF($E4855=1,SUMIFS(Registros!$F$2:$F$6000,Registros!$A$2:$A$6000,"NP",Registros!$B$2:$B$6000,$A4855),0)</f>
        <v/>
      </c>
      <c r="G4855">
        <f>IF(COUNTIFS(Registros!$A$2:$A$6000,"MOV",Registros!$B$2:$B$6000,$A4855)&gt;0,1,0)</f>
        <v/>
      </c>
      <c r="H4855">
        <f>IF($G4855=1,SUMIFS(Registros!$F$2:$F$6000,Registros!$A$2:$A$6000,"MOV",Registros!$B$2:$B$6000,$A4855),0)</f>
        <v/>
      </c>
      <c r="I4855">
        <f>IF(COUNTIFS(Registros!$A$2:$A$6000,"CS",Registros!$B$2:$B$6000,$A4855)&gt;0,1,0)</f>
        <v/>
      </c>
      <c r="J4855">
        <f>IF($I4855=1,SUMIFS(Registros!$I$2:$I$6000,Registros!$A$2:$A$6000,"CS",Registros!$B$2:$B$6000,$A4855),0)</f>
        <v/>
      </c>
      <c r="K4855">
        <f>IF(COUNTIFS(Winback!$K$2:$K$300,$D4855)&gt;0,1,0)</f>
        <v/>
      </c>
      <c r="L4855">
        <f>IF(AND($K4855=1,LEFT($A4855,3)="WB-"),SUMIFS(Winback!$D$2:$D$300,Winback!$K$2:$K$300,$D4855),0)</f>
        <v/>
      </c>
      <c r="M4855">
        <f>IF(OR($E4855=1,$G4855=1,SUMIFS(Registros!$J$2:$J$6000,Registros!$B$2:$B$6000,$A4855)&gt;0),1,0)</f>
        <v/>
      </c>
      <c r="N4855">
        <f>IF($J4855&gt;0,1,IF(COUNTIFS(Registros!$A$2:$A$6000,"CS",Registros!$B$2:$B$6000,$A4855,Registros!$K$2:$K$6000,"&lt;&gt;")&gt;0,1,0))</f>
        <v/>
      </c>
      <c r="O4855">
        <f>IF(AND($K4855=1,$E4855=0,$G4855=0,$I4855=0),"WINBACK",IF(AND($M4855=1,$N4855&gt;0),"CONVERGENTE",IF($M4855=1,"SOLO MÓVIL",IF($N4855&gt;0,"SOLO FIJO / INTERNET","SIN SERVICIOS"))))</f>
        <v/>
      </c>
      <c r="P4855">
        <f>IF($O4855="WINBACK","Recuperar (winback)",IF($O4855="CONVERGENTE","Upgrade / más líneas",IF($O4855="SOLO MÓVIL","Ofrecer fijo + internet (FLBBTV)",IF($O4855="SOLO FIJO / INTERNET","Ofrecer línea móvil Nextphone","Oferta completa (móvil + fijo + internet)"))))</f>
        <v/>
      </c>
      <c r="Q4855">
        <f>$F4855+$H4855+$L4855</f>
        <v/>
      </c>
      <c r="R4855">
        <f>IFERROR(VLOOKUP($A4855,Registros!$B$2:$G$6000,6,0),IFERROR(VLOOKUP($D4855,Winback!$B$2:$C$300,2,0),""))</f>
        <v/>
      </c>
      <c r="S4855">
        <f>IF($E4855=1,"NP","")&amp;IF($G4855=1,"+MOV","")&amp;IF($I4855=1,"+CS","")&amp;IF($K4855=1,"+WB","")</f>
        <v/>
      </c>
      <c r="T4855">
        <f>$E4855+$G4855+$I4855+$K4855</f>
        <v/>
      </c>
    </row>
    <row r="4856">
      <c r="A4856" t="inlineStr">
        <is>
          <t>344188840000</t>
        </is>
      </c>
      <c r="B4856" t="inlineStr">
        <is>
          <t>34418884</t>
        </is>
      </c>
      <c r="C4856" t="inlineStr">
        <is>
          <t>ZHIHUA ZENG</t>
        </is>
      </c>
      <c r="D4856" t="inlineStr">
        <is>
          <t>ZHIHUAZENG</t>
        </is>
      </c>
      <c r="E4856">
        <f>IF(COUNTIFS(Registros!$A$2:$A$6000,"NP",Registros!$B$2:$B$6000,$A4856)&gt;0,1,0)</f>
        <v/>
      </c>
      <c r="F4856">
        <f>IF($E4856=1,SUMIFS(Registros!$F$2:$F$6000,Registros!$A$2:$A$6000,"NP",Registros!$B$2:$B$6000,$A4856),0)</f>
        <v/>
      </c>
      <c r="G4856">
        <f>IF(COUNTIFS(Registros!$A$2:$A$6000,"MOV",Registros!$B$2:$B$6000,$A4856)&gt;0,1,0)</f>
        <v/>
      </c>
      <c r="H4856">
        <f>IF($G4856=1,SUMIFS(Registros!$F$2:$F$6000,Registros!$A$2:$A$6000,"MOV",Registros!$B$2:$B$6000,$A4856),0)</f>
        <v/>
      </c>
      <c r="I4856">
        <f>IF(COUNTIFS(Registros!$A$2:$A$6000,"CS",Registros!$B$2:$B$6000,$A4856)&gt;0,1,0)</f>
        <v/>
      </c>
      <c r="J4856">
        <f>IF($I4856=1,SUMIFS(Registros!$I$2:$I$6000,Registros!$A$2:$A$6000,"CS",Registros!$B$2:$B$6000,$A4856),0)</f>
        <v/>
      </c>
      <c r="K4856">
        <f>IF(COUNTIFS(Winback!$K$2:$K$300,$D4856)&gt;0,1,0)</f>
        <v/>
      </c>
      <c r="L4856">
        <f>IF(AND($K4856=1,LEFT($A4856,3)="WB-"),SUMIFS(Winback!$D$2:$D$300,Winback!$K$2:$K$300,$D4856),0)</f>
        <v/>
      </c>
      <c r="M4856">
        <f>IF(OR($E4856=1,$G4856=1,SUMIFS(Registros!$J$2:$J$6000,Registros!$B$2:$B$6000,$A4856)&gt;0),1,0)</f>
        <v/>
      </c>
      <c r="N4856">
        <f>IF($J4856&gt;0,1,IF(COUNTIFS(Registros!$A$2:$A$6000,"CS",Registros!$B$2:$B$6000,$A4856,Registros!$K$2:$K$6000,"&lt;&gt;")&gt;0,1,0))</f>
        <v/>
      </c>
      <c r="O4856">
        <f>IF(AND($K4856=1,$E4856=0,$G4856=0,$I4856=0),"WINBACK",IF(AND($M4856=1,$N4856&gt;0),"CONVERGENTE",IF($M4856=1,"SOLO MÓVIL",IF($N4856&gt;0,"SOLO FIJO / INTERNET","SIN SERVICIOS"))))</f>
        <v/>
      </c>
      <c r="P4856">
        <f>IF($O4856="WINBACK","Recuperar (winback)",IF($O4856="CONVERGENTE","Upgrade / más líneas",IF($O4856="SOLO MÓVIL","Ofrecer fijo + internet (FLBBTV)",IF($O4856="SOLO FIJO / INTERNET","Ofrecer línea móvil Nextphone","Oferta completa (móvil + fijo + internet)"))))</f>
        <v/>
      </c>
      <c r="Q4856">
        <f>$F4856+$H4856+$L4856</f>
        <v/>
      </c>
      <c r="R4856">
        <f>IFERROR(VLOOKUP($A4856,Registros!$B$2:$G$6000,6,0),IFERROR(VLOOKUP($D4856,Winback!$B$2:$C$300,2,0),""))</f>
        <v/>
      </c>
      <c r="S4856">
        <f>IF($E4856=1,"NP","")&amp;IF($G4856=1,"+MOV","")&amp;IF($I4856=1,"+CS","")&amp;IF($K4856=1,"+WB","")</f>
        <v/>
      </c>
      <c r="T4856">
        <f>$E4856+$G4856+$I4856+$K4856</f>
        <v/>
      </c>
    </row>
    <row r="4857">
      <c r="A4857" t="inlineStr">
        <is>
          <t>329039200000</t>
        </is>
      </c>
      <c r="B4857" t="inlineStr">
        <is>
          <t>32903920</t>
        </is>
      </c>
      <c r="C4857" t="inlineStr">
        <is>
          <t>ZHIHUA ZHANG</t>
        </is>
      </c>
      <c r="D4857" t="inlineStr">
        <is>
          <t>ZHIHUAZHANG</t>
        </is>
      </c>
      <c r="E4857">
        <f>IF(COUNTIFS(Registros!$A$2:$A$6000,"NP",Registros!$B$2:$B$6000,$A4857)&gt;0,1,0)</f>
        <v/>
      </c>
      <c r="F4857">
        <f>IF($E4857=1,SUMIFS(Registros!$F$2:$F$6000,Registros!$A$2:$A$6000,"NP",Registros!$B$2:$B$6000,$A4857),0)</f>
        <v/>
      </c>
      <c r="G4857">
        <f>IF(COUNTIFS(Registros!$A$2:$A$6000,"MOV",Registros!$B$2:$B$6000,$A4857)&gt;0,1,0)</f>
        <v/>
      </c>
      <c r="H4857">
        <f>IF($G4857=1,SUMIFS(Registros!$F$2:$F$6000,Registros!$A$2:$A$6000,"MOV",Registros!$B$2:$B$6000,$A4857),0)</f>
        <v/>
      </c>
      <c r="I4857">
        <f>IF(COUNTIFS(Registros!$A$2:$A$6000,"CS",Registros!$B$2:$B$6000,$A4857)&gt;0,1,0)</f>
        <v/>
      </c>
      <c r="J4857">
        <f>IF($I4857=1,SUMIFS(Registros!$I$2:$I$6000,Registros!$A$2:$A$6000,"CS",Registros!$B$2:$B$6000,$A4857),0)</f>
        <v/>
      </c>
      <c r="K4857">
        <f>IF(COUNTIFS(Winback!$K$2:$K$300,$D4857)&gt;0,1,0)</f>
        <v/>
      </c>
      <c r="L4857">
        <f>IF(AND($K4857=1,LEFT($A4857,3)="WB-"),SUMIFS(Winback!$D$2:$D$300,Winback!$K$2:$K$300,$D4857),0)</f>
        <v/>
      </c>
      <c r="M4857">
        <f>IF(OR($E4857=1,$G4857=1,SUMIFS(Registros!$J$2:$J$6000,Registros!$B$2:$B$6000,$A4857)&gt;0),1,0)</f>
        <v/>
      </c>
      <c r="N4857">
        <f>IF($J4857&gt;0,1,IF(COUNTIFS(Registros!$A$2:$A$6000,"CS",Registros!$B$2:$B$6000,$A4857,Registros!$K$2:$K$6000,"&lt;&gt;")&gt;0,1,0))</f>
        <v/>
      </c>
      <c r="O4857">
        <f>IF(AND($K4857=1,$E4857=0,$G4857=0,$I4857=0),"WINBACK",IF(AND($M4857=1,$N4857&gt;0),"CONVERGENTE",IF($M4857=1,"SOLO MÓVIL",IF($N4857&gt;0,"SOLO FIJO / INTERNET","SIN SERVICIOS"))))</f>
        <v/>
      </c>
      <c r="P4857">
        <f>IF($O4857="WINBACK","Recuperar (winback)",IF($O4857="CONVERGENTE","Upgrade / más líneas",IF($O4857="SOLO MÓVIL","Ofrecer fijo + internet (FLBBTV)",IF($O4857="SOLO FIJO / INTERNET","Ofrecer línea móvil Nextphone","Oferta completa (móvil + fijo + internet)"))))</f>
        <v/>
      </c>
      <c r="Q4857">
        <f>$F4857+$H4857+$L4857</f>
        <v/>
      </c>
      <c r="R4857">
        <f>IFERROR(VLOOKUP($A4857,Registros!$B$2:$G$6000,6,0),IFERROR(VLOOKUP($D4857,Winback!$B$2:$C$300,2,0),""))</f>
        <v/>
      </c>
      <c r="S4857">
        <f>IF($E4857=1,"NP","")&amp;IF($G4857=1,"+MOV","")&amp;IF($I4857=1,"+CS","")&amp;IF($K4857=1,"+WB","")</f>
        <v/>
      </c>
      <c r="T4857">
        <f>$E4857+$G4857+$I4857+$K4857</f>
        <v/>
      </c>
    </row>
    <row r="4858">
      <c r="A4858" t="inlineStr">
        <is>
          <t>316020850100</t>
        </is>
      </c>
      <c r="B4858" t="inlineStr">
        <is>
          <t>31602085</t>
        </is>
      </c>
      <c r="C4858" t="inlineStr">
        <is>
          <t>ZHIHUI WU</t>
        </is>
      </c>
      <c r="D4858" t="inlineStr">
        <is>
          <t>ZHIHUIWU</t>
        </is>
      </c>
      <c r="E4858">
        <f>IF(COUNTIFS(Registros!$A$2:$A$6000,"NP",Registros!$B$2:$B$6000,$A4858)&gt;0,1,0)</f>
        <v/>
      </c>
      <c r="F4858">
        <f>IF($E4858=1,SUMIFS(Registros!$F$2:$F$6000,Registros!$A$2:$A$6000,"NP",Registros!$B$2:$B$6000,$A4858),0)</f>
        <v/>
      </c>
      <c r="G4858">
        <f>IF(COUNTIFS(Registros!$A$2:$A$6000,"MOV",Registros!$B$2:$B$6000,$A4858)&gt;0,1,0)</f>
        <v/>
      </c>
      <c r="H4858">
        <f>IF($G4858=1,SUMIFS(Registros!$F$2:$F$6000,Registros!$A$2:$A$6000,"MOV",Registros!$B$2:$B$6000,$A4858),0)</f>
        <v/>
      </c>
      <c r="I4858">
        <f>IF(COUNTIFS(Registros!$A$2:$A$6000,"CS",Registros!$B$2:$B$6000,$A4858)&gt;0,1,0)</f>
        <v/>
      </c>
      <c r="J4858">
        <f>IF($I4858=1,SUMIFS(Registros!$I$2:$I$6000,Registros!$A$2:$A$6000,"CS",Registros!$B$2:$B$6000,$A4858),0)</f>
        <v/>
      </c>
      <c r="K4858">
        <f>IF(COUNTIFS(Winback!$K$2:$K$300,$D4858)&gt;0,1,0)</f>
        <v/>
      </c>
      <c r="L4858">
        <f>IF(AND($K4858=1,LEFT($A4858,3)="WB-"),SUMIFS(Winback!$D$2:$D$300,Winback!$K$2:$K$300,$D4858),0)</f>
        <v/>
      </c>
      <c r="M4858">
        <f>IF(OR($E4858=1,$G4858=1,SUMIFS(Registros!$J$2:$J$6000,Registros!$B$2:$B$6000,$A4858)&gt;0),1,0)</f>
        <v/>
      </c>
      <c r="N4858">
        <f>IF($J4858&gt;0,1,IF(COUNTIFS(Registros!$A$2:$A$6000,"CS",Registros!$B$2:$B$6000,$A4858,Registros!$K$2:$K$6000,"&lt;&gt;")&gt;0,1,0))</f>
        <v/>
      </c>
      <c r="O4858">
        <f>IF(AND($K4858=1,$E4858=0,$G4858=0,$I4858=0),"WINBACK",IF(AND($M4858=1,$N4858&gt;0),"CONVERGENTE",IF($M4858=1,"SOLO MÓVIL",IF($N4858&gt;0,"SOLO FIJO / INTERNET","SIN SERVICIOS"))))</f>
        <v/>
      </c>
      <c r="P4858">
        <f>IF($O4858="WINBACK","Recuperar (winback)",IF($O4858="CONVERGENTE","Upgrade / más líneas",IF($O4858="SOLO MÓVIL","Ofrecer fijo + internet (FLBBTV)",IF($O4858="SOLO FIJO / INTERNET","Ofrecer línea móvil Nextphone","Oferta completa (móvil + fijo + internet)"))))</f>
        <v/>
      </c>
      <c r="Q4858">
        <f>$F4858+$H4858+$L4858</f>
        <v/>
      </c>
      <c r="R4858">
        <f>IFERROR(VLOOKUP($A4858,Registros!$B$2:$G$6000,6,0),IFERROR(VLOOKUP($D4858,Winback!$B$2:$C$300,2,0),""))</f>
        <v/>
      </c>
      <c r="S4858">
        <f>IF($E4858=1,"NP","")&amp;IF($G4858=1,"+MOV","")&amp;IF($I4858=1,"+CS","")&amp;IF($K4858=1,"+WB","")</f>
        <v/>
      </c>
      <c r="T4858">
        <f>$E4858+$G4858+$I4858+$K4858</f>
        <v/>
      </c>
    </row>
    <row r="4859">
      <c r="A4859" t="inlineStr">
        <is>
          <t>353084040000</t>
        </is>
      </c>
      <c r="B4859" t="inlineStr">
        <is>
          <t>35308404</t>
        </is>
      </c>
      <c r="C4859" t="inlineStr">
        <is>
          <t>ZHIJIA ZHONG</t>
        </is>
      </c>
      <c r="D4859" t="inlineStr">
        <is>
          <t>ZHIJIAZHONG</t>
        </is>
      </c>
      <c r="E4859">
        <f>IF(COUNTIFS(Registros!$A$2:$A$6000,"NP",Registros!$B$2:$B$6000,$A4859)&gt;0,1,0)</f>
        <v/>
      </c>
      <c r="F4859">
        <f>IF($E4859=1,SUMIFS(Registros!$F$2:$F$6000,Registros!$A$2:$A$6000,"NP",Registros!$B$2:$B$6000,$A4859),0)</f>
        <v/>
      </c>
      <c r="G4859">
        <f>IF(COUNTIFS(Registros!$A$2:$A$6000,"MOV",Registros!$B$2:$B$6000,$A4859)&gt;0,1,0)</f>
        <v/>
      </c>
      <c r="H4859">
        <f>IF($G4859=1,SUMIFS(Registros!$F$2:$F$6000,Registros!$A$2:$A$6000,"MOV",Registros!$B$2:$B$6000,$A4859),0)</f>
        <v/>
      </c>
      <c r="I4859">
        <f>IF(COUNTIFS(Registros!$A$2:$A$6000,"CS",Registros!$B$2:$B$6000,$A4859)&gt;0,1,0)</f>
        <v/>
      </c>
      <c r="J4859">
        <f>IF($I4859=1,SUMIFS(Registros!$I$2:$I$6000,Registros!$A$2:$A$6000,"CS",Registros!$B$2:$B$6000,$A4859),0)</f>
        <v/>
      </c>
      <c r="K4859">
        <f>IF(COUNTIFS(Winback!$K$2:$K$300,$D4859)&gt;0,1,0)</f>
        <v/>
      </c>
      <c r="L4859">
        <f>IF(AND($K4859=1,LEFT($A4859,3)="WB-"),SUMIFS(Winback!$D$2:$D$300,Winback!$K$2:$K$300,$D4859),0)</f>
        <v/>
      </c>
      <c r="M4859">
        <f>IF(OR($E4859=1,$G4859=1,SUMIFS(Registros!$J$2:$J$6000,Registros!$B$2:$B$6000,$A4859)&gt;0),1,0)</f>
        <v/>
      </c>
      <c r="N4859">
        <f>IF($J4859&gt;0,1,IF(COUNTIFS(Registros!$A$2:$A$6000,"CS",Registros!$B$2:$B$6000,$A4859,Registros!$K$2:$K$6000,"&lt;&gt;")&gt;0,1,0))</f>
        <v/>
      </c>
      <c r="O4859">
        <f>IF(AND($K4859=1,$E4859=0,$G4859=0,$I4859=0),"WINBACK",IF(AND($M4859=1,$N4859&gt;0),"CONVERGENTE",IF($M4859=1,"SOLO MÓVIL",IF($N4859&gt;0,"SOLO FIJO / INTERNET","SIN SERVICIOS"))))</f>
        <v/>
      </c>
      <c r="P4859">
        <f>IF($O4859="WINBACK","Recuperar (winback)",IF($O4859="CONVERGENTE","Upgrade / más líneas",IF($O4859="SOLO MÓVIL","Ofrecer fijo + internet (FLBBTV)",IF($O4859="SOLO FIJO / INTERNET","Ofrecer línea móvil Nextphone","Oferta completa (móvil + fijo + internet)"))))</f>
        <v/>
      </c>
      <c r="Q4859">
        <f>$F4859+$H4859+$L4859</f>
        <v/>
      </c>
      <c r="R4859">
        <f>IFERROR(VLOOKUP($A4859,Registros!$B$2:$G$6000,6,0),IFERROR(VLOOKUP($D4859,Winback!$B$2:$C$300,2,0),""))</f>
        <v/>
      </c>
      <c r="S4859">
        <f>IF($E4859=1,"NP","")&amp;IF($G4859=1,"+MOV","")&amp;IF($I4859=1,"+CS","")&amp;IF($K4859=1,"+WB","")</f>
        <v/>
      </c>
      <c r="T4859">
        <f>$E4859+$G4859+$I4859+$K4859</f>
        <v/>
      </c>
    </row>
    <row r="4860">
      <c r="A4860" t="inlineStr">
        <is>
          <t>345322280000</t>
        </is>
      </c>
      <c r="B4860" t="inlineStr">
        <is>
          <t>34532228</t>
        </is>
      </c>
      <c r="C4860" t="inlineStr">
        <is>
          <t>ZHIJIAN HOU</t>
        </is>
      </c>
      <c r="D4860" t="inlineStr">
        <is>
          <t>ZHIJIANHOU</t>
        </is>
      </c>
      <c r="E4860">
        <f>IF(COUNTIFS(Registros!$A$2:$A$6000,"NP",Registros!$B$2:$B$6000,$A4860)&gt;0,1,0)</f>
        <v/>
      </c>
      <c r="F4860">
        <f>IF($E4860=1,SUMIFS(Registros!$F$2:$F$6000,Registros!$A$2:$A$6000,"NP",Registros!$B$2:$B$6000,$A4860),0)</f>
        <v/>
      </c>
      <c r="G4860">
        <f>IF(COUNTIFS(Registros!$A$2:$A$6000,"MOV",Registros!$B$2:$B$6000,$A4860)&gt;0,1,0)</f>
        <v/>
      </c>
      <c r="H4860">
        <f>IF($G4860=1,SUMIFS(Registros!$F$2:$F$6000,Registros!$A$2:$A$6000,"MOV",Registros!$B$2:$B$6000,$A4860),0)</f>
        <v/>
      </c>
      <c r="I4860">
        <f>IF(COUNTIFS(Registros!$A$2:$A$6000,"CS",Registros!$B$2:$B$6000,$A4860)&gt;0,1,0)</f>
        <v/>
      </c>
      <c r="J4860">
        <f>IF($I4860=1,SUMIFS(Registros!$I$2:$I$6000,Registros!$A$2:$A$6000,"CS",Registros!$B$2:$B$6000,$A4860),0)</f>
        <v/>
      </c>
      <c r="K4860">
        <f>IF(COUNTIFS(Winback!$K$2:$K$300,$D4860)&gt;0,1,0)</f>
        <v/>
      </c>
      <c r="L4860">
        <f>IF(AND($K4860=1,LEFT($A4860,3)="WB-"),SUMIFS(Winback!$D$2:$D$300,Winback!$K$2:$K$300,$D4860),0)</f>
        <v/>
      </c>
      <c r="M4860">
        <f>IF(OR($E4860=1,$G4860=1,SUMIFS(Registros!$J$2:$J$6000,Registros!$B$2:$B$6000,$A4860)&gt;0),1,0)</f>
        <v/>
      </c>
      <c r="N4860">
        <f>IF($J4860&gt;0,1,IF(COUNTIFS(Registros!$A$2:$A$6000,"CS",Registros!$B$2:$B$6000,$A4860,Registros!$K$2:$K$6000,"&lt;&gt;")&gt;0,1,0))</f>
        <v/>
      </c>
      <c r="O4860">
        <f>IF(AND($K4860=1,$E4860=0,$G4860=0,$I4860=0),"WINBACK",IF(AND($M4860=1,$N4860&gt;0),"CONVERGENTE",IF($M4860=1,"SOLO MÓVIL",IF($N4860&gt;0,"SOLO FIJO / INTERNET","SIN SERVICIOS"))))</f>
        <v/>
      </c>
      <c r="P4860">
        <f>IF($O4860="WINBACK","Recuperar (winback)",IF($O4860="CONVERGENTE","Upgrade / más líneas",IF($O4860="SOLO MÓVIL","Ofrecer fijo + internet (FLBBTV)",IF($O4860="SOLO FIJO / INTERNET","Ofrecer línea móvil Nextphone","Oferta completa (móvil + fijo + internet)"))))</f>
        <v/>
      </c>
      <c r="Q4860">
        <f>$F4860+$H4860+$L4860</f>
        <v/>
      </c>
      <c r="R4860">
        <f>IFERROR(VLOOKUP($A4860,Registros!$B$2:$G$6000,6,0),IFERROR(VLOOKUP($D4860,Winback!$B$2:$C$300,2,0),""))</f>
        <v/>
      </c>
      <c r="S4860">
        <f>IF($E4860=1,"NP","")&amp;IF($G4860=1,"+MOV","")&amp;IF($I4860=1,"+CS","")&amp;IF($K4860=1,"+WB","")</f>
        <v/>
      </c>
      <c r="T4860">
        <f>$E4860+$G4860+$I4860+$K4860</f>
        <v/>
      </c>
    </row>
    <row r="4861">
      <c r="A4861" t="inlineStr">
        <is>
          <t>322112750000</t>
        </is>
      </c>
      <c r="B4861" t="inlineStr">
        <is>
          <t>32211275</t>
        </is>
      </c>
      <c r="C4861" t="inlineStr">
        <is>
          <t>ZHIJIAN LIU</t>
        </is>
      </c>
      <c r="D4861" t="inlineStr">
        <is>
          <t>ZHIJIANLIU</t>
        </is>
      </c>
      <c r="E4861">
        <f>IF(COUNTIFS(Registros!$A$2:$A$6000,"NP",Registros!$B$2:$B$6000,$A4861)&gt;0,1,0)</f>
        <v/>
      </c>
      <c r="F4861">
        <f>IF($E4861=1,SUMIFS(Registros!$F$2:$F$6000,Registros!$A$2:$A$6000,"NP",Registros!$B$2:$B$6000,$A4861),0)</f>
        <v/>
      </c>
      <c r="G4861">
        <f>IF(COUNTIFS(Registros!$A$2:$A$6000,"MOV",Registros!$B$2:$B$6000,$A4861)&gt;0,1,0)</f>
        <v/>
      </c>
      <c r="H4861">
        <f>IF($G4861=1,SUMIFS(Registros!$F$2:$F$6000,Registros!$A$2:$A$6000,"MOV",Registros!$B$2:$B$6000,$A4861),0)</f>
        <v/>
      </c>
      <c r="I4861">
        <f>IF(COUNTIFS(Registros!$A$2:$A$6000,"CS",Registros!$B$2:$B$6000,$A4861)&gt;0,1,0)</f>
        <v/>
      </c>
      <c r="J4861">
        <f>IF($I4861=1,SUMIFS(Registros!$I$2:$I$6000,Registros!$A$2:$A$6000,"CS",Registros!$B$2:$B$6000,$A4861),0)</f>
        <v/>
      </c>
      <c r="K4861">
        <f>IF(COUNTIFS(Winback!$K$2:$K$300,$D4861)&gt;0,1,0)</f>
        <v/>
      </c>
      <c r="L4861">
        <f>IF(AND($K4861=1,LEFT($A4861,3)="WB-"),SUMIFS(Winback!$D$2:$D$300,Winback!$K$2:$K$300,$D4861),0)</f>
        <v/>
      </c>
      <c r="M4861">
        <f>IF(OR($E4861=1,$G4861=1,SUMIFS(Registros!$J$2:$J$6000,Registros!$B$2:$B$6000,$A4861)&gt;0),1,0)</f>
        <v/>
      </c>
      <c r="N4861">
        <f>IF($J4861&gt;0,1,IF(COUNTIFS(Registros!$A$2:$A$6000,"CS",Registros!$B$2:$B$6000,$A4861,Registros!$K$2:$K$6000,"&lt;&gt;")&gt;0,1,0))</f>
        <v/>
      </c>
      <c r="O4861">
        <f>IF(AND($K4861=1,$E4861=0,$G4861=0,$I4861=0),"WINBACK",IF(AND($M4861=1,$N4861&gt;0),"CONVERGENTE",IF($M4861=1,"SOLO MÓVIL",IF($N4861&gt;0,"SOLO FIJO / INTERNET","SIN SERVICIOS"))))</f>
        <v/>
      </c>
      <c r="P4861">
        <f>IF($O4861="WINBACK","Recuperar (winback)",IF($O4861="CONVERGENTE","Upgrade / más líneas",IF($O4861="SOLO MÓVIL","Ofrecer fijo + internet (FLBBTV)",IF($O4861="SOLO FIJO / INTERNET","Ofrecer línea móvil Nextphone","Oferta completa (móvil + fijo + internet)"))))</f>
        <v/>
      </c>
      <c r="Q4861">
        <f>$F4861+$H4861+$L4861</f>
        <v/>
      </c>
      <c r="R4861">
        <f>IFERROR(VLOOKUP($A4861,Registros!$B$2:$G$6000,6,0),IFERROR(VLOOKUP($D4861,Winback!$B$2:$C$300,2,0),""))</f>
        <v/>
      </c>
      <c r="S4861">
        <f>IF($E4861=1,"NP","")&amp;IF($G4861=1,"+MOV","")&amp;IF($I4861=1,"+CS","")&amp;IF($K4861=1,"+WB","")</f>
        <v/>
      </c>
      <c r="T4861">
        <f>$E4861+$G4861+$I4861+$K4861</f>
        <v/>
      </c>
    </row>
    <row r="4862">
      <c r="A4862" t="inlineStr">
        <is>
          <t>346112480000</t>
        </is>
      </c>
      <c r="B4862" t="inlineStr">
        <is>
          <t>34611248</t>
        </is>
      </c>
      <c r="C4862" t="inlineStr">
        <is>
          <t>ZHIJIE LUO</t>
        </is>
      </c>
      <c r="D4862" t="inlineStr">
        <is>
          <t>ZHIJIELUO</t>
        </is>
      </c>
      <c r="E4862">
        <f>IF(COUNTIFS(Registros!$A$2:$A$6000,"NP",Registros!$B$2:$B$6000,$A4862)&gt;0,1,0)</f>
        <v/>
      </c>
      <c r="F4862">
        <f>IF($E4862=1,SUMIFS(Registros!$F$2:$F$6000,Registros!$A$2:$A$6000,"NP",Registros!$B$2:$B$6000,$A4862),0)</f>
        <v/>
      </c>
      <c r="G4862">
        <f>IF(COUNTIFS(Registros!$A$2:$A$6000,"MOV",Registros!$B$2:$B$6000,$A4862)&gt;0,1,0)</f>
        <v/>
      </c>
      <c r="H4862">
        <f>IF($G4862=1,SUMIFS(Registros!$F$2:$F$6000,Registros!$A$2:$A$6000,"MOV",Registros!$B$2:$B$6000,$A4862),0)</f>
        <v/>
      </c>
      <c r="I4862">
        <f>IF(COUNTIFS(Registros!$A$2:$A$6000,"CS",Registros!$B$2:$B$6000,$A4862)&gt;0,1,0)</f>
        <v/>
      </c>
      <c r="J4862">
        <f>IF($I4862=1,SUMIFS(Registros!$I$2:$I$6000,Registros!$A$2:$A$6000,"CS",Registros!$B$2:$B$6000,$A4862),0)</f>
        <v/>
      </c>
      <c r="K4862">
        <f>IF(COUNTIFS(Winback!$K$2:$K$300,$D4862)&gt;0,1,0)</f>
        <v/>
      </c>
      <c r="L4862">
        <f>IF(AND($K4862=1,LEFT($A4862,3)="WB-"),SUMIFS(Winback!$D$2:$D$300,Winback!$K$2:$K$300,$D4862),0)</f>
        <v/>
      </c>
      <c r="M4862">
        <f>IF(OR($E4862=1,$G4862=1,SUMIFS(Registros!$J$2:$J$6000,Registros!$B$2:$B$6000,$A4862)&gt;0),1,0)</f>
        <v/>
      </c>
      <c r="N4862">
        <f>IF($J4862&gt;0,1,IF(COUNTIFS(Registros!$A$2:$A$6000,"CS",Registros!$B$2:$B$6000,$A4862,Registros!$K$2:$K$6000,"&lt;&gt;")&gt;0,1,0))</f>
        <v/>
      </c>
      <c r="O4862">
        <f>IF(AND($K4862=1,$E4862=0,$G4862=0,$I4862=0),"WINBACK",IF(AND($M4862=1,$N4862&gt;0),"CONVERGENTE",IF($M4862=1,"SOLO MÓVIL",IF($N4862&gt;0,"SOLO FIJO / INTERNET","SIN SERVICIOS"))))</f>
        <v/>
      </c>
      <c r="P4862">
        <f>IF($O4862="WINBACK","Recuperar (winback)",IF($O4862="CONVERGENTE","Upgrade / más líneas",IF($O4862="SOLO MÓVIL","Ofrecer fijo + internet (FLBBTV)",IF($O4862="SOLO FIJO / INTERNET","Ofrecer línea móvil Nextphone","Oferta completa (móvil + fijo + internet)"))))</f>
        <v/>
      </c>
      <c r="Q4862">
        <f>$F4862+$H4862+$L4862</f>
        <v/>
      </c>
      <c r="R4862">
        <f>IFERROR(VLOOKUP($A4862,Registros!$B$2:$G$6000,6,0),IFERROR(VLOOKUP($D4862,Winback!$B$2:$C$300,2,0),""))</f>
        <v/>
      </c>
      <c r="S4862">
        <f>IF($E4862=1,"NP","")&amp;IF($G4862=1,"+MOV","")&amp;IF($I4862=1,"+CS","")&amp;IF($K4862=1,"+WB","")</f>
        <v/>
      </c>
      <c r="T4862">
        <f>$E4862+$G4862+$I4862+$K4862</f>
        <v/>
      </c>
    </row>
    <row r="4863">
      <c r="A4863" t="inlineStr">
        <is>
          <t>328078500000</t>
        </is>
      </c>
      <c r="B4863" t="inlineStr">
        <is>
          <t>32807850</t>
        </is>
      </c>
      <c r="C4863" t="inlineStr">
        <is>
          <t>ZHIJIN ZHONG</t>
        </is>
      </c>
      <c r="D4863" t="inlineStr">
        <is>
          <t>ZHIJINZHONG</t>
        </is>
      </c>
      <c r="E4863">
        <f>IF(COUNTIFS(Registros!$A$2:$A$6000,"NP",Registros!$B$2:$B$6000,$A4863)&gt;0,1,0)</f>
        <v/>
      </c>
      <c r="F4863">
        <f>IF($E4863=1,SUMIFS(Registros!$F$2:$F$6000,Registros!$A$2:$A$6000,"NP",Registros!$B$2:$B$6000,$A4863),0)</f>
        <v/>
      </c>
      <c r="G4863">
        <f>IF(COUNTIFS(Registros!$A$2:$A$6000,"MOV",Registros!$B$2:$B$6000,$A4863)&gt;0,1,0)</f>
        <v/>
      </c>
      <c r="H4863">
        <f>IF($G4863=1,SUMIFS(Registros!$F$2:$F$6000,Registros!$A$2:$A$6000,"MOV",Registros!$B$2:$B$6000,$A4863),0)</f>
        <v/>
      </c>
      <c r="I4863">
        <f>IF(COUNTIFS(Registros!$A$2:$A$6000,"CS",Registros!$B$2:$B$6000,$A4863)&gt;0,1,0)</f>
        <v/>
      </c>
      <c r="J4863">
        <f>IF($I4863=1,SUMIFS(Registros!$I$2:$I$6000,Registros!$A$2:$A$6000,"CS",Registros!$B$2:$B$6000,$A4863),0)</f>
        <v/>
      </c>
      <c r="K4863">
        <f>IF(COUNTIFS(Winback!$K$2:$K$300,$D4863)&gt;0,1,0)</f>
        <v/>
      </c>
      <c r="L4863">
        <f>IF(AND($K4863=1,LEFT($A4863,3)="WB-"),SUMIFS(Winback!$D$2:$D$300,Winback!$K$2:$K$300,$D4863),0)</f>
        <v/>
      </c>
      <c r="M4863">
        <f>IF(OR($E4863=1,$G4863=1,SUMIFS(Registros!$J$2:$J$6000,Registros!$B$2:$B$6000,$A4863)&gt;0),1,0)</f>
        <v/>
      </c>
      <c r="N4863">
        <f>IF($J4863&gt;0,1,IF(COUNTIFS(Registros!$A$2:$A$6000,"CS",Registros!$B$2:$B$6000,$A4863,Registros!$K$2:$K$6000,"&lt;&gt;")&gt;0,1,0))</f>
        <v/>
      </c>
      <c r="O4863">
        <f>IF(AND($K4863=1,$E4863=0,$G4863=0,$I4863=0),"WINBACK",IF(AND($M4863=1,$N4863&gt;0),"CONVERGENTE",IF($M4863=1,"SOLO MÓVIL",IF($N4863&gt;0,"SOLO FIJO / INTERNET","SIN SERVICIOS"))))</f>
        <v/>
      </c>
      <c r="P4863">
        <f>IF($O4863="WINBACK","Recuperar (winback)",IF($O4863="CONVERGENTE","Upgrade / más líneas",IF($O4863="SOLO MÓVIL","Ofrecer fijo + internet (FLBBTV)",IF($O4863="SOLO FIJO / INTERNET","Ofrecer línea móvil Nextphone","Oferta completa (móvil + fijo + internet)"))))</f>
        <v/>
      </c>
      <c r="Q4863">
        <f>$F4863+$H4863+$L4863</f>
        <v/>
      </c>
      <c r="R4863">
        <f>IFERROR(VLOOKUP($A4863,Registros!$B$2:$G$6000,6,0),IFERROR(VLOOKUP($D4863,Winback!$B$2:$C$300,2,0),""))</f>
        <v/>
      </c>
      <c r="S4863">
        <f>IF($E4863=1,"NP","")&amp;IF($G4863=1,"+MOV","")&amp;IF($I4863=1,"+CS","")&amp;IF($K4863=1,"+WB","")</f>
        <v/>
      </c>
      <c r="T4863">
        <f>$E4863+$G4863+$I4863+$K4863</f>
        <v/>
      </c>
    </row>
    <row r="4864">
      <c r="A4864" t="inlineStr">
        <is>
          <t>307006480000</t>
        </is>
      </c>
      <c r="B4864" t="inlineStr">
        <is>
          <t>30700648</t>
        </is>
      </c>
      <c r="C4864" t="inlineStr">
        <is>
          <t>ZHIJING QIU</t>
        </is>
      </c>
      <c r="D4864" t="inlineStr">
        <is>
          <t>ZHIJINGQIU</t>
        </is>
      </c>
      <c r="E4864">
        <f>IF(COUNTIFS(Registros!$A$2:$A$6000,"NP",Registros!$B$2:$B$6000,$A4864)&gt;0,1,0)</f>
        <v/>
      </c>
      <c r="F4864">
        <f>IF($E4864=1,SUMIFS(Registros!$F$2:$F$6000,Registros!$A$2:$A$6000,"NP",Registros!$B$2:$B$6000,$A4864),0)</f>
        <v/>
      </c>
      <c r="G4864">
        <f>IF(COUNTIFS(Registros!$A$2:$A$6000,"MOV",Registros!$B$2:$B$6000,$A4864)&gt;0,1,0)</f>
        <v/>
      </c>
      <c r="H4864">
        <f>IF($G4864=1,SUMIFS(Registros!$F$2:$F$6000,Registros!$A$2:$A$6000,"MOV",Registros!$B$2:$B$6000,$A4864),0)</f>
        <v/>
      </c>
      <c r="I4864">
        <f>IF(COUNTIFS(Registros!$A$2:$A$6000,"CS",Registros!$B$2:$B$6000,$A4864)&gt;0,1,0)</f>
        <v/>
      </c>
      <c r="J4864">
        <f>IF($I4864=1,SUMIFS(Registros!$I$2:$I$6000,Registros!$A$2:$A$6000,"CS",Registros!$B$2:$B$6000,$A4864),0)</f>
        <v/>
      </c>
      <c r="K4864">
        <f>IF(COUNTIFS(Winback!$K$2:$K$300,$D4864)&gt;0,1,0)</f>
        <v/>
      </c>
      <c r="L4864">
        <f>IF(AND($K4864=1,LEFT($A4864,3)="WB-"),SUMIFS(Winback!$D$2:$D$300,Winback!$K$2:$K$300,$D4864),0)</f>
        <v/>
      </c>
      <c r="M4864">
        <f>IF(OR($E4864=1,$G4864=1,SUMIFS(Registros!$J$2:$J$6000,Registros!$B$2:$B$6000,$A4864)&gt;0),1,0)</f>
        <v/>
      </c>
      <c r="N4864">
        <f>IF($J4864&gt;0,1,IF(COUNTIFS(Registros!$A$2:$A$6000,"CS",Registros!$B$2:$B$6000,$A4864,Registros!$K$2:$K$6000,"&lt;&gt;")&gt;0,1,0))</f>
        <v/>
      </c>
      <c r="O4864">
        <f>IF(AND($K4864=1,$E4864=0,$G4864=0,$I4864=0),"WINBACK",IF(AND($M4864=1,$N4864&gt;0),"CONVERGENTE",IF($M4864=1,"SOLO MÓVIL",IF($N4864&gt;0,"SOLO FIJO / INTERNET","SIN SERVICIOS"))))</f>
        <v/>
      </c>
      <c r="P4864">
        <f>IF($O4864="WINBACK","Recuperar (winback)",IF($O4864="CONVERGENTE","Upgrade / más líneas",IF($O4864="SOLO MÓVIL","Ofrecer fijo + internet (FLBBTV)",IF($O4864="SOLO FIJO / INTERNET","Ofrecer línea móvil Nextphone","Oferta completa (móvil + fijo + internet)"))))</f>
        <v/>
      </c>
      <c r="Q4864">
        <f>$F4864+$H4864+$L4864</f>
        <v/>
      </c>
      <c r="R4864">
        <f>IFERROR(VLOOKUP($A4864,Registros!$B$2:$G$6000,6,0),IFERROR(VLOOKUP($D4864,Winback!$B$2:$C$300,2,0),""))</f>
        <v/>
      </c>
      <c r="S4864">
        <f>IF($E4864=1,"NP","")&amp;IF($G4864=1,"+MOV","")&amp;IF($I4864=1,"+CS","")&amp;IF($K4864=1,"+WB","")</f>
        <v/>
      </c>
      <c r="T4864">
        <f>$E4864+$G4864+$I4864+$K4864</f>
        <v/>
      </c>
    </row>
    <row r="4865">
      <c r="A4865" t="inlineStr">
        <is>
          <t>342011750000</t>
        </is>
      </c>
      <c r="B4865" t="inlineStr">
        <is>
          <t>34201175</t>
        </is>
      </c>
      <c r="C4865" t="inlineStr">
        <is>
          <t>ZHILI LIU</t>
        </is>
      </c>
      <c r="D4865" t="inlineStr">
        <is>
          <t>ZHILILIU</t>
        </is>
      </c>
      <c r="E4865">
        <f>IF(COUNTIFS(Registros!$A$2:$A$6000,"NP",Registros!$B$2:$B$6000,$A4865)&gt;0,1,0)</f>
        <v/>
      </c>
      <c r="F4865">
        <f>IF($E4865=1,SUMIFS(Registros!$F$2:$F$6000,Registros!$A$2:$A$6000,"NP",Registros!$B$2:$B$6000,$A4865),0)</f>
        <v/>
      </c>
      <c r="G4865">
        <f>IF(COUNTIFS(Registros!$A$2:$A$6000,"MOV",Registros!$B$2:$B$6000,$A4865)&gt;0,1,0)</f>
        <v/>
      </c>
      <c r="H4865">
        <f>IF($G4865=1,SUMIFS(Registros!$F$2:$F$6000,Registros!$A$2:$A$6000,"MOV",Registros!$B$2:$B$6000,$A4865),0)</f>
        <v/>
      </c>
      <c r="I4865">
        <f>IF(COUNTIFS(Registros!$A$2:$A$6000,"CS",Registros!$B$2:$B$6000,$A4865)&gt;0,1,0)</f>
        <v/>
      </c>
      <c r="J4865">
        <f>IF($I4865=1,SUMIFS(Registros!$I$2:$I$6000,Registros!$A$2:$A$6000,"CS",Registros!$B$2:$B$6000,$A4865),0)</f>
        <v/>
      </c>
      <c r="K4865">
        <f>IF(COUNTIFS(Winback!$K$2:$K$300,$D4865)&gt;0,1,0)</f>
        <v/>
      </c>
      <c r="L4865">
        <f>IF(AND($K4865=1,LEFT($A4865,3)="WB-"),SUMIFS(Winback!$D$2:$D$300,Winback!$K$2:$K$300,$D4865),0)</f>
        <v/>
      </c>
      <c r="M4865">
        <f>IF(OR($E4865=1,$G4865=1,SUMIFS(Registros!$J$2:$J$6000,Registros!$B$2:$B$6000,$A4865)&gt;0),1,0)</f>
        <v/>
      </c>
      <c r="N4865">
        <f>IF($J4865&gt;0,1,IF(COUNTIFS(Registros!$A$2:$A$6000,"CS",Registros!$B$2:$B$6000,$A4865,Registros!$K$2:$K$6000,"&lt;&gt;")&gt;0,1,0))</f>
        <v/>
      </c>
      <c r="O4865">
        <f>IF(AND($K4865=1,$E4865=0,$G4865=0,$I4865=0),"WINBACK",IF(AND($M4865=1,$N4865&gt;0),"CONVERGENTE",IF($M4865=1,"SOLO MÓVIL",IF($N4865&gt;0,"SOLO FIJO / INTERNET","SIN SERVICIOS"))))</f>
        <v/>
      </c>
      <c r="P4865">
        <f>IF($O4865="WINBACK","Recuperar (winback)",IF($O4865="CONVERGENTE","Upgrade / más líneas",IF($O4865="SOLO MÓVIL","Ofrecer fijo + internet (FLBBTV)",IF($O4865="SOLO FIJO / INTERNET","Ofrecer línea móvil Nextphone","Oferta completa (móvil + fijo + internet)"))))</f>
        <v/>
      </c>
      <c r="Q4865">
        <f>$F4865+$H4865+$L4865</f>
        <v/>
      </c>
      <c r="R4865">
        <f>IFERROR(VLOOKUP($A4865,Registros!$B$2:$G$6000,6,0),IFERROR(VLOOKUP($D4865,Winback!$B$2:$C$300,2,0),""))</f>
        <v/>
      </c>
      <c r="S4865">
        <f>IF($E4865=1,"NP","")&amp;IF($G4865=1,"+MOV","")&amp;IF($I4865=1,"+CS","")&amp;IF($K4865=1,"+WB","")</f>
        <v/>
      </c>
      <c r="T4865">
        <f>$E4865+$G4865+$I4865+$K4865</f>
        <v/>
      </c>
    </row>
    <row r="4866">
      <c r="A4866" t="inlineStr">
        <is>
          <t>298077220000</t>
        </is>
      </c>
      <c r="B4866" t="inlineStr">
        <is>
          <t>29807722</t>
        </is>
      </c>
      <c r="C4866" t="inlineStr">
        <is>
          <t>ZHILING ZHANG</t>
        </is>
      </c>
      <c r="D4866" t="inlineStr">
        <is>
          <t>ZHILINGZHANG</t>
        </is>
      </c>
      <c r="E4866">
        <f>IF(COUNTIFS(Registros!$A$2:$A$6000,"NP",Registros!$B$2:$B$6000,$A4866)&gt;0,1,0)</f>
        <v/>
      </c>
      <c r="F4866">
        <f>IF($E4866=1,SUMIFS(Registros!$F$2:$F$6000,Registros!$A$2:$A$6000,"NP",Registros!$B$2:$B$6000,$A4866),0)</f>
        <v/>
      </c>
      <c r="G4866">
        <f>IF(COUNTIFS(Registros!$A$2:$A$6000,"MOV",Registros!$B$2:$B$6000,$A4866)&gt;0,1,0)</f>
        <v/>
      </c>
      <c r="H4866">
        <f>IF($G4866=1,SUMIFS(Registros!$F$2:$F$6000,Registros!$A$2:$A$6000,"MOV",Registros!$B$2:$B$6000,$A4866),0)</f>
        <v/>
      </c>
      <c r="I4866">
        <f>IF(COUNTIFS(Registros!$A$2:$A$6000,"CS",Registros!$B$2:$B$6000,$A4866)&gt;0,1,0)</f>
        <v/>
      </c>
      <c r="J4866">
        <f>IF($I4866=1,SUMIFS(Registros!$I$2:$I$6000,Registros!$A$2:$A$6000,"CS",Registros!$B$2:$B$6000,$A4866),0)</f>
        <v/>
      </c>
      <c r="K4866">
        <f>IF(COUNTIFS(Winback!$K$2:$K$300,$D4866)&gt;0,1,0)</f>
        <v/>
      </c>
      <c r="L4866">
        <f>IF(AND($K4866=1,LEFT($A4866,3)="WB-"),SUMIFS(Winback!$D$2:$D$300,Winback!$K$2:$K$300,$D4866),0)</f>
        <v/>
      </c>
      <c r="M4866">
        <f>IF(OR($E4866=1,$G4866=1,SUMIFS(Registros!$J$2:$J$6000,Registros!$B$2:$B$6000,$A4866)&gt;0),1,0)</f>
        <v/>
      </c>
      <c r="N4866">
        <f>IF($J4866&gt;0,1,IF(COUNTIFS(Registros!$A$2:$A$6000,"CS",Registros!$B$2:$B$6000,$A4866,Registros!$K$2:$K$6000,"&lt;&gt;")&gt;0,1,0))</f>
        <v/>
      </c>
      <c r="O4866">
        <f>IF(AND($K4866=1,$E4866=0,$G4866=0,$I4866=0),"WINBACK",IF(AND($M4866=1,$N4866&gt;0),"CONVERGENTE",IF($M4866=1,"SOLO MÓVIL",IF($N4866&gt;0,"SOLO FIJO / INTERNET","SIN SERVICIOS"))))</f>
        <v/>
      </c>
      <c r="P4866">
        <f>IF($O4866="WINBACK","Recuperar (winback)",IF($O4866="CONVERGENTE","Upgrade / más líneas",IF($O4866="SOLO MÓVIL","Ofrecer fijo + internet (FLBBTV)",IF($O4866="SOLO FIJO / INTERNET","Ofrecer línea móvil Nextphone","Oferta completa (móvil + fijo + internet)"))))</f>
        <v/>
      </c>
      <c r="Q4866">
        <f>$F4866+$H4866+$L4866</f>
        <v/>
      </c>
      <c r="R4866">
        <f>IFERROR(VLOOKUP($A4866,Registros!$B$2:$G$6000,6,0),IFERROR(VLOOKUP($D4866,Winback!$B$2:$C$300,2,0),""))</f>
        <v/>
      </c>
      <c r="S4866">
        <f>IF($E4866=1,"NP","")&amp;IF($G4866=1,"+MOV","")&amp;IF($I4866=1,"+CS","")&amp;IF($K4866=1,"+WB","")</f>
        <v/>
      </c>
      <c r="T4866">
        <f>$E4866+$G4866+$I4866+$K4866</f>
        <v/>
      </c>
    </row>
    <row r="4867">
      <c r="A4867" t="inlineStr">
        <is>
          <t>349021900000</t>
        </is>
      </c>
      <c r="B4867" t="inlineStr">
        <is>
          <t>34902190</t>
        </is>
      </c>
      <c r="C4867" t="inlineStr">
        <is>
          <t>ZHILING ZHANG</t>
        </is>
      </c>
      <c r="D4867" t="inlineStr">
        <is>
          <t>ZHILINGZHANG</t>
        </is>
      </c>
      <c r="E4867">
        <f>IF(COUNTIFS(Registros!$A$2:$A$6000,"NP",Registros!$B$2:$B$6000,$A4867)&gt;0,1,0)</f>
        <v/>
      </c>
      <c r="F4867">
        <f>IF($E4867=1,SUMIFS(Registros!$F$2:$F$6000,Registros!$A$2:$A$6000,"NP",Registros!$B$2:$B$6000,$A4867),0)</f>
        <v/>
      </c>
      <c r="G4867">
        <f>IF(COUNTIFS(Registros!$A$2:$A$6000,"MOV",Registros!$B$2:$B$6000,$A4867)&gt;0,1,0)</f>
        <v/>
      </c>
      <c r="H4867">
        <f>IF($G4867=1,SUMIFS(Registros!$F$2:$F$6000,Registros!$A$2:$A$6000,"MOV",Registros!$B$2:$B$6000,$A4867),0)</f>
        <v/>
      </c>
      <c r="I4867">
        <f>IF(COUNTIFS(Registros!$A$2:$A$6000,"CS",Registros!$B$2:$B$6000,$A4867)&gt;0,1,0)</f>
        <v/>
      </c>
      <c r="J4867">
        <f>IF($I4867=1,SUMIFS(Registros!$I$2:$I$6000,Registros!$A$2:$A$6000,"CS",Registros!$B$2:$B$6000,$A4867),0)</f>
        <v/>
      </c>
      <c r="K4867">
        <f>IF(COUNTIFS(Winback!$K$2:$K$300,$D4867)&gt;0,1,0)</f>
        <v/>
      </c>
      <c r="L4867">
        <f>IF(AND($K4867=1,LEFT($A4867,3)="WB-"),SUMIFS(Winback!$D$2:$D$300,Winback!$K$2:$K$300,$D4867),0)</f>
        <v/>
      </c>
      <c r="M4867">
        <f>IF(OR($E4867=1,$G4867=1,SUMIFS(Registros!$J$2:$J$6000,Registros!$B$2:$B$6000,$A4867)&gt;0),1,0)</f>
        <v/>
      </c>
      <c r="N4867">
        <f>IF($J4867&gt;0,1,IF(COUNTIFS(Registros!$A$2:$A$6000,"CS",Registros!$B$2:$B$6000,$A4867,Registros!$K$2:$K$6000,"&lt;&gt;")&gt;0,1,0))</f>
        <v/>
      </c>
      <c r="O4867">
        <f>IF(AND($K4867=1,$E4867=0,$G4867=0,$I4867=0),"WINBACK",IF(AND($M4867=1,$N4867&gt;0),"CONVERGENTE",IF($M4867=1,"SOLO MÓVIL",IF($N4867&gt;0,"SOLO FIJO / INTERNET","SIN SERVICIOS"))))</f>
        <v/>
      </c>
      <c r="P4867">
        <f>IF($O4867="WINBACK","Recuperar (winback)",IF($O4867="CONVERGENTE","Upgrade / más líneas",IF($O4867="SOLO MÓVIL","Ofrecer fijo + internet (FLBBTV)",IF($O4867="SOLO FIJO / INTERNET","Ofrecer línea móvil Nextphone","Oferta completa (móvil + fijo + internet)"))))</f>
        <v/>
      </c>
      <c r="Q4867">
        <f>$F4867+$H4867+$L4867</f>
        <v/>
      </c>
      <c r="R4867">
        <f>IFERROR(VLOOKUP($A4867,Registros!$B$2:$G$6000,6,0),IFERROR(VLOOKUP($D4867,Winback!$B$2:$C$300,2,0),""))</f>
        <v/>
      </c>
      <c r="S4867">
        <f>IF($E4867=1,"NP","")&amp;IF($G4867=1,"+MOV","")&amp;IF($I4867=1,"+CS","")&amp;IF($K4867=1,"+WB","")</f>
        <v/>
      </c>
      <c r="T4867">
        <f>$E4867+$G4867+$I4867+$K4867</f>
        <v/>
      </c>
    </row>
    <row r="4868">
      <c r="A4868" t="inlineStr">
        <is>
          <t>331060280000</t>
        </is>
      </c>
      <c r="B4868" t="inlineStr">
        <is>
          <t>33106028</t>
        </is>
      </c>
      <c r="C4868" t="inlineStr">
        <is>
          <t>ZHIMING WEN</t>
        </is>
      </c>
      <c r="D4868" t="inlineStr">
        <is>
          <t>ZHIMINGWEN</t>
        </is>
      </c>
      <c r="E4868">
        <f>IF(COUNTIFS(Registros!$A$2:$A$6000,"NP",Registros!$B$2:$B$6000,$A4868)&gt;0,1,0)</f>
        <v/>
      </c>
      <c r="F4868">
        <f>IF($E4868=1,SUMIFS(Registros!$F$2:$F$6000,Registros!$A$2:$A$6000,"NP",Registros!$B$2:$B$6000,$A4868),0)</f>
        <v/>
      </c>
      <c r="G4868">
        <f>IF(COUNTIFS(Registros!$A$2:$A$6000,"MOV",Registros!$B$2:$B$6000,$A4868)&gt;0,1,0)</f>
        <v/>
      </c>
      <c r="H4868">
        <f>IF($G4868=1,SUMIFS(Registros!$F$2:$F$6000,Registros!$A$2:$A$6000,"MOV",Registros!$B$2:$B$6000,$A4868),0)</f>
        <v/>
      </c>
      <c r="I4868">
        <f>IF(COUNTIFS(Registros!$A$2:$A$6000,"CS",Registros!$B$2:$B$6000,$A4868)&gt;0,1,0)</f>
        <v/>
      </c>
      <c r="J4868">
        <f>IF($I4868=1,SUMIFS(Registros!$I$2:$I$6000,Registros!$A$2:$A$6000,"CS",Registros!$B$2:$B$6000,$A4868),0)</f>
        <v/>
      </c>
      <c r="K4868">
        <f>IF(COUNTIFS(Winback!$K$2:$K$300,$D4868)&gt;0,1,0)</f>
        <v/>
      </c>
      <c r="L4868">
        <f>IF(AND($K4868=1,LEFT($A4868,3)="WB-"),SUMIFS(Winback!$D$2:$D$300,Winback!$K$2:$K$300,$D4868),0)</f>
        <v/>
      </c>
      <c r="M4868">
        <f>IF(OR($E4868=1,$G4868=1,SUMIFS(Registros!$J$2:$J$6000,Registros!$B$2:$B$6000,$A4868)&gt;0),1,0)</f>
        <v/>
      </c>
      <c r="N4868">
        <f>IF($J4868&gt;0,1,IF(COUNTIFS(Registros!$A$2:$A$6000,"CS",Registros!$B$2:$B$6000,$A4868,Registros!$K$2:$K$6000,"&lt;&gt;")&gt;0,1,0))</f>
        <v/>
      </c>
      <c r="O4868">
        <f>IF(AND($K4868=1,$E4868=0,$G4868=0,$I4868=0),"WINBACK",IF(AND($M4868=1,$N4868&gt;0),"CONVERGENTE",IF($M4868=1,"SOLO MÓVIL",IF($N4868&gt;0,"SOLO FIJO / INTERNET","SIN SERVICIOS"))))</f>
        <v/>
      </c>
      <c r="P4868">
        <f>IF($O4868="WINBACK","Recuperar (winback)",IF($O4868="CONVERGENTE","Upgrade / más líneas",IF($O4868="SOLO MÓVIL","Ofrecer fijo + internet (FLBBTV)",IF($O4868="SOLO FIJO / INTERNET","Ofrecer línea móvil Nextphone","Oferta completa (móvil + fijo + internet)"))))</f>
        <v/>
      </c>
      <c r="Q4868">
        <f>$F4868+$H4868+$L4868</f>
        <v/>
      </c>
      <c r="R4868">
        <f>IFERROR(VLOOKUP($A4868,Registros!$B$2:$G$6000,6,0),IFERROR(VLOOKUP($D4868,Winback!$B$2:$C$300,2,0),""))</f>
        <v/>
      </c>
      <c r="S4868">
        <f>IF($E4868=1,"NP","")&amp;IF($G4868=1,"+MOV","")&amp;IF($I4868=1,"+CS","")&amp;IF($K4868=1,"+WB","")</f>
        <v/>
      </c>
      <c r="T4868">
        <f>$E4868+$G4868+$I4868+$K4868</f>
        <v/>
      </c>
    </row>
    <row r="4869">
      <c r="A4869" t="inlineStr">
        <is>
          <t>345216660000</t>
        </is>
      </c>
      <c r="B4869" t="inlineStr">
        <is>
          <t>34521666</t>
        </is>
      </c>
      <c r="C4869" t="inlineStr">
        <is>
          <t>ZHINONG QIU</t>
        </is>
      </c>
      <c r="D4869" t="inlineStr">
        <is>
          <t>ZHINONGQIU</t>
        </is>
      </c>
      <c r="E4869">
        <f>IF(COUNTIFS(Registros!$A$2:$A$6000,"NP",Registros!$B$2:$B$6000,$A4869)&gt;0,1,0)</f>
        <v/>
      </c>
      <c r="F4869">
        <f>IF($E4869=1,SUMIFS(Registros!$F$2:$F$6000,Registros!$A$2:$A$6000,"NP",Registros!$B$2:$B$6000,$A4869),0)</f>
        <v/>
      </c>
      <c r="G4869">
        <f>IF(COUNTIFS(Registros!$A$2:$A$6000,"MOV",Registros!$B$2:$B$6000,$A4869)&gt;0,1,0)</f>
        <v/>
      </c>
      <c r="H4869">
        <f>IF($G4869=1,SUMIFS(Registros!$F$2:$F$6000,Registros!$A$2:$A$6000,"MOV",Registros!$B$2:$B$6000,$A4869),0)</f>
        <v/>
      </c>
      <c r="I4869">
        <f>IF(COUNTIFS(Registros!$A$2:$A$6000,"CS",Registros!$B$2:$B$6000,$A4869)&gt;0,1,0)</f>
        <v/>
      </c>
      <c r="J4869">
        <f>IF($I4869=1,SUMIFS(Registros!$I$2:$I$6000,Registros!$A$2:$A$6000,"CS",Registros!$B$2:$B$6000,$A4869),0)</f>
        <v/>
      </c>
      <c r="K4869">
        <f>IF(COUNTIFS(Winback!$K$2:$K$300,$D4869)&gt;0,1,0)</f>
        <v/>
      </c>
      <c r="L4869">
        <f>IF(AND($K4869=1,LEFT($A4869,3)="WB-"),SUMIFS(Winback!$D$2:$D$300,Winback!$K$2:$K$300,$D4869),0)</f>
        <v/>
      </c>
      <c r="M4869">
        <f>IF(OR($E4869=1,$G4869=1,SUMIFS(Registros!$J$2:$J$6000,Registros!$B$2:$B$6000,$A4869)&gt;0),1,0)</f>
        <v/>
      </c>
      <c r="N4869">
        <f>IF($J4869&gt;0,1,IF(COUNTIFS(Registros!$A$2:$A$6000,"CS",Registros!$B$2:$B$6000,$A4869,Registros!$K$2:$K$6000,"&lt;&gt;")&gt;0,1,0))</f>
        <v/>
      </c>
      <c r="O4869">
        <f>IF(AND($K4869=1,$E4869=0,$G4869=0,$I4869=0),"WINBACK",IF(AND($M4869=1,$N4869&gt;0),"CONVERGENTE",IF($M4869=1,"SOLO MÓVIL",IF($N4869&gt;0,"SOLO FIJO / INTERNET","SIN SERVICIOS"))))</f>
        <v/>
      </c>
      <c r="P4869">
        <f>IF($O4869="WINBACK","Recuperar (winback)",IF($O4869="CONVERGENTE","Upgrade / más líneas",IF($O4869="SOLO MÓVIL","Ofrecer fijo + internet (FLBBTV)",IF($O4869="SOLO FIJO / INTERNET","Ofrecer línea móvil Nextphone","Oferta completa (móvil + fijo + internet)"))))</f>
        <v/>
      </c>
      <c r="Q4869">
        <f>$F4869+$H4869+$L4869</f>
        <v/>
      </c>
      <c r="R4869">
        <f>IFERROR(VLOOKUP($A4869,Registros!$B$2:$G$6000,6,0),IFERROR(VLOOKUP($D4869,Winback!$B$2:$C$300,2,0),""))</f>
        <v/>
      </c>
      <c r="S4869">
        <f>IF($E4869=1,"NP","")&amp;IF($G4869=1,"+MOV","")&amp;IF($I4869=1,"+CS","")&amp;IF($K4869=1,"+WB","")</f>
        <v/>
      </c>
      <c r="T4869">
        <f>$E4869+$G4869+$I4869+$K4869</f>
        <v/>
      </c>
    </row>
    <row r="4870">
      <c r="A4870" t="inlineStr">
        <is>
          <t>348277830000</t>
        </is>
      </c>
      <c r="B4870" t="inlineStr">
        <is>
          <t>34827783</t>
        </is>
      </c>
      <c r="C4870" t="inlineStr">
        <is>
          <t>ZHIQIAN WANG</t>
        </is>
      </c>
      <c r="D4870" t="inlineStr">
        <is>
          <t>ZHIQIANWANG</t>
        </is>
      </c>
      <c r="E4870">
        <f>IF(COUNTIFS(Registros!$A$2:$A$6000,"NP",Registros!$B$2:$B$6000,$A4870)&gt;0,1,0)</f>
        <v/>
      </c>
      <c r="F4870">
        <f>IF($E4870=1,SUMIFS(Registros!$F$2:$F$6000,Registros!$A$2:$A$6000,"NP",Registros!$B$2:$B$6000,$A4870),0)</f>
        <v/>
      </c>
      <c r="G4870">
        <f>IF(COUNTIFS(Registros!$A$2:$A$6000,"MOV",Registros!$B$2:$B$6000,$A4870)&gt;0,1,0)</f>
        <v/>
      </c>
      <c r="H4870">
        <f>IF($G4870=1,SUMIFS(Registros!$F$2:$F$6000,Registros!$A$2:$A$6000,"MOV",Registros!$B$2:$B$6000,$A4870),0)</f>
        <v/>
      </c>
      <c r="I4870">
        <f>IF(COUNTIFS(Registros!$A$2:$A$6000,"CS",Registros!$B$2:$B$6000,$A4870)&gt;0,1,0)</f>
        <v/>
      </c>
      <c r="J4870">
        <f>IF($I4870=1,SUMIFS(Registros!$I$2:$I$6000,Registros!$A$2:$A$6000,"CS",Registros!$B$2:$B$6000,$A4870),0)</f>
        <v/>
      </c>
      <c r="K4870">
        <f>IF(COUNTIFS(Winback!$K$2:$K$300,$D4870)&gt;0,1,0)</f>
        <v/>
      </c>
      <c r="L4870">
        <f>IF(AND($K4870=1,LEFT($A4870,3)="WB-"),SUMIFS(Winback!$D$2:$D$300,Winback!$K$2:$K$300,$D4870),0)</f>
        <v/>
      </c>
      <c r="M4870">
        <f>IF(OR($E4870=1,$G4870=1,SUMIFS(Registros!$J$2:$J$6000,Registros!$B$2:$B$6000,$A4870)&gt;0),1,0)</f>
        <v/>
      </c>
      <c r="N4870">
        <f>IF($J4870&gt;0,1,IF(COUNTIFS(Registros!$A$2:$A$6000,"CS",Registros!$B$2:$B$6000,$A4870,Registros!$K$2:$K$6000,"&lt;&gt;")&gt;0,1,0))</f>
        <v/>
      </c>
      <c r="O4870">
        <f>IF(AND($K4870=1,$E4870=0,$G4870=0,$I4870=0),"WINBACK",IF(AND($M4870=1,$N4870&gt;0),"CONVERGENTE",IF($M4870=1,"SOLO MÓVIL",IF($N4870&gt;0,"SOLO FIJO / INTERNET","SIN SERVICIOS"))))</f>
        <v/>
      </c>
      <c r="P4870">
        <f>IF($O4870="WINBACK","Recuperar (winback)",IF($O4870="CONVERGENTE","Upgrade / más líneas",IF($O4870="SOLO MÓVIL","Ofrecer fijo + internet (FLBBTV)",IF($O4870="SOLO FIJO / INTERNET","Ofrecer línea móvil Nextphone","Oferta completa (móvil + fijo + internet)"))))</f>
        <v/>
      </c>
      <c r="Q4870">
        <f>$F4870+$H4870+$L4870</f>
        <v/>
      </c>
      <c r="R4870">
        <f>IFERROR(VLOOKUP($A4870,Registros!$B$2:$G$6000,6,0),IFERROR(VLOOKUP($D4870,Winback!$B$2:$C$300,2,0),""))</f>
        <v/>
      </c>
      <c r="S4870">
        <f>IF($E4870=1,"NP","")&amp;IF($G4870=1,"+MOV","")&amp;IF($I4870=1,"+CS","")&amp;IF($K4870=1,"+WB","")</f>
        <v/>
      </c>
      <c r="T4870">
        <f>$E4870+$G4870+$I4870+$K4870</f>
        <v/>
      </c>
    </row>
    <row r="4871">
      <c r="A4871" t="inlineStr">
        <is>
          <t>326037870000</t>
        </is>
      </c>
      <c r="B4871" t="inlineStr">
        <is>
          <t>32603787</t>
        </is>
      </c>
      <c r="C4871" t="inlineStr">
        <is>
          <t>ZHIQUAN LUO</t>
        </is>
      </c>
      <c r="D4871" t="inlineStr">
        <is>
          <t>ZHIQUANLUO</t>
        </is>
      </c>
      <c r="E4871">
        <f>IF(COUNTIFS(Registros!$A$2:$A$6000,"NP",Registros!$B$2:$B$6000,$A4871)&gt;0,1,0)</f>
        <v/>
      </c>
      <c r="F4871">
        <f>IF($E4871=1,SUMIFS(Registros!$F$2:$F$6000,Registros!$A$2:$A$6000,"NP",Registros!$B$2:$B$6000,$A4871),0)</f>
        <v/>
      </c>
      <c r="G4871">
        <f>IF(COUNTIFS(Registros!$A$2:$A$6000,"MOV",Registros!$B$2:$B$6000,$A4871)&gt;0,1,0)</f>
        <v/>
      </c>
      <c r="H4871">
        <f>IF($G4871=1,SUMIFS(Registros!$F$2:$F$6000,Registros!$A$2:$A$6000,"MOV",Registros!$B$2:$B$6000,$A4871),0)</f>
        <v/>
      </c>
      <c r="I4871">
        <f>IF(COUNTIFS(Registros!$A$2:$A$6000,"CS",Registros!$B$2:$B$6000,$A4871)&gt;0,1,0)</f>
        <v/>
      </c>
      <c r="J4871">
        <f>IF($I4871=1,SUMIFS(Registros!$I$2:$I$6000,Registros!$A$2:$A$6000,"CS",Registros!$B$2:$B$6000,$A4871),0)</f>
        <v/>
      </c>
      <c r="K4871">
        <f>IF(COUNTIFS(Winback!$K$2:$K$300,$D4871)&gt;0,1,0)</f>
        <v/>
      </c>
      <c r="L4871">
        <f>IF(AND($K4871=1,LEFT($A4871,3)="WB-"),SUMIFS(Winback!$D$2:$D$300,Winback!$K$2:$K$300,$D4871),0)</f>
        <v/>
      </c>
      <c r="M4871">
        <f>IF(OR($E4871=1,$G4871=1,SUMIFS(Registros!$J$2:$J$6000,Registros!$B$2:$B$6000,$A4871)&gt;0),1,0)</f>
        <v/>
      </c>
      <c r="N4871">
        <f>IF($J4871&gt;0,1,IF(COUNTIFS(Registros!$A$2:$A$6000,"CS",Registros!$B$2:$B$6000,$A4871,Registros!$K$2:$K$6000,"&lt;&gt;")&gt;0,1,0))</f>
        <v/>
      </c>
      <c r="O4871">
        <f>IF(AND($K4871=1,$E4871=0,$G4871=0,$I4871=0),"WINBACK",IF(AND($M4871=1,$N4871&gt;0),"CONVERGENTE",IF($M4871=1,"SOLO MÓVIL",IF($N4871&gt;0,"SOLO FIJO / INTERNET","SIN SERVICIOS"))))</f>
        <v/>
      </c>
      <c r="P4871">
        <f>IF($O4871="WINBACK","Recuperar (winback)",IF($O4871="CONVERGENTE","Upgrade / más líneas",IF($O4871="SOLO MÓVIL","Ofrecer fijo + internet (FLBBTV)",IF($O4871="SOLO FIJO / INTERNET","Ofrecer línea móvil Nextphone","Oferta completa (móvil + fijo + internet)"))))</f>
        <v/>
      </c>
      <c r="Q4871">
        <f>$F4871+$H4871+$L4871</f>
        <v/>
      </c>
      <c r="R4871">
        <f>IFERROR(VLOOKUP($A4871,Registros!$B$2:$G$6000,6,0),IFERROR(VLOOKUP($D4871,Winback!$B$2:$C$300,2,0),""))</f>
        <v/>
      </c>
      <c r="S4871">
        <f>IF($E4871=1,"NP","")&amp;IF($G4871=1,"+MOV","")&amp;IF($I4871=1,"+CS","")&amp;IF($K4871=1,"+WB","")</f>
        <v/>
      </c>
      <c r="T4871">
        <f>$E4871+$G4871+$I4871+$K4871</f>
        <v/>
      </c>
    </row>
    <row r="4872">
      <c r="A4872" t="inlineStr">
        <is>
          <t>331015210000</t>
        </is>
      </c>
      <c r="B4872" t="inlineStr">
        <is>
          <t>33101521</t>
        </is>
      </c>
      <c r="C4872" t="inlineStr">
        <is>
          <t>ZHIWEI LIN</t>
        </is>
      </c>
      <c r="D4872" t="inlineStr">
        <is>
          <t>ZHIWEILIN</t>
        </is>
      </c>
      <c r="E4872">
        <f>IF(COUNTIFS(Registros!$A$2:$A$6000,"NP",Registros!$B$2:$B$6000,$A4872)&gt;0,1,0)</f>
        <v/>
      </c>
      <c r="F4872">
        <f>IF($E4872=1,SUMIFS(Registros!$F$2:$F$6000,Registros!$A$2:$A$6000,"NP",Registros!$B$2:$B$6000,$A4872),0)</f>
        <v/>
      </c>
      <c r="G4872">
        <f>IF(COUNTIFS(Registros!$A$2:$A$6000,"MOV",Registros!$B$2:$B$6000,$A4872)&gt;0,1,0)</f>
        <v/>
      </c>
      <c r="H4872">
        <f>IF($G4872=1,SUMIFS(Registros!$F$2:$F$6000,Registros!$A$2:$A$6000,"MOV",Registros!$B$2:$B$6000,$A4872),0)</f>
        <v/>
      </c>
      <c r="I4872">
        <f>IF(COUNTIFS(Registros!$A$2:$A$6000,"CS",Registros!$B$2:$B$6000,$A4872)&gt;0,1,0)</f>
        <v/>
      </c>
      <c r="J4872">
        <f>IF($I4872=1,SUMIFS(Registros!$I$2:$I$6000,Registros!$A$2:$A$6000,"CS",Registros!$B$2:$B$6000,$A4872),0)</f>
        <v/>
      </c>
      <c r="K4872">
        <f>IF(COUNTIFS(Winback!$K$2:$K$300,$D4872)&gt;0,1,0)</f>
        <v/>
      </c>
      <c r="L4872">
        <f>IF(AND($K4872=1,LEFT($A4872,3)="WB-"),SUMIFS(Winback!$D$2:$D$300,Winback!$K$2:$K$300,$D4872),0)</f>
        <v/>
      </c>
      <c r="M4872">
        <f>IF(OR($E4872=1,$G4872=1,SUMIFS(Registros!$J$2:$J$6000,Registros!$B$2:$B$6000,$A4872)&gt;0),1,0)</f>
        <v/>
      </c>
      <c r="N4872">
        <f>IF($J4872&gt;0,1,IF(COUNTIFS(Registros!$A$2:$A$6000,"CS",Registros!$B$2:$B$6000,$A4872,Registros!$K$2:$K$6000,"&lt;&gt;")&gt;0,1,0))</f>
        <v/>
      </c>
      <c r="O4872">
        <f>IF(AND($K4872=1,$E4872=0,$G4872=0,$I4872=0),"WINBACK",IF(AND($M4872=1,$N4872&gt;0),"CONVERGENTE",IF($M4872=1,"SOLO MÓVIL",IF($N4872&gt;0,"SOLO FIJO / INTERNET","SIN SERVICIOS"))))</f>
        <v/>
      </c>
      <c r="P4872">
        <f>IF($O4872="WINBACK","Recuperar (winback)",IF($O4872="CONVERGENTE","Upgrade / más líneas",IF($O4872="SOLO MÓVIL","Ofrecer fijo + internet (FLBBTV)",IF($O4872="SOLO FIJO / INTERNET","Ofrecer línea móvil Nextphone","Oferta completa (móvil + fijo + internet)"))))</f>
        <v/>
      </c>
      <c r="Q4872">
        <f>$F4872+$H4872+$L4872</f>
        <v/>
      </c>
      <c r="R4872">
        <f>IFERROR(VLOOKUP($A4872,Registros!$B$2:$G$6000,6,0),IFERROR(VLOOKUP($D4872,Winback!$B$2:$C$300,2,0),""))</f>
        <v/>
      </c>
      <c r="S4872">
        <f>IF($E4872=1,"NP","")&amp;IF($G4872=1,"+MOV","")&amp;IF($I4872=1,"+CS","")&amp;IF($K4872=1,"+WB","")</f>
        <v/>
      </c>
      <c r="T4872">
        <f>$E4872+$G4872+$I4872+$K4872</f>
        <v/>
      </c>
    </row>
    <row r="4873">
      <c r="A4873" t="inlineStr">
        <is>
          <t>352027340000</t>
        </is>
      </c>
      <c r="B4873" t="inlineStr">
        <is>
          <t>35202734</t>
        </is>
      </c>
      <c r="C4873" t="inlineStr">
        <is>
          <t>ZHIWEI LIU</t>
        </is>
      </c>
      <c r="D4873" t="inlineStr">
        <is>
          <t>ZHIWEILIU</t>
        </is>
      </c>
      <c r="E4873">
        <f>IF(COUNTIFS(Registros!$A$2:$A$6000,"NP",Registros!$B$2:$B$6000,$A4873)&gt;0,1,0)</f>
        <v/>
      </c>
      <c r="F4873">
        <f>IF($E4873=1,SUMIFS(Registros!$F$2:$F$6000,Registros!$A$2:$A$6000,"NP",Registros!$B$2:$B$6000,$A4873),0)</f>
        <v/>
      </c>
      <c r="G4873">
        <f>IF(COUNTIFS(Registros!$A$2:$A$6000,"MOV",Registros!$B$2:$B$6000,$A4873)&gt;0,1,0)</f>
        <v/>
      </c>
      <c r="H4873">
        <f>IF($G4873=1,SUMIFS(Registros!$F$2:$F$6000,Registros!$A$2:$A$6000,"MOV",Registros!$B$2:$B$6000,$A4873),0)</f>
        <v/>
      </c>
      <c r="I4873">
        <f>IF(COUNTIFS(Registros!$A$2:$A$6000,"CS",Registros!$B$2:$B$6000,$A4873)&gt;0,1,0)</f>
        <v/>
      </c>
      <c r="J4873">
        <f>IF($I4873=1,SUMIFS(Registros!$I$2:$I$6000,Registros!$A$2:$A$6000,"CS",Registros!$B$2:$B$6000,$A4873),0)</f>
        <v/>
      </c>
      <c r="K4873">
        <f>IF(COUNTIFS(Winback!$K$2:$K$300,$D4873)&gt;0,1,0)</f>
        <v/>
      </c>
      <c r="L4873">
        <f>IF(AND($K4873=1,LEFT($A4873,3)="WB-"),SUMIFS(Winback!$D$2:$D$300,Winback!$K$2:$K$300,$D4873),0)</f>
        <v/>
      </c>
      <c r="M4873">
        <f>IF(OR($E4873=1,$G4873=1,SUMIFS(Registros!$J$2:$J$6000,Registros!$B$2:$B$6000,$A4873)&gt;0),1,0)</f>
        <v/>
      </c>
      <c r="N4873">
        <f>IF($J4873&gt;0,1,IF(COUNTIFS(Registros!$A$2:$A$6000,"CS",Registros!$B$2:$B$6000,$A4873,Registros!$K$2:$K$6000,"&lt;&gt;")&gt;0,1,0))</f>
        <v/>
      </c>
      <c r="O4873">
        <f>IF(AND($K4873=1,$E4873=0,$G4873=0,$I4873=0),"WINBACK",IF(AND($M4873=1,$N4873&gt;0),"CONVERGENTE",IF($M4873=1,"SOLO MÓVIL",IF($N4873&gt;0,"SOLO FIJO / INTERNET","SIN SERVICIOS"))))</f>
        <v/>
      </c>
      <c r="P4873">
        <f>IF($O4873="WINBACK","Recuperar (winback)",IF($O4873="CONVERGENTE","Upgrade / más líneas",IF($O4873="SOLO MÓVIL","Ofrecer fijo + internet (FLBBTV)",IF($O4873="SOLO FIJO / INTERNET","Ofrecer línea móvil Nextphone","Oferta completa (móvil + fijo + internet)"))))</f>
        <v/>
      </c>
      <c r="Q4873">
        <f>$F4873+$H4873+$L4873</f>
        <v/>
      </c>
      <c r="R4873">
        <f>IFERROR(VLOOKUP($A4873,Registros!$B$2:$G$6000,6,0),IFERROR(VLOOKUP($D4873,Winback!$B$2:$C$300,2,0),""))</f>
        <v/>
      </c>
      <c r="S4873">
        <f>IF($E4873=1,"NP","")&amp;IF($G4873=1,"+MOV","")&amp;IF($I4873=1,"+CS","")&amp;IF($K4873=1,"+WB","")</f>
        <v/>
      </c>
      <c r="T4873">
        <f>$E4873+$G4873+$I4873+$K4873</f>
        <v/>
      </c>
    </row>
    <row r="4874">
      <c r="A4874" t="inlineStr">
        <is>
          <t>336262450000</t>
        </is>
      </c>
      <c r="B4874" t="inlineStr">
        <is>
          <t>33626245</t>
        </is>
      </c>
      <c r="C4874" t="inlineStr">
        <is>
          <t>ZHIWEI LUO</t>
        </is>
      </c>
      <c r="D4874" t="inlineStr">
        <is>
          <t>ZHIWEILUO</t>
        </is>
      </c>
      <c r="E4874">
        <f>IF(COUNTIFS(Registros!$A$2:$A$6000,"NP",Registros!$B$2:$B$6000,$A4874)&gt;0,1,0)</f>
        <v/>
      </c>
      <c r="F4874">
        <f>IF($E4874=1,SUMIFS(Registros!$F$2:$F$6000,Registros!$A$2:$A$6000,"NP",Registros!$B$2:$B$6000,$A4874),0)</f>
        <v/>
      </c>
      <c r="G4874">
        <f>IF(COUNTIFS(Registros!$A$2:$A$6000,"MOV",Registros!$B$2:$B$6000,$A4874)&gt;0,1,0)</f>
        <v/>
      </c>
      <c r="H4874">
        <f>IF($G4874=1,SUMIFS(Registros!$F$2:$F$6000,Registros!$A$2:$A$6000,"MOV",Registros!$B$2:$B$6000,$A4874),0)</f>
        <v/>
      </c>
      <c r="I4874">
        <f>IF(COUNTIFS(Registros!$A$2:$A$6000,"CS",Registros!$B$2:$B$6000,$A4874)&gt;0,1,0)</f>
        <v/>
      </c>
      <c r="J4874">
        <f>IF($I4874=1,SUMIFS(Registros!$I$2:$I$6000,Registros!$A$2:$A$6000,"CS",Registros!$B$2:$B$6000,$A4874),0)</f>
        <v/>
      </c>
      <c r="K4874">
        <f>IF(COUNTIFS(Winback!$K$2:$K$300,$D4874)&gt;0,1,0)</f>
        <v/>
      </c>
      <c r="L4874">
        <f>IF(AND($K4874=1,LEFT($A4874,3)="WB-"),SUMIFS(Winback!$D$2:$D$300,Winback!$K$2:$K$300,$D4874),0)</f>
        <v/>
      </c>
      <c r="M4874">
        <f>IF(OR($E4874=1,$G4874=1,SUMIFS(Registros!$J$2:$J$6000,Registros!$B$2:$B$6000,$A4874)&gt;0),1,0)</f>
        <v/>
      </c>
      <c r="N4874">
        <f>IF($J4874&gt;0,1,IF(COUNTIFS(Registros!$A$2:$A$6000,"CS",Registros!$B$2:$B$6000,$A4874,Registros!$K$2:$K$6000,"&lt;&gt;")&gt;0,1,0))</f>
        <v/>
      </c>
      <c r="O4874">
        <f>IF(AND($K4874=1,$E4874=0,$G4874=0,$I4874=0),"WINBACK",IF(AND($M4874=1,$N4874&gt;0),"CONVERGENTE",IF($M4874=1,"SOLO MÓVIL",IF($N4874&gt;0,"SOLO FIJO / INTERNET","SIN SERVICIOS"))))</f>
        <v/>
      </c>
      <c r="P4874">
        <f>IF($O4874="WINBACK","Recuperar (winback)",IF($O4874="CONVERGENTE","Upgrade / más líneas",IF($O4874="SOLO MÓVIL","Ofrecer fijo + internet (FLBBTV)",IF($O4874="SOLO FIJO / INTERNET","Ofrecer línea móvil Nextphone","Oferta completa (móvil + fijo + internet)"))))</f>
        <v/>
      </c>
      <c r="Q4874">
        <f>$F4874+$H4874+$L4874</f>
        <v/>
      </c>
      <c r="R4874">
        <f>IFERROR(VLOOKUP($A4874,Registros!$B$2:$G$6000,6,0),IFERROR(VLOOKUP($D4874,Winback!$B$2:$C$300,2,0),""))</f>
        <v/>
      </c>
      <c r="S4874">
        <f>IF($E4874=1,"NP","")&amp;IF($G4874=1,"+MOV","")&amp;IF($I4874=1,"+CS","")&amp;IF($K4874=1,"+WB","")</f>
        <v/>
      </c>
      <c r="T4874">
        <f>$E4874+$G4874+$I4874+$K4874</f>
        <v/>
      </c>
    </row>
    <row r="4875">
      <c r="A4875" t="inlineStr">
        <is>
          <t>347264350000</t>
        </is>
      </c>
      <c r="B4875" t="inlineStr">
        <is>
          <t>34726435</t>
        </is>
      </c>
      <c r="C4875" t="inlineStr">
        <is>
          <t>ZHIWEI LUO LI</t>
        </is>
      </c>
      <c r="D4875" t="inlineStr">
        <is>
          <t>ZHIWEILUOLI</t>
        </is>
      </c>
      <c r="E4875">
        <f>IF(COUNTIFS(Registros!$A$2:$A$6000,"NP",Registros!$B$2:$B$6000,$A4875)&gt;0,1,0)</f>
        <v/>
      </c>
      <c r="F4875">
        <f>IF($E4875=1,SUMIFS(Registros!$F$2:$F$6000,Registros!$A$2:$A$6000,"NP",Registros!$B$2:$B$6000,$A4875),0)</f>
        <v/>
      </c>
      <c r="G4875">
        <f>IF(COUNTIFS(Registros!$A$2:$A$6000,"MOV",Registros!$B$2:$B$6000,$A4875)&gt;0,1,0)</f>
        <v/>
      </c>
      <c r="H4875">
        <f>IF($G4875=1,SUMIFS(Registros!$F$2:$F$6000,Registros!$A$2:$A$6000,"MOV",Registros!$B$2:$B$6000,$A4875),0)</f>
        <v/>
      </c>
      <c r="I4875">
        <f>IF(COUNTIFS(Registros!$A$2:$A$6000,"CS",Registros!$B$2:$B$6000,$A4875)&gt;0,1,0)</f>
        <v/>
      </c>
      <c r="J4875">
        <f>IF($I4875=1,SUMIFS(Registros!$I$2:$I$6000,Registros!$A$2:$A$6000,"CS",Registros!$B$2:$B$6000,$A4875),0)</f>
        <v/>
      </c>
      <c r="K4875">
        <f>IF(COUNTIFS(Winback!$K$2:$K$300,$D4875)&gt;0,1,0)</f>
        <v/>
      </c>
      <c r="L4875">
        <f>IF(AND($K4875=1,LEFT($A4875,3)="WB-"),SUMIFS(Winback!$D$2:$D$300,Winback!$K$2:$K$300,$D4875),0)</f>
        <v/>
      </c>
      <c r="M4875">
        <f>IF(OR($E4875=1,$G4875=1,SUMIFS(Registros!$J$2:$J$6000,Registros!$B$2:$B$6000,$A4875)&gt;0),1,0)</f>
        <v/>
      </c>
      <c r="N4875">
        <f>IF($J4875&gt;0,1,IF(COUNTIFS(Registros!$A$2:$A$6000,"CS",Registros!$B$2:$B$6000,$A4875,Registros!$K$2:$K$6000,"&lt;&gt;")&gt;0,1,0))</f>
        <v/>
      </c>
      <c r="O4875">
        <f>IF(AND($K4875=1,$E4875=0,$G4875=0,$I4875=0),"WINBACK",IF(AND($M4875=1,$N4875&gt;0),"CONVERGENTE",IF($M4875=1,"SOLO MÓVIL",IF($N4875&gt;0,"SOLO FIJO / INTERNET","SIN SERVICIOS"))))</f>
        <v/>
      </c>
      <c r="P4875">
        <f>IF($O4875="WINBACK","Recuperar (winback)",IF($O4875="CONVERGENTE","Upgrade / más líneas",IF($O4875="SOLO MÓVIL","Ofrecer fijo + internet (FLBBTV)",IF($O4875="SOLO FIJO / INTERNET","Ofrecer línea móvil Nextphone","Oferta completa (móvil + fijo + internet)"))))</f>
        <v/>
      </c>
      <c r="Q4875">
        <f>$F4875+$H4875+$L4875</f>
        <v/>
      </c>
      <c r="R4875">
        <f>IFERROR(VLOOKUP($A4875,Registros!$B$2:$G$6000,6,0),IFERROR(VLOOKUP($D4875,Winback!$B$2:$C$300,2,0),""))</f>
        <v/>
      </c>
      <c r="S4875">
        <f>IF($E4875=1,"NP","")&amp;IF($G4875=1,"+MOV","")&amp;IF($I4875=1,"+CS","")&amp;IF($K4875=1,"+WB","")</f>
        <v/>
      </c>
      <c r="T4875">
        <f>$E4875+$G4875+$I4875+$K4875</f>
        <v/>
      </c>
    </row>
    <row r="4876">
      <c r="A4876" t="inlineStr">
        <is>
          <t>348318310000</t>
        </is>
      </c>
      <c r="B4876" t="inlineStr">
        <is>
          <t>34831831</t>
        </is>
      </c>
      <c r="C4876" t="inlineStr">
        <is>
          <t>ZHIWEI QIU</t>
        </is>
      </c>
      <c r="D4876" t="inlineStr">
        <is>
          <t>ZHIWEIQIU</t>
        </is>
      </c>
      <c r="E4876">
        <f>IF(COUNTIFS(Registros!$A$2:$A$6000,"NP",Registros!$B$2:$B$6000,$A4876)&gt;0,1,0)</f>
        <v/>
      </c>
      <c r="F4876">
        <f>IF($E4876=1,SUMIFS(Registros!$F$2:$F$6000,Registros!$A$2:$A$6000,"NP",Registros!$B$2:$B$6000,$A4876),0)</f>
        <v/>
      </c>
      <c r="G4876">
        <f>IF(COUNTIFS(Registros!$A$2:$A$6000,"MOV",Registros!$B$2:$B$6000,$A4876)&gt;0,1,0)</f>
        <v/>
      </c>
      <c r="H4876">
        <f>IF($G4876=1,SUMIFS(Registros!$F$2:$F$6000,Registros!$A$2:$A$6000,"MOV",Registros!$B$2:$B$6000,$A4876),0)</f>
        <v/>
      </c>
      <c r="I4876">
        <f>IF(COUNTIFS(Registros!$A$2:$A$6000,"CS",Registros!$B$2:$B$6000,$A4876)&gt;0,1,0)</f>
        <v/>
      </c>
      <c r="J4876">
        <f>IF($I4876=1,SUMIFS(Registros!$I$2:$I$6000,Registros!$A$2:$A$6000,"CS",Registros!$B$2:$B$6000,$A4876),0)</f>
        <v/>
      </c>
      <c r="K4876">
        <f>IF(COUNTIFS(Winback!$K$2:$K$300,$D4876)&gt;0,1,0)</f>
        <v/>
      </c>
      <c r="L4876">
        <f>IF(AND($K4876=1,LEFT($A4876,3)="WB-"),SUMIFS(Winback!$D$2:$D$300,Winback!$K$2:$K$300,$D4876),0)</f>
        <v/>
      </c>
      <c r="M4876">
        <f>IF(OR($E4876=1,$G4876=1,SUMIFS(Registros!$J$2:$J$6000,Registros!$B$2:$B$6000,$A4876)&gt;0),1,0)</f>
        <v/>
      </c>
      <c r="N4876">
        <f>IF($J4876&gt;0,1,IF(COUNTIFS(Registros!$A$2:$A$6000,"CS",Registros!$B$2:$B$6000,$A4876,Registros!$K$2:$K$6000,"&lt;&gt;")&gt;0,1,0))</f>
        <v/>
      </c>
      <c r="O4876">
        <f>IF(AND($K4876=1,$E4876=0,$G4876=0,$I4876=0),"WINBACK",IF(AND($M4876=1,$N4876&gt;0),"CONVERGENTE",IF($M4876=1,"SOLO MÓVIL",IF($N4876&gt;0,"SOLO FIJO / INTERNET","SIN SERVICIOS"))))</f>
        <v/>
      </c>
      <c r="P4876">
        <f>IF($O4876="WINBACK","Recuperar (winback)",IF($O4876="CONVERGENTE","Upgrade / más líneas",IF($O4876="SOLO MÓVIL","Ofrecer fijo + internet (FLBBTV)",IF($O4876="SOLO FIJO / INTERNET","Ofrecer línea móvil Nextphone","Oferta completa (móvil + fijo + internet)"))))</f>
        <v/>
      </c>
      <c r="Q4876">
        <f>$F4876+$H4876+$L4876</f>
        <v/>
      </c>
      <c r="R4876">
        <f>IFERROR(VLOOKUP($A4876,Registros!$B$2:$G$6000,6,0),IFERROR(VLOOKUP($D4876,Winback!$B$2:$C$300,2,0),""))</f>
        <v/>
      </c>
      <c r="S4876">
        <f>IF($E4876=1,"NP","")&amp;IF($G4876=1,"+MOV","")&amp;IF($I4876=1,"+CS","")&amp;IF($K4876=1,"+WB","")</f>
        <v/>
      </c>
      <c r="T4876">
        <f>$E4876+$G4876+$I4876+$K4876</f>
        <v/>
      </c>
    </row>
    <row r="4877">
      <c r="A4877" t="inlineStr">
        <is>
          <t>354124260000</t>
        </is>
      </c>
      <c r="B4877" t="inlineStr">
        <is>
          <t>35412426</t>
        </is>
      </c>
      <c r="C4877" t="inlineStr">
        <is>
          <t>ZHIWEI WEN</t>
        </is>
      </c>
      <c r="D4877" t="inlineStr">
        <is>
          <t>ZHIWEIWEN</t>
        </is>
      </c>
      <c r="E4877">
        <f>IF(COUNTIFS(Registros!$A$2:$A$6000,"NP",Registros!$B$2:$B$6000,$A4877)&gt;0,1,0)</f>
        <v/>
      </c>
      <c r="F4877">
        <f>IF($E4877=1,SUMIFS(Registros!$F$2:$F$6000,Registros!$A$2:$A$6000,"NP",Registros!$B$2:$B$6000,$A4877),0)</f>
        <v/>
      </c>
      <c r="G4877">
        <f>IF(COUNTIFS(Registros!$A$2:$A$6000,"MOV",Registros!$B$2:$B$6000,$A4877)&gt;0,1,0)</f>
        <v/>
      </c>
      <c r="H4877">
        <f>IF($G4877=1,SUMIFS(Registros!$F$2:$F$6000,Registros!$A$2:$A$6000,"MOV",Registros!$B$2:$B$6000,$A4877),0)</f>
        <v/>
      </c>
      <c r="I4877">
        <f>IF(COUNTIFS(Registros!$A$2:$A$6000,"CS",Registros!$B$2:$B$6000,$A4877)&gt;0,1,0)</f>
        <v/>
      </c>
      <c r="J4877">
        <f>IF($I4877=1,SUMIFS(Registros!$I$2:$I$6000,Registros!$A$2:$A$6000,"CS",Registros!$B$2:$B$6000,$A4877),0)</f>
        <v/>
      </c>
      <c r="K4877">
        <f>IF(COUNTIFS(Winback!$K$2:$K$300,$D4877)&gt;0,1,0)</f>
        <v/>
      </c>
      <c r="L4877">
        <f>IF(AND($K4877=1,LEFT($A4877,3)="WB-"),SUMIFS(Winback!$D$2:$D$300,Winback!$K$2:$K$300,$D4877),0)</f>
        <v/>
      </c>
      <c r="M4877">
        <f>IF(OR($E4877=1,$G4877=1,SUMIFS(Registros!$J$2:$J$6000,Registros!$B$2:$B$6000,$A4877)&gt;0),1,0)</f>
        <v/>
      </c>
      <c r="N4877">
        <f>IF($J4877&gt;0,1,IF(COUNTIFS(Registros!$A$2:$A$6000,"CS",Registros!$B$2:$B$6000,$A4877,Registros!$K$2:$K$6000,"&lt;&gt;")&gt;0,1,0))</f>
        <v/>
      </c>
      <c r="O4877">
        <f>IF(AND($K4877=1,$E4877=0,$G4877=0,$I4877=0),"WINBACK",IF(AND($M4877=1,$N4877&gt;0),"CONVERGENTE",IF($M4877=1,"SOLO MÓVIL",IF($N4877&gt;0,"SOLO FIJO / INTERNET","SIN SERVICIOS"))))</f>
        <v/>
      </c>
      <c r="P4877">
        <f>IF($O4877="WINBACK","Recuperar (winback)",IF($O4877="CONVERGENTE","Upgrade / más líneas",IF($O4877="SOLO MÓVIL","Ofrecer fijo + internet (FLBBTV)",IF($O4877="SOLO FIJO / INTERNET","Ofrecer línea móvil Nextphone","Oferta completa (móvil + fijo + internet)"))))</f>
        <v/>
      </c>
      <c r="Q4877">
        <f>$F4877+$H4877+$L4877</f>
        <v/>
      </c>
      <c r="R4877">
        <f>IFERROR(VLOOKUP($A4877,Registros!$B$2:$G$6000,6,0),IFERROR(VLOOKUP($D4877,Winback!$B$2:$C$300,2,0),""))</f>
        <v/>
      </c>
      <c r="S4877">
        <f>IF($E4877=1,"NP","")&amp;IF($G4877=1,"+MOV","")&amp;IF($I4877=1,"+CS","")&amp;IF($K4877=1,"+WB","")</f>
        <v/>
      </c>
      <c r="T4877">
        <f>$E4877+$G4877+$I4877+$K4877</f>
        <v/>
      </c>
    </row>
    <row r="4878">
      <c r="A4878" t="inlineStr">
        <is>
          <t>124016680000</t>
        </is>
      </c>
      <c r="B4878" t="inlineStr">
        <is>
          <t>12401668</t>
        </is>
      </c>
      <c r="C4878" t="inlineStr">
        <is>
          <t>ZHIWEI YAN</t>
        </is>
      </c>
      <c r="D4878" t="inlineStr">
        <is>
          <t>ZHIWEIYAN</t>
        </is>
      </c>
      <c r="E4878">
        <f>IF(COUNTIFS(Registros!$A$2:$A$6000,"NP",Registros!$B$2:$B$6000,$A4878)&gt;0,1,0)</f>
        <v/>
      </c>
      <c r="F4878">
        <f>IF($E4878=1,SUMIFS(Registros!$F$2:$F$6000,Registros!$A$2:$A$6000,"NP",Registros!$B$2:$B$6000,$A4878),0)</f>
        <v/>
      </c>
      <c r="G4878">
        <f>IF(COUNTIFS(Registros!$A$2:$A$6000,"MOV",Registros!$B$2:$B$6000,$A4878)&gt;0,1,0)</f>
        <v/>
      </c>
      <c r="H4878">
        <f>IF($G4878=1,SUMIFS(Registros!$F$2:$F$6000,Registros!$A$2:$A$6000,"MOV",Registros!$B$2:$B$6000,$A4878),0)</f>
        <v/>
      </c>
      <c r="I4878">
        <f>IF(COUNTIFS(Registros!$A$2:$A$6000,"CS",Registros!$B$2:$B$6000,$A4878)&gt;0,1,0)</f>
        <v/>
      </c>
      <c r="J4878">
        <f>IF($I4878=1,SUMIFS(Registros!$I$2:$I$6000,Registros!$A$2:$A$6000,"CS",Registros!$B$2:$B$6000,$A4878),0)</f>
        <v/>
      </c>
      <c r="K4878">
        <f>IF(COUNTIFS(Winback!$K$2:$K$300,$D4878)&gt;0,1,0)</f>
        <v/>
      </c>
      <c r="L4878">
        <f>IF(AND($K4878=1,LEFT($A4878,3)="WB-"),SUMIFS(Winback!$D$2:$D$300,Winback!$K$2:$K$300,$D4878),0)</f>
        <v/>
      </c>
      <c r="M4878">
        <f>IF(OR($E4878=1,$G4878=1,SUMIFS(Registros!$J$2:$J$6000,Registros!$B$2:$B$6000,$A4878)&gt;0),1,0)</f>
        <v/>
      </c>
      <c r="N4878">
        <f>IF($J4878&gt;0,1,IF(COUNTIFS(Registros!$A$2:$A$6000,"CS",Registros!$B$2:$B$6000,$A4878,Registros!$K$2:$K$6000,"&lt;&gt;")&gt;0,1,0))</f>
        <v/>
      </c>
      <c r="O4878">
        <f>IF(AND($K4878=1,$E4878=0,$G4878=0,$I4878=0),"WINBACK",IF(AND($M4878=1,$N4878&gt;0),"CONVERGENTE",IF($M4878=1,"SOLO MÓVIL",IF($N4878&gt;0,"SOLO FIJO / INTERNET","SIN SERVICIOS"))))</f>
        <v/>
      </c>
      <c r="P4878">
        <f>IF($O4878="WINBACK","Recuperar (winback)",IF($O4878="CONVERGENTE","Upgrade / más líneas",IF($O4878="SOLO MÓVIL","Ofrecer fijo + internet (FLBBTV)",IF($O4878="SOLO FIJO / INTERNET","Ofrecer línea móvil Nextphone","Oferta completa (móvil + fijo + internet)"))))</f>
        <v/>
      </c>
      <c r="Q4878">
        <f>$F4878+$H4878+$L4878</f>
        <v/>
      </c>
      <c r="R4878">
        <f>IFERROR(VLOOKUP($A4878,Registros!$B$2:$G$6000,6,0),IFERROR(VLOOKUP($D4878,Winback!$B$2:$C$300,2,0),""))</f>
        <v/>
      </c>
      <c r="S4878">
        <f>IF($E4878=1,"NP","")&amp;IF($G4878=1,"+MOV","")&amp;IF($I4878=1,"+CS","")&amp;IF($K4878=1,"+WB","")</f>
        <v/>
      </c>
      <c r="T4878">
        <f>$E4878+$G4878+$I4878+$K4878</f>
        <v/>
      </c>
    </row>
    <row r="4879">
      <c r="A4879" t="inlineStr">
        <is>
          <t>346208290000</t>
        </is>
      </c>
      <c r="B4879" t="inlineStr">
        <is>
          <t>34620829</t>
        </is>
      </c>
      <c r="C4879" t="inlineStr">
        <is>
          <t>ZHIWEI ZHONG</t>
        </is>
      </c>
      <c r="D4879" t="inlineStr">
        <is>
          <t>ZHIWEIZHONG</t>
        </is>
      </c>
      <c r="E4879">
        <f>IF(COUNTIFS(Registros!$A$2:$A$6000,"NP",Registros!$B$2:$B$6000,$A4879)&gt;0,1,0)</f>
        <v/>
      </c>
      <c r="F4879">
        <f>IF($E4879=1,SUMIFS(Registros!$F$2:$F$6000,Registros!$A$2:$A$6000,"NP",Registros!$B$2:$B$6000,$A4879),0)</f>
        <v/>
      </c>
      <c r="G4879">
        <f>IF(COUNTIFS(Registros!$A$2:$A$6000,"MOV",Registros!$B$2:$B$6000,$A4879)&gt;0,1,0)</f>
        <v/>
      </c>
      <c r="H4879">
        <f>IF($G4879=1,SUMIFS(Registros!$F$2:$F$6000,Registros!$A$2:$A$6000,"MOV",Registros!$B$2:$B$6000,$A4879),0)</f>
        <v/>
      </c>
      <c r="I4879">
        <f>IF(COUNTIFS(Registros!$A$2:$A$6000,"CS",Registros!$B$2:$B$6000,$A4879)&gt;0,1,0)</f>
        <v/>
      </c>
      <c r="J4879">
        <f>IF($I4879=1,SUMIFS(Registros!$I$2:$I$6000,Registros!$A$2:$A$6000,"CS",Registros!$B$2:$B$6000,$A4879),0)</f>
        <v/>
      </c>
      <c r="K4879">
        <f>IF(COUNTIFS(Winback!$K$2:$K$300,$D4879)&gt;0,1,0)</f>
        <v/>
      </c>
      <c r="L4879">
        <f>IF(AND($K4879=1,LEFT($A4879,3)="WB-"),SUMIFS(Winback!$D$2:$D$300,Winback!$K$2:$K$300,$D4879),0)</f>
        <v/>
      </c>
      <c r="M4879">
        <f>IF(OR($E4879=1,$G4879=1,SUMIFS(Registros!$J$2:$J$6000,Registros!$B$2:$B$6000,$A4879)&gt;0),1,0)</f>
        <v/>
      </c>
      <c r="N4879">
        <f>IF($J4879&gt;0,1,IF(COUNTIFS(Registros!$A$2:$A$6000,"CS",Registros!$B$2:$B$6000,$A4879,Registros!$K$2:$K$6000,"&lt;&gt;")&gt;0,1,0))</f>
        <v/>
      </c>
      <c r="O4879">
        <f>IF(AND($K4879=1,$E4879=0,$G4879=0,$I4879=0),"WINBACK",IF(AND($M4879=1,$N4879&gt;0),"CONVERGENTE",IF($M4879=1,"SOLO MÓVIL",IF($N4879&gt;0,"SOLO FIJO / INTERNET","SIN SERVICIOS"))))</f>
        <v/>
      </c>
      <c r="P4879">
        <f>IF($O4879="WINBACK","Recuperar (winback)",IF($O4879="CONVERGENTE","Upgrade / más líneas",IF($O4879="SOLO MÓVIL","Ofrecer fijo + internet (FLBBTV)",IF($O4879="SOLO FIJO / INTERNET","Ofrecer línea móvil Nextphone","Oferta completa (móvil + fijo + internet)"))))</f>
        <v/>
      </c>
      <c r="Q4879">
        <f>$F4879+$H4879+$L4879</f>
        <v/>
      </c>
      <c r="R4879">
        <f>IFERROR(VLOOKUP($A4879,Registros!$B$2:$G$6000,6,0),IFERROR(VLOOKUP($D4879,Winback!$B$2:$C$300,2,0),""))</f>
        <v/>
      </c>
      <c r="S4879">
        <f>IF($E4879=1,"NP","")&amp;IF($G4879=1,"+MOV","")&amp;IF($I4879=1,"+CS","")&amp;IF($K4879=1,"+WB","")</f>
        <v/>
      </c>
      <c r="T4879">
        <f>$E4879+$G4879+$I4879+$K4879</f>
        <v/>
      </c>
    </row>
    <row r="4880">
      <c r="A4880" t="inlineStr">
        <is>
          <t>349222010000</t>
        </is>
      </c>
      <c r="B4880" t="inlineStr">
        <is>
          <t>34922201</t>
        </is>
      </c>
      <c r="C4880" t="inlineStr">
        <is>
          <t>ZHIWU HOU</t>
        </is>
      </c>
      <c r="D4880" t="inlineStr">
        <is>
          <t>ZHIWUHOU</t>
        </is>
      </c>
      <c r="E4880">
        <f>IF(COUNTIFS(Registros!$A$2:$A$6000,"NP",Registros!$B$2:$B$6000,$A4880)&gt;0,1,0)</f>
        <v/>
      </c>
      <c r="F4880">
        <f>IF($E4880=1,SUMIFS(Registros!$F$2:$F$6000,Registros!$A$2:$A$6000,"NP",Registros!$B$2:$B$6000,$A4880),0)</f>
        <v/>
      </c>
      <c r="G4880">
        <f>IF(COUNTIFS(Registros!$A$2:$A$6000,"MOV",Registros!$B$2:$B$6000,$A4880)&gt;0,1,0)</f>
        <v/>
      </c>
      <c r="H4880">
        <f>IF($G4880=1,SUMIFS(Registros!$F$2:$F$6000,Registros!$A$2:$A$6000,"MOV",Registros!$B$2:$B$6000,$A4880),0)</f>
        <v/>
      </c>
      <c r="I4880">
        <f>IF(COUNTIFS(Registros!$A$2:$A$6000,"CS",Registros!$B$2:$B$6000,$A4880)&gt;0,1,0)</f>
        <v/>
      </c>
      <c r="J4880">
        <f>IF($I4880=1,SUMIFS(Registros!$I$2:$I$6000,Registros!$A$2:$A$6000,"CS",Registros!$B$2:$B$6000,$A4880),0)</f>
        <v/>
      </c>
      <c r="K4880">
        <f>IF(COUNTIFS(Winback!$K$2:$K$300,$D4880)&gt;0,1,0)</f>
        <v/>
      </c>
      <c r="L4880">
        <f>IF(AND($K4880=1,LEFT($A4880,3)="WB-"),SUMIFS(Winback!$D$2:$D$300,Winback!$K$2:$K$300,$D4880),0)</f>
        <v/>
      </c>
      <c r="M4880">
        <f>IF(OR($E4880=1,$G4880=1,SUMIFS(Registros!$J$2:$J$6000,Registros!$B$2:$B$6000,$A4880)&gt;0),1,0)</f>
        <v/>
      </c>
      <c r="N4880">
        <f>IF($J4880&gt;0,1,IF(COUNTIFS(Registros!$A$2:$A$6000,"CS",Registros!$B$2:$B$6000,$A4880,Registros!$K$2:$K$6000,"&lt;&gt;")&gt;0,1,0))</f>
        <v/>
      </c>
      <c r="O4880">
        <f>IF(AND($K4880=1,$E4880=0,$G4880=0,$I4880=0),"WINBACK",IF(AND($M4880=1,$N4880&gt;0),"CONVERGENTE",IF($M4880=1,"SOLO MÓVIL",IF($N4880&gt;0,"SOLO FIJO / INTERNET","SIN SERVICIOS"))))</f>
        <v/>
      </c>
      <c r="P4880">
        <f>IF($O4880="WINBACK","Recuperar (winback)",IF($O4880="CONVERGENTE","Upgrade / más líneas",IF($O4880="SOLO MÓVIL","Ofrecer fijo + internet (FLBBTV)",IF($O4880="SOLO FIJO / INTERNET","Ofrecer línea móvil Nextphone","Oferta completa (móvil + fijo + internet)"))))</f>
        <v/>
      </c>
      <c r="Q4880">
        <f>$F4880+$H4880+$L4880</f>
        <v/>
      </c>
      <c r="R4880">
        <f>IFERROR(VLOOKUP($A4880,Registros!$B$2:$G$6000,6,0),IFERROR(VLOOKUP($D4880,Winback!$B$2:$C$300,2,0),""))</f>
        <v/>
      </c>
      <c r="S4880">
        <f>IF($E4880=1,"NP","")&amp;IF($G4880=1,"+MOV","")&amp;IF($I4880=1,"+CS","")&amp;IF($K4880=1,"+WB","")</f>
        <v/>
      </c>
      <c r="T4880">
        <f>$E4880+$G4880+$I4880+$K4880</f>
        <v/>
      </c>
    </row>
    <row r="4881">
      <c r="A4881" t="inlineStr">
        <is>
          <t>347199170000</t>
        </is>
      </c>
      <c r="B4881" t="inlineStr">
        <is>
          <t>34719917</t>
        </is>
      </c>
      <c r="C4881" t="inlineStr">
        <is>
          <t>ZHIXIAN QIU</t>
        </is>
      </c>
      <c r="D4881" t="inlineStr">
        <is>
          <t>ZHIXIANQIU</t>
        </is>
      </c>
      <c r="E4881">
        <f>IF(COUNTIFS(Registros!$A$2:$A$6000,"NP",Registros!$B$2:$B$6000,$A4881)&gt;0,1,0)</f>
        <v/>
      </c>
      <c r="F4881">
        <f>IF($E4881=1,SUMIFS(Registros!$F$2:$F$6000,Registros!$A$2:$A$6000,"NP",Registros!$B$2:$B$6000,$A4881),0)</f>
        <v/>
      </c>
      <c r="G4881">
        <f>IF(COUNTIFS(Registros!$A$2:$A$6000,"MOV",Registros!$B$2:$B$6000,$A4881)&gt;0,1,0)</f>
        <v/>
      </c>
      <c r="H4881">
        <f>IF($G4881=1,SUMIFS(Registros!$F$2:$F$6000,Registros!$A$2:$A$6000,"MOV",Registros!$B$2:$B$6000,$A4881),0)</f>
        <v/>
      </c>
      <c r="I4881">
        <f>IF(COUNTIFS(Registros!$A$2:$A$6000,"CS",Registros!$B$2:$B$6000,$A4881)&gt;0,1,0)</f>
        <v/>
      </c>
      <c r="J4881">
        <f>IF($I4881=1,SUMIFS(Registros!$I$2:$I$6000,Registros!$A$2:$A$6000,"CS",Registros!$B$2:$B$6000,$A4881),0)</f>
        <v/>
      </c>
      <c r="K4881">
        <f>IF(COUNTIFS(Winback!$K$2:$K$300,$D4881)&gt;0,1,0)</f>
        <v/>
      </c>
      <c r="L4881">
        <f>IF(AND($K4881=1,LEFT($A4881,3)="WB-"),SUMIFS(Winback!$D$2:$D$300,Winback!$K$2:$K$300,$D4881),0)</f>
        <v/>
      </c>
      <c r="M4881">
        <f>IF(OR($E4881=1,$G4881=1,SUMIFS(Registros!$J$2:$J$6000,Registros!$B$2:$B$6000,$A4881)&gt;0),1,0)</f>
        <v/>
      </c>
      <c r="N4881">
        <f>IF($J4881&gt;0,1,IF(COUNTIFS(Registros!$A$2:$A$6000,"CS",Registros!$B$2:$B$6000,$A4881,Registros!$K$2:$K$6000,"&lt;&gt;")&gt;0,1,0))</f>
        <v/>
      </c>
      <c r="O4881">
        <f>IF(AND($K4881=1,$E4881=0,$G4881=0,$I4881=0),"WINBACK",IF(AND($M4881=1,$N4881&gt;0),"CONVERGENTE",IF($M4881=1,"SOLO MÓVIL",IF($N4881&gt;0,"SOLO FIJO / INTERNET","SIN SERVICIOS"))))</f>
        <v/>
      </c>
      <c r="P4881">
        <f>IF($O4881="WINBACK","Recuperar (winback)",IF($O4881="CONVERGENTE","Upgrade / más líneas",IF($O4881="SOLO MÓVIL","Ofrecer fijo + internet (FLBBTV)",IF($O4881="SOLO FIJO / INTERNET","Ofrecer línea móvil Nextphone","Oferta completa (móvil + fijo + internet)"))))</f>
        <v/>
      </c>
      <c r="Q4881">
        <f>$F4881+$H4881+$L4881</f>
        <v/>
      </c>
      <c r="R4881">
        <f>IFERROR(VLOOKUP($A4881,Registros!$B$2:$G$6000,6,0),IFERROR(VLOOKUP($D4881,Winback!$B$2:$C$300,2,0),""))</f>
        <v/>
      </c>
      <c r="S4881">
        <f>IF($E4881=1,"NP","")&amp;IF($G4881=1,"+MOV","")&amp;IF($I4881=1,"+CS","")&amp;IF($K4881=1,"+WB","")</f>
        <v/>
      </c>
      <c r="T4881">
        <f>$E4881+$G4881+$I4881+$K4881</f>
        <v/>
      </c>
    </row>
    <row r="4882">
      <c r="A4882" t="inlineStr">
        <is>
          <t>359120560000</t>
        </is>
      </c>
      <c r="B4882" t="inlineStr">
        <is>
          <t>35912056</t>
        </is>
      </c>
      <c r="C4882" t="inlineStr">
        <is>
          <t>ZHIYONG ZHONG</t>
        </is>
      </c>
      <c r="D4882" t="inlineStr">
        <is>
          <t>ZHIYONGZHONG</t>
        </is>
      </c>
      <c r="E4882">
        <f>IF(COUNTIFS(Registros!$A$2:$A$6000,"NP",Registros!$B$2:$B$6000,$A4882)&gt;0,1,0)</f>
        <v/>
      </c>
      <c r="F4882">
        <f>IF($E4882=1,SUMIFS(Registros!$F$2:$F$6000,Registros!$A$2:$A$6000,"NP",Registros!$B$2:$B$6000,$A4882),0)</f>
        <v/>
      </c>
      <c r="G4882">
        <f>IF(COUNTIFS(Registros!$A$2:$A$6000,"MOV",Registros!$B$2:$B$6000,$A4882)&gt;0,1,0)</f>
        <v/>
      </c>
      <c r="H4882">
        <f>IF($G4882=1,SUMIFS(Registros!$F$2:$F$6000,Registros!$A$2:$A$6000,"MOV",Registros!$B$2:$B$6000,$A4882),0)</f>
        <v/>
      </c>
      <c r="I4882">
        <f>IF(COUNTIFS(Registros!$A$2:$A$6000,"CS",Registros!$B$2:$B$6000,$A4882)&gt;0,1,0)</f>
        <v/>
      </c>
      <c r="J4882">
        <f>IF($I4882=1,SUMIFS(Registros!$I$2:$I$6000,Registros!$A$2:$A$6000,"CS",Registros!$B$2:$B$6000,$A4882),0)</f>
        <v/>
      </c>
      <c r="K4882">
        <f>IF(COUNTIFS(Winback!$K$2:$K$300,$D4882)&gt;0,1,0)</f>
        <v/>
      </c>
      <c r="L4882">
        <f>IF(AND($K4882=1,LEFT($A4882,3)="WB-"),SUMIFS(Winback!$D$2:$D$300,Winback!$K$2:$K$300,$D4882),0)</f>
        <v/>
      </c>
      <c r="M4882">
        <f>IF(OR($E4882=1,$G4882=1,SUMIFS(Registros!$J$2:$J$6000,Registros!$B$2:$B$6000,$A4882)&gt;0),1,0)</f>
        <v/>
      </c>
      <c r="N4882">
        <f>IF($J4882&gt;0,1,IF(COUNTIFS(Registros!$A$2:$A$6000,"CS",Registros!$B$2:$B$6000,$A4882,Registros!$K$2:$K$6000,"&lt;&gt;")&gt;0,1,0))</f>
        <v/>
      </c>
      <c r="O4882">
        <f>IF(AND($K4882=1,$E4882=0,$G4882=0,$I4882=0),"WINBACK",IF(AND($M4882=1,$N4882&gt;0),"CONVERGENTE",IF($M4882=1,"SOLO MÓVIL",IF($N4882&gt;0,"SOLO FIJO / INTERNET","SIN SERVICIOS"))))</f>
        <v/>
      </c>
      <c r="P4882">
        <f>IF($O4882="WINBACK","Recuperar (winback)",IF($O4882="CONVERGENTE","Upgrade / más líneas",IF($O4882="SOLO MÓVIL","Ofrecer fijo + internet (FLBBTV)",IF($O4882="SOLO FIJO / INTERNET","Ofrecer línea móvil Nextphone","Oferta completa (móvil + fijo + internet)"))))</f>
        <v/>
      </c>
      <c r="Q4882">
        <f>$F4882+$H4882+$L4882</f>
        <v/>
      </c>
      <c r="R4882">
        <f>IFERROR(VLOOKUP($A4882,Registros!$B$2:$G$6000,6,0),IFERROR(VLOOKUP($D4882,Winback!$B$2:$C$300,2,0),""))</f>
        <v/>
      </c>
      <c r="S4882">
        <f>IF($E4882=1,"NP","")&amp;IF($G4882=1,"+MOV","")&amp;IF($I4882=1,"+CS","")&amp;IF($K4882=1,"+WB","")</f>
        <v/>
      </c>
      <c r="T4882">
        <f>$E4882+$G4882+$I4882+$K4882</f>
        <v/>
      </c>
    </row>
    <row r="4883">
      <c r="A4883" t="inlineStr">
        <is>
          <t>359007550000</t>
        </is>
      </c>
      <c r="B4883" t="inlineStr">
        <is>
          <t>35900755</t>
        </is>
      </c>
      <c r="C4883" t="inlineStr">
        <is>
          <t>ZHIYONG ZHONG</t>
        </is>
      </c>
      <c r="D4883" t="inlineStr">
        <is>
          <t>ZHIYONGZHONG</t>
        </is>
      </c>
      <c r="E4883">
        <f>IF(COUNTIFS(Registros!$A$2:$A$6000,"NP",Registros!$B$2:$B$6000,$A4883)&gt;0,1,0)</f>
        <v/>
      </c>
      <c r="F4883">
        <f>IF($E4883=1,SUMIFS(Registros!$F$2:$F$6000,Registros!$A$2:$A$6000,"NP",Registros!$B$2:$B$6000,$A4883),0)</f>
        <v/>
      </c>
      <c r="G4883">
        <f>IF(COUNTIFS(Registros!$A$2:$A$6000,"MOV",Registros!$B$2:$B$6000,$A4883)&gt;0,1,0)</f>
        <v/>
      </c>
      <c r="H4883">
        <f>IF($G4883=1,SUMIFS(Registros!$F$2:$F$6000,Registros!$A$2:$A$6000,"MOV",Registros!$B$2:$B$6000,$A4883),0)</f>
        <v/>
      </c>
      <c r="I4883">
        <f>IF(COUNTIFS(Registros!$A$2:$A$6000,"CS",Registros!$B$2:$B$6000,$A4883)&gt;0,1,0)</f>
        <v/>
      </c>
      <c r="J4883">
        <f>IF($I4883=1,SUMIFS(Registros!$I$2:$I$6000,Registros!$A$2:$A$6000,"CS",Registros!$B$2:$B$6000,$A4883),0)</f>
        <v/>
      </c>
      <c r="K4883">
        <f>IF(COUNTIFS(Winback!$K$2:$K$300,$D4883)&gt;0,1,0)</f>
        <v/>
      </c>
      <c r="L4883">
        <f>IF(AND($K4883=1,LEFT($A4883,3)="WB-"),SUMIFS(Winback!$D$2:$D$300,Winback!$K$2:$K$300,$D4883),0)</f>
        <v/>
      </c>
      <c r="M4883">
        <f>IF(OR($E4883=1,$G4883=1,SUMIFS(Registros!$J$2:$J$6000,Registros!$B$2:$B$6000,$A4883)&gt;0),1,0)</f>
        <v/>
      </c>
      <c r="N4883">
        <f>IF($J4883&gt;0,1,IF(COUNTIFS(Registros!$A$2:$A$6000,"CS",Registros!$B$2:$B$6000,$A4883,Registros!$K$2:$K$6000,"&lt;&gt;")&gt;0,1,0))</f>
        <v/>
      </c>
      <c r="O4883">
        <f>IF(AND($K4883=1,$E4883=0,$G4883=0,$I4883=0),"WINBACK",IF(AND($M4883=1,$N4883&gt;0),"CONVERGENTE",IF($M4883=1,"SOLO MÓVIL",IF($N4883&gt;0,"SOLO FIJO / INTERNET","SIN SERVICIOS"))))</f>
        <v/>
      </c>
      <c r="P4883">
        <f>IF($O4883="WINBACK","Recuperar (winback)",IF($O4883="CONVERGENTE","Upgrade / más líneas",IF($O4883="SOLO MÓVIL","Ofrecer fijo + internet (FLBBTV)",IF($O4883="SOLO FIJO / INTERNET","Ofrecer línea móvil Nextphone","Oferta completa (móvil + fijo + internet)"))))</f>
        <v/>
      </c>
      <c r="Q4883">
        <f>$F4883+$H4883+$L4883</f>
        <v/>
      </c>
      <c r="R4883">
        <f>IFERROR(VLOOKUP($A4883,Registros!$B$2:$G$6000,6,0),IFERROR(VLOOKUP($D4883,Winback!$B$2:$C$300,2,0),""))</f>
        <v/>
      </c>
      <c r="S4883">
        <f>IF($E4883=1,"NP","")&amp;IF($G4883=1,"+MOV","")&amp;IF($I4883=1,"+CS","")&amp;IF($K4883=1,"+WB","")</f>
        <v/>
      </c>
      <c r="T4883">
        <f>$E4883+$G4883+$I4883+$K4883</f>
        <v/>
      </c>
    </row>
    <row r="4884">
      <c r="A4884" t="inlineStr">
        <is>
          <t>343012530000</t>
        </is>
      </c>
      <c r="B4884" t="inlineStr">
        <is>
          <t>34301253</t>
        </is>
      </c>
      <c r="C4884" t="inlineStr">
        <is>
          <t>ZHONGLIAN INTERNATIONAL S A</t>
        </is>
      </c>
      <c r="D4884" t="inlineStr">
        <is>
          <t>ZHONGLIANINTERNATIONALSA</t>
        </is>
      </c>
      <c r="E4884">
        <f>IF(COUNTIFS(Registros!$A$2:$A$6000,"NP",Registros!$B$2:$B$6000,$A4884)&gt;0,1,0)</f>
        <v/>
      </c>
      <c r="F4884">
        <f>IF($E4884=1,SUMIFS(Registros!$F$2:$F$6000,Registros!$A$2:$A$6000,"NP",Registros!$B$2:$B$6000,$A4884),0)</f>
        <v/>
      </c>
      <c r="G4884">
        <f>IF(COUNTIFS(Registros!$A$2:$A$6000,"MOV",Registros!$B$2:$B$6000,$A4884)&gt;0,1,0)</f>
        <v/>
      </c>
      <c r="H4884">
        <f>IF($G4884=1,SUMIFS(Registros!$F$2:$F$6000,Registros!$A$2:$A$6000,"MOV",Registros!$B$2:$B$6000,$A4884),0)</f>
        <v/>
      </c>
      <c r="I4884">
        <f>IF(COUNTIFS(Registros!$A$2:$A$6000,"CS",Registros!$B$2:$B$6000,$A4884)&gt;0,1,0)</f>
        <v/>
      </c>
      <c r="J4884">
        <f>IF($I4884=1,SUMIFS(Registros!$I$2:$I$6000,Registros!$A$2:$A$6000,"CS",Registros!$B$2:$B$6000,$A4884),0)</f>
        <v/>
      </c>
      <c r="K4884">
        <f>IF(COUNTIFS(Winback!$K$2:$K$300,$D4884)&gt;0,1,0)</f>
        <v/>
      </c>
      <c r="L4884">
        <f>IF(AND($K4884=1,LEFT($A4884,3)="WB-"),SUMIFS(Winback!$D$2:$D$300,Winback!$K$2:$K$300,$D4884),0)</f>
        <v/>
      </c>
      <c r="M4884">
        <f>IF(OR($E4884=1,$G4884=1,SUMIFS(Registros!$J$2:$J$6000,Registros!$B$2:$B$6000,$A4884)&gt;0),1,0)</f>
        <v/>
      </c>
      <c r="N4884">
        <f>IF($J4884&gt;0,1,IF(COUNTIFS(Registros!$A$2:$A$6000,"CS",Registros!$B$2:$B$6000,$A4884,Registros!$K$2:$K$6000,"&lt;&gt;")&gt;0,1,0))</f>
        <v/>
      </c>
      <c r="O4884">
        <f>IF(AND($K4884=1,$E4884=0,$G4884=0,$I4884=0),"WINBACK",IF(AND($M4884=1,$N4884&gt;0),"CONVERGENTE",IF($M4884=1,"SOLO MÓVIL",IF($N4884&gt;0,"SOLO FIJO / INTERNET","SIN SERVICIOS"))))</f>
        <v/>
      </c>
      <c r="P4884">
        <f>IF($O4884="WINBACK","Recuperar (winback)",IF($O4884="CONVERGENTE","Upgrade / más líneas",IF($O4884="SOLO MÓVIL","Ofrecer fijo + internet (FLBBTV)",IF($O4884="SOLO FIJO / INTERNET","Ofrecer línea móvil Nextphone","Oferta completa (móvil + fijo + internet)"))))</f>
        <v/>
      </c>
      <c r="Q4884">
        <f>$F4884+$H4884+$L4884</f>
        <v/>
      </c>
      <c r="R4884">
        <f>IFERROR(VLOOKUP($A4884,Registros!$B$2:$G$6000,6,0),IFERROR(VLOOKUP($D4884,Winback!$B$2:$C$300,2,0),""))</f>
        <v/>
      </c>
      <c r="S4884">
        <f>IF($E4884=1,"NP","")&amp;IF($G4884=1,"+MOV","")&amp;IF($I4884=1,"+CS","")&amp;IF($K4884=1,"+WB","")</f>
        <v/>
      </c>
      <c r="T4884">
        <f>$E4884+$G4884+$I4884+$K4884</f>
        <v/>
      </c>
    </row>
    <row r="4885">
      <c r="A4885" t="inlineStr">
        <is>
          <t>327018060000</t>
        </is>
      </c>
      <c r="B4885" t="inlineStr">
        <is>
          <t>32701806</t>
        </is>
      </c>
      <c r="C4885" t="inlineStr">
        <is>
          <t>ZHONGQI ZHONG</t>
        </is>
      </c>
      <c r="D4885" t="inlineStr">
        <is>
          <t>ZHONGQIZHONG</t>
        </is>
      </c>
      <c r="E4885">
        <f>IF(COUNTIFS(Registros!$A$2:$A$6000,"NP",Registros!$B$2:$B$6000,$A4885)&gt;0,1,0)</f>
        <v/>
      </c>
      <c r="F4885">
        <f>IF($E4885=1,SUMIFS(Registros!$F$2:$F$6000,Registros!$A$2:$A$6000,"NP",Registros!$B$2:$B$6000,$A4885),0)</f>
        <v/>
      </c>
      <c r="G4885">
        <f>IF(COUNTIFS(Registros!$A$2:$A$6000,"MOV",Registros!$B$2:$B$6000,$A4885)&gt;0,1,0)</f>
        <v/>
      </c>
      <c r="H4885">
        <f>IF($G4885=1,SUMIFS(Registros!$F$2:$F$6000,Registros!$A$2:$A$6000,"MOV",Registros!$B$2:$B$6000,$A4885),0)</f>
        <v/>
      </c>
      <c r="I4885">
        <f>IF(COUNTIFS(Registros!$A$2:$A$6000,"CS",Registros!$B$2:$B$6000,$A4885)&gt;0,1,0)</f>
        <v/>
      </c>
      <c r="J4885">
        <f>IF($I4885=1,SUMIFS(Registros!$I$2:$I$6000,Registros!$A$2:$A$6000,"CS",Registros!$B$2:$B$6000,$A4885),0)</f>
        <v/>
      </c>
      <c r="K4885">
        <f>IF(COUNTIFS(Winback!$K$2:$K$300,$D4885)&gt;0,1,0)</f>
        <v/>
      </c>
      <c r="L4885">
        <f>IF(AND($K4885=1,LEFT($A4885,3)="WB-"),SUMIFS(Winback!$D$2:$D$300,Winback!$K$2:$K$300,$D4885),0)</f>
        <v/>
      </c>
      <c r="M4885">
        <f>IF(OR($E4885=1,$G4885=1,SUMIFS(Registros!$J$2:$J$6000,Registros!$B$2:$B$6000,$A4885)&gt;0),1,0)</f>
        <v/>
      </c>
      <c r="N4885">
        <f>IF($J4885&gt;0,1,IF(COUNTIFS(Registros!$A$2:$A$6000,"CS",Registros!$B$2:$B$6000,$A4885,Registros!$K$2:$K$6000,"&lt;&gt;")&gt;0,1,0))</f>
        <v/>
      </c>
      <c r="O4885">
        <f>IF(AND($K4885=1,$E4885=0,$G4885=0,$I4885=0),"WINBACK",IF(AND($M4885=1,$N4885&gt;0),"CONVERGENTE",IF($M4885=1,"SOLO MÓVIL",IF($N4885&gt;0,"SOLO FIJO / INTERNET","SIN SERVICIOS"))))</f>
        <v/>
      </c>
      <c r="P4885">
        <f>IF($O4885="WINBACK","Recuperar (winback)",IF($O4885="CONVERGENTE","Upgrade / más líneas",IF($O4885="SOLO MÓVIL","Ofrecer fijo + internet (FLBBTV)",IF($O4885="SOLO FIJO / INTERNET","Ofrecer línea móvil Nextphone","Oferta completa (móvil + fijo + internet)"))))</f>
        <v/>
      </c>
      <c r="Q4885">
        <f>$F4885+$H4885+$L4885</f>
        <v/>
      </c>
      <c r="R4885">
        <f>IFERROR(VLOOKUP($A4885,Registros!$B$2:$G$6000,6,0),IFERROR(VLOOKUP($D4885,Winback!$B$2:$C$300,2,0),""))</f>
        <v/>
      </c>
      <c r="S4885">
        <f>IF($E4885=1,"NP","")&amp;IF($G4885=1,"+MOV","")&amp;IF($I4885=1,"+CS","")&amp;IF($K4885=1,"+WB","")</f>
        <v/>
      </c>
      <c r="T4885">
        <f>$E4885+$G4885+$I4885+$K4885</f>
        <v/>
      </c>
    </row>
    <row r="4886">
      <c r="A4886" t="inlineStr">
        <is>
          <t>359030600000</t>
        </is>
      </c>
      <c r="B4886" t="inlineStr">
        <is>
          <t>35903060</t>
        </is>
      </c>
      <c r="C4886" t="inlineStr">
        <is>
          <t>ZHONGQI ZHONG</t>
        </is>
      </c>
      <c r="D4886" t="inlineStr">
        <is>
          <t>ZHONGQIZHONG</t>
        </is>
      </c>
      <c r="E4886">
        <f>IF(COUNTIFS(Registros!$A$2:$A$6000,"NP",Registros!$B$2:$B$6000,$A4886)&gt;0,1,0)</f>
        <v/>
      </c>
      <c r="F4886">
        <f>IF($E4886=1,SUMIFS(Registros!$F$2:$F$6000,Registros!$A$2:$A$6000,"NP",Registros!$B$2:$B$6000,$A4886),0)</f>
        <v/>
      </c>
      <c r="G4886">
        <f>IF(COUNTIFS(Registros!$A$2:$A$6000,"MOV",Registros!$B$2:$B$6000,$A4886)&gt;0,1,0)</f>
        <v/>
      </c>
      <c r="H4886">
        <f>IF($G4886=1,SUMIFS(Registros!$F$2:$F$6000,Registros!$A$2:$A$6000,"MOV",Registros!$B$2:$B$6000,$A4886),0)</f>
        <v/>
      </c>
      <c r="I4886">
        <f>IF(COUNTIFS(Registros!$A$2:$A$6000,"CS",Registros!$B$2:$B$6000,$A4886)&gt;0,1,0)</f>
        <v/>
      </c>
      <c r="J4886">
        <f>IF($I4886=1,SUMIFS(Registros!$I$2:$I$6000,Registros!$A$2:$A$6000,"CS",Registros!$B$2:$B$6000,$A4886),0)</f>
        <v/>
      </c>
      <c r="K4886">
        <f>IF(COUNTIFS(Winback!$K$2:$K$300,$D4886)&gt;0,1,0)</f>
        <v/>
      </c>
      <c r="L4886">
        <f>IF(AND($K4886=1,LEFT($A4886,3)="WB-"),SUMIFS(Winback!$D$2:$D$300,Winback!$K$2:$K$300,$D4886),0)</f>
        <v/>
      </c>
      <c r="M4886">
        <f>IF(OR($E4886=1,$G4886=1,SUMIFS(Registros!$J$2:$J$6000,Registros!$B$2:$B$6000,$A4886)&gt;0),1,0)</f>
        <v/>
      </c>
      <c r="N4886">
        <f>IF($J4886&gt;0,1,IF(COUNTIFS(Registros!$A$2:$A$6000,"CS",Registros!$B$2:$B$6000,$A4886,Registros!$K$2:$K$6000,"&lt;&gt;")&gt;0,1,0))</f>
        <v/>
      </c>
      <c r="O4886">
        <f>IF(AND($K4886=1,$E4886=0,$G4886=0,$I4886=0),"WINBACK",IF(AND($M4886=1,$N4886&gt;0),"CONVERGENTE",IF($M4886=1,"SOLO MÓVIL",IF($N4886&gt;0,"SOLO FIJO / INTERNET","SIN SERVICIOS"))))</f>
        <v/>
      </c>
      <c r="P4886">
        <f>IF($O4886="WINBACK","Recuperar (winback)",IF($O4886="CONVERGENTE","Upgrade / más líneas",IF($O4886="SOLO MÓVIL","Ofrecer fijo + internet (FLBBTV)",IF($O4886="SOLO FIJO / INTERNET","Ofrecer línea móvil Nextphone","Oferta completa (móvil + fijo + internet)"))))</f>
        <v/>
      </c>
      <c r="Q4886">
        <f>$F4886+$H4886+$L4886</f>
        <v/>
      </c>
      <c r="R4886">
        <f>IFERROR(VLOOKUP($A4886,Registros!$B$2:$G$6000,6,0),IFERROR(VLOOKUP($D4886,Winback!$B$2:$C$300,2,0),""))</f>
        <v/>
      </c>
      <c r="S4886">
        <f>IF($E4886=1,"NP","")&amp;IF($G4886=1,"+MOV","")&amp;IF($I4886=1,"+CS","")&amp;IF($K4886=1,"+WB","")</f>
        <v/>
      </c>
      <c r="T4886">
        <f>$E4886+$G4886+$I4886+$K4886</f>
        <v/>
      </c>
    </row>
    <row r="4887">
      <c r="A4887" t="inlineStr">
        <is>
          <t>302071780100</t>
        </is>
      </c>
      <c r="B4887" t="inlineStr">
        <is>
          <t>30207178</t>
        </is>
      </c>
      <c r="C4887" t="inlineStr">
        <is>
          <t>ZHONGS; S.A. / BRISAS</t>
        </is>
      </c>
      <c r="D4887" t="inlineStr">
        <is>
          <t>ZHONGSSABRISAS</t>
        </is>
      </c>
      <c r="E4887">
        <f>IF(COUNTIFS(Registros!$A$2:$A$6000,"NP",Registros!$B$2:$B$6000,$A4887)&gt;0,1,0)</f>
        <v/>
      </c>
      <c r="F4887">
        <f>IF($E4887=1,SUMIFS(Registros!$F$2:$F$6000,Registros!$A$2:$A$6000,"NP",Registros!$B$2:$B$6000,$A4887),0)</f>
        <v/>
      </c>
      <c r="G4887">
        <f>IF(COUNTIFS(Registros!$A$2:$A$6000,"MOV",Registros!$B$2:$B$6000,$A4887)&gt;0,1,0)</f>
        <v/>
      </c>
      <c r="H4887">
        <f>IF($G4887=1,SUMIFS(Registros!$F$2:$F$6000,Registros!$A$2:$A$6000,"MOV",Registros!$B$2:$B$6000,$A4887),0)</f>
        <v/>
      </c>
      <c r="I4887">
        <f>IF(COUNTIFS(Registros!$A$2:$A$6000,"CS",Registros!$B$2:$B$6000,$A4887)&gt;0,1,0)</f>
        <v/>
      </c>
      <c r="J4887">
        <f>IF($I4887=1,SUMIFS(Registros!$I$2:$I$6000,Registros!$A$2:$A$6000,"CS",Registros!$B$2:$B$6000,$A4887),0)</f>
        <v/>
      </c>
      <c r="K4887">
        <f>IF(COUNTIFS(Winback!$K$2:$K$300,$D4887)&gt;0,1,0)</f>
        <v/>
      </c>
      <c r="L4887">
        <f>IF(AND($K4887=1,LEFT($A4887,3)="WB-"),SUMIFS(Winback!$D$2:$D$300,Winback!$K$2:$K$300,$D4887),0)</f>
        <v/>
      </c>
      <c r="M4887">
        <f>IF(OR($E4887=1,$G4887=1,SUMIFS(Registros!$J$2:$J$6000,Registros!$B$2:$B$6000,$A4887)&gt;0),1,0)</f>
        <v/>
      </c>
      <c r="N4887">
        <f>IF($J4887&gt;0,1,IF(COUNTIFS(Registros!$A$2:$A$6000,"CS",Registros!$B$2:$B$6000,$A4887,Registros!$K$2:$K$6000,"&lt;&gt;")&gt;0,1,0))</f>
        <v/>
      </c>
      <c r="O4887">
        <f>IF(AND($K4887=1,$E4887=0,$G4887=0,$I4887=0),"WINBACK",IF(AND($M4887=1,$N4887&gt;0),"CONVERGENTE",IF($M4887=1,"SOLO MÓVIL",IF($N4887&gt;0,"SOLO FIJO / INTERNET","SIN SERVICIOS"))))</f>
        <v/>
      </c>
      <c r="P4887">
        <f>IF($O4887="WINBACK","Recuperar (winback)",IF($O4887="CONVERGENTE","Upgrade / más líneas",IF($O4887="SOLO MÓVIL","Ofrecer fijo + internet (FLBBTV)",IF($O4887="SOLO FIJO / INTERNET","Ofrecer línea móvil Nextphone","Oferta completa (móvil + fijo + internet)"))))</f>
        <v/>
      </c>
      <c r="Q4887">
        <f>$F4887+$H4887+$L4887</f>
        <v/>
      </c>
      <c r="R4887">
        <f>IFERROR(VLOOKUP($A4887,Registros!$B$2:$G$6000,6,0),IFERROR(VLOOKUP($D4887,Winback!$B$2:$C$300,2,0),""))</f>
        <v/>
      </c>
      <c r="S4887">
        <f>IF($E4887=1,"NP","")&amp;IF($G4887=1,"+MOV","")&amp;IF($I4887=1,"+CS","")&amp;IF($K4887=1,"+WB","")</f>
        <v/>
      </c>
      <c r="T4887">
        <f>$E4887+$G4887+$I4887+$K4887</f>
        <v/>
      </c>
    </row>
    <row r="4888">
      <c r="A4888" t="inlineStr">
        <is>
          <t>302071780000</t>
        </is>
      </c>
      <c r="B4888" t="inlineStr">
        <is>
          <t>30207178</t>
        </is>
      </c>
      <c r="C4888" t="inlineStr">
        <is>
          <t>ZHONGS; S.A.</t>
        </is>
      </c>
      <c r="D4888" t="inlineStr">
        <is>
          <t>ZHONGSSA</t>
        </is>
      </c>
      <c r="E4888">
        <f>IF(COUNTIFS(Registros!$A$2:$A$6000,"NP",Registros!$B$2:$B$6000,$A4888)&gt;0,1,0)</f>
        <v/>
      </c>
      <c r="F4888">
        <f>IF($E4888=1,SUMIFS(Registros!$F$2:$F$6000,Registros!$A$2:$A$6000,"NP",Registros!$B$2:$B$6000,$A4888),0)</f>
        <v/>
      </c>
      <c r="G4888">
        <f>IF(COUNTIFS(Registros!$A$2:$A$6000,"MOV",Registros!$B$2:$B$6000,$A4888)&gt;0,1,0)</f>
        <v/>
      </c>
      <c r="H4888">
        <f>IF($G4888=1,SUMIFS(Registros!$F$2:$F$6000,Registros!$A$2:$A$6000,"MOV",Registros!$B$2:$B$6000,$A4888),0)</f>
        <v/>
      </c>
      <c r="I4888">
        <f>IF(COUNTIFS(Registros!$A$2:$A$6000,"CS",Registros!$B$2:$B$6000,$A4888)&gt;0,1,0)</f>
        <v/>
      </c>
      <c r="J4888">
        <f>IF($I4888=1,SUMIFS(Registros!$I$2:$I$6000,Registros!$A$2:$A$6000,"CS",Registros!$B$2:$B$6000,$A4888),0)</f>
        <v/>
      </c>
      <c r="K4888">
        <f>IF(COUNTIFS(Winback!$K$2:$K$300,$D4888)&gt;0,1,0)</f>
        <v/>
      </c>
      <c r="L4888">
        <f>IF(AND($K4888=1,LEFT($A4888,3)="WB-"),SUMIFS(Winback!$D$2:$D$300,Winback!$K$2:$K$300,$D4888),0)</f>
        <v/>
      </c>
      <c r="M4888">
        <f>IF(OR($E4888=1,$G4888=1,SUMIFS(Registros!$J$2:$J$6000,Registros!$B$2:$B$6000,$A4888)&gt;0),1,0)</f>
        <v/>
      </c>
      <c r="N4888">
        <f>IF($J4888&gt;0,1,IF(COUNTIFS(Registros!$A$2:$A$6000,"CS",Registros!$B$2:$B$6000,$A4888,Registros!$K$2:$K$6000,"&lt;&gt;")&gt;0,1,0))</f>
        <v/>
      </c>
      <c r="O4888">
        <f>IF(AND($K4888=1,$E4888=0,$G4888=0,$I4888=0),"WINBACK",IF(AND($M4888=1,$N4888&gt;0),"CONVERGENTE",IF($M4888=1,"SOLO MÓVIL",IF($N4888&gt;0,"SOLO FIJO / INTERNET","SIN SERVICIOS"))))</f>
        <v/>
      </c>
      <c r="P4888">
        <f>IF($O4888="WINBACK","Recuperar (winback)",IF($O4888="CONVERGENTE","Upgrade / más líneas",IF($O4888="SOLO MÓVIL","Ofrecer fijo + internet (FLBBTV)",IF($O4888="SOLO FIJO / INTERNET","Ofrecer línea móvil Nextphone","Oferta completa (móvil + fijo + internet)"))))</f>
        <v/>
      </c>
      <c r="Q4888">
        <f>$F4888+$H4888+$L4888</f>
        <v/>
      </c>
      <c r="R4888">
        <f>IFERROR(VLOOKUP($A4888,Registros!$B$2:$G$6000,6,0),IFERROR(VLOOKUP($D4888,Winback!$B$2:$C$300,2,0),""))</f>
        <v/>
      </c>
      <c r="S4888">
        <f>IF($E4888=1,"NP","")&amp;IF($G4888=1,"+MOV","")&amp;IF($I4888=1,"+CS","")&amp;IF($K4888=1,"+WB","")</f>
        <v/>
      </c>
      <c r="T4888">
        <f>$E4888+$G4888+$I4888+$K4888</f>
        <v/>
      </c>
    </row>
    <row r="4889">
      <c r="A4889" t="inlineStr">
        <is>
          <t>348282390000</t>
        </is>
      </c>
      <c r="B4889" t="inlineStr">
        <is>
          <t>34828239</t>
        </is>
      </c>
      <c r="C4889" t="inlineStr">
        <is>
          <t>ZHONORONG LIO</t>
        </is>
      </c>
      <c r="D4889" t="inlineStr">
        <is>
          <t>ZHONORONGLIO</t>
        </is>
      </c>
      <c r="E4889">
        <f>IF(COUNTIFS(Registros!$A$2:$A$6000,"NP",Registros!$B$2:$B$6000,$A4889)&gt;0,1,0)</f>
        <v/>
      </c>
      <c r="F4889">
        <f>IF($E4889=1,SUMIFS(Registros!$F$2:$F$6000,Registros!$A$2:$A$6000,"NP",Registros!$B$2:$B$6000,$A4889),0)</f>
        <v/>
      </c>
      <c r="G4889">
        <f>IF(COUNTIFS(Registros!$A$2:$A$6000,"MOV",Registros!$B$2:$B$6000,$A4889)&gt;0,1,0)</f>
        <v/>
      </c>
      <c r="H4889">
        <f>IF($G4889=1,SUMIFS(Registros!$F$2:$F$6000,Registros!$A$2:$A$6000,"MOV",Registros!$B$2:$B$6000,$A4889),0)</f>
        <v/>
      </c>
      <c r="I4889">
        <f>IF(COUNTIFS(Registros!$A$2:$A$6000,"CS",Registros!$B$2:$B$6000,$A4889)&gt;0,1,0)</f>
        <v/>
      </c>
      <c r="J4889">
        <f>IF($I4889=1,SUMIFS(Registros!$I$2:$I$6000,Registros!$A$2:$A$6000,"CS",Registros!$B$2:$B$6000,$A4889),0)</f>
        <v/>
      </c>
      <c r="K4889">
        <f>IF(COUNTIFS(Winback!$K$2:$K$300,$D4889)&gt;0,1,0)</f>
        <v/>
      </c>
      <c r="L4889">
        <f>IF(AND($K4889=1,LEFT($A4889,3)="WB-"),SUMIFS(Winback!$D$2:$D$300,Winback!$K$2:$K$300,$D4889),0)</f>
        <v/>
      </c>
      <c r="M4889">
        <f>IF(OR($E4889=1,$G4889=1,SUMIFS(Registros!$J$2:$J$6000,Registros!$B$2:$B$6000,$A4889)&gt;0),1,0)</f>
        <v/>
      </c>
      <c r="N4889">
        <f>IF($J4889&gt;0,1,IF(COUNTIFS(Registros!$A$2:$A$6000,"CS",Registros!$B$2:$B$6000,$A4889,Registros!$K$2:$K$6000,"&lt;&gt;")&gt;0,1,0))</f>
        <v/>
      </c>
      <c r="O4889">
        <f>IF(AND($K4889=1,$E4889=0,$G4889=0,$I4889=0),"WINBACK",IF(AND($M4889=1,$N4889&gt;0),"CONVERGENTE",IF($M4889=1,"SOLO MÓVIL",IF($N4889&gt;0,"SOLO FIJO / INTERNET","SIN SERVICIOS"))))</f>
        <v/>
      </c>
      <c r="P4889">
        <f>IF($O4889="WINBACK","Recuperar (winback)",IF($O4889="CONVERGENTE","Upgrade / más líneas",IF($O4889="SOLO MÓVIL","Ofrecer fijo + internet (FLBBTV)",IF($O4889="SOLO FIJO / INTERNET","Ofrecer línea móvil Nextphone","Oferta completa (móvil + fijo + internet)"))))</f>
        <v/>
      </c>
      <c r="Q4889">
        <f>$F4889+$H4889+$L4889</f>
        <v/>
      </c>
      <c r="R4889">
        <f>IFERROR(VLOOKUP($A4889,Registros!$B$2:$G$6000,6,0),IFERROR(VLOOKUP($D4889,Winback!$B$2:$C$300,2,0),""))</f>
        <v/>
      </c>
      <c r="S4889">
        <f>IF($E4889=1,"NP","")&amp;IF($G4889=1,"+MOV","")&amp;IF($I4889=1,"+CS","")&amp;IF($K4889=1,"+WB","")</f>
        <v/>
      </c>
      <c r="T4889">
        <f>$E4889+$G4889+$I4889+$K4889</f>
        <v/>
      </c>
    </row>
    <row r="4890">
      <c r="A4890" t="inlineStr">
        <is>
          <t>345233640000</t>
        </is>
      </c>
      <c r="B4890" t="inlineStr">
        <is>
          <t>34523364</t>
        </is>
      </c>
      <c r="C4890" t="inlineStr">
        <is>
          <t>ZHU DAN WU WU</t>
        </is>
      </c>
      <c r="D4890" t="inlineStr">
        <is>
          <t>ZHUDANWUWU</t>
        </is>
      </c>
      <c r="E4890">
        <f>IF(COUNTIFS(Registros!$A$2:$A$6000,"NP",Registros!$B$2:$B$6000,$A4890)&gt;0,1,0)</f>
        <v/>
      </c>
      <c r="F4890">
        <f>IF($E4890=1,SUMIFS(Registros!$F$2:$F$6000,Registros!$A$2:$A$6000,"NP",Registros!$B$2:$B$6000,$A4890),0)</f>
        <v/>
      </c>
      <c r="G4890">
        <f>IF(COUNTIFS(Registros!$A$2:$A$6000,"MOV",Registros!$B$2:$B$6000,$A4890)&gt;0,1,0)</f>
        <v/>
      </c>
      <c r="H4890">
        <f>IF($G4890=1,SUMIFS(Registros!$F$2:$F$6000,Registros!$A$2:$A$6000,"MOV",Registros!$B$2:$B$6000,$A4890),0)</f>
        <v/>
      </c>
      <c r="I4890">
        <f>IF(COUNTIFS(Registros!$A$2:$A$6000,"CS",Registros!$B$2:$B$6000,$A4890)&gt;0,1,0)</f>
        <v/>
      </c>
      <c r="J4890">
        <f>IF($I4890=1,SUMIFS(Registros!$I$2:$I$6000,Registros!$A$2:$A$6000,"CS",Registros!$B$2:$B$6000,$A4890),0)</f>
        <v/>
      </c>
      <c r="K4890">
        <f>IF(COUNTIFS(Winback!$K$2:$K$300,$D4890)&gt;0,1,0)</f>
        <v/>
      </c>
      <c r="L4890">
        <f>IF(AND($K4890=1,LEFT($A4890,3)="WB-"),SUMIFS(Winback!$D$2:$D$300,Winback!$K$2:$K$300,$D4890),0)</f>
        <v/>
      </c>
      <c r="M4890">
        <f>IF(OR($E4890=1,$G4890=1,SUMIFS(Registros!$J$2:$J$6000,Registros!$B$2:$B$6000,$A4890)&gt;0),1,0)</f>
        <v/>
      </c>
      <c r="N4890">
        <f>IF($J4890&gt;0,1,IF(COUNTIFS(Registros!$A$2:$A$6000,"CS",Registros!$B$2:$B$6000,$A4890,Registros!$K$2:$K$6000,"&lt;&gt;")&gt;0,1,0))</f>
        <v/>
      </c>
      <c r="O4890">
        <f>IF(AND($K4890=1,$E4890=0,$G4890=0,$I4890=0),"WINBACK",IF(AND($M4890=1,$N4890&gt;0),"CONVERGENTE",IF($M4890=1,"SOLO MÓVIL",IF($N4890&gt;0,"SOLO FIJO / INTERNET","SIN SERVICIOS"))))</f>
        <v/>
      </c>
      <c r="P4890">
        <f>IF($O4890="WINBACK","Recuperar (winback)",IF($O4890="CONVERGENTE","Upgrade / más líneas",IF($O4890="SOLO MÓVIL","Ofrecer fijo + internet (FLBBTV)",IF($O4890="SOLO FIJO / INTERNET","Ofrecer línea móvil Nextphone","Oferta completa (móvil + fijo + internet)"))))</f>
        <v/>
      </c>
      <c r="Q4890">
        <f>$F4890+$H4890+$L4890</f>
        <v/>
      </c>
      <c r="R4890">
        <f>IFERROR(VLOOKUP($A4890,Registros!$B$2:$G$6000,6,0),IFERROR(VLOOKUP($D4890,Winback!$B$2:$C$300,2,0),""))</f>
        <v/>
      </c>
      <c r="S4890">
        <f>IF($E4890=1,"NP","")&amp;IF($G4890=1,"+MOV","")&amp;IF($I4890=1,"+CS","")&amp;IF($K4890=1,"+WB","")</f>
        <v/>
      </c>
      <c r="T4890">
        <f>$E4890+$G4890+$I4890+$K4890</f>
        <v/>
      </c>
    </row>
    <row r="4891">
      <c r="A4891" t="inlineStr">
        <is>
          <t>346452500000</t>
        </is>
      </c>
      <c r="B4891" t="inlineStr">
        <is>
          <t>34645250</t>
        </is>
      </c>
      <c r="C4891" t="inlineStr">
        <is>
          <t>ZHU TING YONG</t>
        </is>
      </c>
      <c r="D4891" t="inlineStr">
        <is>
          <t>ZHUTINGYONG</t>
        </is>
      </c>
      <c r="E4891">
        <f>IF(COUNTIFS(Registros!$A$2:$A$6000,"NP",Registros!$B$2:$B$6000,$A4891)&gt;0,1,0)</f>
        <v/>
      </c>
      <c r="F4891">
        <f>IF($E4891=1,SUMIFS(Registros!$F$2:$F$6000,Registros!$A$2:$A$6000,"NP",Registros!$B$2:$B$6000,$A4891),0)</f>
        <v/>
      </c>
      <c r="G4891">
        <f>IF(COUNTIFS(Registros!$A$2:$A$6000,"MOV",Registros!$B$2:$B$6000,$A4891)&gt;0,1,0)</f>
        <v/>
      </c>
      <c r="H4891">
        <f>IF($G4891=1,SUMIFS(Registros!$F$2:$F$6000,Registros!$A$2:$A$6000,"MOV",Registros!$B$2:$B$6000,$A4891),0)</f>
        <v/>
      </c>
      <c r="I4891">
        <f>IF(COUNTIFS(Registros!$A$2:$A$6000,"CS",Registros!$B$2:$B$6000,$A4891)&gt;0,1,0)</f>
        <v/>
      </c>
      <c r="J4891">
        <f>IF($I4891=1,SUMIFS(Registros!$I$2:$I$6000,Registros!$A$2:$A$6000,"CS",Registros!$B$2:$B$6000,$A4891),0)</f>
        <v/>
      </c>
      <c r="K4891">
        <f>IF(COUNTIFS(Winback!$K$2:$K$300,$D4891)&gt;0,1,0)</f>
        <v/>
      </c>
      <c r="L4891">
        <f>IF(AND($K4891=1,LEFT($A4891,3)="WB-"),SUMIFS(Winback!$D$2:$D$300,Winback!$K$2:$K$300,$D4891),0)</f>
        <v/>
      </c>
      <c r="M4891">
        <f>IF(OR($E4891=1,$G4891=1,SUMIFS(Registros!$J$2:$J$6000,Registros!$B$2:$B$6000,$A4891)&gt;0),1,0)</f>
        <v/>
      </c>
      <c r="N4891">
        <f>IF($J4891&gt;0,1,IF(COUNTIFS(Registros!$A$2:$A$6000,"CS",Registros!$B$2:$B$6000,$A4891,Registros!$K$2:$K$6000,"&lt;&gt;")&gt;0,1,0))</f>
        <v/>
      </c>
      <c r="O4891">
        <f>IF(AND($K4891=1,$E4891=0,$G4891=0,$I4891=0),"WINBACK",IF(AND($M4891=1,$N4891&gt;0),"CONVERGENTE",IF($M4891=1,"SOLO MÓVIL",IF($N4891&gt;0,"SOLO FIJO / INTERNET","SIN SERVICIOS"))))</f>
        <v/>
      </c>
      <c r="P4891">
        <f>IF($O4891="WINBACK","Recuperar (winback)",IF($O4891="CONVERGENTE","Upgrade / más líneas",IF($O4891="SOLO MÓVIL","Ofrecer fijo + internet (FLBBTV)",IF($O4891="SOLO FIJO / INTERNET","Ofrecer línea móvil Nextphone","Oferta completa (móvil + fijo + internet)"))))</f>
        <v/>
      </c>
      <c r="Q4891">
        <f>$F4891+$H4891+$L4891</f>
        <v/>
      </c>
      <c r="R4891">
        <f>IFERROR(VLOOKUP($A4891,Registros!$B$2:$G$6000,6,0),IFERROR(VLOOKUP($D4891,Winback!$B$2:$C$300,2,0),""))</f>
        <v/>
      </c>
      <c r="S4891">
        <f>IF($E4891=1,"NP","")&amp;IF($G4891=1,"+MOV","")&amp;IF($I4891=1,"+CS","")&amp;IF($K4891=1,"+WB","")</f>
        <v/>
      </c>
      <c r="T4891">
        <f>$E4891+$G4891+$I4891+$K4891</f>
        <v/>
      </c>
    </row>
    <row r="4892">
      <c r="A4892" t="inlineStr">
        <is>
          <t>258035920000</t>
        </is>
      </c>
      <c r="B4892" t="inlineStr">
        <is>
          <t>25803592</t>
        </is>
      </c>
      <c r="C4892" t="inlineStr">
        <is>
          <t>ZHUO JINHE</t>
        </is>
      </c>
      <c r="D4892" t="inlineStr">
        <is>
          <t>ZHUOJINHE</t>
        </is>
      </c>
      <c r="E4892">
        <f>IF(COUNTIFS(Registros!$A$2:$A$6000,"NP",Registros!$B$2:$B$6000,$A4892)&gt;0,1,0)</f>
        <v/>
      </c>
      <c r="F4892">
        <f>IF($E4892=1,SUMIFS(Registros!$F$2:$F$6000,Registros!$A$2:$A$6000,"NP",Registros!$B$2:$B$6000,$A4892),0)</f>
        <v/>
      </c>
      <c r="G4892">
        <f>IF(COUNTIFS(Registros!$A$2:$A$6000,"MOV",Registros!$B$2:$B$6000,$A4892)&gt;0,1,0)</f>
        <v/>
      </c>
      <c r="H4892">
        <f>IF($G4892=1,SUMIFS(Registros!$F$2:$F$6000,Registros!$A$2:$A$6000,"MOV",Registros!$B$2:$B$6000,$A4892),0)</f>
        <v/>
      </c>
      <c r="I4892">
        <f>IF(COUNTIFS(Registros!$A$2:$A$6000,"CS",Registros!$B$2:$B$6000,$A4892)&gt;0,1,0)</f>
        <v/>
      </c>
      <c r="J4892">
        <f>IF($I4892=1,SUMIFS(Registros!$I$2:$I$6000,Registros!$A$2:$A$6000,"CS",Registros!$B$2:$B$6000,$A4892),0)</f>
        <v/>
      </c>
      <c r="K4892">
        <f>IF(COUNTIFS(Winback!$K$2:$K$300,$D4892)&gt;0,1,0)</f>
        <v/>
      </c>
      <c r="L4892">
        <f>IF(AND($K4892=1,LEFT($A4892,3)="WB-"),SUMIFS(Winback!$D$2:$D$300,Winback!$K$2:$K$300,$D4892),0)</f>
        <v/>
      </c>
      <c r="M4892">
        <f>IF(OR($E4892=1,$G4892=1,SUMIFS(Registros!$J$2:$J$6000,Registros!$B$2:$B$6000,$A4892)&gt;0),1,0)</f>
        <v/>
      </c>
      <c r="N4892">
        <f>IF($J4892&gt;0,1,IF(COUNTIFS(Registros!$A$2:$A$6000,"CS",Registros!$B$2:$B$6000,$A4892,Registros!$K$2:$K$6000,"&lt;&gt;")&gt;0,1,0))</f>
        <v/>
      </c>
      <c r="O4892">
        <f>IF(AND($K4892=1,$E4892=0,$G4892=0,$I4892=0),"WINBACK",IF(AND($M4892=1,$N4892&gt;0),"CONVERGENTE",IF($M4892=1,"SOLO MÓVIL",IF($N4892&gt;0,"SOLO FIJO / INTERNET","SIN SERVICIOS"))))</f>
        <v/>
      </c>
      <c r="P4892">
        <f>IF($O4892="WINBACK","Recuperar (winback)",IF($O4892="CONVERGENTE","Upgrade / más líneas",IF($O4892="SOLO MÓVIL","Ofrecer fijo + internet (FLBBTV)",IF($O4892="SOLO FIJO / INTERNET","Ofrecer línea móvil Nextphone","Oferta completa (móvil + fijo + internet)"))))</f>
        <v/>
      </c>
      <c r="Q4892">
        <f>$F4892+$H4892+$L4892</f>
        <v/>
      </c>
      <c r="R4892">
        <f>IFERROR(VLOOKUP($A4892,Registros!$B$2:$G$6000,6,0),IFERROR(VLOOKUP($D4892,Winback!$B$2:$C$300,2,0),""))</f>
        <v/>
      </c>
      <c r="S4892">
        <f>IF($E4892=1,"NP","")&amp;IF($G4892=1,"+MOV","")&amp;IF($I4892=1,"+CS","")&amp;IF($K4892=1,"+WB","")</f>
        <v/>
      </c>
      <c r="T4892">
        <f>$E4892+$G4892+$I4892+$K4892</f>
        <v/>
      </c>
    </row>
    <row r="4893">
      <c r="A4893" t="inlineStr">
        <is>
          <t>346206890000</t>
        </is>
      </c>
      <c r="B4893" t="inlineStr">
        <is>
          <t>34620689</t>
        </is>
      </c>
      <c r="C4893" t="inlineStr">
        <is>
          <t>ZHUO WEIQUAN</t>
        </is>
      </c>
      <c r="D4893" t="inlineStr">
        <is>
          <t>ZHUOWEIQUAN</t>
        </is>
      </c>
      <c r="E4893">
        <f>IF(COUNTIFS(Registros!$A$2:$A$6000,"NP",Registros!$B$2:$B$6000,$A4893)&gt;0,1,0)</f>
        <v/>
      </c>
      <c r="F4893">
        <f>IF($E4893=1,SUMIFS(Registros!$F$2:$F$6000,Registros!$A$2:$A$6000,"NP",Registros!$B$2:$B$6000,$A4893),0)</f>
        <v/>
      </c>
      <c r="G4893">
        <f>IF(COUNTIFS(Registros!$A$2:$A$6000,"MOV",Registros!$B$2:$B$6000,$A4893)&gt;0,1,0)</f>
        <v/>
      </c>
      <c r="H4893">
        <f>IF($G4893=1,SUMIFS(Registros!$F$2:$F$6000,Registros!$A$2:$A$6000,"MOV",Registros!$B$2:$B$6000,$A4893),0)</f>
        <v/>
      </c>
      <c r="I4893">
        <f>IF(COUNTIFS(Registros!$A$2:$A$6000,"CS",Registros!$B$2:$B$6000,$A4893)&gt;0,1,0)</f>
        <v/>
      </c>
      <c r="J4893">
        <f>IF($I4893=1,SUMIFS(Registros!$I$2:$I$6000,Registros!$A$2:$A$6000,"CS",Registros!$B$2:$B$6000,$A4893),0)</f>
        <v/>
      </c>
      <c r="K4893">
        <f>IF(COUNTIFS(Winback!$K$2:$K$300,$D4893)&gt;0,1,0)</f>
        <v/>
      </c>
      <c r="L4893">
        <f>IF(AND($K4893=1,LEFT($A4893,3)="WB-"),SUMIFS(Winback!$D$2:$D$300,Winback!$K$2:$K$300,$D4893),0)</f>
        <v/>
      </c>
      <c r="M4893">
        <f>IF(OR($E4893=1,$G4893=1,SUMIFS(Registros!$J$2:$J$6000,Registros!$B$2:$B$6000,$A4893)&gt;0),1,0)</f>
        <v/>
      </c>
      <c r="N4893">
        <f>IF($J4893&gt;0,1,IF(COUNTIFS(Registros!$A$2:$A$6000,"CS",Registros!$B$2:$B$6000,$A4893,Registros!$K$2:$K$6000,"&lt;&gt;")&gt;0,1,0))</f>
        <v/>
      </c>
      <c r="O4893">
        <f>IF(AND($K4893=1,$E4893=0,$G4893=0,$I4893=0),"WINBACK",IF(AND($M4893=1,$N4893&gt;0),"CONVERGENTE",IF($M4893=1,"SOLO MÓVIL",IF($N4893&gt;0,"SOLO FIJO / INTERNET","SIN SERVICIOS"))))</f>
        <v/>
      </c>
      <c r="P4893">
        <f>IF($O4893="WINBACK","Recuperar (winback)",IF($O4893="CONVERGENTE","Upgrade / más líneas",IF($O4893="SOLO MÓVIL","Ofrecer fijo + internet (FLBBTV)",IF($O4893="SOLO FIJO / INTERNET","Ofrecer línea móvil Nextphone","Oferta completa (móvil + fijo + internet)"))))</f>
        <v/>
      </c>
      <c r="Q4893">
        <f>$F4893+$H4893+$L4893</f>
        <v/>
      </c>
      <c r="R4893">
        <f>IFERROR(VLOOKUP($A4893,Registros!$B$2:$G$6000,6,0),IFERROR(VLOOKUP($D4893,Winback!$B$2:$C$300,2,0),""))</f>
        <v/>
      </c>
      <c r="S4893">
        <f>IF($E4893=1,"NP","")&amp;IF($G4893=1,"+MOV","")&amp;IF($I4893=1,"+CS","")&amp;IF($K4893=1,"+WB","")</f>
        <v/>
      </c>
      <c r="T4893">
        <f>$E4893+$G4893+$I4893+$K4893</f>
        <v/>
      </c>
    </row>
    <row r="4894">
      <c r="A4894" t="inlineStr">
        <is>
          <t>322023920000</t>
        </is>
      </c>
      <c r="B4894" t="inlineStr">
        <is>
          <t>32202392</t>
        </is>
      </c>
      <c r="C4894" t="inlineStr">
        <is>
          <t>ZHUOAN CEN</t>
        </is>
      </c>
      <c r="D4894" t="inlineStr">
        <is>
          <t>ZHUOANCEN</t>
        </is>
      </c>
      <c r="E4894">
        <f>IF(COUNTIFS(Registros!$A$2:$A$6000,"NP",Registros!$B$2:$B$6000,$A4894)&gt;0,1,0)</f>
        <v/>
      </c>
      <c r="F4894">
        <f>IF($E4894=1,SUMIFS(Registros!$F$2:$F$6000,Registros!$A$2:$A$6000,"NP",Registros!$B$2:$B$6000,$A4894),0)</f>
        <v/>
      </c>
      <c r="G4894">
        <f>IF(COUNTIFS(Registros!$A$2:$A$6000,"MOV",Registros!$B$2:$B$6000,$A4894)&gt;0,1,0)</f>
        <v/>
      </c>
      <c r="H4894">
        <f>IF($G4894=1,SUMIFS(Registros!$F$2:$F$6000,Registros!$A$2:$A$6000,"MOV",Registros!$B$2:$B$6000,$A4894),0)</f>
        <v/>
      </c>
      <c r="I4894">
        <f>IF(COUNTIFS(Registros!$A$2:$A$6000,"CS",Registros!$B$2:$B$6000,$A4894)&gt;0,1,0)</f>
        <v/>
      </c>
      <c r="J4894">
        <f>IF($I4894=1,SUMIFS(Registros!$I$2:$I$6000,Registros!$A$2:$A$6000,"CS",Registros!$B$2:$B$6000,$A4894),0)</f>
        <v/>
      </c>
      <c r="K4894">
        <f>IF(COUNTIFS(Winback!$K$2:$K$300,$D4894)&gt;0,1,0)</f>
        <v/>
      </c>
      <c r="L4894">
        <f>IF(AND($K4894=1,LEFT($A4894,3)="WB-"),SUMIFS(Winback!$D$2:$D$300,Winback!$K$2:$K$300,$D4894),0)</f>
        <v/>
      </c>
      <c r="M4894">
        <f>IF(OR($E4894=1,$G4894=1,SUMIFS(Registros!$J$2:$J$6000,Registros!$B$2:$B$6000,$A4894)&gt;0),1,0)</f>
        <v/>
      </c>
      <c r="N4894">
        <f>IF($J4894&gt;0,1,IF(COUNTIFS(Registros!$A$2:$A$6000,"CS",Registros!$B$2:$B$6000,$A4894,Registros!$K$2:$K$6000,"&lt;&gt;")&gt;0,1,0))</f>
        <v/>
      </c>
      <c r="O4894">
        <f>IF(AND($K4894=1,$E4894=0,$G4894=0,$I4894=0),"WINBACK",IF(AND($M4894=1,$N4894&gt;0),"CONVERGENTE",IF($M4894=1,"SOLO MÓVIL",IF($N4894&gt;0,"SOLO FIJO / INTERNET","SIN SERVICIOS"))))</f>
        <v/>
      </c>
      <c r="P4894">
        <f>IF($O4894="WINBACK","Recuperar (winback)",IF($O4894="CONVERGENTE","Upgrade / más líneas",IF($O4894="SOLO MÓVIL","Ofrecer fijo + internet (FLBBTV)",IF($O4894="SOLO FIJO / INTERNET","Ofrecer línea móvil Nextphone","Oferta completa (móvil + fijo + internet)"))))</f>
        <v/>
      </c>
      <c r="Q4894">
        <f>$F4894+$H4894+$L4894</f>
        <v/>
      </c>
      <c r="R4894">
        <f>IFERROR(VLOOKUP($A4894,Registros!$B$2:$G$6000,6,0),IFERROR(VLOOKUP($D4894,Winback!$B$2:$C$300,2,0),""))</f>
        <v/>
      </c>
      <c r="S4894">
        <f>IF($E4894=1,"NP","")&amp;IF($G4894=1,"+MOV","")&amp;IF($I4894=1,"+CS","")&amp;IF($K4894=1,"+WB","")</f>
        <v/>
      </c>
      <c r="T4894">
        <f>$E4894+$G4894+$I4894+$K4894</f>
        <v/>
      </c>
    </row>
    <row r="4895">
      <c r="A4895" t="inlineStr">
        <is>
          <t>317084890000</t>
        </is>
      </c>
      <c r="B4895" t="inlineStr">
        <is>
          <t>31708489</t>
        </is>
      </c>
      <c r="C4895" t="inlineStr">
        <is>
          <t>ZHUOHONG WU</t>
        </is>
      </c>
      <c r="D4895" t="inlineStr">
        <is>
          <t>ZHUOHONGWU</t>
        </is>
      </c>
      <c r="E4895">
        <f>IF(COUNTIFS(Registros!$A$2:$A$6000,"NP",Registros!$B$2:$B$6000,$A4895)&gt;0,1,0)</f>
        <v/>
      </c>
      <c r="F4895">
        <f>IF($E4895=1,SUMIFS(Registros!$F$2:$F$6000,Registros!$A$2:$A$6000,"NP",Registros!$B$2:$B$6000,$A4895),0)</f>
        <v/>
      </c>
      <c r="G4895">
        <f>IF(COUNTIFS(Registros!$A$2:$A$6000,"MOV",Registros!$B$2:$B$6000,$A4895)&gt;0,1,0)</f>
        <v/>
      </c>
      <c r="H4895">
        <f>IF($G4895=1,SUMIFS(Registros!$F$2:$F$6000,Registros!$A$2:$A$6000,"MOV",Registros!$B$2:$B$6000,$A4895),0)</f>
        <v/>
      </c>
      <c r="I4895">
        <f>IF(COUNTIFS(Registros!$A$2:$A$6000,"CS",Registros!$B$2:$B$6000,$A4895)&gt;0,1,0)</f>
        <v/>
      </c>
      <c r="J4895">
        <f>IF($I4895=1,SUMIFS(Registros!$I$2:$I$6000,Registros!$A$2:$A$6000,"CS",Registros!$B$2:$B$6000,$A4895),0)</f>
        <v/>
      </c>
      <c r="K4895">
        <f>IF(COUNTIFS(Winback!$K$2:$K$300,$D4895)&gt;0,1,0)</f>
        <v/>
      </c>
      <c r="L4895">
        <f>IF(AND($K4895=1,LEFT($A4895,3)="WB-"),SUMIFS(Winback!$D$2:$D$300,Winback!$K$2:$K$300,$D4895),0)</f>
        <v/>
      </c>
      <c r="M4895">
        <f>IF(OR($E4895=1,$G4895=1,SUMIFS(Registros!$J$2:$J$6000,Registros!$B$2:$B$6000,$A4895)&gt;0),1,0)</f>
        <v/>
      </c>
      <c r="N4895">
        <f>IF($J4895&gt;0,1,IF(COUNTIFS(Registros!$A$2:$A$6000,"CS",Registros!$B$2:$B$6000,$A4895,Registros!$K$2:$K$6000,"&lt;&gt;")&gt;0,1,0))</f>
        <v/>
      </c>
      <c r="O4895">
        <f>IF(AND($K4895=1,$E4895=0,$G4895=0,$I4895=0),"WINBACK",IF(AND($M4895=1,$N4895&gt;0),"CONVERGENTE",IF($M4895=1,"SOLO MÓVIL",IF($N4895&gt;0,"SOLO FIJO / INTERNET","SIN SERVICIOS"))))</f>
        <v/>
      </c>
      <c r="P4895">
        <f>IF($O4895="WINBACK","Recuperar (winback)",IF($O4895="CONVERGENTE","Upgrade / más líneas",IF($O4895="SOLO MÓVIL","Ofrecer fijo + internet (FLBBTV)",IF($O4895="SOLO FIJO / INTERNET","Ofrecer línea móvil Nextphone","Oferta completa (móvil + fijo + internet)"))))</f>
        <v/>
      </c>
      <c r="Q4895">
        <f>$F4895+$H4895+$L4895</f>
        <v/>
      </c>
      <c r="R4895">
        <f>IFERROR(VLOOKUP($A4895,Registros!$B$2:$G$6000,6,0),IFERROR(VLOOKUP($D4895,Winback!$B$2:$C$300,2,0),""))</f>
        <v/>
      </c>
      <c r="S4895">
        <f>IF($E4895=1,"NP","")&amp;IF($G4895=1,"+MOV","")&amp;IF($I4895=1,"+CS","")&amp;IF($K4895=1,"+WB","")</f>
        <v/>
      </c>
      <c r="T4895">
        <f>$E4895+$G4895+$I4895+$K4895</f>
        <v/>
      </c>
    </row>
    <row r="4896">
      <c r="A4896" t="inlineStr">
        <is>
          <t>349200730000</t>
        </is>
      </c>
      <c r="B4896" t="inlineStr">
        <is>
          <t>34920073</t>
        </is>
      </c>
      <c r="C4896" t="inlineStr">
        <is>
          <t>ZHUOLIN ZHANG</t>
        </is>
      </c>
      <c r="D4896" t="inlineStr">
        <is>
          <t>ZHUOLINZHANG</t>
        </is>
      </c>
      <c r="E4896">
        <f>IF(COUNTIFS(Registros!$A$2:$A$6000,"NP",Registros!$B$2:$B$6000,$A4896)&gt;0,1,0)</f>
        <v/>
      </c>
      <c r="F4896">
        <f>IF($E4896=1,SUMIFS(Registros!$F$2:$F$6000,Registros!$A$2:$A$6000,"NP",Registros!$B$2:$B$6000,$A4896),0)</f>
        <v/>
      </c>
      <c r="G4896">
        <f>IF(COUNTIFS(Registros!$A$2:$A$6000,"MOV",Registros!$B$2:$B$6000,$A4896)&gt;0,1,0)</f>
        <v/>
      </c>
      <c r="H4896">
        <f>IF($G4896=1,SUMIFS(Registros!$F$2:$F$6000,Registros!$A$2:$A$6000,"MOV",Registros!$B$2:$B$6000,$A4896),0)</f>
        <v/>
      </c>
      <c r="I4896">
        <f>IF(COUNTIFS(Registros!$A$2:$A$6000,"CS",Registros!$B$2:$B$6000,$A4896)&gt;0,1,0)</f>
        <v/>
      </c>
      <c r="J4896">
        <f>IF($I4896=1,SUMIFS(Registros!$I$2:$I$6000,Registros!$A$2:$A$6000,"CS",Registros!$B$2:$B$6000,$A4896),0)</f>
        <v/>
      </c>
      <c r="K4896">
        <f>IF(COUNTIFS(Winback!$K$2:$K$300,$D4896)&gt;0,1,0)</f>
        <v/>
      </c>
      <c r="L4896">
        <f>IF(AND($K4896=1,LEFT($A4896,3)="WB-"),SUMIFS(Winback!$D$2:$D$300,Winback!$K$2:$K$300,$D4896),0)</f>
        <v/>
      </c>
      <c r="M4896">
        <f>IF(OR($E4896=1,$G4896=1,SUMIFS(Registros!$J$2:$J$6000,Registros!$B$2:$B$6000,$A4896)&gt;0),1,0)</f>
        <v/>
      </c>
      <c r="N4896">
        <f>IF($J4896&gt;0,1,IF(COUNTIFS(Registros!$A$2:$A$6000,"CS",Registros!$B$2:$B$6000,$A4896,Registros!$K$2:$K$6000,"&lt;&gt;")&gt;0,1,0))</f>
        <v/>
      </c>
      <c r="O4896">
        <f>IF(AND($K4896=1,$E4896=0,$G4896=0,$I4896=0),"WINBACK",IF(AND($M4896=1,$N4896&gt;0),"CONVERGENTE",IF($M4896=1,"SOLO MÓVIL",IF($N4896&gt;0,"SOLO FIJO / INTERNET","SIN SERVICIOS"))))</f>
        <v/>
      </c>
      <c r="P4896">
        <f>IF($O4896="WINBACK","Recuperar (winback)",IF($O4896="CONVERGENTE","Upgrade / más líneas",IF($O4896="SOLO MÓVIL","Ofrecer fijo + internet (FLBBTV)",IF($O4896="SOLO FIJO / INTERNET","Ofrecer línea móvil Nextphone","Oferta completa (móvil + fijo + internet)"))))</f>
        <v/>
      </c>
      <c r="Q4896">
        <f>$F4896+$H4896+$L4896</f>
        <v/>
      </c>
      <c r="R4896">
        <f>IFERROR(VLOOKUP($A4896,Registros!$B$2:$G$6000,6,0),IFERROR(VLOOKUP($D4896,Winback!$B$2:$C$300,2,0),""))</f>
        <v/>
      </c>
      <c r="S4896">
        <f>IF($E4896=1,"NP","")&amp;IF($G4896=1,"+MOV","")&amp;IF($I4896=1,"+CS","")&amp;IF($K4896=1,"+WB","")</f>
        <v/>
      </c>
      <c r="T4896">
        <f>$E4896+$G4896+$I4896+$K4896</f>
        <v/>
      </c>
    </row>
    <row r="4897">
      <c r="A4897" t="inlineStr">
        <is>
          <t>307073670000</t>
        </is>
      </c>
      <c r="B4897" t="inlineStr">
        <is>
          <t>30707367</t>
        </is>
      </c>
      <c r="C4897" t="inlineStr">
        <is>
          <t>ZI CHENG GAO LIN</t>
        </is>
      </c>
      <c r="D4897" t="inlineStr">
        <is>
          <t>ZICHENGGAOLIN</t>
        </is>
      </c>
      <c r="E4897">
        <f>IF(COUNTIFS(Registros!$A$2:$A$6000,"NP",Registros!$B$2:$B$6000,$A4897)&gt;0,1,0)</f>
        <v/>
      </c>
      <c r="F4897">
        <f>IF($E4897=1,SUMIFS(Registros!$F$2:$F$6000,Registros!$A$2:$A$6000,"NP",Registros!$B$2:$B$6000,$A4897),0)</f>
        <v/>
      </c>
      <c r="G4897">
        <f>IF(COUNTIFS(Registros!$A$2:$A$6000,"MOV",Registros!$B$2:$B$6000,$A4897)&gt;0,1,0)</f>
        <v/>
      </c>
      <c r="H4897">
        <f>IF($G4897=1,SUMIFS(Registros!$F$2:$F$6000,Registros!$A$2:$A$6000,"MOV",Registros!$B$2:$B$6000,$A4897),0)</f>
        <v/>
      </c>
      <c r="I4897">
        <f>IF(COUNTIFS(Registros!$A$2:$A$6000,"CS",Registros!$B$2:$B$6000,$A4897)&gt;0,1,0)</f>
        <v/>
      </c>
      <c r="J4897">
        <f>IF($I4897=1,SUMIFS(Registros!$I$2:$I$6000,Registros!$A$2:$A$6000,"CS",Registros!$B$2:$B$6000,$A4897),0)</f>
        <v/>
      </c>
      <c r="K4897">
        <f>IF(COUNTIFS(Winback!$K$2:$K$300,$D4897)&gt;0,1,0)</f>
        <v/>
      </c>
      <c r="L4897">
        <f>IF(AND($K4897=1,LEFT($A4897,3)="WB-"),SUMIFS(Winback!$D$2:$D$300,Winback!$K$2:$K$300,$D4897),0)</f>
        <v/>
      </c>
      <c r="M4897">
        <f>IF(OR($E4897=1,$G4897=1,SUMIFS(Registros!$J$2:$J$6000,Registros!$B$2:$B$6000,$A4897)&gt;0),1,0)</f>
        <v/>
      </c>
      <c r="N4897">
        <f>IF($J4897&gt;0,1,IF(COUNTIFS(Registros!$A$2:$A$6000,"CS",Registros!$B$2:$B$6000,$A4897,Registros!$K$2:$K$6000,"&lt;&gt;")&gt;0,1,0))</f>
        <v/>
      </c>
      <c r="O4897">
        <f>IF(AND($K4897=1,$E4897=0,$G4897=0,$I4897=0),"WINBACK",IF(AND($M4897=1,$N4897&gt;0),"CONVERGENTE",IF($M4897=1,"SOLO MÓVIL",IF($N4897&gt;0,"SOLO FIJO / INTERNET","SIN SERVICIOS"))))</f>
        <v/>
      </c>
      <c r="P4897">
        <f>IF($O4897="WINBACK","Recuperar (winback)",IF($O4897="CONVERGENTE","Upgrade / más líneas",IF($O4897="SOLO MÓVIL","Ofrecer fijo + internet (FLBBTV)",IF($O4897="SOLO FIJO / INTERNET","Ofrecer línea móvil Nextphone","Oferta completa (móvil + fijo + internet)"))))</f>
        <v/>
      </c>
      <c r="Q4897">
        <f>$F4897+$H4897+$L4897</f>
        <v/>
      </c>
      <c r="R4897">
        <f>IFERROR(VLOOKUP($A4897,Registros!$B$2:$G$6000,6,0),IFERROR(VLOOKUP($D4897,Winback!$B$2:$C$300,2,0),""))</f>
        <v/>
      </c>
      <c r="S4897">
        <f>IF($E4897=1,"NP","")&amp;IF($G4897=1,"+MOV","")&amp;IF($I4897=1,"+CS","")&amp;IF($K4897=1,"+WB","")</f>
        <v/>
      </c>
      <c r="T4897">
        <f>$E4897+$G4897+$I4897+$K4897</f>
        <v/>
      </c>
    </row>
    <row r="4898">
      <c r="A4898" t="inlineStr">
        <is>
          <t>331054130000</t>
        </is>
      </c>
      <c r="B4898" t="inlineStr">
        <is>
          <t>33105413</t>
        </is>
      </c>
      <c r="C4898" t="inlineStr">
        <is>
          <t>ZI CHENG GAO LIN</t>
        </is>
      </c>
      <c r="D4898" t="inlineStr">
        <is>
          <t>ZICHENGGAOLIN</t>
        </is>
      </c>
      <c r="E4898">
        <f>IF(COUNTIFS(Registros!$A$2:$A$6000,"NP",Registros!$B$2:$B$6000,$A4898)&gt;0,1,0)</f>
        <v/>
      </c>
      <c r="F4898">
        <f>IF($E4898=1,SUMIFS(Registros!$F$2:$F$6000,Registros!$A$2:$A$6000,"NP",Registros!$B$2:$B$6000,$A4898),0)</f>
        <v/>
      </c>
      <c r="G4898">
        <f>IF(COUNTIFS(Registros!$A$2:$A$6000,"MOV",Registros!$B$2:$B$6000,$A4898)&gt;0,1,0)</f>
        <v/>
      </c>
      <c r="H4898">
        <f>IF($G4898=1,SUMIFS(Registros!$F$2:$F$6000,Registros!$A$2:$A$6000,"MOV",Registros!$B$2:$B$6000,$A4898),0)</f>
        <v/>
      </c>
      <c r="I4898">
        <f>IF(COUNTIFS(Registros!$A$2:$A$6000,"CS",Registros!$B$2:$B$6000,$A4898)&gt;0,1,0)</f>
        <v/>
      </c>
      <c r="J4898">
        <f>IF($I4898=1,SUMIFS(Registros!$I$2:$I$6000,Registros!$A$2:$A$6000,"CS",Registros!$B$2:$B$6000,$A4898),0)</f>
        <v/>
      </c>
      <c r="K4898">
        <f>IF(COUNTIFS(Winback!$K$2:$K$300,$D4898)&gt;0,1,0)</f>
        <v/>
      </c>
      <c r="L4898">
        <f>IF(AND($K4898=1,LEFT($A4898,3)="WB-"),SUMIFS(Winback!$D$2:$D$300,Winback!$K$2:$K$300,$D4898),0)</f>
        <v/>
      </c>
      <c r="M4898">
        <f>IF(OR($E4898=1,$G4898=1,SUMIFS(Registros!$J$2:$J$6000,Registros!$B$2:$B$6000,$A4898)&gt;0),1,0)</f>
        <v/>
      </c>
      <c r="N4898">
        <f>IF($J4898&gt;0,1,IF(COUNTIFS(Registros!$A$2:$A$6000,"CS",Registros!$B$2:$B$6000,$A4898,Registros!$K$2:$K$6000,"&lt;&gt;")&gt;0,1,0))</f>
        <v/>
      </c>
      <c r="O4898">
        <f>IF(AND($K4898=1,$E4898=0,$G4898=0,$I4898=0),"WINBACK",IF(AND($M4898=1,$N4898&gt;0),"CONVERGENTE",IF($M4898=1,"SOLO MÓVIL",IF($N4898&gt;0,"SOLO FIJO / INTERNET","SIN SERVICIOS"))))</f>
        <v/>
      </c>
      <c r="P4898">
        <f>IF($O4898="WINBACK","Recuperar (winback)",IF($O4898="CONVERGENTE","Upgrade / más líneas",IF($O4898="SOLO MÓVIL","Ofrecer fijo + internet (FLBBTV)",IF($O4898="SOLO FIJO / INTERNET","Ofrecer línea móvil Nextphone","Oferta completa (móvil + fijo + internet)"))))</f>
        <v/>
      </c>
      <c r="Q4898">
        <f>$F4898+$H4898+$L4898</f>
        <v/>
      </c>
      <c r="R4898">
        <f>IFERROR(VLOOKUP($A4898,Registros!$B$2:$G$6000,6,0),IFERROR(VLOOKUP($D4898,Winback!$B$2:$C$300,2,0),""))</f>
        <v/>
      </c>
      <c r="S4898">
        <f>IF($E4898=1,"NP","")&amp;IF($G4898=1,"+MOV","")&amp;IF($I4898=1,"+CS","")&amp;IF($K4898=1,"+WB","")</f>
        <v/>
      </c>
      <c r="T4898">
        <f>$E4898+$G4898+$I4898+$K4898</f>
        <v/>
      </c>
    </row>
    <row r="4899">
      <c r="A4899" t="inlineStr">
        <is>
          <t>353119590000</t>
        </is>
      </c>
      <c r="B4899" t="inlineStr">
        <is>
          <t>35311959</t>
        </is>
      </c>
      <c r="C4899" t="inlineStr">
        <is>
          <t>ZI JEI QIU SU</t>
        </is>
      </c>
      <c r="D4899" t="inlineStr">
        <is>
          <t>ZIJEIQIUSU</t>
        </is>
      </c>
      <c r="E4899">
        <f>IF(COUNTIFS(Registros!$A$2:$A$6000,"NP",Registros!$B$2:$B$6000,$A4899)&gt;0,1,0)</f>
        <v/>
      </c>
      <c r="F4899">
        <f>IF($E4899=1,SUMIFS(Registros!$F$2:$F$6000,Registros!$A$2:$A$6000,"NP",Registros!$B$2:$B$6000,$A4899),0)</f>
        <v/>
      </c>
      <c r="G4899">
        <f>IF(COUNTIFS(Registros!$A$2:$A$6000,"MOV",Registros!$B$2:$B$6000,$A4899)&gt;0,1,0)</f>
        <v/>
      </c>
      <c r="H4899">
        <f>IF($G4899=1,SUMIFS(Registros!$F$2:$F$6000,Registros!$A$2:$A$6000,"MOV",Registros!$B$2:$B$6000,$A4899),0)</f>
        <v/>
      </c>
      <c r="I4899">
        <f>IF(COUNTIFS(Registros!$A$2:$A$6000,"CS",Registros!$B$2:$B$6000,$A4899)&gt;0,1,0)</f>
        <v/>
      </c>
      <c r="J4899">
        <f>IF($I4899=1,SUMIFS(Registros!$I$2:$I$6000,Registros!$A$2:$A$6000,"CS",Registros!$B$2:$B$6000,$A4899),0)</f>
        <v/>
      </c>
      <c r="K4899">
        <f>IF(COUNTIFS(Winback!$K$2:$K$300,$D4899)&gt;0,1,0)</f>
        <v/>
      </c>
      <c r="L4899">
        <f>IF(AND($K4899=1,LEFT($A4899,3)="WB-"),SUMIFS(Winback!$D$2:$D$300,Winback!$K$2:$K$300,$D4899),0)</f>
        <v/>
      </c>
      <c r="M4899">
        <f>IF(OR($E4899=1,$G4899=1,SUMIFS(Registros!$J$2:$J$6000,Registros!$B$2:$B$6000,$A4899)&gt;0),1,0)</f>
        <v/>
      </c>
      <c r="N4899">
        <f>IF($J4899&gt;0,1,IF(COUNTIFS(Registros!$A$2:$A$6000,"CS",Registros!$B$2:$B$6000,$A4899,Registros!$K$2:$K$6000,"&lt;&gt;")&gt;0,1,0))</f>
        <v/>
      </c>
      <c r="O4899">
        <f>IF(AND($K4899=1,$E4899=0,$G4899=0,$I4899=0),"WINBACK",IF(AND($M4899=1,$N4899&gt;0),"CONVERGENTE",IF($M4899=1,"SOLO MÓVIL",IF($N4899&gt;0,"SOLO FIJO / INTERNET","SIN SERVICIOS"))))</f>
        <v/>
      </c>
      <c r="P4899">
        <f>IF($O4899="WINBACK","Recuperar (winback)",IF($O4899="CONVERGENTE","Upgrade / más líneas",IF($O4899="SOLO MÓVIL","Ofrecer fijo + internet (FLBBTV)",IF($O4899="SOLO FIJO / INTERNET","Ofrecer línea móvil Nextphone","Oferta completa (móvil + fijo + internet)"))))</f>
        <v/>
      </c>
      <c r="Q4899">
        <f>$F4899+$H4899+$L4899</f>
        <v/>
      </c>
      <c r="R4899">
        <f>IFERROR(VLOOKUP($A4899,Registros!$B$2:$G$6000,6,0),IFERROR(VLOOKUP($D4899,Winback!$B$2:$C$300,2,0),""))</f>
        <v/>
      </c>
      <c r="S4899">
        <f>IF($E4899=1,"NP","")&amp;IF($G4899=1,"+MOV","")&amp;IF($I4899=1,"+CS","")&amp;IF($K4899=1,"+WB","")</f>
        <v/>
      </c>
      <c r="T4899">
        <f>$E4899+$G4899+$I4899+$K4899</f>
        <v/>
      </c>
    </row>
    <row r="4900">
      <c r="A4900" t="inlineStr">
        <is>
          <t>312055730000</t>
        </is>
      </c>
      <c r="B4900" t="inlineStr">
        <is>
          <t>31205573</t>
        </is>
      </c>
      <c r="C4900" t="inlineStr">
        <is>
          <t>ZI WEI WU</t>
        </is>
      </c>
      <c r="D4900" t="inlineStr">
        <is>
          <t>ZIWEIWU</t>
        </is>
      </c>
      <c r="E4900">
        <f>IF(COUNTIFS(Registros!$A$2:$A$6000,"NP",Registros!$B$2:$B$6000,$A4900)&gt;0,1,0)</f>
        <v/>
      </c>
      <c r="F4900">
        <f>IF($E4900=1,SUMIFS(Registros!$F$2:$F$6000,Registros!$A$2:$A$6000,"NP",Registros!$B$2:$B$6000,$A4900),0)</f>
        <v/>
      </c>
      <c r="G4900">
        <f>IF(COUNTIFS(Registros!$A$2:$A$6000,"MOV",Registros!$B$2:$B$6000,$A4900)&gt;0,1,0)</f>
        <v/>
      </c>
      <c r="H4900">
        <f>IF($G4900=1,SUMIFS(Registros!$F$2:$F$6000,Registros!$A$2:$A$6000,"MOV",Registros!$B$2:$B$6000,$A4900),0)</f>
        <v/>
      </c>
      <c r="I4900">
        <f>IF(COUNTIFS(Registros!$A$2:$A$6000,"CS",Registros!$B$2:$B$6000,$A4900)&gt;0,1,0)</f>
        <v/>
      </c>
      <c r="J4900">
        <f>IF($I4900=1,SUMIFS(Registros!$I$2:$I$6000,Registros!$A$2:$A$6000,"CS",Registros!$B$2:$B$6000,$A4900),0)</f>
        <v/>
      </c>
      <c r="K4900">
        <f>IF(COUNTIFS(Winback!$K$2:$K$300,$D4900)&gt;0,1,0)</f>
        <v/>
      </c>
      <c r="L4900">
        <f>IF(AND($K4900=1,LEFT($A4900,3)="WB-"),SUMIFS(Winback!$D$2:$D$300,Winback!$K$2:$K$300,$D4900),0)</f>
        <v/>
      </c>
      <c r="M4900">
        <f>IF(OR($E4900=1,$G4900=1,SUMIFS(Registros!$J$2:$J$6000,Registros!$B$2:$B$6000,$A4900)&gt;0),1,0)</f>
        <v/>
      </c>
      <c r="N4900">
        <f>IF($J4900&gt;0,1,IF(COUNTIFS(Registros!$A$2:$A$6000,"CS",Registros!$B$2:$B$6000,$A4900,Registros!$K$2:$K$6000,"&lt;&gt;")&gt;0,1,0))</f>
        <v/>
      </c>
      <c r="O4900">
        <f>IF(AND($K4900=1,$E4900=0,$G4900=0,$I4900=0),"WINBACK",IF(AND($M4900=1,$N4900&gt;0),"CONVERGENTE",IF($M4900=1,"SOLO MÓVIL",IF($N4900&gt;0,"SOLO FIJO / INTERNET","SIN SERVICIOS"))))</f>
        <v/>
      </c>
      <c r="P4900">
        <f>IF($O4900="WINBACK","Recuperar (winback)",IF($O4900="CONVERGENTE","Upgrade / más líneas",IF($O4900="SOLO MÓVIL","Ofrecer fijo + internet (FLBBTV)",IF($O4900="SOLO FIJO / INTERNET","Ofrecer línea móvil Nextphone","Oferta completa (móvil + fijo + internet)"))))</f>
        <v/>
      </c>
      <c r="Q4900">
        <f>$F4900+$H4900+$L4900</f>
        <v/>
      </c>
      <c r="R4900">
        <f>IFERROR(VLOOKUP($A4900,Registros!$B$2:$G$6000,6,0),IFERROR(VLOOKUP($D4900,Winback!$B$2:$C$300,2,0),""))</f>
        <v/>
      </c>
      <c r="S4900">
        <f>IF($E4900=1,"NP","")&amp;IF($G4900=1,"+MOV","")&amp;IF($I4900=1,"+CS","")&amp;IF($K4900=1,"+WB","")</f>
        <v/>
      </c>
      <c r="T4900">
        <f>$E4900+$G4900+$I4900+$K4900</f>
        <v/>
      </c>
    </row>
    <row r="4901">
      <c r="A4901" t="inlineStr">
        <is>
          <t>348333710000</t>
        </is>
      </c>
      <c r="B4901" t="inlineStr">
        <is>
          <t>34833371</t>
        </is>
      </c>
      <c r="C4901" t="inlineStr">
        <is>
          <t>ZIBIN ZHONG</t>
        </is>
      </c>
      <c r="D4901" t="inlineStr">
        <is>
          <t>ZIBINZHONG</t>
        </is>
      </c>
      <c r="E4901">
        <f>IF(COUNTIFS(Registros!$A$2:$A$6000,"NP",Registros!$B$2:$B$6000,$A4901)&gt;0,1,0)</f>
        <v/>
      </c>
      <c r="F4901">
        <f>IF($E4901=1,SUMIFS(Registros!$F$2:$F$6000,Registros!$A$2:$A$6000,"NP",Registros!$B$2:$B$6000,$A4901),0)</f>
        <v/>
      </c>
      <c r="G4901">
        <f>IF(COUNTIFS(Registros!$A$2:$A$6000,"MOV",Registros!$B$2:$B$6000,$A4901)&gt;0,1,0)</f>
        <v/>
      </c>
      <c r="H4901">
        <f>IF($G4901=1,SUMIFS(Registros!$F$2:$F$6000,Registros!$A$2:$A$6000,"MOV",Registros!$B$2:$B$6000,$A4901),0)</f>
        <v/>
      </c>
      <c r="I4901">
        <f>IF(COUNTIFS(Registros!$A$2:$A$6000,"CS",Registros!$B$2:$B$6000,$A4901)&gt;0,1,0)</f>
        <v/>
      </c>
      <c r="J4901">
        <f>IF($I4901=1,SUMIFS(Registros!$I$2:$I$6000,Registros!$A$2:$A$6000,"CS",Registros!$B$2:$B$6000,$A4901),0)</f>
        <v/>
      </c>
      <c r="K4901">
        <f>IF(COUNTIFS(Winback!$K$2:$K$300,$D4901)&gt;0,1,0)</f>
        <v/>
      </c>
      <c r="L4901">
        <f>IF(AND($K4901=1,LEFT($A4901,3)="WB-"),SUMIFS(Winback!$D$2:$D$300,Winback!$K$2:$K$300,$D4901),0)</f>
        <v/>
      </c>
      <c r="M4901">
        <f>IF(OR($E4901=1,$G4901=1,SUMIFS(Registros!$J$2:$J$6000,Registros!$B$2:$B$6000,$A4901)&gt;0),1,0)</f>
        <v/>
      </c>
      <c r="N4901">
        <f>IF($J4901&gt;0,1,IF(COUNTIFS(Registros!$A$2:$A$6000,"CS",Registros!$B$2:$B$6000,$A4901,Registros!$K$2:$K$6000,"&lt;&gt;")&gt;0,1,0))</f>
        <v/>
      </c>
      <c r="O4901">
        <f>IF(AND($K4901=1,$E4901=0,$G4901=0,$I4901=0),"WINBACK",IF(AND($M4901=1,$N4901&gt;0),"CONVERGENTE",IF($M4901=1,"SOLO MÓVIL",IF($N4901&gt;0,"SOLO FIJO / INTERNET","SIN SERVICIOS"))))</f>
        <v/>
      </c>
      <c r="P4901">
        <f>IF($O4901="WINBACK","Recuperar (winback)",IF($O4901="CONVERGENTE","Upgrade / más líneas",IF($O4901="SOLO MÓVIL","Ofrecer fijo + internet (FLBBTV)",IF($O4901="SOLO FIJO / INTERNET","Ofrecer línea móvil Nextphone","Oferta completa (móvil + fijo + internet)"))))</f>
        <v/>
      </c>
      <c r="Q4901">
        <f>$F4901+$H4901+$L4901</f>
        <v/>
      </c>
      <c r="R4901">
        <f>IFERROR(VLOOKUP($A4901,Registros!$B$2:$G$6000,6,0),IFERROR(VLOOKUP($D4901,Winback!$B$2:$C$300,2,0),""))</f>
        <v/>
      </c>
      <c r="S4901">
        <f>IF($E4901=1,"NP","")&amp;IF($G4901=1,"+MOV","")&amp;IF($I4901=1,"+CS","")&amp;IF($K4901=1,"+WB","")</f>
        <v/>
      </c>
      <c r="T4901">
        <f>$E4901+$G4901+$I4901+$K4901</f>
        <v/>
      </c>
    </row>
    <row r="4902">
      <c r="A4902" t="inlineStr">
        <is>
          <t>337266500000</t>
        </is>
      </c>
      <c r="B4902" t="inlineStr">
        <is>
          <t>33726650</t>
        </is>
      </c>
      <c r="C4902" t="inlineStr">
        <is>
          <t>ZICONG CHEN</t>
        </is>
      </c>
      <c r="D4902" t="inlineStr">
        <is>
          <t>ZICONGCHEN</t>
        </is>
      </c>
      <c r="E4902">
        <f>IF(COUNTIFS(Registros!$A$2:$A$6000,"NP",Registros!$B$2:$B$6000,$A4902)&gt;0,1,0)</f>
        <v/>
      </c>
      <c r="F4902">
        <f>IF($E4902=1,SUMIFS(Registros!$F$2:$F$6000,Registros!$A$2:$A$6000,"NP",Registros!$B$2:$B$6000,$A4902),0)</f>
        <v/>
      </c>
      <c r="G4902">
        <f>IF(COUNTIFS(Registros!$A$2:$A$6000,"MOV",Registros!$B$2:$B$6000,$A4902)&gt;0,1,0)</f>
        <v/>
      </c>
      <c r="H4902">
        <f>IF($G4902=1,SUMIFS(Registros!$F$2:$F$6000,Registros!$A$2:$A$6000,"MOV",Registros!$B$2:$B$6000,$A4902),0)</f>
        <v/>
      </c>
      <c r="I4902">
        <f>IF(COUNTIFS(Registros!$A$2:$A$6000,"CS",Registros!$B$2:$B$6000,$A4902)&gt;0,1,0)</f>
        <v/>
      </c>
      <c r="J4902">
        <f>IF($I4902=1,SUMIFS(Registros!$I$2:$I$6000,Registros!$A$2:$A$6000,"CS",Registros!$B$2:$B$6000,$A4902),0)</f>
        <v/>
      </c>
      <c r="K4902">
        <f>IF(COUNTIFS(Winback!$K$2:$K$300,$D4902)&gt;0,1,0)</f>
        <v/>
      </c>
      <c r="L4902">
        <f>IF(AND($K4902=1,LEFT($A4902,3)="WB-"),SUMIFS(Winback!$D$2:$D$300,Winback!$K$2:$K$300,$D4902),0)</f>
        <v/>
      </c>
      <c r="M4902">
        <f>IF(OR($E4902=1,$G4902=1,SUMIFS(Registros!$J$2:$J$6000,Registros!$B$2:$B$6000,$A4902)&gt;0),1,0)</f>
        <v/>
      </c>
      <c r="N4902">
        <f>IF($J4902&gt;0,1,IF(COUNTIFS(Registros!$A$2:$A$6000,"CS",Registros!$B$2:$B$6000,$A4902,Registros!$K$2:$K$6000,"&lt;&gt;")&gt;0,1,0))</f>
        <v/>
      </c>
      <c r="O4902">
        <f>IF(AND($K4902=1,$E4902=0,$G4902=0,$I4902=0),"WINBACK",IF(AND($M4902=1,$N4902&gt;0),"CONVERGENTE",IF($M4902=1,"SOLO MÓVIL",IF($N4902&gt;0,"SOLO FIJO / INTERNET","SIN SERVICIOS"))))</f>
        <v/>
      </c>
      <c r="P4902">
        <f>IF($O4902="WINBACK","Recuperar (winback)",IF($O4902="CONVERGENTE","Upgrade / más líneas",IF($O4902="SOLO MÓVIL","Ofrecer fijo + internet (FLBBTV)",IF($O4902="SOLO FIJO / INTERNET","Ofrecer línea móvil Nextphone","Oferta completa (móvil + fijo + internet)"))))</f>
        <v/>
      </c>
      <c r="Q4902">
        <f>$F4902+$H4902+$L4902</f>
        <v/>
      </c>
      <c r="R4902">
        <f>IFERROR(VLOOKUP($A4902,Registros!$B$2:$G$6000,6,0),IFERROR(VLOOKUP($D4902,Winback!$B$2:$C$300,2,0),""))</f>
        <v/>
      </c>
      <c r="S4902">
        <f>IF($E4902=1,"NP","")&amp;IF($G4902=1,"+MOV","")&amp;IF($I4902=1,"+CS","")&amp;IF($K4902=1,"+WB","")</f>
        <v/>
      </c>
      <c r="T4902">
        <f>$E4902+$G4902+$I4902+$K4902</f>
        <v/>
      </c>
    </row>
    <row r="4903">
      <c r="A4903" t="inlineStr">
        <is>
          <t>328081600000</t>
        </is>
      </c>
      <c r="B4903" t="inlineStr">
        <is>
          <t>32808160</t>
        </is>
      </c>
      <c r="C4903" t="inlineStr">
        <is>
          <t>ZIDI GROUP; S.A</t>
        </is>
      </c>
      <c r="D4903" t="inlineStr">
        <is>
          <t>ZIDIGROUPSA</t>
        </is>
      </c>
      <c r="E4903">
        <f>IF(COUNTIFS(Registros!$A$2:$A$6000,"NP",Registros!$B$2:$B$6000,$A4903)&gt;0,1,0)</f>
        <v/>
      </c>
      <c r="F4903">
        <f>IF($E4903=1,SUMIFS(Registros!$F$2:$F$6000,Registros!$A$2:$A$6000,"NP",Registros!$B$2:$B$6000,$A4903),0)</f>
        <v/>
      </c>
      <c r="G4903">
        <f>IF(COUNTIFS(Registros!$A$2:$A$6000,"MOV",Registros!$B$2:$B$6000,$A4903)&gt;0,1,0)</f>
        <v/>
      </c>
      <c r="H4903">
        <f>IF($G4903=1,SUMIFS(Registros!$F$2:$F$6000,Registros!$A$2:$A$6000,"MOV",Registros!$B$2:$B$6000,$A4903),0)</f>
        <v/>
      </c>
      <c r="I4903">
        <f>IF(COUNTIFS(Registros!$A$2:$A$6000,"CS",Registros!$B$2:$B$6000,$A4903)&gt;0,1,0)</f>
        <v/>
      </c>
      <c r="J4903">
        <f>IF($I4903=1,SUMIFS(Registros!$I$2:$I$6000,Registros!$A$2:$A$6000,"CS",Registros!$B$2:$B$6000,$A4903),0)</f>
        <v/>
      </c>
      <c r="K4903">
        <f>IF(COUNTIFS(Winback!$K$2:$K$300,$D4903)&gt;0,1,0)</f>
        <v/>
      </c>
      <c r="L4903">
        <f>IF(AND($K4903=1,LEFT($A4903,3)="WB-"),SUMIFS(Winback!$D$2:$D$300,Winback!$K$2:$K$300,$D4903),0)</f>
        <v/>
      </c>
      <c r="M4903">
        <f>IF(OR($E4903=1,$G4903=1,SUMIFS(Registros!$J$2:$J$6000,Registros!$B$2:$B$6000,$A4903)&gt;0),1,0)</f>
        <v/>
      </c>
      <c r="N4903">
        <f>IF($J4903&gt;0,1,IF(COUNTIFS(Registros!$A$2:$A$6000,"CS",Registros!$B$2:$B$6000,$A4903,Registros!$K$2:$K$6000,"&lt;&gt;")&gt;0,1,0))</f>
        <v/>
      </c>
      <c r="O4903">
        <f>IF(AND($K4903=1,$E4903=0,$G4903=0,$I4903=0),"WINBACK",IF(AND($M4903=1,$N4903&gt;0),"CONVERGENTE",IF($M4903=1,"SOLO MÓVIL",IF($N4903&gt;0,"SOLO FIJO / INTERNET","SIN SERVICIOS"))))</f>
        <v/>
      </c>
      <c r="P4903">
        <f>IF($O4903="WINBACK","Recuperar (winback)",IF($O4903="CONVERGENTE","Upgrade / más líneas",IF($O4903="SOLO MÓVIL","Ofrecer fijo + internet (FLBBTV)",IF($O4903="SOLO FIJO / INTERNET","Ofrecer línea móvil Nextphone","Oferta completa (móvil + fijo + internet)"))))</f>
        <v/>
      </c>
      <c r="Q4903">
        <f>$F4903+$H4903+$L4903</f>
        <v/>
      </c>
      <c r="R4903">
        <f>IFERROR(VLOOKUP($A4903,Registros!$B$2:$G$6000,6,0),IFERROR(VLOOKUP($D4903,Winback!$B$2:$C$300,2,0),""))</f>
        <v/>
      </c>
      <c r="S4903">
        <f>IF($E4903=1,"NP","")&amp;IF($G4903=1,"+MOV","")&amp;IF($I4903=1,"+CS","")&amp;IF($K4903=1,"+WB","")</f>
        <v/>
      </c>
      <c r="T4903">
        <f>$E4903+$G4903+$I4903+$K4903</f>
        <v/>
      </c>
    </row>
    <row r="4904">
      <c r="A4904" t="inlineStr">
        <is>
          <t>328058170000</t>
        </is>
      </c>
      <c r="B4904" t="inlineStr">
        <is>
          <t>32805817</t>
        </is>
      </c>
      <c r="C4904" t="inlineStr">
        <is>
          <t>ZIHAO ZHONG</t>
        </is>
      </c>
      <c r="D4904" t="inlineStr">
        <is>
          <t>ZIHAOZHONG</t>
        </is>
      </c>
      <c r="E4904">
        <f>IF(COUNTIFS(Registros!$A$2:$A$6000,"NP",Registros!$B$2:$B$6000,$A4904)&gt;0,1,0)</f>
        <v/>
      </c>
      <c r="F4904">
        <f>IF($E4904=1,SUMIFS(Registros!$F$2:$F$6000,Registros!$A$2:$A$6000,"NP",Registros!$B$2:$B$6000,$A4904),0)</f>
        <v/>
      </c>
      <c r="G4904">
        <f>IF(COUNTIFS(Registros!$A$2:$A$6000,"MOV",Registros!$B$2:$B$6000,$A4904)&gt;0,1,0)</f>
        <v/>
      </c>
      <c r="H4904">
        <f>IF($G4904=1,SUMIFS(Registros!$F$2:$F$6000,Registros!$A$2:$A$6000,"MOV",Registros!$B$2:$B$6000,$A4904),0)</f>
        <v/>
      </c>
      <c r="I4904">
        <f>IF(COUNTIFS(Registros!$A$2:$A$6000,"CS",Registros!$B$2:$B$6000,$A4904)&gt;0,1,0)</f>
        <v/>
      </c>
      <c r="J4904">
        <f>IF($I4904=1,SUMIFS(Registros!$I$2:$I$6000,Registros!$A$2:$A$6000,"CS",Registros!$B$2:$B$6000,$A4904),0)</f>
        <v/>
      </c>
      <c r="K4904">
        <f>IF(COUNTIFS(Winback!$K$2:$K$300,$D4904)&gt;0,1,0)</f>
        <v/>
      </c>
      <c r="L4904">
        <f>IF(AND($K4904=1,LEFT($A4904,3)="WB-"),SUMIFS(Winback!$D$2:$D$300,Winback!$K$2:$K$300,$D4904),0)</f>
        <v/>
      </c>
      <c r="M4904">
        <f>IF(OR($E4904=1,$G4904=1,SUMIFS(Registros!$J$2:$J$6000,Registros!$B$2:$B$6000,$A4904)&gt;0),1,0)</f>
        <v/>
      </c>
      <c r="N4904">
        <f>IF($J4904&gt;0,1,IF(COUNTIFS(Registros!$A$2:$A$6000,"CS",Registros!$B$2:$B$6000,$A4904,Registros!$K$2:$K$6000,"&lt;&gt;")&gt;0,1,0))</f>
        <v/>
      </c>
      <c r="O4904">
        <f>IF(AND($K4904=1,$E4904=0,$G4904=0,$I4904=0),"WINBACK",IF(AND($M4904=1,$N4904&gt;0),"CONVERGENTE",IF($M4904=1,"SOLO MÓVIL",IF($N4904&gt;0,"SOLO FIJO / INTERNET","SIN SERVICIOS"))))</f>
        <v/>
      </c>
      <c r="P4904">
        <f>IF($O4904="WINBACK","Recuperar (winback)",IF($O4904="CONVERGENTE","Upgrade / más líneas",IF($O4904="SOLO MÓVIL","Ofrecer fijo + internet (FLBBTV)",IF($O4904="SOLO FIJO / INTERNET","Ofrecer línea móvil Nextphone","Oferta completa (móvil + fijo + internet)"))))</f>
        <v/>
      </c>
      <c r="Q4904">
        <f>$F4904+$H4904+$L4904</f>
        <v/>
      </c>
      <c r="R4904">
        <f>IFERROR(VLOOKUP($A4904,Registros!$B$2:$G$6000,6,0),IFERROR(VLOOKUP($D4904,Winback!$B$2:$C$300,2,0),""))</f>
        <v/>
      </c>
      <c r="S4904">
        <f>IF($E4904=1,"NP","")&amp;IF($G4904=1,"+MOV","")&amp;IF($I4904=1,"+CS","")&amp;IF($K4904=1,"+WB","")</f>
        <v/>
      </c>
      <c r="T4904">
        <f>$E4904+$G4904+$I4904+$K4904</f>
        <v/>
      </c>
    </row>
    <row r="4905">
      <c r="A4905" t="inlineStr">
        <is>
          <t>315015910000</t>
        </is>
      </c>
      <c r="B4905" t="inlineStr">
        <is>
          <t>31501591</t>
        </is>
      </c>
      <c r="C4905" t="inlineStr">
        <is>
          <t>ZIJUN ZHANG</t>
        </is>
      </c>
      <c r="D4905" t="inlineStr">
        <is>
          <t>ZIJUNZHANG</t>
        </is>
      </c>
      <c r="E4905">
        <f>IF(COUNTIFS(Registros!$A$2:$A$6000,"NP",Registros!$B$2:$B$6000,$A4905)&gt;0,1,0)</f>
        <v/>
      </c>
      <c r="F4905">
        <f>IF($E4905=1,SUMIFS(Registros!$F$2:$F$6000,Registros!$A$2:$A$6000,"NP",Registros!$B$2:$B$6000,$A4905),0)</f>
        <v/>
      </c>
      <c r="G4905">
        <f>IF(COUNTIFS(Registros!$A$2:$A$6000,"MOV",Registros!$B$2:$B$6000,$A4905)&gt;0,1,0)</f>
        <v/>
      </c>
      <c r="H4905">
        <f>IF($G4905=1,SUMIFS(Registros!$F$2:$F$6000,Registros!$A$2:$A$6000,"MOV",Registros!$B$2:$B$6000,$A4905),0)</f>
        <v/>
      </c>
      <c r="I4905">
        <f>IF(COUNTIFS(Registros!$A$2:$A$6000,"CS",Registros!$B$2:$B$6000,$A4905)&gt;0,1,0)</f>
        <v/>
      </c>
      <c r="J4905">
        <f>IF($I4905=1,SUMIFS(Registros!$I$2:$I$6000,Registros!$A$2:$A$6000,"CS",Registros!$B$2:$B$6000,$A4905),0)</f>
        <v/>
      </c>
      <c r="K4905">
        <f>IF(COUNTIFS(Winback!$K$2:$K$300,$D4905)&gt;0,1,0)</f>
        <v/>
      </c>
      <c r="L4905">
        <f>IF(AND($K4905=1,LEFT($A4905,3)="WB-"),SUMIFS(Winback!$D$2:$D$300,Winback!$K$2:$K$300,$D4905),0)</f>
        <v/>
      </c>
      <c r="M4905">
        <f>IF(OR($E4905=1,$G4905=1,SUMIFS(Registros!$J$2:$J$6000,Registros!$B$2:$B$6000,$A4905)&gt;0),1,0)</f>
        <v/>
      </c>
      <c r="N4905">
        <f>IF($J4905&gt;0,1,IF(COUNTIFS(Registros!$A$2:$A$6000,"CS",Registros!$B$2:$B$6000,$A4905,Registros!$K$2:$K$6000,"&lt;&gt;")&gt;0,1,0))</f>
        <v/>
      </c>
      <c r="O4905">
        <f>IF(AND($K4905=1,$E4905=0,$G4905=0,$I4905=0),"WINBACK",IF(AND($M4905=1,$N4905&gt;0),"CONVERGENTE",IF($M4905=1,"SOLO MÓVIL",IF($N4905&gt;0,"SOLO FIJO / INTERNET","SIN SERVICIOS"))))</f>
        <v/>
      </c>
      <c r="P4905">
        <f>IF($O4905="WINBACK","Recuperar (winback)",IF($O4905="CONVERGENTE","Upgrade / más líneas",IF($O4905="SOLO MÓVIL","Ofrecer fijo + internet (FLBBTV)",IF($O4905="SOLO FIJO / INTERNET","Ofrecer línea móvil Nextphone","Oferta completa (móvil + fijo + internet)"))))</f>
        <v/>
      </c>
      <c r="Q4905">
        <f>$F4905+$H4905+$L4905</f>
        <v/>
      </c>
      <c r="R4905">
        <f>IFERROR(VLOOKUP($A4905,Registros!$B$2:$G$6000,6,0),IFERROR(VLOOKUP($D4905,Winback!$B$2:$C$300,2,0),""))</f>
        <v/>
      </c>
      <c r="S4905">
        <f>IF($E4905=1,"NP","")&amp;IF($G4905=1,"+MOV","")&amp;IF($I4905=1,"+CS","")&amp;IF($K4905=1,"+WB","")</f>
        <v/>
      </c>
      <c r="T4905">
        <f>$E4905+$G4905+$I4905+$K4905</f>
        <v/>
      </c>
    </row>
    <row r="4906">
      <c r="A4906" t="inlineStr">
        <is>
          <t>248014500100</t>
        </is>
      </c>
      <c r="B4906" t="inlineStr">
        <is>
          <t>24801450</t>
        </is>
      </c>
      <c r="C4906" t="inlineStr">
        <is>
          <t>XIMA GROUP S.A.&gt;</t>
        </is>
      </c>
      <c r="D4906" t="inlineStr">
        <is>
          <t>XIMAGROUPSA</t>
        </is>
      </c>
      <c r="E4906">
        <f>IF(COUNTIFS(Registros!$A$2:$A$6000,"NP",Registros!$B$2:$B$6000,$A4906)&gt;0,1,0)</f>
        <v/>
      </c>
      <c r="F4906">
        <f>IF($E4906=1,SUMIFS(Registros!$F$2:$F$6000,Registros!$A$2:$A$6000,"NP",Registros!$B$2:$B$6000,$A4906),0)</f>
        <v/>
      </c>
      <c r="G4906">
        <f>IF(COUNTIFS(Registros!$A$2:$A$6000,"MOV",Registros!$B$2:$B$6000,$A4906)&gt;0,1,0)</f>
        <v/>
      </c>
      <c r="H4906">
        <f>IF($G4906=1,SUMIFS(Registros!$F$2:$F$6000,Registros!$A$2:$A$6000,"MOV",Registros!$B$2:$B$6000,$A4906),0)</f>
        <v/>
      </c>
      <c r="I4906">
        <f>IF(COUNTIFS(Registros!$A$2:$A$6000,"CS",Registros!$B$2:$B$6000,$A4906)&gt;0,1,0)</f>
        <v/>
      </c>
      <c r="J4906">
        <f>IF($I4906=1,SUMIFS(Registros!$I$2:$I$6000,Registros!$A$2:$A$6000,"CS",Registros!$B$2:$B$6000,$A4906),0)</f>
        <v/>
      </c>
      <c r="K4906">
        <f>IF(COUNTIFS(Winback!$K$2:$K$300,$D4906)&gt;0,1,0)</f>
        <v/>
      </c>
      <c r="L4906">
        <f>IF(AND($K4906=1,LEFT($A4906,3)="WB-"),SUMIFS(Winback!$D$2:$D$300,Winback!$K$2:$K$300,$D4906),0)</f>
        <v/>
      </c>
      <c r="M4906">
        <f>IF(OR($E4906=1,$G4906=1,SUMIFS(Registros!$J$2:$J$6000,Registros!$B$2:$B$6000,$A4906)&gt;0),1,0)</f>
        <v/>
      </c>
      <c r="N4906">
        <f>IF($J4906&gt;0,1,IF(COUNTIFS(Registros!$A$2:$A$6000,"CS",Registros!$B$2:$B$6000,$A4906,Registros!$K$2:$K$6000,"&lt;&gt;")&gt;0,1,0))</f>
        <v/>
      </c>
      <c r="O4906">
        <f>IF(AND($K4906=1,$E4906=0,$G4906=0,$I4906=0),"WINBACK",IF(AND($M4906=1,$N4906&gt;0),"CONVERGENTE",IF($M4906=1,"SOLO MÓVIL",IF($N4906&gt;0,"SOLO FIJO / INTERNET","SIN SERVICIOS"))))</f>
        <v/>
      </c>
      <c r="P4906">
        <f>IF($O4906="WINBACK","Recuperar (winback)",IF($O4906="CONVERGENTE","Upgrade / más líneas",IF($O4906="SOLO MÓVIL","Ofrecer fijo + internet (FLBBTV)",IF($O4906="SOLO FIJO / INTERNET","Ofrecer línea móvil Nextphone","Oferta completa (móvil + fijo + internet)"))))</f>
        <v/>
      </c>
      <c r="Q4906">
        <f>$F4906+$H4906+$L4906</f>
        <v/>
      </c>
      <c r="R4906">
        <f>IFERROR(VLOOKUP($A4906,Registros!$B$2:$G$6000,6,0),IFERROR(VLOOKUP($D4906,Winback!$B$2:$C$300,2,0),""))</f>
        <v/>
      </c>
      <c r="S4906">
        <f>IF($E4906=1,"NP","")&amp;IF($G4906=1,"+MOV","")&amp;IF($I4906=1,"+CS","")&amp;IF($K4906=1,"+WB","")</f>
        <v/>
      </c>
      <c r="T4906">
        <f>$E4906+$G4906+$I4906+$K4906</f>
        <v/>
      </c>
    </row>
    <row r="4907">
      <c r="A4907" t="inlineStr">
        <is>
          <t>323020080000</t>
        </is>
      </c>
      <c r="B4907" t="inlineStr">
        <is>
          <t>32302008</t>
        </is>
      </c>
      <c r="C4907" t="inlineStr">
        <is>
          <t>ZINING LUO</t>
        </is>
      </c>
      <c r="D4907" t="inlineStr">
        <is>
          <t>ZININGLUO</t>
        </is>
      </c>
      <c r="E4907">
        <f>IF(COUNTIFS(Registros!$A$2:$A$6000,"NP",Registros!$B$2:$B$6000,$A4907)&gt;0,1,0)</f>
        <v/>
      </c>
      <c r="F4907">
        <f>IF($E4907=1,SUMIFS(Registros!$F$2:$F$6000,Registros!$A$2:$A$6000,"NP",Registros!$B$2:$B$6000,$A4907),0)</f>
        <v/>
      </c>
      <c r="G4907">
        <f>IF(COUNTIFS(Registros!$A$2:$A$6000,"MOV",Registros!$B$2:$B$6000,$A4907)&gt;0,1,0)</f>
        <v/>
      </c>
      <c r="H4907">
        <f>IF($G4907=1,SUMIFS(Registros!$F$2:$F$6000,Registros!$A$2:$A$6000,"MOV",Registros!$B$2:$B$6000,$A4907),0)</f>
        <v/>
      </c>
      <c r="I4907">
        <f>IF(COUNTIFS(Registros!$A$2:$A$6000,"CS",Registros!$B$2:$B$6000,$A4907)&gt;0,1,0)</f>
        <v/>
      </c>
      <c r="J4907">
        <f>IF($I4907=1,SUMIFS(Registros!$I$2:$I$6000,Registros!$A$2:$A$6000,"CS",Registros!$B$2:$B$6000,$A4907),0)</f>
        <v/>
      </c>
      <c r="K4907">
        <f>IF(COUNTIFS(Winback!$K$2:$K$300,$D4907)&gt;0,1,0)</f>
        <v/>
      </c>
      <c r="L4907">
        <f>IF(AND($K4907=1,LEFT($A4907,3)="WB-"),SUMIFS(Winback!$D$2:$D$300,Winback!$K$2:$K$300,$D4907),0)</f>
        <v/>
      </c>
      <c r="M4907">
        <f>IF(OR($E4907=1,$G4907=1,SUMIFS(Registros!$J$2:$J$6000,Registros!$B$2:$B$6000,$A4907)&gt;0),1,0)</f>
        <v/>
      </c>
      <c r="N4907">
        <f>IF($J4907&gt;0,1,IF(COUNTIFS(Registros!$A$2:$A$6000,"CS",Registros!$B$2:$B$6000,$A4907,Registros!$K$2:$K$6000,"&lt;&gt;")&gt;0,1,0))</f>
        <v/>
      </c>
      <c r="O4907">
        <f>IF(AND($K4907=1,$E4907=0,$G4907=0,$I4907=0),"WINBACK",IF(AND($M4907=1,$N4907&gt;0),"CONVERGENTE",IF($M4907=1,"SOLO MÓVIL",IF($N4907&gt;0,"SOLO FIJO / INTERNET","SIN SERVICIOS"))))</f>
        <v/>
      </c>
      <c r="P4907">
        <f>IF($O4907="WINBACK","Recuperar (winback)",IF($O4907="CONVERGENTE","Upgrade / más líneas",IF($O4907="SOLO MÓVIL","Ofrecer fijo + internet (FLBBTV)",IF($O4907="SOLO FIJO / INTERNET","Ofrecer línea móvil Nextphone","Oferta completa (móvil + fijo + internet)"))))</f>
        <v/>
      </c>
      <c r="Q4907">
        <f>$F4907+$H4907+$L4907</f>
        <v/>
      </c>
      <c r="R4907">
        <f>IFERROR(VLOOKUP($A4907,Registros!$B$2:$G$6000,6,0),IFERROR(VLOOKUP($D4907,Winback!$B$2:$C$300,2,0),""))</f>
        <v/>
      </c>
      <c r="S4907">
        <f>IF($E4907=1,"NP","")&amp;IF($G4907=1,"+MOV","")&amp;IF($I4907=1,"+CS","")&amp;IF($K4907=1,"+WB","")</f>
        <v/>
      </c>
      <c r="T4907">
        <f>$E4907+$G4907+$I4907+$K4907</f>
        <v/>
      </c>
    </row>
    <row r="4908">
      <c r="A4908" t="inlineStr">
        <is>
          <t>332255910000</t>
        </is>
      </c>
      <c r="B4908" t="inlineStr">
        <is>
          <t>33225591</t>
        </is>
      </c>
      <c r="C4908" t="inlineStr">
        <is>
          <t>ZIOMARA GONZALEZ</t>
        </is>
      </c>
      <c r="D4908" t="inlineStr">
        <is>
          <t>ZIOMARAGONZALEZ</t>
        </is>
      </c>
      <c r="E4908">
        <f>IF(COUNTIFS(Registros!$A$2:$A$6000,"NP",Registros!$B$2:$B$6000,$A4908)&gt;0,1,0)</f>
        <v/>
      </c>
      <c r="F4908">
        <f>IF($E4908=1,SUMIFS(Registros!$F$2:$F$6000,Registros!$A$2:$A$6000,"NP",Registros!$B$2:$B$6000,$A4908),0)</f>
        <v/>
      </c>
      <c r="G4908">
        <f>IF(COUNTIFS(Registros!$A$2:$A$6000,"MOV",Registros!$B$2:$B$6000,$A4908)&gt;0,1,0)</f>
        <v/>
      </c>
      <c r="H4908">
        <f>IF($G4908=1,SUMIFS(Registros!$F$2:$F$6000,Registros!$A$2:$A$6000,"MOV",Registros!$B$2:$B$6000,$A4908),0)</f>
        <v/>
      </c>
      <c r="I4908">
        <f>IF(COUNTIFS(Registros!$A$2:$A$6000,"CS",Registros!$B$2:$B$6000,$A4908)&gt;0,1,0)</f>
        <v/>
      </c>
      <c r="J4908">
        <f>IF($I4908=1,SUMIFS(Registros!$I$2:$I$6000,Registros!$A$2:$A$6000,"CS",Registros!$B$2:$B$6000,$A4908),0)</f>
        <v/>
      </c>
      <c r="K4908">
        <f>IF(COUNTIFS(Winback!$K$2:$K$300,$D4908)&gt;0,1,0)</f>
        <v/>
      </c>
      <c r="L4908">
        <f>IF(AND($K4908=1,LEFT($A4908,3)="WB-"),SUMIFS(Winback!$D$2:$D$300,Winback!$K$2:$K$300,$D4908),0)</f>
        <v/>
      </c>
      <c r="M4908">
        <f>IF(OR($E4908=1,$G4908=1,SUMIFS(Registros!$J$2:$J$6000,Registros!$B$2:$B$6000,$A4908)&gt;0),1,0)</f>
        <v/>
      </c>
      <c r="N4908">
        <f>IF($J4908&gt;0,1,IF(COUNTIFS(Registros!$A$2:$A$6000,"CS",Registros!$B$2:$B$6000,$A4908,Registros!$K$2:$K$6000,"&lt;&gt;")&gt;0,1,0))</f>
        <v/>
      </c>
      <c r="O4908">
        <f>IF(AND($K4908=1,$E4908=0,$G4908=0,$I4908=0),"WINBACK",IF(AND($M4908=1,$N4908&gt;0),"CONVERGENTE",IF($M4908=1,"SOLO MÓVIL",IF($N4908&gt;0,"SOLO FIJO / INTERNET","SIN SERVICIOS"))))</f>
        <v/>
      </c>
      <c r="P4908">
        <f>IF($O4908="WINBACK","Recuperar (winback)",IF($O4908="CONVERGENTE","Upgrade / más líneas",IF($O4908="SOLO MÓVIL","Ofrecer fijo + internet (FLBBTV)",IF($O4908="SOLO FIJO / INTERNET","Ofrecer línea móvil Nextphone","Oferta completa (móvil + fijo + internet)"))))</f>
        <v/>
      </c>
      <c r="Q4908">
        <f>$F4908+$H4908+$L4908</f>
        <v/>
      </c>
      <c r="R4908">
        <f>IFERROR(VLOOKUP($A4908,Registros!$B$2:$G$6000,6,0),IFERROR(VLOOKUP($D4908,Winback!$B$2:$C$300,2,0),""))</f>
        <v/>
      </c>
      <c r="S4908">
        <f>IF($E4908=1,"NP","")&amp;IF($G4908=1,"+MOV","")&amp;IF($I4908=1,"+CS","")&amp;IF($K4908=1,"+WB","")</f>
        <v/>
      </c>
      <c r="T4908">
        <f>$E4908+$G4908+$I4908+$K4908</f>
        <v/>
      </c>
    </row>
    <row r="4909">
      <c r="A4909" t="inlineStr">
        <is>
          <t>332255910100</t>
        </is>
      </c>
      <c r="B4909" t="inlineStr">
        <is>
          <t>33225591</t>
        </is>
      </c>
      <c r="C4909" t="inlineStr">
        <is>
          <t>ZIOMARA ITZEL GONZALEZ CABALLERO</t>
        </is>
      </c>
      <c r="D4909" t="inlineStr">
        <is>
          <t>ZIOMARAITZELGONZALEZCABALLERO</t>
        </is>
      </c>
      <c r="E4909">
        <f>IF(COUNTIFS(Registros!$A$2:$A$6000,"NP",Registros!$B$2:$B$6000,$A4909)&gt;0,1,0)</f>
        <v/>
      </c>
      <c r="F4909">
        <f>IF($E4909=1,SUMIFS(Registros!$F$2:$F$6000,Registros!$A$2:$A$6000,"NP",Registros!$B$2:$B$6000,$A4909),0)</f>
        <v/>
      </c>
      <c r="G4909">
        <f>IF(COUNTIFS(Registros!$A$2:$A$6000,"MOV",Registros!$B$2:$B$6000,$A4909)&gt;0,1,0)</f>
        <v/>
      </c>
      <c r="H4909">
        <f>IF($G4909=1,SUMIFS(Registros!$F$2:$F$6000,Registros!$A$2:$A$6000,"MOV",Registros!$B$2:$B$6000,$A4909),0)</f>
        <v/>
      </c>
      <c r="I4909">
        <f>IF(COUNTIFS(Registros!$A$2:$A$6000,"CS",Registros!$B$2:$B$6000,$A4909)&gt;0,1,0)</f>
        <v/>
      </c>
      <c r="J4909">
        <f>IF($I4909=1,SUMIFS(Registros!$I$2:$I$6000,Registros!$A$2:$A$6000,"CS",Registros!$B$2:$B$6000,$A4909),0)</f>
        <v/>
      </c>
      <c r="K4909">
        <f>IF(COUNTIFS(Winback!$K$2:$K$300,$D4909)&gt;0,1,0)</f>
        <v/>
      </c>
      <c r="L4909">
        <f>IF(AND($K4909=1,LEFT($A4909,3)="WB-"),SUMIFS(Winback!$D$2:$D$300,Winback!$K$2:$K$300,$D4909),0)</f>
        <v/>
      </c>
      <c r="M4909">
        <f>IF(OR($E4909=1,$G4909=1,SUMIFS(Registros!$J$2:$J$6000,Registros!$B$2:$B$6000,$A4909)&gt;0),1,0)</f>
        <v/>
      </c>
      <c r="N4909">
        <f>IF($J4909&gt;0,1,IF(COUNTIFS(Registros!$A$2:$A$6000,"CS",Registros!$B$2:$B$6000,$A4909,Registros!$K$2:$K$6000,"&lt;&gt;")&gt;0,1,0))</f>
        <v/>
      </c>
      <c r="O4909">
        <f>IF(AND($K4909=1,$E4909=0,$G4909=0,$I4909=0),"WINBACK",IF(AND($M4909=1,$N4909&gt;0),"CONVERGENTE",IF($M4909=1,"SOLO MÓVIL",IF($N4909&gt;0,"SOLO FIJO / INTERNET","SIN SERVICIOS"))))</f>
        <v/>
      </c>
      <c r="P4909">
        <f>IF($O4909="WINBACK","Recuperar (winback)",IF($O4909="CONVERGENTE","Upgrade / más líneas",IF($O4909="SOLO MÓVIL","Ofrecer fijo + internet (FLBBTV)",IF($O4909="SOLO FIJO / INTERNET","Ofrecer línea móvil Nextphone","Oferta completa (móvil + fijo + internet)"))))</f>
        <v/>
      </c>
      <c r="Q4909">
        <f>$F4909+$H4909+$L4909</f>
        <v/>
      </c>
      <c r="R4909">
        <f>IFERROR(VLOOKUP($A4909,Registros!$B$2:$G$6000,6,0),IFERROR(VLOOKUP($D4909,Winback!$B$2:$C$300,2,0),""))</f>
        <v/>
      </c>
      <c r="S4909">
        <f>IF($E4909=1,"NP","")&amp;IF($G4909=1,"+MOV","")&amp;IF($I4909=1,"+CS","")&amp;IF($K4909=1,"+WB","")</f>
        <v/>
      </c>
      <c r="T4909">
        <f>$E4909+$G4909+$I4909+$K4909</f>
        <v/>
      </c>
    </row>
    <row r="4910">
      <c r="A4910" t="inlineStr">
        <is>
          <t>331033100000</t>
        </is>
      </c>
      <c r="B4910" t="inlineStr">
        <is>
          <t>33103310</t>
        </is>
      </c>
      <c r="C4910" t="inlineStr">
        <is>
          <t>ZIPING LI</t>
        </is>
      </c>
      <c r="D4910" t="inlineStr">
        <is>
          <t>ZIPINGLI</t>
        </is>
      </c>
      <c r="E4910">
        <f>IF(COUNTIFS(Registros!$A$2:$A$6000,"NP",Registros!$B$2:$B$6000,$A4910)&gt;0,1,0)</f>
        <v/>
      </c>
      <c r="F4910">
        <f>IF($E4910=1,SUMIFS(Registros!$F$2:$F$6000,Registros!$A$2:$A$6000,"NP",Registros!$B$2:$B$6000,$A4910),0)</f>
        <v/>
      </c>
      <c r="G4910">
        <f>IF(COUNTIFS(Registros!$A$2:$A$6000,"MOV",Registros!$B$2:$B$6000,$A4910)&gt;0,1,0)</f>
        <v/>
      </c>
      <c r="H4910">
        <f>IF($G4910=1,SUMIFS(Registros!$F$2:$F$6000,Registros!$A$2:$A$6000,"MOV",Registros!$B$2:$B$6000,$A4910),0)</f>
        <v/>
      </c>
      <c r="I4910">
        <f>IF(COUNTIFS(Registros!$A$2:$A$6000,"CS",Registros!$B$2:$B$6000,$A4910)&gt;0,1,0)</f>
        <v/>
      </c>
      <c r="J4910">
        <f>IF($I4910=1,SUMIFS(Registros!$I$2:$I$6000,Registros!$A$2:$A$6000,"CS",Registros!$B$2:$B$6000,$A4910),0)</f>
        <v/>
      </c>
      <c r="K4910">
        <f>IF(COUNTIFS(Winback!$K$2:$K$300,$D4910)&gt;0,1,0)</f>
        <v/>
      </c>
      <c r="L4910">
        <f>IF(AND($K4910=1,LEFT($A4910,3)="WB-"),SUMIFS(Winback!$D$2:$D$300,Winback!$K$2:$K$300,$D4910),0)</f>
        <v/>
      </c>
      <c r="M4910">
        <f>IF(OR($E4910=1,$G4910=1,SUMIFS(Registros!$J$2:$J$6000,Registros!$B$2:$B$6000,$A4910)&gt;0),1,0)</f>
        <v/>
      </c>
      <c r="N4910">
        <f>IF($J4910&gt;0,1,IF(COUNTIFS(Registros!$A$2:$A$6000,"CS",Registros!$B$2:$B$6000,$A4910,Registros!$K$2:$K$6000,"&lt;&gt;")&gt;0,1,0))</f>
        <v/>
      </c>
      <c r="O4910">
        <f>IF(AND($K4910=1,$E4910=0,$G4910=0,$I4910=0),"WINBACK",IF(AND($M4910=1,$N4910&gt;0),"CONVERGENTE",IF($M4910=1,"SOLO MÓVIL",IF($N4910&gt;0,"SOLO FIJO / INTERNET","SIN SERVICIOS"))))</f>
        <v/>
      </c>
      <c r="P4910">
        <f>IF($O4910="WINBACK","Recuperar (winback)",IF($O4910="CONVERGENTE","Upgrade / más líneas",IF($O4910="SOLO MÓVIL","Ofrecer fijo + internet (FLBBTV)",IF($O4910="SOLO FIJO / INTERNET","Ofrecer línea móvil Nextphone","Oferta completa (móvil + fijo + internet)"))))</f>
        <v/>
      </c>
      <c r="Q4910">
        <f>$F4910+$H4910+$L4910</f>
        <v/>
      </c>
      <c r="R4910">
        <f>IFERROR(VLOOKUP($A4910,Registros!$B$2:$G$6000,6,0),IFERROR(VLOOKUP($D4910,Winback!$B$2:$C$300,2,0),""))</f>
        <v/>
      </c>
      <c r="S4910">
        <f>IF($E4910=1,"NP","")&amp;IF($G4910=1,"+MOV","")&amp;IF($I4910=1,"+CS","")&amp;IF($K4910=1,"+WB","")</f>
        <v/>
      </c>
      <c r="T4910">
        <f>$E4910+$G4910+$I4910+$K4910</f>
        <v/>
      </c>
    </row>
    <row r="4911">
      <c r="A4911" t="inlineStr">
        <is>
          <t>125010210000</t>
        </is>
      </c>
      <c r="B4911" t="inlineStr">
        <is>
          <t>12501021</t>
        </is>
      </c>
      <c r="C4911" t="inlineStr">
        <is>
          <t>ZIVIC;S.A</t>
        </is>
      </c>
      <c r="D4911" t="inlineStr">
        <is>
          <t>ZIVICSA</t>
        </is>
      </c>
      <c r="E4911">
        <f>IF(COUNTIFS(Registros!$A$2:$A$6000,"NP",Registros!$B$2:$B$6000,$A4911)&gt;0,1,0)</f>
        <v/>
      </c>
      <c r="F4911">
        <f>IF($E4911=1,SUMIFS(Registros!$F$2:$F$6000,Registros!$A$2:$A$6000,"NP",Registros!$B$2:$B$6000,$A4911),0)</f>
        <v/>
      </c>
      <c r="G4911">
        <f>IF(COUNTIFS(Registros!$A$2:$A$6000,"MOV",Registros!$B$2:$B$6000,$A4911)&gt;0,1,0)</f>
        <v/>
      </c>
      <c r="H4911">
        <f>IF($G4911=1,SUMIFS(Registros!$F$2:$F$6000,Registros!$A$2:$A$6000,"MOV",Registros!$B$2:$B$6000,$A4911),0)</f>
        <v/>
      </c>
      <c r="I4911">
        <f>IF(COUNTIFS(Registros!$A$2:$A$6000,"CS",Registros!$B$2:$B$6000,$A4911)&gt;0,1,0)</f>
        <v/>
      </c>
      <c r="J4911">
        <f>IF($I4911=1,SUMIFS(Registros!$I$2:$I$6000,Registros!$A$2:$A$6000,"CS",Registros!$B$2:$B$6000,$A4911),0)</f>
        <v/>
      </c>
      <c r="K4911">
        <f>IF(COUNTIFS(Winback!$K$2:$K$300,$D4911)&gt;0,1,0)</f>
        <v/>
      </c>
      <c r="L4911">
        <f>IF(AND($K4911=1,LEFT($A4911,3)="WB-"),SUMIFS(Winback!$D$2:$D$300,Winback!$K$2:$K$300,$D4911),0)</f>
        <v/>
      </c>
      <c r="M4911">
        <f>IF(OR($E4911=1,$G4911=1,SUMIFS(Registros!$J$2:$J$6000,Registros!$B$2:$B$6000,$A4911)&gt;0),1,0)</f>
        <v/>
      </c>
      <c r="N4911">
        <f>IF($J4911&gt;0,1,IF(COUNTIFS(Registros!$A$2:$A$6000,"CS",Registros!$B$2:$B$6000,$A4911,Registros!$K$2:$K$6000,"&lt;&gt;")&gt;0,1,0))</f>
        <v/>
      </c>
      <c r="O4911">
        <f>IF(AND($K4911=1,$E4911=0,$G4911=0,$I4911=0),"WINBACK",IF(AND($M4911=1,$N4911&gt;0),"CONVERGENTE",IF($M4911=1,"SOLO MÓVIL",IF($N4911&gt;0,"SOLO FIJO / INTERNET","SIN SERVICIOS"))))</f>
        <v/>
      </c>
      <c r="P4911">
        <f>IF($O4911="WINBACK","Recuperar (winback)",IF($O4911="CONVERGENTE","Upgrade / más líneas",IF($O4911="SOLO MÓVIL","Ofrecer fijo + internet (FLBBTV)",IF($O4911="SOLO FIJO / INTERNET","Ofrecer línea móvil Nextphone","Oferta completa (móvil + fijo + internet)"))))</f>
        <v/>
      </c>
      <c r="Q4911">
        <f>$F4911+$H4911+$L4911</f>
        <v/>
      </c>
      <c r="R4911">
        <f>IFERROR(VLOOKUP($A4911,Registros!$B$2:$G$6000,6,0),IFERROR(VLOOKUP($D4911,Winback!$B$2:$C$300,2,0),""))</f>
        <v/>
      </c>
      <c r="S4911">
        <f>IF($E4911=1,"NP","")&amp;IF($G4911=1,"+MOV","")&amp;IF($I4911=1,"+CS","")&amp;IF($K4911=1,"+WB","")</f>
        <v/>
      </c>
      <c r="T4911">
        <f>$E4911+$G4911+$I4911+$K4911</f>
        <v/>
      </c>
    </row>
    <row r="4912">
      <c r="A4912" t="inlineStr">
        <is>
          <t>357113010000</t>
        </is>
      </c>
      <c r="B4912" t="inlineStr">
        <is>
          <t>35711301</t>
        </is>
      </c>
      <c r="C4912" t="inlineStr">
        <is>
          <t>ZIWAN XIE</t>
        </is>
      </c>
      <c r="D4912" t="inlineStr">
        <is>
          <t>ZIWANXIE</t>
        </is>
      </c>
      <c r="E4912">
        <f>IF(COUNTIFS(Registros!$A$2:$A$6000,"NP",Registros!$B$2:$B$6000,$A4912)&gt;0,1,0)</f>
        <v/>
      </c>
      <c r="F4912">
        <f>IF($E4912=1,SUMIFS(Registros!$F$2:$F$6000,Registros!$A$2:$A$6000,"NP",Registros!$B$2:$B$6000,$A4912),0)</f>
        <v/>
      </c>
      <c r="G4912">
        <f>IF(COUNTIFS(Registros!$A$2:$A$6000,"MOV",Registros!$B$2:$B$6000,$A4912)&gt;0,1,0)</f>
        <v/>
      </c>
      <c r="H4912">
        <f>IF($G4912=1,SUMIFS(Registros!$F$2:$F$6000,Registros!$A$2:$A$6000,"MOV",Registros!$B$2:$B$6000,$A4912),0)</f>
        <v/>
      </c>
      <c r="I4912">
        <f>IF(COUNTIFS(Registros!$A$2:$A$6000,"CS",Registros!$B$2:$B$6000,$A4912)&gt;0,1,0)</f>
        <v/>
      </c>
      <c r="J4912">
        <f>IF($I4912=1,SUMIFS(Registros!$I$2:$I$6000,Registros!$A$2:$A$6000,"CS",Registros!$B$2:$B$6000,$A4912),0)</f>
        <v/>
      </c>
      <c r="K4912">
        <f>IF(COUNTIFS(Winback!$K$2:$K$300,$D4912)&gt;0,1,0)</f>
        <v/>
      </c>
      <c r="L4912">
        <f>IF(AND($K4912=1,LEFT($A4912,3)="WB-"),SUMIFS(Winback!$D$2:$D$300,Winback!$K$2:$K$300,$D4912),0)</f>
        <v/>
      </c>
      <c r="M4912">
        <f>IF(OR($E4912=1,$G4912=1,SUMIFS(Registros!$J$2:$J$6000,Registros!$B$2:$B$6000,$A4912)&gt;0),1,0)</f>
        <v/>
      </c>
      <c r="N4912">
        <f>IF($J4912&gt;0,1,IF(COUNTIFS(Registros!$A$2:$A$6000,"CS",Registros!$B$2:$B$6000,$A4912,Registros!$K$2:$K$6000,"&lt;&gt;")&gt;0,1,0))</f>
        <v/>
      </c>
      <c r="O4912">
        <f>IF(AND($K4912=1,$E4912=0,$G4912=0,$I4912=0),"WINBACK",IF(AND($M4912=1,$N4912&gt;0),"CONVERGENTE",IF($M4912=1,"SOLO MÓVIL",IF($N4912&gt;0,"SOLO FIJO / INTERNET","SIN SERVICIOS"))))</f>
        <v/>
      </c>
      <c r="P4912">
        <f>IF($O4912="WINBACK","Recuperar (winback)",IF($O4912="CONVERGENTE","Upgrade / más líneas",IF($O4912="SOLO MÓVIL","Ofrecer fijo + internet (FLBBTV)",IF($O4912="SOLO FIJO / INTERNET","Ofrecer línea móvil Nextphone","Oferta completa (móvil + fijo + internet)"))))</f>
        <v/>
      </c>
      <c r="Q4912">
        <f>$F4912+$H4912+$L4912</f>
        <v/>
      </c>
      <c r="R4912">
        <f>IFERROR(VLOOKUP($A4912,Registros!$B$2:$G$6000,6,0),IFERROR(VLOOKUP($D4912,Winback!$B$2:$C$300,2,0),""))</f>
        <v/>
      </c>
      <c r="S4912">
        <f>IF($E4912=1,"NP","")&amp;IF($G4912=1,"+MOV","")&amp;IF($I4912=1,"+CS","")&amp;IF($K4912=1,"+WB","")</f>
        <v/>
      </c>
      <c r="T4912">
        <f>$E4912+$G4912+$I4912+$K4912</f>
        <v/>
      </c>
    </row>
    <row r="4913">
      <c r="A4913" t="inlineStr">
        <is>
          <t>321110700000</t>
        </is>
      </c>
      <c r="B4913" t="inlineStr">
        <is>
          <t>32111070</t>
        </is>
      </c>
      <c r="C4913" t="inlineStr">
        <is>
          <t>ZIYOU WANG</t>
        </is>
      </c>
      <c r="D4913" t="inlineStr">
        <is>
          <t>ZIYOUWANG</t>
        </is>
      </c>
      <c r="E4913">
        <f>IF(COUNTIFS(Registros!$A$2:$A$6000,"NP",Registros!$B$2:$B$6000,$A4913)&gt;0,1,0)</f>
        <v/>
      </c>
      <c r="F4913">
        <f>IF($E4913=1,SUMIFS(Registros!$F$2:$F$6000,Registros!$A$2:$A$6000,"NP",Registros!$B$2:$B$6000,$A4913),0)</f>
        <v/>
      </c>
      <c r="G4913">
        <f>IF(COUNTIFS(Registros!$A$2:$A$6000,"MOV",Registros!$B$2:$B$6000,$A4913)&gt;0,1,0)</f>
        <v/>
      </c>
      <c r="H4913">
        <f>IF($G4913=1,SUMIFS(Registros!$F$2:$F$6000,Registros!$A$2:$A$6000,"MOV",Registros!$B$2:$B$6000,$A4913),0)</f>
        <v/>
      </c>
      <c r="I4913">
        <f>IF(COUNTIFS(Registros!$A$2:$A$6000,"CS",Registros!$B$2:$B$6000,$A4913)&gt;0,1,0)</f>
        <v/>
      </c>
      <c r="J4913">
        <f>IF($I4913=1,SUMIFS(Registros!$I$2:$I$6000,Registros!$A$2:$A$6000,"CS",Registros!$B$2:$B$6000,$A4913),0)</f>
        <v/>
      </c>
      <c r="K4913">
        <f>IF(COUNTIFS(Winback!$K$2:$K$300,$D4913)&gt;0,1,0)</f>
        <v/>
      </c>
      <c r="L4913">
        <f>IF(AND($K4913=1,LEFT($A4913,3)="WB-"),SUMIFS(Winback!$D$2:$D$300,Winback!$K$2:$K$300,$D4913),0)</f>
        <v/>
      </c>
      <c r="M4913">
        <f>IF(OR($E4913=1,$G4913=1,SUMIFS(Registros!$J$2:$J$6000,Registros!$B$2:$B$6000,$A4913)&gt;0),1,0)</f>
        <v/>
      </c>
      <c r="N4913">
        <f>IF($J4913&gt;0,1,IF(COUNTIFS(Registros!$A$2:$A$6000,"CS",Registros!$B$2:$B$6000,$A4913,Registros!$K$2:$K$6000,"&lt;&gt;")&gt;0,1,0))</f>
        <v/>
      </c>
      <c r="O4913">
        <f>IF(AND($K4913=1,$E4913=0,$G4913=0,$I4913=0),"WINBACK",IF(AND($M4913=1,$N4913&gt;0),"CONVERGENTE",IF($M4913=1,"SOLO MÓVIL",IF($N4913&gt;0,"SOLO FIJO / INTERNET","SIN SERVICIOS"))))</f>
        <v/>
      </c>
      <c r="P4913">
        <f>IF($O4913="WINBACK","Recuperar (winback)",IF($O4913="CONVERGENTE","Upgrade / más líneas",IF($O4913="SOLO MÓVIL","Ofrecer fijo + internet (FLBBTV)",IF($O4913="SOLO FIJO / INTERNET","Ofrecer línea móvil Nextphone","Oferta completa (móvil + fijo + internet)"))))</f>
        <v/>
      </c>
      <c r="Q4913">
        <f>$F4913+$H4913+$L4913</f>
        <v/>
      </c>
      <c r="R4913">
        <f>IFERROR(VLOOKUP($A4913,Registros!$B$2:$G$6000,6,0),IFERROR(VLOOKUP($D4913,Winback!$B$2:$C$300,2,0),""))</f>
        <v/>
      </c>
      <c r="S4913">
        <f>IF($E4913=1,"NP","")&amp;IF($G4913=1,"+MOV","")&amp;IF($I4913=1,"+CS","")&amp;IF($K4913=1,"+WB","")</f>
        <v/>
      </c>
      <c r="T4913">
        <f>$E4913+$G4913+$I4913+$K4913</f>
        <v/>
      </c>
    </row>
    <row r="4914">
      <c r="A4914" t="inlineStr">
        <is>
          <t>347119840000</t>
        </is>
      </c>
      <c r="B4914" t="inlineStr">
        <is>
          <t>34711984</t>
        </is>
      </c>
      <c r="C4914" t="inlineStr">
        <is>
          <t>ZOC YI CHEN ZHANG</t>
        </is>
      </c>
      <c r="D4914" t="inlineStr">
        <is>
          <t>ZOCYICHENZHANG</t>
        </is>
      </c>
      <c r="E4914">
        <f>IF(COUNTIFS(Registros!$A$2:$A$6000,"NP",Registros!$B$2:$B$6000,$A4914)&gt;0,1,0)</f>
        <v/>
      </c>
      <c r="F4914">
        <f>IF($E4914=1,SUMIFS(Registros!$F$2:$F$6000,Registros!$A$2:$A$6000,"NP",Registros!$B$2:$B$6000,$A4914),0)</f>
        <v/>
      </c>
      <c r="G4914">
        <f>IF(COUNTIFS(Registros!$A$2:$A$6000,"MOV",Registros!$B$2:$B$6000,$A4914)&gt;0,1,0)</f>
        <v/>
      </c>
      <c r="H4914">
        <f>IF($G4914=1,SUMIFS(Registros!$F$2:$F$6000,Registros!$A$2:$A$6000,"MOV",Registros!$B$2:$B$6000,$A4914),0)</f>
        <v/>
      </c>
      <c r="I4914">
        <f>IF(COUNTIFS(Registros!$A$2:$A$6000,"CS",Registros!$B$2:$B$6000,$A4914)&gt;0,1,0)</f>
        <v/>
      </c>
      <c r="J4914">
        <f>IF($I4914=1,SUMIFS(Registros!$I$2:$I$6000,Registros!$A$2:$A$6000,"CS",Registros!$B$2:$B$6000,$A4914),0)</f>
        <v/>
      </c>
      <c r="K4914">
        <f>IF(COUNTIFS(Winback!$K$2:$K$300,$D4914)&gt;0,1,0)</f>
        <v/>
      </c>
      <c r="L4914">
        <f>IF(AND($K4914=1,LEFT($A4914,3)="WB-"),SUMIFS(Winback!$D$2:$D$300,Winback!$K$2:$K$300,$D4914),0)</f>
        <v/>
      </c>
      <c r="M4914">
        <f>IF(OR($E4914=1,$G4914=1,SUMIFS(Registros!$J$2:$J$6000,Registros!$B$2:$B$6000,$A4914)&gt;0),1,0)</f>
        <v/>
      </c>
      <c r="N4914">
        <f>IF($J4914&gt;0,1,IF(COUNTIFS(Registros!$A$2:$A$6000,"CS",Registros!$B$2:$B$6000,$A4914,Registros!$K$2:$K$6000,"&lt;&gt;")&gt;0,1,0))</f>
        <v/>
      </c>
      <c r="O4914">
        <f>IF(AND($K4914=1,$E4914=0,$G4914=0,$I4914=0),"WINBACK",IF(AND($M4914=1,$N4914&gt;0),"CONVERGENTE",IF($M4914=1,"SOLO MÓVIL",IF($N4914&gt;0,"SOLO FIJO / INTERNET","SIN SERVICIOS"))))</f>
        <v/>
      </c>
      <c r="P4914">
        <f>IF($O4914="WINBACK","Recuperar (winback)",IF($O4914="CONVERGENTE","Upgrade / más líneas",IF($O4914="SOLO MÓVIL","Ofrecer fijo + internet (FLBBTV)",IF($O4914="SOLO FIJO / INTERNET","Ofrecer línea móvil Nextphone","Oferta completa (móvil + fijo + internet)"))))</f>
        <v/>
      </c>
      <c r="Q4914">
        <f>$F4914+$H4914+$L4914</f>
        <v/>
      </c>
      <c r="R4914">
        <f>IFERROR(VLOOKUP($A4914,Registros!$B$2:$G$6000,6,0),IFERROR(VLOOKUP($D4914,Winback!$B$2:$C$300,2,0),""))</f>
        <v/>
      </c>
      <c r="S4914">
        <f>IF($E4914=1,"NP","")&amp;IF($G4914=1,"+MOV","")&amp;IF($I4914=1,"+CS","")&amp;IF($K4914=1,"+WB","")</f>
        <v/>
      </c>
      <c r="T4914">
        <f>$E4914+$G4914+$I4914+$K4914</f>
        <v/>
      </c>
    </row>
    <row r="4915">
      <c r="A4915" t="inlineStr">
        <is>
          <t>325088460000</t>
        </is>
      </c>
      <c r="B4915" t="inlineStr">
        <is>
          <t>32508846</t>
        </is>
      </c>
      <c r="C4915" t="inlineStr">
        <is>
          <t>ZOILA CRIZALIDA AROSEMENA GONZALEZ DE JIMENEZ</t>
        </is>
      </c>
      <c r="D4915" t="inlineStr">
        <is>
          <t>ZOILACRIZALIDAAROSEMENAGONZALEZDEJIMENEZ</t>
        </is>
      </c>
      <c r="E4915">
        <f>IF(COUNTIFS(Registros!$A$2:$A$6000,"NP",Registros!$B$2:$B$6000,$A4915)&gt;0,1,0)</f>
        <v/>
      </c>
      <c r="F4915">
        <f>IF($E4915=1,SUMIFS(Registros!$F$2:$F$6000,Registros!$A$2:$A$6000,"NP",Registros!$B$2:$B$6000,$A4915),0)</f>
        <v/>
      </c>
      <c r="G4915">
        <f>IF(COUNTIFS(Registros!$A$2:$A$6000,"MOV",Registros!$B$2:$B$6000,$A4915)&gt;0,1,0)</f>
        <v/>
      </c>
      <c r="H4915">
        <f>IF($G4915=1,SUMIFS(Registros!$F$2:$F$6000,Registros!$A$2:$A$6000,"MOV",Registros!$B$2:$B$6000,$A4915),0)</f>
        <v/>
      </c>
      <c r="I4915">
        <f>IF(COUNTIFS(Registros!$A$2:$A$6000,"CS",Registros!$B$2:$B$6000,$A4915)&gt;0,1,0)</f>
        <v/>
      </c>
      <c r="J4915">
        <f>IF($I4915=1,SUMIFS(Registros!$I$2:$I$6000,Registros!$A$2:$A$6000,"CS",Registros!$B$2:$B$6000,$A4915),0)</f>
        <v/>
      </c>
      <c r="K4915">
        <f>IF(COUNTIFS(Winback!$K$2:$K$300,$D4915)&gt;0,1,0)</f>
        <v/>
      </c>
      <c r="L4915">
        <f>IF(AND($K4915=1,LEFT($A4915,3)="WB-"),SUMIFS(Winback!$D$2:$D$300,Winback!$K$2:$K$300,$D4915),0)</f>
        <v/>
      </c>
      <c r="M4915">
        <f>IF(OR($E4915=1,$G4915=1,SUMIFS(Registros!$J$2:$J$6000,Registros!$B$2:$B$6000,$A4915)&gt;0),1,0)</f>
        <v/>
      </c>
      <c r="N4915">
        <f>IF($J4915&gt;0,1,IF(COUNTIFS(Registros!$A$2:$A$6000,"CS",Registros!$B$2:$B$6000,$A4915,Registros!$K$2:$K$6000,"&lt;&gt;")&gt;0,1,0))</f>
        <v/>
      </c>
      <c r="O4915">
        <f>IF(AND($K4915=1,$E4915=0,$G4915=0,$I4915=0),"WINBACK",IF(AND($M4915=1,$N4915&gt;0),"CONVERGENTE",IF($M4915=1,"SOLO MÓVIL",IF($N4915&gt;0,"SOLO FIJO / INTERNET","SIN SERVICIOS"))))</f>
        <v/>
      </c>
      <c r="P4915">
        <f>IF($O4915="WINBACK","Recuperar (winback)",IF($O4915="CONVERGENTE","Upgrade / más líneas",IF($O4915="SOLO MÓVIL","Ofrecer fijo + internet (FLBBTV)",IF($O4915="SOLO FIJO / INTERNET","Ofrecer línea móvil Nextphone","Oferta completa (móvil + fijo + internet)"))))</f>
        <v/>
      </c>
      <c r="Q4915">
        <f>$F4915+$H4915+$L4915</f>
        <v/>
      </c>
      <c r="R4915">
        <f>IFERROR(VLOOKUP($A4915,Registros!$B$2:$G$6000,6,0),IFERROR(VLOOKUP($D4915,Winback!$B$2:$C$300,2,0),""))</f>
        <v/>
      </c>
      <c r="S4915">
        <f>IF($E4915=1,"NP","")&amp;IF($G4915=1,"+MOV","")&amp;IF($I4915=1,"+CS","")&amp;IF($K4915=1,"+WB","")</f>
        <v/>
      </c>
      <c r="T4915">
        <f>$E4915+$G4915+$I4915+$K4915</f>
        <v/>
      </c>
    </row>
    <row r="4916">
      <c r="A4916" t="inlineStr">
        <is>
          <t>334076260000</t>
        </is>
      </c>
      <c r="B4916" t="inlineStr">
        <is>
          <t>33407626</t>
        </is>
      </c>
      <c r="C4916" t="inlineStr">
        <is>
          <t>ZOILA QUERUBE HERRERA VASQUEZ DE CHEN</t>
        </is>
      </c>
      <c r="D4916" t="inlineStr">
        <is>
          <t>ZOILAQUERUBEHERRERAVASQUEZDECHEN</t>
        </is>
      </c>
      <c r="E4916">
        <f>IF(COUNTIFS(Registros!$A$2:$A$6000,"NP",Registros!$B$2:$B$6000,$A4916)&gt;0,1,0)</f>
        <v/>
      </c>
      <c r="F4916">
        <f>IF($E4916=1,SUMIFS(Registros!$F$2:$F$6000,Registros!$A$2:$A$6000,"NP",Registros!$B$2:$B$6000,$A4916),0)</f>
        <v/>
      </c>
      <c r="G4916">
        <f>IF(COUNTIFS(Registros!$A$2:$A$6000,"MOV",Registros!$B$2:$B$6000,$A4916)&gt;0,1,0)</f>
        <v/>
      </c>
      <c r="H4916">
        <f>IF($G4916=1,SUMIFS(Registros!$F$2:$F$6000,Registros!$A$2:$A$6000,"MOV",Registros!$B$2:$B$6000,$A4916),0)</f>
        <v/>
      </c>
      <c r="I4916">
        <f>IF(COUNTIFS(Registros!$A$2:$A$6000,"CS",Registros!$B$2:$B$6000,$A4916)&gt;0,1,0)</f>
        <v/>
      </c>
      <c r="J4916">
        <f>IF($I4916=1,SUMIFS(Registros!$I$2:$I$6000,Registros!$A$2:$A$6000,"CS",Registros!$B$2:$B$6000,$A4916),0)</f>
        <v/>
      </c>
      <c r="K4916">
        <f>IF(COUNTIFS(Winback!$K$2:$K$300,$D4916)&gt;0,1,0)</f>
        <v/>
      </c>
      <c r="L4916">
        <f>IF(AND($K4916=1,LEFT($A4916,3)="WB-"),SUMIFS(Winback!$D$2:$D$300,Winback!$K$2:$K$300,$D4916),0)</f>
        <v/>
      </c>
      <c r="M4916">
        <f>IF(OR($E4916=1,$G4916=1,SUMIFS(Registros!$J$2:$J$6000,Registros!$B$2:$B$6000,$A4916)&gt;0),1,0)</f>
        <v/>
      </c>
      <c r="N4916">
        <f>IF($J4916&gt;0,1,IF(COUNTIFS(Registros!$A$2:$A$6000,"CS",Registros!$B$2:$B$6000,$A4916,Registros!$K$2:$K$6000,"&lt;&gt;")&gt;0,1,0))</f>
        <v/>
      </c>
      <c r="O4916">
        <f>IF(AND($K4916=1,$E4916=0,$G4916=0,$I4916=0),"WINBACK",IF(AND($M4916=1,$N4916&gt;0),"CONVERGENTE",IF($M4916=1,"SOLO MÓVIL",IF($N4916&gt;0,"SOLO FIJO / INTERNET","SIN SERVICIOS"))))</f>
        <v/>
      </c>
      <c r="P4916">
        <f>IF($O4916="WINBACK","Recuperar (winback)",IF($O4916="CONVERGENTE","Upgrade / más líneas",IF($O4916="SOLO MÓVIL","Ofrecer fijo + internet (FLBBTV)",IF($O4916="SOLO FIJO / INTERNET","Ofrecer línea móvil Nextphone","Oferta completa (móvil + fijo + internet)"))))</f>
        <v/>
      </c>
      <c r="Q4916">
        <f>$F4916+$H4916+$L4916</f>
        <v/>
      </c>
      <c r="R4916">
        <f>IFERROR(VLOOKUP($A4916,Registros!$B$2:$G$6000,6,0),IFERROR(VLOOKUP($D4916,Winback!$B$2:$C$300,2,0),""))</f>
        <v/>
      </c>
      <c r="S4916">
        <f>IF($E4916=1,"NP","")&amp;IF($G4916=1,"+MOV","")&amp;IF($I4916=1,"+CS","")&amp;IF($K4916=1,"+WB","")</f>
        <v/>
      </c>
      <c r="T4916">
        <f>$E4916+$G4916+$I4916+$K4916</f>
        <v/>
      </c>
    </row>
    <row r="4917">
      <c r="A4917" t="inlineStr">
        <is>
          <t>289005490000</t>
        </is>
      </c>
      <c r="B4917" t="inlineStr">
        <is>
          <t>28900549</t>
        </is>
      </c>
      <c r="C4917" t="inlineStr">
        <is>
          <t>ZONA FRANCA DEL ISTMO</t>
        </is>
      </c>
      <c r="D4917" t="inlineStr">
        <is>
          <t>ZONAFRANCADELISTMO</t>
        </is>
      </c>
      <c r="E4917">
        <f>IF(COUNTIFS(Registros!$A$2:$A$6000,"NP",Registros!$B$2:$B$6000,$A4917)&gt;0,1,0)</f>
        <v/>
      </c>
      <c r="F4917">
        <f>IF($E4917=1,SUMIFS(Registros!$F$2:$F$6000,Registros!$A$2:$A$6000,"NP",Registros!$B$2:$B$6000,$A4917),0)</f>
        <v/>
      </c>
      <c r="G4917">
        <f>IF(COUNTIFS(Registros!$A$2:$A$6000,"MOV",Registros!$B$2:$B$6000,$A4917)&gt;0,1,0)</f>
        <v/>
      </c>
      <c r="H4917">
        <f>IF($G4917=1,SUMIFS(Registros!$F$2:$F$6000,Registros!$A$2:$A$6000,"MOV",Registros!$B$2:$B$6000,$A4917),0)</f>
        <v/>
      </c>
      <c r="I4917">
        <f>IF(COUNTIFS(Registros!$A$2:$A$6000,"CS",Registros!$B$2:$B$6000,$A4917)&gt;0,1,0)</f>
        <v/>
      </c>
      <c r="J4917">
        <f>IF($I4917=1,SUMIFS(Registros!$I$2:$I$6000,Registros!$A$2:$A$6000,"CS",Registros!$B$2:$B$6000,$A4917),0)</f>
        <v/>
      </c>
      <c r="K4917">
        <f>IF(COUNTIFS(Winback!$K$2:$K$300,$D4917)&gt;0,1,0)</f>
        <v/>
      </c>
      <c r="L4917">
        <f>IF(AND($K4917=1,LEFT($A4917,3)="WB-"),SUMIFS(Winback!$D$2:$D$300,Winback!$K$2:$K$300,$D4917),0)</f>
        <v/>
      </c>
      <c r="M4917">
        <f>IF(OR($E4917=1,$G4917=1,SUMIFS(Registros!$J$2:$J$6000,Registros!$B$2:$B$6000,$A4917)&gt;0),1,0)</f>
        <v/>
      </c>
      <c r="N4917">
        <f>IF($J4917&gt;0,1,IF(COUNTIFS(Registros!$A$2:$A$6000,"CS",Registros!$B$2:$B$6000,$A4917,Registros!$K$2:$K$6000,"&lt;&gt;")&gt;0,1,0))</f>
        <v/>
      </c>
      <c r="O4917">
        <f>IF(AND($K4917=1,$E4917=0,$G4917=0,$I4917=0),"WINBACK",IF(AND($M4917=1,$N4917&gt;0),"CONVERGENTE",IF($M4917=1,"SOLO MÓVIL",IF($N4917&gt;0,"SOLO FIJO / INTERNET","SIN SERVICIOS"))))</f>
        <v/>
      </c>
      <c r="P4917">
        <f>IF($O4917="WINBACK","Recuperar (winback)",IF($O4917="CONVERGENTE","Upgrade / más líneas",IF($O4917="SOLO MÓVIL","Ofrecer fijo + internet (FLBBTV)",IF($O4917="SOLO FIJO / INTERNET","Ofrecer línea móvil Nextphone","Oferta completa (móvil + fijo + internet)"))))</f>
        <v/>
      </c>
      <c r="Q4917">
        <f>$F4917+$H4917+$L4917</f>
        <v/>
      </c>
      <c r="R4917">
        <f>IFERROR(VLOOKUP($A4917,Registros!$B$2:$G$6000,6,0),IFERROR(VLOOKUP($D4917,Winback!$B$2:$C$300,2,0),""))</f>
        <v/>
      </c>
      <c r="S4917">
        <f>IF($E4917=1,"NP","")&amp;IF($G4917=1,"+MOV","")&amp;IF($I4917=1,"+CS","")&amp;IF($K4917=1,"+WB","")</f>
        <v/>
      </c>
      <c r="T4917">
        <f>$E4917+$G4917+$I4917+$K4917</f>
        <v/>
      </c>
    </row>
    <row r="4918">
      <c r="A4918" t="inlineStr">
        <is>
          <t>352113150000</t>
        </is>
      </c>
      <c r="B4918" t="inlineStr">
        <is>
          <t>35211315</t>
        </is>
      </c>
      <c r="C4918" t="inlineStr">
        <is>
          <t>ZONA SUR AUTOPARTES</t>
        </is>
      </c>
      <c r="D4918" t="inlineStr">
        <is>
          <t>ZONASURAUTOPARTES</t>
        </is>
      </c>
      <c r="E4918">
        <f>IF(COUNTIFS(Registros!$A$2:$A$6000,"NP",Registros!$B$2:$B$6000,$A4918)&gt;0,1,0)</f>
        <v/>
      </c>
      <c r="F4918">
        <f>IF($E4918=1,SUMIFS(Registros!$F$2:$F$6000,Registros!$A$2:$A$6000,"NP",Registros!$B$2:$B$6000,$A4918),0)</f>
        <v/>
      </c>
      <c r="G4918">
        <f>IF(COUNTIFS(Registros!$A$2:$A$6000,"MOV",Registros!$B$2:$B$6000,$A4918)&gt;0,1,0)</f>
        <v/>
      </c>
      <c r="H4918">
        <f>IF($G4918=1,SUMIFS(Registros!$F$2:$F$6000,Registros!$A$2:$A$6000,"MOV",Registros!$B$2:$B$6000,$A4918),0)</f>
        <v/>
      </c>
      <c r="I4918">
        <f>IF(COUNTIFS(Registros!$A$2:$A$6000,"CS",Registros!$B$2:$B$6000,$A4918)&gt;0,1,0)</f>
        <v/>
      </c>
      <c r="J4918">
        <f>IF($I4918=1,SUMIFS(Registros!$I$2:$I$6000,Registros!$A$2:$A$6000,"CS",Registros!$B$2:$B$6000,$A4918),0)</f>
        <v/>
      </c>
      <c r="K4918">
        <f>IF(COUNTIFS(Winback!$K$2:$K$300,$D4918)&gt;0,1,0)</f>
        <v/>
      </c>
      <c r="L4918">
        <f>IF(AND($K4918=1,LEFT($A4918,3)="WB-"),SUMIFS(Winback!$D$2:$D$300,Winback!$K$2:$K$300,$D4918),0)</f>
        <v/>
      </c>
      <c r="M4918">
        <f>IF(OR($E4918=1,$G4918=1,SUMIFS(Registros!$J$2:$J$6000,Registros!$B$2:$B$6000,$A4918)&gt;0),1,0)</f>
        <v/>
      </c>
      <c r="N4918">
        <f>IF($J4918&gt;0,1,IF(COUNTIFS(Registros!$A$2:$A$6000,"CS",Registros!$B$2:$B$6000,$A4918,Registros!$K$2:$K$6000,"&lt;&gt;")&gt;0,1,0))</f>
        <v/>
      </c>
      <c r="O4918">
        <f>IF(AND($K4918=1,$E4918=0,$G4918=0,$I4918=0),"WINBACK",IF(AND($M4918=1,$N4918&gt;0),"CONVERGENTE",IF($M4918=1,"SOLO MÓVIL",IF($N4918&gt;0,"SOLO FIJO / INTERNET","SIN SERVICIOS"))))</f>
        <v/>
      </c>
      <c r="P4918">
        <f>IF($O4918="WINBACK","Recuperar (winback)",IF($O4918="CONVERGENTE","Upgrade / más líneas",IF($O4918="SOLO MÓVIL","Ofrecer fijo + internet (FLBBTV)",IF($O4918="SOLO FIJO / INTERNET","Ofrecer línea móvil Nextphone","Oferta completa (móvil + fijo + internet)"))))</f>
        <v/>
      </c>
      <c r="Q4918">
        <f>$F4918+$H4918+$L4918</f>
        <v/>
      </c>
      <c r="R4918">
        <f>IFERROR(VLOOKUP($A4918,Registros!$B$2:$G$6000,6,0),IFERROR(VLOOKUP($D4918,Winback!$B$2:$C$300,2,0),""))</f>
        <v/>
      </c>
      <c r="S4918">
        <f>IF($E4918=1,"NP","")&amp;IF($G4918=1,"+MOV","")&amp;IF($I4918=1,"+CS","")&amp;IF($K4918=1,"+WB","")</f>
        <v/>
      </c>
      <c r="T4918">
        <f>$E4918+$G4918+$I4918+$K4918</f>
        <v/>
      </c>
    </row>
    <row r="4919">
      <c r="A4919" t="inlineStr">
        <is>
          <t>346218100000</t>
        </is>
      </c>
      <c r="B4919" t="inlineStr">
        <is>
          <t>34621810</t>
        </is>
      </c>
      <c r="C4919" t="inlineStr">
        <is>
          <t>ZOPAH CONSTRUCTION S.A</t>
        </is>
      </c>
      <c r="D4919" t="inlineStr">
        <is>
          <t>ZOPAHCONSTRUCTIONSA</t>
        </is>
      </c>
      <c r="E4919">
        <f>IF(COUNTIFS(Registros!$A$2:$A$6000,"NP",Registros!$B$2:$B$6000,$A4919)&gt;0,1,0)</f>
        <v/>
      </c>
      <c r="F4919">
        <f>IF($E4919=1,SUMIFS(Registros!$F$2:$F$6000,Registros!$A$2:$A$6000,"NP",Registros!$B$2:$B$6000,$A4919),0)</f>
        <v/>
      </c>
      <c r="G4919">
        <f>IF(COUNTIFS(Registros!$A$2:$A$6000,"MOV",Registros!$B$2:$B$6000,$A4919)&gt;0,1,0)</f>
        <v/>
      </c>
      <c r="H4919">
        <f>IF($G4919=1,SUMIFS(Registros!$F$2:$F$6000,Registros!$A$2:$A$6000,"MOV",Registros!$B$2:$B$6000,$A4919),0)</f>
        <v/>
      </c>
      <c r="I4919">
        <f>IF(COUNTIFS(Registros!$A$2:$A$6000,"CS",Registros!$B$2:$B$6000,$A4919)&gt;0,1,0)</f>
        <v/>
      </c>
      <c r="J4919">
        <f>IF($I4919=1,SUMIFS(Registros!$I$2:$I$6000,Registros!$A$2:$A$6000,"CS",Registros!$B$2:$B$6000,$A4919),0)</f>
        <v/>
      </c>
      <c r="K4919">
        <f>IF(COUNTIFS(Winback!$K$2:$K$300,$D4919)&gt;0,1,0)</f>
        <v/>
      </c>
      <c r="L4919">
        <f>IF(AND($K4919=1,LEFT($A4919,3)="WB-"),SUMIFS(Winback!$D$2:$D$300,Winback!$K$2:$K$300,$D4919),0)</f>
        <v/>
      </c>
      <c r="M4919">
        <f>IF(OR($E4919=1,$G4919=1,SUMIFS(Registros!$J$2:$J$6000,Registros!$B$2:$B$6000,$A4919)&gt;0),1,0)</f>
        <v/>
      </c>
      <c r="N4919">
        <f>IF($J4919&gt;0,1,IF(COUNTIFS(Registros!$A$2:$A$6000,"CS",Registros!$B$2:$B$6000,$A4919,Registros!$K$2:$K$6000,"&lt;&gt;")&gt;0,1,0))</f>
        <v/>
      </c>
      <c r="O4919">
        <f>IF(AND($K4919=1,$E4919=0,$G4919=0,$I4919=0),"WINBACK",IF(AND($M4919=1,$N4919&gt;0),"CONVERGENTE",IF($M4919=1,"SOLO MÓVIL",IF($N4919&gt;0,"SOLO FIJO / INTERNET","SIN SERVICIOS"))))</f>
        <v/>
      </c>
      <c r="P4919">
        <f>IF($O4919="WINBACK","Recuperar (winback)",IF($O4919="CONVERGENTE","Upgrade / más líneas",IF($O4919="SOLO MÓVIL","Ofrecer fijo + internet (FLBBTV)",IF($O4919="SOLO FIJO / INTERNET","Ofrecer línea móvil Nextphone","Oferta completa (móvil + fijo + internet)"))))</f>
        <v/>
      </c>
      <c r="Q4919">
        <f>$F4919+$H4919+$L4919</f>
        <v/>
      </c>
      <c r="R4919">
        <f>IFERROR(VLOOKUP($A4919,Registros!$B$2:$G$6000,6,0),IFERROR(VLOOKUP($D4919,Winback!$B$2:$C$300,2,0),""))</f>
        <v/>
      </c>
      <c r="S4919">
        <f>IF($E4919=1,"NP","")&amp;IF($G4919=1,"+MOV","")&amp;IF($I4919=1,"+CS","")&amp;IF($K4919=1,"+WB","")</f>
        <v/>
      </c>
      <c r="T4919">
        <f>$E4919+$G4919+$I4919+$K4919</f>
        <v/>
      </c>
    </row>
    <row r="4920">
      <c r="A4920" t="inlineStr">
        <is>
          <t>311066570000</t>
        </is>
      </c>
      <c r="B4920" t="inlineStr">
        <is>
          <t>31106657</t>
        </is>
      </c>
      <c r="C4920" t="inlineStr">
        <is>
          <t>ZORAIDA CLEMENTE</t>
        </is>
      </c>
      <c r="D4920" t="inlineStr">
        <is>
          <t>ZORAIDACLEMENTE</t>
        </is>
      </c>
      <c r="E4920">
        <f>IF(COUNTIFS(Registros!$A$2:$A$6000,"NP",Registros!$B$2:$B$6000,$A4920)&gt;0,1,0)</f>
        <v/>
      </c>
      <c r="F4920">
        <f>IF($E4920=1,SUMIFS(Registros!$F$2:$F$6000,Registros!$A$2:$A$6000,"NP",Registros!$B$2:$B$6000,$A4920),0)</f>
        <v/>
      </c>
      <c r="G4920">
        <f>IF(COUNTIFS(Registros!$A$2:$A$6000,"MOV",Registros!$B$2:$B$6000,$A4920)&gt;0,1,0)</f>
        <v/>
      </c>
      <c r="H4920">
        <f>IF($G4920=1,SUMIFS(Registros!$F$2:$F$6000,Registros!$A$2:$A$6000,"MOV",Registros!$B$2:$B$6000,$A4920),0)</f>
        <v/>
      </c>
      <c r="I4920">
        <f>IF(COUNTIFS(Registros!$A$2:$A$6000,"CS",Registros!$B$2:$B$6000,$A4920)&gt;0,1,0)</f>
        <v/>
      </c>
      <c r="J4920">
        <f>IF($I4920=1,SUMIFS(Registros!$I$2:$I$6000,Registros!$A$2:$A$6000,"CS",Registros!$B$2:$B$6000,$A4920),0)</f>
        <v/>
      </c>
      <c r="K4920">
        <f>IF(COUNTIFS(Winback!$K$2:$K$300,$D4920)&gt;0,1,0)</f>
        <v/>
      </c>
      <c r="L4920">
        <f>IF(AND($K4920=1,LEFT($A4920,3)="WB-"),SUMIFS(Winback!$D$2:$D$300,Winback!$K$2:$K$300,$D4920),0)</f>
        <v/>
      </c>
      <c r="M4920">
        <f>IF(OR($E4920=1,$G4920=1,SUMIFS(Registros!$J$2:$J$6000,Registros!$B$2:$B$6000,$A4920)&gt;0),1,0)</f>
        <v/>
      </c>
      <c r="N4920">
        <f>IF($J4920&gt;0,1,IF(COUNTIFS(Registros!$A$2:$A$6000,"CS",Registros!$B$2:$B$6000,$A4920,Registros!$K$2:$K$6000,"&lt;&gt;")&gt;0,1,0))</f>
        <v/>
      </c>
      <c r="O4920">
        <f>IF(AND($K4920=1,$E4920=0,$G4920=0,$I4920=0),"WINBACK",IF(AND($M4920=1,$N4920&gt;0),"CONVERGENTE",IF($M4920=1,"SOLO MÓVIL",IF($N4920&gt;0,"SOLO FIJO / INTERNET","SIN SERVICIOS"))))</f>
        <v/>
      </c>
      <c r="P4920">
        <f>IF($O4920="WINBACK","Recuperar (winback)",IF($O4920="CONVERGENTE","Upgrade / más líneas",IF($O4920="SOLO MÓVIL","Ofrecer fijo + internet (FLBBTV)",IF($O4920="SOLO FIJO / INTERNET","Ofrecer línea móvil Nextphone","Oferta completa (móvil + fijo + internet)"))))</f>
        <v/>
      </c>
      <c r="Q4920">
        <f>$F4920+$H4920+$L4920</f>
        <v/>
      </c>
      <c r="R4920">
        <f>IFERROR(VLOOKUP($A4920,Registros!$B$2:$G$6000,6,0),IFERROR(VLOOKUP($D4920,Winback!$B$2:$C$300,2,0),""))</f>
        <v/>
      </c>
      <c r="S4920">
        <f>IF($E4920=1,"NP","")&amp;IF($G4920=1,"+MOV","")&amp;IF($I4920=1,"+CS","")&amp;IF($K4920=1,"+WB","")</f>
        <v/>
      </c>
      <c r="T4920">
        <f>$E4920+$G4920+$I4920+$K4920</f>
        <v/>
      </c>
    </row>
    <row r="4921">
      <c r="A4921" t="inlineStr">
        <is>
          <t>336005120000</t>
        </is>
      </c>
      <c r="B4921" t="inlineStr">
        <is>
          <t>33600512</t>
        </is>
      </c>
      <c r="C4921" t="inlineStr">
        <is>
          <t>ZORAIDA GUTIÉRREZ JAÉN DE SOLIS</t>
        </is>
      </c>
      <c r="D4921" t="inlineStr">
        <is>
          <t>ZORAIDAGUTIERREZJAENDESOLIS</t>
        </is>
      </c>
      <c r="E4921">
        <f>IF(COUNTIFS(Registros!$A$2:$A$6000,"NP",Registros!$B$2:$B$6000,$A4921)&gt;0,1,0)</f>
        <v/>
      </c>
      <c r="F4921">
        <f>IF($E4921=1,SUMIFS(Registros!$F$2:$F$6000,Registros!$A$2:$A$6000,"NP",Registros!$B$2:$B$6000,$A4921),0)</f>
        <v/>
      </c>
      <c r="G4921">
        <f>IF(COUNTIFS(Registros!$A$2:$A$6000,"MOV",Registros!$B$2:$B$6000,$A4921)&gt;0,1,0)</f>
        <v/>
      </c>
      <c r="H4921">
        <f>IF($G4921=1,SUMIFS(Registros!$F$2:$F$6000,Registros!$A$2:$A$6000,"MOV",Registros!$B$2:$B$6000,$A4921),0)</f>
        <v/>
      </c>
      <c r="I4921">
        <f>IF(COUNTIFS(Registros!$A$2:$A$6000,"CS",Registros!$B$2:$B$6000,$A4921)&gt;0,1,0)</f>
        <v/>
      </c>
      <c r="J4921">
        <f>IF($I4921=1,SUMIFS(Registros!$I$2:$I$6000,Registros!$A$2:$A$6000,"CS",Registros!$B$2:$B$6000,$A4921),0)</f>
        <v/>
      </c>
      <c r="K4921">
        <f>IF(COUNTIFS(Winback!$K$2:$K$300,$D4921)&gt;0,1,0)</f>
        <v/>
      </c>
      <c r="L4921">
        <f>IF(AND($K4921=1,LEFT($A4921,3)="WB-"),SUMIFS(Winback!$D$2:$D$300,Winback!$K$2:$K$300,$D4921),0)</f>
        <v/>
      </c>
      <c r="M4921">
        <f>IF(OR($E4921=1,$G4921=1,SUMIFS(Registros!$J$2:$J$6000,Registros!$B$2:$B$6000,$A4921)&gt;0),1,0)</f>
        <v/>
      </c>
      <c r="N4921">
        <f>IF($J4921&gt;0,1,IF(COUNTIFS(Registros!$A$2:$A$6000,"CS",Registros!$B$2:$B$6000,$A4921,Registros!$K$2:$K$6000,"&lt;&gt;")&gt;0,1,0))</f>
        <v/>
      </c>
      <c r="O4921">
        <f>IF(AND($K4921=1,$E4921=0,$G4921=0,$I4921=0),"WINBACK",IF(AND($M4921=1,$N4921&gt;0),"CONVERGENTE",IF($M4921=1,"SOLO MÓVIL",IF($N4921&gt;0,"SOLO FIJO / INTERNET","SIN SERVICIOS"))))</f>
        <v/>
      </c>
      <c r="P4921">
        <f>IF($O4921="WINBACK","Recuperar (winback)",IF($O4921="CONVERGENTE","Upgrade / más líneas",IF($O4921="SOLO MÓVIL","Ofrecer fijo + internet (FLBBTV)",IF($O4921="SOLO FIJO / INTERNET","Ofrecer línea móvil Nextphone","Oferta completa (móvil + fijo + internet)"))))</f>
        <v/>
      </c>
      <c r="Q4921">
        <f>$F4921+$H4921+$L4921</f>
        <v/>
      </c>
      <c r="R4921">
        <f>IFERROR(VLOOKUP($A4921,Registros!$B$2:$G$6000,6,0),IFERROR(VLOOKUP($D4921,Winback!$B$2:$C$300,2,0),""))</f>
        <v/>
      </c>
      <c r="S4921">
        <f>IF($E4921=1,"NP","")&amp;IF($G4921=1,"+MOV","")&amp;IF($I4921=1,"+CS","")&amp;IF($K4921=1,"+WB","")</f>
        <v/>
      </c>
      <c r="T4921">
        <f>$E4921+$G4921+$I4921+$K4921</f>
        <v/>
      </c>
    </row>
    <row r="4922">
      <c r="A4922" t="inlineStr">
        <is>
          <t>347439030000</t>
        </is>
      </c>
      <c r="B4922" t="inlineStr">
        <is>
          <t>34743903</t>
        </is>
      </c>
      <c r="C4922" t="inlineStr">
        <is>
          <t>ZORAIDA ISABEL HERRERA PUERTAS</t>
        </is>
      </c>
      <c r="D4922" t="inlineStr">
        <is>
          <t>ZORAIDAISABELHERRERAPUERTAS</t>
        </is>
      </c>
      <c r="E4922">
        <f>IF(COUNTIFS(Registros!$A$2:$A$6000,"NP",Registros!$B$2:$B$6000,$A4922)&gt;0,1,0)</f>
        <v/>
      </c>
      <c r="F4922">
        <f>IF($E4922=1,SUMIFS(Registros!$F$2:$F$6000,Registros!$A$2:$A$6000,"NP",Registros!$B$2:$B$6000,$A4922),0)</f>
        <v/>
      </c>
      <c r="G4922">
        <f>IF(COUNTIFS(Registros!$A$2:$A$6000,"MOV",Registros!$B$2:$B$6000,$A4922)&gt;0,1,0)</f>
        <v/>
      </c>
      <c r="H4922">
        <f>IF($G4922=1,SUMIFS(Registros!$F$2:$F$6000,Registros!$A$2:$A$6000,"MOV",Registros!$B$2:$B$6000,$A4922),0)</f>
        <v/>
      </c>
      <c r="I4922">
        <f>IF(COUNTIFS(Registros!$A$2:$A$6000,"CS",Registros!$B$2:$B$6000,$A4922)&gt;0,1,0)</f>
        <v/>
      </c>
      <c r="J4922">
        <f>IF($I4922=1,SUMIFS(Registros!$I$2:$I$6000,Registros!$A$2:$A$6000,"CS",Registros!$B$2:$B$6000,$A4922),0)</f>
        <v/>
      </c>
      <c r="K4922">
        <f>IF(COUNTIFS(Winback!$K$2:$K$300,$D4922)&gt;0,1,0)</f>
        <v/>
      </c>
      <c r="L4922">
        <f>IF(AND($K4922=1,LEFT($A4922,3)="WB-"),SUMIFS(Winback!$D$2:$D$300,Winback!$K$2:$K$300,$D4922),0)</f>
        <v/>
      </c>
      <c r="M4922">
        <f>IF(OR($E4922=1,$G4922=1,SUMIFS(Registros!$J$2:$J$6000,Registros!$B$2:$B$6000,$A4922)&gt;0),1,0)</f>
        <v/>
      </c>
      <c r="N4922">
        <f>IF($J4922&gt;0,1,IF(COUNTIFS(Registros!$A$2:$A$6000,"CS",Registros!$B$2:$B$6000,$A4922,Registros!$K$2:$K$6000,"&lt;&gt;")&gt;0,1,0))</f>
        <v/>
      </c>
      <c r="O4922">
        <f>IF(AND($K4922=1,$E4922=0,$G4922=0,$I4922=0),"WINBACK",IF(AND($M4922=1,$N4922&gt;0),"CONVERGENTE",IF($M4922=1,"SOLO MÓVIL",IF($N4922&gt;0,"SOLO FIJO / INTERNET","SIN SERVICIOS"))))</f>
        <v/>
      </c>
      <c r="P4922">
        <f>IF($O4922="WINBACK","Recuperar (winback)",IF($O4922="CONVERGENTE","Upgrade / más líneas",IF($O4922="SOLO MÓVIL","Ofrecer fijo + internet (FLBBTV)",IF($O4922="SOLO FIJO / INTERNET","Ofrecer línea móvil Nextphone","Oferta completa (móvil + fijo + internet)"))))</f>
        <v/>
      </c>
      <c r="Q4922">
        <f>$F4922+$H4922+$L4922</f>
        <v/>
      </c>
      <c r="R4922">
        <f>IFERROR(VLOOKUP($A4922,Registros!$B$2:$G$6000,6,0),IFERROR(VLOOKUP($D4922,Winback!$B$2:$C$300,2,0),""))</f>
        <v/>
      </c>
      <c r="S4922">
        <f>IF($E4922=1,"NP","")&amp;IF($G4922=1,"+MOV","")&amp;IF($I4922=1,"+CS","")&amp;IF($K4922=1,"+WB","")</f>
        <v/>
      </c>
      <c r="T4922">
        <f>$E4922+$G4922+$I4922+$K4922</f>
        <v/>
      </c>
    </row>
    <row r="4923">
      <c r="A4923" t="inlineStr">
        <is>
          <t>323086430000</t>
        </is>
      </c>
      <c r="B4923" t="inlineStr">
        <is>
          <t>32308643</t>
        </is>
      </c>
      <c r="C4923" t="inlineStr">
        <is>
          <t>ZUANBAO LU</t>
        </is>
      </c>
      <c r="D4923" t="inlineStr">
        <is>
          <t>ZUANBAOLU</t>
        </is>
      </c>
      <c r="E4923">
        <f>IF(COUNTIFS(Registros!$A$2:$A$6000,"NP",Registros!$B$2:$B$6000,$A4923)&gt;0,1,0)</f>
        <v/>
      </c>
      <c r="F4923">
        <f>IF($E4923=1,SUMIFS(Registros!$F$2:$F$6000,Registros!$A$2:$A$6000,"NP",Registros!$B$2:$B$6000,$A4923),0)</f>
        <v/>
      </c>
      <c r="G4923">
        <f>IF(COUNTIFS(Registros!$A$2:$A$6000,"MOV",Registros!$B$2:$B$6000,$A4923)&gt;0,1,0)</f>
        <v/>
      </c>
      <c r="H4923">
        <f>IF($G4923=1,SUMIFS(Registros!$F$2:$F$6000,Registros!$A$2:$A$6000,"MOV",Registros!$B$2:$B$6000,$A4923),0)</f>
        <v/>
      </c>
      <c r="I4923">
        <f>IF(COUNTIFS(Registros!$A$2:$A$6000,"CS",Registros!$B$2:$B$6000,$A4923)&gt;0,1,0)</f>
        <v/>
      </c>
      <c r="J4923">
        <f>IF($I4923=1,SUMIFS(Registros!$I$2:$I$6000,Registros!$A$2:$A$6000,"CS",Registros!$B$2:$B$6000,$A4923),0)</f>
        <v/>
      </c>
      <c r="K4923">
        <f>IF(COUNTIFS(Winback!$K$2:$K$300,$D4923)&gt;0,1,0)</f>
        <v/>
      </c>
      <c r="L4923">
        <f>IF(AND($K4923=1,LEFT($A4923,3)="WB-"),SUMIFS(Winback!$D$2:$D$300,Winback!$K$2:$K$300,$D4923),0)</f>
        <v/>
      </c>
      <c r="M4923">
        <f>IF(OR($E4923=1,$G4923=1,SUMIFS(Registros!$J$2:$J$6000,Registros!$B$2:$B$6000,$A4923)&gt;0),1,0)</f>
        <v/>
      </c>
      <c r="N4923">
        <f>IF($J4923&gt;0,1,IF(COUNTIFS(Registros!$A$2:$A$6000,"CS",Registros!$B$2:$B$6000,$A4923,Registros!$K$2:$K$6000,"&lt;&gt;")&gt;0,1,0))</f>
        <v/>
      </c>
      <c r="O4923">
        <f>IF(AND($K4923=1,$E4923=0,$G4923=0,$I4923=0),"WINBACK",IF(AND($M4923=1,$N4923&gt;0),"CONVERGENTE",IF($M4923=1,"SOLO MÓVIL",IF($N4923&gt;0,"SOLO FIJO / INTERNET","SIN SERVICIOS"))))</f>
        <v/>
      </c>
      <c r="P4923">
        <f>IF($O4923="WINBACK","Recuperar (winback)",IF($O4923="CONVERGENTE","Upgrade / más líneas",IF($O4923="SOLO MÓVIL","Ofrecer fijo + internet (FLBBTV)",IF($O4923="SOLO FIJO / INTERNET","Ofrecer línea móvil Nextphone","Oferta completa (móvil + fijo + internet)"))))</f>
        <v/>
      </c>
      <c r="Q4923">
        <f>$F4923+$H4923+$L4923</f>
        <v/>
      </c>
      <c r="R4923">
        <f>IFERROR(VLOOKUP($A4923,Registros!$B$2:$G$6000,6,0),IFERROR(VLOOKUP($D4923,Winback!$B$2:$C$300,2,0),""))</f>
        <v/>
      </c>
      <c r="S4923">
        <f>IF($E4923=1,"NP","")&amp;IF($G4923=1,"+MOV","")&amp;IF($I4923=1,"+CS","")&amp;IF($K4923=1,"+WB","")</f>
        <v/>
      </c>
      <c r="T4923">
        <f>$E4923+$G4923+$I4923+$K4923</f>
        <v/>
      </c>
    </row>
    <row r="4924">
      <c r="A4924" t="inlineStr">
        <is>
          <t>331085940000</t>
        </is>
      </c>
      <c r="B4924" t="inlineStr">
        <is>
          <t>33108594</t>
        </is>
      </c>
      <c r="C4924" t="inlineStr">
        <is>
          <t>ZUANLIN FENG</t>
        </is>
      </c>
      <c r="D4924" t="inlineStr">
        <is>
          <t>ZUANLINFENG</t>
        </is>
      </c>
      <c r="E4924">
        <f>IF(COUNTIFS(Registros!$A$2:$A$6000,"NP",Registros!$B$2:$B$6000,$A4924)&gt;0,1,0)</f>
        <v/>
      </c>
      <c r="F4924">
        <f>IF($E4924=1,SUMIFS(Registros!$F$2:$F$6000,Registros!$A$2:$A$6000,"NP",Registros!$B$2:$B$6000,$A4924),0)</f>
        <v/>
      </c>
      <c r="G4924">
        <f>IF(COUNTIFS(Registros!$A$2:$A$6000,"MOV",Registros!$B$2:$B$6000,$A4924)&gt;0,1,0)</f>
        <v/>
      </c>
      <c r="H4924">
        <f>IF($G4924=1,SUMIFS(Registros!$F$2:$F$6000,Registros!$A$2:$A$6000,"MOV",Registros!$B$2:$B$6000,$A4924),0)</f>
        <v/>
      </c>
      <c r="I4924">
        <f>IF(COUNTIFS(Registros!$A$2:$A$6000,"CS",Registros!$B$2:$B$6000,$A4924)&gt;0,1,0)</f>
        <v/>
      </c>
      <c r="J4924">
        <f>IF($I4924=1,SUMIFS(Registros!$I$2:$I$6000,Registros!$A$2:$A$6000,"CS",Registros!$B$2:$B$6000,$A4924),0)</f>
        <v/>
      </c>
      <c r="K4924">
        <f>IF(COUNTIFS(Winback!$K$2:$K$300,$D4924)&gt;0,1,0)</f>
        <v/>
      </c>
      <c r="L4924">
        <f>IF(AND($K4924=1,LEFT($A4924,3)="WB-"),SUMIFS(Winback!$D$2:$D$300,Winback!$K$2:$K$300,$D4924),0)</f>
        <v/>
      </c>
      <c r="M4924">
        <f>IF(OR($E4924=1,$G4924=1,SUMIFS(Registros!$J$2:$J$6000,Registros!$B$2:$B$6000,$A4924)&gt;0),1,0)</f>
        <v/>
      </c>
      <c r="N4924">
        <f>IF($J4924&gt;0,1,IF(COUNTIFS(Registros!$A$2:$A$6000,"CS",Registros!$B$2:$B$6000,$A4924,Registros!$K$2:$K$6000,"&lt;&gt;")&gt;0,1,0))</f>
        <v/>
      </c>
      <c r="O4924">
        <f>IF(AND($K4924=1,$E4924=0,$G4924=0,$I4924=0),"WINBACK",IF(AND($M4924=1,$N4924&gt;0),"CONVERGENTE",IF($M4924=1,"SOLO MÓVIL",IF($N4924&gt;0,"SOLO FIJO / INTERNET","SIN SERVICIOS"))))</f>
        <v/>
      </c>
      <c r="P4924">
        <f>IF($O4924="WINBACK","Recuperar (winback)",IF($O4924="CONVERGENTE","Upgrade / más líneas",IF($O4924="SOLO MÓVIL","Ofrecer fijo + internet (FLBBTV)",IF($O4924="SOLO FIJO / INTERNET","Ofrecer línea móvil Nextphone","Oferta completa (móvil + fijo + internet)"))))</f>
        <v/>
      </c>
      <c r="Q4924">
        <f>$F4924+$H4924+$L4924</f>
        <v/>
      </c>
      <c r="R4924">
        <f>IFERROR(VLOOKUP($A4924,Registros!$B$2:$G$6000,6,0),IFERROR(VLOOKUP($D4924,Winback!$B$2:$C$300,2,0),""))</f>
        <v/>
      </c>
      <c r="S4924">
        <f>IF($E4924=1,"NP","")&amp;IF($G4924=1,"+MOV","")&amp;IF($I4924=1,"+CS","")&amp;IF($K4924=1,"+WB","")</f>
        <v/>
      </c>
      <c r="T4924">
        <f>$E4924+$G4924+$I4924+$K4924</f>
        <v/>
      </c>
    </row>
    <row r="4925">
      <c r="A4925" t="inlineStr">
        <is>
          <t>359071900000</t>
        </is>
      </c>
      <c r="B4925" t="inlineStr">
        <is>
          <t>35907190</t>
        </is>
      </c>
      <c r="C4925" t="inlineStr">
        <is>
          <t>ZUELLEN ZAYURI BLANCO DUARTE</t>
        </is>
      </c>
      <c r="D4925" t="inlineStr">
        <is>
          <t>ZUELLENZAYURIBLANCODUARTE</t>
        </is>
      </c>
      <c r="E4925">
        <f>IF(COUNTIFS(Registros!$A$2:$A$6000,"NP",Registros!$B$2:$B$6000,$A4925)&gt;0,1,0)</f>
        <v/>
      </c>
      <c r="F4925">
        <f>IF($E4925=1,SUMIFS(Registros!$F$2:$F$6000,Registros!$A$2:$A$6000,"NP",Registros!$B$2:$B$6000,$A4925),0)</f>
        <v/>
      </c>
      <c r="G4925">
        <f>IF(COUNTIFS(Registros!$A$2:$A$6000,"MOV",Registros!$B$2:$B$6000,$A4925)&gt;0,1,0)</f>
        <v/>
      </c>
      <c r="H4925">
        <f>IF($G4925=1,SUMIFS(Registros!$F$2:$F$6000,Registros!$A$2:$A$6000,"MOV",Registros!$B$2:$B$6000,$A4925),0)</f>
        <v/>
      </c>
      <c r="I4925">
        <f>IF(COUNTIFS(Registros!$A$2:$A$6000,"CS",Registros!$B$2:$B$6000,$A4925)&gt;0,1,0)</f>
        <v/>
      </c>
      <c r="J4925">
        <f>IF($I4925=1,SUMIFS(Registros!$I$2:$I$6000,Registros!$A$2:$A$6000,"CS",Registros!$B$2:$B$6000,$A4925),0)</f>
        <v/>
      </c>
      <c r="K4925">
        <f>IF(COUNTIFS(Winback!$K$2:$K$300,$D4925)&gt;0,1,0)</f>
        <v/>
      </c>
      <c r="L4925">
        <f>IF(AND($K4925=1,LEFT($A4925,3)="WB-"),SUMIFS(Winback!$D$2:$D$300,Winback!$K$2:$K$300,$D4925),0)</f>
        <v/>
      </c>
      <c r="M4925">
        <f>IF(OR($E4925=1,$G4925=1,SUMIFS(Registros!$J$2:$J$6000,Registros!$B$2:$B$6000,$A4925)&gt;0),1,0)</f>
        <v/>
      </c>
      <c r="N4925">
        <f>IF($J4925&gt;0,1,IF(COUNTIFS(Registros!$A$2:$A$6000,"CS",Registros!$B$2:$B$6000,$A4925,Registros!$K$2:$K$6000,"&lt;&gt;")&gt;0,1,0))</f>
        <v/>
      </c>
      <c r="O4925">
        <f>IF(AND($K4925=1,$E4925=0,$G4925=0,$I4925=0),"WINBACK",IF(AND($M4925=1,$N4925&gt;0),"CONVERGENTE",IF($M4925=1,"SOLO MÓVIL",IF($N4925&gt;0,"SOLO FIJO / INTERNET","SIN SERVICIOS"))))</f>
        <v/>
      </c>
      <c r="P4925">
        <f>IF($O4925="WINBACK","Recuperar (winback)",IF($O4925="CONVERGENTE","Upgrade / más líneas",IF($O4925="SOLO MÓVIL","Ofrecer fijo + internet (FLBBTV)",IF($O4925="SOLO FIJO / INTERNET","Ofrecer línea móvil Nextphone","Oferta completa (móvil + fijo + internet)"))))</f>
        <v/>
      </c>
      <c r="Q4925">
        <f>$F4925+$H4925+$L4925</f>
        <v/>
      </c>
      <c r="R4925">
        <f>IFERROR(VLOOKUP($A4925,Registros!$B$2:$G$6000,6,0),IFERROR(VLOOKUP($D4925,Winback!$B$2:$C$300,2,0),""))</f>
        <v/>
      </c>
      <c r="S4925">
        <f>IF($E4925=1,"NP","")&amp;IF($G4925=1,"+MOV","")&amp;IF($I4925=1,"+CS","")&amp;IF($K4925=1,"+WB","")</f>
        <v/>
      </c>
      <c r="T4925">
        <f>$E4925+$G4925+$I4925+$K4925</f>
        <v/>
      </c>
    </row>
    <row r="4926">
      <c r="A4926" t="inlineStr">
        <is>
          <t>335021560000</t>
        </is>
      </c>
      <c r="B4926" t="inlineStr">
        <is>
          <t>33502156</t>
        </is>
      </c>
      <c r="C4926" t="inlineStr">
        <is>
          <t>ZULAY ZULIBETH WATTS PLANES</t>
        </is>
      </c>
      <c r="D4926" t="inlineStr">
        <is>
          <t>ZULAYZULIBETHWATTSPLANES</t>
        </is>
      </c>
      <c r="E4926">
        <f>IF(COUNTIFS(Registros!$A$2:$A$6000,"NP",Registros!$B$2:$B$6000,$A4926)&gt;0,1,0)</f>
        <v/>
      </c>
      <c r="F4926">
        <f>IF($E4926=1,SUMIFS(Registros!$F$2:$F$6000,Registros!$A$2:$A$6000,"NP",Registros!$B$2:$B$6000,$A4926),0)</f>
        <v/>
      </c>
      <c r="G4926">
        <f>IF(COUNTIFS(Registros!$A$2:$A$6000,"MOV",Registros!$B$2:$B$6000,$A4926)&gt;0,1,0)</f>
        <v/>
      </c>
      <c r="H4926">
        <f>IF($G4926=1,SUMIFS(Registros!$F$2:$F$6000,Registros!$A$2:$A$6000,"MOV",Registros!$B$2:$B$6000,$A4926),0)</f>
        <v/>
      </c>
      <c r="I4926">
        <f>IF(COUNTIFS(Registros!$A$2:$A$6000,"CS",Registros!$B$2:$B$6000,$A4926)&gt;0,1,0)</f>
        <v/>
      </c>
      <c r="J4926">
        <f>IF($I4926=1,SUMIFS(Registros!$I$2:$I$6000,Registros!$A$2:$A$6000,"CS",Registros!$B$2:$B$6000,$A4926),0)</f>
        <v/>
      </c>
      <c r="K4926">
        <f>IF(COUNTIFS(Winback!$K$2:$K$300,$D4926)&gt;0,1,0)</f>
        <v/>
      </c>
      <c r="L4926">
        <f>IF(AND($K4926=1,LEFT($A4926,3)="WB-"),SUMIFS(Winback!$D$2:$D$300,Winback!$K$2:$K$300,$D4926),0)</f>
        <v/>
      </c>
      <c r="M4926">
        <f>IF(OR($E4926=1,$G4926=1,SUMIFS(Registros!$J$2:$J$6000,Registros!$B$2:$B$6000,$A4926)&gt;0),1,0)</f>
        <v/>
      </c>
      <c r="N4926">
        <f>IF($J4926&gt;0,1,IF(COUNTIFS(Registros!$A$2:$A$6000,"CS",Registros!$B$2:$B$6000,$A4926,Registros!$K$2:$K$6000,"&lt;&gt;")&gt;0,1,0))</f>
        <v/>
      </c>
      <c r="O4926">
        <f>IF(AND($K4926=1,$E4926=0,$G4926=0,$I4926=0),"WINBACK",IF(AND($M4926=1,$N4926&gt;0),"CONVERGENTE",IF($M4926=1,"SOLO MÓVIL",IF($N4926&gt;0,"SOLO FIJO / INTERNET","SIN SERVICIOS"))))</f>
        <v/>
      </c>
      <c r="P4926">
        <f>IF($O4926="WINBACK","Recuperar (winback)",IF($O4926="CONVERGENTE","Upgrade / más líneas",IF($O4926="SOLO MÓVIL","Ofrecer fijo + internet (FLBBTV)",IF($O4926="SOLO FIJO / INTERNET","Ofrecer línea móvil Nextphone","Oferta completa (móvil + fijo + internet)"))))</f>
        <v/>
      </c>
      <c r="Q4926">
        <f>$F4926+$H4926+$L4926</f>
        <v/>
      </c>
      <c r="R4926">
        <f>IFERROR(VLOOKUP($A4926,Registros!$B$2:$G$6000,6,0),IFERROR(VLOOKUP($D4926,Winback!$B$2:$C$300,2,0),""))</f>
        <v/>
      </c>
      <c r="S4926">
        <f>IF($E4926=1,"NP","")&amp;IF($G4926=1,"+MOV","")&amp;IF($I4926=1,"+CS","")&amp;IF($K4926=1,"+WB","")</f>
        <v/>
      </c>
      <c r="T4926">
        <f>$E4926+$G4926+$I4926+$K4926</f>
        <v/>
      </c>
    </row>
    <row r="4927">
      <c r="A4927" t="inlineStr">
        <is>
          <t>347010740000</t>
        </is>
      </c>
      <c r="B4927" t="inlineStr">
        <is>
          <t>34701074</t>
        </is>
      </c>
      <c r="C4927" t="inlineStr">
        <is>
          <t>ZULAYS MABEL BARRANTES BROWN</t>
        </is>
      </c>
      <c r="D4927" t="inlineStr">
        <is>
          <t>ZULAYSMABELBARRANTESBROWN</t>
        </is>
      </c>
      <c r="E4927">
        <f>IF(COUNTIFS(Registros!$A$2:$A$6000,"NP",Registros!$B$2:$B$6000,$A4927)&gt;0,1,0)</f>
        <v/>
      </c>
      <c r="F4927">
        <f>IF($E4927=1,SUMIFS(Registros!$F$2:$F$6000,Registros!$A$2:$A$6000,"NP",Registros!$B$2:$B$6000,$A4927),0)</f>
        <v/>
      </c>
      <c r="G4927">
        <f>IF(COUNTIFS(Registros!$A$2:$A$6000,"MOV",Registros!$B$2:$B$6000,$A4927)&gt;0,1,0)</f>
        <v/>
      </c>
      <c r="H4927">
        <f>IF($G4927=1,SUMIFS(Registros!$F$2:$F$6000,Registros!$A$2:$A$6000,"MOV",Registros!$B$2:$B$6000,$A4927),0)</f>
        <v/>
      </c>
      <c r="I4927">
        <f>IF(COUNTIFS(Registros!$A$2:$A$6000,"CS",Registros!$B$2:$B$6000,$A4927)&gt;0,1,0)</f>
        <v/>
      </c>
      <c r="J4927">
        <f>IF($I4927=1,SUMIFS(Registros!$I$2:$I$6000,Registros!$A$2:$A$6000,"CS",Registros!$B$2:$B$6000,$A4927),0)</f>
        <v/>
      </c>
      <c r="K4927">
        <f>IF(COUNTIFS(Winback!$K$2:$K$300,$D4927)&gt;0,1,0)</f>
        <v/>
      </c>
      <c r="L4927">
        <f>IF(AND($K4927=1,LEFT($A4927,3)="WB-"),SUMIFS(Winback!$D$2:$D$300,Winback!$K$2:$K$300,$D4927),0)</f>
        <v/>
      </c>
      <c r="M4927">
        <f>IF(OR($E4927=1,$G4927=1,SUMIFS(Registros!$J$2:$J$6000,Registros!$B$2:$B$6000,$A4927)&gt;0),1,0)</f>
        <v/>
      </c>
      <c r="N4927">
        <f>IF($J4927&gt;0,1,IF(COUNTIFS(Registros!$A$2:$A$6000,"CS",Registros!$B$2:$B$6000,$A4927,Registros!$K$2:$K$6000,"&lt;&gt;")&gt;0,1,0))</f>
        <v/>
      </c>
      <c r="O4927">
        <f>IF(AND($K4927=1,$E4927=0,$G4927=0,$I4927=0),"WINBACK",IF(AND($M4927=1,$N4927&gt;0),"CONVERGENTE",IF($M4927=1,"SOLO MÓVIL",IF($N4927&gt;0,"SOLO FIJO / INTERNET","SIN SERVICIOS"))))</f>
        <v/>
      </c>
      <c r="P4927">
        <f>IF($O4927="WINBACK","Recuperar (winback)",IF($O4927="CONVERGENTE","Upgrade / más líneas",IF($O4927="SOLO MÓVIL","Ofrecer fijo + internet (FLBBTV)",IF($O4927="SOLO FIJO / INTERNET","Ofrecer línea móvil Nextphone","Oferta completa (móvil + fijo + internet)"))))</f>
        <v/>
      </c>
      <c r="Q4927">
        <f>$F4927+$H4927+$L4927</f>
        <v/>
      </c>
      <c r="R4927">
        <f>IFERROR(VLOOKUP($A4927,Registros!$B$2:$G$6000,6,0),IFERROR(VLOOKUP($D4927,Winback!$B$2:$C$300,2,0),""))</f>
        <v/>
      </c>
      <c r="S4927">
        <f>IF($E4927=1,"NP","")&amp;IF($G4927=1,"+MOV","")&amp;IF($I4927=1,"+CS","")&amp;IF($K4927=1,"+WB","")</f>
        <v/>
      </c>
      <c r="T4927">
        <f>$E4927+$G4927+$I4927+$K4927</f>
        <v/>
      </c>
    </row>
    <row r="4928">
      <c r="A4928" t="inlineStr">
        <is>
          <t>319063460000</t>
        </is>
      </c>
      <c r="B4928" t="inlineStr">
        <is>
          <t>31906346</t>
        </is>
      </c>
      <c r="C4928" t="inlineStr">
        <is>
          <t>ZULEICA CHUNG YAU</t>
        </is>
      </c>
      <c r="D4928" t="inlineStr">
        <is>
          <t>ZULEICACHUNGYAU</t>
        </is>
      </c>
      <c r="E4928">
        <f>IF(COUNTIFS(Registros!$A$2:$A$6000,"NP",Registros!$B$2:$B$6000,$A4928)&gt;0,1,0)</f>
        <v/>
      </c>
      <c r="F4928">
        <f>IF($E4928=1,SUMIFS(Registros!$F$2:$F$6000,Registros!$A$2:$A$6000,"NP",Registros!$B$2:$B$6000,$A4928),0)</f>
        <v/>
      </c>
      <c r="G4928">
        <f>IF(COUNTIFS(Registros!$A$2:$A$6000,"MOV",Registros!$B$2:$B$6000,$A4928)&gt;0,1,0)</f>
        <v/>
      </c>
      <c r="H4928">
        <f>IF($G4928=1,SUMIFS(Registros!$F$2:$F$6000,Registros!$A$2:$A$6000,"MOV",Registros!$B$2:$B$6000,$A4928),0)</f>
        <v/>
      </c>
      <c r="I4928">
        <f>IF(COUNTIFS(Registros!$A$2:$A$6000,"CS",Registros!$B$2:$B$6000,$A4928)&gt;0,1,0)</f>
        <v/>
      </c>
      <c r="J4928">
        <f>IF($I4928=1,SUMIFS(Registros!$I$2:$I$6000,Registros!$A$2:$A$6000,"CS",Registros!$B$2:$B$6000,$A4928),0)</f>
        <v/>
      </c>
      <c r="K4928">
        <f>IF(COUNTIFS(Winback!$K$2:$K$300,$D4928)&gt;0,1,0)</f>
        <v/>
      </c>
      <c r="L4928">
        <f>IF(AND($K4928=1,LEFT($A4928,3)="WB-"),SUMIFS(Winback!$D$2:$D$300,Winback!$K$2:$K$300,$D4928),0)</f>
        <v/>
      </c>
      <c r="M4928">
        <f>IF(OR($E4928=1,$G4928=1,SUMIFS(Registros!$J$2:$J$6000,Registros!$B$2:$B$6000,$A4928)&gt;0),1,0)</f>
        <v/>
      </c>
      <c r="N4928">
        <f>IF($J4928&gt;0,1,IF(COUNTIFS(Registros!$A$2:$A$6000,"CS",Registros!$B$2:$B$6000,$A4928,Registros!$K$2:$K$6000,"&lt;&gt;")&gt;0,1,0))</f>
        <v/>
      </c>
      <c r="O4928">
        <f>IF(AND($K4928=1,$E4928=0,$G4928=0,$I4928=0),"WINBACK",IF(AND($M4928=1,$N4928&gt;0),"CONVERGENTE",IF($M4928=1,"SOLO MÓVIL",IF($N4928&gt;0,"SOLO FIJO / INTERNET","SIN SERVICIOS"))))</f>
        <v/>
      </c>
      <c r="P4928">
        <f>IF($O4928="WINBACK","Recuperar (winback)",IF($O4928="CONVERGENTE","Upgrade / más líneas",IF($O4928="SOLO MÓVIL","Ofrecer fijo + internet (FLBBTV)",IF($O4928="SOLO FIJO / INTERNET","Ofrecer línea móvil Nextphone","Oferta completa (móvil + fijo + internet)"))))</f>
        <v/>
      </c>
      <c r="Q4928">
        <f>$F4928+$H4928+$L4928</f>
        <v/>
      </c>
      <c r="R4928">
        <f>IFERROR(VLOOKUP($A4928,Registros!$B$2:$G$6000,6,0),IFERROR(VLOOKUP($D4928,Winback!$B$2:$C$300,2,0),""))</f>
        <v/>
      </c>
      <c r="S4928">
        <f>IF($E4928=1,"NP","")&amp;IF($G4928=1,"+MOV","")&amp;IF($I4928=1,"+CS","")&amp;IF($K4928=1,"+WB","")</f>
        <v/>
      </c>
      <c r="T4928">
        <f>$E4928+$G4928+$I4928+$K4928</f>
        <v/>
      </c>
    </row>
    <row r="4929">
      <c r="A4929" t="inlineStr">
        <is>
          <t>132001350000</t>
        </is>
      </c>
      <c r="B4929" t="inlineStr">
        <is>
          <t>13200135</t>
        </is>
      </c>
      <c r="C4929" t="inlineStr">
        <is>
          <t>ZULEIKA GONZALEZ DE CUBILLA</t>
        </is>
      </c>
      <c r="D4929" t="inlineStr">
        <is>
          <t>ZULEIKAGONZALEZDECUBILLA</t>
        </is>
      </c>
      <c r="E4929">
        <f>IF(COUNTIFS(Registros!$A$2:$A$6000,"NP",Registros!$B$2:$B$6000,$A4929)&gt;0,1,0)</f>
        <v/>
      </c>
      <c r="F4929">
        <f>IF($E4929=1,SUMIFS(Registros!$F$2:$F$6000,Registros!$A$2:$A$6000,"NP",Registros!$B$2:$B$6000,$A4929),0)</f>
        <v/>
      </c>
      <c r="G4929">
        <f>IF(COUNTIFS(Registros!$A$2:$A$6000,"MOV",Registros!$B$2:$B$6000,$A4929)&gt;0,1,0)</f>
        <v/>
      </c>
      <c r="H4929">
        <f>IF($G4929=1,SUMIFS(Registros!$F$2:$F$6000,Registros!$A$2:$A$6000,"MOV",Registros!$B$2:$B$6000,$A4929),0)</f>
        <v/>
      </c>
      <c r="I4929">
        <f>IF(COUNTIFS(Registros!$A$2:$A$6000,"CS",Registros!$B$2:$B$6000,$A4929)&gt;0,1,0)</f>
        <v/>
      </c>
      <c r="J4929">
        <f>IF($I4929=1,SUMIFS(Registros!$I$2:$I$6000,Registros!$A$2:$A$6000,"CS",Registros!$B$2:$B$6000,$A4929),0)</f>
        <v/>
      </c>
      <c r="K4929">
        <f>IF(COUNTIFS(Winback!$K$2:$K$300,$D4929)&gt;0,1,0)</f>
        <v/>
      </c>
      <c r="L4929">
        <f>IF(AND($K4929=1,LEFT($A4929,3)="WB-"),SUMIFS(Winback!$D$2:$D$300,Winback!$K$2:$K$300,$D4929),0)</f>
        <v/>
      </c>
      <c r="M4929">
        <f>IF(OR($E4929=1,$G4929=1,SUMIFS(Registros!$J$2:$J$6000,Registros!$B$2:$B$6000,$A4929)&gt;0),1,0)</f>
        <v/>
      </c>
      <c r="N4929">
        <f>IF($J4929&gt;0,1,IF(COUNTIFS(Registros!$A$2:$A$6000,"CS",Registros!$B$2:$B$6000,$A4929,Registros!$K$2:$K$6000,"&lt;&gt;")&gt;0,1,0))</f>
        <v/>
      </c>
      <c r="O4929">
        <f>IF(AND($K4929=1,$E4929=0,$G4929=0,$I4929=0),"WINBACK",IF(AND($M4929=1,$N4929&gt;0),"CONVERGENTE",IF($M4929=1,"SOLO MÓVIL",IF($N4929&gt;0,"SOLO FIJO / INTERNET","SIN SERVICIOS"))))</f>
        <v/>
      </c>
      <c r="P4929">
        <f>IF($O4929="WINBACK","Recuperar (winback)",IF($O4929="CONVERGENTE","Upgrade / más líneas",IF($O4929="SOLO MÓVIL","Ofrecer fijo + internet (FLBBTV)",IF($O4929="SOLO FIJO / INTERNET","Ofrecer línea móvil Nextphone","Oferta completa (móvil + fijo + internet)"))))</f>
        <v/>
      </c>
      <c r="Q4929">
        <f>$F4929+$H4929+$L4929</f>
        <v/>
      </c>
      <c r="R4929">
        <f>IFERROR(VLOOKUP($A4929,Registros!$B$2:$G$6000,6,0),IFERROR(VLOOKUP($D4929,Winback!$B$2:$C$300,2,0),""))</f>
        <v/>
      </c>
      <c r="S4929">
        <f>IF($E4929=1,"NP","")&amp;IF($G4929=1,"+MOV","")&amp;IF($I4929=1,"+CS","")&amp;IF($K4929=1,"+WB","")</f>
        <v/>
      </c>
      <c r="T4929">
        <f>$E4929+$G4929+$I4929+$K4929</f>
        <v/>
      </c>
    </row>
    <row r="4930">
      <c r="A4930" t="inlineStr">
        <is>
          <t>342211910000</t>
        </is>
      </c>
      <c r="B4930" t="inlineStr">
        <is>
          <t>34221191</t>
        </is>
      </c>
      <c r="C4930" t="inlineStr">
        <is>
          <t>ZULEIKA INES CARRERA YEE</t>
        </is>
      </c>
      <c r="D4930" t="inlineStr">
        <is>
          <t>ZULEIKAINESCARRERAYEE</t>
        </is>
      </c>
      <c r="E4930">
        <f>IF(COUNTIFS(Registros!$A$2:$A$6000,"NP",Registros!$B$2:$B$6000,$A4930)&gt;0,1,0)</f>
        <v/>
      </c>
      <c r="F4930">
        <f>IF($E4930=1,SUMIFS(Registros!$F$2:$F$6000,Registros!$A$2:$A$6000,"NP",Registros!$B$2:$B$6000,$A4930),0)</f>
        <v/>
      </c>
      <c r="G4930">
        <f>IF(COUNTIFS(Registros!$A$2:$A$6000,"MOV",Registros!$B$2:$B$6000,$A4930)&gt;0,1,0)</f>
        <v/>
      </c>
      <c r="H4930">
        <f>IF($G4930=1,SUMIFS(Registros!$F$2:$F$6000,Registros!$A$2:$A$6000,"MOV",Registros!$B$2:$B$6000,$A4930),0)</f>
        <v/>
      </c>
      <c r="I4930">
        <f>IF(COUNTIFS(Registros!$A$2:$A$6000,"CS",Registros!$B$2:$B$6000,$A4930)&gt;0,1,0)</f>
        <v/>
      </c>
      <c r="J4930">
        <f>IF($I4930=1,SUMIFS(Registros!$I$2:$I$6000,Registros!$A$2:$A$6000,"CS",Registros!$B$2:$B$6000,$A4930),0)</f>
        <v/>
      </c>
      <c r="K4930">
        <f>IF(COUNTIFS(Winback!$K$2:$K$300,$D4930)&gt;0,1,0)</f>
        <v/>
      </c>
      <c r="L4930">
        <f>IF(AND($K4930=1,LEFT($A4930,3)="WB-"),SUMIFS(Winback!$D$2:$D$300,Winback!$K$2:$K$300,$D4930),0)</f>
        <v/>
      </c>
      <c r="M4930">
        <f>IF(OR($E4930=1,$G4930=1,SUMIFS(Registros!$J$2:$J$6000,Registros!$B$2:$B$6000,$A4930)&gt;0),1,0)</f>
        <v/>
      </c>
      <c r="N4930">
        <f>IF($J4930&gt;0,1,IF(COUNTIFS(Registros!$A$2:$A$6000,"CS",Registros!$B$2:$B$6000,$A4930,Registros!$K$2:$K$6000,"&lt;&gt;")&gt;0,1,0))</f>
        <v/>
      </c>
      <c r="O4930">
        <f>IF(AND($K4930=1,$E4930=0,$G4930=0,$I4930=0),"WINBACK",IF(AND($M4930=1,$N4930&gt;0),"CONVERGENTE",IF($M4930=1,"SOLO MÓVIL",IF($N4930&gt;0,"SOLO FIJO / INTERNET","SIN SERVICIOS"))))</f>
        <v/>
      </c>
      <c r="P4930">
        <f>IF($O4930="WINBACK","Recuperar (winback)",IF($O4930="CONVERGENTE","Upgrade / más líneas",IF($O4930="SOLO MÓVIL","Ofrecer fijo + internet (FLBBTV)",IF($O4930="SOLO FIJO / INTERNET","Ofrecer línea móvil Nextphone","Oferta completa (móvil + fijo + internet)"))))</f>
        <v/>
      </c>
      <c r="Q4930">
        <f>$F4930+$H4930+$L4930</f>
        <v/>
      </c>
      <c r="R4930">
        <f>IFERROR(VLOOKUP($A4930,Registros!$B$2:$G$6000,6,0),IFERROR(VLOOKUP($D4930,Winback!$B$2:$C$300,2,0),""))</f>
        <v/>
      </c>
      <c r="S4930">
        <f>IF($E4930=1,"NP","")&amp;IF($G4930=1,"+MOV","")&amp;IF($I4930=1,"+CS","")&amp;IF($K4930=1,"+WB","")</f>
        <v/>
      </c>
      <c r="T4930">
        <f>$E4930+$G4930+$I4930+$K4930</f>
        <v/>
      </c>
    </row>
    <row r="4931">
      <c r="A4931" t="inlineStr">
        <is>
          <t>329065570000</t>
        </is>
      </c>
      <c r="B4931" t="inlineStr">
        <is>
          <t>32906557</t>
        </is>
      </c>
      <c r="C4931" t="inlineStr">
        <is>
          <t>ZULEIKA JANETH ESQUIVEL BEITIA</t>
        </is>
      </c>
      <c r="D4931" t="inlineStr">
        <is>
          <t>ZULEIKAJANETHESQUIVELBEITIA</t>
        </is>
      </c>
      <c r="E4931">
        <f>IF(COUNTIFS(Registros!$A$2:$A$6000,"NP",Registros!$B$2:$B$6000,$A4931)&gt;0,1,0)</f>
        <v/>
      </c>
      <c r="F4931">
        <f>IF($E4931=1,SUMIFS(Registros!$F$2:$F$6000,Registros!$A$2:$A$6000,"NP",Registros!$B$2:$B$6000,$A4931),0)</f>
        <v/>
      </c>
      <c r="G4931">
        <f>IF(COUNTIFS(Registros!$A$2:$A$6000,"MOV",Registros!$B$2:$B$6000,$A4931)&gt;0,1,0)</f>
        <v/>
      </c>
      <c r="H4931">
        <f>IF($G4931=1,SUMIFS(Registros!$F$2:$F$6000,Registros!$A$2:$A$6000,"MOV",Registros!$B$2:$B$6000,$A4931),0)</f>
        <v/>
      </c>
      <c r="I4931">
        <f>IF(COUNTIFS(Registros!$A$2:$A$6000,"CS",Registros!$B$2:$B$6000,$A4931)&gt;0,1,0)</f>
        <v/>
      </c>
      <c r="J4931">
        <f>IF($I4931=1,SUMIFS(Registros!$I$2:$I$6000,Registros!$A$2:$A$6000,"CS",Registros!$B$2:$B$6000,$A4931),0)</f>
        <v/>
      </c>
      <c r="K4931">
        <f>IF(COUNTIFS(Winback!$K$2:$K$300,$D4931)&gt;0,1,0)</f>
        <v/>
      </c>
      <c r="L4931">
        <f>IF(AND($K4931=1,LEFT($A4931,3)="WB-"),SUMIFS(Winback!$D$2:$D$300,Winback!$K$2:$K$300,$D4931),0)</f>
        <v/>
      </c>
      <c r="M4931">
        <f>IF(OR($E4931=1,$G4931=1,SUMIFS(Registros!$J$2:$J$6000,Registros!$B$2:$B$6000,$A4931)&gt;0),1,0)</f>
        <v/>
      </c>
      <c r="N4931">
        <f>IF($J4931&gt;0,1,IF(COUNTIFS(Registros!$A$2:$A$6000,"CS",Registros!$B$2:$B$6000,$A4931,Registros!$K$2:$K$6000,"&lt;&gt;")&gt;0,1,0))</f>
        <v/>
      </c>
      <c r="O4931">
        <f>IF(AND($K4931=1,$E4931=0,$G4931=0,$I4931=0),"WINBACK",IF(AND($M4931=1,$N4931&gt;0),"CONVERGENTE",IF($M4931=1,"SOLO MÓVIL",IF($N4931&gt;0,"SOLO FIJO / INTERNET","SIN SERVICIOS"))))</f>
        <v/>
      </c>
      <c r="P4931">
        <f>IF($O4931="WINBACK","Recuperar (winback)",IF($O4931="CONVERGENTE","Upgrade / más líneas",IF($O4931="SOLO MÓVIL","Ofrecer fijo + internet (FLBBTV)",IF($O4931="SOLO FIJO / INTERNET","Ofrecer línea móvil Nextphone","Oferta completa (móvil + fijo + internet)"))))</f>
        <v/>
      </c>
      <c r="Q4931">
        <f>$F4931+$H4931+$L4931</f>
        <v/>
      </c>
      <c r="R4931">
        <f>IFERROR(VLOOKUP($A4931,Registros!$B$2:$G$6000,6,0),IFERROR(VLOOKUP($D4931,Winback!$B$2:$C$300,2,0),""))</f>
        <v/>
      </c>
      <c r="S4931">
        <f>IF($E4931=1,"NP","")&amp;IF($G4931=1,"+MOV","")&amp;IF($I4931=1,"+CS","")&amp;IF($K4931=1,"+WB","")</f>
        <v/>
      </c>
      <c r="T4931">
        <f>$E4931+$G4931+$I4931+$K4931</f>
        <v/>
      </c>
    </row>
    <row r="4932">
      <c r="A4932" t="inlineStr">
        <is>
          <t>354049740000</t>
        </is>
      </c>
      <c r="B4932" t="inlineStr">
        <is>
          <t>35404974</t>
        </is>
      </c>
      <c r="C4932" t="inlineStr">
        <is>
          <t>ZULEIKA YAMIRE CEDEÑO ROJAS DE QUINTERO</t>
        </is>
      </c>
      <c r="D4932" t="inlineStr">
        <is>
          <t>ZULEIKAYAMIRECEDENOROJASDEQUINTERO</t>
        </is>
      </c>
      <c r="E4932">
        <f>IF(COUNTIFS(Registros!$A$2:$A$6000,"NP",Registros!$B$2:$B$6000,$A4932)&gt;0,1,0)</f>
        <v/>
      </c>
      <c r="F4932">
        <f>IF($E4932=1,SUMIFS(Registros!$F$2:$F$6000,Registros!$A$2:$A$6000,"NP",Registros!$B$2:$B$6000,$A4932),0)</f>
        <v/>
      </c>
      <c r="G4932">
        <f>IF(COUNTIFS(Registros!$A$2:$A$6000,"MOV",Registros!$B$2:$B$6000,$A4932)&gt;0,1,0)</f>
        <v/>
      </c>
      <c r="H4932">
        <f>IF($G4932=1,SUMIFS(Registros!$F$2:$F$6000,Registros!$A$2:$A$6000,"MOV",Registros!$B$2:$B$6000,$A4932),0)</f>
        <v/>
      </c>
      <c r="I4932">
        <f>IF(COUNTIFS(Registros!$A$2:$A$6000,"CS",Registros!$B$2:$B$6000,$A4932)&gt;0,1,0)</f>
        <v/>
      </c>
      <c r="J4932">
        <f>IF($I4932=1,SUMIFS(Registros!$I$2:$I$6000,Registros!$A$2:$A$6000,"CS",Registros!$B$2:$B$6000,$A4932),0)</f>
        <v/>
      </c>
      <c r="K4932">
        <f>IF(COUNTIFS(Winback!$K$2:$K$300,$D4932)&gt;0,1,0)</f>
        <v/>
      </c>
      <c r="L4932">
        <f>IF(AND($K4932=1,LEFT($A4932,3)="WB-"),SUMIFS(Winback!$D$2:$D$300,Winback!$K$2:$K$300,$D4932),0)</f>
        <v/>
      </c>
      <c r="M4932">
        <f>IF(OR($E4932=1,$G4932=1,SUMIFS(Registros!$J$2:$J$6000,Registros!$B$2:$B$6000,$A4932)&gt;0),1,0)</f>
        <v/>
      </c>
      <c r="N4932">
        <f>IF($J4932&gt;0,1,IF(COUNTIFS(Registros!$A$2:$A$6000,"CS",Registros!$B$2:$B$6000,$A4932,Registros!$K$2:$K$6000,"&lt;&gt;")&gt;0,1,0))</f>
        <v/>
      </c>
      <c r="O4932">
        <f>IF(AND($K4932=1,$E4932=0,$G4932=0,$I4932=0),"WINBACK",IF(AND($M4932=1,$N4932&gt;0),"CONVERGENTE",IF($M4932=1,"SOLO MÓVIL",IF($N4932&gt;0,"SOLO FIJO / INTERNET","SIN SERVICIOS"))))</f>
        <v/>
      </c>
      <c r="P4932">
        <f>IF($O4932="WINBACK","Recuperar (winback)",IF($O4932="CONVERGENTE","Upgrade / más líneas",IF($O4932="SOLO MÓVIL","Ofrecer fijo + internet (FLBBTV)",IF($O4932="SOLO FIJO / INTERNET","Ofrecer línea móvil Nextphone","Oferta completa (móvil + fijo + internet)"))))</f>
        <v/>
      </c>
      <c r="Q4932">
        <f>$F4932+$H4932+$L4932</f>
        <v/>
      </c>
      <c r="R4932">
        <f>IFERROR(VLOOKUP($A4932,Registros!$B$2:$G$6000,6,0),IFERROR(VLOOKUP($D4932,Winback!$B$2:$C$300,2,0),""))</f>
        <v/>
      </c>
      <c r="S4932">
        <f>IF($E4932=1,"NP","")&amp;IF($G4932=1,"+MOV","")&amp;IF($I4932=1,"+CS","")&amp;IF($K4932=1,"+WB","")</f>
        <v/>
      </c>
      <c r="T4932">
        <f>$E4932+$G4932+$I4932+$K4932</f>
        <v/>
      </c>
    </row>
    <row r="4933">
      <c r="A4933" t="inlineStr">
        <is>
          <t>341440970000</t>
        </is>
      </c>
      <c r="B4933" t="inlineStr">
        <is>
          <t>34144097</t>
        </is>
      </c>
      <c r="C4933" t="inlineStr">
        <is>
          <t>ZULEYKA MUÑOZ SEGUNDO</t>
        </is>
      </c>
      <c r="D4933" t="inlineStr">
        <is>
          <t>ZULEYKAMUNOZSEGUNDO</t>
        </is>
      </c>
      <c r="E4933">
        <f>IF(COUNTIFS(Registros!$A$2:$A$6000,"NP",Registros!$B$2:$B$6000,$A4933)&gt;0,1,0)</f>
        <v/>
      </c>
      <c r="F4933">
        <f>IF($E4933=1,SUMIFS(Registros!$F$2:$F$6000,Registros!$A$2:$A$6000,"NP",Registros!$B$2:$B$6000,$A4933),0)</f>
        <v/>
      </c>
      <c r="G4933">
        <f>IF(COUNTIFS(Registros!$A$2:$A$6000,"MOV",Registros!$B$2:$B$6000,$A4933)&gt;0,1,0)</f>
        <v/>
      </c>
      <c r="H4933">
        <f>IF($G4933=1,SUMIFS(Registros!$F$2:$F$6000,Registros!$A$2:$A$6000,"MOV",Registros!$B$2:$B$6000,$A4933),0)</f>
        <v/>
      </c>
      <c r="I4933">
        <f>IF(COUNTIFS(Registros!$A$2:$A$6000,"CS",Registros!$B$2:$B$6000,$A4933)&gt;0,1,0)</f>
        <v/>
      </c>
      <c r="J4933">
        <f>IF($I4933=1,SUMIFS(Registros!$I$2:$I$6000,Registros!$A$2:$A$6000,"CS",Registros!$B$2:$B$6000,$A4933),0)</f>
        <v/>
      </c>
      <c r="K4933">
        <f>IF(COUNTIFS(Winback!$K$2:$K$300,$D4933)&gt;0,1,0)</f>
        <v/>
      </c>
      <c r="L4933">
        <f>IF(AND($K4933=1,LEFT($A4933,3)="WB-"),SUMIFS(Winback!$D$2:$D$300,Winback!$K$2:$K$300,$D4933),0)</f>
        <v/>
      </c>
      <c r="M4933">
        <f>IF(OR($E4933=1,$G4933=1,SUMIFS(Registros!$J$2:$J$6000,Registros!$B$2:$B$6000,$A4933)&gt;0),1,0)</f>
        <v/>
      </c>
      <c r="N4933">
        <f>IF($J4933&gt;0,1,IF(COUNTIFS(Registros!$A$2:$A$6000,"CS",Registros!$B$2:$B$6000,$A4933,Registros!$K$2:$K$6000,"&lt;&gt;")&gt;0,1,0))</f>
        <v/>
      </c>
      <c r="O4933">
        <f>IF(AND($K4933=1,$E4933=0,$G4933=0,$I4933=0),"WINBACK",IF(AND($M4933=1,$N4933&gt;0),"CONVERGENTE",IF($M4933=1,"SOLO MÓVIL",IF($N4933&gt;0,"SOLO FIJO / INTERNET","SIN SERVICIOS"))))</f>
        <v/>
      </c>
      <c r="P4933">
        <f>IF($O4933="WINBACK","Recuperar (winback)",IF($O4933="CONVERGENTE","Upgrade / más líneas",IF($O4933="SOLO MÓVIL","Ofrecer fijo + internet (FLBBTV)",IF($O4933="SOLO FIJO / INTERNET","Ofrecer línea móvil Nextphone","Oferta completa (móvil + fijo + internet)"))))</f>
        <v/>
      </c>
      <c r="Q4933">
        <f>$F4933+$H4933+$L4933</f>
        <v/>
      </c>
      <c r="R4933">
        <f>IFERROR(VLOOKUP($A4933,Registros!$B$2:$G$6000,6,0),IFERROR(VLOOKUP($D4933,Winback!$B$2:$C$300,2,0),""))</f>
        <v/>
      </c>
      <c r="S4933">
        <f>IF($E4933=1,"NP","")&amp;IF($G4933=1,"+MOV","")&amp;IF($I4933=1,"+CS","")&amp;IF($K4933=1,"+WB","")</f>
        <v/>
      </c>
      <c r="T4933">
        <f>$E4933+$G4933+$I4933+$K4933</f>
        <v/>
      </c>
    </row>
    <row r="4934">
      <c r="A4934" t="inlineStr">
        <is>
          <t>322099210000</t>
        </is>
      </c>
      <c r="B4934" t="inlineStr">
        <is>
          <t>32209921</t>
        </is>
      </c>
      <c r="C4934" t="inlineStr">
        <is>
          <t>ZULMA ANDREINA HELD REDONDO DE CABRERA</t>
        </is>
      </c>
      <c r="D4934" t="inlineStr">
        <is>
          <t>ZULMAANDREINAHELDREDONDODECABRERA</t>
        </is>
      </c>
      <c r="E4934">
        <f>IF(COUNTIFS(Registros!$A$2:$A$6000,"NP",Registros!$B$2:$B$6000,$A4934)&gt;0,1,0)</f>
        <v/>
      </c>
      <c r="F4934">
        <f>IF($E4934=1,SUMIFS(Registros!$F$2:$F$6000,Registros!$A$2:$A$6000,"NP",Registros!$B$2:$B$6000,$A4934),0)</f>
        <v/>
      </c>
      <c r="G4934">
        <f>IF(COUNTIFS(Registros!$A$2:$A$6000,"MOV",Registros!$B$2:$B$6000,$A4934)&gt;0,1,0)</f>
        <v/>
      </c>
      <c r="H4934">
        <f>IF($G4934=1,SUMIFS(Registros!$F$2:$F$6000,Registros!$A$2:$A$6000,"MOV",Registros!$B$2:$B$6000,$A4934),0)</f>
        <v/>
      </c>
      <c r="I4934">
        <f>IF(COUNTIFS(Registros!$A$2:$A$6000,"CS",Registros!$B$2:$B$6000,$A4934)&gt;0,1,0)</f>
        <v/>
      </c>
      <c r="J4934">
        <f>IF($I4934=1,SUMIFS(Registros!$I$2:$I$6000,Registros!$A$2:$A$6000,"CS",Registros!$B$2:$B$6000,$A4934),0)</f>
        <v/>
      </c>
      <c r="K4934">
        <f>IF(COUNTIFS(Winback!$K$2:$K$300,$D4934)&gt;0,1,0)</f>
        <v/>
      </c>
      <c r="L4934">
        <f>IF(AND($K4934=1,LEFT($A4934,3)="WB-"),SUMIFS(Winback!$D$2:$D$300,Winback!$K$2:$K$300,$D4934),0)</f>
        <v/>
      </c>
      <c r="M4934">
        <f>IF(OR($E4934=1,$G4934=1,SUMIFS(Registros!$J$2:$J$6000,Registros!$B$2:$B$6000,$A4934)&gt;0),1,0)</f>
        <v/>
      </c>
      <c r="N4934">
        <f>IF($J4934&gt;0,1,IF(COUNTIFS(Registros!$A$2:$A$6000,"CS",Registros!$B$2:$B$6000,$A4934,Registros!$K$2:$K$6000,"&lt;&gt;")&gt;0,1,0))</f>
        <v/>
      </c>
      <c r="O4934">
        <f>IF(AND($K4934=1,$E4934=0,$G4934=0,$I4934=0),"WINBACK",IF(AND($M4934=1,$N4934&gt;0),"CONVERGENTE",IF($M4934=1,"SOLO MÓVIL",IF($N4934&gt;0,"SOLO FIJO / INTERNET","SIN SERVICIOS"))))</f>
        <v/>
      </c>
      <c r="P4934">
        <f>IF($O4934="WINBACK","Recuperar (winback)",IF($O4934="CONVERGENTE","Upgrade / más líneas",IF($O4934="SOLO MÓVIL","Ofrecer fijo + internet (FLBBTV)",IF($O4934="SOLO FIJO / INTERNET","Ofrecer línea móvil Nextphone","Oferta completa (móvil + fijo + internet)"))))</f>
        <v/>
      </c>
      <c r="Q4934">
        <f>$F4934+$H4934+$L4934</f>
        <v/>
      </c>
      <c r="R4934">
        <f>IFERROR(VLOOKUP($A4934,Registros!$B$2:$G$6000,6,0),IFERROR(VLOOKUP($D4934,Winback!$B$2:$C$300,2,0),""))</f>
        <v/>
      </c>
      <c r="S4934">
        <f>IF($E4934=1,"NP","")&amp;IF($G4934=1,"+MOV","")&amp;IF($I4934=1,"+CS","")&amp;IF($K4934=1,"+WB","")</f>
        <v/>
      </c>
      <c r="T4934">
        <f>$E4934+$G4934+$I4934+$K4934</f>
        <v/>
      </c>
    </row>
    <row r="4935">
      <c r="A4935" t="inlineStr">
        <is>
          <t>334238950000</t>
        </is>
      </c>
      <c r="B4935" t="inlineStr">
        <is>
          <t>33423895</t>
        </is>
      </c>
      <c r="C4935" t="inlineStr">
        <is>
          <t>ZULMAR PANAMA S.A</t>
        </is>
      </c>
      <c r="D4935" t="inlineStr">
        <is>
          <t>ZULMARPANAMASA</t>
        </is>
      </c>
      <c r="E4935">
        <f>IF(COUNTIFS(Registros!$A$2:$A$6000,"NP",Registros!$B$2:$B$6000,$A4935)&gt;0,1,0)</f>
        <v/>
      </c>
      <c r="F4935">
        <f>IF($E4935=1,SUMIFS(Registros!$F$2:$F$6000,Registros!$A$2:$A$6000,"NP",Registros!$B$2:$B$6000,$A4935),0)</f>
        <v/>
      </c>
      <c r="G4935">
        <f>IF(COUNTIFS(Registros!$A$2:$A$6000,"MOV",Registros!$B$2:$B$6000,$A4935)&gt;0,1,0)</f>
        <v/>
      </c>
      <c r="H4935">
        <f>IF($G4935=1,SUMIFS(Registros!$F$2:$F$6000,Registros!$A$2:$A$6000,"MOV",Registros!$B$2:$B$6000,$A4935),0)</f>
        <v/>
      </c>
      <c r="I4935">
        <f>IF(COUNTIFS(Registros!$A$2:$A$6000,"CS",Registros!$B$2:$B$6000,$A4935)&gt;0,1,0)</f>
        <v/>
      </c>
      <c r="J4935">
        <f>IF($I4935=1,SUMIFS(Registros!$I$2:$I$6000,Registros!$A$2:$A$6000,"CS",Registros!$B$2:$B$6000,$A4935),0)</f>
        <v/>
      </c>
      <c r="K4935">
        <f>IF(COUNTIFS(Winback!$K$2:$K$300,$D4935)&gt;0,1,0)</f>
        <v/>
      </c>
      <c r="L4935">
        <f>IF(AND($K4935=1,LEFT($A4935,3)="WB-"),SUMIFS(Winback!$D$2:$D$300,Winback!$K$2:$K$300,$D4935),0)</f>
        <v/>
      </c>
      <c r="M4935">
        <f>IF(OR($E4935=1,$G4935=1,SUMIFS(Registros!$J$2:$J$6000,Registros!$B$2:$B$6000,$A4935)&gt;0),1,0)</f>
        <v/>
      </c>
      <c r="N4935">
        <f>IF($J4935&gt;0,1,IF(COUNTIFS(Registros!$A$2:$A$6000,"CS",Registros!$B$2:$B$6000,$A4935,Registros!$K$2:$K$6000,"&lt;&gt;")&gt;0,1,0))</f>
        <v/>
      </c>
      <c r="O4935">
        <f>IF(AND($K4935=1,$E4935=0,$G4935=0,$I4935=0),"WINBACK",IF(AND($M4935=1,$N4935&gt;0),"CONVERGENTE",IF($M4935=1,"SOLO MÓVIL",IF($N4935&gt;0,"SOLO FIJO / INTERNET","SIN SERVICIOS"))))</f>
        <v/>
      </c>
      <c r="P4935">
        <f>IF($O4935="WINBACK","Recuperar (winback)",IF($O4935="CONVERGENTE","Upgrade / más líneas",IF($O4935="SOLO MÓVIL","Ofrecer fijo + internet (FLBBTV)",IF($O4935="SOLO FIJO / INTERNET","Ofrecer línea móvil Nextphone","Oferta completa (móvil + fijo + internet)"))))</f>
        <v/>
      </c>
      <c r="Q4935">
        <f>$F4935+$H4935+$L4935</f>
        <v/>
      </c>
      <c r="R4935">
        <f>IFERROR(VLOOKUP($A4935,Registros!$B$2:$G$6000,6,0),IFERROR(VLOOKUP($D4935,Winback!$B$2:$C$300,2,0),""))</f>
        <v/>
      </c>
      <c r="S4935">
        <f>IF($E4935=1,"NP","")&amp;IF($G4935=1,"+MOV","")&amp;IF($I4935=1,"+CS","")&amp;IF($K4935=1,"+WB","")</f>
        <v/>
      </c>
      <c r="T4935">
        <f>$E4935+$G4935+$I4935+$K4935</f>
        <v/>
      </c>
    </row>
    <row r="4936">
      <c r="A4936" t="inlineStr">
        <is>
          <t>193044900000</t>
        </is>
      </c>
      <c r="B4936" t="inlineStr">
        <is>
          <t>19304490</t>
        </is>
      </c>
      <c r="C4936" t="inlineStr">
        <is>
          <t>ZULPHY SADAY SANTAMARIA GUERRERO</t>
        </is>
      </c>
      <c r="D4936" t="inlineStr">
        <is>
          <t>ZULPHYSADAYSANTAMARIAGUERRERO</t>
        </is>
      </c>
      <c r="E4936">
        <f>IF(COUNTIFS(Registros!$A$2:$A$6000,"NP",Registros!$B$2:$B$6000,$A4936)&gt;0,1,0)</f>
        <v/>
      </c>
      <c r="F4936">
        <f>IF($E4936=1,SUMIFS(Registros!$F$2:$F$6000,Registros!$A$2:$A$6000,"NP",Registros!$B$2:$B$6000,$A4936),0)</f>
        <v/>
      </c>
      <c r="G4936">
        <f>IF(COUNTIFS(Registros!$A$2:$A$6000,"MOV",Registros!$B$2:$B$6000,$A4936)&gt;0,1,0)</f>
        <v/>
      </c>
      <c r="H4936">
        <f>IF($G4936=1,SUMIFS(Registros!$F$2:$F$6000,Registros!$A$2:$A$6000,"MOV",Registros!$B$2:$B$6000,$A4936),0)</f>
        <v/>
      </c>
      <c r="I4936">
        <f>IF(COUNTIFS(Registros!$A$2:$A$6000,"CS",Registros!$B$2:$B$6000,$A4936)&gt;0,1,0)</f>
        <v/>
      </c>
      <c r="J4936">
        <f>IF($I4936=1,SUMIFS(Registros!$I$2:$I$6000,Registros!$A$2:$A$6000,"CS",Registros!$B$2:$B$6000,$A4936),0)</f>
        <v/>
      </c>
      <c r="K4936">
        <f>IF(COUNTIFS(Winback!$K$2:$K$300,$D4936)&gt;0,1,0)</f>
        <v/>
      </c>
      <c r="L4936">
        <f>IF(AND($K4936=1,LEFT($A4936,3)="WB-"),SUMIFS(Winback!$D$2:$D$300,Winback!$K$2:$K$300,$D4936),0)</f>
        <v/>
      </c>
      <c r="M4936">
        <f>IF(OR($E4936=1,$G4936=1,SUMIFS(Registros!$J$2:$J$6000,Registros!$B$2:$B$6000,$A4936)&gt;0),1,0)</f>
        <v/>
      </c>
      <c r="N4936">
        <f>IF($J4936&gt;0,1,IF(COUNTIFS(Registros!$A$2:$A$6000,"CS",Registros!$B$2:$B$6000,$A4936,Registros!$K$2:$K$6000,"&lt;&gt;")&gt;0,1,0))</f>
        <v/>
      </c>
      <c r="O4936">
        <f>IF(AND($K4936=1,$E4936=0,$G4936=0,$I4936=0),"WINBACK",IF(AND($M4936=1,$N4936&gt;0),"CONVERGENTE",IF($M4936=1,"SOLO MÓVIL",IF($N4936&gt;0,"SOLO FIJO / INTERNET","SIN SERVICIOS"))))</f>
        <v/>
      </c>
      <c r="P4936">
        <f>IF($O4936="WINBACK","Recuperar (winback)",IF($O4936="CONVERGENTE","Upgrade / más líneas",IF($O4936="SOLO MÓVIL","Ofrecer fijo + internet (FLBBTV)",IF($O4936="SOLO FIJO / INTERNET","Ofrecer línea móvil Nextphone","Oferta completa (móvil + fijo + internet)"))))</f>
        <v/>
      </c>
      <c r="Q4936">
        <f>$F4936+$H4936+$L4936</f>
        <v/>
      </c>
      <c r="R4936">
        <f>IFERROR(VLOOKUP($A4936,Registros!$B$2:$G$6000,6,0),IFERROR(VLOOKUP($D4936,Winback!$B$2:$C$300,2,0),""))</f>
        <v/>
      </c>
      <c r="S4936">
        <f>IF($E4936=1,"NP","")&amp;IF($G4936=1,"+MOV","")&amp;IF($I4936=1,"+CS","")&amp;IF($K4936=1,"+WB","")</f>
        <v/>
      </c>
      <c r="T4936">
        <f>$E4936+$G4936+$I4936+$K4936</f>
        <v/>
      </c>
    </row>
    <row r="4937">
      <c r="A4937" t="inlineStr">
        <is>
          <t>315083940000</t>
        </is>
      </c>
      <c r="B4937" t="inlineStr">
        <is>
          <t>31508394</t>
        </is>
      </c>
      <c r="C4937" t="inlineStr">
        <is>
          <t>ZULY HUANG CHUNG</t>
        </is>
      </c>
      <c r="D4937" t="inlineStr">
        <is>
          <t>ZULYHUANGCHUNG</t>
        </is>
      </c>
      <c r="E4937">
        <f>IF(COUNTIFS(Registros!$A$2:$A$6000,"NP",Registros!$B$2:$B$6000,$A4937)&gt;0,1,0)</f>
        <v/>
      </c>
      <c r="F4937">
        <f>IF($E4937=1,SUMIFS(Registros!$F$2:$F$6000,Registros!$A$2:$A$6000,"NP",Registros!$B$2:$B$6000,$A4937),0)</f>
        <v/>
      </c>
      <c r="G4937">
        <f>IF(COUNTIFS(Registros!$A$2:$A$6000,"MOV",Registros!$B$2:$B$6000,$A4937)&gt;0,1,0)</f>
        <v/>
      </c>
      <c r="H4937">
        <f>IF($G4937=1,SUMIFS(Registros!$F$2:$F$6000,Registros!$A$2:$A$6000,"MOV",Registros!$B$2:$B$6000,$A4937),0)</f>
        <v/>
      </c>
      <c r="I4937">
        <f>IF(COUNTIFS(Registros!$A$2:$A$6000,"CS",Registros!$B$2:$B$6000,$A4937)&gt;0,1,0)</f>
        <v/>
      </c>
      <c r="J4937">
        <f>IF($I4937=1,SUMIFS(Registros!$I$2:$I$6000,Registros!$A$2:$A$6000,"CS",Registros!$B$2:$B$6000,$A4937),0)</f>
        <v/>
      </c>
      <c r="K4937">
        <f>IF(COUNTIFS(Winback!$K$2:$K$300,$D4937)&gt;0,1,0)</f>
        <v/>
      </c>
      <c r="L4937">
        <f>IF(AND($K4937=1,LEFT($A4937,3)="WB-"),SUMIFS(Winback!$D$2:$D$300,Winback!$K$2:$K$300,$D4937),0)</f>
        <v/>
      </c>
      <c r="M4937">
        <f>IF(OR($E4937=1,$G4937=1,SUMIFS(Registros!$J$2:$J$6000,Registros!$B$2:$B$6000,$A4937)&gt;0),1,0)</f>
        <v/>
      </c>
      <c r="N4937">
        <f>IF($J4937&gt;0,1,IF(COUNTIFS(Registros!$A$2:$A$6000,"CS",Registros!$B$2:$B$6000,$A4937,Registros!$K$2:$K$6000,"&lt;&gt;")&gt;0,1,0))</f>
        <v/>
      </c>
      <c r="O4937">
        <f>IF(AND($K4937=1,$E4937=0,$G4937=0,$I4937=0),"WINBACK",IF(AND($M4937=1,$N4937&gt;0),"CONVERGENTE",IF($M4937=1,"SOLO MÓVIL",IF($N4937&gt;0,"SOLO FIJO / INTERNET","SIN SERVICIOS"))))</f>
        <v/>
      </c>
      <c r="P4937">
        <f>IF($O4937="WINBACK","Recuperar (winback)",IF($O4937="CONVERGENTE","Upgrade / más líneas",IF($O4937="SOLO MÓVIL","Ofrecer fijo + internet (FLBBTV)",IF($O4937="SOLO FIJO / INTERNET","Ofrecer línea móvil Nextphone","Oferta completa (móvil + fijo + internet)"))))</f>
        <v/>
      </c>
      <c r="Q4937">
        <f>$F4937+$H4937+$L4937</f>
        <v/>
      </c>
      <c r="R4937">
        <f>IFERROR(VLOOKUP($A4937,Registros!$B$2:$G$6000,6,0),IFERROR(VLOOKUP($D4937,Winback!$B$2:$C$300,2,0),""))</f>
        <v/>
      </c>
      <c r="S4937">
        <f>IF($E4937=1,"NP","")&amp;IF($G4937=1,"+MOV","")&amp;IF($I4937=1,"+CS","")&amp;IF($K4937=1,"+WB","")</f>
        <v/>
      </c>
      <c r="T4937">
        <f>$E4937+$G4937+$I4937+$K4937</f>
        <v/>
      </c>
    </row>
    <row r="4938">
      <c r="A4938" t="inlineStr">
        <is>
          <t>325091010000</t>
        </is>
      </c>
      <c r="B4938" t="inlineStr">
        <is>
          <t>32509101</t>
        </is>
      </c>
      <c r="C4938" t="inlineStr">
        <is>
          <t>ZULY_ACQUAVITA SPA</t>
        </is>
      </c>
      <c r="D4938" t="inlineStr">
        <is>
          <t>ZULYACQUAVITASPA</t>
        </is>
      </c>
      <c r="E4938">
        <f>IF(COUNTIFS(Registros!$A$2:$A$6000,"NP",Registros!$B$2:$B$6000,$A4938)&gt;0,1,0)</f>
        <v/>
      </c>
      <c r="F4938">
        <f>IF($E4938=1,SUMIFS(Registros!$F$2:$F$6000,Registros!$A$2:$A$6000,"NP",Registros!$B$2:$B$6000,$A4938),0)</f>
        <v/>
      </c>
      <c r="G4938">
        <f>IF(COUNTIFS(Registros!$A$2:$A$6000,"MOV",Registros!$B$2:$B$6000,$A4938)&gt;0,1,0)</f>
        <v/>
      </c>
      <c r="H4938">
        <f>IF($G4938=1,SUMIFS(Registros!$F$2:$F$6000,Registros!$A$2:$A$6000,"MOV",Registros!$B$2:$B$6000,$A4938),0)</f>
        <v/>
      </c>
      <c r="I4938">
        <f>IF(COUNTIFS(Registros!$A$2:$A$6000,"CS",Registros!$B$2:$B$6000,$A4938)&gt;0,1,0)</f>
        <v/>
      </c>
      <c r="J4938">
        <f>IF($I4938=1,SUMIFS(Registros!$I$2:$I$6000,Registros!$A$2:$A$6000,"CS",Registros!$B$2:$B$6000,$A4938),0)</f>
        <v/>
      </c>
      <c r="K4938">
        <f>IF(COUNTIFS(Winback!$K$2:$K$300,$D4938)&gt;0,1,0)</f>
        <v/>
      </c>
      <c r="L4938">
        <f>IF(AND($K4938=1,LEFT($A4938,3)="WB-"),SUMIFS(Winback!$D$2:$D$300,Winback!$K$2:$K$300,$D4938),0)</f>
        <v/>
      </c>
      <c r="M4938">
        <f>IF(OR($E4938=1,$G4938=1,SUMIFS(Registros!$J$2:$J$6000,Registros!$B$2:$B$6000,$A4938)&gt;0),1,0)</f>
        <v/>
      </c>
      <c r="N4938">
        <f>IF($J4938&gt;0,1,IF(COUNTIFS(Registros!$A$2:$A$6000,"CS",Registros!$B$2:$B$6000,$A4938,Registros!$K$2:$K$6000,"&lt;&gt;")&gt;0,1,0))</f>
        <v/>
      </c>
      <c r="O4938">
        <f>IF(AND($K4938=1,$E4938=0,$G4938=0,$I4938=0),"WINBACK",IF(AND($M4938=1,$N4938&gt;0),"CONVERGENTE",IF($M4938=1,"SOLO MÓVIL",IF($N4938&gt;0,"SOLO FIJO / INTERNET","SIN SERVICIOS"))))</f>
        <v/>
      </c>
      <c r="P4938">
        <f>IF($O4938="WINBACK","Recuperar (winback)",IF($O4938="CONVERGENTE","Upgrade / más líneas",IF($O4938="SOLO MÓVIL","Ofrecer fijo + internet (FLBBTV)",IF($O4938="SOLO FIJO / INTERNET","Ofrecer línea móvil Nextphone","Oferta completa (móvil + fijo + internet)"))))</f>
        <v/>
      </c>
      <c r="Q4938">
        <f>$F4938+$H4938+$L4938</f>
        <v/>
      </c>
      <c r="R4938">
        <f>IFERROR(VLOOKUP($A4938,Registros!$B$2:$G$6000,6,0),IFERROR(VLOOKUP($D4938,Winback!$B$2:$C$300,2,0),""))</f>
        <v/>
      </c>
      <c r="S4938">
        <f>IF($E4938=1,"NP","")&amp;IF($G4938=1,"+MOV","")&amp;IF($I4938=1,"+CS","")&amp;IF($K4938=1,"+WB","")</f>
        <v/>
      </c>
      <c r="T4938">
        <f>$E4938+$G4938+$I4938+$K4938</f>
        <v/>
      </c>
    </row>
    <row r="4939">
      <c r="A4939" t="inlineStr">
        <is>
          <t>357017970000</t>
        </is>
      </c>
      <c r="B4939" t="inlineStr">
        <is>
          <t>35701797</t>
        </is>
      </c>
      <c r="C4939" t="inlineStr">
        <is>
          <t>ZURY TUÑON ALVAREZ</t>
        </is>
      </c>
      <c r="D4939" t="inlineStr">
        <is>
          <t>ZURYTUNONALVAREZ</t>
        </is>
      </c>
      <c r="E4939">
        <f>IF(COUNTIFS(Registros!$A$2:$A$6000,"NP",Registros!$B$2:$B$6000,$A4939)&gt;0,1,0)</f>
        <v/>
      </c>
      <c r="F4939">
        <f>IF($E4939=1,SUMIFS(Registros!$F$2:$F$6000,Registros!$A$2:$A$6000,"NP",Registros!$B$2:$B$6000,$A4939),0)</f>
        <v/>
      </c>
      <c r="G4939">
        <f>IF(COUNTIFS(Registros!$A$2:$A$6000,"MOV",Registros!$B$2:$B$6000,$A4939)&gt;0,1,0)</f>
        <v/>
      </c>
      <c r="H4939">
        <f>IF($G4939=1,SUMIFS(Registros!$F$2:$F$6000,Registros!$A$2:$A$6000,"MOV",Registros!$B$2:$B$6000,$A4939),0)</f>
        <v/>
      </c>
      <c r="I4939">
        <f>IF(COUNTIFS(Registros!$A$2:$A$6000,"CS",Registros!$B$2:$B$6000,$A4939)&gt;0,1,0)</f>
        <v/>
      </c>
      <c r="J4939">
        <f>IF($I4939=1,SUMIFS(Registros!$I$2:$I$6000,Registros!$A$2:$A$6000,"CS",Registros!$B$2:$B$6000,$A4939),0)</f>
        <v/>
      </c>
      <c r="K4939">
        <f>IF(COUNTIFS(Winback!$K$2:$K$300,$D4939)&gt;0,1,0)</f>
        <v/>
      </c>
      <c r="L4939">
        <f>IF(AND($K4939=1,LEFT($A4939,3)="WB-"),SUMIFS(Winback!$D$2:$D$300,Winback!$K$2:$K$300,$D4939),0)</f>
        <v/>
      </c>
      <c r="M4939">
        <f>IF(OR($E4939=1,$G4939=1,SUMIFS(Registros!$J$2:$J$6000,Registros!$B$2:$B$6000,$A4939)&gt;0),1,0)</f>
        <v/>
      </c>
      <c r="N4939">
        <f>IF($J4939&gt;0,1,IF(COUNTIFS(Registros!$A$2:$A$6000,"CS",Registros!$B$2:$B$6000,$A4939,Registros!$K$2:$K$6000,"&lt;&gt;")&gt;0,1,0))</f>
        <v/>
      </c>
      <c r="O4939">
        <f>IF(AND($K4939=1,$E4939=0,$G4939=0,$I4939=0),"WINBACK",IF(AND($M4939=1,$N4939&gt;0),"CONVERGENTE",IF($M4939=1,"SOLO MÓVIL",IF($N4939&gt;0,"SOLO FIJO / INTERNET","SIN SERVICIOS"))))</f>
        <v/>
      </c>
      <c r="P4939">
        <f>IF($O4939="WINBACK","Recuperar (winback)",IF($O4939="CONVERGENTE","Upgrade / más líneas",IF($O4939="SOLO MÓVIL","Ofrecer fijo + internet (FLBBTV)",IF($O4939="SOLO FIJO / INTERNET","Ofrecer línea móvil Nextphone","Oferta completa (móvil + fijo + internet)"))))</f>
        <v/>
      </c>
      <c r="Q4939">
        <f>$F4939+$H4939+$L4939</f>
        <v/>
      </c>
      <c r="R4939">
        <f>IFERROR(VLOOKUP($A4939,Registros!$B$2:$G$6000,6,0),IFERROR(VLOOKUP($D4939,Winback!$B$2:$C$300,2,0),""))</f>
        <v/>
      </c>
      <c r="S4939">
        <f>IF($E4939=1,"NP","")&amp;IF($G4939=1,"+MOV","")&amp;IF($I4939=1,"+CS","")&amp;IF($K4939=1,"+WB","")</f>
        <v/>
      </c>
      <c r="T4939">
        <f>$E4939+$G4939+$I4939+$K4939</f>
        <v/>
      </c>
    </row>
    <row r="4940">
      <c r="A4940" t="inlineStr">
        <is>
          <t>173068280000&gt;&gt; Yuqin Yuan</t>
        </is>
      </c>
      <c r="B4940" t="inlineStr">
        <is>
          <t>17306828.0</t>
        </is>
      </c>
      <c r="C4940" t="inlineStr">
        <is>
          <t>YUQIN YUAN</t>
        </is>
      </c>
      <c r="D4940" t="inlineStr">
        <is>
          <t>YUQINYUAN</t>
        </is>
      </c>
      <c r="E4940">
        <f>IF(COUNTIFS(Registros!$A$2:$A$6000,"NP",Registros!$B$2:$B$6000,$A4940)&gt;0,1,0)</f>
        <v/>
      </c>
      <c r="F4940">
        <f>IF($E4940=1,SUMIFS(Registros!$F$2:$F$6000,Registros!$A$2:$A$6000,"NP",Registros!$B$2:$B$6000,$A4940),0)</f>
        <v/>
      </c>
      <c r="G4940">
        <f>IF(COUNTIFS(Registros!$A$2:$A$6000,"MOV",Registros!$B$2:$B$6000,$A4940)&gt;0,1,0)</f>
        <v/>
      </c>
      <c r="H4940">
        <f>IF($G4940=1,SUMIFS(Registros!$F$2:$F$6000,Registros!$A$2:$A$6000,"MOV",Registros!$B$2:$B$6000,$A4940),0)</f>
        <v/>
      </c>
      <c r="I4940">
        <f>IF(COUNTIFS(Registros!$A$2:$A$6000,"CS",Registros!$B$2:$B$6000,$A4940)&gt;0,1,0)</f>
        <v/>
      </c>
      <c r="J4940">
        <f>IF($I4940=1,SUMIFS(Registros!$I$2:$I$6000,Registros!$A$2:$A$6000,"CS",Registros!$B$2:$B$6000,$A4940),0)</f>
        <v/>
      </c>
      <c r="K4940">
        <f>IF(COUNTIFS(Winback!$K$2:$K$300,$D4940)&gt;0,1,0)</f>
        <v/>
      </c>
      <c r="L4940">
        <f>IF(AND($K4940=1,LEFT($A4940,3)="WB-"),SUMIFS(Winback!$D$2:$D$300,Winback!$K$2:$K$300,$D4940),0)</f>
        <v/>
      </c>
      <c r="M4940">
        <f>IF(OR($E4940=1,$G4940=1,SUMIFS(Registros!$J$2:$J$6000,Registros!$B$2:$B$6000,$A4940)&gt;0),1,0)</f>
        <v/>
      </c>
      <c r="N4940">
        <f>IF($J4940&gt;0,1,IF(COUNTIFS(Registros!$A$2:$A$6000,"CS",Registros!$B$2:$B$6000,$A4940,Registros!$K$2:$K$6000,"&lt;&gt;")&gt;0,1,0))</f>
        <v/>
      </c>
      <c r="O4940">
        <f>IF(AND($K4940=1,$E4940=0,$G4940=0,$I4940=0),"WINBACK",IF(AND($M4940=1,$N4940&gt;0),"CONVERGENTE",IF($M4940=1,"SOLO MÓVIL",IF($N4940&gt;0,"SOLO FIJO / INTERNET","SIN SERVICIOS"))))</f>
        <v/>
      </c>
      <c r="P4940">
        <f>IF($O4940="WINBACK","Recuperar (winback)",IF($O4940="CONVERGENTE","Upgrade / más líneas",IF($O4940="SOLO MÓVIL","Ofrecer fijo + internet (FLBBTV)",IF($O4940="SOLO FIJO / INTERNET","Ofrecer línea móvil Nextphone","Oferta completa (móvil + fijo + internet)"))))</f>
        <v/>
      </c>
      <c r="Q4940">
        <f>$F4940+$H4940+$L4940</f>
        <v/>
      </c>
      <c r="R4940">
        <f>IFERROR(VLOOKUP($A4940,Registros!$B$2:$G$6000,6,0),IFERROR(VLOOKUP($D4940,Winback!$B$2:$C$300,2,0),""))</f>
        <v/>
      </c>
      <c r="S4940">
        <f>IF($E4940=1,"NP","")&amp;IF($G4940=1,"+MOV","")&amp;IF($I4940=1,"+CS","")&amp;IF($K4940=1,"+WB","")</f>
        <v/>
      </c>
      <c r="T4940">
        <f>$E4940+$G4940+$I4940+$K4940</f>
        <v/>
      </c>
    </row>
    <row r="4941">
      <c r="A4941" t="inlineStr">
        <is>
          <t>WB-COIMSA</t>
        </is>
      </c>
      <c r="B4941" t="inlineStr"/>
      <c r="C4941" t="inlineStr">
        <is>
          <t>COIMSA</t>
        </is>
      </c>
      <c r="D4941" t="inlineStr">
        <is>
          <t>COIMSA</t>
        </is>
      </c>
      <c r="E4941">
        <f>IF(COUNTIFS(Registros!$A$2:$A$6000,"NP",Registros!$B$2:$B$6000,$A4941)&gt;0,1,0)</f>
        <v/>
      </c>
      <c r="F4941">
        <f>IF($E4941=1,SUMIFS(Registros!$F$2:$F$6000,Registros!$A$2:$A$6000,"NP",Registros!$B$2:$B$6000,$A4941),0)</f>
        <v/>
      </c>
      <c r="G4941">
        <f>IF(COUNTIFS(Registros!$A$2:$A$6000,"MOV",Registros!$B$2:$B$6000,$A4941)&gt;0,1,0)</f>
        <v/>
      </c>
      <c r="H4941">
        <f>IF($G4941=1,SUMIFS(Registros!$F$2:$F$6000,Registros!$A$2:$A$6000,"MOV",Registros!$B$2:$B$6000,$A4941),0)</f>
        <v/>
      </c>
      <c r="I4941">
        <f>IF(COUNTIFS(Registros!$A$2:$A$6000,"CS",Registros!$B$2:$B$6000,$A4941)&gt;0,1,0)</f>
        <v/>
      </c>
      <c r="J4941">
        <f>IF($I4941=1,SUMIFS(Registros!$I$2:$I$6000,Registros!$A$2:$A$6000,"CS",Registros!$B$2:$B$6000,$A4941),0)</f>
        <v/>
      </c>
      <c r="K4941">
        <f>IF(COUNTIFS(Winback!$K$2:$K$300,$D4941)&gt;0,1,0)</f>
        <v/>
      </c>
      <c r="L4941">
        <f>IF(AND($K4941=1,LEFT($A4941,3)="WB-"),SUMIFS(Winback!$D$2:$D$300,Winback!$K$2:$K$300,$D4941),0)</f>
        <v/>
      </c>
      <c r="M4941">
        <f>IF(OR($E4941=1,$G4941=1,SUMIFS(Registros!$J$2:$J$6000,Registros!$B$2:$B$6000,$A4941)&gt;0),1,0)</f>
        <v/>
      </c>
      <c r="N4941">
        <f>IF($J4941&gt;0,1,IF(COUNTIFS(Registros!$A$2:$A$6000,"CS",Registros!$B$2:$B$6000,$A4941,Registros!$K$2:$K$6000,"&lt;&gt;")&gt;0,1,0))</f>
        <v/>
      </c>
      <c r="O4941">
        <f>IF(AND($K4941=1,$E4941=0,$G4941=0,$I4941=0),"WINBACK",IF(AND($M4941=1,$N4941&gt;0),"CONVERGENTE",IF($M4941=1,"SOLO MÓVIL",IF($N4941&gt;0,"SOLO FIJO / INTERNET","SIN SERVICIOS"))))</f>
        <v/>
      </c>
      <c r="P4941">
        <f>IF($O4941="WINBACK","Recuperar (winback)",IF($O4941="CONVERGENTE","Upgrade / más líneas",IF($O4941="SOLO MÓVIL","Ofrecer fijo + internet (FLBBTV)",IF($O4941="SOLO FIJO / INTERNET","Ofrecer línea móvil Nextphone","Oferta completa (móvil + fijo + internet)"))))</f>
        <v/>
      </c>
      <c r="Q4941">
        <f>$F4941+$H4941+$L4941</f>
        <v/>
      </c>
      <c r="R4941">
        <f>IFERROR(VLOOKUP($A4941,Registros!$B$2:$G$6000,6,0),IFERROR(VLOOKUP($D4941,Winback!$B$2:$C$300,2,0),""))</f>
        <v/>
      </c>
      <c r="S4941">
        <f>IF($E4941=1,"NP","")&amp;IF($G4941=1,"+MOV","")&amp;IF($I4941=1,"+CS","")&amp;IF($K4941=1,"+WB","")</f>
        <v/>
      </c>
      <c r="T4941">
        <f>$E4941+$G4941+$I4941+$K4941</f>
        <v/>
      </c>
    </row>
    <row r="4942">
      <c r="A4942" t="inlineStr">
        <is>
          <t>WB-GRAPHICSOLUT</t>
        </is>
      </c>
      <c r="B4942" t="inlineStr"/>
      <c r="C4942" t="inlineStr">
        <is>
          <t>GRAPHIC SOLUTIONS/ CARMEN R. WILLIAMS 2</t>
        </is>
      </c>
      <c r="D4942" t="inlineStr">
        <is>
          <t>GRAPHICSOLUTIONSCARMENRWILLIAMS2</t>
        </is>
      </c>
      <c r="E4942">
        <f>IF(COUNTIFS(Registros!$A$2:$A$6000,"NP",Registros!$B$2:$B$6000,$A4942)&gt;0,1,0)</f>
        <v/>
      </c>
      <c r="F4942">
        <f>IF($E4942=1,SUMIFS(Registros!$F$2:$F$6000,Registros!$A$2:$A$6000,"NP",Registros!$B$2:$B$6000,$A4942),0)</f>
        <v/>
      </c>
      <c r="G4942">
        <f>IF(COUNTIFS(Registros!$A$2:$A$6000,"MOV",Registros!$B$2:$B$6000,$A4942)&gt;0,1,0)</f>
        <v/>
      </c>
      <c r="H4942">
        <f>IF($G4942=1,SUMIFS(Registros!$F$2:$F$6000,Registros!$A$2:$A$6000,"MOV",Registros!$B$2:$B$6000,$A4942),0)</f>
        <v/>
      </c>
      <c r="I4942">
        <f>IF(COUNTIFS(Registros!$A$2:$A$6000,"CS",Registros!$B$2:$B$6000,$A4942)&gt;0,1,0)</f>
        <v/>
      </c>
      <c r="J4942">
        <f>IF($I4942=1,SUMIFS(Registros!$I$2:$I$6000,Registros!$A$2:$A$6000,"CS",Registros!$B$2:$B$6000,$A4942),0)</f>
        <v/>
      </c>
      <c r="K4942">
        <f>IF(COUNTIFS(Winback!$K$2:$K$300,$D4942)&gt;0,1,0)</f>
        <v/>
      </c>
      <c r="L4942">
        <f>IF(AND($K4942=1,LEFT($A4942,3)="WB-"),SUMIFS(Winback!$D$2:$D$300,Winback!$K$2:$K$300,$D4942),0)</f>
        <v/>
      </c>
      <c r="M4942">
        <f>IF(OR($E4942=1,$G4942=1,SUMIFS(Registros!$J$2:$J$6000,Registros!$B$2:$B$6000,$A4942)&gt;0),1,0)</f>
        <v/>
      </c>
      <c r="N4942">
        <f>IF($J4942&gt;0,1,IF(COUNTIFS(Registros!$A$2:$A$6000,"CS",Registros!$B$2:$B$6000,$A4942,Registros!$K$2:$K$6000,"&lt;&gt;")&gt;0,1,0))</f>
        <v/>
      </c>
      <c r="O4942">
        <f>IF(AND($K4942=1,$E4942=0,$G4942=0,$I4942=0),"WINBACK",IF(AND($M4942=1,$N4942&gt;0),"CONVERGENTE",IF($M4942=1,"SOLO MÓVIL",IF($N4942&gt;0,"SOLO FIJO / INTERNET","SIN SERVICIOS"))))</f>
        <v/>
      </c>
      <c r="P4942">
        <f>IF($O4942="WINBACK","Recuperar (winback)",IF($O4942="CONVERGENTE","Upgrade / más líneas",IF($O4942="SOLO MÓVIL","Ofrecer fijo + internet (FLBBTV)",IF($O4942="SOLO FIJO / INTERNET","Ofrecer línea móvil Nextphone","Oferta completa (móvil + fijo + internet)"))))</f>
        <v/>
      </c>
      <c r="Q4942">
        <f>$F4942+$H4942+$L4942</f>
        <v/>
      </c>
      <c r="R4942">
        <f>IFERROR(VLOOKUP($A4942,Registros!$B$2:$G$6000,6,0),IFERROR(VLOOKUP($D4942,Winback!$B$2:$C$300,2,0),""))</f>
        <v/>
      </c>
      <c r="S4942">
        <f>IF($E4942=1,"NP","")&amp;IF($G4942=1,"+MOV","")&amp;IF($I4942=1,"+CS","")&amp;IF($K4942=1,"+WB","")</f>
        <v/>
      </c>
      <c r="T4942">
        <f>$E4942+$G4942+$I4942+$K4942</f>
        <v/>
      </c>
    </row>
    <row r="4943">
      <c r="A4943" t="inlineStr">
        <is>
          <t>WB-ALEXISALEXAN</t>
        </is>
      </c>
      <c r="B4943" t="inlineStr"/>
      <c r="C4943" t="inlineStr">
        <is>
          <t>ALEXIS ALEXANDER GOMEZ MENDIETA</t>
        </is>
      </c>
      <c r="D4943" t="inlineStr">
        <is>
          <t>ALEXISALEXANDERGOMEZMENDIETA</t>
        </is>
      </c>
      <c r="E4943">
        <f>IF(COUNTIFS(Registros!$A$2:$A$6000,"NP",Registros!$B$2:$B$6000,$A4943)&gt;0,1,0)</f>
        <v/>
      </c>
      <c r="F4943">
        <f>IF($E4943=1,SUMIFS(Registros!$F$2:$F$6000,Registros!$A$2:$A$6000,"NP",Registros!$B$2:$B$6000,$A4943),0)</f>
        <v/>
      </c>
      <c r="G4943">
        <f>IF(COUNTIFS(Registros!$A$2:$A$6000,"MOV",Registros!$B$2:$B$6000,$A4943)&gt;0,1,0)</f>
        <v/>
      </c>
      <c r="H4943">
        <f>IF($G4943=1,SUMIFS(Registros!$F$2:$F$6000,Registros!$A$2:$A$6000,"MOV",Registros!$B$2:$B$6000,$A4943),0)</f>
        <v/>
      </c>
      <c r="I4943">
        <f>IF(COUNTIFS(Registros!$A$2:$A$6000,"CS",Registros!$B$2:$B$6000,$A4943)&gt;0,1,0)</f>
        <v/>
      </c>
      <c r="J4943">
        <f>IF($I4943=1,SUMIFS(Registros!$I$2:$I$6000,Registros!$A$2:$A$6000,"CS",Registros!$B$2:$B$6000,$A4943),0)</f>
        <v/>
      </c>
      <c r="K4943">
        <f>IF(COUNTIFS(Winback!$K$2:$K$300,$D4943)&gt;0,1,0)</f>
        <v/>
      </c>
      <c r="L4943">
        <f>IF(AND($K4943=1,LEFT($A4943,3)="WB-"),SUMIFS(Winback!$D$2:$D$300,Winback!$K$2:$K$300,$D4943),0)</f>
        <v/>
      </c>
      <c r="M4943">
        <f>IF(OR($E4943=1,$G4943=1,SUMIFS(Registros!$J$2:$J$6000,Registros!$B$2:$B$6000,$A4943)&gt;0),1,0)</f>
        <v/>
      </c>
      <c r="N4943">
        <f>IF($J4943&gt;0,1,IF(COUNTIFS(Registros!$A$2:$A$6000,"CS",Registros!$B$2:$B$6000,$A4943,Registros!$K$2:$K$6000,"&lt;&gt;")&gt;0,1,0))</f>
        <v/>
      </c>
      <c r="O4943">
        <f>IF(AND($K4943=1,$E4943=0,$G4943=0,$I4943=0),"WINBACK",IF(AND($M4943=1,$N4943&gt;0),"CONVERGENTE",IF($M4943=1,"SOLO MÓVIL",IF($N4943&gt;0,"SOLO FIJO / INTERNET","SIN SERVICIOS"))))</f>
        <v/>
      </c>
      <c r="P4943">
        <f>IF($O4943="WINBACK","Recuperar (winback)",IF($O4943="CONVERGENTE","Upgrade / más líneas",IF($O4943="SOLO MÓVIL","Ofrecer fijo + internet (FLBBTV)",IF($O4943="SOLO FIJO / INTERNET","Ofrecer línea móvil Nextphone","Oferta completa (móvil + fijo + internet)"))))</f>
        <v/>
      </c>
      <c r="Q4943">
        <f>$F4943+$H4943+$L4943</f>
        <v/>
      </c>
      <c r="R4943">
        <f>IFERROR(VLOOKUP($A4943,Registros!$B$2:$G$6000,6,0),IFERROR(VLOOKUP($D4943,Winback!$B$2:$C$300,2,0),""))</f>
        <v/>
      </c>
      <c r="S4943">
        <f>IF($E4943=1,"NP","")&amp;IF($G4943=1,"+MOV","")&amp;IF($I4943=1,"+CS","")&amp;IF($K4943=1,"+WB","")</f>
        <v/>
      </c>
      <c r="T4943">
        <f>$E4943+$G4943+$I4943+$K4943</f>
        <v/>
      </c>
    </row>
    <row r="4944">
      <c r="A4944" t="inlineStr">
        <is>
          <t>WB-PHCOUNTRYCLU</t>
        </is>
      </c>
      <c r="B4944" t="inlineStr"/>
      <c r="C4944" t="inlineStr">
        <is>
          <t>PH COUNTRY CLUB -</t>
        </is>
      </c>
      <c r="D4944" t="inlineStr">
        <is>
          <t>PHCOUNTRYCLUB</t>
        </is>
      </c>
      <c r="E4944">
        <f>IF(COUNTIFS(Registros!$A$2:$A$6000,"NP",Registros!$B$2:$B$6000,$A4944)&gt;0,1,0)</f>
        <v/>
      </c>
      <c r="F4944">
        <f>IF($E4944=1,SUMIFS(Registros!$F$2:$F$6000,Registros!$A$2:$A$6000,"NP",Registros!$B$2:$B$6000,$A4944),0)</f>
        <v/>
      </c>
      <c r="G4944">
        <f>IF(COUNTIFS(Registros!$A$2:$A$6000,"MOV",Registros!$B$2:$B$6000,$A4944)&gt;0,1,0)</f>
        <v/>
      </c>
      <c r="H4944">
        <f>IF($G4944=1,SUMIFS(Registros!$F$2:$F$6000,Registros!$A$2:$A$6000,"MOV",Registros!$B$2:$B$6000,$A4944),0)</f>
        <v/>
      </c>
      <c r="I4944">
        <f>IF(COUNTIFS(Registros!$A$2:$A$6000,"CS",Registros!$B$2:$B$6000,$A4944)&gt;0,1,0)</f>
        <v/>
      </c>
      <c r="J4944">
        <f>IF($I4944=1,SUMIFS(Registros!$I$2:$I$6000,Registros!$A$2:$A$6000,"CS",Registros!$B$2:$B$6000,$A4944),0)</f>
        <v/>
      </c>
      <c r="K4944">
        <f>IF(COUNTIFS(Winback!$K$2:$K$300,$D4944)&gt;0,1,0)</f>
        <v/>
      </c>
      <c r="L4944">
        <f>IF(AND($K4944=1,LEFT($A4944,3)="WB-"),SUMIFS(Winback!$D$2:$D$300,Winback!$K$2:$K$300,$D4944),0)</f>
        <v/>
      </c>
      <c r="M4944">
        <f>IF(OR($E4944=1,$G4944=1,SUMIFS(Registros!$J$2:$J$6000,Registros!$B$2:$B$6000,$A4944)&gt;0),1,0)</f>
        <v/>
      </c>
      <c r="N4944">
        <f>IF($J4944&gt;0,1,IF(COUNTIFS(Registros!$A$2:$A$6000,"CS",Registros!$B$2:$B$6000,$A4944,Registros!$K$2:$K$6000,"&lt;&gt;")&gt;0,1,0))</f>
        <v/>
      </c>
      <c r="O4944">
        <f>IF(AND($K4944=1,$E4944=0,$G4944=0,$I4944=0),"WINBACK",IF(AND($M4944=1,$N4944&gt;0),"CONVERGENTE",IF($M4944=1,"SOLO MÓVIL",IF($N4944&gt;0,"SOLO FIJO / INTERNET","SIN SERVICIOS"))))</f>
        <v/>
      </c>
      <c r="P4944">
        <f>IF($O4944="WINBACK","Recuperar (winback)",IF($O4944="CONVERGENTE","Upgrade / más líneas",IF($O4944="SOLO MÓVIL","Ofrecer fijo + internet (FLBBTV)",IF($O4944="SOLO FIJO / INTERNET","Ofrecer línea móvil Nextphone","Oferta completa (móvil + fijo + internet)"))))</f>
        <v/>
      </c>
      <c r="Q4944">
        <f>$F4944+$H4944+$L4944</f>
        <v/>
      </c>
      <c r="R4944">
        <f>IFERROR(VLOOKUP($A4944,Registros!$B$2:$G$6000,6,0),IFERROR(VLOOKUP($D4944,Winback!$B$2:$C$300,2,0),""))</f>
        <v/>
      </c>
      <c r="S4944">
        <f>IF($E4944=1,"NP","")&amp;IF($G4944=1,"+MOV","")&amp;IF($I4944=1,"+CS","")&amp;IF($K4944=1,"+WB","")</f>
        <v/>
      </c>
      <c r="T4944">
        <f>$E4944+$G4944+$I4944+$K4944</f>
        <v/>
      </c>
    </row>
    <row r="4945">
      <c r="A4945" t="inlineStr">
        <is>
          <t>WB-</t>
        </is>
      </c>
      <c r="B4945" t="inlineStr"/>
      <c r="C4945" t="inlineStr"/>
      <c r="D4945" t="inlineStr"/>
      <c r="E4945">
        <f>IF(COUNTIFS(Registros!$A$2:$A$6000,"NP",Registros!$B$2:$B$6000,$A4945)&gt;0,1,0)</f>
        <v/>
      </c>
      <c r="F4945">
        <f>IF($E4945=1,SUMIFS(Registros!$F$2:$F$6000,Registros!$A$2:$A$6000,"NP",Registros!$B$2:$B$6000,$A4945),0)</f>
        <v/>
      </c>
      <c r="G4945">
        <f>IF(COUNTIFS(Registros!$A$2:$A$6000,"MOV",Registros!$B$2:$B$6000,$A4945)&gt;0,1,0)</f>
        <v/>
      </c>
      <c r="H4945">
        <f>IF($G4945=1,SUMIFS(Registros!$F$2:$F$6000,Registros!$A$2:$A$6000,"MOV",Registros!$B$2:$B$6000,$A4945),0)</f>
        <v/>
      </c>
      <c r="I4945">
        <f>IF(COUNTIFS(Registros!$A$2:$A$6000,"CS",Registros!$B$2:$B$6000,$A4945)&gt;0,1,0)</f>
        <v/>
      </c>
      <c r="J4945">
        <f>IF($I4945=1,SUMIFS(Registros!$I$2:$I$6000,Registros!$A$2:$A$6000,"CS",Registros!$B$2:$B$6000,$A4945),0)</f>
        <v/>
      </c>
      <c r="K4945">
        <f>IF(COUNTIFS(Winback!$K$2:$K$300,$D4945)&gt;0,1,0)</f>
        <v/>
      </c>
      <c r="L4945">
        <f>IF(AND($K4945=1,LEFT($A4945,3)="WB-"),SUMIFS(Winback!$D$2:$D$300,Winback!$K$2:$K$300,$D4945),0)</f>
        <v/>
      </c>
      <c r="M4945">
        <f>IF(OR($E4945=1,$G4945=1,SUMIFS(Registros!$J$2:$J$6000,Registros!$B$2:$B$6000,$A4945)&gt;0),1,0)</f>
        <v/>
      </c>
      <c r="N4945">
        <f>IF($J4945&gt;0,1,IF(COUNTIFS(Registros!$A$2:$A$6000,"CS",Registros!$B$2:$B$6000,$A4945,Registros!$K$2:$K$6000,"&lt;&gt;")&gt;0,1,0))</f>
        <v/>
      </c>
      <c r="O4945">
        <f>IF(AND($K4945=1,$E4945=0,$G4945=0,$I4945=0),"WINBACK",IF(AND($M4945=1,$N4945&gt;0),"CONVERGENTE",IF($M4945=1,"SOLO MÓVIL",IF($N4945&gt;0,"SOLO FIJO / INTERNET","SIN SERVICIOS"))))</f>
        <v/>
      </c>
      <c r="P4945">
        <f>IF($O4945="WINBACK","Recuperar (winback)",IF($O4945="CONVERGENTE","Upgrade / más líneas",IF($O4945="SOLO MÓVIL","Ofrecer fijo + internet (FLBBTV)",IF($O4945="SOLO FIJO / INTERNET","Ofrecer línea móvil Nextphone","Oferta completa (móvil + fijo + internet)"))))</f>
        <v/>
      </c>
      <c r="Q4945">
        <f>$F4945+$H4945+$L4945</f>
        <v/>
      </c>
      <c r="R4945">
        <f>IFERROR(VLOOKUP($A4945,Registros!$B$2:$G$6000,6,0),IFERROR(VLOOKUP($D4945,Winback!$B$2:$C$300,2,0),""))</f>
        <v/>
      </c>
      <c r="S4945">
        <f>IF($E4945=1,"NP","")&amp;IF($G4945=1,"+MOV","")&amp;IF($I4945=1,"+CS","")&amp;IF($K4945=1,"+WB","")</f>
        <v/>
      </c>
      <c r="T4945">
        <f>$E4945+$G4945+$I4945+$K4945</f>
        <v/>
      </c>
    </row>
    <row r="4946">
      <c r="A4946" t="inlineStr">
        <is>
          <t>WB-IDEALO</t>
        </is>
      </c>
      <c r="B4946" t="inlineStr"/>
      <c r="C4946" t="inlineStr">
        <is>
          <t>IDEALO</t>
        </is>
      </c>
      <c r="D4946" t="inlineStr">
        <is>
          <t>IDEALO</t>
        </is>
      </c>
      <c r="E4946">
        <f>IF(COUNTIFS(Registros!$A$2:$A$6000,"NP",Registros!$B$2:$B$6000,$A4946)&gt;0,1,0)</f>
        <v/>
      </c>
      <c r="F4946">
        <f>IF($E4946=1,SUMIFS(Registros!$F$2:$F$6000,Registros!$A$2:$A$6000,"NP",Registros!$B$2:$B$6000,$A4946),0)</f>
        <v/>
      </c>
      <c r="G4946">
        <f>IF(COUNTIFS(Registros!$A$2:$A$6000,"MOV",Registros!$B$2:$B$6000,$A4946)&gt;0,1,0)</f>
        <v/>
      </c>
      <c r="H4946">
        <f>IF($G4946=1,SUMIFS(Registros!$F$2:$F$6000,Registros!$A$2:$A$6000,"MOV",Registros!$B$2:$B$6000,$A4946),0)</f>
        <v/>
      </c>
      <c r="I4946">
        <f>IF(COUNTIFS(Registros!$A$2:$A$6000,"CS",Registros!$B$2:$B$6000,$A4946)&gt;0,1,0)</f>
        <v/>
      </c>
      <c r="J4946">
        <f>IF($I4946=1,SUMIFS(Registros!$I$2:$I$6000,Registros!$A$2:$A$6000,"CS",Registros!$B$2:$B$6000,$A4946),0)</f>
        <v/>
      </c>
      <c r="K4946">
        <f>IF(COUNTIFS(Winback!$K$2:$K$300,$D4946)&gt;0,1,0)</f>
        <v/>
      </c>
      <c r="L4946">
        <f>IF(AND($K4946=1,LEFT($A4946,3)="WB-"),SUMIFS(Winback!$D$2:$D$300,Winback!$K$2:$K$300,$D4946),0)</f>
        <v/>
      </c>
      <c r="M4946">
        <f>IF(OR($E4946=1,$G4946=1,SUMIFS(Registros!$J$2:$J$6000,Registros!$B$2:$B$6000,$A4946)&gt;0),1,0)</f>
        <v/>
      </c>
      <c r="N4946">
        <f>IF($J4946&gt;0,1,IF(COUNTIFS(Registros!$A$2:$A$6000,"CS",Registros!$B$2:$B$6000,$A4946,Registros!$K$2:$K$6000,"&lt;&gt;")&gt;0,1,0))</f>
        <v/>
      </c>
      <c r="O4946">
        <f>IF(AND($K4946=1,$E4946=0,$G4946=0,$I4946=0),"WINBACK",IF(AND($M4946=1,$N4946&gt;0),"CONVERGENTE",IF($M4946=1,"SOLO MÓVIL",IF($N4946&gt;0,"SOLO FIJO / INTERNET","SIN SERVICIOS"))))</f>
        <v/>
      </c>
      <c r="P4946">
        <f>IF($O4946="WINBACK","Recuperar (winback)",IF($O4946="CONVERGENTE","Upgrade / más líneas",IF($O4946="SOLO MÓVIL","Ofrecer fijo + internet (FLBBTV)",IF($O4946="SOLO FIJO / INTERNET","Ofrecer línea móvil Nextphone","Oferta completa (móvil + fijo + internet)"))))</f>
        <v/>
      </c>
      <c r="Q4946">
        <f>$F4946+$H4946+$L4946</f>
        <v/>
      </c>
      <c r="R4946">
        <f>IFERROR(VLOOKUP($A4946,Registros!$B$2:$G$6000,6,0),IFERROR(VLOOKUP($D4946,Winback!$B$2:$C$300,2,0),""))</f>
        <v/>
      </c>
      <c r="S4946">
        <f>IF($E4946=1,"NP","")&amp;IF($G4946=1,"+MOV","")&amp;IF($I4946=1,"+CS","")&amp;IF($K4946=1,"+WB","")</f>
        <v/>
      </c>
      <c r="T4946">
        <f>$E4946+$G4946+$I4946+$K4946</f>
        <v/>
      </c>
    </row>
    <row r="4947">
      <c r="A4947" t="inlineStr">
        <is>
          <t>WB-INFINITYLOGI</t>
        </is>
      </c>
      <c r="B4947" t="inlineStr"/>
      <c r="C4947" t="inlineStr">
        <is>
          <t>INFINITY LOGISTICS INFINITY LOGISTICS AGENCY, CORP</t>
        </is>
      </c>
      <c r="D4947" t="inlineStr">
        <is>
          <t>INFINITYLOGISTICSINFINITYLOGISTICSAGENCYCORP</t>
        </is>
      </c>
      <c r="E4947">
        <f>IF(COUNTIFS(Registros!$A$2:$A$6000,"NP",Registros!$B$2:$B$6000,$A4947)&gt;0,1,0)</f>
        <v/>
      </c>
      <c r="F4947">
        <f>IF($E4947=1,SUMIFS(Registros!$F$2:$F$6000,Registros!$A$2:$A$6000,"NP",Registros!$B$2:$B$6000,$A4947),0)</f>
        <v/>
      </c>
      <c r="G4947">
        <f>IF(COUNTIFS(Registros!$A$2:$A$6000,"MOV",Registros!$B$2:$B$6000,$A4947)&gt;0,1,0)</f>
        <v/>
      </c>
      <c r="H4947">
        <f>IF($G4947=1,SUMIFS(Registros!$F$2:$F$6000,Registros!$A$2:$A$6000,"MOV",Registros!$B$2:$B$6000,$A4947),0)</f>
        <v/>
      </c>
      <c r="I4947">
        <f>IF(COUNTIFS(Registros!$A$2:$A$6000,"CS",Registros!$B$2:$B$6000,$A4947)&gt;0,1,0)</f>
        <v/>
      </c>
      <c r="J4947">
        <f>IF($I4947=1,SUMIFS(Registros!$I$2:$I$6000,Registros!$A$2:$A$6000,"CS",Registros!$B$2:$B$6000,$A4947),0)</f>
        <v/>
      </c>
      <c r="K4947">
        <f>IF(COUNTIFS(Winback!$K$2:$K$300,$D4947)&gt;0,1,0)</f>
        <v/>
      </c>
      <c r="L4947">
        <f>IF(AND($K4947=1,LEFT($A4947,3)="WB-"),SUMIFS(Winback!$D$2:$D$300,Winback!$K$2:$K$300,$D4947),0)</f>
        <v/>
      </c>
      <c r="M4947">
        <f>IF(OR($E4947=1,$G4947=1,SUMIFS(Registros!$J$2:$J$6000,Registros!$B$2:$B$6000,$A4947)&gt;0),1,0)</f>
        <v/>
      </c>
      <c r="N4947">
        <f>IF($J4947&gt;0,1,IF(COUNTIFS(Registros!$A$2:$A$6000,"CS",Registros!$B$2:$B$6000,$A4947,Registros!$K$2:$K$6000,"&lt;&gt;")&gt;0,1,0))</f>
        <v/>
      </c>
      <c r="O4947">
        <f>IF(AND($K4947=1,$E4947=0,$G4947=0,$I4947=0),"WINBACK",IF(AND($M4947=1,$N4947&gt;0),"CONVERGENTE",IF($M4947=1,"SOLO MÓVIL",IF($N4947&gt;0,"SOLO FIJO / INTERNET","SIN SERVICIOS"))))</f>
        <v/>
      </c>
      <c r="P4947">
        <f>IF($O4947="WINBACK","Recuperar (winback)",IF($O4947="CONVERGENTE","Upgrade / más líneas",IF($O4947="SOLO MÓVIL","Ofrecer fijo + internet (FLBBTV)",IF($O4947="SOLO FIJO / INTERNET","Ofrecer línea móvil Nextphone","Oferta completa (móvil + fijo + internet)"))))</f>
        <v/>
      </c>
      <c r="Q4947">
        <f>$F4947+$H4947+$L4947</f>
        <v/>
      </c>
      <c r="R4947">
        <f>IFERROR(VLOOKUP($A4947,Registros!$B$2:$G$6000,6,0),IFERROR(VLOOKUP($D4947,Winback!$B$2:$C$300,2,0),""))</f>
        <v/>
      </c>
      <c r="S4947">
        <f>IF($E4947=1,"NP","")&amp;IF($G4947=1,"+MOV","")&amp;IF($I4947=1,"+CS","")&amp;IF($K4947=1,"+WB","")</f>
        <v/>
      </c>
      <c r="T4947">
        <f>$E4947+$G4947+$I4947+$K4947</f>
        <v/>
      </c>
    </row>
    <row r="4948">
      <c r="A4948" t="inlineStr">
        <is>
          <t>WB-RCSOLUTIONSA</t>
        </is>
      </c>
      <c r="B4948" t="inlineStr"/>
      <c r="C4948" t="inlineStr">
        <is>
          <t>RC SOLUTION, S.A -</t>
        </is>
      </c>
      <c r="D4948" t="inlineStr">
        <is>
          <t>RCSOLUTIONSA</t>
        </is>
      </c>
      <c r="E4948">
        <f>IF(COUNTIFS(Registros!$A$2:$A$6000,"NP",Registros!$B$2:$B$6000,$A4948)&gt;0,1,0)</f>
        <v/>
      </c>
      <c r="F4948">
        <f>IF($E4948=1,SUMIFS(Registros!$F$2:$F$6000,Registros!$A$2:$A$6000,"NP",Registros!$B$2:$B$6000,$A4948),0)</f>
        <v/>
      </c>
      <c r="G4948">
        <f>IF(COUNTIFS(Registros!$A$2:$A$6000,"MOV",Registros!$B$2:$B$6000,$A4948)&gt;0,1,0)</f>
        <v/>
      </c>
      <c r="H4948">
        <f>IF($G4948=1,SUMIFS(Registros!$F$2:$F$6000,Registros!$A$2:$A$6000,"MOV",Registros!$B$2:$B$6000,$A4948),0)</f>
        <v/>
      </c>
      <c r="I4948">
        <f>IF(COUNTIFS(Registros!$A$2:$A$6000,"CS",Registros!$B$2:$B$6000,$A4948)&gt;0,1,0)</f>
        <v/>
      </c>
      <c r="J4948">
        <f>IF($I4948=1,SUMIFS(Registros!$I$2:$I$6000,Registros!$A$2:$A$6000,"CS",Registros!$B$2:$B$6000,$A4948),0)</f>
        <v/>
      </c>
      <c r="K4948">
        <f>IF(COUNTIFS(Winback!$K$2:$K$300,$D4948)&gt;0,1,0)</f>
        <v/>
      </c>
      <c r="L4948">
        <f>IF(AND($K4948=1,LEFT($A4948,3)="WB-"),SUMIFS(Winback!$D$2:$D$300,Winback!$K$2:$K$300,$D4948),0)</f>
        <v/>
      </c>
      <c r="M4948">
        <f>IF(OR($E4948=1,$G4948=1,SUMIFS(Registros!$J$2:$J$6000,Registros!$B$2:$B$6000,$A4948)&gt;0),1,0)</f>
        <v/>
      </c>
      <c r="N4948">
        <f>IF($J4948&gt;0,1,IF(COUNTIFS(Registros!$A$2:$A$6000,"CS",Registros!$B$2:$B$6000,$A4948,Registros!$K$2:$K$6000,"&lt;&gt;")&gt;0,1,0))</f>
        <v/>
      </c>
      <c r="O4948">
        <f>IF(AND($K4948=1,$E4948=0,$G4948=0,$I4948=0),"WINBACK",IF(AND($M4948=1,$N4948&gt;0),"CONVERGENTE",IF($M4948=1,"SOLO MÓVIL",IF($N4948&gt;0,"SOLO FIJO / INTERNET","SIN SERVICIOS"))))</f>
        <v/>
      </c>
      <c r="P4948">
        <f>IF($O4948="WINBACK","Recuperar (winback)",IF($O4948="CONVERGENTE","Upgrade / más líneas",IF($O4948="SOLO MÓVIL","Ofrecer fijo + internet (FLBBTV)",IF($O4948="SOLO FIJO / INTERNET","Ofrecer línea móvil Nextphone","Oferta completa (móvil + fijo + internet)"))))</f>
        <v/>
      </c>
      <c r="Q4948">
        <f>$F4948+$H4948+$L4948</f>
        <v/>
      </c>
      <c r="R4948">
        <f>IFERROR(VLOOKUP($A4948,Registros!$B$2:$G$6000,6,0),IFERROR(VLOOKUP($D4948,Winback!$B$2:$C$300,2,0),""))</f>
        <v/>
      </c>
      <c r="S4948">
        <f>IF($E4948=1,"NP","")&amp;IF($G4948=1,"+MOV","")&amp;IF($I4948=1,"+CS","")&amp;IF($K4948=1,"+WB","")</f>
        <v/>
      </c>
      <c r="T4948">
        <f>$E4948+$G4948+$I4948+$K4948</f>
        <v/>
      </c>
    </row>
    <row r="4949">
      <c r="A4949" t="inlineStr">
        <is>
          <t>WB-SERVICIOSLOG</t>
        </is>
      </c>
      <c r="B4949" t="inlineStr"/>
      <c r="C4949" t="inlineStr">
        <is>
          <t>Servicios Logitisticos Imperial S.A</t>
        </is>
      </c>
      <c r="D4949" t="inlineStr">
        <is>
          <t>SERVICIOSLOGITISTICOSIMPERIALSA</t>
        </is>
      </c>
      <c r="E4949">
        <f>IF(COUNTIFS(Registros!$A$2:$A$6000,"NP",Registros!$B$2:$B$6000,$A4949)&gt;0,1,0)</f>
        <v/>
      </c>
      <c r="F4949">
        <f>IF($E4949=1,SUMIFS(Registros!$F$2:$F$6000,Registros!$A$2:$A$6000,"NP",Registros!$B$2:$B$6000,$A4949),0)</f>
        <v/>
      </c>
      <c r="G4949">
        <f>IF(COUNTIFS(Registros!$A$2:$A$6000,"MOV",Registros!$B$2:$B$6000,$A4949)&gt;0,1,0)</f>
        <v/>
      </c>
      <c r="H4949">
        <f>IF($G4949=1,SUMIFS(Registros!$F$2:$F$6000,Registros!$A$2:$A$6000,"MOV",Registros!$B$2:$B$6000,$A4949),0)</f>
        <v/>
      </c>
      <c r="I4949">
        <f>IF(COUNTIFS(Registros!$A$2:$A$6000,"CS",Registros!$B$2:$B$6000,$A4949)&gt;0,1,0)</f>
        <v/>
      </c>
      <c r="J4949">
        <f>IF($I4949=1,SUMIFS(Registros!$I$2:$I$6000,Registros!$A$2:$A$6000,"CS",Registros!$B$2:$B$6000,$A4949),0)</f>
        <v/>
      </c>
      <c r="K4949">
        <f>IF(COUNTIFS(Winback!$K$2:$K$300,$D4949)&gt;0,1,0)</f>
        <v/>
      </c>
      <c r="L4949">
        <f>IF(AND($K4949=1,LEFT($A4949,3)="WB-"),SUMIFS(Winback!$D$2:$D$300,Winback!$K$2:$K$300,$D4949),0)</f>
        <v/>
      </c>
      <c r="M4949">
        <f>IF(OR($E4949=1,$G4949=1,SUMIFS(Registros!$J$2:$J$6000,Registros!$B$2:$B$6000,$A4949)&gt;0),1,0)</f>
        <v/>
      </c>
      <c r="N4949">
        <f>IF($J4949&gt;0,1,IF(COUNTIFS(Registros!$A$2:$A$6000,"CS",Registros!$B$2:$B$6000,$A4949,Registros!$K$2:$K$6000,"&lt;&gt;")&gt;0,1,0))</f>
        <v/>
      </c>
      <c r="O4949">
        <f>IF(AND($K4949=1,$E4949=0,$G4949=0,$I4949=0),"WINBACK",IF(AND($M4949=1,$N4949&gt;0),"CONVERGENTE",IF($M4949=1,"SOLO MÓVIL",IF($N4949&gt;0,"SOLO FIJO / INTERNET","SIN SERVICIOS"))))</f>
        <v/>
      </c>
      <c r="P4949">
        <f>IF($O4949="WINBACK","Recuperar (winback)",IF($O4949="CONVERGENTE","Upgrade / más líneas",IF($O4949="SOLO MÓVIL","Ofrecer fijo + internet (FLBBTV)",IF($O4949="SOLO FIJO / INTERNET","Ofrecer línea móvil Nextphone","Oferta completa (móvil + fijo + internet)"))))</f>
        <v/>
      </c>
      <c r="Q4949">
        <f>$F4949+$H4949+$L4949</f>
        <v/>
      </c>
      <c r="R4949">
        <f>IFERROR(VLOOKUP($A4949,Registros!$B$2:$G$6000,6,0),IFERROR(VLOOKUP($D4949,Winback!$B$2:$C$300,2,0),""))</f>
        <v/>
      </c>
      <c r="S4949">
        <f>IF($E4949=1,"NP","")&amp;IF($G4949=1,"+MOV","")&amp;IF($I4949=1,"+CS","")&amp;IF($K4949=1,"+WB","")</f>
        <v/>
      </c>
      <c r="T4949">
        <f>$E4949+$G4949+$I4949+$K4949</f>
        <v/>
      </c>
    </row>
    <row r="4950">
      <c r="A4950" t="inlineStr">
        <is>
          <t>WB-CLINICATUSAL</t>
        </is>
      </c>
      <c r="B4950" t="inlineStr"/>
      <c r="C4950" t="inlineStr">
        <is>
          <t>CLINICA TU SALUD Y BELLEZA -</t>
        </is>
      </c>
      <c r="D4950" t="inlineStr">
        <is>
          <t>CLINICATUSALUDYBELLEZA</t>
        </is>
      </c>
      <c r="E4950">
        <f>IF(COUNTIFS(Registros!$A$2:$A$6000,"NP",Registros!$B$2:$B$6000,$A4950)&gt;0,1,0)</f>
        <v/>
      </c>
      <c r="F4950">
        <f>IF($E4950=1,SUMIFS(Registros!$F$2:$F$6000,Registros!$A$2:$A$6000,"NP",Registros!$B$2:$B$6000,$A4950),0)</f>
        <v/>
      </c>
      <c r="G4950">
        <f>IF(COUNTIFS(Registros!$A$2:$A$6000,"MOV",Registros!$B$2:$B$6000,$A4950)&gt;0,1,0)</f>
        <v/>
      </c>
      <c r="H4950">
        <f>IF($G4950=1,SUMIFS(Registros!$F$2:$F$6000,Registros!$A$2:$A$6000,"MOV",Registros!$B$2:$B$6000,$A4950),0)</f>
        <v/>
      </c>
      <c r="I4950">
        <f>IF(COUNTIFS(Registros!$A$2:$A$6000,"CS",Registros!$B$2:$B$6000,$A4950)&gt;0,1,0)</f>
        <v/>
      </c>
      <c r="J4950">
        <f>IF($I4950=1,SUMIFS(Registros!$I$2:$I$6000,Registros!$A$2:$A$6000,"CS",Registros!$B$2:$B$6000,$A4950),0)</f>
        <v/>
      </c>
      <c r="K4950">
        <f>IF(COUNTIFS(Winback!$K$2:$K$300,$D4950)&gt;0,1,0)</f>
        <v/>
      </c>
      <c r="L4950">
        <f>IF(AND($K4950=1,LEFT($A4950,3)="WB-"),SUMIFS(Winback!$D$2:$D$300,Winback!$K$2:$K$300,$D4950),0)</f>
        <v/>
      </c>
      <c r="M4950">
        <f>IF(OR($E4950=1,$G4950=1,SUMIFS(Registros!$J$2:$J$6000,Registros!$B$2:$B$6000,$A4950)&gt;0),1,0)</f>
        <v/>
      </c>
      <c r="N4950">
        <f>IF($J4950&gt;0,1,IF(COUNTIFS(Registros!$A$2:$A$6000,"CS",Registros!$B$2:$B$6000,$A4950,Registros!$K$2:$K$6000,"&lt;&gt;")&gt;0,1,0))</f>
        <v/>
      </c>
      <c r="O4950">
        <f>IF(AND($K4950=1,$E4950=0,$G4950=0,$I4950=0),"WINBACK",IF(AND($M4950=1,$N4950&gt;0),"CONVERGENTE",IF($M4950=1,"SOLO MÓVIL",IF($N4950&gt;0,"SOLO FIJO / INTERNET","SIN SERVICIOS"))))</f>
        <v/>
      </c>
      <c r="P4950">
        <f>IF($O4950="WINBACK","Recuperar (winback)",IF($O4950="CONVERGENTE","Upgrade / más líneas",IF($O4950="SOLO MÓVIL","Ofrecer fijo + internet (FLBBTV)",IF($O4950="SOLO FIJO / INTERNET","Ofrecer línea móvil Nextphone","Oferta completa (móvil + fijo + internet)"))))</f>
        <v/>
      </c>
      <c r="Q4950">
        <f>$F4950+$H4950+$L4950</f>
        <v/>
      </c>
      <c r="R4950">
        <f>IFERROR(VLOOKUP($A4950,Registros!$B$2:$G$6000,6,0),IFERROR(VLOOKUP($D4950,Winback!$B$2:$C$300,2,0),""))</f>
        <v/>
      </c>
      <c r="S4950">
        <f>IF($E4950=1,"NP","")&amp;IF($G4950=1,"+MOV","")&amp;IF($I4950=1,"+CS","")&amp;IF($K4950=1,"+WB","")</f>
        <v/>
      </c>
      <c r="T4950">
        <f>$E4950+$G4950+$I4950+$K4950</f>
        <v/>
      </c>
    </row>
    <row r="4951">
      <c r="A4951" t="inlineStr">
        <is>
          <t>WB-SERVIEDUCASA</t>
        </is>
      </c>
      <c r="B4951" t="inlineStr"/>
      <c r="C4951" t="inlineStr">
        <is>
          <t>SERVIEDUCA S,A. -</t>
        </is>
      </c>
      <c r="D4951" t="inlineStr">
        <is>
          <t>SERVIEDUCASA</t>
        </is>
      </c>
      <c r="E4951">
        <f>IF(COUNTIFS(Registros!$A$2:$A$6000,"NP",Registros!$B$2:$B$6000,$A4951)&gt;0,1,0)</f>
        <v/>
      </c>
      <c r="F4951">
        <f>IF($E4951=1,SUMIFS(Registros!$F$2:$F$6000,Registros!$A$2:$A$6000,"NP",Registros!$B$2:$B$6000,$A4951),0)</f>
        <v/>
      </c>
      <c r="G4951">
        <f>IF(COUNTIFS(Registros!$A$2:$A$6000,"MOV",Registros!$B$2:$B$6000,$A4951)&gt;0,1,0)</f>
        <v/>
      </c>
      <c r="H4951">
        <f>IF($G4951=1,SUMIFS(Registros!$F$2:$F$6000,Registros!$A$2:$A$6000,"MOV",Registros!$B$2:$B$6000,$A4951),0)</f>
        <v/>
      </c>
      <c r="I4951">
        <f>IF(COUNTIFS(Registros!$A$2:$A$6000,"CS",Registros!$B$2:$B$6000,$A4951)&gt;0,1,0)</f>
        <v/>
      </c>
      <c r="J4951">
        <f>IF($I4951=1,SUMIFS(Registros!$I$2:$I$6000,Registros!$A$2:$A$6000,"CS",Registros!$B$2:$B$6000,$A4951),0)</f>
        <v/>
      </c>
      <c r="K4951">
        <f>IF(COUNTIFS(Winback!$K$2:$K$300,$D4951)&gt;0,1,0)</f>
        <v/>
      </c>
      <c r="L4951">
        <f>IF(AND($K4951=1,LEFT($A4951,3)="WB-"),SUMIFS(Winback!$D$2:$D$300,Winback!$K$2:$K$300,$D4951),0)</f>
        <v/>
      </c>
      <c r="M4951">
        <f>IF(OR($E4951=1,$G4951=1,SUMIFS(Registros!$J$2:$J$6000,Registros!$B$2:$B$6000,$A4951)&gt;0),1,0)</f>
        <v/>
      </c>
      <c r="N4951">
        <f>IF($J4951&gt;0,1,IF(COUNTIFS(Registros!$A$2:$A$6000,"CS",Registros!$B$2:$B$6000,$A4951,Registros!$K$2:$K$6000,"&lt;&gt;")&gt;0,1,0))</f>
        <v/>
      </c>
      <c r="O4951">
        <f>IF(AND($K4951=1,$E4951=0,$G4951=0,$I4951=0),"WINBACK",IF(AND($M4951=1,$N4951&gt;0),"CONVERGENTE",IF($M4951=1,"SOLO MÓVIL",IF($N4951&gt;0,"SOLO FIJO / INTERNET","SIN SERVICIOS"))))</f>
        <v/>
      </c>
      <c r="P4951">
        <f>IF($O4951="WINBACK","Recuperar (winback)",IF($O4951="CONVERGENTE","Upgrade / más líneas",IF($O4951="SOLO MÓVIL","Ofrecer fijo + internet (FLBBTV)",IF($O4951="SOLO FIJO / INTERNET","Ofrecer línea móvil Nextphone","Oferta completa (móvil + fijo + internet)"))))</f>
        <v/>
      </c>
      <c r="Q4951">
        <f>$F4951+$H4951+$L4951</f>
        <v/>
      </c>
      <c r="R4951">
        <f>IFERROR(VLOOKUP($A4951,Registros!$B$2:$G$6000,6,0),IFERROR(VLOOKUP($D4951,Winback!$B$2:$C$300,2,0),""))</f>
        <v/>
      </c>
      <c r="S4951">
        <f>IF($E4951=1,"NP","")&amp;IF($G4951=1,"+MOV","")&amp;IF($I4951=1,"+CS","")&amp;IF($K4951=1,"+WB","")</f>
        <v/>
      </c>
      <c r="T4951">
        <f>$E4951+$G4951+$I4951+$K4951</f>
        <v/>
      </c>
    </row>
    <row r="4952">
      <c r="A4952" t="inlineStr">
        <is>
          <t>WB-PANAMAJOURNE</t>
        </is>
      </c>
      <c r="B4952" t="inlineStr"/>
      <c r="C4952" t="inlineStr">
        <is>
          <t>PANAMA JOURNEYS S,A -</t>
        </is>
      </c>
      <c r="D4952" t="inlineStr">
        <is>
          <t>PANAMAJOURNEYSSA</t>
        </is>
      </c>
      <c r="E4952">
        <f>IF(COUNTIFS(Registros!$A$2:$A$6000,"NP",Registros!$B$2:$B$6000,$A4952)&gt;0,1,0)</f>
        <v/>
      </c>
      <c r="F4952">
        <f>IF($E4952=1,SUMIFS(Registros!$F$2:$F$6000,Registros!$A$2:$A$6000,"NP",Registros!$B$2:$B$6000,$A4952),0)</f>
        <v/>
      </c>
      <c r="G4952">
        <f>IF(COUNTIFS(Registros!$A$2:$A$6000,"MOV",Registros!$B$2:$B$6000,$A4952)&gt;0,1,0)</f>
        <v/>
      </c>
      <c r="H4952">
        <f>IF($G4952=1,SUMIFS(Registros!$F$2:$F$6000,Registros!$A$2:$A$6000,"MOV",Registros!$B$2:$B$6000,$A4952),0)</f>
        <v/>
      </c>
      <c r="I4952">
        <f>IF(COUNTIFS(Registros!$A$2:$A$6000,"CS",Registros!$B$2:$B$6000,$A4952)&gt;0,1,0)</f>
        <v/>
      </c>
      <c r="J4952">
        <f>IF($I4952=1,SUMIFS(Registros!$I$2:$I$6000,Registros!$A$2:$A$6000,"CS",Registros!$B$2:$B$6000,$A4952),0)</f>
        <v/>
      </c>
      <c r="K4952">
        <f>IF(COUNTIFS(Winback!$K$2:$K$300,$D4952)&gt;0,1,0)</f>
        <v/>
      </c>
      <c r="L4952">
        <f>IF(AND($K4952=1,LEFT($A4952,3)="WB-"),SUMIFS(Winback!$D$2:$D$300,Winback!$K$2:$K$300,$D4952),0)</f>
        <v/>
      </c>
      <c r="M4952">
        <f>IF(OR($E4952=1,$G4952=1,SUMIFS(Registros!$J$2:$J$6000,Registros!$B$2:$B$6000,$A4952)&gt;0),1,0)</f>
        <v/>
      </c>
      <c r="N4952">
        <f>IF($J4952&gt;0,1,IF(COUNTIFS(Registros!$A$2:$A$6000,"CS",Registros!$B$2:$B$6000,$A4952,Registros!$K$2:$K$6000,"&lt;&gt;")&gt;0,1,0))</f>
        <v/>
      </c>
      <c r="O4952">
        <f>IF(AND($K4952=1,$E4952=0,$G4952=0,$I4952=0),"WINBACK",IF(AND($M4952=1,$N4952&gt;0),"CONVERGENTE",IF($M4952=1,"SOLO MÓVIL",IF($N4952&gt;0,"SOLO FIJO / INTERNET","SIN SERVICIOS"))))</f>
        <v/>
      </c>
      <c r="P4952">
        <f>IF($O4952="WINBACK","Recuperar (winback)",IF($O4952="CONVERGENTE","Upgrade / más líneas",IF($O4952="SOLO MÓVIL","Ofrecer fijo + internet (FLBBTV)",IF($O4952="SOLO FIJO / INTERNET","Ofrecer línea móvil Nextphone","Oferta completa (móvil + fijo + internet)"))))</f>
        <v/>
      </c>
      <c r="Q4952">
        <f>$F4952+$H4952+$L4952</f>
        <v/>
      </c>
      <c r="R4952">
        <f>IFERROR(VLOOKUP($A4952,Registros!$B$2:$G$6000,6,0),IFERROR(VLOOKUP($D4952,Winback!$B$2:$C$300,2,0),""))</f>
        <v/>
      </c>
      <c r="S4952">
        <f>IF($E4952=1,"NP","")&amp;IF($G4952=1,"+MOV","")&amp;IF($I4952=1,"+CS","")&amp;IF($K4952=1,"+WB","")</f>
        <v/>
      </c>
      <c r="T4952">
        <f>$E4952+$G4952+$I4952+$K4952</f>
        <v/>
      </c>
    </row>
    <row r="4953">
      <c r="A4953" t="inlineStr">
        <is>
          <t>WB-AGROJPNILKAA</t>
        </is>
      </c>
      <c r="B4953" t="inlineStr"/>
      <c r="C4953" t="inlineStr">
        <is>
          <t>AGRO JP / NILKA ATENCIO</t>
        </is>
      </c>
      <c r="D4953" t="inlineStr">
        <is>
          <t>AGROJPNILKAATENCIO</t>
        </is>
      </c>
      <c r="E4953">
        <f>IF(COUNTIFS(Registros!$A$2:$A$6000,"NP",Registros!$B$2:$B$6000,$A4953)&gt;0,1,0)</f>
        <v/>
      </c>
      <c r="F4953">
        <f>IF($E4953=1,SUMIFS(Registros!$F$2:$F$6000,Registros!$A$2:$A$6000,"NP",Registros!$B$2:$B$6000,$A4953),0)</f>
        <v/>
      </c>
      <c r="G4953">
        <f>IF(COUNTIFS(Registros!$A$2:$A$6000,"MOV",Registros!$B$2:$B$6000,$A4953)&gt;0,1,0)</f>
        <v/>
      </c>
      <c r="H4953">
        <f>IF($G4953=1,SUMIFS(Registros!$F$2:$F$6000,Registros!$A$2:$A$6000,"MOV",Registros!$B$2:$B$6000,$A4953),0)</f>
        <v/>
      </c>
      <c r="I4953">
        <f>IF(COUNTIFS(Registros!$A$2:$A$6000,"CS",Registros!$B$2:$B$6000,$A4953)&gt;0,1,0)</f>
        <v/>
      </c>
      <c r="J4953">
        <f>IF($I4953=1,SUMIFS(Registros!$I$2:$I$6000,Registros!$A$2:$A$6000,"CS",Registros!$B$2:$B$6000,$A4953),0)</f>
        <v/>
      </c>
      <c r="K4953">
        <f>IF(COUNTIFS(Winback!$K$2:$K$300,$D4953)&gt;0,1,0)</f>
        <v/>
      </c>
      <c r="L4953">
        <f>IF(AND($K4953=1,LEFT($A4953,3)="WB-"),SUMIFS(Winback!$D$2:$D$300,Winback!$K$2:$K$300,$D4953),0)</f>
        <v/>
      </c>
      <c r="M4953">
        <f>IF(OR($E4953=1,$G4953=1,SUMIFS(Registros!$J$2:$J$6000,Registros!$B$2:$B$6000,$A4953)&gt;0),1,0)</f>
        <v/>
      </c>
      <c r="N4953">
        <f>IF($J4953&gt;0,1,IF(COUNTIFS(Registros!$A$2:$A$6000,"CS",Registros!$B$2:$B$6000,$A4953,Registros!$K$2:$K$6000,"&lt;&gt;")&gt;0,1,0))</f>
        <v/>
      </c>
      <c r="O4953">
        <f>IF(AND($K4953=1,$E4953=0,$G4953=0,$I4953=0),"WINBACK",IF(AND($M4953=1,$N4953&gt;0),"CONVERGENTE",IF($M4953=1,"SOLO MÓVIL",IF($N4953&gt;0,"SOLO FIJO / INTERNET","SIN SERVICIOS"))))</f>
        <v/>
      </c>
      <c r="P4953">
        <f>IF($O4953="WINBACK","Recuperar (winback)",IF($O4953="CONVERGENTE","Upgrade / más líneas",IF($O4953="SOLO MÓVIL","Ofrecer fijo + internet (FLBBTV)",IF($O4953="SOLO FIJO / INTERNET","Ofrecer línea móvil Nextphone","Oferta completa (móvil + fijo + internet)"))))</f>
        <v/>
      </c>
      <c r="Q4953">
        <f>$F4953+$H4953+$L4953</f>
        <v/>
      </c>
      <c r="R4953">
        <f>IFERROR(VLOOKUP($A4953,Registros!$B$2:$G$6000,6,0),IFERROR(VLOOKUP($D4953,Winback!$B$2:$C$300,2,0),""))</f>
        <v/>
      </c>
      <c r="S4953">
        <f>IF($E4953=1,"NP","")&amp;IF($G4953=1,"+MOV","")&amp;IF($I4953=1,"+CS","")&amp;IF($K4953=1,"+WB","")</f>
        <v/>
      </c>
      <c r="T4953">
        <f>$E4953+$G4953+$I4953+$K4953</f>
        <v/>
      </c>
    </row>
    <row r="4954">
      <c r="A4954" t="inlineStr">
        <is>
          <t>WB-UPPEREASTTOW</t>
        </is>
      </c>
      <c r="B4954" t="inlineStr"/>
      <c r="C4954" t="inlineStr">
        <is>
          <t>UPPER EAST TOWER</t>
        </is>
      </c>
      <c r="D4954" t="inlineStr">
        <is>
          <t>UPPEREASTTOWER</t>
        </is>
      </c>
      <c r="E4954">
        <f>IF(COUNTIFS(Registros!$A$2:$A$6000,"NP",Registros!$B$2:$B$6000,$A4954)&gt;0,1,0)</f>
        <v/>
      </c>
      <c r="F4954">
        <f>IF($E4954=1,SUMIFS(Registros!$F$2:$F$6000,Registros!$A$2:$A$6000,"NP",Registros!$B$2:$B$6000,$A4954),0)</f>
        <v/>
      </c>
      <c r="G4954">
        <f>IF(COUNTIFS(Registros!$A$2:$A$6000,"MOV",Registros!$B$2:$B$6000,$A4954)&gt;0,1,0)</f>
        <v/>
      </c>
      <c r="H4954">
        <f>IF($G4954=1,SUMIFS(Registros!$F$2:$F$6000,Registros!$A$2:$A$6000,"MOV",Registros!$B$2:$B$6000,$A4954),0)</f>
        <v/>
      </c>
      <c r="I4954">
        <f>IF(COUNTIFS(Registros!$A$2:$A$6000,"CS",Registros!$B$2:$B$6000,$A4954)&gt;0,1,0)</f>
        <v/>
      </c>
      <c r="J4954">
        <f>IF($I4954=1,SUMIFS(Registros!$I$2:$I$6000,Registros!$A$2:$A$6000,"CS",Registros!$B$2:$B$6000,$A4954),0)</f>
        <v/>
      </c>
      <c r="K4954">
        <f>IF(COUNTIFS(Winback!$K$2:$K$300,$D4954)&gt;0,1,0)</f>
        <v/>
      </c>
      <c r="L4954">
        <f>IF(AND($K4954=1,LEFT($A4954,3)="WB-"),SUMIFS(Winback!$D$2:$D$300,Winback!$K$2:$K$300,$D4954),0)</f>
        <v/>
      </c>
      <c r="M4954">
        <f>IF(OR($E4954=1,$G4954=1,SUMIFS(Registros!$J$2:$J$6000,Registros!$B$2:$B$6000,$A4954)&gt;0),1,0)</f>
        <v/>
      </c>
      <c r="N4954">
        <f>IF($J4954&gt;0,1,IF(COUNTIFS(Registros!$A$2:$A$6000,"CS",Registros!$B$2:$B$6000,$A4954,Registros!$K$2:$K$6000,"&lt;&gt;")&gt;0,1,0))</f>
        <v/>
      </c>
      <c r="O4954">
        <f>IF(AND($K4954=1,$E4954=0,$G4954=0,$I4954=0),"WINBACK",IF(AND($M4954=1,$N4954&gt;0),"CONVERGENTE",IF($M4954=1,"SOLO MÓVIL",IF($N4954&gt;0,"SOLO FIJO / INTERNET","SIN SERVICIOS"))))</f>
        <v/>
      </c>
      <c r="P4954">
        <f>IF($O4954="WINBACK","Recuperar (winback)",IF($O4954="CONVERGENTE","Upgrade / más líneas",IF($O4954="SOLO MÓVIL","Ofrecer fijo + internet (FLBBTV)",IF($O4954="SOLO FIJO / INTERNET","Ofrecer línea móvil Nextphone","Oferta completa (móvil + fijo + internet)"))))</f>
        <v/>
      </c>
      <c r="Q4954">
        <f>$F4954+$H4954+$L4954</f>
        <v/>
      </c>
      <c r="R4954">
        <f>IFERROR(VLOOKUP($A4954,Registros!$B$2:$G$6000,6,0),IFERROR(VLOOKUP($D4954,Winback!$B$2:$C$300,2,0),""))</f>
        <v/>
      </c>
      <c r="S4954">
        <f>IF($E4954=1,"NP","")&amp;IF($G4954=1,"+MOV","")&amp;IF($I4954=1,"+CS","")&amp;IF($K4954=1,"+WB","")</f>
        <v/>
      </c>
      <c r="T4954">
        <f>$E4954+$G4954+$I4954+$K4954</f>
        <v/>
      </c>
    </row>
    <row r="4955">
      <c r="A4955" t="inlineStr">
        <is>
          <t>WB-FLIXCINEVISI</t>
        </is>
      </c>
      <c r="B4955" t="inlineStr"/>
      <c r="C4955" t="inlineStr">
        <is>
          <t>FLIX CINEVISION PANAMA, S. DE R.L. -</t>
        </is>
      </c>
      <c r="D4955" t="inlineStr">
        <is>
          <t>FLIXCINEVISIONPANAMASDERL</t>
        </is>
      </c>
      <c r="E4955">
        <f>IF(COUNTIFS(Registros!$A$2:$A$6000,"NP",Registros!$B$2:$B$6000,$A4955)&gt;0,1,0)</f>
        <v/>
      </c>
      <c r="F4955">
        <f>IF($E4955=1,SUMIFS(Registros!$F$2:$F$6000,Registros!$A$2:$A$6000,"NP",Registros!$B$2:$B$6000,$A4955),0)</f>
        <v/>
      </c>
      <c r="G4955">
        <f>IF(COUNTIFS(Registros!$A$2:$A$6000,"MOV",Registros!$B$2:$B$6000,$A4955)&gt;0,1,0)</f>
        <v/>
      </c>
      <c r="H4955">
        <f>IF($G4955=1,SUMIFS(Registros!$F$2:$F$6000,Registros!$A$2:$A$6000,"MOV",Registros!$B$2:$B$6000,$A4955),0)</f>
        <v/>
      </c>
      <c r="I4955">
        <f>IF(COUNTIFS(Registros!$A$2:$A$6000,"CS",Registros!$B$2:$B$6000,$A4955)&gt;0,1,0)</f>
        <v/>
      </c>
      <c r="J4955">
        <f>IF($I4955=1,SUMIFS(Registros!$I$2:$I$6000,Registros!$A$2:$A$6000,"CS",Registros!$B$2:$B$6000,$A4955),0)</f>
        <v/>
      </c>
      <c r="K4955">
        <f>IF(COUNTIFS(Winback!$K$2:$K$300,$D4955)&gt;0,1,0)</f>
        <v/>
      </c>
      <c r="L4955">
        <f>IF(AND($K4955=1,LEFT($A4955,3)="WB-"),SUMIFS(Winback!$D$2:$D$300,Winback!$K$2:$K$300,$D4955),0)</f>
        <v/>
      </c>
      <c r="M4955">
        <f>IF(OR($E4955=1,$G4955=1,SUMIFS(Registros!$J$2:$J$6000,Registros!$B$2:$B$6000,$A4955)&gt;0),1,0)</f>
        <v/>
      </c>
      <c r="N4955">
        <f>IF($J4955&gt;0,1,IF(COUNTIFS(Registros!$A$2:$A$6000,"CS",Registros!$B$2:$B$6000,$A4955,Registros!$K$2:$K$6000,"&lt;&gt;")&gt;0,1,0))</f>
        <v/>
      </c>
      <c r="O4955">
        <f>IF(AND($K4955=1,$E4955=0,$G4955=0,$I4955=0),"WINBACK",IF(AND($M4955=1,$N4955&gt;0),"CONVERGENTE",IF($M4955=1,"SOLO MÓVIL",IF($N4955&gt;0,"SOLO FIJO / INTERNET","SIN SERVICIOS"))))</f>
        <v/>
      </c>
      <c r="P4955">
        <f>IF($O4955="WINBACK","Recuperar (winback)",IF($O4955="CONVERGENTE","Upgrade / más líneas",IF($O4955="SOLO MÓVIL","Ofrecer fijo + internet (FLBBTV)",IF($O4955="SOLO FIJO / INTERNET","Ofrecer línea móvil Nextphone","Oferta completa (móvil + fijo + internet)"))))</f>
        <v/>
      </c>
      <c r="Q4955">
        <f>$F4955+$H4955+$L4955</f>
        <v/>
      </c>
      <c r="R4955">
        <f>IFERROR(VLOOKUP($A4955,Registros!$B$2:$G$6000,6,0),IFERROR(VLOOKUP($D4955,Winback!$B$2:$C$300,2,0),""))</f>
        <v/>
      </c>
      <c r="S4955">
        <f>IF($E4955=1,"NP","")&amp;IF($G4955=1,"+MOV","")&amp;IF($I4955=1,"+CS","")&amp;IF($K4955=1,"+WB","")</f>
        <v/>
      </c>
      <c r="T4955">
        <f>$E4955+$G4955+$I4955+$K4955</f>
        <v/>
      </c>
    </row>
    <row r="4956">
      <c r="A4956" t="inlineStr">
        <is>
          <t>WB-AVAPSA</t>
        </is>
      </c>
      <c r="B4956" t="inlineStr"/>
      <c r="C4956" t="inlineStr">
        <is>
          <t>AVAPSA</t>
        </is>
      </c>
      <c r="D4956" t="inlineStr">
        <is>
          <t>AVAPSA</t>
        </is>
      </c>
      <c r="E4956">
        <f>IF(COUNTIFS(Registros!$A$2:$A$6000,"NP",Registros!$B$2:$B$6000,$A4956)&gt;0,1,0)</f>
        <v/>
      </c>
      <c r="F4956">
        <f>IF($E4956=1,SUMIFS(Registros!$F$2:$F$6000,Registros!$A$2:$A$6000,"NP",Registros!$B$2:$B$6000,$A4956),0)</f>
        <v/>
      </c>
      <c r="G4956">
        <f>IF(COUNTIFS(Registros!$A$2:$A$6000,"MOV",Registros!$B$2:$B$6000,$A4956)&gt;0,1,0)</f>
        <v/>
      </c>
      <c r="H4956">
        <f>IF($G4956=1,SUMIFS(Registros!$F$2:$F$6000,Registros!$A$2:$A$6000,"MOV",Registros!$B$2:$B$6000,$A4956),0)</f>
        <v/>
      </c>
      <c r="I4956">
        <f>IF(COUNTIFS(Registros!$A$2:$A$6000,"CS",Registros!$B$2:$B$6000,$A4956)&gt;0,1,0)</f>
        <v/>
      </c>
      <c r="J4956">
        <f>IF($I4956=1,SUMIFS(Registros!$I$2:$I$6000,Registros!$A$2:$A$6000,"CS",Registros!$B$2:$B$6000,$A4956),0)</f>
        <v/>
      </c>
      <c r="K4956">
        <f>IF(COUNTIFS(Winback!$K$2:$K$300,$D4956)&gt;0,1,0)</f>
        <v/>
      </c>
      <c r="L4956">
        <f>IF(AND($K4956=1,LEFT($A4956,3)="WB-"),SUMIFS(Winback!$D$2:$D$300,Winback!$K$2:$K$300,$D4956),0)</f>
        <v/>
      </c>
      <c r="M4956">
        <f>IF(OR($E4956=1,$G4956=1,SUMIFS(Registros!$J$2:$J$6000,Registros!$B$2:$B$6000,$A4956)&gt;0),1,0)</f>
        <v/>
      </c>
      <c r="N4956">
        <f>IF($J4956&gt;0,1,IF(COUNTIFS(Registros!$A$2:$A$6000,"CS",Registros!$B$2:$B$6000,$A4956,Registros!$K$2:$K$6000,"&lt;&gt;")&gt;0,1,0))</f>
        <v/>
      </c>
      <c r="O4956">
        <f>IF(AND($K4956=1,$E4956=0,$G4956=0,$I4956=0),"WINBACK",IF(AND($M4956=1,$N4956&gt;0),"CONVERGENTE",IF($M4956=1,"SOLO MÓVIL",IF($N4956&gt;0,"SOLO FIJO / INTERNET","SIN SERVICIOS"))))</f>
        <v/>
      </c>
      <c r="P4956">
        <f>IF($O4956="WINBACK","Recuperar (winback)",IF($O4956="CONVERGENTE","Upgrade / más líneas",IF($O4956="SOLO MÓVIL","Ofrecer fijo + internet (FLBBTV)",IF($O4956="SOLO FIJO / INTERNET","Ofrecer línea móvil Nextphone","Oferta completa (móvil + fijo + internet)"))))</f>
        <v/>
      </c>
      <c r="Q4956">
        <f>$F4956+$H4956+$L4956</f>
        <v/>
      </c>
      <c r="R4956">
        <f>IFERROR(VLOOKUP($A4956,Registros!$B$2:$G$6000,6,0),IFERROR(VLOOKUP($D4956,Winback!$B$2:$C$300,2,0),""))</f>
        <v/>
      </c>
      <c r="S4956">
        <f>IF($E4956=1,"NP","")&amp;IF($G4956=1,"+MOV","")&amp;IF($I4956=1,"+CS","")&amp;IF($K4956=1,"+WB","")</f>
        <v/>
      </c>
      <c r="T4956">
        <f>$E4956+$G4956+$I4956+$K4956</f>
        <v/>
      </c>
    </row>
    <row r="4957">
      <c r="A4957" t="inlineStr">
        <is>
          <t>WB-DRAGCOLORS</t>
        </is>
      </c>
      <c r="B4957" t="inlineStr"/>
      <c r="C4957" t="inlineStr">
        <is>
          <t>DRAG COLORS</t>
        </is>
      </c>
      <c r="D4957" t="inlineStr">
        <is>
          <t>DRAGCOLORS</t>
        </is>
      </c>
      <c r="E4957">
        <f>IF(COUNTIFS(Registros!$A$2:$A$6000,"NP",Registros!$B$2:$B$6000,$A4957)&gt;0,1,0)</f>
        <v/>
      </c>
      <c r="F4957">
        <f>IF($E4957=1,SUMIFS(Registros!$F$2:$F$6000,Registros!$A$2:$A$6000,"NP",Registros!$B$2:$B$6000,$A4957),0)</f>
        <v/>
      </c>
      <c r="G4957">
        <f>IF(COUNTIFS(Registros!$A$2:$A$6000,"MOV",Registros!$B$2:$B$6000,$A4957)&gt;0,1,0)</f>
        <v/>
      </c>
      <c r="H4957">
        <f>IF($G4957=1,SUMIFS(Registros!$F$2:$F$6000,Registros!$A$2:$A$6000,"MOV",Registros!$B$2:$B$6000,$A4957),0)</f>
        <v/>
      </c>
      <c r="I4957">
        <f>IF(COUNTIFS(Registros!$A$2:$A$6000,"CS",Registros!$B$2:$B$6000,$A4957)&gt;0,1,0)</f>
        <v/>
      </c>
      <c r="J4957">
        <f>IF($I4957=1,SUMIFS(Registros!$I$2:$I$6000,Registros!$A$2:$A$6000,"CS",Registros!$B$2:$B$6000,$A4957),0)</f>
        <v/>
      </c>
      <c r="K4957">
        <f>IF(COUNTIFS(Winback!$K$2:$K$300,$D4957)&gt;0,1,0)</f>
        <v/>
      </c>
      <c r="L4957">
        <f>IF(AND($K4957=1,LEFT($A4957,3)="WB-"),SUMIFS(Winback!$D$2:$D$300,Winback!$K$2:$K$300,$D4957),0)</f>
        <v/>
      </c>
      <c r="M4957">
        <f>IF(OR($E4957=1,$G4957=1,SUMIFS(Registros!$J$2:$J$6000,Registros!$B$2:$B$6000,$A4957)&gt;0),1,0)</f>
        <v/>
      </c>
      <c r="N4957">
        <f>IF($J4957&gt;0,1,IF(COUNTIFS(Registros!$A$2:$A$6000,"CS",Registros!$B$2:$B$6000,$A4957,Registros!$K$2:$K$6000,"&lt;&gt;")&gt;0,1,0))</f>
        <v/>
      </c>
      <c r="O4957">
        <f>IF(AND($K4957=1,$E4957=0,$G4957=0,$I4957=0),"WINBACK",IF(AND($M4957=1,$N4957&gt;0),"CONVERGENTE",IF($M4957=1,"SOLO MÓVIL",IF($N4957&gt;0,"SOLO FIJO / INTERNET","SIN SERVICIOS"))))</f>
        <v/>
      </c>
      <c r="P4957">
        <f>IF($O4957="WINBACK","Recuperar (winback)",IF($O4957="CONVERGENTE","Upgrade / más líneas",IF($O4957="SOLO MÓVIL","Ofrecer fijo + internet (FLBBTV)",IF($O4957="SOLO FIJO / INTERNET","Ofrecer línea móvil Nextphone","Oferta completa (móvil + fijo + internet)"))))</f>
        <v/>
      </c>
      <c r="Q4957">
        <f>$F4957+$H4957+$L4957</f>
        <v/>
      </c>
      <c r="R4957">
        <f>IFERROR(VLOOKUP($A4957,Registros!$B$2:$G$6000,6,0),IFERROR(VLOOKUP($D4957,Winback!$B$2:$C$300,2,0),""))</f>
        <v/>
      </c>
      <c r="S4957">
        <f>IF($E4957=1,"NP","")&amp;IF($G4957=1,"+MOV","")&amp;IF($I4957=1,"+CS","")&amp;IF($K4957=1,"+WB","")</f>
        <v/>
      </c>
      <c r="T4957">
        <f>$E4957+$G4957+$I4957+$K4957</f>
        <v/>
      </c>
    </row>
    <row r="4958">
      <c r="A4958" t="inlineStr">
        <is>
          <t>WB-ANAGAN</t>
        </is>
      </c>
      <c r="B4958" t="inlineStr"/>
      <c r="C4958" t="inlineStr">
        <is>
          <t>Anagan</t>
        </is>
      </c>
      <c r="D4958" t="inlineStr">
        <is>
          <t>ANAGAN</t>
        </is>
      </c>
      <c r="E4958">
        <f>IF(COUNTIFS(Registros!$A$2:$A$6000,"NP",Registros!$B$2:$B$6000,$A4958)&gt;0,1,0)</f>
        <v/>
      </c>
      <c r="F4958">
        <f>IF($E4958=1,SUMIFS(Registros!$F$2:$F$6000,Registros!$A$2:$A$6000,"NP",Registros!$B$2:$B$6000,$A4958),0)</f>
        <v/>
      </c>
      <c r="G4958">
        <f>IF(COUNTIFS(Registros!$A$2:$A$6000,"MOV",Registros!$B$2:$B$6000,$A4958)&gt;0,1,0)</f>
        <v/>
      </c>
      <c r="H4958">
        <f>IF($G4958=1,SUMIFS(Registros!$F$2:$F$6000,Registros!$A$2:$A$6000,"MOV",Registros!$B$2:$B$6000,$A4958),0)</f>
        <v/>
      </c>
      <c r="I4958">
        <f>IF(COUNTIFS(Registros!$A$2:$A$6000,"CS",Registros!$B$2:$B$6000,$A4958)&gt;0,1,0)</f>
        <v/>
      </c>
      <c r="J4958">
        <f>IF($I4958=1,SUMIFS(Registros!$I$2:$I$6000,Registros!$A$2:$A$6000,"CS",Registros!$B$2:$B$6000,$A4958),0)</f>
        <v/>
      </c>
      <c r="K4958">
        <f>IF(COUNTIFS(Winback!$K$2:$K$300,$D4958)&gt;0,1,0)</f>
        <v/>
      </c>
      <c r="L4958">
        <f>IF(AND($K4958=1,LEFT($A4958,3)="WB-"),SUMIFS(Winback!$D$2:$D$300,Winback!$K$2:$K$300,$D4958),0)</f>
        <v/>
      </c>
      <c r="M4958">
        <f>IF(OR($E4958=1,$G4958=1,SUMIFS(Registros!$J$2:$J$6000,Registros!$B$2:$B$6000,$A4958)&gt;0),1,0)</f>
        <v/>
      </c>
      <c r="N4958">
        <f>IF($J4958&gt;0,1,IF(COUNTIFS(Registros!$A$2:$A$6000,"CS",Registros!$B$2:$B$6000,$A4958,Registros!$K$2:$K$6000,"&lt;&gt;")&gt;0,1,0))</f>
        <v/>
      </c>
      <c r="O4958">
        <f>IF(AND($K4958=1,$E4958=0,$G4958=0,$I4958=0),"WINBACK",IF(AND($M4958=1,$N4958&gt;0),"CONVERGENTE",IF($M4958=1,"SOLO MÓVIL",IF($N4958&gt;0,"SOLO FIJO / INTERNET","SIN SERVICIOS"))))</f>
        <v/>
      </c>
      <c r="P4958">
        <f>IF($O4958="WINBACK","Recuperar (winback)",IF($O4958="CONVERGENTE","Upgrade / más líneas",IF($O4958="SOLO MÓVIL","Ofrecer fijo + internet (FLBBTV)",IF($O4958="SOLO FIJO / INTERNET","Ofrecer línea móvil Nextphone","Oferta completa (móvil + fijo + internet)"))))</f>
        <v/>
      </c>
      <c r="Q4958">
        <f>$F4958+$H4958+$L4958</f>
        <v/>
      </c>
      <c r="R4958">
        <f>IFERROR(VLOOKUP($A4958,Registros!$B$2:$G$6000,6,0),IFERROR(VLOOKUP($D4958,Winback!$B$2:$C$300,2,0),""))</f>
        <v/>
      </c>
      <c r="S4958">
        <f>IF($E4958=1,"NP","")&amp;IF($G4958=1,"+MOV","")&amp;IF($I4958=1,"+CS","")&amp;IF($K4958=1,"+WB","")</f>
        <v/>
      </c>
      <c r="T4958">
        <f>$E4958+$G4958+$I4958+$K4958</f>
        <v/>
      </c>
    </row>
    <row r="4959">
      <c r="A4959" t="inlineStr">
        <is>
          <t>WB-CARMENVALDIV</t>
        </is>
      </c>
      <c r="B4959" t="inlineStr"/>
      <c r="C4959" t="inlineStr">
        <is>
          <t>Carmen Valdivia Valdes</t>
        </is>
      </c>
      <c r="D4959" t="inlineStr">
        <is>
          <t>CARMENVALDIVIAVALDES</t>
        </is>
      </c>
      <c r="E4959">
        <f>IF(COUNTIFS(Registros!$A$2:$A$6000,"NP",Registros!$B$2:$B$6000,$A4959)&gt;0,1,0)</f>
        <v/>
      </c>
      <c r="F4959">
        <f>IF($E4959=1,SUMIFS(Registros!$F$2:$F$6000,Registros!$A$2:$A$6000,"NP",Registros!$B$2:$B$6000,$A4959),0)</f>
        <v/>
      </c>
      <c r="G4959">
        <f>IF(COUNTIFS(Registros!$A$2:$A$6000,"MOV",Registros!$B$2:$B$6000,$A4959)&gt;0,1,0)</f>
        <v/>
      </c>
      <c r="H4959">
        <f>IF($G4959=1,SUMIFS(Registros!$F$2:$F$6000,Registros!$A$2:$A$6000,"MOV",Registros!$B$2:$B$6000,$A4959),0)</f>
        <v/>
      </c>
      <c r="I4959">
        <f>IF(COUNTIFS(Registros!$A$2:$A$6000,"CS",Registros!$B$2:$B$6000,$A4959)&gt;0,1,0)</f>
        <v/>
      </c>
      <c r="J4959">
        <f>IF($I4959=1,SUMIFS(Registros!$I$2:$I$6000,Registros!$A$2:$A$6000,"CS",Registros!$B$2:$B$6000,$A4959),0)</f>
        <v/>
      </c>
      <c r="K4959">
        <f>IF(COUNTIFS(Winback!$K$2:$K$300,$D4959)&gt;0,1,0)</f>
        <v/>
      </c>
      <c r="L4959">
        <f>IF(AND($K4959=1,LEFT($A4959,3)="WB-"),SUMIFS(Winback!$D$2:$D$300,Winback!$K$2:$K$300,$D4959),0)</f>
        <v/>
      </c>
      <c r="M4959">
        <f>IF(OR($E4959=1,$G4959=1,SUMIFS(Registros!$J$2:$J$6000,Registros!$B$2:$B$6000,$A4959)&gt;0),1,0)</f>
        <v/>
      </c>
      <c r="N4959">
        <f>IF($J4959&gt;0,1,IF(COUNTIFS(Registros!$A$2:$A$6000,"CS",Registros!$B$2:$B$6000,$A4959,Registros!$K$2:$K$6000,"&lt;&gt;")&gt;0,1,0))</f>
        <v/>
      </c>
      <c r="O4959">
        <f>IF(AND($K4959=1,$E4959=0,$G4959=0,$I4959=0),"WINBACK",IF(AND($M4959=1,$N4959&gt;0),"CONVERGENTE",IF($M4959=1,"SOLO MÓVIL",IF($N4959&gt;0,"SOLO FIJO / INTERNET","SIN SERVICIOS"))))</f>
        <v/>
      </c>
      <c r="P4959">
        <f>IF($O4959="WINBACK","Recuperar (winback)",IF($O4959="CONVERGENTE","Upgrade / más líneas",IF($O4959="SOLO MÓVIL","Ofrecer fijo + internet (FLBBTV)",IF($O4959="SOLO FIJO / INTERNET","Ofrecer línea móvil Nextphone","Oferta completa (móvil + fijo + internet)"))))</f>
        <v/>
      </c>
      <c r="Q4959">
        <f>$F4959+$H4959+$L4959</f>
        <v/>
      </c>
      <c r="R4959">
        <f>IFERROR(VLOOKUP($A4959,Registros!$B$2:$G$6000,6,0),IFERROR(VLOOKUP($D4959,Winback!$B$2:$C$300,2,0),""))</f>
        <v/>
      </c>
      <c r="S4959">
        <f>IF($E4959=1,"NP","")&amp;IF($G4959=1,"+MOV","")&amp;IF($I4959=1,"+CS","")&amp;IF($K4959=1,"+WB","")</f>
        <v/>
      </c>
      <c r="T4959">
        <f>$E4959+$G4959+$I4959+$K4959</f>
        <v/>
      </c>
    </row>
    <row r="4960">
      <c r="A4960" t="inlineStr">
        <is>
          <t>WB-GIXELGUEVARA</t>
        </is>
      </c>
      <c r="B4960" t="inlineStr"/>
      <c r="C4960" t="inlineStr">
        <is>
          <t>Gixel Guevara Almanza</t>
        </is>
      </c>
      <c r="D4960" t="inlineStr">
        <is>
          <t>GIXELGUEVARAALMANZA</t>
        </is>
      </c>
      <c r="E4960">
        <f>IF(COUNTIFS(Registros!$A$2:$A$6000,"NP",Registros!$B$2:$B$6000,$A4960)&gt;0,1,0)</f>
        <v/>
      </c>
      <c r="F4960">
        <f>IF($E4960=1,SUMIFS(Registros!$F$2:$F$6000,Registros!$A$2:$A$6000,"NP",Registros!$B$2:$B$6000,$A4960),0)</f>
        <v/>
      </c>
      <c r="G4960">
        <f>IF(COUNTIFS(Registros!$A$2:$A$6000,"MOV",Registros!$B$2:$B$6000,$A4960)&gt;0,1,0)</f>
        <v/>
      </c>
      <c r="H4960">
        <f>IF($G4960=1,SUMIFS(Registros!$F$2:$F$6000,Registros!$A$2:$A$6000,"MOV",Registros!$B$2:$B$6000,$A4960),0)</f>
        <v/>
      </c>
      <c r="I4960">
        <f>IF(COUNTIFS(Registros!$A$2:$A$6000,"CS",Registros!$B$2:$B$6000,$A4960)&gt;0,1,0)</f>
        <v/>
      </c>
      <c r="J4960">
        <f>IF($I4960=1,SUMIFS(Registros!$I$2:$I$6000,Registros!$A$2:$A$6000,"CS",Registros!$B$2:$B$6000,$A4960),0)</f>
        <v/>
      </c>
      <c r="K4960">
        <f>IF(COUNTIFS(Winback!$K$2:$K$300,$D4960)&gt;0,1,0)</f>
        <v/>
      </c>
      <c r="L4960">
        <f>IF(AND($K4960=1,LEFT($A4960,3)="WB-"),SUMIFS(Winback!$D$2:$D$300,Winback!$K$2:$K$300,$D4960),0)</f>
        <v/>
      </c>
      <c r="M4960">
        <f>IF(OR($E4960=1,$G4960=1,SUMIFS(Registros!$J$2:$J$6000,Registros!$B$2:$B$6000,$A4960)&gt;0),1,0)</f>
        <v/>
      </c>
      <c r="N4960">
        <f>IF($J4960&gt;0,1,IF(COUNTIFS(Registros!$A$2:$A$6000,"CS",Registros!$B$2:$B$6000,$A4960,Registros!$K$2:$K$6000,"&lt;&gt;")&gt;0,1,0))</f>
        <v/>
      </c>
      <c r="O4960">
        <f>IF(AND($K4960=1,$E4960=0,$G4960=0,$I4960=0),"WINBACK",IF(AND($M4960=1,$N4960&gt;0),"CONVERGENTE",IF($M4960=1,"SOLO MÓVIL",IF($N4960&gt;0,"SOLO FIJO / INTERNET","SIN SERVICIOS"))))</f>
        <v/>
      </c>
      <c r="P4960">
        <f>IF($O4960="WINBACK","Recuperar (winback)",IF($O4960="CONVERGENTE","Upgrade / más líneas",IF($O4960="SOLO MÓVIL","Ofrecer fijo + internet (FLBBTV)",IF($O4960="SOLO FIJO / INTERNET","Ofrecer línea móvil Nextphone","Oferta completa (móvil + fijo + internet)"))))</f>
        <v/>
      </c>
      <c r="Q4960">
        <f>$F4960+$H4960+$L4960</f>
        <v/>
      </c>
      <c r="R4960">
        <f>IFERROR(VLOOKUP($A4960,Registros!$B$2:$G$6000,6,0),IFERROR(VLOOKUP($D4960,Winback!$B$2:$C$300,2,0),""))</f>
        <v/>
      </c>
      <c r="S4960">
        <f>IF($E4960=1,"NP","")&amp;IF($G4960=1,"+MOV","")&amp;IF($I4960=1,"+CS","")&amp;IF($K4960=1,"+WB","")</f>
        <v/>
      </c>
      <c r="T4960">
        <f>$E4960+$G4960+$I4960+$K4960</f>
        <v/>
      </c>
    </row>
    <row r="4961">
      <c r="A4961" t="inlineStr">
        <is>
          <t>WB-JAIMEARROYOA</t>
        </is>
      </c>
      <c r="B4961" t="inlineStr"/>
      <c r="C4961" t="inlineStr">
        <is>
          <t>Jaime Arroyo Atencio</t>
        </is>
      </c>
      <c r="D4961" t="inlineStr">
        <is>
          <t>JAIMEARROYOATENCIO</t>
        </is>
      </c>
      <c r="E4961">
        <f>IF(COUNTIFS(Registros!$A$2:$A$6000,"NP",Registros!$B$2:$B$6000,$A4961)&gt;0,1,0)</f>
        <v/>
      </c>
      <c r="F4961">
        <f>IF($E4961=1,SUMIFS(Registros!$F$2:$F$6000,Registros!$A$2:$A$6000,"NP",Registros!$B$2:$B$6000,$A4961),0)</f>
        <v/>
      </c>
      <c r="G4961">
        <f>IF(COUNTIFS(Registros!$A$2:$A$6000,"MOV",Registros!$B$2:$B$6000,$A4961)&gt;0,1,0)</f>
        <v/>
      </c>
      <c r="H4961">
        <f>IF($G4961=1,SUMIFS(Registros!$F$2:$F$6000,Registros!$A$2:$A$6000,"MOV",Registros!$B$2:$B$6000,$A4961),0)</f>
        <v/>
      </c>
      <c r="I4961">
        <f>IF(COUNTIFS(Registros!$A$2:$A$6000,"CS",Registros!$B$2:$B$6000,$A4961)&gt;0,1,0)</f>
        <v/>
      </c>
      <c r="J4961">
        <f>IF($I4961=1,SUMIFS(Registros!$I$2:$I$6000,Registros!$A$2:$A$6000,"CS",Registros!$B$2:$B$6000,$A4961),0)</f>
        <v/>
      </c>
      <c r="K4961">
        <f>IF(COUNTIFS(Winback!$K$2:$K$300,$D4961)&gt;0,1,0)</f>
        <v/>
      </c>
      <c r="L4961">
        <f>IF(AND($K4961=1,LEFT($A4961,3)="WB-"),SUMIFS(Winback!$D$2:$D$300,Winback!$K$2:$K$300,$D4961),0)</f>
        <v/>
      </c>
      <c r="M4961">
        <f>IF(OR($E4961=1,$G4961=1,SUMIFS(Registros!$J$2:$J$6000,Registros!$B$2:$B$6000,$A4961)&gt;0),1,0)</f>
        <v/>
      </c>
      <c r="N4961">
        <f>IF($J4961&gt;0,1,IF(COUNTIFS(Registros!$A$2:$A$6000,"CS",Registros!$B$2:$B$6000,$A4961,Registros!$K$2:$K$6000,"&lt;&gt;")&gt;0,1,0))</f>
        <v/>
      </c>
      <c r="O4961">
        <f>IF(AND($K4961=1,$E4961=0,$G4961=0,$I4961=0),"WINBACK",IF(AND($M4961=1,$N4961&gt;0),"CONVERGENTE",IF($M4961=1,"SOLO MÓVIL",IF($N4961&gt;0,"SOLO FIJO / INTERNET","SIN SERVICIOS"))))</f>
        <v/>
      </c>
      <c r="P4961">
        <f>IF($O4961="WINBACK","Recuperar (winback)",IF($O4961="CONVERGENTE","Upgrade / más líneas",IF($O4961="SOLO MÓVIL","Ofrecer fijo + internet (FLBBTV)",IF($O4961="SOLO FIJO / INTERNET","Ofrecer línea móvil Nextphone","Oferta completa (móvil + fijo + internet)"))))</f>
        <v/>
      </c>
      <c r="Q4961">
        <f>$F4961+$H4961+$L4961</f>
        <v/>
      </c>
      <c r="R4961">
        <f>IFERROR(VLOOKUP($A4961,Registros!$B$2:$G$6000,6,0),IFERROR(VLOOKUP($D4961,Winback!$B$2:$C$300,2,0),""))</f>
        <v/>
      </c>
      <c r="S4961">
        <f>IF($E4961=1,"NP","")&amp;IF($G4961=1,"+MOV","")&amp;IF($I4961=1,"+CS","")&amp;IF($K4961=1,"+WB","")</f>
        <v/>
      </c>
      <c r="T4961">
        <f>$E4961+$G4961+$I4961+$K4961</f>
        <v/>
      </c>
    </row>
    <row r="4962">
      <c r="A4962" t="inlineStr">
        <is>
          <t>WB-SHIRLEYYASOC</t>
        </is>
      </c>
      <c r="B4962" t="inlineStr"/>
      <c r="C4962" t="inlineStr">
        <is>
          <t>Shirley y Asociados</t>
        </is>
      </c>
      <c r="D4962" t="inlineStr">
        <is>
          <t>SHIRLEYYASOCIADOS</t>
        </is>
      </c>
      <c r="E4962">
        <f>IF(COUNTIFS(Registros!$A$2:$A$6000,"NP",Registros!$B$2:$B$6000,$A4962)&gt;0,1,0)</f>
        <v/>
      </c>
      <c r="F4962">
        <f>IF($E4962=1,SUMIFS(Registros!$F$2:$F$6000,Registros!$A$2:$A$6000,"NP",Registros!$B$2:$B$6000,$A4962),0)</f>
        <v/>
      </c>
      <c r="G4962">
        <f>IF(COUNTIFS(Registros!$A$2:$A$6000,"MOV",Registros!$B$2:$B$6000,$A4962)&gt;0,1,0)</f>
        <v/>
      </c>
      <c r="H4962">
        <f>IF($G4962=1,SUMIFS(Registros!$F$2:$F$6000,Registros!$A$2:$A$6000,"MOV",Registros!$B$2:$B$6000,$A4962),0)</f>
        <v/>
      </c>
      <c r="I4962">
        <f>IF(COUNTIFS(Registros!$A$2:$A$6000,"CS",Registros!$B$2:$B$6000,$A4962)&gt;0,1,0)</f>
        <v/>
      </c>
      <c r="J4962">
        <f>IF($I4962=1,SUMIFS(Registros!$I$2:$I$6000,Registros!$A$2:$A$6000,"CS",Registros!$B$2:$B$6000,$A4962),0)</f>
        <v/>
      </c>
      <c r="K4962">
        <f>IF(COUNTIFS(Winback!$K$2:$K$300,$D4962)&gt;0,1,0)</f>
        <v/>
      </c>
      <c r="L4962">
        <f>IF(AND($K4962=1,LEFT($A4962,3)="WB-"),SUMIFS(Winback!$D$2:$D$300,Winback!$K$2:$K$300,$D4962),0)</f>
        <v/>
      </c>
      <c r="M4962">
        <f>IF(OR($E4962=1,$G4962=1,SUMIFS(Registros!$J$2:$J$6000,Registros!$B$2:$B$6000,$A4962)&gt;0),1,0)</f>
        <v/>
      </c>
      <c r="N4962">
        <f>IF($J4962&gt;0,1,IF(COUNTIFS(Registros!$A$2:$A$6000,"CS",Registros!$B$2:$B$6000,$A4962,Registros!$K$2:$K$6000,"&lt;&gt;")&gt;0,1,0))</f>
        <v/>
      </c>
      <c r="O4962">
        <f>IF(AND($K4962=1,$E4962=0,$G4962=0,$I4962=0),"WINBACK",IF(AND($M4962=1,$N4962&gt;0),"CONVERGENTE",IF($M4962=1,"SOLO MÓVIL",IF($N4962&gt;0,"SOLO FIJO / INTERNET","SIN SERVICIOS"))))</f>
        <v/>
      </c>
      <c r="P4962">
        <f>IF($O4962="WINBACK","Recuperar (winback)",IF($O4962="CONVERGENTE","Upgrade / más líneas",IF($O4962="SOLO MÓVIL","Ofrecer fijo + internet (FLBBTV)",IF($O4962="SOLO FIJO / INTERNET","Ofrecer línea móvil Nextphone","Oferta completa (móvil + fijo + internet)"))))</f>
        <v/>
      </c>
      <c r="Q4962">
        <f>$F4962+$H4962+$L4962</f>
        <v/>
      </c>
      <c r="R4962">
        <f>IFERROR(VLOOKUP($A4962,Registros!$B$2:$G$6000,6,0),IFERROR(VLOOKUP($D4962,Winback!$B$2:$C$300,2,0),""))</f>
        <v/>
      </c>
      <c r="S4962">
        <f>IF($E4962=1,"NP","")&amp;IF($G4962=1,"+MOV","")&amp;IF($I4962=1,"+CS","")&amp;IF($K4962=1,"+WB","")</f>
        <v/>
      </c>
      <c r="T4962">
        <f>$E4962+$G4962+$I4962+$K4962</f>
        <v/>
      </c>
    </row>
    <row r="4963">
      <c r="A4963" t="inlineStr">
        <is>
          <t>WB-MCONTRATISTA</t>
        </is>
      </c>
      <c r="B4963" t="inlineStr"/>
      <c r="C4963" t="inlineStr">
        <is>
          <t>M. Contratista</t>
        </is>
      </c>
      <c r="D4963" t="inlineStr">
        <is>
          <t>MCONTRATISTA</t>
        </is>
      </c>
      <c r="E4963">
        <f>IF(COUNTIFS(Registros!$A$2:$A$6000,"NP",Registros!$B$2:$B$6000,$A4963)&gt;0,1,0)</f>
        <v/>
      </c>
      <c r="F4963">
        <f>IF($E4963=1,SUMIFS(Registros!$F$2:$F$6000,Registros!$A$2:$A$6000,"NP",Registros!$B$2:$B$6000,$A4963),0)</f>
        <v/>
      </c>
      <c r="G4963">
        <f>IF(COUNTIFS(Registros!$A$2:$A$6000,"MOV",Registros!$B$2:$B$6000,$A4963)&gt;0,1,0)</f>
        <v/>
      </c>
      <c r="H4963">
        <f>IF($G4963=1,SUMIFS(Registros!$F$2:$F$6000,Registros!$A$2:$A$6000,"MOV",Registros!$B$2:$B$6000,$A4963),0)</f>
        <v/>
      </c>
      <c r="I4963">
        <f>IF(COUNTIFS(Registros!$A$2:$A$6000,"CS",Registros!$B$2:$B$6000,$A4963)&gt;0,1,0)</f>
        <v/>
      </c>
      <c r="J4963">
        <f>IF($I4963=1,SUMIFS(Registros!$I$2:$I$6000,Registros!$A$2:$A$6000,"CS",Registros!$B$2:$B$6000,$A4963),0)</f>
        <v/>
      </c>
      <c r="K4963">
        <f>IF(COUNTIFS(Winback!$K$2:$K$300,$D4963)&gt;0,1,0)</f>
        <v/>
      </c>
      <c r="L4963">
        <f>IF(AND($K4963=1,LEFT($A4963,3)="WB-"),SUMIFS(Winback!$D$2:$D$300,Winback!$K$2:$K$300,$D4963),0)</f>
        <v/>
      </c>
      <c r="M4963">
        <f>IF(OR($E4963=1,$G4963=1,SUMIFS(Registros!$J$2:$J$6000,Registros!$B$2:$B$6000,$A4963)&gt;0),1,0)</f>
        <v/>
      </c>
      <c r="N4963">
        <f>IF($J4963&gt;0,1,IF(COUNTIFS(Registros!$A$2:$A$6000,"CS",Registros!$B$2:$B$6000,$A4963,Registros!$K$2:$K$6000,"&lt;&gt;")&gt;0,1,0))</f>
        <v/>
      </c>
      <c r="O4963">
        <f>IF(AND($K4963=1,$E4963=0,$G4963=0,$I4963=0),"WINBACK",IF(AND($M4963=1,$N4963&gt;0),"CONVERGENTE",IF($M4963=1,"SOLO MÓVIL",IF($N4963&gt;0,"SOLO FIJO / INTERNET","SIN SERVICIOS"))))</f>
        <v/>
      </c>
      <c r="P4963">
        <f>IF($O4963="WINBACK","Recuperar (winback)",IF($O4963="CONVERGENTE","Upgrade / más líneas",IF($O4963="SOLO MÓVIL","Ofrecer fijo + internet (FLBBTV)",IF($O4963="SOLO FIJO / INTERNET","Ofrecer línea móvil Nextphone","Oferta completa (móvil + fijo + internet)"))))</f>
        <v/>
      </c>
      <c r="Q4963">
        <f>$F4963+$H4963+$L4963</f>
        <v/>
      </c>
      <c r="R4963">
        <f>IFERROR(VLOOKUP($A4963,Registros!$B$2:$G$6000,6,0),IFERROR(VLOOKUP($D4963,Winback!$B$2:$C$300,2,0),""))</f>
        <v/>
      </c>
      <c r="S4963">
        <f>IF($E4963=1,"NP","")&amp;IF($G4963=1,"+MOV","")&amp;IF($I4963=1,"+CS","")&amp;IF($K4963=1,"+WB","")</f>
        <v/>
      </c>
      <c r="T4963">
        <f>$E4963+$G4963+$I4963+$K4963</f>
        <v/>
      </c>
    </row>
    <row r="4964">
      <c r="A4964" t="inlineStr">
        <is>
          <t>WB-SOLIDUSSECUR</t>
        </is>
      </c>
      <c r="B4964" t="inlineStr"/>
      <c r="C4964" t="inlineStr">
        <is>
          <t>Solidus Secur</t>
        </is>
      </c>
      <c r="D4964" t="inlineStr">
        <is>
          <t>SOLIDUSSECUR</t>
        </is>
      </c>
      <c r="E4964">
        <f>IF(COUNTIFS(Registros!$A$2:$A$6000,"NP",Registros!$B$2:$B$6000,$A4964)&gt;0,1,0)</f>
        <v/>
      </c>
      <c r="F4964">
        <f>IF($E4964=1,SUMIFS(Registros!$F$2:$F$6000,Registros!$A$2:$A$6000,"NP",Registros!$B$2:$B$6000,$A4964),0)</f>
        <v/>
      </c>
      <c r="G4964">
        <f>IF(COUNTIFS(Registros!$A$2:$A$6000,"MOV",Registros!$B$2:$B$6000,$A4964)&gt;0,1,0)</f>
        <v/>
      </c>
      <c r="H4964">
        <f>IF($G4964=1,SUMIFS(Registros!$F$2:$F$6000,Registros!$A$2:$A$6000,"MOV",Registros!$B$2:$B$6000,$A4964),0)</f>
        <v/>
      </c>
      <c r="I4964">
        <f>IF(COUNTIFS(Registros!$A$2:$A$6000,"CS",Registros!$B$2:$B$6000,$A4964)&gt;0,1,0)</f>
        <v/>
      </c>
      <c r="J4964">
        <f>IF($I4964=1,SUMIFS(Registros!$I$2:$I$6000,Registros!$A$2:$A$6000,"CS",Registros!$B$2:$B$6000,$A4964),0)</f>
        <v/>
      </c>
      <c r="K4964">
        <f>IF(COUNTIFS(Winback!$K$2:$K$300,$D4964)&gt;0,1,0)</f>
        <v/>
      </c>
      <c r="L4964">
        <f>IF(AND($K4964=1,LEFT($A4964,3)="WB-"),SUMIFS(Winback!$D$2:$D$300,Winback!$K$2:$K$300,$D4964),0)</f>
        <v/>
      </c>
      <c r="M4964">
        <f>IF(OR($E4964=1,$G4964=1,SUMIFS(Registros!$J$2:$J$6000,Registros!$B$2:$B$6000,$A4964)&gt;0),1,0)</f>
        <v/>
      </c>
      <c r="N4964">
        <f>IF($J4964&gt;0,1,IF(COUNTIFS(Registros!$A$2:$A$6000,"CS",Registros!$B$2:$B$6000,$A4964,Registros!$K$2:$K$6000,"&lt;&gt;")&gt;0,1,0))</f>
        <v/>
      </c>
      <c r="O4964">
        <f>IF(AND($K4964=1,$E4964=0,$G4964=0,$I4964=0),"WINBACK",IF(AND($M4964=1,$N4964&gt;0),"CONVERGENTE",IF($M4964=1,"SOLO MÓVIL",IF($N4964&gt;0,"SOLO FIJO / INTERNET","SIN SERVICIOS"))))</f>
        <v/>
      </c>
      <c r="P4964">
        <f>IF($O4964="WINBACK","Recuperar (winback)",IF($O4964="CONVERGENTE","Upgrade / más líneas",IF($O4964="SOLO MÓVIL","Ofrecer fijo + internet (FLBBTV)",IF($O4964="SOLO FIJO / INTERNET","Ofrecer línea móvil Nextphone","Oferta completa (móvil + fijo + internet)"))))</f>
        <v/>
      </c>
      <c r="Q4964">
        <f>$F4964+$H4964+$L4964</f>
        <v/>
      </c>
      <c r="R4964">
        <f>IFERROR(VLOOKUP($A4964,Registros!$B$2:$G$6000,6,0),IFERROR(VLOOKUP($D4964,Winback!$B$2:$C$300,2,0),""))</f>
        <v/>
      </c>
      <c r="S4964">
        <f>IF($E4964=1,"NP","")&amp;IF($G4964=1,"+MOV","")&amp;IF($I4964=1,"+CS","")&amp;IF($K4964=1,"+WB","")</f>
        <v/>
      </c>
      <c r="T4964">
        <f>$E4964+$G4964+$I4964+$K4964</f>
        <v/>
      </c>
    </row>
    <row r="4965">
      <c r="A4965" t="inlineStr">
        <is>
          <t>WB-BOLDIMPRESIO</t>
        </is>
      </c>
      <c r="B4965" t="inlineStr"/>
      <c r="C4965" t="inlineStr">
        <is>
          <t>Bold Impresiones</t>
        </is>
      </c>
      <c r="D4965" t="inlineStr">
        <is>
          <t>BOLDIMPRESIONES</t>
        </is>
      </c>
      <c r="E4965">
        <f>IF(COUNTIFS(Registros!$A$2:$A$6000,"NP",Registros!$B$2:$B$6000,$A4965)&gt;0,1,0)</f>
        <v/>
      </c>
      <c r="F4965">
        <f>IF($E4965=1,SUMIFS(Registros!$F$2:$F$6000,Registros!$A$2:$A$6000,"NP",Registros!$B$2:$B$6000,$A4965),0)</f>
        <v/>
      </c>
      <c r="G4965">
        <f>IF(COUNTIFS(Registros!$A$2:$A$6000,"MOV",Registros!$B$2:$B$6000,$A4965)&gt;0,1,0)</f>
        <v/>
      </c>
      <c r="H4965">
        <f>IF($G4965=1,SUMIFS(Registros!$F$2:$F$6000,Registros!$A$2:$A$6000,"MOV",Registros!$B$2:$B$6000,$A4965),0)</f>
        <v/>
      </c>
      <c r="I4965">
        <f>IF(COUNTIFS(Registros!$A$2:$A$6000,"CS",Registros!$B$2:$B$6000,$A4965)&gt;0,1,0)</f>
        <v/>
      </c>
      <c r="J4965">
        <f>IF($I4965=1,SUMIFS(Registros!$I$2:$I$6000,Registros!$A$2:$A$6000,"CS",Registros!$B$2:$B$6000,$A4965),0)</f>
        <v/>
      </c>
      <c r="K4965">
        <f>IF(COUNTIFS(Winback!$K$2:$K$300,$D4965)&gt;0,1,0)</f>
        <v/>
      </c>
      <c r="L4965">
        <f>IF(AND($K4965=1,LEFT($A4965,3)="WB-"),SUMIFS(Winback!$D$2:$D$300,Winback!$K$2:$K$300,$D4965),0)</f>
        <v/>
      </c>
      <c r="M4965">
        <f>IF(OR($E4965=1,$G4965=1,SUMIFS(Registros!$J$2:$J$6000,Registros!$B$2:$B$6000,$A4965)&gt;0),1,0)</f>
        <v/>
      </c>
      <c r="N4965">
        <f>IF($J4965&gt;0,1,IF(COUNTIFS(Registros!$A$2:$A$6000,"CS",Registros!$B$2:$B$6000,$A4965,Registros!$K$2:$K$6000,"&lt;&gt;")&gt;0,1,0))</f>
        <v/>
      </c>
      <c r="O4965">
        <f>IF(AND($K4965=1,$E4965=0,$G4965=0,$I4965=0),"WINBACK",IF(AND($M4965=1,$N4965&gt;0),"CONVERGENTE",IF($M4965=1,"SOLO MÓVIL",IF($N4965&gt;0,"SOLO FIJO / INTERNET","SIN SERVICIOS"))))</f>
        <v/>
      </c>
      <c r="P4965">
        <f>IF($O4965="WINBACK","Recuperar (winback)",IF($O4965="CONVERGENTE","Upgrade / más líneas",IF($O4965="SOLO MÓVIL","Ofrecer fijo + internet (FLBBTV)",IF($O4965="SOLO FIJO / INTERNET","Ofrecer línea móvil Nextphone","Oferta completa (móvil + fijo + internet)"))))</f>
        <v/>
      </c>
      <c r="Q4965">
        <f>$F4965+$H4965+$L4965</f>
        <v/>
      </c>
      <c r="R4965">
        <f>IFERROR(VLOOKUP($A4965,Registros!$B$2:$G$6000,6,0),IFERROR(VLOOKUP($D4965,Winback!$B$2:$C$300,2,0),""))</f>
        <v/>
      </c>
      <c r="S4965">
        <f>IF($E4965=1,"NP","")&amp;IF($G4965=1,"+MOV","")&amp;IF($I4965=1,"+CS","")&amp;IF($K4965=1,"+WB","")</f>
        <v/>
      </c>
      <c r="T4965">
        <f>$E4965+$G4965+$I4965+$K4965</f>
        <v/>
      </c>
    </row>
    <row r="4966">
      <c r="A4966" t="inlineStr">
        <is>
          <t>WB-FULLDROPSA</t>
        </is>
      </c>
      <c r="B4966" t="inlineStr"/>
      <c r="C4966" t="inlineStr">
        <is>
          <t>Full Drop Sa</t>
        </is>
      </c>
      <c r="D4966" t="inlineStr">
        <is>
          <t>FULLDROPSA</t>
        </is>
      </c>
      <c r="E4966">
        <f>IF(COUNTIFS(Registros!$A$2:$A$6000,"NP",Registros!$B$2:$B$6000,$A4966)&gt;0,1,0)</f>
        <v/>
      </c>
      <c r="F4966">
        <f>IF($E4966=1,SUMIFS(Registros!$F$2:$F$6000,Registros!$A$2:$A$6000,"NP",Registros!$B$2:$B$6000,$A4966),0)</f>
        <v/>
      </c>
      <c r="G4966">
        <f>IF(COUNTIFS(Registros!$A$2:$A$6000,"MOV",Registros!$B$2:$B$6000,$A4966)&gt;0,1,0)</f>
        <v/>
      </c>
      <c r="H4966">
        <f>IF($G4966=1,SUMIFS(Registros!$F$2:$F$6000,Registros!$A$2:$A$6000,"MOV",Registros!$B$2:$B$6000,$A4966),0)</f>
        <v/>
      </c>
      <c r="I4966">
        <f>IF(COUNTIFS(Registros!$A$2:$A$6000,"CS",Registros!$B$2:$B$6000,$A4966)&gt;0,1,0)</f>
        <v/>
      </c>
      <c r="J4966">
        <f>IF($I4966=1,SUMIFS(Registros!$I$2:$I$6000,Registros!$A$2:$A$6000,"CS",Registros!$B$2:$B$6000,$A4966),0)</f>
        <v/>
      </c>
      <c r="K4966">
        <f>IF(COUNTIFS(Winback!$K$2:$K$300,$D4966)&gt;0,1,0)</f>
        <v/>
      </c>
      <c r="L4966">
        <f>IF(AND($K4966=1,LEFT($A4966,3)="WB-"),SUMIFS(Winback!$D$2:$D$300,Winback!$K$2:$K$300,$D4966),0)</f>
        <v/>
      </c>
      <c r="M4966">
        <f>IF(OR($E4966=1,$G4966=1,SUMIFS(Registros!$J$2:$J$6000,Registros!$B$2:$B$6000,$A4966)&gt;0),1,0)</f>
        <v/>
      </c>
      <c r="N4966">
        <f>IF($J4966&gt;0,1,IF(COUNTIFS(Registros!$A$2:$A$6000,"CS",Registros!$B$2:$B$6000,$A4966,Registros!$K$2:$K$6000,"&lt;&gt;")&gt;0,1,0))</f>
        <v/>
      </c>
      <c r="O4966">
        <f>IF(AND($K4966=1,$E4966=0,$G4966=0,$I4966=0),"WINBACK",IF(AND($M4966=1,$N4966&gt;0),"CONVERGENTE",IF($M4966=1,"SOLO MÓVIL",IF($N4966&gt;0,"SOLO FIJO / INTERNET","SIN SERVICIOS"))))</f>
        <v/>
      </c>
      <c r="P4966">
        <f>IF($O4966="WINBACK","Recuperar (winback)",IF($O4966="CONVERGENTE","Upgrade / más líneas",IF($O4966="SOLO MÓVIL","Ofrecer fijo + internet (FLBBTV)",IF($O4966="SOLO FIJO / INTERNET","Ofrecer línea móvil Nextphone","Oferta completa (móvil + fijo + internet)"))))</f>
        <v/>
      </c>
      <c r="Q4966">
        <f>$F4966+$H4966+$L4966</f>
        <v/>
      </c>
      <c r="R4966">
        <f>IFERROR(VLOOKUP($A4966,Registros!$B$2:$G$6000,6,0),IFERROR(VLOOKUP($D4966,Winback!$B$2:$C$300,2,0),""))</f>
        <v/>
      </c>
      <c r="S4966">
        <f>IF($E4966=1,"NP","")&amp;IF($G4966=1,"+MOV","")&amp;IF($I4966=1,"+CS","")&amp;IF($K4966=1,"+WB","")</f>
        <v/>
      </c>
      <c r="T4966">
        <f>$E4966+$G4966+$I4966+$K4966</f>
        <v/>
      </c>
    </row>
    <row r="4967">
      <c r="A4967" t="inlineStr">
        <is>
          <t>WB-VARELACARDEN</t>
        </is>
      </c>
      <c r="B4967" t="inlineStr"/>
      <c r="C4967" t="inlineStr">
        <is>
          <t>Varela Carden</t>
        </is>
      </c>
      <c r="D4967" t="inlineStr">
        <is>
          <t>VARELACARDEN</t>
        </is>
      </c>
      <c r="E4967">
        <f>IF(COUNTIFS(Registros!$A$2:$A$6000,"NP",Registros!$B$2:$B$6000,$A4967)&gt;0,1,0)</f>
        <v/>
      </c>
      <c r="F4967">
        <f>IF($E4967=1,SUMIFS(Registros!$F$2:$F$6000,Registros!$A$2:$A$6000,"NP",Registros!$B$2:$B$6000,$A4967),0)</f>
        <v/>
      </c>
      <c r="G4967">
        <f>IF(COUNTIFS(Registros!$A$2:$A$6000,"MOV",Registros!$B$2:$B$6000,$A4967)&gt;0,1,0)</f>
        <v/>
      </c>
      <c r="H4967">
        <f>IF($G4967=1,SUMIFS(Registros!$F$2:$F$6000,Registros!$A$2:$A$6000,"MOV",Registros!$B$2:$B$6000,$A4967),0)</f>
        <v/>
      </c>
      <c r="I4967">
        <f>IF(COUNTIFS(Registros!$A$2:$A$6000,"CS",Registros!$B$2:$B$6000,$A4967)&gt;0,1,0)</f>
        <v/>
      </c>
      <c r="J4967">
        <f>IF($I4967=1,SUMIFS(Registros!$I$2:$I$6000,Registros!$A$2:$A$6000,"CS",Registros!$B$2:$B$6000,$A4967),0)</f>
        <v/>
      </c>
      <c r="K4967">
        <f>IF(COUNTIFS(Winback!$K$2:$K$300,$D4967)&gt;0,1,0)</f>
        <v/>
      </c>
      <c r="L4967">
        <f>IF(AND($K4967=1,LEFT($A4967,3)="WB-"),SUMIFS(Winback!$D$2:$D$300,Winback!$K$2:$K$300,$D4967),0)</f>
        <v/>
      </c>
      <c r="M4967">
        <f>IF(OR($E4967=1,$G4967=1,SUMIFS(Registros!$J$2:$J$6000,Registros!$B$2:$B$6000,$A4967)&gt;0),1,0)</f>
        <v/>
      </c>
      <c r="N4967">
        <f>IF($J4967&gt;0,1,IF(COUNTIFS(Registros!$A$2:$A$6000,"CS",Registros!$B$2:$B$6000,$A4967,Registros!$K$2:$K$6000,"&lt;&gt;")&gt;0,1,0))</f>
        <v/>
      </c>
      <c r="O4967">
        <f>IF(AND($K4967=1,$E4967=0,$G4967=0,$I4967=0),"WINBACK",IF(AND($M4967=1,$N4967&gt;0),"CONVERGENTE",IF($M4967=1,"SOLO MÓVIL",IF($N4967&gt;0,"SOLO FIJO / INTERNET","SIN SERVICIOS"))))</f>
        <v/>
      </c>
      <c r="P4967">
        <f>IF($O4967="WINBACK","Recuperar (winback)",IF($O4967="CONVERGENTE","Upgrade / más líneas",IF($O4967="SOLO MÓVIL","Ofrecer fijo + internet (FLBBTV)",IF($O4967="SOLO FIJO / INTERNET","Ofrecer línea móvil Nextphone","Oferta completa (móvil + fijo + internet)"))))</f>
        <v/>
      </c>
      <c r="Q4967">
        <f>$F4967+$H4967+$L4967</f>
        <v/>
      </c>
      <c r="R4967">
        <f>IFERROR(VLOOKUP($A4967,Registros!$B$2:$G$6000,6,0),IFERROR(VLOOKUP($D4967,Winback!$B$2:$C$300,2,0),""))</f>
        <v/>
      </c>
      <c r="S4967">
        <f>IF($E4967=1,"NP","")&amp;IF($G4967=1,"+MOV","")&amp;IF($I4967=1,"+CS","")&amp;IF($K4967=1,"+WB","")</f>
        <v/>
      </c>
      <c r="T4967">
        <f>$E4967+$G4967+$I4967+$K4967</f>
        <v/>
      </c>
    </row>
    <row r="4968">
      <c r="A4968" t="inlineStr">
        <is>
          <t>WB-JESTSKIPANAM</t>
        </is>
      </c>
      <c r="B4968" t="inlineStr"/>
      <c r="C4968" t="inlineStr">
        <is>
          <t>Jestski Panamarin</t>
        </is>
      </c>
      <c r="D4968" t="inlineStr">
        <is>
          <t>JESTSKIPANAMARIN</t>
        </is>
      </c>
      <c r="E4968">
        <f>IF(COUNTIFS(Registros!$A$2:$A$6000,"NP",Registros!$B$2:$B$6000,$A4968)&gt;0,1,0)</f>
        <v/>
      </c>
      <c r="F4968">
        <f>IF($E4968=1,SUMIFS(Registros!$F$2:$F$6000,Registros!$A$2:$A$6000,"NP",Registros!$B$2:$B$6000,$A4968),0)</f>
        <v/>
      </c>
      <c r="G4968">
        <f>IF(COUNTIFS(Registros!$A$2:$A$6000,"MOV",Registros!$B$2:$B$6000,$A4968)&gt;0,1,0)</f>
        <v/>
      </c>
      <c r="H4968">
        <f>IF($G4968=1,SUMIFS(Registros!$F$2:$F$6000,Registros!$A$2:$A$6000,"MOV",Registros!$B$2:$B$6000,$A4968),0)</f>
        <v/>
      </c>
      <c r="I4968">
        <f>IF(COUNTIFS(Registros!$A$2:$A$6000,"CS",Registros!$B$2:$B$6000,$A4968)&gt;0,1,0)</f>
        <v/>
      </c>
      <c r="J4968">
        <f>IF($I4968=1,SUMIFS(Registros!$I$2:$I$6000,Registros!$A$2:$A$6000,"CS",Registros!$B$2:$B$6000,$A4968),0)</f>
        <v/>
      </c>
      <c r="K4968">
        <f>IF(COUNTIFS(Winback!$K$2:$K$300,$D4968)&gt;0,1,0)</f>
        <v/>
      </c>
      <c r="L4968">
        <f>IF(AND($K4968=1,LEFT($A4968,3)="WB-"),SUMIFS(Winback!$D$2:$D$300,Winback!$K$2:$K$300,$D4968),0)</f>
        <v/>
      </c>
      <c r="M4968">
        <f>IF(OR($E4968=1,$G4968=1,SUMIFS(Registros!$J$2:$J$6000,Registros!$B$2:$B$6000,$A4968)&gt;0),1,0)</f>
        <v/>
      </c>
      <c r="N4968">
        <f>IF($J4968&gt;0,1,IF(COUNTIFS(Registros!$A$2:$A$6000,"CS",Registros!$B$2:$B$6000,$A4968,Registros!$K$2:$K$6000,"&lt;&gt;")&gt;0,1,0))</f>
        <v/>
      </c>
      <c r="O4968">
        <f>IF(AND($K4968=1,$E4968=0,$G4968=0,$I4968=0),"WINBACK",IF(AND($M4968=1,$N4968&gt;0),"CONVERGENTE",IF($M4968=1,"SOLO MÓVIL",IF($N4968&gt;0,"SOLO FIJO / INTERNET","SIN SERVICIOS"))))</f>
        <v/>
      </c>
      <c r="P4968">
        <f>IF($O4968="WINBACK","Recuperar (winback)",IF($O4968="CONVERGENTE","Upgrade / más líneas",IF($O4968="SOLO MÓVIL","Ofrecer fijo + internet (FLBBTV)",IF($O4968="SOLO FIJO / INTERNET","Ofrecer línea móvil Nextphone","Oferta completa (móvil + fijo + internet)"))))</f>
        <v/>
      </c>
      <c r="Q4968">
        <f>$F4968+$H4968+$L4968</f>
        <v/>
      </c>
      <c r="R4968">
        <f>IFERROR(VLOOKUP($A4968,Registros!$B$2:$G$6000,6,0),IFERROR(VLOOKUP($D4968,Winback!$B$2:$C$300,2,0),""))</f>
        <v/>
      </c>
      <c r="S4968">
        <f>IF($E4968=1,"NP","")&amp;IF($G4968=1,"+MOV","")&amp;IF($I4968=1,"+CS","")&amp;IF($K4968=1,"+WB","")</f>
        <v/>
      </c>
      <c r="T4968">
        <f>$E4968+$G4968+$I4968+$K4968</f>
        <v/>
      </c>
    </row>
    <row r="4969">
      <c r="A4969" t="inlineStr">
        <is>
          <t>WB-DVAGLASSSERV</t>
        </is>
      </c>
      <c r="B4969" t="inlineStr"/>
      <c r="C4969" t="inlineStr">
        <is>
          <t>DVA GLASS SERVICES SA</t>
        </is>
      </c>
      <c r="D4969" t="inlineStr">
        <is>
          <t>DVAGLASSSERVICESSA</t>
        </is>
      </c>
      <c r="E4969">
        <f>IF(COUNTIFS(Registros!$A$2:$A$6000,"NP",Registros!$B$2:$B$6000,$A4969)&gt;0,1,0)</f>
        <v/>
      </c>
      <c r="F4969">
        <f>IF($E4969=1,SUMIFS(Registros!$F$2:$F$6000,Registros!$A$2:$A$6000,"NP",Registros!$B$2:$B$6000,$A4969),0)</f>
        <v/>
      </c>
      <c r="G4969">
        <f>IF(COUNTIFS(Registros!$A$2:$A$6000,"MOV",Registros!$B$2:$B$6000,$A4969)&gt;0,1,0)</f>
        <v/>
      </c>
      <c r="H4969">
        <f>IF($G4969=1,SUMIFS(Registros!$F$2:$F$6000,Registros!$A$2:$A$6000,"MOV",Registros!$B$2:$B$6000,$A4969),0)</f>
        <v/>
      </c>
      <c r="I4969">
        <f>IF(COUNTIFS(Registros!$A$2:$A$6000,"CS",Registros!$B$2:$B$6000,$A4969)&gt;0,1,0)</f>
        <v/>
      </c>
      <c r="J4969">
        <f>IF($I4969=1,SUMIFS(Registros!$I$2:$I$6000,Registros!$A$2:$A$6000,"CS",Registros!$B$2:$B$6000,$A4969),0)</f>
        <v/>
      </c>
      <c r="K4969">
        <f>IF(COUNTIFS(Winback!$K$2:$K$300,$D4969)&gt;0,1,0)</f>
        <v/>
      </c>
      <c r="L4969">
        <f>IF(AND($K4969=1,LEFT($A4969,3)="WB-"),SUMIFS(Winback!$D$2:$D$300,Winback!$K$2:$K$300,$D4969),0)</f>
        <v/>
      </c>
      <c r="M4969">
        <f>IF(OR($E4969=1,$G4969=1,SUMIFS(Registros!$J$2:$J$6000,Registros!$B$2:$B$6000,$A4969)&gt;0),1,0)</f>
        <v/>
      </c>
      <c r="N4969">
        <f>IF($J4969&gt;0,1,IF(COUNTIFS(Registros!$A$2:$A$6000,"CS",Registros!$B$2:$B$6000,$A4969,Registros!$K$2:$K$6000,"&lt;&gt;")&gt;0,1,0))</f>
        <v/>
      </c>
      <c r="O4969">
        <f>IF(AND($K4969=1,$E4969=0,$G4969=0,$I4969=0),"WINBACK",IF(AND($M4969=1,$N4969&gt;0),"CONVERGENTE",IF($M4969=1,"SOLO MÓVIL",IF($N4969&gt;0,"SOLO FIJO / INTERNET","SIN SERVICIOS"))))</f>
        <v/>
      </c>
      <c r="P4969">
        <f>IF($O4969="WINBACK","Recuperar (winback)",IF($O4969="CONVERGENTE","Upgrade / más líneas",IF($O4969="SOLO MÓVIL","Ofrecer fijo + internet (FLBBTV)",IF($O4969="SOLO FIJO / INTERNET","Ofrecer línea móvil Nextphone","Oferta completa (móvil + fijo + internet)"))))</f>
        <v/>
      </c>
      <c r="Q4969">
        <f>$F4969+$H4969+$L4969</f>
        <v/>
      </c>
      <c r="R4969">
        <f>IFERROR(VLOOKUP($A4969,Registros!$B$2:$G$6000,6,0),IFERROR(VLOOKUP($D4969,Winback!$B$2:$C$300,2,0),""))</f>
        <v/>
      </c>
      <c r="S4969">
        <f>IF($E4969=1,"NP","")&amp;IF($G4969=1,"+MOV","")&amp;IF($I4969=1,"+CS","")&amp;IF($K4969=1,"+WB","")</f>
        <v/>
      </c>
      <c r="T4969">
        <f>$E4969+$G4969+$I4969+$K4969</f>
        <v/>
      </c>
    </row>
    <row r="4970">
      <c r="A4970" t="inlineStr">
        <is>
          <t>WB-ANNETTMIRAND</t>
        </is>
      </c>
      <c r="B4970" t="inlineStr"/>
      <c r="C4970" t="inlineStr">
        <is>
          <t>Annett Miranda</t>
        </is>
      </c>
      <c r="D4970" t="inlineStr">
        <is>
          <t>ANNETTMIRANDA</t>
        </is>
      </c>
      <c r="E4970">
        <f>IF(COUNTIFS(Registros!$A$2:$A$6000,"NP",Registros!$B$2:$B$6000,$A4970)&gt;0,1,0)</f>
        <v/>
      </c>
      <c r="F4970">
        <f>IF($E4970=1,SUMIFS(Registros!$F$2:$F$6000,Registros!$A$2:$A$6000,"NP",Registros!$B$2:$B$6000,$A4970),0)</f>
        <v/>
      </c>
      <c r="G4970">
        <f>IF(COUNTIFS(Registros!$A$2:$A$6000,"MOV",Registros!$B$2:$B$6000,$A4970)&gt;0,1,0)</f>
        <v/>
      </c>
      <c r="H4970">
        <f>IF($G4970=1,SUMIFS(Registros!$F$2:$F$6000,Registros!$A$2:$A$6000,"MOV",Registros!$B$2:$B$6000,$A4970),0)</f>
        <v/>
      </c>
      <c r="I4970">
        <f>IF(COUNTIFS(Registros!$A$2:$A$6000,"CS",Registros!$B$2:$B$6000,$A4970)&gt;0,1,0)</f>
        <v/>
      </c>
      <c r="J4970">
        <f>IF($I4970=1,SUMIFS(Registros!$I$2:$I$6000,Registros!$A$2:$A$6000,"CS",Registros!$B$2:$B$6000,$A4970),0)</f>
        <v/>
      </c>
      <c r="K4970">
        <f>IF(COUNTIFS(Winback!$K$2:$K$300,$D4970)&gt;0,1,0)</f>
        <v/>
      </c>
      <c r="L4970">
        <f>IF(AND($K4970=1,LEFT($A4970,3)="WB-"),SUMIFS(Winback!$D$2:$D$300,Winback!$K$2:$K$300,$D4970),0)</f>
        <v/>
      </c>
      <c r="M4970">
        <f>IF(OR($E4970=1,$G4970=1,SUMIFS(Registros!$J$2:$J$6000,Registros!$B$2:$B$6000,$A4970)&gt;0),1,0)</f>
        <v/>
      </c>
      <c r="N4970">
        <f>IF($J4970&gt;0,1,IF(COUNTIFS(Registros!$A$2:$A$6000,"CS",Registros!$B$2:$B$6000,$A4970,Registros!$K$2:$K$6000,"&lt;&gt;")&gt;0,1,0))</f>
        <v/>
      </c>
      <c r="O4970">
        <f>IF(AND($K4970=1,$E4970=0,$G4970=0,$I4970=0),"WINBACK",IF(AND($M4970=1,$N4970&gt;0),"CONVERGENTE",IF($M4970=1,"SOLO MÓVIL",IF($N4970&gt;0,"SOLO FIJO / INTERNET","SIN SERVICIOS"))))</f>
        <v/>
      </c>
      <c r="P4970">
        <f>IF($O4970="WINBACK","Recuperar (winback)",IF($O4970="CONVERGENTE","Upgrade / más líneas",IF($O4970="SOLO MÓVIL","Ofrecer fijo + internet (FLBBTV)",IF($O4970="SOLO FIJO / INTERNET","Ofrecer línea móvil Nextphone","Oferta completa (móvil + fijo + internet)"))))</f>
        <v/>
      </c>
      <c r="Q4970">
        <f>$F4970+$H4970+$L4970</f>
        <v/>
      </c>
      <c r="R4970">
        <f>IFERROR(VLOOKUP($A4970,Registros!$B$2:$G$6000,6,0),IFERROR(VLOOKUP($D4970,Winback!$B$2:$C$300,2,0),""))</f>
        <v/>
      </c>
      <c r="S4970">
        <f>IF($E4970=1,"NP","")&amp;IF($G4970=1,"+MOV","")&amp;IF($I4970=1,"+CS","")&amp;IF($K4970=1,"+WB","")</f>
        <v/>
      </c>
      <c r="T4970">
        <f>$E4970+$G4970+$I4970+$K4970</f>
        <v/>
      </c>
    </row>
    <row r="4971">
      <c r="A4971" t="inlineStr">
        <is>
          <t>WB-FONSECASA</t>
        </is>
      </c>
      <c r="B4971" t="inlineStr"/>
      <c r="C4971" t="inlineStr">
        <is>
          <t>FONSECA, S.A.</t>
        </is>
      </c>
      <c r="D4971" t="inlineStr">
        <is>
          <t>FONSECASA</t>
        </is>
      </c>
      <c r="E4971">
        <f>IF(COUNTIFS(Registros!$A$2:$A$6000,"NP",Registros!$B$2:$B$6000,$A4971)&gt;0,1,0)</f>
        <v/>
      </c>
      <c r="F4971">
        <f>IF($E4971=1,SUMIFS(Registros!$F$2:$F$6000,Registros!$A$2:$A$6000,"NP",Registros!$B$2:$B$6000,$A4971),0)</f>
        <v/>
      </c>
      <c r="G4971">
        <f>IF(COUNTIFS(Registros!$A$2:$A$6000,"MOV",Registros!$B$2:$B$6000,$A4971)&gt;0,1,0)</f>
        <v/>
      </c>
      <c r="H4971">
        <f>IF($G4971=1,SUMIFS(Registros!$F$2:$F$6000,Registros!$A$2:$A$6000,"MOV",Registros!$B$2:$B$6000,$A4971),0)</f>
        <v/>
      </c>
      <c r="I4971">
        <f>IF(COUNTIFS(Registros!$A$2:$A$6000,"CS",Registros!$B$2:$B$6000,$A4971)&gt;0,1,0)</f>
        <v/>
      </c>
      <c r="J4971">
        <f>IF($I4971=1,SUMIFS(Registros!$I$2:$I$6000,Registros!$A$2:$A$6000,"CS",Registros!$B$2:$B$6000,$A4971),0)</f>
        <v/>
      </c>
      <c r="K4971">
        <f>IF(COUNTIFS(Winback!$K$2:$K$300,$D4971)&gt;0,1,0)</f>
        <v/>
      </c>
      <c r="L4971">
        <f>IF(AND($K4971=1,LEFT($A4971,3)="WB-"),SUMIFS(Winback!$D$2:$D$300,Winback!$K$2:$K$300,$D4971),0)</f>
        <v/>
      </c>
      <c r="M4971">
        <f>IF(OR($E4971=1,$G4971=1,SUMIFS(Registros!$J$2:$J$6000,Registros!$B$2:$B$6000,$A4971)&gt;0),1,0)</f>
        <v/>
      </c>
      <c r="N4971">
        <f>IF($J4971&gt;0,1,IF(COUNTIFS(Registros!$A$2:$A$6000,"CS",Registros!$B$2:$B$6000,$A4971,Registros!$K$2:$K$6000,"&lt;&gt;")&gt;0,1,0))</f>
        <v/>
      </c>
      <c r="O4971">
        <f>IF(AND($K4971=1,$E4971=0,$G4971=0,$I4971=0),"WINBACK",IF(AND($M4971=1,$N4971&gt;0),"CONVERGENTE",IF($M4971=1,"SOLO MÓVIL",IF($N4971&gt;0,"SOLO FIJO / INTERNET","SIN SERVICIOS"))))</f>
        <v/>
      </c>
      <c r="P4971">
        <f>IF($O4971="WINBACK","Recuperar (winback)",IF($O4971="CONVERGENTE","Upgrade / más líneas",IF($O4971="SOLO MÓVIL","Ofrecer fijo + internet (FLBBTV)",IF($O4971="SOLO FIJO / INTERNET","Ofrecer línea móvil Nextphone","Oferta completa (móvil + fijo + internet)"))))</f>
        <v/>
      </c>
      <c r="Q4971">
        <f>$F4971+$H4971+$L4971</f>
        <v/>
      </c>
      <c r="R4971">
        <f>IFERROR(VLOOKUP($A4971,Registros!$B$2:$G$6000,6,0),IFERROR(VLOOKUP($D4971,Winback!$B$2:$C$300,2,0),""))</f>
        <v/>
      </c>
      <c r="S4971">
        <f>IF($E4971=1,"NP","")&amp;IF($G4971=1,"+MOV","")&amp;IF($I4971=1,"+CS","")&amp;IF($K4971=1,"+WB","")</f>
        <v/>
      </c>
      <c r="T4971">
        <f>$E4971+$G4971+$I4971+$K4971</f>
        <v/>
      </c>
    </row>
    <row r="4972">
      <c r="A4972" t="inlineStr">
        <is>
          <t>WB-GRUPOCAMBERF</t>
        </is>
      </c>
      <c r="B4972" t="inlineStr"/>
      <c r="C4972" t="inlineStr">
        <is>
          <t>Grupo Camberfot, S.A</t>
        </is>
      </c>
      <c r="D4972" t="inlineStr">
        <is>
          <t>GRUPOCAMBERFOTSA</t>
        </is>
      </c>
      <c r="E4972">
        <f>IF(COUNTIFS(Registros!$A$2:$A$6000,"NP",Registros!$B$2:$B$6000,$A4972)&gt;0,1,0)</f>
        <v/>
      </c>
      <c r="F4972">
        <f>IF($E4972=1,SUMIFS(Registros!$F$2:$F$6000,Registros!$A$2:$A$6000,"NP",Registros!$B$2:$B$6000,$A4972),0)</f>
        <v/>
      </c>
      <c r="G4972">
        <f>IF(COUNTIFS(Registros!$A$2:$A$6000,"MOV",Registros!$B$2:$B$6000,$A4972)&gt;0,1,0)</f>
        <v/>
      </c>
      <c r="H4972">
        <f>IF($G4972=1,SUMIFS(Registros!$F$2:$F$6000,Registros!$A$2:$A$6000,"MOV",Registros!$B$2:$B$6000,$A4972),0)</f>
        <v/>
      </c>
      <c r="I4972">
        <f>IF(COUNTIFS(Registros!$A$2:$A$6000,"CS",Registros!$B$2:$B$6000,$A4972)&gt;0,1,0)</f>
        <v/>
      </c>
      <c r="J4972">
        <f>IF($I4972=1,SUMIFS(Registros!$I$2:$I$6000,Registros!$A$2:$A$6000,"CS",Registros!$B$2:$B$6000,$A4972),0)</f>
        <v/>
      </c>
      <c r="K4972">
        <f>IF(COUNTIFS(Winback!$K$2:$K$300,$D4972)&gt;0,1,0)</f>
        <v/>
      </c>
      <c r="L4972">
        <f>IF(AND($K4972=1,LEFT($A4972,3)="WB-"),SUMIFS(Winback!$D$2:$D$300,Winback!$K$2:$K$300,$D4972),0)</f>
        <v/>
      </c>
      <c r="M4972">
        <f>IF(OR($E4972=1,$G4972=1,SUMIFS(Registros!$J$2:$J$6000,Registros!$B$2:$B$6000,$A4972)&gt;0),1,0)</f>
        <v/>
      </c>
      <c r="N4972">
        <f>IF($J4972&gt;0,1,IF(COUNTIFS(Registros!$A$2:$A$6000,"CS",Registros!$B$2:$B$6000,$A4972,Registros!$K$2:$K$6000,"&lt;&gt;")&gt;0,1,0))</f>
        <v/>
      </c>
      <c r="O4972">
        <f>IF(AND($K4972=1,$E4972=0,$G4972=0,$I4972=0),"WINBACK",IF(AND($M4972=1,$N4972&gt;0),"CONVERGENTE",IF($M4972=1,"SOLO MÓVIL",IF($N4972&gt;0,"SOLO FIJO / INTERNET","SIN SERVICIOS"))))</f>
        <v/>
      </c>
      <c r="P4972">
        <f>IF($O4972="WINBACK","Recuperar (winback)",IF($O4972="CONVERGENTE","Upgrade / más líneas",IF($O4972="SOLO MÓVIL","Ofrecer fijo + internet (FLBBTV)",IF($O4972="SOLO FIJO / INTERNET","Ofrecer línea móvil Nextphone","Oferta completa (móvil + fijo + internet)"))))</f>
        <v/>
      </c>
      <c r="Q4972">
        <f>$F4972+$H4972+$L4972</f>
        <v/>
      </c>
      <c r="R4972">
        <f>IFERROR(VLOOKUP($A4972,Registros!$B$2:$G$6000,6,0),IFERROR(VLOOKUP($D4972,Winback!$B$2:$C$300,2,0),""))</f>
        <v/>
      </c>
      <c r="S4972">
        <f>IF($E4972=1,"NP","")&amp;IF($G4972=1,"+MOV","")&amp;IF($I4972=1,"+CS","")&amp;IF($K4972=1,"+WB","")</f>
        <v/>
      </c>
      <c r="T4972">
        <f>$E4972+$G4972+$I4972+$K4972</f>
        <v/>
      </c>
    </row>
    <row r="4973">
      <c r="A4973" t="inlineStr">
        <is>
          <t>WB-ZARINASALIBA</t>
        </is>
      </c>
      <c r="B4973" t="inlineStr"/>
      <c r="C4973" t="inlineStr">
        <is>
          <t>Zarina Saliba</t>
        </is>
      </c>
      <c r="D4973" t="inlineStr">
        <is>
          <t>ZARINASALIBA</t>
        </is>
      </c>
      <c r="E4973">
        <f>IF(COUNTIFS(Registros!$A$2:$A$6000,"NP",Registros!$B$2:$B$6000,$A4973)&gt;0,1,0)</f>
        <v/>
      </c>
      <c r="F4973">
        <f>IF($E4973=1,SUMIFS(Registros!$F$2:$F$6000,Registros!$A$2:$A$6000,"NP",Registros!$B$2:$B$6000,$A4973),0)</f>
        <v/>
      </c>
      <c r="G4973">
        <f>IF(COUNTIFS(Registros!$A$2:$A$6000,"MOV",Registros!$B$2:$B$6000,$A4973)&gt;0,1,0)</f>
        <v/>
      </c>
      <c r="H4973">
        <f>IF($G4973=1,SUMIFS(Registros!$F$2:$F$6000,Registros!$A$2:$A$6000,"MOV",Registros!$B$2:$B$6000,$A4973),0)</f>
        <v/>
      </c>
      <c r="I4973">
        <f>IF(COUNTIFS(Registros!$A$2:$A$6000,"CS",Registros!$B$2:$B$6000,$A4973)&gt;0,1,0)</f>
        <v/>
      </c>
      <c r="J4973">
        <f>IF($I4973=1,SUMIFS(Registros!$I$2:$I$6000,Registros!$A$2:$A$6000,"CS",Registros!$B$2:$B$6000,$A4973),0)</f>
        <v/>
      </c>
      <c r="K4973">
        <f>IF(COUNTIFS(Winback!$K$2:$K$300,$D4973)&gt;0,1,0)</f>
        <v/>
      </c>
      <c r="L4973">
        <f>IF(AND($K4973=1,LEFT($A4973,3)="WB-"),SUMIFS(Winback!$D$2:$D$300,Winback!$K$2:$K$300,$D4973),0)</f>
        <v/>
      </c>
      <c r="M4973">
        <f>IF(OR($E4973=1,$G4973=1,SUMIFS(Registros!$J$2:$J$6000,Registros!$B$2:$B$6000,$A4973)&gt;0),1,0)</f>
        <v/>
      </c>
      <c r="N4973">
        <f>IF($J4973&gt;0,1,IF(COUNTIFS(Registros!$A$2:$A$6000,"CS",Registros!$B$2:$B$6000,$A4973,Registros!$K$2:$K$6000,"&lt;&gt;")&gt;0,1,0))</f>
        <v/>
      </c>
      <c r="O4973">
        <f>IF(AND($K4973=1,$E4973=0,$G4973=0,$I4973=0),"WINBACK",IF(AND($M4973=1,$N4973&gt;0),"CONVERGENTE",IF($M4973=1,"SOLO MÓVIL",IF($N4973&gt;0,"SOLO FIJO / INTERNET","SIN SERVICIOS"))))</f>
        <v/>
      </c>
      <c r="P4973">
        <f>IF($O4973="WINBACK","Recuperar (winback)",IF($O4973="CONVERGENTE","Upgrade / más líneas",IF($O4973="SOLO MÓVIL","Ofrecer fijo + internet (FLBBTV)",IF($O4973="SOLO FIJO / INTERNET","Ofrecer línea móvil Nextphone","Oferta completa (móvil + fijo + internet)"))))</f>
        <v/>
      </c>
      <c r="Q4973">
        <f>$F4973+$H4973+$L4973</f>
        <v/>
      </c>
      <c r="R4973">
        <f>IFERROR(VLOOKUP($A4973,Registros!$B$2:$G$6000,6,0),IFERROR(VLOOKUP($D4973,Winback!$B$2:$C$300,2,0),""))</f>
        <v/>
      </c>
      <c r="S4973">
        <f>IF($E4973=1,"NP","")&amp;IF($G4973=1,"+MOV","")&amp;IF($I4973=1,"+CS","")&amp;IF($K4973=1,"+WB","")</f>
        <v/>
      </c>
      <c r="T4973">
        <f>$E4973+$G4973+$I4973+$K4973</f>
        <v/>
      </c>
    </row>
    <row r="4974">
      <c r="A4974" t="inlineStr">
        <is>
          <t>WB-VANESSAMO</t>
        </is>
      </c>
      <c r="B4974" t="inlineStr"/>
      <c r="C4974" t="inlineStr">
        <is>
          <t>Vanessa Mo</t>
        </is>
      </c>
      <c r="D4974" t="inlineStr">
        <is>
          <t>VANESSAMO</t>
        </is>
      </c>
      <c r="E4974">
        <f>IF(COUNTIFS(Registros!$A$2:$A$6000,"NP",Registros!$B$2:$B$6000,$A4974)&gt;0,1,0)</f>
        <v/>
      </c>
      <c r="F4974">
        <f>IF($E4974=1,SUMIFS(Registros!$F$2:$F$6000,Registros!$A$2:$A$6000,"NP",Registros!$B$2:$B$6000,$A4974),0)</f>
        <v/>
      </c>
      <c r="G4974">
        <f>IF(COUNTIFS(Registros!$A$2:$A$6000,"MOV",Registros!$B$2:$B$6000,$A4974)&gt;0,1,0)</f>
        <v/>
      </c>
      <c r="H4974">
        <f>IF($G4974=1,SUMIFS(Registros!$F$2:$F$6000,Registros!$A$2:$A$6000,"MOV",Registros!$B$2:$B$6000,$A4974),0)</f>
        <v/>
      </c>
      <c r="I4974">
        <f>IF(COUNTIFS(Registros!$A$2:$A$6000,"CS",Registros!$B$2:$B$6000,$A4974)&gt;0,1,0)</f>
        <v/>
      </c>
      <c r="J4974">
        <f>IF($I4974=1,SUMIFS(Registros!$I$2:$I$6000,Registros!$A$2:$A$6000,"CS",Registros!$B$2:$B$6000,$A4974),0)</f>
        <v/>
      </c>
      <c r="K4974">
        <f>IF(COUNTIFS(Winback!$K$2:$K$300,$D4974)&gt;0,1,0)</f>
        <v/>
      </c>
      <c r="L4974">
        <f>IF(AND($K4974=1,LEFT($A4974,3)="WB-"),SUMIFS(Winback!$D$2:$D$300,Winback!$K$2:$K$300,$D4974),0)</f>
        <v/>
      </c>
      <c r="M4974">
        <f>IF(OR($E4974=1,$G4974=1,SUMIFS(Registros!$J$2:$J$6000,Registros!$B$2:$B$6000,$A4974)&gt;0),1,0)</f>
        <v/>
      </c>
      <c r="N4974">
        <f>IF($J4974&gt;0,1,IF(COUNTIFS(Registros!$A$2:$A$6000,"CS",Registros!$B$2:$B$6000,$A4974,Registros!$K$2:$K$6000,"&lt;&gt;")&gt;0,1,0))</f>
        <v/>
      </c>
      <c r="O4974">
        <f>IF(AND($K4974=1,$E4974=0,$G4974=0,$I4974=0),"WINBACK",IF(AND($M4974=1,$N4974&gt;0),"CONVERGENTE",IF($M4974=1,"SOLO MÓVIL",IF($N4974&gt;0,"SOLO FIJO / INTERNET","SIN SERVICIOS"))))</f>
        <v/>
      </c>
      <c r="P4974">
        <f>IF($O4974="WINBACK","Recuperar (winback)",IF($O4974="CONVERGENTE","Upgrade / más líneas",IF($O4974="SOLO MÓVIL","Ofrecer fijo + internet (FLBBTV)",IF($O4974="SOLO FIJO / INTERNET","Ofrecer línea móvil Nextphone","Oferta completa (móvil + fijo + internet)"))))</f>
        <v/>
      </c>
      <c r="Q4974">
        <f>$F4974+$H4974+$L4974</f>
        <v/>
      </c>
      <c r="R4974">
        <f>IFERROR(VLOOKUP($A4974,Registros!$B$2:$G$6000,6,0),IFERROR(VLOOKUP($D4974,Winback!$B$2:$C$300,2,0),""))</f>
        <v/>
      </c>
      <c r="S4974">
        <f>IF($E4974=1,"NP","")&amp;IF($G4974=1,"+MOV","")&amp;IF($I4974=1,"+CS","")&amp;IF($K4974=1,"+WB","")</f>
        <v/>
      </c>
      <c r="T4974">
        <f>$E4974+$G4974+$I4974+$K4974</f>
        <v/>
      </c>
    </row>
    <row r="4975">
      <c r="A4975" t="inlineStr">
        <is>
          <t>WB-PHLUMIERE</t>
        </is>
      </c>
      <c r="B4975" t="inlineStr"/>
      <c r="C4975" t="inlineStr">
        <is>
          <t>Ph Lumiere</t>
        </is>
      </c>
      <c r="D4975" t="inlineStr">
        <is>
          <t>PHLUMIERE</t>
        </is>
      </c>
      <c r="E4975">
        <f>IF(COUNTIFS(Registros!$A$2:$A$6000,"NP",Registros!$B$2:$B$6000,$A4975)&gt;0,1,0)</f>
        <v/>
      </c>
      <c r="F4975">
        <f>IF($E4975=1,SUMIFS(Registros!$F$2:$F$6000,Registros!$A$2:$A$6000,"NP",Registros!$B$2:$B$6000,$A4975),0)</f>
        <v/>
      </c>
      <c r="G4975">
        <f>IF(COUNTIFS(Registros!$A$2:$A$6000,"MOV",Registros!$B$2:$B$6000,$A4975)&gt;0,1,0)</f>
        <v/>
      </c>
      <c r="H4975">
        <f>IF($G4975=1,SUMIFS(Registros!$F$2:$F$6000,Registros!$A$2:$A$6000,"MOV",Registros!$B$2:$B$6000,$A4975),0)</f>
        <v/>
      </c>
      <c r="I4975">
        <f>IF(COUNTIFS(Registros!$A$2:$A$6000,"CS",Registros!$B$2:$B$6000,$A4975)&gt;0,1,0)</f>
        <v/>
      </c>
      <c r="J4975">
        <f>IF($I4975=1,SUMIFS(Registros!$I$2:$I$6000,Registros!$A$2:$A$6000,"CS",Registros!$B$2:$B$6000,$A4975),0)</f>
        <v/>
      </c>
      <c r="K4975">
        <f>IF(COUNTIFS(Winback!$K$2:$K$300,$D4975)&gt;0,1,0)</f>
        <v/>
      </c>
      <c r="L4975">
        <f>IF(AND($K4975=1,LEFT($A4975,3)="WB-"),SUMIFS(Winback!$D$2:$D$300,Winback!$K$2:$K$300,$D4975),0)</f>
        <v/>
      </c>
      <c r="M4975">
        <f>IF(OR($E4975=1,$G4975=1,SUMIFS(Registros!$J$2:$J$6000,Registros!$B$2:$B$6000,$A4975)&gt;0),1,0)</f>
        <v/>
      </c>
      <c r="N4975">
        <f>IF($J4975&gt;0,1,IF(COUNTIFS(Registros!$A$2:$A$6000,"CS",Registros!$B$2:$B$6000,$A4975,Registros!$K$2:$K$6000,"&lt;&gt;")&gt;0,1,0))</f>
        <v/>
      </c>
      <c r="O4975">
        <f>IF(AND($K4975=1,$E4975=0,$G4975=0,$I4975=0),"WINBACK",IF(AND($M4975=1,$N4975&gt;0),"CONVERGENTE",IF($M4975=1,"SOLO MÓVIL",IF($N4975&gt;0,"SOLO FIJO / INTERNET","SIN SERVICIOS"))))</f>
        <v/>
      </c>
      <c r="P4975">
        <f>IF($O4975="WINBACK","Recuperar (winback)",IF($O4975="CONVERGENTE","Upgrade / más líneas",IF($O4975="SOLO MÓVIL","Ofrecer fijo + internet (FLBBTV)",IF($O4975="SOLO FIJO / INTERNET","Ofrecer línea móvil Nextphone","Oferta completa (móvil + fijo + internet)"))))</f>
        <v/>
      </c>
      <c r="Q4975">
        <f>$F4975+$H4975+$L4975</f>
        <v/>
      </c>
      <c r="R4975">
        <f>IFERROR(VLOOKUP($A4975,Registros!$B$2:$G$6000,6,0),IFERROR(VLOOKUP($D4975,Winback!$B$2:$C$300,2,0),""))</f>
        <v/>
      </c>
      <c r="S4975">
        <f>IF($E4975=1,"NP","")&amp;IF($G4975=1,"+MOV","")&amp;IF($I4975=1,"+CS","")&amp;IF($K4975=1,"+WB","")</f>
        <v/>
      </c>
      <c r="T4975">
        <f>$E4975+$G4975+$I4975+$K4975</f>
        <v/>
      </c>
    </row>
    <row r="4976">
      <c r="A4976" t="inlineStr">
        <is>
          <t>WB-ALCIDESIVAN</t>
        </is>
      </c>
      <c r="B4976" t="inlineStr"/>
      <c r="C4976" t="inlineStr">
        <is>
          <t>Alcides Ivan</t>
        </is>
      </c>
      <c r="D4976" t="inlineStr">
        <is>
          <t>ALCIDESIVAN</t>
        </is>
      </c>
      <c r="E4976">
        <f>IF(COUNTIFS(Registros!$A$2:$A$6000,"NP",Registros!$B$2:$B$6000,$A4976)&gt;0,1,0)</f>
        <v/>
      </c>
      <c r="F4976">
        <f>IF($E4976=1,SUMIFS(Registros!$F$2:$F$6000,Registros!$A$2:$A$6000,"NP",Registros!$B$2:$B$6000,$A4976),0)</f>
        <v/>
      </c>
      <c r="G4976">
        <f>IF(COUNTIFS(Registros!$A$2:$A$6000,"MOV",Registros!$B$2:$B$6000,$A4976)&gt;0,1,0)</f>
        <v/>
      </c>
      <c r="H4976">
        <f>IF($G4976=1,SUMIFS(Registros!$F$2:$F$6000,Registros!$A$2:$A$6000,"MOV",Registros!$B$2:$B$6000,$A4976),0)</f>
        <v/>
      </c>
      <c r="I4976">
        <f>IF(COUNTIFS(Registros!$A$2:$A$6000,"CS",Registros!$B$2:$B$6000,$A4976)&gt;0,1,0)</f>
        <v/>
      </c>
      <c r="J4976">
        <f>IF($I4976=1,SUMIFS(Registros!$I$2:$I$6000,Registros!$A$2:$A$6000,"CS",Registros!$B$2:$B$6000,$A4976),0)</f>
        <v/>
      </c>
      <c r="K4976">
        <f>IF(COUNTIFS(Winback!$K$2:$K$300,$D4976)&gt;0,1,0)</f>
        <v/>
      </c>
      <c r="L4976">
        <f>IF(AND($K4976=1,LEFT($A4976,3)="WB-"),SUMIFS(Winback!$D$2:$D$300,Winback!$K$2:$K$300,$D4976),0)</f>
        <v/>
      </c>
      <c r="M4976">
        <f>IF(OR($E4976=1,$G4976=1,SUMIFS(Registros!$J$2:$J$6000,Registros!$B$2:$B$6000,$A4976)&gt;0),1,0)</f>
        <v/>
      </c>
      <c r="N4976">
        <f>IF($J4976&gt;0,1,IF(COUNTIFS(Registros!$A$2:$A$6000,"CS",Registros!$B$2:$B$6000,$A4976,Registros!$K$2:$K$6000,"&lt;&gt;")&gt;0,1,0))</f>
        <v/>
      </c>
      <c r="O4976">
        <f>IF(AND($K4976=1,$E4976=0,$G4976=0,$I4976=0),"WINBACK",IF(AND($M4976=1,$N4976&gt;0),"CONVERGENTE",IF($M4976=1,"SOLO MÓVIL",IF($N4976&gt;0,"SOLO FIJO / INTERNET","SIN SERVICIOS"))))</f>
        <v/>
      </c>
      <c r="P4976">
        <f>IF($O4976="WINBACK","Recuperar (winback)",IF($O4976="CONVERGENTE","Upgrade / más líneas",IF($O4976="SOLO MÓVIL","Ofrecer fijo + internet (FLBBTV)",IF($O4976="SOLO FIJO / INTERNET","Ofrecer línea móvil Nextphone","Oferta completa (móvil + fijo + internet)"))))</f>
        <v/>
      </c>
      <c r="Q4976">
        <f>$F4976+$H4976+$L4976</f>
        <v/>
      </c>
      <c r="R4976">
        <f>IFERROR(VLOOKUP($A4976,Registros!$B$2:$G$6000,6,0),IFERROR(VLOOKUP($D4976,Winback!$B$2:$C$300,2,0),""))</f>
        <v/>
      </c>
      <c r="S4976">
        <f>IF($E4976=1,"NP","")&amp;IF($G4976=1,"+MOV","")&amp;IF($I4976=1,"+CS","")&amp;IF($K4976=1,"+WB","")</f>
        <v/>
      </c>
      <c r="T4976">
        <f>$E4976+$G4976+$I4976+$K4976</f>
        <v/>
      </c>
    </row>
    <row r="4977">
      <c r="A4977" t="inlineStr">
        <is>
          <t>WB-MINICENTROAB</t>
        </is>
      </c>
      <c r="B4977" t="inlineStr"/>
      <c r="C4977" t="inlineStr">
        <is>
          <t>Mini Centro Abdiel</t>
        </is>
      </c>
      <c r="D4977" t="inlineStr">
        <is>
          <t>MINICENTROABDIEL</t>
        </is>
      </c>
      <c r="E4977">
        <f>IF(COUNTIFS(Registros!$A$2:$A$6000,"NP",Registros!$B$2:$B$6000,$A4977)&gt;0,1,0)</f>
        <v/>
      </c>
      <c r="F4977">
        <f>IF($E4977=1,SUMIFS(Registros!$F$2:$F$6000,Registros!$A$2:$A$6000,"NP",Registros!$B$2:$B$6000,$A4977),0)</f>
        <v/>
      </c>
      <c r="G4977">
        <f>IF(COUNTIFS(Registros!$A$2:$A$6000,"MOV",Registros!$B$2:$B$6000,$A4977)&gt;0,1,0)</f>
        <v/>
      </c>
      <c r="H4977">
        <f>IF($G4977=1,SUMIFS(Registros!$F$2:$F$6000,Registros!$A$2:$A$6000,"MOV",Registros!$B$2:$B$6000,$A4977),0)</f>
        <v/>
      </c>
      <c r="I4977">
        <f>IF(COUNTIFS(Registros!$A$2:$A$6000,"CS",Registros!$B$2:$B$6000,$A4977)&gt;0,1,0)</f>
        <v/>
      </c>
      <c r="J4977">
        <f>IF($I4977=1,SUMIFS(Registros!$I$2:$I$6000,Registros!$A$2:$A$6000,"CS",Registros!$B$2:$B$6000,$A4977),0)</f>
        <v/>
      </c>
      <c r="K4977">
        <f>IF(COUNTIFS(Winback!$K$2:$K$300,$D4977)&gt;0,1,0)</f>
        <v/>
      </c>
      <c r="L4977">
        <f>IF(AND($K4977=1,LEFT($A4977,3)="WB-"),SUMIFS(Winback!$D$2:$D$300,Winback!$K$2:$K$300,$D4977),0)</f>
        <v/>
      </c>
      <c r="M4977">
        <f>IF(OR($E4977=1,$G4977=1,SUMIFS(Registros!$J$2:$J$6000,Registros!$B$2:$B$6000,$A4977)&gt;0),1,0)</f>
        <v/>
      </c>
      <c r="N4977">
        <f>IF($J4977&gt;0,1,IF(COUNTIFS(Registros!$A$2:$A$6000,"CS",Registros!$B$2:$B$6000,$A4977,Registros!$K$2:$K$6000,"&lt;&gt;")&gt;0,1,0))</f>
        <v/>
      </c>
      <c r="O4977">
        <f>IF(AND($K4977=1,$E4977=0,$G4977=0,$I4977=0),"WINBACK",IF(AND($M4977=1,$N4977&gt;0),"CONVERGENTE",IF($M4977=1,"SOLO MÓVIL",IF($N4977&gt;0,"SOLO FIJO / INTERNET","SIN SERVICIOS"))))</f>
        <v/>
      </c>
      <c r="P4977">
        <f>IF($O4977="WINBACK","Recuperar (winback)",IF($O4977="CONVERGENTE","Upgrade / más líneas",IF($O4977="SOLO MÓVIL","Ofrecer fijo + internet (FLBBTV)",IF($O4977="SOLO FIJO / INTERNET","Ofrecer línea móvil Nextphone","Oferta completa (móvil + fijo + internet)"))))</f>
        <v/>
      </c>
      <c r="Q4977">
        <f>$F4977+$H4977+$L4977</f>
        <v/>
      </c>
      <c r="R4977">
        <f>IFERROR(VLOOKUP($A4977,Registros!$B$2:$G$6000,6,0),IFERROR(VLOOKUP($D4977,Winback!$B$2:$C$300,2,0),""))</f>
        <v/>
      </c>
      <c r="S4977">
        <f>IF($E4977=1,"NP","")&amp;IF($G4977=1,"+MOV","")&amp;IF($I4977=1,"+CS","")&amp;IF($K4977=1,"+WB","")</f>
        <v/>
      </c>
      <c r="T4977">
        <f>$E4977+$G4977+$I4977+$K4977</f>
        <v/>
      </c>
    </row>
    <row r="4978">
      <c r="A4978" t="inlineStr">
        <is>
          <t>WB-MARIADELOSRE</t>
        </is>
      </c>
      <c r="B4978" t="inlineStr"/>
      <c r="C4978" t="inlineStr">
        <is>
          <t>Maria De Los Reyes H ernandez De Moran</t>
        </is>
      </c>
      <c r="D4978" t="inlineStr">
        <is>
          <t>MARIADELOSREYESHERNANDEZDEMORAN</t>
        </is>
      </c>
      <c r="E4978">
        <f>IF(COUNTIFS(Registros!$A$2:$A$6000,"NP",Registros!$B$2:$B$6000,$A4978)&gt;0,1,0)</f>
        <v/>
      </c>
      <c r="F4978">
        <f>IF($E4978=1,SUMIFS(Registros!$F$2:$F$6000,Registros!$A$2:$A$6000,"NP",Registros!$B$2:$B$6000,$A4978),0)</f>
        <v/>
      </c>
      <c r="G4978">
        <f>IF(COUNTIFS(Registros!$A$2:$A$6000,"MOV",Registros!$B$2:$B$6000,$A4978)&gt;0,1,0)</f>
        <v/>
      </c>
      <c r="H4978">
        <f>IF($G4978=1,SUMIFS(Registros!$F$2:$F$6000,Registros!$A$2:$A$6000,"MOV",Registros!$B$2:$B$6000,$A4978),0)</f>
        <v/>
      </c>
      <c r="I4978">
        <f>IF(COUNTIFS(Registros!$A$2:$A$6000,"CS",Registros!$B$2:$B$6000,$A4978)&gt;0,1,0)</f>
        <v/>
      </c>
      <c r="J4978">
        <f>IF($I4978=1,SUMIFS(Registros!$I$2:$I$6000,Registros!$A$2:$A$6000,"CS",Registros!$B$2:$B$6000,$A4978),0)</f>
        <v/>
      </c>
      <c r="K4978">
        <f>IF(COUNTIFS(Winback!$K$2:$K$300,$D4978)&gt;0,1,0)</f>
        <v/>
      </c>
      <c r="L4978">
        <f>IF(AND($K4978=1,LEFT($A4978,3)="WB-"),SUMIFS(Winback!$D$2:$D$300,Winback!$K$2:$K$300,$D4978),0)</f>
        <v/>
      </c>
      <c r="M4978">
        <f>IF(OR($E4978=1,$G4978=1,SUMIFS(Registros!$J$2:$J$6000,Registros!$B$2:$B$6000,$A4978)&gt;0),1,0)</f>
        <v/>
      </c>
      <c r="N4978">
        <f>IF($J4978&gt;0,1,IF(COUNTIFS(Registros!$A$2:$A$6000,"CS",Registros!$B$2:$B$6000,$A4978,Registros!$K$2:$K$6000,"&lt;&gt;")&gt;0,1,0))</f>
        <v/>
      </c>
      <c r="O4978">
        <f>IF(AND($K4978=1,$E4978=0,$G4978=0,$I4978=0),"WINBACK",IF(AND($M4978=1,$N4978&gt;0),"CONVERGENTE",IF($M4978=1,"SOLO MÓVIL",IF($N4978&gt;0,"SOLO FIJO / INTERNET","SIN SERVICIOS"))))</f>
        <v/>
      </c>
      <c r="P4978">
        <f>IF($O4978="WINBACK","Recuperar (winback)",IF($O4978="CONVERGENTE","Upgrade / más líneas",IF($O4978="SOLO MÓVIL","Ofrecer fijo + internet (FLBBTV)",IF($O4978="SOLO FIJO / INTERNET","Ofrecer línea móvil Nextphone","Oferta completa (móvil + fijo + internet)"))))</f>
        <v/>
      </c>
      <c r="Q4978">
        <f>$F4978+$H4978+$L4978</f>
        <v/>
      </c>
      <c r="R4978">
        <f>IFERROR(VLOOKUP($A4978,Registros!$B$2:$G$6000,6,0),IFERROR(VLOOKUP($D4978,Winback!$B$2:$C$300,2,0),""))</f>
        <v/>
      </c>
      <c r="S4978">
        <f>IF($E4978=1,"NP","")&amp;IF($G4978=1,"+MOV","")&amp;IF($I4978=1,"+CS","")&amp;IF($K4978=1,"+WB","")</f>
        <v/>
      </c>
      <c r="T4978">
        <f>$E4978+$G4978+$I4978+$K4978</f>
        <v/>
      </c>
    </row>
    <row r="4979">
      <c r="A4979" t="inlineStr">
        <is>
          <t>WB-PHMAUI</t>
        </is>
      </c>
      <c r="B4979" t="inlineStr"/>
      <c r="C4979" t="inlineStr">
        <is>
          <t>Ph Maui</t>
        </is>
      </c>
      <c r="D4979" t="inlineStr">
        <is>
          <t>PHMAUI</t>
        </is>
      </c>
      <c r="E4979">
        <f>IF(COUNTIFS(Registros!$A$2:$A$6000,"NP",Registros!$B$2:$B$6000,$A4979)&gt;0,1,0)</f>
        <v/>
      </c>
      <c r="F4979">
        <f>IF($E4979=1,SUMIFS(Registros!$F$2:$F$6000,Registros!$A$2:$A$6000,"NP",Registros!$B$2:$B$6000,$A4979),0)</f>
        <v/>
      </c>
      <c r="G4979">
        <f>IF(COUNTIFS(Registros!$A$2:$A$6000,"MOV",Registros!$B$2:$B$6000,$A4979)&gt;0,1,0)</f>
        <v/>
      </c>
      <c r="H4979">
        <f>IF($G4979=1,SUMIFS(Registros!$F$2:$F$6000,Registros!$A$2:$A$6000,"MOV",Registros!$B$2:$B$6000,$A4979),0)</f>
        <v/>
      </c>
      <c r="I4979">
        <f>IF(COUNTIFS(Registros!$A$2:$A$6000,"CS",Registros!$B$2:$B$6000,$A4979)&gt;0,1,0)</f>
        <v/>
      </c>
      <c r="J4979">
        <f>IF($I4979=1,SUMIFS(Registros!$I$2:$I$6000,Registros!$A$2:$A$6000,"CS",Registros!$B$2:$B$6000,$A4979),0)</f>
        <v/>
      </c>
      <c r="K4979">
        <f>IF(COUNTIFS(Winback!$K$2:$K$300,$D4979)&gt;0,1,0)</f>
        <v/>
      </c>
      <c r="L4979">
        <f>IF(AND($K4979=1,LEFT($A4979,3)="WB-"),SUMIFS(Winback!$D$2:$D$300,Winback!$K$2:$K$300,$D4979),0)</f>
        <v/>
      </c>
      <c r="M4979">
        <f>IF(OR($E4979=1,$G4979=1,SUMIFS(Registros!$J$2:$J$6000,Registros!$B$2:$B$6000,$A4979)&gt;0),1,0)</f>
        <v/>
      </c>
      <c r="N4979">
        <f>IF($J4979&gt;0,1,IF(COUNTIFS(Registros!$A$2:$A$6000,"CS",Registros!$B$2:$B$6000,$A4979,Registros!$K$2:$K$6000,"&lt;&gt;")&gt;0,1,0))</f>
        <v/>
      </c>
      <c r="O4979">
        <f>IF(AND($K4979=1,$E4979=0,$G4979=0,$I4979=0),"WINBACK",IF(AND($M4979=1,$N4979&gt;0),"CONVERGENTE",IF($M4979=1,"SOLO MÓVIL",IF($N4979&gt;0,"SOLO FIJO / INTERNET","SIN SERVICIOS"))))</f>
        <v/>
      </c>
      <c r="P4979">
        <f>IF($O4979="WINBACK","Recuperar (winback)",IF($O4979="CONVERGENTE","Upgrade / más líneas",IF($O4979="SOLO MÓVIL","Ofrecer fijo + internet (FLBBTV)",IF($O4979="SOLO FIJO / INTERNET","Ofrecer línea móvil Nextphone","Oferta completa (móvil + fijo + internet)"))))</f>
        <v/>
      </c>
      <c r="Q4979">
        <f>$F4979+$H4979+$L4979</f>
        <v/>
      </c>
      <c r="R4979">
        <f>IFERROR(VLOOKUP($A4979,Registros!$B$2:$G$6000,6,0),IFERROR(VLOOKUP($D4979,Winback!$B$2:$C$300,2,0),""))</f>
        <v/>
      </c>
      <c r="S4979">
        <f>IF($E4979=1,"NP","")&amp;IF($G4979=1,"+MOV","")&amp;IF($I4979=1,"+CS","")&amp;IF($K4979=1,"+WB","")</f>
        <v/>
      </c>
      <c r="T4979">
        <f>$E4979+$G4979+$I4979+$K4979</f>
        <v/>
      </c>
    </row>
    <row r="4980">
      <c r="A4980" t="inlineStr">
        <is>
          <t>WB-IMPRESIONESY</t>
        </is>
      </c>
      <c r="B4980" t="inlineStr"/>
      <c r="C4980" t="inlineStr">
        <is>
          <t>Impresiones y Copias I.G</t>
        </is>
      </c>
      <c r="D4980" t="inlineStr">
        <is>
          <t>IMPRESIONESYCOPIASIG</t>
        </is>
      </c>
      <c r="E4980">
        <f>IF(COUNTIFS(Registros!$A$2:$A$6000,"NP",Registros!$B$2:$B$6000,$A4980)&gt;0,1,0)</f>
        <v/>
      </c>
      <c r="F4980">
        <f>IF($E4980=1,SUMIFS(Registros!$F$2:$F$6000,Registros!$A$2:$A$6000,"NP",Registros!$B$2:$B$6000,$A4980),0)</f>
        <v/>
      </c>
      <c r="G4980">
        <f>IF(COUNTIFS(Registros!$A$2:$A$6000,"MOV",Registros!$B$2:$B$6000,$A4980)&gt;0,1,0)</f>
        <v/>
      </c>
      <c r="H4980">
        <f>IF($G4980=1,SUMIFS(Registros!$F$2:$F$6000,Registros!$A$2:$A$6000,"MOV",Registros!$B$2:$B$6000,$A4980),0)</f>
        <v/>
      </c>
      <c r="I4980">
        <f>IF(COUNTIFS(Registros!$A$2:$A$6000,"CS",Registros!$B$2:$B$6000,$A4980)&gt;0,1,0)</f>
        <v/>
      </c>
      <c r="J4980">
        <f>IF($I4980=1,SUMIFS(Registros!$I$2:$I$6000,Registros!$A$2:$A$6000,"CS",Registros!$B$2:$B$6000,$A4980),0)</f>
        <v/>
      </c>
      <c r="K4980">
        <f>IF(COUNTIFS(Winback!$K$2:$K$300,$D4980)&gt;0,1,0)</f>
        <v/>
      </c>
      <c r="L4980">
        <f>IF(AND($K4980=1,LEFT($A4980,3)="WB-"),SUMIFS(Winback!$D$2:$D$300,Winback!$K$2:$K$300,$D4980),0)</f>
        <v/>
      </c>
      <c r="M4980">
        <f>IF(OR($E4980=1,$G4980=1,SUMIFS(Registros!$J$2:$J$6000,Registros!$B$2:$B$6000,$A4980)&gt;0),1,0)</f>
        <v/>
      </c>
      <c r="N4980">
        <f>IF($J4980&gt;0,1,IF(COUNTIFS(Registros!$A$2:$A$6000,"CS",Registros!$B$2:$B$6000,$A4980,Registros!$K$2:$K$6000,"&lt;&gt;")&gt;0,1,0))</f>
        <v/>
      </c>
      <c r="O4980">
        <f>IF(AND($K4980=1,$E4980=0,$G4980=0,$I4980=0),"WINBACK",IF(AND($M4980=1,$N4980&gt;0),"CONVERGENTE",IF($M4980=1,"SOLO MÓVIL",IF($N4980&gt;0,"SOLO FIJO / INTERNET","SIN SERVICIOS"))))</f>
        <v/>
      </c>
      <c r="P4980">
        <f>IF($O4980="WINBACK","Recuperar (winback)",IF($O4980="CONVERGENTE","Upgrade / más líneas",IF($O4980="SOLO MÓVIL","Ofrecer fijo + internet (FLBBTV)",IF($O4980="SOLO FIJO / INTERNET","Ofrecer línea móvil Nextphone","Oferta completa (móvil + fijo + internet)"))))</f>
        <v/>
      </c>
      <c r="Q4980">
        <f>$F4980+$H4980+$L4980</f>
        <v/>
      </c>
      <c r="R4980">
        <f>IFERROR(VLOOKUP($A4980,Registros!$B$2:$G$6000,6,0),IFERROR(VLOOKUP($D4980,Winback!$B$2:$C$300,2,0),""))</f>
        <v/>
      </c>
      <c r="S4980">
        <f>IF($E4980=1,"NP","")&amp;IF($G4980=1,"+MOV","")&amp;IF($I4980=1,"+CS","")&amp;IF($K4980=1,"+WB","")</f>
        <v/>
      </c>
      <c r="T4980">
        <f>$E4980+$G4980+$I4980+$K4980</f>
        <v/>
      </c>
    </row>
    <row r="4981">
      <c r="A4981" t="inlineStr">
        <is>
          <t>WB-ILMARYSVIRGI</t>
        </is>
      </c>
      <c r="B4981" t="inlineStr"/>
      <c r="C4981" t="inlineStr">
        <is>
          <t>Ilmarys Virginia Riv era Lezcano de Serrano</t>
        </is>
      </c>
      <c r="D4981" t="inlineStr">
        <is>
          <t>ILMARYSVIRGINIARIVERALEZCANODESERRANO</t>
        </is>
      </c>
      <c r="E4981">
        <f>IF(COUNTIFS(Registros!$A$2:$A$6000,"NP",Registros!$B$2:$B$6000,$A4981)&gt;0,1,0)</f>
        <v/>
      </c>
      <c r="F4981">
        <f>IF($E4981=1,SUMIFS(Registros!$F$2:$F$6000,Registros!$A$2:$A$6000,"NP",Registros!$B$2:$B$6000,$A4981),0)</f>
        <v/>
      </c>
      <c r="G4981">
        <f>IF(COUNTIFS(Registros!$A$2:$A$6000,"MOV",Registros!$B$2:$B$6000,$A4981)&gt;0,1,0)</f>
        <v/>
      </c>
      <c r="H4981">
        <f>IF($G4981=1,SUMIFS(Registros!$F$2:$F$6000,Registros!$A$2:$A$6000,"MOV",Registros!$B$2:$B$6000,$A4981),0)</f>
        <v/>
      </c>
      <c r="I4981">
        <f>IF(COUNTIFS(Registros!$A$2:$A$6000,"CS",Registros!$B$2:$B$6000,$A4981)&gt;0,1,0)</f>
        <v/>
      </c>
      <c r="J4981">
        <f>IF($I4981=1,SUMIFS(Registros!$I$2:$I$6000,Registros!$A$2:$A$6000,"CS",Registros!$B$2:$B$6000,$A4981),0)</f>
        <v/>
      </c>
      <c r="K4981">
        <f>IF(COUNTIFS(Winback!$K$2:$K$300,$D4981)&gt;0,1,0)</f>
        <v/>
      </c>
      <c r="L4981">
        <f>IF(AND($K4981=1,LEFT($A4981,3)="WB-"),SUMIFS(Winback!$D$2:$D$300,Winback!$K$2:$K$300,$D4981),0)</f>
        <v/>
      </c>
      <c r="M4981">
        <f>IF(OR($E4981=1,$G4981=1,SUMIFS(Registros!$J$2:$J$6000,Registros!$B$2:$B$6000,$A4981)&gt;0),1,0)</f>
        <v/>
      </c>
      <c r="N4981">
        <f>IF($J4981&gt;0,1,IF(COUNTIFS(Registros!$A$2:$A$6000,"CS",Registros!$B$2:$B$6000,$A4981,Registros!$K$2:$K$6000,"&lt;&gt;")&gt;0,1,0))</f>
        <v/>
      </c>
      <c r="O4981">
        <f>IF(AND($K4981=1,$E4981=0,$G4981=0,$I4981=0),"WINBACK",IF(AND($M4981=1,$N4981&gt;0),"CONVERGENTE",IF($M4981=1,"SOLO MÓVIL",IF($N4981&gt;0,"SOLO FIJO / INTERNET","SIN SERVICIOS"))))</f>
        <v/>
      </c>
      <c r="P4981">
        <f>IF($O4981="WINBACK","Recuperar (winback)",IF($O4981="CONVERGENTE","Upgrade / más líneas",IF($O4981="SOLO MÓVIL","Ofrecer fijo + internet (FLBBTV)",IF($O4981="SOLO FIJO / INTERNET","Ofrecer línea móvil Nextphone","Oferta completa (móvil + fijo + internet)"))))</f>
        <v/>
      </c>
      <c r="Q4981">
        <f>$F4981+$H4981+$L4981</f>
        <v/>
      </c>
      <c r="R4981">
        <f>IFERROR(VLOOKUP($A4981,Registros!$B$2:$G$6000,6,0),IFERROR(VLOOKUP($D4981,Winback!$B$2:$C$300,2,0),""))</f>
        <v/>
      </c>
      <c r="S4981">
        <f>IF($E4981=1,"NP","")&amp;IF($G4981=1,"+MOV","")&amp;IF($I4981=1,"+CS","")&amp;IF($K4981=1,"+WB","")</f>
        <v/>
      </c>
      <c r="T4981">
        <f>$E4981+$G4981+$I4981+$K4981</f>
        <v/>
      </c>
    </row>
    <row r="4982">
      <c r="A4982" t="inlineStr">
        <is>
          <t>WB-GASPARARSENI</t>
        </is>
      </c>
      <c r="B4982" t="inlineStr"/>
      <c r="C4982" t="inlineStr">
        <is>
          <t>Gaspar Arsenio Reyes Agudo</t>
        </is>
      </c>
      <c r="D4982" t="inlineStr">
        <is>
          <t>GASPARARSENIOREYESAGUDO</t>
        </is>
      </c>
      <c r="E4982">
        <f>IF(COUNTIFS(Registros!$A$2:$A$6000,"NP",Registros!$B$2:$B$6000,$A4982)&gt;0,1,0)</f>
        <v/>
      </c>
      <c r="F4982">
        <f>IF($E4982=1,SUMIFS(Registros!$F$2:$F$6000,Registros!$A$2:$A$6000,"NP",Registros!$B$2:$B$6000,$A4982),0)</f>
        <v/>
      </c>
      <c r="G4982">
        <f>IF(COUNTIFS(Registros!$A$2:$A$6000,"MOV",Registros!$B$2:$B$6000,$A4982)&gt;0,1,0)</f>
        <v/>
      </c>
      <c r="H4982">
        <f>IF($G4982=1,SUMIFS(Registros!$F$2:$F$6000,Registros!$A$2:$A$6000,"MOV",Registros!$B$2:$B$6000,$A4982),0)</f>
        <v/>
      </c>
      <c r="I4982">
        <f>IF(COUNTIFS(Registros!$A$2:$A$6000,"CS",Registros!$B$2:$B$6000,$A4982)&gt;0,1,0)</f>
        <v/>
      </c>
      <c r="J4982">
        <f>IF($I4982=1,SUMIFS(Registros!$I$2:$I$6000,Registros!$A$2:$A$6000,"CS",Registros!$B$2:$B$6000,$A4982),0)</f>
        <v/>
      </c>
      <c r="K4982">
        <f>IF(COUNTIFS(Winback!$K$2:$K$300,$D4982)&gt;0,1,0)</f>
        <v/>
      </c>
      <c r="L4982">
        <f>IF(AND($K4982=1,LEFT($A4982,3)="WB-"),SUMIFS(Winback!$D$2:$D$300,Winback!$K$2:$K$300,$D4982),0)</f>
        <v/>
      </c>
      <c r="M4982">
        <f>IF(OR($E4982=1,$G4982=1,SUMIFS(Registros!$J$2:$J$6000,Registros!$B$2:$B$6000,$A4982)&gt;0),1,0)</f>
        <v/>
      </c>
      <c r="N4982">
        <f>IF($J4982&gt;0,1,IF(COUNTIFS(Registros!$A$2:$A$6000,"CS",Registros!$B$2:$B$6000,$A4982,Registros!$K$2:$K$6000,"&lt;&gt;")&gt;0,1,0))</f>
        <v/>
      </c>
      <c r="O4982">
        <f>IF(AND($K4982=1,$E4982=0,$G4982=0,$I4982=0),"WINBACK",IF(AND($M4982=1,$N4982&gt;0),"CONVERGENTE",IF($M4982=1,"SOLO MÓVIL",IF($N4982&gt;0,"SOLO FIJO / INTERNET","SIN SERVICIOS"))))</f>
        <v/>
      </c>
      <c r="P4982">
        <f>IF($O4982="WINBACK","Recuperar (winback)",IF($O4982="CONVERGENTE","Upgrade / más líneas",IF($O4982="SOLO MÓVIL","Ofrecer fijo + internet (FLBBTV)",IF($O4982="SOLO FIJO / INTERNET","Ofrecer línea móvil Nextphone","Oferta completa (móvil + fijo + internet)"))))</f>
        <v/>
      </c>
      <c r="Q4982">
        <f>$F4982+$H4982+$L4982</f>
        <v/>
      </c>
      <c r="R4982">
        <f>IFERROR(VLOOKUP($A4982,Registros!$B$2:$G$6000,6,0),IFERROR(VLOOKUP($D4982,Winback!$B$2:$C$300,2,0),""))</f>
        <v/>
      </c>
      <c r="S4982">
        <f>IF($E4982=1,"NP","")&amp;IF($G4982=1,"+MOV","")&amp;IF($I4982=1,"+CS","")&amp;IF($K4982=1,"+WB","")</f>
        <v/>
      </c>
      <c r="T4982">
        <f>$E4982+$G4982+$I4982+$K4982</f>
        <v/>
      </c>
    </row>
    <row r="4983">
      <c r="A4983" t="inlineStr">
        <is>
          <t>WB-SERGIOGARZON</t>
        </is>
      </c>
      <c r="B4983" t="inlineStr"/>
      <c r="C4983" t="inlineStr">
        <is>
          <t>Sergio Garzon</t>
        </is>
      </c>
      <c r="D4983" t="inlineStr">
        <is>
          <t>SERGIOGARZON</t>
        </is>
      </c>
      <c r="E4983">
        <f>IF(COUNTIFS(Registros!$A$2:$A$6000,"NP",Registros!$B$2:$B$6000,$A4983)&gt;0,1,0)</f>
        <v/>
      </c>
      <c r="F4983">
        <f>IF($E4983=1,SUMIFS(Registros!$F$2:$F$6000,Registros!$A$2:$A$6000,"NP",Registros!$B$2:$B$6000,$A4983),0)</f>
        <v/>
      </c>
      <c r="G4983">
        <f>IF(COUNTIFS(Registros!$A$2:$A$6000,"MOV",Registros!$B$2:$B$6000,$A4983)&gt;0,1,0)</f>
        <v/>
      </c>
      <c r="H4983">
        <f>IF($G4983=1,SUMIFS(Registros!$F$2:$F$6000,Registros!$A$2:$A$6000,"MOV",Registros!$B$2:$B$6000,$A4983),0)</f>
        <v/>
      </c>
      <c r="I4983">
        <f>IF(COUNTIFS(Registros!$A$2:$A$6000,"CS",Registros!$B$2:$B$6000,$A4983)&gt;0,1,0)</f>
        <v/>
      </c>
      <c r="J4983">
        <f>IF($I4983=1,SUMIFS(Registros!$I$2:$I$6000,Registros!$A$2:$A$6000,"CS",Registros!$B$2:$B$6000,$A4983),0)</f>
        <v/>
      </c>
      <c r="K4983">
        <f>IF(COUNTIFS(Winback!$K$2:$K$300,$D4983)&gt;0,1,0)</f>
        <v/>
      </c>
      <c r="L4983">
        <f>IF(AND($K4983=1,LEFT($A4983,3)="WB-"),SUMIFS(Winback!$D$2:$D$300,Winback!$K$2:$K$300,$D4983),0)</f>
        <v/>
      </c>
      <c r="M4983">
        <f>IF(OR($E4983=1,$G4983=1,SUMIFS(Registros!$J$2:$J$6000,Registros!$B$2:$B$6000,$A4983)&gt;0),1,0)</f>
        <v/>
      </c>
      <c r="N4983">
        <f>IF($J4983&gt;0,1,IF(COUNTIFS(Registros!$A$2:$A$6000,"CS",Registros!$B$2:$B$6000,$A4983,Registros!$K$2:$K$6000,"&lt;&gt;")&gt;0,1,0))</f>
        <v/>
      </c>
      <c r="O4983">
        <f>IF(AND($K4983=1,$E4983=0,$G4983=0,$I4983=0),"WINBACK",IF(AND($M4983=1,$N4983&gt;0),"CONVERGENTE",IF($M4983=1,"SOLO MÓVIL",IF($N4983&gt;0,"SOLO FIJO / INTERNET","SIN SERVICIOS"))))</f>
        <v/>
      </c>
      <c r="P4983">
        <f>IF($O4983="WINBACK","Recuperar (winback)",IF($O4983="CONVERGENTE","Upgrade / más líneas",IF($O4983="SOLO MÓVIL","Ofrecer fijo + internet (FLBBTV)",IF($O4983="SOLO FIJO / INTERNET","Ofrecer línea móvil Nextphone","Oferta completa (móvil + fijo + internet)"))))</f>
        <v/>
      </c>
      <c r="Q4983">
        <f>$F4983+$H4983+$L4983</f>
        <v/>
      </c>
      <c r="R4983">
        <f>IFERROR(VLOOKUP($A4983,Registros!$B$2:$G$6000,6,0),IFERROR(VLOOKUP($D4983,Winback!$B$2:$C$300,2,0),""))</f>
        <v/>
      </c>
      <c r="S4983">
        <f>IF($E4983=1,"NP","")&amp;IF($G4983=1,"+MOV","")&amp;IF($I4983=1,"+CS","")&amp;IF($K4983=1,"+WB","")</f>
        <v/>
      </c>
      <c r="T4983">
        <f>$E4983+$G4983+$I4983+$K4983</f>
        <v/>
      </c>
    </row>
    <row r="4984">
      <c r="A4984" t="inlineStr">
        <is>
          <t>WB-PHMARQUISTOW</t>
        </is>
      </c>
      <c r="B4984" t="inlineStr"/>
      <c r="C4984" t="inlineStr">
        <is>
          <t>PH Marquis Tower</t>
        </is>
      </c>
      <c r="D4984" t="inlineStr">
        <is>
          <t>PHMARQUISTOWER</t>
        </is>
      </c>
      <c r="E4984">
        <f>IF(COUNTIFS(Registros!$A$2:$A$6000,"NP",Registros!$B$2:$B$6000,$A4984)&gt;0,1,0)</f>
        <v/>
      </c>
      <c r="F4984">
        <f>IF($E4984=1,SUMIFS(Registros!$F$2:$F$6000,Registros!$A$2:$A$6000,"NP",Registros!$B$2:$B$6000,$A4984),0)</f>
        <v/>
      </c>
      <c r="G4984">
        <f>IF(COUNTIFS(Registros!$A$2:$A$6000,"MOV",Registros!$B$2:$B$6000,$A4984)&gt;0,1,0)</f>
        <v/>
      </c>
      <c r="H4984">
        <f>IF($G4984=1,SUMIFS(Registros!$F$2:$F$6000,Registros!$A$2:$A$6000,"MOV",Registros!$B$2:$B$6000,$A4984),0)</f>
        <v/>
      </c>
      <c r="I4984">
        <f>IF(COUNTIFS(Registros!$A$2:$A$6000,"CS",Registros!$B$2:$B$6000,$A4984)&gt;0,1,0)</f>
        <v/>
      </c>
      <c r="J4984">
        <f>IF($I4984=1,SUMIFS(Registros!$I$2:$I$6000,Registros!$A$2:$A$6000,"CS",Registros!$B$2:$B$6000,$A4984),0)</f>
        <v/>
      </c>
      <c r="K4984">
        <f>IF(COUNTIFS(Winback!$K$2:$K$300,$D4984)&gt;0,1,0)</f>
        <v/>
      </c>
      <c r="L4984">
        <f>IF(AND($K4984=1,LEFT($A4984,3)="WB-"),SUMIFS(Winback!$D$2:$D$300,Winback!$K$2:$K$300,$D4984),0)</f>
        <v/>
      </c>
      <c r="M4984">
        <f>IF(OR($E4984=1,$G4984=1,SUMIFS(Registros!$J$2:$J$6000,Registros!$B$2:$B$6000,$A4984)&gt;0),1,0)</f>
        <v/>
      </c>
      <c r="N4984">
        <f>IF($J4984&gt;0,1,IF(COUNTIFS(Registros!$A$2:$A$6000,"CS",Registros!$B$2:$B$6000,$A4984,Registros!$K$2:$K$6000,"&lt;&gt;")&gt;0,1,0))</f>
        <v/>
      </c>
      <c r="O4984">
        <f>IF(AND($K4984=1,$E4984=0,$G4984=0,$I4984=0),"WINBACK",IF(AND($M4984=1,$N4984&gt;0),"CONVERGENTE",IF($M4984=1,"SOLO MÓVIL",IF($N4984&gt;0,"SOLO FIJO / INTERNET","SIN SERVICIOS"))))</f>
        <v/>
      </c>
      <c r="P4984">
        <f>IF($O4984="WINBACK","Recuperar (winback)",IF($O4984="CONVERGENTE","Upgrade / más líneas",IF($O4984="SOLO MÓVIL","Ofrecer fijo + internet (FLBBTV)",IF($O4984="SOLO FIJO / INTERNET","Ofrecer línea móvil Nextphone","Oferta completa (móvil + fijo + internet)"))))</f>
        <v/>
      </c>
      <c r="Q4984">
        <f>$F4984+$H4984+$L4984</f>
        <v/>
      </c>
      <c r="R4984">
        <f>IFERROR(VLOOKUP($A4984,Registros!$B$2:$G$6000,6,0),IFERROR(VLOOKUP($D4984,Winback!$B$2:$C$300,2,0),""))</f>
        <v/>
      </c>
      <c r="S4984">
        <f>IF($E4984=1,"NP","")&amp;IF($G4984=1,"+MOV","")&amp;IF($I4984=1,"+CS","")&amp;IF($K4984=1,"+WB","")</f>
        <v/>
      </c>
      <c r="T4984">
        <f>$E4984+$G4984+$I4984+$K4984</f>
        <v/>
      </c>
    </row>
    <row r="4985">
      <c r="A4985" t="inlineStr">
        <is>
          <t>WB-INVERSIONESC</t>
        </is>
      </c>
      <c r="B4985" t="inlineStr"/>
      <c r="C4985" t="inlineStr">
        <is>
          <t>INVERSIONES CASCANTE, SA</t>
        </is>
      </c>
      <c r="D4985" t="inlineStr">
        <is>
          <t>INVERSIONESCASCANTESA</t>
        </is>
      </c>
      <c r="E4985">
        <f>IF(COUNTIFS(Registros!$A$2:$A$6000,"NP",Registros!$B$2:$B$6000,$A4985)&gt;0,1,0)</f>
        <v/>
      </c>
      <c r="F4985">
        <f>IF($E4985=1,SUMIFS(Registros!$F$2:$F$6000,Registros!$A$2:$A$6000,"NP",Registros!$B$2:$B$6000,$A4985),0)</f>
        <v/>
      </c>
      <c r="G4985">
        <f>IF(COUNTIFS(Registros!$A$2:$A$6000,"MOV",Registros!$B$2:$B$6000,$A4985)&gt;0,1,0)</f>
        <v/>
      </c>
      <c r="H4985">
        <f>IF($G4985=1,SUMIFS(Registros!$F$2:$F$6000,Registros!$A$2:$A$6000,"MOV",Registros!$B$2:$B$6000,$A4985),0)</f>
        <v/>
      </c>
      <c r="I4985">
        <f>IF(COUNTIFS(Registros!$A$2:$A$6000,"CS",Registros!$B$2:$B$6000,$A4985)&gt;0,1,0)</f>
        <v/>
      </c>
      <c r="J4985">
        <f>IF($I4985=1,SUMIFS(Registros!$I$2:$I$6000,Registros!$A$2:$A$6000,"CS",Registros!$B$2:$B$6000,$A4985),0)</f>
        <v/>
      </c>
      <c r="K4985">
        <f>IF(COUNTIFS(Winback!$K$2:$K$300,$D4985)&gt;0,1,0)</f>
        <v/>
      </c>
      <c r="L4985">
        <f>IF(AND($K4985=1,LEFT($A4985,3)="WB-"),SUMIFS(Winback!$D$2:$D$300,Winback!$K$2:$K$300,$D4985),0)</f>
        <v/>
      </c>
      <c r="M4985">
        <f>IF(OR($E4985=1,$G4985=1,SUMIFS(Registros!$J$2:$J$6000,Registros!$B$2:$B$6000,$A4985)&gt;0),1,0)</f>
        <v/>
      </c>
      <c r="N4985">
        <f>IF($J4985&gt;0,1,IF(COUNTIFS(Registros!$A$2:$A$6000,"CS",Registros!$B$2:$B$6000,$A4985,Registros!$K$2:$K$6000,"&lt;&gt;")&gt;0,1,0))</f>
        <v/>
      </c>
      <c r="O4985">
        <f>IF(AND($K4985=1,$E4985=0,$G4985=0,$I4985=0),"WINBACK",IF(AND($M4985=1,$N4985&gt;0),"CONVERGENTE",IF($M4985=1,"SOLO MÓVIL",IF($N4985&gt;0,"SOLO FIJO / INTERNET","SIN SERVICIOS"))))</f>
        <v/>
      </c>
      <c r="P4985">
        <f>IF($O4985="WINBACK","Recuperar (winback)",IF($O4985="CONVERGENTE","Upgrade / más líneas",IF($O4985="SOLO MÓVIL","Ofrecer fijo + internet (FLBBTV)",IF($O4985="SOLO FIJO / INTERNET","Ofrecer línea móvil Nextphone","Oferta completa (móvil + fijo + internet)"))))</f>
        <v/>
      </c>
      <c r="Q4985">
        <f>$F4985+$H4985+$L4985</f>
        <v/>
      </c>
      <c r="R4985">
        <f>IFERROR(VLOOKUP($A4985,Registros!$B$2:$G$6000,6,0),IFERROR(VLOOKUP($D4985,Winback!$B$2:$C$300,2,0),""))</f>
        <v/>
      </c>
      <c r="S4985">
        <f>IF($E4985=1,"NP","")&amp;IF($G4985=1,"+MOV","")&amp;IF($I4985=1,"+CS","")&amp;IF($K4985=1,"+WB","")</f>
        <v/>
      </c>
      <c r="T4985">
        <f>$E4985+$G4985+$I4985+$K4985</f>
        <v/>
      </c>
    </row>
    <row r="4986">
      <c r="A4986" t="inlineStr">
        <is>
          <t>WB-SAQUELLASA</t>
        </is>
      </c>
      <c r="B4986" t="inlineStr"/>
      <c r="C4986" t="inlineStr">
        <is>
          <t>SAQUELLA SA</t>
        </is>
      </c>
      <c r="D4986" t="inlineStr">
        <is>
          <t>SAQUELLASA</t>
        </is>
      </c>
      <c r="E4986">
        <f>IF(COUNTIFS(Registros!$A$2:$A$6000,"NP",Registros!$B$2:$B$6000,$A4986)&gt;0,1,0)</f>
        <v/>
      </c>
      <c r="F4986">
        <f>IF($E4986=1,SUMIFS(Registros!$F$2:$F$6000,Registros!$A$2:$A$6000,"NP",Registros!$B$2:$B$6000,$A4986),0)</f>
        <v/>
      </c>
      <c r="G4986">
        <f>IF(COUNTIFS(Registros!$A$2:$A$6000,"MOV",Registros!$B$2:$B$6000,$A4986)&gt;0,1,0)</f>
        <v/>
      </c>
      <c r="H4986">
        <f>IF($G4986=1,SUMIFS(Registros!$F$2:$F$6000,Registros!$A$2:$A$6000,"MOV",Registros!$B$2:$B$6000,$A4986),0)</f>
        <v/>
      </c>
      <c r="I4986">
        <f>IF(COUNTIFS(Registros!$A$2:$A$6000,"CS",Registros!$B$2:$B$6000,$A4986)&gt;0,1,0)</f>
        <v/>
      </c>
      <c r="J4986">
        <f>IF($I4986=1,SUMIFS(Registros!$I$2:$I$6000,Registros!$A$2:$A$6000,"CS",Registros!$B$2:$B$6000,$A4986),0)</f>
        <v/>
      </c>
      <c r="K4986">
        <f>IF(COUNTIFS(Winback!$K$2:$K$300,$D4986)&gt;0,1,0)</f>
        <v/>
      </c>
      <c r="L4986">
        <f>IF(AND($K4986=1,LEFT($A4986,3)="WB-"),SUMIFS(Winback!$D$2:$D$300,Winback!$K$2:$K$300,$D4986),0)</f>
        <v/>
      </c>
      <c r="M4986">
        <f>IF(OR($E4986=1,$G4986=1,SUMIFS(Registros!$J$2:$J$6000,Registros!$B$2:$B$6000,$A4986)&gt;0),1,0)</f>
        <v/>
      </c>
      <c r="N4986">
        <f>IF($J4986&gt;0,1,IF(COUNTIFS(Registros!$A$2:$A$6000,"CS",Registros!$B$2:$B$6000,$A4986,Registros!$K$2:$K$6000,"&lt;&gt;")&gt;0,1,0))</f>
        <v/>
      </c>
      <c r="O4986">
        <f>IF(AND($K4986=1,$E4986=0,$G4986=0,$I4986=0),"WINBACK",IF(AND($M4986=1,$N4986&gt;0),"CONVERGENTE",IF($M4986=1,"SOLO MÓVIL",IF($N4986&gt;0,"SOLO FIJO / INTERNET","SIN SERVICIOS"))))</f>
        <v/>
      </c>
      <c r="P4986">
        <f>IF($O4986="WINBACK","Recuperar (winback)",IF($O4986="CONVERGENTE","Upgrade / más líneas",IF($O4986="SOLO MÓVIL","Ofrecer fijo + internet (FLBBTV)",IF($O4986="SOLO FIJO / INTERNET","Ofrecer línea móvil Nextphone","Oferta completa (móvil + fijo + internet)"))))</f>
        <v/>
      </c>
      <c r="Q4986">
        <f>$F4986+$H4986+$L4986</f>
        <v/>
      </c>
      <c r="R4986">
        <f>IFERROR(VLOOKUP($A4986,Registros!$B$2:$G$6000,6,0),IFERROR(VLOOKUP($D4986,Winback!$B$2:$C$300,2,0),""))</f>
        <v/>
      </c>
      <c r="S4986">
        <f>IF($E4986=1,"NP","")&amp;IF($G4986=1,"+MOV","")&amp;IF($I4986=1,"+CS","")&amp;IF($K4986=1,"+WB","")</f>
        <v/>
      </c>
      <c r="T4986">
        <f>$E4986+$G4986+$I4986+$K4986</f>
        <v/>
      </c>
    </row>
    <row r="4987">
      <c r="A4987" t="inlineStr">
        <is>
          <t>WB-IRVINGARCENI</t>
        </is>
      </c>
      <c r="B4987" t="inlineStr"/>
      <c r="C4987" t="inlineStr">
        <is>
          <t>Irving A rceniao Mirones Barsallo</t>
        </is>
      </c>
      <c r="D4987" t="inlineStr">
        <is>
          <t>IRVINGARCENIAOMIRONESBARSALLO</t>
        </is>
      </c>
      <c r="E4987">
        <f>IF(COUNTIFS(Registros!$A$2:$A$6000,"NP",Registros!$B$2:$B$6000,$A4987)&gt;0,1,0)</f>
        <v/>
      </c>
      <c r="F4987">
        <f>IF($E4987=1,SUMIFS(Registros!$F$2:$F$6000,Registros!$A$2:$A$6000,"NP",Registros!$B$2:$B$6000,$A4987),0)</f>
        <v/>
      </c>
      <c r="G4987">
        <f>IF(COUNTIFS(Registros!$A$2:$A$6000,"MOV",Registros!$B$2:$B$6000,$A4987)&gt;0,1,0)</f>
        <v/>
      </c>
      <c r="H4987">
        <f>IF($G4987=1,SUMIFS(Registros!$F$2:$F$6000,Registros!$A$2:$A$6000,"MOV",Registros!$B$2:$B$6000,$A4987),0)</f>
        <v/>
      </c>
      <c r="I4987">
        <f>IF(COUNTIFS(Registros!$A$2:$A$6000,"CS",Registros!$B$2:$B$6000,$A4987)&gt;0,1,0)</f>
        <v/>
      </c>
      <c r="J4987">
        <f>IF($I4987=1,SUMIFS(Registros!$I$2:$I$6000,Registros!$A$2:$A$6000,"CS",Registros!$B$2:$B$6000,$A4987),0)</f>
        <v/>
      </c>
      <c r="K4987">
        <f>IF(COUNTIFS(Winback!$K$2:$K$300,$D4987)&gt;0,1,0)</f>
        <v/>
      </c>
      <c r="L4987">
        <f>IF(AND($K4987=1,LEFT($A4987,3)="WB-"),SUMIFS(Winback!$D$2:$D$300,Winback!$K$2:$K$300,$D4987),0)</f>
        <v/>
      </c>
      <c r="M4987">
        <f>IF(OR($E4987=1,$G4987=1,SUMIFS(Registros!$J$2:$J$6000,Registros!$B$2:$B$6000,$A4987)&gt;0),1,0)</f>
        <v/>
      </c>
      <c r="N4987">
        <f>IF($J4987&gt;0,1,IF(COUNTIFS(Registros!$A$2:$A$6000,"CS",Registros!$B$2:$B$6000,$A4987,Registros!$K$2:$K$6000,"&lt;&gt;")&gt;0,1,0))</f>
        <v/>
      </c>
      <c r="O4987">
        <f>IF(AND($K4987=1,$E4987=0,$G4987=0,$I4987=0),"WINBACK",IF(AND($M4987=1,$N4987&gt;0),"CONVERGENTE",IF($M4987=1,"SOLO MÓVIL",IF($N4987&gt;0,"SOLO FIJO / INTERNET","SIN SERVICIOS"))))</f>
        <v/>
      </c>
      <c r="P4987">
        <f>IF($O4987="WINBACK","Recuperar (winback)",IF($O4987="CONVERGENTE","Upgrade / más líneas",IF($O4987="SOLO MÓVIL","Ofrecer fijo + internet (FLBBTV)",IF($O4987="SOLO FIJO / INTERNET","Ofrecer línea móvil Nextphone","Oferta completa (móvil + fijo + internet)"))))</f>
        <v/>
      </c>
      <c r="Q4987">
        <f>$F4987+$H4987+$L4987</f>
        <v/>
      </c>
      <c r="R4987">
        <f>IFERROR(VLOOKUP($A4987,Registros!$B$2:$G$6000,6,0),IFERROR(VLOOKUP($D4987,Winback!$B$2:$C$300,2,0),""))</f>
        <v/>
      </c>
      <c r="S4987">
        <f>IF($E4987=1,"NP","")&amp;IF($G4987=1,"+MOV","")&amp;IF($I4987=1,"+CS","")&amp;IF($K4987=1,"+WB","")</f>
        <v/>
      </c>
      <c r="T4987">
        <f>$E4987+$G4987+$I4987+$K4987</f>
        <v/>
      </c>
    </row>
    <row r="4988">
      <c r="A4988" t="inlineStr">
        <is>
          <t>WB-KADIRHINDS</t>
        </is>
      </c>
      <c r="B4988" t="inlineStr"/>
      <c r="C4988" t="inlineStr">
        <is>
          <t>Kadir Hinds</t>
        </is>
      </c>
      <c r="D4988" t="inlineStr">
        <is>
          <t>KADIRHINDS</t>
        </is>
      </c>
      <c r="E4988">
        <f>IF(COUNTIFS(Registros!$A$2:$A$6000,"NP",Registros!$B$2:$B$6000,$A4988)&gt;0,1,0)</f>
        <v/>
      </c>
      <c r="F4988">
        <f>IF($E4988=1,SUMIFS(Registros!$F$2:$F$6000,Registros!$A$2:$A$6000,"NP",Registros!$B$2:$B$6000,$A4988),0)</f>
        <v/>
      </c>
      <c r="G4988">
        <f>IF(COUNTIFS(Registros!$A$2:$A$6000,"MOV",Registros!$B$2:$B$6000,$A4988)&gt;0,1,0)</f>
        <v/>
      </c>
      <c r="H4988">
        <f>IF($G4988=1,SUMIFS(Registros!$F$2:$F$6000,Registros!$A$2:$A$6000,"MOV",Registros!$B$2:$B$6000,$A4988),0)</f>
        <v/>
      </c>
      <c r="I4988">
        <f>IF(COUNTIFS(Registros!$A$2:$A$6000,"CS",Registros!$B$2:$B$6000,$A4988)&gt;0,1,0)</f>
        <v/>
      </c>
      <c r="J4988">
        <f>IF($I4988=1,SUMIFS(Registros!$I$2:$I$6000,Registros!$A$2:$A$6000,"CS",Registros!$B$2:$B$6000,$A4988),0)</f>
        <v/>
      </c>
      <c r="K4988">
        <f>IF(COUNTIFS(Winback!$K$2:$K$300,$D4988)&gt;0,1,0)</f>
        <v/>
      </c>
      <c r="L4988">
        <f>IF(AND($K4988=1,LEFT($A4988,3)="WB-"),SUMIFS(Winback!$D$2:$D$300,Winback!$K$2:$K$300,$D4988),0)</f>
        <v/>
      </c>
      <c r="M4988">
        <f>IF(OR($E4988=1,$G4988=1,SUMIFS(Registros!$J$2:$J$6000,Registros!$B$2:$B$6000,$A4988)&gt;0),1,0)</f>
        <v/>
      </c>
      <c r="N4988">
        <f>IF($J4988&gt;0,1,IF(COUNTIFS(Registros!$A$2:$A$6000,"CS",Registros!$B$2:$B$6000,$A4988,Registros!$K$2:$K$6000,"&lt;&gt;")&gt;0,1,0))</f>
        <v/>
      </c>
      <c r="O4988">
        <f>IF(AND($K4988=1,$E4988=0,$G4988=0,$I4988=0),"WINBACK",IF(AND($M4988=1,$N4988&gt;0),"CONVERGENTE",IF($M4988=1,"SOLO MÓVIL",IF($N4988&gt;0,"SOLO FIJO / INTERNET","SIN SERVICIOS"))))</f>
        <v/>
      </c>
      <c r="P4988">
        <f>IF($O4988="WINBACK","Recuperar (winback)",IF($O4988="CONVERGENTE","Upgrade / más líneas",IF($O4988="SOLO MÓVIL","Ofrecer fijo + internet (FLBBTV)",IF($O4988="SOLO FIJO / INTERNET","Ofrecer línea móvil Nextphone","Oferta completa (móvil + fijo + internet)"))))</f>
        <v/>
      </c>
      <c r="Q4988">
        <f>$F4988+$H4988+$L4988</f>
        <v/>
      </c>
      <c r="R4988">
        <f>IFERROR(VLOOKUP($A4988,Registros!$B$2:$G$6000,6,0),IFERROR(VLOOKUP($D4988,Winback!$B$2:$C$300,2,0),""))</f>
        <v/>
      </c>
      <c r="S4988">
        <f>IF($E4988=1,"NP","")&amp;IF($G4988=1,"+MOV","")&amp;IF($I4988=1,"+CS","")&amp;IF($K4988=1,"+WB","")</f>
        <v/>
      </c>
      <c r="T4988">
        <f>$E4988+$G4988+$I4988+$K4988</f>
        <v/>
      </c>
    </row>
    <row r="4989">
      <c r="A4989" t="inlineStr">
        <is>
          <t>WB-LUISALBERTOS</t>
        </is>
      </c>
      <c r="B4989" t="inlineStr"/>
      <c r="C4989" t="inlineStr">
        <is>
          <t>Luis Alberto Singh Casta?edas</t>
        </is>
      </c>
      <c r="D4989" t="inlineStr">
        <is>
          <t>LUISALBERTOSINGHCASTAEDAS</t>
        </is>
      </c>
      <c r="E4989">
        <f>IF(COUNTIFS(Registros!$A$2:$A$6000,"NP",Registros!$B$2:$B$6000,$A4989)&gt;0,1,0)</f>
        <v/>
      </c>
      <c r="F4989">
        <f>IF($E4989=1,SUMIFS(Registros!$F$2:$F$6000,Registros!$A$2:$A$6000,"NP",Registros!$B$2:$B$6000,$A4989),0)</f>
        <v/>
      </c>
      <c r="G4989">
        <f>IF(COUNTIFS(Registros!$A$2:$A$6000,"MOV",Registros!$B$2:$B$6000,$A4989)&gt;0,1,0)</f>
        <v/>
      </c>
      <c r="H4989">
        <f>IF($G4989=1,SUMIFS(Registros!$F$2:$F$6000,Registros!$A$2:$A$6000,"MOV",Registros!$B$2:$B$6000,$A4989),0)</f>
        <v/>
      </c>
      <c r="I4989">
        <f>IF(COUNTIFS(Registros!$A$2:$A$6000,"CS",Registros!$B$2:$B$6000,$A4989)&gt;0,1,0)</f>
        <v/>
      </c>
      <c r="J4989">
        <f>IF($I4989=1,SUMIFS(Registros!$I$2:$I$6000,Registros!$A$2:$A$6000,"CS",Registros!$B$2:$B$6000,$A4989),0)</f>
        <v/>
      </c>
      <c r="K4989">
        <f>IF(COUNTIFS(Winback!$K$2:$K$300,$D4989)&gt;0,1,0)</f>
        <v/>
      </c>
      <c r="L4989">
        <f>IF(AND($K4989=1,LEFT($A4989,3)="WB-"),SUMIFS(Winback!$D$2:$D$300,Winback!$K$2:$K$300,$D4989),0)</f>
        <v/>
      </c>
      <c r="M4989">
        <f>IF(OR($E4989=1,$G4989=1,SUMIFS(Registros!$J$2:$J$6000,Registros!$B$2:$B$6000,$A4989)&gt;0),1,0)</f>
        <v/>
      </c>
      <c r="N4989">
        <f>IF($J4989&gt;0,1,IF(COUNTIFS(Registros!$A$2:$A$6000,"CS",Registros!$B$2:$B$6000,$A4989,Registros!$K$2:$K$6000,"&lt;&gt;")&gt;0,1,0))</f>
        <v/>
      </c>
      <c r="O4989">
        <f>IF(AND($K4989=1,$E4989=0,$G4989=0,$I4989=0),"WINBACK",IF(AND($M4989=1,$N4989&gt;0),"CONVERGENTE",IF($M4989=1,"SOLO MÓVIL",IF($N4989&gt;0,"SOLO FIJO / INTERNET","SIN SERVICIOS"))))</f>
        <v/>
      </c>
      <c r="P4989">
        <f>IF($O4989="WINBACK","Recuperar (winback)",IF($O4989="CONVERGENTE","Upgrade / más líneas",IF($O4989="SOLO MÓVIL","Ofrecer fijo + internet (FLBBTV)",IF($O4989="SOLO FIJO / INTERNET","Ofrecer línea móvil Nextphone","Oferta completa (móvil + fijo + internet)"))))</f>
        <v/>
      </c>
      <c r="Q4989">
        <f>$F4989+$H4989+$L4989</f>
        <v/>
      </c>
      <c r="R4989">
        <f>IFERROR(VLOOKUP($A4989,Registros!$B$2:$G$6000,6,0),IFERROR(VLOOKUP($D4989,Winback!$B$2:$C$300,2,0),""))</f>
        <v/>
      </c>
      <c r="S4989">
        <f>IF($E4989=1,"NP","")&amp;IF($G4989=1,"+MOV","")&amp;IF($I4989=1,"+CS","")&amp;IF($K4989=1,"+WB","")</f>
        <v/>
      </c>
      <c r="T4989">
        <f>$E4989+$G4989+$I4989+$K4989</f>
        <v/>
      </c>
    </row>
    <row r="4990">
      <c r="A4990" t="inlineStr">
        <is>
          <t>WB-HBOSA</t>
        </is>
      </c>
      <c r="B4990" t="inlineStr"/>
      <c r="C4990" t="inlineStr">
        <is>
          <t>Hbo Sa</t>
        </is>
      </c>
      <c r="D4990" t="inlineStr">
        <is>
          <t>HBOSA</t>
        </is>
      </c>
      <c r="E4990">
        <f>IF(COUNTIFS(Registros!$A$2:$A$6000,"NP",Registros!$B$2:$B$6000,$A4990)&gt;0,1,0)</f>
        <v/>
      </c>
      <c r="F4990">
        <f>IF($E4990=1,SUMIFS(Registros!$F$2:$F$6000,Registros!$A$2:$A$6000,"NP",Registros!$B$2:$B$6000,$A4990),0)</f>
        <v/>
      </c>
      <c r="G4990">
        <f>IF(COUNTIFS(Registros!$A$2:$A$6000,"MOV",Registros!$B$2:$B$6000,$A4990)&gt;0,1,0)</f>
        <v/>
      </c>
      <c r="H4990">
        <f>IF($G4990=1,SUMIFS(Registros!$F$2:$F$6000,Registros!$A$2:$A$6000,"MOV",Registros!$B$2:$B$6000,$A4990),0)</f>
        <v/>
      </c>
      <c r="I4990">
        <f>IF(COUNTIFS(Registros!$A$2:$A$6000,"CS",Registros!$B$2:$B$6000,$A4990)&gt;0,1,0)</f>
        <v/>
      </c>
      <c r="J4990">
        <f>IF($I4990=1,SUMIFS(Registros!$I$2:$I$6000,Registros!$A$2:$A$6000,"CS",Registros!$B$2:$B$6000,$A4990),0)</f>
        <v/>
      </c>
      <c r="K4990">
        <f>IF(COUNTIFS(Winback!$K$2:$K$300,$D4990)&gt;0,1,0)</f>
        <v/>
      </c>
      <c r="L4990">
        <f>IF(AND($K4990=1,LEFT($A4990,3)="WB-"),SUMIFS(Winback!$D$2:$D$300,Winback!$K$2:$K$300,$D4990),0)</f>
        <v/>
      </c>
      <c r="M4990">
        <f>IF(OR($E4990=1,$G4990=1,SUMIFS(Registros!$J$2:$J$6000,Registros!$B$2:$B$6000,$A4990)&gt;0),1,0)</f>
        <v/>
      </c>
      <c r="N4990">
        <f>IF($J4990&gt;0,1,IF(COUNTIFS(Registros!$A$2:$A$6000,"CS",Registros!$B$2:$B$6000,$A4990,Registros!$K$2:$K$6000,"&lt;&gt;")&gt;0,1,0))</f>
        <v/>
      </c>
      <c r="O4990">
        <f>IF(AND($K4990=1,$E4990=0,$G4990=0,$I4990=0),"WINBACK",IF(AND($M4990=1,$N4990&gt;0),"CONVERGENTE",IF($M4990=1,"SOLO MÓVIL",IF($N4990&gt;0,"SOLO FIJO / INTERNET","SIN SERVICIOS"))))</f>
        <v/>
      </c>
      <c r="P4990">
        <f>IF($O4990="WINBACK","Recuperar (winback)",IF($O4990="CONVERGENTE","Upgrade / más líneas",IF($O4990="SOLO MÓVIL","Ofrecer fijo + internet (FLBBTV)",IF($O4990="SOLO FIJO / INTERNET","Ofrecer línea móvil Nextphone","Oferta completa (móvil + fijo + internet)"))))</f>
        <v/>
      </c>
      <c r="Q4990">
        <f>$F4990+$H4990+$L4990</f>
        <v/>
      </c>
      <c r="R4990">
        <f>IFERROR(VLOOKUP($A4990,Registros!$B$2:$G$6000,6,0),IFERROR(VLOOKUP($D4990,Winback!$B$2:$C$300,2,0),""))</f>
        <v/>
      </c>
      <c r="S4990">
        <f>IF($E4990=1,"NP","")&amp;IF($G4990=1,"+MOV","")&amp;IF($I4990=1,"+CS","")&amp;IF($K4990=1,"+WB","")</f>
        <v/>
      </c>
      <c r="T4990">
        <f>$E4990+$G4990+$I4990+$K4990</f>
        <v/>
      </c>
    </row>
    <row r="4991">
      <c r="A4991" t="inlineStr">
        <is>
          <t>WB-ALBALASSONDE</t>
        </is>
      </c>
      <c r="B4991" t="inlineStr"/>
      <c r="C4991" t="inlineStr">
        <is>
          <t>Alba Lassonde Ortiz</t>
        </is>
      </c>
      <c r="D4991" t="inlineStr">
        <is>
          <t>ALBALASSONDEORTIZ</t>
        </is>
      </c>
      <c r="E4991">
        <f>IF(COUNTIFS(Registros!$A$2:$A$6000,"NP",Registros!$B$2:$B$6000,$A4991)&gt;0,1,0)</f>
        <v/>
      </c>
      <c r="F4991">
        <f>IF($E4991=1,SUMIFS(Registros!$F$2:$F$6000,Registros!$A$2:$A$6000,"NP",Registros!$B$2:$B$6000,$A4991),0)</f>
        <v/>
      </c>
      <c r="G4991">
        <f>IF(COUNTIFS(Registros!$A$2:$A$6000,"MOV",Registros!$B$2:$B$6000,$A4991)&gt;0,1,0)</f>
        <v/>
      </c>
      <c r="H4991">
        <f>IF($G4991=1,SUMIFS(Registros!$F$2:$F$6000,Registros!$A$2:$A$6000,"MOV",Registros!$B$2:$B$6000,$A4991),0)</f>
        <v/>
      </c>
      <c r="I4991">
        <f>IF(COUNTIFS(Registros!$A$2:$A$6000,"CS",Registros!$B$2:$B$6000,$A4991)&gt;0,1,0)</f>
        <v/>
      </c>
      <c r="J4991">
        <f>IF($I4991=1,SUMIFS(Registros!$I$2:$I$6000,Registros!$A$2:$A$6000,"CS",Registros!$B$2:$B$6000,$A4991),0)</f>
        <v/>
      </c>
      <c r="K4991">
        <f>IF(COUNTIFS(Winback!$K$2:$K$300,$D4991)&gt;0,1,0)</f>
        <v/>
      </c>
      <c r="L4991">
        <f>IF(AND($K4991=1,LEFT($A4991,3)="WB-"),SUMIFS(Winback!$D$2:$D$300,Winback!$K$2:$K$300,$D4991),0)</f>
        <v/>
      </c>
      <c r="M4991">
        <f>IF(OR($E4991=1,$G4991=1,SUMIFS(Registros!$J$2:$J$6000,Registros!$B$2:$B$6000,$A4991)&gt;0),1,0)</f>
        <v/>
      </c>
      <c r="N4991">
        <f>IF($J4991&gt;0,1,IF(COUNTIFS(Registros!$A$2:$A$6000,"CS",Registros!$B$2:$B$6000,$A4991,Registros!$K$2:$K$6000,"&lt;&gt;")&gt;0,1,0))</f>
        <v/>
      </c>
      <c r="O4991">
        <f>IF(AND($K4991=1,$E4991=0,$G4991=0,$I4991=0),"WINBACK",IF(AND($M4991=1,$N4991&gt;0),"CONVERGENTE",IF($M4991=1,"SOLO MÓVIL",IF($N4991&gt;0,"SOLO FIJO / INTERNET","SIN SERVICIOS"))))</f>
        <v/>
      </c>
      <c r="P4991">
        <f>IF($O4991="WINBACK","Recuperar (winback)",IF($O4991="CONVERGENTE","Upgrade / más líneas",IF($O4991="SOLO MÓVIL","Ofrecer fijo + internet (FLBBTV)",IF($O4991="SOLO FIJO / INTERNET","Ofrecer línea móvil Nextphone","Oferta completa (móvil + fijo + internet)"))))</f>
        <v/>
      </c>
      <c r="Q4991">
        <f>$F4991+$H4991+$L4991</f>
        <v/>
      </c>
      <c r="R4991">
        <f>IFERROR(VLOOKUP($A4991,Registros!$B$2:$G$6000,6,0),IFERROR(VLOOKUP($D4991,Winback!$B$2:$C$300,2,0),""))</f>
        <v/>
      </c>
      <c r="S4991">
        <f>IF($E4991=1,"NP","")&amp;IF($G4991=1,"+MOV","")&amp;IF($I4991=1,"+CS","")&amp;IF($K4991=1,"+WB","")</f>
        <v/>
      </c>
      <c r="T4991">
        <f>$E4991+$G4991+$I4991+$K4991</f>
        <v/>
      </c>
    </row>
    <row r="4992">
      <c r="A4992" t="inlineStr">
        <is>
          <t>WB-JORGEALBERTO</t>
        </is>
      </c>
      <c r="B4992" t="inlineStr"/>
      <c r="C4992" t="inlineStr">
        <is>
          <t>Jorge Alberto Plata Mc Nulty</t>
        </is>
      </c>
      <c r="D4992" t="inlineStr">
        <is>
          <t>JORGEALBERTOPLATAMCNULTY</t>
        </is>
      </c>
      <c r="E4992">
        <f>IF(COUNTIFS(Registros!$A$2:$A$6000,"NP",Registros!$B$2:$B$6000,$A4992)&gt;0,1,0)</f>
        <v/>
      </c>
      <c r="F4992">
        <f>IF($E4992=1,SUMIFS(Registros!$F$2:$F$6000,Registros!$A$2:$A$6000,"NP",Registros!$B$2:$B$6000,$A4992),0)</f>
        <v/>
      </c>
      <c r="G4992">
        <f>IF(COUNTIFS(Registros!$A$2:$A$6000,"MOV",Registros!$B$2:$B$6000,$A4992)&gt;0,1,0)</f>
        <v/>
      </c>
      <c r="H4992">
        <f>IF($G4992=1,SUMIFS(Registros!$F$2:$F$6000,Registros!$A$2:$A$6000,"MOV",Registros!$B$2:$B$6000,$A4992),0)</f>
        <v/>
      </c>
      <c r="I4992">
        <f>IF(COUNTIFS(Registros!$A$2:$A$6000,"CS",Registros!$B$2:$B$6000,$A4992)&gt;0,1,0)</f>
        <v/>
      </c>
      <c r="J4992">
        <f>IF($I4992=1,SUMIFS(Registros!$I$2:$I$6000,Registros!$A$2:$A$6000,"CS",Registros!$B$2:$B$6000,$A4992),0)</f>
        <v/>
      </c>
      <c r="K4992">
        <f>IF(COUNTIFS(Winback!$K$2:$K$300,$D4992)&gt;0,1,0)</f>
        <v/>
      </c>
      <c r="L4992">
        <f>IF(AND($K4992=1,LEFT($A4992,3)="WB-"),SUMIFS(Winback!$D$2:$D$300,Winback!$K$2:$K$300,$D4992),0)</f>
        <v/>
      </c>
      <c r="M4992">
        <f>IF(OR($E4992=1,$G4992=1,SUMIFS(Registros!$J$2:$J$6000,Registros!$B$2:$B$6000,$A4992)&gt;0),1,0)</f>
        <v/>
      </c>
      <c r="N4992">
        <f>IF($J4992&gt;0,1,IF(COUNTIFS(Registros!$A$2:$A$6000,"CS",Registros!$B$2:$B$6000,$A4992,Registros!$K$2:$K$6000,"&lt;&gt;")&gt;0,1,0))</f>
        <v/>
      </c>
      <c r="O4992">
        <f>IF(AND($K4992=1,$E4992=0,$G4992=0,$I4992=0),"WINBACK",IF(AND($M4992=1,$N4992&gt;0),"CONVERGENTE",IF($M4992=1,"SOLO MÓVIL",IF($N4992&gt;0,"SOLO FIJO / INTERNET","SIN SERVICIOS"))))</f>
        <v/>
      </c>
      <c r="P4992">
        <f>IF($O4992="WINBACK","Recuperar (winback)",IF($O4992="CONVERGENTE","Upgrade / más líneas",IF($O4992="SOLO MÓVIL","Ofrecer fijo + internet (FLBBTV)",IF($O4992="SOLO FIJO / INTERNET","Ofrecer línea móvil Nextphone","Oferta completa (móvil + fijo + internet)"))))</f>
        <v/>
      </c>
      <c r="Q4992">
        <f>$F4992+$H4992+$L4992</f>
        <v/>
      </c>
      <c r="R4992">
        <f>IFERROR(VLOOKUP($A4992,Registros!$B$2:$G$6000,6,0),IFERROR(VLOOKUP($D4992,Winback!$B$2:$C$300,2,0),""))</f>
        <v/>
      </c>
      <c r="S4992">
        <f>IF($E4992=1,"NP","")&amp;IF($G4992=1,"+MOV","")&amp;IF($I4992=1,"+CS","")&amp;IF($K4992=1,"+WB","")</f>
        <v/>
      </c>
      <c r="T4992">
        <f>$E4992+$G4992+$I4992+$K4992</f>
        <v/>
      </c>
    </row>
    <row r="4993">
      <c r="A4993" t="inlineStr">
        <is>
          <t>WB-LUISMANUELCH</t>
        </is>
      </c>
      <c r="B4993" t="inlineStr"/>
      <c r="C4993" t="inlineStr">
        <is>
          <t>Luismanuelchungyip</t>
        </is>
      </c>
      <c r="D4993" t="inlineStr">
        <is>
          <t>LUISMANUELCHUNGYIP</t>
        </is>
      </c>
      <c r="E4993">
        <f>IF(COUNTIFS(Registros!$A$2:$A$6000,"NP",Registros!$B$2:$B$6000,$A4993)&gt;0,1,0)</f>
        <v/>
      </c>
      <c r="F4993">
        <f>IF($E4993=1,SUMIFS(Registros!$F$2:$F$6000,Registros!$A$2:$A$6000,"NP",Registros!$B$2:$B$6000,$A4993),0)</f>
        <v/>
      </c>
      <c r="G4993">
        <f>IF(COUNTIFS(Registros!$A$2:$A$6000,"MOV",Registros!$B$2:$B$6000,$A4993)&gt;0,1,0)</f>
        <v/>
      </c>
      <c r="H4993">
        <f>IF($G4993=1,SUMIFS(Registros!$F$2:$F$6000,Registros!$A$2:$A$6000,"MOV",Registros!$B$2:$B$6000,$A4993),0)</f>
        <v/>
      </c>
      <c r="I4993">
        <f>IF(COUNTIFS(Registros!$A$2:$A$6000,"CS",Registros!$B$2:$B$6000,$A4993)&gt;0,1,0)</f>
        <v/>
      </c>
      <c r="J4993">
        <f>IF($I4993=1,SUMIFS(Registros!$I$2:$I$6000,Registros!$A$2:$A$6000,"CS",Registros!$B$2:$B$6000,$A4993),0)</f>
        <v/>
      </c>
      <c r="K4993">
        <f>IF(COUNTIFS(Winback!$K$2:$K$300,$D4993)&gt;0,1,0)</f>
        <v/>
      </c>
      <c r="L4993">
        <f>IF(AND($K4993=1,LEFT($A4993,3)="WB-"),SUMIFS(Winback!$D$2:$D$300,Winback!$K$2:$K$300,$D4993),0)</f>
        <v/>
      </c>
      <c r="M4993">
        <f>IF(OR($E4993=1,$G4993=1,SUMIFS(Registros!$J$2:$J$6000,Registros!$B$2:$B$6000,$A4993)&gt;0),1,0)</f>
        <v/>
      </c>
      <c r="N4993">
        <f>IF($J4993&gt;0,1,IF(COUNTIFS(Registros!$A$2:$A$6000,"CS",Registros!$B$2:$B$6000,$A4993,Registros!$K$2:$K$6000,"&lt;&gt;")&gt;0,1,0))</f>
        <v/>
      </c>
      <c r="O4993">
        <f>IF(AND($K4993=1,$E4993=0,$G4993=0,$I4993=0),"WINBACK",IF(AND($M4993=1,$N4993&gt;0),"CONVERGENTE",IF($M4993=1,"SOLO MÓVIL",IF($N4993&gt;0,"SOLO FIJO / INTERNET","SIN SERVICIOS"))))</f>
        <v/>
      </c>
      <c r="P4993">
        <f>IF($O4993="WINBACK","Recuperar (winback)",IF($O4993="CONVERGENTE","Upgrade / más líneas",IF($O4993="SOLO MÓVIL","Ofrecer fijo + internet (FLBBTV)",IF($O4993="SOLO FIJO / INTERNET","Ofrecer línea móvil Nextphone","Oferta completa (móvil + fijo + internet)"))))</f>
        <v/>
      </c>
      <c r="Q4993">
        <f>$F4993+$H4993+$L4993</f>
        <v/>
      </c>
      <c r="R4993">
        <f>IFERROR(VLOOKUP($A4993,Registros!$B$2:$G$6000,6,0),IFERROR(VLOOKUP($D4993,Winback!$B$2:$C$300,2,0),""))</f>
        <v/>
      </c>
      <c r="S4993">
        <f>IF($E4993=1,"NP","")&amp;IF($G4993=1,"+MOV","")&amp;IF($I4993=1,"+CS","")&amp;IF($K4993=1,"+WB","")</f>
        <v/>
      </c>
      <c r="T4993">
        <f>$E4993+$G4993+$I4993+$K4993</f>
        <v/>
      </c>
    </row>
    <row r="4994">
      <c r="A4994" t="inlineStr">
        <is>
          <t>WB-RUTHJOYCEDEL</t>
        </is>
      </c>
      <c r="B4994" t="inlineStr"/>
      <c r="C4994" t="inlineStr">
        <is>
          <t>Ruth Joyce De La Cruz Diaz</t>
        </is>
      </c>
      <c r="D4994" t="inlineStr">
        <is>
          <t>RUTHJOYCEDELACRUZDIAZ</t>
        </is>
      </c>
      <c r="E4994">
        <f>IF(COUNTIFS(Registros!$A$2:$A$6000,"NP",Registros!$B$2:$B$6000,$A4994)&gt;0,1,0)</f>
        <v/>
      </c>
      <c r="F4994">
        <f>IF($E4994=1,SUMIFS(Registros!$F$2:$F$6000,Registros!$A$2:$A$6000,"NP",Registros!$B$2:$B$6000,$A4994),0)</f>
        <v/>
      </c>
      <c r="G4994">
        <f>IF(COUNTIFS(Registros!$A$2:$A$6000,"MOV",Registros!$B$2:$B$6000,$A4994)&gt;0,1,0)</f>
        <v/>
      </c>
      <c r="H4994">
        <f>IF($G4994=1,SUMIFS(Registros!$F$2:$F$6000,Registros!$A$2:$A$6000,"MOV",Registros!$B$2:$B$6000,$A4994),0)</f>
        <v/>
      </c>
      <c r="I4994">
        <f>IF(COUNTIFS(Registros!$A$2:$A$6000,"CS",Registros!$B$2:$B$6000,$A4994)&gt;0,1,0)</f>
        <v/>
      </c>
      <c r="J4994">
        <f>IF($I4994=1,SUMIFS(Registros!$I$2:$I$6000,Registros!$A$2:$A$6000,"CS",Registros!$B$2:$B$6000,$A4994),0)</f>
        <v/>
      </c>
      <c r="K4994">
        <f>IF(COUNTIFS(Winback!$K$2:$K$300,$D4994)&gt;0,1,0)</f>
        <v/>
      </c>
      <c r="L4994">
        <f>IF(AND($K4994=1,LEFT($A4994,3)="WB-"),SUMIFS(Winback!$D$2:$D$300,Winback!$K$2:$K$300,$D4994),0)</f>
        <v/>
      </c>
      <c r="M4994">
        <f>IF(OR($E4994=1,$G4994=1,SUMIFS(Registros!$J$2:$J$6000,Registros!$B$2:$B$6000,$A4994)&gt;0),1,0)</f>
        <v/>
      </c>
      <c r="N4994">
        <f>IF($J4994&gt;0,1,IF(COUNTIFS(Registros!$A$2:$A$6000,"CS",Registros!$B$2:$B$6000,$A4994,Registros!$K$2:$K$6000,"&lt;&gt;")&gt;0,1,0))</f>
        <v/>
      </c>
      <c r="O4994">
        <f>IF(AND($K4994=1,$E4994=0,$G4994=0,$I4994=0),"WINBACK",IF(AND($M4994=1,$N4994&gt;0),"CONVERGENTE",IF($M4994=1,"SOLO MÓVIL",IF($N4994&gt;0,"SOLO FIJO / INTERNET","SIN SERVICIOS"))))</f>
        <v/>
      </c>
      <c r="P4994">
        <f>IF($O4994="WINBACK","Recuperar (winback)",IF($O4994="CONVERGENTE","Upgrade / más líneas",IF($O4994="SOLO MÓVIL","Ofrecer fijo + internet (FLBBTV)",IF($O4994="SOLO FIJO / INTERNET","Ofrecer línea móvil Nextphone","Oferta completa (móvil + fijo + internet)"))))</f>
        <v/>
      </c>
      <c r="Q4994">
        <f>$F4994+$H4994+$L4994</f>
        <v/>
      </c>
      <c r="R4994">
        <f>IFERROR(VLOOKUP($A4994,Registros!$B$2:$G$6000,6,0),IFERROR(VLOOKUP($D4994,Winback!$B$2:$C$300,2,0),""))</f>
        <v/>
      </c>
      <c r="S4994">
        <f>IF($E4994=1,"NP","")&amp;IF($G4994=1,"+MOV","")&amp;IF($I4994=1,"+CS","")&amp;IF($K4994=1,"+WB","")</f>
        <v/>
      </c>
      <c r="T4994">
        <f>$E4994+$G4994+$I4994+$K4994</f>
        <v/>
      </c>
    </row>
    <row r="4995">
      <c r="A4995" t="inlineStr">
        <is>
          <t>WB-KALINSONCORP</t>
        </is>
      </c>
      <c r="B4995" t="inlineStr"/>
      <c r="C4995" t="inlineStr">
        <is>
          <t>KALINSON CORP, S.A.</t>
        </is>
      </c>
      <c r="D4995" t="inlineStr">
        <is>
          <t>KALINSONCORPSA</t>
        </is>
      </c>
      <c r="E4995">
        <f>IF(COUNTIFS(Registros!$A$2:$A$6000,"NP",Registros!$B$2:$B$6000,$A4995)&gt;0,1,0)</f>
        <v/>
      </c>
      <c r="F4995">
        <f>IF($E4995=1,SUMIFS(Registros!$F$2:$F$6000,Registros!$A$2:$A$6000,"NP",Registros!$B$2:$B$6000,$A4995),0)</f>
        <v/>
      </c>
      <c r="G4995">
        <f>IF(COUNTIFS(Registros!$A$2:$A$6000,"MOV",Registros!$B$2:$B$6000,$A4995)&gt;0,1,0)</f>
        <v/>
      </c>
      <c r="H4995">
        <f>IF($G4995=1,SUMIFS(Registros!$F$2:$F$6000,Registros!$A$2:$A$6000,"MOV",Registros!$B$2:$B$6000,$A4995),0)</f>
        <v/>
      </c>
      <c r="I4995">
        <f>IF(COUNTIFS(Registros!$A$2:$A$6000,"CS",Registros!$B$2:$B$6000,$A4995)&gt;0,1,0)</f>
        <v/>
      </c>
      <c r="J4995">
        <f>IF($I4995=1,SUMIFS(Registros!$I$2:$I$6000,Registros!$A$2:$A$6000,"CS",Registros!$B$2:$B$6000,$A4995),0)</f>
        <v/>
      </c>
      <c r="K4995">
        <f>IF(COUNTIFS(Winback!$K$2:$K$300,$D4995)&gt;0,1,0)</f>
        <v/>
      </c>
      <c r="L4995">
        <f>IF(AND($K4995=1,LEFT($A4995,3)="WB-"),SUMIFS(Winback!$D$2:$D$300,Winback!$K$2:$K$300,$D4995),0)</f>
        <v/>
      </c>
      <c r="M4995">
        <f>IF(OR($E4995=1,$G4995=1,SUMIFS(Registros!$J$2:$J$6000,Registros!$B$2:$B$6000,$A4995)&gt;0),1,0)</f>
        <v/>
      </c>
      <c r="N4995">
        <f>IF($J4995&gt;0,1,IF(COUNTIFS(Registros!$A$2:$A$6000,"CS",Registros!$B$2:$B$6000,$A4995,Registros!$K$2:$K$6000,"&lt;&gt;")&gt;0,1,0))</f>
        <v/>
      </c>
      <c r="O4995">
        <f>IF(AND($K4995=1,$E4995=0,$G4995=0,$I4995=0),"WINBACK",IF(AND($M4995=1,$N4995&gt;0),"CONVERGENTE",IF($M4995=1,"SOLO MÓVIL",IF($N4995&gt;0,"SOLO FIJO / INTERNET","SIN SERVICIOS"))))</f>
        <v/>
      </c>
      <c r="P4995">
        <f>IF($O4995="WINBACK","Recuperar (winback)",IF($O4995="CONVERGENTE","Upgrade / más líneas",IF($O4995="SOLO MÓVIL","Ofrecer fijo + internet (FLBBTV)",IF($O4995="SOLO FIJO / INTERNET","Ofrecer línea móvil Nextphone","Oferta completa (móvil + fijo + internet)"))))</f>
        <v/>
      </c>
      <c r="Q4995">
        <f>$F4995+$H4995+$L4995</f>
        <v/>
      </c>
      <c r="R4995">
        <f>IFERROR(VLOOKUP($A4995,Registros!$B$2:$G$6000,6,0),IFERROR(VLOOKUP($D4995,Winback!$B$2:$C$300,2,0),""))</f>
        <v/>
      </c>
      <c r="S4995">
        <f>IF($E4995=1,"NP","")&amp;IF($G4995=1,"+MOV","")&amp;IF($I4995=1,"+CS","")&amp;IF($K4995=1,"+WB","")</f>
        <v/>
      </c>
      <c r="T4995">
        <f>$E4995+$G4995+$I4995+$K4995</f>
        <v/>
      </c>
    </row>
    <row r="4996">
      <c r="A4996" t="inlineStr">
        <is>
          <t>WB-DEPORVIDASPO</t>
        </is>
      </c>
      <c r="B4996" t="inlineStr"/>
      <c r="C4996" t="inlineStr">
        <is>
          <t>Deporvida Sports Club S,A</t>
        </is>
      </c>
      <c r="D4996" t="inlineStr">
        <is>
          <t>DEPORVIDASPORTSCLUBSA</t>
        </is>
      </c>
      <c r="E4996">
        <f>IF(COUNTIFS(Registros!$A$2:$A$6000,"NP",Registros!$B$2:$B$6000,$A4996)&gt;0,1,0)</f>
        <v/>
      </c>
      <c r="F4996">
        <f>IF($E4996=1,SUMIFS(Registros!$F$2:$F$6000,Registros!$A$2:$A$6000,"NP",Registros!$B$2:$B$6000,$A4996),0)</f>
        <v/>
      </c>
      <c r="G4996">
        <f>IF(COUNTIFS(Registros!$A$2:$A$6000,"MOV",Registros!$B$2:$B$6000,$A4996)&gt;0,1,0)</f>
        <v/>
      </c>
      <c r="H4996">
        <f>IF($G4996=1,SUMIFS(Registros!$F$2:$F$6000,Registros!$A$2:$A$6000,"MOV",Registros!$B$2:$B$6000,$A4996),0)</f>
        <v/>
      </c>
      <c r="I4996">
        <f>IF(COUNTIFS(Registros!$A$2:$A$6000,"CS",Registros!$B$2:$B$6000,$A4996)&gt;0,1,0)</f>
        <v/>
      </c>
      <c r="J4996">
        <f>IF($I4996=1,SUMIFS(Registros!$I$2:$I$6000,Registros!$A$2:$A$6000,"CS",Registros!$B$2:$B$6000,$A4996),0)</f>
        <v/>
      </c>
      <c r="K4996">
        <f>IF(COUNTIFS(Winback!$K$2:$K$300,$D4996)&gt;0,1,0)</f>
        <v/>
      </c>
      <c r="L4996">
        <f>IF(AND($K4996=1,LEFT($A4996,3)="WB-"),SUMIFS(Winback!$D$2:$D$300,Winback!$K$2:$K$300,$D4996),0)</f>
        <v/>
      </c>
      <c r="M4996">
        <f>IF(OR($E4996=1,$G4996=1,SUMIFS(Registros!$J$2:$J$6000,Registros!$B$2:$B$6000,$A4996)&gt;0),1,0)</f>
        <v/>
      </c>
      <c r="N4996">
        <f>IF($J4996&gt;0,1,IF(COUNTIFS(Registros!$A$2:$A$6000,"CS",Registros!$B$2:$B$6000,$A4996,Registros!$K$2:$K$6000,"&lt;&gt;")&gt;0,1,0))</f>
        <v/>
      </c>
      <c r="O4996">
        <f>IF(AND($K4996=1,$E4996=0,$G4996=0,$I4996=0),"WINBACK",IF(AND($M4996=1,$N4996&gt;0),"CONVERGENTE",IF($M4996=1,"SOLO MÓVIL",IF($N4996&gt;0,"SOLO FIJO / INTERNET","SIN SERVICIOS"))))</f>
        <v/>
      </c>
      <c r="P4996">
        <f>IF($O4996="WINBACK","Recuperar (winback)",IF($O4996="CONVERGENTE","Upgrade / más líneas",IF($O4996="SOLO MÓVIL","Ofrecer fijo + internet (FLBBTV)",IF($O4996="SOLO FIJO / INTERNET","Ofrecer línea móvil Nextphone","Oferta completa (móvil + fijo + internet)"))))</f>
        <v/>
      </c>
      <c r="Q4996">
        <f>$F4996+$H4996+$L4996</f>
        <v/>
      </c>
      <c r="R4996">
        <f>IFERROR(VLOOKUP($A4996,Registros!$B$2:$G$6000,6,0),IFERROR(VLOOKUP($D4996,Winback!$B$2:$C$300,2,0),""))</f>
        <v/>
      </c>
      <c r="S4996">
        <f>IF($E4996=1,"NP","")&amp;IF($G4996=1,"+MOV","")&amp;IF($I4996=1,"+CS","")&amp;IF($K4996=1,"+WB","")</f>
        <v/>
      </c>
      <c r="T4996">
        <f>$E4996+$G4996+$I4996+$K4996</f>
        <v/>
      </c>
    </row>
    <row r="4997">
      <c r="A4997" t="inlineStr">
        <is>
          <t>WB-SUPERMALLASS</t>
        </is>
      </c>
      <c r="B4997" t="inlineStr"/>
      <c r="C4997" t="inlineStr">
        <is>
          <t>Super Mallas S A</t>
        </is>
      </c>
      <c r="D4997" t="inlineStr">
        <is>
          <t>SUPERMALLASSA</t>
        </is>
      </c>
      <c r="E4997">
        <f>IF(COUNTIFS(Registros!$A$2:$A$6000,"NP",Registros!$B$2:$B$6000,$A4997)&gt;0,1,0)</f>
        <v/>
      </c>
      <c r="F4997">
        <f>IF($E4997=1,SUMIFS(Registros!$F$2:$F$6000,Registros!$A$2:$A$6000,"NP",Registros!$B$2:$B$6000,$A4997),0)</f>
        <v/>
      </c>
      <c r="G4997">
        <f>IF(COUNTIFS(Registros!$A$2:$A$6000,"MOV",Registros!$B$2:$B$6000,$A4997)&gt;0,1,0)</f>
        <v/>
      </c>
      <c r="H4997">
        <f>IF($G4997=1,SUMIFS(Registros!$F$2:$F$6000,Registros!$A$2:$A$6000,"MOV",Registros!$B$2:$B$6000,$A4997),0)</f>
        <v/>
      </c>
      <c r="I4997">
        <f>IF(COUNTIFS(Registros!$A$2:$A$6000,"CS",Registros!$B$2:$B$6000,$A4997)&gt;0,1,0)</f>
        <v/>
      </c>
      <c r="J4997">
        <f>IF($I4997=1,SUMIFS(Registros!$I$2:$I$6000,Registros!$A$2:$A$6000,"CS",Registros!$B$2:$B$6000,$A4997),0)</f>
        <v/>
      </c>
      <c r="K4997">
        <f>IF(COUNTIFS(Winback!$K$2:$K$300,$D4997)&gt;0,1,0)</f>
        <v/>
      </c>
      <c r="L4997">
        <f>IF(AND($K4997=1,LEFT($A4997,3)="WB-"),SUMIFS(Winback!$D$2:$D$300,Winback!$K$2:$K$300,$D4997),0)</f>
        <v/>
      </c>
      <c r="M4997">
        <f>IF(OR($E4997=1,$G4997=1,SUMIFS(Registros!$J$2:$J$6000,Registros!$B$2:$B$6000,$A4997)&gt;0),1,0)</f>
        <v/>
      </c>
      <c r="N4997">
        <f>IF($J4997&gt;0,1,IF(COUNTIFS(Registros!$A$2:$A$6000,"CS",Registros!$B$2:$B$6000,$A4997,Registros!$K$2:$K$6000,"&lt;&gt;")&gt;0,1,0))</f>
        <v/>
      </c>
      <c r="O4997">
        <f>IF(AND($K4997=1,$E4997=0,$G4997=0,$I4997=0),"WINBACK",IF(AND($M4997=1,$N4997&gt;0),"CONVERGENTE",IF($M4997=1,"SOLO MÓVIL",IF($N4997&gt;0,"SOLO FIJO / INTERNET","SIN SERVICIOS"))))</f>
        <v/>
      </c>
      <c r="P4997">
        <f>IF($O4997="WINBACK","Recuperar (winback)",IF($O4997="CONVERGENTE","Upgrade / más líneas",IF($O4997="SOLO MÓVIL","Ofrecer fijo + internet (FLBBTV)",IF($O4997="SOLO FIJO / INTERNET","Ofrecer línea móvil Nextphone","Oferta completa (móvil + fijo + internet)"))))</f>
        <v/>
      </c>
      <c r="Q4997">
        <f>$F4997+$H4997+$L4997</f>
        <v/>
      </c>
      <c r="R4997">
        <f>IFERROR(VLOOKUP($A4997,Registros!$B$2:$G$6000,6,0),IFERROR(VLOOKUP($D4997,Winback!$B$2:$C$300,2,0),""))</f>
        <v/>
      </c>
      <c r="S4997">
        <f>IF($E4997=1,"NP","")&amp;IF($G4997=1,"+MOV","")&amp;IF($I4997=1,"+CS","")&amp;IF($K4997=1,"+WB","")</f>
        <v/>
      </c>
      <c r="T4997">
        <f>$E4997+$G4997+$I4997+$K4997</f>
        <v/>
      </c>
    </row>
    <row r="4998">
      <c r="A4998" t="inlineStr">
        <is>
          <t>WB-SUMINISTROSA</t>
        </is>
      </c>
      <c r="B4998" t="inlineStr"/>
      <c r="C4998" t="inlineStr">
        <is>
          <t>SUMINISTROS ASAP, SA</t>
        </is>
      </c>
      <c r="D4998" t="inlineStr">
        <is>
          <t>SUMINISTROSASAPSA</t>
        </is>
      </c>
      <c r="E4998">
        <f>IF(COUNTIFS(Registros!$A$2:$A$6000,"NP",Registros!$B$2:$B$6000,$A4998)&gt;0,1,0)</f>
        <v/>
      </c>
      <c r="F4998">
        <f>IF($E4998=1,SUMIFS(Registros!$F$2:$F$6000,Registros!$A$2:$A$6000,"NP",Registros!$B$2:$B$6000,$A4998),0)</f>
        <v/>
      </c>
      <c r="G4998">
        <f>IF(COUNTIFS(Registros!$A$2:$A$6000,"MOV",Registros!$B$2:$B$6000,$A4998)&gt;0,1,0)</f>
        <v/>
      </c>
      <c r="H4998">
        <f>IF($G4998=1,SUMIFS(Registros!$F$2:$F$6000,Registros!$A$2:$A$6000,"MOV",Registros!$B$2:$B$6000,$A4998),0)</f>
        <v/>
      </c>
      <c r="I4998">
        <f>IF(COUNTIFS(Registros!$A$2:$A$6000,"CS",Registros!$B$2:$B$6000,$A4998)&gt;0,1,0)</f>
        <v/>
      </c>
      <c r="J4998">
        <f>IF($I4998=1,SUMIFS(Registros!$I$2:$I$6000,Registros!$A$2:$A$6000,"CS",Registros!$B$2:$B$6000,$A4998),0)</f>
        <v/>
      </c>
      <c r="K4998">
        <f>IF(COUNTIFS(Winback!$K$2:$K$300,$D4998)&gt;0,1,0)</f>
        <v/>
      </c>
      <c r="L4998">
        <f>IF(AND($K4998=1,LEFT($A4998,3)="WB-"),SUMIFS(Winback!$D$2:$D$300,Winback!$K$2:$K$300,$D4998),0)</f>
        <v/>
      </c>
      <c r="M4998">
        <f>IF(OR($E4998=1,$G4998=1,SUMIFS(Registros!$J$2:$J$6000,Registros!$B$2:$B$6000,$A4998)&gt;0),1,0)</f>
        <v/>
      </c>
      <c r="N4998">
        <f>IF($J4998&gt;0,1,IF(COUNTIFS(Registros!$A$2:$A$6000,"CS",Registros!$B$2:$B$6000,$A4998,Registros!$K$2:$K$6000,"&lt;&gt;")&gt;0,1,0))</f>
        <v/>
      </c>
      <c r="O4998">
        <f>IF(AND($K4998=1,$E4998=0,$G4998=0,$I4998=0),"WINBACK",IF(AND($M4998=1,$N4998&gt;0),"CONVERGENTE",IF($M4998=1,"SOLO MÓVIL",IF($N4998&gt;0,"SOLO FIJO / INTERNET","SIN SERVICIOS"))))</f>
        <v/>
      </c>
      <c r="P4998">
        <f>IF($O4998="WINBACK","Recuperar (winback)",IF($O4998="CONVERGENTE","Upgrade / más líneas",IF($O4998="SOLO MÓVIL","Ofrecer fijo + internet (FLBBTV)",IF($O4998="SOLO FIJO / INTERNET","Ofrecer línea móvil Nextphone","Oferta completa (móvil + fijo + internet)"))))</f>
        <v/>
      </c>
      <c r="Q4998">
        <f>$F4998+$H4998+$L4998</f>
        <v/>
      </c>
      <c r="R4998">
        <f>IFERROR(VLOOKUP($A4998,Registros!$B$2:$G$6000,6,0),IFERROR(VLOOKUP($D4998,Winback!$B$2:$C$300,2,0),""))</f>
        <v/>
      </c>
      <c r="S4998">
        <f>IF($E4998=1,"NP","")&amp;IF($G4998=1,"+MOV","")&amp;IF($I4998=1,"+CS","")&amp;IF($K4998=1,"+WB","")</f>
        <v/>
      </c>
      <c r="T4998">
        <f>$E4998+$G4998+$I4998+$K4998</f>
        <v/>
      </c>
    </row>
    <row r="4999">
      <c r="A4999" t="inlineStr">
        <is>
          <t>WB-INDOASIANREA</t>
        </is>
      </c>
      <c r="B4999" t="inlineStr"/>
      <c r="C4999" t="inlineStr">
        <is>
          <t>iNDO ASIAN REALTY S A</t>
        </is>
      </c>
      <c r="D4999" t="inlineStr">
        <is>
          <t>INDOASIANREALTYSA</t>
        </is>
      </c>
      <c r="E4999">
        <f>IF(COUNTIFS(Registros!$A$2:$A$6000,"NP",Registros!$B$2:$B$6000,$A4999)&gt;0,1,0)</f>
        <v/>
      </c>
      <c r="F4999">
        <f>IF($E4999=1,SUMIFS(Registros!$F$2:$F$6000,Registros!$A$2:$A$6000,"NP",Registros!$B$2:$B$6000,$A4999),0)</f>
        <v/>
      </c>
      <c r="G4999">
        <f>IF(COUNTIFS(Registros!$A$2:$A$6000,"MOV",Registros!$B$2:$B$6000,$A4999)&gt;0,1,0)</f>
        <v/>
      </c>
      <c r="H4999">
        <f>IF($G4999=1,SUMIFS(Registros!$F$2:$F$6000,Registros!$A$2:$A$6000,"MOV",Registros!$B$2:$B$6000,$A4999),0)</f>
        <v/>
      </c>
      <c r="I4999">
        <f>IF(COUNTIFS(Registros!$A$2:$A$6000,"CS",Registros!$B$2:$B$6000,$A4999)&gt;0,1,0)</f>
        <v/>
      </c>
      <c r="J4999">
        <f>IF($I4999=1,SUMIFS(Registros!$I$2:$I$6000,Registros!$A$2:$A$6000,"CS",Registros!$B$2:$B$6000,$A4999),0)</f>
        <v/>
      </c>
      <c r="K4999">
        <f>IF(COUNTIFS(Winback!$K$2:$K$300,$D4999)&gt;0,1,0)</f>
        <v/>
      </c>
      <c r="L4999">
        <f>IF(AND($K4999=1,LEFT($A4999,3)="WB-"),SUMIFS(Winback!$D$2:$D$300,Winback!$K$2:$K$300,$D4999),0)</f>
        <v/>
      </c>
      <c r="M4999">
        <f>IF(OR($E4999=1,$G4999=1,SUMIFS(Registros!$J$2:$J$6000,Registros!$B$2:$B$6000,$A4999)&gt;0),1,0)</f>
        <v/>
      </c>
      <c r="N4999">
        <f>IF($J4999&gt;0,1,IF(COUNTIFS(Registros!$A$2:$A$6000,"CS",Registros!$B$2:$B$6000,$A4999,Registros!$K$2:$K$6000,"&lt;&gt;")&gt;0,1,0))</f>
        <v/>
      </c>
      <c r="O4999">
        <f>IF(AND($K4999=1,$E4999=0,$G4999=0,$I4999=0),"WINBACK",IF(AND($M4999=1,$N4999&gt;0),"CONVERGENTE",IF($M4999=1,"SOLO MÓVIL",IF($N4999&gt;0,"SOLO FIJO / INTERNET","SIN SERVICIOS"))))</f>
        <v/>
      </c>
      <c r="P4999">
        <f>IF($O4999="WINBACK","Recuperar (winback)",IF($O4999="CONVERGENTE","Upgrade / más líneas",IF($O4999="SOLO MÓVIL","Ofrecer fijo + internet (FLBBTV)",IF($O4999="SOLO FIJO / INTERNET","Ofrecer línea móvil Nextphone","Oferta completa (móvil + fijo + internet)"))))</f>
        <v/>
      </c>
      <c r="Q4999">
        <f>$F4999+$H4999+$L4999</f>
        <v/>
      </c>
      <c r="R4999">
        <f>IFERROR(VLOOKUP($A4999,Registros!$B$2:$G$6000,6,0),IFERROR(VLOOKUP($D4999,Winback!$B$2:$C$300,2,0),""))</f>
        <v/>
      </c>
      <c r="S4999">
        <f>IF($E4999=1,"NP","")&amp;IF($G4999=1,"+MOV","")&amp;IF($I4999=1,"+CS","")&amp;IF($K4999=1,"+WB","")</f>
        <v/>
      </c>
      <c r="T4999">
        <f>$E4999+$G4999+$I4999+$K4999</f>
        <v/>
      </c>
    </row>
    <row r="5000">
      <c r="A5000" t="inlineStr">
        <is>
          <t>WB-VIDALJAVIERS</t>
        </is>
      </c>
      <c r="B5000" t="inlineStr"/>
      <c r="C5000" t="inlineStr">
        <is>
          <t>Vidaljaviersantamria</t>
        </is>
      </c>
      <c r="D5000" t="inlineStr">
        <is>
          <t>VIDALJAVIERSANTAMRIA</t>
        </is>
      </c>
      <c r="E5000">
        <f>IF(COUNTIFS(Registros!$A$2:$A$6000,"NP",Registros!$B$2:$B$6000,$A5000)&gt;0,1,0)</f>
        <v/>
      </c>
      <c r="F5000">
        <f>IF($E5000=1,SUMIFS(Registros!$F$2:$F$6000,Registros!$A$2:$A$6000,"NP",Registros!$B$2:$B$6000,$A5000),0)</f>
        <v/>
      </c>
      <c r="G5000">
        <f>IF(COUNTIFS(Registros!$A$2:$A$6000,"MOV",Registros!$B$2:$B$6000,$A5000)&gt;0,1,0)</f>
        <v/>
      </c>
      <c r="H5000">
        <f>IF($G5000=1,SUMIFS(Registros!$F$2:$F$6000,Registros!$A$2:$A$6000,"MOV",Registros!$B$2:$B$6000,$A5000),0)</f>
        <v/>
      </c>
      <c r="I5000">
        <f>IF(COUNTIFS(Registros!$A$2:$A$6000,"CS",Registros!$B$2:$B$6000,$A5000)&gt;0,1,0)</f>
        <v/>
      </c>
      <c r="J5000">
        <f>IF($I5000=1,SUMIFS(Registros!$I$2:$I$6000,Registros!$A$2:$A$6000,"CS",Registros!$B$2:$B$6000,$A5000),0)</f>
        <v/>
      </c>
      <c r="K5000">
        <f>IF(COUNTIFS(Winback!$K$2:$K$300,$D5000)&gt;0,1,0)</f>
        <v/>
      </c>
      <c r="L5000">
        <f>IF(AND($K5000=1,LEFT($A5000,3)="WB-"),SUMIFS(Winback!$D$2:$D$300,Winback!$K$2:$K$300,$D5000),0)</f>
        <v/>
      </c>
      <c r="M5000">
        <f>IF(OR($E5000=1,$G5000=1,SUMIFS(Registros!$J$2:$J$6000,Registros!$B$2:$B$6000,$A5000)&gt;0),1,0)</f>
        <v/>
      </c>
      <c r="N5000">
        <f>IF($J5000&gt;0,1,IF(COUNTIFS(Registros!$A$2:$A$6000,"CS",Registros!$B$2:$B$6000,$A5000,Registros!$K$2:$K$6000,"&lt;&gt;")&gt;0,1,0))</f>
        <v/>
      </c>
      <c r="O5000">
        <f>IF(AND($K5000=1,$E5000=0,$G5000=0,$I5000=0),"WINBACK",IF(AND($M5000=1,$N5000&gt;0),"CONVERGENTE",IF($M5000=1,"SOLO MÓVIL",IF($N5000&gt;0,"SOLO FIJO / INTERNET","SIN SERVICIOS"))))</f>
        <v/>
      </c>
      <c r="P5000">
        <f>IF($O5000="WINBACK","Recuperar (winback)",IF($O5000="CONVERGENTE","Upgrade / más líneas",IF($O5000="SOLO MÓVIL","Ofrecer fijo + internet (FLBBTV)",IF($O5000="SOLO FIJO / INTERNET","Ofrecer línea móvil Nextphone","Oferta completa (móvil + fijo + internet)"))))</f>
        <v/>
      </c>
      <c r="Q5000">
        <f>$F5000+$H5000+$L5000</f>
        <v/>
      </c>
      <c r="R5000">
        <f>IFERROR(VLOOKUP($A5000,Registros!$B$2:$G$6000,6,0),IFERROR(VLOOKUP($D5000,Winback!$B$2:$C$300,2,0),""))</f>
        <v/>
      </c>
      <c r="S5000">
        <f>IF($E5000=1,"NP","")&amp;IF($G5000=1,"+MOV","")&amp;IF($I5000=1,"+CS","")&amp;IF($K5000=1,"+WB","")</f>
        <v/>
      </c>
      <c r="T5000">
        <f>$E5000+$G5000+$I5000+$K5000</f>
        <v/>
      </c>
    </row>
    <row r="5001">
      <c r="A5001" t="inlineStr">
        <is>
          <t>WB-MULTISERVICI</t>
        </is>
      </c>
      <c r="B5001" t="inlineStr"/>
      <c r="C5001" t="inlineStr">
        <is>
          <t>Multiservicio automotrices Ej</t>
        </is>
      </c>
      <c r="D5001" t="inlineStr">
        <is>
          <t>MULTISERVICIOAUTOMOTRICESEJ</t>
        </is>
      </c>
      <c r="E5001">
        <f>IF(COUNTIFS(Registros!$A$2:$A$6000,"NP",Registros!$B$2:$B$6000,$A5001)&gt;0,1,0)</f>
        <v/>
      </c>
      <c r="F5001">
        <f>IF($E5001=1,SUMIFS(Registros!$F$2:$F$6000,Registros!$A$2:$A$6000,"NP",Registros!$B$2:$B$6000,$A5001),0)</f>
        <v/>
      </c>
      <c r="G5001">
        <f>IF(COUNTIFS(Registros!$A$2:$A$6000,"MOV",Registros!$B$2:$B$6000,$A5001)&gt;0,1,0)</f>
        <v/>
      </c>
      <c r="H5001">
        <f>IF($G5001=1,SUMIFS(Registros!$F$2:$F$6000,Registros!$A$2:$A$6000,"MOV",Registros!$B$2:$B$6000,$A5001),0)</f>
        <v/>
      </c>
      <c r="I5001">
        <f>IF(COUNTIFS(Registros!$A$2:$A$6000,"CS",Registros!$B$2:$B$6000,$A5001)&gt;0,1,0)</f>
        <v/>
      </c>
      <c r="J5001">
        <f>IF($I5001=1,SUMIFS(Registros!$I$2:$I$6000,Registros!$A$2:$A$6000,"CS",Registros!$B$2:$B$6000,$A5001),0)</f>
        <v/>
      </c>
      <c r="K5001">
        <f>IF(COUNTIFS(Winback!$K$2:$K$300,$D5001)&gt;0,1,0)</f>
        <v/>
      </c>
      <c r="L5001">
        <f>IF(AND($K5001=1,LEFT($A5001,3)="WB-"),SUMIFS(Winback!$D$2:$D$300,Winback!$K$2:$K$300,$D5001),0)</f>
        <v/>
      </c>
      <c r="M5001">
        <f>IF(OR($E5001=1,$G5001=1,SUMIFS(Registros!$J$2:$J$6000,Registros!$B$2:$B$6000,$A5001)&gt;0),1,0)</f>
        <v/>
      </c>
      <c r="N5001">
        <f>IF($J5001&gt;0,1,IF(COUNTIFS(Registros!$A$2:$A$6000,"CS",Registros!$B$2:$B$6000,$A5001,Registros!$K$2:$K$6000,"&lt;&gt;")&gt;0,1,0))</f>
        <v/>
      </c>
      <c r="O5001">
        <f>IF(AND($K5001=1,$E5001=0,$G5001=0,$I5001=0),"WINBACK",IF(AND($M5001=1,$N5001&gt;0),"CONVERGENTE",IF($M5001=1,"SOLO MÓVIL",IF($N5001&gt;0,"SOLO FIJO / INTERNET","SIN SERVICIOS"))))</f>
        <v/>
      </c>
      <c r="P5001">
        <f>IF($O5001="WINBACK","Recuperar (winback)",IF($O5001="CONVERGENTE","Upgrade / más líneas",IF($O5001="SOLO MÓVIL","Ofrecer fijo + internet (FLBBTV)",IF($O5001="SOLO FIJO / INTERNET","Ofrecer línea móvil Nextphone","Oferta completa (móvil + fijo + internet)"))))</f>
        <v/>
      </c>
      <c r="Q5001">
        <f>$F5001+$H5001+$L5001</f>
        <v/>
      </c>
      <c r="R5001">
        <f>IFERROR(VLOOKUP($A5001,Registros!$B$2:$G$6000,6,0),IFERROR(VLOOKUP($D5001,Winback!$B$2:$C$300,2,0),""))</f>
        <v/>
      </c>
      <c r="S5001">
        <f>IF($E5001=1,"NP","")&amp;IF($G5001=1,"+MOV","")&amp;IF($I5001=1,"+CS","")&amp;IF($K5001=1,"+WB","")</f>
        <v/>
      </c>
      <c r="T5001">
        <f>$E5001+$G5001+$I5001+$K5001</f>
        <v/>
      </c>
    </row>
    <row r="5002">
      <c r="A5002" t="inlineStr">
        <is>
          <t>WB-TECNOCOOLSA</t>
        </is>
      </c>
      <c r="B5002" t="inlineStr"/>
      <c r="C5002" t="inlineStr">
        <is>
          <t>TECNO COOL S A</t>
        </is>
      </c>
      <c r="D5002" t="inlineStr">
        <is>
          <t>TECNOCOOLSA</t>
        </is>
      </c>
      <c r="E5002">
        <f>IF(COUNTIFS(Registros!$A$2:$A$6000,"NP",Registros!$B$2:$B$6000,$A5002)&gt;0,1,0)</f>
        <v/>
      </c>
      <c r="F5002">
        <f>IF($E5002=1,SUMIFS(Registros!$F$2:$F$6000,Registros!$A$2:$A$6000,"NP",Registros!$B$2:$B$6000,$A5002),0)</f>
        <v/>
      </c>
      <c r="G5002">
        <f>IF(COUNTIFS(Registros!$A$2:$A$6000,"MOV",Registros!$B$2:$B$6000,$A5002)&gt;0,1,0)</f>
        <v/>
      </c>
      <c r="H5002">
        <f>IF($G5002=1,SUMIFS(Registros!$F$2:$F$6000,Registros!$A$2:$A$6000,"MOV",Registros!$B$2:$B$6000,$A5002),0)</f>
        <v/>
      </c>
      <c r="I5002">
        <f>IF(COUNTIFS(Registros!$A$2:$A$6000,"CS",Registros!$B$2:$B$6000,$A5002)&gt;0,1,0)</f>
        <v/>
      </c>
      <c r="J5002">
        <f>IF($I5002=1,SUMIFS(Registros!$I$2:$I$6000,Registros!$A$2:$A$6000,"CS",Registros!$B$2:$B$6000,$A5002),0)</f>
        <v/>
      </c>
      <c r="K5002">
        <f>IF(COUNTIFS(Winback!$K$2:$K$300,$D5002)&gt;0,1,0)</f>
        <v/>
      </c>
      <c r="L5002">
        <f>IF(AND($K5002=1,LEFT($A5002,3)="WB-"),SUMIFS(Winback!$D$2:$D$300,Winback!$K$2:$K$300,$D5002),0)</f>
        <v/>
      </c>
      <c r="M5002">
        <f>IF(OR($E5002=1,$G5002=1,SUMIFS(Registros!$J$2:$J$6000,Registros!$B$2:$B$6000,$A5002)&gt;0),1,0)</f>
        <v/>
      </c>
      <c r="N5002">
        <f>IF($J5002&gt;0,1,IF(COUNTIFS(Registros!$A$2:$A$6000,"CS",Registros!$B$2:$B$6000,$A5002,Registros!$K$2:$K$6000,"&lt;&gt;")&gt;0,1,0))</f>
        <v/>
      </c>
      <c r="O5002">
        <f>IF(AND($K5002=1,$E5002=0,$G5002=0,$I5002=0),"WINBACK",IF(AND($M5002=1,$N5002&gt;0),"CONVERGENTE",IF($M5002=1,"SOLO MÓVIL",IF($N5002&gt;0,"SOLO FIJO / INTERNET","SIN SERVICIOS"))))</f>
        <v/>
      </c>
      <c r="P5002">
        <f>IF($O5002="WINBACK","Recuperar (winback)",IF($O5002="CONVERGENTE","Upgrade / más líneas",IF($O5002="SOLO MÓVIL","Ofrecer fijo + internet (FLBBTV)",IF($O5002="SOLO FIJO / INTERNET","Ofrecer línea móvil Nextphone","Oferta completa (móvil + fijo + internet)"))))</f>
        <v/>
      </c>
      <c r="Q5002">
        <f>$F5002+$H5002+$L5002</f>
        <v/>
      </c>
      <c r="R5002">
        <f>IFERROR(VLOOKUP($A5002,Registros!$B$2:$G$6000,6,0),IFERROR(VLOOKUP($D5002,Winback!$B$2:$C$300,2,0),""))</f>
        <v/>
      </c>
      <c r="S5002">
        <f>IF($E5002=1,"NP","")&amp;IF($G5002=1,"+MOV","")&amp;IF($I5002=1,"+CS","")&amp;IF($K5002=1,"+WB","")</f>
        <v/>
      </c>
      <c r="T5002">
        <f>$E5002+$G5002+$I5002+$K5002</f>
        <v/>
      </c>
    </row>
    <row r="5003">
      <c r="A5003" t="inlineStr">
        <is>
          <t>WB-ABYMELECH1CO</t>
        </is>
      </c>
      <c r="B5003" t="inlineStr"/>
      <c r="C5003" t="inlineStr">
        <is>
          <t>Abymelech 1 Cordoba</t>
        </is>
      </c>
      <c r="D5003" t="inlineStr">
        <is>
          <t>ABYMELECH1CORDOBA</t>
        </is>
      </c>
      <c r="E5003">
        <f>IF(COUNTIFS(Registros!$A$2:$A$6000,"NP",Registros!$B$2:$B$6000,$A5003)&gt;0,1,0)</f>
        <v/>
      </c>
      <c r="F5003">
        <f>IF($E5003=1,SUMIFS(Registros!$F$2:$F$6000,Registros!$A$2:$A$6000,"NP",Registros!$B$2:$B$6000,$A5003),0)</f>
        <v/>
      </c>
      <c r="G5003">
        <f>IF(COUNTIFS(Registros!$A$2:$A$6000,"MOV",Registros!$B$2:$B$6000,$A5003)&gt;0,1,0)</f>
        <v/>
      </c>
      <c r="H5003">
        <f>IF($G5003=1,SUMIFS(Registros!$F$2:$F$6000,Registros!$A$2:$A$6000,"MOV",Registros!$B$2:$B$6000,$A5003),0)</f>
        <v/>
      </c>
      <c r="I5003">
        <f>IF(COUNTIFS(Registros!$A$2:$A$6000,"CS",Registros!$B$2:$B$6000,$A5003)&gt;0,1,0)</f>
        <v/>
      </c>
      <c r="J5003">
        <f>IF($I5003=1,SUMIFS(Registros!$I$2:$I$6000,Registros!$A$2:$A$6000,"CS",Registros!$B$2:$B$6000,$A5003),0)</f>
        <v/>
      </c>
      <c r="K5003">
        <f>IF(COUNTIFS(Winback!$K$2:$K$300,$D5003)&gt;0,1,0)</f>
        <v/>
      </c>
      <c r="L5003">
        <f>IF(AND($K5003=1,LEFT($A5003,3)="WB-"),SUMIFS(Winback!$D$2:$D$300,Winback!$K$2:$K$300,$D5003),0)</f>
        <v/>
      </c>
      <c r="M5003">
        <f>IF(OR($E5003=1,$G5003=1,SUMIFS(Registros!$J$2:$J$6000,Registros!$B$2:$B$6000,$A5003)&gt;0),1,0)</f>
        <v/>
      </c>
      <c r="N5003">
        <f>IF($J5003&gt;0,1,IF(COUNTIFS(Registros!$A$2:$A$6000,"CS",Registros!$B$2:$B$6000,$A5003,Registros!$K$2:$K$6000,"&lt;&gt;")&gt;0,1,0))</f>
        <v/>
      </c>
      <c r="O5003">
        <f>IF(AND($K5003=1,$E5003=0,$G5003=0,$I5003=0),"WINBACK",IF(AND($M5003=1,$N5003&gt;0),"CONVERGENTE",IF($M5003=1,"SOLO MÓVIL",IF($N5003&gt;0,"SOLO FIJO / INTERNET","SIN SERVICIOS"))))</f>
        <v/>
      </c>
      <c r="P5003">
        <f>IF($O5003="WINBACK","Recuperar (winback)",IF($O5003="CONVERGENTE","Upgrade / más líneas",IF($O5003="SOLO MÓVIL","Ofrecer fijo + internet (FLBBTV)",IF($O5003="SOLO FIJO / INTERNET","Ofrecer línea móvil Nextphone","Oferta completa (móvil + fijo + internet)"))))</f>
        <v/>
      </c>
      <c r="Q5003">
        <f>$F5003+$H5003+$L5003</f>
        <v/>
      </c>
      <c r="R5003">
        <f>IFERROR(VLOOKUP($A5003,Registros!$B$2:$G$6000,6,0),IFERROR(VLOOKUP($D5003,Winback!$B$2:$C$300,2,0),""))</f>
        <v/>
      </c>
      <c r="S5003">
        <f>IF($E5003=1,"NP","")&amp;IF($G5003=1,"+MOV","")&amp;IF($I5003=1,"+CS","")&amp;IF($K5003=1,"+WB","")</f>
        <v/>
      </c>
      <c r="T5003">
        <f>$E5003+$G5003+$I5003+$K5003</f>
        <v/>
      </c>
    </row>
    <row r="5004">
      <c r="A5004" t="inlineStr">
        <is>
          <t>WB-SUSANAKONG</t>
        </is>
      </c>
      <c r="B5004" t="inlineStr"/>
      <c r="C5004" t="inlineStr">
        <is>
          <t>Susana Kong</t>
        </is>
      </c>
      <c r="D5004" t="inlineStr">
        <is>
          <t>SUSANAKONG</t>
        </is>
      </c>
      <c r="E5004">
        <f>IF(COUNTIFS(Registros!$A$2:$A$6000,"NP",Registros!$B$2:$B$6000,$A5004)&gt;0,1,0)</f>
        <v/>
      </c>
      <c r="F5004">
        <f>IF($E5004=1,SUMIFS(Registros!$F$2:$F$6000,Registros!$A$2:$A$6000,"NP",Registros!$B$2:$B$6000,$A5004),0)</f>
        <v/>
      </c>
      <c r="G5004">
        <f>IF(COUNTIFS(Registros!$A$2:$A$6000,"MOV",Registros!$B$2:$B$6000,$A5004)&gt;0,1,0)</f>
        <v/>
      </c>
      <c r="H5004">
        <f>IF($G5004=1,SUMIFS(Registros!$F$2:$F$6000,Registros!$A$2:$A$6000,"MOV",Registros!$B$2:$B$6000,$A5004),0)</f>
        <v/>
      </c>
      <c r="I5004">
        <f>IF(COUNTIFS(Registros!$A$2:$A$6000,"CS",Registros!$B$2:$B$6000,$A5004)&gt;0,1,0)</f>
        <v/>
      </c>
      <c r="J5004">
        <f>IF($I5004=1,SUMIFS(Registros!$I$2:$I$6000,Registros!$A$2:$A$6000,"CS",Registros!$B$2:$B$6000,$A5004),0)</f>
        <v/>
      </c>
      <c r="K5004">
        <f>IF(COUNTIFS(Winback!$K$2:$K$300,$D5004)&gt;0,1,0)</f>
        <v/>
      </c>
      <c r="L5004">
        <f>IF(AND($K5004=1,LEFT($A5004,3)="WB-"),SUMIFS(Winback!$D$2:$D$300,Winback!$K$2:$K$300,$D5004),0)</f>
        <v/>
      </c>
      <c r="M5004">
        <f>IF(OR($E5004=1,$G5004=1,SUMIFS(Registros!$J$2:$J$6000,Registros!$B$2:$B$6000,$A5004)&gt;0),1,0)</f>
        <v/>
      </c>
      <c r="N5004">
        <f>IF($J5004&gt;0,1,IF(COUNTIFS(Registros!$A$2:$A$6000,"CS",Registros!$B$2:$B$6000,$A5004,Registros!$K$2:$K$6000,"&lt;&gt;")&gt;0,1,0))</f>
        <v/>
      </c>
      <c r="O5004">
        <f>IF(AND($K5004=1,$E5004=0,$G5004=0,$I5004=0),"WINBACK",IF(AND($M5004=1,$N5004&gt;0),"CONVERGENTE",IF($M5004=1,"SOLO MÓVIL",IF($N5004&gt;0,"SOLO FIJO / INTERNET","SIN SERVICIOS"))))</f>
        <v/>
      </c>
      <c r="P5004">
        <f>IF($O5004="WINBACK","Recuperar (winback)",IF($O5004="CONVERGENTE","Upgrade / más líneas",IF($O5004="SOLO MÓVIL","Ofrecer fijo + internet (FLBBTV)",IF($O5004="SOLO FIJO / INTERNET","Ofrecer línea móvil Nextphone","Oferta completa (móvil + fijo + internet)"))))</f>
        <v/>
      </c>
      <c r="Q5004">
        <f>$F5004+$H5004+$L5004</f>
        <v/>
      </c>
      <c r="R5004">
        <f>IFERROR(VLOOKUP($A5004,Registros!$B$2:$G$6000,6,0),IFERROR(VLOOKUP($D5004,Winback!$B$2:$C$300,2,0),""))</f>
        <v/>
      </c>
      <c r="S5004">
        <f>IF($E5004=1,"NP","")&amp;IF($G5004=1,"+MOV","")&amp;IF($I5004=1,"+CS","")&amp;IF($K5004=1,"+WB","")</f>
        <v/>
      </c>
      <c r="T5004">
        <f>$E5004+$G5004+$I5004+$K5004</f>
        <v/>
      </c>
    </row>
    <row r="5005">
      <c r="A5005" t="inlineStr">
        <is>
          <t>WB-GAMIMEXPORTI</t>
        </is>
      </c>
      <c r="B5005" t="inlineStr"/>
      <c r="C5005" t="inlineStr">
        <is>
          <t>GAM IMEXPORT INTERNATIONAL SOLUTION SA</t>
        </is>
      </c>
      <c r="D5005" t="inlineStr">
        <is>
          <t>GAMIMEXPORTINTERNATIONALSOLUTIONSA</t>
        </is>
      </c>
      <c r="E5005">
        <f>IF(COUNTIFS(Registros!$A$2:$A$6000,"NP",Registros!$B$2:$B$6000,$A5005)&gt;0,1,0)</f>
        <v/>
      </c>
      <c r="F5005">
        <f>IF($E5005=1,SUMIFS(Registros!$F$2:$F$6000,Registros!$A$2:$A$6000,"NP",Registros!$B$2:$B$6000,$A5005),0)</f>
        <v/>
      </c>
      <c r="G5005">
        <f>IF(COUNTIFS(Registros!$A$2:$A$6000,"MOV",Registros!$B$2:$B$6000,$A5005)&gt;0,1,0)</f>
        <v/>
      </c>
      <c r="H5005">
        <f>IF($G5005=1,SUMIFS(Registros!$F$2:$F$6000,Registros!$A$2:$A$6000,"MOV",Registros!$B$2:$B$6000,$A5005),0)</f>
        <v/>
      </c>
      <c r="I5005">
        <f>IF(COUNTIFS(Registros!$A$2:$A$6000,"CS",Registros!$B$2:$B$6000,$A5005)&gt;0,1,0)</f>
        <v/>
      </c>
      <c r="J5005">
        <f>IF($I5005=1,SUMIFS(Registros!$I$2:$I$6000,Registros!$A$2:$A$6000,"CS",Registros!$B$2:$B$6000,$A5005),0)</f>
        <v/>
      </c>
      <c r="K5005">
        <f>IF(COUNTIFS(Winback!$K$2:$K$300,$D5005)&gt;0,1,0)</f>
        <v/>
      </c>
      <c r="L5005">
        <f>IF(AND($K5005=1,LEFT($A5005,3)="WB-"),SUMIFS(Winback!$D$2:$D$300,Winback!$K$2:$K$300,$D5005),0)</f>
        <v/>
      </c>
      <c r="M5005">
        <f>IF(OR($E5005=1,$G5005=1,SUMIFS(Registros!$J$2:$J$6000,Registros!$B$2:$B$6000,$A5005)&gt;0),1,0)</f>
        <v/>
      </c>
      <c r="N5005">
        <f>IF($J5005&gt;0,1,IF(COUNTIFS(Registros!$A$2:$A$6000,"CS",Registros!$B$2:$B$6000,$A5005,Registros!$K$2:$K$6000,"&lt;&gt;")&gt;0,1,0))</f>
        <v/>
      </c>
      <c r="O5005">
        <f>IF(AND($K5005=1,$E5005=0,$G5005=0,$I5005=0),"WINBACK",IF(AND($M5005=1,$N5005&gt;0),"CONVERGENTE",IF($M5005=1,"SOLO MÓVIL",IF($N5005&gt;0,"SOLO FIJO / INTERNET","SIN SERVICIOS"))))</f>
        <v/>
      </c>
      <c r="P5005">
        <f>IF($O5005="WINBACK","Recuperar (winback)",IF($O5005="CONVERGENTE","Upgrade / más líneas",IF($O5005="SOLO MÓVIL","Ofrecer fijo + internet (FLBBTV)",IF($O5005="SOLO FIJO / INTERNET","Ofrecer línea móvil Nextphone","Oferta completa (móvil + fijo + internet)"))))</f>
        <v/>
      </c>
      <c r="Q5005">
        <f>$F5005+$H5005+$L5005</f>
        <v/>
      </c>
      <c r="R5005">
        <f>IFERROR(VLOOKUP($A5005,Registros!$B$2:$G$6000,6,0),IFERROR(VLOOKUP($D5005,Winback!$B$2:$C$300,2,0),""))</f>
        <v/>
      </c>
      <c r="S5005">
        <f>IF($E5005=1,"NP","")&amp;IF($G5005=1,"+MOV","")&amp;IF($I5005=1,"+CS","")&amp;IF($K5005=1,"+WB","")</f>
        <v/>
      </c>
      <c r="T5005">
        <f>$E5005+$G5005+$I5005+$K5005</f>
        <v/>
      </c>
    </row>
    <row r="5006">
      <c r="A5006" t="inlineStr">
        <is>
          <t>WB-PHMARGUISTOW</t>
        </is>
      </c>
      <c r="B5006" t="inlineStr"/>
      <c r="C5006" t="inlineStr">
        <is>
          <t>Ph Marguis Tower .</t>
        </is>
      </c>
      <c r="D5006" t="inlineStr">
        <is>
          <t>PHMARGUISTOWER</t>
        </is>
      </c>
      <c r="E5006">
        <f>IF(COUNTIFS(Registros!$A$2:$A$6000,"NP",Registros!$B$2:$B$6000,$A5006)&gt;0,1,0)</f>
        <v/>
      </c>
      <c r="F5006">
        <f>IF($E5006=1,SUMIFS(Registros!$F$2:$F$6000,Registros!$A$2:$A$6000,"NP",Registros!$B$2:$B$6000,$A5006),0)</f>
        <v/>
      </c>
      <c r="G5006">
        <f>IF(COUNTIFS(Registros!$A$2:$A$6000,"MOV",Registros!$B$2:$B$6000,$A5006)&gt;0,1,0)</f>
        <v/>
      </c>
      <c r="H5006">
        <f>IF($G5006=1,SUMIFS(Registros!$F$2:$F$6000,Registros!$A$2:$A$6000,"MOV",Registros!$B$2:$B$6000,$A5006),0)</f>
        <v/>
      </c>
      <c r="I5006">
        <f>IF(COUNTIFS(Registros!$A$2:$A$6000,"CS",Registros!$B$2:$B$6000,$A5006)&gt;0,1,0)</f>
        <v/>
      </c>
      <c r="J5006">
        <f>IF($I5006=1,SUMIFS(Registros!$I$2:$I$6000,Registros!$A$2:$A$6000,"CS",Registros!$B$2:$B$6000,$A5006),0)</f>
        <v/>
      </c>
      <c r="K5006">
        <f>IF(COUNTIFS(Winback!$K$2:$K$300,$D5006)&gt;0,1,0)</f>
        <v/>
      </c>
      <c r="L5006">
        <f>IF(AND($K5006=1,LEFT($A5006,3)="WB-"),SUMIFS(Winback!$D$2:$D$300,Winback!$K$2:$K$300,$D5006),0)</f>
        <v/>
      </c>
      <c r="M5006">
        <f>IF(OR($E5006=1,$G5006=1,SUMIFS(Registros!$J$2:$J$6000,Registros!$B$2:$B$6000,$A5006)&gt;0),1,0)</f>
        <v/>
      </c>
      <c r="N5006">
        <f>IF($J5006&gt;0,1,IF(COUNTIFS(Registros!$A$2:$A$6000,"CS",Registros!$B$2:$B$6000,$A5006,Registros!$K$2:$K$6000,"&lt;&gt;")&gt;0,1,0))</f>
        <v/>
      </c>
      <c r="O5006">
        <f>IF(AND($K5006=1,$E5006=0,$G5006=0,$I5006=0),"WINBACK",IF(AND($M5006=1,$N5006&gt;0),"CONVERGENTE",IF($M5006=1,"SOLO MÓVIL",IF($N5006&gt;0,"SOLO FIJO / INTERNET","SIN SERVICIOS"))))</f>
        <v/>
      </c>
      <c r="P5006">
        <f>IF($O5006="WINBACK","Recuperar (winback)",IF($O5006="CONVERGENTE","Upgrade / más líneas",IF($O5006="SOLO MÓVIL","Ofrecer fijo + internet (FLBBTV)",IF($O5006="SOLO FIJO / INTERNET","Ofrecer línea móvil Nextphone","Oferta completa (móvil + fijo + internet)"))))</f>
        <v/>
      </c>
      <c r="Q5006">
        <f>$F5006+$H5006+$L5006</f>
        <v/>
      </c>
      <c r="R5006">
        <f>IFERROR(VLOOKUP($A5006,Registros!$B$2:$G$6000,6,0),IFERROR(VLOOKUP($D5006,Winback!$B$2:$C$300,2,0),""))</f>
        <v/>
      </c>
      <c r="S5006">
        <f>IF($E5006=1,"NP","")&amp;IF($G5006=1,"+MOV","")&amp;IF($I5006=1,"+CS","")&amp;IF($K5006=1,"+WB","")</f>
        <v/>
      </c>
      <c r="T5006">
        <f>$E5006+$G5006+$I5006+$K5006</f>
        <v/>
      </c>
    </row>
    <row r="5007">
      <c r="A5007" t="inlineStr">
        <is>
          <t>WB-SHANTINPANAM</t>
        </is>
      </c>
      <c r="B5007" t="inlineStr"/>
      <c r="C5007" t="inlineStr">
        <is>
          <t>SHANTIN PANAMA</t>
        </is>
      </c>
      <c r="D5007" t="inlineStr">
        <is>
          <t>SHANTINPANAMA</t>
        </is>
      </c>
      <c r="E5007">
        <f>IF(COUNTIFS(Registros!$A$2:$A$6000,"NP",Registros!$B$2:$B$6000,$A5007)&gt;0,1,0)</f>
        <v/>
      </c>
      <c r="F5007">
        <f>IF($E5007=1,SUMIFS(Registros!$F$2:$F$6000,Registros!$A$2:$A$6000,"NP",Registros!$B$2:$B$6000,$A5007),0)</f>
        <v/>
      </c>
      <c r="G5007">
        <f>IF(COUNTIFS(Registros!$A$2:$A$6000,"MOV",Registros!$B$2:$B$6000,$A5007)&gt;0,1,0)</f>
        <v/>
      </c>
      <c r="H5007">
        <f>IF($G5007=1,SUMIFS(Registros!$F$2:$F$6000,Registros!$A$2:$A$6000,"MOV",Registros!$B$2:$B$6000,$A5007),0)</f>
        <v/>
      </c>
      <c r="I5007">
        <f>IF(COUNTIFS(Registros!$A$2:$A$6000,"CS",Registros!$B$2:$B$6000,$A5007)&gt;0,1,0)</f>
        <v/>
      </c>
      <c r="J5007">
        <f>IF($I5007=1,SUMIFS(Registros!$I$2:$I$6000,Registros!$A$2:$A$6000,"CS",Registros!$B$2:$B$6000,$A5007),0)</f>
        <v/>
      </c>
      <c r="K5007">
        <f>IF(COUNTIFS(Winback!$K$2:$K$300,$D5007)&gt;0,1,0)</f>
        <v/>
      </c>
      <c r="L5007">
        <f>IF(AND($K5007=1,LEFT($A5007,3)="WB-"),SUMIFS(Winback!$D$2:$D$300,Winback!$K$2:$K$300,$D5007),0)</f>
        <v/>
      </c>
      <c r="M5007">
        <f>IF(OR($E5007=1,$G5007=1,SUMIFS(Registros!$J$2:$J$6000,Registros!$B$2:$B$6000,$A5007)&gt;0),1,0)</f>
        <v/>
      </c>
      <c r="N5007">
        <f>IF($J5007&gt;0,1,IF(COUNTIFS(Registros!$A$2:$A$6000,"CS",Registros!$B$2:$B$6000,$A5007,Registros!$K$2:$K$6000,"&lt;&gt;")&gt;0,1,0))</f>
        <v/>
      </c>
      <c r="O5007">
        <f>IF(AND($K5007=1,$E5007=0,$G5007=0,$I5007=0),"WINBACK",IF(AND($M5007=1,$N5007&gt;0),"CONVERGENTE",IF($M5007=1,"SOLO MÓVIL",IF($N5007&gt;0,"SOLO FIJO / INTERNET","SIN SERVICIOS"))))</f>
        <v/>
      </c>
      <c r="P5007">
        <f>IF($O5007="WINBACK","Recuperar (winback)",IF($O5007="CONVERGENTE","Upgrade / más líneas",IF($O5007="SOLO MÓVIL","Ofrecer fijo + internet (FLBBTV)",IF($O5007="SOLO FIJO / INTERNET","Ofrecer línea móvil Nextphone","Oferta completa (móvil + fijo + internet)"))))</f>
        <v/>
      </c>
      <c r="Q5007">
        <f>$F5007+$H5007+$L5007</f>
        <v/>
      </c>
      <c r="R5007">
        <f>IFERROR(VLOOKUP($A5007,Registros!$B$2:$G$6000,6,0),IFERROR(VLOOKUP($D5007,Winback!$B$2:$C$300,2,0),""))</f>
        <v/>
      </c>
      <c r="S5007">
        <f>IF($E5007=1,"NP","")&amp;IF($G5007=1,"+MOV","")&amp;IF($I5007=1,"+CS","")&amp;IF($K5007=1,"+WB","")</f>
        <v/>
      </c>
      <c r="T5007">
        <f>$E5007+$G5007+$I5007+$K5007</f>
        <v/>
      </c>
    </row>
    <row r="5008">
      <c r="A5008" t="inlineStr">
        <is>
          <t>WB-YESSICAVALLE</t>
        </is>
      </c>
      <c r="B5008" t="inlineStr"/>
      <c r="C5008" t="inlineStr">
        <is>
          <t>Yessica Vallecillo Rodriguez</t>
        </is>
      </c>
      <c r="D5008" t="inlineStr">
        <is>
          <t>YESSICAVALLECILLORODRIGUEZ</t>
        </is>
      </c>
      <c r="E5008">
        <f>IF(COUNTIFS(Registros!$A$2:$A$6000,"NP",Registros!$B$2:$B$6000,$A5008)&gt;0,1,0)</f>
        <v/>
      </c>
      <c r="F5008">
        <f>IF($E5008=1,SUMIFS(Registros!$F$2:$F$6000,Registros!$A$2:$A$6000,"NP",Registros!$B$2:$B$6000,$A5008),0)</f>
        <v/>
      </c>
      <c r="G5008">
        <f>IF(COUNTIFS(Registros!$A$2:$A$6000,"MOV",Registros!$B$2:$B$6000,$A5008)&gt;0,1,0)</f>
        <v/>
      </c>
      <c r="H5008">
        <f>IF($G5008=1,SUMIFS(Registros!$F$2:$F$6000,Registros!$A$2:$A$6000,"MOV",Registros!$B$2:$B$6000,$A5008),0)</f>
        <v/>
      </c>
      <c r="I5008">
        <f>IF(COUNTIFS(Registros!$A$2:$A$6000,"CS",Registros!$B$2:$B$6000,$A5008)&gt;0,1,0)</f>
        <v/>
      </c>
      <c r="J5008">
        <f>IF($I5008=1,SUMIFS(Registros!$I$2:$I$6000,Registros!$A$2:$A$6000,"CS",Registros!$B$2:$B$6000,$A5008),0)</f>
        <v/>
      </c>
      <c r="K5008">
        <f>IF(COUNTIFS(Winback!$K$2:$K$300,$D5008)&gt;0,1,0)</f>
        <v/>
      </c>
      <c r="L5008">
        <f>IF(AND($K5008=1,LEFT($A5008,3)="WB-"),SUMIFS(Winback!$D$2:$D$300,Winback!$K$2:$K$300,$D5008),0)</f>
        <v/>
      </c>
      <c r="M5008">
        <f>IF(OR($E5008=1,$G5008=1,SUMIFS(Registros!$J$2:$J$6000,Registros!$B$2:$B$6000,$A5008)&gt;0),1,0)</f>
        <v/>
      </c>
      <c r="N5008">
        <f>IF($J5008&gt;0,1,IF(COUNTIFS(Registros!$A$2:$A$6000,"CS",Registros!$B$2:$B$6000,$A5008,Registros!$K$2:$K$6000,"&lt;&gt;")&gt;0,1,0))</f>
        <v/>
      </c>
      <c r="O5008">
        <f>IF(AND($K5008=1,$E5008=0,$G5008=0,$I5008=0),"WINBACK",IF(AND($M5008=1,$N5008&gt;0),"CONVERGENTE",IF($M5008=1,"SOLO MÓVIL",IF($N5008&gt;0,"SOLO FIJO / INTERNET","SIN SERVICIOS"))))</f>
        <v/>
      </c>
      <c r="P5008">
        <f>IF($O5008="WINBACK","Recuperar (winback)",IF($O5008="CONVERGENTE","Upgrade / más líneas",IF($O5008="SOLO MÓVIL","Ofrecer fijo + internet (FLBBTV)",IF($O5008="SOLO FIJO / INTERNET","Ofrecer línea móvil Nextphone","Oferta completa (móvil + fijo + internet)"))))</f>
        <v/>
      </c>
      <c r="Q5008">
        <f>$F5008+$H5008+$L5008</f>
        <v/>
      </c>
      <c r="R5008">
        <f>IFERROR(VLOOKUP($A5008,Registros!$B$2:$G$6000,6,0),IFERROR(VLOOKUP($D5008,Winback!$B$2:$C$300,2,0),""))</f>
        <v/>
      </c>
      <c r="S5008">
        <f>IF($E5008=1,"NP","")&amp;IF($G5008=1,"+MOV","")&amp;IF($I5008=1,"+CS","")&amp;IF($K5008=1,"+WB","")</f>
        <v/>
      </c>
      <c r="T5008">
        <f>$E5008+$G5008+$I5008+$K5008</f>
        <v/>
      </c>
    </row>
    <row r="5009">
      <c r="A5009" t="inlineStr">
        <is>
          <t>WB-GLODENMOTORS</t>
        </is>
      </c>
      <c r="B5009" t="inlineStr"/>
      <c r="C5009" t="inlineStr">
        <is>
          <t>Gloden Motors S.A.</t>
        </is>
      </c>
      <c r="D5009" t="inlineStr">
        <is>
          <t>GLODENMOTORSSA</t>
        </is>
      </c>
      <c r="E5009">
        <f>IF(COUNTIFS(Registros!$A$2:$A$6000,"NP",Registros!$B$2:$B$6000,$A5009)&gt;0,1,0)</f>
        <v/>
      </c>
      <c r="F5009">
        <f>IF($E5009=1,SUMIFS(Registros!$F$2:$F$6000,Registros!$A$2:$A$6000,"NP",Registros!$B$2:$B$6000,$A5009),0)</f>
        <v/>
      </c>
      <c r="G5009">
        <f>IF(COUNTIFS(Registros!$A$2:$A$6000,"MOV",Registros!$B$2:$B$6000,$A5009)&gt;0,1,0)</f>
        <v/>
      </c>
      <c r="H5009">
        <f>IF($G5009=1,SUMIFS(Registros!$F$2:$F$6000,Registros!$A$2:$A$6000,"MOV",Registros!$B$2:$B$6000,$A5009),0)</f>
        <v/>
      </c>
      <c r="I5009">
        <f>IF(COUNTIFS(Registros!$A$2:$A$6000,"CS",Registros!$B$2:$B$6000,$A5009)&gt;0,1,0)</f>
        <v/>
      </c>
      <c r="J5009">
        <f>IF($I5009=1,SUMIFS(Registros!$I$2:$I$6000,Registros!$A$2:$A$6000,"CS",Registros!$B$2:$B$6000,$A5009),0)</f>
        <v/>
      </c>
      <c r="K5009">
        <f>IF(COUNTIFS(Winback!$K$2:$K$300,$D5009)&gt;0,1,0)</f>
        <v/>
      </c>
      <c r="L5009">
        <f>IF(AND($K5009=1,LEFT($A5009,3)="WB-"),SUMIFS(Winback!$D$2:$D$300,Winback!$K$2:$K$300,$D5009),0)</f>
        <v/>
      </c>
      <c r="M5009">
        <f>IF(OR($E5009=1,$G5009=1,SUMIFS(Registros!$J$2:$J$6000,Registros!$B$2:$B$6000,$A5009)&gt;0),1,0)</f>
        <v/>
      </c>
      <c r="N5009">
        <f>IF($J5009&gt;0,1,IF(COUNTIFS(Registros!$A$2:$A$6000,"CS",Registros!$B$2:$B$6000,$A5009,Registros!$K$2:$K$6000,"&lt;&gt;")&gt;0,1,0))</f>
        <v/>
      </c>
      <c r="O5009">
        <f>IF(AND($K5009=1,$E5009=0,$G5009=0,$I5009=0),"WINBACK",IF(AND($M5009=1,$N5009&gt;0),"CONVERGENTE",IF($M5009=1,"SOLO MÓVIL",IF($N5009&gt;0,"SOLO FIJO / INTERNET","SIN SERVICIOS"))))</f>
        <v/>
      </c>
      <c r="P5009">
        <f>IF($O5009="WINBACK","Recuperar (winback)",IF($O5009="CONVERGENTE","Upgrade / más líneas",IF($O5009="SOLO MÓVIL","Ofrecer fijo + internet (FLBBTV)",IF($O5009="SOLO FIJO / INTERNET","Ofrecer línea móvil Nextphone","Oferta completa (móvil + fijo + internet)"))))</f>
        <v/>
      </c>
      <c r="Q5009">
        <f>$F5009+$H5009+$L5009</f>
        <v/>
      </c>
      <c r="R5009">
        <f>IFERROR(VLOOKUP($A5009,Registros!$B$2:$G$6000,6,0),IFERROR(VLOOKUP($D5009,Winback!$B$2:$C$300,2,0),""))</f>
        <v/>
      </c>
      <c r="S5009">
        <f>IF($E5009=1,"NP","")&amp;IF($G5009=1,"+MOV","")&amp;IF($I5009=1,"+CS","")&amp;IF($K5009=1,"+WB","")</f>
        <v/>
      </c>
      <c r="T5009">
        <f>$E5009+$G5009+$I5009+$K5009</f>
        <v/>
      </c>
    </row>
    <row r="5010">
      <c r="A5010" t="inlineStr">
        <is>
          <t>WB-CESARAUGUSTO</t>
        </is>
      </c>
      <c r="B5010" t="inlineStr"/>
      <c r="C5010" t="inlineStr">
        <is>
          <t>CESAR AUGUSTO MUÑOZ MORENO</t>
        </is>
      </c>
      <c r="D5010" t="inlineStr">
        <is>
          <t>CESARAUGUSTOMUNOZMORENO</t>
        </is>
      </c>
      <c r="E5010">
        <f>IF(COUNTIFS(Registros!$A$2:$A$6000,"NP",Registros!$B$2:$B$6000,$A5010)&gt;0,1,0)</f>
        <v/>
      </c>
      <c r="F5010">
        <f>IF($E5010=1,SUMIFS(Registros!$F$2:$F$6000,Registros!$A$2:$A$6000,"NP",Registros!$B$2:$B$6000,$A5010),0)</f>
        <v/>
      </c>
      <c r="G5010">
        <f>IF(COUNTIFS(Registros!$A$2:$A$6000,"MOV",Registros!$B$2:$B$6000,$A5010)&gt;0,1,0)</f>
        <v/>
      </c>
      <c r="H5010">
        <f>IF($G5010=1,SUMIFS(Registros!$F$2:$F$6000,Registros!$A$2:$A$6000,"MOV",Registros!$B$2:$B$6000,$A5010),0)</f>
        <v/>
      </c>
      <c r="I5010">
        <f>IF(COUNTIFS(Registros!$A$2:$A$6000,"CS",Registros!$B$2:$B$6000,$A5010)&gt;0,1,0)</f>
        <v/>
      </c>
      <c r="J5010">
        <f>IF($I5010=1,SUMIFS(Registros!$I$2:$I$6000,Registros!$A$2:$A$6000,"CS",Registros!$B$2:$B$6000,$A5010),0)</f>
        <v/>
      </c>
      <c r="K5010">
        <f>IF(COUNTIFS(Winback!$K$2:$K$300,$D5010)&gt;0,1,0)</f>
        <v/>
      </c>
      <c r="L5010">
        <f>IF(AND($K5010=1,LEFT($A5010,3)="WB-"),SUMIFS(Winback!$D$2:$D$300,Winback!$K$2:$K$300,$D5010),0)</f>
        <v/>
      </c>
      <c r="M5010">
        <f>IF(OR($E5010=1,$G5010=1,SUMIFS(Registros!$J$2:$J$6000,Registros!$B$2:$B$6000,$A5010)&gt;0),1,0)</f>
        <v/>
      </c>
      <c r="N5010">
        <f>IF($J5010&gt;0,1,IF(COUNTIFS(Registros!$A$2:$A$6000,"CS",Registros!$B$2:$B$6000,$A5010,Registros!$K$2:$K$6000,"&lt;&gt;")&gt;0,1,0))</f>
        <v/>
      </c>
      <c r="O5010">
        <f>IF(AND($K5010=1,$E5010=0,$G5010=0,$I5010=0),"WINBACK",IF(AND($M5010=1,$N5010&gt;0),"CONVERGENTE",IF($M5010=1,"SOLO MÓVIL",IF($N5010&gt;0,"SOLO FIJO / INTERNET","SIN SERVICIOS"))))</f>
        <v/>
      </c>
      <c r="P5010">
        <f>IF($O5010="WINBACK","Recuperar (winback)",IF($O5010="CONVERGENTE","Upgrade / más líneas",IF($O5010="SOLO MÓVIL","Ofrecer fijo + internet (FLBBTV)",IF($O5010="SOLO FIJO / INTERNET","Ofrecer línea móvil Nextphone","Oferta completa (móvil + fijo + internet)"))))</f>
        <v/>
      </c>
      <c r="Q5010">
        <f>$F5010+$H5010+$L5010</f>
        <v/>
      </c>
      <c r="R5010">
        <f>IFERROR(VLOOKUP($A5010,Registros!$B$2:$G$6000,6,0),IFERROR(VLOOKUP($D5010,Winback!$B$2:$C$300,2,0),""))</f>
        <v/>
      </c>
      <c r="S5010">
        <f>IF($E5010=1,"NP","")&amp;IF($G5010=1,"+MOV","")&amp;IF($I5010=1,"+CS","")&amp;IF($K5010=1,"+WB","")</f>
        <v/>
      </c>
      <c r="T5010">
        <f>$E5010+$G5010+$I5010+$K5010</f>
        <v/>
      </c>
    </row>
    <row r="5011">
      <c r="A5011" t="inlineStr">
        <is>
          <t>WB-POERBECIASEP</t>
        </is>
      </c>
      <c r="B5011" t="inlineStr"/>
      <c r="C5011" t="inlineStr">
        <is>
          <t>POERBE &amp; CIA, S. EP</t>
        </is>
      </c>
      <c r="D5011" t="inlineStr">
        <is>
          <t>POERBECIASEP</t>
        </is>
      </c>
      <c r="E5011">
        <f>IF(COUNTIFS(Registros!$A$2:$A$6000,"NP",Registros!$B$2:$B$6000,$A5011)&gt;0,1,0)</f>
        <v/>
      </c>
      <c r="F5011">
        <f>IF($E5011=1,SUMIFS(Registros!$F$2:$F$6000,Registros!$A$2:$A$6000,"NP",Registros!$B$2:$B$6000,$A5011),0)</f>
        <v/>
      </c>
      <c r="G5011">
        <f>IF(COUNTIFS(Registros!$A$2:$A$6000,"MOV",Registros!$B$2:$B$6000,$A5011)&gt;0,1,0)</f>
        <v/>
      </c>
      <c r="H5011">
        <f>IF($G5011=1,SUMIFS(Registros!$F$2:$F$6000,Registros!$A$2:$A$6000,"MOV",Registros!$B$2:$B$6000,$A5011),0)</f>
        <v/>
      </c>
      <c r="I5011">
        <f>IF(COUNTIFS(Registros!$A$2:$A$6000,"CS",Registros!$B$2:$B$6000,$A5011)&gt;0,1,0)</f>
        <v/>
      </c>
      <c r="J5011">
        <f>IF($I5011=1,SUMIFS(Registros!$I$2:$I$6000,Registros!$A$2:$A$6000,"CS",Registros!$B$2:$B$6000,$A5011),0)</f>
        <v/>
      </c>
      <c r="K5011">
        <f>IF(COUNTIFS(Winback!$K$2:$K$300,$D5011)&gt;0,1,0)</f>
        <v/>
      </c>
      <c r="L5011">
        <f>IF(AND($K5011=1,LEFT($A5011,3)="WB-"),SUMIFS(Winback!$D$2:$D$300,Winback!$K$2:$K$300,$D5011),0)</f>
        <v/>
      </c>
      <c r="M5011">
        <f>IF(OR($E5011=1,$G5011=1,SUMIFS(Registros!$J$2:$J$6000,Registros!$B$2:$B$6000,$A5011)&gt;0),1,0)</f>
        <v/>
      </c>
      <c r="N5011">
        <f>IF($J5011&gt;0,1,IF(COUNTIFS(Registros!$A$2:$A$6000,"CS",Registros!$B$2:$B$6000,$A5011,Registros!$K$2:$K$6000,"&lt;&gt;")&gt;0,1,0))</f>
        <v/>
      </c>
      <c r="O5011">
        <f>IF(AND($K5011=1,$E5011=0,$G5011=0,$I5011=0),"WINBACK",IF(AND($M5011=1,$N5011&gt;0),"CONVERGENTE",IF($M5011=1,"SOLO MÓVIL",IF($N5011&gt;0,"SOLO FIJO / INTERNET","SIN SERVICIOS"))))</f>
        <v/>
      </c>
      <c r="P5011">
        <f>IF($O5011="WINBACK","Recuperar (winback)",IF($O5011="CONVERGENTE","Upgrade / más líneas",IF($O5011="SOLO MÓVIL","Ofrecer fijo + internet (FLBBTV)",IF($O5011="SOLO FIJO / INTERNET","Ofrecer línea móvil Nextphone","Oferta completa (móvil + fijo + internet)"))))</f>
        <v/>
      </c>
      <c r="Q5011">
        <f>$F5011+$H5011+$L5011</f>
        <v/>
      </c>
      <c r="R5011">
        <f>IFERROR(VLOOKUP($A5011,Registros!$B$2:$G$6000,6,0),IFERROR(VLOOKUP($D5011,Winback!$B$2:$C$300,2,0),""))</f>
        <v/>
      </c>
      <c r="S5011">
        <f>IF($E5011=1,"NP","")&amp;IF($G5011=1,"+MOV","")&amp;IF($I5011=1,"+CS","")&amp;IF($K5011=1,"+WB","")</f>
        <v/>
      </c>
      <c r="T5011">
        <f>$E5011+$G5011+$I5011+$K5011</f>
        <v/>
      </c>
    </row>
    <row r="5012">
      <c r="A5012" t="inlineStr">
        <is>
          <t>WB-EVARISTOSANG</t>
        </is>
      </c>
      <c r="B5012" t="inlineStr"/>
      <c r="C5012" t="inlineStr">
        <is>
          <t>EVARISTO SANGUILLEN</t>
        </is>
      </c>
      <c r="D5012" t="inlineStr">
        <is>
          <t>EVARISTOSANGUILLEN</t>
        </is>
      </c>
      <c r="E5012">
        <f>IF(COUNTIFS(Registros!$A$2:$A$6000,"NP",Registros!$B$2:$B$6000,$A5012)&gt;0,1,0)</f>
        <v/>
      </c>
      <c r="F5012">
        <f>IF($E5012=1,SUMIFS(Registros!$F$2:$F$6000,Registros!$A$2:$A$6000,"NP",Registros!$B$2:$B$6000,$A5012),0)</f>
        <v/>
      </c>
      <c r="G5012">
        <f>IF(COUNTIFS(Registros!$A$2:$A$6000,"MOV",Registros!$B$2:$B$6000,$A5012)&gt;0,1,0)</f>
        <v/>
      </c>
      <c r="H5012">
        <f>IF($G5012=1,SUMIFS(Registros!$F$2:$F$6000,Registros!$A$2:$A$6000,"MOV",Registros!$B$2:$B$6000,$A5012),0)</f>
        <v/>
      </c>
      <c r="I5012">
        <f>IF(COUNTIFS(Registros!$A$2:$A$6000,"CS",Registros!$B$2:$B$6000,$A5012)&gt;0,1,0)</f>
        <v/>
      </c>
      <c r="J5012">
        <f>IF($I5012=1,SUMIFS(Registros!$I$2:$I$6000,Registros!$A$2:$A$6000,"CS",Registros!$B$2:$B$6000,$A5012),0)</f>
        <v/>
      </c>
      <c r="K5012">
        <f>IF(COUNTIFS(Winback!$K$2:$K$300,$D5012)&gt;0,1,0)</f>
        <v/>
      </c>
      <c r="L5012">
        <f>IF(AND($K5012=1,LEFT($A5012,3)="WB-"),SUMIFS(Winback!$D$2:$D$300,Winback!$K$2:$K$300,$D5012),0)</f>
        <v/>
      </c>
      <c r="M5012">
        <f>IF(OR($E5012=1,$G5012=1,SUMIFS(Registros!$J$2:$J$6000,Registros!$B$2:$B$6000,$A5012)&gt;0),1,0)</f>
        <v/>
      </c>
      <c r="N5012">
        <f>IF($J5012&gt;0,1,IF(COUNTIFS(Registros!$A$2:$A$6000,"CS",Registros!$B$2:$B$6000,$A5012,Registros!$K$2:$K$6000,"&lt;&gt;")&gt;0,1,0))</f>
        <v/>
      </c>
      <c r="O5012">
        <f>IF(AND($K5012=1,$E5012=0,$G5012=0,$I5012=0),"WINBACK",IF(AND($M5012=1,$N5012&gt;0),"CONVERGENTE",IF($M5012=1,"SOLO MÓVIL",IF($N5012&gt;0,"SOLO FIJO / INTERNET","SIN SERVICIOS"))))</f>
        <v/>
      </c>
      <c r="P5012">
        <f>IF($O5012="WINBACK","Recuperar (winback)",IF($O5012="CONVERGENTE","Upgrade / más líneas",IF($O5012="SOLO MÓVIL","Ofrecer fijo + internet (FLBBTV)",IF($O5012="SOLO FIJO / INTERNET","Ofrecer línea móvil Nextphone","Oferta completa (móvil + fijo + internet)"))))</f>
        <v/>
      </c>
      <c r="Q5012">
        <f>$F5012+$H5012+$L5012</f>
        <v/>
      </c>
      <c r="R5012">
        <f>IFERROR(VLOOKUP($A5012,Registros!$B$2:$G$6000,6,0),IFERROR(VLOOKUP($D5012,Winback!$B$2:$C$300,2,0),""))</f>
        <v/>
      </c>
      <c r="S5012">
        <f>IF($E5012=1,"NP","")&amp;IF($G5012=1,"+MOV","")&amp;IF($I5012=1,"+CS","")&amp;IF($K5012=1,"+WB","")</f>
        <v/>
      </c>
      <c r="T5012">
        <f>$E5012+$G5012+$I5012+$K5012</f>
        <v/>
      </c>
    </row>
    <row r="5013">
      <c r="A5013" t="inlineStr">
        <is>
          <t>WB-SAMUELEDUARD</t>
        </is>
      </c>
      <c r="B5013" t="inlineStr"/>
      <c r="C5013" t="inlineStr">
        <is>
          <t>Samuel Eduardo Barrios</t>
        </is>
      </c>
      <c r="D5013" t="inlineStr">
        <is>
          <t>SAMUELEDUARDOBARRIOS</t>
        </is>
      </c>
      <c r="E5013">
        <f>IF(COUNTIFS(Registros!$A$2:$A$6000,"NP",Registros!$B$2:$B$6000,$A5013)&gt;0,1,0)</f>
        <v/>
      </c>
      <c r="F5013">
        <f>IF($E5013=1,SUMIFS(Registros!$F$2:$F$6000,Registros!$A$2:$A$6000,"NP",Registros!$B$2:$B$6000,$A5013),0)</f>
        <v/>
      </c>
      <c r="G5013">
        <f>IF(COUNTIFS(Registros!$A$2:$A$6000,"MOV",Registros!$B$2:$B$6000,$A5013)&gt;0,1,0)</f>
        <v/>
      </c>
      <c r="H5013">
        <f>IF($G5013=1,SUMIFS(Registros!$F$2:$F$6000,Registros!$A$2:$A$6000,"MOV",Registros!$B$2:$B$6000,$A5013),0)</f>
        <v/>
      </c>
      <c r="I5013">
        <f>IF(COUNTIFS(Registros!$A$2:$A$6000,"CS",Registros!$B$2:$B$6000,$A5013)&gt;0,1,0)</f>
        <v/>
      </c>
      <c r="J5013">
        <f>IF($I5013=1,SUMIFS(Registros!$I$2:$I$6000,Registros!$A$2:$A$6000,"CS",Registros!$B$2:$B$6000,$A5013),0)</f>
        <v/>
      </c>
      <c r="K5013">
        <f>IF(COUNTIFS(Winback!$K$2:$K$300,$D5013)&gt;0,1,0)</f>
        <v/>
      </c>
      <c r="L5013">
        <f>IF(AND($K5013=1,LEFT($A5013,3)="WB-"),SUMIFS(Winback!$D$2:$D$300,Winback!$K$2:$K$300,$D5013),0)</f>
        <v/>
      </c>
      <c r="M5013">
        <f>IF(OR($E5013=1,$G5013=1,SUMIFS(Registros!$J$2:$J$6000,Registros!$B$2:$B$6000,$A5013)&gt;0),1,0)</f>
        <v/>
      </c>
      <c r="N5013">
        <f>IF($J5013&gt;0,1,IF(COUNTIFS(Registros!$A$2:$A$6000,"CS",Registros!$B$2:$B$6000,$A5013,Registros!$K$2:$K$6000,"&lt;&gt;")&gt;0,1,0))</f>
        <v/>
      </c>
      <c r="O5013">
        <f>IF(AND($K5013=1,$E5013=0,$G5013=0,$I5013=0),"WINBACK",IF(AND($M5013=1,$N5013&gt;0),"CONVERGENTE",IF($M5013=1,"SOLO MÓVIL",IF($N5013&gt;0,"SOLO FIJO / INTERNET","SIN SERVICIOS"))))</f>
        <v/>
      </c>
      <c r="P5013">
        <f>IF($O5013="WINBACK","Recuperar (winback)",IF($O5013="CONVERGENTE","Upgrade / más líneas",IF($O5013="SOLO MÓVIL","Ofrecer fijo + internet (FLBBTV)",IF($O5013="SOLO FIJO / INTERNET","Ofrecer línea móvil Nextphone","Oferta completa (móvil + fijo + internet)"))))</f>
        <v/>
      </c>
      <c r="Q5013">
        <f>$F5013+$H5013+$L5013</f>
        <v/>
      </c>
      <c r="R5013">
        <f>IFERROR(VLOOKUP($A5013,Registros!$B$2:$G$6000,6,0),IFERROR(VLOOKUP($D5013,Winback!$B$2:$C$300,2,0),""))</f>
        <v/>
      </c>
      <c r="S5013">
        <f>IF($E5013=1,"NP","")&amp;IF($G5013=1,"+MOV","")&amp;IF($I5013=1,"+CS","")&amp;IF($K5013=1,"+WB","")</f>
        <v/>
      </c>
      <c r="T5013">
        <f>$E5013+$G5013+$I5013+$K5013</f>
        <v/>
      </c>
    </row>
    <row r="5014">
      <c r="A5014" t="inlineStr">
        <is>
          <t>WB-JULIOFERREIR</t>
        </is>
      </c>
      <c r="B5014" t="inlineStr"/>
      <c r="C5014" t="inlineStr">
        <is>
          <t>JULIO FERREIRA</t>
        </is>
      </c>
      <c r="D5014" t="inlineStr">
        <is>
          <t>JULIOFERREIRA</t>
        </is>
      </c>
      <c r="E5014">
        <f>IF(COUNTIFS(Registros!$A$2:$A$6000,"NP",Registros!$B$2:$B$6000,$A5014)&gt;0,1,0)</f>
        <v/>
      </c>
      <c r="F5014">
        <f>IF($E5014=1,SUMIFS(Registros!$F$2:$F$6000,Registros!$A$2:$A$6000,"NP",Registros!$B$2:$B$6000,$A5014),0)</f>
        <v/>
      </c>
      <c r="G5014">
        <f>IF(COUNTIFS(Registros!$A$2:$A$6000,"MOV",Registros!$B$2:$B$6000,$A5014)&gt;0,1,0)</f>
        <v/>
      </c>
      <c r="H5014">
        <f>IF($G5014=1,SUMIFS(Registros!$F$2:$F$6000,Registros!$A$2:$A$6000,"MOV",Registros!$B$2:$B$6000,$A5014),0)</f>
        <v/>
      </c>
      <c r="I5014">
        <f>IF(COUNTIFS(Registros!$A$2:$A$6000,"CS",Registros!$B$2:$B$6000,$A5014)&gt;0,1,0)</f>
        <v/>
      </c>
      <c r="J5014">
        <f>IF($I5014=1,SUMIFS(Registros!$I$2:$I$6000,Registros!$A$2:$A$6000,"CS",Registros!$B$2:$B$6000,$A5014),0)</f>
        <v/>
      </c>
      <c r="K5014">
        <f>IF(COUNTIFS(Winback!$K$2:$K$300,$D5014)&gt;0,1,0)</f>
        <v/>
      </c>
      <c r="L5014">
        <f>IF(AND($K5014=1,LEFT($A5014,3)="WB-"),SUMIFS(Winback!$D$2:$D$300,Winback!$K$2:$K$300,$D5014),0)</f>
        <v/>
      </c>
      <c r="M5014">
        <f>IF(OR($E5014=1,$G5014=1,SUMIFS(Registros!$J$2:$J$6000,Registros!$B$2:$B$6000,$A5014)&gt;0),1,0)</f>
        <v/>
      </c>
      <c r="N5014">
        <f>IF($J5014&gt;0,1,IF(COUNTIFS(Registros!$A$2:$A$6000,"CS",Registros!$B$2:$B$6000,$A5014,Registros!$K$2:$K$6000,"&lt;&gt;")&gt;0,1,0))</f>
        <v/>
      </c>
      <c r="O5014">
        <f>IF(AND($K5014=1,$E5014=0,$G5014=0,$I5014=0),"WINBACK",IF(AND($M5014=1,$N5014&gt;0),"CONVERGENTE",IF($M5014=1,"SOLO MÓVIL",IF($N5014&gt;0,"SOLO FIJO / INTERNET","SIN SERVICIOS"))))</f>
        <v/>
      </c>
      <c r="P5014">
        <f>IF($O5014="WINBACK","Recuperar (winback)",IF($O5014="CONVERGENTE","Upgrade / más líneas",IF($O5014="SOLO MÓVIL","Ofrecer fijo + internet (FLBBTV)",IF($O5014="SOLO FIJO / INTERNET","Ofrecer línea móvil Nextphone","Oferta completa (móvil + fijo + internet)"))))</f>
        <v/>
      </c>
      <c r="Q5014">
        <f>$F5014+$H5014+$L5014</f>
        <v/>
      </c>
      <c r="R5014">
        <f>IFERROR(VLOOKUP($A5014,Registros!$B$2:$G$6000,6,0),IFERROR(VLOOKUP($D5014,Winback!$B$2:$C$300,2,0),""))</f>
        <v/>
      </c>
      <c r="S5014">
        <f>IF($E5014=1,"NP","")&amp;IF($G5014=1,"+MOV","")&amp;IF($I5014=1,"+CS","")&amp;IF($K5014=1,"+WB","")</f>
        <v/>
      </c>
      <c r="T5014">
        <f>$E5014+$G5014+$I5014+$K5014</f>
        <v/>
      </c>
    </row>
    <row r="5015">
      <c r="A5015" t="inlineStr">
        <is>
          <t>WB-GRUPOCESCOSA</t>
        </is>
      </c>
      <c r="B5015" t="inlineStr"/>
      <c r="C5015" t="inlineStr">
        <is>
          <t>Grupo Cesco SA</t>
        </is>
      </c>
      <c r="D5015" t="inlineStr">
        <is>
          <t>GRUPOCESCOSA</t>
        </is>
      </c>
      <c r="E5015">
        <f>IF(COUNTIFS(Registros!$A$2:$A$6000,"NP",Registros!$B$2:$B$6000,$A5015)&gt;0,1,0)</f>
        <v/>
      </c>
      <c r="F5015">
        <f>IF($E5015=1,SUMIFS(Registros!$F$2:$F$6000,Registros!$A$2:$A$6000,"NP",Registros!$B$2:$B$6000,$A5015),0)</f>
        <v/>
      </c>
      <c r="G5015">
        <f>IF(COUNTIFS(Registros!$A$2:$A$6000,"MOV",Registros!$B$2:$B$6000,$A5015)&gt;0,1,0)</f>
        <v/>
      </c>
      <c r="H5015">
        <f>IF($G5015=1,SUMIFS(Registros!$F$2:$F$6000,Registros!$A$2:$A$6000,"MOV",Registros!$B$2:$B$6000,$A5015),0)</f>
        <v/>
      </c>
      <c r="I5015">
        <f>IF(COUNTIFS(Registros!$A$2:$A$6000,"CS",Registros!$B$2:$B$6000,$A5015)&gt;0,1,0)</f>
        <v/>
      </c>
      <c r="J5015">
        <f>IF($I5015=1,SUMIFS(Registros!$I$2:$I$6000,Registros!$A$2:$A$6000,"CS",Registros!$B$2:$B$6000,$A5015),0)</f>
        <v/>
      </c>
      <c r="K5015">
        <f>IF(COUNTIFS(Winback!$K$2:$K$300,$D5015)&gt;0,1,0)</f>
        <v/>
      </c>
      <c r="L5015">
        <f>IF(AND($K5015=1,LEFT($A5015,3)="WB-"),SUMIFS(Winback!$D$2:$D$300,Winback!$K$2:$K$300,$D5015),0)</f>
        <v/>
      </c>
      <c r="M5015">
        <f>IF(OR($E5015=1,$G5015=1,SUMIFS(Registros!$J$2:$J$6000,Registros!$B$2:$B$6000,$A5015)&gt;0),1,0)</f>
        <v/>
      </c>
      <c r="N5015">
        <f>IF($J5015&gt;0,1,IF(COUNTIFS(Registros!$A$2:$A$6000,"CS",Registros!$B$2:$B$6000,$A5015,Registros!$K$2:$K$6000,"&lt;&gt;")&gt;0,1,0))</f>
        <v/>
      </c>
      <c r="O5015">
        <f>IF(AND($K5015=1,$E5015=0,$G5015=0,$I5015=0),"WINBACK",IF(AND($M5015=1,$N5015&gt;0),"CONVERGENTE",IF($M5015=1,"SOLO MÓVIL",IF($N5015&gt;0,"SOLO FIJO / INTERNET","SIN SERVICIOS"))))</f>
        <v/>
      </c>
      <c r="P5015">
        <f>IF($O5015="WINBACK","Recuperar (winback)",IF($O5015="CONVERGENTE","Upgrade / más líneas",IF($O5015="SOLO MÓVIL","Ofrecer fijo + internet (FLBBTV)",IF($O5015="SOLO FIJO / INTERNET","Ofrecer línea móvil Nextphone","Oferta completa (móvil + fijo + internet)"))))</f>
        <v/>
      </c>
      <c r="Q5015">
        <f>$F5015+$H5015+$L5015</f>
        <v/>
      </c>
      <c r="R5015">
        <f>IFERROR(VLOOKUP($A5015,Registros!$B$2:$G$6000,6,0),IFERROR(VLOOKUP($D5015,Winback!$B$2:$C$300,2,0),""))</f>
        <v/>
      </c>
      <c r="S5015">
        <f>IF($E5015=1,"NP","")&amp;IF($G5015=1,"+MOV","")&amp;IF($I5015=1,"+CS","")&amp;IF($K5015=1,"+WB","")</f>
        <v/>
      </c>
      <c r="T5015">
        <f>$E5015+$G5015+$I5015+$K5015</f>
        <v/>
      </c>
    </row>
    <row r="5016">
      <c r="A5016" t="inlineStr">
        <is>
          <t>WB-CRISTOFERHMA</t>
        </is>
      </c>
      <c r="B5016" t="inlineStr"/>
      <c r="C5016" t="inlineStr">
        <is>
          <t>CRISTOFERH MARTIN CHU ZENG</t>
        </is>
      </c>
      <c r="D5016" t="inlineStr">
        <is>
          <t>CRISTOFERHMARTINCHUZENG</t>
        </is>
      </c>
      <c r="E5016">
        <f>IF(COUNTIFS(Registros!$A$2:$A$6000,"NP",Registros!$B$2:$B$6000,$A5016)&gt;0,1,0)</f>
        <v/>
      </c>
      <c r="F5016">
        <f>IF($E5016=1,SUMIFS(Registros!$F$2:$F$6000,Registros!$A$2:$A$6000,"NP",Registros!$B$2:$B$6000,$A5016),0)</f>
        <v/>
      </c>
      <c r="G5016">
        <f>IF(COUNTIFS(Registros!$A$2:$A$6000,"MOV",Registros!$B$2:$B$6000,$A5016)&gt;0,1,0)</f>
        <v/>
      </c>
      <c r="H5016">
        <f>IF($G5016=1,SUMIFS(Registros!$F$2:$F$6000,Registros!$A$2:$A$6000,"MOV",Registros!$B$2:$B$6000,$A5016),0)</f>
        <v/>
      </c>
      <c r="I5016">
        <f>IF(COUNTIFS(Registros!$A$2:$A$6000,"CS",Registros!$B$2:$B$6000,$A5016)&gt;0,1,0)</f>
        <v/>
      </c>
      <c r="J5016">
        <f>IF($I5016=1,SUMIFS(Registros!$I$2:$I$6000,Registros!$A$2:$A$6000,"CS",Registros!$B$2:$B$6000,$A5016),0)</f>
        <v/>
      </c>
      <c r="K5016">
        <f>IF(COUNTIFS(Winback!$K$2:$K$300,$D5016)&gt;0,1,0)</f>
        <v/>
      </c>
      <c r="L5016">
        <f>IF(AND($K5016=1,LEFT($A5016,3)="WB-"),SUMIFS(Winback!$D$2:$D$300,Winback!$K$2:$K$300,$D5016),0)</f>
        <v/>
      </c>
      <c r="M5016">
        <f>IF(OR($E5016=1,$G5016=1,SUMIFS(Registros!$J$2:$J$6000,Registros!$B$2:$B$6000,$A5016)&gt;0),1,0)</f>
        <v/>
      </c>
      <c r="N5016">
        <f>IF($J5016&gt;0,1,IF(COUNTIFS(Registros!$A$2:$A$6000,"CS",Registros!$B$2:$B$6000,$A5016,Registros!$K$2:$K$6000,"&lt;&gt;")&gt;0,1,0))</f>
        <v/>
      </c>
      <c r="O5016">
        <f>IF(AND($K5016=1,$E5016=0,$G5016=0,$I5016=0),"WINBACK",IF(AND($M5016=1,$N5016&gt;0),"CONVERGENTE",IF($M5016=1,"SOLO MÓVIL",IF($N5016&gt;0,"SOLO FIJO / INTERNET","SIN SERVICIOS"))))</f>
        <v/>
      </c>
      <c r="P5016">
        <f>IF($O5016="WINBACK","Recuperar (winback)",IF($O5016="CONVERGENTE","Upgrade / más líneas",IF($O5016="SOLO MÓVIL","Ofrecer fijo + internet (FLBBTV)",IF($O5016="SOLO FIJO / INTERNET","Ofrecer línea móvil Nextphone","Oferta completa (móvil + fijo + internet)"))))</f>
        <v/>
      </c>
      <c r="Q5016">
        <f>$F5016+$H5016+$L5016</f>
        <v/>
      </c>
      <c r="R5016">
        <f>IFERROR(VLOOKUP($A5016,Registros!$B$2:$G$6000,6,0),IFERROR(VLOOKUP($D5016,Winback!$B$2:$C$300,2,0),""))</f>
        <v/>
      </c>
      <c r="S5016">
        <f>IF($E5016=1,"NP","")&amp;IF($G5016=1,"+MOV","")&amp;IF($I5016=1,"+CS","")&amp;IF($K5016=1,"+WB","")</f>
        <v/>
      </c>
      <c r="T5016">
        <f>$E5016+$G5016+$I5016+$K5016</f>
        <v/>
      </c>
    </row>
    <row r="5017">
      <c r="A5017" t="inlineStr">
        <is>
          <t>WB-DIAMONDSTORE</t>
        </is>
      </c>
      <c r="B5017" t="inlineStr"/>
      <c r="C5017" t="inlineStr">
        <is>
          <t>DIAMOND STORE</t>
        </is>
      </c>
      <c r="D5017" t="inlineStr">
        <is>
          <t>DIAMONDSTORE</t>
        </is>
      </c>
      <c r="E5017">
        <f>IF(COUNTIFS(Registros!$A$2:$A$6000,"NP",Registros!$B$2:$B$6000,$A5017)&gt;0,1,0)</f>
        <v/>
      </c>
      <c r="F5017">
        <f>IF($E5017=1,SUMIFS(Registros!$F$2:$F$6000,Registros!$A$2:$A$6000,"NP",Registros!$B$2:$B$6000,$A5017),0)</f>
        <v/>
      </c>
      <c r="G5017">
        <f>IF(COUNTIFS(Registros!$A$2:$A$6000,"MOV",Registros!$B$2:$B$6000,$A5017)&gt;0,1,0)</f>
        <v/>
      </c>
      <c r="H5017">
        <f>IF($G5017=1,SUMIFS(Registros!$F$2:$F$6000,Registros!$A$2:$A$6000,"MOV",Registros!$B$2:$B$6000,$A5017),0)</f>
        <v/>
      </c>
      <c r="I5017">
        <f>IF(COUNTIFS(Registros!$A$2:$A$6000,"CS",Registros!$B$2:$B$6000,$A5017)&gt;0,1,0)</f>
        <v/>
      </c>
      <c r="J5017">
        <f>IF($I5017=1,SUMIFS(Registros!$I$2:$I$6000,Registros!$A$2:$A$6000,"CS",Registros!$B$2:$B$6000,$A5017),0)</f>
        <v/>
      </c>
      <c r="K5017">
        <f>IF(COUNTIFS(Winback!$K$2:$K$300,$D5017)&gt;0,1,0)</f>
        <v/>
      </c>
      <c r="L5017">
        <f>IF(AND($K5017=1,LEFT($A5017,3)="WB-"),SUMIFS(Winback!$D$2:$D$300,Winback!$K$2:$K$300,$D5017),0)</f>
        <v/>
      </c>
      <c r="M5017">
        <f>IF(OR($E5017=1,$G5017=1,SUMIFS(Registros!$J$2:$J$6000,Registros!$B$2:$B$6000,$A5017)&gt;0),1,0)</f>
        <v/>
      </c>
      <c r="N5017">
        <f>IF($J5017&gt;0,1,IF(COUNTIFS(Registros!$A$2:$A$6000,"CS",Registros!$B$2:$B$6000,$A5017,Registros!$K$2:$K$6000,"&lt;&gt;")&gt;0,1,0))</f>
        <v/>
      </c>
      <c r="O5017">
        <f>IF(AND($K5017=1,$E5017=0,$G5017=0,$I5017=0),"WINBACK",IF(AND($M5017=1,$N5017&gt;0),"CONVERGENTE",IF($M5017=1,"SOLO MÓVIL",IF($N5017&gt;0,"SOLO FIJO / INTERNET","SIN SERVICIOS"))))</f>
        <v/>
      </c>
      <c r="P5017">
        <f>IF($O5017="WINBACK","Recuperar (winback)",IF($O5017="CONVERGENTE","Upgrade / más líneas",IF($O5017="SOLO MÓVIL","Ofrecer fijo + internet (FLBBTV)",IF($O5017="SOLO FIJO / INTERNET","Ofrecer línea móvil Nextphone","Oferta completa (móvil + fijo + internet)"))))</f>
        <v/>
      </c>
      <c r="Q5017">
        <f>$F5017+$H5017+$L5017</f>
        <v/>
      </c>
      <c r="R5017">
        <f>IFERROR(VLOOKUP($A5017,Registros!$B$2:$G$6000,6,0),IFERROR(VLOOKUP($D5017,Winback!$B$2:$C$300,2,0),""))</f>
        <v/>
      </c>
      <c r="S5017">
        <f>IF($E5017=1,"NP","")&amp;IF($G5017=1,"+MOV","")&amp;IF($I5017=1,"+CS","")&amp;IF($K5017=1,"+WB","")</f>
        <v/>
      </c>
      <c r="T5017">
        <f>$E5017+$G5017+$I5017+$K5017</f>
        <v/>
      </c>
    </row>
    <row r="5018">
      <c r="A5018" t="inlineStr">
        <is>
          <t>WB-MEGANJUNCAPE</t>
        </is>
      </c>
      <c r="B5018" t="inlineStr"/>
      <c r="C5018" t="inlineStr">
        <is>
          <t>Megan Junca Perez</t>
        </is>
      </c>
      <c r="D5018" t="inlineStr">
        <is>
          <t>MEGANJUNCAPEREZ</t>
        </is>
      </c>
      <c r="E5018">
        <f>IF(COUNTIFS(Registros!$A$2:$A$6000,"NP",Registros!$B$2:$B$6000,$A5018)&gt;0,1,0)</f>
        <v/>
      </c>
      <c r="F5018">
        <f>IF($E5018=1,SUMIFS(Registros!$F$2:$F$6000,Registros!$A$2:$A$6000,"NP",Registros!$B$2:$B$6000,$A5018),0)</f>
        <v/>
      </c>
      <c r="G5018">
        <f>IF(COUNTIFS(Registros!$A$2:$A$6000,"MOV",Registros!$B$2:$B$6000,$A5018)&gt;0,1,0)</f>
        <v/>
      </c>
      <c r="H5018">
        <f>IF($G5018=1,SUMIFS(Registros!$F$2:$F$6000,Registros!$A$2:$A$6000,"MOV",Registros!$B$2:$B$6000,$A5018),0)</f>
        <v/>
      </c>
      <c r="I5018">
        <f>IF(COUNTIFS(Registros!$A$2:$A$6000,"CS",Registros!$B$2:$B$6000,$A5018)&gt;0,1,0)</f>
        <v/>
      </c>
      <c r="J5018">
        <f>IF($I5018=1,SUMIFS(Registros!$I$2:$I$6000,Registros!$A$2:$A$6000,"CS",Registros!$B$2:$B$6000,$A5018),0)</f>
        <v/>
      </c>
      <c r="K5018">
        <f>IF(COUNTIFS(Winback!$K$2:$K$300,$D5018)&gt;0,1,0)</f>
        <v/>
      </c>
      <c r="L5018">
        <f>IF(AND($K5018=1,LEFT($A5018,3)="WB-"),SUMIFS(Winback!$D$2:$D$300,Winback!$K$2:$K$300,$D5018),0)</f>
        <v/>
      </c>
      <c r="M5018">
        <f>IF(OR($E5018=1,$G5018=1,SUMIFS(Registros!$J$2:$J$6000,Registros!$B$2:$B$6000,$A5018)&gt;0),1,0)</f>
        <v/>
      </c>
      <c r="N5018">
        <f>IF($J5018&gt;0,1,IF(COUNTIFS(Registros!$A$2:$A$6000,"CS",Registros!$B$2:$B$6000,$A5018,Registros!$K$2:$K$6000,"&lt;&gt;")&gt;0,1,0))</f>
        <v/>
      </c>
      <c r="O5018">
        <f>IF(AND($K5018=1,$E5018=0,$G5018=0,$I5018=0),"WINBACK",IF(AND($M5018=1,$N5018&gt;0),"CONVERGENTE",IF($M5018=1,"SOLO MÓVIL",IF($N5018&gt;0,"SOLO FIJO / INTERNET","SIN SERVICIOS"))))</f>
        <v/>
      </c>
      <c r="P5018">
        <f>IF($O5018="WINBACK","Recuperar (winback)",IF($O5018="CONVERGENTE","Upgrade / más líneas",IF($O5018="SOLO MÓVIL","Ofrecer fijo + internet (FLBBTV)",IF($O5018="SOLO FIJO / INTERNET","Ofrecer línea móvil Nextphone","Oferta completa (móvil + fijo + internet)"))))</f>
        <v/>
      </c>
      <c r="Q5018">
        <f>$F5018+$H5018+$L5018</f>
        <v/>
      </c>
      <c r="R5018">
        <f>IFERROR(VLOOKUP($A5018,Registros!$B$2:$G$6000,6,0),IFERROR(VLOOKUP($D5018,Winback!$B$2:$C$300,2,0),""))</f>
        <v/>
      </c>
      <c r="S5018">
        <f>IF($E5018=1,"NP","")&amp;IF($G5018=1,"+MOV","")&amp;IF($I5018=1,"+CS","")&amp;IF($K5018=1,"+WB","")</f>
        <v/>
      </c>
      <c r="T5018">
        <f>$E5018+$G5018+$I5018+$K5018</f>
        <v/>
      </c>
    </row>
    <row r="5019">
      <c r="A5019" t="inlineStr">
        <is>
          <t>WB-ALUMAD</t>
        </is>
      </c>
      <c r="B5019" t="inlineStr"/>
      <c r="C5019" t="inlineStr">
        <is>
          <t>ALUMAD</t>
        </is>
      </c>
      <c r="D5019" t="inlineStr">
        <is>
          <t>ALUMAD</t>
        </is>
      </c>
      <c r="E5019">
        <f>IF(COUNTIFS(Registros!$A$2:$A$6000,"NP",Registros!$B$2:$B$6000,$A5019)&gt;0,1,0)</f>
        <v/>
      </c>
      <c r="F5019">
        <f>IF($E5019=1,SUMIFS(Registros!$F$2:$F$6000,Registros!$A$2:$A$6000,"NP",Registros!$B$2:$B$6000,$A5019),0)</f>
        <v/>
      </c>
      <c r="G5019">
        <f>IF(COUNTIFS(Registros!$A$2:$A$6000,"MOV",Registros!$B$2:$B$6000,$A5019)&gt;0,1,0)</f>
        <v/>
      </c>
      <c r="H5019">
        <f>IF($G5019=1,SUMIFS(Registros!$F$2:$F$6000,Registros!$A$2:$A$6000,"MOV",Registros!$B$2:$B$6000,$A5019),0)</f>
        <v/>
      </c>
      <c r="I5019">
        <f>IF(COUNTIFS(Registros!$A$2:$A$6000,"CS",Registros!$B$2:$B$6000,$A5019)&gt;0,1,0)</f>
        <v/>
      </c>
      <c r="J5019">
        <f>IF($I5019=1,SUMIFS(Registros!$I$2:$I$6000,Registros!$A$2:$A$6000,"CS",Registros!$B$2:$B$6000,$A5019),0)</f>
        <v/>
      </c>
      <c r="K5019">
        <f>IF(COUNTIFS(Winback!$K$2:$K$300,$D5019)&gt;0,1,0)</f>
        <v/>
      </c>
      <c r="L5019">
        <f>IF(AND($K5019=1,LEFT($A5019,3)="WB-"),SUMIFS(Winback!$D$2:$D$300,Winback!$K$2:$K$300,$D5019),0)</f>
        <v/>
      </c>
      <c r="M5019">
        <f>IF(OR($E5019=1,$G5019=1,SUMIFS(Registros!$J$2:$J$6000,Registros!$B$2:$B$6000,$A5019)&gt;0),1,0)</f>
        <v/>
      </c>
      <c r="N5019">
        <f>IF($J5019&gt;0,1,IF(COUNTIFS(Registros!$A$2:$A$6000,"CS",Registros!$B$2:$B$6000,$A5019,Registros!$K$2:$K$6000,"&lt;&gt;")&gt;0,1,0))</f>
        <v/>
      </c>
      <c r="O5019">
        <f>IF(AND($K5019=1,$E5019=0,$G5019=0,$I5019=0),"WINBACK",IF(AND($M5019=1,$N5019&gt;0),"CONVERGENTE",IF($M5019=1,"SOLO MÓVIL",IF($N5019&gt;0,"SOLO FIJO / INTERNET","SIN SERVICIOS"))))</f>
        <v/>
      </c>
      <c r="P5019">
        <f>IF($O5019="WINBACK","Recuperar (winback)",IF($O5019="CONVERGENTE","Upgrade / más líneas",IF($O5019="SOLO MÓVIL","Ofrecer fijo + internet (FLBBTV)",IF($O5019="SOLO FIJO / INTERNET","Ofrecer línea móvil Nextphone","Oferta completa (móvil + fijo + internet)"))))</f>
        <v/>
      </c>
      <c r="Q5019">
        <f>$F5019+$H5019+$L5019</f>
        <v/>
      </c>
      <c r="R5019">
        <f>IFERROR(VLOOKUP($A5019,Registros!$B$2:$G$6000,6,0),IFERROR(VLOOKUP($D5019,Winback!$B$2:$C$300,2,0),""))</f>
        <v/>
      </c>
      <c r="S5019">
        <f>IF($E5019=1,"NP","")&amp;IF($G5019=1,"+MOV","")&amp;IF($I5019=1,"+CS","")&amp;IF($K5019=1,"+WB","")</f>
        <v/>
      </c>
      <c r="T5019">
        <f>$E5019+$G5019+$I5019+$K5019</f>
        <v/>
      </c>
    </row>
    <row r="5020">
      <c r="A5020" t="inlineStr">
        <is>
          <t>WB-DORACHUNGCHE</t>
        </is>
      </c>
      <c r="B5020" t="inlineStr"/>
      <c r="C5020" t="inlineStr">
        <is>
          <t>Dora Chung Chen</t>
        </is>
      </c>
      <c r="D5020" t="inlineStr">
        <is>
          <t>DORACHUNGCHEN</t>
        </is>
      </c>
      <c r="E5020">
        <f>IF(COUNTIFS(Registros!$A$2:$A$6000,"NP",Registros!$B$2:$B$6000,$A5020)&gt;0,1,0)</f>
        <v/>
      </c>
      <c r="F5020">
        <f>IF($E5020=1,SUMIFS(Registros!$F$2:$F$6000,Registros!$A$2:$A$6000,"NP",Registros!$B$2:$B$6000,$A5020),0)</f>
        <v/>
      </c>
      <c r="G5020">
        <f>IF(COUNTIFS(Registros!$A$2:$A$6000,"MOV",Registros!$B$2:$B$6000,$A5020)&gt;0,1,0)</f>
        <v/>
      </c>
      <c r="H5020">
        <f>IF($G5020=1,SUMIFS(Registros!$F$2:$F$6000,Registros!$A$2:$A$6000,"MOV",Registros!$B$2:$B$6000,$A5020),0)</f>
        <v/>
      </c>
      <c r="I5020">
        <f>IF(COUNTIFS(Registros!$A$2:$A$6000,"CS",Registros!$B$2:$B$6000,$A5020)&gt;0,1,0)</f>
        <v/>
      </c>
      <c r="J5020">
        <f>IF($I5020=1,SUMIFS(Registros!$I$2:$I$6000,Registros!$A$2:$A$6000,"CS",Registros!$B$2:$B$6000,$A5020),0)</f>
        <v/>
      </c>
      <c r="K5020">
        <f>IF(COUNTIFS(Winback!$K$2:$K$300,$D5020)&gt;0,1,0)</f>
        <v/>
      </c>
      <c r="L5020">
        <f>IF(AND($K5020=1,LEFT($A5020,3)="WB-"),SUMIFS(Winback!$D$2:$D$300,Winback!$K$2:$K$300,$D5020),0)</f>
        <v/>
      </c>
      <c r="M5020">
        <f>IF(OR($E5020=1,$G5020=1,SUMIFS(Registros!$J$2:$J$6000,Registros!$B$2:$B$6000,$A5020)&gt;0),1,0)</f>
        <v/>
      </c>
      <c r="N5020">
        <f>IF($J5020&gt;0,1,IF(COUNTIFS(Registros!$A$2:$A$6000,"CS",Registros!$B$2:$B$6000,$A5020,Registros!$K$2:$K$6000,"&lt;&gt;")&gt;0,1,0))</f>
        <v/>
      </c>
      <c r="O5020">
        <f>IF(AND($K5020=1,$E5020=0,$G5020=0,$I5020=0),"WINBACK",IF(AND($M5020=1,$N5020&gt;0),"CONVERGENTE",IF($M5020=1,"SOLO MÓVIL",IF($N5020&gt;0,"SOLO FIJO / INTERNET","SIN SERVICIOS"))))</f>
        <v/>
      </c>
      <c r="P5020">
        <f>IF($O5020="WINBACK","Recuperar (winback)",IF($O5020="CONVERGENTE","Upgrade / más líneas",IF($O5020="SOLO MÓVIL","Ofrecer fijo + internet (FLBBTV)",IF($O5020="SOLO FIJO / INTERNET","Ofrecer línea móvil Nextphone","Oferta completa (móvil + fijo + internet)"))))</f>
        <v/>
      </c>
      <c r="Q5020">
        <f>$F5020+$H5020+$L5020</f>
        <v/>
      </c>
      <c r="R5020">
        <f>IFERROR(VLOOKUP($A5020,Registros!$B$2:$G$6000,6,0),IFERROR(VLOOKUP($D5020,Winback!$B$2:$C$300,2,0),""))</f>
        <v/>
      </c>
      <c r="S5020">
        <f>IF($E5020=1,"NP","")&amp;IF($G5020=1,"+MOV","")&amp;IF($I5020=1,"+CS","")&amp;IF($K5020=1,"+WB","")</f>
        <v/>
      </c>
      <c r="T5020">
        <f>$E5020+$G5020+$I5020+$K5020</f>
        <v/>
      </c>
    </row>
    <row r="5021">
      <c r="A5021" t="inlineStr">
        <is>
          <t>WB-JIQUANLUO</t>
        </is>
      </c>
      <c r="B5021" t="inlineStr"/>
      <c r="C5021" t="inlineStr">
        <is>
          <t>JIQUAN LUO</t>
        </is>
      </c>
      <c r="D5021" t="inlineStr">
        <is>
          <t>JIQUANLUO</t>
        </is>
      </c>
      <c r="E5021">
        <f>IF(COUNTIFS(Registros!$A$2:$A$6000,"NP",Registros!$B$2:$B$6000,$A5021)&gt;0,1,0)</f>
        <v/>
      </c>
      <c r="F5021">
        <f>IF($E5021=1,SUMIFS(Registros!$F$2:$F$6000,Registros!$A$2:$A$6000,"NP",Registros!$B$2:$B$6000,$A5021),0)</f>
        <v/>
      </c>
      <c r="G5021">
        <f>IF(COUNTIFS(Registros!$A$2:$A$6000,"MOV",Registros!$B$2:$B$6000,$A5021)&gt;0,1,0)</f>
        <v/>
      </c>
      <c r="H5021">
        <f>IF($G5021=1,SUMIFS(Registros!$F$2:$F$6000,Registros!$A$2:$A$6000,"MOV",Registros!$B$2:$B$6000,$A5021),0)</f>
        <v/>
      </c>
      <c r="I5021">
        <f>IF(COUNTIFS(Registros!$A$2:$A$6000,"CS",Registros!$B$2:$B$6000,$A5021)&gt;0,1,0)</f>
        <v/>
      </c>
      <c r="J5021">
        <f>IF($I5021=1,SUMIFS(Registros!$I$2:$I$6000,Registros!$A$2:$A$6000,"CS",Registros!$B$2:$B$6000,$A5021),0)</f>
        <v/>
      </c>
      <c r="K5021">
        <f>IF(COUNTIFS(Winback!$K$2:$K$300,$D5021)&gt;0,1,0)</f>
        <v/>
      </c>
      <c r="L5021">
        <f>IF(AND($K5021=1,LEFT($A5021,3)="WB-"),SUMIFS(Winback!$D$2:$D$300,Winback!$K$2:$K$300,$D5021),0)</f>
        <v/>
      </c>
      <c r="M5021">
        <f>IF(OR($E5021=1,$G5021=1,SUMIFS(Registros!$J$2:$J$6000,Registros!$B$2:$B$6000,$A5021)&gt;0),1,0)</f>
        <v/>
      </c>
      <c r="N5021">
        <f>IF($J5021&gt;0,1,IF(COUNTIFS(Registros!$A$2:$A$6000,"CS",Registros!$B$2:$B$6000,$A5021,Registros!$K$2:$K$6000,"&lt;&gt;")&gt;0,1,0))</f>
        <v/>
      </c>
      <c r="O5021">
        <f>IF(AND($K5021=1,$E5021=0,$G5021=0,$I5021=0),"WINBACK",IF(AND($M5021=1,$N5021&gt;0),"CONVERGENTE",IF($M5021=1,"SOLO MÓVIL",IF($N5021&gt;0,"SOLO FIJO / INTERNET","SIN SERVICIOS"))))</f>
        <v/>
      </c>
      <c r="P5021">
        <f>IF($O5021="WINBACK","Recuperar (winback)",IF($O5021="CONVERGENTE","Upgrade / más líneas",IF($O5021="SOLO MÓVIL","Ofrecer fijo + internet (FLBBTV)",IF($O5021="SOLO FIJO / INTERNET","Ofrecer línea móvil Nextphone","Oferta completa (móvil + fijo + internet)"))))</f>
        <v/>
      </c>
      <c r="Q5021">
        <f>$F5021+$H5021+$L5021</f>
        <v/>
      </c>
      <c r="R5021">
        <f>IFERROR(VLOOKUP($A5021,Registros!$B$2:$G$6000,6,0),IFERROR(VLOOKUP($D5021,Winback!$B$2:$C$300,2,0),""))</f>
        <v/>
      </c>
      <c r="S5021">
        <f>IF($E5021=1,"NP","")&amp;IF($G5021=1,"+MOV","")&amp;IF($I5021=1,"+CS","")&amp;IF($K5021=1,"+WB","")</f>
        <v/>
      </c>
      <c r="T5021">
        <f>$E5021+$G5021+$I5021+$K5021</f>
        <v/>
      </c>
    </row>
    <row r="5022">
      <c r="A5022" t="inlineStr">
        <is>
          <t>WB-CORTESSERVIC</t>
        </is>
      </c>
      <c r="B5022" t="inlineStr"/>
      <c r="C5022" t="inlineStr">
        <is>
          <t>Cortes Servicios</t>
        </is>
      </c>
      <c r="D5022" t="inlineStr">
        <is>
          <t>CORTESSERVICIOS</t>
        </is>
      </c>
      <c r="E5022">
        <f>IF(COUNTIFS(Registros!$A$2:$A$6000,"NP",Registros!$B$2:$B$6000,$A5022)&gt;0,1,0)</f>
        <v/>
      </c>
      <c r="F5022">
        <f>IF($E5022=1,SUMIFS(Registros!$F$2:$F$6000,Registros!$A$2:$A$6000,"NP",Registros!$B$2:$B$6000,$A5022),0)</f>
        <v/>
      </c>
      <c r="G5022">
        <f>IF(COUNTIFS(Registros!$A$2:$A$6000,"MOV",Registros!$B$2:$B$6000,$A5022)&gt;0,1,0)</f>
        <v/>
      </c>
      <c r="H5022">
        <f>IF($G5022=1,SUMIFS(Registros!$F$2:$F$6000,Registros!$A$2:$A$6000,"MOV",Registros!$B$2:$B$6000,$A5022),0)</f>
        <v/>
      </c>
      <c r="I5022">
        <f>IF(COUNTIFS(Registros!$A$2:$A$6000,"CS",Registros!$B$2:$B$6000,$A5022)&gt;0,1,0)</f>
        <v/>
      </c>
      <c r="J5022">
        <f>IF($I5022=1,SUMIFS(Registros!$I$2:$I$6000,Registros!$A$2:$A$6000,"CS",Registros!$B$2:$B$6000,$A5022),0)</f>
        <v/>
      </c>
      <c r="K5022">
        <f>IF(COUNTIFS(Winback!$K$2:$K$300,$D5022)&gt;0,1,0)</f>
        <v/>
      </c>
      <c r="L5022">
        <f>IF(AND($K5022=1,LEFT($A5022,3)="WB-"),SUMIFS(Winback!$D$2:$D$300,Winback!$K$2:$K$300,$D5022),0)</f>
        <v/>
      </c>
      <c r="M5022">
        <f>IF(OR($E5022=1,$G5022=1,SUMIFS(Registros!$J$2:$J$6000,Registros!$B$2:$B$6000,$A5022)&gt;0),1,0)</f>
        <v/>
      </c>
      <c r="N5022">
        <f>IF($J5022&gt;0,1,IF(COUNTIFS(Registros!$A$2:$A$6000,"CS",Registros!$B$2:$B$6000,$A5022,Registros!$K$2:$K$6000,"&lt;&gt;")&gt;0,1,0))</f>
        <v/>
      </c>
      <c r="O5022">
        <f>IF(AND($K5022=1,$E5022=0,$G5022=0,$I5022=0),"WINBACK",IF(AND($M5022=1,$N5022&gt;0),"CONVERGENTE",IF($M5022=1,"SOLO MÓVIL",IF($N5022&gt;0,"SOLO FIJO / INTERNET","SIN SERVICIOS"))))</f>
        <v/>
      </c>
      <c r="P5022">
        <f>IF($O5022="WINBACK","Recuperar (winback)",IF($O5022="CONVERGENTE","Upgrade / más líneas",IF($O5022="SOLO MÓVIL","Ofrecer fijo + internet (FLBBTV)",IF($O5022="SOLO FIJO / INTERNET","Ofrecer línea móvil Nextphone","Oferta completa (móvil + fijo + internet)"))))</f>
        <v/>
      </c>
      <c r="Q5022">
        <f>$F5022+$H5022+$L5022</f>
        <v/>
      </c>
      <c r="R5022">
        <f>IFERROR(VLOOKUP($A5022,Registros!$B$2:$G$6000,6,0),IFERROR(VLOOKUP($D5022,Winback!$B$2:$C$300,2,0),""))</f>
        <v/>
      </c>
      <c r="S5022">
        <f>IF($E5022=1,"NP","")&amp;IF($G5022=1,"+MOV","")&amp;IF($I5022=1,"+CS","")&amp;IF($K5022=1,"+WB","")</f>
        <v/>
      </c>
      <c r="T5022">
        <f>$E5022+$G5022+$I5022+$K5022</f>
        <v/>
      </c>
    </row>
    <row r="5023">
      <c r="A5023" t="inlineStr">
        <is>
          <t>WB-HEIDIFONSECA</t>
        </is>
      </c>
      <c r="B5023" t="inlineStr"/>
      <c r="C5023" t="inlineStr">
        <is>
          <t>Heidi Fonseca</t>
        </is>
      </c>
      <c r="D5023" t="inlineStr">
        <is>
          <t>HEIDIFONSECA</t>
        </is>
      </c>
      <c r="E5023">
        <f>IF(COUNTIFS(Registros!$A$2:$A$6000,"NP",Registros!$B$2:$B$6000,$A5023)&gt;0,1,0)</f>
        <v/>
      </c>
      <c r="F5023">
        <f>IF($E5023=1,SUMIFS(Registros!$F$2:$F$6000,Registros!$A$2:$A$6000,"NP",Registros!$B$2:$B$6000,$A5023),0)</f>
        <v/>
      </c>
      <c r="G5023">
        <f>IF(COUNTIFS(Registros!$A$2:$A$6000,"MOV",Registros!$B$2:$B$6000,$A5023)&gt;0,1,0)</f>
        <v/>
      </c>
      <c r="H5023">
        <f>IF($G5023=1,SUMIFS(Registros!$F$2:$F$6000,Registros!$A$2:$A$6000,"MOV",Registros!$B$2:$B$6000,$A5023),0)</f>
        <v/>
      </c>
      <c r="I5023">
        <f>IF(COUNTIFS(Registros!$A$2:$A$6000,"CS",Registros!$B$2:$B$6000,$A5023)&gt;0,1,0)</f>
        <v/>
      </c>
      <c r="J5023">
        <f>IF($I5023=1,SUMIFS(Registros!$I$2:$I$6000,Registros!$A$2:$A$6000,"CS",Registros!$B$2:$B$6000,$A5023),0)</f>
        <v/>
      </c>
      <c r="K5023">
        <f>IF(COUNTIFS(Winback!$K$2:$K$300,$D5023)&gt;0,1,0)</f>
        <v/>
      </c>
      <c r="L5023">
        <f>IF(AND($K5023=1,LEFT($A5023,3)="WB-"),SUMIFS(Winback!$D$2:$D$300,Winback!$K$2:$K$300,$D5023),0)</f>
        <v/>
      </c>
      <c r="M5023">
        <f>IF(OR($E5023=1,$G5023=1,SUMIFS(Registros!$J$2:$J$6000,Registros!$B$2:$B$6000,$A5023)&gt;0),1,0)</f>
        <v/>
      </c>
      <c r="N5023">
        <f>IF($J5023&gt;0,1,IF(COUNTIFS(Registros!$A$2:$A$6000,"CS",Registros!$B$2:$B$6000,$A5023,Registros!$K$2:$K$6000,"&lt;&gt;")&gt;0,1,0))</f>
        <v/>
      </c>
      <c r="O5023">
        <f>IF(AND($K5023=1,$E5023=0,$G5023=0,$I5023=0),"WINBACK",IF(AND($M5023=1,$N5023&gt;0),"CONVERGENTE",IF($M5023=1,"SOLO MÓVIL",IF($N5023&gt;0,"SOLO FIJO / INTERNET","SIN SERVICIOS"))))</f>
        <v/>
      </c>
      <c r="P5023">
        <f>IF($O5023="WINBACK","Recuperar (winback)",IF($O5023="CONVERGENTE","Upgrade / más líneas",IF($O5023="SOLO MÓVIL","Ofrecer fijo + internet (FLBBTV)",IF($O5023="SOLO FIJO / INTERNET","Ofrecer línea móvil Nextphone","Oferta completa (móvil + fijo + internet)"))))</f>
        <v/>
      </c>
      <c r="Q5023">
        <f>$F5023+$H5023+$L5023</f>
        <v/>
      </c>
      <c r="R5023">
        <f>IFERROR(VLOOKUP($A5023,Registros!$B$2:$G$6000,6,0),IFERROR(VLOOKUP($D5023,Winback!$B$2:$C$300,2,0),""))</f>
        <v/>
      </c>
      <c r="S5023">
        <f>IF($E5023=1,"NP","")&amp;IF($G5023=1,"+MOV","")&amp;IF($I5023=1,"+CS","")&amp;IF($K5023=1,"+WB","")</f>
        <v/>
      </c>
      <c r="T5023">
        <f>$E5023+$G5023+$I5023+$K5023</f>
        <v/>
      </c>
    </row>
    <row r="5024">
      <c r="A5024" t="inlineStr">
        <is>
          <t>WB-FERNANDOANTO</t>
        </is>
      </c>
      <c r="B5024" t="inlineStr"/>
      <c r="C5024" t="inlineStr">
        <is>
          <t>Fernando Antonio You</t>
        </is>
      </c>
      <c r="D5024" t="inlineStr">
        <is>
          <t>FERNANDOANTONIOYOU</t>
        </is>
      </c>
      <c r="E5024">
        <f>IF(COUNTIFS(Registros!$A$2:$A$6000,"NP",Registros!$B$2:$B$6000,$A5024)&gt;0,1,0)</f>
        <v/>
      </c>
      <c r="F5024">
        <f>IF($E5024=1,SUMIFS(Registros!$F$2:$F$6000,Registros!$A$2:$A$6000,"NP",Registros!$B$2:$B$6000,$A5024),0)</f>
        <v/>
      </c>
      <c r="G5024">
        <f>IF(COUNTIFS(Registros!$A$2:$A$6000,"MOV",Registros!$B$2:$B$6000,$A5024)&gt;0,1,0)</f>
        <v/>
      </c>
      <c r="H5024">
        <f>IF($G5024=1,SUMIFS(Registros!$F$2:$F$6000,Registros!$A$2:$A$6000,"MOV",Registros!$B$2:$B$6000,$A5024),0)</f>
        <v/>
      </c>
      <c r="I5024">
        <f>IF(COUNTIFS(Registros!$A$2:$A$6000,"CS",Registros!$B$2:$B$6000,$A5024)&gt;0,1,0)</f>
        <v/>
      </c>
      <c r="J5024">
        <f>IF($I5024=1,SUMIFS(Registros!$I$2:$I$6000,Registros!$A$2:$A$6000,"CS",Registros!$B$2:$B$6000,$A5024),0)</f>
        <v/>
      </c>
      <c r="K5024">
        <f>IF(COUNTIFS(Winback!$K$2:$K$300,$D5024)&gt;0,1,0)</f>
        <v/>
      </c>
      <c r="L5024">
        <f>IF(AND($K5024=1,LEFT($A5024,3)="WB-"),SUMIFS(Winback!$D$2:$D$300,Winback!$K$2:$K$300,$D5024),0)</f>
        <v/>
      </c>
      <c r="M5024">
        <f>IF(OR($E5024=1,$G5024=1,SUMIFS(Registros!$J$2:$J$6000,Registros!$B$2:$B$6000,$A5024)&gt;0),1,0)</f>
        <v/>
      </c>
      <c r="N5024">
        <f>IF($J5024&gt;0,1,IF(COUNTIFS(Registros!$A$2:$A$6000,"CS",Registros!$B$2:$B$6000,$A5024,Registros!$K$2:$K$6000,"&lt;&gt;")&gt;0,1,0))</f>
        <v/>
      </c>
      <c r="O5024">
        <f>IF(AND($K5024=1,$E5024=0,$G5024=0,$I5024=0),"WINBACK",IF(AND($M5024=1,$N5024&gt;0),"CONVERGENTE",IF($M5024=1,"SOLO MÓVIL",IF($N5024&gt;0,"SOLO FIJO / INTERNET","SIN SERVICIOS"))))</f>
        <v/>
      </c>
      <c r="P5024">
        <f>IF($O5024="WINBACK","Recuperar (winback)",IF($O5024="CONVERGENTE","Upgrade / más líneas",IF($O5024="SOLO MÓVIL","Ofrecer fijo + internet (FLBBTV)",IF($O5024="SOLO FIJO / INTERNET","Ofrecer línea móvil Nextphone","Oferta completa (móvil + fijo + internet)"))))</f>
        <v/>
      </c>
      <c r="Q5024">
        <f>$F5024+$H5024+$L5024</f>
        <v/>
      </c>
      <c r="R5024">
        <f>IFERROR(VLOOKUP($A5024,Registros!$B$2:$G$6000,6,0),IFERROR(VLOOKUP($D5024,Winback!$B$2:$C$300,2,0),""))</f>
        <v/>
      </c>
      <c r="S5024">
        <f>IF($E5024=1,"NP","")&amp;IF($G5024=1,"+MOV","")&amp;IF($I5024=1,"+CS","")&amp;IF($K5024=1,"+WB","")</f>
        <v/>
      </c>
      <c r="T5024">
        <f>$E5024+$G5024+$I5024+$K5024</f>
        <v/>
      </c>
    </row>
    <row r="5025">
      <c r="A5025" t="inlineStr">
        <is>
          <t>WB-ATENEASHOP</t>
        </is>
      </c>
      <c r="B5025" t="inlineStr"/>
      <c r="C5025" t="inlineStr">
        <is>
          <t>Atenea Shop</t>
        </is>
      </c>
      <c r="D5025" t="inlineStr">
        <is>
          <t>ATENEASHOP</t>
        </is>
      </c>
      <c r="E5025">
        <f>IF(COUNTIFS(Registros!$A$2:$A$6000,"NP",Registros!$B$2:$B$6000,$A5025)&gt;0,1,0)</f>
        <v/>
      </c>
      <c r="F5025">
        <f>IF($E5025=1,SUMIFS(Registros!$F$2:$F$6000,Registros!$A$2:$A$6000,"NP",Registros!$B$2:$B$6000,$A5025),0)</f>
        <v/>
      </c>
      <c r="G5025">
        <f>IF(COUNTIFS(Registros!$A$2:$A$6000,"MOV",Registros!$B$2:$B$6000,$A5025)&gt;0,1,0)</f>
        <v/>
      </c>
      <c r="H5025">
        <f>IF($G5025=1,SUMIFS(Registros!$F$2:$F$6000,Registros!$A$2:$A$6000,"MOV",Registros!$B$2:$B$6000,$A5025),0)</f>
        <v/>
      </c>
      <c r="I5025">
        <f>IF(COUNTIFS(Registros!$A$2:$A$6000,"CS",Registros!$B$2:$B$6000,$A5025)&gt;0,1,0)</f>
        <v/>
      </c>
      <c r="J5025">
        <f>IF($I5025=1,SUMIFS(Registros!$I$2:$I$6000,Registros!$A$2:$A$6000,"CS",Registros!$B$2:$B$6000,$A5025),0)</f>
        <v/>
      </c>
      <c r="K5025">
        <f>IF(COUNTIFS(Winback!$K$2:$K$300,$D5025)&gt;0,1,0)</f>
        <v/>
      </c>
      <c r="L5025">
        <f>IF(AND($K5025=1,LEFT($A5025,3)="WB-"),SUMIFS(Winback!$D$2:$D$300,Winback!$K$2:$K$300,$D5025),0)</f>
        <v/>
      </c>
      <c r="M5025">
        <f>IF(OR($E5025=1,$G5025=1,SUMIFS(Registros!$J$2:$J$6000,Registros!$B$2:$B$6000,$A5025)&gt;0),1,0)</f>
        <v/>
      </c>
      <c r="N5025">
        <f>IF($J5025&gt;0,1,IF(COUNTIFS(Registros!$A$2:$A$6000,"CS",Registros!$B$2:$B$6000,$A5025,Registros!$K$2:$K$6000,"&lt;&gt;")&gt;0,1,0))</f>
        <v/>
      </c>
      <c r="O5025">
        <f>IF(AND($K5025=1,$E5025=0,$G5025=0,$I5025=0),"WINBACK",IF(AND($M5025=1,$N5025&gt;0),"CONVERGENTE",IF($M5025=1,"SOLO MÓVIL",IF($N5025&gt;0,"SOLO FIJO / INTERNET","SIN SERVICIOS"))))</f>
        <v/>
      </c>
      <c r="P5025">
        <f>IF($O5025="WINBACK","Recuperar (winback)",IF($O5025="CONVERGENTE","Upgrade / más líneas",IF($O5025="SOLO MÓVIL","Ofrecer fijo + internet (FLBBTV)",IF($O5025="SOLO FIJO / INTERNET","Ofrecer línea móvil Nextphone","Oferta completa (móvil + fijo + internet)"))))</f>
        <v/>
      </c>
      <c r="Q5025">
        <f>$F5025+$H5025+$L5025</f>
        <v/>
      </c>
      <c r="R5025">
        <f>IFERROR(VLOOKUP($A5025,Registros!$B$2:$G$6000,6,0),IFERROR(VLOOKUP($D5025,Winback!$B$2:$C$300,2,0),""))</f>
        <v/>
      </c>
      <c r="S5025">
        <f>IF($E5025=1,"NP","")&amp;IF($G5025=1,"+MOV","")&amp;IF($I5025=1,"+CS","")&amp;IF($K5025=1,"+WB","")</f>
        <v/>
      </c>
      <c r="T5025">
        <f>$E5025+$G5025+$I5025+$K5025</f>
        <v/>
      </c>
    </row>
    <row r="5026">
      <c r="A5026" t="inlineStr">
        <is>
          <t>WB-CRISTINENICO</t>
        </is>
      </c>
      <c r="B5026" t="inlineStr"/>
      <c r="C5026" t="inlineStr">
        <is>
          <t>CRISTINE NICOLE DOMINGUEZ BONAGA</t>
        </is>
      </c>
      <c r="D5026" t="inlineStr">
        <is>
          <t>CRISTINENICOLEDOMINGUEZBONAGA</t>
        </is>
      </c>
      <c r="E5026">
        <f>IF(COUNTIFS(Registros!$A$2:$A$6000,"NP",Registros!$B$2:$B$6000,$A5026)&gt;0,1,0)</f>
        <v/>
      </c>
      <c r="F5026">
        <f>IF($E5026=1,SUMIFS(Registros!$F$2:$F$6000,Registros!$A$2:$A$6000,"NP",Registros!$B$2:$B$6000,$A5026),0)</f>
        <v/>
      </c>
      <c r="G5026">
        <f>IF(COUNTIFS(Registros!$A$2:$A$6000,"MOV",Registros!$B$2:$B$6000,$A5026)&gt;0,1,0)</f>
        <v/>
      </c>
      <c r="H5026">
        <f>IF($G5026=1,SUMIFS(Registros!$F$2:$F$6000,Registros!$A$2:$A$6000,"MOV",Registros!$B$2:$B$6000,$A5026),0)</f>
        <v/>
      </c>
      <c r="I5026">
        <f>IF(COUNTIFS(Registros!$A$2:$A$6000,"CS",Registros!$B$2:$B$6000,$A5026)&gt;0,1,0)</f>
        <v/>
      </c>
      <c r="J5026">
        <f>IF($I5026=1,SUMIFS(Registros!$I$2:$I$6000,Registros!$A$2:$A$6000,"CS",Registros!$B$2:$B$6000,$A5026),0)</f>
        <v/>
      </c>
      <c r="K5026">
        <f>IF(COUNTIFS(Winback!$K$2:$K$300,$D5026)&gt;0,1,0)</f>
        <v/>
      </c>
      <c r="L5026">
        <f>IF(AND($K5026=1,LEFT($A5026,3)="WB-"),SUMIFS(Winback!$D$2:$D$300,Winback!$K$2:$K$300,$D5026),0)</f>
        <v/>
      </c>
      <c r="M5026">
        <f>IF(OR($E5026=1,$G5026=1,SUMIFS(Registros!$J$2:$J$6000,Registros!$B$2:$B$6000,$A5026)&gt;0),1,0)</f>
        <v/>
      </c>
      <c r="N5026">
        <f>IF($J5026&gt;0,1,IF(COUNTIFS(Registros!$A$2:$A$6000,"CS",Registros!$B$2:$B$6000,$A5026,Registros!$K$2:$K$6000,"&lt;&gt;")&gt;0,1,0))</f>
        <v/>
      </c>
      <c r="O5026">
        <f>IF(AND($K5026=1,$E5026=0,$G5026=0,$I5026=0),"WINBACK",IF(AND($M5026=1,$N5026&gt;0),"CONVERGENTE",IF($M5026=1,"SOLO MÓVIL",IF($N5026&gt;0,"SOLO FIJO / INTERNET","SIN SERVICIOS"))))</f>
        <v/>
      </c>
      <c r="P5026">
        <f>IF($O5026="WINBACK","Recuperar (winback)",IF($O5026="CONVERGENTE","Upgrade / más líneas",IF($O5026="SOLO MÓVIL","Ofrecer fijo + internet (FLBBTV)",IF($O5026="SOLO FIJO / INTERNET","Ofrecer línea móvil Nextphone","Oferta completa (móvil + fijo + internet)"))))</f>
        <v/>
      </c>
      <c r="Q5026">
        <f>$F5026+$H5026+$L5026</f>
        <v/>
      </c>
      <c r="R5026">
        <f>IFERROR(VLOOKUP($A5026,Registros!$B$2:$G$6000,6,0),IFERROR(VLOOKUP($D5026,Winback!$B$2:$C$300,2,0),""))</f>
        <v/>
      </c>
      <c r="S5026">
        <f>IF($E5026=1,"NP","")&amp;IF($G5026=1,"+MOV","")&amp;IF($I5026=1,"+CS","")&amp;IF($K5026=1,"+WB","")</f>
        <v/>
      </c>
      <c r="T5026">
        <f>$E5026+$G5026+$I5026+$K5026</f>
        <v/>
      </c>
    </row>
    <row r="5027">
      <c r="A5027" t="inlineStr">
        <is>
          <t>WB-REPUESTOSCOM</t>
        </is>
      </c>
      <c r="B5027" t="inlineStr"/>
      <c r="C5027" t="inlineStr">
        <is>
          <t>Repuestos Comerciales</t>
        </is>
      </c>
      <c r="D5027" t="inlineStr">
        <is>
          <t>REPUESTOSCOMERCIALES</t>
        </is>
      </c>
      <c r="E5027">
        <f>IF(COUNTIFS(Registros!$A$2:$A$6000,"NP",Registros!$B$2:$B$6000,$A5027)&gt;0,1,0)</f>
        <v/>
      </c>
      <c r="F5027">
        <f>IF($E5027=1,SUMIFS(Registros!$F$2:$F$6000,Registros!$A$2:$A$6000,"NP",Registros!$B$2:$B$6000,$A5027),0)</f>
        <v/>
      </c>
      <c r="G5027">
        <f>IF(COUNTIFS(Registros!$A$2:$A$6000,"MOV",Registros!$B$2:$B$6000,$A5027)&gt;0,1,0)</f>
        <v/>
      </c>
      <c r="H5027">
        <f>IF($G5027=1,SUMIFS(Registros!$F$2:$F$6000,Registros!$A$2:$A$6000,"MOV",Registros!$B$2:$B$6000,$A5027),0)</f>
        <v/>
      </c>
      <c r="I5027">
        <f>IF(COUNTIFS(Registros!$A$2:$A$6000,"CS",Registros!$B$2:$B$6000,$A5027)&gt;0,1,0)</f>
        <v/>
      </c>
      <c r="J5027">
        <f>IF($I5027=1,SUMIFS(Registros!$I$2:$I$6000,Registros!$A$2:$A$6000,"CS",Registros!$B$2:$B$6000,$A5027),0)</f>
        <v/>
      </c>
      <c r="K5027">
        <f>IF(COUNTIFS(Winback!$K$2:$K$300,$D5027)&gt;0,1,0)</f>
        <v/>
      </c>
      <c r="L5027">
        <f>IF(AND($K5027=1,LEFT($A5027,3)="WB-"),SUMIFS(Winback!$D$2:$D$300,Winback!$K$2:$K$300,$D5027),0)</f>
        <v/>
      </c>
      <c r="M5027">
        <f>IF(OR($E5027=1,$G5027=1,SUMIFS(Registros!$J$2:$J$6000,Registros!$B$2:$B$6000,$A5027)&gt;0),1,0)</f>
        <v/>
      </c>
      <c r="N5027">
        <f>IF($J5027&gt;0,1,IF(COUNTIFS(Registros!$A$2:$A$6000,"CS",Registros!$B$2:$B$6000,$A5027,Registros!$K$2:$K$6000,"&lt;&gt;")&gt;0,1,0))</f>
        <v/>
      </c>
      <c r="O5027">
        <f>IF(AND($K5027=1,$E5027=0,$G5027=0,$I5027=0),"WINBACK",IF(AND($M5027=1,$N5027&gt;0),"CONVERGENTE",IF($M5027=1,"SOLO MÓVIL",IF($N5027&gt;0,"SOLO FIJO / INTERNET","SIN SERVICIOS"))))</f>
        <v/>
      </c>
      <c r="P5027">
        <f>IF($O5027="WINBACK","Recuperar (winback)",IF($O5027="CONVERGENTE","Upgrade / más líneas",IF($O5027="SOLO MÓVIL","Ofrecer fijo + internet (FLBBTV)",IF($O5027="SOLO FIJO / INTERNET","Ofrecer línea móvil Nextphone","Oferta completa (móvil + fijo + internet)"))))</f>
        <v/>
      </c>
      <c r="Q5027">
        <f>$F5027+$H5027+$L5027</f>
        <v/>
      </c>
      <c r="R5027">
        <f>IFERROR(VLOOKUP($A5027,Registros!$B$2:$G$6000,6,0),IFERROR(VLOOKUP($D5027,Winback!$B$2:$C$300,2,0),""))</f>
        <v/>
      </c>
      <c r="S5027">
        <f>IF($E5027=1,"NP","")&amp;IF($G5027=1,"+MOV","")&amp;IF($I5027=1,"+CS","")&amp;IF($K5027=1,"+WB","")</f>
        <v/>
      </c>
      <c r="T5027">
        <f>$E5027+$G5027+$I5027+$K5027</f>
        <v/>
      </c>
    </row>
    <row r="5028">
      <c r="A5028" t="inlineStr">
        <is>
          <t>WB-RUBENQUINZAD</t>
        </is>
      </c>
      <c r="B5028" t="inlineStr"/>
      <c r="C5028" t="inlineStr">
        <is>
          <t>Ruben Quinzada</t>
        </is>
      </c>
      <c r="D5028" t="inlineStr">
        <is>
          <t>RUBENQUINZADA</t>
        </is>
      </c>
      <c r="E5028">
        <f>IF(COUNTIFS(Registros!$A$2:$A$6000,"NP",Registros!$B$2:$B$6000,$A5028)&gt;0,1,0)</f>
        <v/>
      </c>
      <c r="F5028">
        <f>IF($E5028=1,SUMIFS(Registros!$F$2:$F$6000,Registros!$A$2:$A$6000,"NP",Registros!$B$2:$B$6000,$A5028),0)</f>
        <v/>
      </c>
      <c r="G5028">
        <f>IF(COUNTIFS(Registros!$A$2:$A$6000,"MOV",Registros!$B$2:$B$6000,$A5028)&gt;0,1,0)</f>
        <v/>
      </c>
      <c r="H5028">
        <f>IF($G5028=1,SUMIFS(Registros!$F$2:$F$6000,Registros!$A$2:$A$6000,"MOV",Registros!$B$2:$B$6000,$A5028),0)</f>
        <v/>
      </c>
      <c r="I5028">
        <f>IF(COUNTIFS(Registros!$A$2:$A$6000,"CS",Registros!$B$2:$B$6000,$A5028)&gt;0,1,0)</f>
        <v/>
      </c>
      <c r="J5028">
        <f>IF($I5028=1,SUMIFS(Registros!$I$2:$I$6000,Registros!$A$2:$A$6000,"CS",Registros!$B$2:$B$6000,$A5028),0)</f>
        <v/>
      </c>
      <c r="K5028">
        <f>IF(COUNTIFS(Winback!$K$2:$K$300,$D5028)&gt;0,1,0)</f>
        <v/>
      </c>
      <c r="L5028">
        <f>IF(AND($K5028=1,LEFT($A5028,3)="WB-"),SUMIFS(Winback!$D$2:$D$300,Winback!$K$2:$K$300,$D5028),0)</f>
        <v/>
      </c>
      <c r="M5028">
        <f>IF(OR($E5028=1,$G5028=1,SUMIFS(Registros!$J$2:$J$6000,Registros!$B$2:$B$6000,$A5028)&gt;0),1,0)</f>
        <v/>
      </c>
      <c r="N5028">
        <f>IF($J5028&gt;0,1,IF(COUNTIFS(Registros!$A$2:$A$6000,"CS",Registros!$B$2:$B$6000,$A5028,Registros!$K$2:$K$6000,"&lt;&gt;")&gt;0,1,0))</f>
        <v/>
      </c>
      <c r="O5028">
        <f>IF(AND($K5028=1,$E5028=0,$G5028=0,$I5028=0),"WINBACK",IF(AND($M5028=1,$N5028&gt;0),"CONVERGENTE",IF($M5028=1,"SOLO MÓVIL",IF($N5028&gt;0,"SOLO FIJO / INTERNET","SIN SERVICIOS"))))</f>
        <v/>
      </c>
      <c r="P5028">
        <f>IF($O5028="WINBACK","Recuperar (winback)",IF($O5028="CONVERGENTE","Upgrade / más líneas",IF($O5028="SOLO MÓVIL","Ofrecer fijo + internet (FLBBTV)",IF($O5028="SOLO FIJO / INTERNET","Ofrecer línea móvil Nextphone","Oferta completa (móvil + fijo + internet)"))))</f>
        <v/>
      </c>
      <c r="Q5028">
        <f>$F5028+$H5028+$L5028</f>
        <v/>
      </c>
      <c r="R5028">
        <f>IFERROR(VLOOKUP($A5028,Registros!$B$2:$G$6000,6,0),IFERROR(VLOOKUP($D5028,Winback!$B$2:$C$300,2,0),""))</f>
        <v/>
      </c>
      <c r="S5028">
        <f>IF($E5028=1,"NP","")&amp;IF($G5028=1,"+MOV","")&amp;IF($I5028=1,"+CS","")&amp;IF($K5028=1,"+WB","")</f>
        <v/>
      </c>
      <c r="T5028">
        <f>$E5028+$G5028+$I5028+$K5028</f>
        <v/>
      </c>
    </row>
    <row r="5029">
      <c r="A5029" t="inlineStr">
        <is>
          <t>WB-NATHALIEPINZ</t>
        </is>
      </c>
      <c r="B5029" t="inlineStr"/>
      <c r="C5029" t="inlineStr">
        <is>
          <t>Nathalie Pinzon</t>
        </is>
      </c>
      <c r="D5029" t="inlineStr">
        <is>
          <t>NATHALIEPINZON</t>
        </is>
      </c>
      <c r="E5029">
        <f>IF(COUNTIFS(Registros!$A$2:$A$6000,"NP",Registros!$B$2:$B$6000,$A5029)&gt;0,1,0)</f>
        <v/>
      </c>
      <c r="F5029">
        <f>IF($E5029=1,SUMIFS(Registros!$F$2:$F$6000,Registros!$A$2:$A$6000,"NP",Registros!$B$2:$B$6000,$A5029),0)</f>
        <v/>
      </c>
      <c r="G5029">
        <f>IF(COUNTIFS(Registros!$A$2:$A$6000,"MOV",Registros!$B$2:$B$6000,$A5029)&gt;0,1,0)</f>
        <v/>
      </c>
      <c r="H5029">
        <f>IF($G5029=1,SUMIFS(Registros!$F$2:$F$6000,Registros!$A$2:$A$6000,"MOV",Registros!$B$2:$B$6000,$A5029),0)</f>
        <v/>
      </c>
      <c r="I5029">
        <f>IF(COUNTIFS(Registros!$A$2:$A$6000,"CS",Registros!$B$2:$B$6000,$A5029)&gt;0,1,0)</f>
        <v/>
      </c>
      <c r="J5029">
        <f>IF($I5029=1,SUMIFS(Registros!$I$2:$I$6000,Registros!$A$2:$A$6000,"CS",Registros!$B$2:$B$6000,$A5029),0)</f>
        <v/>
      </c>
      <c r="K5029">
        <f>IF(COUNTIFS(Winback!$K$2:$K$300,$D5029)&gt;0,1,0)</f>
        <v/>
      </c>
      <c r="L5029">
        <f>IF(AND($K5029=1,LEFT($A5029,3)="WB-"),SUMIFS(Winback!$D$2:$D$300,Winback!$K$2:$K$300,$D5029),0)</f>
        <v/>
      </c>
      <c r="M5029">
        <f>IF(OR($E5029=1,$G5029=1,SUMIFS(Registros!$J$2:$J$6000,Registros!$B$2:$B$6000,$A5029)&gt;0),1,0)</f>
        <v/>
      </c>
      <c r="N5029">
        <f>IF($J5029&gt;0,1,IF(COUNTIFS(Registros!$A$2:$A$6000,"CS",Registros!$B$2:$B$6000,$A5029,Registros!$K$2:$K$6000,"&lt;&gt;")&gt;0,1,0))</f>
        <v/>
      </c>
      <c r="O5029">
        <f>IF(AND($K5029=1,$E5029=0,$G5029=0,$I5029=0),"WINBACK",IF(AND($M5029=1,$N5029&gt;0),"CONVERGENTE",IF($M5029=1,"SOLO MÓVIL",IF($N5029&gt;0,"SOLO FIJO / INTERNET","SIN SERVICIOS"))))</f>
        <v/>
      </c>
      <c r="P5029">
        <f>IF($O5029="WINBACK","Recuperar (winback)",IF($O5029="CONVERGENTE","Upgrade / más líneas",IF($O5029="SOLO MÓVIL","Ofrecer fijo + internet (FLBBTV)",IF($O5029="SOLO FIJO / INTERNET","Ofrecer línea móvil Nextphone","Oferta completa (móvil + fijo + internet)"))))</f>
        <v/>
      </c>
      <c r="Q5029">
        <f>$F5029+$H5029+$L5029</f>
        <v/>
      </c>
      <c r="R5029">
        <f>IFERROR(VLOOKUP($A5029,Registros!$B$2:$G$6000,6,0),IFERROR(VLOOKUP($D5029,Winback!$B$2:$C$300,2,0),""))</f>
        <v/>
      </c>
      <c r="S5029">
        <f>IF($E5029=1,"NP","")&amp;IF($G5029=1,"+MOV","")&amp;IF($I5029=1,"+CS","")&amp;IF($K5029=1,"+WB","")</f>
        <v/>
      </c>
      <c r="T5029">
        <f>$E5029+$G5029+$I5029+$K5029</f>
        <v/>
      </c>
    </row>
    <row r="5030">
      <c r="A5030" t="inlineStr">
        <is>
          <t>WB-DAVIDMAIKELP</t>
        </is>
      </c>
      <c r="B5030" t="inlineStr"/>
      <c r="C5030" t="inlineStr">
        <is>
          <t>DAVID MAIKEL PINTO</t>
        </is>
      </c>
      <c r="D5030" t="inlineStr">
        <is>
          <t>DAVIDMAIKELPINTO</t>
        </is>
      </c>
      <c r="E5030">
        <f>IF(COUNTIFS(Registros!$A$2:$A$6000,"NP",Registros!$B$2:$B$6000,$A5030)&gt;0,1,0)</f>
        <v/>
      </c>
      <c r="F5030">
        <f>IF($E5030=1,SUMIFS(Registros!$F$2:$F$6000,Registros!$A$2:$A$6000,"NP",Registros!$B$2:$B$6000,$A5030),0)</f>
        <v/>
      </c>
      <c r="G5030">
        <f>IF(COUNTIFS(Registros!$A$2:$A$6000,"MOV",Registros!$B$2:$B$6000,$A5030)&gt;0,1,0)</f>
        <v/>
      </c>
      <c r="H5030">
        <f>IF($G5030=1,SUMIFS(Registros!$F$2:$F$6000,Registros!$A$2:$A$6000,"MOV",Registros!$B$2:$B$6000,$A5030),0)</f>
        <v/>
      </c>
      <c r="I5030">
        <f>IF(COUNTIFS(Registros!$A$2:$A$6000,"CS",Registros!$B$2:$B$6000,$A5030)&gt;0,1,0)</f>
        <v/>
      </c>
      <c r="J5030">
        <f>IF($I5030=1,SUMIFS(Registros!$I$2:$I$6000,Registros!$A$2:$A$6000,"CS",Registros!$B$2:$B$6000,$A5030),0)</f>
        <v/>
      </c>
      <c r="K5030">
        <f>IF(COUNTIFS(Winback!$K$2:$K$300,$D5030)&gt;0,1,0)</f>
        <v/>
      </c>
      <c r="L5030">
        <f>IF(AND($K5030=1,LEFT($A5030,3)="WB-"),SUMIFS(Winback!$D$2:$D$300,Winback!$K$2:$K$300,$D5030),0)</f>
        <v/>
      </c>
      <c r="M5030">
        <f>IF(OR($E5030=1,$G5030=1,SUMIFS(Registros!$J$2:$J$6000,Registros!$B$2:$B$6000,$A5030)&gt;0),1,0)</f>
        <v/>
      </c>
      <c r="N5030">
        <f>IF($J5030&gt;0,1,IF(COUNTIFS(Registros!$A$2:$A$6000,"CS",Registros!$B$2:$B$6000,$A5030,Registros!$K$2:$K$6000,"&lt;&gt;")&gt;0,1,0))</f>
        <v/>
      </c>
      <c r="O5030">
        <f>IF(AND($K5030=1,$E5030=0,$G5030=0,$I5030=0),"WINBACK",IF(AND($M5030=1,$N5030&gt;0),"CONVERGENTE",IF($M5030=1,"SOLO MÓVIL",IF($N5030&gt;0,"SOLO FIJO / INTERNET","SIN SERVICIOS"))))</f>
        <v/>
      </c>
      <c r="P5030">
        <f>IF($O5030="WINBACK","Recuperar (winback)",IF($O5030="CONVERGENTE","Upgrade / más líneas",IF($O5030="SOLO MÓVIL","Ofrecer fijo + internet (FLBBTV)",IF($O5030="SOLO FIJO / INTERNET","Ofrecer línea móvil Nextphone","Oferta completa (móvil + fijo + internet)"))))</f>
        <v/>
      </c>
      <c r="Q5030">
        <f>$F5030+$H5030+$L5030</f>
        <v/>
      </c>
      <c r="R5030">
        <f>IFERROR(VLOOKUP($A5030,Registros!$B$2:$G$6000,6,0),IFERROR(VLOOKUP($D5030,Winback!$B$2:$C$300,2,0),""))</f>
        <v/>
      </c>
      <c r="S5030">
        <f>IF($E5030=1,"NP","")&amp;IF($G5030=1,"+MOV","")&amp;IF($I5030=1,"+CS","")&amp;IF($K5030=1,"+WB","")</f>
        <v/>
      </c>
      <c r="T5030">
        <f>$E5030+$G5030+$I5030+$K5030</f>
        <v/>
      </c>
    </row>
    <row r="5031">
      <c r="A5031" t="inlineStr">
        <is>
          <t>WB-ELIZABETHESP</t>
        </is>
      </c>
      <c r="B5031" t="inlineStr"/>
      <c r="C5031" t="inlineStr">
        <is>
          <t>Elizabeth España</t>
        </is>
      </c>
      <c r="D5031" t="inlineStr">
        <is>
          <t>ELIZABETHESPANA</t>
        </is>
      </c>
      <c r="E5031">
        <f>IF(COUNTIFS(Registros!$A$2:$A$6000,"NP",Registros!$B$2:$B$6000,$A5031)&gt;0,1,0)</f>
        <v/>
      </c>
      <c r="F5031">
        <f>IF($E5031=1,SUMIFS(Registros!$F$2:$F$6000,Registros!$A$2:$A$6000,"NP",Registros!$B$2:$B$6000,$A5031),0)</f>
        <v/>
      </c>
      <c r="G5031">
        <f>IF(COUNTIFS(Registros!$A$2:$A$6000,"MOV",Registros!$B$2:$B$6000,$A5031)&gt;0,1,0)</f>
        <v/>
      </c>
      <c r="H5031">
        <f>IF($G5031=1,SUMIFS(Registros!$F$2:$F$6000,Registros!$A$2:$A$6000,"MOV",Registros!$B$2:$B$6000,$A5031),0)</f>
        <v/>
      </c>
      <c r="I5031">
        <f>IF(COUNTIFS(Registros!$A$2:$A$6000,"CS",Registros!$B$2:$B$6000,$A5031)&gt;0,1,0)</f>
        <v/>
      </c>
      <c r="J5031">
        <f>IF($I5031=1,SUMIFS(Registros!$I$2:$I$6000,Registros!$A$2:$A$6000,"CS",Registros!$B$2:$B$6000,$A5031),0)</f>
        <v/>
      </c>
      <c r="K5031">
        <f>IF(COUNTIFS(Winback!$K$2:$K$300,$D5031)&gt;0,1,0)</f>
        <v/>
      </c>
      <c r="L5031">
        <f>IF(AND($K5031=1,LEFT($A5031,3)="WB-"),SUMIFS(Winback!$D$2:$D$300,Winback!$K$2:$K$300,$D5031),0)</f>
        <v/>
      </c>
      <c r="M5031">
        <f>IF(OR($E5031=1,$G5031=1,SUMIFS(Registros!$J$2:$J$6000,Registros!$B$2:$B$6000,$A5031)&gt;0),1,0)</f>
        <v/>
      </c>
      <c r="N5031">
        <f>IF($J5031&gt;0,1,IF(COUNTIFS(Registros!$A$2:$A$6000,"CS",Registros!$B$2:$B$6000,$A5031,Registros!$K$2:$K$6000,"&lt;&gt;")&gt;0,1,0))</f>
        <v/>
      </c>
      <c r="O5031">
        <f>IF(AND($K5031=1,$E5031=0,$G5031=0,$I5031=0),"WINBACK",IF(AND($M5031=1,$N5031&gt;0),"CONVERGENTE",IF($M5031=1,"SOLO MÓVIL",IF($N5031&gt;0,"SOLO FIJO / INTERNET","SIN SERVICIOS"))))</f>
        <v/>
      </c>
      <c r="P5031">
        <f>IF($O5031="WINBACK","Recuperar (winback)",IF($O5031="CONVERGENTE","Upgrade / más líneas",IF($O5031="SOLO MÓVIL","Ofrecer fijo + internet (FLBBTV)",IF($O5031="SOLO FIJO / INTERNET","Ofrecer línea móvil Nextphone","Oferta completa (móvil + fijo + internet)"))))</f>
        <v/>
      </c>
      <c r="Q5031">
        <f>$F5031+$H5031+$L5031</f>
        <v/>
      </c>
      <c r="R5031">
        <f>IFERROR(VLOOKUP($A5031,Registros!$B$2:$G$6000,6,0),IFERROR(VLOOKUP($D5031,Winback!$B$2:$C$300,2,0),""))</f>
        <v/>
      </c>
      <c r="S5031">
        <f>IF($E5031=1,"NP","")&amp;IF($G5031=1,"+MOV","")&amp;IF($I5031=1,"+CS","")&amp;IF($K5031=1,"+WB","")</f>
        <v/>
      </c>
      <c r="T5031">
        <f>$E5031+$G5031+$I5031+$K5031</f>
        <v/>
      </c>
    </row>
    <row r="5032">
      <c r="A5032" t="inlineStr">
        <is>
          <t>WB-LUIGGIANTHWA</t>
        </is>
      </c>
      <c r="B5032" t="inlineStr"/>
      <c r="C5032" t="inlineStr">
        <is>
          <t>LUIGGI ANTHWAN GUEVARA</t>
        </is>
      </c>
      <c r="D5032" t="inlineStr">
        <is>
          <t>LUIGGIANTHWANGUEVARA</t>
        </is>
      </c>
      <c r="E5032">
        <f>IF(COUNTIFS(Registros!$A$2:$A$6000,"NP",Registros!$B$2:$B$6000,$A5032)&gt;0,1,0)</f>
        <v/>
      </c>
      <c r="F5032">
        <f>IF($E5032=1,SUMIFS(Registros!$F$2:$F$6000,Registros!$A$2:$A$6000,"NP",Registros!$B$2:$B$6000,$A5032),0)</f>
        <v/>
      </c>
      <c r="G5032">
        <f>IF(COUNTIFS(Registros!$A$2:$A$6000,"MOV",Registros!$B$2:$B$6000,$A5032)&gt;0,1,0)</f>
        <v/>
      </c>
      <c r="H5032">
        <f>IF($G5032=1,SUMIFS(Registros!$F$2:$F$6000,Registros!$A$2:$A$6000,"MOV",Registros!$B$2:$B$6000,$A5032),0)</f>
        <v/>
      </c>
      <c r="I5032">
        <f>IF(COUNTIFS(Registros!$A$2:$A$6000,"CS",Registros!$B$2:$B$6000,$A5032)&gt;0,1,0)</f>
        <v/>
      </c>
      <c r="J5032">
        <f>IF($I5032=1,SUMIFS(Registros!$I$2:$I$6000,Registros!$A$2:$A$6000,"CS",Registros!$B$2:$B$6000,$A5032),0)</f>
        <v/>
      </c>
      <c r="K5032">
        <f>IF(COUNTIFS(Winback!$K$2:$K$300,$D5032)&gt;0,1,0)</f>
        <v/>
      </c>
      <c r="L5032">
        <f>IF(AND($K5032=1,LEFT($A5032,3)="WB-"),SUMIFS(Winback!$D$2:$D$300,Winback!$K$2:$K$300,$D5032),0)</f>
        <v/>
      </c>
      <c r="M5032">
        <f>IF(OR($E5032=1,$G5032=1,SUMIFS(Registros!$J$2:$J$6000,Registros!$B$2:$B$6000,$A5032)&gt;0),1,0)</f>
        <v/>
      </c>
      <c r="N5032">
        <f>IF($J5032&gt;0,1,IF(COUNTIFS(Registros!$A$2:$A$6000,"CS",Registros!$B$2:$B$6000,$A5032,Registros!$K$2:$K$6000,"&lt;&gt;")&gt;0,1,0))</f>
        <v/>
      </c>
      <c r="O5032">
        <f>IF(AND($K5032=1,$E5032=0,$G5032=0,$I5032=0),"WINBACK",IF(AND($M5032=1,$N5032&gt;0),"CONVERGENTE",IF($M5032=1,"SOLO MÓVIL",IF($N5032&gt;0,"SOLO FIJO / INTERNET","SIN SERVICIOS"))))</f>
        <v/>
      </c>
      <c r="P5032">
        <f>IF($O5032="WINBACK","Recuperar (winback)",IF($O5032="CONVERGENTE","Upgrade / más líneas",IF($O5032="SOLO MÓVIL","Ofrecer fijo + internet (FLBBTV)",IF($O5032="SOLO FIJO / INTERNET","Ofrecer línea móvil Nextphone","Oferta completa (móvil + fijo + internet)"))))</f>
        <v/>
      </c>
      <c r="Q5032">
        <f>$F5032+$H5032+$L5032</f>
        <v/>
      </c>
      <c r="R5032">
        <f>IFERROR(VLOOKUP($A5032,Registros!$B$2:$G$6000,6,0),IFERROR(VLOOKUP($D5032,Winback!$B$2:$C$300,2,0),""))</f>
        <v/>
      </c>
      <c r="S5032">
        <f>IF($E5032=1,"NP","")&amp;IF($G5032=1,"+MOV","")&amp;IF($I5032=1,"+CS","")&amp;IF($K5032=1,"+WB","")</f>
        <v/>
      </c>
      <c r="T5032">
        <f>$E5032+$G5032+$I5032+$K5032</f>
        <v/>
      </c>
    </row>
    <row r="5033">
      <c r="A5033" t="inlineStr">
        <is>
          <t>WB-CLAUDIAMANYO</t>
        </is>
      </c>
      <c r="B5033" t="inlineStr"/>
      <c r="C5033" t="inlineStr">
        <is>
          <t>CLAUDIA MANYOMA RAMIREZ</t>
        </is>
      </c>
      <c r="D5033" t="inlineStr">
        <is>
          <t>CLAUDIAMANYOMARAMIREZ</t>
        </is>
      </c>
      <c r="E5033">
        <f>IF(COUNTIFS(Registros!$A$2:$A$6000,"NP",Registros!$B$2:$B$6000,$A5033)&gt;0,1,0)</f>
        <v/>
      </c>
      <c r="F5033">
        <f>IF($E5033=1,SUMIFS(Registros!$F$2:$F$6000,Registros!$A$2:$A$6000,"NP",Registros!$B$2:$B$6000,$A5033),0)</f>
        <v/>
      </c>
      <c r="G5033">
        <f>IF(COUNTIFS(Registros!$A$2:$A$6000,"MOV",Registros!$B$2:$B$6000,$A5033)&gt;0,1,0)</f>
        <v/>
      </c>
      <c r="H5033">
        <f>IF($G5033=1,SUMIFS(Registros!$F$2:$F$6000,Registros!$A$2:$A$6000,"MOV",Registros!$B$2:$B$6000,$A5033),0)</f>
        <v/>
      </c>
      <c r="I5033">
        <f>IF(COUNTIFS(Registros!$A$2:$A$6000,"CS",Registros!$B$2:$B$6000,$A5033)&gt;0,1,0)</f>
        <v/>
      </c>
      <c r="J5033">
        <f>IF($I5033=1,SUMIFS(Registros!$I$2:$I$6000,Registros!$A$2:$A$6000,"CS",Registros!$B$2:$B$6000,$A5033),0)</f>
        <v/>
      </c>
      <c r="K5033">
        <f>IF(COUNTIFS(Winback!$K$2:$K$300,$D5033)&gt;0,1,0)</f>
        <v/>
      </c>
      <c r="L5033">
        <f>IF(AND($K5033=1,LEFT($A5033,3)="WB-"),SUMIFS(Winback!$D$2:$D$300,Winback!$K$2:$K$300,$D5033),0)</f>
        <v/>
      </c>
      <c r="M5033">
        <f>IF(OR($E5033=1,$G5033=1,SUMIFS(Registros!$J$2:$J$6000,Registros!$B$2:$B$6000,$A5033)&gt;0),1,0)</f>
        <v/>
      </c>
      <c r="N5033">
        <f>IF($J5033&gt;0,1,IF(COUNTIFS(Registros!$A$2:$A$6000,"CS",Registros!$B$2:$B$6000,$A5033,Registros!$K$2:$K$6000,"&lt;&gt;")&gt;0,1,0))</f>
        <v/>
      </c>
      <c r="O5033">
        <f>IF(AND($K5033=1,$E5033=0,$G5033=0,$I5033=0),"WINBACK",IF(AND($M5033=1,$N5033&gt;0),"CONVERGENTE",IF($M5033=1,"SOLO MÓVIL",IF($N5033&gt;0,"SOLO FIJO / INTERNET","SIN SERVICIOS"))))</f>
        <v/>
      </c>
      <c r="P5033">
        <f>IF($O5033="WINBACK","Recuperar (winback)",IF($O5033="CONVERGENTE","Upgrade / más líneas",IF($O5033="SOLO MÓVIL","Ofrecer fijo + internet (FLBBTV)",IF($O5033="SOLO FIJO / INTERNET","Ofrecer línea móvil Nextphone","Oferta completa (móvil + fijo + internet)"))))</f>
        <v/>
      </c>
      <c r="Q5033">
        <f>$F5033+$H5033+$L5033</f>
        <v/>
      </c>
      <c r="R5033">
        <f>IFERROR(VLOOKUP($A5033,Registros!$B$2:$G$6000,6,0),IFERROR(VLOOKUP($D5033,Winback!$B$2:$C$300,2,0),""))</f>
        <v/>
      </c>
      <c r="S5033">
        <f>IF($E5033=1,"NP","")&amp;IF($G5033=1,"+MOV","")&amp;IF($I5033=1,"+CS","")&amp;IF($K5033=1,"+WB","")</f>
        <v/>
      </c>
      <c r="T5033">
        <f>$E5033+$G5033+$I5033+$K5033</f>
        <v/>
      </c>
    </row>
    <row r="5034">
      <c r="A5034" t="inlineStr">
        <is>
          <t>WB-FUNDACIONRYP</t>
        </is>
      </c>
      <c r="B5034" t="inlineStr"/>
      <c r="C5034" t="inlineStr">
        <is>
          <t>FUNDACION R Y PANAMA</t>
        </is>
      </c>
      <c r="D5034" t="inlineStr">
        <is>
          <t>FUNDACIONRYPANAMA</t>
        </is>
      </c>
      <c r="E5034">
        <f>IF(COUNTIFS(Registros!$A$2:$A$6000,"NP",Registros!$B$2:$B$6000,$A5034)&gt;0,1,0)</f>
        <v/>
      </c>
      <c r="F5034">
        <f>IF($E5034=1,SUMIFS(Registros!$F$2:$F$6000,Registros!$A$2:$A$6000,"NP",Registros!$B$2:$B$6000,$A5034),0)</f>
        <v/>
      </c>
      <c r="G5034">
        <f>IF(COUNTIFS(Registros!$A$2:$A$6000,"MOV",Registros!$B$2:$B$6000,$A5034)&gt;0,1,0)</f>
        <v/>
      </c>
      <c r="H5034">
        <f>IF($G5034=1,SUMIFS(Registros!$F$2:$F$6000,Registros!$A$2:$A$6000,"MOV",Registros!$B$2:$B$6000,$A5034),0)</f>
        <v/>
      </c>
      <c r="I5034">
        <f>IF(COUNTIFS(Registros!$A$2:$A$6000,"CS",Registros!$B$2:$B$6000,$A5034)&gt;0,1,0)</f>
        <v/>
      </c>
      <c r="J5034">
        <f>IF($I5034=1,SUMIFS(Registros!$I$2:$I$6000,Registros!$A$2:$A$6000,"CS",Registros!$B$2:$B$6000,$A5034),0)</f>
        <v/>
      </c>
      <c r="K5034">
        <f>IF(COUNTIFS(Winback!$K$2:$K$300,$D5034)&gt;0,1,0)</f>
        <v/>
      </c>
      <c r="L5034">
        <f>IF(AND($K5034=1,LEFT($A5034,3)="WB-"),SUMIFS(Winback!$D$2:$D$300,Winback!$K$2:$K$300,$D5034),0)</f>
        <v/>
      </c>
      <c r="M5034">
        <f>IF(OR($E5034=1,$G5034=1,SUMIFS(Registros!$J$2:$J$6000,Registros!$B$2:$B$6000,$A5034)&gt;0),1,0)</f>
        <v/>
      </c>
      <c r="N5034">
        <f>IF($J5034&gt;0,1,IF(COUNTIFS(Registros!$A$2:$A$6000,"CS",Registros!$B$2:$B$6000,$A5034,Registros!$K$2:$K$6000,"&lt;&gt;")&gt;0,1,0))</f>
        <v/>
      </c>
      <c r="O5034">
        <f>IF(AND($K5034=1,$E5034=0,$G5034=0,$I5034=0),"WINBACK",IF(AND($M5034=1,$N5034&gt;0),"CONVERGENTE",IF($M5034=1,"SOLO MÓVIL",IF($N5034&gt;0,"SOLO FIJO / INTERNET","SIN SERVICIOS"))))</f>
        <v/>
      </c>
      <c r="P5034">
        <f>IF($O5034="WINBACK","Recuperar (winback)",IF($O5034="CONVERGENTE","Upgrade / más líneas",IF($O5034="SOLO MÓVIL","Ofrecer fijo + internet (FLBBTV)",IF($O5034="SOLO FIJO / INTERNET","Ofrecer línea móvil Nextphone","Oferta completa (móvil + fijo + internet)"))))</f>
        <v/>
      </c>
      <c r="Q5034">
        <f>$F5034+$H5034+$L5034</f>
        <v/>
      </c>
      <c r="R5034">
        <f>IFERROR(VLOOKUP($A5034,Registros!$B$2:$G$6000,6,0),IFERROR(VLOOKUP($D5034,Winback!$B$2:$C$300,2,0),""))</f>
        <v/>
      </c>
      <c r="S5034">
        <f>IF($E5034=1,"NP","")&amp;IF($G5034=1,"+MOV","")&amp;IF($I5034=1,"+CS","")&amp;IF($K5034=1,"+WB","")</f>
        <v/>
      </c>
      <c r="T5034">
        <f>$E5034+$G5034+$I5034+$K5034</f>
        <v/>
      </c>
    </row>
    <row r="5035">
      <c r="A5035" t="inlineStr">
        <is>
          <t>WB-ALEJANDRAMAV</t>
        </is>
      </c>
      <c r="B5035" t="inlineStr"/>
      <c r="C5035" t="inlineStr">
        <is>
          <t>Alejandra Mavel Smith Ceballos</t>
        </is>
      </c>
      <c r="D5035" t="inlineStr">
        <is>
          <t>ALEJANDRAMAVELSMITHCEBALLOS</t>
        </is>
      </c>
      <c r="E5035">
        <f>IF(COUNTIFS(Registros!$A$2:$A$6000,"NP",Registros!$B$2:$B$6000,$A5035)&gt;0,1,0)</f>
        <v/>
      </c>
      <c r="F5035">
        <f>IF($E5035=1,SUMIFS(Registros!$F$2:$F$6000,Registros!$A$2:$A$6000,"NP",Registros!$B$2:$B$6000,$A5035),0)</f>
        <v/>
      </c>
      <c r="G5035">
        <f>IF(COUNTIFS(Registros!$A$2:$A$6000,"MOV",Registros!$B$2:$B$6000,$A5035)&gt;0,1,0)</f>
        <v/>
      </c>
      <c r="H5035">
        <f>IF($G5035=1,SUMIFS(Registros!$F$2:$F$6000,Registros!$A$2:$A$6000,"MOV",Registros!$B$2:$B$6000,$A5035),0)</f>
        <v/>
      </c>
      <c r="I5035">
        <f>IF(COUNTIFS(Registros!$A$2:$A$6000,"CS",Registros!$B$2:$B$6000,$A5035)&gt;0,1,0)</f>
        <v/>
      </c>
      <c r="J5035">
        <f>IF($I5035=1,SUMIFS(Registros!$I$2:$I$6000,Registros!$A$2:$A$6000,"CS",Registros!$B$2:$B$6000,$A5035),0)</f>
        <v/>
      </c>
      <c r="K5035">
        <f>IF(COUNTIFS(Winback!$K$2:$K$300,$D5035)&gt;0,1,0)</f>
        <v/>
      </c>
      <c r="L5035">
        <f>IF(AND($K5035=1,LEFT($A5035,3)="WB-"),SUMIFS(Winback!$D$2:$D$300,Winback!$K$2:$K$300,$D5035),0)</f>
        <v/>
      </c>
      <c r="M5035">
        <f>IF(OR($E5035=1,$G5035=1,SUMIFS(Registros!$J$2:$J$6000,Registros!$B$2:$B$6000,$A5035)&gt;0),1,0)</f>
        <v/>
      </c>
      <c r="N5035">
        <f>IF($J5035&gt;0,1,IF(COUNTIFS(Registros!$A$2:$A$6000,"CS",Registros!$B$2:$B$6000,$A5035,Registros!$K$2:$K$6000,"&lt;&gt;")&gt;0,1,0))</f>
        <v/>
      </c>
      <c r="O5035">
        <f>IF(AND($K5035=1,$E5035=0,$G5035=0,$I5035=0),"WINBACK",IF(AND($M5035=1,$N5035&gt;0),"CONVERGENTE",IF($M5035=1,"SOLO MÓVIL",IF($N5035&gt;0,"SOLO FIJO / INTERNET","SIN SERVICIOS"))))</f>
        <v/>
      </c>
      <c r="P5035">
        <f>IF($O5035="WINBACK","Recuperar (winback)",IF($O5035="CONVERGENTE","Upgrade / más líneas",IF($O5035="SOLO MÓVIL","Ofrecer fijo + internet (FLBBTV)",IF($O5035="SOLO FIJO / INTERNET","Ofrecer línea móvil Nextphone","Oferta completa (móvil + fijo + internet)"))))</f>
        <v/>
      </c>
      <c r="Q5035">
        <f>$F5035+$H5035+$L5035</f>
        <v/>
      </c>
      <c r="R5035">
        <f>IFERROR(VLOOKUP($A5035,Registros!$B$2:$G$6000,6,0),IFERROR(VLOOKUP($D5035,Winback!$B$2:$C$300,2,0),""))</f>
        <v/>
      </c>
      <c r="S5035">
        <f>IF($E5035=1,"NP","")&amp;IF($G5035=1,"+MOV","")&amp;IF($I5035=1,"+CS","")&amp;IF($K5035=1,"+WB","")</f>
        <v/>
      </c>
      <c r="T5035">
        <f>$E5035+$G5035+$I5035+$K5035</f>
        <v/>
      </c>
    </row>
    <row r="5036">
      <c r="A5036" t="inlineStr">
        <is>
          <t>WB-BRAZASPTY</t>
        </is>
      </c>
      <c r="B5036" t="inlineStr"/>
      <c r="C5036" t="inlineStr">
        <is>
          <t>BRAZAS PTY</t>
        </is>
      </c>
      <c r="D5036" t="inlineStr">
        <is>
          <t>BRAZASPTY</t>
        </is>
      </c>
      <c r="E5036">
        <f>IF(COUNTIFS(Registros!$A$2:$A$6000,"NP",Registros!$B$2:$B$6000,$A5036)&gt;0,1,0)</f>
        <v/>
      </c>
      <c r="F5036">
        <f>IF($E5036=1,SUMIFS(Registros!$F$2:$F$6000,Registros!$A$2:$A$6000,"NP",Registros!$B$2:$B$6000,$A5036),0)</f>
        <v/>
      </c>
      <c r="G5036">
        <f>IF(COUNTIFS(Registros!$A$2:$A$6000,"MOV",Registros!$B$2:$B$6000,$A5036)&gt;0,1,0)</f>
        <v/>
      </c>
      <c r="H5036">
        <f>IF($G5036=1,SUMIFS(Registros!$F$2:$F$6000,Registros!$A$2:$A$6000,"MOV",Registros!$B$2:$B$6000,$A5036),0)</f>
        <v/>
      </c>
      <c r="I5036">
        <f>IF(COUNTIFS(Registros!$A$2:$A$6000,"CS",Registros!$B$2:$B$6000,$A5036)&gt;0,1,0)</f>
        <v/>
      </c>
      <c r="J5036">
        <f>IF($I5036=1,SUMIFS(Registros!$I$2:$I$6000,Registros!$A$2:$A$6000,"CS",Registros!$B$2:$B$6000,$A5036),0)</f>
        <v/>
      </c>
      <c r="K5036">
        <f>IF(COUNTIFS(Winback!$K$2:$K$300,$D5036)&gt;0,1,0)</f>
        <v/>
      </c>
      <c r="L5036">
        <f>IF(AND($K5036=1,LEFT($A5036,3)="WB-"),SUMIFS(Winback!$D$2:$D$300,Winback!$K$2:$K$300,$D5036),0)</f>
        <v/>
      </c>
      <c r="M5036">
        <f>IF(OR($E5036=1,$G5036=1,SUMIFS(Registros!$J$2:$J$6000,Registros!$B$2:$B$6000,$A5036)&gt;0),1,0)</f>
        <v/>
      </c>
      <c r="N5036">
        <f>IF($J5036&gt;0,1,IF(COUNTIFS(Registros!$A$2:$A$6000,"CS",Registros!$B$2:$B$6000,$A5036,Registros!$K$2:$K$6000,"&lt;&gt;")&gt;0,1,0))</f>
        <v/>
      </c>
      <c r="O5036">
        <f>IF(AND($K5036=1,$E5036=0,$G5036=0,$I5036=0),"WINBACK",IF(AND($M5036=1,$N5036&gt;0),"CONVERGENTE",IF($M5036=1,"SOLO MÓVIL",IF($N5036&gt;0,"SOLO FIJO / INTERNET","SIN SERVICIOS"))))</f>
        <v/>
      </c>
      <c r="P5036">
        <f>IF($O5036="WINBACK","Recuperar (winback)",IF($O5036="CONVERGENTE","Upgrade / más líneas",IF($O5036="SOLO MÓVIL","Ofrecer fijo + internet (FLBBTV)",IF($O5036="SOLO FIJO / INTERNET","Ofrecer línea móvil Nextphone","Oferta completa (móvil + fijo + internet)"))))</f>
        <v/>
      </c>
      <c r="Q5036">
        <f>$F5036+$H5036+$L5036</f>
        <v/>
      </c>
      <c r="R5036">
        <f>IFERROR(VLOOKUP($A5036,Registros!$B$2:$G$6000,6,0),IFERROR(VLOOKUP($D5036,Winback!$B$2:$C$300,2,0),""))</f>
        <v/>
      </c>
      <c r="S5036">
        <f>IF($E5036=1,"NP","")&amp;IF($G5036=1,"+MOV","")&amp;IF($I5036=1,"+CS","")&amp;IF($K5036=1,"+WB","")</f>
        <v/>
      </c>
      <c r="T5036">
        <f>$E5036+$G5036+$I5036+$K5036</f>
        <v/>
      </c>
    </row>
    <row r="5037">
      <c r="A5037" t="inlineStr">
        <is>
          <t>WB-EDILSAYANETH</t>
        </is>
      </c>
      <c r="B5037" t="inlineStr"/>
      <c r="C5037" t="inlineStr">
        <is>
          <t>Edilsa Yaneth Marciaga</t>
        </is>
      </c>
      <c r="D5037" t="inlineStr">
        <is>
          <t>EDILSAYANETHMARCIAGA</t>
        </is>
      </c>
      <c r="E5037">
        <f>IF(COUNTIFS(Registros!$A$2:$A$6000,"NP",Registros!$B$2:$B$6000,$A5037)&gt;0,1,0)</f>
        <v/>
      </c>
      <c r="F5037">
        <f>IF($E5037=1,SUMIFS(Registros!$F$2:$F$6000,Registros!$A$2:$A$6000,"NP",Registros!$B$2:$B$6000,$A5037),0)</f>
        <v/>
      </c>
      <c r="G5037">
        <f>IF(COUNTIFS(Registros!$A$2:$A$6000,"MOV",Registros!$B$2:$B$6000,$A5037)&gt;0,1,0)</f>
        <v/>
      </c>
      <c r="H5037">
        <f>IF($G5037=1,SUMIFS(Registros!$F$2:$F$6000,Registros!$A$2:$A$6000,"MOV",Registros!$B$2:$B$6000,$A5037),0)</f>
        <v/>
      </c>
      <c r="I5037">
        <f>IF(COUNTIFS(Registros!$A$2:$A$6000,"CS",Registros!$B$2:$B$6000,$A5037)&gt;0,1,0)</f>
        <v/>
      </c>
      <c r="J5037">
        <f>IF($I5037=1,SUMIFS(Registros!$I$2:$I$6000,Registros!$A$2:$A$6000,"CS",Registros!$B$2:$B$6000,$A5037),0)</f>
        <v/>
      </c>
      <c r="K5037">
        <f>IF(COUNTIFS(Winback!$K$2:$K$300,$D5037)&gt;0,1,0)</f>
        <v/>
      </c>
      <c r="L5037">
        <f>IF(AND($K5037=1,LEFT($A5037,3)="WB-"),SUMIFS(Winback!$D$2:$D$300,Winback!$K$2:$K$300,$D5037),0)</f>
        <v/>
      </c>
      <c r="M5037">
        <f>IF(OR($E5037=1,$G5037=1,SUMIFS(Registros!$J$2:$J$6000,Registros!$B$2:$B$6000,$A5037)&gt;0),1,0)</f>
        <v/>
      </c>
      <c r="N5037">
        <f>IF($J5037&gt;0,1,IF(COUNTIFS(Registros!$A$2:$A$6000,"CS",Registros!$B$2:$B$6000,$A5037,Registros!$K$2:$K$6000,"&lt;&gt;")&gt;0,1,0))</f>
        <v/>
      </c>
      <c r="O5037">
        <f>IF(AND($K5037=1,$E5037=0,$G5037=0,$I5037=0),"WINBACK",IF(AND($M5037=1,$N5037&gt;0),"CONVERGENTE",IF($M5037=1,"SOLO MÓVIL",IF($N5037&gt;0,"SOLO FIJO / INTERNET","SIN SERVICIOS"))))</f>
        <v/>
      </c>
      <c r="P5037">
        <f>IF($O5037="WINBACK","Recuperar (winback)",IF($O5037="CONVERGENTE","Upgrade / más líneas",IF($O5037="SOLO MÓVIL","Ofrecer fijo + internet (FLBBTV)",IF($O5037="SOLO FIJO / INTERNET","Ofrecer línea móvil Nextphone","Oferta completa (móvil + fijo + internet)"))))</f>
        <v/>
      </c>
      <c r="Q5037">
        <f>$F5037+$H5037+$L5037</f>
        <v/>
      </c>
      <c r="R5037">
        <f>IFERROR(VLOOKUP($A5037,Registros!$B$2:$G$6000,6,0),IFERROR(VLOOKUP($D5037,Winback!$B$2:$C$300,2,0),""))</f>
        <v/>
      </c>
      <c r="S5037">
        <f>IF($E5037=1,"NP","")&amp;IF($G5037=1,"+MOV","")&amp;IF($I5037=1,"+CS","")&amp;IF($K5037=1,"+WB","")</f>
        <v/>
      </c>
      <c r="T5037">
        <f>$E5037+$G5037+$I5037+$K5037</f>
        <v/>
      </c>
    </row>
    <row r="5038">
      <c r="A5038" t="inlineStr">
        <is>
          <t>WB-AQUARELAEXPR</t>
        </is>
      </c>
      <c r="B5038" t="inlineStr"/>
      <c r="C5038" t="inlineStr">
        <is>
          <t>Aquarela Express</t>
        </is>
      </c>
      <c r="D5038" t="inlineStr">
        <is>
          <t>AQUARELAEXPRESS</t>
        </is>
      </c>
      <c r="E5038">
        <f>IF(COUNTIFS(Registros!$A$2:$A$6000,"NP",Registros!$B$2:$B$6000,$A5038)&gt;0,1,0)</f>
        <v/>
      </c>
      <c r="F5038">
        <f>IF($E5038=1,SUMIFS(Registros!$F$2:$F$6000,Registros!$A$2:$A$6000,"NP",Registros!$B$2:$B$6000,$A5038),0)</f>
        <v/>
      </c>
      <c r="G5038">
        <f>IF(COUNTIFS(Registros!$A$2:$A$6000,"MOV",Registros!$B$2:$B$6000,$A5038)&gt;0,1,0)</f>
        <v/>
      </c>
      <c r="H5038">
        <f>IF($G5038=1,SUMIFS(Registros!$F$2:$F$6000,Registros!$A$2:$A$6000,"MOV",Registros!$B$2:$B$6000,$A5038),0)</f>
        <v/>
      </c>
      <c r="I5038">
        <f>IF(COUNTIFS(Registros!$A$2:$A$6000,"CS",Registros!$B$2:$B$6000,$A5038)&gt;0,1,0)</f>
        <v/>
      </c>
      <c r="J5038">
        <f>IF($I5038=1,SUMIFS(Registros!$I$2:$I$6000,Registros!$A$2:$A$6000,"CS",Registros!$B$2:$B$6000,$A5038),0)</f>
        <v/>
      </c>
      <c r="K5038">
        <f>IF(COUNTIFS(Winback!$K$2:$K$300,$D5038)&gt;0,1,0)</f>
        <v/>
      </c>
      <c r="L5038">
        <f>IF(AND($K5038=1,LEFT($A5038,3)="WB-"),SUMIFS(Winback!$D$2:$D$300,Winback!$K$2:$K$300,$D5038),0)</f>
        <v/>
      </c>
      <c r="M5038">
        <f>IF(OR($E5038=1,$G5038=1,SUMIFS(Registros!$J$2:$J$6000,Registros!$B$2:$B$6000,$A5038)&gt;0),1,0)</f>
        <v/>
      </c>
      <c r="N5038">
        <f>IF($J5038&gt;0,1,IF(COUNTIFS(Registros!$A$2:$A$6000,"CS",Registros!$B$2:$B$6000,$A5038,Registros!$K$2:$K$6000,"&lt;&gt;")&gt;0,1,0))</f>
        <v/>
      </c>
      <c r="O5038">
        <f>IF(AND($K5038=1,$E5038=0,$G5038=0,$I5038=0),"WINBACK",IF(AND($M5038=1,$N5038&gt;0),"CONVERGENTE",IF($M5038=1,"SOLO MÓVIL",IF($N5038&gt;0,"SOLO FIJO / INTERNET","SIN SERVICIOS"))))</f>
        <v/>
      </c>
      <c r="P5038">
        <f>IF($O5038="WINBACK","Recuperar (winback)",IF($O5038="CONVERGENTE","Upgrade / más líneas",IF($O5038="SOLO MÓVIL","Ofrecer fijo + internet (FLBBTV)",IF($O5038="SOLO FIJO / INTERNET","Ofrecer línea móvil Nextphone","Oferta completa (móvil + fijo + internet)"))))</f>
        <v/>
      </c>
      <c r="Q5038">
        <f>$F5038+$H5038+$L5038</f>
        <v/>
      </c>
      <c r="R5038">
        <f>IFERROR(VLOOKUP($A5038,Registros!$B$2:$G$6000,6,0),IFERROR(VLOOKUP($D5038,Winback!$B$2:$C$300,2,0),""))</f>
        <v/>
      </c>
      <c r="S5038">
        <f>IF($E5038=1,"NP","")&amp;IF($G5038=1,"+MOV","")&amp;IF($I5038=1,"+CS","")&amp;IF($K5038=1,"+WB","")</f>
        <v/>
      </c>
      <c r="T5038">
        <f>$E5038+$G5038+$I5038+$K5038</f>
        <v/>
      </c>
    </row>
    <row r="5039">
      <c r="A5039" t="inlineStr">
        <is>
          <t>WB-FRANKLINABRE</t>
        </is>
      </c>
      <c r="B5039" t="inlineStr"/>
      <c r="C5039" t="inlineStr">
        <is>
          <t>FRANKLIN ABREGO</t>
        </is>
      </c>
      <c r="D5039" t="inlineStr">
        <is>
          <t>FRANKLINABREGO</t>
        </is>
      </c>
      <c r="E5039">
        <f>IF(COUNTIFS(Registros!$A$2:$A$6000,"NP",Registros!$B$2:$B$6000,$A5039)&gt;0,1,0)</f>
        <v/>
      </c>
      <c r="F5039">
        <f>IF($E5039=1,SUMIFS(Registros!$F$2:$F$6000,Registros!$A$2:$A$6000,"NP",Registros!$B$2:$B$6000,$A5039),0)</f>
        <v/>
      </c>
      <c r="G5039">
        <f>IF(COUNTIFS(Registros!$A$2:$A$6000,"MOV",Registros!$B$2:$B$6000,$A5039)&gt;0,1,0)</f>
        <v/>
      </c>
      <c r="H5039">
        <f>IF($G5039=1,SUMIFS(Registros!$F$2:$F$6000,Registros!$A$2:$A$6000,"MOV",Registros!$B$2:$B$6000,$A5039),0)</f>
        <v/>
      </c>
      <c r="I5039">
        <f>IF(COUNTIFS(Registros!$A$2:$A$6000,"CS",Registros!$B$2:$B$6000,$A5039)&gt;0,1,0)</f>
        <v/>
      </c>
      <c r="J5039">
        <f>IF($I5039=1,SUMIFS(Registros!$I$2:$I$6000,Registros!$A$2:$A$6000,"CS",Registros!$B$2:$B$6000,$A5039),0)</f>
        <v/>
      </c>
      <c r="K5039">
        <f>IF(COUNTIFS(Winback!$K$2:$K$300,$D5039)&gt;0,1,0)</f>
        <v/>
      </c>
      <c r="L5039">
        <f>IF(AND($K5039=1,LEFT($A5039,3)="WB-"),SUMIFS(Winback!$D$2:$D$300,Winback!$K$2:$K$300,$D5039),0)</f>
        <v/>
      </c>
      <c r="M5039">
        <f>IF(OR($E5039=1,$G5039=1,SUMIFS(Registros!$J$2:$J$6000,Registros!$B$2:$B$6000,$A5039)&gt;0),1,0)</f>
        <v/>
      </c>
      <c r="N5039">
        <f>IF($J5039&gt;0,1,IF(COUNTIFS(Registros!$A$2:$A$6000,"CS",Registros!$B$2:$B$6000,$A5039,Registros!$K$2:$K$6000,"&lt;&gt;")&gt;0,1,0))</f>
        <v/>
      </c>
      <c r="O5039">
        <f>IF(AND($K5039=1,$E5039=0,$G5039=0,$I5039=0),"WINBACK",IF(AND($M5039=1,$N5039&gt;0),"CONVERGENTE",IF($M5039=1,"SOLO MÓVIL",IF($N5039&gt;0,"SOLO FIJO / INTERNET","SIN SERVICIOS"))))</f>
        <v/>
      </c>
      <c r="P5039">
        <f>IF($O5039="WINBACK","Recuperar (winback)",IF($O5039="CONVERGENTE","Upgrade / más líneas",IF($O5039="SOLO MÓVIL","Ofrecer fijo + internet (FLBBTV)",IF($O5039="SOLO FIJO / INTERNET","Ofrecer línea móvil Nextphone","Oferta completa (móvil + fijo + internet)"))))</f>
        <v/>
      </c>
      <c r="Q5039">
        <f>$F5039+$H5039+$L5039</f>
        <v/>
      </c>
      <c r="R5039">
        <f>IFERROR(VLOOKUP($A5039,Registros!$B$2:$G$6000,6,0),IFERROR(VLOOKUP($D5039,Winback!$B$2:$C$300,2,0),""))</f>
        <v/>
      </c>
      <c r="S5039">
        <f>IF($E5039=1,"NP","")&amp;IF($G5039=1,"+MOV","")&amp;IF($I5039=1,"+CS","")&amp;IF($K5039=1,"+WB","")</f>
        <v/>
      </c>
      <c r="T5039">
        <f>$E5039+$G5039+$I5039+$K5039</f>
        <v/>
      </c>
    </row>
    <row r="5040">
      <c r="A5040" t="inlineStr">
        <is>
          <t>WB-EDWINANTONIO</t>
        </is>
      </c>
      <c r="B5040" t="inlineStr"/>
      <c r="C5040" t="inlineStr">
        <is>
          <t>Edwin Antonio Melgar Toribio</t>
        </is>
      </c>
      <c r="D5040" t="inlineStr">
        <is>
          <t>EDWINANTONIOMELGARTORIBIO</t>
        </is>
      </c>
      <c r="E5040">
        <f>IF(COUNTIFS(Registros!$A$2:$A$6000,"NP",Registros!$B$2:$B$6000,$A5040)&gt;0,1,0)</f>
        <v/>
      </c>
      <c r="F5040">
        <f>IF($E5040=1,SUMIFS(Registros!$F$2:$F$6000,Registros!$A$2:$A$6000,"NP",Registros!$B$2:$B$6000,$A5040),0)</f>
        <v/>
      </c>
      <c r="G5040">
        <f>IF(COUNTIFS(Registros!$A$2:$A$6000,"MOV",Registros!$B$2:$B$6000,$A5040)&gt;0,1,0)</f>
        <v/>
      </c>
      <c r="H5040">
        <f>IF($G5040=1,SUMIFS(Registros!$F$2:$F$6000,Registros!$A$2:$A$6000,"MOV",Registros!$B$2:$B$6000,$A5040),0)</f>
        <v/>
      </c>
      <c r="I5040">
        <f>IF(COUNTIFS(Registros!$A$2:$A$6000,"CS",Registros!$B$2:$B$6000,$A5040)&gt;0,1,0)</f>
        <v/>
      </c>
      <c r="J5040">
        <f>IF($I5040=1,SUMIFS(Registros!$I$2:$I$6000,Registros!$A$2:$A$6000,"CS",Registros!$B$2:$B$6000,$A5040),0)</f>
        <v/>
      </c>
      <c r="K5040">
        <f>IF(COUNTIFS(Winback!$K$2:$K$300,$D5040)&gt;0,1,0)</f>
        <v/>
      </c>
      <c r="L5040">
        <f>IF(AND($K5040=1,LEFT($A5040,3)="WB-"),SUMIFS(Winback!$D$2:$D$300,Winback!$K$2:$K$300,$D5040),0)</f>
        <v/>
      </c>
      <c r="M5040">
        <f>IF(OR($E5040=1,$G5040=1,SUMIFS(Registros!$J$2:$J$6000,Registros!$B$2:$B$6000,$A5040)&gt;0),1,0)</f>
        <v/>
      </c>
      <c r="N5040">
        <f>IF($J5040&gt;0,1,IF(COUNTIFS(Registros!$A$2:$A$6000,"CS",Registros!$B$2:$B$6000,$A5040,Registros!$K$2:$K$6000,"&lt;&gt;")&gt;0,1,0))</f>
        <v/>
      </c>
      <c r="O5040">
        <f>IF(AND($K5040=1,$E5040=0,$G5040=0,$I5040=0),"WINBACK",IF(AND($M5040=1,$N5040&gt;0),"CONVERGENTE",IF($M5040=1,"SOLO MÓVIL",IF($N5040&gt;0,"SOLO FIJO / INTERNET","SIN SERVICIOS"))))</f>
        <v/>
      </c>
      <c r="P5040">
        <f>IF($O5040="WINBACK","Recuperar (winback)",IF($O5040="CONVERGENTE","Upgrade / más líneas",IF($O5040="SOLO MÓVIL","Ofrecer fijo + internet (FLBBTV)",IF($O5040="SOLO FIJO / INTERNET","Ofrecer línea móvil Nextphone","Oferta completa (móvil + fijo + internet)"))))</f>
        <v/>
      </c>
      <c r="Q5040">
        <f>$F5040+$H5040+$L5040</f>
        <v/>
      </c>
      <c r="R5040">
        <f>IFERROR(VLOOKUP($A5040,Registros!$B$2:$G$6000,6,0),IFERROR(VLOOKUP($D5040,Winback!$B$2:$C$300,2,0),""))</f>
        <v/>
      </c>
      <c r="S5040">
        <f>IF($E5040=1,"NP","")&amp;IF($G5040=1,"+MOV","")&amp;IF($I5040=1,"+CS","")&amp;IF($K5040=1,"+WB","")</f>
        <v/>
      </c>
      <c r="T5040">
        <f>$E5040+$G5040+$I5040+$K5040</f>
        <v/>
      </c>
    </row>
    <row r="5041">
      <c r="A5041" t="inlineStr">
        <is>
          <t>WB-KAYTLINEILEE</t>
        </is>
      </c>
      <c r="B5041" t="inlineStr"/>
      <c r="C5041" t="inlineStr">
        <is>
          <t>Kaytlin Eileen Espinoza</t>
        </is>
      </c>
      <c r="D5041" t="inlineStr">
        <is>
          <t>KAYTLINEILEENESPINOZA</t>
        </is>
      </c>
      <c r="E5041">
        <f>IF(COUNTIFS(Registros!$A$2:$A$6000,"NP",Registros!$B$2:$B$6000,$A5041)&gt;0,1,0)</f>
        <v/>
      </c>
      <c r="F5041">
        <f>IF($E5041=1,SUMIFS(Registros!$F$2:$F$6000,Registros!$A$2:$A$6000,"NP",Registros!$B$2:$B$6000,$A5041),0)</f>
        <v/>
      </c>
      <c r="G5041">
        <f>IF(COUNTIFS(Registros!$A$2:$A$6000,"MOV",Registros!$B$2:$B$6000,$A5041)&gt;0,1,0)</f>
        <v/>
      </c>
      <c r="H5041">
        <f>IF($G5041=1,SUMIFS(Registros!$F$2:$F$6000,Registros!$A$2:$A$6000,"MOV",Registros!$B$2:$B$6000,$A5041),0)</f>
        <v/>
      </c>
      <c r="I5041">
        <f>IF(COUNTIFS(Registros!$A$2:$A$6000,"CS",Registros!$B$2:$B$6000,$A5041)&gt;0,1,0)</f>
        <v/>
      </c>
      <c r="J5041">
        <f>IF($I5041=1,SUMIFS(Registros!$I$2:$I$6000,Registros!$A$2:$A$6000,"CS",Registros!$B$2:$B$6000,$A5041),0)</f>
        <v/>
      </c>
      <c r="K5041">
        <f>IF(COUNTIFS(Winback!$K$2:$K$300,$D5041)&gt;0,1,0)</f>
        <v/>
      </c>
      <c r="L5041">
        <f>IF(AND($K5041=1,LEFT($A5041,3)="WB-"),SUMIFS(Winback!$D$2:$D$300,Winback!$K$2:$K$300,$D5041),0)</f>
        <v/>
      </c>
      <c r="M5041">
        <f>IF(OR($E5041=1,$G5041=1,SUMIFS(Registros!$J$2:$J$6000,Registros!$B$2:$B$6000,$A5041)&gt;0),1,0)</f>
        <v/>
      </c>
      <c r="N5041">
        <f>IF($J5041&gt;0,1,IF(COUNTIFS(Registros!$A$2:$A$6000,"CS",Registros!$B$2:$B$6000,$A5041,Registros!$K$2:$K$6000,"&lt;&gt;")&gt;0,1,0))</f>
        <v/>
      </c>
      <c r="O5041">
        <f>IF(AND($K5041=1,$E5041=0,$G5041=0,$I5041=0),"WINBACK",IF(AND($M5041=1,$N5041&gt;0),"CONVERGENTE",IF($M5041=1,"SOLO MÓVIL",IF($N5041&gt;0,"SOLO FIJO / INTERNET","SIN SERVICIOS"))))</f>
        <v/>
      </c>
      <c r="P5041">
        <f>IF($O5041="WINBACK","Recuperar (winback)",IF($O5041="CONVERGENTE","Upgrade / más líneas",IF($O5041="SOLO MÓVIL","Ofrecer fijo + internet (FLBBTV)",IF($O5041="SOLO FIJO / INTERNET","Ofrecer línea móvil Nextphone","Oferta completa (móvil + fijo + internet)"))))</f>
        <v/>
      </c>
      <c r="Q5041">
        <f>$F5041+$H5041+$L5041</f>
        <v/>
      </c>
      <c r="R5041">
        <f>IFERROR(VLOOKUP($A5041,Registros!$B$2:$G$6000,6,0),IFERROR(VLOOKUP($D5041,Winback!$B$2:$C$300,2,0),""))</f>
        <v/>
      </c>
      <c r="S5041">
        <f>IF($E5041=1,"NP","")&amp;IF($G5041=1,"+MOV","")&amp;IF($I5041=1,"+CS","")&amp;IF($K5041=1,"+WB","")</f>
        <v/>
      </c>
      <c r="T5041">
        <f>$E5041+$G5041+$I5041+$K5041</f>
        <v/>
      </c>
    </row>
    <row r="5042">
      <c r="A5042" t="inlineStr">
        <is>
          <t>WB-SERAFINSAMAN</t>
        </is>
      </c>
      <c r="B5042" t="inlineStr"/>
      <c r="C5042" t="inlineStr">
        <is>
          <t>Serafin Samaniego Moreno</t>
        </is>
      </c>
      <c r="D5042" t="inlineStr">
        <is>
          <t>SERAFINSAMANIEGOMORENO</t>
        </is>
      </c>
      <c r="E5042">
        <f>IF(COUNTIFS(Registros!$A$2:$A$6000,"NP",Registros!$B$2:$B$6000,$A5042)&gt;0,1,0)</f>
        <v/>
      </c>
      <c r="F5042">
        <f>IF($E5042=1,SUMIFS(Registros!$F$2:$F$6000,Registros!$A$2:$A$6000,"NP",Registros!$B$2:$B$6000,$A5042),0)</f>
        <v/>
      </c>
      <c r="G5042">
        <f>IF(COUNTIFS(Registros!$A$2:$A$6000,"MOV",Registros!$B$2:$B$6000,$A5042)&gt;0,1,0)</f>
        <v/>
      </c>
      <c r="H5042">
        <f>IF($G5042=1,SUMIFS(Registros!$F$2:$F$6000,Registros!$A$2:$A$6000,"MOV",Registros!$B$2:$B$6000,$A5042),0)</f>
        <v/>
      </c>
      <c r="I5042">
        <f>IF(COUNTIFS(Registros!$A$2:$A$6000,"CS",Registros!$B$2:$B$6000,$A5042)&gt;0,1,0)</f>
        <v/>
      </c>
      <c r="J5042">
        <f>IF($I5042=1,SUMIFS(Registros!$I$2:$I$6000,Registros!$A$2:$A$6000,"CS",Registros!$B$2:$B$6000,$A5042),0)</f>
        <v/>
      </c>
      <c r="K5042">
        <f>IF(COUNTIFS(Winback!$K$2:$K$300,$D5042)&gt;0,1,0)</f>
        <v/>
      </c>
      <c r="L5042">
        <f>IF(AND($K5042=1,LEFT($A5042,3)="WB-"),SUMIFS(Winback!$D$2:$D$300,Winback!$K$2:$K$300,$D5042),0)</f>
        <v/>
      </c>
      <c r="M5042">
        <f>IF(OR($E5042=1,$G5042=1,SUMIFS(Registros!$J$2:$J$6000,Registros!$B$2:$B$6000,$A5042)&gt;0),1,0)</f>
        <v/>
      </c>
      <c r="N5042">
        <f>IF($J5042&gt;0,1,IF(COUNTIFS(Registros!$A$2:$A$6000,"CS",Registros!$B$2:$B$6000,$A5042,Registros!$K$2:$K$6000,"&lt;&gt;")&gt;0,1,0))</f>
        <v/>
      </c>
      <c r="O5042">
        <f>IF(AND($K5042=1,$E5042=0,$G5042=0,$I5042=0),"WINBACK",IF(AND($M5042=1,$N5042&gt;0),"CONVERGENTE",IF($M5042=1,"SOLO MÓVIL",IF($N5042&gt;0,"SOLO FIJO / INTERNET","SIN SERVICIOS"))))</f>
        <v/>
      </c>
      <c r="P5042">
        <f>IF($O5042="WINBACK","Recuperar (winback)",IF($O5042="CONVERGENTE","Upgrade / más líneas",IF($O5042="SOLO MÓVIL","Ofrecer fijo + internet (FLBBTV)",IF($O5042="SOLO FIJO / INTERNET","Ofrecer línea móvil Nextphone","Oferta completa (móvil + fijo + internet)"))))</f>
        <v/>
      </c>
      <c r="Q5042">
        <f>$F5042+$H5042+$L5042</f>
        <v/>
      </c>
      <c r="R5042">
        <f>IFERROR(VLOOKUP($A5042,Registros!$B$2:$G$6000,6,0),IFERROR(VLOOKUP($D5042,Winback!$B$2:$C$300,2,0),""))</f>
        <v/>
      </c>
      <c r="S5042">
        <f>IF($E5042=1,"NP","")&amp;IF($G5042=1,"+MOV","")&amp;IF($I5042=1,"+CS","")&amp;IF($K5042=1,"+WB","")</f>
        <v/>
      </c>
      <c r="T5042">
        <f>$E5042+$G5042+$I5042+$K5042</f>
        <v/>
      </c>
    </row>
    <row r="5043">
      <c r="A5043" t="inlineStr">
        <is>
          <t>WB-FUCHUNCHEN</t>
        </is>
      </c>
      <c r="B5043" t="inlineStr"/>
      <c r="C5043" t="inlineStr">
        <is>
          <t>FUCHUN CHEN</t>
        </is>
      </c>
      <c r="D5043" t="inlineStr">
        <is>
          <t>FUCHUNCHEN</t>
        </is>
      </c>
      <c r="E5043">
        <f>IF(COUNTIFS(Registros!$A$2:$A$6000,"NP",Registros!$B$2:$B$6000,$A5043)&gt;0,1,0)</f>
        <v/>
      </c>
      <c r="F5043">
        <f>IF($E5043=1,SUMIFS(Registros!$F$2:$F$6000,Registros!$A$2:$A$6000,"NP",Registros!$B$2:$B$6000,$A5043),0)</f>
        <v/>
      </c>
      <c r="G5043">
        <f>IF(COUNTIFS(Registros!$A$2:$A$6000,"MOV",Registros!$B$2:$B$6000,$A5043)&gt;0,1,0)</f>
        <v/>
      </c>
      <c r="H5043">
        <f>IF($G5043=1,SUMIFS(Registros!$F$2:$F$6000,Registros!$A$2:$A$6000,"MOV",Registros!$B$2:$B$6000,$A5043),0)</f>
        <v/>
      </c>
      <c r="I5043">
        <f>IF(COUNTIFS(Registros!$A$2:$A$6000,"CS",Registros!$B$2:$B$6000,$A5043)&gt;0,1,0)</f>
        <v/>
      </c>
      <c r="J5043">
        <f>IF($I5043=1,SUMIFS(Registros!$I$2:$I$6000,Registros!$A$2:$A$6000,"CS",Registros!$B$2:$B$6000,$A5043),0)</f>
        <v/>
      </c>
      <c r="K5043">
        <f>IF(COUNTIFS(Winback!$K$2:$K$300,$D5043)&gt;0,1,0)</f>
        <v/>
      </c>
      <c r="L5043">
        <f>IF(AND($K5043=1,LEFT($A5043,3)="WB-"),SUMIFS(Winback!$D$2:$D$300,Winback!$K$2:$K$300,$D5043),0)</f>
        <v/>
      </c>
      <c r="M5043">
        <f>IF(OR($E5043=1,$G5043=1,SUMIFS(Registros!$J$2:$J$6000,Registros!$B$2:$B$6000,$A5043)&gt;0),1,0)</f>
        <v/>
      </c>
      <c r="N5043">
        <f>IF($J5043&gt;0,1,IF(COUNTIFS(Registros!$A$2:$A$6000,"CS",Registros!$B$2:$B$6000,$A5043,Registros!$K$2:$K$6000,"&lt;&gt;")&gt;0,1,0))</f>
        <v/>
      </c>
      <c r="O5043">
        <f>IF(AND($K5043=1,$E5043=0,$G5043=0,$I5043=0),"WINBACK",IF(AND($M5043=1,$N5043&gt;0),"CONVERGENTE",IF($M5043=1,"SOLO MÓVIL",IF($N5043&gt;0,"SOLO FIJO / INTERNET","SIN SERVICIOS"))))</f>
        <v/>
      </c>
      <c r="P5043">
        <f>IF($O5043="WINBACK","Recuperar (winback)",IF($O5043="CONVERGENTE","Upgrade / más líneas",IF($O5043="SOLO MÓVIL","Ofrecer fijo + internet (FLBBTV)",IF($O5043="SOLO FIJO / INTERNET","Ofrecer línea móvil Nextphone","Oferta completa (móvil + fijo + internet)"))))</f>
        <v/>
      </c>
      <c r="Q5043">
        <f>$F5043+$H5043+$L5043</f>
        <v/>
      </c>
      <c r="R5043">
        <f>IFERROR(VLOOKUP($A5043,Registros!$B$2:$G$6000,6,0),IFERROR(VLOOKUP($D5043,Winback!$B$2:$C$300,2,0),""))</f>
        <v/>
      </c>
      <c r="S5043">
        <f>IF($E5043=1,"NP","")&amp;IF($G5043=1,"+MOV","")&amp;IF($I5043=1,"+CS","")&amp;IF($K5043=1,"+WB","")</f>
        <v/>
      </c>
      <c r="T5043">
        <f>$E5043+$G5043+$I5043+$K5043</f>
        <v/>
      </c>
    </row>
    <row r="5044">
      <c r="A5044" t="inlineStr">
        <is>
          <t>WB-SONIAIVETTEP</t>
        </is>
      </c>
      <c r="B5044" t="inlineStr"/>
      <c r="C5044" t="inlineStr">
        <is>
          <t>Sonia Ivette Pimentel Sandez</t>
        </is>
      </c>
      <c r="D5044" t="inlineStr">
        <is>
          <t>SONIAIVETTEPIMENTELSANDEZ</t>
        </is>
      </c>
      <c r="E5044">
        <f>IF(COUNTIFS(Registros!$A$2:$A$6000,"NP",Registros!$B$2:$B$6000,$A5044)&gt;0,1,0)</f>
        <v/>
      </c>
      <c r="F5044">
        <f>IF($E5044=1,SUMIFS(Registros!$F$2:$F$6000,Registros!$A$2:$A$6000,"NP",Registros!$B$2:$B$6000,$A5044),0)</f>
        <v/>
      </c>
      <c r="G5044">
        <f>IF(COUNTIFS(Registros!$A$2:$A$6000,"MOV",Registros!$B$2:$B$6000,$A5044)&gt;0,1,0)</f>
        <v/>
      </c>
      <c r="H5044">
        <f>IF($G5044=1,SUMIFS(Registros!$F$2:$F$6000,Registros!$A$2:$A$6000,"MOV",Registros!$B$2:$B$6000,$A5044),0)</f>
        <v/>
      </c>
      <c r="I5044">
        <f>IF(COUNTIFS(Registros!$A$2:$A$6000,"CS",Registros!$B$2:$B$6000,$A5044)&gt;0,1,0)</f>
        <v/>
      </c>
      <c r="J5044">
        <f>IF($I5044=1,SUMIFS(Registros!$I$2:$I$6000,Registros!$A$2:$A$6000,"CS",Registros!$B$2:$B$6000,$A5044),0)</f>
        <v/>
      </c>
      <c r="K5044">
        <f>IF(COUNTIFS(Winback!$K$2:$K$300,$D5044)&gt;0,1,0)</f>
        <v/>
      </c>
      <c r="L5044">
        <f>IF(AND($K5044=1,LEFT($A5044,3)="WB-"),SUMIFS(Winback!$D$2:$D$300,Winback!$K$2:$K$300,$D5044),0)</f>
        <v/>
      </c>
      <c r="M5044">
        <f>IF(OR($E5044=1,$G5044=1,SUMIFS(Registros!$J$2:$J$6000,Registros!$B$2:$B$6000,$A5044)&gt;0),1,0)</f>
        <v/>
      </c>
      <c r="N5044">
        <f>IF($J5044&gt;0,1,IF(COUNTIFS(Registros!$A$2:$A$6000,"CS",Registros!$B$2:$B$6000,$A5044,Registros!$K$2:$K$6000,"&lt;&gt;")&gt;0,1,0))</f>
        <v/>
      </c>
      <c r="O5044">
        <f>IF(AND($K5044=1,$E5044=0,$G5044=0,$I5044=0),"WINBACK",IF(AND($M5044=1,$N5044&gt;0),"CONVERGENTE",IF($M5044=1,"SOLO MÓVIL",IF($N5044&gt;0,"SOLO FIJO / INTERNET","SIN SERVICIOS"))))</f>
        <v/>
      </c>
      <c r="P5044">
        <f>IF($O5044="WINBACK","Recuperar (winback)",IF($O5044="CONVERGENTE","Upgrade / más líneas",IF($O5044="SOLO MÓVIL","Ofrecer fijo + internet (FLBBTV)",IF($O5044="SOLO FIJO / INTERNET","Ofrecer línea móvil Nextphone","Oferta completa (móvil + fijo + internet)"))))</f>
        <v/>
      </c>
      <c r="Q5044">
        <f>$F5044+$H5044+$L5044</f>
        <v/>
      </c>
      <c r="R5044">
        <f>IFERROR(VLOOKUP($A5044,Registros!$B$2:$G$6000,6,0),IFERROR(VLOOKUP($D5044,Winback!$B$2:$C$300,2,0),""))</f>
        <v/>
      </c>
      <c r="S5044">
        <f>IF($E5044=1,"NP","")&amp;IF($G5044=1,"+MOV","")&amp;IF($I5044=1,"+CS","")&amp;IF($K5044=1,"+WB","")</f>
        <v/>
      </c>
      <c r="T5044">
        <f>$E5044+$G5044+$I5044+$K5044</f>
        <v/>
      </c>
    </row>
    <row r="5045">
      <c r="A5045" t="inlineStr">
        <is>
          <t>WB-BGTINTEGRADO</t>
        </is>
      </c>
      <c r="B5045" t="inlineStr"/>
      <c r="C5045" t="inlineStr">
        <is>
          <t>BGT INTEGRADOS PANAMA,S.A.(DHARMA)</t>
        </is>
      </c>
      <c r="D5045" t="inlineStr">
        <is>
          <t>BGTINTEGRADOSPANAMASADHARMA</t>
        </is>
      </c>
      <c r="E5045">
        <f>IF(COUNTIFS(Registros!$A$2:$A$6000,"NP",Registros!$B$2:$B$6000,$A5045)&gt;0,1,0)</f>
        <v/>
      </c>
      <c r="F5045">
        <f>IF($E5045=1,SUMIFS(Registros!$F$2:$F$6000,Registros!$A$2:$A$6000,"NP",Registros!$B$2:$B$6000,$A5045),0)</f>
        <v/>
      </c>
      <c r="G5045">
        <f>IF(COUNTIFS(Registros!$A$2:$A$6000,"MOV",Registros!$B$2:$B$6000,$A5045)&gt;0,1,0)</f>
        <v/>
      </c>
      <c r="H5045">
        <f>IF($G5045=1,SUMIFS(Registros!$F$2:$F$6000,Registros!$A$2:$A$6000,"MOV",Registros!$B$2:$B$6000,$A5045),0)</f>
        <v/>
      </c>
      <c r="I5045">
        <f>IF(COUNTIFS(Registros!$A$2:$A$6000,"CS",Registros!$B$2:$B$6000,$A5045)&gt;0,1,0)</f>
        <v/>
      </c>
      <c r="J5045">
        <f>IF($I5045=1,SUMIFS(Registros!$I$2:$I$6000,Registros!$A$2:$A$6000,"CS",Registros!$B$2:$B$6000,$A5045),0)</f>
        <v/>
      </c>
      <c r="K5045">
        <f>IF(COUNTIFS(Winback!$K$2:$K$300,$D5045)&gt;0,1,0)</f>
        <v/>
      </c>
      <c r="L5045">
        <f>IF(AND($K5045=1,LEFT($A5045,3)="WB-"),SUMIFS(Winback!$D$2:$D$300,Winback!$K$2:$K$300,$D5045),0)</f>
        <v/>
      </c>
      <c r="M5045">
        <f>IF(OR($E5045=1,$G5045=1,SUMIFS(Registros!$J$2:$J$6000,Registros!$B$2:$B$6000,$A5045)&gt;0),1,0)</f>
        <v/>
      </c>
      <c r="N5045">
        <f>IF($J5045&gt;0,1,IF(COUNTIFS(Registros!$A$2:$A$6000,"CS",Registros!$B$2:$B$6000,$A5045,Registros!$K$2:$K$6000,"&lt;&gt;")&gt;0,1,0))</f>
        <v/>
      </c>
      <c r="O5045">
        <f>IF(AND($K5045=1,$E5045=0,$G5045=0,$I5045=0),"WINBACK",IF(AND($M5045=1,$N5045&gt;0),"CONVERGENTE",IF($M5045=1,"SOLO MÓVIL",IF($N5045&gt;0,"SOLO FIJO / INTERNET","SIN SERVICIOS"))))</f>
        <v/>
      </c>
      <c r="P5045">
        <f>IF($O5045="WINBACK","Recuperar (winback)",IF($O5045="CONVERGENTE","Upgrade / más líneas",IF($O5045="SOLO MÓVIL","Ofrecer fijo + internet (FLBBTV)",IF($O5045="SOLO FIJO / INTERNET","Ofrecer línea móvil Nextphone","Oferta completa (móvil + fijo + internet)"))))</f>
        <v/>
      </c>
      <c r="Q5045">
        <f>$F5045+$H5045+$L5045</f>
        <v/>
      </c>
      <c r="R5045">
        <f>IFERROR(VLOOKUP($A5045,Registros!$B$2:$G$6000,6,0),IFERROR(VLOOKUP($D5045,Winback!$B$2:$C$300,2,0),""))</f>
        <v/>
      </c>
      <c r="S5045">
        <f>IF($E5045=1,"NP","")&amp;IF($G5045=1,"+MOV","")&amp;IF($I5045=1,"+CS","")&amp;IF($K5045=1,"+WB","")</f>
        <v/>
      </c>
      <c r="T5045">
        <f>$E5045+$G5045+$I5045+$K5045</f>
        <v/>
      </c>
    </row>
    <row r="5046">
      <c r="A5046" t="inlineStr">
        <is>
          <t>WB-CESARLEE</t>
        </is>
      </c>
      <c r="B5046" t="inlineStr"/>
      <c r="C5046" t="inlineStr">
        <is>
          <t>Cesar Lee</t>
        </is>
      </c>
      <c r="D5046" t="inlineStr">
        <is>
          <t>CESARLEE</t>
        </is>
      </c>
      <c r="E5046">
        <f>IF(COUNTIFS(Registros!$A$2:$A$6000,"NP",Registros!$B$2:$B$6000,$A5046)&gt;0,1,0)</f>
        <v/>
      </c>
      <c r="F5046">
        <f>IF($E5046=1,SUMIFS(Registros!$F$2:$F$6000,Registros!$A$2:$A$6000,"NP",Registros!$B$2:$B$6000,$A5046),0)</f>
        <v/>
      </c>
      <c r="G5046">
        <f>IF(COUNTIFS(Registros!$A$2:$A$6000,"MOV",Registros!$B$2:$B$6000,$A5046)&gt;0,1,0)</f>
        <v/>
      </c>
      <c r="H5046">
        <f>IF($G5046=1,SUMIFS(Registros!$F$2:$F$6000,Registros!$A$2:$A$6000,"MOV",Registros!$B$2:$B$6000,$A5046),0)</f>
        <v/>
      </c>
      <c r="I5046">
        <f>IF(COUNTIFS(Registros!$A$2:$A$6000,"CS",Registros!$B$2:$B$6000,$A5046)&gt;0,1,0)</f>
        <v/>
      </c>
      <c r="J5046">
        <f>IF($I5046=1,SUMIFS(Registros!$I$2:$I$6000,Registros!$A$2:$A$6000,"CS",Registros!$B$2:$B$6000,$A5046),0)</f>
        <v/>
      </c>
      <c r="K5046">
        <f>IF(COUNTIFS(Winback!$K$2:$K$300,$D5046)&gt;0,1,0)</f>
        <v/>
      </c>
      <c r="L5046">
        <f>IF(AND($K5046=1,LEFT($A5046,3)="WB-"),SUMIFS(Winback!$D$2:$D$300,Winback!$K$2:$K$300,$D5046),0)</f>
        <v/>
      </c>
      <c r="M5046">
        <f>IF(OR($E5046=1,$G5046=1,SUMIFS(Registros!$J$2:$J$6000,Registros!$B$2:$B$6000,$A5046)&gt;0),1,0)</f>
        <v/>
      </c>
      <c r="N5046">
        <f>IF($J5046&gt;0,1,IF(COUNTIFS(Registros!$A$2:$A$6000,"CS",Registros!$B$2:$B$6000,$A5046,Registros!$K$2:$K$6000,"&lt;&gt;")&gt;0,1,0))</f>
        <v/>
      </c>
      <c r="O5046">
        <f>IF(AND($K5046=1,$E5046=0,$G5046=0,$I5046=0),"WINBACK",IF(AND($M5046=1,$N5046&gt;0),"CONVERGENTE",IF($M5046=1,"SOLO MÓVIL",IF($N5046&gt;0,"SOLO FIJO / INTERNET","SIN SERVICIOS"))))</f>
        <v/>
      </c>
      <c r="P5046">
        <f>IF($O5046="WINBACK","Recuperar (winback)",IF($O5046="CONVERGENTE","Upgrade / más líneas",IF($O5046="SOLO MÓVIL","Ofrecer fijo + internet (FLBBTV)",IF($O5046="SOLO FIJO / INTERNET","Ofrecer línea móvil Nextphone","Oferta completa (móvil + fijo + internet)"))))</f>
        <v/>
      </c>
      <c r="Q5046">
        <f>$F5046+$H5046+$L5046</f>
        <v/>
      </c>
      <c r="R5046">
        <f>IFERROR(VLOOKUP($A5046,Registros!$B$2:$G$6000,6,0),IFERROR(VLOOKUP($D5046,Winback!$B$2:$C$300,2,0),""))</f>
        <v/>
      </c>
      <c r="S5046">
        <f>IF($E5046=1,"NP","")&amp;IF($G5046=1,"+MOV","")&amp;IF($I5046=1,"+CS","")&amp;IF($K5046=1,"+WB","")</f>
        <v/>
      </c>
      <c r="T5046">
        <f>$E5046+$G5046+$I5046+$K5046</f>
        <v/>
      </c>
    </row>
    <row r="5047">
      <c r="A5047" t="inlineStr">
        <is>
          <t>WB-GALHERNASA</t>
        </is>
      </c>
      <c r="B5047" t="inlineStr"/>
      <c r="C5047" t="inlineStr">
        <is>
          <t>GALHERNA, SA</t>
        </is>
      </c>
      <c r="D5047" t="inlineStr">
        <is>
          <t>GALHERNASA</t>
        </is>
      </c>
      <c r="E5047">
        <f>IF(COUNTIFS(Registros!$A$2:$A$6000,"NP",Registros!$B$2:$B$6000,$A5047)&gt;0,1,0)</f>
        <v/>
      </c>
      <c r="F5047">
        <f>IF($E5047=1,SUMIFS(Registros!$F$2:$F$6000,Registros!$A$2:$A$6000,"NP",Registros!$B$2:$B$6000,$A5047),0)</f>
        <v/>
      </c>
      <c r="G5047">
        <f>IF(COUNTIFS(Registros!$A$2:$A$6000,"MOV",Registros!$B$2:$B$6000,$A5047)&gt;0,1,0)</f>
        <v/>
      </c>
      <c r="H5047">
        <f>IF($G5047=1,SUMIFS(Registros!$F$2:$F$6000,Registros!$A$2:$A$6000,"MOV",Registros!$B$2:$B$6000,$A5047),0)</f>
        <v/>
      </c>
      <c r="I5047">
        <f>IF(COUNTIFS(Registros!$A$2:$A$6000,"CS",Registros!$B$2:$B$6000,$A5047)&gt;0,1,0)</f>
        <v/>
      </c>
      <c r="J5047">
        <f>IF($I5047=1,SUMIFS(Registros!$I$2:$I$6000,Registros!$A$2:$A$6000,"CS",Registros!$B$2:$B$6000,$A5047),0)</f>
        <v/>
      </c>
      <c r="K5047">
        <f>IF(COUNTIFS(Winback!$K$2:$K$300,$D5047)&gt;0,1,0)</f>
        <v/>
      </c>
      <c r="L5047">
        <f>IF(AND($K5047=1,LEFT($A5047,3)="WB-"),SUMIFS(Winback!$D$2:$D$300,Winback!$K$2:$K$300,$D5047),0)</f>
        <v/>
      </c>
      <c r="M5047">
        <f>IF(OR($E5047=1,$G5047=1,SUMIFS(Registros!$J$2:$J$6000,Registros!$B$2:$B$6000,$A5047)&gt;0),1,0)</f>
        <v/>
      </c>
      <c r="N5047">
        <f>IF($J5047&gt;0,1,IF(COUNTIFS(Registros!$A$2:$A$6000,"CS",Registros!$B$2:$B$6000,$A5047,Registros!$K$2:$K$6000,"&lt;&gt;")&gt;0,1,0))</f>
        <v/>
      </c>
      <c r="O5047">
        <f>IF(AND($K5047=1,$E5047=0,$G5047=0,$I5047=0),"WINBACK",IF(AND($M5047=1,$N5047&gt;0),"CONVERGENTE",IF($M5047=1,"SOLO MÓVIL",IF($N5047&gt;0,"SOLO FIJO / INTERNET","SIN SERVICIOS"))))</f>
        <v/>
      </c>
      <c r="P5047">
        <f>IF($O5047="WINBACK","Recuperar (winback)",IF($O5047="CONVERGENTE","Upgrade / más líneas",IF($O5047="SOLO MÓVIL","Ofrecer fijo + internet (FLBBTV)",IF($O5047="SOLO FIJO / INTERNET","Ofrecer línea móvil Nextphone","Oferta completa (móvil + fijo + internet)"))))</f>
        <v/>
      </c>
      <c r="Q5047">
        <f>$F5047+$H5047+$L5047</f>
        <v/>
      </c>
      <c r="R5047">
        <f>IFERROR(VLOOKUP($A5047,Registros!$B$2:$G$6000,6,0),IFERROR(VLOOKUP($D5047,Winback!$B$2:$C$300,2,0),""))</f>
        <v/>
      </c>
      <c r="S5047">
        <f>IF($E5047=1,"NP","")&amp;IF($G5047=1,"+MOV","")&amp;IF($I5047=1,"+CS","")&amp;IF($K5047=1,"+WB","")</f>
        <v/>
      </c>
      <c r="T5047">
        <f>$E5047+$G5047+$I5047+$K5047</f>
        <v/>
      </c>
    </row>
    <row r="5048">
      <c r="A5048" t="inlineStr">
        <is>
          <t>WB-PMAPOSTALOFF</t>
        </is>
      </c>
      <c r="B5048" t="inlineStr"/>
      <c r="C5048" t="inlineStr">
        <is>
          <t>PMA POSTAL OFFICE SA</t>
        </is>
      </c>
      <c r="D5048" t="inlineStr">
        <is>
          <t>PMAPOSTALOFFICESA</t>
        </is>
      </c>
      <c r="E5048">
        <f>IF(COUNTIFS(Registros!$A$2:$A$6000,"NP",Registros!$B$2:$B$6000,$A5048)&gt;0,1,0)</f>
        <v/>
      </c>
      <c r="F5048">
        <f>IF($E5048=1,SUMIFS(Registros!$F$2:$F$6000,Registros!$A$2:$A$6000,"NP",Registros!$B$2:$B$6000,$A5048),0)</f>
        <v/>
      </c>
      <c r="G5048">
        <f>IF(COUNTIFS(Registros!$A$2:$A$6000,"MOV",Registros!$B$2:$B$6000,$A5048)&gt;0,1,0)</f>
        <v/>
      </c>
      <c r="H5048">
        <f>IF($G5048=1,SUMIFS(Registros!$F$2:$F$6000,Registros!$A$2:$A$6000,"MOV",Registros!$B$2:$B$6000,$A5048),0)</f>
        <v/>
      </c>
      <c r="I5048">
        <f>IF(COUNTIFS(Registros!$A$2:$A$6000,"CS",Registros!$B$2:$B$6000,$A5048)&gt;0,1,0)</f>
        <v/>
      </c>
      <c r="J5048">
        <f>IF($I5048=1,SUMIFS(Registros!$I$2:$I$6000,Registros!$A$2:$A$6000,"CS",Registros!$B$2:$B$6000,$A5048),0)</f>
        <v/>
      </c>
      <c r="K5048">
        <f>IF(COUNTIFS(Winback!$K$2:$K$300,$D5048)&gt;0,1,0)</f>
        <v/>
      </c>
      <c r="L5048">
        <f>IF(AND($K5048=1,LEFT($A5048,3)="WB-"),SUMIFS(Winback!$D$2:$D$300,Winback!$K$2:$K$300,$D5048),0)</f>
        <v/>
      </c>
      <c r="M5048">
        <f>IF(OR($E5048=1,$G5048=1,SUMIFS(Registros!$J$2:$J$6000,Registros!$B$2:$B$6000,$A5048)&gt;0),1,0)</f>
        <v/>
      </c>
      <c r="N5048">
        <f>IF($J5048&gt;0,1,IF(COUNTIFS(Registros!$A$2:$A$6000,"CS",Registros!$B$2:$B$6000,$A5048,Registros!$K$2:$K$6000,"&lt;&gt;")&gt;0,1,0))</f>
        <v/>
      </c>
      <c r="O5048">
        <f>IF(AND($K5048=1,$E5048=0,$G5048=0,$I5048=0),"WINBACK",IF(AND($M5048=1,$N5048&gt;0),"CONVERGENTE",IF($M5048=1,"SOLO MÓVIL",IF($N5048&gt;0,"SOLO FIJO / INTERNET","SIN SERVICIOS"))))</f>
        <v/>
      </c>
      <c r="P5048">
        <f>IF($O5048="WINBACK","Recuperar (winback)",IF($O5048="CONVERGENTE","Upgrade / más líneas",IF($O5048="SOLO MÓVIL","Ofrecer fijo + internet (FLBBTV)",IF($O5048="SOLO FIJO / INTERNET","Ofrecer línea móvil Nextphone","Oferta completa (móvil + fijo + internet)"))))</f>
        <v/>
      </c>
      <c r="Q5048">
        <f>$F5048+$H5048+$L5048</f>
        <v/>
      </c>
      <c r="R5048">
        <f>IFERROR(VLOOKUP($A5048,Registros!$B$2:$G$6000,6,0),IFERROR(VLOOKUP($D5048,Winback!$B$2:$C$300,2,0),""))</f>
        <v/>
      </c>
      <c r="S5048">
        <f>IF($E5048=1,"NP","")&amp;IF($G5048=1,"+MOV","")&amp;IF($I5048=1,"+CS","")&amp;IF($K5048=1,"+WB","")</f>
        <v/>
      </c>
      <c r="T5048">
        <f>$E5048+$G5048+$I5048+$K5048</f>
        <v/>
      </c>
    </row>
    <row r="5049">
      <c r="A5049" t="inlineStr">
        <is>
          <t>WB-LEYDISROQUE</t>
        </is>
      </c>
      <c r="B5049" t="inlineStr"/>
      <c r="C5049" t="inlineStr">
        <is>
          <t>Leydis Roque</t>
        </is>
      </c>
      <c r="D5049" t="inlineStr">
        <is>
          <t>LEYDISROQUE</t>
        </is>
      </c>
      <c r="E5049">
        <f>IF(COUNTIFS(Registros!$A$2:$A$6000,"NP",Registros!$B$2:$B$6000,$A5049)&gt;0,1,0)</f>
        <v/>
      </c>
      <c r="F5049">
        <f>IF($E5049=1,SUMIFS(Registros!$F$2:$F$6000,Registros!$A$2:$A$6000,"NP",Registros!$B$2:$B$6000,$A5049),0)</f>
        <v/>
      </c>
      <c r="G5049">
        <f>IF(COUNTIFS(Registros!$A$2:$A$6000,"MOV",Registros!$B$2:$B$6000,$A5049)&gt;0,1,0)</f>
        <v/>
      </c>
      <c r="H5049">
        <f>IF($G5049=1,SUMIFS(Registros!$F$2:$F$6000,Registros!$A$2:$A$6000,"MOV",Registros!$B$2:$B$6000,$A5049),0)</f>
        <v/>
      </c>
      <c r="I5049">
        <f>IF(COUNTIFS(Registros!$A$2:$A$6000,"CS",Registros!$B$2:$B$6000,$A5049)&gt;0,1,0)</f>
        <v/>
      </c>
      <c r="J5049">
        <f>IF($I5049=1,SUMIFS(Registros!$I$2:$I$6000,Registros!$A$2:$A$6000,"CS",Registros!$B$2:$B$6000,$A5049),0)</f>
        <v/>
      </c>
      <c r="K5049">
        <f>IF(COUNTIFS(Winback!$K$2:$K$300,$D5049)&gt;0,1,0)</f>
        <v/>
      </c>
      <c r="L5049">
        <f>IF(AND($K5049=1,LEFT($A5049,3)="WB-"),SUMIFS(Winback!$D$2:$D$300,Winback!$K$2:$K$300,$D5049),0)</f>
        <v/>
      </c>
      <c r="M5049">
        <f>IF(OR($E5049=1,$G5049=1,SUMIFS(Registros!$J$2:$J$6000,Registros!$B$2:$B$6000,$A5049)&gt;0),1,0)</f>
        <v/>
      </c>
      <c r="N5049">
        <f>IF($J5049&gt;0,1,IF(COUNTIFS(Registros!$A$2:$A$6000,"CS",Registros!$B$2:$B$6000,$A5049,Registros!$K$2:$K$6000,"&lt;&gt;")&gt;0,1,0))</f>
        <v/>
      </c>
      <c r="O5049">
        <f>IF(AND($K5049=1,$E5049=0,$G5049=0,$I5049=0),"WINBACK",IF(AND($M5049=1,$N5049&gt;0),"CONVERGENTE",IF($M5049=1,"SOLO MÓVIL",IF($N5049&gt;0,"SOLO FIJO / INTERNET","SIN SERVICIOS"))))</f>
        <v/>
      </c>
      <c r="P5049">
        <f>IF($O5049="WINBACK","Recuperar (winback)",IF($O5049="CONVERGENTE","Upgrade / más líneas",IF($O5049="SOLO MÓVIL","Ofrecer fijo + internet (FLBBTV)",IF($O5049="SOLO FIJO / INTERNET","Ofrecer línea móvil Nextphone","Oferta completa (móvil + fijo + internet)"))))</f>
        <v/>
      </c>
      <c r="Q5049">
        <f>$F5049+$H5049+$L5049</f>
        <v/>
      </c>
      <c r="R5049">
        <f>IFERROR(VLOOKUP($A5049,Registros!$B$2:$G$6000,6,0),IFERROR(VLOOKUP($D5049,Winback!$B$2:$C$300,2,0),""))</f>
        <v/>
      </c>
      <c r="S5049">
        <f>IF($E5049=1,"NP","")&amp;IF($G5049=1,"+MOV","")&amp;IF($I5049=1,"+CS","")&amp;IF($K5049=1,"+WB","")</f>
        <v/>
      </c>
      <c r="T5049">
        <f>$E5049+$G5049+$I5049+$K5049</f>
        <v/>
      </c>
    </row>
    <row r="5050">
      <c r="A5050" t="inlineStr">
        <is>
          <t>WB-STEPHANIEZAM</t>
        </is>
      </c>
      <c r="B5050" t="inlineStr"/>
      <c r="C5050" t="inlineStr">
        <is>
          <t>Stephanie Zambrano</t>
        </is>
      </c>
      <c r="D5050" t="inlineStr">
        <is>
          <t>STEPHANIEZAMBRANO</t>
        </is>
      </c>
      <c r="E5050">
        <f>IF(COUNTIFS(Registros!$A$2:$A$6000,"NP",Registros!$B$2:$B$6000,$A5050)&gt;0,1,0)</f>
        <v/>
      </c>
      <c r="F5050">
        <f>IF($E5050=1,SUMIFS(Registros!$F$2:$F$6000,Registros!$A$2:$A$6000,"NP",Registros!$B$2:$B$6000,$A5050),0)</f>
        <v/>
      </c>
      <c r="G5050">
        <f>IF(COUNTIFS(Registros!$A$2:$A$6000,"MOV",Registros!$B$2:$B$6000,$A5050)&gt;0,1,0)</f>
        <v/>
      </c>
      <c r="H5050">
        <f>IF($G5050=1,SUMIFS(Registros!$F$2:$F$6000,Registros!$A$2:$A$6000,"MOV",Registros!$B$2:$B$6000,$A5050),0)</f>
        <v/>
      </c>
      <c r="I5050">
        <f>IF(COUNTIFS(Registros!$A$2:$A$6000,"CS",Registros!$B$2:$B$6000,$A5050)&gt;0,1,0)</f>
        <v/>
      </c>
      <c r="J5050">
        <f>IF($I5050=1,SUMIFS(Registros!$I$2:$I$6000,Registros!$A$2:$A$6000,"CS",Registros!$B$2:$B$6000,$A5050),0)</f>
        <v/>
      </c>
      <c r="K5050">
        <f>IF(COUNTIFS(Winback!$K$2:$K$300,$D5050)&gt;0,1,0)</f>
        <v/>
      </c>
      <c r="L5050">
        <f>IF(AND($K5050=1,LEFT($A5050,3)="WB-"),SUMIFS(Winback!$D$2:$D$300,Winback!$K$2:$K$300,$D5050),0)</f>
        <v/>
      </c>
      <c r="M5050">
        <f>IF(OR($E5050=1,$G5050=1,SUMIFS(Registros!$J$2:$J$6000,Registros!$B$2:$B$6000,$A5050)&gt;0),1,0)</f>
        <v/>
      </c>
      <c r="N5050">
        <f>IF($J5050&gt;0,1,IF(COUNTIFS(Registros!$A$2:$A$6000,"CS",Registros!$B$2:$B$6000,$A5050,Registros!$K$2:$K$6000,"&lt;&gt;")&gt;0,1,0))</f>
        <v/>
      </c>
      <c r="O5050">
        <f>IF(AND($K5050=1,$E5050=0,$G5050=0,$I5050=0),"WINBACK",IF(AND($M5050=1,$N5050&gt;0),"CONVERGENTE",IF($M5050=1,"SOLO MÓVIL",IF($N5050&gt;0,"SOLO FIJO / INTERNET","SIN SERVICIOS"))))</f>
        <v/>
      </c>
      <c r="P5050">
        <f>IF($O5050="WINBACK","Recuperar (winback)",IF($O5050="CONVERGENTE","Upgrade / más líneas",IF($O5050="SOLO MÓVIL","Ofrecer fijo + internet (FLBBTV)",IF($O5050="SOLO FIJO / INTERNET","Ofrecer línea móvil Nextphone","Oferta completa (móvil + fijo + internet)"))))</f>
        <v/>
      </c>
      <c r="Q5050">
        <f>$F5050+$H5050+$L5050</f>
        <v/>
      </c>
      <c r="R5050">
        <f>IFERROR(VLOOKUP($A5050,Registros!$B$2:$G$6000,6,0),IFERROR(VLOOKUP($D5050,Winback!$B$2:$C$300,2,0),""))</f>
        <v/>
      </c>
      <c r="S5050">
        <f>IF($E5050=1,"NP","")&amp;IF($G5050=1,"+MOV","")&amp;IF($I5050=1,"+CS","")&amp;IF($K5050=1,"+WB","")</f>
        <v/>
      </c>
      <c r="T5050">
        <f>$E5050+$G5050+$I5050+$K5050</f>
        <v/>
      </c>
    </row>
    <row r="5051">
      <c r="A5051" t="inlineStr">
        <is>
          <t>WB-GABRIELMOISE</t>
        </is>
      </c>
      <c r="B5051" t="inlineStr"/>
      <c r="C5051" t="inlineStr">
        <is>
          <t>Gabriel Moises Jimenez Potes</t>
        </is>
      </c>
      <c r="D5051" t="inlineStr">
        <is>
          <t>GABRIELMOISESJIMENEZPOTES</t>
        </is>
      </c>
      <c r="E5051">
        <f>IF(COUNTIFS(Registros!$A$2:$A$6000,"NP",Registros!$B$2:$B$6000,$A5051)&gt;0,1,0)</f>
        <v/>
      </c>
      <c r="F5051">
        <f>IF($E5051=1,SUMIFS(Registros!$F$2:$F$6000,Registros!$A$2:$A$6000,"NP",Registros!$B$2:$B$6000,$A5051),0)</f>
        <v/>
      </c>
      <c r="G5051">
        <f>IF(COUNTIFS(Registros!$A$2:$A$6000,"MOV",Registros!$B$2:$B$6000,$A5051)&gt;0,1,0)</f>
        <v/>
      </c>
      <c r="H5051">
        <f>IF($G5051=1,SUMIFS(Registros!$F$2:$F$6000,Registros!$A$2:$A$6000,"MOV",Registros!$B$2:$B$6000,$A5051),0)</f>
        <v/>
      </c>
      <c r="I5051">
        <f>IF(COUNTIFS(Registros!$A$2:$A$6000,"CS",Registros!$B$2:$B$6000,$A5051)&gt;0,1,0)</f>
        <v/>
      </c>
      <c r="J5051">
        <f>IF($I5051=1,SUMIFS(Registros!$I$2:$I$6000,Registros!$A$2:$A$6000,"CS",Registros!$B$2:$B$6000,$A5051),0)</f>
        <v/>
      </c>
      <c r="K5051">
        <f>IF(COUNTIFS(Winback!$K$2:$K$300,$D5051)&gt;0,1,0)</f>
        <v/>
      </c>
      <c r="L5051">
        <f>IF(AND($K5051=1,LEFT($A5051,3)="WB-"),SUMIFS(Winback!$D$2:$D$300,Winback!$K$2:$K$300,$D5051),0)</f>
        <v/>
      </c>
      <c r="M5051">
        <f>IF(OR($E5051=1,$G5051=1,SUMIFS(Registros!$J$2:$J$6000,Registros!$B$2:$B$6000,$A5051)&gt;0),1,0)</f>
        <v/>
      </c>
      <c r="N5051">
        <f>IF($J5051&gt;0,1,IF(COUNTIFS(Registros!$A$2:$A$6000,"CS",Registros!$B$2:$B$6000,$A5051,Registros!$K$2:$K$6000,"&lt;&gt;")&gt;0,1,0))</f>
        <v/>
      </c>
      <c r="O5051">
        <f>IF(AND($K5051=1,$E5051=0,$G5051=0,$I5051=0),"WINBACK",IF(AND($M5051=1,$N5051&gt;0),"CONVERGENTE",IF($M5051=1,"SOLO MÓVIL",IF($N5051&gt;0,"SOLO FIJO / INTERNET","SIN SERVICIOS"))))</f>
        <v/>
      </c>
      <c r="P5051">
        <f>IF($O5051="WINBACK","Recuperar (winback)",IF($O5051="CONVERGENTE","Upgrade / más líneas",IF($O5051="SOLO MÓVIL","Ofrecer fijo + internet (FLBBTV)",IF($O5051="SOLO FIJO / INTERNET","Ofrecer línea móvil Nextphone","Oferta completa (móvil + fijo + internet)"))))</f>
        <v/>
      </c>
      <c r="Q5051">
        <f>$F5051+$H5051+$L5051</f>
        <v/>
      </c>
      <c r="R5051">
        <f>IFERROR(VLOOKUP($A5051,Registros!$B$2:$G$6000,6,0),IFERROR(VLOOKUP($D5051,Winback!$B$2:$C$300,2,0),""))</f>
        <v/>
      </c>
      <c r="S5051">
        <f>IF($E5051=1,"NP","")&amp;IF($G5051=1,"+MOV","")&amp;IF($I5051=1,"+CS","")&amp;IF($K5051=1,"+WB","")</f>
        <v/>
      </c>
      <c r="T5051">
        <f>$E5051+$G5051+$I5051+$K5051</f>
        <v/>
      </c>
    </row>
    <row r="5052">
      <c r="A5052" t="inlineStr">
        <is>
          <t>WB-EDILBERTOPIN</t>
        </is>
      </c>
      <c r="B5052" t="inlineStr"/>
      <c r="C5052" t="inlineStr">
        <is>
          <t>Edilberto Pineda</t>
        </is>
      </c>
      <c r="D5052" t="inlineStr">
        <is>
          <t>EDILBERTOPINEDA</t>
        </is>
      </c>
      <c r="E5052">
        <f>IF(COUNTIFS(Registros!$A$2:$A$6000,"NP",Registros!$B$2:$B$6000,$A5052)&gt;0,1,0)</f>
        <v/>
      </c>
      <c r="F5052">
        <f>IF($E5052=1,SUMIFS(Registros!$F$2:$F$6000,Registros!$A$2:$A$6000,"NP",Registros!$B$2:$B$6000,$A5052),0)</f>
        <v/>
      </c>
      <c r="G5052">
        <f>IF(COUNTIFS(Registros!$A$2:$A$6000,"MOV",Registros!$B$2:$B$6000,$A5052)&gt;0,1,0)</f>
        <v/>
      </c>
      <c r="H5052">
        <f>IF($G5052=1,SUMIFS(Registros!$F$2:$F$6000,Registros!$A$2:$A$6000,"MOV",Registros!$B$2:$B$6000,$A5052),0)</f>
        <v/>
      </c>
      <c r="I5052">
        <f>IF(COUNTIFS(Registros!$A$2:$A$6000,"CS",Registros!$B$2:$B$6000,$A5052)&gt;0,1,0)</f>
        <v/>
      </c>
      <c r="J5052">
        <f>IF($I5052=1,SUMIFS(Registros!$I$2:$I$6000,Registros!$A$2:$A$6000,"CS",Registros!$B$2:$B$6000,$A5052),0)</f>
        <v/>
      </c>
      <c r="K5052">
        <f>IF(COUNTIFS(Winback!$K$2:$K$300,$D5052)&gt;0,1,0)</f>
        <v/>
      </c>
      <c r="L5052">
        <f>IF(AND($K5052=1,LEFT($A5052,3)="WB-"),SUMIFS(Winback!$D$2:$D$300,Winback!$K$2:$K$300,$D5052),0)</f>
        <v/>
      </c>
      <c r="M5052">
        <f>IF(OR($E5052=1,$G5052=1,SUMIFS(Registros!$J$2:$J$6000,Registros!$B$2:$B$6000,$A5052)&gt;0),1,0)</f>
        <v/>
      </c>
      <c r="N5052">
        <f>IF($J5052&gt;0,1,IF(COUNTIFS(Registros!$A$2:$A$6000,"CS",Registros!$B$2:$B$6000,$A5052,Registros!$K$2:$K$6000,"&lt;&gt;")&gt;0,1,0))</f>
        <v/>
      </c>
      <c r="O5052">
        <f>IF(AND($K5052=1,$E5052=0,$G5052=0,$I5052=0),"WINBACK",IF(AND($M5052=1,$N5052&gt;0),"CONVERGENTE",IF($M5052=1,"SOLO MÓVIL",IF($N5052&gt;0,"SOLO FIJO / INTERNET","SIN SERVICIOS"))))</f>
        <v/>
      </c>
      <c r="P5052">
        <f>IF($O5052="WINBACK","Recuperar (winback)",IF($O5052="CONVERGENTE","Upgrade / más líneas",IF($O5052="SOLO MÓVIL","Ofrecer fijo + internet (FLBBTV)",IF($O5052="SOLO FIJO / INTERNET","Ofrecer línea móvil Nextphone","Oferta completa (móvil + fijo + internet)"))))</f>
        <v/>
      </c>
      <c r="Q5052">
        <f>$F5052+$H5052+$L5052</f>
        <v/>
      </c>
      <c r="R5052">
        <f>IFERROR(VLOOKUP($A5052,Registros!$B$2:$G$6000,6,0),IFERROR(VLOOKUP($D5052,Winback!$B$2:$C$300,2,0),""))</f>
        <v/>
      </c>
      <c r="S5052">
        <f>IF($E5052=1,"NP","")&amp;IF($G5052=1,"+MOV","")&amp;IF($I5052=1,"+CS","")&amp;IF($K5052=1,"+WB","")</f>
        <v/>
      </c>
      <c r="T5052">
        <f>$E5052+$G5052+$I5052+$K5052</f>
        <v/>
      </c>
    </row>
    <row r="5053">
      <c r="A5053" t="inlineStr">
        <is>
          <t>WB-CHIRAGBHAIPA</t>
        </is>
      </c>
      <c r="B5053" t="inlineStr"/>
      <c r="C5053" t="inlineStr">
        <is>
          <t>CHIRAGBHAI PATEL</t>
        </is>
      </c>
      <c r="D5053" t="inlineStr">
        <is>
          <t>CHIRAGBHAIPATEL</t>
        </is>
      </c>
      <c r="E5053">
        <f>IF(COUNTIFS(Registros!$A$2:$A$6000,"NP",Registros!$B$2:$B$6000,$A5053)&gt;0,1,0)</f>
        <v/>
      </c>
      <c r="F5053">
        <f>IF($E5053=1,SUMIFS(Registros!$F$2:$F$6000,Registros!$A$2:$A$6000,"NP",Registros!$B$2:$B$6000,$A5053),0)</f>
        <v/>
      </c>
      <c r="G5053">
        <f>IF(COUNTIFS(Registros!$A$2:$A$6000,"MOV",Registros!$B$2:$B$6000,$A5053)&gt;0,1,0)</f>
        <v/>
      </c>
      <c r="H5053">
        <f>IF($G5053=1,SUMIFS(Registros!$F$2:$F$6000,Registros!$A$2:$A$6000,"MOV",Registros!$B$2:$B$6000,$A5053),0)</f>
        <v/>
      </c>
      <c r="I5053">
        <f>IF(COUNTIFS(Registros!$A$2:$A$6000,"CS",Registros!$B$2:$B$6000,$A5053)&gt;0,1,0)</f>
        <v/>
      </c>
      <c r="J5053">
        <f>IF($I5053=1,SUMIFS(Registros!$I$2:$I$6000,Registros!$A$2:$A$6000,"CS",Registros!$B$2:$B$6000,$A5053),0)</f>
        <v/>
      </c>
      <c r="K5053">
        <f>IF(COUNTIFS(Winback!$K$2:$K$300,$D5053)&gt;0,1,0)</f>
        <v/>
      </c>
      <c r="L5053">
        <f>IF(AND($K5053=1,LEFT($A5053,3)="WB-"),SUMIFS(Winback!$D$2:$D$300,Winback!$K$2:$K$300,$D5053),0)</f>
        <v/>
      </c>
      <c r="M5053">
        <f>IF(OR($E5053=1,$G5053=1,SUMIFS(Registros!$J$2:$J$6000,Registros!$B$2:$B$6000,$A5053)&gt;0),1,0)</f>
        <v/>
      </c>
      <c r="N5053">
        <f>IF($J5053&gt;0,1,IF(COUNTIFS(Registros!$A$2:$A$6000,"CS",Registros!$B$2:$B$6000,$A5053,Registros!$K$2:$K$6000,"&lt;&gt;")&gt;0,1,0))</f>
        <v/>
      </c>
      <c r="O5053">
        <f>IF(AND($K5053=1,$E5053=0,$G5053=0,$I5053=0),"WINBACK",IF(AND($M5053=1,$N5053&gt;0),"CONVERGENTE",IF($M5053=1,"SOLO MÓVIL",IF($N5053&gt;0,"SOLO FIJO / INTERNET","SIN SERVICIOS"))))</f>
        <v/>
      </c>
      <c r="P5053">
        <f>IF($O5053="WINBACK","Recuperar (winback)",IF($O5053="CONVERGENTE","Upgrade / más líneas",IF($O5053="SOLO MÓVIL","Ofrecer fijo + internet (FLBBTV)",IF($O5053="SOLO FIJO / INTERNET","Ofrecer línea móvil Nextphone","Oferta completa (móvil + fijo + internet)"))))</f>
        <v/>
      </c>
      <c r="Q5053">
        <f>$F5053+$H5053+$L5053</f>
        <v/>
      </c>
      <c r="R5053">
        <f>IFERROR(VLOOKUP($A5053,Registros!$B$2:$G$6000,6,0),IFERROR(VLOOKUP($D5053,Winback!$B$2:$C$300,2,0),""))</f>
        <v/>
      </c>
      <c r="S5053">
        <f>IF($E5053=1,"NP","")&amp;IF($G5053=1,"+MOV","")&amp;IF($I5053=1,"+CS","")&amp;IF($K5053=1,"+WB","")</f>
        <v/>
      </c>
      <c r="T5053">
        <f>$E5053+$G5053+$I5053+$K5053</f>
        <v/>
      </c>
    </row>
    <row r="5054">
      <c r="A5054" t="inlineStr">
        <is>
          <t>WB-MARIAALLEN</t>
        </is>
      </c>
      <c r="B5054" t="inlineStr"/>
      <c r="C5054" t="inlineStr">
        <is>
          <t>Maria Allen</t>
        </is>
      </c>
      <c r="D5054" t="inlineStr">
        <is>
          <t>MARIAALLEN</t>
        </is>
      </c>
      <c r="E5054">
        <f>IF(COUNTIFS(Registros!$A$2:$A$6000,"NP",Registros!$B$2:$B$6000,$A5054)&gt;0,1,0)</f>
        <v/>
      </c>
      <c r="F5054">
        <f>IF($E5054=1,SUMIFS(Registros!$F$2:$F$6000,Registros!$A$2:$A$6000,"NP",Registros!$B$2:$B$6000,$A5054),0)</f>
        <v/>
      </c>
      <c r="G5054">
        <f>IF(COUNTIFS(Registros!$A$2:$A$6000,"MOV",Registros!$B$2:$B$6000,$A5054)&gt;0,1,0)</f>
        <v/>
      </c>
      <c r="H5054">
        <f>IF($G5054=1,SUMIFS(Registros!$F$2:$F$6000,Registros!$A$2:$A$6000,"MOV",Registros!$B$2:$B$6000,$A5054),0)</f>
        <v/>
      </c>
      <c r="I5054">
        <f>IF(COUNTIFS(Registros!$A$2:$A$6000,"CS",Registros!$B$2:$B$6000,$A5054)&gt;0,1,0)</f>
        <v/>
      </c>
      <c r="J5054">
        <f>IF($I5054=1,SUMIFS(Registros!$I$2:$I$6000,Registros!$A$2:$A$6000,"CS",Registros!$B$2:$B$6000,$A5054),0)</f>
        <v/>
      </c>
      <c r="K5054">
        <f>IF(COUNTIFS(Winback!$K$2:$K$300,$D5054)&gt;0,1,0)</f>
        <v/>
      </c>
      <c r="L5054">
        <f>IF(AND($K5054=1,LEFT($A5054,3)="WB-"),SUMIFS(Winback!$D$2:$D$300,Winback!$K$2:$K$300,$D5054),0)</f>
        <v/>
      </c>
      <c r="M5054">
        <f>IF(OR($E5054=1,$G5054=1,SUMIFS(Registros!$J$2:$J$6000,Registros!$B$2:$B$6000,$A5054)&gt;0),1,0)</f>
        <v/>
      </c>
      <c r="N5054">
        <f>IF($J5054&gt;0,1,IF(COUNTIFS(Registros!$A$2:$A$6000,"CS",Registros!$B$2:$B$6000,$A5054,Registros!$K$2:$K$6000,"&lt;&gt;")&gt;0,1,0))</f>
        <v/>
      </c>
      <c r="O5054">
        <f>IF(AND($K5054=1,$E5054=0,$G5054=0,$I5054=0),"WINBACK",IF(AND($M5054=1,$N5054&gt;0),"CONVERGENTE",IF($M5054=1,"SOLO MÓVIL",IF($N5054&gt;0,"SOLO FIJO / INTERNET","SIN SERVICIOS"))))</f>
        <v/>
      </c>
      <c r="P5054">
        <f>IF($O5054="WINBACK","Recuperar (winback)",IF($O5054="CONVERGENTE","Upgrade / más líneas",IF($O5054="SOLO MÓVIL","Ofrecer fijo + internet (FLBBTV)",IF($O5054="SOLO FIJO / INTERNET","Ofrecer línea móvil Nextphone","Oferta completa (móvil + fijo + internet)"))))</f>
        <v/>
      </c>
      <c r="Q5054">
        <f>$F5054+$H5054+$L5054</f>
        <v/>
      </c>
      <c r="R5054">
        <f>IFERROR(VLOOKUP($A5054,Registros!$B$2:$G$6000,6,0),IFERROR(VLOOKUP($D5054,Winback!$B$2:$C$300,2,0),""))</f>
        <v/>
      </c>
      <c r="S5054">
        <f>IF($E5054=1,"NP","")&amp;IF($G5054=1,"+MOV","")&amp;IF($I5054=1,"+CS","")&amp;IF($K5054=1,"+WB","")</f>
        <v/>
      </c>
      <c r="T5054">
        <f>$E5054+$G5054+$I5054+$K5054</f>
        <v/>
      </c>
    </row>
    <row r="5055">
      <c r="A5055" t="inlineStr">
        <is>
          <t>WB-MAYURIRIOS</t>
        </is>
      </c>
      <c r="B5055" t="inlineStr"/>
      <c r="C5055" t="inlineStr">
        <is>
          <t>MAYURI RIOS</t>
        </is>
      </c>
      <c r="D5055" t="inlineStr">
        <is>
          <t>MAYURIRIOS</t>
        </is>
      </c>
      <c r="E5055">
        <f>IF(COUNTIFS(Registros!$A$2:$A$6000,"NP",Registros!$B$2:$B$6000,$A5055)&gt;0,1,0)</f>
        <v/>
      </c>
      <c r="F5055">
        <f>IF($E5055=1,SUMIFS(Registros!$F$2:$F$6000,Registros!$A$2:$A$6000,"NP",Registros!$B$2:$B$6000,$A5055),0)</f>
        <v/>
      </c>
      <c r="G5055">
        <f>IF(COUNTIFS(Registros!$A$2:$A$6000,"MOV",Registros!$B$2:$B$6000,$A5055)&gt;0,1,0)</f>
        <v/>
      </c>
      <c r="H5055">
        <f>IF($G5055=1,SUMIFS(Registros!$F$2:$F$6000,Registros!$A$2:$A$6000,"MOV",Registros!$B$2:$B$6000,$A5055),0)</f>
        <v/>
      </c>
      <c r="I5055">
        <f>IF(COUNTIFS(Registros!$A$2:$A$6000,"CS",Registros!$B$2:$B$6000,$A5055)&gt;0,1,0)</f>
        <v/>
      </c>
      <c r="J5055">
        <f>IF($I5055=1,SUMIFS(Registros!$I$2:$I$6000,Registros!$A$2:$A$6000,"CS",Registros!$B$2:$B$6000,$A5055),0)</f>
        <v/>
      </c>
      <c r="K5055">
        <f>IF(COUNTIFS(Winback!$K$2:$K$300,$D5055)&gt;0,1,0)</f>
        <v/>
      </c>
      <c r="L5055">
        <f>IF(AND($K5055=1,LEFT($A5055,3)="WB-"),SUMIFS(Winback!$D$2:$D$300,Winback!$K$2:$K$300,$D5055),0)</f>
        <v/>
      </c>
      <c r="M5055">
        <f>IF(OR($E5055=1,$G5055=1,SUMIFS(Registros!$J$2:$J$6000,Registros!$B$2:$B$6000,$A5055)&gt;0),1,0)</f>
        <v/>
      </c>
      <c r="N5055">
        <f>IF($J5055&gt;0,1,IF(COUNTIFS(Registros!$A$2:$A$6000,"CS",Registros!$B$2:$B$6000,$A5055,Registros!$K$2:$K$6000,"&lt;&gt;")&gt;0,1,0))</f>
        <v/>
      </c>
      <c r="O5055">
        <f>IF(AND($K5055=1,$E5055=0,$G5055=0,$I5055=0),"WINBACK",IF(AND($M5055=1,$N5055&gt;0),"CONVERGENTE",IF($M5055=1,"SOLO MÓVIL",IF($N5055&gt;0,"SOLO FIJO / INTERNET","SIN SERVICIOS"))))</f>
        <v/>
      </c>
      <c r="P5055">
        <f>IF($O5055="WINBACK","Recuperar (winback)",IF($O5055="CONVERGENTE","Upgrade / más líneas",IF($O5055="SOLO MÓVIL","Ofrecer fijo + internet (FLBBTV)",IF($O5055="SOLO FIJO / INTERNET","Ofrecer línea móvil Nextphone","Oferta completa (móvil + fijo + internet)"))))</f>
        <v/>
      </c>
      <c r="Q5055">
        <f>$F5055+$H5055+$L5055</f>
        <v/>
      </c>
      <c r="R5055">
        <f>IFERROR(VLOOKUP($A5055,Registros!$B$2:$G$6000,6,0),IFERROR(VLOOKUP($D5055,Winback!$B$2:$C$300,2,0),""))</f>
        <v/>
      </c>
      <c r="S5055">
        <f>IF($E5055=1,"NP","")&amp;IF($G5055=1,"+MOV","")&amp;IF($I5055=1,"+CS","")&amp;IF($K5055=1,"+WB","")</f>
        <v/>
      </c>
      <c r="T5055">
        <f>$E5055+$G5055+$I5055+$K5055</f>
        <v/>
      </c>
    </row>
    <row r="5056">
      <c r="A5056" t="inlineStr">
        <is>
          <t>WB-LIGIASAAVEDR</t>
        </is>
      </c>
      <c r="B5056" t="inlineStr"/>
      <c r="C5056" t="inlineStr">
        <is>
          <t>Ligia Saavedra</t>
        </is>
      </c>
      <c r="D5056" t="inlineStr">
        <is>
          <t>LIGIASAAVEDRA</t>
        </is>
      </c>
      <c r="E5056">
        <f>IF(COUNTIFS(Registros!$A$2:$A$6000,"NP",Registros!$B$2:$B$6000,$A5056)&gt;0,1,0)</f>
        <v/>
      </c>
      <c r="F5056">
        <f>IF($E5056=1,SUMIFS(Registros!$F$2:$F$6000,Registros!$A$2:$A$6000,"NP",Registros!$B$2:$B$6000,$A5056),0)</f>
        <v/>
      </c>
      <c r="G5056">
        <f>IF(COUNTIFS(Registros!$A$2:$A$6000,"MOV",Registros!$B$2:$B$6000,$A5056)&gt;0,1,0)</f>
        <v/>
      </c>
      <c r="H5056">
        <f>IF($G5056=1,SUMIFS(Registros!$F$2:$F$6000,Registros!$A$2:$A$6000,"MOV",Registros!$B$2:$B$6000,$A5056),0)</f>
        <v/>
      </c>
      <c r="I5056">
        <f>IF(COUNTIFS(Registros!$A$2:$A$6000,"CS",Registros!$B$2:$B$6000,$A5056)&gt;0,1,0)</f>
        <v/>
      </c>
      <c r="J5056">
        <f>IF($I5056=1,SUMIFS(Registros!$I$2:$I$6000,Registros!$A$2:$A$6000,"CS",Registros!$B$2:$B$6000,$A5056),0)</f>
        <v/>
      </c>
      <c r="K5056">
        <f>IF(COUNTIFS(Winback!$K$2:$K$300,$D5056)&gt;0,1,0)</f>
        <v/>
      </c>
      <c r="L5056">
        <f>IF(AND($K5056=1,LEFT($A5056,3)="WB-"),SUMIFS(Winback!$D$2:$D$300,Winback!$K$2:$K$300,$D5056),0)</f>
        <v/>
      </c>
      <c r="M5056">
        <f>IF(OR($E5056=1,$G5056=1,SUMIFS(Registros!$J$2:$J$6000,Registros!$B$2:$B$6000,$A5056)&gt;0),1,0)</f>
        <v/>
      </c>
      <c r="N5056">
        <f>IF($J5056&gt;0,1,IF(COUNTIFS(Registros!$A$2:$A$6000,"CS",Registros!$B$2:$B$6000,$A5056,Registros!$K$2:$K$6000,"&lt;&gt;")&gt;0,1,0))</f>
        <v/>
      </c>
      <c r="O5056">
        <f>IF(AND($K5056=1,$E5056=0,$G5056=0,$I5056=0),"WINBACK",IF(AND($M5056=1,$N5056&gt;0),"CONVERGENTE",IF($M5056=1,"SOLO MÓVIL",IF($N5056&gt;0,"SOLO FIJO / INTERNET","SIN SERVICIOS"))))</f>
        <v/>
      </c>
      <c r="P5056">
        <f>IF($O5056="WINBACK","Recuperar (winback)",IF($O5056="CONVERGENTE","Upgrade / más líneas",IF($O5056="SOLO MÓVIL","Ofrecer fijo + internet (FLBBTV)",IF($O5056="SOLO FIJO / INTERNET","Ofrecer línea móvil Nextphone","Oferta completa (móvil + fijo + internet)"))))</f>
        <v/>
      </c>
      <c r="Q5056">
        <f>$F5056+$H5056+$L5056</f>
        <v/>
      </c>
      <c r="R5056">
        <f>IFERROR(VLOOKUP($A5056,Registros!$B$2:$G$6000,6,0),IFERROR(VLOOKUP($D5056,Winback!$B$2:$C$300,2,0),""))</f>
        <v/>
      </c>
      <c r="S5056">
        <f>IF($E5056=1,"NP","")&amp;IF($G5056=1,"+MOV","")&amp;IF($I5056=1,"+CS","")&amp;IF($K5056=1,"+WB","")</f>
        <v/>
      </c>
      <c r="T5056">
        <f>$E5056+$G5056+$I5056+$K5056</f>
        <v/>
      </c>
    </row>
    <row r="5057">
      <c r="A5057" t="inlineStr">
        <is>
          <t>WB-RUBENRIVERA</t>
        </is>
      </c>
      <c r="B5057" t="inlineStr"/>
      <c r="C5057" t="inlineStr">
        <is>
          <t>RUBEN RIVERA</t>
        </is>
      </c>
      <c r="D5057" t="inlineStr">
        <is>
          <t>RUBENRIVERA</t>
        </is>
      </c>
      <c r="E5057">
        <f>IF(COUNTIFS(Registros!$A$2:$A$6000,"NP",Registros!$B$2:$B$6000,$A5057)&gt;0,1,0)</f>
        <v/>
      </c>
      <c r="F5057">
        <f>IF($E5057=1,SUMIFS(Registros!$F$2:$F$6000,Registros!$A$2:$A$6000,"NP",Registros!$B$2:$B$6000,$A5057),0)</f>
        <v/>
      </c>
      <c r="G5057">
        <f>IF(COUNTIFS(Registros!$A$2:$A$6000,"MOV",Registros!$B$2:$B$6000,$A5057)&gt;0,1,0)</f>
        <v/>
      </c>
      <c r="H5057">
        <f>IF($G5057=1,SUMIFS(Registros!$F$2:$F$6000,Registros!$A$2:$A$6000,"MOV",Registros!$B$2:$B$6000,$A5057),0)</f>
        <v/>
      </c>
      <c r="I5057">
        <f>IF(COUNTIFS(Registros!$A$2:$A$6000,"CS",Registros!$B$2:$B$6000,$A5057)&gt;0,1,0)</f>
        <v/>
      </c>
      <c r="J5057">
        <f>IF($I5057=1,SUMIFS(Registros!$I$2:$I$6000,Registros!$A$2:$A$6000,"CS",Registros!$B$2:$B$6000,$A5057),0)</f>
        <v/>
      </c>
      <c r="K5057">
        <f>IF(COUNTIFS(Winback!$K$2:$K$300,$D5057)&gt;0,1,0)</f>
        <v/>
      </c>
      <c r="L5057">
        <f>IF(AND($K5057=1,LEFT($A5057,3)="WB-"),SUMIFS(Winback!$D$2:$D$300,Winback!$K$2:$K$300,$D5057),0)</f>
        <v/>
      </c>
      <c r="M5057">
        <f>IF(OR($E5057=1,$G5057=1,SUMIFS(Registros!$J$2:$J$6000,Registros!$B$2:$B$6000,$A5057)&gt;0),1,0)</f>
        <v/>
      </c>
      <c r="N5057">
        <f>IF($J5057&gt;0,1,IF(COUNTIFS(Registros!$A$2:$A$6000,"CS",Registros!$B$2:$B$6000,$A5057,Registros!$K$2:$K$6000,"&lt;&gt;")&gt;0,1,0))</f>
        <v/>
      </c>
      <c r="O5057">
        <f>IF(AND($K5057=1,$E5057=0,$G5057=0,$I5057=0),"WINBACK",IF(AND($M5057=1,$N5057&gt;0),"CONVERGENTE",IF($M5057=1,"SOLO MÓVIL",IF($N5057&gt;0,"SOLO FIJO / INTERNET","SIN SERVICIOS"))))</f>
        <v/>
      </c>
      <c r="P5057">
        <f>IF($O5057="WINBACK","Recuperar (winback)",IF($O5057="CONVERGENTE","Upgrade / más líneas",IF($O5057="SOLO MÓVIL","Ofrecer fijo + internet (FLBBTV)",IF($O5057="SOLO FIJO / INTERNET","Ofrecer línea móvil Nextphone","Oferta completa (móvil + fijo + internet)"))))</f>
        <v/>
      </c>
      <c r="Q5057">
        <f>$F5057+$H5057+$L5057</f>
        <v/>
      </c>
      <c r="R5057">
        <f>IFERROR(VLOOKUP($A5057,Registros!$B$2:$G$6000,6,0),IFERROR(VLOOKUP($D5057,Winback!$B$2:$C$300,2,0),""))</f>
        <v/>
      </c>
      <c r="S5057">
        <f>IF($E5057=1,"NP","")&amp;IF($G5057=1,"+MOV","")&amp;IF($I5057=1,"+CS","")&amp;IF($K5057=1,"+WB","")</f>
        <v/>
      </c>
      <c r="T5057">
        <f>$E5057+$G5057+$I5057+$K5057</f>
        <v/>
      </c>
    </row>
    <row r="5058">
      <c r="A5058" t="inlineStr">
        <is>
          <t>WB-TIANBINZHONG</t>
        </is>
      </c>
      <c r="B5058" t="inlineStr"/>
      <c r="C5058" t="inlineStr">
        <is>
          <t>TIANBIN ZHONG</t>
        </is>
      </c>
      <c r="D5058" t="inlineStr">
        <is>
          <t>TIANBINZHONG</t>
        </is>
      </c>
      <c r="E5058">
        <f>IF(COUNTIFS(Registros!$A$2:$A$6000,"NP",Registros!$B$2:$B$6000,$A5058)&gt;0,1,0)</f>
        <v/>
      </c>
      <c r="F5058">
        <f>IF($E5058=1,SUMIFS(Registros!$F$2:$F$6000,Registros!$A$2:$A$6000,"NP",Registros!$B$2:$B$6000,$A5058),0)</f>
        <v/>
      </c>
      <c r="G5058">
        <f>IF(COUNTIFS(Registros!$A$2:$A$6000,"MOV",Registros!$B$2:$B$6000,$A5058)&gt;0,1,0)</f>
        <v/>
      </c>
      <c r="H5058">
        <f>IF($G5058=1,SUMIFS(Registros!$F$2:$F$6000,Registros!$A$2:$A$6000,"MOV",Registros!$B$2:$B$6000,$A5058),0)</f>
        <v/>
      </c>
      <c r="I5058">
        <f>IF(COUNTIFS(Registros!$A$2:$A$6000,"CS",Registros!$B$2:$B$6000,$A5058)&gt;0,1,0)</f>
        <v/>
      </c>
      <c r="J5058">
        <f>IF($I5058=1,SUMIFS(Registros!$I$2:$I$6000,Registros!$A$2:$A$6000,"CS",Registros!$B$2:$B$6000,$A5058),0)</f>
        <v/>
      </c>
      <c r="K5058">
        <f>IF(COUNTIFS(Winback!$K$2:$K$300,$D5058)&gt;0,1,0)</f>
        <v/>
      </c>
      <c r="L5058">
        <f>IF(AND($K5058=1,LEFT($A5058,3)="WB-"),SUMIFS(Winback!$D$2:$D$300,Winback!$K$2:$K$300,$D5058),0)</f>
        <v/>
      </c>
      <c r="M5058">
        <f>IF(OR($E5058=1,$G5058=1,SUMIFS(Registros!$J$2:$J$6000,Registros!$B$2:$B$6000,$A5058)&gt;0),1,0)</f>
        <v/>
      </c>
      <c r="N5058">
        <f>IF($J5058&gt;0,1,IF(COUNTIFS(Registros!$A$2:$A$6000,"CS",Registros!$B$2:$B$6000,$A5058,Registros!$K$2:$K$6000,"&lt;&gt;")&gt;0,1,0))</f>
        <v/>
      </c>
      <c r="O5058">
        <f>IF(AND($K5058=1,$E5058=0,$G5058=0,$I5058=0),"WINBACK",IF(AND($M5058=1,$N5058&gt;0),"CONVERGENTE",IF($M5058=1,"SOLO MÓVIL",IF($N5058&gt;0,"SOLO FIJO / INTERNET","SIN SERVICIOS"))))</f>
        <v/>
      </c>
      <c r="P5058">
        <f>IF($O5058="WINBACK","Recuperar (winback)",IF($O5058="CONVERGENTE","Upgrade / más líneas",IF($O5058="SOLO MÓVIL","Ofrecer fijo + internet (FLBBTV)",IF($O5058="SOLO FIJO / INTERNET","Ofrecer línea móvil Nextphone","Oferta completa (móvil + fijo + internet)"))))</f>
        <v/>
      </c>
      <c r="Q5058">
        <f>$F5058+$H5058+$L5058</f>
        <v/>
      </c>
      <c r="R5058">
        <f>IFERROR(VLOOKUP($A5058,Registros!$B$2:$G$6000,6,0),IFERROR(VLOOKUP($D5058,Winback!$B$2:$C$300,2,0),""))</f>
        <v/>
      </c>
      <c r="S5058">
        <f>IF($E5058=1,"NP","")&amp;IF($G5058=1,"+MOV","")&amp;IF($I5058=1,"+CS","")&amp;IF($K5058=1,"+WB","")</f>
        <v/>
      </c>
      <c r="T5058">
        <f>$E5058+$G5058+$I5058+$K5058</f>
        <v/>
      </c>
    </row>
    <row r="5059">
      <c r="A5059" t="inlineStr">
        <is>
          <t>WB-NOEMIGARIBAL</t>
        </is>
      </c>
      <c r="B5059" t="inlineStr"/>
      <c r="C5059" t="inlineStr">
        <is>
          <t>Noemi Garibaldi</t>
        </is>
      </c>
      <c r="D5059" t="inlineStr">
        <is>
          <t>NOEMIGARIBALDI</t>
        </is>
      </c>
      <c r="E5059">
        <f>IF(COUNTIFS(Registros!$A$2:$A$6000,"NP",Registros!$B$2:$B$6000,$A5059)&gt;0,1,0)</f>
        <v/>
      </c>
      <c r="F5059">
        <f>IF($E5059=1,SUMIFS(Registros!$F$2:$F$6000,Registros!$A$2:$A$6000,"NP",Registros!$B$2:$B$6000,$A5059),0)</f>
        <v/>
      </c>
      <c r="G5059">
        <f>IF(COUNTIFS(Registros!$A$2:$A$6000,"MOV",Registros!$B$2:$B$6000,$A5059)&gt;0,1,0)</f>
        <v/>
      </c>
      <c r="H5059">
        <f>IF($G5059=1,SUMIFS(Registros!$F$2:$F$6000,Registros!$A$2:$A$6000,"MOV",Registros!$B$2:$B$6000,$A5059),0)</f>
        <v/>
      </c>
      <c r="I5059">
        <f>IF(COUNTIFS(Registros!$A$2:$A$6000,"CS",Registros!$B$2:$B$6000,$A5059)&gt;0,1,0)</f>
        <v/>
      </c>
      <c r="J5059">
        <f>IF($I5059=1,SUMIFS(Registros!$I$2:$I$6000,Registros!$A$2:$A$6000,"CS",Registros!$B$2:$B$6000,$A5059),0)</f>
        <v/>
      </c>
      <c r="K5059">
        <f>IF(COUNTIFS(Winback!$K$2:$K$300,$D5059)&gt;0,1,0)</f>
        <v/>
      </c>
      <c r="L5059">
        <f>IF(AND($K5059=1,LEFT($A5059,3)="WB-"),SUMIFS(Winback!$D$2:$D$300,Winback!$K$2:$K$300,$D5059),0)</f>
        <v/>
      </c>
      <c r="M5059">
        <f>IF(OR($E5059=1,$G5059=1,SUMIFS(Registros!$J$2:$J$6000,Registros!$B$2:$B$6000,$A5059)&gt;0),1,0)</f>
        <v/>
      </c>
      <c r="N5059">
        <f>IF($J5059&gt;0,1,IF(COUNTIFS(Registros!$A$2:$A$6000,"CS",Registros!$B$2:$B$6000,$A5059,Registros!$K$2:$K$6000,"&lt;&gt;")&gt;0,1,0))</f>
        <v/>
      </c>
      <c r="O5059">
        <f>IF(AND($K5059=1,$E5059=0,$G5059=0,$I5059=0),"WINBACK",IF(AND($M5059=1,$N5059&gt;0),"CONVERGENTE",IF($M5059=1,"SOLO MÓVIL",IF($N5059&gt;0,"SOLO FIJO / INTERNET","SIN SERVICIOS"))))</f>
        <v/>
      </c>
      <c r="P5059">
        <f>IF($O5059="WINBACK","Recuperar (winback)",IF($O5059="CONVERGENTE","Upgrade / más líneas",IF($O5059="SOLO MÓVIL","Ofrecer fijo + internet (FLBBTV)",IF($O5059="SOLO FIJO / INTERNET","Ofrecer línea móvil Nextphone","Oferta completa (móvil + fijo + internet)"))))</f>
        <v/>
      </c>
      <c r="Q5059">
        <f>$F5059+$H5059+$L5059</f>
        <v/>
      </c>
      <c r="R5059">
        <f>IFERROR(VLOOKUP($A5059,Registros!$B$2:$G$6000,6,0),IFERROR(VLOOKUP($D5059,Winback!$B$2:$C$300,2,0),""))</f>
        <v/>
      </c>
      <c r="S5059">
        <f>IF($E5059=1,"NP","")&amp;IF($G5059=1,"+MOV","")&amp;IF($I5059=1,"+CS","")&amp;IF($K5059=1,"+WB","")</f>
        <v/>
      </c>
      <c r="T5059">
        <f>$E5059+$G5059+$I5059+$K5059</f>
        <v/>
      </c>
    </row>
    <row r="5060">
      <c r="A5060" t="inlineStr">
        <is>
          <t>WB-KARINAXIUMEI</t>
        </is>
      </c>
      <c r="B5060" t="inlineStr"/>
      <c r="C5060" t="inlineStr">
        <is>
          <t>Karina Xiu Mei Luo Zhang</t>
        </is>
      </c>
      <c r="D5060" t="inlineStr">
        <is>
          <t>KARINAXIUMEILUOZHANG</t>
        </is>
      </c>
      <c r="E5060">
        <f>IF(COUNTIFS(Registros!$A$2:$A$6000,"NP",Registros!$B$2:$B$6000,$A5060)&gt;0,1,0)</f>
        <v/>
      </c>
      <c r="F5060">
        <f>IF($E5060=1,SUMIFS(Registros!$F$2:$F$6000,Registros!$A$2:$A$6000,"NP",Registros!$B$2:$B$6000,$A5060),0)</f>
        <v/>
      </c>
      <c r="G5060">
        <f>IF(COUNTIFS(Registros!$A$2:$A$6000,"MOV",Registros!$B$2:$B$6000,$A5060)&gt;0,1,0)</f>
        <v/>
      </c>
      <c r="H5060">
        <f>IF($G5060=1,SUMIFS(Registros!$F$2:$F$6000,Registros!$A$2:$A$6000,"MOV",Registros!$B$2:$B$6000,$A5060),0)</f>
        <v/>
      </c>
      <c r="I5060">
        <f>IF(COUNTIFS(Registros!$A$2:$A$6000,"CS",Registros!$B$2:$B$6000,$A5060)&gt;0,1,0)</f>
        <v/>
      </c>
      <c r="J5060">
        <f>IF($I5060=1,SUMIFS(Registros!$I$2:$I$6000,Registros!$A$2:$A$6000,"CS",Registros!$B$2:$B$6000,$A5060),0)</f>
        <v/>
      </c>
      <c r="K5060">
        <f>IF(COUNTIFS(Winback!$K$2:$K$300,$D5060)&gt;0,1,0)</f>
        <v/>
      </c>
      <c r="L5060">
        <f>IF(AND($K5060=1,LEFT($A5060,3)="WB-"),SUMIFS(Winback!$D$2:$D$300,Winback!$K$2:$K$300,$D5060),0)</f>
        <v/>
      </c>
      <c r="M5060">
        <f>IF(OR($E5060=1,$G5060=1,SUMIFS(Registros!$J$2:$J$6000,Registros!$B$2:$B$6000,$A5060)&gt;0),1,0)</f>
        <v/>
      </c>
      <c r="N5060">
        <f>IF($J5060&gt;0,1,IF(COUNTIFS(Registros!$A$2:$A$6000,"CS",Registros!$B$2:$B$6000,$A5060,Registros!$K$2:$K$6000,"&lt;&gt;")&gt;0,1,0))</f>
        <v/>
      </c>
      <c r="O5060">
        <f>IF(AND($K5060=1,$E5060=0,$G5060=0,$I5060=0),"WINBACK",IF(AND($M5060=1,$N5060&gt;0),"CONVERGENTE",IF($M5060=1,"SOLO MÓVIL",IF($N5060&gt;0,"SOLO FIJO / INTERNET","SIN SERVICIOS"))))</f>
        <v/>
      </c>
      <c r="P5060">
        <f>IF($O5060="WINBACK","Recuperar (winback)",IF($O5060="CONVERGENTE","Upgrade / más líneas",IF($O5060="SOLO MÓVIL","Ofrecer fijo + internet (FLBBTV)",IF($O5060="SOLO FIJO / INTERNET","Ofrecer línea móvil Nextphone","Oferta completa (móvil + fijo + internet)"))))</f>
        <v/>
      </c>
      <c r="Q5060">
        <f>$F5060+$H5060+$L5060</f>
        <v/>
      </c>
      <c r="R5060">
        <f>IFERROR(VLOOKUP($A5060,Registros!$B$2:$G$6000,6,0),IFERROR(VLOOKUP($D5060,Winback!$B$2:$C$300,2,0),""))</f>
        <v/>
      </c>
      <c r="S5060">
        <f>IF($E5060=1,"NP","")&amp;IF($G5060=1,"+MOV","")&amp;IF($I5060=1,"+CS","")&amp;IF($K5060=1,"+WB","")</f>
        <v/>
      </c>
      <c r="T5060">
        <f>$E5060+$G5060+$I5060+$K5060</f>
        <v/>
      </c>
    </row>
    <row r="5061">
      <c r="A5061" t="inlineStr">
        <is>
          <t>WB-AMOLMASA</t>
        </is>
      </c>
      <c r="B5061" t="inlineStr"/>
      <c r="C5061" t="inlineStr">
        <is>
          <t>AMOLMA, SA</t>
        </is>
      </c>
      <c r="D5061" t="inlineStr">
        <is>
          <t>AMOLMASA</t>
        </is>
      </c>
      <c r="E5061">
        <f>IF(COUNTIFS(Registros!$A$2:$A$6000,"NP",Registros!$B$2:$B$6000,$A5061)&gt;0,1,0)</f>
        <v/>
      </c>
      <c r="F5061">
        <f>IF($E5061=1,SUMIFS(Registros!$F$2:$F$6000,Registros!$A$2:$A$6000,"NP",Registros!$B$2:$B$6000,$A5061),0)</f>
        <v/>
      </c>
      <c r="G5061">
        <f>IF(COUNTIFS(Registros!$A$2:$A$6000,"MOV",Registros!$B$2:$B$6000,$A5061)&gt;0,1,0)</f>
        <v/>
      </c>
      <c r="H5061">
        <f>IF($G5061=1,SUMIFS(Registros!$F$2:$F$6000,Registros!$A$2:$A$6000,"MOV",Registros!$B$2:$B$6000,$A5061),0)</f>
        <v/>
      </c>
      <c r="I5061">
        <f>IF(COUNTIFS(Registros!$A$2:$A$6000,"CS",Registros!$B$2:$B$6000,$A5061)&gt;0,1,0)</f>
        <v/>
      </c>
      <c r="J5061">
        <f>IF($I5061=1,SUMIFS(Registros!$I$2:$I$6000,Registros!$A$2:$A$6000,"CS",Registros!$B$2:$B$6000,$A5061),0)</f>
        <v/>
      </c>
      <c r="K5061">
        <f>IF(COUNTIFS(Winback!$K$2:$K$300,$D5061)&gt;0,1,0)</f>
        <v/>
      </c>
      <c r="L5061">
        <f>IF(AND($K5061=1,LEFT($A5061,3)="WB-"),SUMIFS(Winback!$D$2:$D$300,Winback!$K$2:$K$300,$D5061),0)</f>
        <v/>
      </c>
      <c r="M5061">
        <f>IF(OR($E5061=1,$G5061=1,SUMIFS(Registros!$J$2:$J$6000,Registros!$B$2:$B$6000,$A5061)&gt;0),1,0)</f>
        <v/>
      </c>
      <c r="N5061">
        <f>IF($J5061&gt;0,1,IF(COUNTIFS(Registros!$A$2:$A$6000,"CS",Registros!$B$2:$B$6000,$A5061,Registros!$K$2:$K$6000,"&lt;&gt;")&gt;0,1,0))</f>
        <v/>
      </c>
      <c r="O5061">
        <f>IF(AND($K5061=1,$E5061=0,$G5061=0,$I5061=0),"WINBACK",IF(AND($M5061=1,$N5061&gt;0),"CONVERGENTE",IF($M5061=1,"SOLO MÓVIL",IF($N5061&gt;0,"SOLO FIJO / INTERNET","SIN SERVICIOS"))))</f>
        <v/>
      </c>
      <c r="P5061">
        <f>IF($O5061="WINBACK","Recuperar (winback)",IF($O5061="CONVERGENTE","Upgrade / más líneas",IF($O5061="SOLO MÓVIL","Ofrecer fijo + internet (FLBBTV)",IF($O5061="SOLO FIJO / INTERNET","Ofrecer línea móvil Nextphone","Oferta completa (móvil + fijo + internet)"))))</f>
        <v/>
      </c>
      <c r="Q5061">
        <f>$F5061+$H5061+$L5061</f>
        <v/>
      </c>
      <c r="R5061">
        <f>IFERROR(VLOOKUP($A5061,Registros!$B$2:$G$6000,6,0),IFERROR(VLOOKUP($D5061,Winback!$B$2:$C$300,2,0),""))</f>
        <v/>
      </c>
      <c r="S5061">
        <f>IF($E5061=1,"NP","")&amp;IF($G5061=1,"+MOV","")&amp;IF($I5061=1,"+CS","")&amp;IF($K5061=1,"+WB","")</f>
        <v/>
      </c>
      <c r="T5061">
        <f>$E5061+$G5061+$I5061+$K5061</f>
        <v/>
      </c>
    </row>
    <row r="5062">
      <c r="A5062" t="inlineStr">
        <is>
          <t>WB-GLORIADELCAR</t>
        </is>
      </c>
      <c r="B5062" t="inlineStr"/>
      <c r="C5062" t="inlineStr">
        <is>
          <t>GLORIA DEL CARMEN VEGA CRUZ</t>
        </is>
      </c>
      <c r="D5062" t="inlineStr">
        <is>
          <t>GLORIADELCARMENVEGACRUZ</t>
        </is>
      </c>
      <c r="E5062">
        <f>IF(COUNTIFS(Registros!$A$2:$A$6000,"NP",Registros!$B$2:$B$6000,$A5062)&gt;0,1,0)</f>
        <v/>
      </c>
      <c r="F5062">
        <f>IF($E5062=1,SUMIFS(Registros!$F$2:$F$6000,Registros!$A$2:$A$6000,"NP",Registros!$B$2:$B$6000,$A5062),0)</f>
        <v/>
      </c>
      <c r="G5062">
        <f>IF(COUNTIFS(Registros!$A$2:$A$6000,"MOV",Registros!$B$2:$B$6000,$A5062)&gt;0,1,0)</f>
        <v/>
      </c>
      <c r="H5062">
        <f>IF($G5062=1,SUMIFS(Registros!$F$2:$F$6000,Registros!$A$2:$A$6000,"MOV",Registros!$B$2:$B$6000,$A5062),0)</f>
        <v/>
      </c>
      <c r="I5062">
        <f>IF(COUNTIFS(Registros!$A$2:$A$6000,"CS",Registros!$B$2:$B$6000,$A5062)&gt;0,1,0)</f>
        <v/>
      </c>
      <c r="J5062">
        <f>IF($I5062=1,SUMIFS(Registros!$I$2:$I$6000,Registros!$A$2:$A$6000,"CS",Registros!$B$2:$B$6000,$A5062),0)</f>
        <v/>
      </c>
      <c r="K5062">
        <f>IF(COUNTIFS(Winback!$K$2:$K$300,$D5062)&gt;0,1,0)</f>
        <v/>
      </c>
      <c r="L5062">
        <f>IF(AND($K5062=1,LEFT($A5062,3)="WB-"),SUMIFS(Winback!$D$2:$D$300,Winback!$K$2:$K$300,$D5062),0)</f>
        <v/>
      </c>
      <c r="M5062">
        <f>IF(OR($E5062=1,$G5062=1,SUMIFS(Registros!$J$2:$J$6000,Registros!$B$2:$B$6000,$A5062)&gt;0),1,0)</f>
        <v/>
      </c>
      <c r="N5062">
        <f>IF($J5062&gt;0,1,IF(COUNTIFS(Registros!$A$2:$A$6000,"CS",Registros!$B$2:$B$6000,$A5062,Registros!$K$2:$K$6000,"&lt;&gt;")&gt;0,1,0))</f>
        <v/>
      </c>
      <c r="O5062">
        <f>IF(AND($K5062=1,$E5062=0,$G5062=0,$I5062=0),"WINBACK",IF(AND($M5062=1,$N5062&gt;0),"CONVERGENTE",IF($M5062=1,"SOLO MÓVIL",IF($N5062&gt;0,"SOLO FIJO / INTERNET","SIN SERVICIOS"))))</f>
        <v/>
      </c>
      <c r="P5062">
        <f>IF($O5062="WINBACK","Recuperar (winback)",IF($O5062="CONVERGENTE","Upgrade / más líneas",IF($O5062="SOLO MÓVIL","Ofrecer fijo + internet (FLBBTV)",IF($O5062="SOLO FIJO / INTERNET","Ofrecer línea móvil Nextphone","Oferta completa (móvil + fijo + internet)"))))</f>
        <v/>
      </c>
      <c r="Q5062">
        <f>$F5062+$H5062+$L5062</f>
        <v/>
      </c>
      <c r="R5062">
        <f>IFERROR(VLOOKUP($A5062,Registros!$B$2:$G$6000,6,0),IFERROR(VLOOKUP($D5062,Winback!$B$2:$C$300,2,0),""))</f>
        <v/>
      </c>
      <c r="S5062">
        <f>IF($E5062=1,"NP","")&amp;IF($G5062=1,"+MOV","")&amp;IF($I5062=1,"+CS","")&amp;IF($K5062=1,"+WB","")</f>
        <v/>
      </c>
      <c r="T5062">
        <f>$E5062+$G5062+$I5062+$K5062</f>
        <v/>
      </c>
    </row>
    <row r="5063">
      <c r="A5063" t="inlineStr">
        <is>
          <t>WB-PAOLAGUEVARA</t>
        </is>
      </c>
      <c r="B5063" t="inlineStr"/>
      <c r="C5063" t="inlineStr">
        <is>
          <t>PAOLA GUEVARA</t>
        </is>
      </c>
      <c r="D5063" t="inlineStr">
        <is>
          <t>PAOLAGUEVARA</t>
        </is>
      </c>
      <c r="E5063">
        <f>IF(COUNTIFS(Registros!$A$2:$A$6000,"NP",Registros!$B$2:$B$6000,$A5063)&gt;0,1,0)</f>
        <v/>
      </c>
      <c r="F5063">
        <f>IF($E5063=1,SUMIFS(Registros!$F$2:$F$6000,Registros!$A$2:$A$6000,"NP",Registros!$B$2:$B$6000,$A5063),0)</f>
        <v/>
      </c>
      <c r="G5063">
        <f>IF(COUNTIFS(Registros!$A$2:$A$6000,"MOV",Registros!$B$2:$B$6000,$A5063)&gt;0,1,0)</f>
        <v/>
      </c>
      <c r="H5063">
        <f>IF($G5063=1,SUMIFS(Registros!$F$2:$F$6000,Registros!$A$2:$A$6000,"MOV",Registros!$B$2:$B$6000,$A5063),0)</f>
        <v/>
      </c>
      <c r="I5063">
        <f>IF(COUNTIFS(Registros!$A$2:$A$6000,"CS",Registros!$B$2:$B$6000,$A5063)&gt;0,1,0)</f>
        <v/>
      </c>
      <c r="J5063">
        <f>IF($I5063=1,SUMIFS(Registros!$I$2:$I$6000,Registros!$A$2:$A$6000,"CS",Registros!$B$2:$B$6000,$A5063),0)</f>
        <v/>
      </c>
      <c r="K5063">
        <f>IF(COUNTIFS(Winback!$K$2:$K$300,$D5063)&gt;0,1,0)</f>
        <v/>
      </c>
      <c r="L5063">
        <f>IF(AND($K5063=1,LEFT($A5063,3)="WB-"),SUMIFS(Winback!$D$2:$D$300,Winback!$K$2:$K$300,$D5063),0)</f>
        <v/>
      </c>
      <c r="M5063">
        <f>IF(OR($E5063=1,$G5063=1,SUMIFS(Registros!$J$2:$J$6000,Registros!$B$2:$B$6000,$A5063)&gt;0),1,0)</f>
        <v/>
      </c>
      <c r="N5063">
        <f>IF($J5063&gt;0,1,IF(COUNTIFS(Registros!$A$2:$A$6000,"CS",Registros!$B$2:$B$6000,$A5063,Registros!$K$2:$K$6000,"&lt;&gt;")&gt;0,1,0))</f>
        <v/>
      </c>
      <c r="O5063">
        <f>IF(AND($K5063=1,$E5063=0,$G5063=0,$I5063=0),"WINBACK",IF(AND($M5063=1,$N5063&gt;0),"CONVERGENTE",IF($M5063=1,"SOLO MÓVIL",IF($N5063&gt;0,"SOLO FIJO / INTERNET","SIN SERVICIOS"))))</f>
        <v/>
      </c>
      <c r="P5063">
        <f>IF($O5063="WINBACK","Recuperar (winback)",IF($O5063="CONVERGENTE","Upgrade / más líneas",IF($O5063="SOLO MÓVIL","Ofrecer fijo + internet (FLBBTV)",IF($O5063="SOLO FIJO / INTERNET","Ofrecer línea móvil Nextphone","Oferta completa (móvil + fijo + internet)"))))</f>
        <v/>
      </c>
      <c r="Q5063">
        <f>$F5063+$H5063+$L5063</f>
        <v/>
      </c>
      <c r="R5063">
        <f>IFERROR(VLOOKUP($A5063,Registros!$B$2:$G$6000,6,0),IFERROR(VLOOKUP($D5063,Winback!$B$2:$C$300,2,0),""))</f>
        <v/>
      </c>
      <c r="S5063">
        <f>IF($E5063=1,"NP","")&amp;IF($G5063=1,"+MOV","")&amp;IF($I5063=1,"+CS","")&amp;IF($K5063=1,"+WB","")</f>
        <v/>
      </c>
      <c r="T5063">
        <f>$E5063+$G5063+$I5063+$K5063</f>
        <v/>
      </c>
    </row>
    <row r="5064">
      <c r="A5064" t="inlineStr">
        <is>
          <t>WB-BARBERSCLUB</t>
        </is>
      </c>
      <c r="B5064" t="inlineStr"/>
      <c r="C5064" t="inlineStr">
        <is>
          <t>BARBERs Club</t>
        </is>
      </c>
      <c r="D5064" t="inlineStr">
        <is>
          <t>BARBERSCLUB</t>
        </is>
      </c>
      <c r="E5064">
        <f>IF(COUNTIFS(Registros!$A$2:$A$6000,"NP",Registros!$B$2:$B$6000,$A5064)&gt;0,1,0)</f>
        <v/>
      </c>
      <c r="F5064">
        <f>IF($E5064=1,SUMIFS(Registros!$F$2:$F$6000,Registros!$A$2:$A$6000,"NP",Registros!$B$2:$B$6000,$A5064),0)</f>
        <v/>
      </c>
      <c r="G5064">
        <f>IF(COUNTIFS(Registros!$A$2:$A$6000,"MOV",Registros!$B$2:$B$6000,$A5064)&gt;0,1,0)</f>
        <v/>
      </c>
      <c r="H5064">
        <f>IF($G5064=1,SUMIFS(Registros!$F$2:$F$6000,Registros!$A$2:$A$6000,"MOV",Registros!$B$2:$B$6000,$A5064),0)</f>
        <v/>
      </c>
      <c r="I5064">
        <f>IF(COUNTIFS(Registros!$A$2:$A$6000,"CS",Registros!$B$2:$B$6000,$A5064)&gt;0,1,0)</f>
        <v/>
      </c>
      <c r="J5064">
        <f>IF($I5064=1,SUMIFS(Registros!$I$2:$I$6000,Registros!$A$2:$A$6000,"CS",Registros!$B$2:$B$6000,$A5064),0)</f>
        <v/>
      </c>
      <c r="K5064">
        <f>IF(COUNTIFS(Winback!$K$2:$K$300,$D5064)&gt;0,1,0)</f>
        <v/>
      </c>
      <c r="L5064">
        <f>IF(AND($K5064=1,LEFT($A5064,3)="WB-"),SUMIFS(Winback!$D$2:$D$300,Winback!$K$2:$K$300,$D5064),0)</f>
        <v/>
      </c>
      <c r="M5064">
        <f>IF(OR($E5064=1,$G5064=1,SUMIFS(Registros!$J$2:$J$6000,Registros!$B$2:$B$6000,$A5064)&gt;0),1,0)</f>
        <v/>
      </c>
      <c r="N5064">
        <f>IF($J5064&gt;0,1,IF(COUNTIFS(Registros!$A$2:$A$6000,"CS",Registros!$B$2:$B$6000,$A5064,Registros!$K$2:$K$6000,"&lt;&gt;")&gt;0,1,0))</f>
        <v/>
      </c>
      <c r="O5064">
        <f>IF(AND($K5064=1,$E5064=0,$G5064=0,$I5064=0),"WINBACK",IF(AND($M5064=1,$N5064&gt;0),"CONVERGENTE",IF($M5064=1,"SOLO MÓVIL",IF($N5064&gt;0,"SOLO FIJO / INTERNET","SIN SERVICIOS"))))</f>
        <v/>
      </c>
      <c r="P5064">
        <f>IF($O5064="WINBACK","Recuperar (winback)",IF($O5064="CONVERGENTE","Upgrade / más líneas",IF($O5064="SOLO MÓVIL","Ofrecer fijo + internet (FLBBTV)",IF($O5064="SOLO FIJO / INTERNET","Ofrecer línea móvil Nextphone","Oferta completa (móvil + fijo + internet)"))))</f>
        <v/>
      </c>
      <c r="Q5064">
        <f>$F5064+$H5064+$L5064</f>
        <v/>
      </c>
      <c r="R5064">
        <f>IFERROR(VLOOKUP($A5064,Registros!$B$2:$G$6000,6,0),IFERROR(VLOOKUP($D5064,Winback!$B$2:$C$300,2,0),""))</f>
        <v/>
      </c>
      <c r="S5064">
        <f>IF($E5064=1,"NP","")&amp;IF($G5064=1,"+MOV","")&amp;IF($I5064=1,"+CS","")&amp;IF($K5064=1,"+WB","")</f>
        <v/>
      </c>
      <c r="T5064">
        <f>$E5064+$G5064+$I5064+$K5064</f>
        <v/>
      </c>
    </row>
    <row r="5065">
      <c r="A5065" t="inlineStr">
        <is>
          <t>WB-DIEGOGARCIA</t>
        </is>
      </c>
      <c r="B5065" t="inlineStr"/>
      <c r="C5065" t="inlineStr">
        <is>
          <t>Diego Garcia</t>
        </is>
      </c>
      <c r="D5065" t="inlineStr">
        <is>
          <t>DIEGOGARCIA</t>
        </is>
      </c>
      <c r="E5065">
        <f>IF(COUNTIFS(Registros!$A$2:$A$6000,"NP",Registros!$B$2:$B$6000,$A5065)&gt;0,1,0)</f>
        <v/>
      </c>
      <c r="F5065">
        <f>IF($E5065=1,SUMIFS(Registros!$F$2:$F$6000,Registros!$A$2:$A$6000,"NP",Registros!$B$2:$B$6000,$A5065),0)</f>
        <v/>
      </c>
      <c r="G5065">
        <f>IF(COUNTIFS(Registros!$A$2:$A$6000,"MOV",Registros!$B$2:$B$6000,$A5065)&gt;0,1,0)</f>
        <v/>
      </c>
      <c r="H5065">
        <f>IF($G5065=1,SUMIFS(Registros!$F$2:$F$6000,Registros!$A$2:$A$6000,"MOV",Registros!$B$2:$B$6000,$A5065),0)</f>
        <v/>
      </c>
      <c r="I5065">
        <f>IF(COUNTIFS(Registros!$A$2:$A$6000,"CS",Registros!$B$2:$B$6000,$A5065)&gt;0,1,0)</f>
        <v/>
      </c>
      <c r="J5065">
        <f>IF($I5065=1,SUMIFS(Registros!$I$2:$I$6000,Registros!$A$2:$A$6000,"CS",Registros!$B$2:$B$6000,$A5065),0)</f>
        <v/>
      </c>
      <c r="K5065">
        <f>IF(COUNTIFS(Winback!$K$2:$K$300,$D5065)&gt;0,1,0)</f>
        <v/>
      </c>
      <c r="L5065">
        <f>IF(AND($K5065=1,LEFT($A5065,3)="WB-"),SUMIFS(Winback!$D$2:$D$300,Winback!$K$2:$K$300,$D5065),0)</f>
        <v/>
      </c>
      <c r="M5065">
        <f>IF(OR($E5065=1,$G5065=1,SUMIFS(Registros!$J$2:$J$6000,Registros!$B$2:$B$6000,$A5065)&gt;0),1,0)</f>
        <v/>
      </c>
      <c r="N5065">
        <f>IF($J5065&gt;0,1,IF(COUNTIFS(Registros!$A$2:$A$6000,"CS",Registros!$B$2:$B$6000,$A5065,Registros!$K$2:$K$6000,"&lt;&gt;")&gt;0,1,0))</f>
        <v/>
      </c>
      <c r="O5065">
        <f>IF(AND($K5065=1,$E5065=0,$G5065=0,$I5065=0),"WINBACK",IF(AND($M5065=1,$N5065&gt;0),"CONVERGENTE",IF($M5065=1,"SOLO MÓVIL",IF($N5065&gt;0,"SOLO FIJO / INTERNET","SIN SERVICIOS"))))</f>
        <v/>
      </c>
      <c r="P5065">
        <f>IF($O5065="WINBACK","Recuperar (winback)",IF($O5065="CONVERGENTE","Upgrade / más líneas",IF($O5065="SOLO MÓVIL","Ofrecer fijo + internet (FLBBTV)",IF($O5065="SOLO FIJO / INTERNET","Ofrecer línea móvil Nextphone","Oferta completa (móvil + fijo + internet)"))))</f>
        <v/>
      </c>
      <c r="Q5065">
        <f>$F5065+$H5065+$L5065</f>
        <v/>
      </c>
      <c r="R5065">
        <f>IFERROR(VLOOKUP($A5065,Registros!$B$2:$G$6000,6,0),IFERROR(VLOOKUP($D5065,Winback!$B$2:$C$300,2,0),""))</f>
        <v/>
      </c>
      <c r="S5065">
        <f>IF($E5065=1,"NP","")&amp;IF($G5065=1,"+MOV","")&amp;IF($I5065=1,"+CS","")&amp;IF($K5065=1,"+WB","")</f>
        <v/>
      </c>
      <c r="T5065">
        <f>$E5065+$G5065+$I5065+$K5065</f>
        <v/>
      </c>
    </row>
    <row r="5066">
      <c r="A5066" t="inlineStr">
        <is>
          <t>WB-ANDRESSCLOPI</t>
        </is>
      </c>
      <c r="B5066" t="inlineStr"/>
      <c r="C5066" t="inlineStr">
        <is>
          <t>ANDRES SCLOPIS</t>
        </is>
      </c>
      <c r="D5066" t="inlineStr">
        <is>
          <t>ANDRESSCLOPIS</t>
        </is>
      </c>
      <c r="E5066">
        <f>IF(COUNTIFS(Registros!$A$2:$A$6000,"NP",Registros!$B$2:$B$6000,$A5066)&gt;0,1,0)</f>
        <v/>
      </c>
      <c r="F5066">
        <f>IF($E5066=1,SUMIFS(Registros!$F$2:$F$6000,Registros!$A$2:$A$6000,"NP",Registros!$B$2:$B$6000,$A5066),0)</f>
        <v/>
      </c>
      <c r="G5066">
        <f>IF(COUNTIFS(Registros!$A$2:$A$6000,"MOV",Registros!$B$2:$B$6000,$A5066)&gt;0,1,0)</f>
        <v/>
      </c>
      <c r="H5066">
        <f>IF($G5066=1,SUMIFS(Registros!$F$2:$F$6000,Registros!$A$2:$A$6000,"MOV",Registros!$B$2:$B$6000,$A5066),0)</f>
        <v/>
      </c>
      <c r="I5066">
        <f>IF(COUNTIFS(Registros!$A$2:$A$6000,"CS",Registros!$B$2:$B$6000,$A5066)&gt;0,1,0)</f>
        <v/>
      </c>
      <c r="J5066">
        <f>IF($I5066=1,SUMIFS(Registros!$I$2:$I$6000,Registros!$A$2:$A$6000,"CS",Registros!$B$2:$B$6000,$A5066),0)</f>
        <v/>
      </c>
      <c r="K5066">
        <f>IF(COUNTIFS(Winback!$K$2:$K$300,$D5066)&gt;0,1,0)</f>
        <v/>
      </c>
      <c r="L5066">
        <f>IF(AND($K5066=1,LEFT($A5066,3)="WB-"),SUMIFS(Winback!$D$2:$D$300,Winback!$K$2:$K$300,$D5066),0)</f>
        <v/>
      </c>
      <c r="M5066">
        <f>IF(OR($E5066=1,$G5066=1,SUMIFS(Registros!$J$2:$J$6000,Registros!$B$2:$B$6000,$A5066)&gt;0),1,0)</f>
        <v/>
      </c>
      <c r="N5066">
        <f>IF($J5066&gt;0,1,IF(COUNTIFS(Registros!$A$2:$A$6000,"CS",Registros!$B$2:$B$6000,$A5066,Registros!$K$2:$K$6000,"&lt;&gt;")&gt;0,1,0))</f>
        <v/>
      </c>
      <c r="O5066">
        <f>IF(AND($K5066=1,$E5066=0,$G5066=0,$I5066=0),"WINBACK",IF(AND($M5066=1,$N5066&gt;0),"CONVERGENTE",IF($M5066=1,"SOLO MÓVIL",IF($N5066&gt;0,"SOLO FIJO / INTERNET","SIN SERVICIOS"))))</f>
        <v/>
      </c>
      <c r="P5066">
        <f>IF($O5066="WINBACK","Recuperar (winback)",IF($O5066="CONVERGENTE","Upgrade / más líneas",IF($O5066="SOLO MÓVIL","Ofrecer fijo + internet (FLBBTV)",IF($O5066="SOLO FIJO / INTERNET","Ofrecer línea móvil Nextphone","Oferta completa (móvil + fijo + internet)"))))</f>
        <v/>
      </c>
      <c r="Q5066">
        <f>$F5066+$H5066+$L5066</f>
        <v/>
      </c>
      <c r="R5066">
        <f>IFERROR(VLOOKUP($A5066,Registros!$B$2:$G$6000,6,0),IFERROR(VLOOKUP($D5066,Winback!$B$2:$C$300,2,0),""))</f>
        <v/>
      </c>
      <c r="S5066">
        <f>IF($E5066=1,"NP","")&amp;IF($G5066=1,"+MOV","")&amp;IF($I5066=1,"+CS","")&amp;IF($K5066=1,"+WB","")</f>
        <v/>
      </c>
      <c r="T5066">
        <f>$E5066+$G5066+$I5066+$K5066</f>
        <v/>
      </c>
    </row>
    <row r="5067">
      <c r="A5067" t="inlineStr">
        <is>
          <t>WB-ANDREAESTEFA</t>
        </is>
      </c>
      <c r="B5067" t="inlineStr"/>
      <c r="C5067" t="inlineStr">
        <is>
          <t>Andrea Estefania Olmos Espinosa</t>
        </is>
      </c>
      <c r="D5067" t="inlineStr">
        <is>
          <t>ANDREAESTEFANIAOLMOSESPINOSA</t>
        </is>
      </c>
      <c r="E5067">
        <f>IF(COUNTIFS(Registros!$A$2:$A$6000,"NP",Registros!$B$2:$B$6000,$A5067)&gt;0,1,0)</f>
        <v/>
      </c>
      <c r="F5067">
        <f>IF($E5067=1,SUMIFS(Registros!$F$2:$F$6000,Registros!$A$2:$A$6000,"NP",Registros!$B$2:$B$6000,$A5067),0)</f>
        <v/>
      </c>
      <c r="G5067">
        <f>IF(COUNTIFS(Registros!$A$2:$A$6000,"MOV",Registros!$B$2:$B$6000,$A5067)&gt;0,1,0)</f>
        <v/>
      </c>
      <c r="H5067">
        <f>IF($G5067=1,SUMIFS(Registros!$F$2:$F$6000,Registros!$A$2:$A$6000,"MOV",Registros!$B$2:$B$6000,$A5067),0)</f>
        <v/>
      </c>
      <c r="I5067">
        <f>IF(COUNTIFS(Registros!$A$2:$A$6000,"CS",Registros!$B$2:$B$6000,$A5067)&gt;0,1,0)</f>
        <v/>
      </c>
      <c r="J5067">
        <f>IF($I5067=1,SUMIFS(Registros!$I$2:$I$6000,Registros!$A$2:$A$6000,"CS",Registros!$B$2:$B$6000,$A5067),0)</f>
        <v/>
      </c>
      <c r="K5067">
        <f>IF(COUNTIFS(Winback!$K$2:$K$300,$D5067)&gt;0,1,0)</f>
        <v/>
      </c>
      <c r="L5067">
        <f>IF(AND($K5067=1,LEFT($A5067,3)="WB-"),SUMIFS(Winback!$D$2:$D$300,Winback!$K$2:$K$300,$D5067),0)</f>
        <v/>
      </c>
      <c r="M5067">
        <f>IF(OR($E5067=1,$G5067=1,SUMIFS(Registros!$J$2:$J$6000,Registros!$B$2:$B$6000,$A5067)&gt;0),1,0)</f>
        <v/>
      </c>
      <c r="N5067">
        <f>IF($J5067&gt;0,1,IF(COUNTIFS(Registros!$A$2:$A$6000,"CS",Registros!$B$2:$B$6000,$A5067,Registros!$K$2:$K$6000,"&lt;&gt;")&gt;0,1,0))</f>
        <v/>
      </c>
      <c r="O5067">
        <f>IF(AND($K5067=1,$E5067=0,$G5067=0,$I5067=0),"WINBACK",IF(AND($M5067=1,$N5067&gt;0),"CONVERGENTE",IF($M5067=1,"SOLO MÓVIL",IF($N5067&gt;0,"SOLO FIJO / INTERNET","SIN SERVICIOS"))))</f>
        <v/>
      </c>
      <c r="P5067">
        <f>IF($O5067="WINBACK","Recuperar (winback)",IF($O5067="CONVERGENTE","Upgrade / más líneas",IF($O5067="SOLO MÓVIL","Ofrecer fijo + internet (FLBBTV)",IF($O5067="SOLO FIJO / INTERNET","Ofrecer línea móvil Nextphone","Oferta completa (móvil + fijo + internet)"))))</f>
        <v/>
      </c>
      <c r="Q5067">
        <f>$F5067+$H5067+$L5067</f>
        <v/>
      </c>
      <c r="R5067">
        <f>IFERROR(VLOOKUP($A5067,Registros!$B$2:$G$6000,6,0),IFERROR(VLOOKUP($D5067,Winback!$B$2:$C$300,2,0),""))</f>
        <v/>
      </c>
      <c r="S5067">
        <f>IF($E5067=1,"NP","")&amp;IF($G5067=1,"+MOV","")&amp;IF($I5067=1,"+CS","")&amp;IF($K5067=1,"+WB","")</f>
        <v/>
      </c>
      <c r="T5067">
        <f>$E5067+$G5067+$I5067+$K5067</f>
        <v/>
      </c>
    </row>
    <row r="5068">
      <c r="A5068" t="inlineStr">
        <is>
          <t>WB-INOCENTERIOS</t>
        </is>
      </c>
      <c r="B5068" t="inlineStr"/>
      <c r="C5068" t="inlineStr">
        <is>
          <t>INOCENTE RIOS</t>
        </is>
      </c>
      <c r="D5068" t="inlineStr">
        <is>
          <t>INOCENTERIOS</t>
        </is>
      </c>
      <c r="E5068">
        <f>IF(COUNTIFS(Registros!$A$2:$A$6000,"NP",Registros!$B$2:$B$6000,$A5068)&gt;0,1,0)</f>
        <v/>
      </c>
      <c r="F5068">
        <f>IF($E5068=1,SUMIFS(Registros!$F$2:$F$6000,Registros!$A$2:$A$6000,"NP",Registros!$B$2:$B$6000,$A5068),0)</f>
        <v/>
      </c>
      <c r="G5068">
        <f>IF(COUNTIFS(Registros!$A$2:$A$6000,"MOV",Registros!$B$2:$B$6000,$A5068)&gt;0,1,0)</f>
        <v/>
      </c>
      <c r="H5068">
        <f>IF($G5068=1,SUMIFS(Registros!$F$2:$F$6000,Registros!$A$2:$A$6000,"MOV",Registros!$B$2:$B$6000,$A5068),0)</f>
        <v/>
      </c>
      <c r="I5068">
        <f>IF(COUNTIFS(Registros!$A$2:$A$6000,"CS",Registros!$B$2:$B$6000,$A5068)&gt;0,1,0)</f>
        <v/>
      </c>
      <c r="J5068">
        <f>IF($I5068=1,SUMIFS(Registros!$I$2:$I$6000,Registros!$A$2:$A$6000,"CS",Registros!$B$2:$B$6000,$A5068),0)</f>
        <v/>
      </c>
      <c r="K5068">
        <f>IF(COUNTIFS(Winback!$K$2:$K$300,$D5068)&gt;0,1,0)</f>
        <v/>
      </c>
      <c r="L5068">
        <f>IF(AND($K5068=1,LEFT($A5068,3)="WB-"),SUMIFS(Winback!$D$2:$D$300,Winback!$K$2:$K$300,$D5068),0)</f>
        <v/>
      </c>
      <c r="M5068">
        <f>IF(OR($E5068=1,$G5068=1,SUMIFS(Registros!$J$2:$J$6000,Registros!$B$2:$B$6000,$A5068)&gt;0),1,0)</f>
        <v/>
      </c>
      <c r="N5068">
        <f>IF($J5068&gt;0,1,IF(COUNTIFS(Registros!$A$2:$A$6000,"CS",Registros!$B$2:$B$6000,$A5068,Registros!$K$2:$K$6000,"&lt;&gt;")&gt;0,1,0))</f>
        <v/>
      </c>
      <c r="O5068">
        <f>IF(AND($K5068=1,$E5068=0,$G5068=0,$I5068=0),"WINBACK",IF(AND($M5068=1,$N5068&gt;0),"CONVERGENTE",IF($M5068=1,"SOLO MÓVIL",IF($N5068&gt;0,"SOLO FIJO / INTERNET","SIN SERVICIOS"))))</f>
        <v/>
      </c>
      <c r="P5068">
        <f>IF($O5068="WINBACK","Recuperar (winback)",IF($O5068="CONVERGENTE","Upgrade / más líneas",IF($O5068="SOLO MÓVIL","Ofrecer fijo + internet (FLBBTV)",IF($O5068="SOLO FIJO / INTERNET","Ofrecer línea móvil Nextphone","Oferta completa (móvil + fijo + internet)"))))</f>
        <v/>
      </c>
      <c r="Q5068">
        <f>$F5068+$H5068+$L5068</f>
        <v/>
      </c>
      <c r="R5068">
        <f>IFERROR(VLOOKUP($A5068,Registros!$B$2:$G$6000,6,0),IFERROR(VLOOKUP($D5068,Winback!$B$2:$C$300,2,0),""))</f>
        <v/>
      </c>
      <c r="S5068">
        <f>IF($E5068=1,"NP","")&amp;IF($G5068=1,"+MOV","")&amp;IF($I5068=1,"+CS","")&amp;IF($K5068=1,"+WB","")</f>
        <v/>
      </c>
      <c r="T5068">
        <f>$E5068+$G5068+$I5068+$K5068</f>
        <v/>
      </c>
    </row>
    <row r="5069">
      <c r="A5069" t="inlineStr">
        <is>
          <t>WB-NITZIADELCID</t>
        </is>
      </c>
      <c r="B5069" t="inlineStr"/>
      <c r="C5069" t="inlineStr">
        <is>
          <t>Nitzia Del Cid</t>
        </is>
      </c>
      <c r="D5069" t="inlineStr">
        <is>
          <t>NITZIADELCID</t>
        </is>
      </c>
      <c r="E5069">
        <f>IF(COUNTIFS(Registros!$A$2:$A$6000,"NP",Registros!$B$2:$B$6000,$A5069)&gt;0,1,0)</f>
        <v/>
      </c>
      <c r="F5069">
        <f>IF($E5069=1,SUMIFS(Registros!$F$2:$F$6000,Registros!$A$2:$A$6000,"NP",Registros!$B$2:$B$6000,$A5069),0)</f>
        <v/>
      </c>
      <c r="G5069">
        <f>IF(COUNTIFS(Registros!$A$2:$A$6000,"MOV",Registros!$B$2:$B$6000,$A5069)&gt;0,1,0)</f>
        <v/>
      </c>
      <c r="H5069">
        <f>IF($G5069=1,SUMIFS(Registros!$F$2:$F$6000,Registros!$A$2:$A$6000,"MOV",Registros!$B$2:$B$6000,$A5069),0)</f>
        <v/>
      </c>
      <c r="I5069">
        <f>IF(COUNTIFS(Registros!$A$2:$A$6000,"CS",Registros!$B$2:$B$6000,$A5069)&gt;0,1,0)</f>
        <v/>
      </c>
      <c r="J5069">
        <f>IF($I5069=1,SUMIFS(Registros!$I$2:$I$6000,Registros!$A$2:$A$6000,"CS",Registros!$B$2:$B$6000,$A5069),0)</f>
        <v/>
      </c>
      <c r="K5069">
        <f>IF(COUNTIFS(Winback!$K$2:$K$300,$D5069)&gt;0,1,0)</f>
        <v/>
      </c>
      <c r="L5069">
        <f>IF(AND($K5069=1,LEFT($A5069,3)="WB-"),SUMIFS(Winback!$D$2:$D$300,Winback!$K$2:$K$300,$D5069),0)</f>
        <v/>
      </c>
      <c r="M5069">
        <f>IF(OR($E5069=1,$G5069=1,SUMIFS(Registros!$J$2:$J$6000,Registros!$B$2:$B$6000,$A5069)&gt;0),1,0)</f>
        <v/>
      </c>
      <c r="N5069">
        <f>IF($J5069&gt;0,1,IF(COUNTIFS(Registros!$A$2:$A$6000,"CS",Registros!$B$2:$B$6000,$A5069,Registros!$K$2:$K$6000,"&lt;&gt;")&gt;0,1,0))</f>
        <v/>
      </c>
      <c r="O5069">
        <f>IF(AND($K5069=1,$E5069=0,$G5069=0,$I5069=0),"WINBACK",IF(AND($M5069=1,$N5069&gt;0),"CONVERGENTE",IF($M5069=1,"SOLO MÓVIL",IF($N5069&gt;0,"SOLO FIJO / INTERNET","SIN SERVICIOS"))))</f>
        <v/>
      </c>
      <c r="P5069">
        <f>IF($O5069="WINBACK","Recuperar (winback)",IF($O5069="CONVERGENTE","Upgrade / más líneas",IF($O5069="SOLO MÓVIL","Ofrecer fijo + internet (FLBBTV)",IF($O5069="SOLO FIJO / INTERNET","Ofrecer línea móvil Nextphone","Oferta completa (móvil + fijo + internet)"))))</f>
        <v/>
      </c>
      <c r="Q5069">
        <f>$F5069+$H5069+$L5069</f>
        <v/>
      </c>
      <c r="R5069">
        <f>IFERROR(VLOOKUP($A5069,Registros!$B$2:$G$6000,6,0),IFERROR(VLOOKUP($D5069,Winback!$B$2:$C$300,2,0),""))</f>
        <v/>
      </c>
      <c r="S5069">
        <f>IF($E5069=1,"NP","")&amp;IF($G5069=1,"+MOV","")&amp;IF($I5069=1,"+CS","")&amp;IF($K5069=1,"+WB","")</f>
        <v/>
      </c>
      <c r="T5069">
        <f>$E5069+$G5069+$I5069+$K5069</f>
        <v/>
      </c>
    </row>
    <row r="5070">
      <c r="A5070" t="inlineStr">
        <is>
          <t>WB-INVERSIONESV</t>
        </is>
      </c>
      <c r="B5070" t="inlineStr"/>
      <c r="C5070" t="inlineStr">
        <is>
          <t>INVERSIONES VALMAR, S,A</t>
        </is>
      </c>
      <c r="D5070" t="inlineStr">
        <is>
          <t>INVERSIONESVALMARSA</t>
        </is>
      </c>
      <c r="E5070">
        <f>IF(COUNTIFS(Registros!$A$2:$A$6000,"NP",Registros!$B$2:$B$6000,$A5070)&gt;0,1,0)</f>
        <v/>
      </c>
      <c r="F5070">
        <f>IF($E5070=1,SUMIFS(Registros!$F$2:$F$6000,Registros!$A$2:$A$6000,"NP",Registros!$B$2:$B$6000,$A5070),0)</f>
        <v/>
      </c>
      <c r="G5070">
        <f>IF(COUNTIFS(Registros!$A$2:$A$6000,"MOV",Registros!$B$2:$B$6000,$A5070)&gt;0,1,0)</f>
        <v/>
      </c>
      <c r="H5070">
        <f>IF($G5070=1,SUMIFS(Registros!$F$2:$F$6000,Registros!$A$2:$A$6000,"MOV",Registros!$B$2:$B$6000,$A5070),0)</f>
        <v/>
      </c>
      <c r="I5070">
        <f>IF(COUNTIFS(Registros!$A$2:$A$6000,"CS",Registros!$B$2:$B$6000,$A5070)&gt;0,1,0)</f>
        <v/>
      </c>
      <c r="J5070">
        <f>IF($I5070=1,SUMIFS(Registros!$I$2:$I$6000,Registros!$A$2:$A$6000,"CS",Registros!$B$2:$B$6000,$A5070),0)</f>
        <v/>
      </c>
      <c r="K5070">
        <f>IF(COUNTIFS(Winback!$K$2:$K$300,$D5070)&gt;0,1,0)</f>
        <v/>
      </c>
      <c r="L5070">
        <f>IF(AND($K5070=1,LEFT($A5070,3)="WB-"),SUMIFS(Winback!$D$2:$D$300,Winback!$K$2:$K$300,$D5070),0)</f>
        <v/>
      </c>
      <c r="M5070">
        <f>IF(OR($E5070=1,$G5070=1,SUMIFS(Registros!$J$2:$J$6000,Registros!$B$2:$B$6000,$A5070)&gt;0),1,0)</f>
        <v/>
      </c>
      <c r="N5070">
        <f>IF($J5070&gt;0,1,IF(COUNTIFS(Registros!$A$2:$A$6000,"CS",Registros!$B$2:$B$6000,$A5070,Registros!$K$2:$K$6000,"&lt;&gt;")&gt;0,1,0))</f>
        <v/>
      </c>
      <c r="O5070">
        <f>IF(AND($K5070=1,$E5070=0,$G5070=0,$I5070=0),"WINBACK",IF(AND($M5070=1,$N5070&gt;0),"CONVERGENTE",IF($M5070=1,"SOLO MÓVIL",IF($N5070&gt;0,"SOLO FIJO / INTERNET","SIN SERVICIOS"))))</f>
        <v/>
      </c>
      <c r="P5070">
        <f>IF($O5070="WINBACK","Recuperar (winback)",IF($O5070="CONVERGENTE","Upgrade / más líneas",IF($O5070="SOLO MÓVIL","Ofrecer fijo + internet (FLBBTV)",IF($O5070="SOLO FIJO / INTERNET","Ofrecer línea móvil Nextphone","Oferta completa (móvil + fijo + internet)"))))</f>
        <v/>
      </c>
      <c r="Q5070">
        <f>$F5070+$H5070+$L5070</f>
        <v/>
      </c>
      <c r="R5070">
        <f>IFERROR(VLOOKUP($A5070,Registros!$B$2:$G$6000,6,0),IFERROR(VLOOKUP($D5070,Winback!$B$2:$C$300,2,0),""))</f>
        <v/>
      </c>
      <c r="S5070">
        <f>IF($E5070=1,"NP","")&amp;IF($G5070=1,"+MOV","")&amp;IF($I5070=1,"+CS","")&amp;IF($K5070=1,"+WB","")</f>
        <v/>
      </c>
      <c r="T5070">
        <f>$E5070+$G5070+$I5070+$K5070</f>
        <v/>
      </c>
    </row>
    <row r="5071">
      <c r="A5071" t="inlineStr">
        <is>
          <t>WB-MICHELLQIUHO</t>
        </is>
      </c>
      <c r="B5071" t="inlineStr"/>
      <c r="C5071" t="inlineStr">
        <is>
          <t>Michell Qiu Hou</t>
        </is>
      </c>
      <c r="D5071" t="inlineStr">
        <is>
          <t>MICHELLQIUHOU</t>
        </is>
      </c>
      <c r="E5071">
        <f>IF(COUNTIFS(Registros!$A$2:$A$6000,"NP",Registros!$B$2:$B$6000,$A5071)&gt;0,1,0)</f>
        <v/>
      </c>
      <c r="F5071">
        <f>IF($E5071=1,SUMIFS(Registros!$F$2:$F$6000,Registros!$A$2:$A$6000,"NP",Registros!$B$2:$B$6000,$A5071),0)</f>
        <v/>
      </c>
      <c r="G5071">
        <f>IF(COUNTIFS(Registros!$A$2:$A$6000,"MOV",Registros!$B$2:$B$6000,$A5071)&gt;0,1,0)</f>
        <v/>
      </c>
      <c r="H5071">
        <f>IF($G5071=1,SUMIFS(Registros!$F$2:$F$6000,Registros!$A$2:$A$6000,"MOV",Registros!$B$2:$B$6000,$A5071),0)</f>
        <v/>
      </c>
      <c r="I5071">
        <f>IF(COUNTIFS(Registros!$A$2:$A$6000,"CS",Registros!$B$2:$B$6000,$A5071)&gt;0,1,0)</f>
        <v/>
      </c>
      <c r="J5071">
        <f>IF($I5071=1,SUMIFS(Registros!$I$2:$I$6000,Registros!$A$2:$A$6000,"CS",Registros!$B$2:$B$6000,$A5071),0)</f>
        <v/>
      </c>
      <c r="K5071">
        <f>IF(COUNTIFS(Winback!$K$2:$K$300,$D5071)&gt;0,1,0)</f>
        <v/>
      </c>
      <c r="L5071">
        <f>IF(AND($K5071=1,LEFT($A5071,3)="WB-"),SUMIFS(Winback!$D$2:$D$300,Winback!$K$2:$K$300,$D5071),0)</f>
        <v/>
      </c>
      <c r="M5071">
        <f>IF(OR($E5071=1,$G5071=1,SUMIFS(Registros!$J$2:$J$6000,Registros!$B$2:$B$6000,$A5071)&gt;0),1,0)</f>
        <v/>
      </c>
      <c r="N5071">
        <f>IF($J5071&gt;0,1,IF(COUNTIFS(Registros!$A$2:$A$6000,"CS",Registros!$B$2:$B$6000,$A5071,Registros!$K$2:$K$6000,"&lt;&gt;")&gt;0,1,0))</f>
        <v/>
      </c>
      <c r="O5071">
        <f>IF(AND($K5071=1,$E5071=0,$G5071=0,$I5071=0),"WINBACK",IF(AND($M5071=1,$N5071&gt;0),"CONVERGENTE",IF($M5071=1,"SOLO MÓVIL",IF($N5071&gt;0,"SOLO FIJO / INTERNET","SIN SERVICIOS"))))</f>
        <v/>
      </c>
      <c r="P5071">
        <f>IF($O5071="WINBACK","Recuperar (winback)",IF($O5071="CONVERGENTE","Upgrade / más líneas",IF($O5071="SOLO MÓVIL","Ofrecer fijo + internet (FLBBTV)",IF($O5071="SOLO FIJO / INTERNET","Ofrecer línea móvil Nextphone","Oferta completa (móvil + fijo + internet)"))))</f>
        <v/>
      </c>
      <c r="Q5071">
        <f>$F5071+$H5071+$L5071</f>
        <v/>
      </c>
      <c r="R5071">
        <f>IFERROR(VLOOKUP($A5071,Registros!$B$2:$G$6000,6,0),IFERROR(VLOOKUP($D5071,Winback!$B$2:$C$300,2,0),""))</f>
        <v/>
      </c>
      <c r="S5071">
        <f>IF($E5071=1,"NP","")&amp;IF($G5071=1,"+MOV","")&amp;IF($I5071=1,"+CS","")&amp;IF($K5071=1,"+WB","")</f>
        <v/>
      </c>
      <c r="T5071">
        <f>$E5071+$G5071+$I5071+$K5071</f>
        <v/>
      </c>
    </row>
    <row r="5072">
      <c r="A5072" t="inlineStr">
        <is>
          <t>WB-GUADALUPEDEL</t>
        </is>
      </c>
      <c r="B5072" t="inlineStr"/>
      <c r="C5072" t="inlineStr">
        <is>
          <t>GUADALUPE DEL CARMEN QUINTERO GOMEZ</t>
        </is>
      </c>
      <c r="D5072" t="inlineStr">
        <is>
          <t>GUADALUPEDELCARMENQUINTEROGOMEZ</t>
        </is>
      </c>
      <c r="E5072">
        <f>IF(COUNTIFS(Registros!$A$2:$A$6000,"NP",Registros!$B$2:$B$6000,$A5072)&gt;0,1,0)</f>
        <v/>
      </c>
      <c r="F5072">
        <f>IF($E5072=1,SUMIFS(Registros!$F$2:$F$6000,Registros!$A$2:$A$6000,"NP",Registros!$B$2:$B$6000,$A5072),0)</f>
        <v/>
      </c>
      <c r="G5072">
        <f>IF(COUNTIFS(Registros!$A$2:$A$6000,"MOV",Registros!$B$2:$B$6000,$A5072)&gt;0,1,0)</f>
        <v/>
      </c>
      <c r="H5072">
        <f>IF($G5072=1,SUMIFS(Registros!$F$2:$F$6000,Registros!$A$2:$A$6000,"MOV",Registros!$B$2:$B$6000,$A5072),0)</f>
        <v/>
      </c>
      <c r="I5072">
        <f>IF(COUNTIFS(Registros!$A$2:$A$6000,"CS",Registros!$B$2:$B$6000,$A5072)&gt;0,1,0)</f>
        <v/>
      </c>
      <c r="J5072">
        <f>IF($I5072=1,SUMIFS(Registros!$I$2:$I$6000,Registros!$A$2:$A$6000,"CS",Registros!$B$2:$B$6000,$A5072),0)</f>
        <v/>
      </c>
      <c r="K5072">
        <f>IF(COUNTIFS(Winback!$K$2:$K$300,$D5072)&gt;0,1,0)</f>
        <v/>
      </c>
      <c r="L5072">
        <f>IF(AND($K5072=1,LEFT($A5072,3)="WB-"),SUMIFS(Winback!$D$2:$D$300,Winback!$K$2:$K$300,$D5072),0)</f>
        <v/>
      </c>
      <c r="M5072">
        <f>IF(OR($E5072=1,$G5072=1,SUMIFS(Registros!$J$2:$J$6000,Registros!$B$2:$B$6000,$A5072)&gt;0),1,0)</f>
        <v/>
      </c>
      <c r="N5072">
        <f>IF($J5072&gt;0,1,IF(COUNTIFS(Registros!$A$2:$A$6000,"CS",Registros!$B$2:$B$6000,$A5072,Registros!$K$2:$K$6000,"&lt;&gt;")&gt;0,1,0))</f>
        <v/>
      </c>
      <c r="O5072">
        <f>IF(AND($K5072=1,$E5072=0,$G5072=0,$I5072=0),"WINBACK",IF(AND($M5072=1,$N5072&gt;0),"CONVERGENTE",IF($M5072=1,"SOLO MÓVIL",IF($N5072&gt;0,"SOLO FIJO / INTERNET","SIN SERVICIOS"))))</f>
        <v/>
      </c>
      <c r="P5072">
        <f>IF($O5072="WINBACK","Recuperar (winback)",IF($O5072="CONVERGENTE","Upgrade / más líneas",IF($O5072="SOLO MÓVIL","Ofrecer fijo + internet (FLBBTV)",IF($O5072="SOLO FIJO / INTERNET","Ofrecer línea móvil Nextphone","Oferta completa (móvil + fijo + internet)"))))</f>
        <v/>
      </c>
      <c r="Q5072">
        <f>$F5072+$H5072+$L5072</f>
        <v/>
      </c>
      <c r="R5072">
        <f>IFERROR(VLOOKUP($A5072,Registros!$B$2:$G$6000,6,0),IFERROR(VLOOKUP($D5072,Winback!$B$2:$C$300,2,0),""))</f>
        <v/>
      </c>
      <c r="S5072">
        <f>IF($E5072=1,"NP","")&amp;IF($G5072=1,"+MOV","")&amp;IF($I5072=1,"+CS","")&amp;IF($K5072=1,"+WB","")</f>
        <v/>
      </c>
      <c r="T5072">
        <f>$E5072+$G5072+$I5072+$K5072</f>
        <v/>
      </c>
    </row>
    <row r="5073">
      <c r="A5073" t="inlineStr">
        <is>
          <t>WB-HUICHEN</t>
        </is>
      </c>
      <c r="B5073" t="inlineStr"/>
      <c r="C5073" t="inlineStr">
        <is>
          <t>Hui Chen</t>
        </is>
      </c>
      <c r="D5073" t="inlineStr">
        <is>
          <t>HUICHEN</t>
        </is>
      </c>
      <c r="E5073">
        <f>IF(COUNTIFS(Registros!$A$2:$A$6000,"NP",Registros!$B$2:$B$6000,$A5073)&gt;0,1,0)</f>
        <v/>
      </c>
      <c r="F5073">
        <f>IF($E5073=1,SUMIFS(Registros!$F$2:$F$6000,Registros!$A$2:$A$6000,"NP",Registros!$B$2:$B$6000,$A5073),0)</f>
        <v/>
      </c>
      <c r="G5073">
        <f>IF(COUNTIFS(Registros!$A$2:$A$6000,"MOV",Registros!$B$2:$B$6000,$A5073)&gt;0,1,0)</f>
        <v/>
      </c>
      <c r="H5073">
        <f>IF($G5073=1,SUMIFS(Registros!$F$2:$F$6000,Registros!$A$2:$A$6000,"MOV",Registros!$B$2:$B$6000,$A5073),0)</f>
        <v/>
      </c>
      <c r="I5073">
        <f>IF(COUNTIFS(Registros!$A$2:$A$6000,"CS",Registros!$B$2:$B$6000,$A5073)&gt;0,1,0)</f>
        <v/>
      </c>
      <c r="J5073">
        <f>IF($I5073=1,SUMIFS(Registros!$I$2:$I$6000,Registros!$A$2:$A$6000,"CS",Registros!$B$2:$B$6000,$A5073),0)</f>
        <v/>
      </c>
      <c r="K5073">
        <f>IF(COUNTIFS(Winback!$K$2:$K$300,$D5073)&gt;0,1,0)</f>
        <v/>
      </c>
      <c r="L5073">
        <f>IF(AND($K5073=1,LEFT($A5073,3)="WB-"),SUMIFS(Winback!$D$2:$D$300,Winback!$K$2:$K$300,$D5073),0)</f>
        <v/>
      </c>
      <c r="M5073">
        <f>IF(OR($E5073=1,$G5073=1,SUMIFS(Registros!$J$2:$J$6000,Registros!$B$2:$B$6000,$A5073)&gt;0),1,0)</f>
        <v/>
      </c>
      <c r="N5073">
        <f>IF($J5073&gt;0,1,IF(COUNTIFS(Registros!$A$2:$A$6000,"CS",Registros!$B$2:$B$6000,$A5073,Registros!$K$2:$K$6000,"&lt;&gt;")&gt;0,1,0))</f>
        <v/>
      </c>
      <c r="O5073">
        <f>IF(AND($K5073=1,$E5073=0,$G5073=0,$I5073=0),"WINBACK",IF(AND($M5073=1,$N5073&gt;0),"CONVERGENTE",IF($M5073=1,"SOLO MÓVIL",IF($N5073&gt;0,"SOLO FIJO / INTERNET","SIN SERVICIOS"))))</f>
        <v/>
      </c>
      <c r="P5073">
        <f>IF($O5073="WINBACK","Recuperar (winback)",IF($O5073="CONVERGENTE","Upgrade / más líneas",IF($O5073="SOLO MÓVIL","Ofrecer fijo + internet (FLBBTV)",IF($O5073="SOLO FIJO / INTERNET","Ofrecer línea móvil Nextphone","Oferta completa (móvil + fijo + internet)"))))</f>
        <v/>
      </c>
      <c r="Q5073">
        <f>$F5073+$H5073+$L5073</f>
        <v/>
      </c>
      <c r="R5073">
        <f>IFERROR(VLOOKUP($A5073,Registros!$B$2:$G$6000,6,0),IFERROR(VLOOKUP($D5073,Winback!$B$2:$C$300,2,0),""))</f>
        <v/>
      </c>
      <c r="S5073">
        <f>IF($E5073=1,"NP","")&amp;IF($G5073=1,"+MOV","")&amp;IF($I5073=1,"+CS","")&amp;IF($K5073=1,"+WB","")</f>
        <v/>
      </c>
      <c r="T5073">
        <f>$E5073+$G5073+$I5073+$K5073</f>
        <v/>
      </c>
    </row>
    <row r="5074">
      <c r="A5074" t="inlineStr">
        <is>
          <t>WB-MAYLINVALDES</t>
        </is>
      </c>
      <c r="B5074" t="inlineStr"/>
      <c r="C5074" t="inlineStr">
        <is>
          <t>Maylin Valdes</t>
        </is>
      </c>
      <c r="D5074" t="inlineStr">
        <is>
          <t>MAYLINVALDES</t>
        </is>
      </c>
      <c r="E5074">
        <f>IF(COUNTIFS(Registros!$A$2:$A$6000,"NP",Registros!$B$2:$B$6000,$A5074)&gt;0,1,0)</f>
        <v/>
      </c>
      <c r="F5074">
        <f>IF($E5074=1,SUMIFS(Registros!$F$2:$F$6000,Registros!$A$2:$A$6000,"NP",Registros!$B$2:$B$6000,$A5074),0)</f>
        <v/>
      </c>
      <c r="G5074">
        <f>IF(COUNTIFS(Registros!$A$2:$A$6000,"MOV",Registros!$B$2:$B$6000,$A5074)&gt;0,1,0)</f>
        <v/>
      </c>
      <c r="H5074">
        <f>IF($G5074=1,SUMIFS(Registros!$F$2:$F$6000,Registros!$A$2:$A$6000,"MOV",Registros!$B$2:$B$6000,$A5074),0)</f>
        <v/>
      </c>
      <c r="I5074">
        <f>IF(COUNTIFS(Registros!$A$2:$A$6000,"CS",Registros!$B$2:$B$6000,$A5074)&gt;0,1,0)</f>
        <v/>
      </c>
      <c r="J5074">
        <f>IF($I5074=1,SUMIFS(Registros!$I$2:$I$6000,Registros!$A$2:$A$6000,"CS",Registros!$B$2:$B$6000,$A5074),0)</f>
        <v/>
      </c>
      <c r="K5074">
        <f>IF(COUNTIFS(Winback!$K$2:$K$300,$D5074)&gt;0,1,0)</f>
        <v/>
      </c>
      <c r="L5074">
        <f>IF(AND($K5074=1,LEFT($A5074,3)="WB-"),SUMIFS(Winback!$D$2:$D$300,Winback!$K$2:$K$300,$D5074),0)</f>
        <v/>
      </c>
      <c r="M5074">
        <f>IF(OR($E5074=1,$G5074=1,SUMIFS(Registros!$J$2:$J$6000,Registros!$B$2:$B$6000,$A5074)&gt;0),1,0)</f>
        <v/>
      </c>
      <c r="N5074">
        <f>IF($J5074&gt;0,1,IF(COUNTIFS(Registros!$A$2:$A$6000,"CS",Registros!$B$2:$B$6000,$A5074,Registros!$K$2:$K$6000,"&lt;&gt;")&gt;0,1,0))</f>
        <v/>
      </c>
      <c r="O5074">
        <f>IF(AND($K5074=1,$E5074=0,$G5074=0,$I5074=0),"WINBACK",IF(AND($M5074=1,$N5074&gt;0),"CONVERGENTE",IF($M5074=1,"SOLO MÓVIL",IF($N5074&gt;0,"SOLO FIJO / INTERNET","SIN SERVICIOS"))))</f>
        <v/>
      </c>
      <c r="P5074">
        <f>IF($O5074="WINBACK","Recuperar (winback)",IF($O5074="CONVERGENTE","Upgrade / más líneas",IF($O5074="SOLO MÓVIL","Ofrecer fijo + internet (FLBBTV)",IF($O5074="SOLO FIJO / INTERNET","Ofrecer línea móvil Nextphone","Oferta completa (móvil + fijo + internet)"))))</f>
        <v/>
      </c>
      <c r="Q5074">
        <f>$F5074+$H5074+$L5074</f>
        <v/>
      </c>
      <c r="R5074">
        <f>IFERROR(VLOOKUP($A5074,Registros!$B$2:$G$6000,6,0),IFERROR(VLOOKUP($D5074,Winback!$B$2:$C$300,2,0),""))</f>
        <v/>
      </c>
      <c r="S5074">
        <f>IF($E5074=1,"NP","")&amp;IF($G5074=1,"+MOV","")&amp;IF($I5074=1,"+CS","")&amp;IF($K5074=1,"+WB","")</f>
        <v/>
      </c>
      <c r="T5074">
        <f>$E5074+$G5074+$I5074+$K5074</f>
        <v/>
      </c>
    </row>
    <row r="5075">
      <c r="A5075" t="inlineStr">
        <is>
          <t>WB-MASQPISCINAS</t>
        </is>
      </c>
      <c r="B5075" t="inlineStr"/>
      <c r="C5075" t="inlineStr">
        <is>
          <t>MAS Q PISCINAS</t>
        </is>
      </c>
      <c r="D5075" t="inlineStr">
        <is>
          <t>MASQPISCINAS</t>
        </is>
      </c>
      <c r="E5075">
        <f>IF(COUNTIFS(Registros!$A$2:$A$6000,"NP",Registros!$B$2:$B$6000,$A5075)&gt;0,1,0)</f>
        <v/>
      </c>
      <c r="F5075">
        <f>IF($E5075=1,SUMIFS(Registros!$F$2:$F$6000,Registros!$A$2:$A$6000,"NP",Registros!$B$2:$B$6000,$A5075),0)</f>
        <v/>
      </c>
      <c r="G5075">
        <f>IF(COUNTIFS(Registros!$A$2:$A$6000,"MOV",Registros!$B$2:$B$6000,$A5075)&gt;0,1,0)</f>
        <v/>
      </c>
      <c r="H5075">
        <f>IF($G5075=1,SUMIFS(Registros!$F$2:$F$6000,Registros!$A$2:$A$6000,"MOV",Registros!$B$2:$B$6000,$A5075),0)</f>
        <v/>
      </c>
      <c r="I5075">
        <f>IF(COUNTIFS(Registros!$A$2:$A$6000,"CS",Registros!$B$2:$B$6000,$A5075)&gt;0,1,0)</f>
        <v/>
      </c>
      <c r="J5075">
        <f>IF($I5075=1,SUMIFS(Registros!$I$2:$I$6000,Registros!$A$2:$A$6000,"CS",Registros!$B$2:$B$6000,$A5075),0)</f>
        <v/>
      </c>
      <c r="K5075">
        <f>IF(COUNTIFS(Winback!$K$2:$K$300,$D5075)&gt;0,1,0)</f>
        <v/>
      </c>
      <c r="L5075">
        <f>IF(AND($K5075=1,LEFT($A5075,3)="WB-"),SUMIFS(Winback!$D$2:$D$300,Winback!$K$2:$K$300,$D5075),0)</f>
        <v/>
      </c>
      <c r="M5075">
        <f>IF(OR($E5075=1,$G5075=1,SUMIFS(Registros!$J$2:$J$6000,Registros!$B$2:$B$6000,$A5075)&gt;0),1,0)</f>
        <v/>
      </c>
      <c r="N5075">
        <f>IF($J5075&gt;0,1,IF(COUNTIFS(Registros!$A$2:$A$6000,"CS",Registros!$B$2:$B$6000,$A5075,Registros!$K$2:$K$6000,"&lt;&gt;")&gt;0,1,0))</f>
        <v/>
      </c>
      <c r="O5075">
        <f>IF(AND($K5075=1,$E5075=0,$G5075=0,$I5075=0),"WINBACK",IF(AND($M5075=1,$N5075&gt;0),"CONVERGENTE",IF($M5075=1,"SOLO MÓVIL",IF($N5075&gt;0,"SOLO FIJO / INTERNET","SIN SERVICIOS"))))</f>
        <v/>
      </c>
      <c r="P5075">
        <f>IF($O5075="WINBACK","Recuperar (winback)",IF($O5075="CONVERGENTE","Upgrade / más líneas",IF($O5075="SOLO MÓVIL","Ofrecer fijo + internet (FLBBTV)",IF($O5075="SOLO FIJO / INTERNET","Ofrecer línea móvil Nextphone","Oferta completa (móvil + fijo + internet)"))))</f>
        <v/>
      </c>
      <c r="Q5075">
        <f>$F5075+$H5075+$L5075</f>
        <v/>
      </c>
      <c r="R5075">
        <f>IFERROR(VLOOKUP($A5075,Registros!$B$2:$G$6000,6,0),IFERROR(VLOOKUP($D5075,Winback!$B$2:$C$300,2,0),""))</f>
        <v/>
      </c>
      <c r="S5075">
        <f>IF($E5075=1,"NP","")&amp;IF($G5075=1,"+MOV","")&amp;IF($I5075=1,"+CS","")&amp;IF($K5075=1,"+WB","")</f>
        <v/>
      </c>
      <c r="T5075">
        <f>$E5075+$G5075+$I5075+$K5075</f>
        <v/>
      </c>
    </row>
    <row r="5076">
      <c r="A5076" t="inlineStr">
        <is>
          <t>WB-RONALDALEJAN</t>
        </is>
      </c>
      <c r="B5076" t="inlineStr"/>
      <c r="C5076" t="inlineStr">
        <is>
          <t>Ronald Alejandro Machado González</t>
        </is>
      </c>
      <c r="D5076" t="inlineStr">
        <is>
          <t>RONALDALEJANDROMACHADOGONZALEZ</t>
        </is>
      </c>
      <c r="E5076">
        <f>IF(COUNTIFS(Registros!$A$2:$A$6000,"NP",Registros!$B$2:$B$6000,$A5076)&gt;0,1,0)</f>
        <v/>
      </c>
      <c r="F5076">
        <f>IF($E5076=1,SUMIFS(Registros!$F$2:$F$6000,Registros!$A$2:$A$6000,"NP",Registros!$B$2:$B$6000,$A5076),0)</f>
        <v/>
      </c>
      <c r="G5076">
        <f>IF(COUNTIFS(Registros!$A$2:$A$6000,"MOV",Registros!$B$2:$B$6000,$A5076)&gt;0,1,0)</f>
        <v/>
      </c>
      <c r="H5076">
        <f>IF($G5076=1,SUMIFS(Registros!$F$2:$F$6000,Registros!$A$2:$A$6000,"MOV",Registros!$B$2:$B$6000,$A5076),0)</f>
        <v/>
      </c>
      <c r="I5076">
        <f>IF(COUNTIFS(Registros!$A$2:$A$6000,"CS",Registros!$B$2:$B$6000,$A5076)&gt;0,1,0)</f>
        <v/>
      </c>
      <c r="J5076">
        <f>IF($I5076=1,SUMIFS(Registros!$I$2:$I$6000,Registros!$A$2:$A$6000,"CS",Registros!$B$2:$B$6000,$A5076),0)</f>
        <v/>
      </c>
      <c r="K5076">
        <f>IF(COUNTIFS(Winback!$K$2:$K$300,$D5076)&gt;0,1,0)</f>
        <v/>
      </c>
      <c r="L5076">
        <f>IF(AND($K5076=1,LEFT($A5076,3)="WB-"),SUMIFS(Winback!$D$2:$D$300,Winback!$K$2:$K$300,$D5076),0)</f>
        <v/>
      </c>
      <c r="M5076">
        <f>IF(OR($E5076=1,$G5076=1,SUMIFS(Registros!$J$2:$J$6000,Registros!$B$2:$B$6000,$A5076)&gt;0),1,0)</f>
        <v/>
      </c>
      <c r="N5076">
        <f>IF($J5076&gt;0,1,IF(COUNTIFS(Registros!$A$2:$A$6000,"CS",Registros!$B$2:$B$6000,$A5076,Registros!$K$2:$K$6000,"&lt;&gt;")&gt;0,1,0))</f>
        <v/>
      </c>
      <c r="O5076">
        <f>IF(AND($K5076=1,$E5076=0,$G5076=0,$I5076=0),"WINBACK",IF(AND($M5076=1,$N5076&gt;0),"CONVERGENTE",IF($M5076=1,"SOLO MÓVIL",IF($N5076&gt;0,"SOLO FIJO / INTERNET","SIN SERVICIOS"))))</f>
        <v/>
      </c>
      <c r="P5076">
        <f>IF($O5076="WINBACK","Recuperar (winback)",IF($O5076="CONVERGENTE","Upgrade / más líneas",IF($O5076="SOLO MÓVIL","Ofrecer fijo + internet (FLBBTV)",IF($O5076="SOLO FIJO / INTERNET","Ofrecer línea móvil Nextphone","Oferta completa (móvil + fijo + internet)"))))</f>
        <v/>
      </c>
      <c r="Q5076">
        <f>$F5076+$H5076+$L5076</f>
        <v/>
      </c>
      <c r="R5076">
        <f>IFERROR(VLOOKUP($A5076,Registros!$B$2:$G$6000,6,0),IFERROR(VLOOKUP($D5076,Winback!$B$2:$C$300,2,0),""))</f>
        <v/>
      </c>
      <c r="S5076">
        <f>IF($E5076=1,"NP","")&amp;IF($G5076=1,"+MOV","")&amp;IF($I5076=1,"+CS","")&amp;IF($K5076=1,"+WB","")</f>
        <v/>
      </c>
      <c r="T5076">
        <f>$E5076+$G5076+$I5076+$K5076</f>
        <v/>
      </c>
    </row>
    <row r="5077">
      <c r="A5077" t="inlineStr">
        <is>
          <t>WB-MANUELALEJAN</t>
        </is>
      </c>
      <c r="B5077" t="inlineStr"/>
      <c r="C5077" t="inlineStr">
        <is>
          <t>MANUEL ALEJANDRO PINILLA GONZALEZ</t>
        </is>
      </c>
      <c r="D5077" t="inlineStr">
        <is>
          <t>MANUELALEJANDROPINILLAGONZALEZ</t>
        </is>
      </c>
      <c r="E5077">
        <f>IF(COUNTIFS(Registros!$A$2:$A$6000,"NP",Registros!$B$2:$B$6000,$A5077)&gt;0,1,0)</f>
        <v/>
      </c>
      <c r="F5077">
        <f>IF($E5077=1,SUMIFS(Registros!$F$2:$F$6000,Registros!$A$2:$A$6000,"NP",Registros!$B$2:$B$6000,$A5077),0)</f>
        <v/>
      </c>
      <c r="G5077">
        <f>IF(COUNTIFS(Registros!$A$2:$A$6000,"MOV",Registros!$B$2:$B$6000,$A5077)&gt;0,1,0)</f>
        <v/>
      </c>
      <c r="H5077">
        <f>IF($G5077=1,SUMIFS(Registros!$F$2:$F$6000,Registros!$A$2:$A$6000,"MOV",Registros!$B$2:$B$6000,$A5077),0)</f>
        <v/>
      </c>
      <c r="I5077">
        <f>IF(COUNTIFS(Registros!$A$2:$A$6000,"CS",Registros!$B$2:$B$6000,$A5077)&gt;0,1,0)</f>
        <v/>
      </c>
      <c r="J5077">
        <f>IF($I5077=1,SUMIFS(Registros!$I$2:$I$6000,Registros!$A$2:$A$6000,"CS",Registros!$B$2:$B$6000,$A5077),0)</f>
        <v/>
      </c>
      <c r="K5077">
        <f>IF(COUNTIFS(Winback!$K$2:$K$300,$D5077)&gt;0,1,0)</f>
        <v/>
      </c>
      <c r="L5077">
        <f>IF(AND($K5077=1,LEFT($A5077,3)="WB-"),SUMIFS(Winback!$D$2:$D$300,Winback!$K$2:$K$300,$D5077),0)</f>
        <v/>
      </c>
      <c r="M5077">
        <f>IF(OR($E5077=1,$G5077=1,SUMIFS(Registros!$J$2:$J$6000,Registros!$B$2:$B$6000,$A5077)&gt;0),1,0)</f>
        <v/>
      </c>
      <c r="N5077">
        <f>IF($J5077&gt;0,1,IF(COUNTIFS(Registros!$A$2:$A$6000,"CS",Registros!$B$2:$B$6000,$A5077,Registros!$K$2:$K$6000,"&lt;&gt;")&gt;0,1,0))</f>
        <v/>
      </c>
      <c r="O5077">
        <f>IF(AND($K5077=1,$E5077=0,$G5077=0,$I5077=0),"WINBACK",IF(AND($M5077=1,$N5077&gt;0),"CONVERGENTE",IF($M5077=1,"SOLO MÓVIL",IF($N5077&gt;0,"SOLO FIJO / INTERNET","SIN SERVICIOS"))))</f>
        <v/>
      </c>
      <c r="P5077">
        <f>IF($O5077="WINBACK","Recuperar (winback)",IF($O5077="CONVERGENTE","Upgrade / más líneas",IF($O5077="SOLO MÓVIL","Ofrecer fijo + internet (FLBBTV)",IF($O5077="SOLO FIJO / INTERNET","Ofrecer línea móvil Nextphone","Oferta completa (móvil + fijo + internet)"))))</f>
        <v/>
      </c>
      <c r="Q5077">
        <f>$F5077+$H5077+$L5077</f>
        <v/>
      </c>
      <c r="R5077">
        <f>IFERROR(VLOOKUP($A5077,Registros!$B$2:$G$6000,6,0),IFERROR(VLOOKUP($D5077,Winback!$B$2:$C$300,2,0),""))</f>
        <v/>
      </c>
      <c r="S5077">
        <f>IF($E5077=1,"NP","")&amp;IF($G5077=1,"+MOV","")&amp;IF($I5077=1,"+CS","")&amp;IF($K5077=1,"+WB","")</f>
        <v/>
      </c>
      <c r="T5077">
        <f>$E5077+$G5077+$I5077+$K5077</f>
        <v/>
      </c>
    </row>
    <row r="5078">
      <c r="A5078" t="inlineStr">
        <is>
          <t>WB-ANASALDANA</t>
        </is>
      </c>
      <c r="B5078" t="inlineStr"/>
      <c r="C5078" t="inlineStr">
        <is>
          <t>Ana Saldaña</t>
        </is>
      </c>
      <c r="D5078" t="inlineStr">
        <is>
          <t>ANASALDANA</t>
        </is>
      </c>
      <c r="E5078">
        <f>IF(COUNTIFS(Registros!$A$2:$A$6000,"NP",Registros!$B$2:$B$6000,$A5078)&gt;0,1,0)</f>
        <v/>
      </c>
      <c r="F5078">
        <f>IF($E5078=1,SUMIFS(Registros!$F$2:$F$6000,Registros!$A$2:$A$6000,"NP",Registros!$B$2:$B$6000,$A5078),0)</f>
        <v/>
      </c>
      <c r="G5078">
        <f>IF(COUNTIFS(Registros!$A$2:$A$6000,"MOV",Registros!$B$2:$B$6000,$A5078)&gt;0,1,0)</f>
        <v/>
      </c>
      <c r="H5078">
        <f>IF($G5078=1,SUMIFS(Registros!$F$2:$F$6000,Registros!$A$2:$A$6000,"MOV",Registros!$B$2:$B$6000,$A5078),0)</f>
        <v/>
      </c>
      <c r="I5078">
        <f>IF(COUNTIFS(Registros!$A$2:$A$6000,"CS",Registros!$B$2:$B$6000,$A5078)&gt;0,1,0)</f>
        <v/>
      </c>
      <c r="J5078">
        <f>IF($I5078=1,SUMIFS(Registros!$I$2:$I$6000,Registros!$A$2:$A$6000,"CS",Registros!$B$2:$B$6000,$A5078),0)</f>
        <v/>
      </c>
      <c r="K5078">
        <f>IF(COUNTIFS(Winback!$K$2:$K$300,$D5078)&gt;0,1,0)</f>
        <v/>
      </c>
      <c r="L5078">
        <f>IF(AND($K5078=1,LEFT($A5078,3)="WB-"),SUMIFS(Winback!$D$2:$D$300,Winback!$K$2:$K$300,$D5078),0)</f>
        <v/>
      </c>
      <c r="M5078">
        <f>IF(OR($E5078=1,$G5078=1,SUMIFS(Registros!$J$2:$J$6000,Registros!$B$2:$B$6000,$A5078)&gt;0),1,0)</f>
        <v/>
      </c>
      <c r="N5078">
        <f>IF($J5078&gt;0,1,IF(COUNTIFS(Registros!$A$2:$A$6000,"CS",Registros!$B$2:$B$6000,$A5078,Registros!$K$2:$K$6000,"&lt;&gt;")&gt;0,1,0))</f>
        <v/>
      </c>
      <c r="O5078">
        <f>IF(AND($K5078=1,$E5078=0,$G5078=0,$I5078=0),"WINBACK",IF(AND($M5078=1,$N5078&gt;0),"CONVERGENTE",IF($M5078=1,"SOLO MÓVIL",IF($N5078&gt;0,"SOLO FIJO / INTERNET","SIN SERVICIOS"))))</f>
        <v/>
      </c>
      <c r="P5078">
        <f>IF($O5078="WINBACK","Recuperar (winback)",IF($O5078="CONVERGENTE","Upgrade / más líneas",IF($O5078="SOLO MÓVIL","Ofrecer fijo + internet (FLBBTV)",IF($O5078="SOLO FIJO / INTERNET","Ofrecer línea móvil Nextphone","Oferta completa (móvil + fijo + internet)"))))</f>
        <v/>
      </c>
      <c r="Q5078">
        <f>$F5078+$H5078+$L5078</f>
        <v/>
      </c>
      <c r="R5078">
        <f>IFERROR(VLOOKUP($A5078,Registros!$B$2:$G$6000,6,0),IFERROR(VLOOKUP($D5078,Winback!$B$2:$C$300,2,0),""))</f>
        <v/>
      </c>
      <c r="S5078">
        <f>IF($E5078=1,"NP","")&amp;IF($G5078=1,"+MOV","")&amp;IF($I5078=1,"+CS","")&amp;IF($K5078=1,"+WB","")</f>
        <v/>
      </c>
      <c r="T5078">
        <f>$E5078+$G5078+$I5078+$K5078</f>
        <v/>
      </c>
    </row>
    <row r="5079">
      <c r="A5079" t="inlineStr">
        <is>
          <t>WB-ROLANDOBARRI</t>
        </is>
      </c>
      <c r="B5079" t="inlineStr"/>
      <c r="C5079" t="inlineStr">
        <is>
          <t>ROLANDO BARRIA FERNANDEZ</t>
        </is>
      </c>
      <c r="D5079" t="inlineStr">
        <is>
          <t>ROLANDOBARRIAFERNANDEZ</t>
        </is>
      </c>
      <c r="E5079">
        <f>IF(COUNTIFS(Registros!$A$2:$A$6000,"NP",Registros!$B$2:$B$6000,$A5079)&gt;0,1,0)</f>
        <v/>
      </c>
      <c r="F5079">
        <f>IF($E5079=1,SUMIFS(Registros!$F$2:$F$6000,Registros!$A$2:$A$6000,"NP",Registros!$B$2:$B$6000,$A5079),0)</f>
        <v/>
      </c>
      <c r="G5079">
        <f>IF(COUNTIFS(Registros!$A$2:$A$6000,"MOV",Registros!$B$2:$B$6000,$A5079)&gt;0,1,0)</f>
        <v/>
      </c>
      <c r="H5079">
        <f>IF($G5079=1,SUMIFS(Registros!$F$2:$F$6000,Registros!$A$2:$A$6000,"MOV",Registros!$B$2:$B$6000,$A5079),0)</f>
        <v/>
      </c>
      <c r="I5079">
        <f>IF(COUNTIFS(Registros!$A$2:$A$6000,"CS",Registros!$B$2:$B$6000,$A5079)&gt;0,1,0)</f>
        <v/>
      </c>
      <c r="J5079">
        <f>IF($I5079=1,SUMIFS(Registros!$I$2:$I$6000,Registros!$A$2:$A$6000,"CS",Registros!$B$2:$B$6000,$A5079),0)</f>
        <v/>
      </c>
      <c r="K5079">
        <f>IF(COUNTIFS(Winback!$K$2:$K$300,$D5079)&gt;0,1,0)</f>
        <v/>
      </c>
      <c r="L5079">
        <f>IF(AND($K5079=1,LEFT($A5079,3)="WB-"),SUMIFS(Winback!$D$2:$D$300,Winback!$K$2:$K$300,$D5079),0)</f>
        <v/>
      </c>
      <c r="M5079">
        <f>IF(OR($E5079=1,$G5079=1,SUMIFS(Registros!$J$2:$J$6000,Registros!$B$2:$B$6000,$A5079)&gt;0),1,0)</f>
        <v/>
      </c>
      <c r="N5079">
        <f>IF($J5079&gt;0,1,IF(COUNTIFS(Registros!$A$2:$A$6000,"CS",Registros!$B$2:$B$6000,$A5079,Registros!$K$2:$K$6000,"&lt;&gt;")&gt;0,1,0))</f>
        <v/>
      </c>
      <c r="O5079">
        <f>IF(AND($K5079=1,$E5079=0,$G5079=0,$I5079=0),"WINBACK",IF(AND($M5079=1,$N5079&gt;0),"CONVERGENTE",IF($M5079=1,"SOLO MÓVIL",IF($N5079&gt;0,"SOLO FIJO / INTERNET","SIN SERVICIOS"))))</f>
        <v/>
      </c>
      <c r="P5079">
        <f>IF($O5079="WINBACK","Recuperar (winback)",IF($O5079="CONVERGENTE","Upgrade / más líneas",IF($O5079="SOLO MÓVIL","Ofrecer fijo + internet (FLBBTV)",IF($O5079="SOLO FIJO / INTERNET","Ofrecer línea móvil Nextphone","Oferta completa (móvil + fijo + internet)"))))</f>
        <v/>
      </c>
      <c r="Q5079">
        <f>$F5079+$H5079+$L5079</f>
        <v/>
      </c>
      <c r="R5079">
        <f>IFERROR(VLOOKUP($A5079,Registros!$B$2:$G$6000,6,0),IFERROR(VLOOKUP($D5079,Winback!$B$2:$C$300,2,0),""))</f>
        <v/>
      </c>
      <c r="S5079">
        <f>IF($E5079=1,"NP","")&amp;IF($G5079=1,"+MOV","")&amp;IF($I5079=1,"+CS","")&amp;IF($K5079=1,"+WB","")</f>
        <v/>
      </c>
      <c r="T5079">
        <f>$E5079+$G5079+$I5079+$K5079</f>
        <v/>
      </c>
    </row>
    <row r="5080">
      <c r="A5080" t="inlineStr">
        <is>
          <t>WB-LUISANGELFER</t>
        </is>
      </c>
      <c r="B5080" t="inlineStr"/>
      <c r="C5080" t="inlineStr">
        <is>
          <t>LUIS ANGEL FERNANDEZ LEDEZMA</t>
        </is>
      </c>
      <c r="D5080" t="inlineStr">
        <is>
          <t>LUISANGELFERNANDEZLEDEZMA</t>
        </is>
      </c>
      <c r="E5080">
        <f>IF(COUNTIFS(Registros!$A$2:$A$6000,"NP",Registros!$B$2:$B$6000,$A5080)&gt;0,1,0)</f>
        <v/>
      </c>
      <c r="F5080">
        <f>IF($E5080=1,SUMIFS(Registros!$F$2:$F$6000,Registros!$A$2:$A$6000,"NP",Registros!$B$2:$B$6000,$A5080),0)</f>
        <v/>
      </c>
      <c r="G5080">
        <f>IF(COUNTIFS(Registros!$A$2:$A$6000,"MOV",Registros!$B$2:$B$6000,$A5080)&gt;0,1,0)</f>
        <v/>
      </c>
      <c r="H5080">
        <f>IF($G5080=1,SUMIFS(Registros!$F$2:$F$6000,Registros!$A$2:$A$6000,"MOV",Registros!$B$2:$B$6000,$A5080),0)</f>
        <v/>
      </c>
      <c r="I5080">
        <f>IF(COUNTIFS(Registros!$A$2:$A$6000,"CS",Registros!$B$2:$B$6000,$A5080)&gt;0,1,0)</f>
        <v/>
      </c>
      <c r="J5080">
        <f>IF($I5080=1,SUMIFS(Registros!$I$2:$I$6000,Registros!$A$2:$A$6000,"CS",Registros!$B$2:$B$6000,$A5080),0)</f>
        <v/>
      </c>
      <c r="K5080">
        <f>IF(COUNTIFS(Winback!$K$2:$K$300,$D5080)&gt;0,1,0)</f>
        <v/>
      </c>
      <c r="L5080">
        <f>IF(AND($K5080=1,LEFT($A5080,3)="WB-"),SUMIFS(Winback!$D$2:$D$300,Winback!$K$2:$K$300,$D5080),0)</f>
        <v/>
      </c>
      <c r="M5080">
        <f>IF(OR($E5080=1,$G5080=1,SUMIFS(Registros!$J$2:$J$6000,Registros!$B$2:$B$6000,$A5080)&gt;0),1,0)</f>
        <v/>
      </c>
      <c r="N5080">
        <f>IF($J5080&gt;0,1,IF(COUNTIFS(Registros!$A$2:$A$6000,"CS",Registros!$B$2:$B$6000,$A5080,Registros!$K$2:$K$6000,"&lt;&gt;")&gt;0,1,0))</f>
        <v/>
      </c>
      <c r="O5080">
        <f>IF(AND($K5080=1,$E5080=0,$G5080=0,$I5080=0),"WINBACK",IF(AND($M5080=1,$N5080&gt;0),"CONVERGENTE",IF($M5080=1,"SOLO MÓVIL",IF($N5080&gt;0,"SOLO FIJO / INTERNET","SIN SERVICIOS"))))</f>
        <v/>
      </c>
      <c r="P5080">
        <f>IF($O5080="WINBACK","Recuperar (winback)",IF($O5080="CONVERGENTE","Upgrade / más líneas",IF($O5080="SOLO MÓVIL","Ofrecer fijo + internet (FLBBTV)",IF($O5080="SOLO FIJO / INTERNET","Ofrecer línea móvil Nextphone","Oferta completa (móvil + fijo + internet)"))))</f>
        <v/>
      </c>
      <c r="Q5080">
        <f>$F5080+$H5080+$L5080</f>
        <v/>
      </c>
      <c r="R5080">
        <f>IFERROR(VLOOKUP($A5080,Registros!$B$2:$G$6000,6,0),IFERROR(VLOOKUP($D5080,Winback!$B$2:$C$300,2,0),""))</f>
        <v/>
      </c>
      <c r="S5080">
        <f>IF($E5080=1,"NP","")&amp;IF($G5080=1,"+MOV","")&amp;IF($I5080=1,"+CS","")&amp;IF($K5080=1,"+WB","")</f>
        <v/>
      </c>
      <c r="T5080">
        <f>$E5080+$G5080+$I5080+$K5080</f>
        <v/>
      </c>
    </row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</sheetData>
  <autoFilter ref="A1:T50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60" customWidth="1" min="3" max="3"/>
  </cols>
  <sheetData>
    <row r="1">
      <c r="A1" s="3" t="inlineStr">
        <is>
          <t>CRUCE DE BASES - RESUMEN (fórmulas vinculadas)</t>
        </is>
      </c>
    </row>
    <row r="3">
      <c r="A3" s="4" t="inlineStr">
        <is>
          <t>1. TAMAÑO</t>
        </is>
      </c>
      <c r="B3" s="4" t="n"/>
      <c r="C3" s="4" t="n"/>
    </row>
    <row r="4">
      <c r="A4" t="inlineStr">
        <is>
          <t>Clientes únicos (post cruce)</t>
        </is>
      </c>
      <c r="B4">
        <f>COUNTA(Cruce!$A$2:$A$6000)</f>
        <v/>
      </c>
      <c r="C4">
        <f>COUNTA(Cruce!$A$2:$A$6000)</f>
        <v/>
      </c>
    </row>
    <row r="5">
      <c r="A5" t="inlineStr">
        <is>
          <t>Registros (suma de bases)</t>
        </is>
      </c>
      <c r="B5">
        <f>COUNTA(Registros!$A$2:$A$6000)</f>
        <v/>
      </c>
    </row>
    <row r="6">
      <c r="A6" t="inlineStr">
        <is>
          <t>Duplicados eliminados por el cruce</t>
        </is>
      </c>
      <c r="B6">
        <f>COUNTA(Registros!$A$2:$A$6000)-COUNTA(Cruce!$A$2:$A$6000)</f>
        <v/>
      </c>
    </row>
    <row r="7">
      <c r="A7" t="inlineStr">
        <is>
          <t>Registros Nextphone</t>
        </is>
      </c>
      <c r="B7">
        <f>COUNTIF(Registros!$A$2:$A$6000,"NP")</f>
        <v/>
      </c>
    </row>
    <row r="8">
      <c r="A8" t="inlineStr">
        <is>
          <t>Registros Móvil sin fijo</t>
        </is>
      </c>
      <c r="B8">
        <f>COUNTIF(Registros!$A$2:$A$6000,"MOV")</f>
        <v/>
      </c>
    </row>
    <row r="9">
      <c r="A9" t="inlineStr">
        <is>
          <t>Cuentas Cross-sell</t>
        </is>
      </c>
      <c r="B9">
        <f>COUNTIF(Registros!$A$2:$A$6000,"CS")</f>
        <v/>
      </c>
    </row>
    <row r="10">
      <c r="A10" t="inlineStr">
        <is>
          <t>Clientes en lista Winback</t>
        </is>
      </c>
      <c r="B10">
        <f>COUNTA(Winback!$A$2:$A$300)</f>
        <v/>
      </c>
    </row>
    <row r="11"/>
    <row r="12">
      <c r="A12" s="4" t="inlineStr">
        <is>
          <t>2. SOLAPAMIENTO (clientes por nº de bases)</t>
        </is>
      </c>
      <c r="B12" s="4" t="n"/>
      <c r="C12" s="4" t="n"/>
    </row>
    <row r="13">
      <c r="A13" t="inlineStr">
        <is>
          <t>Clientes en 1 base</t>
        </is>
      </c>
      <c r="B13">
        <f>SUMPRODUCT(--(Cruce!$T$2:$T$6000=1))</f>
        <v/>
      </c>
    </row>
    <row r="14">
      <c r="A14" t="inlineStr">
        <is>
          <t>Clientes en 2 bases</t>
        </is>
      </c>
      <c r="B14">
        <f>SUMPRODUCT(--(Cruce!$T$2:$T$6000=2))</f>
        <v/>
      </c>
    </row>
    <row r="15">
      <c r="A15" t="inlineStr">
        <is>
          <t>Clientes en 3 bases</t>
        </is>
      </c>
      <c r="B15">
        <f>SUMPRODUCT(--(Cruce!$T$2:$T$6000=3))</f>
        <v/>
      </c>
    </row>
    <row r="16">
      <c r="A16" t="inlineStr">
        <is>
          <t>Clientes en 4 bases</t>
        </is>
      </c>
      <c r="B16">
        <f>SUMPRODUCT(--(Cruce!$T$2:$T$6000=4))</f>
        <v/>
      </c>
    </row>
    <row r="17"/>
    <row r="18">
      <c r="A18" t="inlineStr">
        <is>
          <t>Solo Nextphone</t>
        </is>
      </c>
      <c r="B18">
        <f>COUNTIFS(Cruce!$E$2:$E$6000,1,Cruce!$G$2:$G$6000,0,Cruce!$I$2:$I$6000,0,Cruce!$K$2:$K$6000,0)</f>
        <v/>
      </c>
    </row>
    <row r="19">
      <c r="A19" t="inlineStr">
        <is>
          <t>Solo Móvil</t>
        </is>
      </c>
      <c r="B19">
        <f>COUNTIFS(Cruce!$E$2:$E$6000,0,Cruce!$G$2:$G$6000,1,Cruce!$I$2:$I$6000,0,Cruce!$K$2:$K$6000,0)</f>
        <v/>
      </c>
    </row>
    <row r="20">
      <c r="A20" t="inlineStr">
        <is>
          <t>Solo Cross-sell</t>
        </is>
      </c>
      <c r="B20">
        <f>COUNTIFS(Cruce!$E$2:$E$6000,0,Cruce!$G$2:$G$6000,0,Cruce!$I$2:$I$6000,1,Cruce!$K$2:$K$6000,0)</f>
        <v/>
      </c>
    </row>
    <row r="21">
      <c r="A21" t="inlineStr">
        <is>
          <t>Solo Winback</t>
        </is>
      </c>
      <c r="B21">
        <f>COUNTIFS(Cruce!$E$2:$E$6000,0,Cruce!$G$2:$G$6000,0,Cruce!$I$2:$I$6000,0,Cruce!$K$2:$K$6000,1)</f>
        <v/>
      </c>
    </row>
    <row r="22">
      <c r="A22" t="inlineStr">
        <is>
          <t>Nextphone + Cross-sell</t>
        </is>
      </c>
      <c r="B22">
        <f>COUNTIFS(Cruce!$E$2:$E$6000,1,Cruce!$G$2:$G$6000,0,Cruce!$I$2:$I$6000,1,Cruce!$K$2:$K$6000,0)</f>
        <v/>
      </c>
    </row>
    <row r="23">
      <c r="A23" t="inlineStr">
        <is>
          <t>Nextphone + Winback (recuperados)</t>
        </is>
      </c>
      <c r="B23">
        <f>COUNTIFS(Cruce!$E$2:$E$6000,1,Cruce!$G$2:$G$6000,0,Cruce!$I$2:$I$6000,0,Cruce!$K$2:$K$6000,1)</f>
        <v/>
      </c>
    </row>
    <row r="24">
      <c r="A24" t="inlineStr">
        <is>
          <t>Móvil + Winback (recuperados)</t>
        </is>
      </c>
      <c r="B24">
        <f>COUNTIFS(Cruce!$E$2:$E$6000,0,Cruce!$G$2:$G$6000,1,Cruce!$I$2:$I$6000,0,Cruce!$K$2:$K$6000,1)</f>
        <v/>
      </c>
    </row>
    <row r="25">
      <c r="A25" t="inlineStr">
        <is>
          <t>Nextphone + Móvil</t>
        </is>
      </c>
      <c r="B25">
        <f>COUNTIFS(Cruce!$E$2:$E$6000,1,Cruce!$G$2:$G$6000,1,Cruce!$I$2:$I$6000,0,Cruce!$K$2:$K$6000,0)</f>
        <v/>
      </c>
    </row>
    <row r="26">
      <c r="A26" t="inlineStr">
        <is>
          <t>Cross-sell + Winback</t>
        </is>
      </c>
      <c r="B26">
        <f>COUNTIFS(Cruce!$E$2:$E$6000,0,Cruce!$G$2:$G$6000,0,Cruce!$I$2:$I$6000,1,Cruce!$K$2:$K$6000,1)</f>
        <v/>
      </c>
    </row>
    <row r="27"/>
    <row r="28">
      <c r="A28" s="4" t="inlineStr">
        <is>
          <t>3. SEGMENTACIÓN</t>
        </is>
      </c>
      <c r="B28" s="4" t="n"/>
      <c r="C28" s="4" t="n"/>
    </row>
    <row r="29">
      <c r="A29" t="inlineStr">
        <is>
          <t>CONVERGENTE</t>
        </is>
      </c>
      <c r="B29">
        <f>COUNTIF(Cruce!$O$2:$O$6000,"CONVERGENTE")</f>
        <v/>
      </c>
    </row>
    <row r="30">
      <c r="A30" t="inlineStr">
        <is>
          <t>SOLO MÓVIL</t>
        </is>
      </c>
      <c r="B30">
        <f>COUNTIF(Cruce!$O$2:$O$6000,"SOLO MÓVIL")</f>
        <v/>
      </c>
    </row>
    <row r="31">
      <c r="A31" t="inlineStr">
        <is>
          <t>SOLO FIJO / INTERNET</t>
        </is>
      </c>
      <c r="B31">
        <f>COUNTIF(Cruce!$O$2:$O$6000,"SOLO FIJO / INTERNET")</f>
        <v/>
      </c>
    </row>
    <row r="32">
      <c r="A32" t="inlineStr">
        <is>
          <t>SIN SERVICIOS</t>
        </is>
      </c>
      <c r="B32">
        <f>COUNTIF(Cruce!$O$2:$O$6000,"SIN SERVICIOS")</f>
        <v/>
      </c>
    </row>
    <row r="33">
      <c r="A33" t="inlineStr">
        <is>
          <t>WINBACK</t>
        </is>
      </c>
      <c r="B33">
        <f>COUNTIF(Cruce!$O$2:$O$6000,"WINBACK")</f>
        <v/>
      </c>
    </row>
    <row r="34"/>
    <row r="35">
      <c r="A35" s="4" t="inlineStr">
        <is>
          <t>4. OPORTUNIDADES</t>
        </is>
      </c>
      <c r="B35" s="4" t="n"/>
      <c r="C35" s="4" t="n"/>
    </row>
    <row r="36">
      <c r="A36" t="inlineStr">
        <is>
          <t>Ofrecer fijo + internet (FLBBTV)</t>
        </is>
      </c>
      <c r="B36">
        <f>COUNTIF(Cruce!$P$2:$P$6000,"Ofrecer fijo + internet (FLBBTV)")</f>
        <v/>
      </c>
    </row>
    <row r="37">
      <c r="A37" t="inlineStr">
        <is>
          <t>Upgrade / más líneas</t>
        </is>
      </c>
      <c r="B37">
        <f>COUNTIF(Cruce!$P$2:$P$6000,"Upgrade / más líneas")</f>
        <v/>
      </c>
    </row>
    <row r="38">
      <c r="A38" t="inlineStr">
        <is>
          <t>Recuperar (winback)</t>
        </is>
      </c>
      <c r="B38">
        <f>COUNTIF(Cruce!$P$2:$P$6000,"Recuperar (winback)")</f>
        <v/>
      </c>
    </row>
    <row r="39">
      <c r="A39" t="inlineStr">
        <is>
          <t>Oferta completa (móvil + fijo + internet)</t>
        </is>
      </c>
      <c r="B39">
        <f>COUNTIF(Cruce!$P$2:$P$6000,"Oferta completa (móvil + fijo + internet)")</f>
        <v/>
      </c>
    </row>
    <row r="40">
      <c r="A40" t="inlineStr">
        <is>
          <t>Ofrecer línea móvil Nextphone</t>
        </is>
      </c>
      <c r="B40">
        <f>COUNTIF(Cruce!$P$2:$P$6000,"Ofrecer línea móvil Nextphone")</f>
        <v/>
      </c>
    </row>
    <row r="41"/>
    <row r="42">
      <c r="A42" s="4" t="inlineStr">
        <is>
          <t>5. MRC</t>
        </is>
      </c>
      <c r="B42" s="4" t="n"/>
      <c r="C42" s="4" t="n"/>
    </row>
    <row r="43">
      <c r="A43" t="inlineStr">
        <is>
          <t>MRC total consolidado</t>
        </is>
      </c>
      <c r="B43">
        <f>SUM(Cruce!$Q$2:$Q$6000)</f>
        <v/>
      </c>
    </row>
    <row r="44">
      <c r="A44" t="inlineStr">
        <is>
          <t>MRC Nextphone</t>
        </is>
      </c>
      <c r="B44">
        <f>SUM(Cruce!$F$2:$F$6000)</f>
        <v/>
      </c>
    </row>
    <row r="45">
      <c r="A45" t="inlineStr">
        <is>
          <t>MRC Móvil</t>
        </is>
      </c>
      <c r="B45">
        <f>SUM(Cruce!$H$2:$H$6000)</f>
        <v/>
      </c>
    </row>
    <row r="46">
      <c r="A46" t="inlineStr">
        <is>
          <t>MRC Winback (histórico)</t>
        </is>
      </c>
      <c r="B46">
        <f>SUM(Winback!$D$2:$D$300)</f>
        <v/>
      </c>
    </row>
    <row r="47">
      <c r="A47" t="inlineStr">
        <is>
          <t>MRC Winback en riesgo (solo no activos)</t>
        </is>
      </c>
      <c r="B47">
        <f>SUMIFS(Cruce!$Q$2:$Q$6000,Cruce!$O$2:$O$6000,"WINBACK")</f>
        <v/>
      </c>
    </row>
    <row r="48"/>
    <row r="49">
      <c r="A49" s="4" t="inlineStr">
        <is>
          <t>6. WINBACK</t>
        </is>
      </c>
      <c r="B49" s="4" t="n"/>
      <c r="C49" s="4" t="n"/>
    </row>
    <row r="50">
      <c r="A50" t="inlineStr">
        <is>
          <t>Recuperados (activos en otra base)</t>
        </is>
      </c>
      <c r="B50">
        <f>COUNTIF(Winback!$L$2:$L$300,"SI")</f>
        <v/>
      </c>
    </row>
    <row r="51">
      <c r="A51" t="inlineStr">
        <is>
          <t>Solo winback (a recuperar)</t>
        </is>
      </c>
      <c r="B51">
        <f>COUNTIF(Cruce!$O$2:$O$6000,"WINBACK")</f>
        <v/>
      </c>
    </row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2026-07-31T18:36:06Z</dcterms:created>
  <dcterms:modified xsi:type="dcterms:W3CDTF">2026-07-31T18:36:07Z</dcterms:modified>
</cp:coreProperties>
</file>